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 tabRatio="599"/>
  </bookViews>
  <sheets>
    <sheet name="基础数据" sheetId="1" r:id="rId1"/>
    <sheet name="匹配表1065" sheetId="2" r:id="rId2"/>
    <sheet name="3M+作战地图排名" sheetId="3" r:id="rId3"/>
  </sheets>
  <definedNames>
    <definedName name="_xlnm._FilterDatabase" localSheetId="0" hidden="1">基础数据!$A$2:$W$7848</definedName>
    <definedName name="_xlnm._FilterDatabase" localSheetId="1" hidden="1">匹配表1065!$H$1:$O$1091</definedName>
    <definedName name="_xlnm._FilterDatabase" localSheetId="2" hidden="1">'3M+作战地图排名'!$OE$12:$OI$12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<sst xmlns="http://schemas.openxmlformats.org/spreadsheetml/2006/main" count="93082" uniqueCount="2621">
  <si>
    <t>公式</t>
  </si>
  <si>
    <t>下拉选项</t>
  </si>
  <si>
    <t>月份</t>
  </si>
  <si>
    <t>日期</t>
  </si>
  <si>
    <t>周</t>
  </si>
  <si>
    <t>周更改</t>
  </si>
  <si>
    <t>周几</t>
  </si>
  <si>
    <t>大区</t>
  </si>
  <si>
    <t xml:space="preserve">DM </t>
  </si>
  <si>
    <t>城市</t>
  </si>
  <si>
    <t>岗位号</t>
  </si>
  <si>
    <t>MICS</t>
  </si>
  <si>
    <t>入职时长</t>
  </si>
  <si>
    <t>入职时间划分</t>
  </si>
  <si>
    <t>目标患者画像</t>
  </si>
  <si>
    <t>提及次数</t>
  </si>
  <si>
    <t>医院Code</t>
  </si>
  <si>
    <t>医院</t>
  </si>
  <si>
    <t>客户</t>
  </si>
  <si>
    <t>客户类型</t>
  </si>
  <si>
    <t>红绿黑标</t>
  </si>
  <si>
    <t>专业方向</t>
  </si>
  <si>
    <t>科室</t>
  </si>
  <si>
    <t>患者类型</t>
  </si>
  <si>
    <t>预估</t>
  </si>
  <si>
    <t>4月</t>
  </si>
  <si>
    <t>4月第1周</t>
  </si>
  <si>
    <t>钟君珊</t>
  </si>
  <si>
    <t>郑家成</t>
  </si>
  <si>
    <t>孙娟</t>
  </si>
  <si>
    <t>3、VM</t>
  </si>
  <si>
    <t>东南大学附属中大医院</t>
  </si>
  <si>
    <t>耿磊钰</t>
  </si>
  <si>
    <t>4-7次（中频）</t>
  </si>
  <si>
    <t>杨帆</t>
  </si>
  <si>
    <t>1、中频</t>
  </si>
  <si>
    <t>中国人民解放军东部战区总医院</t>
  </si>
  <si>
    <t>刘玲</t>
  </si>
  <si>
    <t>蔡玉龙</t>
  </si>
  <si>
    <t>盖奕彤</t>
  </si>
  <si>
    <t>江苏省中医院</t>
  </si>
  <si>
    <t>崔春丽</t>
  </si>
  <si>
    <t>大于8次（高频）</t>
  </si>
  <si>
    <t>镇江市第一人民医院</t>
  </si>
  <si>
    <t>周志奎</t>
  </si>
  <si>
    <t>缪苏琴</t>
  </si>
  <si>
    <t>常州市武进中医医院</t>
  </si>
  <si>
    <t>王凤英</t>
  </si>
  <si>
    <t>常州市妇幼保健院</t>
  </si>
  <si>
    <t>郑秀琴</t>
  </si>
  <si>
    <t>王玉婷</t>
  </si>
  <si>
    <t>南京医科大学第二附属医院</t>
  </si>
  <si>
    <t>吴晋</t>
  </si>
  <si>
    <t>刘玮</t>
  </si>
  <si>
    <t>徐燕</t>
  </si>
  <si>
    <t>2、高频</t>
  </si>
  <si>
    <t>南京脑科医院</t>
  </si>
  <si>
    <t>刘斌</t>
  </si>
  <si>
    <t>小于4次（低频）</t>
  </si>
  <si>
    <t>陈志璐</t>
  </si>
  <si>
    <t>高佳怡</t>
  </si>
  <si>
    <t>江苏省苏北人民医院</t>
  </si>
  <si>
    <t>陈兰兰</t>
  </si>
  <si>
    <t>孟鈃</t>
  </si>
  <si>
    <t>王方方</t>
  </si>
  <si>
    <t>江苏省人民医院</t>
  </si>
  <si>
    <t>董欣</t>
  </si>
  <si>
    <t>CM/MOH</t>
  </si>
  <si>
    <t>顾萍</t>
  </si>
  <si>
    <t>赵晓埝</t>
  </si>
  <si>
    <t>焦虑抑郁共病</t>
  </si>
  <si>
    <t>徐自豪</t>
  </si>
  <si>
    <t>淮安市第一人民医院</t>
  </si>
  <si>
    <t>蔡诗昆</t>
  </si>
  <si>
    <t>黄燕儿</t>
  </si>
  <si>
    <t>连云港市第一人民医院</t>
  </si>
  <si>
    <t>张永进</t>
  </si>
  <si>
    <t>芦晓辉</t>
  </si>
  <si>
    <t>曾彦英</t>
  </si>
  <si>
    <t>江苏省妇幼保健院</t>
  </si>
  <si>
    <t>浦丹华</t>
  </si>
  <si>
    <t>章智程</t>
  </si>
  <si>
    <t>徐州矿务集团总医院暨徐州医科大学院第二附属医院</t>
  </si>
  <si>
    <t>单君君</t>
  </si>
  <si>
    <t>罗世懿</t>
  </si>
  <si>
    <t>泰康仙林鼓楼医院有限公司</t>
  </si>
  <si>
    <t>许爱刚</t>
  </si>
  <si>
    <t>南京明基医院有限公司</t>
  </si>
  <si>
    <t>李歌</t>
  </si>
  <si>
    <t>徐家立</t>
  </si>
  <si>
    <t>南京鼓楼医院</t>
  </si>
  <si>
    <t>徐运</t>
  </si>
  <si>
    <t>卜先峰</t>
  </si>
  <si>
    <t>杨胜运</t>
  </si>
  <si>
    <t>安徽医科大学第一附属医院</t>
  </si>
  <si>
    <t>燕晓翔</t>
  </si>
  <si>
    <t>张龙</t>
  </si>
  <si>
    <t>洪剑</t>
  </si>
  <si>
    <t>安徽省立医院</t>
  </si>
  <si>
    <t>潘春晨</t>
  </si>
  <si>
    <t>VM</t>
  </si>
  <si>
    <t>孙小寒</t>
  </si>
  <si>
    <t>皖南医学院第一附属医院</t>
  </si>
  <si>
    <t>胡佳</t>
  </si>
  <si>
    <t>李路</t>
  </si>
  <si>
    <t>张波</t>
  </si>
  <si>
    <t>济南市中心医院</t>
  </si>
  <si>
    <t>陈雯</t>
  </si>
  <si>
    <t>张晓鲁</t>
  </si>
  <si>
    <t>聊城市人民医院</t>
  </si>
  <si>
    <t>刘一宁</t>
  </si>
  <si>
    <t>白云松</t>
  </si>
  <si>
    <t>山东第一医科大学附属省立医院</t>
  </si>
  <si>
    <t>王敏忠</t>
  </si>
  <si>
    <t>杨瑞瑞</t>
  </si>
  <si>
    <t>刘学伍</t>
  </si>
  <si>
    <t>公茂伟</t>
  </si>
  <si>
    <t>山东大学第二医院</t>
  </si>
  <si>
    <t>徐琳琳</t>
  </si>
  <si>
    <t>山东省精神卫生中心</t>
  </si>
  <si>
    <t>高春霓</t>
  </si>
  <si>
    <t>郭昊</t>
  </si>
  <si>
    <t>胜利油田中心医院</t>
  </si>
  <si>
    <t>张立功</t>
  </si>
  <si>
    <t>张毓琦</t>
  </si>
  <si>
    <t>王禹</t>
  </si>
  <si>
    <t>山东大学齐鲁医院</t>
  </si>
  <si>
    <t>李明欣</t>
  </si>
  <si>
    <t>王明月</t>
  </si>
  <si>
    <t>济南市市中区人民医院</t>
  </si>
  <si>
    <t>罗昌江</t>
  </si>
  <si>
    <t>屈传强</t>
  </si>
  <si>
    <t>焦志安</t>
  </si>
  <si>
    <t>0、低频</t>
  </si>
  <si>
    <t>胡令明</t>
  </si>
  <si>
    <t>解凤阳</t>
  </si>
  <si>
    <t>张鑫</t>
  </si>
  <si>
    <t>陈本相</t>
  </si>
  <si>
    <t>威海市立第三医院</t>
  </si>
  <si>
    <t>许琳伟</t>
  </si>
  <si>
    <t>鲁景霄</t>
  </si>
  <si>
    <t>淄博一四八医院</t>
  </si>
  <si>
    <t>王运良</t>
  </si>
  <si>
    <t>李明晖</t>
  </si>
  <si>
    <t>青岛市精神卫生中心</t>
  </si>
  <si>
    <t>曲春晖</t>
  </si>
  <si>
    <t>青岛市市立医院</t>
  </si>
  <si>
    <t>王新</t>
  </si>
  <si>
    <t>石少波</t>
  </si>
  <si>
    <t>李军</t>
  </si>
  <si>
    <t>冯雅琪</t>
  </si>
  <si>
    <t>青岛心血管病医院有限公司</t>
  </si>
  <si>
    <t>毛丽娜</t>
  </si>
  <si>
    <t>青岛大学附属医院</t>
  </si>
  <si>
    <t>王海萍</t>
  </si>
  <si>
    <t>陈彩虹</t>
  </si>
  <si>
    <t>康复大学青岛中心医院</t>
  </si>
  <si>
    <t>相波</t>
  </si>
  <si>
    <t>何海燕</t>
  </si>
  <si>
    <t>青岛市西海岸医院</t>
  </si>
  <si>
    <t>张亮</t>
  </si>
  <si>
    <t>TBA潍坊</t>
  </si>
  <si>
    <t>潍坊市人民医院</t>
  </si>
  <si>
    <t>刘文婷</t>
  </si>
  <si>
    <t>诸城市人民医院</t>
  </si>
  <si>
    <t>房春燕</t>
  </si>
  <si>
    <t>周丽</t>
  </si>
  <si>
    <t>何方禹</t>
  </si>
  <si>
    <t>张桂香</t>
  </si>
  <si>
    <t>苏州大学附属第一医院总院</t>
  </si>
  <si>
    <t>赵红如</t>
  </si>
  <si>
    <t>陈治国</t>
  </si>
  <si>
    <t>王达鹏</t>
  </si>
  <si>
    <t>卢星翰</t>
  </si>
  <si>
    <t>苏州明基医院有限公司</t>
  </si>
  <si>
    <t>袁庆芳</t>
  </si>
  <si>
    <t>苏州大学附属第二医院</t>
  </si>
  <si>
    <t>毛成洁</t>
  </si>
  <si>
    <t>程筱雨</t>
  </si>
  <si>
    <t>王辰涛</t>
  </si>
  <si>
    <t>周丽丽</t>
  </si>
  <si>
    <t>南通市第一人民医院</t>
  </si>
  <si>
    <t>董政协</t>
  </si>
  <si>
    <t>南通大学附属医院</t>
  </si>
  <si>
    <t>李爱红</t>
  </si>
  <si>
    <t>蔡可夫</t>
  </si>
  <si>
    <t>杜研</t>
  </si>
  <si>
    <t>苏州市立医院太湖总院</t>
  </si>
  <si>
    <t>邓朋</t>
  </si>
  <si>
    <t>苏州市立医院道前院区</t>
  </si>
  <si>
    <t>王薇</t>
  </si>
  <si>
    <t>苏州市立医院东区</t>
  </si>
  <si>
    <t>赵中</t>
  </si>
  <si>
    <t>陈利丰</t>
  </si>
  <si>
    <t>苏州高新区人民医院</t>
  </si>
  <si>
    <t>刘平</t>
  </si>
  <si>
    <t>南京市第一医院</t>
  </si>
  <si>
    <t>徐梦怡</t>
  </si>
  <si>
    <t>陈晓鹏</t>
  </si>
  <si>
    <t>潘凤华</t>
  </si>
  <si>
    <t>泰州市第二人民医院</t>
  </si>
  <si>
    <t>茆华武</t>
  </si>
  <si>
    <t>4、慢偏</t>
  </si>
  <si>
    <t>常州市第一人民医院</t>
  </si>
  <si>
    <t>薛海翔</t>
  </si>
  <si>
    <t>胡秀秀</t>
  </si>
  <si>
    <t>章娟娟</t>
  </si>
  <si>
    <t>汪敬业</t>
  </si>
  <si>
    <t>桂韦</t>
  </si>
  <si>
    <t>王登元</t>
  </si>
  <si>
    <t>关欣颖</t>
  </si>
  <si>
    <t>赵定亮</t>
  </si>
  <si>
    <t>黄嵘</t>
  </si>
  <si>
    <t>嵇碧莹</t>
  </si>
  <si>
    <t>徐州医科大学附属医院</t>
  </si>
  <si>
    <t>时宏娟</t>
  </si>
  <si>
    <t>燕兰云</t>
  </si>
  <si>
    <t>冯红选</t>
  </si>
  <si>
    <t>苏州大学附属第四医院</t>
  </si>
  <si>
    <t>倪海波</t>
  </si>
  <si>
    <t>徐晓东</t>
  </si>
  <si>
    <t>苏州市中医医院</t>
  </si>
  <si>
    <t>蒋文军</t>
  </si>
  <si>
    <t>黄志超</t>
  </si>
  <si>
    <t>陶朵朵</t>
  </si>
  <si>
    <t>丁冬雪</t>
  </si>
  <si>
    <t>樊兴娟</t>
  </si>
  <si>
    <t>常熟市第二人民医院</t>
  </si>
  <si>
    <t>刘晖</t>
  </si>
  <si>
    <t>江阴市人民医院</t>
  </si>
  <si>
    <t>张慧萍</t>
  </si>
  <si>
    <t>聊城市第三人民医院</t>
  </si>
  <si>
    <t>郑蕾</t>
  </si>
  <si>
    <t>周盛年</t>
  </si>
  <si>
    <t>温冰</t>
  </si>
  <si>
    <t>王翠兰</t>
  </si>
  <si>
    <t>东营市人民医院</t>
  </si>
  <si>
    <t>张慧芳</t>
  </si>
  <si>
    <t>临沂市人民医院</t>
  </si>
  <si>
    <t>刘运涌</t>
  </si>
  <si>
    <t>朱正禹</t>
  </si>
  <si>
    <t>陈春富</t>
  </si>
  <si>
    <t>冯亚波</t>
  </si>
  <si>
    <t>孙金波</t>
  </si>
  <si>
    <t>淄博市中心医院</t>
  </si>
  <si>
    <t>董瑞剑</t>
  </si>
  <si>
    <t>青岛市妇女儿童医院</t>
  </si>
  <si>
    <t>姜亮</t>
  </si>
  <si>
    <t>李筱瑜</t>
  </si>
  <si>
    <t>李永团</t>
  </si>
  <si>
    <t>贾春燕</t>
  </si>
  <si>
    <t>青岛市黄岛区中心医院</t>
  </si>
  <si>
    <t>张兴超</t>
  </si>
  <si>
    <t>青岛市第八人民医院</t>
  </si>
  <si>
    <t>季朝亮</t>
  </si>
  <si>
    <t>孙晓燕</t>
  </si>
  <si>
    <t>山东第二医科大学附属医院</t>
  </si>
  <si>
    <t>耿建红</t>
  </si>
  <si>
    <t>窦寿坦</t>
  </si>
  <si>
    <t>青岛市中医医院</t>
  </si>
  <si>
    <t>陈晓宇</t>
  </si>
  <si>
    <t>黄婧文</t>
  </si>
  <si>
    <t>谭寅寅</t>
  </si>
  <si>
    <t>汪春娟</t>
  </si>
  <si>
    <t>余传勇</t>
  </si>
  <si>
    <t>张秋池</t>
  </si>
  <si>
    <t>江苏大学附属医院</t>
  </si>
  <si>
    <t>朱颖</t>
  </si>
  <si>
    <t>赵真</t>
  </si>
  <si>
    <t>东南大学附属中大医院江北院区</t>
  </si>
  <si>
    <t>李晓莉</t>
  </si>
  <si>
    <t>沈华超</t>
  </si>
  <si>
    <t>中国人民解放军东部战区总医院秦淮医疗区</t>
  </si>
  <si>
    <t>朱敏</t>
  </si>
  <si>
    <t>常州市中医医院</t>
  </si>
  <si>
    <t>张力</t>
  </si>
  <si>
    <t>丁俭</t>
  </si>
  <si>
    <t>刘筱洁</t>
  </si>
  <si>
    <t>张鹏</t>
  </si>
  <si>
    <t>孙永安</t>
  </si>
  <si>
    <t>范后宝</t>
  </si>
  <si>
    <t>张清秀</t>
  </si>
  <si>
    <t>杜丽</t>
  </si>
  <si>
    <t>韩影</t>
  </si>
  <si>
    <t>王玉</t>
  </si>
  <si>
    <t>安徽医科大学第一附属医院南区</t>
  </si>
  <si>
    <t>赵丽</t>
  </si>
  <si>
    <t>吴元波</t>
  </si>
  <si>
    <t>黄适存</t>
  </si>
  <si>
    <t>董万利</t>
  </si>
  <si>
    <t>李凯</t>
  </si>
  <si>
    <t>刘伟</t>
  </si>
  <si>
    <t>黄译腺</t>
  </si>
  <si>
    <t>张增平</t>
  </si>
  <si>
    <t>苏州科技城医院</t>
  </si>
  <si>
    <t>吴毅杰</t>
  </si>
  <si>
    <t>张鲁平</t>
  </si>
  <si>
    <t>李燕</t>
  </si>
  <si>
    <t>李修文</t>
  </si>
  <si>
    <t>孙铭宏</t>
  </si>
  <si>
    <t>李海燕</t>
  </si>
  <si>
    <t>青岛市黄岛区中医医院</t>
  </si>
  <si>
    <t>刁健炜</t>
  </si>
  <si>
    <t>于新军</t>
  </si>
  <si>
    <t>青岛市城阳区人民医院</t>
  </si>
  <si>
    <t>徐建华</t>
  </si>
  <si>
    <t>梁兵</t>
  </si>
  <si>
    <t>李红云</t>
  </si>
  <si>
    <t>侯训尧</t>
  </si>
  <si>
    <t>赵佳丽</t>
  </si>
  <si>
    <t>李万顺</t>
  </si>
  <si>
    <t>其他</t>
  </si>
  <si>
    <t>郑晓磊</t>
  </si>
  <si>
    <t>成爱霞</t>
  </si>
  <si>
    <t>吴昊</t>
  </si>
  <si>
    <t>济南市中心医院东院区</t>
  </si>
  <si>
    <t>王宏心</t>
  </si>
  <si>
    <t>郝芳</t>
  </si>
  <si>
    <t>姚可青</t>
  </si>
  <si>
    <t>王树华</t>
  </si>
  <si>
    <t>刘心宇</t>
  </si>
  <si>
    <t>尹苓</t>
  </si>
  <si>
    <t>4月第2周</t>
  </si>
  <si>
    <t>黄义杰</t>
  </si>
  <si>
    <t>苏州九龙医院</t>
  </si>
  <si>
    <t>沈慧</t>
  </si>
  <si>
    <t>苏州市第九人民医院</t>
  </si>
  <si>
    <t>胡兰</t>
  </si>
  <si>
    <t>高琳芝</t>
  </si>
  <si>
    <t>山东第一医科大学第一附属医院</t>
  </si>
  <si>
    <t>刘金之</t>
  </si>
  <si>
    <t>张付生</t>
  </si>
  <si>
    <t>马超</t>
  </si>
  <si>
    <t>孟海兰</t>
  </si>
  <si>
    <t>沈迪文</t>
  </si>
  <si>
    <t>曹萌</t>
  </si>
  <si>
    <t>孙波</t>
  </si>
  <si>
    <t>寿光市人民医院</t>
  </si>
  <si>
    <t>王涛</t>
  </si>
  <si>
    <t>李宏</t>
  </si>
  <si>
    <t>于永鹏</t>
  </si>
  <si>
    <t>练学淦</t>
  </si>
  <si>
    <t>郁媛文</t>
  </si>
  <si>
    <t>南京市江宁医院</t>
  </si>
  <si>
    <t>王华梅</t>
  </si>
  <si>
    <t>程昭昭</t>
  </si>
  <si>
    <t>昆山市第一人民医院</t>
  </si>
  <si>
    <t>张炎</t>
  </si>
  <si>
    <t>苏州眼耳鼻喉科医院有限公司</t>
  </si>
  <si>
    <t>顾丽群</t>
  </si>
  <si>
    <t>南通市海门区人民医院</t>
  </si>
  <si>
    <t>杨红燕</t>
  </si>
  <si>
    <t>尤小东</t>
  </si>
  <si>
    <t>王普之</t>
  </si>
  <si>
    <t>付建忠</t>
  </si>
  <si>
    <t>张斌</t>
  </si>
  <si>
    <t>王萍</t>
  </si>
  <si>
    <t>崔元孝</t>
  </si>
  <si>
    <t>关瑞</t>
  </si>
  <si>
    <t>孙圆圆</t>
  </si>
  <si>
    <t>谢雯</t>
  </si>
  <si>
    <t>刘建强</t>
  </si>
  <si>
    <t>罗珊珊</t>
  </si>
  <si>
    <t>青岛山大齐鲁医院</t>
  </si>
  <si>
    <t>王允</t>
  </si>
  <si>
    <t>日照市中心医院</t>
  </si>
  <si>
    <t>夏咏梅</t>
  </si>
  <si>
    <t>日照市人民医院</t>
  </si>
  <si>
    <t>宋瑞峰</t>
  </si>
  <si>
    <t>吴健</t>
  </si>
  <si>
    <t>李华</t>
  </si>
  <si>
    <t>李峰</t>
  </si>
  <si>
    <t>朱靓</t>
  </si>
  <si>
    <t>李海峰</t>
  </si>
  <si>
    <t>中国人民解放军联勤保障部队第九〇四医院常州院区</t>
  </si>
  <si>
    <t>陈升东</t>
  </si>
  <si>
    <t>孙高慧</t>
  </si>
  <si>
    <t>陈洁</t>
  </si>
  <si>
    <t>陈惠玲</t>
  </si>
  <si>
    <t>仓志兰</t>
  </si>
  <si>
    <t>曹理璞</t>
  </si>
  <si>
    <t>苏菁菁</t>
  </si>
  <si>
    <t>张家港市第一人民医院</t>
  </si>
  <si>
    <t>吴秋义</t>
  </si>
  <si>
    <t>朱伟</t>
  </si>
  <si>
    <t>于亚峰</t>
  </si>
  <si>
    <t>黄莉丽</t>
  </si>
  <si>
    <t>昆山市中医医院</t>
  </si>
  <si>
    <t>邹芳</t>
  </si>
  <si>
    <t>熊康平</t>
  </si>
  <si>
    <t>王云洁</t>
  </si>
  <si>
    <t>徐栩栩</t>
  </si>
  <si>
    <t>威海市中心医院</t>
  </si>
  <si>
    <t>詹霞</t>
  </si>
  <si>
    <t>夏惠玲</t>
  </si>
  <si>
    <t>潍坊市益都中心医院</t>
  </si>
  <si>
    <t>陈传磊</t>
  </si>
  <si>
    <t>马晓维</t>
  </si>
  <si>
    <t>朱晓宁</t>
  </si>
  <si>
    <t>盐城市第三人民医院</t>
  </si>
  <si>
    <t>陈茂刚</t>
  </si>
  <si>
    <t>杜德亮</t>
  </si>
  <si>
    <t>马立文</t>
  </si>
  <si>
    <t>冯艳蓉</t>
  </si>
  <si>
    <t>丁小琼</t>
  </si>
  <si>
    <t>江炜炜</t>
  </si>
  <si>
    <t>于海龙</t>
  </si>
  <si>
    <t>扬州大学附属医院(原扬州市第一人民医院西区分院)</t>
  </si>
  <si>
    <t>杨明</t>
  </si>
  <si>
    <t>张克忠</t>
  </si>
  <si>
    <t>李雪茹</t>
  </si>
  <si>
    <t>刘新亚</t>
  </si>
  <si>
    <t>陈刚</t>
  </si>
  <si>
    <t>刘瑞杰</t>
  </si>
  <si>
    <t>宋承远</t>
  </si>
  <si>
    <t>孙丛丛</t>
  </si>
  <si>
    <t>于淑东</t>
  </si>
  <si>
    <t>杨蕾</t>
  </si>
  <si>
    <t>毕延萍</t>
  </si>
  <si>
    <t>青岛大学附属医院(平度院区)</t>
  </si>
  <si>
    <t>滕继军</t>
  </si>
  <si>
    <t>栗永生</t>
  </si>
  <si>
    <t>刘亚君</t>
  </si>
  <si>
    <t>姜宏</t>
  </si>
  <si>
    <t>潍坊市中医院</t>
  </si>
  <si>
    <t>刘晓婷</t>
  </si>
  <si>
    <t>曹忠胜</t>
  </si>
  <si>
    <t>郭成伟</t>
  </si>
  <si>
    <t>任洁明</t>
  </si>
  <si>
    <t>李磊磊</t>
  </si>
  <si>
    <t>高晗清</t>
  </si>
  <si>
    <t>陈蓝</t>
  </si>
  <si>
    <t>成亚琴</t>
  </si>
  <si>
    <t>胡雅娟</t>
  </si>
  <si>
    <t>赵雪柠</t>
  </si>
  <si>
    <t>史兆春</t>
  </si>
  <si>
    <t>刘传圣</t>
  </si>
  <si>
    <t>葛洪洲</t>
  </si>
  <si>
    <t>张全全</t>
  </si>
  <si>
    <t>刘冲</t>
  </si>
  <si>
    <t>刘春梅</t>
  </si>
  <si>
    <t>夏磊</t>
  </si>
  <si>
    <t>徐秀娟</t>
  </si>
  <si>
    <t>扬州大学附属医院(原扬州市第一人民医院)</t>
  </si>
  <si>
    <t>张帅</t>
  </si>
  <si>
    <t>薛晓</t>
  </si>
  <si>
    <t>4月第3周</t>
  </si>
  <si>
    <t>昆山市第三人民医院</t>
  </si>
  <si>
    <t>许盈</t>
  </si>
  <si>
    <t>苏州市立医院(北区)</t>
  </si>
  <si>
    <t>刘迎梅</t>
  </si>
  <si>
    <t>江阴市中医院</t>
  </si>
  <si>
    <t>王缘</t>
  </si>
  <si>
    <t>王怡青</t>
  </si>
  <si>
    <t>王采集</t>
  </si>
  <si>
    <t>古林涛</t>
  </si>
  <si>
    <t>张蕾</t>
  </si>
  <si>
    <t>山东阳光融和医院有限责任公司</t>
  </si>
  <si>
    <t>逄锦晶</t>
  </si>
  <si>
    <t>王炎强</t>
  </si>
  <si>
    <t>杨栋</t>
  </si>
  <si>
    <t>李严霜</t>
  </si>
  <si>
    <t>山东省公共卫生临床中心</t>
  </si>
  <si>
    <t>丁剑</t>
  </si>
  <si>
    <t>刘迎春</t>
  </si>
  <si>
    <t>边显丽</t>
  </si>
  <si>
    <t>刘效辉</t>
  </si>
  <si>
    <t>高甜文</t>
  </si>
  <si>
    <t>吴芳萍</t>
  </si>
  <si>
    <t>卜川</t>
  </si>
  <si>
    <t>刘卓</t>
  </si>
  <si>
    <t>李冬梅</t>
  </si>
  <si>
    <t>范勇</t>
  </si>
  <si>
    <t>李湘青</t>
  </si>
  <si>
    <t>唐咏春</t>
  </si>
  <si>
    <t>孙锡波</t>
  </si>
  <si>
    <t>李文</t>
  </si>
  <si>
    <t>柯开富</t>
  </si>
  <si>
    <t>胡小伟</t>
  </si>
  <si>
    <t>薛群</t>
  </si>
  <si>
    <t>沈赟</t>
  </si>
  <si>
    <t>黄嘉暐</t>
  </si>
  <si>
    <t>林兴建</t>
  </si>
  <si>
    <t>余年</t>
  </si>
  <si>
    <t>黄丽丽</t>
  </si>
  <si>
    <t>郭怡菁</t>
  </si>
  <si>
    <t>乔莉霞</t>
  </si>
  <si>
    <t>刘兴波</t>
  </si>
  <si>
    <t>涂烨玲</t>
  </si>
  <si>
    <t>泰州市第四人民医院</t>
  </si>
  <si>
    <t>侍永伟</t>
  </si>
  <si>
    <t>葛剑青</t>
  </si>
  <si>
    <t>阮喜云</t>
  </si>
  <si>
    <t>徐珊</t>
  </si>
  <si>
    <t>杨玉杰</t>
  </si>
  <si>
    <t>吴林</t>
  </si>
  <si>
    <t>刘磊</t>
  </si>
  <si>
    <t>何伟亮</t>
  </si>
  <si>
    <t>李学昌</t>
  </si>
  <si>
    <t>青岛大学附属医院崂山院区</t>
  </si>
  <si>
    <t>王琨</t>
  </si>
  <si>
    <t>邹誉颍</t>
  </si>
  <si>
    <t>青岛大学附属烟台毓璜顶医院</t>
  </si>
  <si>
    <t>高晓玉</t>
  </si>
  <si>
    <t>曹彦军</t>
  </si>
  <si>
    <t>周靖</t>
  </si>
  <si>
    <t>陈慧玲</t>
  </si>
  <si>
    <t>耿祝生</t>
  </si>
  <si>
    <t>连云港市第二人民医院</t>
  </si>
  <si>
    <t>于善花</t>
  </si>
  <si>
    <t>盐城市中医院</t>
  </si>
  <si>
    <t>严晓铭</t>
  </si>
  <si>
    <t>徐州新健康老年病医院有限公司</t>
  </si>
  <si>
    <t>王海州</t>
  </si>
  <si>
    <t>陈皆春</t>
  </si>
  <si>
    <t>蚌埠医科大学第一附属医院</t>
  </si>
  <si>
    <t>许力</t>
  </si>
  <si>
    <t>张琬蓉</t>
  </si>
  <si>
    <t>邓邦鱼</t>
  </si>
  <si>
    <t>章春园</t>
  </si>
  <si>
    <t>徐加平</t>
  </si>
  <si>
    <t>钱小燕</t>
  </si>
  <si>
    <t>曹丽丽</t>
  </si>
  <si>
    <t>李怡</t>
  </si>
  <si>
    <t>任鸿雁</t>
  </si>
  <si>
    <t>陈静</t>
  </si>
  <si>
    <t>江苏省第一荣军优抚医院</t>
  </si>
  <si>
    <t>顾卫霞</t>
  </si>
  <si>
    <t>张正生</t>
  </si>
  <si>
    <t>孙美</t>
  </si>
  <si>
    <t>张俊</t>
  </si>
  <si>
    <t>王晓云</t>
  </si>
  <si>
    <t>蒋玉宝</t>
  </si>
  <si>
    <t>傅俊</t>
  </si>
  <si>
    <t>山东北大医疗鲁中医院有限公司</t>
  </si>
  <si>
    <t>卢泊承</t>
  </si>
  <si>
    <t>刘玉霞</t>
  </si>
  <si>
    <t>宋镇</t>
  </si>
  <si>
    <t>张晓恒</t>
  </si>
  <si>
    <t>李茜</t>
  </si>
  <si>
    <t>南京市溧水区人民医院</t>
  </si>
  <si>
    <t>杨军</t>
  </si>
  <si>
    <t>常州市第二人民医院</t>
  </si>
  <si>
    <t>辛晋敏</t>
  </si>
  <si>
    <t>李普蕾</t>
  </si>
  <si>
    <t>沈飞飞</t>
  </si>
  <si>
    <t>武茜</t>
  </si>
  <si>
    <t>许恺丽</t>
  </si>
  <si>
    <t>高建国</t>
  </si>
  <si>
    <t>甄超</t>
  </si>
  <si>
    <t>孙秀明</t>
  </si>
  <si>
    <t>王彬</t>
  </si>
  <si>
    <t>陈鑫</t>
  </si>
  <si>
    <t>沈明强</t>
  </si>
  <si>
    <t>杨慧</t>
  </si>
  <si>
    <t>田茜</t>
  </si>
  <si>
    <t>王前进</t>
  </si>
  <si>
    <t>4月第4周</t>
  </si>
  <si>
    <t>尹宏友</t>
  </si>
  <si>
    <t>张凤</t>
  </si>
  <si>
    <t>吴涛</t>
  </si>
  <si>
    <t>伏兵</t>
  </si>
  <si>
    <t>金善泉</t>
  </si>
  <si>
    <t>陆玲</t>
  </si>
  <si>
    <t>张书刚</t>
  </si>
  <si>
    <t>赵建法</t>
  </si>
  <si>
    <t>张天亮</t>
  </si>
  <si>
    <t>马丽丽</t>
  </si>
  <si>
    <t>青岛和睦家医院有限公司</t>
  </si>
  <si>
    <t>张敏</t>
  </si>
  <si>
    <t>李鑫</t>
  </si>
  <si>
    <t>徐英</t>
  </si>
  <si>
    <t>杨博文</t>
  </si>
  <si>
    <t>王全</t>
  </si>
  <si>
    <t>5、MOH</t>
  </si>
  <si>
    <t>钱方媛</t>
  </si>
  <si>
    <t>刘梅</t>
  </si>
  <si>
    <t>段中宁</t>
  </si>
  <si>
    <t>童立清</t>
  </si>
  <si>
    <t>刘婷婷</t>
  </si>
  <si>
    <t>李多凌</t>
  </si>
  <si>
    <t>王可可</t>
  </si>
  <si>
    <t>无锡市人民医院</t>
  </si>
  <si>
    <t>钱燕群</t>
  </si>
  <si>
    <t>杨华</t>
  </si>
  <si>
    <t>陆海锋</t>
  </si>
  <si>
    <t>高娴</t>
  </si>
  <si>
    <t>孟超</t>
  </si>
  <si>
    <t>牛昱光</t>
  </si>
  <si>
    <t>陈蓓蕾</t>
  </si>
  <si>
    <t>雷文婧</t>
  </si>
  <si>
    <t>吴兵</t>
  </si>
  <si>
    <t>吴迪</t>
  </si>
  <si>
    <t>胡晓丽</t>
  </si>
  <si>
    <t>无锡市第二人民医院</t>
  </si>
  <si>
    <t>阮莎莎</t>
  </si>
  <si>
    <t>王云霞</t>
  </si>
  <si>
    <t>满晓</t>
  </si>
  <si>
    <t>山东第一医科大学第二附属医院</t>
  </si>
  <si>
    <t>胡冬梅</t>
  </si>
  <si>
    <t>李敏</t>
  </si>
  <si>
    <t>王晶茹</t>
  </si>
  <si>
    <t>王栋</t>
  </si>
  <si>
    <t>陈健</t>
  </si>
  <si>
    <t>陈津津</t>
  </si>
  <si>
    <t>赵勇</t>
  </si>
  <si>
    <t>刘宗超</t>
  </si>
  <si>
    <t>王传林</t>
  </si>
  <si>
    <t>牟小华</t>
  </si>
  <si>
    <t>陆耀军</t>
  </si>
  <si>
    <t>曹茂红</t>
  </si>
  <si>
    <t>刘久玲</t>
  </si>
  <si>
    <t>朱琳</t>
  </si>
  <si>
    <t>安徽医科大学第二附属医院</t>
  </si>
  <si>
    <t>曹磊</t>
  </si>
  <si>
    <t>安庆市立医院</t>
  </si>
  <si>
    <t>陈苏毅</t>
  </si>
  <si>
    <t>马灿灿</t>
  </si>
  <si>
    <t>岳春贤</t>
  </si>
  <si>
    <t>于海宁</t>
  </si>
  <si>
    <t>刘丽君</t>
  </si>
  <si>
    <t>庞太忠</t>
  </si>
  <si>
    <t>威海市立医院</t>
  </si>
  <si>
    <t>张海霞</t>
  </si>
  <si>
    <t>匡逸</t>
  </si>
  <si>
    <t>刘兴</t>
  </si>
  <si>
    <t>王洪霞</t>
  </si>
  <si>
    <t>陆丽芸</t>
  </si>
  <si>
    <t>江南大学附属医院</t>
  </si>
  <si>
    <t>宋俊</t>
  </si>
  <si>
    <t>4月第5周</t>
  </si>
  <si>
    <t>6、其他</t>
  </si>
  <si>
    <t>李雪梅</t>
  </si>
  <si>
    <t>甘红梅</t>
  </si>
  <si>
    <t>尹春雷</t>
  </si>
  <si>
    <t>吴岩峰</t>
  </si>
  <si>
    <t>杜晓光</t>
  </si>
  <si>
    <t>吕翔</t>
  </si>
  <si>
    <t>刘庆萍</t>
  </si>
  <si>
    <t>王修锁</t>
  </si>
  <si>
    <t>常州市武进人民医院</t>
  </si>
  <si>
    <t>毛伦林</t>
  </si>
  <si>
    <t>刘红星</t>
  </si>
  <si>
    <t>吴冠会</t>
  </si>
  <si>
    <t>丁琪</t>
  </si>
  <si>
    <t>朱珏华</t>
  </si>
  <si>
    <t>曹志勇</t>
  </si>
  <si>
    <t>山东大学齐鲁医院德州医院</t>
  </si>
  <si>
    <t>弭晓迪</t>
  </si>
  <si>
    <t>山东省第二人民医院</t>
  </si>
  <si>
    <t>冯建利</t>
  </si>
  <si>
    <t>李国红</t>
  </si>
  <si>
    <t>李陶然</t>
  </si>
  <si>
    <t>荣良群</t>
  </si>
  <si>
    <t>朱文燕</t>
  </si>
  <si>
    <t>肖利杰</t>
  </si>
  <si>
    <t>王昊飞</t>
  </si>
  <si>
    <t>李耀</t>
  </si>
  <si>
    <t>朱向阳</t>
  </si>
  <si>
    <t>孙祥</t>
  </si>
  <si>
    <t>章璐璐</t>
  </si>
  <si>
    <t>唐鹤飞</t>
  </si>
  <si>
    <t>无锡市锡山人民医院</t>
  </si>
  <si>
    <t>秦琳</t>
  </si>
  <si>
    <t>刘春风</t>
  </si>
  <si>
    <t>王迎新</t>
  </si>
  <si>
    <t>管得宁</t>
  </si>
  <si>
    <t>李臻</t>
  </si>
  <si>
    <t>赵燕</t>
  </si>
  <si>
    <t>赵家贵</t>
  </si>
  <si>
    <t>张磊</t>
  </si>
  <si>
    <t>陆云南</t>
  </si>
  <si>
    <t>王一鸣</t>
  </si>
  <si>
    <t>徐庶</t>
  </si>
  <si>
    <t>汤洋</t>
  </si>
  <si>
    <t>5月</t>
  </si>
  <si>
    <t>5月第1周</t>
  </si>
  <si>
    <t>梁冰</t>
  </si>
  <si>
    <t>高怀清</t>
  </si>
  <si>
    <t>杨丹</t>
  </si>
  <si>
    <t>刘勇</t>
  </si>
  <si>
    <t>谷李欣</t>
  </si>
  <si>
    <t>黄莹</t>
  </si>
  <si>
    <t>赵静</t>
  </si>
  <si>
    <t>周桃峰</t>
  </si>
  <si>
    <t>丁建</t>
  </si>
  <si>
    <t>孙红国</t>
  </si>
  <si>
    <t>姜明星</t>
  </si>
  <si>
    <t>曹韦</t>
  </si>
  <si>
    <t>张婷婷</t>
  </si>
  <si>
    <t>蔡颖源</t>
  </si>
  <si>
    <t>王兴邦</t>
  </si>
  <si>
    <t>贾国勇</t>
  </si>
  <si>
    <t>陈醒</t>
  </si>
  <si>
    <t>石祺</t>
  </si>
  <si>
    <t>严满云</t>
  </si>
  <si>
    <t>夏兵华</t>
  </si>
  <si>
    <t>尹洪蕾</t>
  </si>
  <si>
    <t>滨州医学院烟台附属医院</t>
  </si>
  <si>
    <t>邹蓉</t>
  </si>
  <si>
    <t>5月第2周</t>
  </si>
  <si>
    <t>孙海荣</t>
  </si>
  <si>
    <t>李健</t>
  </si>
  <si>
    <t>井洁</t>
  </si>
  <si>
    <t>马梦冰</t>
  </si>
  <si>
    <t>陆春龄</t>
  </si>
  <si>
    <t>张雯君</t>
  </si>
  <si>
    <t>倪耀辉</t>
  </si>
  <si>
    <t>库亚萍</t>
  </si>
  <si>
    <t>南京鼓楼医院集团宿迁市人民医院</t>
  </si>
  <si>
    <t>徐连宝</t>
  </si>
  <si>
    <t>王振华</t>
  </si>
  <si>
    <t>徐冰</t>
  </si>
  <si>
    <t>王金海</t>
  </si>
  <si>
    <t>六安市人民医院</t>
  </si>
  <si>
    <t>翟宏江</t>
  </si>
  <si>
    <t>杨文蓓</t>
  </si>
  <si>
    <t>李蒙</t>
  </si>
  <si>
    <t>丁健</t>
  </si>
  <si>
    <t>王耀振</t>
  </si>
  <si>
    <t>王世坤</t>
  </si>
  <si>
    <t>陈雪梅</t>
  </si>
  <si>
    <t>黄泰源</t>
  </si>
  <si>
    <t>安徽中医药大学第一附属医院</t>
  </si>
  <si>
    <t>王艳昕</t>
  </si>
  <si>
    <t>王晓</t>
  </si>
  <si>
    <t>如皋博爱医院</t>
  </si>
  <si>
    <t>刘燕</t>
  </si>
  <si>
    <t>李辉</t>
  </si>
  <si>
    <t>王鹏</t>
  </si>
  <si>
    <t>许佳平</t>
  </si>
  <si>
    <t>黄天桥</t>
  </si>
  <si>
    <t>林红丽</t>
  </si>
  <si>
    <t>5月第3周</t>
  </si>
  <si>
    <t>于海燕</t>
  </si>
  <si>
    <t>侯玉超</t>
  </si>
  <si>
    <t>朱小群</t>
  </si>
  <si>
    <t>杨绍楠</t>
  </si>
  <si>
    <t>郑云哨</t>
  </si>
  <si>
    <t>宋云</t>
  </si>
  <si>
    <t>张涛</t>
  </si>
  <si>
    <t>钱惠峰</t>
  </si>
  <si>
    <t>李瀛</t>
  </si>
  <si>
    <t>王骁智</t>
  </si>
  <si>
    <t>徐丙超</t>
  </si>
  <si>
    <t>盐城市第一人民医院</t>
  </si>
  <si>
    <t>张由美</t>
  </si>
  <si>
    <t>高萍</t>
  </si>
  <si>
    <t>张亚菲</t>
  </si>
  <si>
    <t>林建</t>
  </si>
  <si>
    <t>程丰</t>
  </si>
  <si>
    <t>张利贞</t>
  </si>
  <si>
    <t>韩萍</t>
  </si>
  <si>
    <t>吕莹莹</t>
  </si>
  <si>
    <t>王斌</t>
  </si>
  <si>
    <t>赵志清</t>
  </si>
  <si>
    <t>杨增升</t>
  </si>
  <si>
    <t>烟台业达医院</t>
  </si>
  <si>
    <t>李静</t>
  </si>
  <si>
    <t>李成君</t>
  </si>
  <si>
    <t>庄圣</t>
  </si>
  <si>
    <t>5月第4周</t>
  </si>
  <si>
    <t>潘濛</t>
  </si>
  <si>
    <t>王利惠</t>
  </si>
  <si>
    <t>王韦</t>
  </si>
  <si>
    <t>刘东</t>
  </si>
  <si>
    <t>刁曾艳</t>
  </si>
  <si>
    <t>于萌萌</t>
  </si>
  <si>
    <t>潘圣洁</t>
  </si>
  <si>
    <t>柏燕燕</t>
  </si>
  <si>
    <t>李蕃</t>
  </si>
  <si>
    <t>刘美蓉</t>
  </si>
  <si>
    <t>于春蕾</t>
  </si>
  <si>
    <t>广饶县人民医院</t>
  </si>
  <si>
    <t>殷亚敏</t>
  </si>
  <si>
    <t>华东师范大学附属芜湖医院</t>
  </si>
  <si>
    <t>韦涛</t>
  </si>
  <si>
    <t>梁志刚</t>
  </si>
  <si>
    <t>陈莹</t>
  </si>
  <si>
    <t>李彬</t>
  </si>
  <si>
    <t>许真真</t>
  </si>
  <si>
    <t>刘佩佩</t>
  </si>
  <si>
    <t>6月第1周</t>
  </si>
  <si>
    <t>太仓市第一人民医院</t>
  </si>
  <si>
    <t>盛海滨</t>
  </si>
  <si>
    <t>梁秀琳</t>
  </si>
  <si>
    <t>张合</t>
  </si>
  <si>
    <t>6月</t>
  </si>
  <si>
    <t>龚爱平</t>
  </si>
  <si>
    <t>李顺</t>
  </si>
  <si>
    <t>王乃东</t>
  </si>
  <si>
    <t>招远人民医院</t>
  </si>
  <si>
    <t>刘卫业</t>
  </si>
  <si>
    <t>卫玲</t>
  </si>
  <si>
    <t>王全海</t>
  </si>
  <si>
    <t>肖露露</t>
  </si>
  <si>
    <t>杨文平</t>
  </si>
  <si>
    <t>王粤</t>
  </si>
  <si>
    <t>张红</t>
  </si>
  <si>
    <t>秦晓旋</t>
  </si>
  <si>
    <t>朱连海</t>
  </si>
  <si>
    <t>奚广军</t>
  </si>
  <si>
    <t>张雪</t>
  </si>
  <si>
    <t>童林</t>
  </si>
  <si>
    <t>王琦</t>
  </si>
  <si>
    <t>王凌玲</t>
  </si>
  <si>
    <t>苗爱亮</t>
  </si>
  <si>
    <t>殷晓菁</t>
  </si>
  <si>
    <t>南通市通州区人民医院</t>
  </si>
  <si>
    <t>邵培宁</t>
  </si>
  <si>
    <t>贾继超</t>
  </si>
  <si>
    <t>刘敏</t>
  </si>
  <si>
    <t>孙新虎</t>
  </si>
  <si>
    <t>任庆国</t>
  </si>
  <si>
    <t>6月第2周</t>
  </si>
  <si>
    <t>刘洪欣</t>
  </si>
  <si>
    <t>赵宗波</t>
  </si>
  <si>
    <t>马鞍山市人民医院</t>
  </si>
  <si>
    <t>李美英</t>
  </si>
  <si>
    <t>徐州市中心医院</t>
  </si>
  <si>
    <t>陈国芳</t>
  </si>
  <si>
    <t>宗煜</t>
  </si>
  <si>
    <t>刘述磊</t>
  </si>
  <si>
    <t>孟春晓</t>
  </si>
  <si>
    <t>烟台市烟台山医院</t>
  </si>
  <si>
    <t>于天霞</t>
  </si>
  <si>
    <t>顾昊</t>
  </si>
  <si>
    <t>冯倩</t>
  </si>
  <si>
    <t>郑结弟</t>
  </si>
  <si>
    <t>曹幸毅</t>
  </si>
  <si>
    <t>孙岩</t>
  </si>
  <si>
    <t>南通瑞慈医院有限公司</t>
  </si>
  <si>
    <t>李庆节</t>
  </si>
  <si>
    <t>吕晓敏</t>
  </si>
  <si>
    <t>阜阳市人民医院</t>
  </si>
  <si>
    <t>许辉</t>
  </si>
  <si>
    <t>6月第3周</t>
  </si>
  <si>
    <t>钱来</t>
  </si>
  <si>
    <t>周俊山</t>
  </si>
  <si>
    <t>陶文渊</t>
  </si>
  <si>
    <t>安徽理工大学第一附属医院</t>
  </si>
  <si>
    <t>余传庆</t>
  </si>
  <si>
    <t>冯修凤</t>
  </si>
  <si>
    <t>连云港市东方医院</t>
  </si>
  <si>
    <t>刘丽艳</t>
  </si>
  <si>
    <t>周亚新</t>
  </si>
  <si>
    <t>徐德恩</t>
  </si>
  <si>
    <t>上海中医药大学曙光医院</t>
  </si>
  <si>
    <t>王志斌</t>
  </si>
  <si>
    <t>田杰</t>
  </si>
  <si>
    <t>尚成镇</t>
  </si>
  <si>
    <t>陈卫</t>
  </si>
  <si>
    <t>余紫薇</t>
  </si>
  <si>
    <t>郭燕</t>
  </si>
  <si>
    <t>6月第4周</t>
  </si>
  <si>
    <t>张馨</t>
  </si>
  <si>
    <t>徐静</t>
  </si>
  <si>
    <t>杨翼</t>
  </si>
  <si>
    <t>陈苑</t>
  </si>
  <si>
    <t>马志伟</t>
  </si>
  <si>
    <t>王芳</t>
  </si>
  <si>
    <t>粱秀琳</t>
  </si>
  <si>
    <t>陈校文</t>
  </si>
  <si>
    <t>王飞</t>
  </si>
  <si>
    <t>6月第5周</t>
  </si>
  <si>
    <t>山东颐养健康集团淄博医院</t>
  </si>
  <si>
    <t>陈丽杰</t>
  </si>
  <si>
    <t>刘晶-耳鼻喉</t>
  </si>
  <si>
    <t>陈若希</t>
  </si>
  <si>
    <t>严啸天</t>
  </si>
  <si>
    <t>时宝林</t>
  </si>
  <si>
    <t>丁贤慧</t>
  </si>
  <si>
    <t>朱本藩</t>
  </si>
  <si>
    <t>陈柯言</t>
  </si>
  <si>
    <t>邢光前</t>
  </si>
  <si>
    <t>张清照</t>
  </si>
  <si>
    <t>秦占忠</t>
  </si>
  <si>
    <t>7月</t>
  </si>
  <si>
    <t>7月第1周</t>
  </si>
  <si>
    <t>李芳丽</t>
  </si>
  <si>
    <t>马召玺</t>
  </si>
  <si>
    <t>向波</t>
  </si>
  <si>
    <t>张梅</t>
  </si>
  <si>
    <t>孙伟</t>
  </si>
  <si>
    <t>钱新宇</t>
  </si>
  <si>
    <t>陆水平</t>
  </si>
  <si>
    <t>贾雪瑜</t>
  </si>
  <si>
    <t>孙海敏</t>
  </si>
  <si>
    <t>朱文利</t>
  </si>
  <si>
    <t>顾嘉乐</t>
  </si>
  <si>
    <t>于淼</t>
  </si>
  <si>
    <t>张丽丽</t>
  </si>
  <si>
    <t>7月第2周</t>
  </si>
  <si>
    <t>习增艳</t>
  </si>
  <si>
    <t>刘颖</t>
  </si>
  <si>
    <t>梁立升</t>
  </si>
  <si>
    <t>段晓宇</t>
  </si>
  <si>
    <t>刁珊珊</t>
  </si>
  <si>
    <t>钱杰</t>
  </si>
  <si>
    <t xml:space="preserve"> 王凤英 </t>
  </si>
  <si>
    <t>吴兴启</t>
  </si>
  <si>
    <t>陈智斌</t>
  </si>
  <si>
    <t>杨丽敏</t>
  </si>
  <si>
    <t>李文磊</t>
  </si>
  <si>
    <t>厉郡华</t>
  </si>
  <si>
    <t>青岛市西海岸新区人民医院</t>
  </si>
  <si>
    <t>鲁婧</t>
  </si>
  <si>
    <t>艾有琴</t>
  </si>
  <si>
    <t>滕弘</t>
  </si>
  <si>
    <t>蔡文君</t>
  </si>
  <si>
    <t>谢兆宏</t>
  </si>
  <si>
    <t>TBA东营</t>
  </si>
  <si>
    <t>唐娜</t>
  </si>
  <si>
    <t>王梓</t>
  </si>
  <si>
    <t>李巍</t>
  </si>
  <si>
    <t>桂树华</t>
  </si>
  <si>
    <t>马静</t>
  </si>
  <si>
    <t>陈伟贤</t>
  </si>
  <si>
    <t>潘帅</t>
  </si>
  <si>
    <t>7月第3周</t>
  </si>
  <si>
    <t>饶静</t>
  </si>
  <si>
    <t>宿迁市第一人民医院</t>
  </si>
  <si>
    <t>李俊</t>
  </si>
  <si>
    <t>刁增艳</t>
  </si>
  <si>
    <t>王媚瑕</t>
  </si>
  <si>
    <t>薛寿儒</t>
  </si>
  <si>
    <t>平文静</t>
  </si>
  <si>
    <t>TBA济宁</t>
  </si>
  <si>
    <t>无锡市第九人民医院</t>
  </si>
  <si>
    <t>薛广团</t>
  </si>
  <si>
    <t>桂千</t>
  </si>
  <si>
    <t>赵英英</t>
  </si>
  <si>
    <t>王德巍</t>
  </si>
  <si>
    <t>月经偏</t>
  </si>
  <si>
    <t>李娇</t>
  </si>
  <si>
    <t>南京中医药大学第二附属医院</t>
  </si>
  <si>
    <t>丁彩霞</t>
  </si>
  <si>
    <t>7月第4周</t>
  </si>
  <si>
    <t>秦阳</t>
  </si>
  <si>
    <t>郭义坤</t>
  </si>
  <si>
    <t>张金茹</t>
  </si>
  <si>
    <t>溧阳市人民医院</t>
  </si>
  <si>
    <t>黄红伟</t>
  </si>
  <si>
    <t>7月第5周</t>
  </si>
  <si>
    <t>仇静静</t>
  </si>
  <si>
    <t>张珂君</t>
  </si>
  <si>
    <t>吴莉娟</t>
  </si>
  <si>
    <t>常州市第七人民医院</t>
  </si>
  <si>
    <t>袁祖琴</t>
  </si>
  <si>
    <t>孙常领</t>
  </si>
  <si>
    <t>陈瑜</t>
  </si>
  <si>
    <t>耿德勤</t>
  </si>
  <si>
    <t>吴燕</t>
  </si>
  <si>
    <t>瞿萍</t>
  </si>
  <si>
    <t>8月</t>
  </si>
  <si>
    <t>8月第1周</t>
  </si>
  <si>
    <t>唐友梅</t>
  </si>
  <si>
    <t>郭梦依</t>
  </si>
  <si>
    <t>高磊</t>
  </si>
  <si>
    <t>王诚</t>
  </si>
  <si>
    <t>过燕萍</t>
  </si>
  <si>
    <t>徐莹</t>
  </si>
  <si>
    <t>刘佳</t>
  </si>
  <si>
    <t>金苏芹</t>
  </si>
  <si>
    <t>姚小美</t>
  </si>
  <si>
    <t>陈炎</t>
  </si>
  <si>
    <t>李鸿皓</t>
  </si>
  <si>
    <t>孟淑淑</t>
  </si>
  <si>
    <t>8月第2周</t>
  </si>
  <si>
    <t>上海中医药大学第一附属医院</t>
  </si>
  <si>
    <t>蒋腾</t>
  </si>
  <si>
    <t>张晓</t>
  </si>
  <si>
    <t>上海中医药大学附属曙光医院</t>
  </si>
  <si>
    <t>淄博市中医医院</t>
  </si>
  <si>
    <t>郭睿</t>
  </si>
  <si>
    <t>陈路路</t>
  </si>
  <si>
    <t>张尊胜</t>
  </si>
  <si>
    <t>殷勇</t>
  </si>
  <si>
    <t>8月第3周</t>
  </si>
  <si>
    <t>刘冰滢</t>
  </si>
  <si>
    <t>童宣霞</t>
  </si>
  <si>
    <t>赵益</t>
  </si>
  <si>
    <t>肖琦</t>
  </si>
  <si>
    <t>许笑天</t>
  </si>
  <si>
    <t>合肥市第二人民医院(广德路院区)</t>
  </si>
  <si>
    <t>李晨晨</t>
  </si>
  <si>
    <t>于敦波</t>
  </si>
  <si>
    <t>张小莉</t>
  </si>
  <si>
    <t>冯小莉</t>
  </si>
  <si>
    <t>韩涛</t>
  </si>
  <si>
    <t>于明</t>
  </si>
  <si>
    <t>招远市人民医院</t>
  </si>
  <si>
    <t>于俊敏</t>
  </si>
  <si>
    <t>8月第4周</t>
  </si>
  <si>
    <t>史一丰</t>
  </si>
  <si>
    <t>李雷</t>
  </si>
  <si>
    <t>上海曙光医院附属安徽医院</t>
  </si>
  <si>
    <t>孙晓梅</t>
  </si>
  <si>
    <t>8月第4周--周6</t>
  </si>
  <si>
    <t>南京市</t>
  </si>
  <si>
    <t>PME2002</t>
  </si>
  <si>
    <t>3个月以内</t>
  </si>
  <si>
    <t>HO00000964</t>
  </si>
  <si>
    <t>A</t>
  </si>
  <si>
    <t>红标</t>
  </si>
  <si>
    <t>头痛</t>
  </si>
  <si>
    <t>神经内科</t>
  </si>
  <si>
    <t>8月第4周--周7</t>
  </si>
  <si>
    <t>3个月以上</t>
  </si>
  <si>
    <t>HO00039936</t>
  </si>
  <si>
    <t>C</t>
  </si>
  <si>
    <t>绿标</t>
  </si>
  <si>
    <t>眩晕</t>
  </si>
  <si>
    <t>耳鼻喉科</t>
  </si>
  <si>
    <t>陈新贵</t>
  </si>
  <si>
    <t>宋玉玉</t>
  </si>
  <si>
    <t>张骐</t>
  </si>
  <si>
    <t>吴章松</t>
  </si>
  <si>
    <t>徐州矿务集团总医院</t>
  </si>
  <si>
    <t>匹配</t>
  </si>
  <si>
    <t>患者画像</t>
  </si>
  <si>
    <t>对应</t>
  </si>
  <si>
    <t>值</t>
  </si>
  <si>
    <t>亚专业矫正</t>
  </si>
  <si>
    <t>科室矫正</t>
  </si>
  <si>
    <t>客户类型矫正</t>
  </si>
  <si>
    <t>地区名称</t>
  </si>
  <si>
    <t>DM姓名</t>
  </si>
  <si>
    <t>医院代码</t>
  </si>
  <si>
    <t>医院名称</t>
  </si>
  <si>
    <t>省</t>
  </si>
  <si>
    <t>岗位英文名称</t>
  </si>
  <si>
    <t>MICS姓名</t>
  </si>
  <si>
    <r>
      <rPr>
        <b/>
        <sz val="11"/>
        <rFont val="等线"/>
        <charset val="134"/>
      </rPr>
      <t>入职时间</t>
    </r>
  </si>
  <si>
    <r>
      <rPr>
        <b/>
        <sz val="11"/>
        <rFont val="等线"/>
        <charset val="134"/>
      </rPr>
      <t>工作月份</t>
    </r>
  </si>
  <si>
    <r>
      <rPr>
        <b/>
        <sz val="11"/>
        <rFont val="等线"/>
        <charset val="134"/>
      </rPr>
      <t>入职划分</t>
    </r>
  </si>
  <si>
    <t>DM</t>
  </si>
  <si>
    <t>客户名</t>
  </si>
  <si>
    <t>标类</t>
  </si>
  <si>
    <t>1M</t>
  </si>
  <si>
    <t>1S</t>
  </si>
  <si>
    <t>HO00000958</t>
  </si>
  <si>
    <t>DME2001</t>
  </si>
  <si>
    <t>HO00000960</t>
  </si>
  <si>
    <t>江苏</t>
  </si>
  <si>
    <t>PME2004</t>
  </si>
  <si>
    <t>2M</t>
  </si>
  <si>
    <t>B</t>
  </si>
  <si>
    <t>HO00000972</t>
  </si>
  <si>
    <t>3M</t>
  </si>
  <si>
    <t>HO00000992</t>
  </si>
  <si>
    <t>D</t>
  </si>
  <si>
    <t>HO00000974</t>
  </si>
  <si>
    <t>南京梅山医院有限责任公司</t>
  </si>
  <si>
    <t>4M</t>
  </si>
  <si>
    <t>HO00000989</t>
  </si>
  <si>
    <t>HO00000976</t>
  </si>
  <si>
    <t>中国人民解放军东部战区空军医院</t>
  </si>
  <si>
    <t>5M</t>
  </si>
  <si>
    <t>HO00001017</t>
  </si>
  <si>
    <t>游会增</t>
  </si>
  <si>
    <t>6M</t>
  </si>
  <si>
    <t>脑血管</t>
  </si>
  <si>
    <t>HO00016757</t>
  </si>
  <si>
    <t>南京市浦口区中心医院</t>
  </si>
  <si>
    <t>黑标</t>
  </si>
  <si>
    <t>7M</t>
  </si>
  <si>
    <t>HO00043198</t>
  </si>
  <si>
    <t>南京同仁医院</t>
  </si>
  <si>
    <t>8M</t>
  </si>
  <si>
    <t>HO00001004</t>
  </si>
  <si>
    <t>HO00260546</t>
  </si>
  <si>
    <t>南京一民医院有限公司</t>
  </si>
  <si>
    <t>先兆/脑血管风险</t>
  </si>
  <si>
    <t>9M</t>
  </si>
  <si>
    <t>HO00392428</t>
  </si>
  <si>
    <t>南京市江宁医院湖山路院区</t>
  </si>
  <si>
    <t>10M</t>
  </si>
  <si>
    <t>疼痛</t>
  </si>
  <si>
    <t>疼痛科</t>
  </si>
  <si>
    <t>HO00000961</t>
  </si>
  <si>
    <t>江苏省肿瘤防治研究所</t>
  </si>
  <si>
    <t>PME2005</t>
  </si>
  <si>
    <t>HO00000001</t>
  </si>
  <si>
    <t>HO00000973</t>
  </si>
  <si>
    <t>南京市胸科医院</t>
  </si>
  <si>
    <t>2S</t>
  </si>
  <si>
    <t>HO00000975</t>
  </si>
  <si>
    <t>3S</t>
  </si>
  <si>
    <t>HO00098805</t>
  </si>
  <si>
    <t>南京仁品耳鼻喉专科医院</t>
  </si>
  <si>
    <t>赵仁亮</t>
  </si>
  <si>
    <t>4S</t>
  </si>
  <si>
    <t>HO00002956</t>
  </si>
  <si>
    <t>HO00137885</t>
  </si>
  <si>
    <t>南京市建邺区南湖社区卫生服务中心</t>
  </si>
  <si>
    <t>5S</t>
  </si>
  <si>
    <t>HO00072793</t>
  </si>
  <si>
    <t>HO00140094</t>
  </si>
  <si>
    <t>南京医科大学附属逸夫医院</t>
  </si>
  <si>
    <t>6S</t>
  </si>
  <si>
    <t>HO00157456</t>
  </si>
  <si>
    <t>南京圆心门诊部有限公司</t>
  </si>
  <si>
    <t>纪彩丽</t>
  </si>
  <si>
    <t>7S</t>
  </si>
  <si>
    <t>HO00001481</t>
  </si>
  <si>
    <t>HO00402266</t>
  </si>
  <si>
    <t>南京健华康复医院有限公司</t>
  </si>
  <si>
    <t>8S</t>
  </si>
  <si>
    <t>HO00273985</t>
  </si>
  <si>
    <t>HO00000959</t>
  </si>
  <si>
    <t>PME2006</t>
  </si>
  <si>
    <t>王源</t>
  </si>
  <si>
    <t>9S</t>
  </si>
  <si>
    <t>HO00024398</t>
  </si>
  <si>
    <t>HO00000965</t>
  </si>
  <si>
    <t>赵洪芹</t>
  </si>
  <si>
    <t>10S</t>
  </si>
  <si>
    <t>HO00139638</t>
  </si>
  <si>
    <t>HO00000997</t>
  </si>
  <si>
    <t>南京市红十字医院</t>
  </si>
  <si>
    <t>HO00001466</t>
  </si>
  <si>
    <t>HO00001002</t>
  </si>
  <si>
    <t>南京市第一医院河西院区</t>
  </si>
  <si>
    <t>HO00001496</t>
  </si>
  <si>
    <t>HO00016614</t>
  </si>
  <si>
    <t>曲美洁</t>
  </si>
  <si>
    <t>HO00001431</t>
  </si>
  <si>
    <t>HO00208681</t>
  </si>
  <si>
    <t>王亚男</t>
  </si>
  <si>
    <t>HO00000952</t>
  </si>
  <si>
    <t>仪征市人民医院</t>
  </si>
  <si>
    <t>扬州市</t>
  </si>
  <si>
    <t>PME2012</t>
  </si>
  <si>
    <t>宋敬卉</t>
  </si>
  <si>
    <t>HO00001482</t>
  </si>
  <si>
    <t>HO00000953</t>
  </si>
  <si>
    <t>泰兴市人民医院</t>
  </si>
  <si>
    <t>泰州市</t>
  </si>
  <si>
    <t>青岛心血管病医院</t>
  </si>
  <si>
    <t>HO00000954</t>
  </si>
  <si>
    <t>薛慧芳</t>
  </si>
  <si>
    <t>HO00000968</t>
  </si>
  <si>
    <t>董丽丽</t>
  </si>
  <si>
    <t>HO00001522</t>
  </si>
  <si>
    <t>烟台毓璜顶医院</t>
  </si>
  <si>
    <t>HO00000969</t>
  </si>
  <si>
    <t>青岛大学附属医院西海岸院区</t>
  </si>
  <si>
    <t>HO00001483</t>
  </si>
  <si>
    <t>HO00000970</t>
  </si>
  <si>
    <t>扬州市中医院</t>
  </si>
  <si>
    <t>西海岸中心医院</t>
  </si>
  <si>
    <t>HO00370760</t>
  </si>
  <si>
    <t>HO00000983</t>
  </si>
  <si>
    <t>扬州友好医院</t>
  </si>
  <si>
    <t>HO00001005</t>
  </si>
  <si>
    <t>HO00001006</t>
  </si>
  <si>
    <t>泰州市人民医院</t>
  </si>
  <si>
    <t>高山</t>
  </si>
  <si>
    <t>HO00001476</t>
  </si>
  <si>
    <t>HO00001011</t>
  </si>
  <si>
    <t>扬州市江都人民医院</t>
  </si>
  <si>
    <t>HO00017518</t>
  </si>
  <si>
    <t>HO00001012</t>
  </si>
  <si>
    <t>宝应县人民医院</t>
  </si>
  <si>
    <t>西海岸人民医院</t>
  </si>
  <si>
    <t>柴湘婷</t>
  </si>
  <si>
    <t>HO00139397</t>
  </si>
  <si>
    <t>HO00001108</t>
  </si>
  <si>
    <t>HO00001116</t>
  </si>
  <si>
    <t>HO00001136</t>
  </si>
  <si>
    <t>泰州市人民医院南院</t>
  </si>
  <si>
    <t>王岭</t>
  </si>
  <si>
    <t>HO00001112</t>
  </si>
  <si>
    <t>HO00016548</t>
  </si>
  <si>
    <t>扬州市妇幼保健院</t>
  </si>
  <si>
    <t>HO00001114</t>
  </si>
  <si>
    <t>HO00016585</t>
  </si>
  <si>
    <t>高邮市中医医院</t>
  </si>
  <si>
    <t>HO00001048</t>
  </si>
  <si>
    <t>HO00016642</t>
  </si>
  <si>
    <t>南京鼓楼医院集团仪征医院有限公司</t>
  </si>
  <si>
    <t>HO00099680</t>
  </si>
  <si>
    <t>HO00016668</t>
  </si>
  <si>
    <t>泰兴市中医院</t>
  </si>
  <si>
    <t>HO00001043</t>
  </si>
  <si>
    <t>HO00018646</t>
  </si>
  <si>
    <t>兴化市人民医院</t>
  </si>
  <si>
    <t>HO00307823</t>
  </si>
  <si>
    <t>HO00018821</t>
  </si>
  <si>
    <t>扬州东方医院</t>
  </si>
  <si>
    <t>HO00018852</t>
  </si>
  <si>
    <t>泰兴市第二人民医院</t>
  </si>
  <si>
    <t>HO00018859</t>
  </si>
  <si>
    <t>扬州市江都中医院</t>
  </si>
  <si>
    <t>毕显梅</t>
  </si>
  <si>
    <t>HO00111872</t>
  </si>
  <si>
    <t>HO00018902</t>
  </si>
  <si>
    <t>高邮市人民医院</t>
  </si>
  <si>
    <t>HO00001044</t>
  </si>
  <si>
    <t>HO00041526</t>
  </si>
  <si>
    <t>薛杰君</t>
  </si>
  <si>
    <t>HO00001021</t>
  </si>
  <si>
    <t>HO00371210</t>
  </si>
  <si>
    <t>兴化市人民医院(新区院区)</t>
  </si>
  <si>
    <t>袁海成</t>
  </si>
  <si>
    <t>HO00001066</t>
  </si>
  <si>
    <t>HO00428927</t>
  </si>
  <si>
    <t>泰州市第五人民医院</t>
  </si>
  <si>
    <t>孙峰</t>
  </si>
  <si>
    <t>HO00000940</t>
  </si>
  <si>
    <t>常州市</t>
  </si>
  <si>
    <t>PME2015</t>
  </si>
  <si>
    <t>HO00000941</t>
  </si>
  <si>
    <t>祝恺</t>
  </si>
  <si>
    <t>HO00000971</t>
  </si>
  <si>
    <t>HO00000942</t>
  </si>
  <si>
    <t>徐健</t>
  </si>
  <si>
    <t>HO00001015</t>
  </si>
  <si>
    <t>HO00000943</t>
  </si>
  <si>
    <t>常州市金坛第一人民医院</t>
  </si>
  <si>
    <t>HO00000966</t>
  </si>
  <si>
    <t>HO00000944</t>
  </si>
  <si>
    <t>刘述凯</t>
  </si>
  <si>
    <t>癫痫</t>
  </si>
  <si>
    <t>HO00000945</t>
  </si>
  <si>
    <t>孙丽</t>
  </si>
  <si>
    <t>HO00000978</t>
  </si>
  <si>
    <t>马爱军</t>
  </si>
  <si>
    <t>HO00000980</t>
  </si>
  <si>
    <t>常州市肿瘤医院</t>
  </si>
  <si>
    <t>HO00015998</t>
  </si>
  <si>
    <t>裴海涛</t>
  </si>
  <si>
    <t>HO00016004</t>
  </si>
  <si>
    <t>常州市第三人民医院</t>
  </si>
  <si>
    <t>城阳市人民医院</t>
  </si>
  <si>
    <t>庄绪娟</t>
  </si>
  <si>
    <t>HO00016083</t>
  </si>
  <si>
    <t>万明花</t>
  </si>
  <si>
    <t>HO00016615</t>
  </si>
  <si>
    <t>溧阳市中医医院</t>
  </si>
  <si>
    <t>HO00052204</t>
  </si>
  <si>
    <t>HO00088607</t>
  </si>
  <si>
    <t>常州市第二人民医院阳湖院区</t>
  </si>
  <si>
    <t>HO00109089</t>
  </si>
  <si>
    <t>常州市天宁区兰陵街道世纪华城社区卫生服务站</t>
  </si>
  <si>
    <t>HO00171655</t>
  </si>
  <si>
    <t>常州市第二人民医院(天宁分院)</t>
  </si>
  <si>
    <t>青岛大学附属医院平度</t>
  </si>
  <si>
    <t>HO00372455</t>
  </si>
  <si>
    <t>常州市武进人民医院(南院)</t>
  </si>
  <si>
    <t>HO00402922</t>
  </si>
  <si>
    <t>常州市第二人民医院延陵院区</t>
  </si>
  <si>
    <t>HO00001400</t>
  </si>
  <si>
    <t>抑郁焦虑</t>
  </si>
  <si>
    <t>PME2039</t>
  </si>
  <si>
    <t>张晓雯</t>
  </si>
  <si>
    <t>HO00000984</t>
  </si>
  <si>
    <t>HO00000986</t>
  </si>
  <si>
    <t>南京江北医院</t>
  </si>
  <si>
    <t>HO00001003</t>
  </si>
  <si>
    <t>江苏省中西医结合医院</t>
  </si>
  <si>
    <t>郑加平</t>
  </si>
  <si>
    <t>HO00001415</t>
  </si>
  <si>
    <t>HO00001013</t>
  </si>
  <si>
    <t>镇江市中医院</t>
  </si>
  <si>
    <t>镇江市</t>
  </si>
  <si>
    <t>董丽华</t>
  </si>
  <si>
    <t>HO00001014</t>
  </si>
  <si>
    <t>HO00001401</t>
  </si>
  <si>
    <t>孙蕾</t>
  </si>
  <si>
    <t>HO00001409</t>
  </si>
  <si>
    <t>HO00001137</t>
  </si>
  <si>
    <t>句容市人民医院</t>
  </si>
  <si>
    <t>姜宝英</t>
  </si>
  <si>
    <t>HO00001523</t>
  </si>
  <si>
    <t>HO00002326</t>
  </si>
  <si>
    <t>丹阳市人民医院</t>
  </si>
  <si>
    <t>HO00017697</t>
  </si>
  <si>
    <t>镇江市第四人民医院</t>
  </si>
  <si>
    <t>HO00033325</t>
  </si>
  <si>
    <t>扬中市人民医院</t>
  </si>
  <si>
    <t>隋世华</t>
  </si>
  <si>
    <t>HO00024281</t>
  </si>
  <si>
    <t>HO00445414</t>
  </si>
  <si>
    <t>江苏省中医院紫东院区</t>
  </si>
  <si>
    <t>HO00001403</t>
  </si>
  <si>
    <t>HO00445415</t>
  </si>
  <si>
    <t>江苏省中医院江宁院区</t>
  </si>
  <si>
    <t>HO00001421</t>
  </si>
  <si>
    <t>PME2040</t>
  </si>
  <si>
    <t>TBA南京</t>
  </si>
  <si>
    <t>日照市中医医院</t>
  </si>
  <si>
    <t>白晓明</t>
  </si>
  <si>
    <t>HO00000979</t>
  </si>
  <si>
    <t>南京医科大学第二附属医院东院</t>
  </si>
  <si>
    <t>宋卫</t>
  </si>
  <si>
    <t>HO00001404</t>
  </si>
  <si>
    <t>李茂绪</t>
  </si>
  <si>
    <t>HO00001007</t>
  </si>
  <si>
    <t>上海长征医院(南京分院)</t>
  </si>
  <si>
    <t>HO00001016</t>
  </si>
  <si>
    <t>南京市第二医院</t>
  </si>
  <si>
    <t>HO00001033</t>
  </si>
  <si>
    <t>南京市高淳人民医院</t>
  </si>
  <si>
    <t>HO00111156</t>
  </si>
  <si>
    <t>HO00016878</t>
  </si>
  <si>
    <t>南京市六合区人民医院</t>
  </si>
  <si>
    <t>刘丽庭</t>
  </si>
  <si>
    <t>HO00308362</t>
  </si>
  <si>
    <t>南京市第二医院汤山分院</t>
  </si>
  <si>
    <t>HO00371625</t>
  </si>
  <si>
    <t>南京国际医院有限公司</t>
  </si>
  <si>
    <t>益都中心医院</t>
  </si>
  <si>
    <t>HO00394486</t>
  </si>
  <si>
    <t>南京天印山医院有限公司</t>
  </si>
  <si>
    <t>DME2002</t>
  </si>
  <si>
    <t>HO00000948</t>
  </si>
  <si>
    <t>无锡市</t>
  </si>
  <si>
    <t>PME2009</t>
  </si>
  <si>
    <t>郑艳华</t>
  </si>
  <si>
    <t>HO00016743</t>
  </si>
  <si>
    <t>HO00001055</t>
  </si>
  <si>
    <t>常熟市中医院</t>
  </si>
  <si>
    <t>苏州市</t>
  </si>
  <si>
    <t>邢国平</t>
  </si>
  <si>
    <t>HO00001057</t>
  </si>
  <si>
    <t>常熟市第一人民医院</t>
  </si>
  <si>
    <t>阳光融合医院</t>
  </si>
  <si>
    <t>HO00001058</t>
  </si>
  <si>
    <t>常熟市第二人民医院城中分院</t>
  </si>
  <si>
    <t>杜忠德</t>
  </si>
  <si>
    <t>HO00001060</t>
  </si>
  <si>
    <t>张家港市中医医院</t>
  </si>
  <si>
    <t>田立</t>
  </si>
  <si>
    <t>HO00001064</t>
  </si>
  <si>
    <t>江苏盛泽医院</t>
  </si>
  <si>
    <t>HO00001065</t>
  </si>
  <si>
    <t>田军</t>
  </si>
  <si>
    <t>HO00001079</t>
  </si>
  <si>
    <t>常熟市第三人民医院</t>
  </si>
  <si>
    <t>张爱娟</t>
  </si>
  <si>
    <t>HO00000022</t>
  </si>
  <si>
    <t>HO00001084</t>
  </si>
  <si>
    <t>江阴市第三人民医院</t>
  </si>
  <si>
    <t>韩国胜</t>
  </si>
  <si>
    <t>HO00001138</t>
  </si>
  <si>
    <t>张家港澳洋医院有限公司</t>
  </si>
  <si>
    <t>李炳选</t>
  </si>
  <si>
    <t>HO00016276</t>
  </si>
  <si>
    <t>江阴市第二人民医院</t>
  </si>
  <si>
    <t>李一才</t>
  </si>
  <si>
    <t>HO00017660</t>
  </si>
  <si>
    <t>张家港市第四人民医院</t>
  </si>
  <si>
    <t>刘君玲</t>
  </si>
  <si>
    <t>HO00001493</t>
  </si>
  <si>
    <t>HO00173576</t>
  </si>
  <si>
    <t>江阴市人民医院(敔山湾院区)</t>
  </si>
  <si>
    <t>耿建宏</t>
  </si>
  <si>
    <t>HO00270507</t>
  </si>
  <si>
    <t>江阴澄西医院有限公司</t>
  </si>
  <si>
    <t>宋石磊</t>
  </si>
  <si>
    <t>HO00130893</t>
  </si>
  <si>
    <t>HO00402369</t>
  </si>
  <si>
    <t>杜业亮</t>
  </si>
  <si>
    <t>HO00001477</t>
  </si>
  <si>
    <t>HO00444913</t>
  </si>
  <si>
    <t>常熟市第二人民医院台山路院区</t>
  </si>
  <si>
    <t>HO00001521</t>
  </si>
  <si>
    <t>HO00001047</t>
  </si>
  <si>
    <t>PME2010</t>
  </si>
  <si>
    <t>李少华</t>
  </si>
  <si>
    <t>HO00001050</t>
  </si>
  <si>
    <t>HO00001478</t>
  </si>
  <si>
    <t>HO00001051</t>
  </si>
  <si>
    <t>HO00001485</t>
  </si>
  <si>
    <t>HO00001056</t>
  </si>
  <si>
    <t>HO00001068</t>
  </si>
  <si>
    <t>苏州沧浪医院有限公司</t>
  </si>
  <si>
    <t>陈红兵</t>
  </si>
  <si>
    <t>HO00017432</t>
  </si>
  <si>
    <t>苏州市妇幼保健院</t>
  </si>
  <si>
    <t>王振</t>
  </si>
  <si>
    <t>HO00392084</t>
  </si>
  <si>
    <t>HO00017548</t>
  </si>
  <si>
    <t>苏州市吴江区中医医院</t>
  </si>
  <si>
    <t>张兰起</t>
  </si>
  <si>
    <t>HO00017887</t>
  </si>
  <si>
    <t>苏州苏城医院有限公司</t>
  </si>
  <si>
    <t>HO00106366</t>
  </si>
  <si>
    <t>苏州工业园区金鸡湖社区卫生服务中心</t>
  </si>
  <si>
    <t>王安宁</t>
  </si>
  <si>
    <t>HO00371016</t>
  </si>
  <si>
    <t>苏州曜原门诊部有限公司</t>
  </si>
  <si>
    <t>HO00371946</t>
  </si>
  <si>
    <t>苏州慧心嘉安门诊部有限公司</t>
  </si>
  <si>
    <t>钟池</t>
  </si>
  <si>
    <t>贾帅</t>
  </si>
  <si>
    <t>HO00001019</t>
  </si>
  <si>
    <t>HO00402056</t>
  </si>
  <si>
    <t>苏州工业园区卓正睿安门诊部有限公司</t>
  </si>
  <si>
    <t>李真</t>
  </si>
  <si>
    <t>HO00414773</t>
  </si>
  <si>
    <t>苏州市康复医院</t>
  </si>
  <si>
    <t>丁静</t>
  </si>
  <si>
    <t>HO00001059</t>
  </si>
  <si>
    <t>苏州大学附属第一医院十梓街院区</t>
  </si>
  <si>
    <t>PME2011</t>
  </si>
  <si>
    <t>HO00001417</t>
  </si>
  <si>
    <t>精神心理科</t>
  </si>
  <si>
    <t>HO00001101</t>
  </si>
  <si>
    <t>苏州市相城人民医院</t>
  </si>
  <si>
    <t>孙家栋</t>
  </si>
  <si>
    <t>HO00321237</t>
  </si>
  <si>
    <t>苏州星健康复医院有限公司</t>
  </si>
  <si>
    <t>沈红卫</t>
  </si>
  <si>
    <t>南通市</t>
  </si>
  <si>
    <t>PME2013</t>
  </si>
  <si>
    <t>郑乃智</t>
  </si>
  <si>
    <t>邢振华</t>
  </si>
  <si>
    <t>HO00001034</t>
  </si>
  <si>
    <t>海安市中医院</t>
  </si>
  <si>
    <t>辛露</t>
  </si>
  <si>
    <t>HO00001041</t>
  </si>
  <si>
    <t>南通市市级机关门诊部</t>
  </si>
  <si>
    <t>张汉哲</t>
  </si>
  <si>
    <t>HO00001042</t>
  </si>
  <si>
    <t>如东县人民医院</t>
  </si>
  <si>
    <t>山东大学齐鲁医院（青岛）</t>
  </si>
  <si>
    <t>宋忠义</t>
  </si>
  <si>
    <t>HO00001082</t>
  </si>
  <si>
    <t>海安市人民医院</t>
  </si>
  <si>
    <t>陈付强</t>
  </si>
  <si>
    <t>HO00001093</t>
  </si>
  <si>
    <t>南通市第三人民医院</t>
  </si>
  <si>
    <t>HO00001095</t>
  </si>
  <si>
    <t>南通市老年康复医院</t>
  </si>
  <si>
    <t>HO00001096</t>
  </si>
  <si>
    <t>南通市精神卫生中心</t>
  </si>
  <si>
    <t>宋旭霞</t>
  </si>
  <si>
    <t>HO00001097</t>
  </si>
  <si>
    <t>南通市中医院</t>
  </si>
  <si>
    <t>HO00001134</t>
  </si>
  <si>
    <t>HO00001098</t>
  </si>
  <si>
    <t>启东市人民医院</t>
  </si>
  <si>
    <t>HO00001107</t>
  </si>
  <si>
    <t>如东县中医院</t>
  </si>
  <si>
    <t>邓玮</t>
  </si>
  <si>
    <t>HO00001124</t>
  </si>
  <si>
    <t>赵政政</t>
  </si>
  <si>
    <t>HO00016393</t>
  </si>
  <si>
    <t>南通市海门区中医院</t>
  </si>
  <si>
    <t>HO00016654</t>
  </si>
  <si>
    <t>如皋市人民医院</t>
  </si>
  <si>
    <t>董滨</t>
  </si>
  <si>
    <t>HO00017335</t>
  </si>
  <si>
    <t>HO00017345</t>
  </si>
  <si>
    <t>南通市康复医院</t>
  </si>
  <si>
    <t>范洪江</t>
  </si>
  <si>
    <t>HO00017673</t>
  </si>
  <si>
    <t>如皋市中医院</t>
  </si>
  <si>
    <t>HO00018370</t>
  </si>
  <si>
    <t>王海峰</t>
  </si>
  <si>
    <t>HO00018371</t>
  </si>
  <si>
    <t>南通市通州区中医院</t>
  </si>
  <si>
    <t>孟广明</t>
  </si>
  <si>
    <t>HO00394648</t>
  </si>
  <si>
    <t>南通大学附属医院东院区</t>
  </si>
  <si>
    <t>HO00104790</t>
  </si>
  <si>
    <t>HO00403293</t>
  </si>
  <si>
    <t>南通市中医院孩儿巷院区</t>
  </si>
  <si>
    <t>谭东</t>
  </si>
  <si>
    <t>HO00000946</t>
  </si>
  <si>
    <t>无锡市第八人民医院</t>
  </si>
  <si>
    <t>PME2014</t>
  </si>
  <si>
    <t>王春芳</t>
  </si>
  <si>
    <t>HO00000947</t>
  </si>
  <si>
    <t>无锡市中医医院</t>
  </si>
  <si>
    <t>HO00001506</t>
  </si>
  <si>
    <t>HO00000949</t>
  </si>
  <si>
    <t>徐军</t>
  </si>
  <si>
    <t>HO00000950</t>
  </si>
  <si>
    <t>宜兴市第二人民医院</t>
  </si>
  <si>
    <t>HO00001111</t>
  </si>
  <si>
    <t>HO00001113</t>
  </si>
  <si>
    <t>江南大学附属医院南院区</t>
  </si>
  <si>
    <t>张群</t>
  </si>
  <si>
    <t>HO00001118</t>
  </si>
  <si>
    <t>宜兴市人民医院</t>
  </si>
  <si>
    <t>卢瑞春</t>
  </si>
  <si>
    <t>HO00001119</t>
  </si>
  <si>
    <t>宜兴市中医医院</t>
  </si>
  <si>
    <t>吴珠</t>
  </si>
  <si>
    <t>HO00001120</t>
  </si>
  <si>
    <t>无锡市太湖医院</t>
  </si>
  <si>
    <t>HO00018272</t>
  </si>
  <si>
    <t>谭梦姗</t>
  </si>
  <si>
    <t>HO00018276</t>
  </si>
  <si>
    <t>无锡市第五人民医院</t>
  </si>
  <si>
    <t>解放军海军第971医院</t>
  </si>
  <si>
    <t>于辛</t>
  </si>
  <si>
    <t>HO00018294</t>
  </si>
  <si>
    <t>无锡市惠山区人民医院</t>
  </si>
  <si>
    <t>HO00018380</t>
  </si>
  <si>
    <t>无锡市滨湖区中医院</t>
  </si>
  <si>
    <t>HO00018454</t>
  </si>
  <si>
    <t>江苏省第二荣军优抚医院</t>
  </si>
  <si>
    <t>HO00018594</t>
  </si>
  <si>
    <t>锡山区中医院(锡北院区)</t>
  </si>
  <si>
    <t>HO00018805</t>
  </si>
  <si>
    <t>宜兴市中西医结合医院</t>
  </si>
  <si>
    <t>HO00076072</t>
  </si>
  <si>
    <t>无锡市惠山区中医医院</t>
  </si>
  <si>
    <t>HO00136443</t>
  </si>
  <si>
    <t>无锡明慈心血管病医院有限公司</t>
  </si>
  <si>
    <t>HO00190224</t>
  </si>
  <si>
    <t>无锡市新吴区新瑞医院</t>
  </si>
  <si>
    <t>HO00190225</t>
  </si>
  <si>
    <t>无锡凯宜医院有限公司</t>
  </si>
  <si>
    <t>王莹</t>
  </si>
  <si>
    <t>HO00351944</t>
  </si>
  <si>
    <t>无锡市第二人民医院(北院)</t>
  </si>
  <si>
    <t>北大医疗鲁中医院</t>
  </si>
  <si>
    <t>王炳旭</t>
  </si>
  <si>
    <t>PME2016</t>
  </si>
  <si>
    <t>张培国</t>
  </si>
  <si>
    <t>HO00001046</t>
  </si>
  <si>
    <t>苏州市广济医院</t>
  </si>
  <si>
    <t>吕昕珂</t>
  </si>
  <si>
    <t>淄博市第一医院</t>
  </si>
  <si>
    <t>HO00060490</t>
  </si>
  <si>
    <t>苏州市姑苏区金阊街道彩香二村社区卫生服务站</t>
  </si>
  <si>
    <t>韩淼淼</t>
  </si>
  <si>
    <t>HO00308699</t>
  </si>
  <si>
    <t>苏州市第七人民医院</t>
  </si>
  <si>
    <t>于宗明</t>
  </si>
  <si>
    <t>HO00335849</t>
  </si>
  <si>
    <t>苏州京东方医院有限公司</t>
  </si>
  <si>
    <t>刘萍</t>
  </si>
  <si>
    <t>HO00408049</t>
  </si>
  <si>
    <t>西苑医院苏州医院</t>
  </si>
  <si>
    <t>孙翠梅</t>
  </si>
  <si>
    <t>HO00000955</t>
  </si>
  <si>
    <t>昆山市第二人民医院</t>
  </si>
  <si>
    <t>PME2017</t>
  </si>
  <si>
    <t>HO00001045</t>
  </si>
  <si>
    <t>赵敏</t>
  </si>
  <si>
    <t>HO00371069</t>
  </si>
  <si>
    <t>HO00001052</t>
  </si>
  <si>
    <t>李卫福</t>
  </si>
  <si>
    <t>HO00001053</t>
  </si>
  <si>
    <t>太仓市中医医院</t>
  </si>
  <si>
    <t>张学虎</t>
  </si>
  <si>
    <t>HO00001062</t>
  </si>
  <si>
    <t>仇学亮</t>
  </si>
  <si>
    <t>HO00001110</t>
  </si>
  <si>
    <t>陈璐</t>
  </si>
  <si>
    <t>HO00017465</t>
  </si>
  <si>
    <t>昆山市中西医结合医院</t>
  </si>
  <si>
    <t>张维法</t>
  </si>
  <si>
    <t>HO00017517</t>
  </si>
  <si>
    <t>王克水</t>
  </si>
  <si>
    <t>HO00048277</t>
  </si>
  <si>
    <t>昆山市第一人民医院广仁院区</t>
  </si>
  <si>
    <t>李强</t>
  </si>
  <si>
    <t>HO00001513</t>
  </si>
  <si>
    <t>HO00104704</t>
  </si>
  <si>
    <t>昆山市玉山社区卫生服务中心</t>
  </si>
  <si>
    <t>徐福平</t>
  </si>
  <si>
    <t>PME2018</t>
  </si>
  <si>
    <t>TBA</t>
  </si>
  <si>
    <t>邵炬</t>
  </si>
  <si>
    <t>苏州大学附属第一医院</t>
  </si>
  <si>
    <t>DME2003</t>
  </si>
  <si>
    <t>PME2001</t>
  </si>
  <si>
    <t>倪建强</t>
  </si>
  <si>
    <t>HO00001498</t>
  </si>
  <si>
    <t>寿光人民医院</t>
  </si>
  <si>
    <t>HO00000967</t>
  </si>
  <si>
    <t>江苏省省级机关医院</t>
  </si>
  <si>
    <t>HO00000987</t>
  </si>
  <si>
    <t>南京市妇幼保健院</t>
  </si>
  <si>
    <t>孔岩</t>
  </si>
  <si>
    <t>潘晨</t>
  </si>
  <si>
    <t>HO00351945</t>
  </si>
  <si>
    <t>优外诊所(南京)有限公司</t>
  </si>
  <si>
    <t>HO00000442</t>
  </si>
  <si>
    <t>徐州市第三人民医院</t>
  </si>
  <si>
    <t>徐州市</t>
  </si>
  <si>
    <t>PME2008</t>
  </si>
  <si>
    <t>HO00046044</t>
  </si>
  <si>
    <t>HO00000938</t>
  </si>
  <si>
    <t>徐州市第一人民医院</t>
  </si>
  <si>
    <t>HO00001010</t>
  </si>
  <si>
    <t>徐州市中医院</t>
  </si>
  <si>
    <t>HO00001035</t>
  </si>
  <si>
    <t>邳州市人民医院</t>
  </si>
  <si>
    <t>HO00016650</t>
  </si>
  <si>
    <t>沛县人民医院</t>
  </si>
  <si>
    <t>HO00016667</t>
  </si>
  <si>
    <t>睢宁县人民医院</t>
  </si>
  <si>
    <t>张曦濛</t>
  </si>
  <si>
    <t>HO00016677</t>
  </si>
  <si>
    <t>新沂市人民医院</t>
  </si>
  <si>
    <t>HO00016798</t>
  </si>
  <si>
    <t>丰县人民医院</t>
  </si>
  <si>
    <t>HO00018664</t>
  </si>
  <si>
    <t>徐州市贾汪区人民医院</t>
  </si>
  <si>
    <t>HO00018667</t>
  </si>
  <si>
    <t>徐州市妇幼保健院</t>
  </si>
  <si>
    <t>HO00018673</t>
  </si>
  <si>
    <t>徐州医科大学附属第三医院</t>
  </si>
  <si>
    <t>王辉</t>
  </si>
  <si>
    <t>HO00104700</t>
  </si>
  <si>
    <t>徐州仁慈医院</t>
  </si>
  <si>
    <t>周赟</t>
  </si>
  <si>
    <t>HO00001489</t>
  </si>
  <si>
    <t>HO00182774</t>
  </si>
  <si>
    <t>徐州医科大学附属医院东院区</t>
  </si>
  <si>
    <t>HO00024017</t>
  </si>
  <si>
    <t>HO00317328</t>
  </si>
  <si>
    <t>张云</t>
  </si>
  <si>
    <t>PME2037</t>
  </si>
  <si>
    <t>HO00016467</t>
  </si>
  <si>
    <t>南京市浦口医院</t>
  </si>
  <si>
    <t>PME2038</t>
  </si>
  <si>
    <t>HO00000994</t>
  </si>
  <si>
    <t>南京市中西医结合医院</t>
  </si>
  <si>
    <t>HO00000995</t>
  </si>
  <si>
    <t>南京市中医院</t>
  </si>
  <si>
    <t>HO00000939</t>
  </si>
  <si>
    <t>PME2041</t>
  </si>
  <si>
    <t>罗颜</t>
  </si>
  <si>
    <t>淮安市</t>
  </si>
  <si>
    <t>HO00000993</t>
  </si>
  <si>
    <t>淮安市第二人民医院</t>
  </si>
  <si>
    <t>苏州市明基医院</t>
  </si>
  <si>
    <t>王伟佳</t>
  </si>
  <si>
    <t>HO00001039</t>
  </si>
  <si>
    <t>宿迁市</t>
  </si>
  <si>
    <t>HO00016618</t>
  </si>
  <si>
    <t>涟水县人民医院</t>
  </si>
  <si>
    <t>HO00016666</t>
  </si>
  <si>
    <t>宿迁市中医院</t>
  </si>
  <si>
    <t>刘晶</t>
  </si>
  <si>
    <t>HO00017137</t>
  </si>
  <si>
    <t>沭阳县沭阳医院</t>
  </si>
  <si>
    <t>李琰</t>
  </si>
  <si>
    <t>HO00001462</t>
  </si>
  <si>
    <t>HO00036965</t>
  </si>
  <si>
    <t>泗阳县中医院</t>
  </si>
  <si>
    <t>HO00109509</t>
  </si>
  <si>
    <t>徐州市中心医院新城分院</t>
  </si>
  <si>
    <t>HO00129266</t>
  </si>
  <si>
    <t>江苏省人民医院宿迁医院</t>
  </si>
  <si>
    <t>HO00136203</t>
  </si>
  <si>
    <t>宿迁第三医院</t>
  </si>
  <si>
    <t>汪东兴</t>
  </si>
  <si>
    <t>HO00391351</t>
  </si>
  <si>
    <t>宿豫区人民医院</t>
  </si>
  <si>
    <t>HO00394792</t>
  </si>
  <si>
    <t>淮安市第五人民医院</t>
  </si>
  <si>
    <t>HO00402422</t>
  </si>
  <si>
    <t>淮安市第二人民医院(厦门路院区)</t>
  </si>
  <si>
    <t>HO00000957</t>
  </si>
  <si>
    <t>连云港市</t>
  </si>
  <si>
    <t>PME2042</t>
  </si>
  <si>
    <t>顾晓苏</t>
  </si>
  <si>
    <t>HO00001507</t>
  </si>
  <si>
    <t>HO00002330</t>
  </si>
  <si>
    <t>盐城市</t>
  </si>
  <si>
    <t>胡松华</t>
  </si>
  <si>
    <t>HO00002331</t>
  </si>
  <si>
    <t>盐城市大丰人民医院</t>
  </si>
  <si>
    <t>HO00002334</t>
  </si>
  <si>
    <t>东台市人民医院</t>
  </si>
  <si>
    <t>季超</t>
  </si>
  <si>
    <t>HO00002337</t>
  </si>
  <si>
    <t>施建生</t>
  </si>
  <si>
    <t>HO00016566</t>
  </si>
  <si>
    <t>滨海县人民医院</t>
  </si>
  <si>
    <t>南通海门区人民医院</t>
  </si>
  <si>
    <t>HO00016581</t>
  </si>
  <si>
    <t>连云港市赣榆区人民医院</t>
  </si>
  <si>
    <t>HO00016586</t>
  </si>
  <si>
    <t>灌云县人民医院</t>
  </si>
  <si>
    <t>沈丽华</t>
  </si>
  <si>
    <t>赵映红</t>
  </si>
  <si>
    <t>HO00017661</t>
  </si>
  <si>
    <t>HO00017670</t>
  </si>
  <si>
    <t>连云港市中医院</t>
  </si>
  <si>
    <t>HO00018121</t>
  </si>
  <si>
    <t>东海县人民医院</t>
  </si>
  <si>
    <t>HO00070048</t>
  </si>
  <si>
    <t>盐城市第三人民医院南院</t>
  </si>
  <si>
    <t>HO00071127</t>
  </si>
  <si>
    <t>连云港市第二人民医院东院区</t>
  </si>
  <si>
    <t>南通大学附属医院如皋分院</t>
  </si>
  <si>
    <t>HO00136545</t>
  </si>
  <si>
    <t>盐城市城南医院</t>
  </si>
  <si>
    <t>HO00317448</t>
  </si>
  <si>
    <t>盐城市第一人民医院(南区)</t>
  </si>
  <si>
    <t>HO00402537</t>
  </si>
  <si>
    <t>连云港市第一人民医院高新区院区</t>
  </si>
  <si>
    <t>杨家伟</t>
  </si>
  <si>
    <t>DME2004</t>
  </si>
  <si>
    <t>山东</t>
  </si>
  <si>
    <t>济南市</t>
  </si>
  <si>
    <t>PME2024</t>
  </si>
  <si>
    <t>HO00001413</t>
  </si>
  <si>
    <t>山东中医药大学第二附属医院</t>
  </si>
  <si>
    <t>南通中医院</t>
  </si>
  <si>
    <t>耿宝剑</t>
  </si>
  <si>
    <t>HO00001418</t>
  </si>
  <si>
    <t>山东中医药大学附属医院</t>
  </si>
  <si>
    <t>HO00024221</t>
  </si>
  <si>
    <t>济南北城医院有限公司</t>
  </si>
  <si>
    <t>陆珍辉</t>
  </si>
  <si>
    <t>HO00382433</t>
  </si>
  <si>
    <t>山东中医药大学附属医院东院区</t>
  </si>
  <si>
    <t>HO00001531</t>
  </si>
  <si>
    <t>PME2025</t>
  </si>
  <si>
    <t>邵良</t>
  </si>
  <si>
    <t>HO00001402</t>
  </si>
  <si>
    <t>济南市第四人民医院</t>
  </si>
  <si>
    <t>刘浩</t>
  </si>
  <si>
    <t>HO00024058</t>
  </si>
  <si>
    <t>山东省立第三医院</t>
  </si>
  <si>
    <t>高刚</t>
  </si>
  <si>
    <t>HO00002778</t>
  </si>
  <si>
    <t>HO00024627</t>
  </si>
  <si>
    <t>济南市槐荫人民医院</t>
  </si>
  <si>
    <t>HO00137606</t>
  </si>
  <si>
    <t>郭啸鸣</t>
  </si>
  <si>
    <t>HO00271462</t>
  </si>
  <si>
    <t>山东第一医科大学附属省立医院(奥体院区)</t>
  </si>
  <si>
    <t>HO00394630</t>
  </si>
  <si>
    <t>苏州市立医院北区</t>
  </si>
  <si>
    <t>吴敏娅</t>
  </si>
  <si>
    <t>张坤</t>
  </si>
  <si>
    <t>HO00000005</t>
  </si>
  <si>
    <t>PME2026</t>
  </si>
  <si>
    <t>盛习华</t>
  </si>
  <si>
    <t>HO00002387</t>
  </si>
  <si>
    <t>济南市第七人民医院</t>
  </si>
  <si>
    <t>苏州市立医院本部</t>
  </si>
  <si>
    <t>HO00024054</t>
  </si>
  <si>
    <t>济南市第三人民医院</t>
  </si>
  <si>
    <t>HO00024132</t>
  </si>
  <si>
    <t>济南市人民医院</t>
  </si>
  <si>
    <t>HO00024216</t>
  </si>
  <si>
    <t>济南市章丘区人民医院</t>
  </si>
  <si>
    <t>HO00024267</t>
  </si>
  <si>
    <t>济南市济阳区人民医院</t>
  </si>
  <si>
    <t>HO00110234</t>
  </si>
  <si>
    <t>济南市南山人民医院</t>
  </si>
  <si>
    <t>HO00179516</t>
  </si>
  <si>
    <t>济南远大中医脑康医院有限公司</t>
  </si>
  <si>
    <t>徐兴顺</t>
  </si>
  <si>
    <t>HO00240033</t>
  </si>
  <si>
    <t>济南市莱芜人民医院</t>
  </si>
  <si>
    <t>翟国杰</t>
  </si>
  <si>
    <t>HO00294664</t>
  </si>
  <si>
    <t>山东微医互联网大健康医院有限公司</t>
  </si>
  <si>
    <t>孙沁怡</t>
  </si>
  <si>
    <t>HO00402616</t>
  </si>
  <si>
    <t>山东大学第二医院北院区</t>
  </si>
  <si>
    <t>邱晨红</t>
  </si>
  <si>
    <t>HO00407541</t>
  </si>
  <si>
    <t>银丰(济南)医院有限公司</t>
  </si>
  <si>
    <t>常涛</t>
  </si>
  <si>
    <t>HO00001410</t>
  </si>
  <si>
    <t>滨州市人民医院</t>
  </si>
  <si>
    <t>滨州市</t>
  </si>
  <si>
    <t>PME2028</t>
  </si>
  <si>
    <t>苏州市独墅湖医院</t>
  </si>
  <si>
    <t>东营市</t>
  </si>
  <si>
    <t>金雪红</t>
  </si>
  <si>
    <t>HO00001447</t>
  </si>
  <si>
    <t>山东中医药大学附属医院东营医院</t>
  </si>
  <si>
    <t>HO00001448</t>
  </si>
  <si>
    <t>王以检</t>
  </si>
  <si>
    <t>HO00001460</t>
  </si>
  <si>
    <t>滨州医学院附属医院</t>
  </si>
  <si>
    <t>时贤德</t>
  </si>
  <si>
    <t>HO00001461</t>
  </si>
  <si>
    <t>东营市第二人民医院</t>
  </si>
  <si>
    <t>周华</t>
  </si>
  <si>
    <t>HO00002391</t>
  </si>
  <si>
    <t>滨州市中心医院</t>
  </si>
  <si>
    <t>HO00023820</t>
  </si>
  <si>
    <t>东营大明中医医院</t>
  </si>
  <si>
    <t>厉青</t>
  </si>
  <si>
    <t>HO00024215</t>
  </si>
  <si>
    <t>滨州市第二人民医院</t>
  </si>
  <si>
    <t>吴燕华</t>
  </si>
  <si>
    <t>HO00027299</t>
  </si>
  <si>
    <t>东营市第五人民医院</t>
  </si>
  <si>
    <t>邵嘉鑫</t>
  </si>
  <si>
    <t>HO00093281</t>
  </si>
  <si>
    <t>滨州市中医医院</t>
  </si>
  <si>
    <t>裴少芳</t>
  </si>
  <si>
    <t>PME2029</t>
  </si>
  <si>
    <t>董晓峰</t>
  </si>
  <si>
    <t>王静雯</t>
  </si>
  <si>
    <t>HO00001414</t>
  </si>
  <si>
    <t>泰安市中心医院</t>
  </si>
  <si>
    <t>泰安市</t>
  </si>
  <si>
    <t>HO00000012</t>
  </si>
  <si>
    <t>HO00023975</t>
  </si>
  <si>
    <t>王梦圆</t>
  </si>
  <si>
    <t>HO00023965</t>
  </si>
  <si>
    <t>HO00024055</t>
  </si>
  <si>
    <t>山东省泰山医院</t>
  </si>
  <si>
    <t>马涛</t>
  </si>
  <si>
    <t>HO00001459</t>
  </si>
  <si>
    <t>北大医疗鲁中医院有限公司</t>
  </si>
  <si>
    <t>HO00024218</t>
  </si>
  <si>
    <t>泰安八十八医院</t>
  </si>
  <si>
    <t>许红</t>
  </si>
  <si>
    <t>HO00024420</t>
  </si>
  <si>
    <t>泰安市第一人民医院</t>
  </si>
  <si>
    <t>HO00025826</t>
  </si>
  <si>
    <t>泰安市中医医院</t>
  </si>
  <si>
    <t>HO00026230</t>
  </si>
  <si>
    <t>济南市第五人民医院</t>
  </si>
  <si>
    <t>HO00070680</t>
  </si>
  <si>
    <t>济南市精神卫生中心</t>
  </si>
  <si>
    <t>李超生</t>
  </si>
  <si>
    <t>HO00290348</t>
  </si>
  <si>
    <t>济南市第二精神卫生中心</t>
  </si>
  <si>
    <t>HO00397543</t>
  </si>
  <si>
    <t>树兰(济南)国际医院有限公司</t>
  </si>
  <si>
    <t>PME2044</t>
  </si>
  <si>
    <t>新瑞医院</t>
  </si>
  <si>
    <t>梁华峰</t>
  </si>
  <si>
    <t>HO00001408</t>
  </si>
  <si>
    <t>中国人民解放军联勤保障部队第九六〇医院</t>
  </si>
  <si>
    <t>范涛</t>
  </si>
  <si>
    <t>HO00001416</t>
  </si>
  <si>
    <t>山东第一医科大学第三附属医院</t>
  </si>
  <si>
    <t>查蕾蕾</t>
  </si>
  <si>
    <t>HO00024053</t>
  </si>
  <si>
    <t>广安门医院济南医院</t>
  </si>
  <si>
    <t>HO00024072</t>
  </si>
  <si>
    <t>济南市中西医结合医院</t>
  </si>
  <si>
    <t>HO00024082</t>
  </si>
  <si>
    <t>济南市章丘区中医医院</t>
  </si>
  <si>
    <t>冯志强</t>
  </si>
  <si>
    <t>HO00024308</t>
  </si>
  <si>
    <t>中国人民解放军联勤保障部队第九六〇医院南院区</t>
  </si>
  <si>
    <t>HO00024591</t>
  </si>
  <si>
    <t>山东省职业病医院</t>
  </si>
  <si>
    <t>石国峰</t>
  </si>
  <si>
    <t>HO00052360</t>
  </si>
  <si>
    <t>济南脑科医院</t>
  </si>
  <si>
    <t>HO00153529</t>
  </si>
  <si>
    <t>山东省中医药研究院附属医院</t>
  </si>
  <si>
    <t>朱建</t>
  </si>
  <si>
    <t>韩伯军</t>
  </si>
  <si>
    <t>HO00001405</t>
  </si>
  <si>
    <t>济宁医学院附属医院</t>
  </si>
  <si>
    <t>济宁市</t>
  </si>
  <si>
    <t>PME2045</t>
  </si>
  <si>
    <t>邹亚婷</t>
  </si>
  <si>
    <t>HO00001406</t>
  </si>
  <si>
    <t>滕州市中心人民医院</t>
  </si>
  <si>
    <t>枣庄市</t>
  </si>
  <si>
    <t>孙扬</t>
  </si>
  <si>
    <t>HO00025571</t>
  </si>
  <si>
    <t>HO00001419</t>
  </si>
  <si>
    <t>山东省戴庄医院</t>
  </si>
  <si>
    <t>晋艳</t>
  </si>
  <si>
    <t>HO00001427</t>
  </si>
  <si>
    <t>临沂市中医医院</t>
  </si>
  <si>
    <t>临沂市</t>
  </si>
  <si>
    <t>HO00001450</t>
  </si>
  <si>
    <t>济宁市第一人民医院</t>
  </si>
  <si>
    <t>苏州眼耳鼻喉科医院</t>
  </si>
  <si>
    <t>缪桂华</t>
  </si>
  <si>
    <t>HO00001528</t>
  </si>
  <si>
    <t>临沂市中心医院</t>
  </si>
  <si>
    <t>HO00001529</t>
  </si>
  <si>
    <t>临沂市精神卫生中心</t>
  </si>
  <si>
    <t>HO00023840</t>
  </si>
  <si>
    <t>菏泽市牡丹人民医院</t>
  </si>
  <si>
    <t>菏泽市</t>
  </si>
  <si>
    <t>HO00023845</t>
  </si>
  <si>
    <t>菏泽市第三人民医院</t>
  </si>
  <si>
    <t>昆山市中医院</t>
  </si>
  <si>
    <t>HO00023849</t>
  </si>
  <si>
    <t>菏泽市立医院</t>
  </si>
  <si>
    <t>HO00024043</t>
  </si>
  <si>
    <t>枣庄市立医院</t>
  </si>
  <si>
    <t>HO00024123</t>
  </si>
  <si>
    <t>西苑医院济宁医院</t>
  </si>
  <si>
    <t>HO00024204</t>
  </si>
  <si>
    <t>济宁市兖州区人民医院</t>
  </si>
  <si>
    <t>HO00024212</t>
  </si>
  <si>
    <t>枣庄市市中区人民医院</t>
  </si>
  <si>
    <t>HO00000017</t>
  </si>
  <si>
    <t>HO00024471</t>
  </si>
  <si>
    <t>济宁市中西医结合医院</t>
  </si>
  <si>
    <t>陈胜会</t>
  </si>
  <si>
    <t>HO00025112</t>
  </si>
  <si>
    <t>菏泽市第二人民医院</t>
  </si>
  <si>
    <t>张露远</t>
  </si>
  <si>
    <t>HO00025648</t>
  </si>
  <si>
    <t>枣庄市精神卫生中心</t>
  </si>
  <si>
    <t>HO00027292</t>
  </si>
  <si>
    <t>北京中医药大学东方医院枣庄医院</t>
  </si>
  <si>
    <t>HO00036712</t>
  </si>
  <si>
    <t>临沂市人民医院北城新区医院</t>
  </si>
  <si>
    <t>余艳</t>
  </si>
  <si>
    <t>HO00045800</t>
  </si>
  <si>
    <t>菏泽市中医医院</t>
  </si>
  <si>
    <t>朱文娟</t>
  </si>
  <si>
    <t>HO00048178</t>
  </si>
  <si>
    <t>临沂市人民医院东医疗区</t>
  </si>
  <si>
    <t>陆佳</t>
  </si>
  <si>
    <t>HO00119432</t>
  </si>
  <si>
    <t>济宁任城恒康医院有限责任公司</t>
  </si>
  <si>
    <t>常霞</t>
  </si>
  <si>
    <t>HO00127168</t>
  </si>
  <si>
    <t>菏泽医学专科学校附属医院</t>
  </si>
  <si>
    <t>奚惠娟</t>
  </si>
  <si>
    <t>HO00023893</t>
  </si>
  <si>
    <t>HO00392444</t>
  </si>
  <si>
    <t>济宁市第一人民医院东院区</t>
  </si>
  <si>
    <t>李旺俊</t>
  </si>
  <si>
    <t>HO00397498</t>
  </si>
  <si>
    <t>济宁医学院附属医院太白湖院区</t>
  </si>
  <si>
    <t>聊城市</t>
  </si>
  <si>
    <t>PME2046</t>
  </si>
  <si>
    <t>武燕</t>
  </si>
  <si>
    <t>HO00001420</t>
  </si>
  <si>
    <t>德州市</t>
  </si>
  <si>
    <t>钱俊枫</t>
  </si>
  <si>
    <t>HO00023830</t>
  </si>
  <si>
    <t>德州市第二人民医院</t>
  </si>
  <si>
    <t>陆毅奇</t>
  </si>
  <si>
    <t>HO00023836</t>
  </si>
  <si>
    <t>德州市立医院</t>
  </si>
  <si>
    <t>张家港市中医院</t>
  </si>
  <si>
    <t>刘扣琴</t>
  </si>
  <si>
    <t>HO00023895</t>
  </si>
  <si>
    <t>聊城市中医医院</t>
  </si>
  <si>
    <t>秦丽娜</t>
  </si>
  <si>
    <t>HO00024366</t>
  </si>
  <si>
    <t>聊城市东昌府人民医院</t>
  </si>
  <si>
    <t>吴剑</t>
  </si>
  <si>
    <t>HO00025725</t>
  </si>
  <si>
    <t>聊城市第四人民医院</t>
  </si>
  <si>
    <t>蔡斌</t>
  </si>
  <si>
    <t>HO00026377</t>
  </si>
  <si>
    <t>聊城市脑科医院</t>
  </si>
  <si>
    <t>HO00041584</t>
  </si>
  <si>
    <t>聊城市人民医院第二分院</t>
  </si>
  <si>
    <t>PFO</t>
  </si>
  <si>
    <t>心内科</t>
  </si>
  <si>
    <t>HO00066113</t>
  </si>
  <si>
    <t>德州市中医院</t>
  </si>
  <si>
    <t>金梅芳</t>
  </si>
  <si>
    <t>HO00149634</t>
  </si>
  <si>
    <t>聊城市中心医院</t>
  </si>
  <si>
    <t>徐红</t>
  </si>
  <si>
    <t>HO00402760</t>
  </si>
  <si>
    <t>山东大学齐鲁医院德州医院开发区分院</t>
  </si>
  <si>
    <t>李瑞霞</t>
  </si>
  <si>
    <t>HO00445204</t>
  </si>
  <si>
    <t>山东大学齐鲁医院德州医院中心院区</t>
  </si>
  <si>
    <t>孙亚鸣</t>
  </si>
  <si>
    <t>DME2005</t>
  </si>
  <si>
    <t>HO00001424</t>
  </si>
  <si>
    <t>胶州市人民医院</t>
  </si>
  <si>
    <t>青岛市</t>
  </si>
  <si>
    <t>PME2031</t>
  </si>
  <si>
    <t>陈菊萍</t>
  </si>
  <si>
    <t>HO00001432</t>
  </si>
  <si>
    <t>张红新</t>
  </si>
  <si>
    <t>HO00001433</t>
  </si>
  <si>
    <t>青岛市胶州中心医院</t>
  </si>
  <si>
    <t>方敏</t>
  </si>
  <si>
    <t>陈丽</t>
  </si>
  <si>
    <t>HO00001491</t>
  </si>
  <si>
    <t>刘艳云</t>
  </si>
  <si>
    <t>HO00001495</t>
  </si>
  <si>
    <t>王国军</t>
  </si>
  <si>
    <t>HO00059123</t>
  </si>
  <si>
    <t>青岛开泰耳鼻喉头颈外科医院有限公司</t>
  </si>
  <si>
    <t>王亚东</t>
  </si>
  <si>
    <t>胡亚娟</t>
  </si>
  <si>
    <t>HO00403296</t>
  </si>
  <si>
    <t>青岛市第八人民医院东院区</t>
  </si>
  <si>
    <t>郭刚</t>
  </si>
  <si>
    <t>PME2032</t>
  </si>
  <si>
    <t>陈科春</t>
  </si>
  <si>
    <t>HO00001527</t>
  </si>
  <si>
    <t>中国人民解放军海军第九七一医院</t>
  </si>
  <si>
    <t>李浩涛</t>
  </si>
  <si>
    <t>刘志杨</t>
  </si>
  <si>
    <t>陈天文</t>
  </si>
  <si>
    <t>HO00271472</t>
  </si>
  <si>
    <t>青岛市市立医院(东院区)</t>
  </si>
  <si>
    <t>曹丽丹</t>
  </si>
  <si>
    <t>HO00001458</t>
  </si>
  <si>
    <t>日照市</t>
  </si>
  <si>
    <t>PME2033</t>
  </si>
  <si>
    <t>徐浩</t>
  </si>
  <si>
    <t>施惠敏</t>
  </si>
  <si>
    <t>HO00001484</t>
  </si>
  <si>
    <t>青岛市第三人民医院</t>
  </si>
  <si>
    <t>邢栋</t>
  </si>
  <si>
    <t>威海市</t>
  </si>
  <si>
    <t>HO00023998</t>
  </si>
  <si>
    <t>HO00001519</t>
  </si>
  <si>
    <t>严俊</t>
  </si>
  <si>
    <t>HO00001524</t>
  </si>
  <si>
    <t>青岛市即墨区人民医院</t>
  </si>
  <si>
    <t>李梦琳</t>
  </si>
  <si>
    <t>东部战区总医院</t>
  </si>
  <si>
    <t>罗伟</t>
  </si>
  <si>
    <t>HO00023969</t>
  </si>
  <si>
    <t>山东中医药大学附属威海市中医院</t>
  </si>
  <si>
    <t>薛飞</t>
  </si>
  <si>
    <t>王佳琪</t>
  </si>
  <si>
    <t>HO00052915</t>
  </si>
  <si>
    <t>日照市岚山区人民医院</t>
  </si>
  <si>
    <t>焦红叶</t>
  </si>
  <si>
    <t>HO00159499</t>
  </si>
  <si>
    <t>日照心脏病医院</t>
  </si>
  <si>
    <t>吕秋石</t>
  </si>
  <si>
    <t>余晓蓉</t>
  </si>
  <si>
    <t>HO00382454</t>
  </si>
  <si>
    <t>威海市立医院(临港院区)</t>
  </si>
  <si>
    <t>朱德鑫</t>
  </si>
  <si>
    <t>HO00001512</t>
  </si>
  <si>
    <t>烟台市中医医院</t>
  </si>
  <si>
    <t>烟台市</t>
  </si>
  <si>
    <t>PME2034</t>
  </si>
  <si>
    <t>邹烈寰</t>
  </si>
  <si>
    <t>HO00001517</t>
  </si>
  <si>
    <t>中国人民解放军联勤保障部队第九七〇医院</t>
  </si>
  <si>
    <t>李王伟</t>
  </si>
  <si>
    <t>HO00001518</t>
  </si>
  <si>
    <t>羊文娟</t>
  </si>
  <si>
    <t>高琳</t>
  </si>
  <si>
    <t>HO00024014</t>
  </si>
  <si>
    <t>烟台毓璜顶医院莱山分院</t>
  </si>
  <si>
    <t>田甜</t>
  </si>
  <si>
    <t>HO00110250</t>
  </si>
  <si>
    <t>烟台市烟台山医院南院</t>
  </si>
  <si>
    <t>HO00406420</t>
  </si>
  <si>
    <t>烟台市烟台山医院东院区</t>
  </si>
  <si>
    <t>孔德莲</t>
  </si>
  <si>
    <t>PME2035</t>
  </si>
  <si>
    <t>陈季南</t>
  </si>
  <si>
    <t>苏北人民医院</t>
  </si>
  <si>
    <t>扬州大学附属医院</t>
  </si>
  <si>
    <t>HO00025073</t>
  </si>
  <si>
    <t>青岛静康医院</t>
  </si>
  <si>
    <t>黄晶</t>
  </si>
  <si>
    <t>HO00025144</t>
  </si>
  <si>
    <t>青岛市第五人民医院门诊部</t>
  </si>
  <si>
    <t>周仁华</t>
  </si>
  <si>
    <t>HO00025361</t>
  </si>
  <si>
    <t>青岛市公共卫生临床中心</t>
  </si>
  <si>
    <t>HO00102125</t>
  </si>
  <si>
    <t>青岛大学心血管病研究所</t>
  </si>
  <si>
    <t>HO00278017</t>
  </si>
  <si>
    <t>青岛海信投资发展股份有限公司海信医院</t>
  </si>
  <si>
    <t>HO00308231</t>
  </si>
  <si>
    <t>北京大学人民医院青岛医院</t>
  </si>
  <si>
    <t>潍坊市</t>
  </si>
  <si>
    <t>PME2036</t>
  </si>
  <si>
    <t>常玲美</t>
  </si>
  <si>
    <t>范琳</t>
  </si>
  <si>
    <t>HO00000014</t>
  </si>
  <si>
    <t>徐耀</t>
  </si>
  <si>
    <t>HO00023863</t>
  </si>
  <si>
    <t>高密市人民医院</t>
  </si>
  <si>
    <t>朱艳</t>
  </si>
  <si>
    <t>李晓波</t>
  </si>
  <si>
    <t>HO00377104</t>
  </si>
  <si>
    <t>潍坊市中医院东院区</t>
  </si>
  <si>
    <t>唐铁钰</t>
  </si>
  <si>
    <t>HO00001429</t>
  </si>
  <si>
    <t>淄博市</t>
  </si>
  <si>
    <t>PME2043</t>
  </si>
  <si>
    <t>陶丽红</t>
  </si>
  <si>
    <t>HO00001430</t>
  </si>
  <si>
    <t>徐丽</t>
  </si>
  <si>
    <t>HO00001440</t>
  </si>
  <si>
    <t>刘银</t>
  </si>
  <si>
    <t>HO00001441</t>
  </si>
  <si>
    <t>淄博市淄川区医院</t>
  </si>
  <si>
    <t>HO00001446</t>
  </si>
  <si>
    <t>淄博市临淄区人民医院</t>
  </si>
  <si>
    <t>北大医疗淄博医院有限公司</t>
  </si>
  <si>
    <t>HO00001533</t>
  </si>
  <si>
    <t>HO00024208</t>
  </si>
  <si>
    <t>沂源县人民医院</t>
  </si>
  <si>
    <t>HO00024692</t>
  </si>
  <si>
    <t>桓台县中医院</t>
  </si>
  <si>
    <t>HO00025435</t>
  </si>
  <si>
    <t>桓台县人民医院</t>
  </si>
  <si>
    <t>HO00025649</t>
  </si>
  <si>
    <t>淄博市张店区中医院</t>
  </si>
  <si>
    <t>沙瑞娟</t>
  </si>
  <si>
    <t>HO00041959</t>
  </si>
  <si>
    <t>淄博昌国医院有限公司</t>
  </si>
  <si>
    <t>陈道文</t>
  </si>
  <si>
    <t>HO00286401</t>
  </si>
  <si>
    <t>淄博市中心医院(西院区)</t>
  </si>
  <si>
    <t>陆杰</t>
  </si>
  <si>
    <t>DME2006</t>
  </si>
  <si>
    <t>HO00000004</t>
  </si>
  <si>
    <t>安徽</t>
  </si>
  <si>
    <t>马鞍山市</t>
  </si>
  <si>
    <t>PME2003</t>
  </si>
  <si>
    <t>黄琳</t>
  </si>
  <si>
    <t>HO00000013</t>
  </si>
  <si>
    <t>芜湖市第一人民医院</t>
  </si>
  <si>
    <t>芜湖市</t>
  </si>
  <si>
    <t>许利刚</t>
  </si>
  <si>
    <t>HO00000018</t>
  </si>
  <si>
    <t>皖南医学院第二附属医院</t>
  </si>
  <si>
    <t>田敏捷</t>
  </si>
  <si>
    <t>HO00000021</t>
  </si>
  <si>
    <t>南京鼓楼医院集团安庆市石化医院有限公司</t>
  </si>
  <si>
    <t>安庆市</t>
  </si>
  <si>
    <t>祝东林</t>
  </si>
  <si>
    <t>尹俊雄</t>
  </si>
  <si>
    <t>HO00000026</t>
  </si>
  <si>
    <t>张燕芳</t>
  </si>
  <si>
    <t>HO00000033</t>
  </si>
  <si>
    <t>德驭医疗马鞍山总医院有限公司</t>
  </si>
  <si>
    <t>刘卫国</t>
  </si>
  <si>
    <t>HO00002666</t>
  </si>
  <si>
    <t>海军安庆医院</t>
  </si>
  <si>
    <t>HO00002668</t>
  </si>
  <si>
    <t>安庆市第二人民医院</t>
  </si>
  <si>
    <t>HO00002795</t>
  </si>
  <si>
    <t>安庆市第一人民医院</t>
  </si>
  <si>
    <t>HO00116307</t>
  </si>
  <si>
    <t>芜湖海螺医院</t>
  </si>
  <si>
    <t>巴越</t>
  </si>
  <si>
    <t>合肥市</t>
  </si>
  <si>
    <t>PME2007</t>
  </si>
  <si>
    <t>李薇</t>
  </si>
  <si>
    <t>HO00000003</t>
  </si>
  <si>
    <t>中国人民解放军联勤保障部队第九0一医院</t>
  </si>
  <si>
    <t>林慧霞</t>
  </si>
  <si>
    <t>HO00000007</t>
  </si>
  <si>
    <t>安徽省公共卫生临床中心</t>
  </si>
  <si>
    <t>王先红</t>
  </si>
  <si>
    <t>六安市</t>
  </si>
  <si>
    <t>朱水兵</t>
  </si>
  <si>
    <t>HO00002985</t>
  </si>
  <si>
    <t>皖西卫生职业学院附属医院</t>
  </si>
  <si>
    <t>HO00150258</t>
  </si>
  <si>
    <t>安徽医科大学第一附属医院高新院区</t>
  </si>
  <si>
    <t>张丽</t>
  </si>
  <si>
    <t>HO00208376</t>
  </si>
  <si>
    <t>安徽医科大学第一附属医院长江路门诊部</t>
  </si>
  <si>
    <t>PME2047</t>
  </si>
  <si>
    <t>周敏</t>
  </si>
  <si>
    <t>HO00000006</t>
  </si>
  <si>
    <t>合肥市第一人民医院</t>
  </si>
  <si>
    <t>倪苏琳</t>
  </si>
  <si>
    <t>HO00000010</t>
  </si>
  <si>
    <t>合肥市第二人民医院和平路院区</t>
  </si>
  <si>
    <t>任方芳</t>
  </si>
  <si>
    <t>蚌埠市</t>
  </si>
  <si>
    <t>柳绪珍</t>
  </si>
  <si>
    <t>HO00000028</t>
  </si>
  <si>
    <t>蚌埠市第三人民医院</t>
  </si>
  <si>
    <t>陆佳杰</t>
  </si>
  <si>
    <t>HO00002222</t>
  </si>
  <si>
    <t>蚌埠医学院第二附属医院</t>
  </si>
  <si>
    <t>HO00002451</t>
  </si>
  <si>
    <t>安徽省第二人民医院黄山路院区</t>
  </si>
  <si>
    <t>HO00002674</t>
  </si>
  <si>
    <t>蚌埠市第二人民医院</t>
  </si>
  <si>
    <t>HO00003779</t>
  </si>
  <si>
    <t>安徽省第二人民医院</t>
  </si>
  <si>
    <t>HO00017666</t>
  </si>
  <si>
    <t>安徽省宿州市立医院</t>
  </si>
  <si>
    <t>宿州市</t>
  </si>
  <si>
    <t>HO00055431</t>
  </si>
  <si>
    <t>合肥市第一人民医院滨湖院区</t>
  </si>
  <si>
    <t>丁红</t>
  </si>
  <si>
    <t>HO00059726</t>
  </si>
  <si>
    <t>安徽省立医院南区</t>
  </si>
  <si>
    <t>HO00306055</t>
  </si>
  <si>
    <t>安徽省立医院北城医院</t>
  </si>
  <si>
    <t>李娟</t>
  </si>
  <si>
    <t>HO00307356</t>
  </si>
  <si>
    <t>PME2048</t>
  </si>
  <si>
    <t>陈亮</t>
  </si>
  <si>
    <t>HO00002691</t>
  </si>
  <si>
    <t>阜阳市第二人民医院</t>
  </si>
  <si>
    <t>阜阳市</t>
  </si>
  <si>
    <t>HO00002692</t>
  </si>
  <si>
    <t>丁桂兵</t>
  </si>
  <si>
    <t>段立晖</t>
  </si>
  <si>
    <t>HO00002803</t>
  </si>
  <si>
    <t>淮南朝阳医院</t>
  </si>
  <si>
    <t>淮南市</t>
  </si>
  <si>
    <t>张瑾</t>
  </si>
  <si>
    <t>HO00002856</t>
  </si>
  <si>
    <t>HO00002885</t>
  </si>
  <si>
    <t>安徽中医药大学第二附属医院</t>
  </si>
  <si>
    <t>李云涛</t>
  </si>
  <si>
    <t>戴瑛</t>
  </si>
  <si>
    <t>侯宗斌</t>
  </si>
  <si>
    <t>HO00002978</t>
  </si>
  <si>
    <t>HO00142165</t>
  </si>
  <si>
    <t>安徽医科大学附属阜阳医院</t>
  </si>
  <si>
    <t>张大为</t>
  </si>
  <si>
    <t>章露露</t>
  </si>
  <si>
    <t>HO00308422</t>
  </si>
  <si>
    <t>阜阳市人民医院(南区)</t>
  </si>
  <si>
    <t>冯美江</t>
  </si>
  <si>
    <t>HO00350476</t>
  </si>
  <si>
    <t>安徽中科庚玖医院有限公司</t>
  </si>
  <si>
    <t>高淳人民医院</t>
  </si>
  <si>
    <t>卢建新</t>
  </si>
  <si>
    <t>徐旭然</t>
  </si>
  <si>
    <t>李润楠</t>
  </si>
  <si>
    <t>张守成</t>
  </si>
  <si>
    <t>刘增训</t>
  </si>
  <si>
    <t>王柳清</t>
  </si>
  <si>
    <t>陈金波</t>
  </si>
  <si>
    <t>徐珊珊</t>
  </si>
  <si>
    <t xml:space="preserve">杨慧 </t>
  </si>
  <si>
    <t>蒋孝忠</t>
  </si>
  <si>
    <t>李琳琳</t>
  </si>
  <si>
    <t>李伟</t>
  </si>
  <si>
    <t>薛媛</t>
  </si>
  <si>
    <t>徐晨婕</t>
  </si>
  <si>
    <t>谢春明</t>
  </si>
  <si>
    <t>童琳</t>
  </si>
  <si>
    <t>张勇</t>
  </si>
  <si>
    <t>袁宝玉</t>
  </si>
  <si>
    <t>吴彩云</t>
  </si>
  <si>
    <t>丁建东</t>
  </si>
  <si>
    <t>曹立平</t>
  </si>
  <si>
    <t>张申宁</t>
  </si>
  <si>
    <t>叶丹</t>
  </si>
  <si>
    <t>王丹丹</t>
  </si>
  <si>
    <t>溧阳人民医院</t>
  </si>
  <si>
    <t>王高峰</t>
  </si>
  <si>
    <t>赵玉萍</t>
  </si>
  <si>
    <t>武进人民医院</t>
  </si>
  <si>
    <t>周旭平</t>
  </si>
  <si>
    <t>贾潇</t>
  </si>
  <si>
    <t>张瑞雪</t>
  </si>
  <si>
    <t>常美玲</t>
  </si>
  <si>
    <t>董杉杉</t>
  </si>
  <si>
    <t>徐州市新健康老年病医院有限公司</t>
  </si>
  <si>
    <t>陈茹</t>
  </si>
  <si>
    <t>张青山</t>
  </si>
  <si>
    <t>李法强</t>
  </si>
  <si>
    <t>王鹏飞</t>
  </si>
  <si>
    <t>南京明基医院</t>
  </si>
  <si>
    <t>田永芳</t>
  </si>
  <si>
    <t>杨紫葵</t>
  </si>
  <si>
    <t>刘志坚</t>
  </si>
  <si>
    <t>曹玉灵</t>
  </si>
  <si>
    <t>徐宗荣</t>
  </si>
  <si>
    <t>姜林凯</t>
  </si>
  <si>
    <t>杨晓东</t>
  </si>
  <si>
    <t>李晓璐</t>
  </si>
  <si>
    <t>王以俭</t>
  </si>
  <si>
    <t>李旭华</t>
  </si>
  <si>
    <t>葛颂</t>
  </si>
  <si>
    <t>史倞</t>
  </si>
  <si>
    <t>潘寅兵</t>
  </si>
  <si>
    <t>冯清燕</t>
  </si>
  <si>
    <t>许丽丽</t>
  </si>
  <si>
    <t>王中原</t>
  </si>
  <si>
    <t>泰康仙林鼓楼医院</t>
  </si>
  <si>
    <t>曹钰兰</t>
  </si>
  <si>
    <t>李春霞</t>
  </si>
  <si>
    <t>陈敏</t>
  </si>
  <si>
    <t>陈浩飞</t>
  </si>
  <si>
    <t>贾志超</t>
  </si>
  <si>
    <t>尚振英</t>
  </si>
  <si>
    <t>张仁云</t>
  </si>
  <si>
    <t>李浩</t>
  </si>
  <si>
    <t>陈晓辉</t>
  </si>
  <si>
    <t>乔丽霞</t>
  </si>
  <si>
    <t>周经纬</t>
  </si>
  <si>
    <t>张一超</t>
  </si>
  <si>
    <t>唐金荣</t>
  </si>
  <si>
    <t>杨新新</t>
  </si>
  <si>
    <t>赵国庆</t>
  </si>
  <si>
    <t>沈霞</t>
  </si>
  <si>
    <t>孙建华</t>
  </si>
  <si>
    <t>王兆露</t>
  </si>
  <si>
    <t>刘德志</t>
  </si>
  <si>
    <t>赵程</t>
  </si>
  <si>
    <t>李珊</t>
  </si>
  <si>
    <t>印卫兵</t>
  </si>
  <si>
    <t>胡蕾</t>
  </si>
  <si>
    <t>张浩</t>
  </si>
  <si>
    <t>来迎龙</t>
  </si>
  <si>
    <t>马玉萍</t>
  </si>
  <si>
    <t>唐海</t>
  </si>
  <si>
    <t>葛魏</t>
  </si>
  <si>
    <t>付红冉</t>
  </si>
  <si>
    <t>王敦敬</t>
  </si>
  <si>
    <t>郭栋</t>
  </si>
  <si>
    <t>宋辉辉</t>
  </si>
  <si>
    <t>陈仪卓</t>
  </si>
  <si>
    <t>陈雪峰</t>
  </si>
  <si>
    <t>徐灿</t>
  </si>
  <si>
    <t>陈燕婷</t>
  </si>
  <si>
    <t>杨辉</t>
  </si>
  <si>
    <t>郑麒</t>
  </si>
  <si>
    <t>卢正娟</t>
  </si>
  <si>
    <t>吴谦</t>
  </si>
  <si>
    <t>朱晓蕾</t>
  </si>
  <si>
    <t>周小涛</t>
  </si>
  <si>
    <t>赵辉</t>
  </si>
  <si>
    <t>殷爱华</t>
  </si>
  <si>
    <t>沙杜鹃</t>
  </si>
  <si>
    <t>张梅娟</t>
  </si>
  <si>
    <t>闫志慧</t>
  </si>
  <si>
    <t>李同美</t>
  </si>
  <si>
    <t>王奕皓</t>
  </si>
  <si>
    <t>佘万东</t>
  </si>
  <si>
    <t>纪小美</t>
  </si>
  <si>
    <t>黎奥</t>
  </si>
  <si>
    <t>邹誉颖</t>
  </si>
  <si>
    <t>戴廉</t>
  </si>
  <si>
    <t>梁维帮</t>
  </si>
  <si>
    <t>吕超</t>
  </si>
  <si>
    <t>徐武</t>
  </si>
  <si>
    <t>邹荣成</t>
  </si>
  <si>
    <t>陈妍</t>
  </si>
  <si>
    <t>赵科鹏</t>
  </si>
  <si>
    <t>周贝</t>
  </si>
  <si>
    <t>刘兆孔</t>
  </si>
  <si>
    <t>吕亚峰</t>
  </si>
  <si>
    <t>万琪</t>
  </si>
  <si>
    <t>叶民</t>
  </si>
  <si>
    <t>陆品红</t>
  </si>
  <si>
    <t>陆小伟</t>
  </si>
  <si>
    <t>龚洁</t>
  </si>
  <si>
    <t>程文俊</t>
  </si>
  <si>
    <t>吴谦谦</t>
  </si>
  <si>
    <t>周芯羽</t>
  </si>
  <si>
    <t>吉中国</t>
  </si>
  <si>
    <t>肖祥</t>
  </si>
  <si>
    <t>徐恒光</t>
  </si>
  <si>
    <t>刘守国</t>
  </si>
  <si>
    <t>聂红霞</t>
  </si>
  <si>
    <t>毕光辉</t>
  </si>
  <si>
    <t>胡倩</t>
  </si>
  <si>
    <t>吉亚军</t>
  </si>
  <si>
    <t>王蓓</t>
  </si>
  <si>
    <t>蒋彦娉</t>
  </si>
  <si>
    <t>李在坡</t>
  </si>
  <si>
    <t>张广慧</t>
  </si>
  <si>
    <t>张羽丹</t>
  </si>
  <si>
    <t>李恒</t>
  </si>
  <si>
    <t>张亚清</t>
  </si>
  <si>
    <t>刘锦辉</t>
  </si>
  <si>
    <t>周志明</t>
  </si>
  <si>
    <t>袁莉莉</t>
  </si>
  <si>
    <t>任静茹</t>
  </si>
  <si>
    <t>施雪英</t>
  </si>
  <si>
    <t>尹玲</t>
  </si>
  <si>
    <t>朱甜</t>
  </si>
  <si>
    <t>王琴</t>
  </si>
  <si>
    <t>许顺良</t>
  </si>
  <si>
    <t>李亦凡</t>
  </si>
  <si>
    <t>别永晨</t>
  </si>
  <si>
    <t>余崇仙</t>
  </si>
  <si>
    <t>李然然</t>
  </si>
  <si>
    <t>胡颖</t>
  </si>
  <si>
    <t>王长青</t>
  </si>
  <si>
    <t>周珊珊</t>
  </si>
  <si>
    <t>欧楠楠</t>
  </si>
  <si>
    <t>徐仿成</t>
  </si>
  <si>
    <t>刘燕霞</t>
  </si>
  <si>
    <t>何林森</t>
  </si>
  <si>
    <t>瞿平</t>
  </si>
  <si>
    <t>曹  磊</t>
  </si>
  <si>
    <t>曹树刚</t>
  </si>
  <si>
    <t>沈加兵</t>
  </si>
  <si>
    <t>习曾艳</t>
  </si>
  <si>
    <t>史秀丽</t>
  </si>
  <si>
    <t>王敏</t>
  </si>
  <si>
    <t>徐国存</t>
  </si>
  <si>
    <t>李学忠</t>
  </si>
  <si>
    <t>韩辉</t>
  </si>
  <si>
    <t>乔婷婷</t>
  </si>
  <si>
    <t>方向</t>
  </si>
  <si>
    <t>闫磊</t>
  </si>
  <si>
    <t>戚晓昆</t>
  </si>
  <si>
    <t>程玲</t>
  </si>
  <si>
    <t>邹先坤</t>
  </si>
  <si>
    <t>童步升</t>
  </si>
  <si>
    <t>张志翔</t>
  </si>
  <si>
    <t>李婷婷</t>
  </si>
  <si>
    <t>侯晓燕</t>
  </si>
  <si>
    <t>王怀舜</t>
  </si>
  <si>
    <t>孙家强</t>
  </si>
  <si>
    <t>杨宁</t>
  </si>
  <si>
    <t>费艳艳</t>
  </si>
  <si>
    <t>余锋</t>
  </si>
  <si>
    <t>胡旻婧</t>
  </si>
  <si>
    <t>江艳</t>
  </si>
  <si>
    <t>荣玉婷</t>
  </si>
  <si>
    <t>简宝山</t>
  </si>
  <si>
    <t>杨静</t>
  </si>
  <si>
    <t>吕敏</t>
  </si>
  <si>
    <t>宋笑凯</t>
  </si>
  <si>
    <t>杜建斌</t>
  </si>
  <si>
    <t>李智慧</t>
  </si>
  <si>
    <t>合肥市第二人民医院</t>
  </si>
  <si>
    <t>张雪婷</t>
  </si>
  <si>
    <t>张洁</t>
  </si>
  <si>
    <t>薛新红</t>
  </si>
  <si>
    <t>王慧</t>
  </si>
  <si>
    <t>秦海萍</t>
  </si>
  <si>
    <t xml:space="preserve"> 刘平</t>
  </si>
  <si>
    <t>浦卉</t>
  </si>
  <si>
    <t>刘晶-神内</t>
  </si>
  <si>
    <t>赵磊</t>
  </si>
  <si>
    <t>张雅清</t>
  </si>
  <si>
    <t>侯婷婷</t>
  </si>
  <si>
    <t>孙占芳</t>
  </si>
  <si>
    <t>胡盼盼</t>
  </si>
  <si>
    <t>殷青青</t>
  </si>
  <si>
    <t>于刚</t>
  </si>
  <si>
    <t>闫家辉</t>
  </si>
  <si>
    <t>张道宫</t>
  </si>
  <si>
    <t>杜凯</t>
  </si>
  <si>
    <t>冯健利</t>
  </si>
  <si>
    <t>李继珍</t>
  </si>
  <si>
    <t>丁元萍</t>
  </si>
  <si>
    <t>闫涛</t>
  </si>
  <si>
    <t>臧志萍</t>
  </si>
  <si>
    <t>黄琦</t>
  </si>
  <si>
    <t>李晓红</t>
  </si>
  <si>
    <t>徐广润</t>
  </si>
  <si>
    <t>吴波娜</t>
  </si>
  <si>
    <t>沈海林</t>
  </si>
  <si>
    <t>赵秀鹤</t>
  </si>
  <si>
    <t>刘爱芬</t>
  </si>
  <si>
    <t>李松</t>
  </si>
  <si>
    <t>刘晓林</t>
  </si>
  <si>
    <t>崔才三</t>
  </si>
  <si>
    <t>王卉</t>
  </si>
  <si>
    <t>卢梅</t>
  </si>
  <si>
    <t>程言博</t>
  </si>
  <si>
    <t>王中琳</t>
  </si>
  <si>
    <t>孟媛媛</t>
  </si>
  <si>
    <t>蔡亮</t>
  </si>
  <si>
    <t>尚 伟</t>
  </si>
  <si>
    <t>孙宏铭</t>
  </si>
  <si>
    <t>王 萍</t>
  </si>
  <si>
    <t>徐刚</t>
  </si>
  <si>
    <t>吴婧</t>
  </si>
  <si>
    <t>蒋锐</t>
  </si>
  <si>
    <t>张元媛</t>
  </si>
  <si>
    <t>陈卓仪</t>
  </si>
  <si>
    <t>李藩</t>
  </si>
  <si>
    <t>徐莹莹</t>
  </si>
  <si>
    <t>张典</t>
  </si>
  <si>
    <t>李玉芝</t>
  </si>
  <si>
    <t>周晓艳</t>
  </si>
  <si>
    <t>闫婷</t>
  </si>
  <si>
    <t>王会河</t>
  </si>
  <si>
    <t>金犇</t>
  </si>
  <si>
    <t>尹海燕</t>
  </si>
  <si>
    <t>张霞</t>
  </si>
  <si>
    <t>卢琦</t>
  </si>
  <si>
    <t>陆艺</t>
  </si>
  <si>
    <t>孙萌萌</t>
  </si>
  <si>
    <t>程庆璋</t>
  </si>
  <si>
    <t>周亦</t>
  </si>
  <si>
    <t>黄新颖</t>
  </si>
  <si>
    <t>梁俐玲</t>
  </si>
  <si>
    <t>李楠</t>
  </si>
  <si>
    <t>朱若霖</t>
  </si>
  <si>
    <t>李聪聪</t>
  </si>
  <si>
    <t>王腾腾</t>
  </si>
  <si>
    <t>齐玉祥</t>
  </si>
  <si>
    <t>邱永升</t>
  </si>
  <si>
    <t>陈颖</t>
  </si>
  <si>
    <t>徐鹏</t>
  </si>
  <si>
    <t>左新兵</t>
  </si>
  <si>
    <t>花菲菲</t>
  </si>
  <si>
    <t>俞晓蓉</t>
  </si>
  <si>
    <t>张文珺</t>
  </si>
  <si>
    <t>薛坚</t>
  </si>
  <si>
    <t>冯波</t>
  </si>
  <si>
    <t>杨丽英</t>
  </si>
  <si>
    <t>王雪贞</t>
  </si>
  <si>
    <t>董树岗</t>
  </si>
  <si>
    <t>郑丽霞</t>
  </si>
  <si>
    <t>东营市人民</t>
  </si>
  <si>
    <t>孙琳</t>
  </si>
  <si>
    <t>赵莉</t>
  </si>
  <si>
    <t>赵兴军</t>
  </si>
  <si>
    <t>袁闻</t>
  </si>
  <si>
    <t>谢成娟</t>
  </si>
  <si>
    <t>仲仁</t>
  </si>
  <si>
    <t>刘学春</t>
  </si>
  <si>
    <t>李岩</t>
  </si>
  <si>
    <t>杨丽慧</t>
  </si>
  <si>
    <t>边红</t>
  </si>
  <si>
    <t>杨立敏</t>
  </si>
  <si>
    <t>陆文敏</t>
  </si>
  <si>
    <t>刘睿婷</t>
  </si>
  <si>
    <t>陈维</t>
  </si>
  <si>
    <t>李玉华</t>
  </si>
  <si>
    <t>于翠玉</t>
  </si>
  <si>
    <t>盛文化</t>
  </si>
  <si>
    <t>刘厚林</t>
  </si>
  <si>
    <t>江雪梅</t>
  </si>
  <si>
    <t>戴加飞</t>
  </si>
  <si>
    <t>赵彦新</t>
  </si>
  <si>
    <t>王伟斌</t>
  </si>
  <si>
    <t>王雯</t>
  </si>
  <si>
    <t>中国人民解放军联勤保障部队九六零医院</t>
  </si>
  <si>
    <t>胡怀强</t>
  </si>
  <si>
    <t>金善</t>
  </si>
  <si>
    <t>王梅</t>
  </si>
  <si>
    <t>申玉勤</t>
  </si>
  <si>
    <t>山东省立医院</t>
  </si>
  <si>
    <t>李宛桐</t>
  </si>
  <si>
    <t>刘绛云</t>
  </si>
  <si>
    <t>钱敏</t>
  </si>
  <si>
    <t>恽文伟</t>
  </si>
  <si>
    <t>潘永进</t>
  </si>
  <si>
    <t>姜婉</t>
  </si>
  <si>
    <t>千佛山医院</t>
  </si>
  <si>
    <t>王爱华</t>
  </si>
  <si>
    <t>蒋彦聘</t>
  </si>
  <si>
    <t>山东省千佛山医院</t>
  </si>
  <si>
    <t>姚红</t>
  </si>
  <si>
    <t>满荣军</t>
  </si>
  <si>
    <t>荣蓉</t>
  </si>
  <si>
    <t>石叶军</t>
  </si>
  <si>
    <t>范长燕</t>
  </si>
  <si>
    <t>诸兴明</t>
  </si>
  <si>
    <t>赵小埝</t>
  </si>
  <si>
    <t>郭旭平</t>
  </si>
  <si>
    <t>陈海峰</t>
  </si>
  <si>
    <t>粱立升</t>
  </si>
  <si>
    <t>粱志刚</t>
  </si>
  <si>
    <t>候宗斌</t>
  </si>
  <si>
    <t>程爱霞</t>
  </si>
  <si>
    <t>陈阳</t>
  </si>
  <si>
    <t>朱彤</t>
  </si>
  <si>
    <t>陈晓璐</t>
  </si>
  <si>
    <t>周仁</t>
  </si>
  <si>
    <t>曹琴琴</t>
  </si>
  <si>
    <t>戴庆勇</t>
  </si>
  <si>
    <t>彭晨</t>
  </si>
  <si>
    <t>程庆章</t>
  </si>
  <si>
    <t>邓鹏</t>
  </si>
  <si>
    <t>何红舟</t>
  </si>
  <si>
    <t>付建中</t>
  </si>
  <si>
    <t>杨玉洁</t>
  </si>
  <si>
    <t>睡眠</t>
  </si>
  <si>
    <t>帕金森</t>
  </si>
  <si>
    <t>心身精神</t>
  </si>
  <si>
    <t>TBA军总</t>
  </si>
  <si>
    <t xml:space="preserve"> 陈春富</t>
  </si>
  <si>
    <t>耳鼻喉</t>
  </si>
  <si>
    <t>卜先锋</t>
  </si>
  <si>
    <t>干保科</t>
  </si>
  <si>
    <t>焦虑抑郁</t>
  </si>
  <si>
    <t>眩晕科</t>
  </si>
  <si>
    <t>睡眠焦虑</t>
  </si>
  <si>
    <t>南通瑞慈医院</t>
  </si>
  <si>
    <t>计算规则：60%客户破冰数+40%3M提及数</t>
  </si>
  <si>
    <t>作战地图排名</t>
  </si>
  <si>
    <t>纬度1：计算规则：破冰客户数月≥10个的员工数40%，3m客户数月≥6个的员工数40%，C类破冰客户数月≥4个员工数20%</t>
  </si>
  <si>
    <t>3M排名</t>
  </si>
  <si>
    <t>纬度1：计算规则：50%考核3M的员工数占比+50%每周都有三天及以上产3M的员工数占比</t>
  </si>
  <si>
    <t>纬度1：计算规则：破冰客户数周≥10个的员工数40%，3m客户数周≥6个的员工数40%，C类破冰客户数周≥4个员工数20%</t>
  </si>
  <si>
    <t>纬度1：计算规则：50%考核3M的员工数占比+50%三天以上产3M员工数占比</t>
  </si>
  <si>
    <t>Q1</t>
  </si>
  <si>
    <t>计算规则：50%处方客户数+50%3M客户数</t>
  </si>
  <si>
    <t>破冰客户数≥10的员工数</t>
  </si>
  <si>
    <t>3M客户数≥6的员工数</t>
  </si>
  <si>
    <t>C类破冰客户数≥4的员工数</t>
  </si>
  <si>
    <t>计算</t>
  </si>
  <si>
    <t>排名</t>
  </si>
  <si>
    <t>计算规则：40%3M客户数+60%3M提及数</t>
  </si>
  <si>
    <t>HC数</t>
  </si>
  <si>
    <t>在岗人数</t>
  </si>
  <si>
    <t>产生3M员工数</t>
  </si>
  <si>
    <t>占比</t>
  </si>
  <si>
    <t>每周3天及以上产3M员工</t>
  </si>
  <si>
    <t>客户数≥10的员工数</t>
  </si>
  <si>
    <t>C类客户数≥4的员工数</t>
  </si>
  <si>
    <t>三天及以上产3M员工</t>
  </si>
  <si>
    <t>计算规则：40%处方客户数+30%C类客户数+30%3M客户数</t>
  </si>
  <si>
    <t>计算规则：50%3M客户数+50%3M提及数</t>
  </si>
  <si>
    <t>入职划分</t>
  </si>
  <si>
    <t>破冰客户数</t>
  </si>
  <si>
    <t>破冰率</t>
  </si>
  <si>
    <t>辅助列</t>
  </si>
  <si>
    <t>3M提及数</t>
  </si>
  <si>
    <t>处方客户数</t>
  </si>
  <si>
    <t>3M客户数</t>
  </si>
  <si>
    <t>C类客户数</t>
  </si>
  <si>
    <t>C类客户占比</t>
  </si>
  <si>
    <t>纬度2：计算规则：50%处方客户数+50%3M客户数</t>
  </si>
  <si>
    <t>纬度2：计算规则：50%3M客户数+50%3M提及数</t>
  </si>
  <si>
    <t>C类客户数（处方）</t>
  </si>
  <si>
    <t>1个月以内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</si>
</sst>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 "/>
    <numFmt numFmtId="178" formatCode="0.0%"/>
    <numFmt numFmtId="179" formatCode="0_);[Red]\(0\)"/>
    <numFmt numFmtId="180" formatCode="m&quot;月&quot;d&quot;日&quot;;@"/>
  </numFmts>
  <fonts count="35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color theme="0"/>
      <name val="等线"/>
      <charset val="134"/>
      <scheme val="minor"/>
    </font>
    <font>
      <sz val="11"/>
      <color rgb="FF000000"/>
      <name val="等线"/>
      <charset val="134"/>
    </font>
    <font>
      <b/>
      <sz val="11"/>
      <name val="Calibri"/>
      <charset val="134"/>
    </font>
    <font>
      <sz val="10"/>
      <color rgb="FF000000"/>
      <name val="等线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8"/>
      <color theme="1"/>
      <name val="微软雅黑"/>
      <charset val="134"/>
    </font>
    <font>
      <sz val="8"/>
      <color theme="0"/>
      <name val="微软雅黑"/>
      <charset val="134"/>
    </font>
    <font>
      <sz val="8"/>
      <color rgb="FFFFFFFF"/>
      <name val="微软雅黑"/>
      <charset val="134"/>
    </font>
    <font>
      <sz val="8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B304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26" applyNumberFormat="0" applyAlignment="0" applyProtection="0">
      <alignment vertical="center"/>
    </xf>
    <xf numFmtId="0" fontId="25" fillId="13" borderId="27" applyNumberFormat="0" applyAlignment="0" applyProtection="0">
      <alignment vertical="center"/>
    </xf>
    <xf numFmtId="0" fontId="26" fillId="13" borderId="26" applyNumberFormat="0" applyAlignment="0" applyProtection="0">
      <alignment vertical="center"/>
    </xf>
    <xf numFmtId="0" fontId="27" fillId="14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 applyBorder="0">
      <alignment vertical="center"/>
    </xf>
    <xf numFmtId="0" fontId="2" fillId="0" borderId="0" applyBorder="0">
      <alignment vertical="center"/>
    </xf>
    <xf numFmtId="0" fontId="1" fillId="0" borderId="0">
      <alignment vertical="center"/>
    </xf>
  </cellStyleXfs>
  <cellXfs count="124">
    <xf numFmtId="0" fontId="0" fillId="0" borderId="0" xfId="0"/>
    <xf numFmtId="0" fontId="1" fillId="0" borderId="0" xfId="49">
      <alignment vertical="center"/>
    </xf>
    <xf numFmtId="0" fontId="1" fillId="0" borderId="0" xfId="49" applyAlignment="1">
      <alignment horizontal="center" vertical="center"/>
    </xf>
    <xf numFmtId="0" fontId="2" fillId="0" borderId="0" xfId="51" applyBorder="1" applyAlignment="1">
      <alignment horizontal="center" vertical="center"/>
    </xf>
    <xf numFmtId="0" fontId="2" fillId="0" borderId="0" xfId="51" applyBorder="1">
      <alignment vertical="center"/>
    </xf>
    <xf numFmtId="0" fontId="3" fillId="0" borderId="1" xfId="49" applyFont="1" applyBorder="1" applyAlignment="1">
      <alignment horizontal="center" vertical="center"/>
    </xf>
    <xf numFmtId="0" fontId="2" fillId="0" borderId="2" xfId="51" applyBorder="1" applyAlignment="1">
      <alignment horizontal="left" vertical="center" wrapText="1"/>
    </xf>
    <xf numFmtId="0" fontId="2" fillId="0" borderId="3" xfId="51" applyBorder="1" applyAlignment="1">
      <alignment horizontal="left" vertical="center" wrapText="1"/>
    </xf>
    <xf numFmtId="0" fontId="2" fillId="0" borderId="4" xfId="51" applyBorder="1" applyAlignment="1">
      <alignment horizontal="left" vertical="center" wrapText="1"/>
    </xf>
    <xf numFmtId="58" fontId="2" fillId="0" borderId="1" xfId="51" applyNumberFormat="1" applyBorder="1" applyAlignment="1">
      <alignment horizontal="center" vertical="center"/>
    </xf>
    <xf numFmtId="0" fontId="2" fillId="0" borderId="5" xfId="51" applyBorder="1" applyAlignment="1">
      <alignment horizontal="left" vertical="center"/>
    </xf>
    <xf numFmtId="0" fontId="2" fillId="0" borderId="6" xfId="51" applyBorder="1" applyAlignment="1">
      <alignment horizontal="left" vertical="center"/>
    </xf>
    <xf numFmtId="0" fontId="2" fillId="0" borderId="7" xfId="51" applyBorder="1" applyAlignment="1">
      <alignment horizontal="left" vertical="center"/>
    </xf>
    <xf numFmtId="58" fontId="2" fillId="0" borderId="5" xfId="51" applyNumberFormat="1" applyBorder="1" applyAlignment="1">
      <alignment horizontal="center" vertical="center"/>
    </xf>
    <xf numFmtId="58" fontId="2" fillId="0" borderId="6" xfId="51" applyNumberFormat="1" applyBorder="1" applyAlignment="1">
      <alignment horizontal="center" vertical="center"/>
    </xf>
    <xf numFmtId="58" fontId="2" fillId="0" borderId="7" xfId="51" applyNumberFormat="1" applyBorder="1" applyAlignment="1">
      <alignment horizontal="center" vertical="center"/>
    </xf>
    <xf numFmtId="9" fontId="1" fillId="0" borderId="0" xfId="49" applyNumberFormat="1" applyAlignment="1">
      <alignment horizontal="center" vertical="center"/>
    </xf>
    <xf numFmtId="0" fontId="2" fillId="0" borderId="1" xfId="51" applyBorder="1" applyAlignment="1">
      <alignment horizontal="center" vertical="center"/>
    </xf>
    <xf numFmtId="0" fontId="4" fillId="2" borderId="1" xfId="51" applyFont="1" applyFill="1" applyBorder="1" applyAlignment="1">
      <alignment horizontal="left" vertical="center"/>
    </xf>
    <xf numFmtId="0" fontId="4" fillId="2" borderId="1" xfId="51" applyFont="1" applyFill="1" applyBorder="1" applyAlignment="1">
      <alignment horizontal="center" vertical="center"/>
    </xf>
    <xf numFmtId="176" fontId="4" fillId="2" borderId="1" xfId="51" applyNumberFormat="1" applyFont="1" applyFill="1" applyBorder="1" applyAlignment="1">
      <alignment horizontal="center" vertical="center"/>
    </xf>
    <xf numFmtId="0" fontId="2" fillId="0" borderId="5" xfId="51" applyBorder="1" applyAlignment="1">
      <alignment horizontal="center" vertical="center"/>
    </xf>
    <xf numFmtId="0" fontId="2" fillId="0" borderId="6" xfId="51" applyBorder="1" applyAlignment="1">
      <alignment horizontal="center" vertical="center"/>
    </xf>
    <xf numFmtId="0" fontId="2" fillId="0" borderId="7" xfId="51" applyBorder="1" applyAlignment="1">
      <alignment horizontal="center" vertical="center"/>
    </xf>
    <xf numFmtId="0" fontId="4" fillId="2" borderId="1" xfId="51" applyFont="1" applyFill="1" applyBorder="1">
      <alignment vertical="center"/>
    </xf>
    <xf numFmtId="0" fontId="2" fillId="3" borderId="1" xfId="51" applyFill="1" applyBorder="1">
      <alignment vertical="center"/>
    </xf>
    <xf numFmtId="0" fontId="1" fillId="3" borderId="1" xfId="49" applyFill="1" applyBorder="1" applyAlignment="1">
      <alignment horizontal="center" vertical="center"/>
    </xf>
    <xf numFmtId="0" fontId="2" fillId="3" borderId="1" xfId="51" applyFill="1" applyBorder="1" applyAlignment="1">
      <alignment horizontal="center" vertical="center"/>
    </xf>
    <xf numFmtId="9" fontId="1" fillId="3" borderId="1" xfId="49" applyNumberFormat="1" applyFill="1" applyBorder="1" applyAlignment="1">
      <alignment horizontal="center" vertical="center"/>
    </xf>
    <xf numFmtId="177" fontId="1" fillId="3" borderId="1" xfId="49" applyNumberFormat="1" applyFill="1" applyBorder="1" applyAlignment="1">
      <alignment horizontal="center" vertical="center"/>
    </xf>
    <xf numFmtId="9" fontId="2" fillId="3" borderId="1" xfId="51" applyNumberFormat="1" applyFill="1" applyBorder="1" applyAlignment="1">
      <alignment horizontal="center" vertical="center"/>
    </xf>
    <xf numFmtId="0" fontId="1" fillId="3" borderId="7" xfId="49" applyFill="1" applyBorder="1" applyAlignment="1">
      <alignment horizontal="center" vertical="center"/>
    </xf>
    <xf numFmtId="0" fontId="2" fillId="0" borderId="1" xfId="51" applyBorder="1">
      <alignment vertical="center"/>
    </xf>
    <xf numFmtId="0" fontId="1" fillId="0" borderId="1" xfId="49" applyBorder="1" applyAlignment="1">
      <alignment horizontal="center" vertical="center"/>
    </xf>
    <xf numFmtId="9" fontId="1" fillId="0" borderId="1" xfId="49" applyNumberFormat="1" applyBorder="1" applyAlignment="1">
      <alignment horizontal="center" vertical="center"/>
    </xf>
    <xf numFmtId="177" fontId="1" fillId="0" borderId="1" xfId="49" applyNumberFormat="1" applyBorder="1" applyAlignment="1">
      <alignment horizontal="center" vertical="center"/>
    </xf>
    <xf numFmtId="0" fontId="1" fillId="3" borderId="0" xfId="49" applyFill="1" applyAlignment="1">
      <alignment horizontal="center" vertical="center"/>
    </xf>
    <xf numFmtId="178" fontId="1" fillId="3" borderId="1" xfId="49" applyNumberFormat="1" applyFill="1" applyBorder="1" applyAlignment="1">
      <alignment horizontal="center" vertical="center"/>
    </xf>
    <xf numFmtId="9" fontId="2" fillId="0" borderId="1" xfId="51" applyNumberFormat="1" applyBorder="1" applyAlignment="1">
      <alignment horizontal="center" vertical="center"/>
    </xf>
    <xf numFmtId="0" fontId="1" fillId="0" borderId="7" xfId="49" applyBorder="1" applyAlignment="1">
      <alignment horizontal="center" vertical="center"/>
    </xf>
    <xf numFmtId="178" fontId="1" fillId="0" borderId="1" xfId="49" applyNumberFormat="1" applyBorder="1" applyAlignment="1">
      <alignment horizontal="center" vertical="center"/>
    </xf>
    <xf numFmtId="0" fontId="1" fillId="0" borderId="1" xfId="49" applyBorder="1" applyAlignment="1">
      <alignment horizontal="left" vertical="center"/>
    </xf>
    <xf numFmtId="0" fontId="1" fillId="3" borderId="1" xfId="49" applyFill="1" applyBorder="1">
      <alignment vertical="center"/>
    </xf>
    <xf numFmtId="0" fontId="1" fillId="0" borderId="1" xfId="49" applyBorder="1">
      <alignment vertical="center"/>
    </xf>
    <xf numFmtId="0" fontId="4" fillId="0" borderId="0" xfId="51" applyFont="1" applyBorder="1" applyAlignment="1">
      <alignment horizontal="left" vertical="center"/>
    </xf>
    <xf numFmtId="0" fontId="4" fillId="0" borderId="0" xfId="51" applyFont="1" applyBorder="1" applyAlignment="1">
      <alignment horizontal="center" vertical="center"/>
    </xf>
    <xf numFmtId="176" fontId="4" fillId="0" borderId="0" xfId="51" applyNumberFormat="1" applyFont="1" applyBorder="1" applyAlignment="1">
      <alignment horizontal="center" vertical="center"/>
    </xf>
    <xf numFmtId="0" fontId="2" fillId="3" borderId="8" xfId="51" applyFill="1" applyBorder="1">
      <alignment vertical="center"/>
    </xf>
    <xf numFmtId="0" fontId="1" fillId="3" borderId="8" xfId="49" applyFill="1" applyBorder="1" applyAlignment="1">
      <alignment horizontal="center" vertical="center"/>
    </xf>
    <xf numFmtId="9" fontId="1" fillId="3" borderId="8" xfId="49" applyNumberFormat="1" applyFill="1" applyBorder="1" applyAlignment="1">
      <alignment horizontal="center" vertical="center"/>
    </xf>
    <xf numFmtId="0" fontId="2" fillId="0" borderId="8" xfId="51" applyBorder="1">
      <alignment vertical="center"/>
    </xf>
    <xf numFmtId="0" fontId="1" fillId="0" borderId="8" xfId="49" applyBorder="1" applyAlignment="1">
      <alignment horizontal="center" vertical="center"/>
    </xf>
    <xf numFmtId="0" fontId="2" fillId="0" borderId="9" xfId="51" applyBorder="1">
      <alignment vertical="center"/>
    </xf>
    <xf numFmtId="0" fontId="1" fillId="0" borderId="9" xfId="49" applyBorder="1" applyAlignment="1">
      <alignment horizontal="center" vertical="center"/>
    </xf>
    <xf numFmtId="0" fontId="1" fillId="0" borderId="10" xfId="49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5" fillId="4" borderId="0" xfId="0" applyFont="1" applyFill="1" applyAlignment="1">
      <alignment horizontal="left" vertical="center"/>
    </xf>
    <xf numFmtId="179" fontId="5" fillId="0" borderId="0" xfId="0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79" fontId="5" fillId="0" borderId="1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8" borderId="0" xfId="0" applyFont="1" applyFill="1" applyAlignment="1" applyProtection="1">
      <alignment horizontal="center" vertical="center"/>
      <protection locked="0"/>
    </xf>
    <xf numFmtId="0" fontId="12" fillId="9" borderId="0" xfId="0" applyFont="1" applyFill="1" applyAlignment="1" applyProtection="1">
      <alignment horizontal="center" vertical="center"/>
      <protection locked="0"/>
    </xf>
    <xf numFmtId="180" fontId="14" fillId="10" borderId="1" xfId="0" applyNumberFormat="1" applyFont="1" applyFill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 applyProtection="1">
      <alignment horizontal="center" vertical="center"/>
      <protection locked="0"/>
    </xf>
    <xf numFmtId="179" fontId="14" fillId="10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 vertical="center"/>
    </xf>
    <xf numFmtId="180" fontId="15" fillId="0" borderId="14" xfId="0" applyNumberFormat="1" applyFont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1" xfId="49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80" fontId="15" fillId="0" borderId="18" xfId="0" applyNumberFormat="1" applyFont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80" fontId="15" fillId="0" borderId="14" xfId="0" applyNumberFormat="1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>
      <alignment horizontal="center" vertical="center"/>
    </xf>
    <xf numFmtId="180" fontId="15" fillId="0" borderId="18" xfId="0" applyNumberFormat="1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58" fontId="12" fillId="0" borderId="20" xfId="0" applyNumberFormat="1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5" xfId="0" applyFont="1" applyBorder="1" applyAlignment="1" applyProtection="1">
      <alignment horizontal="center" vertical="center"/>
      <protection hidden="1"/>
    </xf>
    <xf numFmtId="180" fontId="15" fillId="0" borderId="8" xfId="0" applyNumberFormat="1" applyFont="1" applyBorder="1" applyAlignment="1">
      <alignment horizontal="center" vertical="center"/>
    </xf>
    <xf numFmtId="58" fontId="12" fillId="0" borderId="21" xfId="0" applyNumberFormat="1" applyFont="1" applyBorder="1" applyAlignment="1" applyProtection="1">
      <alignment horizontal="center" vertical="center"/>
      <protection locked="0"/>
    </xf>
    <xf numFmtId="180" fontId="15" fillId="0" borderId="20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80" fontId="15" fillId="0" borderId="21" xfId="0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</cellStyles>
  <dxfs count="17"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156082"/>
        </top>
        <bottom/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  <dxf>
      <font>
        <b val="1"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44B3E1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156082"/>
        </top>
        <bottom style="thin">
          <color rgb="FF156082"/>
        </bottom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  <fill>
        <patternFill patternType="solid">
          <fgColor rgb="FFC0E6F5"/>
          <bgColor rgb="FFC0E6F5"/>
        </patternFill>
      </fill>
      <border>
        <left/>
        <right/>
        <top style="thin">
          <color rgb="FF44B3E1"/>
        </top>
        <bottom style="thin">
          <color rgb="FF44B3E1"/>
        </bottom>
      </border>
    </dxf>
    <dxf>
      <font>
        <b val="1"/>
        <color rgb="FF000000"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</dxfs>
  <tableStyles count="2" defaultTableStyle="TableStyleMedium2" defaultPivotStyle="PivotStyleLight16">
    <tableStyle name="TableStylePreset3_Accent1 1" pivot="0" count="7" xr9:uid="{BD9F77B7-C35D-F68D-542A-946AA67673F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83B00D6B-1944-5709-542A-946AD668975E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848"/>
  <sheetViews>
    <sheetView tabSelected="1" zoomScale="88" zoomScaleNormal="88" workbookViewId="0">
      <pane ySplit="2" topLeftCell="A7802" activePane="bottomLeft" state="frozen"/>
      <selection/>
      <selection pane="bottomLeft" activeCell="X1" sqref="X$1:X$1048576"/>
    </sheetView>
  </sheetViews>
  <sheetFormatPr defaultColWidth="9.0625" defaultRowHeight="13.9" customHeight="1"/>
  <cols>
    <col min="1" max="1" width="5.79464285714286" style="82" customWidth="1"/>
    <col min="2" max="2" width="7" style="82" customWidth="1"/>
    <col min="3" max="4" width="7.53571428571429" style="82" customWidth="1"/>
    <col min="5" max="5" width="11" style="82" customWidth="1"/>
    <col min="6" max="6" width="5.19642857142857" style="82" customWidth="1"/>
    <col min="7" max="7" width="9.33035714285714" style="83" customWidth="1"/>
    <col min="8" max="8" width="5.19642857142857" style="82" customWidth="1"/>
    <col min="9" max="9" width="7.26785714285714" style="82" customWidth="1"/>
    <col min="10" max="10" width="5.79464285714286" style="82" customWidth="1"/>
    <col min="11" max="11" width="6.59821428571429" style="82" customWidth="1"/>
    <col min="12" max="12" width="9.46428571428571" style="82" customWidth="1"/>
    <col min="13" max="13" width="13.7321428571429" style="82" customWidth="1"/>
    <col min="14" max="14" width="10.3303571428571" style="82" customWidth="1"/>
    <col min="15" max="15" width="9.59821428571429" style="82" customWidth="1"/>
    <col min="16" max="16" width="25.4642857142857" style="82" customWidth="1"/>
    <col min="17" max="17" width="9.19642857142857" style="82" customWidth="1"/>
    <col min="18" max="20" width="6.59821428571429" style="82" customWidth="1"/>
    <col min="21" max="21" width="6.46428571428571" style="82" customWidth="1"/>
    <col min="22" max="22" width="14.7321428571429" style="82" customWidth="1"/>
    <col min="23" max="23" width="3.86607142857143" style="82" customWidth="1"/>
    <col min="24" max="16384" width="9.0625" style="82"/>
  </cols>
  <sheetData>
    <row r="1" customHeight="1" spans="1:23">
      <c r="A1" s="83"/>
      <c r="B1" s="83"/>
      <c r="C1" s="84" t="s">
        <v>0</v>
      </c>
      <c r="D1" s="83"/>
      <c r="E1" s="84" t="s">
        <v>0</v>
      </c>
      <c r="F1" s="83"/>
      <c r="H1" s="84" t="s">
        <v>0</v>
      </c>
      <c r="I1" s="84" t="s">
        <v>0</v>
      </c>
      <c r="J1" s="83"/>
      <c r="K1" s="84" t="s">
        <v>0</v>
      </c>
      <c r="L1" s="84" t="s">
        <v>0</v>
      </c>
      <c r="M1" s="85" t="s">
        <v>1</v>
      </c>
      <c r="N1" s="83"/>
      <c r="O1" s="84" t="s">
        <v>0</v>
      </c>
      <c r="P1" s="83"/>
      <c r="Q1" s="83"/>
      <c r="R1" s="84" t="s">
        <v>0</v>
      </c>
      <c r="S1" s="84" t="s">
        <v>0</v>
      </c>
      <c r="T1" s="84" t="s">
        <v>0</v>
      </c>
      <c r="U1" s="84" t="s">
        <v>0</v>
      </c>
      <c r="V1" s="85" t="s">
        <v>1</v>
      </c>
      <c r="W1" s="84" t="s">
        <v>0</v>
      </c>
    </row>
    <row r="2" customHeight="1" spans="1:23">
      <c r="A2" s="86" t="s">
        <v>2</v>
      </c>
      <c r="B2" s="86" t="s">
        <v>3</v>
      </c>
      <c r="C2" s="87" t="s">
        <v>4</v>
      </c>
      <c r="D2" s="87" t="s">
        <v>5</v>
      </c>
      <c r="E2" s="87" t="s">
        <v>6</v>
      </c>
      <c r="F2" s="87" t="s">
        <v>7</v>
      </c>
      <c r="G2" s="87" t="s">
        <v>8</v>
      </c>
      <c r="H2" s="87" t="s">
        <v>9</v>
      </c>
      <c r="I2" s="87" t="s">
        <v>10</v>
      </c>
      <c r="J2" s="87" t="s">
        <v>11</v>
      </c>
      <c r="K2" s="87" t="s">
        <v>12</v>
      </c>
      <c r="L2" s="87" t="s">
        <v>13</v>
      </c>
      <c r="M2" s="87" t="s">
        <v>14</v>
      </c>
      <c r="N2" s="88" t="s">
        <v>15</v>
      </c>
      <c r="O2" s="87" t="s">
        <v>16</v>
      </c>
      <c r="P2" s="87" t="s">
        <v>17</v>
      </c>
      <c r="Q2" s="87" t="s">
        <v>18</v>
      </c>
      <c r="R2" s="87" t="s">
        <v>19</v>
      </c>
      <c r="S2" s="87" t="s">
        <v>20</v>
      </c>
      <c r="T2" s="87" t="s">
        <v>21</v>
      </c>
      <c r="U2" s="87" t="s">
        <v>22</v>
      </c>
      <c r="V2" s="87" t="s">
        <v>23</v>
      </c>
      <c r="W2" s="87" t="s">
        <v>24</v>
      </c>
    </row>
    <row r="3" customHeight="1" spans="1:23">
      <c r="A3" s="89" t="s">
        <v>25</v>
      </c>
      <c r="B3" s="90">
        <v>46113</v>
      </c>
      <c r="C3" s="91" t="str">
        <f t="shared" ref="C3:C65" si="0">MONTH(B3)&amp;TEXT(WEEKNUM(B3,2)-WEEKNUM(B3+1-DAY(B3),2)+1,"月第0周")</f>
        <v>4月第1周</v>
      </c>
      <c r="D3" s="89" t="s">
        <v>26</v>
      </c>
      <c r="E3" s="89" t="str">
        <f t="shared" ref="E3:E65" si="1">D3&amp;"--"&amp;"周"&amp;WEEKDAY(B3,2)</f>
        <v>4月第1周--周3</v>
      </c>
      <c r="F3" s="92" t="s">
        <v>27</v>
      </c>
      <c r="G3" s="92" t="s">
        <v>28</v>
      </c>
      <c r="H3" s="92" t="str">
        <f>_xlfn.XLOOKUP(O3,匹配表1065!T:T,匹配表1065!W:W)</f>
        <v>南京市</v>
      </c>
      <c r="I3" s="89" t="str">
        <f>_xlfn.XLOOKUP(O3,匹配表1065!T:T,匹配表1065!X:X)</f>
        <v>PME2006</v>
      </c>
      <c r="J3" s="92" t="s">
        <v>29</v>
      </c>
      <c r="K3" s="89" cm="1">
        <f ca="1" t="array" ref="K3:L3">_xlfn.XLOOKUP(J3,匹配表1065!Y:Y,匹配表1065!AA:AB)</f>
        <v>15</v>
      </c>
      <c r="L3" s="89" t="str">
        <v>3个月以上</v>
      </c>
      <c r="M3" s="92" t="s">
        <v>30</v>
      </c>
      <c r="N3" s="92">
        <v>1</v>
      </c>
      <c r="O3" s="93" t="str">
        <f>_xlfn.XLOOKUP(P3,匹配表1065!U:U,匹配表1065!T:T)</f>
        <v>HO00000965</v>
      </c>
      <c r="P3" s="89" t="s">
        <v>31</v>
      </c>
      <c r="Q3" s="92" t="s">
        <v>32</v>
      </c>
      <c r="R3" s="89" t="str">
        <f>_xlfn.XLOOKUP(Q3,匹配表1065!L:L,匹配表1065!O:O)</f>
        <v>A</v>
      </c>
      <c r="S3" s="93" t="str">
        <f>IFERROR(_xlfn.XLOOKUP(Q3,匹配表1065!AI:AI,匹配表1065!AJ:AJ),"绿标")</f>
        <v>绿标</v>
      </c>
      <c r="T3" s="93" t="str" cm="1">
        <f t="array" ref="T3:U3">_xlfn.XLOOKUP(Q3,匹配表1065!L:L,匹配表1065!M:N)</f>
        <v>头痛</v>
      </c>
      <c r="U3" s="94" t="str">
        <v>神经内科</v>
      </c>
      <c r="V3" s="95" t="s">
        <v>33</v>
      </c>
      <c r="W3" s="93">
        <f>_xlfn.XLOOKUP(M3,匹配表1065!D:D,匹配表1065!F:F)*N3</f>
        <v>12</v>
      </c>
    </row>
    <row r="4" customHeight="1" spans="1:23">
      <c r="A4" s="89" t="s">
        <v>25</v>
      </c>
      <c r="B4" s="90">
        <v>46113</v>
      </c>
      <c r="C4" s="91" t="str">
        <f t="shared" si="0"/>
        <v>4月第1周</v>
      </c>
      <c r="D4" s="89" t="s">
        <v>26</v>
      </c>
      <c r="E4" s="89" t="str">
        <f t="shared" si="1"/>
        <v>4月第1周--周3</v>
      </c>
      <c r="F4" s="92" t="s">
        <v>27</v>
      </c>
      <c r="G4" s="92" t="s">
        <v>28</v>
      </c>
      <c r="H4" s="92" t="str">
        <f>_xlfn.XLOOKUP(O4,匹配表1065!T:T,匹配表1065!W:W)</f>
        <v>南京市</v>
      </c>
      <c r="I4" s="89" t="str">
        <f>_xlfn.XLOOKUP(O4,匹配表1065!T:T,匹配表1065!X:X)</f>
        <v>PME2004</v>
      </c>
      <c r="J4" s="92" t="s">
        <v>34</v>
      </c>
      <c r="K4" s="89" cm="1">
        <f ca="1" t="array" ref="K4:L4">_xlfn.XLOOKUP(J4,匹配表1065!Y:Y,匹配表1065!AA:AB)</f>
        <v>11</v>
      </c>
      <c r="L4" s="89" t="str">
        <v>3个月以上</v>
      </c>
      <c r="M4" s="92" t="s">
        <v>35</v>
      </c>
      <c r="N4" s="92">
        <v>1</v>
      </c>
      <c r="O4" s="93" t="str">
        <f>_xlfn.XLOOKUP(P4,匹配表1065!U:U,匹配表1065!T:T)</f>
        <v>HO00000972</v>
      </c>
      <c r="P4" s="89" t="s">
        <v>36</v>
      </c>
      <c r="Q4" s="92" t="s">
        <v>37</v>
      </c>
      <c r="R4" s="89" t="str">
        <f>_xlfn.XLOOKUP(Q4,匹配表1065!L:L,匹配表1065!O:O)</f>
        <v>A</v>
      </c>
      <c r="S4" s="93" t="str">
        <f>IFERROR(_xlfn.XLOOKUP(Q4,匹配表1065!AI:AI,匹配表1065!AJ:AJ),"绿标")</f>
        <v>绿标</v>
      </c>
      <c r="T4" s="93" t="str" cm="1">
        <f t="array" ref="T4:U4">_xlfn.XLOOKUP(Q4,匹配表1065!L:L,匹配表1065!M:N)</f>
        <v>头痛</v>
      </c>
      <c r="U4" s="94" t="str">
        <v>神经内科</v>
      </c>
      <c r="V4" s="95" t="s">
        <v>33</v>
      </c>
      <c r="W4" s="93">
        <f>_xlfn.XLOOKUP(M4,匹配表1065!D:D,匹配表1065!F:F)*N4</f>
        <v>4</v>
      </c>
    </row>
    <row r="5" customHeight="1" spans="1:23">
      <c r="A5" s="89" t="s">
        <v>25</v>
      </c>
      <c r="B5" s="90">
        <v>46113</v>
      </c>
      <c r="C5" s="91" t="str">
        <f t="shared" si="0"/>
        <v>4月第1周</v>
      </c>
      <c r="D5" s="89" t="s">
        <v>26</v>
      </c>
      <c r="E5" s="89" t="str">
        <f t="shared" si="1"/>
        <v>4月第1周--周3</v>
      </c>
      <c r="F5" s="92" t="s">
        <v>27</v>
      </c>
      <c r="G5" s="92" t="s">
        <v>28</v>
      </c>
      <c r="H5" s="92" t="str">
        <f>_xlfn.XLOOKUP(O5,匹配表1065!T:T,匹配表1065!W:W)</f>
        <v>南京市</v>
      </c>
      <c r="I5" s="89" t="str">
        <f>_xlfn.XLOOKUP(O5,匹配表1065!T:T,匹配表1065!X:X)</f>
        <v>PME2004</v>
      </c>
      <c r="J5" s="92" t="s">
        <v>34</v>
      </c>
      <c r="K5" s="89" cm="1">
        <f ca="1" t="array" ref="K5:L5">_xlfn.XLOOKUP(J5,匹配表1065!Y:Y,匹配表1065!AA:AB)</f>
        <v>11</v>
      </c>
      <c r="L5" s="89" t="str">
        <v>3个月以上</v>
      </c>
      <c r="M5" s="92" t="s">
        <v>35</v>
      </c>
      <c r="N5" s="92">
        <v>1</v>
      </c>
      <c r="O5" s="93" t="str">
        <f>_xlfn.XLOOKUP(P5,匹配表1065!U:U,匹配表1065!T:T)</f>
        <v>HO00000972</v>
      </c>
      <c r="P5" s="89" t="s">
        <v>36</v>
      </c>
      <c r="Q5" s="92" t="s">
        <v>38</v>
      </c>
      <c r="R5" s="89" t="str">
        <f>_xlfn.XLOOKUP(Q5,匹配表1065!L:L,匹配表1065!O:O)</f>
        <v>B</v>
      </c>
      <c r="S5" s="93" t="str">
        <f>IFERROR(_xlfn.XLOOKUP(Q5,匹配表1065!AI:AI,匹配表1065!AJ:AJ),"绿标")</f>
        <v>绿标</v>
      </c>
      <c r="T5" s="93" t="str" cm="1">
        <f t="array" ref="T5:U5">_xlfn.XLOOKUP(Q5,匹配表1065!L:L,匹配表1065!M:N)</f>
        <v>脑血管</v>
      </c>
      <c r="U5" s="94" t="str">
        <v>神经内科</v>
      </c>
      <c r="V5" s="95" t="s">
        <v>33</v>
      </c>
      <c r="W5" s="93">
        <f>_xlfn.XLOOKUP(M5,匹配表1065!D:D,匹配表1065!F:F)*N5</f>
        <v>4</v>
      </c>
    </row>
    <row r="6" customHeight="1" spans="1:23">
      <c r="A6" s="89" t="s">
        <v>25</v>
      </c>
      <c r="B6" s="90">
        <v>46113</v>
      </c>
      <c r="C6" s="91" t="str">
        <f t="shared" si="0"/>
        <v>4月第1周</v>
      </c>
      <c r="D6" s="89" t="s">
        <v>26</v>
      </c>
      <c r="E6" s="89" t="str">
        <f t="shared" si="1"/>
        <v>4月第1周--周3</v>
      </c>
      <c r="F6" s="92" t="s">
        <v>27</v>
      </c>
      <c r="G6" s="92" t="s">
        <v>28</v>
      </c>
      <c r="H6" s="92" t="str">
        <f>_xlfn.XLOOKUP(O6,匹配表1065!T:T,匹配表1065!W:W)</f>
        <v>南京市</v>
      </c>
      <c r="I6" s="89" t="str">
        <f>_xlfn.XLOOKUP(O6,匹配表1065!T:T,匹配表1065!X:X)</f>
        <v>PME2039</v>
      </c>
      <c r="J6" s="92" t="s">
        <v>39</v>
      </c>
      <c r="K6" s="89" cm="1">
        <f ca="1" t="array" ref="K6:L6">_xlfn.XLOOKUP(J6,匹配表1065!Y:Y,匹配表1065!AA:AB)</f>
        <v>7</v>
      </c>
      <c r="L6" s="89" t="str">
        <v>3个月以上</v>
      </c>
      <c r="M6" s="92" t="s">
        <v>35</v>
      </c>
      <c r="N6" s="92">
        <v>1</v>
      </c>
      <c r="O6" s="93" t="str">
        <f>_xlfn.XLOOKUP(P6,匹配表1065!U:U,匹配表1065!T:T)</f>
        <v>HO00000971</v>
      </c>
      <c r="P6" s="89" t="s">
        <v>40</v>
      </c>
      <c r="Q6" s="92" t="s">
        <v>41</v>
      </c>
      <c r="R6" s="89" t="str">
        <f>_xlfn.XLOOKUP(Q6,匹配表1065!L:L,匹配表1065!O:O)</f>
        <v>A</v>
      </c>
      <c r="S6" s="93" t="str">
        <f>IFERROR(_xlfn.XLOOKUP(Q6,匹配表1065!AI:AI,匹配表1065!AJ:AJ),"绿标")</f>
        <v>绿标</v>
      </c>
      <c r="T6" s="93" t="str" cm="1">
        <f t="array" ref="T6:U6">_xlfn.XLOOKUP(Q6,匹配表1065!L:L,匹配表1065!M:N)</f>
        <v>头痛</v>
      </c>
      <c r="U6" s="94" t="str">
        <v>神经内科</v>
      </c>
      <c r="V6" s="95" t="s">
        <v>42</v>
      </c>
      <c r="W6" s="93">
        <f>_xlfn.XLOOKUP(M6,匹配表1065!D:D,匹配表1065!F:F)*N6</f>
        <v>4</v>
      </c>
    </row>
    <row r="7" customHeight="1" spans="1:23">
      <c r="A7" s="89" t="s">
        <v>25</v>
      </c>
      <c r="B7" s="90">
        <v>46113</v>
      </c>
      <c r="C7" s="91" t="str">
        <f t="shared" si="0"/>
        <v>4月第1周</v>
      </c>
      <c r="D7" s="89" t="s">
        <v>26</v>
      </c>
      <c r="E7" s="89" t="str">
        <f t="shared" si="1"/>
        <v>4月第1周--周3</v>
      </c>
      <c r="F7" s="92" t="s">
        <v>27</v>
      </c>
      <c r="G7" s="92" t="s">
        <v>28</v>
      </c>
      <c r="H7" s="92" t="str">
        <f>_xlfn.XLOOKUP(O7,匹配表1065!T:T,匹配表1065!W:W)</f>
        <v>镇江市</v>
      </c>
      <c r="I7" s="89" t="str">
        <f>_xlfn.XLOOKUP(O7,匹配表1065!T:T,匹配表1065!X:X)</f>
        <v>PME2039</v>
      </c>
      <c r="J7" s="92" t="s">
        <v>39</v>
      </c>
      <c r="K7" s="89" cm="1">
        <f ca="1" t="array" ref="K7:L7">_xlfn.XLOOKUP(J7,匹配表1065!Y:Y,匹配表1065!AA:AB)</f>
        <v>7</v>
      </c>
      <c r="L7" s="89" t="str">
        <v>3个月以上</v>
      </c>
      <c r="M7" s="92" t="s">
        <v>35</v>
      </c>
      <c r="N7" s="92">
        <v>1</v>
      </c>
      <c r="O7" s="93" t="str">
        <f>_xlfn.XLOOKUP(P7,匹配表1065!U:U,匹配表1065!T:T)</f>
        <v>HO00001015</v>
      </c>
      <c r="P7" s="89" t="s">
        <v>43</v>
      </c>
      <c r="Q7" s="92" t="s">
        <v>44</v>
      </c>
      <c r="R7" s="89" t="str">
        <f>_xlfn.XLOOKUP(Q7,匹配表1065!L:L,匹配表1065!O:O)</f>
        <v>A</v>
      </c>
      <c r="S7" s="93" t="str">
        <f>IFERROR(_xlfn.XLOOKUP(Q7,匹配表1065!AI:AI,匹配表1065!AJ:AJ),"绿标")</f>
        <v>绿标</v>
      </c>
      <c r="T7" s="93" t="str" cm="1">
        <f t="array" ref="T7:U7">_xlfn.XLOOKUP(Q7,匹配表1065!L:L,匹配表1065!M:N)</f>
        <v>头痛</v>
      </c>
      <c r="U7" s="94" t="str">
        <v>神经内科</v>
      </c>
      <c r="V7" s="95" t="s">
        <v>33</v>
      </c>
      <c r="W7" s="93">
        <f>_xlfn.XLOOKUP(M7,匹配表1065!D:D,匹配表1065!F:F)*N7</f>
        <v>4</v>
      </c>
    </row>
    <row r="8" customHeight="1" spans="1:23">
      <c r="A8" s="89" t="s">
        <v>25</v>
      </c>
      <c r="B8" s="90">
        <v>46113</v>
      </c>
      <c r="C8" s="91" t="str">
        <f t="shared" si="0"/>
        <v>4月第1周</v>
      </c>
      <c r="D8" s="89" t="s">
        <v>26</v>
      </c>
      <c r="E8" s="89" t="str">
        <f t="shared" si="1"/>
        <v>4月第1周--周3</v>
      </c>
      <c r="F8" s="92" t="s">
        <v>27</v>
      </c>
      <c r="G8" s="92" t="s">
        <v>28</v>
      </c>
      <c r="H8" s="92" t="str">
        <f>_xlfn.XLOOKUP(O8,匹配表1065!T:T,匹配表1065!W:W)</f>
        <v>常州市</v>
      </c>
      <c r="I8" s="89" t="str">
        <f>_xlfn.XLOOKUP(O8,匹配表1065!T:T,匹配表1065!X:X)</f>
        <v>PME2015</v>
      </c>
      <c r="J8" s="92" t="s">
        <v>45</v>
      </c>
      <c r="K8" s="89" cm="1">
        <f ca="1" t="array" ref="K8:L8">_xlfn.XLOOKUP(J8,匹配表1065!Y:Y,匹配表1065!AA:AB)</f>
        <v>9</v>
      </c>
      <c r="L8" s="89" t="str">
        <v>3个月以上</v>
      </c>
      <c r="M8" s="92" t="s">
        <v>35</v>
      </c>
      <c r="N8" s="92">
        <v>1</v>
      </c>
      <c r="O8" s="93" t="str">
        <f>_xlfn.XLOOKUP(P8,匹配表1065!U:U,匹配表1065!T:T)</f>
        <v>HO00015998</v>
      </c>
      <c r="P8" s="89" t="s">
        <v>46</v>
      </c>
      <c r="Q8" s="92" t="s">
        <v>47</v>
      </c>
      <c r="R8" s="89" t="str">
        <f>_xlfn.XLOOKUP(Q8,匹配表1065!L:L,匹配表1065!O:O)</f>
        <v>B</v>
      </c>
      <c r="S8" s="93" t="str">
        <f>IFERROR(_xlfn.XLOOKUP(Q8,匹配表1065!AI:AI,匹配表1065!AJ:AJ),"绿标")</f>
        <v>绿标</v>
      </c>
      <c r="T8" s="93" t="str" cm="1">
        <f t="array" ref="T8:U8">_xlfn.XLOOKUP(Q8,匹配表1065!L:L,匹配表1065!M:N)</f>
        <v>脑血管</v>
      </c>
      <c r="U8" s="94" t="str">
        <v>神经内科</v>
      </c>
      <c r="V8" s="95" t="s">
        <v>42</v>
      </c>
      <c r="W8" s="93">
        <f>_xlfn.XLOOKUP(M8,匹配表1065!D:D,匹配表1065!F:F)*N8</f>
        <v>4</v>
      </c>
    </row>
    <row r="9" customHeight="1" spans="1:23">
      <c r="A9" s="89" t="s">
        <v>25</v>
      </c>
      <c r="B9" s="90">
        <v>46113</v>
      </c>
      <c r="C9" s="91" t="str">
        <f t="shared" si="0"/>
        <v>4月第1周</v>
      </c>
      <c r="D9" s="89" t="s">
        <v>26</v>
      </c>
      <c r="E9" s="89" t="str">
        <f t="shared" si="1"/>
        <v>4月第1周--周3</v>
      </c>
      <c r="F9" s="92" t="s">
        <v>27</v>
      </c>
      <c r="G9" s="92" t="s">
        <v>28</v>
      </c>
      <c r="H9" s="92" t="str">
        <f>_xlfn.XLOOKUP(O9,匹配表1065!T:T,匹配表1065!W:W)</f>
        <v>常州市</v>
      </c>
      <c r="I9" s="89" t="str">
        <f>_xlfn.XLOOKUP(O9,匹配表1065!T:T,匹配表1065!X:X)</f>
        <v>PME2015</v>
      </c>
      <c r="J9" s="92" t="s">
        <v>45</v>
      </c>
      <c r="K9" s="89" cm="1">
        <f ca="1" t="array" ref="K9:L9">_xlfn.XLOOKUP(J9,匹配表1065!Y:Y,匹配表1065!AA:AB)</f>
        <v>9</v>
      </c>
      <c r="L9" s="89" t="str">
        <v>3个月以上</v>
      </c>
      <c r="M9" s="92" t="s">
        <v>35</v>
      </c>
      <c r="N9" s="92">
        <v>1</v>
      </c>
      <c r="O9" s="93" t="str">
        <f>_xlfn.XLOOKUP(P9,匹配表1065!U:U,匹配表1065!T:T)</f>
        <v>HO00016083</v>
      </c>
      <c r="P9" s="89" t="s">
        <v>48</v>
      </c>
      <c r="Q9" s="92" t="s">
        <v>49</v>
      </c>
      <c r="R9" s="89" t="str">
        <f>_xlfn.XLOOKUP(Q9,匹配表1065!L:L,匹配表1065!O:O)</f>
        <v>B</v>
      </c>
      <c r="S9" s="93" t="str">
        <f>IFERROR(_xlfn.XLOOKUP(Q9,匹配表1065!AI:AI,匹配表1065!AJ:AJ),"绿标")</f>
        <v>红标</v>
      </c>
      <c r="T9" s="93" t="str" cm="1">
        <f t="array" ref="T9:U9">_xlfn.XLOOKUP(Q9,匹配表1065!L:L,匹配表1065!M:N)</f>
        <v>脑血管</v>
      </c>
      <c r="U9" s="94" t="str">
        <v>神经内科</v>
      </c>
      <c r="V9" s="95" t="s">
        <v>42</v>
      </c>
      <c r="W9" s="93">
        <f>_xlfn.XLOOKUP(M9,匹配表1065!D:D,匹配表1065!F:F)*N9</f>
        <v>4</v>
      </c>
    </row>
    <row r="10" customHeight="1" spans="1:23">
      <c r="A10" s="89" t="s">
        <v>25</v>
      </c>
      <c r="B10" s="90">
        <v>46113</v>
      </c>
      <c r="C10" s="91" t="str">
        <f t="shared" si="0"/>
        <v>4月第1周</v>
      </c>
      <c r="D10" s="89" t="s">
        <v>26</v>
      </c>
      <c r="E10" s="89" t="str">
        <f t="shared" si="1"/>
        <v>4月第1周--周3</v>
      </c>
      <c r="F10" s="92" t="s">
        <v>27</v>
      </c>
      <c r="G10" s="92" t="s">
        <v>28</v>
      </c>
      <c r="H10" s="92" t="str">
        <f>_xlfn.XLOOKUP(O10,匹配表1065!T:T,匹配表1065!W:W)</f>
        <v>南京市</v>
      </c>
      <c r="I10" s="89" t="str">
        <f>_xlfn.XLOOKUP(O10,匹配表1065!T:T,匹配表1065!X:X)</f>
        <v>PME2040</v>
      </c>
      <c r="J10" s="89" t="s">
        <v>50</v>
      </c>
      <c r="K10" s="89" t="e" cm="1">
        <f ca="1" t="array" ref="K10">_xlfn.XLOOKUP(J10,匹配表1065!Y:Y,匹配表1065!AA:AB)</f>
        <v>#N/A</v>
      </c>
      <c r="L10" s="89"/>
      <c r="M10" s="92" t="s">
        <v>35</v>
      </c>
      <c r="N10" s="92">
        <v>1</v>
      </c>
      <c r="O10" s="93" t="str">
        <f>_xlfn.XLOOKUP(P10,匹配表1065!U:U,匹配表1065!T:T)</f>
        <v>HO00000966</v>
      </c>
      <c r="P10" s="89" t="s">
        <v>51</v>
      </c>
      <c r="Q10" s="92" t="s">
        <v>52</v>
      </c>
      <c r="R10" s="89" t="str">
        <f>_xlfn.XLOOKUP(Q10,匹配表1065!L:L,匹配表1065!O:O)</f>
        <v>B</v>
      </c>
      <c r="S10" s="93" t="str">
        <f>IFERROR(_xlfn.XLOOKUP(Q10,匹配表1065!AI:AI,匹配表1065!AJ:AJ),"绿标")</f>
        <v>红标</v>
      </c>
      <c r="T10" s="93" t="str" cm="1">
        <f t="array" ref="T10:U10">_xlfn.XLOOKUP(Q10,匹配表1065!L:L,匹配表1065!M:N)</f>
        <v>脑血管</v>
      </c>
      <c r="U10" s="94" t="str">
        <v>神经内科</v>
      </c>
      <c r="V10" s="95" t="s">
        <v>42</v>
      </c>
      <c r="W10" s="93">
        <f>_xlfn.XLOOKUP(M10,匹配表1065!D:D,匹配表1065!F:F)*N10</f>
        <v>4</v>
      </c>
    </row>
    <row r="11" customHeight="1" spans="1:23">
      <c r="A11" s="89" t="s">
        <v>25</v>
      </c>
      <c r="B11" s="90">
        <v>46113</v>
      </c>
      <c r="C11" s="91" t="str">
        <f t="shared" si="0"/>
        <v>4月第1周</v>
      </c>
      <c r="D11" s="89" t="s">
        <v>26</v>
      </c>
      <c r="E11" s="89" t="str">
        <f t="shared" si="1"/>
        <v>4月第1周--周3</v>
      </c>
      <c r="F11" s="92" t="s">
        <v>27</v>
      </c>
      <c r="G11" s="92" t="s">
        <v>28</v>
      </c>
      <c r="H11" s="92" t="str">
        <f>_xlfn.XLOOKUP(O11,匹配表1065!T:T,匹配表1065!W:W)</f>
        <v>南京市</v>
      </c>
      <c r="I11" s="89" t="str">
        <f>_xlfn.XLOOKUP(O11,匹配表1065!T:T,匹配表1065!X:X)</f>
        <v>PME2040</v>
      </c>
      <c r="J11" s="89" t="s">
        <v>50</v>
      </c>
      <c r="K11" s="89" t="e" cm="1">
        <f ca="1" t="array" ref="K11">_xlfn.XLOOKUP(J11,匹配表1065!Y:Y,匹配表1065!AA:AB)</f>
        <v>#N/A</v>
      </c>
      <c r="L11" s="89"/>
      <c r="M11" s="92" t="s">
        <v>35</v>
      </c>
      <c r="N11" s="92">
        <v>1</v>
      </c>
      <c r="O11" s="93" t="str">
        <f>_xlfn.XLOOKUP(P11,匹配表1065!U:U,匹配表1065!T:T)</f>
        <v>HO00000966</v>
      </c>
      <c r="P11" s="89" t="s">
        <v>51</v>
      </c>
      <c r="Q11" s="92" t="s">
        <v>53</v>
      </c>
      <c r="R11" s="89" t="str">
        <f>_xlfn.XLOOKUP(Q11,匹配表1065!L:L,匹配表1065!O:O)</f>
        <v>A</v>
      </c>
      <c r="S11" s="93" t="str">
        <f>IFERROR(_xlfn.XLOOKUP(Q11,匹配表1065!AI:AI,匹配表1065!AJ:AJ),"绿标")</f>
        <v>绿标</v>
      </c>
      <c r="T11" s="93" t="str" cm="1">
        <f t="array" ref="T11:U11">_xlfn.XLOOKUP(Q11,匹配表1065!L:L,匹配表1065!M:N)</f>
        <v>头痛</v>
      </c>
      <c r="U11" s="94" t="str">
        <v>神经内科</v>
      </c>
      <c r="V11" s="95" t="s">
        <v>33</v>
      </c>
      <c r="W11" s="93">
        <f>_xlfn.XLOOKUP(M11,匹配表1065!D:D,匹配表1065!F:F)*N11</f>
        <v>4</v>
      </c>
    </row>
    <row r="12" customHeight="1" spans="1:23">
      <c r="A12" s="89" t="s">
        <v>25</v>
      </c>
      <c r="B12" s="90">
        <v>46113</v>
      </c>
      <c r="C12" s="91" t="str">
        <f t="shared" si="0"/>
        <v>4月第1周</v>
      </c>
      <c r="D12" s="89" t="s">
        <v>26</v>
      </c>
      <c r="E12" s="89" t="str">
        <f t="shared" si="1"/>
        <v>4月第1周--周3</v>
      </c>
      <c r="F12" s="92" t="s">
        <v>27</v>
      </c>
      <c r="G12" s="92" t="s">
        <v>28</v>
      </c>
      <c r="H12" s="92" t="str">
        <f>_xlfn.XLOOKUP(O12,匹配表1065!T:T,匹配表1065!W:W)</f>
        <v>南京市</v>
      </c>
      <c r="I12" s="89" t="str">
        <f>_xlfn.XLOOKUP(O12,匹配表1065!T:T,匹配表1065!X:X)</f>
        <v>PME2005</v>
      </c>
      <c r="J12" s="89" t="s">
        <v>54</v>
      </c>
      <c r="K12" s="89" cm="1">
        <f ca="1" t="array" ref="K12:L12">_xlfn.XLOOKUP(J12,匹配表1065!Y:Y,匹配表1065!AA:AB)</f>
        <v>3</v>
      </c>
      <c r="L12" s="89" t="str">
        <v>3个月以上</v>
      </c>
      <c r="M12" s="92" t="s">
        <v>55</v>
      </c>
      <c r="N12" s="92">
        <v>1</v>
      </c>
      <c r="O12" s="93" t="str">
        <f>_xlfn.XLOOKUP(P12,匹配表1065!U:U,匹配表1065!T:T)</f>
        <v>HO00000975</v>
      </c>
      <c r="P12" s="89" t="s">
        <v>56</v>
      </c>
      <c r="Q12" s="92" t="s">
        <v>57</v>
      </c>
      <c r="R12" s="89" t="str">
        <f>_xlfn.XLOOKUP(Q12,匹配表1065!L:L,匹配表1065!O:O)</f>
        <v>C</v>
      </c>
      <c r="S12" s="93" t="str">
        <f>IFERROR(_xlfn.XLOOKUP(Q12,匹配表1065!AI:AI,匹配表1065!AJ:AJ),"绿标")</f>
        <v>绿标</v>
      </c>
      <c r="T12" s="93" t="str" cm="1">
        <f t="array" ref="T12:U12">_xlfn.XLOOKUP(Q12,匹配表1065!L:L,匹配表1065!M:N)</f>
        <v>眩晕</v>
      </c>
      <c r="U12" s="94" t="str">
        <v>神经内科</v>
      </c>
      <c r="V12" s="95" t="s">
        <v>58</v>
      </c>
      <c r="W12" s="93">
        <f>_xlfn.XLOOKUP(M12,匹配表1065!D:D,匹配表1065!F:F)*N12</f>
        <v>8</v>
      </c>
    </row>
    <row r="13" customHeight="1" spans="1:23">
      <c r="A13" s="89" t="s">
        <v>25</v>
      </c>
      <c r="B13" s="90">
        <v>46113</v>
      </c>
      <c r="C13" s="91" t="str">
        <f t="shared" si="0"/>
        <v>4月第1周</v>
      </c>
      <c r="D13" s="89" t="s">
        <v>26</v>
      </c>
      <c r="E13" s="89" t="str">
        <f t="shared" si="1"/>
        <v>4月第1周--周3</v>
      </c>
      <c r="F13" s="92" t="s">
        <v>27</v>
      </c>
      <c r="G13" s="92" t="s">
        <v>28</v>
      </c>
      <c r="H13" s="92" t="str">
        <f>_xlfn.XLOOKUP(O13,匹配表1065!T:T,匹配表1065!W:W)</f>
        <v>南京市</v>
      </c>
      <c r="I13" s="89" t="str">
        <f>_xlfn.XLOOKUP(O13,匹配表1065!T:T,匹配表1065!X:X)</f>
        <v>PME2005</v>
      </c>
      <c r="J13" s="89" t="s">
        <v>54</v>
      </c>
      <c r="K13" s="89" cm="1">
        <f ca="1" t="array" ref="K13:L13">_xlfn.XLOOKUP(J13,匹配表1065!Y:Y,匹配表1065!AA:AB)</f>
        <v>3</v>
      </c>
      <c r="L13" s="89" t="str">
        <v>3个月以上</v>
      </c>
      <c r="M13" s="92" t="s">
        <v>35</v>
      </c>
      <c r="N13" s="92">
        <v>1</v>
      </c>
      <c r="O13" s="93" t="str">
        <f>_xlfn.XLOOKUP(P13,匹配表1065!U:U,匹配表1065!T:T)</f>
        <v>HO00000975</v>
      </c>
      <c r="P13" s="89" t="s">
        <v>56</v>
      </c>
      <c r="Q13" s="92" t="s">
        <v>59</v>
      </c>
      <c r="R13" s="89" t="str">
        <f>_xlfn.XLOOKUP(Q13,匹配表1065!L:L,匹配表1065!O:O)</f>
        <v>B</v>
      </c>
      <c r="S13" s="93" t="str">
        <f>IFERROR(_xlfn.XLOOKUP(Q13,匹配表1065!AI:AI,匹配表1065!AJ:AJ),"绿标")</f>
        <v>绿标</v>
      </c>
      <c r="T13" s="93" t="str" cm="1">
        <f t="array" ref="T13:U13">_xlfn.XLOOKUP(Q13,匹配表1065!L:L,匹配表1065!M:N)</f>
        <v>脑血管</v>
      </c>
      <c r="U13" s="94" t="str">
        <v>神经内科</v>
      </c>
      <c r="V13" s="95" t="s">
        <v>42</v>
      </c>
      <c r="W13" s="93">
        <f>_xlfn.XLOOKUP(M13,匹配表1065!D:D,匹配表1065!F:F)*N13</f>
        <v>4</v>
      </c>
    </row>
    <row r="14" customHeight="1" spans="1:23">
      <c r="A14" s="89" t="s">
        <v>25</v>
      </c>
      <c r="B14" s="90">
        <v>46113</v>
      </c>
      <c r="C14" s="91" t="str">
        <f t="shared" si="0"/>
        <v>4月第1周</v>
      </c>
      <c r="D14" s="89" t="s">
        <v>26</v>
      </c>
      <c r="E14" s="89" t="str">
        <f t="shared" si="1"/>
        <v>4月第1周--周3</v>
      </c>
      <c r="F14" s="92" t="s">
        <v>27</v>
      </c>
      <c r="G14" s="92" t="s">
        <v>28</v>
      </c>
      <c r="H14" s="92" t="str">
        <f>_xlfn.XLOOKUP(O14,匹配表1065!T:T,匹配表1065!W:W)</f>
        <v>扬州市</v>
      </c>
      <c r="I14" s="89" t="str">
        <f>_xlfn.XLOOKUP(O14,匹配表1065!T:T,匹配表1065!X:X)</f>
        <v>PME2012</v>
      </c>
      <c r="J14" s="92" t="s">
        <v>60</v>
      </c>
      <c r="K14" s="89" cm="1">
        <f ca="1" t="array" ref="K14:L14">_xlfn.XLOOKUP(J14,匹配表1065!Y:Y,匹配表1065!AA:AB)</f>
        <v>13</v>
      </c>
      <c r="L14" s="89" t="str">
        <v>3个月以上</v>
      </c>
      <c r="M14" s="92" t="s">
        <v>30</v>
      </c>
      <c r="N14" s="92">
        <v>1</v>
      </c>
      <c r="O14" s="93" t="str">
        <f>_xlfn.XLOOKUP(P14,匹配表1065!U:U,匹配表1065!T:T)</f>
        <v>HO00000968</v>
      </c>
      <c r="P14" s="89" t="s">
        <v>61</v>
      </c>
      <c r="Q14" s="92" t="s">
        <v>62</v>
      </c>
      <c r="R14" s="89" t="str">
        <f>_xlfn.XLOOKUP(Q14,匹配表1065!L:L,匹配表1065!O:O)</f>
        <v>A</v>
      </c>
      <c r="S14" s="93" t="str">
        <f>IFERROR(_xlfn.XLOOKUP(Q14,匹配表1065!AI:AI,匹配表1065!AJ:AJ),"绿标")</f>
        <v>红标</v>
      </c>
      <c r="T14" s="93" t="str" cm="1">
        <f t="array" ref="T14:U14">_xlfn.XLOOKUP(Q14,匹配表1065!L:L,匹配表1065!M:N)</f>
        <v>头痛</v>
      </c>
      <c r="U14" s="94" t="str">
        <v>神经内科</v>
      </c>
      <c r="V14" s="95" t="s">
        <v>33</v>
      </c>
      <c r="W14" s="93">
        <f>_xlfn.XLOOKUP(M14,匹配表1065!D:D,匹配表1065!F:F)*N14</f>
        <v>12</v>
      </c>
    </row>
    <row r="15" customHeight="1" spans="1:23">
      <c r="A15" s="89" t="s">
        <v>25</v>
      </c>
      <c r="B15" s="90">
        <v>46113</v>
      </c>
      <c r="C15" s="91" t="str">
        <f t="shared" si="0"/>
        <v>4月第1周</v>
      </c>
      <c r="D15" s="89" t="s">
        <v>26</v>
      </c>
      <c r="E15" s="89" t="str">
        <f t="shared" si="1"/>
        <v>4月第1周--周3</v>
      </c>
      <c r="F15" s="92" t="s">
        <v>27</v>
      </c>
      <c r="G15" s="89" t="s">
        <v>63</v>
      </c>
      <c r="H15" s="92" t="str">
        <f>_xlfn.XLOOKUP(O15,匹配表1065!T:T,匹配表1065!W:W)</f>
        <v>南京市</v>
      </c>
      <c r="I15" s="89" t="str">
        <f>_xlfn.XLOOKUP(O15,匹配表1065!T:T,匹配表1065!X:X)</f>
        <v>PME2001</v>
      </c>
      <c r="J15" s="92" t="s">
        <v>64</v>
      </c>
      <c r="K15" s="89" cm="1">
        <f ca="1" t="array" ref="K15:L15">_xlfn.XLOOKUP(J15,匹配表1065!Y:Y,匹配表1065!AA:AB)</f>
        <v>31</v>
      </c>
      <c r="L15" s="89" t="str">
        <v>3个月以上</v>
      </c>
      <c r="M15" s="92" t="s">
        <v>30</v>
      </c>
      <c r="N15" s="92">
        <v>1</v>
      </c>
      <c r="O15" s="93" t="str">
        <f>_xlfn.XLOOKUP(P15,匹配表1065!U:U,匹配表1065!T:T)</f>
        <v>HO00000958</v>
      </c>
      <c r="P15" s="89" t="s">
        <v>65</v>
      </c>
      <c r="Q15" s="92" t="s">
        <v>66</v>
      </c>
      <c r="R15" s="89" t="str">
        <f>_xlfn.XLOOKUP(Q15,匹配表1065!L:L,匹配表1065!O:O)</f>
        <v>A</v>
      </c>
      <c r="S15" s="93" t="str">
        <f>IFERROR(_xlfn.XLOOKUP(Q15,匹配表1065!AI:AI,匹配表1065!AJ:AJ),"绿标")</f>
        <v>红标</v>
      </c>
      <c r="T15" s="93" t="str" cm="1">
        <f t="array" ref="T15:U15">_xlfn.XLOOKUP(Q15,匹配表1065!L:L,匹配表1065!M:N)</f>
        <v>头痛</v>
      </c>
      <c r="U15" s="94" t="str">
        <v>神经内科</v>
      </c>
      <c r="V15" s="95" t="s">
        <v>67</v>
      </c>
      <c r="W15" s="93">
        <f>_xlfn.XLOOKUP(M15,匹配表1065!D:D,匹配表1065!F:F)*N15</f>
        <v>12</v>
      </c>
    </row>
    <row r="16" customHeight="1" spans="1:23">
      <c r="A16" s="89" t="s">
        <v>25</v>
      </c>
      <c r="B16" s="90">
        <v>46113</v>
      </c>
      <c r="C16" s="91" t="str">
        <f t="shared" si="0"/>
        <v>4月第1周</v>
      </c>
      <c r="D16" s="89" t="s">
        <v>26</v>
      </c>
      <c r="E16" s="89" t="str">
        <f t="shared" si="1"/>
        <v>4月第1周--周3</v>
      </c>
      <c r="F16" s="92" t="s">
        <v>27</v>
      </c>
      <c r="G16" s="89" t="s">
        <v>63</v>
      </c>
      <c r="H16" s="92" t="str">
        <f>_xlfn.XLOOKUP(O16,匹配表1065!T:T,匹配表1065!W:W)</f>
        <v>南京市</v>
      </c>
      <c r="I16" s="89" t="str">
        <f>_xlfn.XLOOKUP(O16,匹配表1065!T:T,匹配表1065!X:X)</f>
        <v>PME2001</v>
      </c>
      <c r="J16" s="92" t="s">
        <v>64</v>
      </c>
      <c r="K16" s="89" cm="1">
        <f ca="1" t="array" ref="K16:L16">_xlfn.XLOOKUP(J16,匹配表1065!Y:Y,匹配表1065!AA:AB)</f>
        <v>31</v>
      </c>
      <c r="L16" s="89" t="str">
        <v>3个月以上</v>
      </c>
      <c r="M16" s="92" t="s">
        <v>30</v>
      </c>
      <c r="N16" s="92">
        <v>1</v>
      </c>
      <c r="O16" s="93" t="str">
        <f>_xlfn.XLOOKUP(P16,匹配表1065!U:U,匹配表1065!T:T)</f>
        <v>HO00000958</v>
      </c>
      <c r="P16" s="89" t="s">
        <v>65</v>
      </c>
      <c r="Q16" s="92" t="s">
        <v>68</v>
      </c>
      <c r="R16" s="89" t="str">
        <f>_xlfn.XLOOKUP(Q16,匹配表1065!L:L,匹配表1065!O:O)</f>
        <v>A</v>
      </c>
      <c r="S16" s="93" t="str">
        <f>IFERROR(_xlfn.XLOOKUP(Q16,匹配表1065!AI:AI,匹配表1065!AJ:AJ),"绿标")</f>
        <v>红标</v>
      </c>
      <c r="T16" s="93" t="str" cm="1">
        <f t="array" ref="T16:U16">_xlfn.XLOOKUP(Q16,匹配表1065!L:L,匹配表1065!M:N)</f>
        <v>头痛</v>
      </c>
      <c r="U16" s="94" t="str">
        <v>神经内科</v>
      </c>
      <c r="V16" s="95" t="s">
        <v>67</v>
      </c>
      <c r="W16" s="93">
        <f>_xlfn.XLOOKUP(M16,匹配表1065!D:D,匹配表1065!F:F)*N16</f>
        <v>12</v>
      </c>
    </row>
    <row r="17" customHeight="1" spans="1:23">
      <c r="A17" s="89" t="s">
        <v>25</v>
      </c>
      <c r="B17" s="90">
        <v>46113</v>
      </c>
      <c r="C17" s="91" t="str">
        <f t="shared" si="0"/>
        <v>4月第1周</v>
      </c>
      <c r="D17" s="89" t="s">
        <v>26</v>
      </c>
      <c r="E17" s="89" t="str">
        <f t="shared" si="1"/>
        <v>4月第1周--周3</v>
      </c>
      <c r="F17" s="92" t="s">
        <v>27</v>
      </c>
      <c r="G17" s="89" t="s">
        <v>63</v>
      </c>
      <c r="H17" s="92" t="str">
        <f>_xlfn.XLOOKUP(O17,匹配表1065!T:T,匹配表1065!W:W)</f>
        <v>南京市</v>
      </c>
      <c r="I17" s="89" t="str">
        <f>_xlfn.XLOOKUP(O17,匹配表1065!T:T,匹配表1065!X:X)</f>
        <v>PME2001</v>
      </c>
      <c r="J17" s="92" t="s">
        <v>64</v>
      </c>
      <c r="K17" s="89" cm="1">
        <f ca="1" t="array" ref="K17:L17">_xlfn.XLOOKUP(J17,匹配表1065!Y:Y,匹配表1065!AA:AB)</f>
        <v>31</v>
      </c>
      <c r="L17" s="89" t="str">
        <v>3个月以上</v>
      </c>
      <c r="M17" s="92" t="s">
        <v>55</v>
      </c>
      <c r="N17" s="92">
        <v>1</v>
      </c>
      <c r="O17" s="93" t="str">
        <f>_xlfn.XLOOKUP(P17,匹配表1065!U:U,匹配表1065!T:T)</f>
        <v>HO00000958</v>
      </c>
      <c r="P17" s="89" t="s">
        <v>65</v>
      </c>
      <c r="Q17" s="92" t="s">
        <v>69</v>
      </c>
      <c r="R17" s="89" t="str">
        <f>_xlfn.XLOOKUP(Q17,匹配表1065!L:L,匹配表1065!O:O)</f>
        <v>C</v>
      </c>
      <c r="S17" s="93" t="str">
        <f>IFERROR(_xlfn.XLOOKUP(Q17,匹配表1065!AI:AI,匹配表1065!AJ:AJ),"绿标")</f>
        <v>绿标</v>
      </c>
      <c r="T17" s="93" t="str" cm="1">
        <f t="array" ref="T17:U17">_xlfn.XLOOKUP(Q17,匹配表1065!L:L,匹配表1065!M:N)</f>
        <v>眩晕</v>
      </c>
      <c r="U17" s="94" t="str">
        <v>耳鼻喉科</v>
      </c>
      <c r="V17" s="95" t="s">
        <v>70</v>
      </c>
      <c r="W17" s="93">
        <f>_xlfn.XLOOKUP(M17,匹配表1065!D:D,匹配表1065!F:F)*N17</f>
        <v>8</v>
      </c>
    </row>
    <row r="18" customHeight="1" spans="1:23">
      <c r="A18" s="89" t="s">
        <v>25</v>
      </c>
      <c r="B18" s="90">
        <v>46113</v>
      </c>
      <c r="C18" s="91" t="str">
        <f t="shared" si="0"/>
        <v>4月第1周</v>
      </c>
      <c r="D18" s="89" t="s">
        <v>26</v>
      </c>
      <c r="E18" s="89" t="str">
        <f t="shared" si="1"/>
        <v>4月第1周--周3</v>
      </c>
      <c r="F18" s="92" t="s">
        <v>27</v>
      </c>
      <c r="G18" s="89" t="s">
        <v>63</v>
      </c>
      <c r="H18" s="92" t="str">
        <f>_xlfn.XLOOKUP(O18,匹配表1065!T:T,匹配表1065!W:W)</f>
        <v>淮安市</v>
      </c>
      <c r="I18" s="89" t="str">
        <f>_xlfn.XLOOKUP(O18,匹配表1065!T:T,匹配表1065!X:X)</f>
        <v>PME2041</v>
      </c>
      <c r="J18" s="92" t="s">
        <v>71</v>
      </c>
      <c r="K18" s="89" cm="1">
        <f ca="1" t="array" ref="K18:L18">_xlfn.XLOOKUP(J18,匹配表1065!Y:Y,匹配表1065!AA:AB)</f>
        <v>5</v>
      </c>
      <c r="L18" s="89" t="str">
        <v>3个月以上</v>
      </c>
      <c r="M18" s="92" t="s">
        <v>35</v>
      </c>
      <c r="N18" s="92">
        <v>1</v>
      </c>
      <c r="O18" s="93" t="str">
        <f>_xlfn.XLOOKUP(P18,匹配表1065!U:U,匹配表1065!T:T)</f>
        <v>HO00000992</v>
      </c>
      <c r="P18" s="89" t="s">
        <v>72</v>
      </c>
      <c r="Q18" s="92" t="s">
        <v>73</v>
      </c>
      <c r="R18" s="89" t="str">
        <f>_xlfn.XLOOKUP(Q18,匹配表1065!L:L,匹配表1065!O:O)</f>
        <v>D</v>
      </c>
      <c r="S18" s="93" t="str">
        <f>IFERROR(_xlfn.XLOOKUP(Q18,匹配表1065!AI:AI,匹配表1065!AJ:AJ),"绿标")</f>
        <v>绿标</v>
      </c>
      <c r="T18" s="93" t="str" cm="1">
        <f t="array" ref="T18:U18">_xlfn.XLOOKUP(Q18,匹配表1065!L:L,匹配表1065!M:N)</f>
        <v>眩晕</v>
      </c>
      <c r="U18" s="94" t="str">
        <v>神经内科</v>
      </c>
      <c r="V18" s="95" t="s">
        <v>58</v>
      </c>
      <c r="W18" s="93">
        <f>_xlfn.XLOOKUP(M18,匹配表1065!D:D,匹配表1065!F:F)*N18</f>
        <v>4</v>
      </c>
    </row>
    <row r="19" customHeight="1" spans="1:23">
      <c r="A19" s="89" t="s">
        <v>25</v>
      </c>
      <c r="B19" s="90">
        <v>46113</v>
      </c>
      <c r="C19" s="91" t="str">
        <f t="shared" si="0"/>
        <v>4月第1周</v>
      </c>
      <c r="D19" s="89" t="s">
        <v>26</v>
      </c>
      <c r="E19" s="89" t="str">
        <f t="shared" si="1"/>
        <v>4月第1周--周3</v>
      </c>
      <c r="F19" s="92" t="s">
        <v>27</v>
      </c>
      <c r="G19" s="89" t="s">
        <v>63</v>
      </c>
      <c r="H19" s="92" t="str">
        <f>_xlfn.XLOOKUP(O19,匹配表1065!T:T,匹配表1065!W:W)</f>
        <v>连云港市</v>
      </c>
      <c r="I19" s="89" t="str">
        <f>_xlfn.XLOOKUP(O19,匹配表1065!T:T,匹配表1065!X:X)</f>
        <v>PME2042</v>
      </c>
      <c r="J19" s="92" t="s">
        <v>74</v>
      </c>
      <c r="K19" s="89" cm="1">
        <f ca="1" t="array" ref="K19:L19">_xlfn.XLOOKUP(J19,匹配表1065!Y:Y,匹配表1065!AA:AB)</f>
        <v>7</v>
      </c>
      <c r="L19" s="89" t="str">
        <v>3个月以上</v>
      </c>
      <c r="M19" s="92" t="s">
        <v>35</v>
      </c>
      <c r="N19" s="92">
        <v>1</v>
      </c>
      <c r="O19" s="93" t="str">
        <f>_xlfn.XLOOKUP(P19,匹配表1065!U:U,匹配表1065!T:T)</f>
        <v>HO00001004</v>
      </c>
      <c r="P19" s="89" t="s">
        <v>75</v>
      </c>
      <c r="Q19" s="92" t="s">
        <v>76</v>
      </c>
      <c r="R19" s="89" t="str">
        <f>_xlfn.XLOOKUP(Q19,匹配表1065!L:L,匹配表1065!O:O)</f>
        <v>B</v>
      </c>
      <c r="S19" s="93" t="str">
        <f>IFERROR(_xlfn.XLOOKUP(Q19,匹配表1065!AI:AI,匹配表1065!AJ:AJ),"绿标")</f>
        <v>绿标</v>
      </c>
      <c r="T19" s="93" t="str" cm="1">
        <f t="array" ref="T19:U19">_xlfn.XLOOKUP(Q19,匹配表1065!L:L,匹配表1065!M:N)</f>
        <v>脑血管</v>
      </c>
      <c r="U19" s="94" t="str">
        <v>神经内科</v>
      </c>
      <c r="V19" s="95" t="s">
        <v>70</v>
      </c>
      <c r="W19" s="93">
        <f>_xlfn.XLOOKUP(M19,匹配表1065!D:D,匹配表1065!F:F)*N19</f>
        <v>4</v>
      </c>
    </row>
    <row r="20" customHeight="1" spans="1:23">
      <c r="A20" s="89" t="s">
        <v>25</v>
      </c>
      <c r="B20" s="90">
        <v>46113</v>
      </c>
      <c r="C20" s="91" t="str">
        <f t="shared" si="0"/>
        <v>4月第1周</v>
      </c>
      <c r="D20" s="89" t="s">
        <v>26</v>
      </c>
      <c r="E20" s="89" t="str">
        <f t="shared" si="1"/>
        <v>4月第1周--周3</v>
      </c>
      <c r="F20" s="92" t="s">
        <v>27</v>
      </c>
      <c r="G20" s="89" t="s">
        <v>63</v>
      </c>
      <c r="H20" s="92" t="str">
        <f>_xlfn.XLOOKUP(O20,匹配表1065!T:T,匹配表1065!W:W)</f>
        <v>南京市</v>
      </c>
      <c r="I20" s="89" t="str">
        <f>_xlfn.XLOOKUP(O20,匹配表1065!T:T,匹配表1065!X:X)</f>
        <v>PME2001</v>
      </c>
      <c r="J20" s="92" t="s">
        <v>77</v>
      </c>
      <c r="K20" s="89" cm="1">
        <f ca="1" t="array" ref="K20:L20">_xlfn.XLOOKUP(J20,匹配表1065!Y:Y,匹配表1065!AA:AB)</f>
        <v>8</v>
      </c>
      <c r="L20" s="89" t="str">
        <v>3个月以上</v>
      </c>
      <c r="M20" s="92" t="s">
        <v>55</v>
      </c>
      <c r="N20" s="92">
        <v>1</v>
      </c>
      <c r="O20" s="93" t="str">
        <f>_xlfn.XLOOKUP(P20,匹配表1065!U:U,匹配表1065!T:T)</f>
        <v>HO00000958</v>
      </c>
      <c r="P20" s="89" t="s">
        <v>65</v>
      </c>
      <c r="Q20" s="92" t="s">
        <v>78</v>
      </c>
      <c r="R20" s="89" t="str">
        <f>_xlfn.XLOOKUP(Q20,匹配表1065!L:L,匹配表1065!O:O)</f>
        <v>C</v>
      </c>
      <c r="S20" s="93" t="str">
        <f>IFERROR(_xlfn.XLOOKUP(Q20,匹配表1065!AI:AI,匹配表1065!AJ:AJ),"绿标")</f>
        <v>绿标</v>
      </c>
      <c r="T20" s="93" t="str" cm="1">
        <f t="array" ref="T20:U20">_xlfn.XLOOKUP(Q20,匹配表1065!L:L,匹配表1065!M:N)</f>
        <v>眩晕</v>
      </c>
      <c r="U20" s="94" t="str">
        <v>神经内科</v>
      </c>
      <c r="V20" s="95" t="s">
        <v>70</v>
      </c>
      <c r="W20" s="93">
        <f>_xlfn.XLOOKUP(M20,匹配表1065!D:D,匹配表1065!F:F)*N20</f>
        <v>8</v>
      </c>
    </row>
    <row r="21" customHeight="1" spans="1:23">
      <c r="A21" s="89" t="s">
        <v>25</v>
      </c>
      <c r="B21" s="90">
        <v>46113</v>
      </c>
      <c r="C21" s="91" t="str">
        <f t="shared" si="0"/>
        <v>4月第1周</v>
      </c>
      <c r="D21" s="89" t="s">
        <v>26</v>
      </c>
      <c r="E21" s="89" t="str">
        <f t="shared" si="1"/>
        <v>4月第1周--周3</v>
      </c>
      <c r="F21" s="92" t="s">
        <v>27</v>
      </c>
      <c r="G21" s="89" t="s">
        <v>63</v>
      </c>
      <c r="H21" s="92" t="str">
        <f>_xlfn.XLOOKUP(O21,匹配表1065!T:T,匹配表1065!W:W)</f>
        <v>南京市</v>
      </c>
      <c r="I21" s="89" t="str">
        <f>_xlfn.XLOOKUP(O21,匹配表1065!T:T,匹配表1065!X:X)</f>
        <v>PME2037</v>
      </c>
      <c r="J21" s="92" t="s">
        <v>77</v>
      </c>
      <c r="K21" s="89" cm="1">
        <f ca="1" t="array" ref="K21:L21">_xlfn.XLOOKUP(J21,匹配表1065!Y:Y,匹配表1065!AA:AB)</f>
        <v>8</v>
      </c>
      <c r="L21" s="89" t="str">
        <v>3个月以上</v>
      </c>
      <c r="M21" s="92" t="s">
        <v>35</v>
      </c>
      <c r="N21" s="92">
        <v>1</v>
      </c>
      <c r="O21" s="93" t="str">
        <f>_xlfn.XLOOKUP(P21,匹配表1065!U:U,匹配表1065!T:T)</f>
        <v>HO00046044</v>
      </c>
      <c r="P21" s="89" t="s">
        <v>79</v>
      </c>
      <c r="Q21" s="92" t="s">
        <v>80</v>
      </c>
      <c r="R21" s="89" t="str">
        <f>_xlfn.XLOOKUP(Q21,匹配表1065!L:L,匹配表1065!O:O)</f>
        <v>D</v>
      </c>
      <c r="S21" s="93" t="str">
        <f>IFERROR(_xlfn.XLOOKUP(Q21,匹配表1065!AI:AI,匹配表1065!AJ:AJ),"绿标")</f>
        <v>绿标</v>
      </c>
      <c r="T21" s="93" t="str" cm="1">
        <f t="array" ref="T21:U21">_xlfn.XLOOKUP(Q21,匹配表1065!L:L,匹配表1065!M:N)</f>
        <v>其他</v>
      </c>
      <c r="U21" s="94" t="str">
        <v>其他</v>
      </c>
      <c r="V21" s="95" t="s">
        <v>58</v>
      </c>
      <c r="W21" s="93">
        <f>_xlfn.XLOOKUP(M21,匹配表1065!D:D,匹配表1065!F:F)*N21</f>
        <v>4</v>
      </c>
    </row>
    <row r="22" customHeight="1" spans="1:23">
      <c r="A22" s="89" t="s">
        <v>25</v>
      </c>
      <c r="B22" s="90">
        <v>46113</v>
      </c>
      <c r="C22" s="91" t="str">
        <f t="shared" si="0"/>
        <v>4月第1周</v>
      </c>
      <c r="D22" s="89" t="s">
        <v>26</v>
      </c>
      <c r="E22" s="89" t="str">
        <f t="shared" si="1"/>
        <v>4月第1周--周3</v>
      </c>
      <c r="F22" s="92" t="s">
        <v>27</v>
      </c>
      <c r="G22" s="89" t="s">
        <v>63</v>
      </c>
      <c r="H22" s="92" t="str">
        <f>_xlfn.XLOOKUP(O22,匹配表1065!T:T,匹配表1065!W:W)</f>
        <v>徐州市</v>
      </c>
      <c r="I22" s="89" t="str">
        <f>_xlfn.XLOOKUP(O22,匹配表1065!T:T,匹配表1065!X:X)</f>
        <v>PME2008</v>
      </c>
      <c r="J22" s="92" t="s">
        <v>81</v>
      </c>
      <c r="K22" s="89" cm="1">
        <f ca="1" t="array" ref="K22:L22">_xlfn.XLOOKUP(J22,匹配表1065!Y:Y,匹配表1065!AA:AB)</f>
        <v>19</v>
      </c>
      <c r="L22" s="89" t="str">
        <v>3个月以上</v>
      </c>
      <c r="M22" s="92" t="s">
        <v>30</v>
      </c>
      <c r="N22" s="92">
        <v>1</v>
      </c>
      <c r="O22" s="93" t="str">
        <f>_xlfn.XLOOKUP(P22,匹配表1065!U:U,匹配表1065!T:T)</f>
        <v>HO00001134</v>
      </c>
      <c r="P22" s="89" t="s">
        <v>82</v>
      </c>
      <c r="Q22" s="92" t="s">
        <v>83</v>
      </c>
      <c r="R22" s="89" t="str">
        <f>_xlfn.XLOOKUP(Q22,匹配表1065!L:L,匹配表1065!O:O)</f>
        <v>B</v>
      </c>
      <c r="S22" s="93" t="str">
        <f>IFERROR(_xlfn.XLOOKUP(Q22,匹配表1065!AI:AI,匹配表1065!AJ:AJ),"绿标")</f>
        <v>黑标</v>
      </c>
      <c r="T22" s="93" t="str" cm="1">
        <f t="array" ref="T22:U22">_xlfn.XLOOKUP(Q22,匹配表1065!L:L,匹配表1065!M:N)</f>
        <v>抑郁焦虑</v>
      </c>
      <c r="U22" s="94" t="str">
        <v>神经内科</v>
      </c>
      <c r="V22" s="95" t="s">
        <v>67</v>
      </c>
      <c r="W22" s="93">
        <f>_xlfn.XLOOKUP(M22,匹配表1065!D:D,匹配表1065!F:F)*N22</f>
        <v>12</v>
      </c>
    </row>
    <row r="23" customHeight="1" spans="1:23">
      <c r="A23" s="89" t="s">
        <v>25</v>
      </c>
      <c r="B23" s="90">
        <v>46113</v>
      </c>
      <c r="C23" s="91" t="str">
        <f t="shared" si="0"/>
        <v>4月第1周</v>
      </c>
      <c r="D23" s="89" t="s">
        <v>26</v>
      </c>
      <c r="E23" s="89" t="str">
        <f t="shared" si="1"/>
        <v>4月第1周--周3</v>
      </c>
      <c r="F23" s="92" t="s">
        <v>27</v>
      </c>
      <c r="G23" s="89" t="s">
        <v>63</v>
      </c>
      <c r="H23" s="92" t="str">
        <f>_xlfn.XLOOKUP(O23,匹配表1065!T:T,匹配表1065!W:W)</f>
        <v>南京市</v>
      </c>
      <c r="I23" s="89" t="str">
        <f>_xlfn.XLOOKUP(O23,匹配表1065!T:T,匹配表1065!X:X)</f>
        <v>PME2002</v>
      </c>
      <c r="J23" s="92" t="s">
        <v>84</v>
      </c>
      <c r="K23" s="89" cm="1">
        <f ca="1" t="array" ref="K23:L23">_xlfn.XLOOKUP(J23,匹配表1065!Y:Y,匹配表1065!AA:AB)</f>
        <v>31</v>
      </c>
      <c r="L23" s="89" t="str">
        <v>3个月以上</v>
      </c>
      <c r="M23" s="92" t="s">
        <v>30</v>
      </c>
      <c r="N23" s="92">
        <v>1</v>
      </c>
      <c r="O23" s="93" t="str">
        <f>_xlfn.XLOOKUP(P23,匹配表1065!U:U,匹配表1065!T:T)</f>
        <v>HO00111156</v>
      </c>
      <c r="P23" s="89" t="s">
        <v>85</v>
      </c>
      <c r="Q23" s="92" t="s">
        <v>86</v>
      </c>
      <c r="R23" s="89" t="str">
        <f>_xlfn.XLOOKUP(Q23,匹配表1065!L:L,匹配表1065!O:O)</f>
        <v>D</v>
      </c>
      <c r="S23" s="93" t="str">
        <f>IFERROR(_xlfn.XLOOKUP(Q23,匹配表1065!AI:AI,匹配表1065!AJ:AJ),"绿标")</f>
        <v>红标</v>
      </c>
      <c r="T23" s="93" t="str" cm="1">
        <f t="array" ref="T23:U23">_xlfn.XLOOKUP(Q23,匹配表1065!L:L,匹配表1065!M:N)</f>
        <v>头痛</v>
      </c>
      <c r="U23" s="94" t="str">
        <v>神经内科</v>
      </c>
      <c r="V23" s="95" t="s">
        <v>67</v>
      </c>
      <c r="W23" s="93">
        <f>_xlfn.XLOOKUP(M23,匹配表1065!D:D,匹配表1065!F:F)*N23</f>
        <v>12</v>
      </c>
    </row>
    <row r="24" customHeight="1" spans="1:23">
      <c r="A24" s="89" t="s">
        <v>25</v>
      </c>
      <c r="B24" s="90">
        <v>46113</v>
      </c>
      <c r="C24" s="91" t="str">
        <f t="shared" si="0"/>
        <v>4月第1周</v>
      </c>
      <c r="D24" s="89" t="s">
        <v>26</v>
      </c>
      <c r="E24" s="89" t="str">
        <f t="shared" si="1"/>
        <v>4月第1周--周3</v>
      </c>
      <c r="F24" s="92" t="s">
        <v>27</v>
      </c>
      <c r="G24" s="89" t="s">
        <v>63</v>
      </c>
      <c r="H24" s="92" t="str">
        <f>_xlfn.XLOOKUP(O24,匹配表1065!T:T,匹配表1065!W:W)</f>
        <v>南京市</v>
      </c>
      <c r="I24" s="89" t="str">
        <f>_xlfn.XLOOKUP(O24,匹配表1065!T:T,匹配表1065!X:X)</f>
        <v>PME2002</v>
      </c>
      <c r="J24" s="92" t="s">
        <v>84</v>
      </c>
      <c r="K24" s="89" cm="1">
        <f ca="1" t="array" ref="K24:L24">_xlfn.XLOOKUP(J24,匹配表1065!Y:Y,匹配表1065!AA:AB)</f>
        <v>31</v>
      </c>
      <c r="L24" s="89" t="str">
        <v>3个月以上</v>
      </c>
      <c r="M24" s="92" t="s">
        <v>30</v>
      </c>
      <c r="N24" s="92">
        <v>1</v>
      </c>
      <c r="O24" s="93" t="str">
        <f>_xlfn.XLOOKUP(P24,匹配表1065!U:U,匹配表1065!T:T)</f>
        <v>HO00039936</v>
      </c>
      <c r="P24" s="89" t="s">
        <v>87</v>
      </c>
      <c r="Q24" s="92" t="s">
        <v>88</v>
      </c>
      <c r="R24" s="89" t="str">
        <f>_xlfn.XLOOKUP(Q24,匹配表1065!L:L,匹配表1065!O:O)</f>
        <v>C</v>
      </c>
      <c r="S24" s="93" t="str">
        <f>IFERROR(_xlfn.XLOOKUP(Q24,匹配表1065!AI:AI,匹配表1065!AJ:AJ),"绿标")</f>
        <v>黑标</v>
      </c>
      <c r="T24" s="93" t="str" cm="1">
        <f t="array" ref="T24:U24">_xlfn.XLOOKUP(Q24,匹配表1065!L:L,匹配表1065!M:N)</f>
        <v>眩晕</v>
      </c>
      <c r="U24" s="94" t="str">
        <v>耳鼻喉科</v>
      </c>
      <c r="V24" s="95" t="s">
        <v>70</v>
      </c>
      <c r="W24" s="93">
        <f>_xlfn.XLOOKUP(M24,匹配表1065!D:D,匹配表1065!F:F)*N24</f>
        <v>12</v>
      </c>
    </row>
    <row r="25" customHeight="1" spans="1:23">
      <c r="A25" s="89" t="s">
        <v>25</v>
      </c>
      <c r="B25" s="90">
        <v>46113</v>
      </c>
      <c r="C25" s="91" t="str">
        <f t="shared" si="0"/>
        <v>4月第1周</v>
      </c>
      <c r="D25" s="89" t="s">
        <v>26</v>
      </c>
      <c r="E25" s="89" t="str">
        <f t="shared" si="1"/>
        <v>4月第1周--周3</v>
      </c>
      <c r="F25" s="92" t="s">
        <v>27</v>
      </c>
      <c r="G25" s="89" t="s">
        <v>63</v>
      </c>
      <c r="H25" s="92" t="str">
        <f>_xlfn.XLOOKUP(O25,匹配表1065!T:T,匹配表1065!W:W)</f>
        <v>南京市</v>
      </c>
      <c r="I25" s="89" t="str">
        <f>_xlfn.XLOOKUP(O25,匹配表1065!T:T,匹配表1065!X:X)</f>
        <v>PME2002</v>
      </c>
      <c r="J25" s="92" t="s">
        <v>84</v>
      </c>
      <c r="K25" s="89" cm="1">
        <f ca="1" t="array" ref="K25:L25">_xlfn.XLOOKUP(J25,匹配表1065!Y:Y,匹配表1065!AA:AB)</f>
        <v>31</v>
      </c>
      <c r="L25" s="89" t="str">
        <v>3个月以上</v>
      </c>
      <c r="M25" s="92" t="s">
        <v>30</v>
      </c>
      <c r="N25" s="92">
        <v>1</v>
      </c>
      <c r="O25" s="93" t="str">
        <f>_xlfn.XLOOKUP(P25,匹配表1065!U:U,匹配表1065!T:T)</f>
        <v>HO00039936</v>
      </c>
      <c r="P25" s="89" t="s">
        <v>87</v>
      </c>
      <c r="Q25" s="92" t="s">
        <v>89</v>
      </c>
      <c r="R25" s="89" t="str">
        <f>_xlfn.XLOOKUP(Q25,匹配表1065!L:L,匹配表1065!O:O)</f>
        <v>B</v>
      </c>
      <c r="S25" s="93" t="str">
        <f>IFERROR(_xlfn.XLOOKUP(Q25,匹配表1065!AI:AI,匹配表1065!AJ:AJ),"绿标")</f>
        <v>黑标</v>
      </c>
      <c r="T25" s="93" t="str" cm="1">
        <f t="array" ref="T25:U25">_xlfn.XLOOKUP(Q25,匹配表1065!L:L,匹配表1065!M:N)</f>
        <v>癫痫</v>
      </c>
      <c r="U25" s="94" t="str">
        <v>神经内科</v>
      </c>
      <c r="V25" s="95" t="s">
        <v>42</v>
      </c>
      <c r="W25" s="93">
        <f>_xlfn.XLOOKUP(M25,匹配表1065!D:D,匹配表1065!F:F)*N25</f>
        <v>12</v>
      </c>
    </row>
    <row r="26" customHeight="1" spans="1:23">
      <c r="A26" s="89" t="s">
        <v>25</v>
      </c>
      <c r="B26" s="90">
        <v>46113</v>
      </c>
      <c r="C26" s="91" t="str">
        <f t="shared" si="0"/>
        <v>4月第1周</v>
      </c>
      <c r="D26" s="89" t="s">
        <v>26</v>
      </c>
      <c r="E26" s="89" t="str">
        <f t="shared" si="1"/>
        <v>4月第1周--周3</v>
      </c>
      <c r="F26" s="92" t="s">
        <v>27</v>
      </c>
      <c r="G26" s="89" t="s">
        <v>63</v>
      </c>
      <c r="H26" s="92" t="str">
        <f>_xlfn.XLOOKUP(O26,匹配表1065!T:T,匹配表1065!W:W)</f>
        <v>南京市</v>
      </c>
      <c r="I26" s="89" t="str">
        <f>_xlfn.XLOOKUP(O26,匹配表1065!T:T,匹配表1065!X:X)</f>
        <v>PME2002</v>
      </c>
      <c r="J26" s="92" t="s">
        <v>84</v>
      </c>
      <c r="K26" s="89" cm="1">
        <f ca="1" t="array" ref="K26:L26">_xlfn.XLOOKUP(J26,匹配表1065!Y:Y,匹配表1065!AA:AB)</f>
        <v>31</v>
      </c>
      <c r="L26" s="89" t="str">
        <v>3个月以上</v>
      </c>
      <c r="M26" s="92" t="s">
        <v>35</v>
      </c>
      <c r="N26" s="92">
        <v>1</v>
      </c>
      <c r="O26" s="93" t="str">
        <f>_xlfn.XLOOKUP(P26,匹配表1065!U:U,匹配表1065!T:T)</f>
        <v>HO00000964</v>
      </c>
      <c r="P26" s="89" t="s">
        <v>90</v>
      </c>
      <c r="Q26" s="92" t="s">
        <v>91</v>
      </c>
      <c r="R26" s="89" t="str">
        <f>_xlfn.XLOOKUP(Q26,匹配表1065!L:L,匹配表1065!O:O)</f>
        <v>B</v>
      </c>
      <c r="S26" s="93" t="str">
        <f>IFERROR(_xlfn.XLOOKUP(Q26,匹配表1065!AI:AI,匹配表1065!AJ:AJ),"绿标")</f>
        <v>绿标</v>
      </c>
      <c r="T26" s="93" t="str" cm="1">
        <f t="array" ref="T26:U26">_xlfn.XLOOKUP(Q26,匹配表1065!L:L,匹配表1065!M:N)</f>
        <v>脑血管</v>
      </c>
      <c r="U26" s="94" t="str">
        <v>神经内科</v>
      </c>
      <c r="V26" s="95" t="s">
        <v>58</v>
      </c>
      <c r="W26" s="93">
        <f>_xlfn.XLOOKUP(M26,匹配表1065!D:D,匹配表1065!F:F)*N26</f>
        <v>4</v>
      </c>
    </row>
    <row r="27" customHeight="1" spans="1:23">
      <c r="A27" s="89" t="s">
        <v>25</v>
      </c>
      <c r="B27" s="90">
        <v>46113</v>
      </c>
      <c r="C27" s="91" t="str">
        <f t="shared" si="0"/>
        <v>4月第1周</v>
      </c>
      <c r="D27" s="89" t="s">
        <v>26</v>
      </c>
      <c r="E27" s="89" t="str">
        <f t="shared" si="1"/>
        <v>4月第1周--周3</v>
      </c>
      <c r="F27" s="92" t="s">
        <v>27</v>
      </c>
      <c r="G27" s="92" t="s">
        <v>92</v>
      </c>
      <c r="H27" s="92" t="str">
        <f>_xlfn.XLOOKUP(O27,匹配表1065!T:T,匹配表1065!W:W)</f>
        <v>合肥市</v>
      </c>
      <c r="I27" s="89" t="str">
        <f>_xlfn.XLOOKUP(O27,匹配表1065!T:T,匹配表1065!X:X)</f>
        <v>PME2007</v>
      </c>
      <c r="J27" s="92" t="s">
        <v>93</v>
      </c>
      <c r="K27" s="89" cm="1">
        <f ca="1" t="array" ref="K27:L27">_xlfn.XLOOKUP(J27,匹配表1065!Y:Y,匹配表1065!AA:AB)</f>
        <v>9</v>
      </c>
      <c r="L27" s="89" t="str">
        <v>3个月以上</v>
      </c>
      <c r="M27" s="92" t="s">
        <v>35</v>
      </c>
      <c r="N27" s="92">
        <v>1</v>
      </c>
      <c r="O27" s="93" t="str">
        <f>_xlfn.XLOOKUP(P27,匹配表1065!U:U,匹配表1065!T:T)</f>
        <v>HO00000001</v>
      </c>
      <c r="P27" s="89" t="s">
        <v>94</v>
      </c>
      <c r="Q27" s="92" t="s">
        <v>95</v>
      </c>
      <c r="R27" s="89" t="str">
        <f>_xlfn.XLOOKUP(Q27,匹配表1065!L:L,匹配表1065!O:O)</f>
        <v>B</v>
      </c>
      <c r="S27" s="93" t="str">
        <f>IFERROR(_xlfn.XLOOKUP(Q27,匹配表1065!AI:AI,匹配表1065!AJ:AJ),"绿标")</f>
        <v>绿标</v>
      </c>
      <c r="T27" s="93" t="str" cm="1">
        <f t="array" ref="T27:U27">_xlfn.XLOOKUP(Q27,匹配表1065!L:L,匹配表1065!M:N)</f>
        <v>脑血管</v>
      </c>
      <c r="U27" s="94" t="str">
        <v>神经内科</v>
      </c>
      <c r="V27" s="95" t="s">
        <v>58</v>
      </c>
      <c r="W27" s="93">
        <f>_xlfn.XLOOKUP(M27,匹配表1065!D:D,匹配表1065!F:F)*N27</f>
        <v>4</v>
      </c>
    </row>
    <row r="28" customHeight="1" spans="1:23">
      <c r="A28" s="89" t="s">
        <v>25</v>
      </c>
      <c r="B28" s="90">
        <v>46113</v>
      </c>
      <c r="C28" s="91" t="str">
        <f t="shared" si="0"/>
        <v>4月第1周</v>
      </c>
      <c r="D28" s="89" t="s">
        <v>26</v>
      </c>
      <c r="E28" s="89" t="str">
        <f t="shared" si="1"/>
        <v>4月第1周--周3</v>
      </c>
      <c r="F28" s="92" t="s">
        <v>27</v>
      </c>
      <c r="G28" s="92" t="s">
        <v>92</v>
      </c>
      <c r="H28" s="92" t="str">
        <f>_xlfn.XLOOKUP(O28,匹配表1065!T:T,匹配表1065!W:W)</f>
        <v>合肥市</v>
      </c>
      <c r="I28" s="89" t="str">
        <f>_xlfn.XLOOKUP(O28,匹配表1065!T:T,匹配表1065!X:X)</f>
        <v>PME2007</v>
      </c>
      <c r="J28" s="92" t="s">
        <v>93</v>
      </c>
      <c r="K28" s="89" cm="1">
        <f ca="1" t="array" ref="K28:L28">_xlfn.XLOOKUP(J28,匹配表1065!Y:Y,匹配表1065!AA:AB)</f>
        <v>9</v>
      </c>
      <c r="L28" s="89" t="str">
        <v>3个月以上</v>
      </c>
      <c r="M28" s="92" t="s">
        <v>55</v>
      </c>
      <c r="N28" s="92">
        <v>1</v>
      </c>
      <c r="O28" s="93" t="str">
        <f>_xlfn.XLOOKUP(P28,匹配表1065!U:U,匹配表1065!T:T)</f>
        <v>HO00000001</v>
      </c>
      <c r="P28" s="89" t="s">
        <v>94</v>
      </c>
      <c r="Q28" s="92" t="s">
        <v>96</v>
      </c>
      <c r="R28" s="89" t="str">
        <f>_xlfn.XLOOKUP(Q28,匹配表1065!L:L,匹配表1065!O:O)</f>
        <v>B</v>
      </c>
      <c r="S28" s="93" t="str">
        <f>IFERROR(_xlfn.XLOOKUP(Q28,匹配表1065!AI:AI,匹配表1065!AJ:AJ),"绿标")</f>
        <v>黑标</v>
      </c>
      <c r="T28" s="93" t="str" cm="1">
        <f t="array" ref="T28:U28">_xlfn.XLOOKUP(Q28,匹配表1065!L:L,匹配表1065!M:N)</f>
        <v>脑血管</v>
      </c>
      <c r="U28" s="94" t="str">
        <v>神经内科</v>
      </c>
      <c r="V28" s="95" t="s">
        <v>33</v>
      </c>
      <c r="W28" s="93">
        <f>_xlfn.XLOOKUP(M28,匹配表1065!D:D,匹配表1065!F:F)*N28</f>
        <v>8</v>
      </c>
    </row>
    <row r="29" customHeight="1" spans="1:23">
      <c r="A29" s="89" t="s">
        <v>25</v>
      </c>
      <c r="B29" s="90">
        <v>46113</v>
      </c>
      <c r="C29" s="91" t="str">
        <f t="shared" si="0"/>
        <v>4月第1周</v>
      </c>
      <c r="D29" s="89" t="s">
        <v>26</v>
      </c>
      <c r="E29" s="89" t="str">
        <f t="shared" si="1"/>
        <v>4月第1周--周3</v>
      </c>
      <c r="F29" s="92" t="s">
        <v>27</v>
      </c>
      <c r="G29" s="92" t="s">
        <v>92</v>
      </c>
      <c r="H29" s="92" t="str">
        <f>_xlfn.XLOOKUP(O29,匹配表1065!T:T,匹配表1065!W:W)</f>
        <v>合肥市</v>
      </c>
      <c r="I29" s="89" t="str">
        <f>_xlfn.XLOOKUP(O29,匹配表1065!T:T,匹配表1065!X:X)</f>
        <v>PME2047</v>
      </c>
      <c r="J29" s="92" t="s">
        <v>97</v>
      </c>
      <c r="K29" s="89" cm="1">
        <f ca="1" t="array" ref="K29:L29">_xlfn.XLOOKUP(J29,匹配表1065!Y:Y,匹配表1065!AA:AB)</f>
        <v>2</v>
      </c>
      <c r="L29" s="89" t="str">
        <v>3个月以内</v>
      </c>
      <c r="M29" s="92" t="s">
        <v>35</v>
      </c>
      <c r="N29" s="92">
        <v>1</v>
      </c>
      <c r="O29" s="93" t="str">
        <f>_xlfn.XLOOKUP(P29,匹配表1065!U:U,匹配表1065!T:T)</f>
        <v>HO00000005</v>
      </c>
      <c r="P29" s="89" t="s">
        <v>98</v>
      </c>
      <c r="Q29" s="92" t="s">
        <v>99</v>
      </c>
      <c r="R29" s="89" t="str">
        <f>_xlfn.XLOOKUP(Q29,匹配表1065!L:L,匹配表1065!O:O)</f>
        <v>C</v>
      </c>
      <c r="S29" s="93" t="str">
        <f>IFERROR(_xlfn.XLOOKUP(Q29,匹配表1065!AI:AI,匹配表1065!AJ:AJ),"绿标")</f>
        <v>黑标</v>
      </c>
      <c r="T29" s="93" t="str" cm="1">
        <f t="array" ref="T29:U29">_xlfn.XLOOKUP(Q29,匹配表1065!L:L,匹配表1065!M:N)</f>
        <v>眩晕</v>
      </c>
      <c r="U29" s="94" t="str">
        <v>耳鼻喉科</v>
      </c>
      <c r="V29" s="95" t="s">
        <v>100</v>
      </c>
      <c r="W29" s="93">
        <f>_xlfn.XLOOKUP(M29,匹配表1065!D:D,匹配表1065!F:F)*N29</f>
        <v>4</v>
      </c>
    </row>
    <row r="30" customHeight="1" spans="1:23">
      <c r="A30" s="89" t="s">
        <v>25</v>
      </c>
      <c r="B30" s="90">
        <v>46113</v>
      </c>
      <c r="C30" s="91" t="str">
        <f t="shared" si="0"/>
        <v>4月第1周</v>
      </c>
      <c r="D30" s="89" t="s">
        <v>26</v>
      </c>
      <c r="E30" s="89" t="str">
        <f t="shared" si="1"/>
        <v>4月第1周--周3</v>
      </c>
      <c r="F30" s="92" t="s">
        <v>27</v>
      </c>
      <c r="G30" s="92" t="s">
        <v>92</v>
      </c>
      <c r="H30" s="92" t="str">
        <f>_xlfn.XLOOKUP(O30,匹配表1065!T:T,匹配表1065!W:W)</f>
        <v>芜湖市</v>
      </c>
      <c r="I30" s="89" t="str">
        <f>_xlfn.XLOOKUP(O30,匹配表1065!T:T,匹配表1065!X:X)</f>
        <v>PME2003</v>
      </c>
      <c r="J30" s="92" t="s">
        <v>101</v>
      </c>
      <c r="K30" s="89" cm="1">
        <f ca="1" t="array" ref="K30:L30">_xlfn.XLOOKUP(J30,匹配表1065!Y:Y,匹配表1065!AA:AB)</f>
        <v>1</v>
      </c>
      <c r="L30" s="89" t="str">
        <v>3个月以内</v>
      </c>
      <c r="M30" s="92" t="s">
        <v>55</v>
      </c>
      <c r="N30" s="92">
        <v>1</v>
      </c>
      <c r="O30" s="93" t="str">
        <f>_xlfn.XLOOKUP(P30,匹配表1065!U:U,匹配表1065!T:T)</f>
        <v>HO00000022</v>
      </c>
      <c r="P30" s="89" t="s">
        <v>102</v>
      </c>
      <c r="Q30" s="92" t="s">
        <v>103</v>
      </c>
      <c r="R30" s="89" t="str">
        <f>_xlfn.XLOOKUP(Q30,匹配表1065!L:L,匹配表1065!O:O)</f>
        <v>A</v>
      </c>
      <c r="S30" s="93" t="str">
        <f>IFERROR(_xlfn.XLOOKUP(Q30,匹配表1065!AI:AI,匹配表1065!AJ:AJ),"绿标")</f>
        <v>绿标</v>
      </c>
      <c r="T30" s="93" t="str" cm="1">
        <f t="array" ref="T30:U30">_xlfn.XLOOKUP(Q30,匹配表1065!L:L,匹配表1065!M:N)</f>
        <v>头痛</v>
      </c>
      <c r="U30" s="94" t="str">
        <v>神经内科</v>
      </c>
      <c r="V30" s="95" t="s">
        <v>58</v>
      </c>
      <c r="W30" s="93">
        <f>_xlfn.XLOOKUP(M30,匹配表1065!D:D,匹配表1065!F:F)*N30</f>
        <v>8</v>
      </c>
    </row>
    <row r="31" customHeight="1" spans="1:23">
      <c r="A31" s="89" t="s">
        <v>25</v>
      </c>
      <c r="B31" s="90">
        <v>46113</v>
      </c>
      <c r="C31" s="91" t="str">
        <f t="shared" si="0"/>
        <v>4月第1周</v>
      </c>
      <c r="D31" s="89" t="s">
        <v>26</v>
      </c>
      <c r="E31" s="89" t="str">
        <f t="shared" si="1"/>
        <v>4月第1周--周3</v>
      </c>
      <c r="F31" s="92" t="s">
        <v>27</v>
      </c>
      <c r="G31" s="92" t="s">
        <v>104</v>
      </c>
      <c r="H31" s="92" t="str">
        <f>_xlfn.XLOOKUP(O31,匹配表1065!T:T,匹配表1065!W:W)</f>
        <v>济南市</v>
      </c>
      <c r="I31" s="89" t="str">
        <f>_xlfn.XLOOKUP(O31,匹配表1065!T:T,匹配表1065!X:X)</f>
        <v>PME2044</v>
      </c>
      <c r="J31" s="92" t="s">
        <v>105</v>
      </c>
      <c r="K31" s="89" cm="1">
        <f ca="1" t="array" ref="K31:L31">_xlfn.XLOOKUP(J31,匹配表1065!Y:Y,匹配表1065!AA:AB)</f>
        <v>8</v>
      </c>
      <c r="L31" s="89" t="str">
        <v>3个月以上</v>
      </c>
      <c r="M31" s="92" t="s">
        <v>30</v>
      </c>
      <c r="N31" s="92">
        <v>1</v>
      </c>
      <c r="O31" s="93" t="str">
        <f>_xlfn.XLOOKUP(P31,匹配表1065!U:U,匹配表1065!T:T)</f>
        <v>HO00001401</v>
      </c>
      <c r="P31" s="89" t="s">
        <v>106</v>
      </c>
      <c r="Q31" s="92" t="s">
        <v>107</v>
      </c>
      <c r="R31" s="89" t="str">
        <f>_xlfn.XLOOKUP(Q31,匹配表1065!L:L,匹配表1065!O:O)</f>
        <v>B</v>
      </c>
      <c r="S31" s="93" t="str">
        <f>IFERROR(_xlfn.XLOOKUP(Q31,匹配表1065!AI:AI,匹配表1065!AJ:AJ),"绿标")</f>
        <v>红标</v>
      </c>
      <c r="T31" s="93" t="str" cm="1">
        <f t="array" ref="T31:U31">_xlfn.XLOOKUP(Q31,匹配表1065!L:L,匹配表1065!M:N)</f>
        <v>脑血管</v>
      </c>
      <c r="U31" s="94" t="str">
        <v>神经内科</v>
      </c>
      <c r="V31" s="95" t="s">
        <v>33</v>
      </c>
      <c r="W31" s="93">
        <f>_xlfn.XLOOKUP(M31,匹配表1065!D:D,匹配表1065!F:F)*N31</f>
        <v>12</v>
      </c>
    </row>
    <row r="32" customHeight="1" spans="1:23">
      <c r="A32" s="89" t="s">
        <v>25</v>
      </c>
      <c r="B32" s="90">
        <v>46113</v>
      </c>
      <c r="C32" s="91" t="str">
        <f t="shared" si="0"/>
        <v>4月第1周</v>
      </c>
      <c r="D32" s="89" t="s">
        <v>26</v>
      </c>
      <c r="E32" s="89" t="str">
        <f t="shared" si="1"/>
        <v>4月第1周--周3</v>
      </c>
      <c r="F32" s="92" t="s">
        <v>27</v>
      </c>
      <c r="G32" s="92" t="s">
        <v>104</v>
      </c>
      <c r="H32" s="92" t="str">
        <f>_xlfn.XLOOKUP(O32,匹配表1065!T:T,匹配表1065!W:W)</f>
        <v>聊城市</v>
      </c>
      <c r="I32" s="89" t="str">
        <f>_xlfn.XLOOKUP(O32,匹配表1065!T:T,匹配表1065!X:X)</f>
        <v>PME2046</v>
      </c>
      <c r="J32" s="92" t="s">
        <v>108</v>
      </c>
      <c r="K32" s="89" cm="1">
        <f ca="1" t="array" ref="K32:L32">_xlfn.XLOOKUP(J32,匹配表1065!Y:Y,匹配表1065!AA:AB)</f>
        <v>8</v>
      </c>
      <c r="L32" s="89" t="str">
        <v>3个月以上</v>
      </c>
      <c r="M32" s="92" t="s">
        <v>30</v>
      </c>
      <c r="N32" s="92">
        <v>1</v>
      </c>
      <c r="O32" s="93" t="str">
        <f>_xlfn.XLOOKUP(P32,匹配表1065!U:U,匹配表1065!T:T)</f>
        <v>HO00001415</v>
      </c>
      <c r="P32" s="89" t="s">
        <v>109</v>
      </c>
      <c r="Q32" s="92" t="s">
        <v>110</v>
      </c>
      <c r="R32" s="89" t="str">
        <f>_xlfn.XLOOKUP(Q32,匹配表1065!L:L,匹配表1065!O:O)</f>
        <v>B</v>
      </c>
      <c r="S32" s="93" t="str">
        <f>IFERROR(_xlfn.XLOOKUP(Q32,匹配表1065!AI:AI,匹配表1065!AJ:AJ),"绿标")</f>
        <v>绿标</v>
      </c>
      <c r="T32" s="93" t="str" cm="1">
        <f t="array" ref="T32:U32">_xlfn.XLOOKUP(Q32,匹配表1065!L:L,匹配表1065!M:N)</f>
        <v>脑血管</v>
      </c>
      <c r="U32" s="94" t="str">
        <v>神经内科</v>
      </c>
      <c r="V32" s="95" t="s">
        <v>33</v>
      </c>
      <c r="W32" s="93">
        <f>_xlfn.XLOOKUP(M32,匹配表1065!D:D,匹配表1065!F:F)*N32</f>
        <v>12</v>
      </c>
    </row>
    <row r="33" customHeight="1" spans="1:23">
      <c r="A33" s="89" t="s">
        <v>25</v>
      </c>
      <c r="B33" s="90">
        <v>46113</v>
      </c>
      <c r="C33" s="91" t="str">
        <f t="shared" si="0"/>
        <v>4月第1周</v>
      </c>
      <c r="D33" s="89" t="s">
        <v>26</v>
      </c>
      <c r="E33" s="89" t="str">
        <f t="shared" si="1"/>
        <v>4月第1周--周3</v>
      </c>
      <c r="F33" s="92" t="s">
        <v>27</v>
      </c>
      <c r="G33" s="92" t="s">
        <v>104</v>
      </c>
      <c r="H33" s="92" t="str">
        <f>_xlfn.XLOOKUP(O33,匹配表1065!T:T,匹配表1065!W:W)</f>
        <v>济南市</v>
      </c>
      <c r="I33" s="89" t="str">
        <f>_xlfn.XLOOKUP(O33,匹配表1065!T:T,匹配表1065!X:X)</f>
        <v>PME2025</v>
      </c>
      <c r="J33" s="92" t="s">
        <v>111</v>
      </c>
      <c r="K33" s="89" cm="1">
        <f ca="1" t="array" ref="K33:L33">_xlfn.XLOOKUP(J33,匹配表1065!Y:Y,匹配表1065!AA:AB)</f>
        <v>30</v>
      </c>
      <c r="L33" s="89" t="str">
        <v>3个月以上</v>
      </c>
      <c r="M33" s="92" t="s">
        <v>30</v>
      </c>
      <c r="N33" s="92">
        <v>1</v>
      </c>
      <c r="O33" s="93" t="str">
        <f>_xlfn.XLOOKUP(P33,匹配表1065!U:U,匹配表1065!T:T)</f>
        <v>HO00001400</v>
      </c>
      <c r="P33" s="89" t="s">
        <v>112</v>
      </c>
      <c r="Q33" s="92" t="s">
        <v>113</v>
      </c>
      <c r="R33" s="89" t="str">
        <f>_xlfn.XLOOKUP(Q33,匹配表1065!L:L,匹配表1065!O:O)</f>
        <v>B</v>
      </c>
      <c r="S33" s="93" t="str">
        <f>IFERROR(_xlfn.XLOOKUP(Q33,匹配表1065!AI:AI,匹配表1065!AJ:AJ),"绿标")</f>
        <v>红标</v>
      </c>
      <c r="T33" s="93" t="str" cm="1">
        <f t="array" ref="T33:U33">_xlfn.XLOOKUP(Q33,匹配表1065!L:L,匹配表1065!M:N)</f>
        <v>抑郁焦虑</v>
      </c>
      <c r="U33" s="94" t="str">
        <v>神经内科</v>
      </c>
      <c r="V33" s="95" t="s">
        <v>67</v>
      </c>
      <c r="W33" s="93">
        <f>_xlfn.XLOOKUP(M33,匹配表1065!D:D,匹配表1065!F:F)*N33</f>
        <v>12</v>
      </c>
    </row>
    <row r="34" customHeight="1" spans="1:23">
      <c r="A34" s="89" t="s">
        <v>25</v>
      </c>
      <c r="B34" s="90">
        <v>46113</v>
      </c>
      <c r="C34" s="91" t="str">
        <f t="shared" si="0"/>
        <v>4月第1周</v>
      </c>
      <c r="D34" s="89" t="s">
        <v>26</v>
      </c>
      <c r="E34" s="89" t="str">
        <f t="shared" si="1"/>
        <v>4月第1周--周3</v>
      </c>
      <c r="F34" s="92" t="s">
        <v>27</v>
      </c>
      <c r="G34" s="92" t="s">
        <v>104</v>
      </c>
      <c r="H34" s="92" t="str">
        <f>_xlfn.XLOOKUP(O34,匹配表1065!T:T,匹配表1065!W:W)</f>
        <v>济南市</v>
      </c>
      <c r="I34" s="89" t="str">
        <f>_xlfn.XLOOKUP(O34,匹配表1065!T:T,匹配表1065!X:X)</f>
        <v>PME2025</v>
      </c>
      <c r="J34" s="92" t="s">
        <v>111</v>
      </c>
      <c r="K34" s="89" cm="1">
        <f ca="1" t="array" ref="K34:L34">_xlfn.XLOOKUP(J34,匹配表1065!Y:Y,匹配表1065!AA:AB)</f>
        <v>30</v>
      </c>
      <c r="L34" s="89" t="str">
        <v>3个月以上</v>
      </c>
      <c r="M34" s="92" t="s">
        <v>35</v>
      </c>
      <c r="N34" s="92">
        <v>2</v>
      </c>
      <c r="O34" s="93" t="str">
        <f>_xlfn.XLOOKUP(P34,匹配表1065!U:U,匹配表1065!T:T)</f>
        <v>HO00001400</v>
      </c>
      <c r="P34" s="89" t="s">
        <v>112</v>
      </c>
      <c r="Q34" s="92" t="s">
        <v>114</v>
      </c>
      <c r="R34" s="89" t="str">
        <f>_xlfn.XLOOKUP(Q34,匹配表1065!L:L,匹配表1065!O:O)</f>
        <v>A</v>
      </c>
      <c r="S34" s="93" t="str">
        <f>IFERROR(_xlfn.XLOOKUP(Q34,匹配表1065!AI:AI,匹配表1065!AJ:AJ),"绿标")</f>
        <v>绿标</v>
      </c>
      <c r="T34" s="93" t="str" cm="1">
        <f t="array" ref="T34:U34">_xlfn.XLOOKUP(Q34,匹配表1065!L:L,匹配表1065!M:N)</f>
        <v>头痛</v>
      </c>
      <c r="U34" s="94" t="str">
        <v>神经内科</v>
      </c>
      <c r="V34" s="95" t="s">
        <v>58</v>
      </c>
      <c r="W34" s="93">
        <f>_xlfn.XLOOKUP(M34,匹配表1065!D:D,匹配表1065!F:F)*N34</f>
        <v>8</v>
      </c>
    </row>
    <row r="35" customHeight="1" spans="1:23">
      <c r="A35" s="89" t="s">
        <v>25</v>
      </c>
      <c r="B35" s="90">
        <v>46113</v>
      </c>
      <c r="C35" s="91" t="str">
        <f t="shared" si="0"/>
        <v>4月第1周</v>
      </c>
      <c r="D35" s="89" t="s">
        <v>26</v>
      </c>
      <c r="E35" s="89" t="str">
        <f t="shared" si="1"/>
        <v>4月第1周--周3</v>
      </c>
      <c r="F35" s="92" t="s">
        <v>27</v>
      </c>
      <c r="G35" s="92" t="s">
        <v>104</v>
      </c>
      <c r="H35" s="92" t="str">
        <f>_xlfn.XLOOKUP(O35,匹配表1065!T:T,匹配表1065!W:W)</f>
        <v>济南市</v>
      </c>
      <c r="I35" s="89" t="str">
        <f>_xlfn.XLOOKUP(O35,匹配表1065!T:T,匹配表1065!X:X)</f>
        <v>PME2025</v>
      </c>
      <c r="J35" s="92" t="s">
        <v>111</v>
      </c>
      <c r="K35" s="89" cm="1">
        <f ca="1" t="array" ref="K35:L35">_xlfn.XLOOKUP(J35,匹配表1065!Y:Y,匹配表1065!AA:AB)</f>
        <v>30</v>
      </c>
      <c r="L35" s="89" t="str">
        <v>3个月以上</v>
      </c>
      <c r="M35" s="92" t="s">
        <v>35</v>
      </c>
      <c r="N35" s="92">
        <v>1</v>
      </c>
      <c r="O35" s="93" t="str">
        <f>_xlfn.XLOOKUP(P35,匹配表1065!U:U,匹配表1065!T:T)</f>
        <v>HO00001400</v>
      </c>
      <c r="P35" s="89" t="s">
        <v>112</v>
      </c>
      <c r="Q35" s="92" t="s">
        <v>115</v>
      </c>
      <c r="R35" s="89" t="str">
        <f>_xlfn.XLOOKUP(Q35,匹配表1065!L:L,匹配表1065!O:O)</f>
        <v>B</v>
      </c>
      <c r="S35" s="93" t="str">
        <f>IFERROR(_xlfn.XLOOKUP(Q35,匹配表1065!AI:AI,匹配表1065!AJ:AJ),"绿标")</f>
        <v>绿标</v>
      </c>
      <c r="T35" s="93" t="str" cm="1">
        <f t="array" ref="T35:U35">_xlfn.XLOOKUP(Q35,匹配表1065!L:L,匹配表1065!M:N)</f>
        <v>癫痫</v>
      </c>
      <c r="U35" s="94" t="str">
        <v>神经内科</v>
      </c>
      <c r="V35" s="95" t="s">
        <v>58</v>
      </c>
      <c r="W35" s="93">
        <f>_xlfn.XLOOKUP(M35,匹配表1065!D:D,匹配表1065!F:F)*N35</f>
        <v>4</v>
      </c>
    </row>
    <row r="36" customHeight="1" spans="1:23">
      <c r="A36" s="89" t="s">
        <v>25</v>
      </c>
      <c r="B36" s="90">
        <v>46113</v>
      </c>
      <c r="C36" s="91" t="str">
        <f t="shared" si="0"/>
        <v>4月第1周</v>
      </c>
      <c r="D36" s="89" t="s">
        <v>26</v>
      </c>
      <c r="E36" s="89" t="str">
        <f t="shared" si="1"/>
        <v>4月第1周--周3</v>
      </c>
      <c r="F36" s="92" t="s">
        <v>27</v>
      </c>
      <c r="G36" s="92" t="s">
        <v>104</v>
      </c>
      <c r="H36" s="92" t="str">
        <f>_xlfn.XLOOKUP(O36,匹配表1065!T:T,匹配表1065!W:W)</f>
        <v>济南市</v>
      </c>
      <c r="I36" s="89" t="str">
        <f>_xlfn.XLOOKUP(O36,匹配表1065!T:T,匹配表1065!X:X)</f>
        <v>PME2026</v>
      </c>
      <c r="J36" s="92" t="s">
        <v>116</v>
      </c>
      <c r="K36" s="89" cm="1">
        <f ca="1" t="array" ref="K36:L36">_xlfn.XLOOKUP(J36,匹配表1065!Y:Y,匹配表1065!AA:AB)</f>
        <v>13</v>
      </c>
      <c r="L36" s="89" t="str">
        <v>3个月以上</v>
      </c>
      <c r="M36" s="92" t="s">
        <v>30</v>
      </c>
      <c r="N36" s="92">
        <v>1</v>
      </c>
      <c r="O36" s="93" t="str">
        <f>_xlfn.XLOOKUP(P36,匹配表1065!U:U,匹配表1065!T:T)</f>
        <v>HO00001409</v>
      </c>
      <c r="P36" s="89" t="s">
        <v>117</v>
      </c>
      <c r="Q36" s="92" t="s">
        <v>118</v>
      </c>
      <c r="R36" s="89" t="str">
        <f>_xlfn.XLOOKUP(Q36,匹配表1065!L:L,匹配表1065!O:O)</f>
        <v>A</v>
      </c>
      <c r="S36" s="93" t="str">
        <f>IFERROR(_xlfn.XLOOKUP(Q36,匹配表1065!AI:AI,匹配表1065!AJ:AJ),"绿标")</f>
        <v>绿标</v>
      </c>
      <c r="T36" s="93" t="str" cm="1">
        <f t="array" ref="T36:U36">_xlfn.XLOOKUP(Q36,匹配表1065!L:L,匹配表1065!M:N)</f>
        <v>头痛</v>
      </c>
      <c r="U36" s="94" t="str">
        <v>神经内科</v>
      </c>
      <c r="V36" s="95" t="s">
        <v>42</v>
      </c>
      <c r="W36" s="93">
        <f>_xlfn.XLOOKUP(M36,匹配表1065!D:D,匹配表1065!F:F)*N36</f>
        <v>12</v>
      </c>
    </row>
    <row r="37" customHeight="1" spans="1:23">
      <c r="A37" s="89" t="s">
        <v>25</v>
      </c>
      <c r="B37" s="90">
        <v>46113</v>
      </c>
      <c r="C37" s="91" t="str">
        <f t="shared" si="0"/>
        <v>4月第1周</v>
      </c>
      <c r="D37" s="89" t="s">
        <v>26</v>
      </c>
      <c r="E37" s="89" t="str">
        <f t="shared" si="1"/>
        <v>4月第1周--周3</v>
      </c>
      <c r="F37" s="92" t="s">
        <v>27</v>
      </c>
      <c r="G37" s="92" t="s">
        <v>104</v>
      </c>
      <c r="H37" s="92" t="str">
        <f>_xlfn.XLOOKUP(O37,匹配表1065!T:T,匹配表1065!W:W)</f>
        <v>济南市</v>
      </c>
      <c r="I37" s="89" t="str">
        <f>_xlfn.XLOOKUP(O37,匹配表1065!T:T,匹配表1065!X:X)</f>
        <v>PME2026</v>
      </c>
      <c r="J37" s="92" t="s">
        <v>116</v>
      </c>
      <c r="K37" s="89" cm="1">
        <f ca="1" t="array" ref="K37:L37">_xlfn.XLOOKUP(J37,匹配表1065!Y:Y,匹配表1065!AA:AB)</f>
        <v>13</v>
      </c>
      <c r="L37" s="89" t="str">
        <v>3个月以上</v>
      </c>
      <c r="M37" s="92" t="s">
        <v>30</v>
      </c>
      <c r="N37" s="92">
        <v>1</v>
      </c>
      <c r="O37" s="93" t="str">
        <f>_xlfn.XLOOKUP(P37,匹配表1065!U:U,匹配表1065!T:T)</f>
        <v>HO00001417</v>
      </c>
      <c r="P37" s="89" t="s">
        <v>119</v>
      </c>
      <c r="Q37" s="92" t="s">
        <v>120</v>
      </c>
      <c r="R37" s="89" t="str">
        <f>_xlfn.XLOOKUP(Q37,匹配表1065!L:L,匹配表1065!O:O)</f>
        <v>D</v>
      </c>
      <c r="S37" s="93" t="str">
        <f>IFERROR(_xlfn.XLOOKUP(Q37,匹配表1065!AI:AI,匹配表1065!AJ:AJ),"绿标")</f>
        <v>绿标</v>
      </c>
      <c r="T37" s="93" t="str" cm="1">
        <f t="array" ref="T37:U37">_xlfn.XLOOKUP(Q37,匹配表1065!L:L,匹配表1065!M:N)</f>
        <v>抑郁焦虑</v>
      </c>
      <c r="U37" s="94" t="str">
        <v>精神心理科</v>
      </c>
      <c r="V37" s="95" t="s">
        <v>42</v>
      </c>
      <c r="W37" s="93">
        <f>_xlfn.XLOOKUP(M37,匹配表1065!D:D,匹配表1065!F:F)*N37</f>
        <v>12</v>
      </c>
    </row>
    <row r="38" customHeight="1" spans="1:23">
      <c r="A38" s="89" t="s">
        <v>25</v>
      </c>
      <c r="B38" s="90">
        <v>46113</v>
      </c>
      <c r="C38" s="91" t="str">
        <f t="shared" si="0"/>
        <v>4月第1周</v>
      </c>
      <c r="D38" s="89" t="s">
        <v>26</v>
      </c>
      <c r="E38" s="89" t="str">
        <f t="shared" si="1"/>
        <v>4月第1周--周3</v>
      </c>
      <c r="F38" s="92" t="s">
        <v>27</v>
      </c>
      <c r="G38" s="92" t="s">
        <v>104</v>
      </c>
      <c r="H38" s="92" t="str">
        <f>_xlfn.XLOOKUP(O38,匹配表1065!T:T,匹配表1065!W:W)</f>
        <v>东营市</v>
      </c>
      <c r="I38" s="89" t="str">
        <f>_xlfn.XLOOKUP(O38,匹配表1065!T:T,匹配表1065!X:X)</f>
        <v>PME2028</v>
      </c>
      <c r="J38" s="92" t="s">
        <v>121</v>
      </c>
      <c r="K38" s="89" cm="1">
        <f ca="1" t="array" ref="K38:L38">_xlfn.XLOOKUP(J38,匹配表1065!Y:Y,匹配表1065!AA:AB)</f>
        <v>26</v>
      </c>
      <c r="L38" s="89" t="str">
        <v>3个月以上</v>
      </c>
      <c r="M38" s="92" t="s">
        <v>30</v>
      </c>
      <c r="N38" s="92">
        <v>1</v>
      </c>
      <c r="O38" s="93" t="str">
        <f>_xlfn.XLOOKUP(P38,匹配表1065!U:U,匹配表1065!T:T)</f>
        <v>HO00001421</v>
      </c>
      <c r="P38" s="89" t="s">
        <v>122</v>
      </c>
      <c r="Q38" s="92" t="s">
        <v>123</v>
      </c>
      <c r="R38" s="89" t="str">
        <f>_xlfn.XLOOKUP(Q38,匹配表1065!L:L,匹配表1065!O:O)</f>
        <v>A</v>
      </c>
      <c r="S38" s="93" t="str">
        <f>IFERROR(_xlfn.XLOOKUP(Q38,匹配表1065!AI:AI,匹配表1065!AJ:AJ),"绿标")</f>
        <v>红标</v>
      </c>
      <c r="T38" s="93" t="str" cm="1">
        <f t="array" ref="T38:U38">_xlfn.XLOOKUP(Q38,匹配表1065!L:L,匹配表1065!M:N)</f>
        <v>头痛</v>
      </c>
      <c r="U38" s="94" t="str">
        <v>神经内科</v>
      </c>
      <c r="V38" s="95" t="s">
        <v>42</v>
      </c>
      <c r="W38" s="93">
        <f>_xlfn.XLOOKUP(M38,匹配表1065!D:D,匹配表1065!F:F)*N38</f>
        <v>12</v>
      </c>
    </row>
    <row r="39" customHeight="1" spans="1:23">
      <c r="A39" s="89" t="s">
        <v>25</v>
      </c>
      <c r="B39" s="90">
        <v>46113</v>
      </c>
      <c r="C39" s="91" t="str">
        <f t="shared" si="0"/>
        <v>4月第1周</v>
      </c>
      <c r="D39" s="89" t="s">
        <v>26</v>
      </c>
      <c r="E39" s="89" t="str">
        <f t="shared" si="1"/>
        <v>4月第1周--周3</v>
      </c>
      <c r="F39" s="92" t="s">
        <v>27</v>
      </c>
      <c r="G39" s="92" t="s">
        <v>104</v>
      </c>
      <c r="H39" s="92" t="str">
        <f>_xlfn.XLOOKUP(O39,匹配表1065!T:T,匹配表1065!W:W)</f>
        <v>东营市</v>
      </c>
      <c r="I39" s="89" t="str">
        <f>_xlfn.XLOOKUP(O39,匹配表1065!T:T,匹配表1065!X:X)</f>
        <v>PME2028</v>
      </c>
      <c r="J39" s="92" t="s">
        <v>121</v>
      </c>
      <c r="K39" s="89" cm="1">
        <f ca="1" t="array" ref="K39:L39">_xlfn.XLOOKUP(J39,匹配表1065!Y:Y,匹配表1065!AA:AB)</f>
        <v>26</v>
      </c>
      <c r="L39" s="89" t="str">
        <v>3个月以上</v>
      </c>
      <c r="M39" s="92" t="s">
        <v>30</v>
      </c>
      <c r="N39" s="92">
        <v>1</v>
      </c>
      <c r="O39" s="93" t="str">
        <f>_xlfn.XLOOKUP(P39,匹配表1065!U:U,匹配表1065!T:T)</f>
        <v>HO00001421</v>
      </c>
      <c r="P39" s="89" t="s">
        <v>122</v>
      </c>
      <c r="Q39" s="92" t="s">
        <v>124</v>
      </c>
      <c r="R39" s="89" t="str">
        <f>_xlfn.XLOOKUP(Q39,匹配表1065!L:L,匹配表1065!O:O)</f>
        <v>A</v>
      </c>
      <c r="S39" s="93" t="str">
        <f>IFERROR(_xlfn.XLOOKUP(Q39,匹配表1065!AI:AI,匹配表1065!AJ:AJ),"绿标")</f>
        <v>红标</v>
      </c>
      <c r="T39" s="93" t="str" cm="1">
        <f t="array" ref="T39:U39">_xlfn.XLOOKUP(Q39,匹配表1065!L:L,匹配表1065!M:N)</f>
        <v>头痛</v>
      </c>
      <c r="U39" s="94" t="str">
        <v>神经内科</v>
      </c>
      <c r="V39" s="95" t="s">
        <v>42</v>
      </c>
      <c r="W39" s="93">
        <f>_xlfn.XLOOKUP(M39,匹配表1065!D:D,匹配表1065!F:F)*N39</f>
        <v>12</v>
      </c>
    </row>
    <row r="40" customHeight="1" spans="1:23">
      <c r="A40" s="89" t="s">
        <v>25</v>
      </c>
      <c r="B40" s="90">
        <v>46113</v>
      </c>
      <c r="C40" s="91" t="str">
        <f t="shared" si="0"/>
        <v>4月第1周</v>
      </c>
      <c r="D40" s="89" t="s">
        <v>26</v>
      </c>
      <c r="E40" s="89" t="str">
        <f t="shared" si="1"/>
        <v>4月第1周--周3</v>
      </c>
      <c r="F40" s="92" t="s">
        <v>27</v>
      </c>
      <c r="G40" s="92" t="s">
        <v>104</v>
      </c>
      <c r="H40" s="92" t="str">
        <f>_xlfn.XLOOKUP(O40,匹配表1065!T:T,匹配表1065!W:W)</f>
        <v>济南市</v>
      </c>
      <c r="I40" s="89" t="str">
        <f>_xlfn.XLOOKUP(O40,匹配表1065!T:T,匹配表1065!X:X)</f>
        <v>PME2024</v>
      </c>
      <c r="J40" s="92" t="s">
        <v>125</v>
      </c>
      <c r="K40" s="89" cm="1">
        <f ca="1" t="array" ref="K40:L40">_xlfn.XLOOKUP(J40,匹配表1065!Y:Y,匹配表1065!AA:AB)</f>
        <v>9</v>
      </c>
      <c r="L40" s="89" t="str">
        <v>3个月以上</v>
      </c>
      <c r="M40" s="92" t="s">
        <v>30</v>
      </c>
      <c r="N40" s="92">
        <v>1</v>
      </c>
      <c r="O40" s="93" t="str">
        <f>_xlfn.XLOOKUP(P40,匹配表1065!U:U,匹配表1065!T:T)</f>
        <v>HO00001404</v>
      </c>
      <c r="P40" s="89" t="s">
        <v>126</v>
      </c>
      <c r="Q40" s="92" t="s">
        <v>127</v>
      </c>
      <c r="R40" s="89" t="str">
        <f>_xlfn.XLOOKUP(Q40,匹配表1065!L:L,匹配表1065!O:O)</f>
        <v>A</v>
      </c>
      <c r="S40" s="93" t="str">
        <f>IFERROR(_xlfn.XLOOKUP(Q40,匹配表1065!AI:AI,匹配表1065!AJ:AJ),"绿标")</f>
        <v>红标</v>
      </c>
      <c r="T40" s="93" t="str" cm="1">
        <f t="array" ref="T40:U40">_xlfn.XLOOKUP(Q40,匹配表1065!L:L,匹配表1065!M:N)</f>
        <v>头痛</v>
      </c>
      <c r="U40" s="94" t="str">
        <v>神经内科</v>
      </c>
      <c r="V40" s="95" t="s">
        <v>67</v>
      </c>
      <c r="W40" s="93">
        <f>_xlfn.XLOOKUP(M40,匹配表1065!D:D,匹配表1065!F:F)*N40</f>
        <v>12</v>
      </c>
    </row>
    <row r="41" customHeight="1" spans="1:23">
      <c r="A41" s="89" t="s">
        <v>25</v>
      </c>
      <c r="B41" s="90">
        <v>46113</v>
      </c>
      <c r="C41" s="91" t="str">
        <f t="shared" si="0"/>
        <v>4月第1周</v>
      </c>
      <c r="D41" s="89" t="s">
        <v>26</v>
      </c>
      <c r="E41" s="89" t="str">
        <f t="shared" si="1"/>
        <v>4月第1周--周3</v>
      </c>
      <c r="F41" s="92" t="s">
        <v>27</v>
      </c>
      <c r="G41" s="92" t="s">
        <v>104</v>
      </c>
      <c r="H41" s="92" t="str">
        <f>_xlfn.XLOOKUP(O41,匹配表1065!T:T,匹配表1065!W:W)</f>
        <v>济南市</v>
      </c>
      <c r="I41" s="89" t="str">
        <f>_xlfn.XLOOKUP(O41,匹配表1065!T:T,匹配表1065!X:X)</f>
        <v>PME2029</v>
      </c>
      <c r="J41" s="92" t="s">
        <v>128</v>
      </c>
      <c r="K41" s="89" cm="1">
        <f ca="1" t="array" ref="K41:L41">_xlfn.XLOOKUP(J41,匹配表1065!Y:Y,匹配表1065!AA:AB)</f>
        <v>13</v>
      </c>
      <c r="L41" s="89" t="str">
        <v>3个月以上</v>
      </c>
      <c r="M41" s="92" t="s">
        <v>30</v>
      </c>
      <c r="N41" s="92">
        <v>1</v>
      </c>
      <c r="O41" s="93" t="str">
        <f>_xlfn.XLOOKUP(P41,匹配表1065!U:U,匹配表1065!T:T)</f>
        <v>HO00024281</v>
      </c>
      <c r="P41" s="89" t="s">
        <v>129</v>
      </c>
      <c r="Q41" s="92" t="s">
        <v>130</v>
      </c>
      <c r="R41" s="89" t="str">
        <f>_xlfn.XLOOKUP(Q41,匹配表1065!L:L,匹配表1065!O:O)</f>
        <v>B</v>
      </c>
      <c r="S41" s="93" t="str">
        <f>IFERROR(_xlfn.XLOOKUP(Q41,匹配表1065!AI:AI,匹配表1065!AJ:AJ),"绿标")</f>
        <v>绿标</v>
      </c>
      <c r="T41" s="93" t="str" cm="1">
        <f t="array" ref="T41:U41">_xlfn.XLOOKUP(Q41,匹配表1065!L:L,匹配表1065!M:N)</f>
        <v>脑血管</v>
      </c>
      <c r="U41" s="94" t="str">
        <v>神经内科</v>
      </c>
      <c r="V41" s="95" t="s">
        <v>42</v>
      </c>
      <c r="W41" s="93">
        <f>_xlfn.XLOOKUP(M41,匹配表1065!D:D,匹配表1065!F:F)*N41</f>
        <v>12</v>
      </c>
    </row>
    <row r="42" customHeight="1" spans="1:23">
      <c r="A42" s="89" t="s">
        <v>25</v>
      </c>
      <c r="B42" s="90">
        <v>46113</v>
      </c>
      <c r="C42" s="91" t="str">
        <f t="shared" si="0"/>
        <v>4月第1周</v>
      </c>
      <c r="D42" s="89" t="s">
        <v>26</v>
      </c>
      <c r="E42" s="89" t="str">
        <f t="shared" si="1"/>
        <v>4月第1周--周3</v>
      </c>
      <c r="F42" s="92" t="s">
        <v>27</v>
      </c>
      <c r="G42" s="92" t="s">
        <v>104</v>
      </c>
      <c r="H42" s="92" t="str">
        <f>_xlfn.XLOOKUP(O42,匹配表1065!T:T,匹配表1065!W:W)</f>
        <v>济南市</v>
      </c>
      <c r="I42" s="89" t="str">
        <f>_xlfn.XLOOKUP(O42,匹配表1065!T:T,匹配表1065!X:X)</f>
        <v>PME2025</v>
      </c>
      <c r="J42" s="92" t="s">
        <v>128</v>
      </c>
      <c r="K42" s="89" cm="1">
        <f ca="1" t="array" ref="K42:L42">_xlfn.XLOOKUP(J42,匹配表1065!Y:Y,匹配表1065!AA:AB)</f>
        <v>13</v>
      </c>
      <c r="L42" s="89" t="str">
        <v>3个月以上</v>
      </c>
      <c r="M42" s="92" t="s">
        <v>30</v>
      </c>
      <c r="N42" s="92">
        <v>1</v>
      </c>
      <c r="O42" s="93" t="str">
        <f>_xlfn.XLOOKUP(P42,匹配表1065!U:U,匹配表1065!T:T)</f>
        <v>HO00001400</v>
      </c>
      <c r="P42" s="89" t="s">
        <v>112</v>
      </c>
      <c r="Q42" s="92" t="s">
        <v>131</v>
      </c>
      <c r="R42" s="89" t="str">
        <f>_xlfn.XLOOKUP(Q42,匹配表1065!L:L,匹配表1065!O:O)</f>
        <v>B</v>
      </c>
      <c r="S42" s="93" t="str">
        <f>IFERROR(_xlfn.XLOOKUP(Q42,匹配表1065!AI:AI,匹配表1065!AJ:AJ),"绿标")</f>
        <v>红标</v>
      </c>
      <c r="T42" s="93" t="str" cm="1">
        <f t="array" ref="T42:U42">_xlfn.XLOOKUP(Q42,匹配表1065!L:L,匹配表1065!M:N)</f>
        <v>脑血管</v>
      </c>
      <c r="U42" s="94" t="str">
        <v>神经内科</v>
      </c>
      <c r="V42" s="95" t="s">
        <v>33</v>
      </c>
      <c r="W42" s="93">
        <f>_xlfn.XLOOKUP(M42,匹配表1065!D:D,匹配表1065!F:F)*N42</f>
        <v>12</v>
      </c>
    </row>
    <row r="43" customHeight="1" spans="1:23">
      <c r="A43" s="89" t="s">
        <v>25</v>
      </c>
      <c r="B43" s="90">
        <v>46113</v>
      </c>
      <c r="C43" s="91" t="str">
        <f t="shared" si="0"/>
        <v>4月第1周</v>
      </c>
      <c r="D43" s="89" t="s">
        <v>26</v>
      </c>
      <c r="E43" s="89" t="str">
        <f t="shared" si="1"/>
        <v>4月第1周--周3</v>
      </c>
      <c r="F43" s="92" t="s">
        <v>27</v>
      </c>
      <c r="G43" s="92" t="s">
        <v>104</v>
      </c>
      <c r="H43" s="92" t="str">
        <f>_xlfn.XLOOKUP(O43,匹配表1065!T:T,匹配表1065!W:W)</f>
        <v>济南市</v>
      </c>
      <c r="I43" s="89" t="str">
        <f>_xlfn.XLOOKUP(O43,匹配表1065!T:T,匹配表1065!X:X)</f>
        <v>PME2025</v>
      </c>
      <c r="J43" s="92" t="s">
        <v>128</v>
      </c>
      <c r="K43" s="89" cm="1">
        <f ca="1" t="array" ref="K43:L43">_xlfn.XLOOKUP(J43,匹配表1065!Y:Y,匹配表1065!AA:AB)</f>
        <v>13</v>
      </c>
      <c r="L43" s="89" t="str">
        <v>3个月以上</v>
      </c>
      <c r="M43" s="92" t="s">
        <v>35</v>
      </c>
      <c r="N43" s="92">
        <v>1</v>
      </c>
      <c r="O43" s="93" t="str">
        <f>_xlfn.XLOOKUP(P43,匹配表1065!U:U,匹配表1065!T:T)</f>
        <v>HO00001400</v>
      </c>
      <c r="P43" s="89" t="s">
        <v>112</v>
      </c>
      <c r="Q43" s="92" t="s">
        <v>132</v>
      </c>
      <c r="R43" s="89" t="str">
        <f>_xlfn.XLOOKUP(Q43,匹配表1065!L:L,匹配表1065!O:O)</f>
        <v>D</v>
      </c>
      <c r="S43" s="93" t="str">
        <f>IFERROR(_xlfn.XLOOKUP(Q43,匹配表1065!AI:AI,匹配表1065!AJ:AJ),"绿标")</f>
        <v>绿标</v>
      </c>
      <c r="T43" s="93" t="str" cm="1">
        <f t="array" ref="T43:U43">_xlfn.XLOOKUP(Q43,匹配表1065!L:L,匹配表1065!M:N)</f>
        <v>抑郁焦虑</v>
      </c>
      <c r="U43" s="94" t="str">
        <v>精神心理科</v>
      </c>
      <c r="V43" s="95" t="s">
        <v>58</v>
      </c>
      <c r="W43" s="93">
        <f>_xlfn.XLOOKUP(M43,匹配表1065!D:D,匹配表1065!F:F)*N43</f>
        <v>4</v>
      </c>
    </row>
    <row r="44" customHeight="1" spans="1:23">
      <c r="A44" s="89" t="s">
        <v>25</v>
      </c>
      <c r="B44" s="90">
        <v>46113</v>
      </c>
      <c r="C44" s="91" t="str">
        <f t="shared" si="0"/>
        <v>4月第1周</v>
      </c>
      <c r="D44" s="89" t="s">
        <v>26</v>
      </c>
      <c r="E44" s="89" t="str">
        <f t="shared" si="1"/>
        <v>4月第1周--周3</v>
      </c>
      <c r="F44" s="92" t="s">
        <v>27</v>
      </c>
      <c r="G44" s="92" t="s">
        <v>104</v>
      </c>
      <c r="H44" s="92" t="str">
        <f>_xlfn.XLOOKUP(O44,匹配表1065!T:T,匹配表1065!W:W)</f>
        <v>济南市</v>
      </c>
      <c r="I44" s="89" t="str">
        <f>_xlfn.XLOOKUP(O44,匹配表1065!T:T,匹配表1065!X:X)</f>
        <v>PME2025</v>
      </c>
      <c r="J44" s="92" t="s">
        <v>128</v>
      </c>
      <c r="K44" s="89" cm="1">
        <f ca="1" t="array" ref="K44:L44">_xlfn.XLOOKUP(J44,匹配表1065!Y:Y,匹配表1065!AA:AB)</f>
        <v>13</v>
      </c>
      <c r="L44" s="89" t="str">
        <v>3个月以上</v>
      </c>
      <c r="M44" s="92" t="s">
        <v>133</v>
      </c>
      <c r="N44" s="92">
        <v>1</v>
      </c>
      <c r="O44" s="93" t="str">
        <f>_xlfn.XLOOKUP(P44,匹配表1065!U:U,匹配表1065!T:T)</f>
        <v>HO00001400</v>
      </c>
      <c r="P44" s="89" t="s">
        <v>112</v>
      </c>
      <c r="Q44" s="92" t="s">
        <v>134</v>
      </c>
      <c r="R44" s="89" t="str">
        <f>_xlfn.XLOOKUP(Q44,匹配表1065!L:L,匹配表1065!O:O)</f>
        <v>D</v>
      </c>
      <c r="S44" s="93" t="str">
        <f>IFERROR(_xlfn.XLOOKUP(Q44,匹配表1065!AI:AI,匹配表1065!AJ:AJ),"绿标")</f>
        <v>绿标</v>
      </c>
      <c r="T44" s="93" t="str" cm="1">
        <f t="array" ref="T44:U44">_xlfn.XLOOKUP(Q44,匹配表1065!L:L,匹配表1065!M:N)</f>
        <v>抑郁焦虑</v>
      </c>
      <c r="U44" s="94" t="str">
        <v>精神心理科</v>
      </c>
      <c r="V44" s="95" t="s">
        <v>58</v>
      </c>
      <c r="W44" s="93">
        <f>_xlfn.XLOOKUP(M44,匹配表1065!D:D,匹配表1065!F:F)*N44</f>
        <v>1</v>
      </c>
    </row>
    <row r="45" customHeight="1" spans="1:23">
      <c r="A45" s="89" t="s">
        <v>25</v>
      </c>
      <c r="B45" s="90">
        <v>46113</v>
      </c>
      <c r="C45" s="91" t="str">
        <f t="shared" si="0"/>
        <v>4月第1周</v>
      </c>
      <c r="D45" s="89" t="s">
        <v>26</v>
      </c>
      <c r="E45" s="89" t="str">
        <f t="shared" si="1"/>
        <v>4月第1周--周3</v>
      </c>
      <c r="F45" s="92" t="s">
        <v>27</v>
      </c>
      <c r="G45" s="92" t="s">
        <v>104</v>
      </c>
      <c r="H45" s="92" t="str">
        <f>_xlfn.XLOOKUP(O45,匹配表1065!T:T,匹配表1065!W:W)</f>
        <v>济南市</v>
      </c>
      <c r="I45" s="89" t="str">
        <f>_xlfn.XLOOKUP(O45,匹配表1065!T:T,匹配表1065!X:X)</f>
        <v>PME2025</v>
      </c>
      <c r="J45" s="92" t="s">
        <v>128</v>
      </c>
      <c r="K45" s="89" cm="1">
        <f ca="1" t="array" ref="K45:L45">_xlfn.XLOOKUP(J45,匹配表1065!Y:Y,匹配表1065!AA:AB)</f>
        <v>13</v>
      </c>
      <c r="L45" s="89" t="str">
        <v>3个月以上</v>
      </c>
      <c r="M45" s="92" t="s">
        <v>133</v>
      </c>
      <c r="N45" s="92">
        <v>1</v>
      </c>
      <c r="O45" s="93" t="str">
        <f>_xlfn.XLOOKUP(P45,匹配表1065!U:U,匹配表1065!T:T)</f>
        <v>HO00001400</v>
      </c>
      <c r="P45" s="89" t="s">
        <v>112</v>
      </c>
      <c r="Q45" s="92" t="s">
        <v>135</v>
      </c>
      <c r="R45" s="89" t="str">
        <f>_xlfn.XLOOKUP(Q45,匹配表1065!L:L,匹配表1065!O:O)</f>
        <v>C</v>
      </c>
      <c r="S45" s="93" t="str">
        <f>IFERROR(_xlfn.XLOOKUP(Q45,匹配表1065!AI:AI,匹配表1065!AJ:AJ),"绿标")</f>
        <v>绿标</v>
      </c>
      <c r="T45" s="93" t="str" cm="1">
        <f t="array" ref="T45:U45">_xlfn.XLOOKUP(Q45,匹配表1065!L:L,匹配表1065!M:N)</f>
        <v>眩晕</v>
      </c>
      <c r="U45" s="94" t="str">
        <v>耳鼻喉科</v>
      </c>
      <c r="V45" s="95" t="s">
        <v>33</v>
      </c>
      <c r="W45" s="93">
        <f>_xlfn.XLOOKUP(M45,匹配表1065!D:D,匹配表1065!F:F)*N45</f>
        <v>1</v>
      </c>
    </row>
    <row r="46" customHeight="1" spans="1:23">
      <c r="A46" s="89" t="s">
        <v>25</v>
      </c>
      <c r="B46" s="90">
        <v>46113</v>
      </c>
      <c r="C46" s="91" t="str">
        <f t="shared" si="0"/>
        <v>4月第1周</v>
      </c>
      <c r="D46" s="89" t="s">
        <v>26</v>
      </c>
      <c r="E46" s="89" t="str">
        <f t="shared" si="1"/>
        <v>4月第1周--周3</v>
      </c>
      <c r="F46" s="92" t="s">
        <v>27</v>
      </c>
      <c r="G46" s="92" t="s">
        <v>136</v>
      </c>
      <c r="H46" s="92" t="str">
        <f>_xlfn.XLOOKUP(O46,匹配表1065!T:T,匹配表1065!W:W)</f>
        <v>威海市</v>
      </c>
      <c r="I46" s="89" t="str">
        <f>_xlfn.XLOOKUP(O46,匹配表1065!T:T,匹配表1065!X:X)</f>
        <v>PME2033</v>
      </c>
      <c r="J46" s="92" t="s">
        <v>137</v>
      </c>
      <c r="K46" s="89" cm="1">
        <f ca="1" t="array" ref="K46:L46">_xlfn.XLOOKUP(J46,匹配表1065!Y:Y,匹配表1065!AA:AB)</f>
        <v>10</v>
      </c>
      <c r="L46" s="89" t="str">
        <v>3个月以上</v>
      </c>
      <c r="M46" s="92" t="s">
        <v>30</v>
      </c>
      <c r="N46" s="92">
        <v>1</v>
      </c>
      <c r="O46" s="93" t="str">
        <f>_xlfn.XLOOKUP(P46,匹配表1065!U:U,匹配表1065!T:T)</f>
        <v>HO00023965</v>
      </c>
      <c r="P46" s="89" t="s">
        <v>138</v>
      </c>
      <c r="Q46" s="92" t="s">
        <v>139</v>
      </c>
      <c r="R46" s="89" t="str">
        <f>_xlfn.XLOOKUP(Q46,匹配表1065!L:L,匹配表1065!O:O)</f>
        <v>A</v>
      </c>
      <c r="S46" s="93" t="str">
        <f>IFERROR(_xlfn.XLOOKUP(Q46,匹配表1065!AI:AI,匹配表1065!AJ:AJ),"绿标")</f>
        <v>绿标</v>
      </c>
      <c r="T46" s="93" t="str" cm="1">
        <f t="array" ref="T46:U46">_xlfn.XLOOKUP(Q46,匹配表1065!L:L,匹配表1065!M:N)</f>
        <v>头痛</v>
      </c>
      <c r="U46" s="94" t="str">
        <v>神经内科</v>
      </c>
      <c r="V46" s="95" t="s">
        <v>70</v>
      </c>
      <c r="W46" s="93">
        <f>_xlfn.XLOOKUP(M46,匹配表1065!D:D,匹配表1065!F:F)*N46</f>
        <v>12</v>
      </c>
    </row>
    <row r="47" customHeight="1" spans="1:23">
      <c r="A47" s="89" t="s">
        <v>25</v>
      </c>
      <c r="B47" s="90">
        <v>46113</v>
      </c>
      <c r="C47" s="91" t="str">
        <f t="shared" si="0"/>
        <v>4月第1周</v>
      </c>
      <c r="D47" s="89" t="s">
        <v>26</v>
      </c>
      <c r="E47" s="89" t="str">
        <f t="shared" si="1"/>
        <v>4月第1周--周3</v>
      </c>
      <c r="F47" s="92" t="s">
        <v>27</v>
      </c>
      <c r="G47" s="92" t="s">
        <v>136</v>
      </c>
      <c r="H47" s="92" t="str">
        <f>_xlfn.XLOOKUP(O47,匹配表1065!T:T,匹配表1065!W:W)</f>
        <v>淄博市</v>
      </c>
      <c r="I47" s="89" t="str">
        <f>_xlfn.XLOOKUP(O47,匹配表1065!T:T,匹配表1065!X:X)</f>
        <v>PME2043</v>
      </c>
      <c r="J47" s="92" t="s">
        <v>140</v>
      </c>
      <c r="K47" s="89" cm="1">
        <f ca="1" t="array" ref="K47:L47">_xlfn.XLOOKUP(J47,匹配表1065!Y:Y,匹配表1065!AA:AB)</f>
        <v>9</v>
      </c>
      <c r="L47" s="89" t="str">
        <v>3个月以上</v>
      </c>
      <c r="M47" s="92" t="s">
        <v>55</v>
      </c>
      <c r="N47" s="92">
        <v>1</v>
      </c>
      <c r="O47" s="93" t="str">
        <f>_xlfn.XLOOKUP(P47,匹配表1065!U:U,匹配表1065!T:T)</f>
        <v>HO00024398</v>
      </c>
      <c r="P47" s="89" t="s">
        <v>141</v>
      </c>
      <c r="Q47" s="92" t="s">
        <v>142</v>
      </c>
      <c r="R47" s="89" t="str">
        <f>_xlfn.XLOOKUP(Q47,匹配表1065!L:L,匹配表1065!O:O)</f>
        <v>B</v>
      </c>
      <c r="S47" s="93" t="str">
        <f>IFERROR(_xlfn.XLOOKUP(Q47,匹配表1065!AI:AI,匹配表1065!AJ:AJ),"绿标")</f>
        <v>红标</v>
      </c>
      <c r="T47" s="93" t="str" cm="1">
        <f t="array" ref="T47:U47">_xlfn.XLOOKUP(Q47,匹配表1065!L:L,匹配表1065!M:N)</f>
        <v>脑血管</v>
      </c>
      <c r="U47" s="94" t="str">
        <v>神经内科</v>
      </c>
      <c r="V47" s="95" t="s">
        <v>33</v>
      </c>
      <c r="W47" s="93">
        <f>_xlfn.XLOOKUP(M47,匹配表1065!D:D,匹配表1065!F:F)*N47</f>
        <v>8</v>
      </c>
    </row>
    <row r="48" customHeight="1" spans="1:23">
      <c r="A48" s="89" t="s">
        <v>25</v>
      </c>
      <c r="B48" s="90">
        <v>46113</v>
      </c>
      <c r="C48" s="91" t="str">
        <f t="shared" si="0"/>
        <v>4月第1周</v>
      </c>
      <c r="D48" s="89" t="s">
        <v>26</v>
      </c>
      <c r="E48" s="89" t="str">
        <f t="shared" si="1"/>
        <v>4月第1周--周3</v>
      </c>
      <c r="F48" s="92" t="s">
        <v>27</v>
      </c>
      <c r="G48" s="92" t="s">
        <v>136</v>
      </c>
      <c r="H48" s="92" t="str">
        <f>_xlfn.XLOOKUP(O48,匹配表1065!T:T,匹配表1065!W:W)</f>
        <v>青岛市</v>
      </c>
      <c r="I48" s="89" t="str">
        <f>_xlfn.XLOOKUP(O48,匹配表1065!T:T,匹配表1065!X:X)</f>
        <v>PME2032</v>
      </c>
      <c r="J48" s="92" t="s">
        <v>143</v>
      </c>
      <c r="K48" s="89" cm="1">
        <f ca="1" t="array" ref="K48:L48">_xlfn.XLOOKUP(J48,匹配表1065!Y:Y,匹配表1065!AA:AB)</f>
        <v>31</v>
      </c>
      <c r="L48" s="89" t="str">
        <v>3个月以上</v>
      </c>
      <c r="M48" s="92" t="s">
        <v>30</v>
      </c>
      <c r="N48" s="92">
        <v>1</v>
      </c>
      <c r="O48" s="93" t="str">
        <f>_xlfn.XLOOKUP(P48,匹配表1065!U:U,匹配表1065!T:T)</f>
        <v>HO00001489</v>
      </c>
      <c r="P48" s="89" t="s">
        <v>144</v>
      </c>
      <c r="Q48" s="92" t="s">
        <v>145</v>
      </c>
      <c r="R48" s="89" t="str">
        <f>_xlfn.XLOOKUP(Q48,匹配表1065!L:L,匹配表1065!O:O)</f>
        <v>D</v>
      </c>
      <c r="S48" s="93" t="str">
        <f>IFERROR(_xlfn.XLOOKUP(Q48,匹配表1065!AI:AI,匹配表1065!AJ:AJ),"绿标")</f>
        <v>红标</v>
      </c>
      <c r="T48" s="93" t="str" cm="1">
        <f t="array" ref="T48:U48">_xlfn.XLOOKUP(Q48,匹配表1065!L:L,匹配表1065!M:N)</f>
        <v>抑郁焦虑</v>
      </c>
      <c r="U48" s="94" t="str">
        <v>精神心理科</v>
      </c>
      <c r="V48" s="95" t="s">
        <v>70</v>
      </c>
      <c r="W48" s="93">
        <f>_xlfn.XLOOKUP(M48,匹配表1065!D:D,匹配表1065!F:F)*N48</f>
        <v>12</v>
      </c>
    </row>
    <row r="49" customHeight="1" spans="1:23">
      <c r="A49" s="89" t="s">
        <v>25</v>
      </c>
      <c r="B49" s="90">
        <v>46113</v>
      </c>
      <c r="C49" s="91" t="str">
        <f t="shared" si="0"/>
        <v>4月第1周</v>
      </c>
      <c r="D49" s="89" t="s">
        <v>26</v>
      </c>
      <c r="E49" s="89" t="str">
        <f t="shared" si="1"/>
        <v>4月第1周--周3</v>
      </c>
      <c r="F49" s="92" t="s">
        <v>27</v>
      </c>
      <c r="G49" s="92" t="s">
        <v>136</v>
      </c>
      <c r="H49" s="92" t="str">
        <f>_xlfn.XLOOKUP(O49,匹配表1065!T:T,匹配表1065!W:W)</f>
        <v>青岛市</v>
      </c>
      <c r="I49" s="89" t="str">
        <f>_xlfn.XLOOKUP(O49,匹配表1065!T:T,匹配表1065!X:X)</f>
        <v>PME2032</v>
      </c>
      <c r="J49" s="92" t="s">
        <v>143</v>
      </c>
      <c r="K49" s="89" cm="1">
        <f ca="1" t="array" ref="K49:L49">_xlfn.XLOOKUP(J49,匹配表1065!Y:Y,匹配表1065!AA:AB)</f>
        <v>31</v>
      </c>
      <c r="L49" s="89" t="str">
        <v>3个月以上</v>
      </c>
      <c r="M49" s="92" t="s">
        <v>55</v>
      </c>
      <c r="N49" s="92">
        <v>1</v>
      </c>
      <c r="O49" s="93" t="str">
        <f>_xlfn.XLOOKUP(P49,匹配表1065!U:U,匹配表1065!T:T)</f>
        <v>HO00001482</v>
      </c>
      <c r="P49" s="89" t="s">
        <v>146</v>
      </c>
      <c r="Q49" s="92" t="s">
        <v>147</v>
      </c>
      <c r="R49" s="89" t="str">
        <f>_xlfn.XLOOKUP(Q49,匹配表1065!L:L,匹配表1065!O:O)</f>
        <v>A</v>
      </c>
      <c r="S49" s="93" t="str">
        <f>IFERROR(_xlfn.XLOOKUP(Q49,匹配表1065!AI:AI,匹配表1065!AJ:AJ),"绿标")</f>
        <v>红标</v>
      </c>
      <c r="T49" s="93" t="str" cm="1">
        <f t="array" ref="T49:U49">_xlfn.XLOOKUP(Q49,匹配表1065!L:L,匹配表1065!M:N)</f>
        <v>头痛</v>
      </c>
      <c r="U49" s="94" t="str">
        <v>神经内科</v>
      </c>
      <c r="V49" s="95" t="s">
        <v>33</v>
      </c>
      <c r="W49" s="93">
        <f>_xlfn.XLOOKUP(M49,匹配表1065!D:D,匹配表1065!F:F)*N49</f>
        <v>8</v>
      </c>
    </row>
    <row r="50" customHeight="1" spans="1:23">
      <c r="A50" s="89" t="s">
        <v>25</v>
      </c>
      <c r="B50" s="90">
        <v>46113</v>
      </c>
      <c r="C50" s="91" t="str">
        <f t="shared" si="0"/>
        <v>4月第1周</v>
      </c>
      <c r="D50" s="89" t="s">
        <v>26</v>
      </c>
      <c r="E50" s="89" t="str">
        <f t="shared" si="1"/>
        <v>4月第1周--周3</v>
      </c>
      <c r="F50" s="92" t="s">
        <v>27</v>
      </c>
      <c r="G50" s="92" t="s">
        <v>136</v>
      </c>
      <c r="H50" s="92" t="str">
        <f>_xlfn.XLOOKUP(O50,匹配表1065!T:T,匹配表1065!W:W)</f>
        <v>青岛市</v>
      </c>
      <c r="I50" s="89" t="str">
        <f>_xlfn.XLOOKUP(O50,匹配表1065!T:T,匹配表1065!X:X)</f>
        <v>PME2032</v>
      </c>
      <c r="J50" s="92" t="s">
        <v>143</v>
      </c>
      <c r="K50" s="89" cm="1">
        <f ca="1" t="array" ref="K50:L50">_xlfn.XLOOKUP(J50,匹配表1065!Y:Y,匹配表1065!AA:AB)</f>
        <v>31</v>
      </c>
      <c r="L50" s="89" t="str">
        <v>3个月以上</v>
      </c>
      <c r="M50" s="92" t="s">
        <v>35</v>
      </c>
      <c r="N50" s="92">
        <v>1</v>
      </c>
      <c r="O50" s="93" t="str">
        <f>_xlfn.XLOOKUP(P50,匹配表1065!U:U,匹配表1065!T:T)</f>
        <v>HO00001489</v>
      </c>
      <c r="P50" s="89" t="s">
        <v>144</v>
      </c>
      <c r="Q50" s="92" t="s">
        <v>148</v>
      </c>
      <c r="R50" s="89" t="str">
        <f>_xlfn.XLOOKUP(Q50,匹配表1065!L:L,匹配表1065!O:O)</f>
        <v>D</v>
      </c>
      <c r="S50" s="93" t="str">
        <f>IFERROR(_xlfn.XLOOKUP(Q50,匹配表1065!AI:AI,匹配表1065!AJ:AJ),"绿标")</f>
        <v>绿标</v>
      </c>
      <c r="T50" s="93" t="str" cm="1">
        <f t="array" ref="T50:U50">_xlfn.XLOOKUP(Q50,匹配表1065!L:L,匹配表1065!M:N)</f>
        <v>抑郁焦虑</v>
      </c>
      <c r="U50" s="94" t="str">
        <v>精神心理科</v>
      </c>
      <c r="V50" s="95" t="s">
        <v>70</v>
      </c>
      <c r="W50" s="93">
        <f>_xlfn.XLOOKUP(M50,匹配表1065!D:D,匹配表1065!F:F)*N50</f>
        <v>4</v>
      </c>
    </row>
    <row r="51" customHeight="1" spans="1:23">
      <c r="A51" s="89" t="s">
        <v>25</v>
      </c>
      <c r="B51" s="90">
        <v>46113</v>
      </c>
      <c r="C51" s="91" t="str">
        <f t="shared" si="0"/>
        <v>4月第1周</v>
      </c>
      <c r="D51" s="89" t="s">
        <v>26</v>
      </c>
      <c r="E51" s="89" t="str">
        <f t="shared" si="1"/>
        <v>4月第1周--周3</v>
      </c>
      <c r="F51" s="92" t="s">
        <v>27</v>
      </c>
      <c r="G51" s="92" t="s">
        <v>136</v>
      </c>
      <c r="H51" s="92" t="str">
        <f>_xlfn.XLOOKUP(O51,匹配表1065!T:T,匹配表1065!W:W)</f>
        <v>青岛市</v>
      </c>
      <c r="I51" s="89" t="str">
        <f>_xlfn.XLOOKUP(O51,匹配表1065!T:T,匹配表1065!X:X)</f>
        <v>PME2032</v>
      </c>
      <c r="J51" s="92" t="s">
        <v>143</v>
      </c>
      <c r="K51" s="89" cm="1">
        <f ca="1" t="array" ref="K51:L51">_xlfn.XLOOKUP(J51,匹配表1065!Y:Y,匹配表1065!AA:AB)</f>
        <v>31</v>
      </c>
      <c r="L51" s="89" t="str">
        <v>3个月以上</v>
      </c>
      <c r="M51" s="92" t="s">
        <v>35</v>
      </c>
      <c r="N51" s="92">
        <v>1</v>
      </c>
      <c r="O51" s="93" t="str">
        <f>_xlfn.XLOOKUP(P51,匹配表1065!U:U,匹配表1065!T:T)</f>
        <v>HO00001482</v>
      </c>
      <c r="P51" s="89" t="s">
        <v>146</v>
      </c>
      <c r="Q51" s="92" t="s">
        <v>149</v>
      </c>
      <c r="R51" s="89" t="str">
        <f>_xlfn.XLOOKUP(Q51,匹配表1065!L:L,匹配表1065!O:O)</f>
        <v>B</v>
      </c>
      <c r="S51" s="93" t="str">
        <f>IFERROR(_xlfn.XLOOKUP(Q51,匹配表1065!AI:AI,匹配表1065!AJ:AJ),"绿标")</f>
        <v>红标</v>
      </c>
      <c r="T51" s="93" t="str" cm="1">
        <f t="array" ref="T51:U51">_xlfn.XLOOKUP(Q51,匹配表1065!L:L,匹配表1065!M:N)</f>
        <v>脑血管</v>
      </c>
      <c r="U51" s="94" t="str">
        <v>神经内科</v>
      </c>
      <c r="V51" s="95" t="s">
        <v>58</v>
      </c>
      <c r="W51" s="93">
        <f>_xlfn.XLOOKUP(M51,匹配表1065!D:D,匹配表1065!F:F)*N51</f>
        <v>4</v>
      </c>
    </row>
    <row r="52" customHeight="1" spans="1:23">
      <c r="A52" s="89" t="s">
        <v>25</v>
      </c>
      <c r="B52" s="90">
        <v>46113</v>
      </c>
      <c r="C52" s="91" t="str">
        <f t="shared" si="0"/>
        <v>4月第1周</v>
      </c>
      <c r="D52" s="89" t="s">
        <v>26</v>
      </c>
      <c r="E52" s="89" t="str">
        <f t="shared" si="1"/>
        <v>4月第1周--周3</v>
      </c>
      <c r="F52" s="92" t="s">
        <v>27</v>
      </c>
      <c r="G52" s="92" t="s">
        <v>136</v>
      </c>
      <c r="H52" s="92" t="str">
        <f>_xlfn.XLOOKUP(O52,匹配表1065!T:T,匹配表1065!W:W)</f>
        <v>青岛市</v>
      </c>
      <c r="I52" s="89" t="str">
        <f>_xlfn.XLOOKUP(O52,匹配表1065!T:T,匹配表1065!X:X)</f>
        <v>PME2035</v>
      </c>
      <c r="J52" s="92" t="s">
        <v>150</v>
      </c>
      <c r="K52" s="89" cm="1">
        <f ca="1" t="array" ref="K52:L52">_xlfn.XLOOKUP(J52,匹配表1065!Y:Y,匹配表1065!AA:AB)</f>
        <v>8</v>
      </c>
      <c r="L52" s="89" t="str">
        <v>3个月以上</v>
      </c>
      <c r="M52" s="92" t="s">
        <v>30</v>
      </c>
      <c r="N52" s="92">
        <v>1</v>
      </c>
      <c r="O52" s="93" t="str">
        <f>_xlfn.XLOOKUP(P52,匹配表1065!U:U,匹配表1065!T:T)</f>
        <v>HO00001476</v>
      </c>
      <c r="P52" s="89" t="s">
        <v>151</v>
      </c>
      <c r="Q52" s="92" t="s">
        <v>152</v>
      </c>
      <c r="R52" s="89" t="str">
        <f>_xlfn.XLOOKUP(Q52,匹配表1065!L:L,匹配表1065!O:O)</f>
        <v>C</v>
      </c>
      <c r="S52" s="93" t="str">
        <f>IFERROR(_xlfn.XLOOKUP(Q52,匹配表1065!AI:AI,匹配表1065!AJ:AJ),"绿标")</f>
        <v>红标</v>
      </c>
      <c r="T52" s="93" t="str" cm="1">
        <f t="array" ref="T52:U52">_xlfn.XLOOKUP(Q52,匹配表1065!L:L,匹配表1065!M:N)</f>
        <v>眩晕</v>
      </c>
      <c r="U52" s="94" t="str">
        <v>神经内科</v>
      </c>
      <c r="V52" s="95" t="s">
        <v>70</v>
      </c>
      <c r="W52" s="93">
        <f>_xlfn.XLOOKUP(M52,匹配表1065!D:D,匹配表1065!F:F)*N52</f>
        <v>12</v>
      </c>
    </row>
    <row r="53" customHeight="1" spans="1:23">
      <c r="A53" s="89" t="s">
        <v>25</v>
      </c>
      <c r="B53" s="90">
        <v>46113</v>
      </c>
      <c r="C53" s="91" t="str">
        <f t="shared" si="0"/>
        <v>4月第1周</v>
      </c>
      <c r="D53" s="89" t="s">
        <v>26</v>
      </c>
      <c r="E53" s="89" t="str">
        <f t="shared" si="1"/>
        <v>4月第1周--周3</v>
      </c>
      <c r="F53" s="92" t="s">
        <v>27</v>
      </c>
      <c r="G53" s="92" t="s">
        <v>136</v>
      </c>
      <c r="H53" s="92" t="str">
        <f>_xlfn.XLOOKUP(O53,匹配表1065!T:T,匹配表1065!W:W)</f>
        <v>青岛市</v>
      </c>
      <c r="I53" s="89" t="str">
        <f>_xlfn.XLOOKUP(O53,匹配表1065!T:T,匹配表1065!X:X)</f>
        <v>PME2035</v>
      </c>
      <c r="J53" s="92" t="s">
        <v>150</v>
      </c>
      <c r="K53" s="89" cm="1">
        <f ca="1" t="array" ref="K53:L53">_xlfn.XLOOKUP(J53,匹配表1065!Y:Y,匹配表1065!AA:AB)</f>
        <v>8</v>
      </c>
      <c r="L53" s="89" t="str">
        <v>3个月以上</v>
      </c>
      <c r="M53" s="92" t="s">
        <v>35</v>
      </c>
      <c r="N53" s="92">
        <v>1</v>
      </c>
      <c r="O53" s="93" t="str">
        <f>_xlfn.XLOOKUP(P53,匹配表1065!U:U,匹配表1065!T:T)</f>
        <v>HO00001477</v>
      </c>
      <c r="P53" s="89" t="s">
        <v>153</v>
      </c>
      <c r="Q53" s="92" t="s">
        <v>154</v>
      </c>
      <c r="R53" s="89" t="str">
        <f>_xlfn.XLOOKUP(Q53,匹配表1065!L:L,匹配表1065!O:O)</f>
        <v>B</v>
      </c>
      <c r="S53" s="93" t="str">
        <f>IFERROR(_xlfn.XLOOKUP(Q53,匹配表1065!AI:AI,匹配表1065!AJ:AJ),"绿标")</f>
        <v>绿标</v>
      </c>
      <c r="T53" s="93" t="str" cm="1">
        <f t="array" ref="T53:U53">_xlfn.XLOOKUP(Q53,匹配表1065!L:L,匹配表1065!M:N)</f>
        <v>脑血管</v>
      </c>
      <c r="U53" s="94" t="str">
        <v>神经内科</v>
      </c>
      <c r="V53" s="95" t="s">
        <v>67</v>
      </c>
      <c r="W53" s="93">
        <f>_xlfn.XLOOKUP(M53,匹配表1065!D:D,匹配表1065!F:F)*N53</f>
        <v>4</v>
      </c>
    </row>
    <row r="54" customHeight="1" spans="1:23">
      <c r="A54" s="89" t="s">
        <v>25</v>
      </c>
      <c r="B54" s="90">
        <v>46113</v>
      </c>
      <c r="C54" s="91" t="str">
        <f t="shared" si="0"/>
        <v>4月第1周</v>
      </c>
      <c r="D54" s="89" t="s">
        <v>26</v>
      </c>
      <c r="E54" s="89" t="str">
        <f t="shared" si="1"/>
        <v>4月第1周--周3</v>
      </c>
      <c r="F54" s="92" t="s">
        <v>27</v>
      </c>
      <c r="G54" s="92" t="s">
        <v>136</v>
      </c>
      <c r="H54" s="92" t="str">
        <f>_xlfn.XLOOKUP(O54,匹配表1065!T:T,匹配表1065!W:W)</f>
        <v>青岛市</v>
      </c>
      <c r="I54" s="89" t="str">
        <f>_xlfn.XLOOKUP(O54,匹配表1065!T:T,匹配表1065!X:X)</f>
        <v>PME2031</v>
      </c>
      <c r="J54" s="92" t="s">
        <v>155</v>
      </c>
      <c r="K54" s="89" cm="1">
        <f ca="1" t="array" ref="K54:L54">_xlfn.XLOOKUP(J54,匹配表1065!Y:Y,匹配表1065!AA:AB)</f>
        <v>31</v>
      </c>
      <c r="L54" s="89" t="str">
        <v>3个月以上</v>
      </c>
      <c r="M54" s="92" t="s">
        <v>35</v>
      </c>
      <c r="N54" s="92">
        <v>1</v>
      </c>
      <c r="O54" s="93" t="str">
        <f>_xlfn.XLOOKUP(P54,匹配表1065!U:U,匹配表1065!T:T)</f>
        <v>HO00001478</v>
      </c>
      <c r="P54" s="89" t="s">
        <v>156</v>
      </c>
      <c r="Q54" s="92" t="s">
        <v>157</v>
      </c>
      <c r="R54" s="89" t="str">
        <f>_xlfn.XLOOKUP(Q54,匹配表1065!L:L,匹配表1065!O:O)</f>
        <v>A</v>
      </c>
      <c r="S54" s="93" t="str">
        <f>IFERROR(_xlfn.XLOOKUP(Q54,匹配表1065!AI:AI,匹配表1065!AJ:AJ),"绿标")</f>
        <v>红标</v>
      </c>
      <c r="T54" s="93" t="str" cm="1">
        <f t="array" ref="T54:U54">_xlfn.XLOOKUP(Q54,匹配表1065!L:L,匹配表1065!M:N)</f>
        <v>头痛</v>
      </c>
      <c r="U54" s="94" t="str">
        <v>神经内科</v>
      </c>
      <c r="V54" s="95" t="s">
        <v>70</v>
      </c>
      <c r="W54" s="93">
        <f>_xlfn.XLOOKUP(M54,匹配表1065!D:D,匹配表1065!F:F)*N54</f>
        <v>4</v>
      </c>
    </row>
    <row r="55" customHeight="1" spans="1:23">
      <c r="A55" s="89" t="s">
        <v>25</v>
      </c>
      <c r="B55" s="90">
        <v>46113</v>
      </c>
      <c r="C55" s="91" t="str">
        <f t="shared" si="0"/>
        <v>4月第1周</v>
      </c>
      <c r="D55" s="89" t="s">
        <v>26</v>
      </c>
      <c r="E55" s="89" t="str">
        <f t="shared" si="1"/>
        <v>4月第1周--周3</v>
      </c>
      <c r="F55" s="92" t="s">
        <v>27</v>
      </c>
      <c r="G55" s="92" t="s">
        <v>136</v>
      </c>
      <c r="H55" s="92" t="str">
        <f>_xlfn.XLOOKUP(O55,匹配表1065!T:T,匹配表1065!W:W)</f>
        <v>青岛市</v>
      </c>
      <c r="I55" s="89" t="str">
        <f>_xlfn.XLOOKUP(O55,匹配表1065!T:T,匹配表1065!X:X)</f>
        <v>PME2031</v>
      </c>
      <c r="J55" s="92" t="s">
        <v>155</v>
      </c>
      <c r="K55" s="89" cm="1">
        <f ca="1" t="array" ref="K55:L55">_xlfn.XLOOKUP(J55,匹配表1065!Y:Y,匹配表1065!AA:AB)</f>
        <v>31</v>
      </c>
      <c r="L55" s="89" t="str">
        <v>3个月以上</v>
      </c>
      <c r="M55" s="92" t="s">
        <v>30</v>
      </c>
      <c r="N55" s="92">
        <v>1</v>
      </c>
      <c r="O55" s="93" t="str">
        <f>_xlfn.XLOOKUP(P55,匹配表1065!U:U,匹配表1065!T:T)</f>
        <v>HO00001478</v>
      </c>
      <c r="P55" s="89" t="s">
        <v>156</v>
      </c>
      <c r="Q55" s="92" t="s">
        <v>158</v>
      </c>
      <c r="R55" s="89" t="str">
        <f>_xlfn.XLOOKUP(Q55,匹配表1065!L:L,匹配表1065!O:O)</f>
        <v>C</v>
      </c>
      <c r="S55" s="93" t="str">
        <f>IFERROR(_xlfn.XLOOKUP(Q55,匹配表1065!AI:AI,匹配表1065!AJ:AJ),"绿标")</f>
        <v>绿标</v>
      </c>
      <c r="T55" s="93" t="str" cm="1">
        <f t="array" ref="T55:U55">_xlfn.XLOOKUP(Q55,匹配表1065!L:L,匹配表1065!M:N)</f>
        <v>眩晕</v>
      </c>
      <c r="U55" s="94" t="str">
        <v>耳鼻喉科</v>
      </c>
      <c r="V55" s="95" t="s">
        <v>70</v>
      </c>
      <c r="W55" s="93">
        <f>_xlfn.XLOOKUP(M55,匹配表1065!D:D,匹配表1065!F:F)*N55</f>
        <v>12</v>
      </c>
    </row>
    <row r="56" customHeight="1" spans="1:23">
      <c r="A56" s="89" t="s">
        <v>25</v>
      </c>
      <c r="B56" s="90">
        <v>46113</v>
      </c>
      <c r="C56" s="91" t="str">
        <f t="shared" si="0"/>
        <v>4月第1周</v>
      </c>
      <c r="D56" s="89" t="s">
        <v>26</v>
      </c>
      <c r="E56" s="89" t="str">
        <f t="shared" si="1"/>
        <v>4月第1周--周3</v>
      </c>
      <c r="F56" s="92" t="s">
        <v>27</v>
      </c>
      <c r="G56" s="92" t="s">
        <v>136</v>
      </c>
      <c r="H56" s="92" t="str">
        <f>_xlfn.XLOOKUP(O56,匹配表1065!T:T,匹配表1065!W:W)</f>
        <v>青岛市</v>
      </c>
      <c r="I56" s="89" t="str">
        <f>_xlfn.XLOOKUP(O56,匹配表1065!T:T,匹配表1065!X:X)</f>
        <v>PME2031</v>
      </c>
      <c r="J56" s="92" t="s">
        <v>155</v>
      </c>
      <c r="K56" s="89" cm="1">
        <f ca="1" t="array" ref="K56:L56">_xlfn.XLOOKUP(J56,匹配表1065!Y:Y,匹配表1065!AA:AB)</f>
        <v>31</v>
      </c>
      <c r="L56" s="89" t="str">
        <v>3个月以上</v>
      </c>
      <c r="M56" s="92" t="s">
        <v>30</v>
      </c>
      <c r="N56" s="92">
        <v>1</v>
      </c>
      <c r="O56" s="93" t="str">
        <f>_xlfn.XLOOKUP(P56,匹配表1065!U:U,匹配表1065!T:T)</f>
        <v>HO00072793</v>
      </c>
      <c r="P56" s="89" t="s">
        <v>159</v>
      </c>
      <c r="Q56" s="92" t="s">
        <v>160</v>
      </c>
      <c r="R56" s="89" t="str">
        <f>_xlfn.XLOOKUP(Q56,匹配表1065!L:L,匹配表1065!O:O)</f>
        <v>A</v>
      </c>
      <c r="S56" s="93" t="str">
        <f>IFERROR(_xlfn.XLOOKUP(Q56,匹配表1065!AI:AI,匹配表1065!AJ:AJ),"绿标")</f>
        <v>红标</v>
      </c>
      <c r="T56" s="93" t="str" cm="1">
        <f t="array" ref="T56:U56">_xlfn.XLOOKUP(Q56,匹配表1065!L:L,匹配表1065!M:N)</f>
        <v>头痛</v>
      </c>
      <c r="U56" s="94" t="str">
        <v>神经内科</v>
      </c>
      <c r="V56" s="95" t="s">
        <v>67</v>
      </c>
      <c r="W56" s="93">
        <f>_xlfn.XLOOKUP(M56,匹配表1065!D:D,匹配表1065!F:F)*N56</f>
        <v>12</v>
      </c>
    </row>
    <row r="57" customHeight="1" spans="1:23">
      <c r="A57" s="89" t="s">
        <v>25</v>
      </c>
      <c r="B57" s="90">
        <v>46113</v>
      </c>
      <c r="C57" s="91" t="str">
        <f t="shared" si="0"/>
        <v>4月第1周</v>
      </c>
      <c r="D57" s="89" t="s">
        <v>26</v>
      </c>
      <c r="E57" s="89" t="str">
        <f t="shared" si="1"/>
        <v>4月第1周--周3</v>
      </c>
      <c r="F57" s="92" t="s">
        <v>27</v>
      </c>
      <c r="G57" s="92" t="s">
        <v>136</v>
      </c>
      <c r="H57" s="92" t="str">
        <f>_xlfn.XLOOKUP(O57,匹配表1065!T:T,匹配表1065!W:W)</f>
        <v>潍坊市</v>
      </c>
      <c r="I57" s="89" t="str">
        <f>_xlfn.XLOOKUP(O57,匹配表1065!T:T,匹配表1065!X:X)</f>
        <v>PME2036</v>
      </c>
      <c r="J57" s="89" t="s">
        <v>161</v>
      </c>
      <c r="K57" s="89" cm="1">
        <f ca="1" t="array" ref="K57:L57">_xlfn.XLOOKUP(J57,匹配表1065!Y:Y,匹配表1065!AA:AB)</f>
        <v>1519</v>
      </c>
      <c r="L57" s="89" t="str">
        <v>3个月以上</v>
      </c>
      <c r="M57" s="92" t="s">
        <v>30</v>
      </c>
      <c r="N57" s="92">
        <v>1</v>
      </c>
      <c r="O57" s="93" t="str">
        <f>_xlfn.XLOOKUP(P57,匹配表1065!U:U,匹配表1065!T:T)</f>
        <v>HO00001521</v>
      </c>
      <c r="P57" s="89" t="s">
        <v>162</v>
      </c>
      <c r="Q57" s="92" t="s">
        <v>163</v>
      </c>
      <c r="R57" s="89" t="str">
        <f>_xlfn.XLOOKUP(Q57,匹配表1065!L:L,匹配表1065!O:O)</f>
        <v>A</v>
      </c>
      <c r="S57" s="93" t="str">
        <f>IFERROR(_xlfn.XLOOKUP(Q57,匹配表1065!AI:AI,匹配表1065!AJ:AJ),"绿标")</f>
        <v>红标</v>
      </c>
      <c r="T57" s="93" t="str" cm="1">
        <f t="array" ref="T57:U57">_xlfn.XLOOKUP(Q57,匹配表1065!L:L,匹配表1065!M:N)</f>
        <v>头痛</v>
      </c>
      <c r="U57" s="94" t="str">
        <v>神经内科</v>
      </c>
      <c r="V57" s="95" t="s">
        <v>70</v>
      </c>
      <c r="W57" s="93">
        <f>_xlfn.XLOOKUP(M57,匹配表1065!D:D,匹配表1065!F:F)*N57</f>
        <v>12</v>
      </c>
    </row>
    <row r="58" customHeight="1" spans="1:23">
      <c r="A58" s="89" t="s">
        <v>25</v>
      </c>
      <c r="B58" s="90">
        <v>46113</v>
      </c>
      <c r="C58" s="91" t="str">
        <f t="shared" si="0"/>
        <v>4月第1周</v>
      </c>
      <c r="D58" s="89" t="s">
        <v>26</v>
      </c>
      <c r="E58" s="89" t="str">
        <f t="shared" si="1"/>
        <v>4月第1周--周3</v>
      </c>
      <c r="F58" s="92" t="s">
        <v>27</v>
      </c>
      <c r="G58" s="92" t="s">
        <v>136</v>
      </c>
      <c r="H58" s="92" t="str">
        <f>_xlfn.XLOOKUP(O58,匹配表1065!T:T,匹配表1065!W:W)</f>
        <v>潍坊市</v>
      </c>
      <c r="I58" s="89" t="str">
        <f>_xlfn.XLOOKUP(O58,匹配表1065!T:T,匹配表1065!X:X)</f>
        <v>PME2036</v>
      </c>
      <c r="J58" s="89" t="s">
        <v>161</v>
      </c>
      <c r="K58" s="89" cm="1">
        <f ca="1" t="array" ref="K58:L58">_xlfn.XLOOKUP(J58,匹配表1065!Y:Y,匹配表1065!AA:AB)</f>
        <v>1519</v>
      </c>
      <c r="L58" s="89" t="str">
        <v>3个月以上</v>
      </c>
      <c r="M58" s="92" t="s">
        <v>30</v>
      </c>
      <c r="N58" s="92">
        <v>1</v>
      </c>
      <c r="O58" s="93" t="str">
        <f>_xlfn.XLOOKUP(P58,匹配表1065!U:U,匹配表1065!T:T)</f>
        <v>HO00001466</v>
      </c>
      <c r="P58" s="89" t="s">
        <v>164</v>
      </c>
      <c r="Q58" s="92" t="s">
        <v>165</v>
      </c>
      <c r="R58" s="89" t="str">
        <f>_xlfn.XLOOKUP(Q58,匹配表1065!L:L,匹配表1065!O:O)</f>
        <v>C</v>
      </c>
      <c r="S58" s="93" t="str">
        <f>IFERROR(_xlfn.XLOOKUP(Q58,匹配表1065!AI:AI,匹配表1065!AJ:AJ),"绿标")</f>
        <v>绿标</v>
      </c>
      <c r="T58" s="93" t="str" cm="1">
        <f t="array" ref="T58:U58">_xlfn.XLOOKUP(Q58,匹配表1065!L:L,匹配表1065!M:N)</f>
        <v>眩晕</v>
      </c>
      <c r="U58" s="94" t="str">
        <v>神经内科</v>
      </c>
      <c r="V58" s="95" t="s">
        <v>42</v>
      </c>
      <c r="W58" s="93">
        <f>_xlfn.XLOOKUP(M58,匹配表1065!D:D,匹配表1065!F:F)*N58</f>
        <v>12</v>
      </c>
    </row>
    <row r="59" customHeight="1" spans="1:23">
      <c r="A59" s="89" t="s">
        <v>25</v>
      </c>
      <c r="B59" s="90">
        <v>46113</v>
      </c>
      <c r="C59" s="91" t="str">
        <f t="shared" si="0"/>
        <v>4月第1周</v>
      </c>
      <c r="D59" s="89" t="s">
        <v>26</v>
      </c>
      <c r="E59" s="89" t="str">
        <f t="shared" si="1"/>
        <v>4月第1周--周3</v>
      </c>
      <c r="F59" s="92" t="s">
        <v>27</v>
      </c>
      <c r="G59" s="92" t="s">
        <v>136</v>
      </c>
      <c r="H59" s="92" t="str">
        <f>_xlfn.XLOOKUP(O59,匹配表1065!T:T,匹配表1065!W:W)</f>
        <v>潍坊市</v>
      </c>
      <c r="I59" s="89" t="str">
        <f>_xlfn.XLOOKUP(O59,匹配表1065!T:T,匹配表1065!X:X)</f>
        <v>PME2036</v>
      </c>
      <c r="J59" s="89" t="s">
        <v>161</v>
      </c>
      <c r="K59" s="89" cm="1">
        <f ca="1" t="array" ref="K59:L59">_xlfn.XLOOKUP(J59,匹配表1065!Y:Y,匹配表1065!AA:AB)</f>
        <v>1519</v>
      </c>
      <c r="L59" s="89" t="str">
        <v>3个月以上</v>
      </c>
      <c r="M59" s="92" t="s">
        <v>30</v>
      </c>
      <c r="N59" s="92">
        <v>1</v>
      </c>
      <c r="O59" s="93" t="str">
        <f>_xlfn.XLOOKUP(P59,匹配表1065!U:U,匹配表1065!T:T)</f>
        <v>HO00001521</v>
      </c>
      <c r="P59" s="89" t="s">
        <v>162</v>
      </c>
      <c r="Q59" s="92" t="s">
        <v>166</v>
      </c>
      <c r="R59" s="89" t="str">
        <f>_xlfn.XLOOKUP(Q59,匹配表1065!L:L,匹配表1065!O:O)</f>
        <v>B</v>
      </c>
      <c r="S59" s="93" t="str">
        <f>IFERROR(_xlfn.XLOOKUP(Q59,匹配表1065!AI:AI,匹配表1065!AJ:AJ),"绿标")</f>
        <v>红标</v>
      </c>
      <c r="T59" s="93" t="str" cm="1">
        <f t="array" ref="T59:U59">_xlfn.XLOOKUP(Q59,匹配表1065!L:L,匹配表1065!M:N)</f>
        <v>脑血管</v>
      </c>
      <c r="U59" s="94" t="str">
        <v>神经内科</v>
      </c>
      <c r="V59" s="95" t="s">
        <v>42</v>
      </c>
      <c r="W59" s="93">
        <f>_xlfn.XLOOKUP(M59,匹配表1065!D:D,匹配表1065!F:F)*N59</f>
        <v>12</v>
      </c>
    </row>
    <row r="60" customHeight="1" spans="1:23">
      <c r="A60" s="89" t="s">
        <v>25</v>
      </c>
      <c r="B60" s="90">
        <v>46113</v>
      </c>
      <c r="C60" s="91" t="str">
        <f t="shared" si="0"/>
        <v>4月第1周</v>
      </c>
      <c r="D60" s="89" t="s">
        <v>26</v>
      </c>
      <c r="E60" s="89" t="str">
        <f t="shared" si="1"/>
        <v>4月第1周--周3</v>
      </c>
      <c r="F60" s="92" t="s">
        <v>27</v>
      </c>
      <c r="G60" s="92" t="s">
        <v>167</v>
      </c>
      <c r="H60" s="92" t="str">
        <f>_xlfn.XLOOKUP(O60,匹配表1065!T:T,匹配表1065!W:W)</f>
        <v>苏州市</v>
      </c>
      <c r="I60" s="89" t="str">
        <f>_xlfn.XLOOKUP(O60,匹配表1065!T:T,匹配表1065!X:X)</f>
        <v>PME2011</v>
      </c>
      <c r="J60" s="92" t="s">
        <v>168</v>
      </c>
      <c r="K60" s="89" cm="1">
        <f ca="1" t="array" ref="K60:L60">_xlfn.XLOOKUP(J60,匹配表1065!Y:Y,匹配表1065!AA:AB)</f>
        <v>19</v>
      </c>
      <c r="L60" s="89" t="str">
        <v>3个月以上</v>
      </c>
      <c r="M60" s="92" t="s">
        <v>30</v>
      </c>
      <c r="N60" s="92">
        <v>3</v>
      </c>
      <c r="O60" s="93" t="str">
        <f>_xlfn.XLOOKUP(P60,匹配表1065!U:U,匹配表1065!T:T)</f>
        <v>HO00307823</v>
      </c>
      <c r="P60" s="89" t="s">
        <v>169</v>
      </c>
      <c r="Q60" s="92" t="s">
        <v>170</v>
      </c>
      <c r="R60" s="89" t="str">
        <f>_xlfn.XLOOKUP(Q60,匹配表1065!L:L,匹配表1065!O:O)</f>
        <v>A</v>
      </c>
      <c r="S60" s="93" t="str">
        <f>IFERROR(_xlfn.XLOOKUP(Q60,匹配表1065!AI:AI,匹配表1065!AJ:AJ),"绿标")</f>
        <v>红标</v>
      </c>
      <c r="T60" s="93" t="str" cm="1">
        <f t="array" ref="T60:U60">_xlfn.XLOOKUP(Q60,匹配表1065!L:L,匹配表1065!M:N)</f>
        <v>头痛</v>
      </c>
      <c r="U60" s="94" t="str">
        <v>神经内科</v>
      </c>
      <c r="V60" s="95" t="s">
        <v>67</v>
      </c>
      <c r="W60" s="93">
        <f>_xlfn.XLOOKUP(M60,匹配表1065!D:D,匹配表1065!F:F)*N60</f>
        <v>36</v>
      </c>
    </row>
    <row r="61" customHeight="1" spans="1:23">
      <c r="A61" s="89" t="s">
        <v>25</v>
      </c>
      <c r="B61" s="90">
        <v>46113</v>
      </c>
      <c r="C61" s="91" t="str">
        <f t="shared" si="0"/>
        <v>4月第1周</v>
      </c>
      <c r="D61" s="89" t="s">
        <v>26</v>
      </c>
      <c r="E61" s="89" t="str">
        <f t="shared" si="1"/>
        <v>4月第1周--周3</v>
      </c>
      <c r="F61" s="92" t="s">
        <v>27</v>
      </c>
      <c r="G61" s="92" t="s">
        <v>167</v>
      </c>
      <c r="H61" s="92" t="str">
        <f>_xlfn.XLOOKUP(O61,匹配表1065!T:T,匹配表1065!W:W)</f>
        <v>苏州市</v>
      </c>
      <c r="I61" s="89" t="str">
        <f>_xlfn.XLOOKUP(O61,匹配表1065!T:T,匹配表1065!X:X)</f>
        <v>PME2011</v>
      </c>
      <c r="J61" s="92" t="s">
        <v>168</v>
      </c>
      <c r="K61" s="89" cm="1">
        <f ca="1" t="array" ref="K61:L61">_xlfn.XLOOKUP(J61,匹配表1065!Y:Y,匹配表1065!AA:AB)</f>
        <v>19</v>
      </c>
      <c r="L61" s="89" t="str">
        <v>3个月以上</v>
      </c>
      <c r="M61" s="92" t="s">
        <v>35</v>
      </c>
      <c r="N61" s="92">
        <v>1</v>
      </c>
      <c r="O61" s="93" t="str">
        <f>_xlfn.XLOOKUP(P61,匹配表1065!U:U,匹配表1065!T:T)</f>
        <v>HO00307823</v>
      </c>
      <c r="P61" s="89" t="s">
        <v>169</v>
      </c>
      <c r="Q61" s="92" t="s">
        <v>171</v>
      </c>
      <c r="R61" s="89" t="str">
        <f>_xlfn.XLOOKUP(Q61,匹配表1065!L:L,匹配表1065!O:O)</f>
        <v>B</v>
      </c>
      <c r="S61" s="93" t="str">
        <f>IFERROR(_xlfn.XLOOKUP(Q61,匹配表1065!AI:AI,匹配表1065!AJ:AJ),"绿标")</f>
        <v>绿标</v>
      </c>
      <c r="T61" s="93" t="str" cm="1">
        <f t="array" ref="T61:U61">_xlfn.XLOOKUP(Q61,匹配表1065!L:L,匹配表1065!M:N)</f>
        <v>脑血管</v>
      </c>
      <c r="U61" s="94" t="str">
        <v>神经内科</v>
      </c>
      <c r="V61" s="95" t="s">
        <v>58</v>
      </c>
      <c r="W61" s="93">
        <f>_xlfn.XLOOKUP(M61,匹配表1065!D:D,匹配表1065!F:F)*N61</f>
        <v>4</v>
      </c>
    </row>
    <row r="62" customHeight="1" spans="1:23">
      <c r="A62" s="89" t="s">
        <v>25</v>
      </c>
      <c r="B62" s="90">
        <v>46113</v>
      </c>
      <c r="C62" s="91" t="str">
        <f t="shared" si="0"/>
        <v>4月第1周</v>
      </c>
      <c r="D62" s="89" t="s">
        <v>26</v>
      </c>
      <c r="E62" s="89" t="str">
        <f t="shared" si="1"/>
        <v>4月第1周--周3</v>
      </c>
      <c r="F62" s="92" t="s">
        <v>27</v>
      </c>
      <c r="G62" s="92" t="s">
        <v>167</v>
      </c>
      <c r="H62" s="92" t="str">
        <f>_xlfn.XLOOKUP(O62,匹配表1065!T:T,匹配表1065!W:W)</f>
        <v>苏州市</v>
      </c>
      <c r="I62" s="89" t="str">
        <f>_xlfn.XLOOKUP(O62,匹配表1065!T:T,匹配表1065!X:X)</f>
        <v>PME2011</v>
      </c>
      <c r="J62" s="92" t="s">
        <v>168</v>
      </c>
      <c r="K62" s="89" cm="1">
        <f ca="1" t="array" ref="K62:L62">_xlfn.XLOOKUP(J62,匹配表1065!Y:Y,匹配表1065!AA:AB)</f>
        <v>19</v>
      </c>
      <c r="L62" s="89" t="str">
        <v>3个月以上</v>
      </c>
      <c r="M62" s="92" t="s">
        <v>35</v>
      </c>
      <c r="N62" s="92">
        <v>1</v>
      </c>
      <c r="O62" s="93" t="str">
        <f>_xlfn.XLOOKUP(P62,匹配表1065!U:U,匹配表1065!T:T)</f>
        <v>HO00307823</v>
      </c>
      <c r="P62" s="89" t="s">
        <v>169</v>
      </c>
      <c r="Q62" s="92" t="s">
        <v>172</v>
      </c>
      <c r="R62" s="89" t="str">
        <f>_xlfn.XLOOKUP(Q62,匹配表1065!L:L,匹配表1065!O:O)</f>
        <v>C</v>
      </c>
      <c r="S62" s="93" t="str">
        <f>IFERROR(_xlfn.XLOOKUP(Q62,匹配表1065!AI:AI,匹配表1065!AJ:AJ),"绿标")</f>
        <v>绿标</v>
      </c>
      <c r="T62" s="93" t="str" cm="1">
        <f t="array" ref="T62:U62">_xlfn.XLOOKUP(Q62,匹配表1065!L:L,匹配表1065!M:N)</f>
        <v>眩晕</v>
      </c>
      <c r="U62" s="94" t="str">
        <v>神经内科</v>
      </c>
      <c r="V62" s="95" t="s">
        <v>42</v>
      </c>
      <c r="W62" s="93">
        <f>_xlfn.XLOOKUP(M62,匹配表1065!D:D,匹配表1065!F:F)*N62</f>
        <v>4</v>
      </c>
    </row>
    <row r="63" customHeight="1" spans="1:23">
      <c r="A63" s="89" t="s">
        <v>25</v>
      </c>
      <c r="B63" s="90">
        <v>46113</v>
      </c>
      <c r="C63" s="91" t="str">
        <f t="shared" si="0"/>
        <v>4月第1周</v>
      </c>
      <c r="D63" s="89" t="s">
        <v>26</v>
      </c>
      <c r="E63" s="89" t="str">
        <f t="shared" si="1"/>
        <v>4月第1周--周3</v>
      </c>
      <c r="F63" s="92" t="s">
        <v>27</v>
      </c>
      <c r="G63" s="92" t="s">
        <v>167</v>
      </c>
      <c r="H63" s="92" t="str">
        <f>_xlfn.XLOOKUP(O63,匹配表1065!T:T,匹配表1065!W:W)</f>
        <v>苏州市</v>
      </c>
      <c r="I63" s="89" t="str">
        <f>_xlfn.XLOOKUP(O63,匹配表1065!T:T,匹配表1065!X:X)</f>
        <v>PME2016</v>
      </c>
      <c r="J63" s="89" t="s">
        <v>173</v>
      </c>
      <c r="K63" s="89" cm="1">
        <f ca="1" t="array" ref="K63:L63">_xlfn.XLOOKUP(J63,匹配表1065!Y:Y,匹配表1065!AA:AB)</f>
        <v>1</v>
      </c>
      <c r="L63" s="89" t="str">
        <v>3个月以内</v>
      </c>
      <c r="M63" s="92" t="s">
        <v>30</v>
      </c>
      <c r="N63" s="92">
        <v>1</v>
      </c>
      <c r="O63" s="93" t="str">
        <f>_xlfn.XLOOKUP(P63,匹配表1065!U:U,匹配表1065!T:T)</f>
        <v>HO00099680</v>
      </c>
      <c r="P63" s="89" t="s">
        <v>174</v>
      </c>
      <c r="Q63" s="92" t="s">
        <v>175</v>
      </c>
      <c r="R63" s="89" t="str">
        <f>_xlfn.XLOOKUP(Q63,匹配表1065!L:L,匹配表1065!O:O)</f>
        <v>A</v>
      </c>
      <c r="S63" s="93" t="str">
        <f>IFERROR(_xlfn.XLOOKUP(Q63,匹配表1065!AI:AI,匹配表1065!AJ:AJ),"绿标")</f>
        <v>红标</v>
      </c>
      <c r="T63" s="93" t="str" cm="1">
        <f t="array" ref="T63:U63">_xlfn.XLOOKUP(Q63,匹配表1065!L:L,匹配表1065!M:N)</f>
        <v>头痛</v>
      </c>
      <c r="U63" s="94" t="str">
        <v>神经内科</v>
      </c>
      <c r="V63" s="95" t="s">
        <v>67</v>
      </c>
      <c r="W63" s="93">
        <f>_xlfn.XLOOKUP(M63,匹配表1065!D:D,匹配表1065!F:F)*N63</f>
        <v>12</v>
      </c>
    </row>
    <row r="64" customHeight="1" spans="1:23">
      <c r="A64" s="89" t="s">
        <v>25</v>
      </c>
      <c r="B64" s="90">
        <v>46113</v>
      </c>
      <c r="C64" s="91" t="str">
        <f t="shared" si="0"/>
        <v>4月第1周</v>
      </c>
      <c r="D64" s="89" t="s">
        <v>26</v>
      </c>
      <c r="E64" s="89" t="str">
        <f t="shared" si="1"/>
        <v>4月第1周--周3</v>
      </c>
      <c r="F64" s="92" t="s">
        <v>27</v>
      </c>
      <c r="G64" s="92" t="s">
        <v>167</v>
      </c>
      <c r="H64" s="92" t="str">
        <f>_xlfn.XLOOKUP(O64,匹配表1065!T:T,匹配表1065!W:W)</f>
        <v>苏州市</v>
      </c>
      <c r="I64" s="89" t="str">
        <f>_xlfn.XLOOKUP(O64,匹配表1065!T:T,匹配表1065!X:X)</f>
        <v>PME2016</v>
      </c>
      <c r="J64" s="89" t="s">
        <v>173</v>
      </c>
      <c r="K64" s="89" cm="1">
        <f ca="1" t="array" ref="K64:L64">_xlfn.XLOOKUP(J64,匹配表1065!Y:Y,匹配表1065!AA:AB)</f>
        <v>1</v>
      </c>
      <c r="L64" s="89" t="str">
        <v>3个月以内</v>
      </c>
      <c r="M64" s="92" t="s">
        <v>35</v>
      </c>
      <c r="N64" s="92">
        <v>1</v>
      </c>
      <c r="O64" s="93" t="str">
        <f>_xlfn.XLOOKUP(P64,匹配表1065!U:U,匹配表1065!T:T)</f>
        <v>HO00099680</v>
      </c>
      <c r="P64" s="89" t="s">
        <v>174</v>
      </c>
      <c r="Q64" s="92" t="s">
        <v>175</v>
      </c>
      <c r="R64" s="89" t="str">
        <f>_xlfn.XLOOKUP(Q64,匹配表1065!L:L,匹配表1065!O:O)</f>
        <v>A</v>
      </c>
      <c r="S64" s="93" t="str">
        <f>IFERROR(_xlfn.XLOOKUP(Q64,匹配表1065!AI:AI,匹配表1065!AJ:AJ),"绿标")</f>
        <v>红标</v>
      </c>
      <c r="T64" s="93" t="str" cm="1">
        <f t="array" ref="T64:U64">_xlfn.XLOOKUP(Q64,匹配表1065!L:L,匹配表1065!M:N)</f>
        <v>头痛</v>
      </c>
      <c r="U64" s="94" t="str">
        <v>神经内科</v>
      </c>
      <c r="V64" s="95" t="s">
        <v>58</v>
      </c>
      <c r="W64" s="93">
        <f>_xlfn.XLOOKUP(M64,匹配表1065!D:D,匹配表1065!F:F)*N64</f>
        <v>4</v>
      </c>
    </row>
    <row r="65" customHeight="1" spans="1:23">
      <c r="A65" s="89" t="s">
        <v>25</v>
      </c>
      <c r="B65" s="90">
        <v>46113</v>
      </c>
      <c r="C65" s="91" t="str">
        <f t="shared" si="0"/>
        <v>4月第1周</v>
      </c>
      <c r="D65" s="89" t="s">
        <v>26</v>
      </c>
      <c r="E65" s="89" t="str">
        <f t="shared" si="1"/>
        <v>4月第1周--周3</v>
      </c>
      <c r="F65" s="92" t="s">
        <v>27</v>
      </c>
      <c r="G65" s="92" t="s">
        <v>167</v>
      </c>
      <c r="H65" s="92" t="str">
        <f>_xlfn.XLOOKUP(O65,匹配表1065!T:T,匹配表1065!W:W)</f>
        <v>苏州市</v>
      </c>
      <c r="I65" s="89" t="str">
        <f>_xlfn.XLOOKUP(O65,匹配表1065!T:T,匹配表1065!X:X)</f>
        <v>PME2016</v>
      </c>
      <c r="J65" s="89" t="s">
        <v>173</v>
      </c>
      <c r="K65" s="89" cm="1">
        <f ca="1" t="array" ref="K65:L65">_xlfn.XLOOKUP(J65,匹配表1065!Y:Y,匹配表1065!AA:AB)</f>
        <v>1</v>
      </c>
      <c r="L65" s="89" t="str">
        <v>3个月以内</v>
      </c>
      <c r="M65" s="92" t="s">
        <v>55</v>
      </c>
      <c r="N65" s="92">
        <v>1</v>
      </c>
      <c r="O65" s="93" t="str">
        <f>_xlfn.XLOOKUP(P65,匹配表1065!U:U,匹配表1065!T:T)</f>
        <v>HO00001048</v>
      </c>
      <c r="P65" s="89" t="s">
        <v>176</v>
      </c>
      <c r="Q65" s="92" t="s">
        <v>177</v>
      </c>
      <c r="R65" s="89" t="str">
        <f>_xlfn.XLOOKUP(Q65,匹配表1065!L:L,匹配表1065!O:O)</f>
        <v>A</v>
      </c>
      <c r="S65" s="93" t="str">
        <f>IFERROR(_xlfn.XLOOKUP(Q65,匹配表1065!AI:AI,匹配表1065!AJ:AJ),"绿标")</f>
        <v>红标</v>
      </c>
      <c r="T65" s="93" t="str" cm="1">
        <f t="array" ref="T65:U65">_xlfn.XLOOKUP(Q65,匹配表1065!L:L,匹配表1065!M:N)</f>
        <v>头痛</v>
      </c>
      <c r="U65" s="94" t="str">
        <v>神经内科</v>
      </c>
      <c r="V65" s="95" t="s">
        <v>33</v>
      </c>
      <c r="W65" s="93">
        <f>_xlfn.XLOOKUP(M65,匹配表1065!D:D,匹配表1065!F:F)*N65</f>
        <v>8</v>
      </c>
    </row>
    <row r="66" customHeight="1" spans="1:23">
      <c r="A66" s="89" t="s">
        <v>25</v>
      </c>
      <c r="B66" s="90">
        <v>46113</v>
      </c>
      <c r="C66" s="91" t="str">
        <f t="shared" ref="C66:C129" si="2">MONTH(B66)&amp;TEXT(WEEKNUM(B66,2)-WEEKNUM(B66+1-DAY(B66),2)+1,"月第0周")</f>
        <v>4月第1周</v>
      </c>
      <c r="D66" s="89" t="s">
        <v>26</v>
      </c>
      <c r="E66" s="89" t="str">
        <f t="shared" ref="E66:E129" si="3">D66&amp;"--"&amp;"周"&amp;WEEKDAY(B66,2)</f>
        <v>4月第1周--周3</v>
      </c>
      <c r="F66" s="92" t="s">
        <v>27</v>
      </c>
      <c r="G66" s="92" t="s">
        <v>167</v>
      </c>
      <c r="H66" s="92" t="str">
        <f>_xlfn.XLOOKUP(O66,匹配表1065!T:T,匹配表1065!W:W)</f>
        <v>苏州市</v>
      </c>
      <c r="I66" s="89" t="str">
        <f>_xlfn.XLOOKUP(O66,匹配表1065!T:T,匹配表1065!X:X)</f>
        <v>PME2016</v>
      </c>
      <c r="J66" s="89" t="s">
        <v>173</v>
      </c>
      <c r="K66" s="89" cm="1">
        <f ca="1" t="array" ref="K66:L66">_xlfn.XLOOKUP(J66,匹配表1065!Y:Y,匹配表1065!AA:AB)</f>
        <v>1</v>
      </c>
      <c r="L66" s="89" t="str">
        <v>3个月以内</v>
      </c>
      <c r="M66" s="92" t="s">
        <v>35</v>
      </c>
      <c r="N66" s="92">
        <v>1</v>
      </c>
      <c r="O66" s="93" t="str">
        <f>_xlfn.XLOOKUP(P66,匹配表1065!U:U,匹配表1065!T:T)</f>
        <v>HO00001048</v>
      </c>
      <c r="P66" s="89" t="s">
        <v>176</v>
      </c>
      <c r="Q66" s="92" t="s">
        <v>178</v>
      </c>
      <c r="R66" s="89" t="str">
        <f>_xlfn.XLOOKUP(Q66,匹配表1065!L:L,匹配表1065!O:O)</f>
        <v>B</v>
      </c>
      <c r="S66" s="93" t="str">
        <f>IFERROR(_xlfn.XLOOKUP(Q66,匹配表1065!AI:AI,匹配表1065!AJ:AJ),"绿标")</f>
        <v>绿标</v>
      </c>
      <c r="T66" s="93" t="str" cm="1">
        <f t="array" ref="T66:U66">_xlfn.XLOOKUP(Q66,匹配表1065!L:L,匹配表1065!M:N)</f>
        <v>脑血管</v>
      </c>
      <c r="U66" s="94" t="str">
        <v>神经内科</v>
      </c>
      <c r="V66" s="95" t="s">
        <v>33</v>
      </c>
      <c r="W66" s="93">
        <f>_xlfn.XLOOKUP(M66,匹配表1065!D:D,匹配表1065!F:F)*N66</f>
        <v>4</v>
      </c>
    </row>
    <row r="67" customHeight="1" spans="1:23">
      <c r="A67" s="89" t="s">
        <v>25</v>
      </c>
      <c r="B67" s="90">
        <v>46113</v>
      </c>
      <c r="C67" s="91" t="str">
        <f t="shared" si="2"/>
        <v>4月第1周</v>
      </c>
      <c r="D67" s="89" t="s">
        <v>26</v>
      </c>
      <c r="E67" s="89" t="str">
        <f t="shared" si="3"/>
        <v>4月第1周--周3</v>
      </c>
      <c r="F67" s="92" t="s">
        <v>27</v>
      </c>
      <c r="G67" s="92" t="s">
        <v>167</v>
      </c>
      <c r="H67" s="92" t="str">
        <f>_xlfn.XLOOKUP(O67,匹配表1065!T:T,匹配表1065!W:W)</f>
        <v>苏州市</v>
      </c>
      <c r="I67" s="89" t="str">
        <f>_xlfn.XLOOKUP(O67,匹配表1065!T:T,匹配表1065!X:X)</f>
        <v>PME2016</v>
      </c>
      <c r="J67" s="89" t="s">
        <v>173</v>
      </c>
      <c r="K67" s="89" cm="1">
        <f ca="1" t="array" ref="K67:L67">_xlfn.XLOOKUP(J67,匹配表1065!Y:Y,匹配表1065!AA:AB)</f>
        <v>1</v>
      </c>
      <c r="L67" s="89" t="str">
        <v>3个月以内</v>
      </c>
      <c r="M67" s="92" t="s">
        <v>35</v>
      </c>
      <c r="N67" s="92">
        <v>1</v>
      </c>
      <c r="O67" s="93" t="str">
        <f>_xlfn.XLOOKUP(P67,匹配表1065!U:U,匹配表1065!T:T)</f>
        <v>HO00001048</v>
      </c>
      <c r="P67" s="89" t="s">
        <v>176</v>
      </c>
      <c r="Q67" s="92" t="s">
        <v>179</v>
      </c>
      <c r="R67" s="89" t="str">
        <f>_xlfn.XLOOKUP(Q67,匹配表1065!L:L,匹配表1065!O:O)</f>
        <v>B</v>
      </c>
      <c r="S67" s="93" t="str">
        <f>IFERROR(_xlfn.XLOOKUP(Q67,匹配表1065!AI:AI,匹配表1065!AJ:AJ),"绿标")</f>
        <v>绿标</v>
      </c>
      <c r="T67" s="93" t="str" cm="1">
        <f t="array" ref="T67:U67">_xlfn.XLOOKUP(Q67,匹配表1065!L:L,匹配表1065!M:N)</f>
        <v>脑血管</v>
      </c>
      <c r="U67" s="94" t="str">
        <v>神经内科</v>
      </c>
      <c r="V67" s="95" t="s">
        <v>58</v>
      </c>
      <c r="W67" s="93">
        <f>_xlfn.XLOOKUP(M67,匹配表1065!D:D,匹配表1065!F:F)*N67</f>
        <v>4</v>
      </c>
    </row>
    <row r="68" customHeight="1" spans="1:23">
      <c r="A68" s="89" t="s">
        <v>25</v>
      </c>
      <c r="B68" s="90">
        <v>46113</v>
      </c>
      <c r="C68" s="91" t="str">
        <f t="shared" si="2"/>
        <v>4月第1周</v>
      </c>
      <c r="D68" s="89" t="s">
        <v>26</v>
      </c>
      <c r="E68" s="89" t="str">
        <f t="shared" si="3"/>
        <v>4月第1周--周3</v>
      </c>
      <c r="F68" s="92" t="s">
        <v>27</v>
      </c>
      <c r="G68" s="92" t="s">
        <v>167</v>
      </c>
      <c r="H68" s="92" t="str">
        <f>_xlfn.XLOOKUP(O68,匹配表1065!T:T,匹配表1065!W:W)</f>
        <v>南通市</v>
      </c>
      <c r="I68" s="89" t="str">
        <f>_xlfn.XLOOKUP(O68,匹配表1065!T:T,匹配表1065!X:X)</f>
        <v>PME2013</v>
      </c>
      <c r="J68" s="92" t="s">
        <v>180</v>
      </c>
      <c r="K68" s="89" cm="1">
        <f ca="1" t="array" ref="K68:L68">_xlfn.XLOOKUP(J68,匹配表1065!Y:Y,匹配表1065!AA:AB)</f>
        <v>51</v>
      </c>
      <c r="L68" s="89" t="str">
        <v>3个月以上</v>
      </c>
      <c r="M68" s="92" t="s">
        <v>30</v>
      </c>
      <c r="N68" s="92">
        <v>2</v>
      </c>
      <c r="O68" s="93" t="str">
        <f>_xlfn.XLOOKUP(P68,匹配表1065!U:U,匹配表1065!T:T)</f>
        <v>HO00001021</v>
      </c>
      <c r="P68" s="89" t="s">
        <v>181</v>
      </c>
      <c r="Q68" s="92" t="s">
        <v>182</v>
      </c>
      <c r="R68" s="89" t="str">
        <f>_xlfn.XLOOKUP(Q68,匹配表1065!L:L,匹配表1065!O:O)</f>
        <v>C</v>
      </c>
      <c r="S68" s="93" t="str">
        <f>IFERROR(_xlfn.XLOOKUP(Q68,匹配表1065!AI:AI,匹配表1065!AJ:AJ),"绿标")</f>
        <v>红标</v>
      </c>
      <c r="T68" s="93" t="str" cm="1">
        <f t="array" ref="T68:U68">_xlfn.XLOOKUP(Q68,匹配表1065!L:L,匹配表1065!M:N)</f>
        <v>眩晕</v>
      </c>
      <c r="U68" s="94" t="str">
        <v>神经内科</v>
      </c>
      <c r="V68" s="95" t="s">
        <v>70</v>
      </c>
      <c r="W68" s="93">
        <f>_xlfn.XLOOKUP(M68,匹配表1065!D:D,匹配表1065!F:F)*N68</f>
        <v>24</v>
      </c>
    </row>
    <row r="69" customHeight="1" spans="1:23">
      <c r="A69" s="89" t="s">
        <v>25</v>
      </c>
      <c r="B69" s="90">
        <v>46113</v>
      </c>
      <c r="C69" s="91" t="str">
        <f t="shared" si="2"/>
        <v>4月第1周</v>
      </c>
      <c r="D69" s="89" t="s">
        <v>26</v>
      </c>
      <c r="E69" s="89" t="str">
        <f t="shared" si="3"/>
        <v>4月第1周--周3</v>
      </c>
      <c r="F69" s="92" t="s">
        <v>27</v>
      </c>
      <c r="G69" s="92" t="s">
        <v>167</v>
      </c>
      <c r="H69" s="92" t="str">
        <f>_xlfn.XLOOKUP(O69,匹配表1065!T:T,匹配表1065!W:W)</f>
        <v>南通市</v>
      </c>
      <c r="I69" s="89" t="str">
        <f>_xlfn.XLOOKUP(O69,匹配表1065!T:T,匹配表1065!X:X)</f>
        <v>PME2013</v>
      </c>
      <c r="J69" s="92" t="s">
        <v>180</v>
      </c>
      <c r="K69" s="89" cm="1">
        <f ca="1" t="array" ref="K69:L69">_xlfn.XLOOKUP(J69,匹配表1065!Y:Y,匹配表1065!AA:AB)</f>
        <v>51</v>
      </c>
      <c r="L69" s="89" t="str">
        <v>3个月以上</v>
      </c>
      <c r="M69" s="92" t="s">
        <v>35</v>
      </c>
      <c r="N69" s="92">
        <v>1</v>
      </c>
      <c r="O69" s="93" t="str">
        <f>_xlfn.XLOOKUP(P69,匹配表1065!U:U,匹配表1065!T:T)</f>
        <v>HO00001066</v>
      </c>
      <c r="P69" s="89" t="s">
        <v>183</v>
      </c>
      <c r="Q69" s="92" t="s">
        <v>184</v>
      </c>
      <c r="R69" s="89" t="str">
        <f>_xlfn.XLOOKUP(Q69,匹配表1065!L:L,匹配表1065!O:O)</f>
        <v>A</v>
      </c>
      <c r="S69" s="93" t="str">
        <f>IFERROR(_xlfn.XLOOKUP(Q69,匹配表1065!AI:AI,匹配表1065!AJ:AJ),"绿标")</f>
        <v>红标</v>
      </c>
      <c r="T69" s="93" t="str" cm="1">
        <f t="array" ref="T69:U69">_xlfn.XLOOKUP(Q69,匹配表1065!L:L,匹配表1065!M:N)</f>
        <v>头痛</v>
      </c>
      <c r="U69" s="94" t="str">
        <v>神经内科</v>
      </c>
      <c r="V69" s="95" t="s">
        <v>58</v>
      </c>
      <c r="W69" s="93">
        <f>_xlfn.XLOOKUP(M69,匹配表1065!D:D,匹配表1065!F:F)*N69</f>
        <v>4</v>
      </c>
    </row>
    <row r="70" customHeight="1" spans="1:23">
      <c r="A70" s="89" t="s">
        <v>25</v>
      </c>
      <c r="B70" s="90">
        <v>46113</v>
      </c>
      <c r="C70" s="91" t="str">
        <f t="shared" si="2"/>
        <v>4月第1周</v>
      </c>
      <c r="D70" s="89" t="s">
        <v>26</v>
      </c>
      <c r="E70" s="89" t="str">
        <f t="shared" si="3"/>
        <v>4月第1周--周3</v>
      </c>
      <c r="F70" s="92" t="s">
        <v>27</v>
      </c>
      <c r="G70" s="92" t="s">
        <v>167</v>
      </c>
      <c r="H70" s="92" t="str">
        <f>_xlfn.XLOOKUP(O70,匹配表1065!T:T,匹配表1065!W:W)</f>
        <v>南通市</v>
      </c>
      <c r="I70" s="89" t="str">
        <f>_xlfn.XLOOKUP(O70,匹配表1065!T:T,匹配表1065!X:X)</f>
        <v>PME2013</v>
      </c>
      <c r="J70" s="92" t="s">
        <v>180</v>
      </c>
      <c r="K70" s="89" cm="1">
        <f ca="1" t="array" ref="K70:L70">_xlfn.XLOOKUP(J70,匹配表1065!Y:Y,匹配表1065!AA:AB)</f>
        <v>51</v>
      </c>
      <c r="L70" s="89" t="str">
        <v>3个月以上</v>
      </c>
      <c r="M70" s="92" t="s">
        <v>35</v>
      </c>
      <c r="N70" s="92">
        <v>1</v>
      </c>
      <c r="O70" s="93" t="str">
        <f>_xlfn.XLOOKUP(P70,匹配表1065!U:U,匹配表1065!T:T)</f>
        <v>HO00001066</v>
      </c>
      <c r="P70" s="89" t="s">
        <v>183</v>
      </c>
      <c r="Q70" s="92" t="s">
        <v>185</v>
      </c>
      <c r="R70" s="89" t="str">
        <f>_xlfn.XLOOKUP(Q70,匹配表1065!L:L,匹配表1065!O:O)</f>
        <v>A</v>
      </c>
      <c r="S70" s="93" t="str">
        <f>IFERROR(_xlfn.XLOOKUP(Q70,匹配表1065!AI:AI,匹配表1065!AJ:AJ),"绿标")</f>
        <v>红标</v>
      </c>
      <c r="T70" s="93" t="str" cm="1">
        <f t="array" ref="T70:U70">_xlfn.XLOOKUP(Q70,匹配表1065!L:L,匹配表1065!M:N)</f>
        <v>头痛</v>
      </c>
      <c r="U70" s="94" t="str">
        <v>神经内科</v>
      </c>
      <c r="V70" s="95" t="s">
        <v>33</v>
      </c>
      <c r="W70" s="93">
        <f>_xlfn.XLOOKUP(M70,匹配表1065!D:D,匹配表1065!F:F)*N70</f>
        <v>4</v>
      </c>
    </row>
    <row r="71" customHeight="1" spans="1:23">
      <c r="A71" s="89" t="s">
        <v>25</v>
      </c>
      <c r="B71" s="90">
        <v>46113</v>
      </c>
      <c r="C71" s="91" t="str">
        <f t="shared" si="2"/>
        <v>4月第1周</v>
      </c>
      <c r="D71" s="89" t="s">
        <v>26</v>
      </c>
      <c r="E71" s="89" t="str">
        <f t="shared" si="3"/>
        <v>4月第1周--周3</v>
      </c>
      <c r="F71" s="92" t="s">
        <v>27</v>
      </c>
      <c r="G71" s="92" t="s">
        <v>167</v>
      </c>
      <c r="H71" s="92" t="str">
        <f>_xlfn.XLOOKUP(O71,匹配表1065!T:T,匹配表1065!W:W)</f>
        <v>南通市</v>
      </c>
      <c r="I71" s="89" t="str">
        <f>_xlfn.XLOOKUP(O71,匹配表1065!T:T,匹配表1065!X:X)</f>
        <v>PME2013</v>
      </c>
      <c r="J71" s="92" t="s">
        <v>180</v>
      </c>
      <c r="K71" s="89" cm="1">
        <f ca="1" t="array" ref="K71:L71">_xlfn.XLOOKUP(J71,匹配表1065!Y:Y,匹配表1065!AA:AB)</f>
        <v>51</v>
      </c>
      <c r="L71" s="89" t="str">
        <v>3个月以上</v>
      </c>
      <c r="M71" s="92" t="s">
        <v>35</v>
      </c>
      <c r="N71" s="92">
        <v>1</v>
      </c>
      <c r="O71" s="93" t="str">
        <f>_xlfn.XLOOKUP(P71,匹配表1065!U:U,匹配表1065!T:T)</f>
        <v>HO00001021</v>
      </c>
      <c r="P71" s="89" t="s">
        <v>181</v>
      </c>
      <c r="Q71" s="92" t="s">
        <v>182</v>
      </c>
      <c r="R71" s="89" t="str">
        <f>_xlfn.XLOOKUP(Q71,匹配表1065!L:L,匹配表1065!O:O)</f>
        <v>C</v>
      </c>
      <c r="S71" s="93" t="str">
        <f>IFERROR(_xlfn.XLOOKUP(Q71,匹配表1065!AI:AI,匹配表1065!AJ:AJ),"绿标")</f>
        <v>红标</v>
      </c>
      <c r="T71" s="93" t="str" cm="1">
        <f t="array" ref="T71:U71">_xlfn.XLOOKUP(Q71,匹配表1065!L:L,匹配表1065!M:N)</f>
        <v>眩晕</v>
      </c>
      <c r="U71" s="94" t="str">
        <v>神经内科</v>
      </c>
      <c r="V71" s="95" t="s">
        <v>70</v>
      </c>
      <c r="W71" s="93">
        <f>_xlfn.XLOOKUP(M71,匹配表1065!D:D,匹配表1065!F:F)*N71</f>
        <v>4</v>
      </c>
    </row>
    <row r="72" customHeight="1" spans="1:23">
      <c r="A72" s="89" t="s">
        <v>25</v>
      </c>
      <c r="B72" s="90">
        <v>46113</v>
      </c>
      <c r="C72" s="91" t="str">
        <f t="shared" si="2"/>
        <v>4月第1周</v>
      </c>
      <c r="D72" s="89" t="s">
        <v>26</v>
      </c>
      <c r="E72" s="89" t="str">
        <f t="shared" si="3"/>
        <v>4月第1周--周3</v>
      </c>
      <c r="F72" s="92" t="s">
        <v>27</v>
      </c>
      <c r="G72" s="92" t="s">
        <v>167</v>
      </c>
      <c r="H72" s="92" t="str">
        <f>_xlfn.XLOOKUP(O72,匹配表1065!T:T,匹配表1065!W:W)</f>
        <v>苏州市</v>
      </c>
      <c r="I72" s="89" t="str">
        <f>_xlfn.XLOOKUP(O72,匹配表1065!T:T,匹配表1065!X:X)</f>
        <v>PME2010</v>
      </c>
      <c r="J72" s="92" t="s">
        <v>186</v>
      </c>
      <c r="K72" s="89" cm="1">
        <f ca="1" t="array" ref="K72:L72">_xlfn.XLOOKUP(J72,匹配表1065!Y:Y,匹配表1065!AA:AB)</f>
        <v>6</v>
      </c>
      <c r="L72" s="89" t="str">
        <v>3个月以上</v>
      </c>
      <c r="M72" s="92" t="s">
        <v>30</v>
      </c>
      <c r="N72" s="92">
        <v>1</v>
      </c>
      <c r="O72" s="93" t="str">
        <f>_xlfn.XLOOKUP(P72,匹配表1065!U:U,匹配表1065!T:T)</f>
        <v>HO00392084</v>
      </c>
      <c r="P72" s="89" t="s">
        <v>187</v>
      </c>
      <c r="Q72" s="92" t="s">
        <v>188</v>
      </c>
      <c r="R72" s="89" t="str">
        <f>_xlfn.XLOOKUP(Q72,匹配表1065!L:L,匹配表1065!O:O)</f>
        <v>A</v>
      </c>
      <c r="S72" s="93" t="str">
        <f>IFERROR(_xlfn.XLOOKUP(Q72,匹配表1065!AI:AI,匹配表1065!AJ:AJ),"绿标")</f>
        <v>黑标</v>
      </c>
      <c r="T72" s="93" t="str" cm="1">
        <f t="array" ref="T72:U72">_xlfn.XLOOKUP(Q72,匹配表1065!L:L,匹配表1065!M:N)</f>
        <v>头痛</v>
      </c>
      <c r="U72" s="94" t="str">
        <v>神经内科</v>
      </c>
      <c r="V72" s="95" t="s">
        <v>67</v>
      </c>
      <c r="W72" s="93">
        <f>_xlfn.XLOOKUP(M72,匹配表1065!D:D,匹配表1065!F:F)*N72</f>
        <v>12</v>
      </c>
    </row>
    <row r="73" customHeight="1" spans="1:23">
      <c r="A73" s="89" t="s">
        <v>25</v>
      </c>
      <c r="B73" s="90">
        <v>46113</v>
      </c>
      <c r="C73" s="91" t="str">
        <f t="shared" si="2"/>
        <v>4月第1周</v>
      </c>
      <c r="D73" s="89" t="s">
        <v>26</v>
      </c>
      <c r="E73" s="89" t="str">
        <f t="shared" si="3"/>
        <v>4月第1周--周3</v>
      </c>
      <c r="F73" s="92" t="s">
        <v>27</v>
      </c>
      <c r="G73" s="92" t="s">
        <v>167</v>
      </c>
      <c r="H73" s="92" t="str">
        <f>_xlfn.XLOOKUP(O73,匹配表1065!T:T,匹配表1065!W:W)</f>
        <v>苏州市</v>
      </c>
      <c r="I73" s="89" t="str">
        <f>_xlfn.XLOOKUP(O73,匹配表1065!T:T,匹配表1065!X:X)</f>
        <v>PME2010</v>
      </c>
      <c r="J73" s="92" t="s">
        <v>186</v>
      </c>
      <c r="K73" s="89" cm="1">
        <f ca="1" t="array" ref="K73:L73">_xlfn.XLOOKUP(J73,匹配表1065!Y:Y,匹配表1065!AA:AB)</f>
        <v>6</v>
      </c>
      <c r="L73" s="89" t="str">
        <v>3个月以上</v>
      </c>
      <c r="M73" s="92" t="s">
        <v>35</v>
      </c>
      <c r="N73" s="92">
        <v>1</v>
      </c>
      <c r="O73" s="93" t="str">
        <f>_xlfn.XLOOKUP(P73,匹配表1065!U:U,匹配表1065!T:T)</f>
        <v>HO00001047</v>
      </c>
      <c r="P73" s="89" t="s">
        <v>189</v>
      </c>
      <c r="Q73" s="92" t="s">
        <v>190</v>
      </c>
      <c r="R73" s="89" t="str">
        <f>_xlfn.XLOOKUP(Q73,匹配表1065!L:L,匹配表1065!O:O)</f>
        <v>B</v>
      </c>
      <c r="S73" s="93" t="str">
        <f>IFERROR(_xlfn.XLOOKUP(Q73,匹配表1065!AI:AI,匹配表1065!AJ:AJ),"绿标")</f>
        <v>黑标</v>
      </c>
      <c r="T73" s="93" t="str" cm="1">
        <f t="array" ref="T73:U73">_xlfn.XLOOKUP(Q73,匹配表1065!L:L,匹配表1065!M:N)</f>
        <v>脑血管</v>
      </c>
      <c r="U73" s="94" t="str">
        <v>神经内科</v>
      </c>
      <c r="V73" s="95" t="s">
        <v>58</v>
      </c>
      <c r="W73" s="93">
        <f>_xlfn.XLOOKUP(M73,匹配表1065!D:D,匹配表1065!F:F)*N73</f>
        <v>4</v>
      </c>
    </row>
    <row r="74" customHeight="1" spans="1:23">
      <c r="A74" s="89" t="s">
        <v>25</v>
      </c>
      <c r="B74" s="90">
        <v>46113</v>
      </c>
      <c r="C74" s="91" t="str">
        <f t="shared" si="2"/>
        <v>4月第1周</v>
      </c>
      <c r="D74" s="89" t="s">
        <v>26</v>
      </c>
      <c r="E74" s="89" t="str">
        <f t="shared" si="3"/>
        <v>4月第1周--周3</v>
      </c>
      <c r="F74" s="92" t="s">
        <v>27</v>
      </c>
      <c r="G74" s="92" t="s">
        <v>167</v>
      </c>
      <c r="H74" s="92" t="str">
        <f>_xlfn.XLOOKUP(O74,匹配表1065!T:T,匹配表1065!W:W)</f>
        <v>苏州市</v>
      </c>
      <c r="I74" s="89" t="str">
        <f>_xlfn.XLOOKUP(O74,匹配表1065!T:T,匹配表1065!X:X)</f>
        <v>PME2010</v>
      </c>
      <c r="J74" s="92" t="s">
        <v>186</v>
      </c>
      <c r="K74" s="89" cm="1">
        <f ca="1" t="array" ref="K74:L74">_xlfn.XLOOKUP(J74,匹配表1065!Y:Y,匹配表1065!AA:AB)</f>
        <v>6</v>
      </c>
      <c r="L74" s="89" t="str">
        <v>3个月以上</v>
      </c>
      <c r="M74" s="92" t="s">
        <v>35</v>
      </c>
      <c r="N74" s="92">
        <v>1</v>
      </c>
      <c r="O74" s="93" t="str">
        <f>_xlfn.XLOOKUP(P74,匹配表1065!U:U,匹配表1065!T:T)</f>
        <v>HO00001051</v>
      </c>
      <c r="P74" s="89" t="s">
        <v>191</v>
      </c>
      <c r="Q74" s="92" t="s">
        <v>192</v>
      </c>
      <c r="R74" s="89" t="str">
        <f>_xlfn.XLOOKUP(Q74,匹配表1065!L:L,匹配表1065!O:O)</f>
        <v>B</v>
      </c>
      <c r="S74" s="93" t="str">
        <f>IFERROR(_xlfn.XLOOKUP(Q74,匹配表1065!AI:AI,匹配表1065!AJ:AJ),"绿标")</f>
        <v>绿标</v>
      </c>
      <c r="T74" s="93" t="str" cm="1">
        <f t="array" ref="T74:U74">_xlfn.XLOOKUP(Q74,匹配表1065!L:L,匹配表1065!M:N)</f>
        <v>抑郁焦虑</v>
      </c>
      <c r="U74" s="94" t="str">
        <v>神经内科</v>
      </c>
      <c r="V74" s="95" t="s">
        <v>58</v>
      </c>
      <c r="W74" s="93">
        <f>_xlfn.XLOOKUP(M74,匹配表1065!D:D,匹配表1065!F:F)*N74</f>
        <v>4</v>
      </c>
    </row>
    <row r="75" customHeight="1" spans="1:23">
      <c r="A75" s="89" t="s">
        <v>25</v>
      </c>
      <c r="B75" s="90">
        <v>46113</v>
      </c>
      <c r="C75" s="91" t="str">
        <f t="shared" si="2"/>
        <v>4月第1周</v>
      </c>
      <c r="D75" s="89" t="s">
        <v>26</v>
      </c>
      <c r="E75" s="89" t="str">
        <f t="shared" si="3"/>
        <v>4月第1周--周3</v>
      </c>
      <c r="F75" s="92" t="s">
        <v>27</v>
      </c>
      <c r="G75" s="92" t="s">
        <v>167</v>
      </c>
      <c r="H75" s="92" t="str">
        <f>_xlfn.XLOOKUP(O75,匹配表1065!T:T,匹配表1065!W:W)</f>
        <v>苏州市</v>
      </c>
      <c r="I75" s="89" t="str">
        <f>_xlfn.XLOOKUP(O75,匹配表1065!T:T,匹配表1065!X:X)</f>
        <v>PME2009</v>
      </c>
      <c r="J75" s="92" t="s">
        <v>193</v>
      </c>
      <c r="K75" s="89" cm="1">
        <f ca="1" t="array" ref="K75:L75">_xlfn.XLOOKUP(J75,匹配表1065!Y:Y,匹配表1065!AA:AB)</f>
        <v>7</v>
      </c>
      <c r="L75" s="89" t="str">
        <v>3个月以上</v>
      </c>
      <c r="M75" s="92" t="s">
        <v>55</v>
      </c>
      <c r="N75" s="92">
        <v>1</v>
      </c>
      <c r="O75" s="93" t="str">
        <f>_xlfn.XLOOKUP(P75,匹配表1065!U:U,匹配表1065!T:T)</f>
        <v>HO00017518</v>
      </c>
      <c r="P75" s="89" t="s">
        <v>194</v>
      </c>
      <c r="Q75" s="92" t="s">
        <v>195</v>
      </c>
      <c r="R75" s="89" t="str">
        <f>_xlfn.XLOOKUP(Q75,匹配表1065!L:L,匹配表1065!O:O)</f>
        <v>C</v>
      </c>
      <c r="S75" s="93" t="str">
        <f>IFERROR(_xlfn.XLOOKUP(Q75,匹配表1065!AI:AI,匹配表1065!AJ:AJ),"绿标")</f>
        <v>红标</v>
      </c>
      <c r="T75" s="93" t="str" cm="1">
        <f t="array" ref="T75:U75">_xlfn.XLOOKUP(Q75,匹配表1065!L:L,匹配表1065!M:N)</f>
        <v>眩晕</v>
      </c>
      <c r="U75" s="94" t="str">
        <v>耳鼻喉科</v>
      </c>
      <c r="V75" s="95" t="s">
        <v>42</v>
      </c>
      <c r="W75" s="93">
        <f>_xlfn.XLOOKUP(M75,匹配表1065!D:D,匹配表1065!F:F)*N75</f>
        <v>8</v>
      </c>
    </row>
    <row r="76" customHeight="1" spans="1:23">
      <c r="A76" s="89" t="s">
        <v>25</v>
      </c>
      <c r="B76" s="90">
        <v>46114</v>
      </c>
      <c r="C76" s="91" t="str">
        <f t="shared" si="2"/>
        <v>4月第1周</v>
      </c>
      <c r="D76" s="89" t="s">
        <v>26</v>
      </c>
      <c r="E76" s="89" t="str">
        <f t="shared" si="3"/>
        <v>4月第1周--周4</v>
      </c>
      <c r="F76" s="92" t="s">
        <v>27</v>
      </c>
      <c r="G76" s="92" t="s">
        <v>28</v>
      </c>
      <c r="H76" s="92" t="str">
        <f>_xlfn.XLOOKUP(O76,匹配表1065!T:T,匹配表1065!W:W)</f>
        <v>南京市</v>
      </c>
      <c r="I76" s="89" t="str">
        <f>_xlfn.XLOOKUP(O76,匹配表1065!T:T,匹配表1065!X:X)</f>
        <v>PME2006</v>
      </c>
      <c r="J76" s="92" t="s">
        <v>29</v>
      </c>
      <c r="K76" s="89" cm="1">
        <f ca="1" t="array" ref="K76:L76">_xlfn.XLOOKUP(J76,匹配表1065!Y:Y,匹配表1065!AA:AB)</f>
        <v>15</v>
      </c>
      <c r="L76" s="89" t="str">
        <v>3个月以上</v>
      </c>
      <c r="M76" s="92" t="s">
        <v>30</v>
      </c>
      <c r="N76" s="92">
        <v>1</v>
      </c>
      <c r="O76" s="93" t="str">
        <f>_xlfn.XLOOKUP(P76,匹配表1065!U:U,匹配表1065!T:T)</f>
        <v>HO00000959</v>
      </c>
      <c r="P76" s="89" t="s">
        <v>196</v>
      </c>
      <c r="Q76" s="92" t="s">
        <v>197</v>
      </c>
      <c r="R76" s="89" t="str">
        <f>_xlfn.XLOOKUP(Q76,匹配表1065!L:L,匹配表1065!O:O)</f>
        <v>C</v>
      </c>
      <c r="S76" s="93" t="str">
        <f>IFERROR(_xlfn.XLOOKUP(Q76,匹配表1065!AI:AI,匹配表1065!AJ:AJ),"绿标")</f>
        <v>红标</v>
      </c>
      <c r="T76" s="93" t="str" cm="1">
        <f t="array" ref="T76:U76">_xlfn.XLOOKUP(Q76,匹配表1065!L:L,匹配表1065!M:N)</f>
        <v>眩晕</v>
      </c>
      <c r="U76" s="94" t="str">
        <v>神经内科</v>
      </c>
      <c r="V76" s="95" t="s">
        <v>70</v>
      </c>
      <c r="W76" s="93">
        <f>_xlfn.XLOOKUP(M76,匹配表1065!D:D,匹配表1065!F:F)*N76</f>
        <v>12</v>
      </c>
    </row>
    <row r="77" customHeight="1" spans="1:23">
      <c r="A77" s="89" t="s">
        <v>25</v>
      </c>
      <c r="B77" s="90">
        <v>46114</v>
      </c>
      <c r="C77" s="91" t="str">
        <f t="shared" si="2"/>
        <v>4月第1周</v>
      </c>
      <c r="D77" s="89" t="s">
        <v>26</v>
      </c>
      <c r="E77" s="89" t="str">
        <f t="shared" si="3"/>
        <v>4月第1周--周4</v>
      </c>
      <c r="F77" s="92" t="s">
        <v>27</v>
      </c>
      <c r="G77" s="92" t="s">
        <v>28</v>
      </c>
      <c r="H77" s="92" t="str">
        <f>_xlfn.XLOOKUP(O77,匹配表1065!T:T,匹配表1065!W:W)</f>
        <v>南京市</v>
      </c>
      <c r="I77" s="89" t="str">
        <f>_xlfn.XLOOKUP(O77,匹配表1065!T:T,匹配表1065!X:X)</f>
        <v>PME2004</v>
      </c>
      <c r="J77" s="92" t="s">
        <v>34</v>
      </c>
      <c r="K77" s="89" cm="1">
        <f ca="1" t="array" ref="K77:L77">_xlfn.XLOOKUP(J77,匹配表1065!Y:Y,匹配表1065!AA:AB)</f>
        <v>11</v>
      </c>
      <c r="L77" s="89" t="str">
        <v>3个月以上</v>
      </c>
      <c r="M77" s="92" t="s">
        <v>30</v>
      </c>
      <c r="N77" s="92">
        <v>1</v>
      </c>
      <c r="O77" s="93" t="str">
        <f>_xlfn.XLOOKUP(P77,匹配表1065!U:U,匹配表1065!T:T)</f>
        <v>HO00000972</v>
      </c>
      <c r="P77" s="89" t="s">
        <v>36</v>
      </c>
      <c r="Q77" s="92" t="s">
        <v>37</v>
      </c>
      <c r="R77" s="89" t="str">
        <f>_xlfn.XLOOKUP(Q77,匹配表1065!L:L,匹配表1065!O:O)</f>
        <v>A</v>
      </c>
      <c r="S77" s="93" t="str">
        <f>IFERROR(_xlfn.XLOOKUP(Q77,匹配表1065!AI:AI,匹配表1065!AJ:AJ),"绿标")</f>
        <v>绿标</v>
      </c>
      <c r="T77" s="93" t="str" cm="1">
        <f t="array" ref="T77:U77">_xlfn.XLOOKUP(Q77,匹配表1065!L:L,匹配表1065!M:N)</f>
        <v>头痛</v>
      </c>
      <c r="U77" s="94" t="str">
        <v>神经内科</v>
      </c>
      <c r="V77" s="95" t="s">
        <v>42</v>
      </c>
      <c r="W77" s="93">
        <f>_xlfn.XLOOKUP(M77,匹配表1065!D:D,匹配表1065!F:F)*N77</f>
        <v>12</v>
      </c>
    </row>
    <row r="78" customHeight="1" spans="1:23">
      <c r="A78" s="89" t="s">
        <v>25</v>
      </c>
      <c r="B78" s="90">
        <v>46114</v>
      </c>
      <c r="C78" s="91" t="str">
        <f t="shared" si="2"/>
        <v>4月第1周</v>
      </c>
      <c r="D78" s="89" t="s">
        <v>26</v>
      </c>
      <c r="E78" s="89" t="str">
        <f t="shared" si="3"/>
        <v>4月第1周--周4</v>
      </c>
      <c r="F78" s="92" t="s">
        <v>27</v>
      </c>
      <c r="G78" s="92" t="s">
        <v>28</v>
      </c>
      <c r="H78" s="92" t="str">
        <f>_xlfn.XLOOKUP(O78,匹配表1065!T:T,匹配表1065!W:W)</f>
        <v>镇江市</v>
      </c>
      <c r="I78" s="89" t="str">
        <f>_xlfn.XLOOKUP(O78,匹配表1065!T:T,匹配表1065!X:X)</f>
        <v>PME2039</v>
      </c>
      <c r="J78" s="92" t="s">
        <v>39</v>
      </c>
      <c r="K78" s="89" cm="1">
        <f ca="1" t="array" ref="K78:L78">_xlfn.XLOOKUP(J78,匹配表1065!Y:Y,匹配表1065!AA:AB)</f>
        <v>7</v>
      </c>
      <c r="L78" s="89" t="str">
        <v>3个月以上</v>
      </c>
      <c r="M78" s="92" t="s">
        <v>30</v>
      </c>
      <c r="N78" s="92">
        <v>1</v>
      </c>
      <c r="O78" s="93" t="str">
        <f>_xlfn.XLOOKUP(P78,匹配表1065!U:U,匹配表1065!T:T)</f>
        <v>HO00001015</v>
      </c>
      <c r="P78" s="89" t="s">
        <v>43</v>
      </c>
      <c r="Q78" s="92" t="s">
        <v>198</v>
      </c>
      <c r="R78" s="89" t="str">
        <f>_xlfn.XLOOKUP(Q78,匹配表1065!L:L,匹配表1065!O:O)</f>
        <v>B</v>
      </c>
      <c r="S78" s="93" t="str">
        <f>IFERROR(_xlfn.XLOOKUP(Q78,匹配表1065!AI:AI,匹配表1065!AJ:AJ),"绿标")</f>
        <v>绿标</v>
      </c>
      <c r="T78" s="93" t="str" cm="1">
        <f t="array" ref="T78:U78">_xlfn.XLOOKUP(Q78,匹配表1065!L:L,匹配表1065!M:N)</f>
        <v>脑血管</v>
      </c>
      <c r="U78" s="94" t="str">
        <v>神经内科</v>
      </c>
      <c r="V78" s="95" t="s">
        <v>70</v>
      </c>
      <c r="W78" s="93">
        <f>_xlfn.XLOOKUP(M78,匹配表1065!D:D,匹配表1065!F:F)*N78</f>
        <v>12</v>
      </c>
    </row>
    <row r="79" customHeight="1" spans="1:23">
      <c r="A79" s="89" t="s">
        <v>25</v>
      </c>
      <c r="B79" s="90">
        <v>46114</v>
      </c>
      <c r="C79" s="91" t="str">
        <f t="shared" si="2"/>
        <v>4月第1周</v>
      </c>
      <c r="D79" s="89" t="s">
        <v>26</v>
      </c>
      <c r="E79" s="89" t="str">
        <f t="shared" si="3"/>
        <v>4月第1周--周4</v>
      </c>
      <c r="F79" s="92" t="s">
        <v>27</v>
      </c>
      <c r="G79" s="92" t="s">
        <v>28</v>
      </c>
      <c r="H79" s="92" t="str">
        <f>_xlfn.XLOOKUP(O79,匹配表1065!T:T,匹配表1065!W:W)</f>
        <v>南京市</v>
      </c>
      <c r="I79" s="89" t="str">
        <f>_xlfn.XLOOKUP(O79,匹配表1065!T:T,匹配表1065!X:X)</f>
        <v>PME2040</v>
      </c>
      <c r="J79" s="89" t="s">
        <v>50</v>
      </c>
      <c r="K79" s="89" t="e" cm="1">
        <f ca="1" t="array" ref="K79">_xlfn.XLOOKUP(J79,匹配表1065!Y:Y,匹配表1065!AA:AB)</f>
        <v>#N/A</v>
      </c>
      <c r="L79" s="89"/>
      <c r="M79" s="92" t="s">
        <v>30</v>
      </c>
      <c r="N79" s="92">
        <v>1</v>
      </c>
      <c r="O79" s="93" t="str">
        <f>_xlfn.XLOOKUP(P79,匹配表1065!U:U,匹配表1065!T:T)</f>
        <v>HO00000966</v>
      </c>
      <c r="P79" s="89" t="s">
        <v>51</v>
      </c>
      <c r="Q79" s="92" t="s">
        <v>199</v>
      </c>
      <c r="R79" s="89" t="str">
        <f>_xlfn.XLOOKUP(Q79,匹配表1065!L:L,匹配表1065!O:O)</f>
        <v>A</v>
      </c>
      <c r="S79" s="93" t="str">
        <f>IFERROR(_xlfn.XLOOKUP(Q79,匹配表1065!AI:AI,匹配表1065!AJ:AJ),"绿标")</f>
        <v>绿标</v>
      </c>
      <c r="T79" s="93" t="str" cm="1">
        <f t="array" ref="T79:U79">_xlfn.XLOOKUP(Q79,匹配表1065!L:L,匹配表1065!M:N)</f>
        <v>头痛</v>
      </c>
      <c r="U79" s="94" t="str">
        <v>神经内科</v>
      </c>
      <c r="V79" s="95" t="s">
        <v>70</v>
      </c>
      <c r="W79" s="93">
        <f>_xlfn.XLOOKUP(M79,匹配表1065!D:D,匹配表1065!F:F)*N79</f>
        <v>12</v>
      </c>
    </row>
    <row r="80" customHeight="1" spans="1:23">
      <c r="A80" s="89" t="s">
        <v>25</v>
      </c>
      <c r="B80" s="90">
        <v>46114</v>
      </c>
      <c r="C80" s="91" t="str">
        <f t="shared" si="2"/>
        <v>4月第1周</v>
      </c>
      <c r="D80" s="89" t="s">
        <v>26</v>
      </c>
      <c r="E80" s="89" t="str">
        <f t="shared" si="3"/>
        <v>4月第1周--周4</v>
      </c>
      <c r="F80" s="92" t="s">
        <v>27</v>
      </c>
      <c r="G80" s="92" t="s">
        <v>28</v>
      </c>
      <c r="H80" s="92" t="str">
        <f>_xlfn.XLOOKUP(O80,匹配表1065!T:T,匹配表1065!W:W)</f>
        <v>扬州市</v>
      </c>
      <c r="I80" s="89" t="str">
        <f>_xlfn.XLOOKUP(O80,匹配表1065!T:T,匹配表1065!X:X)</f>
        <v>PME2012</v>
      </c>
      <c r="J80" s="92" t="s">
        <v>60</v>
      </c>
      <c r="K80" s="89" cm="1">
        <f ca="1" t="array" ref="K80:L80">_xlfn.XLOOKUP(J80,匹配表1065!Y:Y,匹配表1065!AA:AB)</f>
        <v>13</v>
      </c>
      <c r="L80" s="89" t="str">
        <v>3个月以上</v>
      </c>
      <c r="M80" s="92" t="s">
        <v>30</v>
      </c>
      <c r="N80" s="92">
        <v>1</v>
      </c>
      <c r="O80" s="93" t="str">
        <f>_xlfn.XLOOKUP(P80,匹配表1065!U:U,匹配表1065!T:T)</f>
        <v>HO00000968</v>
      </c>
      <c r="P80" s="89" t="s">
        <v>61</v>
      </c>
      <c r="Q80" s="92" t="s">
        <v>62</v>
      </c>
      <c r="R80" s="89" t="str">
        <f>_xlfn.XLOOKUP(Q80,匹配表1065!L:L,匹配表1065!O:O)</f>
        <v>A</v>
      </c>
      <c r="S80" s="93" t="str">
        <f>IFERROR(_xlfn.XLOOKUP(Q80,匹配表1065!AI:AI,匹配表1065!AJ:AJ),"绿标")</f>
        <v>红标</v>
      </c>
      <c r="T80" s="93" t="str" cm="1">
        <f t="array" ref="T80:U80">_xlfn.XLOOKUP(Q80,匹配表1065!L:L,匹配表1065!M:N)</f>
        <v>头痛</v>
      </c>
      <c r="U80" s="94" t="str">
        <v>神经内科</v>
      </c>
      <c r="V80" s="95" t="s">
        <v>42</v>
      </c>
      <c r="W80" s="93">
        <f>_xlfn.XLOOKUP(M80,匹配表1065!D:D,匹配表1065!F:F)*N80</f>
        <v>12</v>
      </c>
    </row>
    <row r="81" customHeight="1" spans="1:23">
      <c r="A81" s="89" t="s">
        <v>25</v>
      </c>
      <c r="B81" s="90">
        <v>46114</v>
      </c>
      <c r="C81" s="91" t="str">
        <f t="shared" si="2"/>
        <v>4月第1周</v>
      </c>
      <c r="D81" s="89" t="s">
        <v>26</v>
      </c>
      <c r="E81" s="89" t="str">
        <f t="shared" si="3"/>
        <v>4月第1周--周4</v>
      </c>
      <c r="F81" s="92" t="s">
        <v>27</v>
      </c>
      <c r="G81" s="92" t="s">
        <v>28</v>
      </c>
      <c r="H81" s="92" t="str">
        <f>_xlfn.XLOOKUP(O81,匹配表1065!T:T,匹配表1065!W:W)</f>
        <v>泰州市</v>
      </c>
      <c r="I81" s="89" t="str">
        <f>_xlfn.XLOOKUP(O81,匹配表1065!T:T,匹配表1065!X:X)</f>
        <v>PME2012</v>
      </c>
      <c r="J81" s="92" t="s">
        <v>60</v>
      </c>
      <c r="K81" s="89" cm="1">
        <f ca="1" t="array" ref="K81:L81">_xlfn.XLOOKUP(J81,匹配表1065!Y:Y,匹配表1065!AA:AB)</f>
        <v>13</v>
      </c>
      <c r="L81" s="89" t="str">
        <v>3个月以上</v>
      </c>
      <c r="M81" s="92" t="s">
        <v>55</v>
      </c>
      <c r="N81" s="92">
        <v>1</v>
      </c>
      <c r="O81" s="93" t="str">
        <f>_xlfn.XLOOKUP(P81,匹配表1065!U:U,匹配表1065!T:T)</f>
        <v>HO00000954</v>
      </c>
      <c r="P81" s="89" t="s">
        <v>200</v>
      </c>
      <c r="Q81" s="92" t="s">
        <v>201</v>
      </c>
      <c r="R81" s="89" t="str">
        <f>_xlfn.XLOOKUP(Q81,匹配表1065!L:L,匹配表1065!O:O)</f>
        <v>B</v>
      </c>
      <c r="S81" s="93" t="str">
        <f>IFERROR(_xlfn.XLOOKUP(Q81,匹配表1065!AI:AI,匹配表1065!AJ:AJ),"绿标")</f>
        <v>绿标</v>
      </c>
      <c r="T81" s="93" t="str" cm="1">
        <f t="array" ref="T81:U81">_xlfn.XLOOKUP(Q81,匹配表1065!L:L,匹配表1065!M:N)</f>
        <v>脑血管</v>
      </c>
      <c r="U81" s="94" t="str">
        <v>神经内科</v>
      </c>
      <c r="V81" s="95" t="s">
        <v>42</v>
      </c>
      <c r="W81" s="93">
        <f>_xlfn.XLOOKUP(M81,匹配表1065!D:D,匹配表1065!F:F)*N81</f>
        <v>8</v>
      </c>
    </row>
    <row r="82" customHeight="1" spans="1:23">
      <c r="A82" s="89" t="s">
        <v>25</v>
      </c>
      <c r="B82" s="90">
        <v>46114</v>
      </c>
      <c r="C82" s="91" t="str">
        <f t="shared" si="2"/>
        <v>4月第1周</v>
      </c>
      <c r="D82" s="89" t="s">
        <v>26</v>
      </c>
      <c r="E82" s="89" t="str">
        <f t="shared" si="3"/>
        <v>4月第1周--周4</v>
      </c>
      <c r="F82" s="92" t="s">
        <v>27</v>
      </c>
      <c r="G82" s="92" t="s">
        <v>28</v>
      </c>
      <c r="H82" s="92" t="str">
        <f>_xlfn.XLOOKUP(O82,匹配表1065!T:T,匹配表1065!W:W)</f>
        <v>常州市</v>
      </c>
      <c r="I82" s="89" t="str">
        <f>_xlfn.XLOOKUP(O82,匹配表1065!T:T,匹配表1065!X:X)</f>
        <v>PME2015</v>
      </c>
      <c r="J82" s="92" t="s">
        <v>45</v>
      </c>
      <c r="K82" s="89" cm="1">
        <f ca="1" t="array" ref="K82:L82">_xlfn.XLOOKUP(J82,匹配表1065!Y:Y,匹配表1065!AA:AB)</f>
        <v>9</v>
      </c>
      <c r="L82" s="89" t="str">
        <v>3个月以上</v>
      </c>
      <c r="M82" s="92" t="s">
        <v>202</v>
      </c>
      <c r="N82" s="92">
        <v>1</v>
      </c>
      <c r="O82" s="93" t="str">
        <f>_xlfn.XLOOKUP(P82,匹配表1065!U:U,匹配表1065!T:T)</f>
        <v>HO00000940</v>
      </c>
      <c r="P82" s="89" t="s">
        <v>203</v>
      </c>
      <c r="Q82" s="92" t="s">
        <v>204</v>
      </c>
      <c r="R82" s="89" t="str">
        <f>_xlfn.XLOOKUP(Q82,匹配表1065!L:L,匹配表1065!O:O)</f>
        <v>C</v>
      </c>
      <c r="S82" s="93" t="str">
        <f>IFERROR(_xlfn.XLOOKUP(Q82,匹配表1065!AI:AI,匹配表1065!AJ:AJ),"绿标")</f>
        <v>红标</v>
      </c>
      <c r="T82" s="93" t="str" cm="1">
        <f t="array" ref="T82:U82">_xlfn.XLOOKUP(Q82,匹配表1065!L:L,匹配表1065!M:N)</f>
        <v>眩晕</v>
      </c>
      <c r="U82" s="94" t="str">
        <v>耳鼻喉科</v>
      </c>
      <c r="V82" s="95" t="s">
        <v>58</v>
      </c>
      <c r="W82" s="93">
        <f>_xlfn.XLOOKUP(M82,匹配表1065!D:D,匹配表1065!F:F)*N82</f>
        <v>16</v>
      </c>
    </row>
    <row r="83" customHeight="1" spans="1:23">
      <c r="A83" s="89" t="s">
        <v>25</v>
      </c>
      <c r="B83" s="90">
        <v>46114</v>
      </c>
      <c r="C83" s="91" t="str">
        <f t="shared" si="2"/>
        <v>4月第1周</v>
      </c>
      <c r="D83" s="89" t="s">
        <v>26</v>
      </c>
      <c r="E83" s="89" t="str">
        <f t="shared" si="3"/>
        <v>4月第1周--周4</v>
      </c>
      <c r="F83" s="92" t="s">
        <v>27</v>
      </c>
      <c r="G83" s="92" t="s">
        <v>28</v>
      </c>
      <c r="H83" s="92" t="str">
        <f>_xlfn.XLOOKUP(O83,匹配表1065!T:T,匹配表1065!W:W)</f>
        <v>南京市</v>
      </c>
      <c r="I83" s="89" t="str">
        <f>_xlfn.XLOOKUP(O83,匹配表1065!T:T,匹配表1065!X:X)</f>
        <v>PME2005</v>
      </c>
      <c r="J83" s="89" t="s">
        <v>54</v>
      </c>
      <c r="K83" s="89" cm="1">
        <f ca="1" t="array" ref="K83:L83">_xlfn.XLOOKUP(J83,匹配表1065!Y:Y,匹配表1065!AA:AB)</f>
        <v>3</v>
      </c>
      <c r="L83" s="89" t="str">
        <v>3个月以上</v>
      </c>
      <c r="M83" s="92" t="s">
        <v>30</v>
      </c>
      <c r="N83" s="92">
        <v>1</v>
      </c>
      <c r="O83" s="93" t="str">
        <f>_xlfn.XLOOKUP(P83,匹配表1065!U:U,匹配表1065!T:T)</f>
        <v>HO00000975</v>
      </c>
      <c r="P83" s="89" t="s">
        <v>56</v>
      </c>
      <c r="Q83" s="92" t="s">
        <v>205</v>
      </c>
      <c r="R83" s="89" t="str">
        <f>_xlfn.XLOOKUP(Q83,匹配表1065!L:L,匹配表1065!O:O)</f>
        <v>B</v>
      </c>
      <c r="S83" s="93" t="str">
        <f>IFERROR(_xlfn.XLOOKUP(Q83,匹配表1065!AI:AI,匹配表1065!AJ:AJ),"绿标")</f>
        <v>绿标</v>
      </c>
      <c r="T83" s="93" t="str" cm="1">
        <f t="array" ref="T83:U83">_xlfn.XLOOKUP(Q83,匹配表1065!L:L,匹配表1065!M:N)</f>
        <v>脑血管</v>
      </c>
      <c r="U83" s="94" t="str">
        <v>神经内科</v>
      </c>
      <c r="V83" s="95" t="s">
        <v>33</v>
      </c>
      <c r="W83" s="93">
        <f>_xlfn.XLOOKUP(M83,匹配表1065!D:D,匹配表1065!F:F)*N83</f>
        <v>12</v>
      </c>
    </row>
    <row r="84" customHeight="1" spans="1:23">
      <c r="A84" s="89" t="s">
        <v>25</v>
      </c>
      <c r="B84" s="90">
        <v>46114</v>
      </c>
      <c r="C84" s="91" t="str">
        <f t="shared" si="2"/>
        <v>4月第1周</v>
      </c>
      <c r="D84" s="89" t="s">
        <v>26</v>
      </c>
      <c r="E84" s="89" t="str">
        <f t="shared" si="3"/>
        <v>4月第1周--周4</v>
      </c>
      <c r="F84" s="92" t="s">
        <v>27</v>
      </c>
      <c r="G84" s="92" t="s">
        <v>92</v>
      </c>
      <c r="H84" s="92" t="str">
        <f>_xlfn.XLOOKUP(O84,匹配表1065!T:T,匹配表1065!W:W)</f>
        <v>合肥市</v>
      </c>
      <c r="I84" s="89" t="str">
        <f>_xlfn.XLOOKUP(O84,匹配表1065!T:T,匹配表1065!X:X)</f>
        <v>PME2007</v>
      </c>
      <c r="J84" s="92" t="s">
        <v>93</v>
      </c>
      <c r="K84" s="89" cm="1">
        <f ca="1" t="array" ref="K84:L84">_xlfn.XLOOKUP(J84,匹配表1065!Y:Y,匹配表1065!AA:AB)</f>
        <v>9</v>
      </c>
      <c r="L84" s="89" t="str">
        <v>3个月以上</v>
      </c>
      <c r="M84" s="92" t="s">
        <v>35</v>
      </c>
      <c r="N84" s="92">
        <v>1</v>
      </c>
      <c r="O84" s="93" t="str">
        <f>_xlfn.XLOOKUP(P84,匹配表1065!U:U,匹配表1065!T:T)</f>
        <v>HO00000001</v>
      </c>
      <c r="P84" s="89" t="s">
        <v>94</v>
      </c>
      <c r="Q84" s="92" t="s">
        <v>206</v>
      </c>
      <c r="R84" s="89" t="str">
        <f>_xlfn.XLOOKUP(Q84,匹配表1065!L:L,匹配表1065!O:O)</f>
        <v>A</v>
      </c>
      <c r="S84" s="93" t="str">
        <f>IFERROR(_xlfn.XLOOKUP(Q84,匹配表1065!AI:AI,匹配表1065!AJ:AJ),"绿标")</f>
        <v>绿标</v>
      </c>
      <c r="T84" s="93" t="str" cm="1">
        <f t="array" ref="T84:U84">_xlfn.XLOOKUP(Q84,匹配表1065!L:L,匹配表1065!M:N)</f>
        <v>头痛</v>
      </c>
      <c r="U84" s="94" t="str">
        <v>神经内科</v>
      </c>
      <c r="V84" s="95" t="s">
        <v>58</v>
      </c>
      <c r="W84" s="93">
        <f>_xlfn.XLOOKUP(M84,匹配表1065!D:D,匹配表1065!F:F)*N84</f>
        <v>4</v>
      </c>
    </row>
    <row r="85" customHeight="1" spans="1:23">
      <c r="A85" s="89" t="s">
        <v>25</v>
      </c>
      <c r="B85" s="90">
        <v>46114</v>
      </c>
      <c r="C85" s="91" t="str">
        <f t="shared" si="2"/>
        <v>4月第1周</v>
      </c>
      <c r="D85" s="89" t="s">
        <v>26</v>
      </c>
      <c r="E85" s="89" t="str">
        <f t="shared" si="3"/>
        <v>4月第1周--周4</v>
      </c>
      <c r="F85" s="92" t="s">
        <v>27</v>
      </c>
      <c r="G85" s="92" t="s">
        <v>92</v>
      </c>
      <c r="H85" s="92" t="str">
        <f>_xlfn.XLOOKUP(O85,匹配表1065!T:T,匹配表1065!W:W)</f>
        <v>合肥市</v>
      </c>
      <c r="I85" s="89" t="str">
        <f>_xlfn.XLOOKUP(O85,匹配表1065!T:T,匹配表1065!X:X)</f>
        <v>PME2007</v>
      </c>
      <c r="J85" s="92" t="s">
        <v>93</v>
      </c>
      <c r="K85" s="89" cm="1">
        <f ca="1" t="array" ref="K85:L85">_xlfn.XLOOKUP(J85,匹配表1065!Y:Y,匹配表1065!AA:AB)</f>
        <v>9</v>
      </c>
      <c r="L85" s="89" t="str">
        <v>3个月以上</v>
      </c>
      <c r="M85" s="92" t="s">
        <v>202</v>
      </c>
      <c r="N85" s="92">
        <v>1</v>
      </c>
      <c r="O85" s="93" t="str">
        <f>_xlfn.XLOOKUP(P85,匹配表1065!U:U,匹配表1065!T:T)</f>
        <v>HO00000001</v>
      </c>
      <c r="P85" s="89" t="s">
        <v>94</v>
      </c>
      <c r="Q85" s="92" t="s">
        <v>207</v>
      </c>
      <c r="R85" s="89" t="str">
        <f>_xlfn.XLOOKUP(Q85,匹配表1065!L:L,匹配表1065!O:O)</f>
        <v>C</v>
      </c>
      <c r="S85" s="93" t="str">
        <f>IFERROR(_xlfn.XLOOKUP(Q85,匹配表1065!AI:AI,匹配表1065!AJ:AJ),"绿标")</f>
        <v>红标</v>
      </c>
      <c r="T85" s="93" t="str" cm="1">
        <f t="array" ref="T85:U85">_xlfn.XLOOKUP(Q85,匹配表1065!L:L,匹配表1065!M:N)</f>
        <v>眩晕</v>
      </c>
      <c r="U85" s="94" t="str">
        <v>神经内科</v>
      </c>
      <c r="V85" s="95" t="s">
        <v>42</v>
      </c>
      <c r="W85" s="93">
        <f>_xlfn.XLOOKUP(M85,匹配表1065!D:D,匹配表1065!F:F)*N85</f>
        <v>16</v>
      </c>
    </row>
    <row r="86" customHeight="1" spans="1:23">
      <c r="A86" s="89" t="s">
        <v>25</v>
      </c>
      <c r="B86" s="90">
        <v>46114</v>
      </c>
      <c r="C86" s="91" t="str">
        <f t="shared" si="2"/>
        <v>4月第1周</v>
      </c>
      <c r="D86" s="89" t="s">
        <v>26</v>
      </c>
      <c r="E86" s="89" t="str">
        <f t="shared" si="3"/>
        <v>4月第1周--周4</v>
      </c>
      <c r="F86" s="92" t="s">
        <v>27</v>
      </c>
      <c r="G86" s="92" t="s">
        <v>92</v>
      </c>
      <c r="H86" s="92" t="str">
        <f>_xlfn.XLOOKUP(O86,匹配表1065!T:T,匹配表1065!W:W)</f>
        <v>合肥市</v>
      </c>
      <c r="I86" s="89" t="str">
        <f>_xlfn.XLOOKUP(O86,匹配表1065!T:T,匹配表1065!X:X)</f>
        <v>PME2047</v>
      </c>
      <c r="J86" s="92" t="s">
        <v>97</v>
      </c>
      <c r="K86" s="89" cm="1">
        <f ca="1" t="array" ref="K86:L86">_xlfn.XLOOKUP(J86,匹配表1065!Y:Y,匹配表1065!AA:AB)</f>
        <v>2</v>
      </c>
      <c r="L86" s="89" t="str">
        <v>3个月以内</v>
      </c>
      <c r="M86" s="92" t="s">
        <v>35</v>
      </c>
      <c r="N86" s="92">
        <v>1</v>
      </c>
      <c r="O86" s="93" t="str">
        <f>_xlfn.XLOOKUP(P86,匹配表1065!U:U,匹配表1065!T:T)</f>
        <v>HO00000005</v>
      </c>
      <c r="P86" s="89" t="s">
        <v>98</v>
      </c>
      <c r="Q86" s="92" t="s">
        <v>208</v>
      </c>
      <c r="R86" s="89" t="str">
        <f>_xlfn.XLOOKUP(Q86,匹配表1065!L:L,匹配表1065!O:O)</f>
        <v>A</v>
      </c>
      <c r="S86" s="93" t="str">
        <f>IFERROR(_xlfn.XLOOKUP(Q86,匹配表1065!AI:AI,匹配表1065!AJ:AJ),"绿标")</f>
        <v>黑标</v>
      </c>
      <c r="T86" s="93" t="str" cm="1">
        <f t="array" ref="T86:U86">_xlfn.XLOOKUP(Q86,匹配表1065!L:L,匹配表1065!M:N)</f>
        <v>头痛</v>
      </c>
      <c r="U86" s="94" t="str">
        <v>神经内科</v>
      </c>
      <c r="V86" s="95" t="s">
        <v>58</v>
      </c>
      <c r="W86" s="93">
        <f>_xlfn.XLOOKUP(M86,匹配表1065!D:D,匹配表1065!F:F)*N86</f>
        <v>4</v>
      </c>
    </row>
    <row r="87" customHeight="1" spans="1:23">
      <c r="A87" s="89" t="s">
        <v>25</v>
      </c>
      <c r="B87" s="90">
        <v>46114</v>
      </c>
      <c r="C87" s="91" t="str">
        <f t="shared" si="2"/>
        <v>4月第1周</v>
      </c>
      <c r="D87" s="89" t="s">
        <v>26</v>
      </c>
      <c r="E87" s="89" t="str">
        <f t="shared" si="3"/>
        <v>4月第1周--周4</v>
      </c>
      <c r="F87" s="92" t="s">
        <v>27</v>
      </c>
      <c r="G87" s="92" t="s">
        <v>92</v>
      </c>
      <c r="H87" s="92" t="str">
        <f>_xlfn.XLOOKUP(O87,匹配表1065!T:T,匹配表1065!W:W)</f>
        <v>合肥市</v>
      </c>
      <c r="I87" s="89" t="str">
        <f>_xlfn.XLOOKUP(O87,匹配表1065!T:T,匹配表1065!X:X)</f>
        <v>PME2047</v>
      </c>
      <c r="J87" s="92" t="s">
        <v>97</v>
      </c>
      <c r="K87" s="89" cm="1">
        <f ca="1" t="array" ref="K87:L87">_xlfn.XLOOKUP(J87,匹配表1065!Y:Y,匹配表1065!AA:AB)</f>
        <v>2</v>
      </c>
      <c r="L87" s="89" t="str">
        <v>3个月以内</v>
      </c>
      <c r="M87" s="92" t="s">
        <v>35</v>
      </c>
      <c r="N87" s="92">
        <v>1</v>
      </c>
      <c r="O87" s="93" t="str">
        <f>_xlfn.XLOOKUP(P87,匹配表1065!U:U,匹配表1065!T:T)</f>
        <v>HO00000005</v>
      </c>
      <c r="P87" s="89" t="s">
        <v>98</v>
      </c>
      <c r="Q87" s="92" t="s">
        <v>208</v>
      </c>
      <c r="R87" s="89" t="str">
        <f>_xlfn.XLOOKUP(Q87,匹配表1065!L:L,匹配表1065!O:O)</f>
        <v>A</v>
      </c>
      <c r="S87" s="93" t="str">
        <f>IFERROR(_xlfn.XLOOKUP(Q87,匹配表1065!AI:AI,匹配表1065!AJ:AJ),"绿标")</f>
        <v>黑标</v>
      </c>
      <c r="T87" s="93" t="str" cm="1">
        <f t="array" ref="T87:U87">_xlfn.XLOOKUP(Q87,匹配表1065!L:L,匹配表1065!M:N)</f>
        <v>头痛</v>
      </c>
      <c r="U87" s="94" t="str">
        <v>神经内科</v>
      </c>
      <c r="V87" s="95" t="s">
        <v>58</v>
      </c>
      <c r="W87" s="93">
        <f>_xlfn.XLOOKUP(M87,匹配表1065!D:D,匹配表1065!F:F)*N87</f>
        <v>4</v>
      </c>
    </row>
    <row r="88" customHeight="1" spans="1:23">
      <c r="A88" s="89" t="s">
        <v>25</v>
      </c>
      <c r="B88" s="90">
        <v>46114</v>
      </c>
      <c r="C88" s="91" t="str">
        <f t="shared" si="2"/>
        <v>4月第1周</v>
      </c>
      <c r="D88" s="89" t="s">
        <v>26</v>
      </c>
      <c r="E88" s="89" t="str">
        <f t="shared" si="3"/>
        <v>4月第1周--周4</v>
      </c>
      <c r="F88" s="92" t="s">
        <v>27</v>
      </c>
      <c r="G88" s="89" t="s">
        <v>63</v>
      </c>
      <c r="H88" s="92" t="str">
        <f>_xlfn.XLOOKUP(O88,匹配表1065!T:T,匹配表1065!W:W)</f>
        <v>南京市</v>
      </c>
      <c r="I88" s="89" t="str">
        <f>_xlfn.XLOOKUP(O88,匹配表1065!T:T,匹配表1065!X:X)</f>
        <v>PME2001</v>
      </c>
      <c r="J88" s="92" t="s">
        <v>64</v>
      </c>
      <c r="K88" s="89" cm="1">
        <f ca="1" t="array" ref="K88:L88">_xlfn.XLOOKUP(J88,匹配表1065!Y:Y,匹配表1065!AA:AB)</f>
        <v>31</v>
      </c>
      <c r="L88" s="89" t="str">
        <v>3个月以上</v>
      </c>
      <c r="M88" s="92" t="s">
        <v>30</v>
      </c>
      <c r="N88" s="92">
        <v>3</v>
      </c>
      <c r="O88" s="93" t="str">
        <f>_xlfn.XLOOKUP(P88,匹配表1065!U:U,匹配表1065!T:T)</f>
        <v>HO00000958</v>
      </c>
      <c r="P88" s="89" t="s">
        <v>65</v>
      </c>
      <c r="Q88" s="92" t="s">
        <v>209</v>
      </c>
      <c r="R88" s="89" t="str">
        <f>_xlfn.XLOOKUP(Q88,匹配表1065!L:L,匹配表1065!O:O)</f>
        <v>C</v>
      </c>
      <c r="S88" s="93" t="str">
        <f>IFERROR(_xlfn.XLOOKUP(Q88,匹配表1065!AI:AI,匹配表1065!AJ:AJ),"绿标")</f>
        <v>红标</v>
      </c>
      <c r="T88" s="93" t="str" cm="1">
        <f t="array" ref="T88:U88">_xlfn.XLOOKUP(Q88,匹配表1065!L:L,匹配表1065!M:N)</f>
        <v>眩晕</v>
      </c>
      <c r="U88" s="94" t="str">
        <v>耳鼻喉科</v>
      </c>
      <c r="V88" s="95" t="s">
        <v>70</v>
      </c>
      <c r="W88" s="93">
        <f>_xlfn.XLOOKUP(M88,匹配表1065!D:D,匹配表1065!F:F)*N88</f>
        <v>36</v>
      </c>
    </row>
    <row r="89" customHeight="1" spans="1:23">
      <c r="A89" s="89" t="s">
        <v>25</v>
      </c>
      <c r="B89" s="90">
        <v>46114</v>
      </c>
      <c r="C89" s="91" t="str">
        <f t="shared" si="2"/>
        <v>4月第1周</v>
      </c>
      <c r="D89" s="89" t="s">
        <v>26</v>
      </c>
      <c r="E89" s="89" t="str">
        <f t="shared" si="3"/>
        <v>4月第1周--周4</v>
      </c>
      <c r="F89" s="92" t="s">
        <v>27</v>
      </c>
      <c r="G89" s="89" t="s">
        <v>63</v>
      </c>
      <c r="H89" s="92" t="str">
        <f>_xlfn.XLOOKUP(O89,匹配表1065!T:T,匹配表1065!W:W)</f>
        <v>南京市</v>
      </c>
      <c r="I89" s="89" t="str">
        <f>_xlfn.XLOOKUP(O89,匹配表1065!T:T,匹配表1065!X:X)</f>
        <v>PME2001</v>
      </c>
      <c r="J89" s="92" t="s">
        <v>64</v>
      </c>
      <c r="K89" s="89" cm="1">
        <f ca="1" t="array" ref="K89:L89">_xlfn.XLOOKUP(J89,匹配表1065!Y:Y,匹配表1065!AA:AB)</f>
        <v>31</v>
      </c>
      <c r="L89" s="89" t="str">
        <v>3个月以上</v>
      </c>
      <c r="M89" s="92" t="s">
        <v>35</v>
      </c>
      <c r="N89" s="92">
        <v>1</v>
      </c>
      <c r="O89" s="93" t="str">
        <f>_xlfn.XLOOKUP(P89,匹配表1065!U:U,匹配表1065!T:T)</f>
        <v>HO00000958</v>
      </c>
      <c r="P89" s="89" t="s">
        <v>65</v>
      </c>
      <c r="Q89" s="92" t="s">
        <v>69</v>
      </c>
      <c r="R89" s="89" t="str">
        <f>_xlfn.XLOOKUP(Q89,匹配表1065!L:L,匹配表1065!O:O)</f>
        <v>C</v>
      </c>
      <c r="S89" s="93" t="str">
        <f>IFERROR(_xlfn.XLOOKUP(Q89,匹配表1065!AI:AI,匹配表1065!AJ:AJ),"绿标")</f>
        <v>绿标</v>
      </c>
      <c r="T89" s="93" t="str" cm="1">
        <f t="array" ref="T89:U89">_xlfn.XLOOKUP(Q89,匹配表1065!L:L,匹配表1065!M:N)</f>
        <v>眩晕</v>
      </c>
      <c r="U89" s="94" t="str">
        <v>耳鼻喉科</v>
      </c>
      <c r="V89" s="95" t="s">
        <v>70</v>
      </c>
      <c r="W89" s="93">
        <f>_xlfn.XLOOKUP(M89,匹配表1065!D:D,匹配表1065!F:F)*N89</f>
        <v>4</v>
      </c>
    </row>
    <row r="90" customHeight="1" spans="1:23">
      <c r="A90" s="89" t="s">
        <v>25</v>
      </c>
      <c r="B90" s="90">
        <v>46114</v>
      </c>
      <c r="C90" s="91" t="str">
        <f t="shared" si="2"/>
        <v>4月第1周</v>
      </c>
      <c r="D90" s="89" t="s">
        <v>26</v>
      </c>
      <c r="E90" s="89" t="str">
        <f t="shared" si="3"/>
        <v>4月第1周--周4</v>
      </c>
      <c r="F90" s="92" t="s">
        <v>27</v>
      </c>
      <c r="G90" s="89" t="s">
        <v>63</v>
      </c>
      <c r="H90" s="92" t="str">
        <f>_xlfn.XLOOKUP(O90,匹配表1065!T:T,匹配表1065!W:W)</f>
        <v>南京市</v>
      </c>
      <c r="I90" s="89" t="str">
        <f>_xlfn.XLOOKUP(O90,匹配表1065!T:T,匹配表1065!X:X)</f>
        <v>PME2001</v>
      </c>
      <c r="J90" s="92" t="s">
        <v>64</v>
      </c>
      <c r="K90" s="89" cm="1">
        <f ca="1" t="array" ref="K90:L90">_xlfn.XLOOKUP(J90,匹配表1065!Y:Y,匹配表1065!AA:AB)</f>
        <v>31</v>
      </c>
      <c r="L90" s="89" t="str">
        <v>3个月以上</v>
      </c>
      <c r="M90" s="92" t="s">
        <v>55</v>
      </c>
      <c r="N90" s="92">
        <v>1</v>
      </c>
      <c r="O90" s="93" t="str">
        <f>_xlfn.XLOOKUP(P90,匹配表1065!U:U,匹配表1065!T:T)</f>
        <v>HO00000958</v>
      </c>
      <c r="P90" s="89" t="s">
        <v>65</v>
      </c>
      <c r="Q90" s="92" t="s">
        <v>68</v>
      </c>
      <c r="R90" s="89" t="str">
        <f>_xlfn.XLOOKUP(Q90,匹配表1065!L:L,匹配表1065!O:O)</f>
        <v>A</v>
      </c>
      <c r="S90" s="93" t="str">
        <f>IFERROR(_xlfn.XLOOKUP(Q90,匹配表1065!AI:AI,匹配表1065!AJ:AJ),"绿标")</f>
        <v>红标</v>
      </c>
      <c r="T90" s="93" t="str" cm="1">
        <f t="array" ref="T90:U90">_xlfn.XLOOKUP(Q90,匹配表1065!L:L,匹配表1065!M:N)</f>
        <v>头痛</v>
      </c>
      <c r="U90" s="94" t="str">
        <v>神经内科</v>
      </c>
      <c r="V90" s="95" t="s">
        <v>58</v>
      </c>
      <c r="W90" s="93">
        <f>_xlfn.XLOOKUP(M90,匹配表1065!D:D,匹配表1065!F:F)*N90</f>
        <v>8</v>
      </c>
    </row>
    <row r="91" customHeight="1" spans="1:23">
      <c r="A91" s="89" t="s">
        <v>25</v>
      </c>
      <c r="B91" s="90">
        <v>46114</v>
      </c>
      <c r="C91" s="91" t="str">
        <f t="shared" si="2"/>
        <v>4月第1周</v>
      </c>
      <c r="D91" s="89" t="s">
        <v>26</v>
      </c>
      <c r="E91" s="89" t="str">
        <f t="shared" si="3"/>
        <v>4月第1周--周4</v>
      </c>
      <c r="F91" s="92" t="s">
        <v>27</v>
      </c>
      <c r="G91" s="89" t="s">
        <v>63</v>
      </c>
      <c r="H91" s="92" t="str">
        <f>_xlfn.XLOOKUP(O91,匹配表1065!T:T,匹配表1065!W:W)</f>
        <v>淮安市</v>
      </c>
      <c r="I91" s="89" t="str">
        <f>_xlfn.XLOOKUP(O91,匹配表1065!T:T,匹配表1065!X:X)</f>
        <v>PME2041</v>
      </c>
      <c r="J91" s="92" t="s">
        <v>71</v>
      </c>
      <c r="K91" s="89" cm="1">
        <f ca="1" t="array" ref="K91:L91">_xlfn.XLOOKUP(J91,匹配表1065!Y:Y,匹配表1065!AA:AB)</f>
        <v>5</v>
      </c>
      <c r="L91" s="89" t="str">
        <v>3个月以上</v>
      </c>
      <c r="M91" s="92" t="s">
        <v>35</v>
      </c>
      <c r="N91" s="92">
        <v>1</v>
      </c>
      <c r="O91" s="93" t="str">
        <f>_xlfn.XLOOKUP(P91,匹配表1065!U:U,匹配表1065!T:T)</f>
        <v>HO00000992</v>
      </c>
      <c r="P91" s="89" t="s">
        <v>72</v>
      </c>
      <c r="Q91" s="92" t="s">
        <v>73</v>
      </c>
      <c r="R91" s="89" t="str">
        <f>_xlfn.XLOOKUP(Q91,匹配表1065!L:L,匹配表1065!O:O)</f>
        <v>D</v>
      </c>
      <c r="S91" s="93" t="str">
        <f>IFERROR(_xlfn.XLOOKUP(Q91,匹配表1065!AI:AI,匹配表1065!AJ:AJ),"绿标")</f>
        <v>绿标</v>
      </c>
      <c r="T91" s="93" t="str" cm="1">
        <f t="array" ref="T91:U91">_xlfn.XLOOKUP(Q91,匹配表1065!L:L,匹配表1065!M:N)</f>
        <v>眩晕</v>
      </c>
      <c r="U91" s="94" t="str">
        <v>神经内科</v>
      </c>
      <c r="V91" s="95" t="s">
        <v>58</v>
      </c>
      <c r="W91" s="93">
        <f>_xlfn.XLOOKUP(M91,匹配表1065!D:D,匹配表1065!F:F)*N91</f>
        <v>4</v>
      </c>
    </row>
    <row r="92" customHeight="1" spans="1:23">
      <c r="A92" s="89" t="s">
        <v>25</v>
      </c>
      <c r="B92" s="90">
        <v>46114</v>
      </c>
      <c r="C92" s="91" t="str">
        <f t="shared" si="2"/>
        <v>4月第1周</v>
      </c>
      <c r="D92" s="89" t="s">
        <v>26</v>
      </c>
      <c r="E92" s="89" t="str">
        <f t="shared" si="3"/>
        <v>4月第1周--周4</v>
      </c>
      <c r="F92" s="92" t="s">
        <v>27</v>
      </c>
      <c r="G92" s="89" t="s">
        <v>63</v>
      </c>
      <c r="H92" s="92" t="str">
        <f>_xlfn.XLOOKUP(O92,匹配表1065!T:T,匹配表1065!W:W)</f>
        <v>连云港市</v>
      </c>
      <c r="I92" s="89" t="str">
        <f>_xlfn.XLOOKUP(O92,匹配表1065!T:T,匹配表1065!X:X)</f>
        <v>PME2042</v>
      </c>
      <c r="J92" s="92" t="s">
        <v>74</v>
      </c>
      <c r="K92" s="89" cm="1">
        <f ca="1" t="array" ref="K92:L92">_xlfn.XLOOKUP(J92,匹配表1065!Y:Y,匹配表1065!AA:AB)</f>
        <v>7</v>
      </c>
      <c r="L92" s="89" t="str">
        <v>3个月以上</v>
      </c>
      <c r="M92" s="92" t="s">
        <v>30</v>
      </c>
      <c r="N92" s="92">
        <v>1</v>
      </c>
      <c r="O92" s="93" t="str">
        <f>_xlfn.XLOOKUP(P92,匹配表1065!U:U,匹配表1065!T:T)</f>
        <v>HO00001004</v>
      </c>
      <c r="P92" s="89" t="s">
        <v>75</v>
      </c>
      <c r="Q92" s="92" t="s">
        <v>210</v>
      </c>
      <c r="R92" s="89" t="str">
        <f>_xlfn.XLOOKUP(Q92,匹配表1065!L:L,匹配表1065!O:O)</f>
        <v>A</v>
      </c>
      <c r="S92" s="93" t="str">
        <f>IFERROR(_xlfn.XLOOKUP(Q92,匹配表1065!AI:AI,匹配表1065!AJ:AJ),"绿标")</f>
        <v>红标</v>
      </c>
      <c r="T92" s="93" t="str" cm="1">
        <f t="array" ref="T92:U92">_xlfn.XLOOKUP(Q92,匹配表1065!L:L,匹配表1065!M:N)</f>
        <v>头痛</v>
      </c>
      <c r="U92" s="94" t="str">
        <v>神经内科</v>
      </c>
      <c r="V92" s="95" t="s">
        <v>70</v>
      </c>
      <c r="W92" s="93">
        <f>_xlfn.XLOOKUP(M92,匹配表1065!D:D,匹配表1065!F:F)*N92</f>
        <v>12</v>
      </c>
    </row>
    <row r="93" customHeight="1" spans="1:23">
      <c r="A93" s="89" t="s">
        <v>25</v>
      </c>
      <c r="B93" s="90">
        <v>46114</v>
      </c>
      <c r="C93" s="91" t="str">
        <f t="shared" si="2"/>
        <v>4月第1周</v>
      </c>
      <c r="D93" s="89" t="s">
        <v>26</v>
      </c>
      <c r="E93" s="89" t="str">
        <f t="shared" si="3"/>
        <v>4月第1周--周4</v>
      </c>
      <c r="F93" s="92" t="s">
        <v>27</v>
      </c>
      <c r="G93" s="89" t="s">
        <v>63</v>
      </c>
      <c r="H93" s="92" t="str">
        <f>_xlfn.XLOOKUP(O93,匹配表1065!T:T,匹配表1065!W:W)</f>
        <v>南京市</v>
      </c>
      <c r="I93" s="89" t="str">
        <f>_xlfn.XLOOKUP(O93,匹配表1065!T:T,匹配表1065!X:X)</f>
        <v>PME2002</v>
      </c>
      <c r="J93" s="92" t="s">
        <v>84</v>
      </c>
      <c r="K93" s="89" cm="1">
        <f ca="1" t="array" ref="K93:L93">_xlfn.XLOOKUP(J93,匹配表1065!Y:Y,匹配表1065!AA:AB)</f>
        <v>31</v>
      </c>
      <c r="L93" s="89" t="str">
        <v>3个月以上</v>
      </c>
      <c r="M93" s="92" t="s">
        <v>30</v>
      </c>
      <c r="N93" s="92">
        <v>1</v>
      </c>
      <c r="O93" s="93" t="str">
        <f>_xlfn.XLOOKUP(P93,匹配表1065!U:U,匹配表1065!T:T)</f>
        <v>HO00000964</v>
      </c>
      <c r="P93" s="89" t="s">
        <v>90</v>
      </c>
      <c r="Q93" s="92" t="s">
        <v>211</v>
      </c>
      <c r="R93" s="89" t="str">
        <f>_xlfn.XLOOKUP(Q93,匹配表1065!L:L,匹配表1065!O:O)</f>
        <v>D</v>
      </c>
      <c r="S93" s="93" t="str">
        <f>IFERROR(_xlfn.XLOOKUP(Q93,匹配表1065!AI:AI,匹配表1065!AJ:AJ),"绿标")</f>
        <v>绿标</v>
      </c>
      <c r="T93" s="93" t="str" cm="1">
        <f t="array" ref="T93:U93">_xlfn.XLOOKUP(Q93,匹配表1065!L:L,匹配表1065!M:N)</f>
        <v>头痛</v>
      </c>
      <c r="U93" s="94" t="str">
        <v>神经内科</v>
      </c>
      <c r="V93" s="95" t="s">
        <v>33</v>
      </c>
      <c r="W93" s="93">
        <f>_xlfn.XLOOKUP(M93,匹配表1065!D:D,匹配表1065!F:F)*N93</f>
        <v>12</v>
      </c>
    </row>
    <row r="94" customHeight="1" spans="1:23">
      <c r="A94" s="89" t="s">
        <v>25</v>
      </c>
      <c r="B94" s="90">
        <v>46114</v>
      </c>
      <c r="C94" s="91" t="str">
        <f t="shared" si="2"/>
        <v>4月第1周</v>
      </c>
      <c r="D94" s="89" t="s">
        <v>26</v>
      </c>
      <c r="E94" s="89" t="str">
        <f t="shared" si="3"/>
        <v>4月第1周--周4</v>
      </c>
      <c r="F94" s="92" t="s">
        <v>27</v>
      </c>
      <c r="G94" s="89" t="s">
        <v>63</v>
      </c>
      <c r="H94" s="92" t="str">
        <f>_xlfn.XLOOKUP(O94,匹配表1065!T:T,匹配表1065!W:W)</f>
        <v>南京市</v>
      </c>
      <c r="I94" s="89" t="str">
        <f>_xlfn.XLOOKUP(O94,匹配表1065!T:T,匹配表1065!X:X)</f>
        <v>PME2002</v>
      </c>
      <c r="J94" s="92" t="s">
        <v>84</v>
      </c>
      <c r="K94" s="89" cm="1">
        <f ca="1" t="array" ref="K94:L94">_xlfn.XLOOKUP(J94,匹配表1065!Y:Y,匹配表1065!AA:AB)</f>
        <v>31</v>
      </c>
      <c r="L94" s="89" t="str">
        <v>3个月以上</v>
      </c>
      <c r="M94" s="92" t="s">
        <v>30</v>
      </c>
      <c r="N94" s="92">
        <v>1</v>
      </c>
      <c r="O94" s="93" t="str">
        <f>_xlfn.XLOOKUP(P94,匹配表1065!U:U,匹配表1065!T:T)</f>
        <v>HO00000964</v>
      </c>
      <c r="P94" s="89" t="s">
        <v>90</v>
      </c>
      <c r="Q94" s="92" t="s">
        <v>212</v>
      </c>
      <c r="R94" s="89" t="str">
        <f>_xlfn.XLOOKUP(Q94,匹配表1065!L:L,匹配表1065!O:O)</f>
        <v>B</v>
      </c>
      <c r="S94" s="93" t="str">
        <f>IFERROR(_xlfn.XLOOKUP(Q94,匹配表1065!AI:AI,匹配表1065!AJ:AJ),"绿标")</f>
        <v>绿标</v>
      </c>
      <c r="T94" s="93" t="str" cm="1">
        <f t="array" ref="T94:U94">_xlfn.XLOOKUP(Q94,匹配表1065!L:L,匹配表1065!M:N)</f>
        <v>脑血管</v>
      </c>
      <c r="U94" s="94" t="str">
        <v>神经内科</v>
      </c>
      <c r="V94" s="95" t="s">
        <v>67</v>
      </c>
      <c r="W94" s="93">
        <f>_xlfn.XLOOKUP(M94,匹配表1065!D:D,匹配表1065!F:F)*N94</f>
        <v>12</v>
      </c>
    </row>
    <row r="95" customHeight="1" spans="1:23">
      <c r="A95" s="89" t="s">
        <v>25</v>
      </c>
      <c r="B95" s="90">
        <v>46114</v>
      </c>
      <c r="C95" s="91" t="str">
        <f t="shared" si="2"/>
        <v>4月第1周</v>
      </c>
      <c r="D95" s="89" t="s">
        <v>26</v>
      </c>
      <c r="E95" s="89" t="str">
        <f t="shared" si="3"/>
        <v>4月第1周--周4</v>
      </c>
      <c r="F95" s="92" t="s">
        <v>27</v>
      </c>
      <c r="G95" s="89" t="s">
        <v>63</v>
      </c>
      <c r="H95" s="92" t="str">
        <f>_xlfn.XLOOKUP(O95,匹配表1065!T:T,匹配表1065!W:W)</f>
        <v>南京市</v>
      </c>
      <c r="I95" s="89" t="str">
        <f>_xlfn.XLOOKUP(O95,匹配表1065!T:T,匹配表1065!X:X)</f>
        <v>PME2002</v>
      </c>
      <c r="J95" s="92" t="s">
        <v>84</v>
      </c>
      <c r="K95" s="89" cm="1">
        <f ca="1" t="array" ref="K95:L95">_xlfn.XLOOKUP(J95,匹配表1065!Y:Y,匹配表1065!AA:AB)</f>
        <v>31</v>
      </c>
      <c r="L95" s="89" t="str">
        <v>3个月以上</v>
      </c>
      <c r="M95" s="92" t="s">
        <v>30</v>
      </c>
      <c r="N95" s="92">
        <v>1</v>
      </c>
      <c r="O95" s="93" t="str">
        <f>_xlfn.XLOOKUP(P95,匹配表1065!U:U,匹配表1065!T:T)</f>
        <v>HO00000964</v>
      </c>
      <c r="P95" s="89" t="s">
        <v>90</v>
      </c>
      <c r="Q95" s="92" t="s">
        <v>213</v>
      </c>
      <c r="R95" s="89" t="str">
        <f>_xlfn.XLOOKUP(Q95,匹配表1065!L:L,匹配表1065!O:O)</f>
        <v>A</v>
      </c>
      <c r="S95" s="93" t="str">
        <f>IFERROR(_xlfn.XLOOKUP(Q95,匹配表1065!AI:AI,匹配表1065!AJ:AJ),"绿标")</f>
        <v>红标</v>
      </c>
      <c r="T95" s="93" t="str" cm="1">
        <f t="array" ref="T95:U95">_xlfn.XLOOKUP(Q95,匹配表1065!L:L,匹配表1065!M:N)</f>
        <v>头痛</v>
      </c>
      <c r="U95" s="94" t="str">
        <v>神经内科</v>
      </c>
      <c r="V95" s="95" t="s">
        <v>67</v>
      </c>
      <c r="W95" s="93">
        <f>_xlfn.XLOOKUP(M95,匹配表1065!D:D,匹配表1065!F:F)*N95</f>
        <v>12</v>
      </c>
    </row>
    <row r="96" customHeight="1" spans="1:23">
      <c r="A96" s="89" t="s">
        <v>25</v>
      </c>
      <c r="B96" s="90">
        <v>46114</v>
      </c>
      <c r="C96" s="91" t="str">
        <f t="shared" si="2"/>
        <v>4月第1周</v>
      </c>
      <c r="D96" s="89" t="s">
        <v>26</v>
      </c>
      <c r="E96" s="89" t="str">
        <f t="shared" si="3"/>
        <v>4月第1周--周4</v>
      </c>
      <c r="F96" s="92" t="s">
        <v>27</v>
      </c>
      <c r="G96" s="89" t="s">
        <v>63</v>
      </c>
      <c r="H96" s="92" t="str">
        <f>_xlfn.XLOOKUP(O96,匹配表1065!T:T,匹配表1065!W:W)</f>
        <v>徐州市</v>
      </c>
      <c r="I96" s="89" t="str">
        <f>_xlfn.XLOOKUP(O96,匹配表1065!T:T,匹配表1065!X:X)</f>
        <v>PME2008</v>
      </c>
      <c r="J96" s="92" t="s">
        <v>81</v>
      </c>
      <c r="K96" s="89" cm="1">
        <f ca="1" t="array" ref="K96:L96">_xlfn.XLOOKUP(J96,匹配表1065!Y:Y,匹配表1065!AA:AB)</f>
        <v>19</v>
      </c>
      <c r="L96" s="89" t="str">
        <v>3个月以上</v>
      </c>
      <c r="M96" s="92" t="s">
        <v>30</v>
      </c>
      <c r="N96" s="92">
        <v>1</v>
      </c>
      <c r="O96" s="93" t="str">
        <f>_xlfn.XLOOKUP(P96,匹配表1065!U:U,匹配表1065!T:T)</f>
        <v>HO00000989</v>
      </c>
      <c r="P96" s="89" t="s">
        <v>214</v>
      </c>
      <c r="Q96" s="92" t="s">
        <v>215</v>
      </c>
      <c r="R96" s="89" t="str">
        <f>_xlfn.XLOOKUP(Q96,匹配表1065!L:L,匹配表1065!O:O)</f>
        <v>A</v>
      </c>
      <c r="S96" s="93" t="str">
        <f>IFERROR(_xlfn.XLOOKUP(Q96,匹配表1065!AI:AI,匹配表1065!AJ:AJ),"绿标")</f>
        <v>红标</v>
      </c>
      <c r="T96" s="93" t="str" cm="1">
        <f t="array" ref="T96:U96">_xlfn.XLOOKUP(Q96,匹配表1065!L:L,匹配表1065!M:N)</f>
        <v>头痛</v>
      </c>
      <c r="U96" s="94" t="str">
        <v>神经内科</v>
      </c>
      <c r="V96" s="95" t="s">
        <v>33</v>
      </c>
      <c r="W96" s="93">
        <f>_xlfn.XLOOKUP(M96,匹配表1065!D:D,匹配表1065!F:F)*N96</f>
        <v>12</v>
      </c>
    </row>
    <row r="97" customHeight="1" spans="1:23">
      <c r="A97" s="89" t="s">
        <v>25</v>
      </c>
      <c r="B97" s="90">
        <v>46114</v>
      </c>
      <c r="C97" s="91" t="str">
        <f t="shared" si="2"/>
        <v>4月第1周</v>
      </c>
      <c r="D97" s="89" t="s">
        <v>26</v>
      </c>
      <c r="E97" s="89" t="str">
        <f t="shared" si="3"/>
        <v>4月第1周--周4</v>
      </c>
      <c r="F97" s="92" t="s">
        <v>27</v>
      </c>
      <c r="G97" s="89" t="s">
        <v>63</v>
      </c>
      <c r="H97" s="92" t="str">
        <f>_xlfn.XLOOKUP(O97,匹配表1065!T:T,匹配表1065!W:W)</f>
        <v>南京市</v>
      </c>
      <c r="I97" s="89" t="str">
        <f>_xlfn.XLOOKUP(O97,匹配表1065!T:T,匹配表1065!X:X)</f>
        <v>PME2001</v>
      </c>
      <c r="J97" s="92" t="s">
        <v>77</v>
      </c>
      <c r="K97" s="89" cm="1">
        <f ca="1" t="array" ref="K97:L97">_xlfn.XLOOKUP(J97,匹配表1065!Y:Y,匹配表1065!AA:AB)</f>
        <v>8</v>
      </c>
      <c r="L97" s="89" t="str">
        <v>3个月以上</v>
      </c>
      <c r="M97" s="92" t="s">
        <v>30</v>
      </c>
      <c r="N97" s="92">
        <v>2</v>
      </c>
      <c r="O97" s="93" t="str">
        <f>_xlfn.XLOOKUP(P97,匹配表1065!U:U,匹配表1065!T:T)</f>
        <v>HO00000958</v>
      </c>
      <c r="P97" s="89" t="s">
        <v>65</v>
      </c>
      <c r="Q97" s="92" t="s">
        <v>216</v>
      </c>
      <c r="R97" s="89" t="str">
        <f>_xlfn.XLOOKUP(Q97,匹配表1065!L:L,匹配表1065!O:O)</f>
        <v>A</v>
      </c>
      <c r="S97" s="93" t="str">
        <f>IFERROR(_xlfn.XLOOKUP(Q97,匹配表1065!AI:AI,匹配表1065!AJ:AJ),"绿标")</f>
        <v>红标</v>
      </c>
      <c r="T97" s="93" t="str" cm="1">
        <f t="array" ref="T97:U97">_xlfn.XLOOKUP(Q97,匹配表1065!L:L,匹配表1065!M:N)</f>
        <v>头痛</v>
      </c>
      <c r="U97" s="94" t="str">
        <v>神经内科</v>
      </c>
      <c r="V97" s="95" t="s">
        <v>33</v>
      </c>
      <c r="W97" s="93">
        <f>_xlfn.XLOOKUP(M97,匹配表1065!D:D,匹配表1065!F:F)*N97</f>
        <v>24</v>
      </c>
    </row>
    <row r="98" customHeight="1" spans="1:23">
      <c r="A98" s="89" t="s">
        <v>25</v>
      </c>
      <c r="B98" s="90">
        <v>46114</v>
      </c>
      <c r="C98" s="91" t="str">
        <f t="shared" si="2"/>
        <v>4月第1周</v>
      </c>
      <c r="D98" s="89" t="s">
        <v>26</v>
      </c>
      <c r="E98" s="89" t="str">
        <f t="shared" si="3"/>
        <v>4月第1周--周4</v>
      </c>
      <c r="F98" s="92" t="s">
        <v>27</v>
      </c>
      <c r="G98" s="92" t="s">
        <v>167</v>
      </c>
      <c r="H98" s="92" t="str">
        <f>_xlfn.XLOOKUP(O98,匹配表1065!T:T,匹配表1065!W:W)</f>
        <v>苏州市</v>
      </c>
      <c r="I98" s="89" t="str">
        <f>_xlfn.XLOOKUP(O98,匹配表1065!T:T,匹配表1065!X:X)</f>
        <v>PME2010</v>
      </c>
      <c r="J98" s="92" t="s">
        <v>186</v>
      </c>
      <c r="K98" s="89" cm="1">
        <f ca="1" t="array" ref="K98:L98">_xlfn.XLOOKUP(J98,匹配表1065!Y:Y,匹配表1065!AA:AB)</f>
        <v>6</v>
      </c>
      <c r="L98" s="89" t="str">
        <v>3个月以上</v>
      </c>
      <c r="M98" s="92" t="s">
        <v>30</v>
      </c>
      <c r="N98" s="92">
        <v>1</v>
      </c>
      <c r="O98" s="93" t="str">
        <f>_xlfn.XLOOKUP(P98,匹配表1065!U:U,匹配表1065!T:T)</f>
        <v>HO00001047</v>
      </c>
      <c r="P98" s="89" t="s">
        <v>189</v>
      </c>
      <c r="Q98" s="92" t="s">
        <v>217</v>
      </c>
      <c r="R98" s="89" t="str">
        <f>_xlfn.XLOOKUP(Q98,匹配表1065!L:L,匹配表1065!O:O)</f>
        <v>A</v>
      </c>
      <c r="S98" s="93" t="str">
        <f>IFERROR(_xlfn.XLOOKUP(Q98,匹配表1065!AI:AI,匹配表1065!AJ:AJ),"绿标")</f>
        <v>红标</v>
      </c>
      <c r="T98" s="93" t="str" cm="1">
        <f t="array" ref="T98:U98">_xlfn.XLOOKUP(Q98,匹配表1065!L:L,匹配表1065!M:N)</f>
        <v>头痛</v>
      </c>
      <c r="U98" s="94" t="str">
        <v>神经内科</v>
      </c>
      <c r="V98" s="95" t="s">
        <v>67</v>
      </c>
      <c r="W98" s="93">
        <f>_xlfn.XLOOKUP(M98,匹配表1065!D:D,匹配表1065!F:F)*N98</f>
        <v>12</v>
      </c>
    </row>
    <row r="99" customHeight="1" spans="1:23">
      <c r="A99" s="89" t="s">
        <v>25</v>
      </c>
      <c r="B99" s="90">
        <v>46114</v>
      </c>
      <c r="C99" s="91" t="str">
        <f t="shared" si="2"/>
        <v>4月第1周</v>
      </c>
      <c r="D99" s="89" t="s">
        <v>26</v>
      </c>
      <c r="E99" s="89" t="str">
        <f t="shared" si="3"/>
        <v>4月第1周--周4</v>
      </c>
      <c r="F99" s="92" t="s">
        <v>27</v>
      </c>
      <c r="G99" s="92" t="s">
        <v>167</v>
      </c>
      <c r="H99" s="92" t="str">
        <f>_xlfn.XLOOKUP(O99,匹配表1065!T:T,匹配表1065!W:W)</f>
        <v>苏州市</v>
      </c>
      <c r="I99" s="89" t="str">
        <f>_xlfn.XLOOKUP(O99,匹配表1065!T:T,匹配表1065!X:X)</f>
        <v>PME2010</v>
      </c>
      <c r="J99" s="92" t="s">
        <v>186</v>
      </c>
      <c r="K99" s="89" cm="1">
        <f ca="1" t="array" ref="K99:L99">_xlfn.XLOOKUP(J99,匹配表1065!Y:Y,匹配表1065!AA:AB)</f>
        <v>6</v>
      </c>
      <c r="L99" s="89" t="str">
        <v>3个月以上</v>
      </c>
      <c r="M99" s="92" t="s">
        <v>35</v>
      </c>
      <c r="N99" s="92">
        <v>1</v>
      </c>
      <c r="O99" s="93" t="str">
        <f>_xlfn.XLOOKUP(P99,匹配表1065!U:U,匹配表1065!T:T)</f>
        <v>HO00111872</v>
      </c>
      <c r="P99" s="89" t="s">
        <v>218</v>
      </c>
      <c r="Q99" s="92" t="s">
        <v>219</v>
      </c>
      <c r="R99" s="89" t="str">
        <f>_xlfn.XLOOKUP(Q99,匹配表1065!L:L,匹配表1065!O:O)</f>
        <v>D</v>
      </c>
      <c r="S99" s="93" t="str">
        <f>IFERROR(_xlfn.XLOOKUP(Q99,匹配表1065!AI:AI,匹配表1065!AJ:AJ),"绿标")</f>
        <v>绿标</v>
      </c>
      <c r="T99" s="93" t="str" cm="1">
        <f t="array" ref="T99:U99">_xlfn.XLOOKUP(Q99,匹配表1065!L:L,匹配表1065!M:N)</f>
        <v>其他</v>
      </c>
      <c r="U99" s="94" t="str">
        <v>其他</v>
      </c>
      <c r="V99" s="95" t="s">
        <v>58</v>
      </c>
      <c r="W99" s="93">
        <f>_xlfn.XLOOKUP(M99,匹配表1065!D:D,匹配表1065!F:F)*N99</f>
        <v>4</v>
      </c>
    </row>
    <row r="100" customHeight="1" spans="1:23">
      <c r="A100" s="89" t="s">
        <v>25</v>
      </c>
      <c r="B100" s="90">
        <v>46114</v>
      </c>
      <c r="C100" s="91" t="str">
        <f t="shared" si="2"/>
        <v>4月第1周</v>
      </c>
      <c r="D100" s="89" t="s">
        <v>26</v>
      </c>
      <c r="E100" s="89" t="str">
        <f t="shared" si="3"/>
        <v>4月第1周--周4</v>
      </c>
      <c r="F100" s="92" t="s">
        <v>27</v>
      </c>
      <c r="G100" s="92" t="s">
        <v>167</v>
      </c>
      <c r="H100" s="92" t="str">
        <f>_xlfn.XLOOKUP(O100,匹配表1065!T:T,匹配表1065!W:W)</f>
        <v>苏州市</v>
      </c>
      <c r="I100" s="89" t="str">
        <f>_xlfn.XLOOKUP(O100,匹配表1065!T:T,匹配表1065!X:X)</f>
        <v>PME2016</v>
      </c>
      <c r="J100" s="89" t="s">
        <v>173</v>
      </c>
      <c r="K100" s="89" cm="1">
        <f ca="1" t="array" ref="K100:L100">_xlfn.XLOOKUP(J100,匹配表1065!Y:Y,匹配表1065!AA:AB)</f>
        <v>1</v>
      </c>
      <c r="L100" s="89" t="str">
        <v>3个月以内</v>
      </c>
      <c r="M100" s="92" t="s">
        <v>30</v>
      </c>
      <c r="N100" s="92">
        <v>1</v>
      </c>
      <c r="O100" s="93" t="str">
        <f>_xlfn.XLOOKUP(P100,匹配表1065!U:U,匹配表1065!T:T)</f>
        <v>HO00001048</v>
      </c>
      <c r="P100" s="89" t="s">
        <v>176</v>
      </c>
      <c r="Q100" s="92" t="s">
        <v>220</v>
      </c>
      <c r="R100" s="89" t="str">
        <f>_xlfn.XLOOKUP(Q100,匹配表1065!L:L,匹配表1065!O:O)</f>
        <v>A</v>
      </c>
      <c r="S100" s="93" t="str">
        <f>IFERROR(_xlfn.XLOOKUP(Q100,匹配表1065!AI:AI,匹配表1065!AJ:AJ),"绿标")</f>
        <v>红标</v>
      </c>
      <c r="T100" s="93" t="str" cm="1">
        <f t="array" ref="T100:U100">_xlfn.XLOOKUP(Q100,匹配表1065!L:L,匹配表1065!M:N)</f>
        <v>头痛</v>
      </c>
      <c r="U100" s="94" t="str">
        <v>神经内科</v>
      </c>
      <c r="V100" s="95" t="s">
        <v>67</v>
      </c>
      <c r="W100" s="93">
        <f>_xlfn.XLOOKUP(M100,匹配表1065!D:D,匹配表1065!F:F)*N100</f>
        <v>12</v>
      </c>
    </row>
    <row r="101" customHeight="1" spans="1:23">
      <c r="A101" s="89" t="s">
        <v>25</v>
      </c>
      <c r="B101" s="90">
        <v>46114</v>
      </c>
      <c r="C101" s="91" t="str">
        <f t="shared" si="2"/>
        <v>4月第1周</v>
      </c>
      <c r="D101" s="89" t="s">
        <v>26</v>
      </c>
      <c r="E101" s="89" t="str">
        <f t="shared" si="3"/>
        <v>4月第1周--周4</v>
      </c>
      <c r="F101" s="92" t="s">
        <v>27</v>
      </c>
      <c r="G101" s="92" t="s">
        <v>167</v>
      </c>
      <c r="H101" s="92" t="str">
        <f>_xlfn.XLOOKUP(O101,匹配表1065!T:T,匹配表1065!W:W)</f>
        <v>苏州市</v>
      </c>
      <c r="I101" s="89" t="str">
        <f>_xlfn.XLOOKUP(O101,匹配表1065!T:T,匹配表1065!X:X)</f>
        <v>PME2016</v>
      </c>
      <c r="J101" s="89" t="s">
        <v>173</v>
      </c>
      <c r="K101" s="89" cm="1">
        <f ca="1" t="array" ref="K101:L101">_xlfn.XLOOKUP(J101,匹配表1065!Y:Y,匹配表1065!AA:AB)</f>
        <v>1</v>
      </c>
      <c r="L101" s="89" t="str">
        <v>3个月以内</v>
      </c>
      <c r="M101" s="92" t="s">
        <v>30</v>
      </c>
      <c r="N101" s="92">
        <v>1</v>
      </c>
      <c r="O101" s="93" t="str">
        <f>_xlfn.XLOOKUP(P101,匹配表1065!U:U,匹配表1065!T:T)</f>
        <v>HO00001043</v>
      </c>
      <c r="P101" s="89" t="s">
        <v>221</v>
      </c>
      <c r="Q101" s="92" t="s">
        <v>222</v>
      </c>
      <c r="R101" s="89" t="str">
        <f>_xlfn.XLOOKUP(Q101,匹配表1065!L:L,匹配表1065!O:O)</f>
        <v>B</v>
      </c>
      <c r="S101" s="93" t="str">
        <f>IFERROR(_xlfn.XLOOKUP(Q101,匹配表1065!AI:AI,匹配表1065!AJ:AJ),"绿标")</f>
        <v>绿标</v>
      </c>
      <c r="T101" s="93" t="str" cm="1">
        <f t="array" ref="T101:U101">_xlfn.XLOOKUP(Q101,匹配表1065!L:L,匹配表1065!M:N)</f>
        <v>脑血管</v>
      </c>
      <c r="U101" s="94" t="str">
        <v>神经内科</v>
      </c>
      <c r="V101" s="95" t="s">
        <v>33</v>
      </c>
      <c r="W101" s="93">
        <f>_xlfn.XLOOKUP(M101,匹配表1065!D:D,匹配表1065!F:F)*N101</f>
        <v>12</v>
      </c>
    </row>
    <row r="102" customHeight="1" spans="1:23">
      <c r="A102" s="89" t="s">
        <v>25</v>
      </c>
      <c r="B102" s="90">
        <v>46114</v>
      </c>
      <c r="C102" s="91" t="str">
        <f t="shared" si="2"/>
        <v>4月第1周</v>
      </c>
      <c r="D102" s="89" t="s">
        <v>26</v>
      </c>
      <c r="E102" s="89" t="str">
        <f t="shared" si="3"/>
        <v>4月第1周--周4</v>
      </c>
      <c r="F102" s="92" t="s">
        <v>27</v>
      </c>
      <c r="G102" s="92" t="s">
        <v>167</v>
      </c>
      <c r="H102" s="92" t="str">
        <f>_xlfn.XLOOKUP(O102,匹配表1065!T:T,匹配表1065!W:W)</f>
        <v>苏州市</v>
      </c>
      <c r="I102" s="89" t="str">
        <f>_xlfn.XLOOKUP(O102,匹配表1065!T:T,匹配表1065!X:X)</f>
        <v>PME2016</v>
      </c>
      <c r="J102" s="89" t="s">
        <v>173</v>
      </c>
      <c r="K102" s="89" cm="1">
        <f ca="1" t="array" ref="K102:L102">_xlfn.XLOOKUP(J102,匹配表1065!Y:Y,匹配表1065!AA:AB)</f>
        <v>1</v>
      </c>
      <c r="L102" s="89" t="str">
        <v>3个月以内</v>
      </c>
      <c r="M102" s="92" t="s">
        <v>35</v>
      </c>
      <c r="N102" s="92">
        <v>1</v>
      </c>
      <c r="O102" s="93" t="str">
        <f>_xlfn.XLOOKUP(P102,匹配表1065!U:U,匹配表1065!T:T)</f>
        <v>HO00001048</v>
      </c>
      <c r="P102" s="89" t="s">
        <v>176</v>
      </c>
      <c r="Q102" s="92" t="s">
        <v>223</v>
      </c>
      <c r="R102" s="89" t="str">
        <f>_xlfn.XLOOKUP(Q102,匹配表1065!L:L,匹配表1065!O:O)</f>
        <v>B</v>
      </c>
      <c r="S102" s="93" t="str">
        <f>IFERROR(_xlfn.XLOOKUP(Q102,匹配表1065!AI:AI,匹配表1065!AJ:AJ),"绿标")</f>
        <v>绿标</v>
      </c>
      <c r="T102" s="93" t="str" cm="1">
        <f t="array" ref="T102:U102">_xlfn.XLOOKUP(Q102,匹配表1065!L:L,匹配表1065!M:N)</f>
        <v>脑血管</v>
      </c>
      <c r="U102" s="94" t="str">
        <v>神经内科</v>
      </c>
      <c r="V102" s="95" t="s">
        <v>58</v>
      </c>
      <c r="W102" s="93">
        <f>_xlfn.XLOOKUP(M102,匹配表1065!D:D,匹配表1065!F:F)*N102</f>
        <v>4</v>
      </c>
    </row>
    <row r="103" customHeight="1" spans="1:23">
      <c r="A103" s="89" t="s">
        <v>25</v>
      </c>
      <c r="B103" s="90">
        <v>46114</v>
      </c>
      <c r="C103" s="91" t="str">
        <f t="shared" si="2"/>
        <v>4月第1周</v>
      </c>
      <c r="D103" s="89" t="s">
        <v>26</v>
      </c>
      <c r="E103" s="89" t="str">
        <f t="shared" si="3"/>
        <v>4月第1周--周4</v>
      </c>
      <c r="F103" s="92" t="s">
        <v>27</v>
      </c>
      <c r="G103" s="92" t="s">
        <v>167</v>
      </c>
      <c r="H103" s="92" t="str">
        <f>_xlfn.XLOOKUP(O103,匹配表1065!T:T,匹配表1065!W:W)</f>
        <v>苏州市</v>
      </c>
      <c r="I103" s="89" t="str">
        <f>_xlfn.XLOOKUP(O103,匹配表1065!T:T,匹配表1065!X:X)</f>
        <v>PME2016</v>
      </c>
      <c r="J103" s="89" t="s">
        <v>173</v>
      </c>
      <c r="K103" s="89" cm="1">
        <f ca="1" t="array" ref="K103:L103">_xlfn.XLOOKUP(J103,匹配表1065!Y:Y,匹配表1065!AA:AB)</f>
        <v>1</v>
      </c>
      <c r="L103" s="89" t="str">
        <v>3个月以内</v>
      </c>
      <c r="M103" s="92" t="s">
        <v>35</v>
      </c>
      <c r="N103" s="92">
        <v>1</v>
      </c>
      <c r="O103" s="93" t="str">
        <f>_xlfn.XLOOKUP(P103,匹配表1065!U:U,匹配表1065!T:T)</f>
        <v>HO00001048</v>
      </c>
      <c r="P103" s="89" t="s">
        <v>176</v>
      </c>
      <c r="Q103" s="92" t="s">
        <v>177</v>
      </c>
      <c r="R103" s="89" t="str">
        <f>_xlfn.XLOOKUP(Q103,匹配表1065!L:L,匹配表1065!O:O)</f>
        <v>A</v>
      </c>
      <c r="S103" s="93" t="str">
        <f>IFERROR(_xlfn.XLOOKUP(Q103,匹配表1065!AI:AI,匹配表1065!AJ:AJ),"绿标")</f>
        <v>红标</v>
      </c>
      <c r="T103" s="93" t="str" cm="1">
        <f t="array" ref="T103:U103">_xlfn.XLOOKUP(Q103,匹配表1065!L:L,匹配表1065!M:N)</f>
        <v>头痛</v>
      </c>
      <c r="U103" s="94" t="str">
        <v>神经内科</v>
      </c>
      <c r="V103" s="95" t="s">
        <v>58</v>
      </c>
      <c r="W103" s="93">
        <f>_xlfn.XLOOKUP(M103,匹配表1065!D:D,匹配表1065!F:F)*N103</f>
        <v>4</v>
      </c>
    </row>
    <row r="104" customHeight="1" spans="1:23">
      <c r="A104" s="89" t="s">
        <v>25</v>
      </c>
      <c r="B104" s="90">
        <v>46114</v>
      </c>
      <c r="C104" s="91" t="str">
        <f t="shared" si="2"/>
        <v>4月第1周</v>
      </c>
      <c r="D104" s="89" t="s">
        <v>26</v>
      </c>
      <c r="E104" s="89" t="str">
        <f t="shared" si="3"/>
        <v>4月第1周--周4</v>
      </c>
      <c r="F104" s="92" t="s">
        <v>27</v>
      </c>
      <c r="G104" s="92" t="s">
        <v>167</v>
      </c>
      <c r="H104" s="92" t="str">
        <f>_xlfn.XLOOKUP(O104,匹配表1065!T:T,匹配表1065!W:W)</f>
        <v>苏州市</v>
      </c>
      <c r="I104" s="89" t="str">
        <f>_xlfn.XLOOKUP(O104,匹配表1065!T:T,匹配表1065!X:X)</f>
        <v>PME2011</v>
      </c>
      <c r="J104" s="92" t="s">
        <v>168</v>
      </c>
      <c r="K104" s="89" cm="1">
        <f ca="1" t="array" ref="K104:L104">_xlfn.XLOOKUP(J104,匹配表1065!Y:Y,匹配表1065!AA:AB)</f>
        <v>19</v>
      </c>
      <c r="L104" s="89" t="str">
        <v>3个月以上</v>
      </c>
      <c r="M104" s="92" t="s">
        <v>30</v>
      </c>
      <c r="N104" s="92">
        <v>3</v>
      </c>
      <c r="O104" s="93" t="str">
        <f>_xlfn.XLOOKUP(P104,匹配表1065!U:U,匹配表1065!T:T)</f>
        <v>HO00307823</v>
      </c>
      <c r="P104" s="89" t="s">
        <v>169</v>
      </c>
      <c r="Q104" s="92" t="s">
        <v>170</v>
      </c>
      <c r="R104" s="89" t="str">
        <f>_xlfn.XLOOKUP(Q104,匹配表1065!L:L,匹配表1065!O:O)</f>
        <v>A</v>
      </c>
      <c r="S104" s="93" t="str">
        <f>IFERROR(_xlfn.XLOOKUP(Q104,匹配表1065!AI:AI,匹配表1065!AJ:AJ),"绿标")</f>
        <v>红标</v>
      </c>
      <c r="T104" s="93" t="str" cm="1">
        <f t="array" ref="T104:U104">_xlfn.XLOOKUP(Q104,匹配表1065!L:L,匹配表1065!M:N)</f>
        <v>头痛</v>
      </c>
      <c r="U104" s="94" t="str">
        <v>神经内科</v>
      </c>
      <c r="V104" s="95" t="s">
        <v>67</v>
      </c>
      <c r="W104" s="93">
        <f>_xlfn.XLOOKUP(M104,匹配表1065!D:D,匹配表1065!F:F)*N104</f>
        <v>36</v>
      </c>
    </row>
    <row r="105" customHeight="1" spans="1:23">
      <c r="A105" s="89" t="s">
        <v>25</v>
      </c>
      <c r="B105" s="90">
        <v>46114</v>
      </c>
      <c r="C105" s="91" t="str">
        <f t="shared" si="2"/>
        <v>4月第1周</v>
      </c>
      <c r="D105" s="89" t="s">
        <v>26</v>
      </c>
      <c r="E105" s="89" t="str">
        <f t="shared" si="3"/>
        <v>4月第1周--周4</v>
      </c>
      <c r="F105" s="92" t="s">
        <v>27</v>
      </c>
      <c r="G105" s="92" t="s">
        <v>167</v>
      </c>
      <c r="H105" s="92" t="str">
        <f>_xlfn.XLOOKUP(O105,匹配表1065!T:T,匹配表1065!W:W)</f>
        <v>苏州市</v>
      </c>
      <c r="I105" s="89" t="str">
        <f>_xlfn.XLOOKUP(O105,匹配表1065!T:T,匹配表1065!X:X)</f>
        <v>PME2011</v>
      </c>
      <c r="J105" s="92" t="s">
        <v>168</v>
      </c>
      <c r="K105" s="89" cm="1">
        <f ca="1" t="array" ref="K105:L105">_xlfn.XLOOKUP(J105,匹配表1065!Y:Y,匹配表1065!AA:AB)</f>
        <v>19</v>
      </c>
      <c r="L105" s="89" t="str">
        <v>3个月以上</v>
      </c>
      <c r="M105" s="92" t="s">
        <v>35</v>
      </c>
      <c r="N105" s="92">
        <v>1</v>
      </c>
      <c r="O105" s="93" t="str">
        <f>_xlfn.XLOOKUP(P105,匹配表1065!U:U,匹配表1065!T:T)</f>
        <v>HO00307823</v>
      </c>
      <c r="P105" s="89" t="s">
        <v>169</v>
      </c>
      <c r="Q105" s="92" t="s">
        <v>224</v>
      </c>
      <c r="R105" s="89" t="str">
        <f>_xlfn.XLOOKUP(Q105,匹配表1065!L:L,匹配表1065!O:O)</f>
        <v>C</v>
      </c>
      <c r="S105" s="93" t="str">
        <f>IFERROR(_xlfn.XLOOKUP(Q105,匹配表1065!AI:AI,匹配表1065!AJ:AJ),"绿标")</f>
        <v>绿标</v>
      </c>
      <c r="T105" s="93" t="str" cm="1">
        <f t="array" ref="T105:U105">_xlfn.XLOOKUP(Q105,匹配表1065!L:L,匹配表1065!M:N)</f>
        <v>眩晕</v>
      </c>
      <c r="U105" s="94" t="str">
        <v>耳鼻喉科</v>
      </c>
      <c r="V105" s="95" t="s">
        <v>58</v>
      </c>
      <c r="W105" s="93">
        <f>_xlfn.XLOOKUP(M105,匹配表1065!D:D,匹配表1065!F:F)*N105</f>
        <v>4</v>
      </c>
    </row>
    <row r="106" customHeight="1" spans="1:23">
      <c r="A106" s="89" t="s">
        <v>25</v>
      </c>
      <c r="B106" s="90">
        <v>46114</v>
      </c>
      <c r="C106" s="91" t="str">
        <f t="shared" si="2"/>
        <v>4月第1周</v>
      </c>
      <c r="D106" s="89" t="s">
        <v>26</v>
      </c>
      <c r="E106" s="89" t="str">
        <f t="shared" si="3"/>
        <v>4月第1周--周4</v>
      </c>
      <c r="F106" s="92" t="s">
        <v>27</v>
      </c>
      <c r="G106" s="92" t="s">
        <v>167</v>
      </c>
      <c r="H106" s="92" t="str">
        <f>_xlfn.XLOOKUP(O106,匹配表1065!T:T,匹配表1065!W:W)</f>
        <v>苏州市</v>
      </c>
      <c r="I106" s="89" t="str">
        <f>_xlfn.XLOOKUP(O106,匹配表1065!T:T,匹配表1065!X:X)</f>
        <v>PME2011</v>
      </c>
      <c r="J106" s="92" t="s">
        <v>168</v>
      </c>
      <c r="K106" s="89" cm="1">
        <f ca="1" t="array" ref="K106:L106">_xlfn.XLOOKUP(J106,匹配表1065!Y:Y,匹配表1065!AA:AB)</f>
        <v>19</v>
      </c>
      <c r="L106" s="89" t="str">
        <v>3个月以上</v>
      </c>
      <c r="M106" s="92" t="s">
        <v>35</v>
      </c>
      <c r="N106" s="92">
        <v>1</v>
      </c>
      <c r="O106" s="93" t="str">
        <f>_xlfn.XLOOKUP(P106,匹配表1065!U:U,匹配表1065!T:T)</f>
        <v>HO00307823</v>
      </c>
      <c r="P106" s="89" t="s">
        <v>169</v>
      </c>
      <c r="Q106" s="92" t="s">
        <v>225</v>
      </c>
      <c r="R106" s="89" t="str">
        <f>_xlfn.XLOOKUP(Q106,匹配表1065!L:L,匹配表1065!O:O)</f>
        <v>B</v>
      </c>
      <c r="S106" s="93" t="str">
        <f>IFERROR(_xlfn.XLOOKUP(Q106,匹配表1065!AI:AI,匹配表1065!AJ:AJ),"绿标")</f>
        <v>绿标</v>
      </c>
      <c r="T106" s="93" t="str" cm="1">
        <f t="array" ref="T106:U106">_xlfn.XLOOKUP(Q106,匹配表1065!L:L,匹配表1065!M:N)</f>
        <v>脑血管</v>
      </c>
      <c r="U106" s="94" t="str">
        <v>神经内科</v>
      </c>
      <c r="V106" s="95" t="s">
        <v>67</v>
      </c>
      <c r="W106" s="93">
        <f>_xlfn.XLOOKUP(M106,匹配表1065!D:D,匹配表1065!F:F)*N106</f>
        <v>4</v>
      </c>
    </row>
    <row r="107" customHeight="1" spans="1:23">
      <c r="A107" s="89" t="s">
        <v>25</v>
      </c>
      <c r="B107" s="90">
        <v>46114</v>
      </c>
      <c r="C107" s="91" t="str">
        <f t="shared" si="2"/>
        <v>4月第1周</v>
      </c>
      <c r="D107" s="89" t="s">
        <v>26</v>
      </c>
      <c r="E107" s="89" t="str">
        <f t="shared" si="3"/>
        <v>4月第1周--周4</v>
      </c>
      <c r="F107" s="92" t="s">
        <v>27</v>
      </c>
      <c r="G107" s="92" t="s">
        <v>167</v>
      </c>
      <c r="H107" s="92" t="str">
        <f>_xlfn.XLOOKUP(O107,匹配表1065!T:T,匹配表1065!W:W)</f>
        <v>南通市</v>
      </c>
      <c r="I107" s="89" t="str">
        <f>_xlfn.XLOOKUP(O107,匹配表1065!T:T,匹配表1065!X:X)</f>
        <v>PME2013</v>
      </c>
      <c r="J107" s="92" t="s">
        <v>180</v>
      </c>
      <c r="K107" s="89" cm="1">
        <f ca="1" t="array" ref="K107:L107">_xlfn.XLOOKUP(J107,匹配表1065!Y:Y,匹配表1065!AA:AB)</f>
        <v>51</v>
      </c>
      <c r="L107" s="89" t="str">
        <v>3个月以上</v>
      </c>
      <c r="M107" s="92" t="s">
        <v>30</v>
      </c>
      <c r="N107" s="92">
        <v>3</v>
      </c>
      <c r="O107" s="93" t="str">
        <f>_xlfn.XLOOKUP(P107,匹配表1065!U:U,匹配表1065!T:T)</f>
        <v>HO00001021</v>
      </c>
      <c r="P107" s="89" t="s">
        <v>181</v>
      </c>
      <c r="Q107" s="92" t="s">
        <v>182</v>
      </c>
      <c r="R107" s="89" t="str">
        <f>_xlfn.XLOOKUP(Q107,匹配表1065!L:L,匹配表1065!O:O)</f>
        <v>C</v>
      </c>
      <c r="S107" s="93" t="str">
        <f>IFERROR(_xlfn.XLOOKUP(Q107,匹配表1065!AI:AI,匹配表1065!AJ:AJ),"绿标")</f>
        <v>红标</v>
      </c>
      <c r="T107" s="93" t="str" cm="1">
        <f t="array" ref="T107:U107">_xlfn.XLOOKUP(Q107,匹配表1065!L:L,匹配表1065!M:N)</f>
        <v>眩晕</v>
      </c>
      <c r="U107" s="94" t="str">
        <v>神经内科</v>
      </c>
      <c r="V107" s="95" t="s">
        <v>70</v>
      </c>
      <c r="W107" s="93">
        <f>_xlfn.XLOOKUP(M107,匹配表1065!D:D,匹配表1065!F:F)*N107</f>
        <v>36</v>
      </c>
    </row>
    <row r="108" customHeight="1" spans="1:23">
      <c r="A108" s="89" t="s">
        <v>25</v>
      </c>
      <c r="B108" s="90">
        <v>46114</v>
      </c>
      <c r="C108" s="91" t="str">
        <f t="shared" si="2"/>
        <v>4月第1周</v>
      </c>
      <c r="D108" s="89" t="s">
        <v>26</v>
      </c>
      <c r="E108" s="89" t="str">
        <f t="shared" si="3"/>
        <v>4月第1周--周4</v>
      </c>
      <c r="F108" s="92" t="s">
        <v>27</v>
      </c>
      <c r="G108" s="92" t="s">
        <v>167</v>
      </c>
      <c r="H108" s="92" t="str">
        <f>_xlfn.XLOOKUP(O108,匹配表1065!T:T,匹配表1065!W:W)</f>
        <v>南通市</v>
      </c>
      <c r="I108" s="89" t="str">
        <f>_xlfn.XLOOKUP(O108,匹配表1065!T:T,匹配表1065!X:X)</f>
        <v>PME2013</v>
      </c>
      <c r="J108" s="92" t="s">
        <v>180</v>
      </c>
      <c r="K108" s="89" cm="1">
        <f ca="1" t="array" ref="K108:L108">_xlfn.XLOOKUP(J108,匹配表1065!Y:Y,匹配表1065!AA:AB)</f>
        <v>51</v>
      </c>
      <c r="L108" s="89" t="str">
        <v>3个月以上</v>
      </c>
      <c r="M108" s="92" t="s">
        <v>35</v>
      </c>
      <c r="N108" s="92">
        <v>1</v>
      </c>
      <c r="O108" s="93" t="str">
        <f>_xlfn.XLOOKUP(P108,匹配表1065!U:U,匹配表1065!T:T)</f>
        <v>HO00001066</v>
      </c>
      <c r="P108" s="89" t="s">
        <v>183</v>
      </c>
      <c r="Q108" s="92" t="s">
        <v>184</v>
      </c>
      <c r="R108" s="89" t="str">
        <f>_xlfn.XLOOKUP(Q108,匹配表1065!L:L,匹配表1065!O:O)</f>
        <v>A</v>
      </c>
      <c r="S108" s="93" t="str">
        <f>IFERROR(_xlfn.XLOOKUP(Q108,匹配表1065!AI:AI,匹配表1065!AJ:AJ),"绿标")</f>
        <v>红标</v>
      </c>
      <c r="T108" s="93" t="str" cm="1">
        <f t="array" ref="T108:U108">_xlfn.XLOOKUP(Q108,匹配表1065!L:L,匹配表1065!M:N)</f>
        <v>头痛</v>
      </c>
      <c r="U108" s="94" t="str">
        <v>神经内科</v>
      </c>
      <c r="V108" s="95" t="s">
        <v>33</v>
      </c>
      <c r="W108" s="93">
        <f>_xlfn.XLOOKUP(M108,匹配表1065!D:D,匹配表1065!F:F)*N108</f>
        <v>4</v>
      </c>
    </row>
    <row r="109" customHeight="1" spans="1:23">
      <c r="A109" s="89" t="s">
        <v>25</v>
      </c>
      <c r="B109" s="90">
        <v>46114</v>
      </c>
      <c r="C109" s="91" t="str">
        <f t="shared" si="2"/>
        <v>4月第1周</v>
      </c>
      <c r="D109" s="89" t="s">
        <v>26</v>
      </c>
      <c r="E109" s="89" t="str">
        <f t="shared" si="3"/>
        <v>4月第1周--周4</v>
      </c>
      <c r="F109" s="92" t="s">
        <v>27</v>
      </c>
      <c r="G109" s="92" t="s">
        <v>167</v>
      </c>
      <c r="H109" s="92" t="str">
        <f>_xlfn.XLOOKUP(O109,匹配表1065!T:T,匹配表1065!W:W)</f>
        <v>南通市</v>
      </c>
      <c r="I109" s="89" t="str">
        <f>_xlfn.XLOOKUP(O109,匹配表1065!T:T,匹配表1065!X:X)</f>
        <v>PME2013</v>
      </c>
      <c r="J109" s="92" t="s">
        <v>180</v>
      </c>
      <c r="K109" s="89" cm="1">
        <f ca="1" t="array" ref="K109:L109">_xlfn.XLOOKUP(J109,匹配表1065!Y:Y,匹配表1065!AA:AB)</f>
        <v>51</v>
      </c>
      <c r="L109" s="89" t="str">
        <v>3个月以上</v>
      </c>
      <c r="M109" s="92" t="s">
        <v>35</v>
      </c>
      <c r="N109" s="92">
        <v>1</v>
      </c>
      <c r="O109" s="93" t="str">
        <f>_xlfn.XLOOKUP(P109,匹配表1065!U:U,匹配表1065!T:T)</f>
        <v>HO00001066</v>
      </c>
      <c r="P109" s="89" t="s">
        <v>183</v>
      </c>
      <c r="Q109" s="92" t="s">
        <v>226</v>
      </c>
      <c r="R109" s="89" t="str">
        <f>_xlfn.XLOOKUP(Q109,匹配表1065!L:L,匹配表1065!O:O)</f>
        <v>B</v>
      </c>
      <c r="S109" s="93" t="str">
        <f>IFERROR(_xlfn.XLOOKUP(Q109,匹配表1065!AI:AI,匹配表1065!AJ:AJ),"绿标")</f>
        <v>绿标</v>
      </c>
      <c r="T109" s="93" t="str" cm="1">
        <f t="array" ref="T109:U109">_xlfn.XLOOKUP(Q109,匹配表1065!L:L,匹配表1065!M:N)</f>
        <v>脑血管</v>
      </c>
      <c r="U109" s="94" t="str">
        <v>神经内科</v>
      </c>
      <c r="V109" s="95" t="s">
        <v>58</v>
      </c>
      <c r="W109" s="93">
        <f>_xlfn.XLOOKUP(M109,匹配表1065!D:D,匹配表1065!F:F)*N109</f>
        <v>4</v>
      </c>
    </row>
    <row r="110" customHeight="1" spans="1:23">
      <c r="A110" s="89" t="s">
        <v>25</v>
      </c>
      <c r="B110" s="90">
        <v>46114</v>
      </c>
      <c r="C110" s="91" t="str">
        <f t="shared" si="2"/>
        <v>4月第1周</v>
      </c>
      <c r="D110" s="89" t="s">
        <v>26</v>
      </c>
      <c r="E110" s="89" t="str">
        <f t="shared" si="3"/>
        <v>4月第1周--周4</v>
      </c>
      <c r="F110" s="92" t="s">
        <v>27</v>
      </c>
      <c r="G110" s="92" t="s">
        <v>167</v>
      </c>
      <c r="H110" s="92" t="str">
        <f>_xlfn.XLOOKUP(O110,匹配表1065!T:T,匹配表1065!W:W)</f>
        <v>苏州市</v>
      </c>
      <c r="I110" s="89" t="str">
        <f>_xlfn.XLOOKUP(O110,匹配表1065!T:T,匹配表1065!X:X)</f>
        <v>PME2009</v>
      </c>
      <c r="J110" s="92" t="s">
        <v>193</v>
      </c>
      <c r="K110" s="89" cm="1">
        <f ca="1" t="array" ref="K110:L110">_xlfn.XLOOKUP(J110,匹配表1065!Y:Y,匹配表1065!AA:AB)</f>
        <v>7</v>
      </c>
      <c r="L110" s="89" t="str">
        <v>3个月以上</v>
      </c>
      <c r="M110" s="92" t="s">
        <v>35</v>
      </c>
      <c r="N110" s="92">
        <v>1</v>
      </c>
      <c r="O110" s="93" t="str">
        <f>_xlfn.XLOOKUP(P110,匹配表1065!U:U,匹配表1065!T:T)</f>
        <v>HO00402369</v>
      </c>
      <c r="P110" s="89" t="s">
        <v>227</v>
      </c>
      <c r="Q110" s="92" t="s">
        <v>228</v>
      </c>
      <c r="R110" s="89" t="str">
        <f>_xlfn.XLOOKUP(Q110,匹配表1065!L:L,匹配表1065!O:O)</f>
        <v>B</v>
      </c>
      <c r="S110" s="93" t="str">
        <f>IFERROR(_xlfn.XLOOKUP(Q110,匹配表1065!AI:AI,匹配表1065!AJ:AJ),"绿标")</f>
        <v>绿标</v>
      </c>
      <c r="T110" s="93" t="str" cm="1">
        <f t="array" ref="T110:U110">_xlfn.XLOOKUP(Q110,匹配表1065!L:L,匹配表1065!M:N)</f>
        <v>脑血管</v>
      </c>
      <c r="U110" s="94" t="str">
        <v>神经内科</v>
      </c>
      <c r="V110" s="95" t="s">
        <v>42</v>
      </c>
      <c r="W110" s="93">
        <f>_xlfn.XLOOKUP(M110,匹配表1065!D:D,匹配表1065!F:F)*N110</f>
        <v>4</v>
      </c>
    </row>
    <row r="111" customHeight="1" spans="1:23">
      <c r="A111" s="89" t="s">
        <v>25</v>
      </c>
      <c r="B111" s="90">
        <v>46114</v>
      </c>
      <c r="C111" s="91" t="str">
        <f t="shared" si="2"/>
        <v>4月第1周</v>
      </c>
      <c r="D111" s="89" t="s">
        <v>26</v>
      </c>
      <c r="E111" s="89" t="str">
        <f t="shared" si="3"/>
        <v>4月第1周--周4</v>
      </c>
      <c r="F111" s="92" t="s">
        <v>27</v>
      </c>
      <c r="G111" s="92" t="s">
        <v>167</v>
      </c>
      <c r="H111" s="92" t="str">
        <f>_xlfn.XLOOKUP(O111,匹配表1065!T:T,匹配表1065!W:W)</f>
        <v>无锡市</v>
      </c>
      <c r="I111" s="89" t="str">
        <f>_xlfn.XLOOKUP(O111,匹配表1065!T:T,匹配表1065!X:X)</f>
        <v>PME2009</v>
      </c>
      <c r="J111" s="92" t="s">
        <v>193</v>
      </c>
      <c r="K111" s="89" cm="1">
        <f ca="1" t="array" ref="K111:L111">_xlfn.XLOOKUP(J111,匹配表1065!Y:Y,匹配表1065!AA:AB)</f>
        <v>7</v>
      </c>
      <c r="L111" s="89" t="str">
        <v>3个月以上</v>
      </c>
      <c r="M111" s="92" t="s">
        <v>35</v>
      </c>
      <c r="N111" s="92">
        <v>1</v>
      </c>
      <c r="O111" s="93" t="str">
        <f>_xlfn.XLOOKUP(P111,匹配表1065!U:U,匹配表1065!T:T)</f>
        <v>HO00001116</v>
      </c>
      <c r="P111" s="89" t="s">
        <v>229</v>
      </c>
      <c r="Q111" s="92" t="s">
        <v>230</v>
      </c>
      <c r="R111" s="89" t="str">
        <f>_xlfn.XLOOKUP(Q111,匹配表1065!L:L,匹配表1065!O:O)</f>
        <v>A</v>
      </c>
      <c r="S111" s="93" t="str">
        <f>IFERROR(_xlfn.XLOOKUP(Q111,匹配表1065!AI:AI,匹配表1065!AJ:AJ),"绿标")</f>
        <v>绿标</v>
      </c>
      <c r="T111" s="93" t="str" cm="1">
        <f t="array" ref="T111:U111">_xlfn.XLOOKUP(Q111,匹配表1065!L:L,匹配表1065!M:N)</f>
        <v>头痛</v>
      </c>
      <c r="U111" s="94" t="str">
        <v>神经内科</v>
      </c>
      <c r="V111" s="95" t="s">
        <v>42</v>
      </c>
      <c r="W111" s="93">
        <f>_xlfn.XLOOKUP(M111,匹配表1065!D:D,匹配表1065!F:F)*N111</f>
        <v>4</v>
      </c>
    </row>
    <row r="112" customHeight="1" spans="1:23">
      <c r="A112" s="89" t="s">
        <v>25</v>
      </c>
      <c r="B112" s="90">
        <v>46114</v>
      </c>
      <c r="C112" s="91" t="str">
        <f t="shared" si="2"/>
        <v>4月第1周</v>
      </c>
      <c r="D112" s="89" t="s">
        <v>26</v>
      </c>
      <c r="E112" s="89" t="str">
        <f t="shared" si="3"/>
        <v>4月第1周--周4</v>
      </c>
      <c r="F112" s="92" t="s">
        <v>27</v>
      </c>
      <c r="G112" s="92" t="s">
        <v>104</v>
      </c>
      <c r="H112" s="92" t="str">
        <f>_xlfn.XLOOKUP(O112,匹配表1065!T:T,匹配表1065!W:W)</f>
        <v>聊城市</v>
      </c>
      <c r="I112" s="89" t="str">
        <f>_xlfn.XLOOKUP(O112,匹配表1065!T:T,匹配表1065!X:X)</f>
        <v>PME2046</v>
      </c>
      <c r="J112" s="92" t="s">
        <v>108</v>
      </c>
      <c r="K112" s="89" cm="1">
        <f ca="1" t="array" ref="K112:L112">_xlfn.XLOOKUP(J112,匹配表1065!Y:Y,匹配表1065!AA:AB)</f>
        <v>8</v>
      </c>
      <c r="L112" s="89" t="str">
        <v>3个月以上</v>
      </c>
      <c r="M112" s="92" t="s">
        <v>30</v>
      </c>
      <c r="N112" s="92">
        <v>1</v>
      </c>
      <c r="O112" s="93" t="str">
        <f>_xlfn.XLOOKUP(P112,匹配表1065!U:U,匹配表1065!T:T)</f>
        <v>HO00023893</v>
      </c>
      <c r="P112" s="89" t="s">
        <v>231</v>
      </c>
      <c r="Q112" s="92" t="s">
        <v>232</v>
      </c>
      <c r="R112" s="89" t="str">
        <f>_xlfn.XLOOKUP(Q112,匹配表1065!L:L,匹配表1065!O:O)</f>
        <v>A</v>
      </c>
      <c r="S112" s="93" t="str">
        <f>IFERROR(_xlfn.XLOOKUP(Q112,匹配表1065!AI:AI,匹配表1065!AJ:AJ),"绿标")</f>
        <v>绿标</v>
      </c>
      <c r="T112" s="93" t="str" cm="1">
        <f t="array" ref="T112:U112">_xlfn.XLOOKUP(Q112,匹配表1065!L:L,匹配表1065!M:N)</f>
        <v>头痛</v>
      </c>
      <c r="U112" s="94" t="str">
        <v>神经内科</v>
      </c>
      <c r="V112" s="95" t="s">
        <v>67</v>
      </c>
      <c r="W112" s="93">
        <f>_xlfn.XLOOKUP(M112,匹配表1065!D:D,匹配表1065!F:F)*N112</f>
        <v>12</v>
      </c>
    </row>
    <row r="113" customHeight="1" spans="1:23">
      <c r="A113" s="89" t="s">
        <v>25</v>
      </c>
      <c r="B113" s="90">
        <v>46114</v>
      </c>
      <c r="C113" s="91" t="str">
        <f t="shared" si="2"/>
        <v>4月第1周</v>
      </c>
      <c r="D113" s="89" t="s">
        <v>26</v>
      </c>
      <c r="E113" s="89" t="str">
        <f t="shared" si="3"/>
        <v>4月第1周--周4</v>
      </c>
      <c r="F113" s="92" t="s">
        <v>27</v>
      </c>
      <c r="G113" s="92" t="s">
        <v>104</v>
      </c>
      <c r="H113" s="92" t="str">
        <f>_xlfn.XLOOKUP(O113,匹配表1065!T:T,匹配表1065!W:W)</f>
        <v>济南市</v>
      </c>
      <c r="I113" s="89" t="str">
        <f>_xlfn.XLOOKUP(O113,匹配表1065!T:T,匹配表1065!X:X)</f>
        <v>PME2024</v>
      </c>
      <c r="J113" s="92" t="s">
        <v>125</v>
      </c>
      <c r="K113" s="89" cm="1">
        <f ca="1" t="array" ref="K113:L113">_xlfn.XLOOKUP(J113,匹配表1065!Y:Y,匹配表1065!AA:AB)</f>
        <v>9</v>
      </c>
      <c r="L113" s="89" t="str">
        <v>3个月以上</v>
      </c>
      <c r="M113" s="92" t="s">
        <v>35</v>
      </c>
      <c r="N113" s="92">
        <v>1</v>
      </c>
      <c r="O113" s="93" t="str">
        <f>_xlfn.XLOOKUP(P113,匹配表1065!U:U,匹配表1065!T:T)</f>
        <v>HO00001404</v>
      </c>
      <c r="P113" s="89" t="s">
        <v>126</v>
      </c>
      <c r="Q113" s="92" t="s">
        <v>233</v>
      </c>
      <c r="R113" s="89" t="str">
        <f>_xlfn.XLOOKUP(Q113,匹配表1065!L:L,匹配表1065!O:O)</f>
        <v>B</v>
      </c>
      <c r="S113" s="93" t="str">
        <f>IFERROR(_xlfn.XLOOKUP(Q113,匹配表1065!AI:AI,匹配表1065!AJ:AJ),"绿标")</f>
        <v>红标</v>
      </c>
      <c r="T113" s="93" t="str" cm="1">
        <f t="array" ref="T113:U113">_xlfn.XLOOKUP(Q113,匹配表1065!L:L,匹配表1065!M:N)</f>
        <v>脑血管</v>
      </c>
      <c r="U113" s="94" t="str">
        <v>神经内科</v>
      </c>
      <c r="V113" s="95" t="s">
        <v>58</v>
      </c>
      <c r="W113" s="93">
        <f>_xlfn.XLOOKUP(M113,匹配表1065!D:D,匹配表1065!F:F)*N113</f>
        <v>4</v>
      </c>
    </row>
    <row r="114" customHeight="1" spans="1:23">
      <c r="A114" s="89" t="s">
        <v>25</v>
      </c>
      <c r="B114" s="90">
        <v>46114</v>
      </c>
      <c r="C114" s="91" t="str">
        <f t="shared" si="2"/>
        <v>4月第1周</v>
      </c>
      <c r="D114" s="89" t="s">
        <v>26</v>
      </c>
      <c r="E114" s="89" t="str">
        <f t="shared" si="3"/>
        <v>4月第1周--周4</v>
      </c>
      <c r="F114" s="92" t="s">
        <v>27</v>
      </c>
      <c r="G114" s="92" t="s">
        <v>104</v>
      </c>
      <c r="H114" s="92" t="str">
        <f>_xlfn.XLOOKUP(O114,匹配表1065!T:T,匹配表1065!W:W)</f>
        <v>济南市</v>
      </c>
      <c r="I114" s="89" t="str">
        <f>_xlfn.XLOOKUP(O114,匹配表1065!T:T,匹配表1065!X:X)</f>
        <v>PME2024</v>
      </c>
      <c r="J114" s="92" t="s">
        <v>125</v>
      </c>
      <c r="K114" s="89" cm="1">
        <f ca="1" t="array" ref="K114:L114">_xlfn.XLOOKUP(J114,匹配表1065!Y:Y,匹配表1065!AA:AB)</f>
        <v>9</v>
      </c>
      <c r="L114" s="89" t="str">
        <v>3个月以上</v>
      </c>
      <c r="M114" s="92" t="s">
        <v>35</v>
      </c>
      <c r="N114" s="92">
        <v>1</v>
      </c>
      <c r="O114" s="93" t="str">
        <f>_xlfn.XLOOKUP(P114,匹配表1065!U:U,匹配表1065!T:T)</f>
        <v>HO00001404</v>
      </c>
      <c r="P114" s="89" t="s">
        <v>126</v>
      </c>
      <c r="Q114" s="92" t="s">
        <v>234</v>
      </c>
      <c r="R114" s="89" t="str">
        <f>_xlfn.XLOOKUP(Q114,匹配表1065!L:L,匹配表1065!O:O)</f>
        <v>A</v>
      </c>
      <c r="S114" s="93" t="str">
        <f>IFERROR(_xlfn.XLOOKUP(Q114,匹配表1065!AI:AI,匹配表1065!AJ:AJ),"绿标")</f>
        <v>红标</v>
      </c>
      <c r="T114" s="93" t="str" cm="1">
        <f t="array" ref="T114:U114">_xlfn.XLOOKUP(Q114,匹配表1065!L:L,匹配表1065!M:N)</f>
        <v>头痛</v>
      </c>
      <c r="U114" s="94" t="str">
        <v>神经内科</v>
      </c>
      <c r="V114" s="95" t="s">
        <v>58</v>
      </c>
      <c r="W114" s="93">
        <f>_xlfn.XLOOKUP(M114,匹配表1065!D:D,匹配表1065!F:F)*N114</f>
        <v>4</v>
      </c>
    </row>
    <row r="115" customHeight="1" spans="1:23">
      <c r="A115" s="89" t="s">
        <v>25</v>
      </c>
      <c r="B115" s="90">
        <v>46114</v>
      </c>
      <c r="C115" s="91" t="str">
        <f t="shared" si="2"/>
        <v>4月第1周</v>
      </c>
      <c r="D115" s="89" t="s">
        <v>26</v>
      </c>
      <c r="E115" s="89" t="str">
        <f t="shared" si="3"/>
        <v>4月第1周--周4</v>
      </c>
      <c r="F115" s="92" t="s">
        <v>27</v>
      </c>
      <c r="G115" s="92" t="s">
        <v>104</v>
      </c>
      <c r="H115" s="92" t="str">
        <f>_xlfn.XLOOKUP(O115,匹配表1065!T:T,匹配表1065!W:W)</f>
        <v>济南市</v>
      </c>
      <c r="I115" s="89" t="str">
        <f>_xlfn.XLOOKUP(O115,匹配表1065!T:T,匹配表1065!X:X)</f>
        <v>PME2024</v>
      </c>
      <c r="J115" s="92" t="s">
        <v>125</v>
      </c>
      <c r="K115" s="89" cm="1">
        <f ca="1" t="array" ref="K115:L115">_xlfn.XLOOKUP(J115,匹配表1065!Y:Y,匹配表1065!AA:AB)</f>
        <v>9</v>
      </c>
      <c r="L115" s="89" t="str">
        <v>3个月以上</v>
      </c>
      <c r="M115" s="92" t="s">
        <v>35</v>
      </c>
      <c r="N115" s="92">
        <v>1</v>
      </c>
      <c r="O115" s="93" t="str">
        <f>_xlfn.XLOOKUP(P115,匹配表1065!U:U,匹配表1065!T:T)</f>
        <v>HO00001404</v>
      </c>
      <c r="P115" s="89" t="s">
        <v>126</v>
      </c>
      <c r="Q115" s="92" t="s">
        <v>235</v>
      </c>
      <c r="R115" s="89" t="str">
        <f>_xlfn.XLOOKUP(Q115,匹配表1065!L:L,匹配表1065!O:O)</f>
        <v>B</v>
      </c>
      <c r="S115" s="93" t="str">
        <f>IFERROR(_xlfn.XLOOKUP(Q115,匹配表1065!AI:AI,匹配表1065!AJ:AJ),"绿标")</f>
        <v>绿标</v>
      </c>
      <c r="T115" s="93" t="str" cm="1">
        <f t="array" ref="T115:U115">_xlfn.XLOOKUP(Q115,匹配表1065!L:L,匹配表1065!M:N)</f>
        <v>脑血管</v>
      </c>
      <c r="U115" s="94" t="str">
        <v>神经内科</v>
      </c>
      <c r="V115" s="95" t="s">
        <v>58</v>
      </c>
      <c r="W115" s="93">
        <f>_xlfn.XLOOKUP(M115,匹配表1065!D:D,匹配表1065!F:F)*N115</f>
        <v>4</v>
      </c>
    </row>
    <row r="116" customHeight="1" spans="1:23">
      <c r="A116" s="89" t="s">
        <v>25</v>
      </c>
      <c r="B116" s="90">
        <v>46114</v>
      </c>
      <c r="C116" s="91" t="str">
        <f t="shared" si="2"/>
        <v>4月第1周</v>
      </c>
      <c r="D116" s="89" t="s">
        <v>26</v>
      </c>
      <c r="E116" s="89" t="str">
        <f t="shared" si="3"/>
        <v>4月第1周--周4</v>
      </c>
      <c r="F116" s="92" t="s">
        <v>27</v>
      </c>
      <c r="G116" s="92" t="s">
        <v>104</v>
      </c>
      <c r="H116" s="92" t="str">
        <f>_xlfn.XLOOKUP(O116,匹配表1065!T:T,匹配表1065!W:W)</f>
        <v>东营市</v>
      </c>
      <c r="I116" s="89" t="str">
        <f>_xlfn.XLOOKUP(O116,匹配表1065!T:T,匹配表1065!X:X)</f>
        <v>PME2028</v>
      </c>
      <c r="J116" s="92" t="s">
        <v>121</v>
      </c>
      <c r="K116" s="89" cm="1">
        <f ca="1" t="array" ref="K116:L116">_xlfn.XLOOKUP(J116,匹配表1065!Y:Y,匹配表1065!AA:AB)</f>
        <v>26</v>
      </c>
      <c r="L116" s="89" t="str">
        <v>3个月以上</v>
      </c>
      <c r="M116" s="92" t="s">
        <v>30</v>
      </c>
      <c r="N116" s="92">
        <v>1</v>
      </c>
      <c r="O116" s="93" t="str">
        <f>_xlfn.XLOOKUP(P116,匹配表1065!U:U,匹配表1065!T:T)</f>
        <v>HO00001462</v>
      </c>
      <c r="P116" s="89" t="s">
        <v>236</v>
      </c>
      <c r="Q116" s="92" t="s">
        <v>237</v>
      </c>
      <c r="R116" s="89" t="str">
        <f>_xlfn.XLOOKUP(Q116,匹配表1065!L:L,匹配表1065!O:O)</f>
        <v>A</v>
      </c>
      <c r="S116" s="93" t="str">
        <f>IFERROR(_xlfn.XLOOKUP(Q116,匹配表1065!AI:AI,匹配表1065!AJ:AJ),"绿标")</f>
        <v>红标</v>
      </c>
      <c r="T116" s="93" t="str" cm="1">
        <f t="array" ref="T116:U116">_xlfn.XLOOKUP(Q116,匹配表1065!L:L,匹配表1065!M:N)</f>
        <v>头痛</v>
      </c>
      <c r="U116" s="94" t="str">
        <v>神经内科</v>
      </c>
      <c r="V116" s="95" t="s">
        <v>42</v>
      </c>
      <c r="W116" s="93">
        <f>_xlfn.XLOOKUP(M116,匹配表1065!D:D,匹配表1065!F:F)*N116</f>
        <v>12</v>
      </c>
    </row>
    <row r="117" customHeight="1" spans="1:23">
      <c r="A117" s="89" t="s">
        <v>25</v>
      </c>
      <c r="B117" s="90">
        <v>46114</v>
      </c>
      <c r="C117" s="91" t="str">
        <f t="shared" si="2"/>
        <v>4月第1周</v>
      </c>
      <c r="D117" s="89" t="s">
        <v>26</v>
      </c>
      <c r="E117" s="89" t="str">
        <f t="shared" si="3"/>
        <v>4月第1周--周4</v>
      </c>
      <c r="F117" s="92" t="s">
        <v>27</v>
      </c>
      <c r="G117" s="92" t="s">
        <v>104</v>
      </c>
      <c r="H117" s="92" t="str">
        <f>_xlfn.XLOOKUP(O117,匹配表1065!T:T,匹配表1065!W:W)</f>
        <v>东营市</v>
      </c>
      <c r="I117" s="89" t="str">
        <f>_xlfn.XLOOKUP(O117,匹配表1065!T:T,匹配表1065!X:X)</f>
        <v>PME2028</v>
      </c>
      <c r="J117" s="92" t="s">
        <v>121</v>
      </c>
      <c r="K117" s="89" cm="1">
        <f ca="1" t="array" ref="K117:L117">_xlfn.XLOOKUP(J117,匹配表1065!Y:Y,匹配表1065!AA:AB)</f>
        <v>26</v>
      </c>
      <c r="L117" s="89" t="str">
        <v>3个月以上</v>
      </c>
      <c r="M117" s="92" t="s">
        <v>55</v>
      </c>
      <c r="N117" s="92">
        <v>1</v>
      </c>
      <c r="O117" s="93" t="str">
        <f>_xlfn.XLOOKUP(P117,匹配表1065!U:U,匹配表1065!T:T)</f>
        <v>HO00001421</v>
      </c>
      <c r="P117" s="89" t="s">
        <v>122</v>
      </c>
      <c r="Q117" s="92" t="s">
        <v>124</v>
      </c>
      <c r="R117" s="89" t="str">
        <f>_xlfn.XLOOKUP(Q117,匹配表1065!L:L,匹配表1065!O:O)</f>
        <v>A</v>
      </c>
      <c r="S117" s="93" t="str">
        <f>IFERROR(_xlfn.XLOOKUP(Q117,匹配表1065!AI:AI,匹配表1065!AJ:AJ),"绿标")</f>
        <v>红标</v>
      </c>
      <c r="T117" s="93" t="str" cm="1">
        <f t="array" ref="T117:U117">_xlfn.XLOOKUP(Q117,匹配表1065!L:L,匹配表1065!M:N)</f>
        <v>头痛</v>
      </c>
      <c r="U117" s="94" t="str">
        <v>神经内科</v>
      </c>
      <c r="V117" s="95" t="s">
        <v>42</v>
      </c>
      <c r="W117" s="93">
        <f>_xlfn.XLOOKUP(M117,匹配表1065!D:D,匹配表1065!F:F)*N117</f>
        <v>8</v>
      </c>
    </row>
    <row r="118" customHeight="1" spans="1:23">
      <c r="A118" s="89" t="s">
        <v>25</v>
      </c>
      <c r="B118" s="90">
        <v>46114</v>
      </c>
      <c r="C118" s="91" t="str">
        <f t="shared" si="2"/>
        <v>4月第1周</v>
      </c>
      <c r="D118" s="89" t="s">
        <v>26</v>
      </c>
      <c r="E118" s="89" t="str">
        <f t="shared" si="3"/>
        <v>4月第1周--周4</v>
      </c>
      <c r="F118" s="92" t="s">
        <v>27</v>
      </c>
      <c r="G118" s="92" t="s">
        <v>104</v>
      </c>
      <c r="H118" s="92" t="str">
        <f>_xlfn.XLOOKUP(O118,匹配表1065!T:T,匹配表1065!W:W)</f>
        <v>济南市</v>
      </c>
      <c r="I118" s="89" t="str">
        <f>_xlfn.XLOOKUP(O118,匹配表1065!T:T,匹配表1065!X:X)</f>
        <v>PME2025</v>
      </c>
      <c r="J118" s="92" t="s">
        <v>111</v>
      </c>
      <c r="K118" s="89" cm="1">
        <f ca="1" t="array" ref="K118:L118">_xlfn.XLOOKUP(J118,匹配表1065!Y:Y,匹配表1065!AA:AB)</f>
        <v>30</v>
      </c>
      <c r="L118" s="89" t="str">
        <v>3个月以上</v>
      </c>
      <c r="M118" s="92" t="s">
        <v>55</v>
      </c>
      <c r="N118" s="92">
        <v>2</v>
      </c>
      <c r="O118" s="93" t="str">
        <f>_xlfn.XLOOKUP(P118,匹配表1065!U:U,匹配表1065!T:T)</f>
        <v>HO00001400</v>
      </c>
      <c r="P118" s="89" t="s">
        <v>112</v>
      </c>
      <c r="Q118" s="92" t="s">
        <v>115</v>
      </c>
      <c r="R118" s="89" t="str">
        <f>_xlfn.XLOOKUP(Q118,匹配表1065!L:L,匹配表1065!O:O)</f>
        <v>B</v>
      </c>
      <c r="S118" s="93" t="str">
        <f>IFERROR(_xlfn.XLOOKUP(Q118,匹配表1065!AI:AI,匹配表1065!AJ:AJ),"绿标")</f>
        <v>绿标</v>
      </c>
      <c r="T118" s="93" t="str" cm="1">
        <f t="array" ref="T118:U118">_xlfn.XLOOKUP(Q118,匹配表1065!L:L,匹配表1065!M:N)</f>
        <v>癫痫</v>
      </c>
      <c r="U118" s="94" t="str">
        <v>神经内科</v>
      </c>
      <c r="V118" s="95" t="s">
        <v>42</v>
      </c>
      <c r="W118" s="93">
        <f>_xlfn.XLOOKUP(M118,匹配表1065!D:D,匹配表1065!F:F)*N118</f>
        <v>16</v>
      </c>
    </row>
    <row r="119" customHeight="1" spans="1:23">
      <c r="A119" s="89" t="s">
        <v>25</v>
      </c>
      <c r="B119" s="90">
        <v>46114</v>
      </c>
      <c r="C119" s="91" t="str">
        <f t="shared" si="2"/>
        <v>4月第1周</v>
      </c>
      <c r="D119" s="89" t="s">
        <v>26</v>
      </c>
      <c r="E119" s="89" t="str">
        <f t="shared" si="3"/>
        <v>4月第1周--周4</v>
      </c>
      <c r="F119" s="92" t="s">
        <v>27</v>
      </c>
      <c r="G119" s="92" t="s">
        <v>104</v>
      </c>
      <c r="H119" s="92" t="str">
        <f>_xlfn.XLOOKUP(O119,匹配表1065!T:T,匹配表1065!W:W)</f>
        <v>济南市</v>
      </c>
      <c r="I119" s="89" t="str">
        <f>_xlfn.XLOOKUP(O119,匹配表1065!T:T,匹配表1065!X:X)</f>
        <v>PME2025</v>
      </c>
      <c r="J119" s="92" t="s">
        <v>111</v>
      </c>
      <c r="K119" s="89" cm="1">
        <f ca="1" t="array" ref="K119:L119">_xlfn.XLOOKUP(J119,匹配表1065!Y:Y,匹配表1065!AA:AB)</f>
        <v>30</v>
      </c>
      <c r="L119" s="89" t="str">
        <v>3个月以上</v>
      </c>
      <c r="M119" s="92" t="s">
        <v>55</v>
      </c>
      <c r="N119" s="92">
        <v>1</v>
      </c>
      <c r="O119" s="93" t="str">
        <f>_xlfn.XLOOKUP(P119,匹配表1065!U:U,匹配表1065!T:T)</f>
        <v>HO00001400</v>
      </c>
      <c r="P119" s="89" t="s">
        <v>112</v>
      </c>
      <c r="Q119" s="92" t="s">
        <v>114</v>
      </c>
      <c r="R119" s="89" t="str">
        <f>_xlfn.XLOOKUP(Q119,匹配表1065!L:L,匹配表1065!O:O)</f>
        <v>A</v>
      </c>
      <c r="S119" s="93" t="str">
        <f>IFERROR(_xlfn.XLOOKUP(Q119,匹配表1065!AI:AI,匹配表1065!AJ:AJ),"绿标")</f>
        <v>绿标</v>
      </c>
      <c r="T119" s="93" t="str" cm="1">
        <f t="array" ref="T119:U119">_xlfn.XLOOKUP(Q119,匹配表1065!L:L,匹配表1065!M:N)</f>
        <v>头痛</v>
      </c>
      <c r="U119" s="94" t="str">
        <v>神经内科</v>
      </c>
      <c r="V119" s="95" t="s">
        <v>67</v>
      </c>
      <c r="W119" s="93">
        <f>_xlfn.XLOOKUP(M119,匹配表1065!D:D,匹配表1065!F:F)*N119</f>
        <v>8</v>
      </c>
    </row>
    <row r="120" customHeight="1" spans="1:23">
      <c r="A120" s="89" t="s">
        <v>25</v>
      </c>
      <c r="B120" s="90">
        <v>46114</v>
      </c>
      <c r="C120" s="91" t="str">
        <f t="shared" si="2"/>
        <v>4月第1周</v>
      </c>
      <c r="D120" s="89" t="s">
        <v>26</v>
      </c>
      <c r="E120" s="89" t="str">
        <f t="shared" si="3"/>
        <v>4月第1周--周4</v>
      </c>
      <c r="F120" s="92" t="s">
        <v>27</v>
      </c>
      <c r="G120" s="92" t="s">
        <v>104</v>
      </c>
      <c r="H120" s="92" t="str">
        <f>_xlfn.XLOOKUP(O120,匹配表1065!T:T,匹配表1065!W:W)</f>
        <v>临沂市</v>
      </c>
      <c r="I120" s="89" t="str">
        <f>_xlfn.XLOOKUP(O120,匹配表1065!T:T,匹配表1065!X:X)</f>
        <v>PME2045</v>
      </c>
      <c r="J120" s="92" t="s">
        <v>116</v>
      </c>
      <c r="K120" s="89" cm="1">
        <f ca="1" t="array" ref="K120:L120">_xlfn.XLOOKUP(J120,匹配表1065!Y:Y,匹配表1065!AA:AB)</f>
        <v>13</v>
      </c>
      <c r="L120" s="89" t="str">
        <v>3个月以上</v>
      </c>
      <c r="M120" s="92" t="s">
        <v>30</v>
      </c>
      <c r="N120" s="92">
        <v>1</v>
      </c>
      <c r="O120" s="93" t="str">
        <f>_xlfn.XLOOKUP(P120,匹配表1065!U:U,匹配表1065!T:T)</f>
        <v>HO00001523</v>
      </c>
      <c r="P120" s="89" t="s">
        <v>238</v>
      </c>
      <c r="Q120" s="92" t="s">
        <v>239</v>
      </c>
      <c r="R120" s="89" t="str">
        <f>_xlfn.XLOOKUP(Q120,匹配表1065!L:L,匹配表1065!O:O)</f>
        <v>A</v>
      </c>
      <c r="S120" s="93" t="str">
        <f>IFERROR(_xlfn.XLOOKUP(Q120,匹配表1065!AI:AI,匹配表1065!AJ:AJ),"绿标")</f>
        <v>绿标</v>
      </c>
      <c r="T120" s="93" t="str" cm="1">
        <f t="array" ref="T120:U120">_xlfn.XLOOKUP(Q120,匹配表1065!L:L,匹配表1065!M:N)</f>
        <v>头痛</v>
      </c>
      <c r="U120" s="94" t="str">
        <v>神经内科</v>
      </c>
      <c r="V120" s="95" t="s">
        <v>42</v>
      </c>
      <c r="W120" s="93">
        <f>_xlfn.XLOOKUP(M120,匹配表1065!D:D,匹配表1065!F:F)*N120</f>
        <v>12</v>
      </c>
    </row>
    <row r="121" customHeight="1" spans="1:23">
      <c r="A121" s="89" t="s">
        <v>25</v>
      </c>
      <c r="B121" s="90">
        <v>46114</v>
      </c>
      <c r="C121" s="91" t="str">
        <f t="shared" si="2"/>
        <v>4月第1周</v>
      </c>
      <c r="D121" s="89" t="s">
        <v>26</v>
      </c>
      <c r="E121" s="89" t="str">
        <f t="shared" si="3"/>
        <v>4月第1周--周4</v>
      </c>
      <c r="F121" s="92" t="s">
        <v>27</v>
      </c>
      <c r="G121" s="92" t="s">
        <v>104</v>
      </c>
      <c r="H121" s="92" t="str">
        <f>_xlfn.XLOOKUP(O121,匹配表1065!T:T,匹配表1065!W:W)</f>
        <v>济南市</v>
      </c>
      <c r="I121" s="89" t="str">
        <f>_xlfn.XLOOKUP(O121,匹配表1065!T:T,匹配表1065!X:X)</f>
        <v>PME2026</v>
      </c>
      <c r="J121" s="92" t="s">
        <v>116</v>
      </c>
      <c r="K121" s="89" cm="1">
        <f ca="1" t="array" ref="K121:L121">_xlfn.XLOOKUP(J121,匹配表1065!Y:Y,匹配表1065!AA:AB)</f>
        <v>13</v>
      </c>
      <c r="L121" s="89" t="str">
        <v>3个月以上</v>
      </c>
      <c r="M121" s="92" t="s">
        <v>35</v>
      </c>
      <c r="N121" s="92">
        <v>1</v>
      </c>
      <c r="O121" s="93" t="str">
        <f>_xlfn.XLOOKUP(P121,匹配表1065!U:U,匹配表1065!T:T)</f>
        <v>HO00001409</v>
      </c>
      <c r="P121" s="89" t="s">
        <v>117</v>
      </c>
      <c r="Q121" s="92" t="s">
        <v>240</v>
      </c>
      <c r="R121" s="89" t="str">
        <f>_xlfn.XLOOKUP(Q121,匹配表1065!L:L,匹配表1065!O:O)</f>
        <v>B</v>
      </c>
      <c r="S121" s="93" t="str">
        <f>IFERROR(_xlfn.XLOOKUP(Q121,匹配表1065!AI:AI,匹配表1065!AJ:AJ),"绿标")</f>
        <v>红标</v>
      </c>
      <c r="T121" s="93" t="str" cm="1">
        <f t="array" ref="T121:U121">_xlfn.XLOOKUP(Q121,匹配表1065!L:L,匹配表1065!M:N)</f>
        <v>脑血管</v>
      </c>
      <c r="U121" s="94" t="str">
        <v>神经内科</v>
      </c>
      <c r="V121" s="95" t="s">
        <v>33</v>
      </c>
      <c r="W121" s="93">
        <f>_xlfn.XLOOKUP(M121,匹配表1065!D:D,匹配表1065!F:F)*N121</f>
        <v>4</v>
      </c>
    </row>
    <row r="122" customHeight="1" spans="1:23">
      <c r="A122" s="89" t="s">
        <v>25</v>
      </c>
      <c r="B122" s="90">
        <v>46114</v>
      </c>
      <c r="C122" s="91" t="str">
        <f t="shared" si="2"/>
        <v>4月第1周</v>
      </c>
      <c r="D122" s="89" t="s">
        <v>26</v>
      </c>
      <c r="E122" s="89" t="str">
        <f t="shared" si="3"/>
        <v>4月第1周--周4</v>
      </c>
      <c r="F122" s="92" t="s">
        <v>27</v>
      </c>
      <c r="G122" s="92" t="s">
        <v>104</v>
      </c>
      <c r="H122" s="92" t="str">
        <f>_xlfn.XLOOKUP(O122,匹配表1065!T:T,匹配表1065!W:W)</f>
        <v>济南市</v>
      </c>
      <c r="I122" s="89" t="str">
        <f>_xlfn.XLOOKUP(O122,匹配表1065!T:T,匹配表1065!X:X)</f>
        <v>PME2025</v>
      </c>
      <c r="J122" s="92" t="s">
        <v>128</v>
      </c>
      <c r="K122" s="89" cm="1">
        <f ca="1" t="array" ref="K122:L122">_xlfn.XLOOKUP(J122,匹配表1065!Y:Y,匹配表1065!AA:AB)</f>
        <v>13</v>
      </c>
      <c r="L122" s="89" t="str">
        <v>3个月以上</v>
      </c>
      <c r="M122" s="92" t="s">
        <v>30</v>
      </c>
      <c r="N122" s="92">
        <v>1</v>
      </c>
      <c r="O122" s="93" t="str">
        <f>_xlfn.XLOOKUP(P122,匹配表1065!U:U,匹配表1065!T:T)</f>
        <v>HO00001400</v>
      </c>
      <c r="P122" s="89" t="s">
        <v>112</v>
      </c>
      <c r="Q122" s="92" t="s">
        <v>131</v>
      </c>
      <c r="R122" s="89" t="str">
        <f>_xlfn.XLOOKUP(Q122,匹配表1065!L:L,匹配表1065!O:O)</f>
        <v>B</v>
      </c>
      <c r="S122" s="93" t="str">
        <f>IFERROR(_xlfn.XLOOKUP(Q122,匹配表1065!AI:AI,匹配表1065!AJ:AJ),"绿标")</f>
        <v>红标</v>
      </c>
      <c r="T122" s="93" t="str" cm="1">
        <f t="array" ref="T122:U122">_xlfn.XLOOKUP(Q122,匹配表1065!L:L,匹配表1065!M:N)</f>
        <v>脑血管</v>
      </c>
      <c r="U122" s="94" t="str">
        <v>神经内科</v>
      </c>
      <c r="V122" s="95" t="s">
        <v>33</v>
      </c>
      <c r="W122" s="93">
        <f>_xlfn.XLOOKUP(M122,匹配表1065!D:D,匹配表1065!F:F)*N122</f>
        <v>12</v>
      </c>
    </row>
    <row r="123" customHeight="1" spans="1:23">
      <c r="A123" s="89" t="s">
        <v>25</v>
      </c>
      <c r="B123" s="90">
        <v>46114</v>
      </c>
      <c r="C123" s="91" t="str">
        <f t="shared" si="2"/>
        <v>4月第1周</v>
      </c>
      <c r="D123" s="89" t="s">
        <v>26</v>
      </c>
      <c r="E123" s="89" t="str">
        <f t="shared" si="3"/>
        <v>4月第1周--周4</v>
      </c>
      <c r="F123" s="92" t="s">
        <v>27</v>
      </c>
      <c r="G123" s="92" t="s">
        <v>104</v>
      </c>
      <c r="H123" s="92" t="str">
        <f>_xlfn.XLOOKUP(O123,匹配表1065!T:T,匹配表1065!W:W)</f>
        <v>济南市</v>
      </c>
      <c r="I123" s="89" t="str">
        <f>_xlfn.XLOOKUP(O123,匹配表1065!T:T,匹配表1065!X:X)</f>
        <v>PME2025</v>
      </c>
      <c r="J123" s="92" t="s">
        <v>128</v>
      </c>
      <c r="K123" s="89" cm="1">
        <f ca="1" t="array" ref="K123:L123">_xlfn.XLOOKUP(J123,匹配表1065!Y:Y,匹配表1065!AA:AB)</f>
        <v>13</v>
      </c>
      <c r="L123" s="89" t="str">
        <v>3个月以上</v>
      </c>
      <c r="M123" s="92" t="s">
        <v>35</v>
      </c>
      <c r="N123" s="92">
        <v>1</v>
      </c>
      <c r="O123" s="93" t="str">
        <f>_xlfn.XLOOKUP(P123,匹配表1065!U:U,匹配表1065!T:T)</f>
        <v>HO00001400</v>
      </c>
      <c r="P123" s="89" t="s">
        <v>112</v>
      </c>
      <c r="Q123" s="92" t="s">
        <v>241</v>
      </c>
      <c r="R123" s="89" t="str">
        <f>_xlfn.XLOOKUP(Q123,匹配表1065!L:L,匹配表1065!O:O)</f>
        <v>A</v>
      </c>
      <c r="S123" s="93" t="str">
        <f>IFERROR(_xlfn.XLOOKUP(Q123,匹配表1065!AI:AI,匹配表1065!AJ:AJ),"绿标")</f>
        <v>红标</v>
      </c>
      <c r="T123" s="93" t="str" cm="1">
        <f t="array" ref="T123:U123">_xlfn.XLOOKUP(Q123,匹配表1065!L:L,匹配表1065!M:N)</f>
        <v>头痛</v>
      </c>
      <c r="U123" s="94" t="str">
        <v>神经内科</v>
      </c>
      <c r="V123" s="95" t="s">
        <v>58</v>
      </c>
      <c r="W123" s="93">
        <f>_xlfn.XLOOKUP(M123,匹配表1065!D:D,匹配表1065!F:F)*N123</f>
        <v>4</v>
      </c>
    </row>
    <row r="124" customHeight="1" spans="1:23">
      <c r="A124" s="89" t="s">
        <v>25</v>
      </c>
      <c r="B124" s="90">
        <v>46114</v>
      </c>
      <c r="C124" s="91" t="str">
        <f t="shared" si="2"/>
        <v>4月第1周</v>
      </c>
      <c r="D124" s="89" t="s">
        <v>26</v>
      </c>
      <c r="E124" s="89" t="str">
        <f t="shared" si="3"/>
        <v>4月第1周--周4</v>
      </c>
      <c r="F124" s="92" t="s">
        <v>27</v>
      </c>
      <c r="G124" s="92" t="s">
        <v>104</v>
      </c>
      <c r="H124" s="92" t="str">
        <f>_xlfn.XLOOKUP(O124,匹配表1065!T:T,匹配表1065!W:W)</f>
        <v>济南市</v>
      </c>
      <c r="I124" s="89" t="str">
        <f>_xlfn.XLOOKUP(O124,匹配表1065!T:T,匹配表1065!X:X)</f>
        <v>PME2025</v>
      </c>
      <c r="J124" s="92" t="s">
        <v>128</v>
      </c>
      <c r="K124" s="89" cm="1">
        <f ca="1" t="array" ref="K124:L124">_xlfn.XLOOKUP(J124,匹配表1065!Y:Y,匹配表1065!AA:AB)</f>
        <v>13</v>
      </c>
      <c r="L124" s="89" t="str">
        <v>3个月以上</v>
      </c>
      <c r="M124" s="92" t="s">
        <v>35</v>
      </c>
      <c r="N124" s="92">
        <v>3</v>
      </c>
      <c r="O124" s="93" t="str">
        <f>_xlfn.XLOOKUP(P124,匹配表1065!U:U,匹配表1065!T:T)</f>
        <v>HO00001400</v>
      </c>
      <c r="P124" s="89" t="s">
        <v>112</v>
      </c>
      <c r="Q124" s="92" t="s">
        <v>242</v>
      </c>
      <c r="R124" s="89" t="str">
        <f>_xlfn.XLOOKUP(Q124,匹配表1065!L:L,匹配表1065!O:O)</f>
        <v>B</v>
      </c>
      <c r="S124" s="93" t="str">
        <f>IFERROR(_xlfn.XLOOKUP(Q124,匹配表1065!AI:AI,匹配表1065!AJ:AJ),"绿标")</f>
        <v>绿标</v>
      </c>
      <c r="T124" s="93" t="str" cm="1">
        <f t="array" ref="T124:U124">_xlfn.XLOOKUP(Q124,匹配表1065!L:L,匹配表1065!M:N)</f>
        <v>癫痫</v>
      </c>
      <c r="U124" s="94" t="str">
        <v>神经内科</v>
      </c>
      <c r="V124" s="95" t="s">
        <v>58</v>
      </c>
      <c r="W124" s="93">
        <f>_xlfn.XLOOKUP(M124,匹配表1065!D:D,匹配表1065!F:F)*N124</f>
        <v>12</v>
      </c>
    </row>
    <row r="125" customHeight="1" spans="1:23">
      <c r="A125" s="89" t="s">
        <v>25</v>
      </c>
      <c r="B125" s="90">
        <v>46114</v>
      </c>
      <c r="C125" s="91" t="str">
        <f t="shared" si="2"/>
        <v>4月第1周</v>
      </c>
      <c r="D125" s="89" t="s">
        <v>26</v>
      </c>
      <c r="E125" s="89" t="str">
        <f t="shared" si="3"/>
        <v>4月第1周--周4</v>
      </c>
      <c r="F125" s="92" t="s">
        <v>27</v>
      </c>
      <c r="G125" s="92" t="s">
        <v>104</v>
      </c>
      <c r="H125" s="92" t="str">
        <f>_xlfn.XLOOKUP(O125,匹配表1065!T:T,匹配表1065!W:W)</f>
        <v>济南市</v>
      </c>
      <c r="I125" s="89" t="str">
        <f>_xlfn.XLOOKUP(O125,匹配表1065!T:T,匹配表1065!X:X)</f>
        <v>PME2044</v>
      </c>
      <c r="J125" s="92" t="s">
        <v>105</v>
      </c>
      <c r="K125" s="89" cm="1">
        <f ca="1" t="array" ref="K125:L125">_xlfn.XLOOKUP(J125,匹配表1065!Y:Y,匹配表1065!AA:AB)</f>
        <v>8</v>
      </c>
      <c r="L125" s="89" t="str">
        <v>3个月以上</v>
      </c>
      <c r="M125" s="92" t="s">
        <v>30</v>
      </c>
      <c r="N125" s="92">
        <v>1</v>
      </c>
      <c r="O125" s="93" t="str">
        <f>_xlfn.XLOOKUP(P125,匹配表1065!U:U,匹配表1065!T:T)</f>
        <v>HO00001401</v>
      </c>
      <c r="P125" s="89" t="s">
        <v>106</v>
      </c>
      <c r="Q125" s="92" t="s">
        <v>243</v>
      </c>
      <c r="R125" s="89" t="str">
        <f>_xlfn.XLOOKUP(Q125,匹配表1065!L:L,匹配表1065!O:O)</f>
        <v>B</v>
      </c>
      <c r="S125" s="93" t="str">
        <f>IFERROR(_xlfn.XLOOKUP(Q125,匹配表1065!AI:AI,匹配表1065!AJ:AJ),"绿标")</f>
        <v>绿标</v>
      </c>
      <c r="T125" s="93" t="str" cm="1">
        <f t="array" ref="T125:U125">_xlfn.XLOOKUP(Q125,匹配表1065!L:L,匹配表1065!M:N)</f>
        <v>脑血管</v>
      </c>
      <c r="U125" s="94" t="str">
        <v>神经内科</v>
      </c>
      <c r="V125" s="95" t="s">
        <v>42</v>
      </c>
      <c r="W125" s="93">
        <f>_xlfn.XLOOKUP(M125,匹配表1065!D:D,匹配表1065!F:F)*N125</f>
        <v>12</v>
      </c>
    </row>
    <row r="126" customHeight="1" spans="1:23">
      <c r="A126" s="89" t="s">
        <v>25</v>
      </c>
      <c r="B126" s="90">
        <v>46114</v>
      </c>
      <c r="C126" s="91" t="str">
        <f t="shared" si="2"/>
        <v>4月第1周</v>
      </c>
      <c r="D126" s="89" t="s">
        <v>26</v>
      </c>
      <c r="E126" s="89" t="str">
        <f t="shared" si="3"/>
        <v>4月第1周--周4</v>
      </c>
      <c r="F126" s="92" t="s">
        <v>27</v>
      </c>
      <c r="G126" s="92" t="s">
        <v>136</v>
      </c>
      <c r="H126" s="92" t="str">
        <f>_xlfn.XLOOKUP(O126,匹配表1065!T:T,匹配表1065!W:W)</f>
        <v>淄博市</v>
      </c>
      <c r="I126" s="89" t="str">
        <f>_xlfn.XLOOKUP(O126,匹配表1065!T:T,匹配表1065!X:X)</f>
        <v>PME2043</v>
      </c>
      <c r="J126" s="92" t="s">
        <v>140</v>
      </c>
      <c r="K126" s="89" cm="1">
        <f ca="1" t="array" ref="K126:L126">_xlfn.XLOOKUP(J126,匹配表1065!Y:Y,匹配表1065!AA:AB)</f>
        <v>9</v>
      </c>
      <c r="L126" s="89" t="str">
        <v>3个月以上</v>
      </c>
      <c r="M126" s="92" t="s">
        <v>30</v>
      </c>
      <c r="N126" s="92">
        <v>1</v>
      </c>
      <c r="O126" s="93" t="str">
        <f>_xlfn.XLOOKUP(P126,匹配表1065!U:U,匹配表1065!T:T)</f>
        <v>HO00001431</v>
      </c>
      <c r="P126" s="89" t="s">
        <v>244</v>
      </c>
      <c r="Q126" s="92" t="s">
        <v>245</v>
      </c>
      <c r="R126" s="89" t="str">
        <f>_xlfn.XLOOKUP(Q126,匹配表1065!L:L,匹配表1065!O:O)</f>
        <v>B</v>
      </c>
      <c r="S126" s="93" t="str">
        <f>IFERROR(_xlfn.XLOOKUP(Q126,匹配表1065!AI:AI,匹配表1065!AJ:AJ),"绿标")</f>
        <v>绿标</v>
      </c>
      <c r="T126" s="93" t="str" cm="1">
        <f t="array" ref="T126:U126">_xlfn.XLOOKUP(Q126,匹配表1065!L:L,匹配表1065!M:N)</f>
        <v>脑血管</v>
      </c>
      <c r="U126" s="94" t="str">
        <v>神经内科</v>
      </c>
      <c r="V126" s="95" t="s">
        <v>33</v>
      </c>
      <c r="W126" s="93">
        <f>_xlfn.XLOOKUP(M126,匹配表1065!D:D,匹配表1065!F:F)*N126</f>
        <v>12</v>
      </c>
    </row>
    <row r="127" customHeight="1" spans="1:23">
      <c r="A127" s="89" t="s">
        <v>25</v>
      </c>
      <c r="B127" s="90">
        <v>46114</v>
      </c>
      <c r="C127" s="91" t="str">
        <f t="shared" si="2"/>
        <v>4月第1周</v>
      </c>
      <c r="D127" s="89" t="s">
        <v>26</v>
      </c>
      <c r="E127" s="89" t="str">
        <f t="shared" si="3"/>
        <v>4月第1周--周4</v>
      </c>
      <c r="F127" s="92" t="s">
        <v>27</v>
      </c>
      <c r="G127" s="92" t="s">
        <v>136</v>
      </c>
      <c r="H127" s="92" t="str">
        <f>_xlfn.XLOOKUP(O127,匹配表1065!T:T,匹配表1065!W:W)</f>
        <v>青岛市</v>
      </c>
      <c r="I127" s="89" t="str">
        <f>_xlfn.XLOOKUP(O127,匹配表1065!T:T,匹配表1065!X:X)</f>
        <v>PME2033</v>
      </c>
      <c r="J127" s="92" t="s">
        <v>137</v>
      </c>
      <c r="K127" s="89" cm="1">
        <f ca="1" t="array" ref="K127:L127">_xlfn.XLOOKUP(J127,匹配表1065!Y:Y,匹配表1065!AA:AB)</f>
        <v>10</v>
      </c>
      <c r="L127" s="89" t="str">
        <v>3个月以上</v>
      </c>
      <c r="M127" s="92" t="s">
        <v>30</v>
      </c>
      <c r="N127" s="92">
        <v>1</v>
      </c>
      <c r="O127" s="93" t="str">
        <f>_xlfn.XLOOKUP(P127,匹配表1065!U:U,匹配表1065!T:T)</f>
        <v>HO00001481</v>
      </c>
      <c r="P127" s="89" t="s">
        <v>246</v>
      </c>
      <c r="Q127" s="92" t="s">
        <v>247</v>
      </c>
      <c r="R127" s="89" t="str">
        <f>_xlfn.XLOOKUP(Q127,匹配表1065!L:L,匹配表1065!O:O)</f>
        <v>C</v>
      </c>
      <c r="S127" s="93" t="str">
        <f>IFERROR(_xlfn.XLOOKUP(Q127,匹配表1065!AI:AI,匹配表1065!AJ:AJ),"绿标")</f>
        <v>绿标</v>
      </c>
      <c r="T127" s="93" t="str" cm="1">
        <f t="array" ref="T127:U127">_xlfn.XLOOKUP(Q127,匹配表1065!L:L,匹配表1065!M:N)</f>
        <v>眩晕</v>
      </c>
      <c r="U127" s="94" t="str">
        <v>耳鼻喉科</v>
      </c>
      <c r="V127" s="95" t="s">
        <v>70</v>
      </c>
      <c r="W127" s="93">
        <f>_xlfn.XLOOKUP(M127,匹配表1065!D:D,匹配表1065!F:F)*N127</f>
        <v>12</v>
      </c>
    </row>
    <row r="128" customHeight="1" spans="1:23">
      <c r="A128" s="89" t="s">
        <v>25</v>
      </c>
      <c r="B128" s="90">
        <v>46114</v>
      </c>
      <c r="C128" s="91" t="str">
        <f t="shared" si="2"/>
        <v>4月第1周</v>
      </c>
      <c r="D128" s="89" t="s">
        <v>26</v>
      </c>
      <c r="E128" s="89" t="str">
        <f t="shared" si="3"/>
        <v>4月第1周--周4</v>
      </c>
      <c r="F128" s="92" t="s">
        <v>27</v>
      </c>
      <c r="G128" s="92" t="s">
        <v>136</v>
      </c>
      <c r="H128" s="92" t="str">
        <f>_xlfn.XLOOKUP(O128,匹配表1065!T:T,匹配表1065!W:W)</f>
        <v>青岛市</v>
      </c>
      <c r="I128" s="89" t="str">
        <f>_xlfn.XLOOKUP(O128,匹配表1065!T:T,匹配表1065!X:X)</f>
        <v>PME2032</v>
      </c>
      <c r="J128" s="92" t="s">
        <v>143</v>
      </c>
      <c r="K128" s="89" cm="1">
        <f ca="1" t="array" ref="K128:L128">_xlfn.XLOOKUP(J128,匹配表1065!Y:Y,匹配表1065!AA:AB)</f>
        <v>31</v>
      </c>
      <c r="L128" s="89" t="str">
        <v>3个月以上</v>
      </c>
      <c r="M128" s="92" t="s">
        <v>30</v>
      </c>
      <c r="N128" s="92">
        <v>1</v>
      </c>
      <c r="O128" s="93" t="str">
        <f>_xlfn.XLOOKUP(P128,匹配表1065!U:U,匹配表1065!T:T)</f>
        <v>HO00001482</v>
      </c>
      <c r="P128" s="89" t="s">
        <v>146</v>
      </c>
      <c r="Q128" s="92" t="s">
        <v>147</v>
      </c>
      <c r="R128" s="89" t="str">
        <f>_xlfn.XLOOKUP(Q128,匹配表1065!L:L,匹配表1065!O:O)</f>
        <v>A</v>
      </c>
      <c r="S128" s="93" t="str">
        <f>IFERROR(_xlfn.XLOOKUP(Q128,匹配表1065!AI:AI,匹配表1065!AJ:AJ),"绿标")</f>
        <v>红标</v>
      </c>
      <c r="T128" s="93" t="str" cm="1">
        <f t="array" ref="T128:U128">_xlfn.XLOOKUP(Q128,匹配表1065!L:L,匹配表1065!M:N)</f>
        <v>头痛</v>
      </c>
      <c r="U128" s="94" t="str">
        <v>神经内科</v>
      </c>
      <c r="V128" s="95" t="s">
        <v>67</v>
      </c>
      <c r="W128" s="93">
        <f>_xlfn.XLOOKUP(M128,匹配表1065!D:D,匹配表1065!F:F)*N128</f>
        <v>12</v>
      </c>
    </row>
    <row r="129" customHeight="1" spans="1:23">
      <c r="A129" s="89" t="s">
        <v>25</v>
      </c>
      <c r="B129" s="90">
        <v>46114</v>
      </c>
      <c r="C129" s="91" t="str">
        <f t="shared" si="2"/>
        <v>4月第1周</v>
      </c>
      <c r="D129" s="89" t="s">
        <v>26</v>
      </c>
      <c r="E129" s="89" t="str">
        <f t="shared" si="3"/>
        <v>4月第1周--周4</v>
      </c>
      <c r="F129" s="92" t="s">
        <v>27</v>
      </c>
      <c r="G129" s="92" t="s">
        <v>136</v>
      </c>
      <c r="H129" s="92" t="str">
        <f>_xlfn.XLOOKUP(O129,匹配表1065!T:T,匹配表1065!W:W)</f>
        <v>青岛市</v>
      </c>
      <c r="I129" s="89" t="str">
        <f>_xlfn.XLOOKUP(O129,匹配表1065!T:T,匹配表1065!X:X)</f>
        <v>PME2032</v>
      </c>
      <c r="J129" s="92" t="s">
        <v>143</v>
      </c>
      <c r="K129" s="89" cm="1">
        <f ca="1" t="array" ref="K129:L129">_xlfn.XLOOKUP(J129,匹配表1065!Y:Y,匹配表1065!AA:AB)</f>
        <v>31</v>
      </c>
      <c r="L129" s="89" t="str">
        <v>3个月以上</v>
      </c>
      <c r="M129" s="92" t="s">
        <v>30</v>
      </c>
      <c r="N129" s="92">
        <v>1</v>
      </c>
      <c r="O129" s="93" t="str">
        <f>_xlfn.XLOOKUP(P129,匹配表1065!U:U,匹配表1065!T:T)</f>
        <v>HO00001482</v>
      </c>
      <c r="P129" s="89" t="s">
        <v>146</v>
      </c>
      <c r="Q129" s="92" t="s">
        <v>149</v>
      </c>
      <c r="R129" s="89" t="str">
        <f>_xlfn.XLOOKUP(Q129,匹配表1065!L:L,匹配表1065!O:O)</f>
        <v>B</v>
      </c>
      <c r="S129" s="93" t="str">
        <f>IFERROR(_xlfn.XLOOKUP(Q129,匹配表1065!AI:AI,匹配表1065!AJ:AJ),"绿标")</f>
        <v>红标</v>
      </c>
      <c r="T129" s="93" t="str" cm="1">
        <f t="array" ref="T129:U129">_xlfn.XLOOKUP(Q129,匹配表1065!L:L,匹配表1065!M:N)</f>
        <v>脑血管</v>
      </c>
      <c r="U129" s="94" t="str">
        <v>神经内科</v>
      </c>
      <c r="V129" s="95" t="s">
        <v>33</v>
      </c>
      <c r="W129" s="93">
        <f>_xlfn.XLOOKUP(M129,匹配表1065!D:D,匹配表1065!F:F)*N129</f>
        <v>12</v>
      </c>
    </row>
    <row r="130" customHeight="1" spans="1:23">
      <c r="A130" s="89" t="s">
        <v>25</v>
      </c>
      <c r="B130" s="90">
        <v>46114</v>
      </c>
      <c r="C130" s="91" t="str">
        <f t="shared" ref="C130:C193" si="4">MONTH(B130)&amp;TEXT(WEEKNUM(B130,2)-WEEKNUM(B130+1-DAY(B130),2)+1,"月第0周")</f>
        <v>4月第1周</v>
      </c>
      <c r="D130" s="89" t="s">
        <v>26</v>
      </c>
      <c r="E130" s="89" t="str">
        <f t="shared" ref="E130:E193" si="5">D130&amp;"--"&amp;"周"&amp;WEEKDAY(B130,2)</f>
        <v>4月第1周--周4</v>
      </c>
      <c r="F130" s="92" t="s">
        <v>27</v>
      </c>
      <c r="G130" s="92" t="s">
        <v>136</v>
      </c>
      <c r="H130" s="92" t="str">
        <f>_xlfn.XLOOKUP(O130,匹配表1065!T:T,匹配表1065!W:W)</f>
        <v>青岛市</v>
      </c>
      <c r="I130" s="89" t="str">
        <f>_xlfn.XLOOKUP(O130,匹配表1065!T:T,匹配表1065!X:X)</f>
        <v>PME2032</v>
      </c>
      <c r="J130" s="92" t="s">
        <v>143</v>
      </c>
      <c r="K130" s="89" cm="1">
        <f ca="1" t="array" ref="K130:L130">_xlfn.XLOOKUP(J130,匹配表1065!Y:Y,匹配表1065!AA:AB)</f>
        <v>31</v>
      </c>
      <c r="L130" s="89" t="str">
        <v>3个月以上</v>
      </c>
      <c r="M130" s="92" t="s">
        <v>35</v>
      </c>
      <c r="N130" s="92">
        <v>1</v>
      </c>
      <c r="O130" s="93" t="str">
        <f>_xlfn.XLOOKUP(P130,匹配表1065!U:U,匹配表1065!T:T)</f>
        <v>HO00001482</v>
      </c>
      <c r="P130" s="89" t="s">
        <v>146</v>
      </c>
      <c r="Q130" s="92" t="s">
        <v>248</v>
      </c>
      <c r="R130" s="89" t="str">
        <f>_xlfn.XLOOKUP(Q130,匹配表1065!L:L,匹配表1065!O:O)</f>
        <v>A</v>
      </c>
      <c r="S130" s="93" t="str">
        <f>IFERROR(_xlfn.XLOOKUP(Q130,匹配表1065!AI:AI,匹配表1065!AJ:AJ),"绿标")</f>
        <v>红标</v>
      </c>
      <c r="T130" s="93" t="str" cm="1">
        <f t="array" ref="T130:U130">_xlfn.XLOOKUP(Q130,匹配表1065!L:L,匹配表1065!M:N)</f>
        <v>头痛</v>
      </c>
      <c r="U130" s="94" t="str">
        <v>神经内科</v>
      </c>
      <c r="V130" s="95" t="s">
        <v>58</v>
      </c>
      <c r="W130" s="93">
        <f>_xlfn.XLOOKUP(M130,匹配表1065!D:D,匹配表1065!F:F)*N130</f>
        <v>4</v>
      </c>
    </row>
    <row r="131" customHeight="1" spans="1:23">
      <c r="A131" s="89" t="s">
        <v>25</v>
      </c>
      <c r="B131" s="90">
        <v>46114</v>
      </c>
      <c r="C131" s="91" t="str">
        <f t="shared" si="4"/>
        <v>4月第1周</v>
      </c>
      <c r="D131" s="89" t="s">
        <v>26</v>
      </c>
      <c r="E131" s="89" t="str">
        <f t="shared" si="5"/>
        <v>4月第1周--周4</v>
      </c>
      <c r="F131" s="92" t="s">
        <v>27</v>
      </c>
      <c r="G131" s="92" t="s">
        <v>136</v>
      </c>
      <c r="H131" s="92" t="str">
        <f>_xlfn.XLOOKUP(O131,匹配表1065!T:T,匹配表1065!W:W)</f>
        <v>青岛市</v>
      </c>
      <c r="I131" s="89" t="str">
        <f>_xlfn.XLOOKUP(O131,匹配表1065!T:T,匹配表1065!X:X)</f>
        <v>PME2032</v>
      </c>
      <c r="J131" s="92" t="s">
        <v>143</v>
      </c>
      <c r="K131" s="89" cm="1">
        <f ca="1" t="array" ref="K131:L131">_xlfn.XLOOKUP(J131,匹配表1065!Y:Y,匹配表1065!AA:AB)</f>
        <v>31</v>
      </c>
      <c r="L131" s="89" t="str">
        <v>3个月以上</v>
      </c>
      <c r="M131" s="92" t="s">
        <v>35</v>
      </c>
      <c r="N131" s="92">
        <v>1</v>
      </c>
      <c r="O131" s="93" t="str">
        <f>_xlfn.XLOOKUP(P131,匹配表1065!U:U,匹配表1065!T:T)</f>
        <v>HO00001482</v>
      </c>
      <c r="P131" s="89" t="s">
        <v>146</v>
      </c>
      <c r="Q131" s="92" t="s">
        <v>249</v>
      </c>
      <c r="R131" s="89" t="str">
        <f>_xlfn.XLOOKUP(Q131,匹配表1065!L:L,匹配表1065!O:O)</f>
        <v>C</v>
      </c>
      <c r="S131" s="93" t="str">
        <f>IFERROR(_xlfn.XLOOKUP(Q131,匹配表1065!AI:AI,匹配表1065!AJ:AJ),"绿标")</f>
        <v>绿标</v>
      </c>
      <c r="T131" s="93" t="str" cm="1">
        <f t="array" ref="T131:U131">_xlfn.XLOOKUP(Q131,匹配表1065!L:L,匹配表1065!M:N)</f>
        <v>眩晕</v>
      </c>
      <c r="U131" s="94" t="str">
        <v>耳鼻喉科</v>
      </c>
      <c r="V131" s="95" t="s">
        <v>70</v>
      </c>
      <c r="W131" s="93">
        <f>_xlfn.XLOOKUP(M131,匹配表1065!D:D,匹配表1065!F:F)*N131</f>
        <v>4</v>
      </c>
    </row>
    <row r="132" customHeight="1" spans="1:23">
      <c r="A132" s="89" t="s">
        <v>25</v>
      </c>
      <c r="B132" s="90">
        <v>46114</v>
      </c>
      <c r="C132" s="91" t="str">
        <f t="shared" si="4"/>
        <v>4月第1周</v>
      </c>
      <c r="D132" s="89" t="s">
        <v>26</v>
      </c>
      <c r="E132" s="89" t="str">
        <f t="shared" si="5"/>
        <v>4月第1周--周4</v>
      </c>
      <c r="F132" s="92" t="s">
        <v>27</v>
      </c>
      <c r="G132" s="92" t="s">
        <v>136</v>
      </c>
      <c r="H132" s="92" t="str">
        <f>_xlfn.XLOOKUP(O132,匹配表1065!T:T,匹配表1065!W:W)</f>
        <v>青岛市</v>
      </c>
      <c r="I132" s="89" t="str">
        <f>_xlfn.XLOOKUP(O132,匹配表1065!T:T,匹配表1065!X:X)</f>
        <v>PME2031</v>
      </c>
      <c r="J132" s="92" t="s">
        <v>155</v>
      </c>
      <c r="K132" s="89" cm="1">
        <f ca="1" t="array" ref="K132:L132">_xlfn.XLOOKUP(J132,匹配表1065!Y:Y,匹配表1065!AA:AB)</f>
        <v>31</v>
      </c>
      <c r="L132" s="89" t="str">
        <v>3个月以上</v>
      </c>
      <c r="M132" s="92" t="s">
        <v>35</v>
      </c>
      <c r="N132" s="92">
        <v>1</v>
      </c>
      <c r="O132" s="93" t="str">
        <f>_xlfn.XLOOKUP(P132,匹配表1065!U:U,匹配表1065!T:T)</f>
        <v>HO00072793</v>
      </c>
      <c r="P132" s="89" t="s">
        <v>159</v>
      </c>
      <c r="Q132" s="92" t="s">
        <v>250</v>
      </c>
      <c r="R132" s="89" t="str">
        <f>_xlfn.XLOOKUP(Q132,匹配表1065!L:L,匹配表1065!O:O)</f>
        <v>A</v>
      </c>
      <c r="S132" s="93" t="str">
        <f>IFERROR(_xlfn.XLOOKUP(Q132,匹配表1065!AI:AI,匹配表1065!AJ:AJ),"绿标")</f>
        <v>绿标</v>
      </c>
      <c r="T132" s="93" t="str" cm="1">
        <f t="array" ref="T132:U132">_xlfn.XLOOKUP(Q132,匹配表1065!L:L,匹配表1065!M:N)</f>
        <v>头痛</v>
      </c>
      <c r="U132" s="94" t="str">
        <v>神经内科</v>
      </c>
      <c r="V132" s="95" t="s">
        <v>70</v>
      </c>
      <c r="W132" s="93">
        <f>_xlfn.XLOOKUP(M132,匹配表1065!D:D,匹配表1065!F:F)*N132</f>
        <v>4</v>
      </c>
    </row>
    <row r="133" customHeight="1" spans="1:23">
      <c r="A133" s="89" t="s">
        <v>25</v>
      </c>
      <c r="B133" s="90">
        <v>46114</v>
      </c>
      <c r="C133" s="91" t="str">
        <f t="shared" si="4"/>
        <v>4月第1周</v>
      </c>
      <c r="D133" s="89" t="s">
        <v>26</v>
      </c>
      <c r="E133" s="89" t="str">
        <f t="shared" si="5"/>
        <v>4月第1周--周4</v>
      </c>
      <c r="F133" s="92" t="s">
        <v>27</v>
      </c>
      <c r="G133" s="92" t="s">
        <v>136</v>
      </c>
      <c r="H133" s="92" t="str">
        <f>_xlfn.XLOOKUP(O133,匹配表1065!T:T,匹配表1065!W:W)</f>
        <v>青岛市</v>
      </c>
      <c r="I133" s="89" t="str">
        <f>_xlfn.XLOOKUP(O133,匹配表1065!T:T,匹配表1065!X:X)</f>
        <v>PME2031</v>
      </c>
      <c r="J133" s="92" t="s">
        <v>155</v>
      </c>
      <c r="K133" s="89" cm="1">
        <f ca="1" t="array" ref="K133:L133">_xlfn.XLOOKUP(J133,匹配表1065!Y:Y,匹配表1065!AA:AB)</f>
        <v>31</v>
      </c>
      <c r="L133" s="89" t="str">
        <v>3个月以上</v>
      </c>
      <c r="M133" s="92" t="s">
        <v>35</v>
      </c>
      <c r="N133" s="92">
        <v>1</v>
      </c>
      <c r="O133" s="93" t="str">
        <f>_xlfn.XLOOKUP(P133,匹配表1065!U:U,匹配表1065!T:T)</f>
        <v>HO00001495</v>
      </c>
      <c r="P133" s="89" t="s">
        <v>251</v>
      </c>
      <c r="Q133" s="92" t="s">
        <v>252</v>
      </c>
      <c r="R133" s="89" t="str">
        <f>_xlfn.XLOOKUP(Q133,匹配表1065!L:L,匹配表1065!O:O)</f>
        <v>B</v>
      </c>
      <c r="S133" s="93" t="str">
        <f>IFERROR(_xlfn.XLOOKUP(Q133,匹配表1065!AI:AI,匹配表1065!AJ:AJ),"绿标")</f>
        <v>绿标</v>
      </c>
      <c r="T133" s="93" t="str" cm="1">
        <f t="array" ref="T133:U133">_xlfn.XLOOKUP(Q133,匹配表1065!L:L,匹配表1065!M:N)</f>
        <v>脑血管</v>
      </c>
      <c r="U133" s="94" t="str">
        <v>神经内科</v>
      </c>
      <c r="V133" s="95" t="s">
        <v>70</v>
      </c>
      <c r="W133" s="93">
        <f>_xlfn.XLOOKUP(M133,匹配表1065!D:D,匹配表1065!F:F)*N133</f>
        <v>4</v>
      </c>
    </row>
    <row r="134" customHeight="1" spans="1:23">
      <c r="A134" s="89" t="s">
        <v>25</v>
      </c>
      <c r="B134" s="90">
        <v>46114</v>
      </c>
      <c r="C134" s="91" t="str">
        <f t="shared" si="4"/>
        <v>4月第1周</v>
      </c>
      <c r="D134" s="89" t="s">
        <v>26</v>
      </c>
      <c r="E134" s="89" t="str">
        <f t="shared" si="5"/>
        <v>4月第1周--周4</v>
      </c>
      <c r="F134" s="92" t="s">
        <v>27</v>
      </c>
      <c r="G134" s="92" t="s">
        <v>136</v>
      </c>
      <c r="H134" s="92" t="str">
        <f>_xlfn.XLOOKUP(O134,匹配表1065!T:T,匹配表1065!W:W)</f>
        <v>青岛市</v>
      </c>
      <c r="I134" s="89" t="str">
        <f>_xlfn.XLOOKUP(O134,匹配表1065!T:T,匹配表1065!X:X)</f>
        <v>PME2031</v>
      </c>
      <c r="J134" s="92" t="s">
        <v>155</v>
      </c>
      <c r="K134" s="89" cm="1">
        <f ca="1" t="array" ref="K134:L134">_xlfn.XLOOKUP(J134,匹配表1065!Y:Y,匹配表1065!AA:AB)</f>
        <v>31</v>
      </c>
      <c r="L134" s="89" t="str">
        <v>3个月以上</v>
      </c>
      <c r="M134" s="92" t="s">
        <v>30</v>
      </c>
      <c r="N134" s="92">
        <v>1</v>
      </c>
      <c r="O134" s="93" t="str">
        <f>_xlfn.XLOOKUP(P134,匹配表1065!U:U,匹配表1065!T:T)</f>
        <v>HO00001485</v>
      </c>
      <c r="P134" s="89" t="s">
        <v>253</v>
      </c>
      <c r="Q134" s="92" t="s">
        <v>254</v>
      </c>
      <c r="R134" s="89" t="str">
        <f>_xlfn.XLOOKUP(Q134,匹配表1065!L:L,匹配表1065!O:O)</f>
        <v>B</v>
      </c>
      <c r="S134" s="93" t="str">
        <f>IFERROR(_xlfn.XLOOKUP(Q134,匹配表1065!AI:AI,匹配表1065!AJ:AJ),"绿标")</f>
        <v>红标</v>
      </c>
      <c r="T134" s="93" t="str" cm="1">
        <f t="array" ref="T134:U134">_xlfn.XLOOKUP(Q134,匹配表1065!L:L,匹配表1065!M:N)</f>
        <v>脑血管</v>
      </c>
      <c r="U134" s="94" t="str">
        <v>神经内科</v>
      </c>
      <c r="V134" s="95" t="s">
        <v>67</v>
      </c>
      <c r="W134" s="93">
        <f>_xlfn.XLOOKUP(M134,匹配表1065!D:D,匹配表1065!F:F)*N134</f>
        <v>12</v>
      </c>
    </row>
    <row r="135" customHeight="1" spans="1:23">
      <c r="A135" s="89" t="s">
        <v>25</v>
      </c>
      <c r="B135" s="90">
        <v>46114</v>
      </c>
      <c r="C135" s="91" t="str">
        <f t="shared" si="4"/>
        <v>4月第1周</v>
      </c>
      <c r="D135" s="89" t="s">
        <v>26</v>
      </c>
      <c r="E135" s="89" t="str">
        <f t="shared" si="5"/>
        <v>4月第1周--周4</v>
      </c>
      <c r="F135" s="92" t="s">
        <v>27</v>
      </c>
      <c r="G135" s="92" t="s">
        <v>136</v>
      </c>
      <c r="H135" s="92" t="str">
        <f>_xlfn.XLOOKUP(O135,匹配表1065!T:T,匹配表1065!W:W)</f>
        <v>潍坊市</v>
      </c>
      <c r="I135" s="89" t="str">
        <f>_xlfn.XLOOKUP(O135,匹配表1065!T:T,匹配表1065!X:X)</f>
        <v>PME2036</v>
      </c>
      <c r="J135" s="89" t="s">
        <v>161</v>
      </c>
      <c r="K135" s="89" cm="1">
        <f ca="1" t="array" ref="K135:L135">_xlfn.XLOOKUP(J135,匹配表1065!Y:Y,匹配表1065!AA:AB)</f>
        <v>1519</v>
      </c>
      <c r="L135" s="89" t="str">
        <v>3个月以上</v>
      </c>
      <c r="M135" s="92" t="s">
        <v>55</v>
      </c>
      <c r="N135" s="92">
        <v>1</v>
      </c>
      <c r="O135" s="93" t="str">
        <f>_xlfn.XLOOKUP(P135,匹配表1065!U:U,匹配表1065!T:T)</f>
        <v>HO00001521</v>
      </c>
      <c r="P135" s="89" t="s">
        <v>162</v>
      </c>
      <c r="Q135" s="92" t="s">
        <v>255</v>
      </c>
      <c r="R135" s="89" t="str">
        <f>_xlfn.XLOOKUP(Q135,匹配表1065!L:L,匹配表1065!O:O)</f>
        <v>C</v>
      </c>
      <c r="S135" s="93" t="str">
        <f>IFERROR(_xlfn.XLOOKUP(Q135,匹配表1065!AI:AI,匹配表1065!AJ:AJ),"绿标")</f>
        <v>黑标</v>
      </c>
      <c r="T135" s="93" t="str" cm="1">
        <f t="array" ref="T135:U135">_xlfn.XLOOKUP(Q135,匹配表1065!L:L,匹配表1065!M:N)</f>
        <v>眩晕</v>
      </c>
      <c r="U135" s="94" t="str">
        <v>耳鼻喉科</v>
      </c>
      <c r="V135" s="95" t="s">
        <v>70</v>
      </c>
      <c r="W135" s="93">
        <f>_xlfn.XLOOKUP(M135,匹配表1065!D:D,匹配表1065!F:F)*N135</f>
        <v>8</v>
      </c>
    </row>
    <row r="136" customHeight="1" spans="1:23">
      <c r="A136" s="89" t="s">
        <v>25</v>
      </c>
      <c r="B136" s="90">
        <v>46114</v>
      </c>
      <c r="C136" s="91" t="str">
        <f t="shared" si="4"/>
        <v>4月第1周</v>
      </c>
      <c r="D136" s="89" t="s">
        <v>26</v>
      </c>
      <c r="E136" s="89" t="str">
        <f t="shared" si="5"/>
        <v>4月第1周--周4</v>
      </c>
      <c r="F136" s="92" t="s">
        <v>27</v>
      </c>
      <c r="G136" s="92" t="s">
        <v>136</v>
      </c>
      <c r="H136" s="92" t="str">
        <f>_xlfn.XLOOKUP(O136,匹配表1065!T:T,匹配表1065!W:W)</f>
        <v>潍坊市</v>
      </c>
      <c r="I136" s="89" t="str">
        <f>_xlfn.XLOOKUP(O136,匹配表1065!T:T,匹配表1065!X:X)</f>
        <v>PME2036</v>
      </c>
      <c r="J136" s="89" t="s">
        <v>161</v>
      </c>
      <c r="K136" s="89" cm="1">
        <f ca="1" t="array" ref="K136:L136">_xlfn.XLOOKUP(J136,匹配表1065!Y:Y,匹配表1065!AA:AB)</f>
        <v>1519</v>
      </c>
      <c r="L136" s="89" t="str">
        <v>3个月以上</v>
      </c>
      <c r="M136" s="92" t="s">
        <v>30</v>
      </c>
      <c r="N136" s="92">
        <v>1</v>
      </c>
      <c r="O136" s="93" t="str">
        <f>_xlfn.XLOOKUP(P136,匹配表1065!U:U,匹配表1065!T:T)</f>
        <v>HO00001496</v>
      </c>
      <c r="P136" s="89" t="s">
        <v>256</v>
      </c>
      <c r="Q136" s="92" t="s">
        <v>257</v>
      </c>
      <c r="R136" s="89" t="str">
        <f>_xlfn.XLOOKUP(Q136,匹配表1065!L:L,匹配表1065!O:O)</f>
        <v>B</v>
      </c>
      <c r="S136" s="93" t="str">
        <f>IFERROR(_xlfn.XLOOKUP(Q136,匹配表1065!AI:AI,匹配表1065!AJ:AJ),"绿标")</f>
        <v>绿标</v>
      </c>
      <c r="T136" s="93" t="str" cm="1">
        <f t="array" ref="T136:U136">_xlfn.XLOOKUP(Q136,匹配表1065!L:L,匹配表1065!M:N)</f>
        <v>癫痫</v>
      </c>
      <c r="U136" s="94" t="str">
        <v>神经内科</v>
      </c>
      <c r="V136" s="95" t="s">
        <v>70</v>
      </c>
      <c r="W136" s="93">
        <f>_xlfn.XLOOKUP(M136,匹配表1065!D:D,匹配表1065!F:F)*N136</f>
        <v>12</v>
      </c>
    </row>
    <row r="137" customHeight="1" spans="1:23">
      <c r="A137" s="89" t="s">
        <v>25</v>
      </c>
      <c r="B137" s="90">
        <v>46114</v>
      </c>
      <c r="C137" s="91" t="str">
        <f t="shared" si="4"/>
        <v>4月第1周</v>
      </c>
      <c r="D137" s="89" t="s">
        <v>26</v>
      </c>
      <c r="E137" s="89" t="str">
        <f t="shared" si="5"/>
        <v>4月第1周--周4</v>
      </c>
      <c r="F137" s="92" t="s">
        <v>27</v>
      </c>
      <c r="G137" s="92" t="s">
        <v>136</v>
      </c>
      <c r="H137" s="92" t="str">
        <f>_xlfn.XLOOKUP(O137,匹配表1065!T:T,匹配表1065!W:W)</f>
        <v>潍坊市</v>
      </c>
      <c r="I137" s="89" t="str">
        <f>_xlfn.XLOOKUP(O137,匹配表1065!T:T,匹配表1065!X:X)</f>
        <v>PME2036</v>
      </c>
      <c r="J137" s="89" t="s">
        <v>161</v>
      </c>
      <c r="K137" s="89" cm="1">
        <f ca="1" t="array" ref="K137:L137">_xlfn.XLOOKUP(J137,匹配表1065!Y:Y,匹配表1065!AA:AB)</f>
        <v>1519</v>
      </c>
      <c r="L137" s="89" t="str">
        <v>3个月以上</v>
      </c>
      <c r="M137" s="92" t="s">
        <v>133</v>
      </c>
      <c r="N137" s="92">
        <v>1</v>
      </c>
      <c r="O137" s="93" t="str">
        <f>_xlfn.XLOOKUP(P137,匹配表1065!U:U,匹配表1065!T:T)</f>
        <v>HO00001496</v>
      </c>
      <c r="P137" s="89" t="s">
        <v>256</v>
      </c>
      <c r="Q137" s="92" t="s">
        <v>258</v>
      </c>
      <c r="R137" s="89" t="str">
        <f>_xlfn.XLOOKUP(Q137,匹配表1065!L:L,匹配表1065!O:O)</f>
        <v>A</v>
      </c>
      <c r="S137" s="93" t="str">
        <f>IFERROR(_xlfn.XLOOKUP(Q137,匹配表1065!AI:AI,匹配表1065!AJ:AJ),"绿标")</f>
        <v>红标</v>
      </c>
      <c r="T137" s="93" t="str" cm="1">
        <f t="array" ref="T137:U137">_xlfn.XLOOKUP(Q137,匹配表1065!L:L,匹配表1065!M:N)</f>
        <v>头痛</v>
      </c>
      <c r="U137" s="94" t="str">
        <v>神经内科</v>
      </c>
      <c r="V137" s="95" t="s">
        <v>58</v>
      </c>
      <c r="W137" s="93">
        <f>_xlfn.XLOOKUP(M137,匹配表1065!D:D,匹配表1065!F:F)*N137</f>
        <v>1</v>
      </c>
    </row>
    <row r="138" customHeight="1" spans="1:23">
      <c r="A138" s="89" t="s">
        <v>25</v>
      </c>
      <c r="B138" s="90">
        <v>46114</v>
      </c>
      <c r="C138" s="91" t="str">
        <f t="shared" si="4"/>
        <v>4月第1周</v>
      </c>
      <c r="D138" s="89" t="s">
        <v>26</v>
      </c>
      <c r="E138" s="89" t="str">
        <f t="shared" si="5"/>
        <v>4月第1周--周4</v>
      </c>
      <c r="F138" s="92" t="s">
        <v>27</v>
      </c>
      <c r="G138" s="92" t="s">
        <v>136</v>
      </c>
      <c r="H138" s="92" t="str">
        <f>_xlfn.XLOOKUP(O138,匹配表1065!T:T,匹配表1065!W:W)</f>
        <v>潍坊市</v>
      </c>
      <c r="I138" s="89" t="str">
        <f>_xlfn.XLOOKUP(O138,匹配表1065!T:T,匹配表1065!X:X)</f>
        <v>PME2036</v>
      </c>
      <c r="J138" s="89" t="s">
        <v>161</v>
      </c>
      <c r="K138" s="89" cm="1">
        <f ca="1" t="array" ref="K138:L138">_xlfn.XLOOKUP(J138,匹配表1065!Y:Y,匹配表1065!AA:AB)</f>
        <v>1519</v>
      </c>
      <c r="L138" s="89" t="str">
        <v>3个月以上</v>
      </c>
      <c r="M138" s="92" t="s">
        <v>35</v>
      </c>
      <c r="N138" s="92">
        <v>1</v>
      </c>
      <c r="O138" s="93" t="str">
        <f>_xlfn.XLOOKUP(P138,匹配表1065!U:U,匹配表1065!T:T)</f>
        <v>HO00001466</v>
      </c>
      <c r="P138" s="89" t="s">
        <v>164</v>
      </c>
      <c r="Q138" s="92" t="s">
        <v>165</v>
      </c>
      <c r="R138" s="89" t="str">
        <f>_xlfn.XLOOKUP(Q138,匹配表1065!L:L,匹配表1065!O:O)</f>
        <v>C</v>
      </c>
      <c r="S138" s="93" t="str">
        <f>IFERROR(_xlfn.XLOOKUP(Q138,匹配表1065!AI:AI,匹配表1065!AJ:AJ),"绿标")</f>
        <v>绿标</v>
      </c>
      <c r="T138" s="93" t="str" cm="1">
        <f t="array" ref="T138:U138">_xlfn.XLOOKUP(Q138,匹配表1065!L:L,匹配表1065!M:N)</f>
        <v>眩晕</v>
      </c>
      <c r="U138" s="94" t="str">
        <v>神经内科</v>
      </c>
      <c r="V138" s="95" t="s">
        <v>33</v>
      </c>
      <c r="W138" s="93">
        <f>_xlfn.XLOOKUP(M138,匹配表1065!D:D,匹配表1065!F:F)*N138</f>
        <v>4</v>
      </c>
    </row>
    <row r="139" customHeight="1" spans="1:23">
      <c r="A139" s="89" t="s">
        <v>25</v>
      </c>
      <c r="B139" s="90">
        <v>46114</v>
      </c>
      <c r="C139" s="91" t="str">
        <f t="shared" si="4"/>
        <v>4月第1周</v>
      </c>
      <c r="D139" s="89" t="s">
        <v>26</v>
      </c>
      <c r="E139" s="89" t="str">
        <f t="shared" si="5"/>
        <v>4月第1周--周4</v>
      </c>
      <c r="F139" s="92" t="s">
        <v>27</v>
      </c>
      <c r="G139" s="92" t="s">
        <v>136</v>
      </c>
      <c r="H139" s="92" t="str">
        <f>_xlfn.XLOOKUP(O139,匹配表1065!T:T,匹配表1065!W:W)</f>
        <v>潍坊市</v>
      </c>
      <c r="I139" s="89" t="str">
        <f>_xlfn.XLOOKUP(O139,匹配表1065!T:T,匹配表1065!X:X)</f>
        <v>PME2036</v>
      </c>
      <c r="J139" s="89" t="s">
        <v>161</v>
      </c>
      <c r="K139" s="89" cm="1">
        <f ca="1" t="array" ref="K139:L139">_xlfn.XLOOKUP(J139,匹配表1065!Y:Y,匹配表1065!AA:AB)</f>
        <v>1519</v>
      </c>
      <c r="L139" s="89" t="str">
        <v>3个月以上</v>
      </c>
      <c r="M139" s="92" t="s">
        <v>35</v>
      </c>
      <c r="N139" s="92">
        <v>1</v>
      </c>
      <c r="O139" s="93" t="str">
        <f>_xlfn.XLOOKUP(P139,匹配表1065!U:U,匹配表1065!T:T)</f>
        <v>HO00001466</v>
      </c>
      <c r="P139" s="89" t="s">
        <v>164</v>
      </c>
      <c r="Q139" s="92" t="s">
        <v>165</v>
      </c>
      <c r="R139" s="89" t="str">
        <f>_xlfn.XLOOKUP(Q139,匹配表1065!L:L,匹配表1065!O:O)</f>
        <v>C</v>
      </c>
      <c r="S139" s="93" t="str">
        <f>IFERROR(_xlfn.XLOOKUP(Q139,匹配表1065!AI:AI,匹配表1065!AJ:AJ),"绿标")</f>
        <v>绿标</v>
      </c>
      <c r="T139" s="93" t="str" cm="1">
        <f t="array" ref="T139:U139">_xlfn.XLOOKUP(Q139,匹配表1065!L:L,匹配表1065!M:N)</f>
        <v>眩晕</v>
      </c>
      <c r="U139" s="94" t="str">
        <v>神经内科</v>
      </c>
      <c r="V139" s="95" t="s">
        <v>42</v>
      </c>
      <c r="W139" s="93">
        <f>_xlfn.XLOOKUP(M139,匹配表1065!D:D,匹配表1065!F:F)*N139</f>
        <v>4</v>
      </c>
    </row>
    <row r="140" customHeight="1" spans="1:23">
      <c r="A140" s="89" t="s">
        <v>25</v>
      </c>
      <c r="B140" s="90">
        <v>46114</v>
      </c>
      <c r="C140" s="91" t="str">
        <f t="shared" si="4"/>
        <v>4月第1周</v>
      </c>
      <c r="D140" s="89" t="s">
        <v>26</v>
      </c>
      <c r="E140" s="89" t="str">
        <f t="shared" si="5"/>
        <v>4月第1周--周4</v>
      </c>
      <c r="F140" s="92" t="s">
        <v>27</v>
      </c>
      <c r="G140" s="92" t="s">
        <v>136</v>
      </c>
      <c r="H140" s="92" t="str">
        <f>_xlfn.XLOOKUP(O140,匹配表1065!T:T,匹配表1065!W:W)</f>
        <v>青岛市</v>
      </c>
      <c r="I140" s="89" t="str">
        <f>_xlfn.XLOOKUP(O140,匹配表1065!T:T,匹配表1065!X:X)</f>
        <v>PME2035</v>
      </c>
      <c r="J140" s="92" t="s">
        <v>150</v>
      </c>
      <c r="K140" s="89" cm="1">
        <f ca="1" t="array" ref="K140:L140">_xlfn.XLOOKUP(J140,匹配表1065!Y:Y,匹配表1065!AA:AB)</f>
        <v>8</v>
      </c>
      <c r="L140" s="89" t="str">
        <v>3个月以上</v>
      </c>
      <c r="M140" s="92" t="s">
        <v>30</v>
      </c>
      <c r="N140" s="92">
        <v>1</v>
      </c>
      <c r="O140" s="93" t="str">
        <f>_xlfn.XLOOKUP(P140,匹配表1065!U:U,匹配表1065!T:T)</f>
        <v>HO00001483</v>
      </c>
      <c r="P140" s="89" t="s">
        <v>259</v>
      </c>
      <c r="Q140" s="92" t="s">
        <v>260</v>
      </c>
      <c r="R140" s="89" t="str">
        <f>_xlfn.XLOOKUP(Q140,匹配表1065!L:L,匹配表1065!O:O)</f>
        <v>C</v>
      </c>
      <c r="S140" s="93" t="str">
        <f>IFERROR(_xlfn.XLOOKUP(Q140,匹配表1065!AI:AI,匹配表1065!AJ:AJ),"绿标")</f>
        <v>红标</v>
      </c>
      <c r="T140" s="93" t="str" cm="1">
        <f t="array" ref="T140:U140">_xlfn.XLOOKUP(Q140,匹配表1065!L:L,匹配表1065!M:N)</f>
        <v>眩晕</v>
      </c>
      <c r="U140" s="94" t="str">
        <v>耳鼻喉科</v>
      </c>
      <c r="V140" s="95" t="s">
        <v>70</v>
      </c>
      <c r="W140" s="93">
        <f>_xlfn.XLOOKUP(M140,匹配表1065!D:D,匹配表1065!F:F)*N140</f>
        <v>12</v>
      </c>
    </row>
    <row r="141" customHeight="1" spans="1:23">
      <c r="A141" s="89" t="s">
        <v>25</v>
      </c>
      <c r="B141" s="90">
        <v>46114</v>
      </c>
      <c r="C141" s="91" t="str">
        <f t="shared" si="4"/>
        <v>4月第1周</v>
      </c>
      <c r="D141" s="89" t="s">
        <v>26</v>
      </c>
      <c r="E141" s="89" t="str">
        <f t="shared" si="5"/>
        <v>4月第1周--周4</v>
      </c>
      <c r="F141" s="92" t="s">
        <v>27</v>
      </c>
      <c r="G141" s="92" t="s">
        <v>136</v>
      </c>
      <c r="H141" s="92" t="str">
        <f>_xlfn.XLOOKUP(O141,匹配表1065!T:T,匹配表1065!W:W)</f>
        <v>青岛市</v>
      </c>
      <c r="I141" s="89" t="str">
        <f>_xlfn.XLOOKUP(O141,匹配表1065!T:T,匹配表1065!X:X)</f>
        <v>PME2035</v>
      </c>
      <c r="J141" s="92" t="s">
        <v>150</v>
      </c>
      <c r="K141" s="89" cm="1">
        <f ca="1" t="array" ref="K141:L141">_xlfn.XLOOKUP(J141,匹配表1065!Y:Y,匹配表1065!AA:AB)</f>
        <v>8</v>
      </c>
      <c r="L141" s="89" t="str">
        <v>3个月以上</v>
      </c>
      <c r="M141" s="92" t="s">
        <v>30</v>
      </c>
      <c r="N141" s="92">
        <v>1</v>
      </c>
      <c r="O141" s="93" t="str">
        <f>_xlfn.XLOOKUP(P141,匹配表1065!U:U,匹配表1065!T:T)</f>
        <v>HO00001476</v>
      </c>
      <c r="P141" s="89" t="s">
        <v>151</v>
      </c>
      <c r="Q141" s="92" t="s">
        <v>152</v>
      </c>
      <c r="R141" s="89" t="str">
        <f>_xlfn.XLOOKUP(Q141,匹配表1065!L:L,匹配表1065!O:O)</f>
        <v>C</v>
      </c>
      <c r="S141" s="93" t="str">
        <f>IFERROR(_xlfn.XLOOKUP(Q141,匹配表1065!AI:AI,匹配表1065!AJ:AJ),"绿标")</f>
        <v>红标</v>
      </c>
      <c r="T141" s="93" t="str" cm="1">
        <f t="array" ref="T141:U141">_xlfn.XLOOKUP(Q141,匹配表1065!L:L,匹配表1065!M:N)</f>
        <v>眩晕</v>
      </c>
      <c r="U141" s="94" t="str">
        <v>神经内科</v>
      </c>
      <c r="V141" s="95" t="s">
        <v>70</v>
      </c>
      <c r="W141" s="93">
        <f>_xlfn.XLOOKUP(M141,匹配表1065!D:D,匹配表1065!F:F)*N141</f>
        <v>12</v>
      </c>
    </row>
    <row r="142" customHeight="1" spans="1:23">
      <c r="A142" s="89" t="s">
        <v>25</v>
      </c>
      <c r="B142" s="90">
        <v>46114</v>
      </c>
      <c r="C142" s="91" t="str">
        <f t="shared" si="4"/>
        <v>4月第1周</v>
      </c>
      <c r="D142" s="89" t="s">
        <v>26</v>
      </c>
      <c r="E142" s="89" t="str">
        <f t="shared" si="5"/>
        <v>4月第1周--周4</v>
      </c>
      <c r="F142" s="92" t="s">
        <v>27</v>
      </c>
      <c r="G142" s="92" t="s">
        <v>136</v>
      </c>
      <c r="H142" s="92" t="str">
        <f>_xlfn.XLOOKUP(O142,匹配表1065!T:T,匹配表1065!W:W)</f>
        <v>青岛市</v>
      </c>
      <c r="I142" s="89" t="str">
        <f>_xlfn.XLOOKUP(O142,匹配表1065!T:T,匹配表1065!X:X)</f>
        <v>PME2035</v>
      </c>
      <c r="J142" s="92" t="s">
        <v>150</v>
      </c>
      <c r="K142" s="89" cm="1">
        <f ca="1" t="array" ref="K142:L142">_xlfn.XLOOKUP(J142,匹配表1065!Y:Y,匹配表1065!AA:AB)</f>
        <v>8</v>
      </c>
      <c r="L142" s="89" t="str">
        <v>3个月以上</v>
      </c>
      <c r="M142" s="92" t="s">
        <v>35</v>
      </c>
      <c r="N142" s="92">
        <v>1</v>
      </c>
      <c r="O142" s="93" t="str">
        <f>_xlfn.XLOOKUP(P142,匹配表1065!U:U,匹配表1065!T:T)</f>
        <v>HO00001483</v>
      </c>
      <c r="P142" s="89" t="s">
        <v>259</v>
      </c>
      <c r="Q142" s="92" t="s">
        <v>261</v>
      </c>
      <c r="R142" s="89" t="str">
        <f>_xlfn.XLOOKUP(Q142,匹配表1065!L:L,匹配表1065!O:O)</f>
        <v>D</v>
      </c>
      <c r="S142" s="93" t="str">
        <f>IFERROR(_xlfn.XLOOKUP(Q142,匹配表1065!AI:AI,匹配表1065!AJ:AJ),"绿标")</f>
        <v>绿标</v>
      </c>
      <c r="T142" s="93" t="str" cm="1">
        <f t="array" ref="T142:U142">_xlfn.XLOOKUP(Q142,匹配表1065!L:L,匹配表1065!M:N)</f>
        <v>其他</v>
      </c>
      <c r="U142" s="94" t="str">
        <v>其他</v>
      </c>
      <c r="V142" s="95" t="s">
        <v>70</v>
      </c>
      <c r="W142" s="93">
        <f>_xlfn.XLOOKUP(M142,匹配表1065!D:D,匹配表1065!F:F)*N142</f>
        <v>4</v>
      </c>
    </row>
    <row r="143" customHeight="1" spans="1:23">
      <c r="A143" s="89" t="s">
        <v>25</v>
      </c>
      <c r="B143" s="90">
        <v>46114</v>
      </c>
      <c r="C143" s="91" t="str">
        <f t="shared" si="4"/>
        <v>4月第1周</v>
      </c>
      <c r="D143" s="89" t="s">
        <v>26</v>
      </c>
      <c r="E143" s="89" t="str">
        <f t="shared" si="5"/>
        <v>4月第1周--周4</v>
      </c>
      <c r="F143" s="92" t="s">
        <v>27</v>
      </c>
      <c r="G143" s="92" t="s">
        <v>104</v>
      </c>
      <c r="H143" s="92" t="str">
        <f>_xlfn.XLOOKUP(O143,匹配表1065!T:T,匹配表1065!W:W)</f>
        <v>济南市</v>
      </c>
      <c r="I143" s="89" t="str">
        <f>_xlfn.XLOOKUP(O143,匹配表1065!T:T,匹配表1065!X:X)</f>
        <v>PME2025</v>
      </c>
      <c r="J143" s="92" t="s">
        <v>111</v>
      </c>
      <c r="K143" s="89" cm="1">
        <f ca="1" t="array" ref="K143:L143">_xlfn.XLOOKUP(J143,匹配表1065!Y:Y,匹配表1065!AA:AB)</f>
        <v>30</v>
      </c>
      <c r="L143" s="89" t="str">
        <v>3个月以上</v>
      </c>
      <c r="M143" s="92" t="s">
        <v>55</v>
      </c>
      <c r="N143" s="92">
        <v>1</v>
      </c>
      <c r="O143" s="93" t="str">
        <f>_xlfn.XLOOKUP(P143,匹配表1065!U:U,匹配表1065!T:T)</f>
        <v>HO00001400</v>
      </c>
      <c r="P143" s="89" t="s">
        <v>112</v>
      </c>
      <c r="Q143" s="92" t="s">
        <v>262</v>
      </c>
      <c r="R143" s="89" t="str">
        <f>_xlfn.XLOOKUP(Q143,匹配表1065!L:L,匹配表1065!O:O)</f>
        <v>B</v>
      </c>
      <c r="S143" s="93" t="str">
        <f>IFERROR(_xlfn.XLOOKUP(Q143,匹配表1065!AI:AI,匹配表1065!AJ:AJ),"绿标")</f>
        <v>绿标</v>
      </c>
      <c r="T143" s="93" t="str" cm="1">
        <f t="array" ref="T143:U143">_xlfn.XLOOKUP(Q143,匹配表1065!L:L,匹配表1065!M:N)</f>
        <v>脑血管</v>
      </c>
      <c r="U143" s="94" t="str">
        <v>神经内科</v>
      </c>
      <c r="V143" s="95" t="s">
        <v>42</v>
      </c>
      <c r="W143" s="93">
        <f>_xlfn.XLOOKUP(M143,匹配表1065!D:D,匹配表1065!F:F)*N143</f>
        <v>8</v>
      </c>
    </row>
    <row r="144" customHeight="1" spans="1:23">
      <c r="A144" s="89" t="s">
        <v>25</v>
      </c>
      <c r="B144" s="90">
        <v>46114</v>
      </c>
      <c r="C144" s="91" t="str">
        <f t="shared" si="4"/>
        <v>4月第1周</v>
      </c>
      <c r="D144" s="89" t="s">
        <v>26</v>
      </c>
      <c r="E144" s="89" t="str">
        <f t="shared" si="5"/>
        <v>4月第1周--周4</v>
      </c>
      <c r="F144" s="92" t="s">
        <v>27</v>
      </c>
      <c r="G144" s="92" t="s">
        <v>104</v>
      </c>
      <c r="H144" s="92" t="str">
        <f>_xlfn.XLOOKUP(O144,匹配表1065!T:T,匹配表1065!W:W)</f>
        <v>济南市</v>
      </c>
      <c r="I144" s="89" t="str">
        <f>_xlfn.XLOOKUP(O144,匹配表1065!T:T,匹配表1065!X:X)</f>
        <v>PME2025</v>
      </c>
      <c r="J144" s="92" t="s">
        <v>111</v>
      </c>
      <c r="K144" s="89" cm="1">
        <f ca="1" t="array" ref="K144:L144">_xlfn.XLOOKUP(J144,匹配表1065!Y:Y,匹配表1065!AA:AB)</f>
        <v>30</v>
      </c>
      <c r="L144" s="89" t="str">
        <v>3个月以上</v>
      </c>
      <c r="M144" s="92" t="s">
        <v>133</v>
      </c>
      <c r="N144" s="92">
        <v>1</v>
      </c>
      <c r="O144" s="93" t="str">
        <f>_xlfn.XLOOKUP(P144,匹配表1065!U:U,匹配表1065!T:T)</f>
        <v>HO00001400</v>
      </c>
      <c r="P144" s="89" t="s">
        <v>112</v>
      </c>
      <c r="Q144" s="92" t="s">
        <v>263</v>
      </c>
      <c r="R144" s="89" t="str">
        <f>_xlfn.XLOOKUP(Q144,匹配表1065!L:L,匹配表1065!O:O)</f>
        <v>B</v>
      </c>
      <c r="S144" s="93" t="str">
        <f>IFERROR(_xlfn.XLOOKUP(Q144,匹配表1065!AI:AI,匹配表1065!AJ:AJ),"绿标")</f>
        <v>绿标</v>
      </c>
      <c r="T144" s="93" t="str" cm="1">
        <f t="array" ref="T144:U144">_xlfn.XLOOKUP(Q144,匹配表1065!L:L,匹配表1065!M:N)</f>
        <v>脑血管</v>
      </c>
      <c r="U144" s="94" t="str">
        <v>神经内科</v>
      </c>
      <c r="V144" s="95" t="s">
        <v>58</v>
      </c>
      <c r="W144" s="93">
        <f>_xlfn.XLOOKUP(M144,匹配表1065!D:D,匹配表1065!F:F)*N144</f>
        <v>1</v>
      </c>
    </row>
    <row r="145" customHeight="1" spans="1:23">
      <c r="A145" s="89" t="s">
        <v>25</v>
      </c>
      <c r="B145" s="90">
        <v>46115</v>
      </c>
      <c r="C145" s="91" t="str">
        <f t="shared" si="4"/>
        <v>4月第1周</v>
      </c>
      <c r="D145" s="89" t="s">
        <v>26</v>
      </c>
      <c r="E145" s="89" t="str">
        <f t="shared" si="5"/>
        <v>4月第1周--周5</v>
      </c>
      <c r="F145" s="92" t="s">
        <v>27</v>
      </c>
      <c r="G145" s="92" t="s">
        <v>28</v>
      </c>
      <c r="H145" s="92" t="str">
        <f>_xlfn.XLOOKUP(O145,匹配表1065!T:T,匹配表1065!W:W)</f>
        <v>南京市</v>
      </c>
      <c r="I145" s="89" t="str">
        <f>_xlfn.XLOOKUP(O145,匹配表1065!T:T,匹配表1065!X:X)</f>
        <v>PME2005</v>
      </c>
      <c r="J145" s="89" t="s">
        <v>54</v>
      </c>
      <c r="K145" s="89" cm="1">
        <f ca="1" t="array" ref="K145:L145">_xlfn.XLOOKUP(J145,匹配表1065!Y:Y,匹配表1065!AA:AB)</f>
        <v>3</v>
      </c>
      <c r="L145" s="89" t="str">
        <v>3个月以上</v>
      </c>
      <c r="M145" s="92" t="s">
        <v>30</v>
      </c>
      <c r="N145" s="92">
        <v>1</v>
      </c>
      <c r="O145" s="93" t="str">
        <f>_xlfn.XLOOKUP(P145,匹配表1065!U:U,匹配表1065!T:T)</f>
        <v>HO00000975</v>
      </c>
      <c r="P145" s="89" t="s">
        <v>56</v>
      </c>
      <c r="Q145" s="92" t="s">
        <v>264</v>
      </c>
      <c r="R145" s="89" t="str">
        <f>_xlfn.XLOOKUP(Q145,匹配表1065!L:L,匹配表1065!O:O)</f>
        <v>A</v>
      </c>
      <c r="S145" s="93" t="str">
        <f>IFERROR(_xlfn.XLOOKUP(Q145,匹配表1065!AI:AI,匹配表1065!AJ:AJ),"绿标")</f>
        <v>红标</v>
      </c>
      <c r="T145" s="93" t="str" cm="1">
        <f t="array" ref="T145:U145">_xlfn.XLOOKUP(Q145,匹配表1065!L:L,匹配表1065!M:N)</f>
        <v>头痛</v>
      </c>
      <c r="U145" s="94" t="str">
        <v>神经内科</v>
      </c>
      <c r="V145" s="95" t="s">
        <v>33</v>
      </c>
      <c r="W145" s="93">
        <f>_xlfn.XLOOKUP(M145,匹配表1065!D:D,匹配表1065!F:F)*N145</f>
        <v>12</v>
      </c>
    </row>
    <row r="146" customHeight="1" spans="1:23">
      <c r="A146" s="89" t="s">
        <v>25</v>
      </c>
      <c r="B146" s="90">
        <v>46115</v>
      </c>
      <c r="C146" s="91" t="str">
        <f t="shared" si="4"/>
        <v>4月第1周</v>
      </c>
      <c r="D146" s="89" t="s">
        <v>26</v>
      </c>
      <c r="E146" s="89" t="str">
        <f t="shared" si="5"/>
        <v>4月第1周--周5</v>
      </c>
      <c r="F146" s="92" t="s">
        <v>27</v>
      </c>
      <c r="G146" s="92" t="s">
        <v>28</v>
      </c>
      <c r="H146" s="92" t="str">
        <f>_xlfn.XLOOKUP(O146,匹配表1065!T:T,匹配表1065!W:W)</f>
        <v>南京市</v>
      </c>
      <c r="I146" s="89" t="str">
        <f>_xlfn.XLOOKUP(O146,匹配表1065!T:T,匹配表1065!X:X)</f>
        <v>PME2039</v>
      </c>
      <c r="J146" s="92" t="s">
        <v>39</v>
      </c>
      <c r="K146" s="89" cm="1">
        <f ca="1" t="array" ref="K146:L146">_xlfn.XLOOKUP(J146,匹配表1065!Y:Y,匹配表1065!AA:AB)</f>
        <v>7</v>
      </c>
      <c r="L146" s="89" t="str">
        <v>3个月以上</v>
      </c>
      <c r="M146" s="92" t="s">
        <v>35</v>
      </c>
      <c r="N146" s="92">
        <v>1</v>
      </c>
      <c r="O146" s="93" t="str">
        <f>_xlfn.XLOOKUP(P146,匹配表1065!U:U,匹配表1065!T:T)</f>
        <v>HO00000971</v>
      </c>
      <c r="P146" s="89" t="s">
        <v>40</v>
      </c>
      <c r="Q146" s="92" t="s">
        <v>265</v>
      </c>
      <c r="R146" s="89" t="str">
        <f>_xlfn.XLOOKUP(Q146,匹配表1065!L:L,匹配表1065!O:O)</f>
        <v>B</v>
      </c>
      <c r="S146" s="93" t="str">
        <f>IFERROR(_xlfn.XLOOKUP(Q146,匹配表1065!AI:AI,匹配表1065!AJ:AJ),"绿标")</f>
        <v>绿标</v>
      </c>
      <c r="T146" s="93" t="str" cm="1">
        <f t="array" ref="T146:U146">_xlfn.XLOOKUP(Q146,匹配表1065!L:L,匹配表1065!M:N)</f>
        <v>脑血管</v>
      </c>
      <c r="U146" s="94" t="str">
        <v>神经内科</v>
      </c>
      <c r="V146" s="95" t="s">
        <v>58</v>
      </c>
      <c r="W146" s="93">
        <f>_xlfn.XLOOKUP(M146,匹配表1065!D:D,匹配表1065!F:F)*N146</f>
        <v>4</v>
      </c>
    </row>
    <row r="147" customHeight="1" spans="1:23">
      <c r="A147" s="89" t="s">
        <v>25</v>
      </c>
      <c r="B147" s="90">
        <v>46115</v>
      </c>
      <c r="C147" s="91" t="str">
        <f t="shared" si="4"/>
        <v>4月第1周</v>
      </c>
      <c r="D147" s="89" t="s">
        <v>26</v>
      </c>
      <c r="E147" s="89" t="str">
        <f t="shared" si="5"/>
        <v>4月第1周--周5</v>
      </c>
      <c r="F147" s="92" t="s">
        <v>27</v>
      </c>
      <c r="G147" s="92" t="s">
        <v>28</v>
      </c>
      <c r="H147" s="92" t="str">
        <f>_xlfn.XLOOKUP(O147,匹配表1065!T:T,匹配表1065!W:W)</f>
        <v>镇江市</v>
      </c>
      <c r="I147" s="89" t="str">
        <f>_xlfn.XLOOKUP(O147,匹配表1065!T:T,匹配表1065!X:X)</f>
        <v>PME2039</v>
      </c>
      <c r="J147" s="92" t="s">
        <v>39</v>
      </c>
      <c r="K147" s="89" cm="1">
        <f ca="1" t="array" ref="K147:L147">_xlfn.XLOOKUP(J147,匹配表1065!Y:Y,匹配表1065!AA:AB)</f>
        <v>7</v>
      </c>
      <c r="L147" s="89" t="str">
        <v>3个月以上</v>
      </c>
      <c r="M147" s="92" t="s">
        <v>35</v>
      </c>
      <c r="N147" s="92">
        <v>1</v>
      </c>
      <c r="O147" s="93" t="str">
        <f>_xlfn.XLOOKUP(P147,匹配表1065!U:U,匹配表1065!T:T)</f>
        <v>HO00001014</v>
      </c>
      <c r="P147" s="89" t="s">
        <v>266</v>
      </c>
      <c r="Q147" s="92" t="s">
        <v>267</v>
      </c>
      <c r="R147" s="89" t="str">
        <f>_xlfn.XLOOKUP(Q147,匹配表1065!L:L,匹配表1065!O:O)</f>
        <v>B</v>
      </c>
      <c r="S147" s="93" t="str">
        <f>IFERROR(_xlfn.XLOOKUP(Q147,匹配表1065!AI:AI,匹配表1065!AJ:AJ),"绿标")</f>
        <v>绿标</v>
      </c>
      <c r="T147" s="93" t="str" cm="1">
        <f t="array" ref="T147:U147">_xlfn.XLOOKUP(Q147,匹配表1065!L:L,匹配表1065!M:N)</f>
        <v>脑血管</v>
      </c>
      <c r="U147" s="94" t="str">
        <v>神经内科</v>
      </c>
      <c r="V147" s="95" t="s">
        <v>70</v>
      </c>
      <c r="W147" s="93">
        <f>_xlfn.XLOOKUP(M147,匹配表1065!D:D,匹配表1065!F:F)*N147</f>
        <v>4</v>
      </c>
    </row>
    <row r="148" customHeight="1" spans="1:23">
      <c r="A148" s="89" t="s">
        <v>25</v>
      </c>
      <c r="B148" s="90">
        <v>46115</v>
      </c>
      <c r="C148" s="91" t="str">
        <f t="shared" si="4"/>
        <v>4月第1周</v>
      </c>
      <c r="D148" s="89" t="s">
        <v>26</v>
      </c>
      <c r="E148" s="89" t="str">
        <f t="shared" si="5"/>
        <v>4月第1周--周5</v>
      </c>
      <c r="F148" s="92" t="s">
        <v>27</v>
      </c>
      <c r="G148" s="92" t="s">
        <v>28</v>
      </c>
      <c r="H148" s="92" t="str">
        <f>_xlfn.XLOOKUP(O148,匹配表1065!T:T,匹配表1065!W:W)</f>
        <v>南京市</v>
      </c>
      <c r="I148" s="89" t="str">
        <f>_xlfn.XLOOKUP(O148,匹配表1065!T:T,匹配表1065!X:X)</f>
        <v>PME2006</v>
      </c>
      <c r="J148" s="92" t="s">
        <v>29</v>
      </c>
      <c r="K148" s="89" cm="1">
        <f ca="1" t="array" ref="K148:L148">_xlfn.XLOOKUP(J148,匹配表1065!Y:Y,匹配表1065!AA:AB)</f>
        <v>15</v>
      </c>
      <c r="L148" s="89" t="str">
        <v>3个月以上</v>
      </c>
      <c r="M148" s="92" t="s">
        <v>35</v>
      </c>
      <c r="N148" s="92">
        <v>1</v>
      </c>
      <c r="O148" s="93" t="str">
        <f>_xlfn.XLOOKUP(P148,匹配表1065!U:U,匹配表1065!T:T)</f>
        <v>HO00000959</v>
      </c>
      <c r="P148" s="89" t="s">
        <v>196</v>
      </c>
      <c r="Q148" s="92" t="s">
        <v>268</v>
      </c>
      <c r="R148" s="89" t="str">
        <f>_xlfn.XLOOKUP(Q148,匹配表1065!L:L,匹配表1065!O:O)</f>
        <v>C</v>
      </c>
      <c r="S148" s="93" t="str">
        <f>IFERROR(_xlfn.XLOOKUP(Q148,匹配表1065!AI:AI,匹配表1065!AJ:AJ),"绿标")</f>
        <v>红标</v>
      </c>
      <c r="T148" s="93" t="str" cm="1">
        <f t="array" ref="T148:U148">_xlfn.XLOOKUP(Q148,匹配表1065!L:L,匹配表1065!M:N)</f>
        <v>眩晕</v>
      </c>
      <c r="U148" s="94" t="str">
        <v>耳鼻喉科</v>
      </c>
      <c r="V148" s="95" t="s">
        <v>70</v>
      </c>
      <c r="W148" s="93">
        <f>_xlfn.XLOOKUP(M148,匹配表1065!D:D,匹配表1065!F:F)*N148</f>
        <v>4</v>
      </c>
    </row>
    <row r="149" customHeight="1" spans="1:23">
      <c r="A149" s="89" t="s">
        <v>25</v>
      </c>
      <c r="B149" s="90">
        <v>46115</v>
      </c>
      <c r="C149" s="91" t="str">
        <f t="shared" si="4"/>
        <v>4月第1周</v>
      </c>
      <c r="D149" s="89" t="s">
        <v>26</v>
      </c>
      <c r="E149" s="89" t="str">
        <f t="shared" si="5"/>
        <v>4月第1周--周5</v>
      </c>
      <c r="F149" s="92" t="s">
        <v>27</v>
      </c>
      <c r="G149" s="92" t="s">
        <v>28</v>
      </c>
      <c r="H149" s="92" t="str">
        <f>_xlfn.XLOOKUP(O149,匹配表1065!T:T,匹配表1065!W:W)</f>
        <v>南京市</v>
      </c>
      <c r="I149" s="89" t="str">
        <f>_xlfn.XLOOKUP(O149,匹配表1065!T:T,匹配表1065!X:X)</f>
        <v>PME2006</v>
      </c>
      <c r="J149" s="92" t="s">
        <v>29</v>
      </c>
      <c r="K149" s="89" cm="1">
        <f ca="1" t="array" ref="K149:L149">_xlfn.XLOOKUP(J149,匹配表1065!Y:Y,匹配表1065!AA:AB)</f>
        <v>15</v>
      </c>
      <c r="L149" s="89" t="str">
        <v>3个月以上</v>
      </c>
      <c r="M149" s="92" t="s">
        <v>35</v>
      </c>
      <c r="N149" s="92">
        <v>1</v>
      </c>
      <c r="O149" s="93" t="str">
        <f>_xlfn.XLOOKUP(P149,匹配表1065!U:U,匹配表1065!T:T)</f>
        <v>HO00208681</v>
      </c>
      <c r="P149" s="89" t="s">
        <v>269</v>
      </c>
      <c r="Q149" s="92" t="s">
        <v>270</v>
      </c>
      <c r="R149" s="89" t="str">
        <f>_xlfn.XLOOKUP(Q149,匹配表1065!L:L,匹配表1065!O:O)</f>
        <v>B</v>
      </c>
      <c r="S149" s="93" t="str">
        <f>IFERROR(_xlfn.XLOOKUP(Q149,匹配表1065!AI:AI,匹配表1065!AJ:AJ),"绿标")</f>
        <v>绿标</v>
      </c>
      <c r="T149" s="93" t="str" cm="1">
        <f t="array" ref="T149:U149">_xlfn.XLOOKUP(Q149,匹配表1065!L:L,匹配表1065!M:N)</f>
        <v>脑血管</v>
      </c>
      <c r="U149" s="94" t="str">
        <v>神经内科</v>
      </c>
      <c r="V149" s="95" t="s">
        <v>58</v>
      </c>
      <c r="W149" s="93">
        <f>_xlfn.XLOOKUP(M149,匹配表1065!D:D,匹配表1065!F:F)*N149</f>
        <v>4</v>
      </c>
    </row>
    <row r="150" customHeight="1" spans="1:23">
      <c r="A150" s="89" t="s">
        <v>25</v>
      </c>
      <c r="B150" s="90">
        <v>46115</v>
      </c>
      <c r="C150" s="91" t="str">
        <f t="shared" si="4"/>
        <v>4月第1周</v>
      </c>
      <c r="D150" s="89" t="s">
        <v>26</v>
      </c>
      <c r="E150" s="89" t="str">
        <f t="shared" si="5"/>
        <v>4月第1周--周5</v>
      </c>
      <c r="F150" s="92" t="s">
        <v>27</v>
      </c>
      <c r="G150" s="92" t="s">
        <v>28</v>
      </c>
      <c r="H150" s="92" t="str">
        <f>_xlfn.XLOOKUP(O150,匹配表1065!T:T,匹配表1065!W:W)</f>
        <v>南京市</v>
      </c>
      <c r="I150" s="89" t="str">
        <f>_xlfn.XLOOKUP(O150,匹配表1065!T:T,匹配表1065!X:X)</f>
        <v>PME2004</v>
      </c>
      <c r="J150" s="92" t="s">
        <v>34</v>
      </c>
      <c r="K150" s="89" cm="1">
        <f ca="1" t="array" ref="K150:L150">_xlfn.XLOOKUP(J150,匹配表1065!Y:Y,匹配表1065!AA:AB)</f>
        <v>11</v>
      </c>
      <c r="L150" s="89" t="str">
        <v>3个月以上</v>
      </c>
      <c r="M150" s="92" t="s">
        <v>35</v>
      </c>
      <c r="N150" s="92">
        <v>1</v>
      </c>
      <c r="O150" s="93" t="str">
        <f>_xlfn.XLOOKUP(P150,匹配表1065!U:U,匹配表1065!T:T)</f>
        <v>HO00000972</v>
      </c>
      <c r="P150" s="89" t="s">
        <v>36</v>
      </c>
      <c r="Q150" s="92" t="s">
        <v>271</v>
      </c>
      <c r="R150" s="89" t="str">
        <f>_xlfn.XLOOKUP(Q150,匹配表1065!L:L,匹配表1065!O:O)</f>
        <v>B</v>
      </c>
      <c r="S150" s="93" t="str">
        <f>IFERROR(_xlfn.XLOOKUP(Q150,匹配表1065!AI:AI,匹配表1065!AJ:AJ),"绿标")</f>
        <v>绿标</v>
      </c>
      <c r="T150" s="93" t="str" cm="1">
        <f t="array" ref="T150:U150">_xlfn.XLOOKUP(Q150,匹配表1065!L:L,匹配表1065!M:N)</f>
        <v>脑血管</v>
      </c>
      <c r="U150" s="94" t="str">
        <v>神经内科</v>
      </c>
      <c r="V150" s="95" t="s">
        <v>33</v>
      </c>
      <c r="W150" s="93">
        <f>_xlfn.XLOOKUP(M150,匹配表1065!D:D,匹配表1065!F:F)*N150</f>
        <v>4</v>
      </c>
    </row>
    <row r="151" customHeight="1" spans="1:23">
      <c r="A151" s="89" t="s">
        <v>25</v>
      </c>
      <c r="B151" s="90">
        <v>46115</v>
      </c>
      <c r="C151" s="91" t="str">
        <f t="shared" si="4"/>
        <v>4月第1周</v>
      </c>
      <c r="D151" s="89" t="s">
        <v>26</v>
      </c>
      <c r="E151" s="89" t="str">
        <f t="shared" si="5"/>
        <v>4月第1周--周5</v>
      </c>
      <c r="F151" s="92" t="s">
        <v>27</v>
      </c>
      <c r="G151" s="92" t="s">
        <v>28</v>
      </c>
      <c r="H151" s="92" t="str">
        <f>_xlfn.XLOOKUP(O151,匹配表1065!T:T,匹配表1065!W:W)</f>
        <v>南京市</v>
      </c>
      <c r="I151" s="89" t="str">
        <f>_xlfn.XLOOKUP(O151,匹配表1065!T:T,匹配表1065!X:X)</f>
        <v>PME2004</v>
      </c>
      <c r="J151" s="92" t="s">
        <v>34</v>
      </c>
      <c r="K151" s="89" cm="1">
        <f ca="1" t="array" ref="K151:L151">_xlfn.XLOOKUP(J151,匹配表1065!Y:Y,匹配表1065!AA:AB)</f>
        <v>11</v>
      </c>
      <c r="L151" s="89" t="str">
        <v>3个月以上</v>
      </c>
      <c r="M151" s="92" t="s">
        <v>35</v>
      </c>
      <c r="N151" s="92">
        <v>1</v>
      </c>
      <c r="O151" s="93" t="str">
        <f>_xlfn.XLOOKUP(P151,匹配表1065!U:U,匹配表1065!T:T)</f>
        <v>HO00000960</v>
      </c>
      <c r="P151" s="89" t="s">
        <v>272</v>
      </c>
      <c r="Q151" s="92" t="s">
        <v>273</v>
      </c>
      <c r="R151" s="89" t="str">
        <f>_xlfn.XLOOKUP(Q151,匹配表1065!L:L,匹配表1065!O:O)</f>
        <v>A</v>
      </c>
      <c r="S151" s="93" t="str">
        <f>IFERROR(_xlfn.XLOOKUP(Q151,匹配表1065!AI:AI,匹配表1065!AJ:AJ),"绿标")</f>
        <v>绿标</v>
      </c>
      <c r="T151" s="93" t="str" cm="1">
        <f t="array" ref="T151:U151">_xlfn.XLOOKUP(Q151,匹配表1065!L:L,匹配表1065!M:N)</f>
        <v>头痛</v>
      </c>
      <c r="U151" s="94" t="str">
        <v>神经内科</v>
      </c>
      <c r="V151" s="95" t="s">
        <v>33</v>
      </c>
      <c r="W151" s="93">
        <f>_xlfn.XLOOKUP(M151,匹配表1065!D:D,匹配表1065!F:F)*N151</f>
        <v>4</v>
      </c>
    </row>
    <row r="152" customHeight="1" spans="1:23">
      <c r="A152" s="89" t="s">
        <v>25</v>
      </c>
      <c r="B152" s="90">
        <v>46115</v>
      </c>
      <c r="C152" s="91" t="str">
        <f t="shared" si="4"/>
        <v>4月第1周</v>
      </c>
      <c r="D152" s="89" t="s">
        <v>26</v>
      </c>
      <c r="E152" s="89" t="str">
        <f t="shared" si="5"/>
        <v>4月第1周--周5</v>
      </c>
      <c r="F152" s="92" t="s">
        <v>27</v>
      </c>
      <c r="G152" s="92" t="s">
        <v>28</v>
      </c>
      <c r="H152" s="92" t="str">
        <f>_xlfn.XLOOKUP(O152,匹配表1065!T:T,匹配表1065!W:W)</f>
        <v>常州市</v>
      </c>
      <c r="I152" s="89" t="str">
        <f>_xlfn.XLOOKUP(O152,匹配表1065!T:T,匹配表1065!X:X)</f>
        <v>PME2015</v>
      </c>
      <c r="J152" s="92" t="s">
        <v>45</v>
      </c>
      <c r="K152" s="89" cm="1">
        <f ca="1" t="array" ref="K152:L152">_xlfn.XLOOKUP(J152,匹配表1065!Y:Y,匹配表1065!AA:AB)</f>
        <v>9</v>
      </c>
      <c r="L152" s="89" t="str">
        <v>3个月以上</v>
      </c>
      <c r="M152" s="92" t="s">
        <v>35</v>
      </c>
      <c r="N152" s="92">
        <v>1</v>
      </c>
      <c r="O152" s="93" t="str">
        <f>_xlfn.XLOOKUP(P152,匹配表1065!U:U,匹配表1065!T:T)</f>
        <v>HO00000942</v>
      </c>
      <c r="P152" s="89" t="s">
        <v>274</v>
      </c>
      <c r="Q152" s="92" t="s">
        <v>275</v>
      </c>
      <c r="R152" s="89" t="str">
        <f>_xlfn.XLOOKUP(Q152,匹配表1065!L:L,匹配表1065!O:O)</f>
        <v>B</v>
      </c>
      <c r="S152" s="93" t="str">
        <f>IFERROR(_xlfn.XLOOKUP(Q152,匹配表1065!AI:AI,匹配表1065!AJ:AJ),"绿标")</f>
        <v>绿标</v>
      </c>
      <c r="T152" s="93" t="str" cm="1">
        <f t="array" ref="T152:U152">_xlfn.XLOOKUP(Q152,匹配表1065!L:L,匹配表1065!M:N)</f>
        <v>脑血管</v>
      </c>
      <c r="U152" s="94" t="str">
        <v>神经内科</v>
      </c>
      <c r="V152" s="95" t="s">
        <v>58</v>
      </c>
      <c r="W152" s="93">
        <f>_xlfn.XLOOKUP(M152,匹配表1065!D:D,匹配表1065!F:F)*N152</f>
        <v>4</v>
      </c>
    </row>
    <row r="153" customHeight="1" spans="1:23">
      <c r="A153" s="89" t="s">
        <v>25</v>
      </c>
      <c r="B153" s="90">
        <v>46115</v>
      </c>
      <c r="C153" s="91" t="str">
        <f t="shared" si="4"/>
        <v>4月第1周</v>
      </c>
      <c r="D153" s="89" t="s">
        <v>26</v>
      </c>
      <c r="E153" s="89" t="str">
        <f t="shared" si="5"/>
        <v>4月第1周--周5</v>
      </c>
      <c r="F153" s="92" t="s">
        <v>27</v>
      </c>
      <c r="G153" s="92" t="s">
        <v>28</v>
      </c>
      <c r="H153" s="92" t="str">
        <f>_xlfn.XLOOKUP(O153,匹配表1065!T:T,匹配表1065!W:W)</f>
        <v>常州市</v>
      </c>
      <c r="I153" s="89" t="str">
        <f>_xlfn.XLOOKUP(O153,匹配表1065!T:T,匹配表1065!X:X)</f>
        <v>PME2015</v>
      </c>
      <c r="J153" s="92" t="s">
        <v>45</v>
      </c>
      <c r="K153" s="89" cm="1">
        <f ca="1" t="array" ref="K153:L153">_xlfn.XLOOKUP(J153,匹配表1065!Y:Y,匹配表1065!AA:AB)</f>
        <v>9</v>
      </c>
      <c r="L153" s="89" t="str">
        <v>3个月以上</v>
      </c>
      <c r="M153" s="92" t="s">
        <v>35</v>
      </c>
      <c r="N153" s="92">
        <v>1</v>
      </c>
      <c r="O153" s="93" t="str">
        <f>_xlfn.XLOOKUP(P153,匹配表1065!U:U,匹配表1065!T:T)</f>
        <v>HO00000940</v>
      </c>
      <c r="P153" s="89" t="s">
        <v>203</v>
      </c>
      <c r="Q153" s="92" t="s">
        <v>276</v>
      </c>
      <c r="R153" s="89" t="str">
        <f>_xlfn.XLOOKUP(Q153,匹配表1065!L:L,匹配表1065!O:O)</f>
        <v>B</v>
      </c>
      <c r="S153" s="93" t="str">
        <f>IFERROR(_xlfn.XLOOKUP(Q153,匹配表1065!AI:AI,匹配表1065!AJ:AJ),"绿标")</f>
        <v>绿标</v>
      </c>
      <c r="T153" s="93" t="str" cm="1">
        <f t="array" ref="T153:U153">_xlfn.XLOOKUP(Q153,匹配表1065!L:L,匹配表1065!M:N)</f>
        <v>脑血管</v>
      </c>
      <c r="U153" s="94" t="str">
        <v>神经内科</v>
      </c>
      <c r="V153" s="95" t="s">
        <v>67</v>
      </c>
      <c r="W153" s="93">
        <f>_xlfn.XLOOKUP(M153,匹配表1065!D:D,匹配表1065!F:F)*N153</f>
        <v>4</v>
      </c>
    </row>
    <row r="154" customHeight="1" spans="1:23">
      <c r="A154" s="89" t="s">
        <v>25</v>
      </c>
      <c r="B154" s="90">
        <v>46115</v>
      </c>
      <c r="C154" s="91" t="str">
        <f t="shared" si="4"/>
        <v>4月第1周</v>
      </c>
      <c r="D154" s="89" t="s">
        <v>26</v>
      </c>
      <c r="E154" s="89" t="str">
        <f t="shared" si="5"/>
        <v>4月第1周--周5</v>
      </c>
      <c r="F154" s="92" t="s">
        <v>27</v>
      </c>
      <c r="G154" s="92" t="s">
        <v>28</v>
      </c>
      <c r="H154" s="92" t="str">
        <f>_xlfn.XLOOKUP(O154,匹配表1065!T:T,匹配表1065!W:W)</f>
        <v>扬州市</v>
      </c>
      <c r="I154" s="89" t="str">
        <f>_xlfn.XLOOKUP(O154,匹配表1065!T:T,匹配表1065!X:X)</f>
        <v>PME2012</v>
      </c>
      <c r="J154" s="92" t="s">
        <v>60</v>
      </c>
      <c r="K154" s="89" cm="1">
        <f ca="1" t="array" ref="K154:L154">_xlfn.XLOOKUP(J154,匹配表1065!Y:Y,匹配表1065!AA:AB)</f>
        <v>13</v>
      </c>
      <c r="L154" s="89" t="str">
        <v>3个月以上</v>
      </c>
      <c r="M154" s="92" t="s">
        <v>55</v>
      </c>
      <c r="N154" s="92">
        <v>1</v>
      </c>
      <c r="O154" s="93" t="str">
        <f>_xlfn.XLOOKUP(P154,匹配表1065!U:U,匹配表1065!T:T)</f>
        <v>HO00000968</v>
      </c>
      <c r="P154" s="89" t="s">
        <v>61</v>
      </c>
      <c r="Q154" s="92" t="s">
        <v>277</v>
      </c>
      <c r="R154" s="89" t="str">
        <f>_xlfn.XLOOKUP(Q154,匹配表1065!L:L,匹配表1065!O:O)</f>
        <v>B</v>
      </c>
      <c r="S154" s="93" t="str">
        <f>IFERROR(_xlfn.XLOOKUP(Q154,匹配表1065!AI:AI,匹配表1065!AJ:AJ),"绿标")</f>
        <v>绿标</v>
      </c>
      <c r="T154" s="93" t="str" cm="1">
        <f t="array" ref="T154:U154">_xlfn.XLOOKUP(Q154,匹配表1065!L:L,匹配表1065!M:N)</f>
        <v>脑血管</v>
      </c>
      <c r="U154" s="94" t="str">
        <v>神经内科</v>
      </c>
      <c r="V154" s="95" t="s">
        <v>33</v>
      </c>
      <c r="W154" s="93">
        <f>_xlfn.XLOOKUP(M154,匹配表1065!D:D,匹配表1065!F:F)*N154</f>
        <v>8</v>
      </c>
    </row>
    <row r="155" customHeight="1" spans="1:23">
      <c r="A155" s="89" t="s">
        <v>25</v>
      </c>
      <c r="B155" s="90">
        <v>46115</v>
      </c>
      <c r="C155" s="91" t="str">
        <f t="shared" si="4"/>
        <v>4月第1周</v>
      </c>
      <c r="D155" s="89" t="s">
        <v>26</v>
      </c>
      <c r="E155" s="89" t="str">
        <f t="shared" si="5"/>
        <v>4月第1周--周5</v>
      </c>
      <c r="F155" s="92" t="s">
        <v>27</v>
      </c>
      <c r="G155" s="92" t="s">
        <v>28</v>
      </c>
      <c r="H155" s="92" t="str">
        <f>_xlfn.XLOOKUP(O155,匹配表1065!T:T,匹配表1065!W:W)</f>
        <v>南京市</v>
      </c>
      <c r="I155" s="89" t="str">
        <f>_xlfn.XLOOKUP(O155,匹配表1065!T:T,匹配表1065!X:X)</f>
        <v>PME2040</v>
      </c>
      <c r="J155" s="89" t="s">
        <v>50</v>
      </c>
      <c r="K155" s="89" t="e" cm="1">
        <f ca="1" t="array" ref="K155">_xlfn.XLOOKUP(J155,匹配表1065!Y:Y,匹配表1065!AA:AB)</f>
        <v>#N/A</v>
      </c>
      <c r="L155" s="89"/>
      <c r="M155" s="92" t="s">
        <v>55</v>
      </c>
      <c r="N155" s="92">
        <v>1</v>
      </c>
      <c r="O155" s="93" t="str">
        <f>_xlfn.XLOOKUP(P155,匹配表1065!U:U,匹配表1065!T:T)</f>
        <v>HO00000966</v>
      </c>
      <c r="P155" s="89" t="s">
        <v>51</v>
      </c>
      <c r="Q155" s="92" t="s">
        <v>278</v>
      </c>
      <c r="R155" s="89" t="str">
        <f>_xlfn.XLOOKUP(Q155,匹配表1065!L:L,匹配表1065!O:O)</f>
        <v>A</v>
      </c>
      <c r="S155" s="93" t="str">
        <f>IFERROR(_xlfn.XLOOKUP(Q155,匹配表1065!AI:AI,匹配表1065!AJ:AJ),"绿标")</f>
        <v>绿标</v>
      </c>
      <c r="T155" s="93" t="str" cm="1">
        <f t="array" ref="T155:U155">_xlfn.XLOOKUP(Q155,匹配表1065!L:L,匹配表1065!M:N)</f>
        <v>头痛</v>
      </c>
      <c r="U155" s="94" t="str">
        <v>神经内科</v>
      </c>
      <c r="V155" s="95" t="s">
        <v>33</v>
      </c>
      <c r="W155" s="93">
        <f>_xlfn.XLOOKUP(M155,匹配表1065!D:D,匹配表1065!F:F)*N155</f>
        <v>8</v>
      </c>
    </row>
    <row r="156" customHeight="1" spans="1:23">
      <c r="A156" s="89" t="s">
        <v>25</v>
      </c>
      <c r="B156" s="90">
        <v>46115</v>
      </c>
      <c r="C156" s="91" t="str">
        <f t="shared" si="4"/>
        <v>4月第1周</v>
      </c>
      <c r="D156" s="89" t="s">
        <v>26</v>
      </c>
      <c r="E156" s="89" t="str">
        <f t="shared" si="5"/>
        <v>4月第1周--周5</v>
      </c>
      <c r="F156" s="92" t="s">
        <v>27</v>
      </c>
      <c r="G156" s="89" t="s">
        <v>63</v>
      </c>
      <c r="H156" s="92" t="str">
        <f>_xlfn.XLOOKUP(O156,匹配表1065!T:T,匹配表1065!W:W)</f>
        <v>南京市</v>
      </c>
      <c r="I156" s="89" t="str">
        <f>_xlfn.XLOOKUP(O156,匹配表1065!T:T,匹配表1065!X:X)</f>
        <v>PME2001</v>
      </c>
      <c r="J156" s="92" t="s">
        <v>64</v>
      </c>
      <c r="K156" s="89" cm="1">
        <f ca="1" t="array" ref="K156:L156">_xlfn.XLOOKUP(J156,匹配表1065!Y:Y,匹配表1065!AA:AB)</f>
        <v>31</v>
      </c>
      <c r="L156" s="89" t="str">
        <v>3个月以上</v>
      </c>
      <c r="M156" s="92" t="s">
        <v>30</v>
      </c>
      <c r="N156" s="92">
        <v>3</v>
      </c>
      <c r="O156" s="93" t="str">
        <f>_xlfn.XLOOKUP(P156,匹配表1065!U:U,匹配表1065!T:T)</f>
        <v>HO00000958</v>
      </c>
      <c r="P156" s="89" t="s">
        <v>65</v>
      </c>
      <c r="Q156" s="92" t="s">
        <v>68</v>
      </c>
      <c r="R156" s="89" t="str">
        <f>_xlfn.XLOOKUP(Q156,匹配表1065!L:L,匹配表1065!O:O)</f>
        <v>A</v>
      </c>
      <c r="S156" s="93" t="str">
        <f>IFERROR(_xlfn.XLOOKUP(Q156,匹配表1065!AI:AI,匹配表1065!AJ:AJ),"绿标")</f>
        <v>红标</v>
      </c>
      <c r="T156" s="93" t="str" cm="1">
        <f t="array" ref="T156:U156">_xlfn.XLOOKUP(Q156,匹配表1065!L:L,匹配表1065!M:N)</f>
        <v>头痛</v>
      </c>
      <c r="U156" s="94" t="str">
        <v>神经内科</v>
      </c>
      <c r="V156" s="95" t="s">
        <v>42</v>
      </c>
      <c r="W156" s="93">
        <f>_xlfn.XLOOKUP(M156,匹配表1065!D:D,匹配表1065!F:F)*N156</f>
        <v>36</v>
      </c>
    </row>
    <row r="157" customHeight="1" spans="1:23">
      <c r="A157" s="89" t="s">
        <v>25</v>
      </c>
      <c r="B157" s="90">
        <v>46115</v>
      </c>
      <c r="C157" s="91" t="str">
        <f t="shared" si="4"/>
        <v>4月第1周</v>
      </c>
      <c r="D157" s="89" t="s">
        <v>26</v>
      </c>
      <c r="E157" s="89" t="str">
        <f t="shared" si="5"/>
        <v>4月第1周--周5</v>
      </c>
      <c r="F157" s="92" t="s">
        <v>27</v>
      </c>
      <c r="G157" s="89" t="s">
        <v>63</v>
      </c>
      <c r="H157" s="92" t="str">
        <f>_xlfn.XLOOKUP(O157,匹配表1065!T:T,匹配表1065!W:W)</f>
        <v>南京市</v>
      </c>
      <c r="I157" s="89" t="str">
        <f>_xlfn.XLOOKUP(O157,匹配表1065!T:T,匹配表1065!X:X)</f>
        <v>PME2001</v>
      </c>
      <c r="J157" s="92" t="s">
        <v>64</v>
      </c>
      <c r="K157" s="89" cm="1">
        <f ca="1" t="array" ref="K157:L157">_xlfn.XLOOKUP(J157,匹配表1065!Y:Y,匹配表1065!AA:AB)</f>
        <v>31</v>
      </c>
      <c r="L157" s="89" t="str">
        <v>3个月以上</v>
      </c>
      <c r="M157" s="92" t="s">
        <v>35</v>
      </c>
      <c r="N157" s="92">
        <v>1</v>
      </c>
      <c r="O157" s="93" t="str">
        <f>_xlfn.XLOOKUP(P157,匹配表1065!U:U,匹配表1065!T:T)</f>
        <v>HO00000958</v>
      </c>
      <c r="P157" s="89" t="s">
        <v>65</v>
      </c>
      <c r="Q157" s="92" t="s">
        <v>68</v>
      </c>
      <c r="R157" s="89" t="str">
        <f>_xlfn.XLOOKUP(Q157,匹配表1065!L:L,匹配表1065!O:O)</f>
        <v>A</v>
      </c>
      <c r="S157" s="93" t="str">
        <f>IFERROR(_xlfn.XLOOKUP(Q157,匹配表1065!AI:AI,匹配表1065!AJ:AJ),"绿标")</f>
        <v>红标</v>
      </c>
      <c r="T157" s="93" t="str" cm="1">
        <f t="array" ref="T157:U157">_xlfn.XLOOKUP(Q157,匹配表1065!L:L,匹配表1065!M:N)</f>
        <v>头痛</v>
      </c>
      <c r="U157" s="94" t="str">
        <v>神经内科</v>
      </c>
      <c r="V157" s="95" t="s">
        <v>58</v>
      </c>
      <c r="W157" s="93">
        <f>_xlfn.XLOOKUP(M157,匹配表1065!D:D,匹配表1065!F:F)*N157</f>
        <v>4</v>
      </c>
    </row>
    <row r="158" customHeight="1" spans="1:23">
      <c r="A158" s="89" t="s">
        <v>25</v>
      </c>
      <c r="B158" s="90">
        <v>46115</v>
      </c>
      <c r="C158" s="91" t="str">
        <f t="shared" si="4"/>
        <v>4月第1周</v>
      </c>
      <c r="D158" s="89" t="s">
        <v>26</v>
      </c>
      <c r="E158" s="89" t="str">
        <f t="shared" si="5"/>
        <v>4月第1周--周5</v>
      </c>
      <c r="F158" s="92" t="s">
        <v>27</v>
      </c>
      <c r="G158" s="89" t="s">
        <v>63</v>
      </c>
      <c r="H158" s="92" t="str">
        <f>_xlfn.XLOOKUP(O158,匹配表1065!T:T,匹配表1065!W:W)</f>
        <v>淮安市</v>
      </c>
      <c r="I158" s="89" t="str">
        <f>_xlfn.XLOOKUP(O158,匹配表1065!T:T,匹配表1065!X:X)</f>
        <v>PME2041</v>
      </c>
      <c r="J158" s="92" t="s">
        <v>71</v>
      </c>
      <c r="K158" s="89" cm="1">
        <f ca="1" t="array" ref="K158:L158">_xlfn.XLOOKUP(J158,匹配表1065!Y:Y,匹配表1065!AA:AB)</f>
        <v>5</v>
      </c>
      <c r="L158" s="89" t="str">
        <v>3个月以上</v>
      </c>
      <c r="M158" s="92" t="s">
        <v>35</v>
      </c>
      <c r="N158" s="92">
        <v>1</v>
      </c>
      <c r="O158" s="93" t="str">
        <f>_xlfn.XLOOKUP(P158,匹配表1065!U:U,匹配表1065!T:T)</f>
        <v>HO00000992</v>
      </c>
      <c r="P158" s="89" t="s">
        <v>72</v>
      </c>
      <c r="Q158" s="92" t="s">
        <v>73</v>
      </c>
      <c r="R158" s="89" t="str">
        <f>_xlfn.XLOOKUP(Q158,匹配表1065!L:L,匹配表1065!O:O)</f>
        <v>D</v>
      </c>
      <c r="S158" s="93" t="str">
        <f>IFERROR(_xlfn.XLOOKUP(Q158,匹配表1065!AI:AI,匹配表1065!AJ:AJ),"绿标")</f>
        <v>绿标</v>
      </c>
      <c r="T158" s="93" t="str" cm="1">
        <f t="array" ref="T158:U158">_xlfn.XLOOKUP(Q158,匹配表1065!L:L,匹配表1065!M:N)</f>
        <v>眩晕</v>
      </c>
      <c r="U158" s="94" t="str">
        <v>神经内科</v>
      </c>
      <c r="V158" s="95" t="s">
        <v>58</v>
      </c>
      <c r="W158" s="93">
        <f>_xlfn.XLOOKUP(M158,匹配表1065!D:D,匹配表1065!F:F)*N158</f>
        <v>4</v>
      </c>
    </row>
    <row r="159" customHeight="1" spans="1:23">
      <c r="A159" s="89" t="s">
        <v>25</v>
      </c>
      <c r="B159" s="90">
        <v>46115</v>
      </c>
      <c r="C159" s="91" t="str">
        <f t="shared" si="4"/>
        <v>4月第1周</v>
      </c>
      <c r="D159" s="89" t="s">
        <v>26</v>
      </c>
      <c r="E159" s="89" t="str">
        <f t="shared" si="5"/>
        <v>4月第1周--周5</v>
      </c>
      <c r="F159" s="92" t="s">
        <v>27</v>
      </c>
      <c r="G159" s="89" t="s">
        <v>63</v>
      </c>
      <c r="H159" s="92" t="str">
        <f>_xlfn.XLOOKUP(O159,匹配表1065!T:T,匹配表1065!W:W)</f>
        <v>南京市</v>
      </c>
      <c r="I159" s="89" t="str">
        <f>_xlfn.XLOOKUP(O159,匹配表1065!T:T,匹配表1065!X:X)</f>
        <v>PME2001</v>
      </c>
      <c r="J159" s="92" t="s">
        <v>77</v>
      </c>
      <c r="K159" s="89" cm="1">
        <f ca="1" t="array" ref="K159:L159">_xlfn.XLOOKUP(J159,匹配表1065!Y:Y,匹配表1065!AA:AB)</f>
        <v>8</v>
      </c>
      <c r="L159" s="89" t="str">
        <v>3个月以上</v>
      </c>
      <c r="M159" s="92" t="s">
        <v>30</v>
      </c>
      <c r="N159" s="92">
        <v>1</v>
      </c>
      <c r="O159" s="93" t="str">
        <f>_xlfn.XLOOKUP(P159,匹配表1065!U:U,匹配表1065!T:T)</f>
        <v>HO00000958</v>
      </c>
      <c r="P159" s="89" t="s">
        <v>65</v>
      </c>
      <c r="Q159" s="92" t="s">
        <v>216</v>
      </c>
      <c r="R159" s="89" t="str">
        <f>_xlfn.XLOOKUP(Q159,匹配表1065!L:L,匹配表1065!O:O)</f>
        <v>A</v>
      </c>
      <c r="S159" s="93" t="str">
        <f>IFERROR(_xlfn.XLOOKUP(Q159,匹配表1065!AI:AI,匹配表1065!AJ:AJ),"绿标")</f>
        <v>红标</v>
      </c>
      <c r="T159" s="93" t="str" cm="1">
        <f t="array" ref="T159:U159">_xlfn.XLOOKUP(Q159,匹配表1065!L:L,匹配表1065!M:N)</f>
        <v>头痛</v>
      </c>
      <c r="U159" s="94" t="str">
        <v>神经内科</v>
      </c>
      <c r="V159" s="95" t="s">
        <v>58</v>
      </c>
      <c r="W159" s="93">
        <f>_xlfn.XLOOKUP(M159,匹配表1065!D:D,匹配表1065!F:F)*N159</f>
        <v>12</v>
      </c>
    </row>
    <row r="160" customHeight="1" spans="1:23">
      <c r="A160" s="89" t="s">
        <v>25</v>
      </c>
      <c r="B160" s="90">
        <v>46115</v>
      </c>
      <c r="C160" s="91" t="str">
        <f t="shared" si="4"/>
        <v>4月第1周</v>
      </c>
      <c r="D160" s="89" t="s">
        <v>26</v>
      </c>
      <c r="E160" s="89" t="str">
        <f t="shared" si="5"/>
        <v>4月第1周--周5</v>
      </c>
      <c r="F160" s="92" t="s">
        <v>27</v>
      </c>
      <c r="G160" s="89" t="s">
        <v>63</v>
      </c>
      <c r="H160" s="92" t="str">
        <f>_xlfn.XLOOKUP(O160,匹配表1065!T:T,匹配表1065!W:W)</f>
        <v>连云港市</v>
      </c>
      <c r="I160" s="89" t="str">
        <f>_xlfn.XLOOKUP(O160,匹配表1065!T:T,匹配表1065!X:X)</f>
        <v>PME2042</v>
      </c>
      <c r="J160" s="92" t="s">
        <v>74</v>
      </c>
      <c r="K160" s="89" cm="1">
        <f ca="1" t="array" ref="K160:L160">_xlfn.XLOOKUP(J160,匹配表1065!Y:Y,匹配表1065!AA:AB)</f>
        <v>7</v>
      </c>
      <c r="L160" s="89" t="str">
        <v>3个月以上</v>
      </c>
      <c r="M160" s="92" t="s">
        <v>35</v>
      </c>
      <c r="N160" s="92">
        <v>1</v>
      </c>
      <c r="O160" s="93" t="str">
        <f>_xlfn.XLOOKUP(P160,匹配表1065!U:U,匹配表1065!T:T)</f>
        <v>HO00001004</v>
      </c>
      <c r="P160" s="89" t="s">
        <v>75</v>
      </c>
      <c r="Q160" s="92" t="s">
        <v>279</v>
      </c>
      <c r="R160" s="89" t="str">
        <f>_xlfn.XLOOKUP(Q160,匹配表1065!L:L,匹配表1065!O:O)</f>
        <v>B</v>
      </c>
      <c r="S160" s="93" t="str">
        <f>IFERROR(_xlfn.XLOOKUP(Q160,匹配表1065!AI:AI,匹配表1065!AJ:AJ),"绿标")</f>
        <v>绿标</v>
      </c>
      <c r="T160" s="93" t="str" cm="1">
        <f t="array" ref="T160:U160">_xlfn.XLOOKUP(Q160,匹配表1065!L:L,匹配表1065!M:N)</f>
        <v>脑血管</v>
      </c>
      <c r="U160" s="94" t="str">
        <v>神经内科</v>
      </c>
      <c r="V160" s="95" t="s">
        <v>67</v>
      </c>
      <c r="W160" s="93">
        <f>_xlfn.XLOOKUP(M160,匹配表1065!D:D,匹配表1065!F:F)*N160</f>
        <v>4</v>
      </c>
    </row>
    <row r="161" customHeight="1" spans="1:23">
      <c r="A161" s="89" t="s">
        <v>25</v>
      </c>
      <c r="B161" s="90">
        <v>46115</v>
      </c>
      <c r="C161" s="91" t="str">
        <f t="shared" si="4"/>
        <v>4月第1周</v>
      </c>
      <c r="D161" s="89" t="s">
        <v>26</v>
      </c>
      <c r="E161" s="89" t="str">
        <f t="shared" si="5"/>
        <v>4月第1周--周5</v>
      </c>
      <c r="F161" s="92" t="s">
        <v>27</v>
      </c>
      <c r="G161" s="89" t="s">
        <v>63</v>
      </c>
      <c r="H161" s="92" t="str">
        <f>_xlfn.XLOOKUP(O161,匹配表1065!T:T,匹配表1065!W:W)</f>
        <v>徐州市</v>
      </c>
      <c r="I161" s="89" t="str">
        <f>_xlfn.XLOOKUP(O161,匹配表1065!T:T,匹配表1065!X:X)</f>
        <v>PME2008</v>
      </c>
      <c r="J161" s="92" t="s">
        <v>81</v>
      </c>
      <c r="K161" s="89" cm="1">
        <f ca="1" t="array" ref="K161:L161">_xlfn.XLOOKUP(J161,匹配表1065!Y:Y,匹配表1065!AA:AB)</f>
        <v>19</v>
      </c>
      <c r="L161" s="89" t="str">
        <v>3个月以上</v>
      </c>
      <c r="M161" s="92" t="s">
        <v>55</v>
      </c>
      <c r="N161" s="92">
        <v>1</v>
      </c>
      <c r="O161" s="93" t="str">
        <f>_xlfn.XLOOKUP(P161,匹配表1065!U:U,匹配表1065!T:T)</f>
        <v>HO00001134</v>
      </c>
      <c r="P161" s="89" t="s">
        <v>82</v>
      </c>
      <c r="Q161" s="92" t="s">
        <v>280</v>
      </c>
      <c r="R161" s="89" t="str">
        <f>_xlfn.XLOOKUP(Q161,匹配表1065!L:L,匹配表1065!O:O)</f>
        <v>D</v>
      </c>
      <c r="S161" s="93" t="str">
        <f>IFERROR(_xlfn.XLOOKUP(Q161,匹配表1065!AI:AI,匹配表1065!AJ:AJ),"绿标")</f>
        <v>红标</v>
      </c>
      <c r="T161" s="93" t="str" cm="1">
        <f t="array" ref="T161:U161">_xlfn.XLOOKUP(Q161,匹配表1065!L:L,匹配表1065!M:N)</f>
        <v>疼痛</v>
      </c>
      <c r="U161" s="94" t="str">
        <v>疼痛科</v>
      </c>
      <c r="V161" s="95" t="s">
        <v>67</v>
      </c>
      <c r="W161" s="93">
        <f>_xlfn.XLOOKUP(M161,匹配表1065!D:D,匹配表1065!F:F)*N161</f>
        <v>8</v>
      </c>
    </row>
    <row r="162" customHeight="1" spans="1:23">
      <c r="A162" s="89" t="s">
        <v>25</v>
      </c>
      <c r="B162" s="90">
        <v>46115</v>
      </c>
      <c r="C162" s="91" t="str">
        <f t="shared" si="4"/>
        <v>4月第1周</v>
      </c>
      <c r="D162" s="89" t="s">
        <v>26</v>
      </c>
      <c r="E162" s="89" t="str">
        <f t="shared" si="5"/>
        <v>4月第1周--周5</v>
      </c>
      <c r="F162" s="92" t="s">
        <v>27</v>
      </c>
      <c r="G162" s="89" t="s">
        <v>63</v>
      </c>
      <c r="H162" s="92" t="str">
        <f>_xlfn.XLOOKUP(O162,匹配表1065!T:T,匹配表1065!W:W)</f>
        <v>南京市</v>
      </c>
      <c r="I162" s="89" t="str">
        <f>_xlfn.XLOOKUP(O162,匹配表1065!T:T,匹配表1065!X:X)</f>
        <v>PME2002</v>
      </c>
      <c r="J162" s="92" t="s">
        <v>84</v>
      </c>
      <c r="K162" s="89" cm="1">
        <f ca="1" t="array" ref="K162:L162">_xlfn.XLOOKUP(J162,匹配表1065!Y:Y,匹配表1065!AA:AB)</f>
        <v>31</v>
      </c>
      <c r="L162" s="89" t="str">
        <v>3个月以上</v>
      </c>
      <c r="M162" s="92" t="s">
        <v>30</v>
      </c>
      <c r="N162" s="92">
        <v>4</v>
      </c>
      <c r="O162" s="93" t="str">
        <f>_xlfn.XLOOKUP(P162,匹配表1065!U:U,匹配表1065!T:T)</f>
        <v>HO00000964</v>
      </c>
      <c r="P162" s="89" t="s">
        <v>90</v>
      </c>
      <c r="Q162" s="92" t="s">
        <v>281</v>
      </c>
      <c r="R162" s="89" t="str">
        <f>_xlfn.XLOOKUP(Q162,匹配表1065!L:L,匹配表1065!O:O)</f>
        <v>A</v>
      </c>
      <c r="S162" s="93" t="str">
        <f>IFERROR(_xlfn.XLOOKUP(Q162,匹配表1065!AI:AI,匹配表1065!AJ:AJ),"绿标")</f>
        <v>红标</v>
      </c>
      <c r="T162" s="93" t="str" cm="1">
        <f t="array" ref="T162:U162">_xlfn.XLOOKUP(Q162,匹配表1065!L:L,匹配表1065!M:N)</f>
        <v>头痛</v>
      </c>
      <c r="U162" s="94" t="str">
        <v>神经内科</v>
      </c>
      <c r="V162" s="95" t="s">
        <v>70</v>
      </c>
      <c r="W162" s="93">
        <f>_xlfn.XLOOKUP(M162,匹配表1065!D:D,匹配表1065!F:F)*N162</f>
        <v>48</v>
      </c>
    </row>
    <row r="163" customHeight="1" spans="1:23">
      <c r="A163" s="89" t="s">
        <v>25</v>
      </c>
      <c r="B163" s="90">
        <v>46115</v>
      </c>
      <c r="C163" s="91" t="str">
        <f t="shared" si="4"/>
        <v>4月第1周</v>
      </c>
      <c r="D163" s="89" t="s">
        <v>26</v>
      </c>
      <c r="E163" s="89" t="str">
        <f t="shared" si="5"/>
        <v>4月第1周--周5</v>
      </c>
      <c r="F163" s="92" t="s">
        <v>27</v>
      </c>
      <c r="G163" s="89" t="s">
        <v>63</v>
      </c>
      <c r="H163" s="92" t="str">
        <f>_xlfn.XLOOKUP(O163,匹配表1065!T:T,匹配表1065!W:W)</f>
        <v>南京市</v>
      </c>
      <c r="I163" s="89" t="str">
        <f>_xlfn.XLOOKUP(O163,匹配表1065!T:T,匹配表1065!X:X)</f>
        <v>PME2002</v>
      </c>
      <c r="J163" s="92" t="s">
        <v>84</v>
      </c>
      <c r="K163" s="89" cm="1">
        <f ca="1" t="array" ref="K163:L163">_xlfn.XLOOKUP(J163,匹配表1065!Y:Y,匹配表1065!AA:AB)</f>
        <v>31</v>
      </c>
      <c r="L163" s="89" t="str">
        <v>3个月以上</v>
      </c>
      <c r="M163" s="92" t="s">
        <v>35</v>
      </c>
      <c r="N163" s="92">
        <v>1</v>
      </c>
      <c r="O163" s="93" t="str">
        <f>_xlfn.XLOOKUP(P163,匹配表1065!U:U,匹配表1065!T:T)</f>
        <v>HO00000964</v>
      </c>
      <c r="P163" s="89" t="s">
        <v>90</v>
      </c>
      <c r="Q163" s="92" t="s">
        <v>281</v>
      </c>
      <c r="R163" s="89" t="str">
        <f>_xlfn.XLOOKUP(Q163,匹配表1065!L:L,匹配表1065!O:O)</f>
        <v>A</v>
      </c>
      <c r="S163" s="93" t="str">
        <f>IFERROR(_xlfn.XLOOKUP(Q163,匹配表1065!AI:AI,匹配表1065!AJ:AJ),"绿标")</f>
        <v>红标</v>
      </c>
      <c r="T163" s="93" t="str" cm="1">
        <f t="array" ref="T163:U163">_xlfn.XLOOKUP(Q163,匹配表1065!L:L,匹配表1065!M:N)</f>
        <v>头痛</v>
      </c>
      <c r="U163" s="94" t="str">
        <v>神经内科</v>
      </c>
      <c r="V163" s="95" t="s">
        <v>58</v>
      </c>
      <c r="W163" s="93">
        <f>_xlfn.XLOOKUP(M163,匹配表1065!D:D,匹配表1065!F:F)*N163</f>
        <v>4</v>
      </c>
    </row>
    <row r="164" customHeight="1" spans="1:23">
      <c r="A164" s="89" t="s">
        <v>25</v>
      </c>
      <c r="B164" s="90">
        <v>46115</v>
      </c>
      <c r="C164" s="91" t="str">
        <f t="shared" si="4"/>
        <v>4月第1周</v>
      </c>
      <c r="D164" s="89" t="s">
        <v>26</v>
      </c>
      <c r="E164" s="89" t="str">
        <f t="shared" si="5"/>
        <v>4月第1周--周5</v>
      </c>
      <c r="F164" s="92" t="s">
        <v>27</v>
      </c>
      <c r="G164" s="89" t="s">
        <v>63</v>
      </c>
      <c r="H164" s="92" t="str">
        <f>_xlfn.XLOOKUP(O164,匹配表1065!T:T,匹配表1065!W:W)</f>
        <v>南京市</v>
      </c>
      <c r="I164" s="89" t="str">
        <f>_xlfn.XLOOKUP(O164,匹配表1065!T:T,匹配表1065!X:X)</f>
        <v>PME2002</v>
      </c>
      <c r="J164" s="92" t="s">
        <v>84</v>
      </c>
      <c r="K164" s="89" cm="1">
        <f ca="1" t="array" ref="K164:L164">_xlfn.XLOOKUP(J164,匹配表1065!Y:Y,匹配表1065!AA:AB)</f>
        <v>31</v>
      </c>
      <c r="L164" s="89" t="str">
        <v>3个月以上</v>
      </c>
      <c r="M164" s="92" t="s">
        <v>30</v>
      </c>
      <c r="N164" s="92">
        <v>1</v>
      </c>
      <c r="O164" s="93" t="str">
        <f>_xlfn.XLOOKUP(P164,匹配表1065!U:U,匹配表1065!T:T)</f>
        <v>HO00039936</v>
      </c>
      <c r="P164" s="89" t="s">
        <v>87</v>
      </c>
      <c r="Q164" s="92" t="s">
        <v>282</v>
      </c>
      <c r="R164" s="89" t="str">
        <f>_xlfn.XLOOKUP(Q164,匹配表1065!L:L,匹配表1065!O:O)</f>
        <v>B</v>
      </c>
      <c r="S164" s="93" t="str">
        <f>IFERROR(_xlfn.XLOOKUP(Q164,匹配表1065!AI:AI,匹配表1065!AJ:AJ),"绿标")</f>
        <v>红标</v>
      </c>
      <c r="T164" s="93" t="str" cm="1">
        <f t="array" ref="T164:U164">_xlfn.XLOOKUP(Q164,匹配表1065!L:L,匹配表1065!M:N)</f>
        <v>癫痫</v>
      </c>
      <c r="U164" s="94" t="str">
        <v>神经内科</v>
      </c>
      <c r="V164" s="95" t="s">
        <v>67</v>
      </c>
      <c r="W164" s="93">
        <f>_xlfn.XLOOKUP(M164,匹配表1065!D:D,匹配表1065!F:F)*N164</f>
        <v>12</v>
      </c>
    </row>
    <row r="165" customHeight="1" spans="1:23">
      <c r="A165" s="89" t="s">
        <v>25</v>
      </c>
      <c r="B165" s="90">
        <v>46115</v>
      </c>
      <c r="C165" s="91" t="str">
        <f t="shared" si="4"/>
        <v>4月第1周</v>
      </c>
      <c r="D165" s="89" t="s">
        <v>26</v>
      </c>
      <c r="E165" s="89" t="str">
        <f t="shared" si="5"/>
        <v>4月第1周--周5</v>
      </c>
      <c r="F165" s="92" t="s">
        <v>27</v>
      </c>
      <c r="G165" s="89" t="s">
        <v>63</v>
      </c>
      <c r="H165" s="92" t="str">
        <f>_xlfn.XLOOKUP(O165,匹配表1065!T:T,匹配表1065!W:W)</f>
        <v>南京市</v>
      </c>
      <c r="I165" s="89" t="str">
        <f>_xlfn.XLOOKUP(O165,匹配表1065!T:T,匹配表1065!X:X)</f>
        <v>PME2002</v>
      </c>
      <c r="J165" s="92" t="s">
        <v>84</v>
      </c>
      <c r="K165" s="89" cm="1">
        <f ca="1" t="array" ref="K165:L165">_xlfn.XLOOKUP(J165,匹配表1065!Y:Y,匹配表1065!AA:AB)</f>
        <v>31</v>
      </c>
      <c r="L165" s="89" t="str">
        <v>3个月以上</v>
      </c>
      <c r="M165" s="92" t="s">
        <v>35</v>
      </c>
      <c r="N165" s="92">
        <v>1</v>
      </c>
      <c r="O165" s="93" t="str">
        <f>_xlfn.XLOOKUP(P165,匹配表1065!U:U,匹配表1065!T:T)</f>
        <v>HO00000964</v>
      </c>
      <c r="P165" s="89" t="s">
        <v>90</v>
      </c>
      <c r="Q165" s="92" t="s">
        <v>283</v>
      </c>
      <c r="R165" s="89" t="str">
        <f>_xlfn.XLOOKUP(Q165,匹配表1065!L:L,匹配表1065!O:O)</f>
        <v>D</v>
      </c>
      <c r="S165" s="93" t="str">
        <f>IFERROR(_xlfn.XLOOKUP(Q165,匹配表1065!AI:AI,匹配表1065!AJ:AJ),"绿标")</f>
        <v>红标</v>
      </c>
      <c r="T165" s="93" t="str" cm="1">
        <f t="array" ref="T165:U165">_xlfn.XLOOKUP(Q165,匹配表1065!L:L,匹配表1065!M:N)</f>
        <v>疼痛</v>
      </c>
      <c r="U165" s="94" t="str">
        <v>疼痛科</v>
      </c>
      <c r="V165" s="95" t="s">
        <v>58</v>
      </c>
      <c r="W165" s="93">
        <f>_xlfn.XLOOKUP(M165,匹配表1065!D:D,匹配表1065!F:F)*N165</f>
        <v>4</v>
      </c>
    </row>
    <row r="166" customHeight="1" spans="1:23">
      <c r="A166" s="89" t="s">
        <v>25</v>
      </c>
      <c r="B166" s="90">
        <v>46115</v>
      </c>
      <c r="C166" s="91" t="str">
        <f t="shared" si="4"/>
        <v>4月第1周</v>
      </c>
      <c r="D166" s="89" t="s">
        <v>26</v>
      </c>
      <c r="E166" s="89" t="str">
        <f t="shared" si="5"/>
        <v>4月第1周--周5</v>
      </c>
      <c r="F166" s="92" t="s">
        <v>27</v>
      </c>
      <c r="G166" s="92" t="s">
        <v>92</v>
      </c>
      <c r="H166" s="92" t="str">
        <f>_xlfn.XLOOKUP(O166,匹配表1065!T:T,匹配表1065!W:W)</f>
        <v>合肥市</v>
      </c>
      <c r="I166" s="89" t="str">
        <f>_xlfn.XLOOKUP(O166,匹配表1065!T:T,匹配表1065!X:X)</f>
        <v>PME2007</v>
      </c>
      <c r="J166" s="92" t="s">
        <v>93</v>
      </c>
      <c r="K166" s="89" cm="1">
        <f ca="1" t="array" ref="K166:L166">_xlfn.XLOOKUP(J166,匹配表1065!Y:Y,匹配表1065!AA:AB)</f>
        <v>9</v>
      </c>
      <c r="L166" s="89" t="str">
        <v>3个月以上</v>
      </c>
      <c r="M166" s="92" t="s">
        <v>55</v>
      </c>
      <c r="N166" s="92">
        <v>1</v>
      </c>
      <c r="O166" s="93" t="str">
        <f>_xlfn.XLOOKUP(P166,匹配表1065!U:U,匹配表1065!T:T)</f>
        <v>HO00000001</v>
      </c>
      <c r="P166" s="89" t="s">
        <v>94</v>
      </c>
      <c r="Q166" s="92" t="s">
        <v>284</v>
      </c>
      <c r="R166" s="89" t="str">
        <f>_xlfn.XLOOKUP(Q166,匹配表1065!L:L,匹配表1065!O:O)</f>
        <v>A</v>
      </c>
      <c r="S166" s="93" t="str">
        <f>IFERROR(_xlfn.XLOOKUP(Q166,匹配表1065!AI:AI,匹配表1065!AJ:AJ),"绿标")</f>
        <v>绿标</v>
      </c>
      <c r="T166" s="93" t="str" cm="1">
        <f t="array" ref="T166:U166">_xlfn.XLOOKUP(Q166,匹配表1065!L:L,匹配表1065!M:N)</f>
        <v>头痛</v>
      </c>
      <c r="U166" s="94" t="str">
        <v>神经内科</v>
      </c>
      <c r="V166" s="95" t="s">
        <v>42</v>
      </c>
      <c r="W166" s="93">
        <f>_xlfn.XLOOKUP(M166,匹配表1065!D:D,匹配表1065!F:F)*N166</f>
        <v>8</v>
      </c>
    </row>
    <row r="167" customHeight="1" spans="1:23">
      <c r="A167" s="89" t="s">
        <v>25</v>
      </c>
      <c r="B167" s="90">
        <v>46115</v>
      </c>
      <c r="C167" s="91" t="str">
        <f t="shared" si="4"/>
        <v>4月第1周</v>
      </c>
      <c r="D167" s="89" t="s">
        <v>26</v>
      </c>
      <c r="E167" s="89" t="str">
        <f t="shared" si="5"/>
        <v>4月第1周--周5</v>
      </c>
      <c r="F167" s="92" t="s">
        <v>27</v>
      </c>
      <c r="G167" s="92" t="s">
        <v>92</v>
      </c>
      <c r="H167" s="92" t="str">
        <f>_xlfn.XLOOKUP(O167,匹配表1065!T:T,匹配表1065!W:W)</f>
        <v>合肥市</v>
      </c>
      <c r="I167" s="89" t="str">
        <f>_xlfn.XLOOKUP(O167,匹配表1065!T:T,匹配表1065!X:X)</f>
        <v>PME2048</v>
      </c>
      <c r="J167" s="92" t="s">
        <v>93</v>
      </c>
      <c r="K167" s="89" cm="1">
        <f ca="1" t="array" ref="K167:L167">_xlfn.XLOOKUP(J167,匹配表1065!Y:Y,匹配表1065!AA:AB)</f>
        <v>9</v>
      </c>
      <c r="L167" s="89" t="str">
        <v>3个月以上</v>
      </c>
      <c r="M167" s="92" t="s">
        <v>35</v>
      </c>
      <c r="N167" s="92">
        <v>1</v>
      </c>
      <c r="O167" s="93" t="str">
        <f>_xlfn.XLOOKUP(P167,匹配表1065!U:U,匹配表1065!T:T)</f>
        <v>HO00002956</v>
      </c>
      <c r="P167" s="89" t="s">
        <v>285</v>
      </c>
      <c r="Q167" s="92" t="s">
        <v>286</v>
      </c>
      <c r="R167" s="89" t="str">
        <f>_xlfn.XLOOKUP(Q167,匹配表1065!L:L,匹配表1065!O:O)</f>
        <v>D</v>
      </c>
      <c r="S167" s="93" t="str">
        <f>IFERROR(_xlfn.XLOOKUP(Q167,匹配表1065!AI:AI,匹配表1065!AJ:AJ),"绿标")</f>
        <v>绿标</v>
      </c>
      <c r="T167" s="93" t="str" cm="1">
        <f t="array" ref="T167:U167">_xlfn.XLOOKUP(Q167,匹配表1065!L:L,匹配表1065!M:N)</f>
        <v>疼痛</v>
      </c>
      <c r="U167" s="94" t="str">
        <v>疼痛科</v>
      </c>
      <c r="V167" s="95" t="s">
        <v>58</v>
      </c>
      <c r="W167" s="93">
        <f>_xlfn.XLOOKUP(M167,匹配表1065!D:D,匹配表1065!F:F)*N167</f>
        <v>4</v>
      </c>
    </row>
    <row r="168" customHeight="1" spans="1:23">
      <c r="A168" s="89" t="s">
        <v>25</v>
      </c>
      <c r="B168" s="90">
        <v>46115</v>
      </c>
      <c r="C168" s="91" t="str">
        <f t="shared" si="4"/>
        <v>4月第1周</v>
      </c>
      <c r="D168" s="89" t="s">
        <v>26</v>
      </c>
      <c r="E168" s="89" t="str">
        <f t="shared" si="5"/>
        <v>4月第1周--周5</v>
      </c>
      <c r="F168" s="92" t="s">
        <v>27</v>
      </c>
      <c r="G168" s="92" t="s">
        <v>92</v>
      </c>
      <c r="H168" s="92" t="str">
        <f>_xlfn.XLOOKUP(O168,匹配表1065!T:T,匹配表1065!W:W)</f>
        <v>合肥市</v>
      </c>
      <c r="I168" s="89" t="str">
        <f>_xlfn.XLOOKUP(O168,匹配表1065!T:T,匹配表1065!X:X)</f>
        <v>PME2047</v>
      </c>
      <c r="J168" s="92" t="s">
        <v>97</v>
      </c>
      <c r="K168" s="89" cm="1">
        <f ca="1" t="array" ref="K168:L168">_xlfn.XLOOKUP(J168,匹配表1065!Y:Y,匹配表1065!AA:AB)</f>
        <v>2</v>
      </c>
      <c r="L168" s="89" t="str">
        <v>3个月以内</v>
      </c>
      <c r="M168" s="92" t="s">
        <v>35</v>
      </c>
      <c r="N168" s="92">
        <v>1</v>
      </c>
      <c r="O168" s="93" t="str">
        <f>_xlfn.XLOOKUP(P168,匹配表1065!U:U,匹配表1065!T:T)</f>
        <v>HO00000005</v>
      </c>
      <c r="P168" s="89" t="s">
        <v>98</v>
      </c>
      <c r="Q168" s="92" t="s">
        <v>208</v>
      </c>
      <c r="R168" s="89" t="str">
        <f>_xlfn.XLOOKUP(Q168,匹配表1065!L:L,匹配表1065!O:O)</f>
        <v>A</v>
      </c>
      <c r="S168" s="93" t="str">
        <f>IFERROR(_xlfn.XLOOKUP(Q168,匹配表1065!AI:AI,匹配表1065!AJ:AJ),"绿标")</f>
        <v>黑标</v>
      </c>
      <c r="T168" s="93" t="str" cm="1">
        <f t="array" ref="T168:U168">_xlfn.XLOOKUP(Q168,匹配表1065!L:L,匹配表1065!M:N)</f>
        <v>头痛</v>
      </c>
      <c r="U168" s="94" t="str">
        <v>神经内科</v>
      </c>
      <c r="V168" s="95" t="s">
        <v>58</v>
      </c>
      <c r="W168" s="93">
        <f>_xlfn.XLOOKUP(M168,匹配表1065!D:D,匹配表1065!F:F)*N168</f>
        <v>4</v>
      </c>
    </row>
    <row r="169" customHeight="1" spans="1:23">
      <c r="A169" s="89" t="s">
        <v>25</v>
      </c>
      <c r="B169" s="90">
        <v>46115</v>
      </c>
      <c r="C169" s="91" t="str">
        <f t="shared" si="4"/>
        <v>4月第1周</v>
      </c>
      <c r="D169" s="89" t="s">
        <v>26</v>
      </c>
      <c r="E169" s="89" t="str">
        <f t="shared" si="5"/>
        <v>4月第1周--周5</v>
      </c>
      <c r="F169" s="92" t="s">
        <v>27</v>
      </c>
      <c r="G169" s="92" t="s">
        <v>92</v>
      </c>
      <c r="H169" s="92" t="str">
        <f>_xlfn.XLOOKUP(O169,匹配表1065!T:T,匹配表1065!W:W)</f>
        <v>合肥市</v>
      </c>
      <c r="I169" s="89" t="str">
        <f>_xlfn.XLOOKUP(O169,匹配表1065!T:T,匹配表1065!X:X)</f>
        <v>PME2047</v>
      </c>
      <c r="J169" s="92" t="s">
        <v>97</v>
      </c>
      <c r="K169" s="89" cm="1">
        <f ca="1" t="array" ref="K169:L169">_xlfn.XLOOKUP(J169,匹配表1065!Y:Y,匹配表1065!AA:AB)</f>
        <v>2</v>
      </c>
      <c r="L169" s="89" t="str">
        <v>3个月以内</v>
      </c>
      <c r="M169" s="92" t="s">
        <v>35</v>
      </c>
      <c r="N169" s="92">
        <v>1</v>
      </c>
      <c r="O169" s="93" t="str">
        <f>_xlfn.XLOOKUP(P169,匹配表1065!U:U,匹配表1065!T:T)</f>
        <v>HO00000005</v>
      </c>
      <c r="P169" s="89" t="s">
        <v>98</v>
      </c>
      <c r="Q169" s="92" t="s">
        <v>287</v>
      </c>
      <c r="R169" s="89" t="str">
        <f>_xlfn.XLOOKUP(Q169,匹配表1065!L:L,匹配表1065!O:O)</f>
        <v>A</v>
      </c>
      <c r="S169" s="93" t="str">
        <f>IFERROR(_xlfn.XLOOKUP(Q169,匹配表1065!AI:AI,匹配表1065!AJ:AJ),"绿标")</f>
        <v>绿标</v>
      </c>
      <c r="T169" s="93" t="str" cm="1">
        <f t="array" ref="T169:U169">_xlfn.XLOOKUP(Q169,匹配表1065!L:L,匹配表1065!M:N)</f>
        <v>头痛</v>
      </c>
      <c r="U169" s="94" t="str">
        <v>神经内科</v>
      </c>
      <c r="V169" s="95" t="s">
        <v>33</v>
      </c>
      <c r="W169" s="93">
        <f>_xlfn.XLOOKUP(M169,匹配表1065!D:D,匹配表1065!F:F)*N169</f>
        <v>4</v>
      </c>
    </row>
    <row r="170" customHeight="1" spans="1:23">
      <c r="A170" s="89" t="s">
        <v>25</v>
      </c>
      <c r="B170" s="90">
        <v>46115</v>
      </c>
      <c r="C170" s="91" t="str">
        <f t="shared" si="4"/>
        <v>4月第1周</v>
      </c>
      <c r="D170" s="89" t="s">
        <v>26</v>
      </c>
      <c r="E170" s="89" t="str">
        <f t="shared" si="5"/>
        <v>4月第1周--周5</v>
      </c>
      <c r="F170" s="92" t="s">
        <v>27</v>
      </c>
      <c r="G170" s="92" t="s">
        <v>167</v>
      </c>
      <c r="H170" s="92" t="str">
        <f>_xlfn.XLOOKUP(O170,匹配表1065!T:T,匹配表1065!W:W)</f>
        <v>苏州市</v>
      </c>
      <c r="I170" s="89" t="str">
        <f>_xlfn.XLOOKUP(O170,匹配表1065!T:T,匹配表1065!X:X)</f>
        <v>PME2011</v>
      </c>
      <c r="J170" s="92" t="s">
        <v>168</v>
      </c>
      <c r="K170" s="89" cm="1">
        <f ca="1" t="array" ref="K170:L170">_xlfn.XLOOKUP(J170,匹配表1065!Y:Y,匹配表1065!AA:AB)</f>
        <v>19</v>
      </c>
      <c r="L170" s="89" t="str">
        <v>3个月以上</v>
      </c>
      <c r="M170" s="92" t="s">
        <v>30</v>
      </c>
      <c r="N170" s="92">
        <v>3</v>
      </c>
      <c r="O170" s="93" t="str">
        <f>_xlfn.XLOOKUP(P170,匹配表1065!U:U,匹配表1065!T:T)</f>
        <v>HO00307823</v>
      </c>
      <c r="P170" s="89" t="s">
        <v>169</v>
      </c>
      <c r="Q170" s="92" t="s">
        <v>170</v>
      </c>
      <c r="R170" s="89" t="str">
        <f>_xlfn.XLOOKUP(Q170,匹配表1065!L:L,匹配表1065!O:O)</f>
        <v>A</v>
      </c>
      <c r="S170" s="93" t="str">
        <f>IFERROR(_xlfn.XLOOKUP(Q170,匹配表1065!AI:AI,匹配表1065!AJ:AJ),"绿标")</f>
        <v>红标</v>
      </c>
      <c r="T170" s="93" t="str" cm="1">
        <f t="array" ref="T170:U170">_xlfn.XLOOKUP(Q170,匹配表1065!L:L,匹配表1065!M:N)</f>
        <v>头痛</v>
      </c>
      <c r="U170" s="94" t="str">
        <v>神经内科</v>
      </c>
      <c r="V170" s="95" t="s">
        <v>42</v>
      </c>
      <c r="W170" s="93">
        <f>_xlfn.XLOOKUP(M170,匹配表1065!D:D,匹配表1065!F:F)*N170</f>
        <v>36</v>
      </c>
    </row>
    <row r="171" customHeight="1" spans="1:23">
      <c r="A171" s="89" t="s">
        <v>25</v>
      </c>
      <c r="B171" s="90">
        <v>46115</v>
      </c>
      <c r="C171" s="91" t="str">
        <f t="shared" si="4"/>
        <v>4月第1周</v>
      </c>
      <c r="D171" s="89" t="s">
        <v>26</v>
      </c>
      <c r="E171" s="89" t="str">
        <f t="shared" si="5"/>
        <v>4月第1周--周5</v>
      </c>
      <c r="F171" s="92" t="s">
        <v>27</v>
      </c>
      <c r="G171" s="92" t="s">
        <v>167</v>
      </c>
      <c r="H171" s="92" t="str">
        <f>_xlfn.XLOOKUP(O171,匹配表1065!T:T,匹配表1065!W:W)</f>
        <v>苏州市</v>
      </c>
      <c r="I171" s="89" t="str">
        <f>_xlfn.XLOOKUP(O171,匹配表1065!T:T,匹配表1065!X:X)</f>
        <v>PME2011</v>
      </c>
      <c r="J171" s="92" t="s">
        <v>168</v>
      </c>
      <c r="K171" s="89" cm="1">
        <f ca="1" t="array" ref="K171:L171">_xlfn.XLOOKUP(J171,匹配表1065!Y:Y,匹配表1065!AA:AB)</f>
        <v>19</v>
      </c>
      <c r="L171" s="89" t="str">
        <v>3个月以上</v>
      </c>
      <c r="M171" s="92" t="s">
        <v>35</v>
      </c>
      <c r="N171" s="92">
        <v>1</v>
      </c>
      <c r="O171" s="93" t="str">
        <f>_xlfn.XLOOKUP(P171,匹配表1065!U:U,匹配表1065!T:T)</f>
        <v>HO00307823</v>
      </c>
      <c r="P171" s="89" t="s">
        <v>169</v>
      </c>
      <c r="Q171" s="92" t="s">
        <v>288</v>
      </c>
      <c r="R171" s="89" t="str">
        <f>_xlfn.XLOOKUP(Q171,匹配表1065!L:L,匹配表1065!O:O)</f>
        <v>B</v>
      </c>
      <c r="S171" s="93" t="str">
        <f>IFERROR(_xlfn.XLOOKUP(Q171,匹配表1065!AI:AI,匹配表1065!AJ:AJ),"绿标")</f>
        <v>红标</v>
      </c>
      <c r="T171" s="93" t="str" cm="1">
        <f t="array" ref="T171:U171">_xlfn.XLOOKUP(Q171,匹配表1065!L:L,匹配表1065!M:N)</f>
        <v>脑血管</v>
      </c>
      <c r="U171" s="94" t="str">
        <v>神经内科</v>
      </c>
      <c r="V171" s="95" t="s">
        <v>70</v>
      </c>
      <c r="W171" s="93">
        <f>_xlfn.XLOOKUP(M171,匹配表1065!D:D,匹配表1065!F:F)*N171</f>
        <v>4</v>
      </c>
    </row>
    <row r="172" customHeight="1" spans="1:23">
      <c r="A172" s="89" t="s">
        <v>25</v>
      </c>
      <c r="B172" s="90">
        <v>46115</v>
      </c>
      <c r="C172" s="91" t="str">
        <f t="shared" si="4"/>
        <v>4月第1周</v>
      </c>
      <c r="D172" s="89" t="s">
        <v>26</v>
      </c>
      <c r="E172" s="89" t="str">
        <f t="shared" si="5"/>
        <v>4月第1周--周5</v>
      </c>
      <c r="F172" s="92" t="s">
        <v>27</v>
      </c>
      <c r="G172" s="92" t="s">
        <v>167</v>
      </c>
      <c r="H172" s="92" t="str">
        <f>_xlfn.XLOOKUP(O172,匹配表1065!T:T,匹配表1065!W:W)</f>
        <v>苏州市</v>
      </c>
      <c r="I172" s="89" t="str">
        <f>_xlfn.XLOOKUP(O172,匹配表1065!T:T,匹配表1065!X:X)</f>
        <v>PME2011</v>
      </c>
      <c r="J172" s="92" t="s">
        <v>168</v>
      </c>
      <c r="K172" s="89" cm="1">
        <f ca="1" t="array" ref="K172:L172">_xlfn.XLOOKUP(J172,匹配表1065!Y:Y,匹配表1065!AA:AB)</f>
        <v>19</v>
      </c>
      <c r="L172" s="89" t="str">
        <v>3个月以上</v>
      </c>
      <c r="M172" s="92" t="s">
        <v>35</v>
      </c>
      <c r="N172" s="92">
        <v>1</v>
      </c>
      <c r="O172" s="93" t="str">
        <f>_xlfn.XLOOKUP(P172,匹配表1065!U:U,匹配表1065!T:T)</f>
        <v>HO00307823</v>
      </c>
      <c r="P172" s="89" t="s">
        <v>169</v>
      </c>
      <c r="Q172" s="92" t="s">
        <v>225</v>
      </c>
      <c r="R172" s="89" t="str">
        <f>_xlfn.XLOOKUP(Q172,匹配表1065!L:L,匹配表1065!O:O)</f>
        <v>B</v>
      </c>
      <c r="S172" s="93" t="str">
        <f>IFERROR(_xlfn.XLOOKUP(Q172,匹配表1065!AI:AI,匹配表1065!AJ:AJ),"绿标")</f>
        <v>绿标</v>
      </c>
      <c r="T172" s="93" t="str" cm="1">
        <f t="array" ref="T172:U172">_xlfn.XLOOKUP(Q172,匹配表1065!L:L,匹配表1065!M:N)</f>
        <v>脑血管</v>
      </c>
      <c r="U172" s="94" t="str">
        <v>神经内科</v>
      </c>
      <c r="V172" s="95" t="s">
        <v>58</v>
      </c>
      <c r="W172" s="93">
        <f>_xlfn.XLOOKUP(M172,匹配表1065!D:D,匹配表1065!F:F)*N172</f>
        <v>4</v>
      </c>
    </row>
    <row r="173" customHeight="1" spans="1:23">
      <c r="A173" s="89" t="s">
        <v>25</v>
      </c>
      <c r="B173" s="90">
        <v>46115</v>
      </c>
      <c r="C173" s="91" t="str">
        <f t="shared" si="4"/>
        <v>4月第1周</v>
      </c>
      <c r="D173" s="89" t="s">
        <v>26</v>
      </c>
      <c r="E173" s="89" t="str">
        <f t="shared" si="5"/>
        <v>4月第1周--周5</v>
      </c>
      <c r="F173" s="92" t="s">
        <v>27</v>
      </c>
      <c r="G173" s="92" t="s">
        <v>167</v>
      </c>
      <c r="H173" s="92" t="str">
        <f>_xlfn.XLOOKUP(O173,匹配表1065!T:T,匹配表1065!W:W)</f>
        <v>苏州市</v>
      </c>
      <c r="I173" s="89" t="str">
        <f>_xlfn.XLOOKUP(O173,匹配表1065!T:T,匹配表1065!X:X)</f>
        <v>PME2010</v>
      </c>
      <c r="J173" s="92" t="s">
        <v>186</v>
      </c>
      <c r="K173" s="89" cm="1">
        <f ca="1" t="array" ref="K173:L173">_xlfn.XLOOKUP(J173,匹配表1065!Y:Y,匹配表1065!AA:AB)</f>
        <v>6</v>
      </c>
      <c r="L173" s="89" t="str">
        <v>3个月以上</v>
      </c>
      <c r="M173" s="92" t="s">
        <v>30</v>
      </c>
      <c r="N173" s="92">
        <v>1</v>
      </c>
      <c r="O173" s="93" t="str">
        <f>_xlfn.XLOOKUP(P173,匹配表1065!U:U,匹配表1065!T:T)</f>
        <v>HO00001051</v>
      </c>
      <c r="P173" s="89" t="s">
        <v>191</v>
      </c>
      <c r="Q173" s="92" t="s">
        <v>192</v>
      </c>
      <c r="R173" s="89" t="str">
        <f>_xlfn.XLOOKUP(Q173,匹配表1065!L:L,匹配表1065!O:O)</f>
        <v>B</v>
      </c>
      <c r="S173" s="93" t="str">
        <f>IFERROR(_xlfn.XLOOKUP(Q173,匹配表1065!AI:AI,匹配表1065!AJ:AJ),"绿标")</f>
        <v>绿标</v>
      </c>
      <c r="T173" s="93" t="str" cm="1">
        <f t="array" ref="T173:U173">_xlfn.XLOOKUP(Q173,匹配表1065!L:L,匹配表1065!M:N)</f>
        <v>抑郁焦虑</v>
      </c>
      <c r="U173" s="94" t="str">
        <v>神经内科</v>
      </c>
      <c r="V173" s="95" t="s">
        <v>70</v>
      </c>
      <c r="W173" s="93">
        <f>_xlfn.XLOOKUP(M173,匹配表1065!D:D,匹配表1065!F:F)*N173</f>
        <v>12</v>
      </c>
    </row>
    <row r="174" customHeight="1" spans="1:23">
      <c r="A174" s="89" t="s">
        <v>25</v>
      </c>
      <c r="B174" s="90">
        <v>46115</v>
      </c>
      <c r="C174" s="91" t="str">
        <f t="shared" si="4"/>
        <v>4月第1周</v>
      </c>
      <c r="D174" s="89" t="s">
        <v>26</v>
      </c>
      <c r="E174" s="89" t="str">
        <f t="shared" si="5"/>
        <v>4月第1周--周5</v>
      </c>
      <c r="F174" s="92" t="s">
        <v>27</v>
      </c>
      <c r="G174" s="92" t="s">
        <v>167</v>
      </c>
      <c r="H174" s="92" t="str">
        <f>_xlfn.XLOOKUP(O174,匹配表1065!T:T,匹配表1065!W:W)</f>
        <v>苏州市</v>
      </c>
      <c r="I174" s="89" t="str">
        <f>_xlfn.XLOOKUP(O174,匹配表1065!T:T,匹配表1065!X:X)</f>
        <v>PME2010</v>
      </c>
      <c r="J174" s="92" t="s">
        <v>186</v>
      </c>
      <c r="K174" s="89" cm="1">
        <f ca="1" t="array" ref="K174:L174">_xlfn.XLOOKUP(J174,匹配表1065!Y:Y,匹配表1065!AA:AB)</f>
        <v>6</v>
      </c>
      <c r="L174" s="89" t="str">
        <v>3个月以上</v>
      </c>
      <c r="M174" s="92" t="s">
        <v>35</v>
      </c>
      <c r="N174" s="92">
        <v>1</v>
      </c>
      <c r="O174" s="93" t="str">
        <f>_xlfn.XLOOKUP(P174,匹配表1065!U:U,匹配表1065!T:T)</f>
        <v>HO00001047</v>
      </c>
      <c r="P174" s="89" t="s">
        <v>189</v>
      </c>
      <c r="Q174" s="92" t="s">
        <v>217</v>
      </c>
      <c r="R174" s="89" t="str">
        <f>_xlfn.XLOOKUP(Q174,匹配表1065!L:L,匹配表1065!O:O)</f>
        <v>A</v>
      </c>
      <c r="S174" s="93" t="str">
        <f>IFERROR(_xlfn.XLOOKUP(Q174,匹配表1065!AI:AI,匹配表1065!AJ:AJ),"绿标")</f>
        <v>红标</v>
      </c>
      <c r="T174" s="93" t="str" cm="1">
        <f t="array" ref="T174:U174">_xlfn.XLOOKUP(Q174,匹配表1065!L:L,匹配表1065!M:N)</f>
        <v>头痛</v>
      </c>
      <c r="U174" s="94" t="str">
        <v>神经内科</v>
      </c>
      <c r="V174" s="95" t="s">
        <v>33</v>
      </c>
      <c r="W174" s="93">
        <f>_xlfn.XLOOKUP(M174,匹配表1065!D:D,匹配表1065!F:F)*N174</f>
        <v>4</v>
      </c>
    </row>
    <row r="175" customHeight="1" spans="1:23">
      <c r="A175" s="89" t="s">
        <v>25</v>
      </c>
      <c r="B175" s="90">
        <v>46115</v>
      </c>
      <c r="C175" s="91" t="str">
        <f t="shared" si="4"/>
        <v>4月第1周</v>
      </c>
      <c r="D175" s="89" t="s">
        <v>26</v>
      </c>
      <c r="E175" s="89" t="str">
        <f t="shared" si="5"/>
        <v>4月第1周--周5</v>
      </c>
      <c r="F175" s="92" t="s">
        <v>27</v>
      </c>
      <c r="G175" s="92" t="s">
        <v>167</v>
      </c>
      <c r="H175" s="92" t="str">
        <f>_xlfn.XLOOKUP(O175,匹配表1065!T:T,匹配表1065!W:W)</f>
        <v>苏州市</v>
      </c>
      <c r="I175" s="89" t="str">
        <f>_xlfn.XLOOKUP(O175,匹配表1065!T:T,匹配表1065!X:X)</f>
        <v>PME2010</v>
      </c>
      <c r="J175" s="92" t="s">
        <v>186</v>
      </c>
      <c r="K175" s="89" cm="1">
        <f ca="1" t="array" ref="K175:L175">_xlfn.XLOOKUP(J175,匹配表1065!Y:Y,匹配表1065!AA:AB)</f>
        <v>6</v>
      </c>
      <c r="L175" s="89" t="str">
        <v>3个月以上</v>
      </c>
      <c r="M175" s="92" t="s">
        <v>35</v>
      </c>
      <c r="N175" s="92">
        <v>1</v>
      </c>
      <c r="O175" s="93" t="str">
        <f>_xlfn.XLOOKUP(P175,匹配表1065!U:U,匹配表1065!T:T)</f>
        <v>HO00111872</v>
      </c>
      <c r="P175" s="89" t="s">
        <v>218</v>
      </c>
      <c r="Q175" s="92" t="s">
        <v>289</v>
      </c>
      <c r="R175" s="89" t="str">
        <f>_xlfn.XLOOKUP(Q175,匹配表1065!L:L,匹配表1065!O:O)</f>
        <v>C</v>
      </c>
      <c r="S175" s="93" t="str">
        <f>IFERROR(_xlfn.XLOOKUP(Q175,匹配表1065!AI:AI,匹配表1065!AJ:AJ),"绿标")</f>
        <v>绿标</v>
      </c>
      <c r="T175" s="93" t="str" cm="1">
        <f t="array" ref="T175:U175">_xlfn.XLOOKUP(Q175,匹配表1065!L:L,匹配表1065!M:N)</f>
        <v>眩晕</v>
      </c>
      <c r="U175" s="94" t="str">
        <v>神经内科</v>
      </c>
      <c r="V175" s="95" t="s">
        <v>58</v>
      </c>
      <c r="W175" s="93">
        <f>_xlfn.XLOOKUP(M175,匹配表1065!D:D,匹配表1065!F:F)*N175</f>
        <v>4</v>
      </c>
    </row>
    <row r="176" customHeight="1" spans="1:23">
      <c r="A176" s="89" t="s">
        <v>25</v>
      </c>
      <c r="B176" s="90">
        <v>46115</v>
      </c>
      <c r="C176" s="91" t="str">
        <f t="shared" si="4"/>
        <v>4月第1周</v>
      </c>
      <c r="D176" s="89" t="s">
        <v>26</v>
      </c>
      <c r="E176" s="89" t="str">
        <f t="shared" si="5"/>
        <v>4月第1周--周5</v>
      </c>
      <c r="F176" s="92" t="s">
        <v>27</v>
      </c>
      <c r="G176" s="92" t="s">
        <v>167</v>
      </c>
      <c r="H176" s="92" t="str">
        <f>_xlfn.XLOOKUP(O176,匹配表1065!T:T,匹配表1065!W:W)</f>
        <v>苏州市</v>
      </c>
      <c r="I176" s="89" t="str">
        <f>_xlfn.XLOOKUP(O176,匹配表1065!T:T,匹配表1065!X:X)</f>
        <v>PME2016</v>
      </c>
      <c r="J176" s="89" t="s">
        <v>173</v>
      </c>
      <c r="K176" s="89" cm="1">
        <f ca="1" t="array" ref="K176:L176">_xlfn.XLOOKUP(J176,匹配表1065!Y:Y,匹配表1065!AA:AB)</f>
        <v>1</v>
      </c>
      <c r="L176" s="89" t="str">
        <v>3个月以内</v>
      </c>
      <c r="M176" s="92" t="s">
        <v>30</v>
      </c>
      <c r="N176" s="92">
        <v>1</v>
      </c>
      <c r="O176" s="93" t="str">
        <f>_xlfn.XLOOKUP(P176,匹配表1065!U:U,匹配表1065!T:T)</f>
        <v>HO00001048</v>
      </c>
      <c r="P176" s="89" t="s">
        <v>176</v>
      </c>
      <c r="Q176" s="92" t="s">
        <v>290</v>
      </c>
      <c r="R176" s="89" t="str">
        <f>_xlfn.XLOOKUP(Q176,匹配表1065!L:L,匹配表1065!O:O)</f>
        <v>A</v>
      </c>
      <c r="S176" s="93" t="str">
        <f>IFERROR(_xlfn.XLOOKUP(Q176,匹配表1065!AI:AI,匹配表1065!AJ:AJ),"绿标")</f>
        <v>红标</v>
      </c>
      <c r="T176" s="93" t="str" cm="1">
        <f t="array" ref="T176:U176">_xlfn.XLOOKUP(Q176,匹配表1065!L:L,匹配表1065!M:N)</f>
        <v>头痛</v>
      </c>
      <c r="U176" s="94" t="str">
        <v>神经内科</v>
      </c>
      <c r="V176" s="95" t="s">
        <v>70</v>
      </c>
      <c r="W176" s="93">
        <f>_xlfn.XLOOKUP(M176,匹配表1065!D:D,匹配表1065!F:F)*N176</f>
        <v>12</v>
      </c>
    </row>
    <row r="177" customHeight="1" spans="1:23">
      <c r="A177" s="89" t="s">
        <v>25</v>
      </c>
      <c r="B177" s="90">
        <v>46115</v>
      </c>
      <c r="C177" s="91" t="str">
        <f t="shared" si="4"/>
        <v>4月第1周</v>
      </c>
      <c r="D177" s="89" t="s">
        <v>26</v>
      </c>
      <c r="E177" s="89" t="str">
        <f t="shared" si="5"/>
        <v>4月第1周--周5</v>
      </c>
      <c r="F177" s="92" t="s">
        <v>27</v>
      </c>
      <c r="G177" s="92" t="s">
        <v>167</v>
      </c>
      <c r="H177" s="92" t="str">
        <f>_xlfn.XLOOKUP(O177,匹配表1065!T:T,匹配表1065!W:W)</f>
        <v>苏州市</v>
      </c>
      <c r="I177" s="89" t="str">
        <f>_xlfn.XLOOKUP(O177,匹配表1065!T:T,匹配表1065!X:X)</f>
        <v>PME2016</v>
      </c>
      <c r="J177" s="89" t="s">
        <v>173</v>
      </c>
      <c r="K177" s="89" cm="1">
        <f ca="1" t="array" ref="K177:L177">_xlfn.XLOOKUP(J177,匹配表1065!Y:Y,匹配表1065!AA:AB)</f>
        <v>1</v>
      </c>
      <c r="L177" s="89" t="str">
        <v>3个月以内</v>
      </c>
      <c r="M177" s="92" t="s">
        <v>30</v>
      </c>
      <c r="N177" s="92">
        <v>1</v>
      </c>
      <c r="O177" s="93" t="str">
        <f>_xlfn.XLOOKUP(P177,匹配表1065!U:U,匹配表1065!T:T)</f>
        <v>HO00001043</v>
      </c>
      <c r="P177" s="89" t="s">
        <v>221</v>
      </c>
      <c r="Q177" s="92" t="s">
        <v>291</v>
      </c>
      <c r="R177" s="89" t="str">
        <f>_xlfn.XLOOKUP(Q177,匹配表1065!L:L,匹配表1065!O:O)</f>
        <v>A</v>
      </c>
      <c r="S177" s="93" t="str">
        <f>IFERROR(_xlfn.XLOOKUP(Q177,匹配表1065!AI:AI,匹配表1065!AJ:AJ),"绿标")</f>
        <v>红标</v>
      </c>
      <c r="T177" s="93" t="str" cm="1">
        <f t="array" ref="T177:U177">_xlfn.XLOOKUP(Q177,匹配表1065!L:L,匹配表1065!M:N)</f>
        <v>头痛</v>
      </c>
      <c r="U177" s="94" t="str">
        <v>神经内科</v>
      </c>
      <c r="V177" s="95" t="s">
        <v>67</v>
      </c>
      <c r="W177" s="93">
        <f>_xlfn.XLOOKUP(M177,匹配表1065!D:D,匹配表1065!F:F)*N177</f>
        <v>12</v>
      </c>
    </row>
    <row r="178" customHeight="1" spans="1:23">
      <c r="A178" s="89" t="s">
        <v>25</v>
      </c>
      <c r="B178" s="90">
        <v>46115</v>
      </c>
      <c r="C178" s="91" t="str">
        <f t="shared" si="4"/>
        <v>4月第1周</v>
      </c>
      <c r="D178" s="89" t="s">
        <v>26</v>
      </c>
      <c r="E178" s="89" t="str">
        <f t="shared" si="5"/>
        <v>4月第1周--周5</v>
      </c>
      <c r="F178" s="92" t="s">
        <v>27</v>
      </c>
      <c r="G178" s="92" t="s">
        <v>167</v>
      </c>
      <c r="H178" s="92" t="str">
        <f>_xlfn.XLOOKUP(O178,匹配表1065!T:T,匹配表1065!W:W)</f>
        <v>苏州市</v>
      </c>
      <c r="I178" s="89" t="str">
        <f>_xlfn.XLOOKUP(O178,匹配表1065!T:T,匹配表1065!X:X)</f>
        <v>PME2016</v>
      </c>
      <c r="J178" s="89" t="s">
        <v>173</v>
      </c>
      <c r="K178" s="89" cm="1">
        <f ca="1" t="array" ref="K178:L178">_xlfn.XLOOKUP(J178,匹配表1065!Y:Y,匹配表1065!AA:AB)</f>
        <v>1</v>
      </c>
      <c r="L178" s="89" t="str">
        <v>3个月以内</v>
      </c>
      <c r="M178" s="92" t="s">
        <v>35</v>
      </c>
      <c r="N178" s="92">
        <v>1</v>
      </c>
      <c r="O178" s="93" t="str">
        <f>_xlfn.XLOOKUP(P178,匹配表1065!U:U,匹配表1065!T:T)</f>
        <v>HO00001048</v>
      </c>
      <c r="P178" s="89" t="s">
        <v>176</v>
      </c>
      <c r="Q178" s="92" t="s">
        <v>292</v>
      </c>
      <c r="R178" s="89" t="str">
        <f>_xlfn.XLOOKUP(Q178,匹配表1065!L:L,匹配表1065!O:O)</f>
        <v>A</v>
      </c>
      <c r="S178" s="93" t="str">
        <f>IFERROR(_xlfn.XLOOKUP(Q178,匹配表1065!AI:AI,匹配表1065!AJ:AJ),"绿标")</f>
        <v>红标</v>
      </c>
      <c r="T178" s="93" t="str" cm="1">
        <f t="array" ref="T178:U178">_xlfn.XLOOKUP(Q178,匹配表1065!L:L,匹配表1065!M:N)</f>
        <v>头痛</v>
      </c>
      <c r="U178" s="94" t="str">
        <v>神经内科</v>
      </c>
      <c r="V178" s="95" t="s">
        <v>58</v>
      </c>
      <c r="W178" s="93">
        <f>_xlfn.XLOOKUP(M178,匹配表1065!D:D,匹配表1065!F:F)*N178</f>
        <v>4</v>
      </c>
    </row>
    <row r="179" customHeight="1" spans="1:23">
      <c r="A179" s="89" t="s">
        <v>25</v>
      </c>
      <c r="B179" s="90">
        <v>46115</v>
      </c>
      <c r="C179" s="91" t="str">
        <f t="shared" si="4"/>
        <v>4月第1周</v>
      </c>
      <c r="D179" s="89" t="s">
        <v>26</v>
      </c>
      <c r="E179" s="89" t="str">
        <f t="shared" si="5"/>
        <v>4月第1周--周5</v>
      </c>
      <c r="F179" s="92" t="s">
        <v>27</v>
      </c>
      <c r="G179" s="92" t="s">
        <v>167</v>
      </c>
      <c r="H179" s="92" t="str">
        <f>_xlfn.XLOOKUP(O179,匹配表1065!T:T,匹配表1065!W:W)</f>
        <v>苏州市</v>
      </c>
      <c r="I179" s="89" t="str">
        <f>_xlfn.XLOOKUP(O179,匹配表1065!T:T,匹配表1065!X:X)</f>
        <v>PME2016</v>
      </c>
      <c r="J179" s="89" t="s">
        <v>173</v>
      </c>
      <c r="K179" s="89" cm="1">
        <f ca="1" t="array" ref="K179:L179">_xlfn.XLOOKUP(J179,匹配表1065!Y:Y,匹配表1065!AA:AB)</f>
        <v>1</v>
      </c>
      <c r="L179" s="89" t="str">
        <v>3个月以内</v>
      </c>
      <c r="M179" s="92" t="s">
        <v>35</v>
      </c>
      <c r="N179" s="92">
        <v>1</v>
      </c>
      <c r="O179" s="93" t="str">
        <f>_xlfn.XLOOKUP(P179,匹配表1065!U:U,匹配表1065!T:T)</f>
        <v>HO00099680</v>
      </c>
      <c r="P179" s="89" t="s">
        <v>174</v>
      </c>
      <c r="Q179" s="92" t="s">
        <v>293</v>
      </c>
      <c r="R179" s="89" t="str">
        <f>_xlfn.XLOOKUP(Q179,匹配表1065!L:L,匹配表1065!O:O)</f>
        <v>B</v>
      </c>
      <c r="S179" s="93" t="str">
        <f>IFERROR(_xlfn.XLOOKUP(Q179,匹配表1065!AI:AI,匹配表1065!AJ:AJ),"绿标")</f>
        <v>绿标</v>
      </c>
      <c r="T179" s="93" t="str" cm="1">
        <f t="array" ref="T179:U179">_xlfn.XLOOKUP(Q179,匹配表1065!L:L,匹配表1065!M:N)</f>
        <v>脑血管</v>
      </c>
      <c r="U179" s="94" t="str">
        <v>神经内科</v>
      </c>
      <c r="V179" s="95" t="s">
        <v>33</v>
      </c>
      <c r="W179" s="93">
        <f>_xlfn.XLOOKUP(M179,匹配表1065!D:D,匹配表1065!F:F)*N179</f>
        <v>4</v>
      </c>
    </row>
    <row r="180" customHeight="1" spans="1:23">
      <c r="A180" s="89" t="s">
        <v>25</v>
      </c>
      <c r="B180" s="90">
        <v>46115</v>
      </c>
      <c r="C180" s="91" t="str">
        <f t="shared" si="4"/>
        <v>4月第1周</v>
      </c>
      <c r="D180" s="89" t="s">
        <v>26</v>
      </c>
      <c r="E180" s="89" t="str">
        <f t="shared" si="5"/>
        <v>4月第1周--周5</v>
      </c>
      <c r="F180" s="92" t="s">
        <v>27</v>
      </c>
      <c r="G180" s="92" t="s">
        <v>167</v>
      </c>
      <c r="H180" s="92" t="str">
        <f>_xlfn.XLOOKUP(O180,匹配表1065!T:T,匹配表1065!W:W)</f>
        <v>苏州市</v>
      </c>
      <c r="I180" s="89" t="str">
        <f>_xlfn.XLOOKUP(O180,匹配表1065!T:T,匹配表1065!X:X)</f>
        <v>PME2009</v>
      </c>
      <c r="J180" s="92" t="s">
        <v>193</v>
      </c>
      <c r="K180" s="89" cm="1">
        <f ca="1" t="array" ref="K180:L180">_xlfn.XLOOKUP(J180,匹配表1065!Y:Y,匹配表1065!AA:AB)</f>
        <v>7</v>
      </c>
      <c r="L180" s="89" t="str">
        <v>3个月以上</v>
      </c>
      <c r="M180" s="92" t="s">
        <v>35</v>
      </c>
      <c r="N180" s="92">
        <v>1</v>
      </c>
      <c r="O180" s="93" t="str">
        <f>_xlfn.XLOOKUP(P180,匹配表1065!U:U,匹配表1065!T:T)</f>
        <v>HO00139397</v>
      </c>
      <c r="P180" s="89" t="s">
        <v>294</v>
      </c>
      <c r="Q180" s="92" t="s">
        <v>295</v>
      </c>
      <c r="R180" s="89" t="str">
        <f>_xlfn.XLOOKUP(Q180,匹配表1065!L:L,匹配表1065!O:O)</f>
        <v>A</v>
      </c>
      <c r="S180" s="93" t="str">
        <f>IFERROR(_xlfn.XLOOKUP(Q180,匹配表1065!AI:AI,匹配表1065!AJ:AJ),"绿标")</f>
        <v>红标</v>
      </c>
      <c r="T180" s="93" t="str" cm="1">
        <f t="array" ref="T180:U180">_xlfn.XLOOKUP(Q180,匹配表1065!L:L,匹配表1065!M:N)</f>
        <v>头痛</v>
      </c>
      <c r="U180" s="94" t="str">
        <v>神经内科</v>
      </c>
      <c r="V180" s="95" t="s">
        <v>42</v>
      </c>
      <c r="W180" s="93">
        <f>_xlfn.XLOOKUP(M180,匹配表1065!D:D,匹配表1065!F:F)*N180</f>
        <v>4</v>
      </c>
    </row>
    <row r="181" customHeight="1" spans="1:23">
      <c r="A181" s="89" t="s">
        <v>25</v>
      </c>
      <c r="B181" s="90">
        <v>46115</v>
      </c>
      <c r="C181" s="91" t="str">
        <f t="shared" si="4"/>
        <v>4月第1周</v>
      </c>
      <c r="D181" s="89" t="s">
        <v>26</v>
      </c>
      <c r="E181" s="89" t="str">
        <f t="shared" si="5"/>
        <v>4月第1周--周5</v>
      </c>
      <c r="F181" s="92" t="s">
        <v>27</v>
      </c>
      <c r="G181" s="92" t="s">
        <v>167</v>
      </c>
      <c r="H181" s="92" t="str">
        <f>_xlfn.XLOOKUP(O181,匹配表1065!T:T,匹配表1065!W:W)</f>
        <v>苏州市</v>
      </c>
      <c r="I181" s="89" t="str">
        <f>_xlfn.XLOOKUP(O181,匹配表1065!T:T,匹配表1065!X:X)</f>
        <v>PME2009</v>
      </c>
      <c r="J181" s="92" t="s">
        <v>193</v>
      </c>
      <c r="K181" s="89" cm="1">
        <f ca="1" t="array" ref="K181:L181">_xlfn.XLOOKUP(J181,匹配表1065!Y:Y,匹配表1065!AA:AB)</f>
        <v>7</v>
      </c>
      <c r="L181" s="89" t="str">
        <v>3个月以上</v>
      </c>
      <c r="M181" s="92" t="s">
        <v>35</v>
      </c>
      <c r="N181" s="92">
        <v>1</v>
      </c>
      <c r="O181" s="93" t="str">
        <f>_xlfn.XLOOKUP(P181,匹配表1065!U:U,匹配表1065!T:T)</f>
        <v>HO00402369</v>
      </c>
      <c r="P181" s="89" t="s">
        <v>227</v>
      </c>
      <c r="Q181" s="92" t="s">
        <v>228</v>
      </c>
      <c r="R181" s="89" t="str">
        <f>_xlfn.XLOOKUP(Q181,匹配表1065!L:L,匹配表1065!O:O)</f>
        <v>B</v>
      </c>
      <c r="S181" s="93" t="str">
        <f>IFERROR(_xlfn.XLOOKUP(Q181,匹配表1065!AI:AI,匹配表1065!AJ:AJ),"绿标")</f>
        <v>绿标</v>
      </c>
      <c r="T181" s="93" t="str" cm="1">
        <f t="array" ref="T181:U181">_xlfn.XLOOKUP(Q181,匹配表1065!L:L,匹配表1065!M:N)</f>
        <v>脑血管</v>
      </c>
      <c r="U181" s="94" t="str">
        <v>神经内科</v>
      </c>
      <c r="V181" s="95" t="s">
        <v>42</v>
      </c>
      <c r="W181" s="93">
        <f>_xlfn.XLOOKUP(M181,匹配表1065!D:D,匹配表1065!F:F)*N181</f>
        <v>4</v>
      </c>
    </row>
    <row r="182" customHeight="1" spans="1:23">
      <c r="A182" s="89" t="s">
        <v>25</v>
      </c>
      <c r="B182" s="90">
        <v>46115</v>
      </c>
      <c r="C182" s="91" t="str">
        <f t="shared" si="4"/>
        <v>4月第1周</v>
      </c>
      <c r="D182" s="89" t="s">
        <v>26</v>
      </c>
      <c r="E182" s="89" t="str">
        <f t="shared" si="5"/>
        <v>4月第1周--周5</v>
      </c>
      <c r="F182" s="92" t="s">
        <v>27</v>
      </c>
      <c r="G182" s="92" t="s">
        <v>167</v>
      </c>
      <c r="H182" s="92" t="str">
        <f>_xlfn.XLOOKUP(O182,匹配表1065!T:T,匹配表1065!W:W)</f>
        <v>南通市</v>
      </c>
      <c r="I182" s="89" t="str">
        <f>_xlfn.XLOOKUP(O182,匹配表1065!T:T,匹配表1065!X:X)</f>
        <v>PME2013</v>
      </c>
      <c r="J182" s="92" t="s">
        <v>180</v>
      </c>
      <c r="K182" s="89" cm="1">
        <f ca="1" t="array" ref="K182:L182">_xlfn.XLOOKUP(J182,匹配表1065!Y:Y,匹配表1065!AA:AB)</f>
        <v>51</v>
      </c>
      <c r="L182" s="89" t="str">
        <v>3个月以上</v>
      </c>
      <c r="M182" s="92" t="s">
        <v>30</v>
      </c>
      <c r="N182" s="92">
        <v>1</v>
      </c>
      <c r="O182" s="93" t="str">
        <f>_xlfn.XLOOKUP(P182,匹配表1065!U:U,匹配表1065!T:T)</f>
        <v>HO00001066</v>
      </c>
      <c r="P182" s="89" t="s">
        <v>183</v>
      </c>
      <c r="Q182" s="92" t="s">
        <v>296</v>
      </c>
      <c r="R182" s="89" t="str">
        <f>_xlfn.XLOOKUP(Q182,匹配表1065!L:L,匹配表1065!O:O)</f>
        <v>C</v>
      </c>
      <c r="S182" s="93" t="str">
        <f>IFERROR(_xlfn.XLOOKUP(Q182,匹配表1065!AI:AI,匹配表1065!AJ:AJ),"绿标")</f>
        <v>红标</v>
      </c>
      <c r="T182" s="93" t="str" cm="1">
        <f t="array" ref="T182:U182">_xlfn.XLOOKUP(Q182,匹配表1065!L:L,匹配表1065!M:N)</f>
        <v>眩晕</v>
      </c>
      <c r="U182" s="94" t="str">
        <v>耳鼻喉科</v>
      </c>
      <c r="V182" s="95" t="s">
        <v>70</v>
      </c>
      <c r="W182" s="93">
        <f>_xlfn.XLOOKUP(M182,匹配表1065!D:D,匹配表1065!F:F)*N182</f>
        <v>12</v>
      </c>
    </row>
    <row r="183" customHeight="1" spans="1:23">
      <c r="A183" s="89" t="s">
        <v>25</v>
      </c>
      <c r="B183" s="90">
        <v>46115</v>
      </c>
      <c r="C183" s="91" t="str">
        <f t="shared" si="4"/>
        <v>4月第1周</v>
      </c>
      <c r="D183" s="89" t="s">
        <v>26</v>
      </c>
      <c r="E183" s="89" t="str">
        <f t="shared" si="5"/>
        <v>4月第1周--周5</v>
      </c>
      <c r="F183" s="92" t="s">
        <v>27</v>
      </c>
      <c r="G183" s="92" t="s">
        <v>167</v>
      </c>
      <c r="H183" s="92" t="str">
        <f>_xlfn.XLOOKUP(O183,匹配表1065!T:T,匹配表1065!W:W)</f>
        <v>南通市</v>
      </c>
      <c r="I183" s="89" t="str">
        <f>_xlfn.XLOOKUP(O183,匹配表1065!T:T,匹配表1065!X:X)</f>
        <v>PME2013</v>
      </c>
      <c r="J183" s="92" t="s">
        <v>180</v>
      </c>
      <c r="K183" s="89" cm="1">
        <f ca="1" t="array" ref="K183:L183">_xlfn.XLOOKUP(J183,匹配表1065!Y:Y,匹配表1065!AA:AB)</f>
        <v>51</v>
      </c>
      <c r="L183" s="89" t="str">
        <v>3个月以上</v>
      </c>
      <c r="M183" s="92" t="s">
        <v>35</v>
      </c>
      <c r="N183" s="92">
        <v>1</v>
      </c>
      <c r="O183" s="93" t="str">
        <f>_xlfn.XLOOKUP(P183,匹配表1065!U:U,匹配表1065!T:T)</f>
        <v>HO00001021</v>
      </c>
      <c r="P183" s="89" t="s">
        <v>181</v>
      </c>
      <c r="Q183" s="92" t="s">
        <v>182</v>
      </c>
      <c r="R183" s="89" t="str">
        <f>_xlfn.XLOOKUP(Q183,匹配表1065!L:L,匹配表1065!O:O)</f>
        <v>C</v>
      </c>
      <c r="S183" s="93" t="str">
        <f>IFERROR(_xlfn.XLOOKUP(Q183,匹配表1065!AI:AI,匹配表1065!AJ:AJ),"绿标")</f>
        <v>红标</v>
      </c>
      <c r="T183" s="93" t="str" cm="1">
        <f t="array" ref="T183:U183">_xlfn.XLOOKUP(Q183,匹配表1065!L:L,匹配表1065!M:N)</f>
        <v>眩晕</v>
      </c>
      <c r="U183" s="94" t="str">
        <v>神经内科</v>
      </c>
      <c r="V183" s="95" t="s">
        <v>58</v>
      </c>
      <c r="W183" s="93">
        <f>_xlfn.XLOOKUP(M183,匹配表1065!D:D,匹配表1065!F:F)*N183</f>
        <v>4</v>
      </c>
    </row>
    <row r="184" customHeight="1" spans="1:23">
      <c r="A184" s="89" t="s">
        <v>25</v>
      </c>
      <c r="B184" s="90">
        <v>46115</v>
      </c>
      <c r="C184" s="91" t="str">
        <f t="shared" si="4"/>
        <v>4月第1周</v>
      </c>
      <c r="D184" s="89" t="s">
        <v>26</v>
      </c>
      <c r="E184" s="89" t="str">
        <f t="shared" si="5"/>
        <v>4月第1周--周5</v>
      </c>
      <c r="F184" s="92" t="s">
        <v>27</v>
      </c>
      <c r="G184" s="92" t="s">
        <v>167</v>
      </c>
      <c r="H184" s="92" t="str">
        <f>_xlfn.XLOOKUP(O184,匹配表1065!T:T,匹配表1065!W:W)</f>
        <v>南通市</v>
      </c>
      <c r="I184" s="89" t="str">
        <f>_xlfn.XLOOKUP(O184,匹配表1065!T:T,匹配表1065!X:X)</f>
        <v>PME2013</v>
      </c>
      <c r="J184" s="92" t="s">
        <v>180</v>
      </c>
      <c r="K184" s="89" cm="1">
        <f ca="1" t="array" ref="K184:L184">_xlfn.XLOOKUP(J184,匹配表1065!Y:Y,匹配表1065!AA:AB)</f>
        <v>51</v>
      </c>
      <c r="L184" s="89" t="str">
        <v>3个月以上</v>
      </c>
      <c r="M184" s="92" t="s">
        <v>35</v>
      </c>
      <c r="N184" s="92">
        <v>1</v>
      </c>
      <c r="O184" s="93" t="str">
        <f>_xlfn.XLOOKUP(P184,匹配表1065!U:U,匹配表1065!T:T)</f>
        <v>HO00001021</v>
      </c>
      <c r="P184" s="89" t="s">
        <v>181</v>
      </c>
      <c r="Q184" s="92" t="s">
        <v>297</v>
      </c>
      <c r="R184" s="89" t="str">
        <f>_xlfn.XLOOKUP(Q184,匹配表1065!L:L,匹配表1065!O:O)</f>
        <v>B</v>
      </c>
      <c r="S184" s="93" t="str">
        <f>IFERROR(_xlfn.XLOOKUP(Q184,匹配表1065!AI:AI,匹配表1065!AJ:AJ),"绿标")</f>
        <v>红标</v>
      </c>
      <c r="T184" s="93" t="str" cm="1">
        <f t="array" ref="T184:U184">_xlfn.XLOOKUP(Q184,匹配表1065!L:L,匹配表1065!M:N)</f>
        <v>脑血管</v>
      </c>
      <c r="U184" s="94" t="str">
        <v>神经内科</v>
      </c>
      <c r="V184" s="95" t="s">
        <v>58</v>
      </c>
      <c r="W184" s="93">
        <f>_xlfn.XLOOKUP(M184,匹配表1065!D:D,匹配表1065!F:F)*N184</f>
        <v>4</v>
      </c>
    </row>
    <row r="185" customHeight="1" spans="1:23">
      <c r="A185" s="89" t="s">
        <v>25</v>
      </c>
      <c r="B185" s="90">
        <v>46115</v>
      </c>
      <c r="C185" s="91" t="str">
        <f t="shared" si="4"/>
        <v>4月第1周</v>
      </c>
      <c r="D185" s="89" t="s">
        <v>26</v>
      </c>
      <c r="E185" s="89" t="str">
        <f t="shared" si="5"/>
        <v>4月第1周--周5</v>
      </c>
      <c r="F185" s="92" t="s">
        <v>27</v>
      </c>
      <c r="G185" s="92" t="s">
        <v>167</v>
      </c>
      <c r="H185" s="92" t="str">
        <f>_xlfn.XLOOKUP(O185,匹配表1065!T:T,匹配表1065!W:W)</f>
        <v>南通市</v>
      </c>
      <c r="I185" s="89" t="str">
        <f>_xlfn.XLOOKUP(O185,匹配表1065!T:T,匹配表1065!X:X)</f>
        <v>PME2013</v>
      </c>
      <c r="J185" s="92" t="s">
        <v>180</v>
      </c>
      <c r="K185" s="89" cm="1">
        <f ca="1" t="array" ref="K185:L185">_xlfn.XLOOKUP(J185,匹配表1065!Y:Y,匹配表1065!AA:AB)</f>
        <v>51</v>
      </c>
      <c r="L185" s="89" t="str">
        <v>3个月以上</v>
      </c>
      <c r="M185" s="92" t="s">
        <v>35</v>
      </c>
      <c r="N185" s="92">
        <v>1</v>
      </c>
      <c r="O185" s="93" t="str">
        <f>_xlfn.XLOOKUP(P185,匹配表1065!U:U,匹配表1065!T:T)</f>
        <v>HO00001066</v>
      </c>
      <c r="P185" s="89" t="s">
        <v>183</v>
      </c>
      <c r="Q185" s="92" t="s">
        <v>296</v>
      </c>
      <c r="R185" s="89" t="str">
        <f>_xlfn.XLOOKUP(Q185,匹配表1065!L:L,匹配表1065!O:O)</f>
        <v>C</v>
      </c>
      <c r="S185" s="93" t="str">
        <f>IFERROR(_xlfn.XLOOKUP(Q185,匹配表1065!AI:AI,匹配表1065!AJ:AJ),"绿标")</f>
        <v>红标</v>
      </c>
      <c r="T185" s="93" t="str" cm="1">
        <f t="array" ref="T185:U185">_xlfn.XLOOKUP(Q185,匹配表1065!L:L,匹配表1065!M:N)</f>
        <v>眩晕</v>
      </c>
      <c r="U185" s="94" t="str">
        <v>耳鼻喉科</v>
      </c>
      <c r="V185" s="95" t="s">
        <v>70</v>
      </c>
      <c r="W185" s="93">
        <f>_xlfn.XLOOKUP(M185,匹配表1065!D:D,匹配表1065!F:F)*N185</f>
        <v>4</v>
      </c>
    </row>
    <row r="186" customHeight="1" spans="1:23">
      <c r="A186" s="89" t="s">
        <v>25</v>
      </c>
      <c r="B186" s="90">
        <v>46115</v>
      </c>
      <c r="C186" s="91" t="str">
        <f t="shared" si="4"/>
        <v>4月第1周</v>
      </c>
      <c r="D186" s="89" t="s">
        <v>26</v>
      </c>
      <c r="E186" s="89" t="str">
        <f t="shared" si="5"/>
        <v>4月第1周--周5</v>
      </c>
      <c r="F186" s="92" t="s">
        <v>27</v>
      </c>
      <c r="G186" s="92" t="s">
        <v>136</v>
      </c>
      <c r="H186" s="92" t="str">
        <f>_xlfn.XLOOKUP(O186,匹配表1065!T:T,匹配表1065!W:W)</f>
        <v>淄博市</v>
      </c>
      <c r="I186" s="89" t="str">
        <f>_xlfn.XLOOKUP(O186,匹配表1065!T:T,匹配表1065!X:X)</f>
        <v>PME2043</v>
      </c>
      <c r="J186" s="92" t="s">
        <v>140</v>
      </c>
      <c r="K186" s="89" cm="1">
        <f ca="1" t="array" ref="K186:L186">_xlfn.XLOOKUP(J186,匹配表1065!Y:Y,匹配表1065!AA:AB)</f>
        <v>9</v>
      </c>
      <c r="L186" s="89" t="str">
        <v>3个月以上</v>
      </c>
      <c r="M186" s="92" t="s">
        <v>30</v>
      </c>
      <c r="N186" s="92">
        <v>1</v>
      </c>
      <c r="O186" s="93" t="str">
        <f>_xlfn.XLOOKUP(P186,匹配表1065!U:U,匹配表1065!T:T)</f>
        <v>HO00024398</v>
      </c>
      <c r="P186" s="89" t="s">
        <v>141</v>
      </c>
      <c r="Q186" s="92" t="s">
        <v>298</v>
      </c>
      <c r="R186" s="89" t="str">
        <f>_xlfn.XLOOKUP(Q186,匹配表1065!L:L,匹配表1065!O:O)</f>
        <v>C</v>
      </c>
      <c r="S186" s="93" t="str">
        <f>IFERROR(_xlfn.XLOOKUP(Q186,匹配表1065!AI:AI,匹配表1065!AJ:AJ),"绿标")</f>
        <v>红标</v>
      </c>
      <c r="T186" s="93" t="str" cm="1">
        <f t="array" ref="T186:U186">_xlfn.XLOOKUP(Q186,匹配表1065!L:L,匹配表1065!M:N)</f>
        <v>眩晕</v>
      </c>
      <c r="U186" s="94" t="str">
        <v>神经内科</v>
      </c>
      <c r="V186" s="95" t="s">
        <v>70</v>
      </c>
      <c r="W186" s="93">
        <f>_xlfn.XLOOKUP(M186,匹配表1065!D:D,匹配表1065!F:F)*N186</f>
        <v>12</v>
      </c>
    </row>
    <row r="187" customHeight="1" spans="1:23">
      <c r="A187" s="89" t="s">
        <v>25</v>
      </c>
      <c r="B187" s="90">
        <v>46115</v>
      </c>
      <c r="C187" s="91" t="str">
        <f t="shared" si="4"/>
        <v>4月第1周</v>
      </c>
      <c r="D187" s="89" t="s">
        <v>26</v>
      </c>
      <c r="E187" s="89" t="str">
        <f t="shared" si="5"/>
        <v>4月第1周--周5</v>
      </c>
      <c r="F187" s="92" t="s">
        <v>27</v>
      </c>
      <c r="G187" s="92" t="s">
        <v>136</v>
      </c>
      <c r="H187" s="92" t="str">
        <f>_xlfn.XLOOKUP(O187,匹配表1065!T:T,匹配表1065!W:W)</f>
        <v>青岛市</v>
      </c>
      <c r="I187" s="89" t="str">
        <f>_xlfn.XLOOKUP(O187,匹配表1065!T:T,匹配表1065!X:X)</f>
        <v>PME2032</v>
      </c>
      <c r="J187" s="92" t="s">
        <v>143</v>
      </c>
      <c r="K187" s="89" cm="1">
        <f ca="1" t="array" ref="K187:L187">_xlfn.XLOOKUP(J187,匹配表1065!Y:Y,匹配表1065!AA:AB)</f>
        <v>31</v>
      </c>
      <c r="L187" s="89" t="str">
        <v>3个月以上</v>
      </c>
      <c r="M187" s="92" t="s">
        <v>30</v>
      </c>
      <c r="N187" s="92">
        <v>1</v>
      </c>
      <c r="O187" s="93" t="str">
        <f>_xlfn.XLOOKUP(P187,匹配表1065!U:U,匹配表1065!T:T)</f>
        <v>HO00001482</v>
      </c>
      <c r="P187" s="89" t="s">
        <v>146</v>
      </c>
      <c r="Q187" s="92" t="s">
        <v>299</v>
      </c>
      <c r="R187" s="89" t="str">
        <f>_xlfn.XLOOKUP(Q187,匹配表1065!L:L,匹配表1065!O:O)</f>
        <v>C</v>
      </c>
      <c r="S187" s="93" t="str">
        <f>IFERROR(_xlfn.XLOOKUP(Q187,匹配表1065!AI:AI,匹配表1065!AJ:AJ),"绿标")</f>
        <v>绿标</v>
      </c>
      <c r="T187" s="93" t="str" cm="1">
        <f t="array" ref="T187:U187">_xlfn.XLOOKUP(Q187,匹配表1065!L:L,匹配表1065!M:N)</f>
        <v>眩晕</v>
      </c>
      <c r="U187" s="94" t="str">
        <v>耳鼻喉科</v>
      </c>
      <c r="V187" s="95" t="s">
        <v>70</v>
      </c>
      <c r="W187" s="93">
        <f>_xlfn.XLOOKUP(M187,匹配表1065!D:D,匹配表1065!F:F)*N187</f>
        <v>12</v>
      </c>
    </row>
    <row r="188" customHeight="1" spans="1:23">
      <c r="A188" s="89" t="s">
        <v>25</v>
      </c>
      <c r="B188" s="90">
        <v>46115</v>
      </c>
      <c r="C188" s="91" t="str">
        <f t="shared" si="4"/>
        <v>4月第1周</v>
      </c>
      <c r="D188" s="89" t="s">
        <v>26</v>
      </c>
      <c r="E188" s="89" t="str">
        <f t="shared" si="5"/>
        <v>4月第1周--周5</v>
      </c>
      <c r="F188" s="92" t="s">
        <v>27</v>
      </c>
      <c r="G188" s="92" t="s">
        <v>136</v>
      </c>
      <c r="H188" s="92" t="str">
        <f>_xlfn.XLOOKUP(O188,匹配表1065!T:T,匹配表1065!W:W)</f>
        <v>青岛市</v>
      </c>
      <c r="I188" s="89" t="str">
        <f>_xlfn.XLOOKUP(O188,匹配表1065!T:T,匹配表1065!X:X)</f>
        <v>PME2032</v>
      </c>
      <c r="J188" s="92" t="s">
        <v>143</v>
      </c>
      <c r="K188" s="89" cm="1">
        <f ca="1" t="array" ref="K188:L188">_xlfn.XLOOKUP(J188,匹配表1065!Y:Y,匹配表1065!AA:AB)</f>
        <v>31</v>
      </c>
      <c r="L188" s="89" t="str">
        <v>3个月以上</v>
      </c>
      <c r="M188" s="92" t="s">
        <v>55</v>
      </c>
      <c r="N188" s="92">
        <v>1</v>
      </c>
      <c r="O188" s="93" t="str">
        <f>_xlfn.XLOOKUP(P188,匹配表1065!U:U,匹配表1065!T:T)</f>
        <v>HO00001482</v>
      </c>
      <c r="P188" s="89" t="s">
        <v>146</v>
      </c>
      <c r="Q188" s="92" t="s">
        <v>149</v>
      </c>
      <c r="R188" s="89" t="str">
        <f>_xlfn.XLOOKUP(Q188,匹配表1065!L:L,匹配表1065!O:O)</f>
        <v>B</v>
      </c>
      <c r="S188" s="93" t="str">
        <f>IFERROR(_xlfn.XLOOKUP(Q188,匹配表1065!AI:AI,匹配表1065!AJ:AJ),"绿标")</f>
        <v>红标</v>
      </c>
      <c r="T188" s="93" t="str" cm="1">
        <f t="array" ref="T188:U188">_xlfn.XLOOKUP(Q188,匹配表1065!L:L,匹配表1065!M:N)</f>
        <v>脑血管</v>
      </c>
      <c r="U188" s="94" t="str">
        <v>神经内科</v>
      </c>
      <c r="V188" s="95" t="s">
        <v>70</v>
      </c>
      <c r="W188" s="93">
        <f>_xlfn.XLOOKUP(M188,匹配表1065!D:D,匹配表1065!F:F)*N188</f>
        <v>8</v>
      </c>
    </row>
    <row r="189" customHeight="1" spans="1:23">
      <c r="A189" s="89" t="s">
        <v>25</v>
      </c>
      <c r="B189" s="90">
        <v>46115</v>
      </c>
      <c r="C189" s="91" t="str">
        <f t="shared" si="4"/>
        <v>4月第1周</v>
      </c>
      <c r="D189" s="89" t="s">
        <v>26</v>
      </c>
      <c r="E189" s="89" t="str">
        <f t="shared" si="5"/>
        <v>4月第1周--周5</v>
      </c>
      <c r="F189" s="92" t="s">
        <v>27</v>
      </c>
      <c r="G189" s="92" t="s">
        <v>136</v>
      </c>
      <c r="H189" s="92" t="str">
        <f>_xlfn.XLOOKUP(O189,匹配表1065!T:T,匹配表1065!W:W)</f>
        <v>青岛市</v>
      </c>
      <c r="I189" s="89" t="str">
        <f>_xlfn.XLOOKUP(O189,匹配表1065!T:T,匹配表1065!X:X)</f>
        <v>PME2032</v>
      </c>
      <c r="J189" s="92" t="s">
        <v>143</v>
      </c>
      <c r="K189" s="89" cm="1">
        <f ca="1" t="array" ref="K189:L189">_xlfn.XLOOKUP(J189,匹配表1065!Y:Y,匹配表1065!AA:AB)</f>
        <v>31</v>
      </c>
      <c r="L189" s="89" t="str">
        <v>3个月以上</v>
      </c>
      <c r="M189" s="92" t="s">
        <v>55</v>
      </c>
      <c r="N189" s="92">
        <v>1</v>
      </c>
      <c r="O189" s="93" t="str">
        <f>_xlfn.XLOOKUP(P189,匹配表1065!U:U,匹配表1065!T:T)</f>
        <v>HO00001482</v>
      </c>
      <c r="P189" s="89" t="s">
        <v>146</v>
      </c>
      <c r="Q189" s="92" t="s">
        <v>248</v>
      </c>
      <c r="R189" s="89" t="str">
        <f>_xlfn.XLOOKUP(Q189,匹配表1065!L:L,匹配表1065!O:O)</f>
        <v>A</v>
      </c>
      <c r="S189" s="93" t="str">
        <f>IFERROR(_xlfn.XLOOKUP(Q189,匹配表1065!AI:AI,匹配表1065!AJ:AJ),"绿标")</f>
        <v>红标</v>
      </c>
      <c r="T189" s="93" t="str" cm="1">
        <f t="array" ref="T189:U189">_xlfn.XLOOKUP(Q189,匹配表1065!L:L,匹配表1065!M:N)</f>
        <v>头痛</v>
      </c>
      <c r="U189" s="94" t="str">
        <v>神经内科</v>
      </c>
      <c r="V189" s="95" t="s">
        <v>33</v>
      </c>
      <c r="W189" s="93">
        <f>_xlfn.XLOOKUP(M189,匹配表1065!D:D,匹配表1065!F:F)*N189</f>
        <v>8</v>
      </c>
    </row>
    <row r="190" customHeight="1" spans="1:23">
      <c r="A190" s="89" t="s">
        <v>25</v>
      </c>
      <c r="B190" s="90">
        <v>46115</v>
      </c>
      <c r="C190" s="91" t="str">
        <f t="shared" si="4"/>
        <v>4月第1周</v>
      </c>
      <c r="D190" s="89" t="s">
        <v>26</v>
      </c>
      <c r="E190" s="89" t="str">
        <f t="shared" si="5"/>
        <v>4月第1周--周5</v>
      </c>
      <c r="F190" s="92" t="s">
        <v>27</v>
      </c>
      <c r="G190" s="92" t="s">
        <v>136</v>
      </c>
      <c r="H190" s="92" t="str">
        <f>_xlfn.XLOOKUP(O190,匹配表1065!T:T,匹配表1065!W:W)</f>
        <v>青岛市</v>
      </c>
      <c r="I190" s="89" t="str">
        <f>_xlfn.XLOOKUP(O190,匹配表1065!T:T,匹配表1065!X:X)</f>
        <v>PME2031</v>
      </c>
      <c r="J190" s="92" t="s">
        <v>155</v>
      </c>
      <c r="K190" s="89" cm="1">
        <f ca="1" t="array" ref="K190:L190">_xlfn.XLOOKUP(J190,匹配表1065!Y:Y,匹配表1065!AA:AB)</f>
        <v>31</v>
      </c>
      <c r="L190" s="89" t="str">
        <v>3个月以上</v>
      </c>
      <c r="M190" s="92" t="s">
        <v>35</v>
      </c>
      <c r="N190" s="92">
        <v>1</v>
      </c>
      <c r="O190" s="93" t="str">
        <f>_xlfn.XLOOKUP(P190,匹配表1065!U:U,匹配表1065!T:T)</f>
        <v>HO00001478</v>
      </c>
      <c r="P190" s="89" t="s">
        <v>156</v>
      </c>
      <c r="Q190" s="92" t="s">
        <v>300</v>
      </c>
      <c r="R190" s="89" t="str">
        <f>_xlfn.XLOOKUP(Q190,匹配表1065!L:L,匹配表1065!O:O)</f>
        <v>C</v>
      </c>
      <c r="S190" s="93" t="str">
        <f>IFERROR(_xlfn.XLOOKUP(Q190,匹配表1065!AI:AI,匹配表1065!AJ:AJ),"绿标")</f>
        <v>红标</v>
      </c>
      <c r="T190" s="93" t="str" cm="1">
        <f t="array" ref="T190:U190">_xlfn.XLOOKUP(Q190,匹配表1065!L:L,匹配表1065!M:N)</f>
        <v>眩晕</v>
      </c>
      <c r="U190" s="94" t="str">
        <v>神经内科</v>
      </c>
      <c r="V190" s="95" t="s">
        <v>70</v>
      </c>
      <c r="W190" s="93">
        <f>_xlfn.XLOOKUP(M190,匹配表1065!D:D,匹配表1065!F:F)*N190</f>
        <v>4</v>
      </c>
    </row>
    <row r="191" customHeight="1" spans="1:23">
      <c r="A191" s="89" t="s">
        <v>25</v>
      </c>
      <c r="B191" s="90">
        <v>46115</v>
      </c>
      <c r="C191" s="91" t="str">
        <f t="shared" si="4"/>
        <v>4月第1周</v>
      </c>
      <c r="D191" s="89" t="s">
        <v>26</v>
      </c>
      <c r="E191" s="89" t="str">
        <f t="shared" si="5"/>
        <v>4月第1周--周5</v>
      </c>
      <c r="F191" s="92" t="s">
        <v>27</v>
      </c>
      <c r="G191" s="92" t="s">
        <v>136</v>
      </c>
      <c r="H191" s="92" t="str">
        <f>_xlfn.XLOOKUP(O191,匹配表1065!T:T,匹配表1065!W:W)</f>
        <v>青岛市</v>
      </c>
      <c r="I191" s="89" t="str">
        <f>_xlfn.XLOOKUP(O191,匹配表1065!T:T,匹配表1065!X:X)</f>
        <v>PME2031</v>
      </c>
      <c r="J191" s="92" t="s">
        <v>155</v>
      </c>
      <c r="K191" s="89" cm="1">
        <f ca="1" t="array" ref="K191:L191">_xlfn.XLOOKUP(J191,匹配表1065!Y:Y,匹配表1065!AA:AB)</f>
        <v>31</v>
      </c>
      <c r="L191" s="89" t="str">
        <v>3个月以上</v>
      </c>
      <c r="M191" s="92" t="s">
        <v>35</v>
      </c>
      <c r="N191" s="92">
        <v>1</v>
      </c>
      <c r="O191" s="93" t="str">
        <f>_xlfn.XLOOKUP(P191,匹配表1065!U:U,匹配表1065!T:T)</f>
        <v>HO00001432</v>
      </c>
      <c r="P191" s="89" t="s">
        <v>301</v>
      </c>
      <c r="Q191" s="92" t="s">
        <v>302</v>
      </c>
      <c r="R191" s="89" t="str">
        <f>_xlfn.XLOOKUP(Q191,匹配表1065!L:L,匹配表1065!O:O)</f>
        <v>B</v>
      </c>
      <c r="S191" s="93" t="str">
        <f>IFERROR(_xlfn.XLOOKUP(Q191,匹配表1065!AI:AI,匹配表1065!AJ:AJ),"绿标")</f>
        <v>绿标</v>
      </c>
      <c r="T191" s="93" t="str" cm="1">
        <f t="array" ref="T191:U191">_xlfn.XLOOKUP(Q191,匹配表1065!L:L,匹配表1065!M:N)</f>
        <v>脑血管</v>
      </c>
      <c r="U191" s="94" t="str">
        <v>神经内科</v>
      </c>
      <c r="V191" s="95" t="s">
        <v>70</v>
      </c>
      <c r="W191" s="93">
        <f>_xlfn.XLOOKUP(M191,匹配表1065!D:D,匹配表1065!F:F)*N191</f>
        <v>4</v>
      </c>
    </row>
    <row r="192" customHeight="1" spans="1:23">
      <c r="A192" s="89" t="s">
        <v>25</v>
      </c>
      <c r="B192" s="90">
        <v>46115</v>
      </c>
      <c r="C192" s="91" t="str">
        <f t="shared" si="4"/>
        <v>4月第1周</v>
      </c>
      <c r="D192" s="89" t="s">
        <v>26</v>
      </c>
      <c r="E192" s="89" t="str">
        <f t="shared" si="5"/>
        <v>4月第1周--周5</v>
      </c>
      <c r="F192" s="92" t="s">
        <v>27</v>
      </c>
      <c r="G192" s="92" t="s">
        <v>136</v>
      </c>
      <c r="H192" s="92" t="str">
        <f>_xlfn.XLOOKUP(O192,匹配表1065!T:T,匹配表1065!W:W)</f>
        <v>青岛市</v>
      </c>
      <c r="I192" s="89" t="str">
        <f>_xlfn.XLOOKUP(O192,匹配表1065!T:T,匹配表1065!X:X)</f>
        <v>PME2031</v>
      </c>
      <c r="J192" s="92" t="s">
        <v>155</v>
      </c>
      <c r="K192" s="89" cm="1">
        <f ca="1" t="array" ref="K192:L192">_xlfn.XLOOKUP(J192,匹配表1065!Y:Y,匹配表1065!AA:AB)</f>
        <v>31</v>
      </c>
      <c r="L192" s="89" t="str">
        <v>3个月以上</v>
      </c>
      <c r="M192" s="92" t="s">
        <v>30</v>
      </c>
      <c r="N192" s="92">
        <v>1</v>
      </c>
      <c r="O192" s="93" t="str">
        <f>_xlfn.XLOOKUP(P192,匹配表1065!U:U,匹配表1065!T:T)</f>
        <v>HO00072793</v>
      </c>
      <c r="P192" s="89" t="s">
        <v>159</v>
      </c>
      <c r="Q192" s="92" t="s">
        <v>250</v>
      </c>
      <c r="R192" s="89" t="str">
        <f>_xlfn.XLOOKUP(Q192,匹配表1065!L:L,匹配表1065!O:O)</f>
        <v>A</v>
      </c>
      <c r="S192" s="93" t="str">
        <f>IFERROR(_xlfn.XLOOKUP(Q192,匹配表1065!AI:AI,匹配表1065!AJ:AJ),"绿标")</f>
        <v>绿标</v>
      </c>
      <c r="T192" s="93" t="str" cm="1">
        <f t="array" ref="T192:U192">_xlfn.XLOOKUP(Q192,匹配表1065!L:L,匹配表1065!M:N)</f>
        <v>头痛</v>
      </c>
      <c r="U192" s="94" t="str">
        <v>神经内科</v>
      </c>
      <c r="V192" s="95" t="s">
        <v>67</v>
      </c>
      <c r="W192" s="93">
        <f>_xlfn.XLOOKUP(M192,匹配表1065!D:D,匹配表1065!F:F)*N192</f>
        <v>12</v>
      </c>
    </row>
    <row r="193" customHeight="1" spans="1:23">
      <c r="A193" s="89" t="s">
        <v>25</v>
      </c>
      <c r="B193" s="90">
        <v>46115</v>
      </c>
      <c r="C193" s="91" t="str">
        <f t="shared" si="4"/>
        <v>4月第1周</v>
      </c>
      <c r="D193" s="89" t="s">
        <v>26</v>
      </c>
      <c r="E193" s="89" t="str">
        <f t="shared" si="5"/>
        <v>4月第1周--周5</v>
      </c>
      <c r="F193" s="92" t="s">
        <v>27</v>
      </c>
      <c r="G193" s="92" t="s">
        <v>136</v>
      </c>
      <c r="H193" s="92" t="str">
        <f>_xlfn.XLOOKUP(O193,匹配表1065!T:T,匹配表1065!W:W)</f>
        <v>潍坊市</v>
      </c>
      <c r="I193" s="89" t="str">
        <f>_xlfn.XLOOKUP(O193,匹配表1065!T:T,匹配表1065!X:X)</f>
        <v>PME2036</v>
      </c>
      <c r="J193" s="89" t="s">
        <v>161</v>
      </c>
      <c r="K193" s="89" cm="1">
        <f ca="1" t="array" ref="K193:L193">_xlfn.XLOOKUP(J193,匹配表1065!Y:Y,匹配表1065!AA:AB)</f>
        <v>1519</v>
      </c>
      <c r="L193" s="89" t="str">
        <v>3个月以上</v>
      </c>
      <c r="M193" s="92" t="s">
        <v>30</v>
      </c>
      <c r="N193" s="92">
        <v>1</v>
      </c>
      <c r="O193" s="93" t="str">
        <f>_xlfn.XLOOKUP(P193,匹配表1065!U:U,匹配表1065!T:T)</f>
        <v>HO00001466</v>
      </c>
      <c r="P193" s="89" t="s">
        <v>164</v>
      </c>
      <c r="Q193" s="92" t="s">
        <v>165</v>
      </c>
      <c r="R193" s="89" t="str">
        <f>_xlfn.XLOOKUP(Q193,匹配表1065!L:L,匹配表1065!O:O)</f>
        <v>C</v>
      </c>
      <c r="S193" s="93" t="str">
        <f>IFERROR(_xlfn.XLOOKUP(Q193,匹配表1065!AI:AI,匹配表1065!AJ:AJ),"绿标")</f>
        <v>绿标</v>
      </c>
      <c r="T193" s="93" t="str" cm="1">
        <f t="array" ref="T193:U193">_xlfn.XLOOKUP(Q193,匹配表1065!L:L,匹配表1065!M:N)</f>
        <v>眩晕</v>
      </c>
      <c r="U193" s="94" t="str">
        <v>神经内科</v>
      </c>
      <c r="V193" s="95" t="s">
        <v>42</v>
      </c>
      <c r="W193" s="93">
        <f>_xlfn.XLOOKUP(M193,匹配表1065!D:D,匹配表1065!F:F)*N193</f>
        <v>12</v>
      </c>
    </row>
    <row r="194" customHeight="1" spans="1:23">
      <c r="A194" s="89" t="s">
        <v>25</v>
      </c>
      <c r="B194" s="90">
        <v>46115</v>
      </c>
      <c r="C194" s="91" t="str">
        <f t="shared" ref="C194:C257" si="6">MONTH(B194)&amp;TEXT(WEEKNUM(B194,2)-WEEKNUM(B194+1-DAY(B194),2)+1,"月第0周")</f>
        <v>4月第1周</v>
      </c>
      <c r="D194" s="89" t="s">
        <v>26</v>
      </c>
      <c r="E194" s="89" t="str">
        <f t="shared" ref="E194:E257" si="7">D194&amp;"--"&amp;"周"&amp;WEEKDAY(B194,2)</f>
        <v>4月第1周--周5</v>
      </c>
      <c r="F194" s="92" t="s">
        <v>27</v>
      </c>
      <c r="G194" s="92" t="s">
        <v>136</v>
      </c>
      <c r="H194" s="92" t="str">
        <f>_xlfn.XLOOKUP(O194,匹配表1065!T:T,匹配表1065!W:W)</f>
        <v>潍坊市</v>
      </c>
      <c r="I194" s="89" t="str">
        <f>_xlfn.XLOOKUP(O194,匹配表1065!T:T,匹配表1065!X:X)</f>
        <v>PME2036</v>
      </c>
      <c r="J194" s="89" t="s">
        <v>161</v>
      </c>
      <c r="K194" s="89" cm="1">
        <f ca="1" t="array" ref="K194:L194">_xlfn.XLOOKUP(J194,匹配表1065!Y:Y,匹配表1065!AA:AB)</f>
        <v>1519</v>
      </c>
      <c r="L194" s="89" t="str">
        <v>3个月以上</v>
      </c>
      <c r="M194" s="92" t="s">
        <v>30</v>
      </c>
      <c r="N194" s="92">
        <v>1</v>
      </c>
      <c r="O194" s="93" t="str">
        <f>_xlfn.XLOOKUP(P194,匹配表1065!U:U,匹配表1065!T:T)</f>
        <v>HO00001496</v>
      </c>
      <c r="P194" s="89" t="s">
        <v>256</v>
      </c>
      <c r="Q194" s="92" t="s">
        <v>303</v>
      </c>
      <c r="R194" s="89" t="str">
        <f>_xlfn.XLOOKUP(Q194,匹配表1065!L:L,匹配表1065!O:O)</f>
        <v>C</v>
      </c>
      <c r="S194" s="93" t="str">
        <f>IFERROR(_xlfn.XLOOKUP(Q194,匹配表1065!AI:AI,匹配表1065!AJ:AJ),"绿标")</f>
        <v>红标</v>
      </c>
      <c r="T194" s="93" t="str" cm="1">
        <f t="array" ref="T194:U194">_xlfn.XLOOKUP(Q194,匹配表1065!L:L,匹配表1065!M:N)</f>
        <v>眩晕</v>
      </c>
      <c r="U194" s="94" t="str">
        <v>神经内科</v>
      </c>
      <c r="V194" s="95" t="s">
        <v>70</v>
      </c>
      <c r="W194" s="93">
        <f>_xlfn.XLOOKUP(M194,匹配表1065!D:D,匹配表1065!F:F)*N194</f>
        <v>12</v>
      </c>
    </row>
    <row r="195" customHeight="1" spans="1:23">
      <c r="A195" s="89" t="s">
        <v>25</v>
      </c>
      <c r="B195" s="90">
        <v>46115</v>
      </c>
      <c r="C195" s="91" t="str">
        <f t="shared" si="6"/>
        <v>4月第1周</v>
      </c>
      <c r="D195" s="89" t="s">
        <v>26</v>
      </c>
      <c r="E195" s="89" t="str">
        <f t="shared" si="7"/>
        <v>4月第1周--周5</v>
      </c>
      <c r="F195" s="92" t="s">
        <v>27</v>
      </c>
      <c r="G195" s="92" t="s">
        <v>136</v>
      </c>
      <c r="H195" s="92" t="str">
        <f>_xlfn.XLOOKUP(O195,匹配表1065!T:T,匹配表1065!W:W)</f>
        <v>青岛市</v>
      </c>
      <c r="I195" s="89" t="str">
        <f>_xlfn.XLOOKUP(O195,匹配表1065!T:T,匹配表1065!X:X)</f>
        <v>PME2033</v>
      </c>
      <c r="J195" s="92" t="s">
        <v>137</v>
      </c>
      <c r="K195" s="89" cm="1">
        <f ca="1" t="array" ref="K195:L195">_xlfn.XLOOKUP(J195,匹配表1065!Y:Y,匹配表1065!AA:AB)</f>
        <v>10</v>
      </c>
      <c r="L195" s="89" t="str">
        <v>3个月以上</v>
      </c>
      <c r="M195" s="92" t="s">
        <v>35</v>
      </c>
      <c r="N195" s="92">
        <v>1</v>
      </c>
      <c r="O195" s="93" t="str">
        <f>_xlfn.XLOOKUP(P195,匹配表1065!U:U,匹配表1065!T:T)</f>
        <v>HO00001493</v>
      </c>
      <c r="P195" s="89" t="s">
        <v>304</v>
      </c>
      <c r="Q195" s="92" t="s">
        <v>305</v>
      </c>
      <c r="R195" s="89" t="str">
        <f>_xlfn.XLOOKUP(Q195,匹配表1065!L:L,匹配表1065!O:O)</f>
        <v>C</v>
      </c>
      <c r="S195" s="93" t="str">
        <f>IFERROR(_xlfn.XLOOKUP(Q195,匹配表1065!AI:AI,匹配表1065!AJ:AJ),"绿标")</f>
        <v>绿标</v>
      </c>
      <c r="T195" s="93" t="str" cm="1">
        <f t="array" ref="T195:U195">_xlfn.XLOOKUP(Q195,匹配表1065!L:L,匹配表1065!M:N)</f>
        <v>眩晕</v>
      </c>
      <c r="U195" s="94" t="str">
        <v>耳鼻喉科</v>
      </c>
      <c r="V195" s="95" t="s">
        <v>70</v>
      </c>
      <c r="W195" s="93">
        <f>_xlfn.XLOOKUP(M195,匹配表1065!D:D,匹配表1065!F:F)*N195</f>
        <v>4</v>
      </c>
    </row>
    <row r="196" customHeight="1" spans="1:23">
      <c r="A196" s="89" t="s">
        <v>25</v>
      </c>
      <c r="B196" s="90">
        <v>46115</v>
      </c>
      <c r="C196" s="91" t="str">
        <f t="shared" si="6"/>
        <v>4月第1周</v>
      </c>
      <c r="D196" s="89" t="s">
        <v>26</v>
      </c>
      <c r="E196" s="89" t="str">
        <f t="shared" si="7"/>
        <v>4月第1周--周5</v>
      </c>
      <c r="F196" s="92" t="s">
        <v>27</v>
      </c>
      <c r="G196" s="92" t="s">
        <v>136</v>
      </c>
      <c r="H196" s="92" t="str">
        <f>_xlfn.XLOOKUP(O196,匹配表1065!T:T,匹配表1065!W:W)</f>
        <v>青岛市</v>
      </c>
      <c r="I196" s="89" t="str">
        <f>_xlfn.XLOOKUP(O196,匹配表1065!T:T,匹配表1065!X:X)</f>
        <v>PME2033</v>
      </c>
      <c r="J196" s="92" t="s">
        <v>137</v>
      </c>
      <c r="K196" s="89" cm="1">
        <f ca="1" t="array" ref="K196:L196">_xlfn.XLOOKUP(J196,匹配表1065!Y:Y,匹配表1065!AA:AB)</f>
        <v>10</v>
      </c>
      <c r="L196" s="89" t="str">
        <v>3个月以上</v>
      </c>
      <c r="M196" s="92" t="s">
        <v>55</v>
      </c>
      <c r="N196" s="92">
        <v>1</v>
      </c>
      <c r="O196" s="93" t="str">
        <f>_xlfn.XLOOKUP(P196,匹配表1065!U:U,匹配表1065!T:T)</f>
        <v>HO00001481</v>
      </c>
      <c r="P196" s="89" t="s">
        <v>246</v>
      </c>
      <c r="Q196" s="92" t="s">
        <v>306</v>
      </c>
      <c r="R196" s="89" t="str">
        <f>_xlfn.XLOOKUP(Q196,匹配表1065!L:L,匹配表1065!O:O)</f>
        <v>A</v>
      </c>
      <c r="S196" s="93" t="str">
        <f>IFERROR(_xlfn.XLOOKUP(Q196,匹配表1065!AI:AI,匹配表1065!AJ:AJ),"绿标")</f>
        <v>红标</v>
      </c>
      <c r="T196" s="93" t="str" cm="1">
        <f t="array" ref="T196:U196">_xlfn.XLOOKUP(Q196,匹配表1065!L:L,匹配表1065!M:N)</f>
        <v>头痛</v>
      </c>
      <c r="U196" s="94" t="str">
        <v>神经内科</v>
      </c>
      <c r="V196" s="95" t="s">
        <v>33</v>
      </c>
      <c r="W196" s="93">
        <f>_xlfn.XLOOKUP(M196,匹配表1065!D:D,匹配表1065!F:F)*N196</f>
        <v>8</v>
      </c>
    </row>
    <row r="197" customHeight="1" spans="1:23">
      <c r="A197" s="89" t="s">
        <v>25</v>
      </c>
      <c r="B197" s="90">
        <v>46115</v>
      </c>
      <c r="C197" s="91" t="str">
        <f t="shared" si="6"/>
        <v>4月第1周</v>
      </c>
      <c r="D197" s="89" t="s">
        <v>26</v>
      </c>
      <c r="E197" s="89" t="str">
        <f t="shared" si="7"/>
        <v>4月第1周--周5</v>
      </c>
      <c r="F197" s="92" t="s">
        <v>27</v>
      </c>
      <c r="G197" s="92" t="s">
        <v>136</v>
      </c>
      <c r="H197" s="92" t="str">
        <f>_xlfn.XLOOKUP(O197,匹配表1065!T:T,匹配表1065!W:W)</f>
        <v>青岛市</v>
      </c>
      <c r="I197" s="89" t="str">
        <f>_xlfn.XLOOKUP(O197,匹配表1065!T:T,匹配表1065!X:X)</f>
        <v>PME2035</v>
      </c>
      <c r="J197" s="92" t="s">
        <v>150</v>
      </c>
      <c r="K197" s="89" cm="1">
        <f ca="1" t="array" ref="K197:L197">_xlfn.XLOOKUP(J197,匹配表1065!Y:Y,匹配表1065!AA:AB)</f>
        <v>8</v>
      </c>
      <c r="L197" s="89" t="str">
        <v>3个月以上</v>
      </c>
      <c r="M197" s="92" t="s">
        <v>30</v>
      </c>
      <c r="N197" s="92">
        <v>1</v>
      </c>
      <c r="O197" s="93" t="str">
        <f>_xlfn.XLOOKUP(P197,匹配表1065!U:U,匹配表1065!T:T)</f>
        <v>HO00001476</v>
      </c>
      <c r="P197" s="89" t="s">
        <v>151</v>
      </c>
      <c r="Q197" s="92" t="s">
        <v>152</v>
      </c>
      <c r="R197" s="89" t="str">
        <f>_xlfn.XLOOKUP(Q197,匹配表1065!L:L,匹配表1065!O:O)</f>
        <v>C</v>
      </c>
      <c r="S197" s="93" t="str">
        <f>IFERROR(_xlfn.XLOOKUP(Q197,匹配表1065!AI:AI,匹配表1065!AJ:AJ),"绿标")</f>
        <v>红标</v>
      </c>
      <c r="T197" s="93" t="str" cm="1">
        <f t="array" ref="T197:U197">_xlfn.XLOOKUP(Q197,匹配表1065!L:L,匹配表1065!M:N)</f>
        <v>眩晕</v>
      </c>
      <c r="U197" s="94" t="str">
        <v>神经内科</v>
      </c>
      <c r="V197" s="95" t="s">
        <v>70</v>
      </c>
      <c r="W197" s="93">
        <f>_xlfn.XLOOKUP(M197,匹配表1065!D:D,匹配表1065!F:F)*N197</f>
        <v>12</v>
      </c>
    </row>
    <row r="198" customHeight="1" spans="1:23">
      <c r="A198" s="89" t="s">
        <v>25</v>
      </c>
      <c r="B198" s="90">
        <v>46115</v>
      </c>
      <c r="C198" s="91" t="str">
        <f t="shared" si="6"/>
        <v>4月第1周</v>
      </c>
      <c r="D198" s="89" t="s">
        <v>26</v>
      </c>
      <c r="E198" s="89" t="str">
        <f t="shared" si="7"/>
        <v>4月第1周--周5</v>
      </c>
      <c r="F198" s="92" t="s">
        <v>27</v>
      </c>
      <c r="G198" s="92" t="s">
        <v>136</v>
      </c>
      <c r="H198" s="92" t="str">
        <f>_xlfn.XLOOKUP(O198,匹配表1065!T:T,匹配表1065!W:W)</f>
        <v>青岛市</v>
      </c>
      <c r="I198" s="89" t="str">
        <f>_xlfn.XLOOKUP(O198,匹配表1065!T:T,匹配表1065!X:X)</f>
        <v>PME2035</v>
      </c>
      <c r="J198" s="92" t="s">
        <v>150</v>
      </c>
      <c r="K198" s="89" cm="1">
        <f ca="1" t="array" ref="K198:L198">_xlfn.XLOOKUP(J198,匹配表1065!Y:Y,匹配表1065!AA:AB)</f>
        <v>8</v>
      </c>
      <c r="L198" s="89" t="str">
        <v>3个月以上</v>
      </c>
      <c r="M198" s="92" t="s">
        <v>35</v>
      </c>
      <c r="N198" s="92">
        <v>1</v>
      </c>
      <c r="O198" s="93" t="str">
        <f>_xlfn.XLOOKUP(P198,匹配表1065!U:U,匹配表1065!T:T)</f>
        <v>HO00001477</v>
      </c>
      <c r="P198" s="89" t="s">
        <v>153</v>
      </c>
      <c r="Q198" s="92" t="s">
        <v>307</v>
      </c>
      <c r="R198" s="89" t="str">
        <f>_xlfn.XLOOKUP(Q198,匹配表1065!L:L,匹配表1065!O:O)</f>
        <v>B</v>
      </c>
      <c r="S198" s="93" t="str">
        <f>IFERROR(_xlfn.XLOOKUP(Q198,匹配表1065!AI:AI,匹配表1065!AJ:AJ),"绿标")</f>
        <v>红标</v>
      </c>
      <c r="T198" s="93" t="str" cm="1">
        <f t="array" ref="T198:U198">_xlfn.XLOOKUP(Q198,匹配表1065!L:L,匹配表1065!M:N)</f>
        <v>脑血管</v>
      </c>
      <c r="U198" s="94" t="str">
        <v>神经内科</v>
      </c>
      <c r="V198" s="95" t="s">
        <v>33</v>
      </c>
      <c r="W198" s="93">
        <f>_xlfn.XLOOKUP(M198,匹配表1065!D:D,匹配表1065!F:F)*N198</f>
        <v>4</v>
      </c>
    </row>
    <row r="199" customHeight="1" spans="1:23">
      <c r="A199" s="89" t="s">
        <v>25</v>
      </c>
      <c r="B199" s="90">
        <v>46115</v>
      </c>
      <c r="C199" s="91" t="str">
        <f t="shared" si="6"/>
        <v>4月第1周</v>
      </c>
      <c r="D199" s="89" t="s">
        <v>26</v>
      </c>
      <c r="E199" s="89" t="str">
        <f t="shared" si="7"/>
        <v>4月第1周--周5</v>
      </c>
      <c r="F199" s="92" t="s">
        <v>27</v>
      </c>
      <c r="G199" s="92" t="s">
        <v>104</v>
      </c>
      <c r="H199" s="92" t="str">
        <f>_xlfn.XLOOKUP(O199,匹配表1065!T:T,匹配表1065!W:W)</f>
        <v>济南市</v>
      </c>
      <c r="I199" s="89" t="str">
        <f>_xlfn.XLOOKUP(O199,匹配表1065!T:T,匹配表1065!X:X)</f>
        <v>PME2024</v>
      </c>
      <c r="J199" s="92" t="s">
        <v>125</v>
      </c>
      <c r="K199" s="89" cm="1">
        <f ca="1" t="array" ref="K199:L199">_xlfn.XLOOKUP(J199,匹配表1065!Y:Y,匹配表1065!AA:AB)</f>
        <v>9</v>
      </c>
      <c r="L199" s="89" t="str">
        <v>3个月以上</v>
      </c>
      <c r="M199" s="92" t="s">
        <v>30</v>
      </c>
      <c r="N199" s="92">
        <v>1</v>
      </c>
      <c r="O199" s="93" t="str">
        <f>_xlfn.XLOOKUP(P199,匹配表1065!U:U,匹配表1065!T:T)</f>
        <v>HO00001404</v>
      </c>
      <c r="P199" s="89" t="s">
        <v>126</v>
      </c>
      <c r="Q199" s="92" t="s">
        <v>127</v>
      </c>
      <c r="R199" s="89" t="str">
        <f>_xlfn.XLOOKUP(Q199,匹配表1065!L:L,匹配表1065!O:O)</f>
        <v>A</v>
      </c>
      <c r="S199" s="93" t="str">
        <f>IFERROR(_xlfn.XLOOKUP(Q199,匹配表1065!AI:AI,匹配表1065!AJ:AJ),"绿标")</f>
        <v>红标</v>
      </c>
      <c r="T199" s="93" t="str" cm="1">
        <f t="array" ref="T199:U199">_xlfn.XLOOKUP(Q199,匹配表1065!L:L,匹配表1065!M:N)</f>
        <v>头痛</v>
      </c>
      <c r="U199" s="94" t="str">
        <v>神经内科</v>
      </c>
      <c r="V199" s="95" t="s">
        <v>33</v>
      </c>
      <c r="W199" s="93">
        <f>_xlfn.XLOOKUP(M199,匹配表1065!D:D,匹配表1065!F:F)*N199</f>
        <v>12</v>
      </c>
    </row>
    <row r="200" customHeight="1" spans="1:23">
      <c r="A200" s="89" t="s">
        <v>25</v>
      </c>
      <c r="B200" s="90">
        <v>46115</v>
      </c>
      <c r="C200" s="91" t="str">
        <f t="shared" si="6"/>
        <v>4月第1周</v>
      </c>
      <c r="D200" s="89" t="s">
        <v>26</v>
      </c>
      <c r="E200" s="89" t="str">
        <f t="shared" si="7"/>
        <v>4月第1周--周5</v>
      </c>
      <c r="F200" s="92" t="s">
        <v>27</v>
      </c>
      <c r="G200" s="92" t="s">
        <v>104</v>
      </c>
      <c r="H200" s="92" t="str">
        <f>_xlfn.XLOOKUP(O200,匹配表1065!T:T,匹配表1065!W:W)</f>
        <v>济南市</v>
      </c>
      <c r="I200" s="89" t="str">
        <f>_xlfn.XLOOKUP(O200,匹配表1065!T:T,匹配表1065!X:X)</f>
        <v>PME2025</v>
      </c>
      <c r="J200" s="92" t="s">
        <v>111</v>
      </c>
      <c r="K200" s="89" cm="1">
        <f ca="1" t="array" ref="K200:L200">_xlfn.XLOOKUP(J200,匹配表1065!Y:Y,匹配表1065!AA:AB)</f>
        <v>30</v>
      </c>
      <c r="L200" s="89" t="str">
        <v>3个月以上</v>
      </c>
      <c r="M200" s="92" t="s">
        <v>30</v>
      </c>
      <c r="N200" s="92">
        <v>1</v>
      </c>
      <c r="O200" s="93" t="str">
        <f>_xlfn.XLOOKUP(P200,匹配表1065!U:U,匹配表1065!T:T)</f>
        <v>HO00001400</v>
      </c>
      <c r="P200" s="89" t="s">
        <v>112</v>
      </c>
      <c r="Q200" s="92" t="s">
        <v>113</v>
      </c>
      <c r="R200" s="89" t="str">
        <f>_xlfn.XLOOKUP(Q200,匹配表1065!L:L,匹配表1065!O:O)</f>
        <v>B</v>
      </c>
      <c r="S200" s="93" t="str">
        <f>IFERROR(_xlfn.XLOOKUP(Q200,匹配表1065!AI:AI,匹配表1065!AJ:AJ),"绿标")</f>
        <v>红标</v>
      </c>
      <c r="T200" s="93" t="str" cm="1">
        <f t="array" ref="T200:U200">_xlfn.XLOOKUP(Q200,匹配表1065!L:L,匹配表1065!M:N)</f>
        <v>抑郁焦虑</v>
      </c>
      <c r="U200" s="94" t="str">
        <v>神经内科</v>
      </c>
      <c r="V200" s="95" t="s">
        <v>67</v>
      </c>
      <c r="W200" s="93">
        <f>_xlfn.XLOOKUP(M200,匹配表1065!D:D,匹配表1065!F:F)*N200</f>
        <v>12</v>
      </c>
    </row>
    <row r="201" customHeight="1" spans="1:23">
      <c r="A201" s="89" t="s">
        <v>25</v>
      </c>
      <c r="B201" s="90">
        <v>46115</v>
      </c>
      <c r="C201" s="91" t="str">
        <f t="shared" si="6"/>
        <v>4月第1周</v>
      </c>
      <c r="D201" s="89" t="s">
        <v>26</v>
      </c>
      <c r="E201" s="89" t="str">
        <f t="shared" si="7"/>
        <v>4月第1周--周5</v>
      </c>
      <c r="F201" s="92" t="s">
        <v>27</v>
      </c>
      <c r="G201" s="92" t="s">
        <v>104</v>
      </c>
      <c r="H201" s="92" t="str">
        <f>_xlfn.XLOOKUP(O201,匹配表1065!T:T,匹配表1065!W:W)</f>
        <v>济南市</v>
      </c>
      <c r="I201" s="89" t="str">
        <f>_xlfn.XLOOKUP(O201,匹配表1065!T:T,匹配表1065!X:X)</f>
        <v>PME2025</v>
      </c>
      <c r="J201" s="92" t="s">
        <v>111</v>
      </c>
      <c r="K201" s="89" cm="1">
        <f ca="1" t="array" ref="K201:L201">_xlfn.XLOOKUP(J201,匹配表1065!Y:Y,匹配表1065!AA:AB)</f>
        <v>30</v>
      </c>
      <c r="L201" s="89" t="str">
        <v>3个月以上</v>
      </c>
      <c r="M201" s="92" t="s">
        <v>30</v>
      </c>
      <c r="N201" s="92">
        <v>1</v>
      </c>
      <c r="O201" s="93" t="str">
        <f>_xlfn.XLOOKUP(P201,匹配表1065!U:U,匹配表1065!T:T)</f>
        <v>HO00001400</v>
      </c>
      <c r="P201" s="89" t="s">
        <v>112</v>
      </c>
      <c r="Q201" s="92" t="s">
        <v>308</v>
      </c>
      <c r="R201" s="89" t="str">
        <f>_xlfn.XLOOKUP(Q201,匹配表1065!L:L,匹配表1065!O:O)</f>
        <v>B</v>
      </c>
      <c r="S201" s="93" t="str">
        <f>IFERROR(_xlfn.XLOOKUP(Q201,匹配表1065!AI:AI,匹配表1065!AJ:AJ),"绿标")</f>
        <v>红标</v>
      </c>
      <c r="T201" s="93" t="str" cm="1">
        <f t="array" ref="T201:U201">_xlfn.XLOOKUP(Q201,匹配表1065!L:L,匹配表1065!M:N)</f>
        <v>脑血管</v>
      </c>
      <c r="U201" s="94" t="str">
        <v>神经内科</v>
      </c>
      <c r="V201" s="95" t="s">
        <v>33</v>
      </c>
      <c r="W201" s="93">
        <f>_xlfn.XLOOKUP(M201,匹配表1065!D:D,匹配表1065!F:F)*N201</f>
        <v>12</v>
      </c>
    </row>
    <row r="202" customHeight="1" spans="1:23">
      <c r="A202" s="89" t="s">
        <v>25</v>
      </c>
      <c r="B202" s="90">
        <v>46115</v>
      </c>
      <c r="C202" s="91" t="str">
        <f t="shared" si="6"/>
        <v>4月第1周</v>
      </c>
      <c r="D202" s="89" t="s">
        <v>26</v>
      </c>
      <c r="E202" s="89" t="str">
        <f t="shared" si="7"/>
        <v>4月第1周--周5</v>
      </c>
      <c r="F202" s="92" t="s">
        <v>27</v>
      </c>
      <c r="G202" s="92" t="s">
        <v>104</v>
      </c>
      <c r="H202" s="92" t="str">
        <f>_xlfn.XLOOKUP(O202,匹配表1065!T:T,匹配表1065!W:W)</f>
        <v>济南市</v>
      </c>
      <c r="I202" s="89" t="str">
        <f>_xlfn.XLOOKUP(O202,匹配表1065!T:T,匹配表1065!X:X)</f>
        <v>PME2025</v>
      </c>
      <c r="J202" s="92" t="s">
        <v>111</v>
      </c>
      <c r="K202" s="89" cm="1">
        <f ca="1" t="array" ref="K202:L202">_xlfn.XLOOKUP(J202,匹配表1065!Y:Y,匹配表1065!AA:AB)</f>
        <v>30</v>
      </c>
      <c r="L202" s="89" t="str">
        <v>3个月以上</v>
      </c>
      <c r="M202" s="92" t="s">
        <v>35</v>
      </c>
      <c r="N202" s="92">
        <v>1</v>
      </c>
      <c r="O202" s="93" t="str">
        <f>_xlfn.XLOOKUP(P202,匹配表1065!U:U,匹配表1065!T:T)</f>
        <v>HO00001400</v>
      </c>
      <c r="P202" s="89" t="s">
        <v>112</v>
      </c>
      <c r="Q202" s="92" t="s">
        <v>309</v>
      </c>
      <c r="R202" s="89" t="str">
        <f>_xlfn.XLOOKUP(Q202,匹配表1065!L:L,匹配表1065!O:O)</f>
        <v>A</v>
      </c>
      <c r="S202" s="93" t="str">
        <f>IFERROR(_xlfn.XLOOKUP(Q202,匹配表1065!AI:AI,匹配表1065!AJ:AJ),"绿标")</f>
        <v>红标</v>
      </c>
      <c r="T202" s="93" t="str" cm="1">
        <f t="array" ref="T202:U202">_xlfn.XLOOKUP(Q202,匹配表1065!L:L,匹配表1065!M:N)</f>
        <v>头痛</v>
      </c>
      <c r="U202" s="94" t="str">
        <v>神经内科</v>
      </c>
      <c r="V202" s="95" t="s">
        <v>58</v>
      </c>
      <c r="W202" s="93">
        <f>_xlfn.XLOOKUP(M202,匹配表1065!D:D,匹配表1065!F:F)*N202</f>
        <v>4</v>
      </c>
    </row>
    <row r="203" customHeight="1" spans="1:23">
      <c r="A203" s="89" t="s">
        <v>25</v>
      </c>
      <c r="B203" s="90">
        <v>46115</v>
      </c>
      <c r="C203" s="91" t="str">
        <f t="shared" si="6"/>
        <v>4月第1周</v>
      </c>
      <c r="D203" s="89" t="s">
        <v>26</v>
      </c>
      <c r="E203" s="89" t="str">
        <f t="shared" si="7"/>
        <v>4月第1周--周5</v>
      </c>
      <c r="F203" s="92" t="s">
        <v>27</v>
      </c>
      <c r="G203" s="92" t="s">
        <v>104</v>
      </c>
      <c r="H203" s="92" t="str">
        <f>_xlfn.XLOOKUP(O203,匹配表1065!T:T,匹配表1065!W:W)</f>
        <v>济南市</v>
      </c>
      <c r="I203" s="89" t="str">
        <f>_xlfn.XLOOKUP(O203,匹配表1065!T:T,匹配表1065!X:X)</f>
        <v>PME2026</v>
      </c>
      <c r="J203" s="92" t="s">
        <v>116</v>
      </c>
      <c r="K203" s="89" cm="1">
        <f ca="1" t="array" ref="K203:L203">_xlfn.XLOOKUP(J203,匹配表1065!Y:Y,匹配表1065!AA:AB)</f>
        <v>13</v>
      </c>
      <c r="L203" s="89" t="str">
        <v>3个月以上</v>
      </c>
      <c r="M203" s="92" t="s">
        <v>55</v>
      </c>
      <c r="N203" s="92">
        <v>1</v>
      </c>
      <c r="O203" s="93" t="str">
        <f>_xlfn.XLOOKUP(P203,匹配表1065!U:U,匹配表1065!T:T)</f>
        <v>HO00001417</v>
      </c>
      <c r="P203" s="89" t="s">
        <v>119</v>
      </c>
      <c r="Q203" s="92" t="s">
        <v>310</v>
      </c>
      <c r="R203" s="89" t="str">
        <f>_xlfn.XLOOKUP(Q203,匹配表1065!L:L,匹配表1065!O:O)</f>
        <v>D</v>
      </c>
      <c r="S203" s="93" t="str">
        <f>IFERROR(_xlfn.XLOOKUP(Q203,匹配表1065!AI:AI,匹配表1065!AJ:AJ),"绿标")</f>
        <v>红标</v>
      </c>
      <c r="T203" s="93" t="str" cm="1">
        <f t="array" ref="T203:U203">_xlfn.XLOOKUP(Q203,匹配表1065!L:L,匹配表1065!M:N)</f>
        <v>抑郁焦虑</v>
      </c>
      <c r="U203" s="94" t="str">
        <v>精神心理科</v>
      </c>
      <c r="V203" s="95" t="s">
        <v>311</v>
      </c>
      <c r="W203" s="93">
        <f>_xlfn.XLOOKUP(M203,匹配表1065!D:D,匹配表1065!F:F)*N203</f>
        <v>8</v>
      </c>
    </row>
    <row r="204" customHeight="1" spans="1:23">
      <c r="A204" s="89" t="s">
        <v>25</v>
      </c>
      <c r="B204" s="90">
        <v>46115</v>
      </c>
      <c r="C204" s="91" t="str">
        <f t="shared" si="6"/>
        <v>4月第1周</v>
      </c>
      <c r="D204" s="89" t="s">
        <v>26</v>
      </c>
      <c r="E204" s="89" t="str">
        <f t="shared" si="7"/>
        <v>4月第1周--周5</v>
      </c>
      <c r="F204" s="92" t="s">
        <v>27</v>
      </c>
      <c r="G204" s="92" t="s">
        <v>104</v>
      </c>
      <c r="H204" s="92" t="str">
        <f>_xlfn.XLOOKUP(O204,匹配表1065!T:T,匹配表1065!W:W)</f>
        <v>济南市</v>
      </c>
      <c r="I204" s="89" t="str">
        <f>_xlfn.XLOOKUP(O204,匹配表1065!T:T,匹配表1065!X:X)</f>
        <v>PME2026</v>
      </c>
      <c r="J204" s="92" t="s">
        <v>116</v>
      </c>
      <c r="K204" s="89" cm="1">
        <f ca="1" t="array" ref="K204:L204">_xlfn.XLOOKUP(J204,匹配表1065!Y:Y,匹配表1065!AA:AB)</f>
        <v>13</v>
      </c>
      <c r="L204" s="89" t="str">
        <v>3个月以上</v>
      </c>
      <c r="M204" s="92" t="s">
        <v>35</v>
      </c>
      <c r="N204" s="92">
        <v>1</v>
      </c>
      <c r="O204" s="93" t="str">
        <f>_xlfn.XLOOKUP(P204,匹配表1065!U:U,匹配表1065!T:T)</f>
        <v>HO00001409</v>
      </c>
      <c r="P204" s="89" t="s">
        <v>117</v>
      </c>
      <c r="Q204" s="92" t="s">
        <v>312</v>
      </c>
      <c r="R204" s="89" t="str">
        <f>_xlfn.XLOOKUP(Q204,匹配表1065!L:L,匹配表1065!O:O)</f>
        <v>A</v>
      </c>
      <c r="S204" s="93" t="str">
        <f>IFERROR(_xlfn.XLOOKUP(Q204,匹配表1065!AI:AI,匹配表1065!AJ:AJ),"绿标")</f>
        <v>绿标</v>
      </c>
      <c r="T204" s="93" t="str" cm="1">
        <f t="array" ref="T204:U204">_xlfn.XLOOKUP(Q204,匹配表1065!L:L,匹配表1065!M:N)</f>
        <v>头痛</v>
      </c>
      <c r="U204" s="94" t="str">
        <v>神经内科</v>
      </c>
      <c r="V204" s="95" t="s">
        <v>311</v>
      </c>
      <c r="W204" s="93">
        <f>_xlfn.XLOOKUP(M204,匹配表1065!D:D,匹配表1065!F:F)*N204</f>
        <v>4</v>
      </c>
    </row>
    <row r="205" customHeight="1" spans="1:23">
      <c r="A205" s="89" t="s">
        <v>25</v>
      </c>
      <c r="B205" s="90">
        <v>46115</v>
      </c>
      <c r="C205" s="91" t="str">
        <f t="shared" si="6"/>
        <v>4月第1周</v>
      </c>
      <c r="D205" s="89" t="s">
        <v>26</v>
      </c>
      <c r="E205" s="89" t="str">
        <f t="shared" si="7"/>
        <v>4月第1周--周5</v>
      </c>
      <c r="F205" s="92" t="s">
        <v>27</v>
      </c>
      <c r="G205" s="92" t="s">
        <v>104</v>
      </c>
      <c r="H205" s="92" t="str">
        <f>_xlfn.XLOOKUP(O205,匹配表1065!T:T,匹配表1065!W:W)</f>
        <v>东营市</v>
      </c>
      <c r="I205" s="89" t="str">
        <f>_xlfn.XLOOKUP(O205,匹配表1065!T:T,匹配表1065!X:X)</f>
        <v>PME2028</v>
      </c>
      <c r="J205" s="92" t="s">
        <v>121</v>
      </c>
      <c r="K205" s="89" cm="1">
        <f ca="1" t="array" ref="K205:L205">_xlfn.XLOOKUP(J205,匹配表1065!Y:Y,匹配表1065!AA:AB)</f>
        <v>26</v>
      </c>
      <c r="L205" s="89" t="str">
        <v>3个月以上</v>
      </c>
      <c r="M205" s="92" t="s">
        <v>30</v>
      </c>
      <c r="N205" s="92">
        <v>1</v>
      </c>
      <c r="O205" s="93" t="str">
        <f>_xlfn.XLOOKUP(P205,匹配表1065!U:U,匹配表1065!T:T)</f>
        <v>HO00001421</v>
      </c>
      <c r="P205" s="89" t="s">
        <v>122</v>
      </c>
      <c r="Q205" s="92" t="s">
        <v>313</v>
      </c>
      <c r="R205" s="89" t="str">
        <f>_xlfn.XLOOKUP(Q205,匹配表1065!L:L,匹配表1065!O:O)</f>
        <v>B</v>
      </c>
      <c r="S205" s="93" t="str">
        <f>IFERROR(_xlfn.XLOOKUP(Q205,匹配表1065!AI:AI,匹配表1065!AJ:AJ),"绿标")</f>
        <v>绿标</v>
      </c>
      <c r="T205" s="93" t="str" cm="1">
        <f t="array" ref="T205:U205">_xlfn.XLOOKUP(Q205,匹配表1065!L:L,匹配表1065!M:N)</f>
        <v>脑血管</v>
      </c>
      <c r="U205" s="94" t="str">
        <v>神经内科</v>
      </c>
      <c r="V205" s="95" t="s">
        <v>42</v>
      </c>
      <c r="W205" s="93">
        <f>_xlfn.XLOOKUP(M205,匹配表1065!D:D,匹配表1065!F:F)*N205</f>
        <v>12</v>
      </c>
    </row>
    <row r="206" customHeight="1" spans="1:23">
      <c r="A206" s="89" t="s">
        <v>25</v>
      </c>
      <c r="B206" s="90">
        <v>46115</v>
      </c>
      <c r="C206" s="91" t="str">
        <f t="shared" si="6"/>
        <v>4月第1周</v>
      </c>
      <c r="D206" s="89" t="s">
        <v>26</v>
      </c>
      <c r="E206" s="89" t="str">
        <f t="shared" si="7"/>
        <v>4月第1周--周5</v>
      </c>
      <c r="F206" s="92" t="s">
        <v>27</v>
      </c>
      <c r="G206" s="92" t="s">
        <v>104</v>
      </c>
      <c r="H206" s="92" t="str">
        <f>_xlfn.XLOOKUP(O206,匹配表1065!T:T,匹配表1065!W:W)</f>
        <v>东营市</v>
      </c>
      <c r="I206" s="89" t="str">
        <f>_xlfn.XLOOKUP(O206,匹配表1065!T:T,匹配表1065!X:X)</f>
        <v>PME2028</v>
      </c>
      <c r="J206" s="92" t="s">
        <v>121</v>
      </c>
      <c r="K206" s="89" cm="1">
        <f ca="1" t="array" ref="K206:L206">_xlfn.XLOOKUP(J206,匹配表1065!Y:Y,匹配表1065!AA:AB)</f>
        <v>26</v>
      </c>
      <c r="L206" s="89" t="str">
        <v>3个月以上</v>
      </c>
      <c r="M206" s="92" t="s">
        <v>55</v>
      </c>
      <c r="N206" s="92">
        <v>1</v>
      </c>
      <c r="O206" s="93" t="str">
        <f>_xlfn.XLOOKUP(P206,匹配表1065!U:U,匹配表1065!T:T)</f>
        <v>HO00001421</v>
      </c>
      <c r="P206" s="89" t="s">
        <v>122</v>
      </c>
      <c r="Q206" s="92" t="s">
        <v>314</v>
      </c>
      <c r="R206" s="89" t="str">
        <f>_xlfn.XLOOKUP(Q206,匹配表1065!L:L,匹配表1065!O:O)</f>
        <v>A</v>
      </c>
      <c r="S206" s="93" t="str">
        <f>IFERROR(_xlfn.XLOOKUP(Q206,匹配表1065!AI:AI,匹配表1065!AJ:AJ),"绿标")</f>
        <v>红标</v>
      </c>
      <c r="T206" s="93" t="str" cm="1">
        <f t="array" ref="T206:U206">_xlfn.XLOOKUP(Q206,匹配表1065!L:L,匹配表1065!M:N)</f>
        <v>头痛</v>
      </c>
      <c r="U206" s="94" t="str">
        <v>神经内科</v>
      </c>
      <c r="V206" s="95" t="s">
        <v>42</v>
      </c>
      <c r="W206" s="93">
        <f>_xlfn.XLOOKUP(M206,匹配表1065!D:D,匹配表1065!F:F)*N206</f>
        <v>8</v>
      </c>
    </row>
    <row r="207" customHeight="1" spans="1:23">
      <c r="A207" s="89" t="s">
        <v>25</v>
      </c>
      <c r="B207" s="90">
        <v>46115</v>
      </c>
      <c r="C207" s="91" t="str">
        <f t="shared" si="6"/>
        <v>4月第1周</v>
      </c>
      <c r="D207" s="89" t="s">
        <v>26</v>
      </c>
      <c r="E207" s="89" t="str">
        <f t="shared" si="7"/>
        <v>4月第1周--周5</v>
      </c>
      <c r="F207" s="92" t="s">
        <v>27</v>
      </c>
      <c r="G207" s="92" t="s">
        <v>104</v>
      </c>
      <c r="H207" s="92" t="str">
        <f>_xlfn.XLOOKUP(O207,匹配表1065!T:T,匹配表1065!W:W)</f>
        <v>东营市</v>
      </c>
      <c r="I207" s="89" t="str">
        <f>_xlfn.XLOOKUP(O207,匹配表1065!T:T,匹配表1065!X:X)</f>
        <v>PME2028</v>
      </c>
      <c r="J207" s="92" t="s">
        <v>121</v>
      </c>
      <c r="K207" s="89" cm="1">
        <f ca="1" t="array" ref="K207:L207">_xlfn.XLOOKUP(J207,匹配表1065!Y:Y,匹配表1065!AA:AB)</f>
        <v>26</v>
      </c>
      <c r="L207" s="89" t="str">
        <v>3个月以上</v>
      </c>
      <c r="M207" s="92" t="s">
        <v>35</v>
      </c>
      <c r="N207" s="92">
        <v>1</v>
      </c>
      <c r="O207" s="93" t="str">
        <f>_xlfn.XLOOKUP(P207,匹配表1065!U:U,匹配表1065!T:T)</f>
        <v>HO00001462</v>
      </c>
      <c r="P207" s="89" t="s">
        <v>236</v>
      </c>
      <c r="Q207" s="92" t="s">
        <v>237</v>
      </c>
      <c r="R207" s="89" t="str">
        <f>_xlfn.XLOOKUP(Q207,匹配表1065!L:L,匹配表1065!O:O)</f>
        <v>A</v>
      </c>
      <c r="S207" s="93" t="str">
        <f>IFERROR(_xlfn.XLOOKUP(Q207,匹配表1065!AI:AI,匹配表1065!AJ:AJ),"绿标")</f>
        <v>红标</v>
      </c>
      <c r="T207" s="93" t="str" cm="1">
        <f t="array" ref="T207:U207">_xlfn.XLOOKUP(Q207,匹配表1065!L:L,匹配表1065!M:N)</f>
        <v>头痛</v>
      </c>
      <c r="U207" s="94" t="str">
        <v>神经内科</v>
      </c>
      <c r="V207" s="95" t="s">
        <v>70</v>
      </c>
      <c r="W207" s="93">
        <f>_xlfn.XLOOKUP(M207,匹配表1065!D:D,匹配表1065!F:F)*N207</f>
        <v>4</v>
      </c>
    </row>
    <row r="208" customHeight="1" spans="1:23">
      <c r="A208" s="89" t="s">
        <v>25</v>
      </c>
      <c r="B208" s="90">
        <v>46115</v>
      </c>
      <c r="C208" s="91" t="str">
        <f t="shared" si="6"/>
        <v>4月第1周</v>
      </c>
      <c r="D208" s="89" t="s">
        <v>26</v>
      </c>
      <c r="E208" s="89" t="str">
        <f t="shared" si="7"/>
        <v>4月第1周--周5</v>
      </c>
      <c r="F208" s="92" t="s">
        <v>27</v>
      </c>
      <c r="G208" s="92" t="s">
        <v>104</v>
      </c>
      <c r="H208" s="92" t="str">
        <f>_xlfn.XLOOKUP(O208,匹配表1065!T:T,匹配表1065!W:W)</f>
        <v>济南市</v>
      </c>
      <c r="I208" s="89" t="str">
        <f>_xlfn.XLOOKUP(O208,匹配表1065!T:T,匹配表1065!X:X)</f>
        <v>PME2044</v>
      </c>
      <c r="J208" s="92" t="s">
        <v>105</v>
      </c>
      <c r="K208" s="89" cm="1">
        <f ca="1" t="array" ref="K208:L208">_xlfn.XLOOKUP(J208,匹配表1065!Y:Y,匹配表1065!AA:AB)</f>
        <v>8</v>
      </c>
      <c r="L208" s="89" t="str">
        <v>3个月以上</v>
      </c>
      <c r="M208" s="92" t="s">
        <v>30</v>
      </c>
      <c r="N208" s="92">
        <v>1</v>
      </c>
      <c r="O208" s="93" t="str">
        <f>_xlfn.XLOOKUP(P208,匹配表1065!U:U,匹配表1065!T:T)</f>
        <v>HO00371069</v>
      </c>
      <c r="P208" s="89" t="s">
        <v>315</v>
      </c>
      <c r="Q208" s="92" t="s">
        <v>316</v>
      </c>
      <c r="R208" s="89" t="str">
        <f>_xlfn.XLOOKUP(Q208,匹配表1065!L:L,匹配表1065!O:O)</f>
        <v>B</v>
      </c>
      <c r="S208" s="93" t="str">
        <f>IFERROR(_xlfn.XLOOKUP(Q208,匹配表1065!AI:AI,匹配表1065!AJ:AJ),"绿标")</f>
        <v>绿标</v>
      </c>
      <c r="T208" s="93" t="str" cm="1">
        <f t="array" ref="T208:U208">_xlfn.XLOOKUP(Q208,匹配表1065!L:L,匹配表1065!M:N)</f>
        <v>脑血管</v>
      </c>
      <c r="U208" s="94" t="str">
        <v>神经内科</v>
      </c>
      <c r="V208" s="95" t="s">
        <v>42</v>
      </c>
      <c r="W208" s="93">
        <f>_xlfn.XLOOKUP(M208,匹配表1065!D:D,匹配表1065!F:F)*N208</f>
        <v>12</v>
      </c>
    </row>
    <row r="209" customHeight="1" spans="1:23">
      <c r="A209" s="89" t="s">
        <v>25</v>
      </c>
      <c r="B209" s="90">
        <v>46115</v>
      </c>
      <c r="C209" s="91" t="str">
        <f t="shared" si="6"/>
        <v>4月第1周</v>
      </c>
      <c r="D209" s="89" t="s">
        <v>26</v>
      </c>
      <c r="E209" s="89" t="str">
        <f t="shared" si="7"/>
        <v>4月第1周--周5</v>
      </c>
      <c r="F209" s="92" t="s">
        <v>27</v>
      </c>
      <c r="G209" s="92" t="s">
        <v>104</v>
      </c>
      <c r="H209" s="92" t="str">
        <f>_xlfn.XLOOKUP(O209,匹配表1065!T:T,匹配表1065!W:W)</f>
        <v>聊城市</v>
      </c>
      <c r="I209" s="89" t="str">
        <f>_xlfn.XLOOKUP(O209,匹配表1065!T:T,匹配表1065!X:X)</f>
        <v>PME2046</v>
      </c>
      <c r="J209" s="92" t="s">
        <v>108</v>
      </c>
      <c r="K209" s="89" cm="1">
        <f ca="1" t="array" ref="K209:L209">_xlfn.XLOOKUP(J209,匹配表1065!Y:Y,匹配表1065!AA:AB)</f>
        <v>8</v>
      </c>
      <c r="L209" s="89" t="str">
        <v>3个月以上</v>
      </c>
      <c r="M209" s="92" t="s">
        <v>30</v>
      </c>
      <c r="N209" s="92">
        <v>1</v>
      </c>
      <c r="O209" s="93" t="str">
        <f>_xlfn.XLOOKUP(P209,匹配表1065!U:U,匹配表1065!T:T)</f>
        <v>HO00001415</v>
      </c>
      <c r="P209" s="89" t="s">
        <v>109</v>
      </c>
      <c r="Q209" s="92" t="s">
        <v>317</v>
      </c>
      <c r="R209" s="89" t="str">
        <f>_xlfn.XLOOKUP(Q209,匹配表1065!L:L,匹配表1065!O:O)</f>
        <v>A</v>
      </c>
      <c r="S209" s="93" t="str">
        <f>IFERROR(_xlfn.XLOOKUP(Q209,匹配表1065!AI:AI,匹配表1065!AJ:AJ),"绿标")</f>
        <v>绿标</v>
      </c>
      <c r="T209" s="93" t="str" cm="1">
        <f t="array" ref="T209:U209">_xlfn.XLOOKUP(Q209,匹配表1065!L:L,匹配表1065!M:N)</f>
        <v>头痛</v>
      </c>
      <c r="U209" s="94" t="str">
        <v>神经内科</v>
      </c>
      <c r="V209" s="95" t="s">
        <v>33</v>
      </c>
      <c r="W209" s="93">
        <f>_xlfn.XLOOKUP(M209,匹配表1065!D:D,匹配表1065!F:F)*N209</f>
        <v>12</v>
      </c>
    </row>
    <row r="210" customHeight="1" spans="1:23">
      <c r="A210" s="89" t="s">
        <v>25</v>
      </c>
      <c r="B210" s="90">
        <v>46115</v>
      </c>
      <c r="C210" s="91" t="str">
        <f t="shared" si="6"/>
        <v>4月第1周</v>
      </c>
      <c r="D210" s="89" t="s">
        <v>26</v>
      </c>
      <c r="E210" s="89" t="str">
        <f t="shared" si="7"/>
        <v>4月第1周--周5</v>
      </c>
      <c r="F210" s="92" t="s">
        <v>27</v>
      </c>
      <c r="G210" s="92" t="s">
        <v>104</v>
      </c>
      <c r="H210" s="92" t="str">
        <f>_xlfn.XLOOKUP(O210,匹配表1065!T:T,匹配表1065!W:W)</f>
        <v>聊城市</v>
      </c>
      <c r="I210" s="89" t="str">
        <f>_xlfn.XLOOKUP(O210,匹配表1065!T:T,匹配表1065!X:X)</f>
        <v>PME2046</v>
      </c>
      <c r="J210" s="92" t="s">
        <v>108</v>
      </c>
      <c r="K210" s="89" cm="1">
        <f ca="1" t="array" ref="K210:L210">_xlfn.XLOOKUP(J210,匹配表1065!Y:Y,匹配表1065!AA:AB)</f>
        <v>8</v>
      </c>
      <c r="L210" s="89" t="str">
        <v>3个月以上</v>
      </c>
      <c r="M210" s="92" t="s">
        <v>35</v>
      </c>
      <c r="N210" s="92">
        <v>1</v>
      </c>
      <c r="O210" s="93" t="str">
        <f>_xlfn.XLOOKUP(P210,匹配表1065!U:U,匹配表1065!T:T)</f>
        <v>HO00001415</v>
      </c>
      <c r="P210" s="89" t="s">
        <v>109</v>
      </c>
      <c r="Q210" s="92" t="s">
        <v>318</v>
      </c>
      <c r="R210" s="89" t="str">
        <f>_xlfn.XLOOKUP(Q210,匹配表1065!L:L,匹配表1065!O:O)</f>
        <v>C</v>
      </c>
      <c r="S210" s="93" t="str">
        <f>IFERROR(_xlfn.XLOOKUP(Q210,匹配表1065!AI:AI,匹配表1065!AJ:AJ),"绿标")</f>
        <v>黑标</v>
      </c>
      <c r="T210" s="93" t="str" cm="1">
        <f t="array" ref="T210:U210">_xlfn.XLOOKUP(Q210,匹配表1065!L:L,匹配表1065!M:N)</f>
        <v>眩晕</v>
      </c>
      <c r="U210" s="94" t="str">
        <v>耳鼻喉科</v>
      </c>
      <c r="V210" s="95" t="s">
        <v>33</v>
      </c>
      <c r="W210" s="93">
        <f>_xlfn.XLOOKUP(M210,匹配表1065!D:D,匹配表1065!F:F)*N210</f>
        <v>4</v>
      </c>
    </row>
    <row r="211" customHeight="1" spans="1:23">
      <c r="A211" s="89" t="s">
        <v>25</v>
      </c>
      <c r="B211" s="90">
        <v>46115</v>
      </c>
      <c r="C211" s="91" t="str">
        <f t="shared" si="6"/>
        <v>4月第1周</v>
      </c>
      <c r="D211" s="89" t="s">
        <v>26</v>
      </c>
      <c r="E211" s="89" t="str">
        <f t="shared" si="7"/>
        <v>4月第1周--周5</v>
      </c>
      <c r="F211" s="92" t="s">
        <v>27</v>
      </c>
      <c r="G211" s="92" t="s">
        <v>104</v>
      </c>
      <c r="H211" s="92" t="str">
        <f>_xlfn.XLOOKUP(O211,匹配表1065!T:T,匹配表1065!W:W)</f>
        <v>济南市</v>
      </c>
      <c r="I211" s="89" t="str">
        <f>_xlfn.XLOOKUP(O211,匹配表1065!T:T,匹配表1065!X:X)</f>
        <v>PME2025</v>
      </c>
      <c r="J211" s="92" t="s">
        <v>128</v>
      </c>
      <c r="K211" s="89" cm="1">
        <f ca="1" t="array" ref="K211:L211">_xlfn.XLOOKUP(J211,匹配表1065!Y:Y,匹配表1065!AA:AB)</f>
        <v>13</v>
      </c>
      <c r="L211" s="89" t="str">
        <v>3个月以上</v>
      </c>
      <c r="M211" s="92" t="s">
        <v>35</v>
      </c>
      <c r="N211" s="92">
        <v>1</v>
      </c>
      <c r="O211" s="93" t="str">
        <f>_xlfn.XLOOKUP(P211,匹配表1065!U:U,匹配表1065!T:T)</f>
        <v>HO00001400</v>
      </c>
      <c r="P211" s="89" t="s">
        <v>112</v>
      </c>
      <c r="Q211" s="92" t="s">
        <v>319</v>
      </c>
      <c r="R211" s="89" t="str">
        <f>_xlfn.XLOOKUP(Q211,匹配表1065!L:L,匹配表1065!O:O)</f>
        <v>B</v>
      </c>
      <c r="S211" s="93" t="str">
        <f>IFERROR(_xlfn.XLOOKUP(Q211,匹配表1065!AI:AI,匹配表1065!AJ:AJ),"绿标")</f>
        <v>绿标</v>
      </c>
      <c r="T211" s="93" t="str" cm="1">
        <f t="array" ref="T211:U211">_xlfn.XLOOKUP(Q211,匹配表1065!L:L,匹配表1065!M:N)</f>
        <v>脑血管</v>
      </c>
      <c r="U211" s="94" t="str">
        <v>神经内科</v>
      </c>
      <c r="V211" s="95" t="s">
        <v>70</v>
      </c>
      <c r="W211" s="93">
        <f>_xlfn.XLOOKUP(M211,匹配表1065!D:D,匹配表1065!F:F)*N211</f>
        <v>4</v>
      </c>
    </row>
    <row r="212" customHeight="1" spans="1:23">
      <c r="A212" s="89" t="s">
        <v>25</v>
      </c>
      <c r="B212" s="90">
        <v>46115</v>
      </c>
      <c r="C212" s="91" t="str">
        <f t="shared" si="6"/>
        <v>4月第1周</v>
      </c>
      <c r="D212" s="89" t="s">
        <v>26</v>
      </c>
      <c r="E212" s="89" t="str">
        <f t="shared" si="7"/>
        <v>4月第1周--周5</v>
      </c>
      <c r="F212" s="92" t="s">
        <v>27</v>
      </c>
      <c r="G212" s="92" t="s">
        <v>104</v>
      </c>
      <c r="H212" s="92" t="str">
        <f>_xlfn.XLOOKUP(O212,匹配表1065!T:T,匹配表1065!W:W)</f>
        <v>济南市</v>
      </c>
      <c r="I212" s="89" t="str">
        <f>_xlfn.XLOOKUP(O212,匹配表1065!T:T,匹配表1065!X:X)</f>
        <v>PME2025</v>
      </c>
      <c r="J212" s="92" t="s">
        <v>128</v>
      </c>
      <c r="K212" s="89" cm="1">
        <f ca="1" t="array" ref="K212:L212">_xlfn.XLOOKUP(J212,匹配表1065!Y:Y,匹配表1065!AA:AB)</f>
        <v>13</v>
      </c>
      <c r="L212" s="89" t="str">
        <v>3个月以上</v>
      </c>
      <c r="M212" s="92" t="s">
        <v>35</v>
      </c>
      <c r="N212" s="92">
        <v>1</v>
      </c>
      <c r="O212" s="93" t="str">
        <f>_xlfn.XLOOKUP(P212,匹配表1065!U:U,匹配表1065!T:T)</f>
        <v>HO00001400</v>
      </c>
      <c r="P212" s="89" t="s">
        <v>112</v>
      </c>
      <c r="Q212" s="92" t="s">
        <v>320</v>
      </c>
      <c r="R212" s="89" t="str">
        <f>_xlfn.XLOOKUP(Q212,匹配表1065!L:L,匹配表1065!O:O)</f>
        <v>D</v>
      </c>
      <c r="S212" s="93" t="str">
        <f>IFERROR(_xlfn.XLOOKUP(Q212,匹配表1065!AI:AI,匹配表1065!AJ:AJ),"绿标")</f>
        <v>绿标</v>
      </c>
      <c r="T212" s="93" t="str" cm="1">
        <f t="array" ref="T212:U212">_xlfn.XLOOKUP(Q212,匹配表1065!L:L,匹配表1065!M:N)</f>
        <v>抑郁焦虑</v>
      </c>
      <c r="U212" s="94" t="str">
        <v>精神心理科</v>
      </c>
      <c r="V212" s="95" t="s">
        <v>70</v>
      </c>
      <c r="W212" s="93">
        <f>_xlfn.XLOOKUP(M212,匹配表1065!D:D,匹配表1065!F:F)*N212</f>
        <v>4</v>
      </c>
    </row>
    <row r="213" customHeight="1" spans="1:23">
      <c r="A213" s="89" t="s">
        <v>25</v>
      </c>
      <c r="B213" s="90">
        <v>46115</v>
      </c>
      <c r="C213" s="91" t="str">
        <f t="shared" si="6"/>
        <v>4月第1周</v>
      </c>
      <c r="D213" s="89" t="s">
        <v>26</v>
      </c>
      <c r="E213" s="89" t="str">
        <f t="shared" si="7"/>
        <v>4月第1周--周5</v>
      </c>
      <c r="F213" s="92" t="s">
        <v>27</v>
      </c>
      <c r="G213" s="92" t="s">
        <v>104</v>
      </c>
      <c r="H213" s="92" t="str">
        <f>_xlfn.XLOOKUP(O213,匹配表1065!T:T,匹配表1065!W:W)</f>
        <v>济南市</v>
      </c>
      <c r="I213" s="89" t="str">
        <f>_xlfn.XLOOKUP(O213,匹配表1065!T:T,匹配表1065!X:X)</f>
        <v>PME2025</v>
      </c>
      <c r="J213" s="92" t="s">
        <v>128</v>
      </c>
      <c r="K213" s="89" cm="1">
        <f ca="1" t="array" ref="K213:L213">_xlfn.XLOOKUP(J213,匹配表1065!Y:Y,匹配表1065!AA:AB)</f>
        <v>13</v>
      </c>
      <c r="L213" s="89" t="str">
        <v>3个月以上</v>
      </c>
      <c r="M213" s="92" t="s">
        <v>30</v>
      </c>
      <c r="N213" s="92">
        <v>1</v>
      </c>
      <c r="O213" s="93" t="str">
        <f>_xlfn.XLOOKUP(P213,匹配表1065!U:U,匹配表1065!T:T)</f>
        <v>HO00001400</v>
      </c>
      <c r="P213" s="89" t="s">
        <v>112</v>
      </c>
      <c r="Q213" s="92" t="s">
        <v>131</v>
      </c>
      <c r="R213" s="89" t="str">
        <f>_xlfn.XLOOKUP(Q213,匹配表1065!L:L,匹配表1065!O:O)</f>
        <v>B</v>
      </c>
      <c r="S213" s="93" t="str">
        <f>IFERROR(_xlfn.XLOOKUP(Q213,匹配表1065!AI:AI,匹配表1065!AJ:AJ),"绿标")</f>
        <v>红标</v>
      </c>
      <c r="T213" s="93" t="str" cm="1">
        <f t="array" ref="T213:U213">_xlfn.XLOOKUP(Q213,匹配表1065!L:L,匹配表1065!M:N)</f>
        <v>脑血管</v>
      </c>
      <c r="U213" s="94" t="str">
        <v>神经内科</v>
      </c>
      <c r="V213" s="95" t="s">
        <v>33</v>
      </c>
      <c r="W213" s="93">
        <f>_xlfn.XLOOKUP(M213,匹配表1065!D:D,匹配表1065!F:F)*N213</f>
        <v>12</v>
      </c>
    </row>
    <row r="214" customHeight="1" spans="1:23">
      <c r="A214" s="89" t="s">
        <v>25</v>
      </c>
      <c r="B214" s="90">
        <v>46115</v>
      </c>
      <c r="C214" s="91" t="str">
        <f t="shared" si="6"/>
        <v>4月第1周</v>
      </c>
      <c r="D214" s="89" t="s">
        <v>26</v>
      </c>
      <c r="E214" s="89" t="str">
        <f t="shared" si="7"/>
        <v>4月第1周--周5</v>
      </c>
      <c r="F214" s="92" t="s">
        <v>27</v>
      </c>
      <c r="G214" s="92" t="s">
        <v>104</v>
      </c>
      <c r="H214" s="92" t="str">
        <f>_xlfn.XLOOKUP(O214,匹配表1065!T:T,匹配表1065!W:W)</f>
        <v>济南市</v>
      </c>
      <c r="I214" s="89" t="str">
        <f>_xlfn.XLOOKUP(O214,匹配表1065!T:T,匹配表1065!X:X)</f>
        <v>PME2025</v>
      </c>
      <c r="J214" s="92" t="s">
        <v>128</v>
      </c>
      <c r="K214" s="89" cm="1">
        <f ca="1" t="array" ref="K214:L214">_xlfn.XLOOKUP(J214,匹配表1065!Y:Y,匹配表1065!AA:AB)</f>
        <v>13</v>
      </c>
      <c r="L214" s="89" t="str">
        <v>3个月以上</v>
      </c>
      <c r="M214" s="92" t="s">
        <v>35</v>
      </c>
      <c r="N214" s="92">
        <v>1</v>
      </c>
      <c r="O214" s="93" t="str">
        <f>_xlfn.XLOOKUP(P214,匹配表1065!U:U,匹配表1065!T:T)</f>
        <v>HO00001400</v>
      </c>
      <c r="P214" s="89" t="s">
        <v>112</v>
      </c>
      <c r="Q214" s="92" t="s">
        <v>320</v>
      </c>
      <c r="R214" s="89" t="str">
        <f>_xlfn.XLOOKUP(Q214,匹配表1065!L:L,匹配表1065!O:O)</f>
        <v>D</v>
      </c>
      <c r="S214" s="93" t="str">
        <f>IFERROR(_xlfn.XLOOKUP(Q214,匹配表1065!AI:AI,匹配表1065!AJ:AJ),"绿标")</f>
        <v>绿标</v>
      </c>
      <c r="T214" s="93" t="str" cm="1">
        <f t="array" ref="T214:U214">_xlfn.XLOOKUP(Q214,匹配表1065!L:L,匹配表1065!M:N)</f>
        <v>抑郁焦虑</v>
      </c>
      <c r="U214" s="94" t="str">
        <v>精神心理科</v>
      </c>
      <c r="V214" s="95" t="s">
        <v>70</v>
      </c>
      <c r="W214" s="93">
        <f>_xlfn.XLOOKUP(M214,匹配表1065!D:D,匹配表1065!F:F)*N214</f>
        <v>4</v>
      </c>
    </row>
    <row r="215" customHeight="1" spans="1:23">
      <c r="A215" s="89" t="s">
        <v>25</v>
      </c>
      <c r="B215" s="90">
        <v>46115</v>
      </c>
      <c r="C215" s="91" t="str">
        <f t="shared" si="6"/>
        <v>4月第1周</v>
      </c>
      <c r="D215" s="89" t="s">
        <v>26</v>
      </c>
      <c r="E215" s="89" t="str">
        <f t="shared" si="7"/>
        <v>4月第1周--周5</v>
      </c>
      <c r="F215" s="92" t="s">
        <v>27</v>
      </c>
      <c r="G215" s="92" t="s">
        <v>104</v>
      </c>
      <c r="H215" s="92" t="str">
        <f>_xlfn.XLOOKUP(O215,匹配表1065!T:T,匹配表1065!W:W)</f>
        <v>济南市</v>
      </c>
      <c r="I215" s="89" t="str">
        <f>_xlfn.XLOOKUP(O215,匹配表1065!T:T,匹配表1065!X:X)</f>
        <v>PME2025</v>
      </c>
      <c r="J215" s="92" t="s">
        <v>128</v>
      </c>
      <c r="K215" s="89" cm="1">
        <f ca="1" t="array" ref="K215:L215">_xlfn.XLOOKUP(J215,匹配表1065!Y:Y,匹配表1065!AA:AB)</f>
        <v>13</v>
      </c>
      <c r="L215" s="89" t="str">
        <v>3个月以上</v>
      </c>
      <c r="M215" s="92" t="s">
        <v>35</v>
      </c>
      <c r="N215" s="92">
        <v>1</v>
      </c>
      <c r="O215" s="93" t="str">
        <f>_xlfn.XLOOKUP(P215,匹配表1065!U:U,匹配表1065!T:T)</f>
        <v>HO00001400</v>
      </c>
      <c r="P215" s="89" t="s">
        <v>112</v>
      </c>
      <c r="Q215" s="92" t="s">
        <v>321</v>
      </c>
      <c r="R215" s="89" t="str">
        <f>_xlfn.XLOOKUP(Q215,匹配表1065!L:L,匹配表1065!O:O)</f>
        <v>B</v>
      </c>
      <c r="S215" s="93" t="str">
        <f>IFERROR(_xlfn.XLOOKUP(Q215,匹配表1065!AI:AI,匹配表1065!AJ:AJ),"绿标")</f>
        <v>绿标</v>
      </c>
      <c r="T215" s="93" t="str" cm="1">
        <f t="array" ref="T215:U215">_xlfn.XLOOKUP(Q215,匹配表1065!L:L,匹配表1065!M:N)</f>
        <v>脑血管</v>
      </c>
      <c r="U215" s="94" t="str">
        <v>神经内科</v>
      </c>
      <c r="V215" s="95" t="s">
        <v>58</v>
      </c>
      <c r="W215" s="93">
        <f>_xlfn.XLOOKUP(M215,匹配表1065!D:D,匹配表1065!F:F)*N215</f>
        <v>4</v>
      </c>
    </row>
    <row r="216" customHeight="1" spans="1:23">
      <c r="A216" s="89" t="s">
        <v>25</v>
      </c>
      <c r="B216" s="90">
        <v>46116</v>
      </c>
      <c r="C216" s="91" t="str">
        <f t="shared" si="6"/>
        <v>4月第1周</v>
      </c>
      <c r="D216" s="89" t="s">
        <v>322</v>
      </c>
      <c r="E216" s="89" t="str">
        <f t="shared" si="7"/>
        <v>4月第2周--周6</v>
      </c>
      <c r="F216" s="92" t="s">
        <v>27</v>
      </c>
      <c r="G216" s="92" t="s">
        <v>28</v>
      </c>
      <c r="H216" s="92" t="str">
        <f>_xlfn.XLOOKUP(O216,匹配表1065!T:T,匹配表1065!W:W)</f>
        <v>常州市</v>
      </c>
      <c r="I216" s="89" t="str">
        <f>_xlfn.XLOOKUP(O216,匹配表1065!T:T,匹配表1065!X:X)</f>
        <v>PME2015</v>
      </c>
      <c r="J216" s="92" t="s">
        <v>45</v>
      </c>
      <c r="K216" s="89" cm="1">
        <f ca="1" t="array" ref="K216:L216">_xlfn.XLOOKUP(J216,匹配表1065!Y:Y,匹配表1065!AA:AB)</f>
        <v>9</v>
      </c>
      <c r="L216" s="89" t="str">
        <v>3个月以上</v>
      </c>
      <c r="M216" s="92" t="s">
        <v>35</v>
      </c>
      <c r="N216" s="92">
        <v>1</v>
      </c>
      <c r="O216" s="93" t="str">
        <f>_xlfn.XLOOKUP(P216,匹配表1065!U:U,匹配表1065!T:T)</f>
        <v>HO00000940</v>
      </c>
      <c r="P216" s="89" t="s">
        <v>203</v>
      </c>
      <c r="Q216" s="92" t="s">
        <v>204</v>
      </c>
      <c r="R216" s="89" t="str">
        <f>_xlfn.XLOOKUP(Q216,匹配表1065!L:L,匹配表1065!O:O)</f>
        <v>C</v>
      </c>
      <c r="S216" s="93" t="str">
        <f>IFERROR(_xlfn.XLOOKUP(Q216,匹配表1065!AI:AI,匹配表1065!AJ:AJ),"绿标")</f>
        <v>红标</v>
      </c>
      <c r="T216" s="93" t="str" cm="1">
        <f t="array" ref="T216:U216">_xlfn.XLOOKUP(Q216,匹配表1065!L:L,匹配表1065!M:N)</f>
        <v>眩晕</v>
      </c>
      <c r="U216" s="94" t="str">
        <v>耳鼻喉科</v>
      </c>
      <c r="V216" s="95" t="s">
        <v>33</v>
      </c>
      <c r="W216" s="93">
        <f>_xlfn.XLOOKUP(M216,匹配表1065!D:D,匹配表1065!F:F)*N216</f>
        <v>4</v>
      </c>
    </row>
    <row r="217" customHeight="1" spans="1:23">
      <c r="A217" s="89" t="s">
        <v>25</v>
      </c>
      <c r="B217" s="90">
        <v>46116</v>
      </c>
      <c r="C217" s="91" t="str">
        <f t="shared" si="6"/>
        <v>4月第1周</v>
      </c>
      <c r="D217" s="89" t="s">
        <v>322</v>
      </c>
      <c r="E217" s="89" t="str">
        <f t="shared" si="7"/>
        <v>4月第2周--周6</v>
      </c>
      <c r="F217" s="92" t="s">
        <v>27</v>
      </c>
      <c r="G217" s="92" t="s">
        <v>28</v>
      </c>
      <c r="H217" s="92" t="str">
        <f>_xlfn.XLOOKUP(O217,匹配表1065!T:T,匹配表1065!W:W)</f>
        <v>南京市</v>
      </c>
      <c r="I217" s="89" t="str">
        <f>_xlfn.XLOOKUP(O217,匹配表1065!T:T,匹配表1065!X:X)</f>
        <v>PME2039</v>
      </c>
      <c r="J217" s="92" t="s">
        <v>39</v>
      </c>
      <c r="K217" s="89" cm="1">
        <f ca="1" t="array" ref="K217:L217">_xlfn.XLOOKUP(J217,匹配表1065!Y:Y,匹配表1065!AA:AB)</f>
        <v>7</v>
      </c>
      <c r="L217" s="89" t="str">
        <v>3个月以上</v>
      </c>
      <c r="M217" s="92" t="s">
        <v>35</v>
      </c>
      <c r="N217" s="92">
        <v>1</v>
      </c>
      <c r="O217" s="93" t="str">
        <f>_xlfn.XLOOKUP(P217,匹配表1065!U:U,匹配表1065!T:T)</f>
        <v>HO00000971</v>
      </c>
      <c r="P217" s="89" t="s">
        <v>40</v>
      </c>
      <c r="Q217" s="92" t="s">
        <v>41</v>
      </c>
      <c r="R217" s="89" t="str">
        <f>_xlfn.XLOOKUP(Q217,匹配表1065!L:L,匹配表1065!O:O)</f>
        <v>A</v>
      </c>
      <c r="S217" s="93" t="str">
        <f>IFERROR(_xlfn.XLOOKUP(Q217,匹配表1065!AI:AI,匹配表1065!AJ:AJ),"绿标")</f>
        <v>绿标</v>
      </c>
      <c r="T217" s="93" t="str" cm="1">
        <f t="array" ref="T217:U217">_xlfn.XLOOKUP(Q217,匹配表1065!L:L,匹配表1065!M:N)</f>
        <v>头痛</v>
      </c>
      <c r="U217" s="94" t="str">
        <v>神经内科</v>
      </c>
      <c r="V217" s="95" t="s">
        <v>33</v>
      </c>
      <c r="W217" s="93">
        <f>_xlfn.XLOOKUP(M217,匹配表1065!D:D,匹配表1065!F:F)*N217</f>
        <v>4</v>
      </c>
    </row>
    <row r="218" customHeight="1" spans="1:23">
      <c r="A218" s="89" t="s">
        <v>25</v>
      </c>
      <c r="B218" s="90">
        <v>46118</v>
      </c>
      <c r="C218" s="91" t="str">
        <f t="shared" si="6"/>
        <v>4月第2周</v>
      </c>
      <c r="D218" s="89" t="s">
        <v>322</v>
      </c>
      <c r="E218" s="89" t="str">
        <f t="shared" si="7"/>
        <v>4月第2周--周1</v>
      </c>
      <c r="F218" s="92" t="s">
        <v>27</v>
      </c>
      <c r="G218" s="92" t="s">
        <v>92</v>
      </c>
      <c r="H218" s="92" t="str">
        <f>_xlfn.XLOOKUP(O218,匹配表1065!T:T,匹配表1065!W:W)</f>
        <v>合肥市</v>
      </c>
      <c r="I218" s="89" t="str">
        <f>_xlfn.XLOOKUP(O218,匹配表1065!T:T,匹配表1065!X:X)</f>
        <v>PME2007</v>
      </c>
      <c r="J218" s="92" t="s">
        <v>93</v>
      </c>
      <c r="K218" s="89" cm="1">
        <f ca="1" t="array" ref="K218:L218">_xlfn.XLOOKUP(J218,匹配表1065!Y:Y,匹配表1065!AA:AB)</f>
        <v>9</v>
      </c>
      <c r="L218" s="89" t="str">
        <v>3个月以上</v>
      </c>
      <c r="M218" s="92" t="s">
        <v>30</v>
      </c>
      <c r="N218" s="92">
        <v>1</v>
      </c>
      <c r="O218" s="93" t="str">
        <f>_xlfn.XLOOKUP(P218,匹配表1065!U:U,匹配表1065!T:T)</f>
        <v>HO00000001</v>
      </c>
      <c r="P218" s="89" t="s">
        <v>94</v>
      </c>
      <c r="Q218" s="92" t="s">
        <v>207</v>
      </c>
      <c r="R218" s="89" t="str">
        <f>_xlfn.XLOOKUP(Q218,匹配表1065!L:L,匹配表1065!O:O)</f>
        <v>C</v>
      </c>
      <c r="S218" s="93" t="str">
        <f>IFERROR(_xlfn.XLOOKUP(Q218,匹配表1065!AI:AI,匹配表1065!AJ:AJ),"绿标")</f>
        <v>红标</v>
      </c>
      <c r="T218" s="93" t="str" cm="1">
        <f t="array" ref="T218:U218">_xlfn.XLOOKUP(Q218,匹配表1065!L:L,匹配表1065!M:N)</f>
        <v>眩晕</v>
      </c>
      <c r="U218" s="94" t="str">
        <v>神经内科</v>
      </c>
      <c r="V218" s="95" t="s">
        <v>42</v>
      </c>
      <c r="W218" s="93">
        <f>_xlfn.XLOOKUP(M218,匹配表1065!D:D,匹配表1065!F:F)*N218</f>
        <v>12</v>
      </c>
    </row>
    <row r="219" customHeight="1" spans="1:23">
      <c r="A219" s="89" t="s">
        <v>25</v>
      </c>
      <c r="B219" s="90">
        <v>46118</v>
      </c>
      <c r="C219" s="91" t="str">
        <f t="shared" si="6"/>
        <v>4月第2周</v>
      </c>
      <c r="D219" s="89" t="s">
        <v>322</v>
      </c>
      <c r="E219" s="89" t="str">
        <f t="shared" si="7"/>
        <v>4月第2周--周1</v>
      </c>
      <c r="F219" s="92" t="s">
        <v>27</v>
      </c>
      <c r="G219" s="92" t="s">
        <v>92</v>
      </c>
      <c r="H219" s="92" t="str">
        <f>_xlfn.XLOOKUP(O219,匹配表1065!T:T,匹配表1065!W:W)</f>
        <v>合肥市</v>
      </c>
      <c r="I219" s="89" t="str">
        <f>_xlfn.XLOOKUP(O219,匹配表1065!T:T,匹配表1065!X:X)</f>
        <v>PME2047</v>
      </c>
      <c r="J219" s="92" t="s">
        <v>97</v>
      </c>
      <c r="K219" s="89" cm="1">
        <f ca="1" t="array" ref="K219:L219">_xlfn.XLOOKUP(J219,匹配表1065!Y:Y,匹配表1065!AA:AB)</f>
        <v>2</v>
      </c>
      <c r="L219" s="89" t="str">
        <v>3个月以内</v>
      </c>
      <c r="M219" s="92" t="s">
        <v>35</v>
      </c>
      <c r="N219" s="92">
        <v>1</v>
      </c>
      <c r="O219" s="93" t="str">
        <f>_xlfn.XLOOKUP(P219,匹配表1065!U:U,匹配表1065!T:T)</f>
        <v>HO00000005</v>
      </c>
      <c r="P219" s="89" t="s">
        <v>98</v>
      </c>
      <c r="Q219" s="92" t="s">
        <v>287</v>
      </c>
      <c r="R219" s="89" t="str">
        <f>_xlfn.XLOOKUP(Q219,匹配表1065!L:L,匹配表1065!O:O)</f>
        <v>A</v>
      </c>
      <c r="S219" s="93" t="str">
        <f>IFERROR(_xlfn.XLOOKUP(Q219,匹配表1065!AI:AI,匹配表1065!AJ:AJ),"绿标")</f>
        <v>绿标</v>
      </c>
      <c r="T219" s="93" t="str" cm="1">
        <f t="array" ref="T219:U219">_xlfn.XLOOKUP(Q219,匹配表1065!L:L,匹配表1065!M:N)</f>
        <v>头痛</v>
      </c>
      <c r="U219" s="94" t="str">
        <v>神经内科</v>
      </c>
      <c r="V219" s="95" t="s">
        <v>33</v>
      </c>
      <c r="W219" s="93">
        <f>_xlfn.XLOOKUP(M219,匹配表1065!D:D,匹配表1065!F:F)*N219</f>
        <v>4</v>
      </c>
    </row>
    <row r="220" customHeight="1" spans="1:23">
      <c r="A220" s="89" t="s">
        <v>25</v>
      </c>
      <c r="B220" s="90">
        <v>46118</v>
      </c>
      <c r="C220" s="91" t="str">
        <f t="shared" si="6"/>
        <v>4月第2周</v>
      </c>
      <c r="D220" s="89" t="s">
        <v>322</v>
      </c>
      <c r="E220" s="89" t="str">
        <f t="shared" si="7"/>
        <v>4月第2周--周1</v>
      </c>
      <c r="F220" s="92" t="s">
        <v>27</v>
      </c>
      <c r="G220" s="92" t="s">
        <v>167</v>
      </c>
      <c r="H220" s="92" t="str">
        <f>_xlfn.XLOOKUP(O220,匹配表1065!T:T,匹配表1065!W:W)</f>
        <v>苏州市</v>
      </c>
      <c r="I220" s="89" t="str">
        <f>_xlfn.XLOOKUP(O220,匹配表1065!T:T,匹配表1065!X:X)</f>
        <v>PME2017</v>
      </c>
      <c r="J220" s="92" t="s">
        <v>323</v>
      </c>
      <c r="K220" s="89" cm="1">
        <f ca="1" t="array" ref="K220:L220">_xlfn.XLOOKUP(J220,匹配表1065!Y:Y,匹配表1065!AA:AB)</f>
        <v>7</v>
      </c>
      <c r="L220" s="89" t="str">
        <v>3个月以上</v>
      </c>
      <c r="M220" s="92" t="s">
        <v>35</v>
      </c>
      <c r="N220" s="92">
        <v>1</v>
      </c>
      <c r="O220" s="93" t="str">
        <f>_xlfn.XLOOKUP(P220,匹配表1065!U:U,匹配表1065!T:T)</f>
        <v>HO00001110</v>
      </c>
      <c r="P220" s="89" t="s">
        <v>324</v>
      </c>
      <c r="Q220" s="92" t="s">
        <v>325</v>
      </c>
      <c r="R220" s="89" t="str">
        <f>_xlfn.XLOOKUP(Q220,匹配表1065!L:L,匹配表1065!O:O)</f>
        <v>B</v>
      </c>
      <c r="S220" s="93" t="str">
        <f>IFERROR(_xlfn.XLOOKUP(Q220,匹配表1065!AI:AI,匹配表1065!AJ:AJ),"绿标")</f>
        <v>黑标</v>
      </c>
      <c r="T220" s="93" t="str" cm="1">
        <f t="array" ref="T220:U220">_xlfn.XLOOKUP(Q220,匹配表1065!L:L,匹配表1065!M:N)</f>
        <v>脑血管</v>
      </c>
      <c r="U220" s="94" t="str">
        <v>神经内科</v>
      </c>
      <c r="V220" s="95" t="s">
        <v>58</v>
      </c>
      <c r="W220" s="93">
        <f>_xlfn.XLOOKUP(M220,匹配表1065!D:D,匹配表1065!F:F)*N220</f>
        <v>4</v>
      </c>
    </row>
    <row r="221" customHeight="1" spans="1:23">
      <c r="A221" s="89" t="s">
        <v>25</v>
      </c>
      <c r="B221" s="90">
        <v>46118</v>
      </c>
      <c r="C221" s="91" t="str">
        <f t="shared" si="6"/>
        <v>4月第2周</v>
      </c>
      <c r="D221" s="89" t="s">
        <v>322</v>
      </c>
      <c r="E221" s="89" t="str">
        <f t="shared" si="7"/>
        <v>4月第2周--周1</v>
      </c>
      <c r="F221" s="92" t="s">
        <v>27</v>
      </c>
      <c r="G221" s="92" t="s">
        <v>167</v>
      </c>
      <c r="H221" s="92" t="str">
        <f>_xlfn.XLOOKUP(O221,匹配表1065!T:T,匹配表1065!W:W)</f>
        <v>南通市</v>
      </c>
      <c r="I221" s="89" t="str">
        <f>_xlfn.XLOOKUP(O221,匹配表1065!T:T,匹配表1065!X:X)</f>
        <v>PME2013</v>
      </c>
      <c r="J221" s="92" t="s">
        <v>180</v>
      </c>
      <c r="K221" s="89" cm="1">
        <f ca="1" t="array" ref="K221:L221">_xlfn.XLOOKUP(J221,匹配表1065!Y:Y,匹配表1065!AA:AB)</f>
        <v>51</v>
      </c>
      <c r="L221" s="89" t="str">
        <v>3个月以上</v>
      </c>
      <c r="M221" s="92" t="s">
        <v>35</v>
      </c>
      <c r="N221" s="92">
        <v>1</v>
      </c>
      <c r="O221" s="93" t="str">
        <f>_xlfn.XLOOKUP(P221,匹配表1065!U:U,匹配表1065!T:T)</f>
        <v>HO00001066</v>
      </c>
      <c r="P221" s="89" t="s">
        <v>183</v>
      </c>
      <c r="Q221" s="92" t="s">
        <v>296</v>
      </c>
      <c r="R221" s="89" t="str">
        <f>_xlfn.XLOOKUP(Q221,匹配表1065!L:L,匹配表1065!O:O)</f>
        <v>C</v>
      </c>
      <c r="S221" s="93" t="str">
        <f>IFERROR(_xlfn.XLOOKUP(Q221,匹配表1065!AI:AI,匹配表1065!AJ:AJ),"绿标")</f>
        <v>红标</v>
      </c>
      <c r="T221" s="93" t="str" cm="1">
        <f t="array" ref="T221:U221">_xlfn.XLOOKUP(Q221,匹配表1065!L:L,匹配表1065!M:N)</f>
        <v>眩晕</v>
      </c>
      <c r="U221" s="94" t="str">
        <v>耳鼻喉科</v>
      </c>
      <c r="V221" s="95" t="s">
        <v>58</v>
      </c>
      <c r="W221" s="93">
        <f>_xlfn.XLOOKUP(M221,匹配表1065!D:D,匹配表1065!F:F)*N221</f>
        <v>4</v>
      </c>
    </row>
    <row r="222" customHeight="1" spans="1:23">
      <c r="A222" s="89" t="s">
        <v>25</v>
      </c>
      <c r="B222" s="90">
        <v>46118</v>
      </c>
      <c r="C222" s="91" t="str">
        <f t="shared" si="6"/>
        <v>4月第2周</v>
      </c>
      <c r="D222" s="89" t="s">
        <v>322</v>
      </c>
      <c r="E222" s="89" t="str">
        <f t="shared" si="7"/>
        <v>4月第2周--周1</v>
      </c>
      <c r="F222" s="92" t="s">
        <v>27</v>
      </c>
      <c r="G222" s="92" t="s">
        <v>167</v>
      </c>
      <c r="H222" s="92" t="str">
        <f>_xlfn.XLOOKUP(O222,匹配表1065!T:T,匹配表1065!W:W)</f>
        <v>苏州市</v>
      </c>
      <c r="I222" s="89" t="str">
        <f>_xlfn.XLOOKUP(O222,匹配表1065!T:T,匹配表1065!X:X)</f>
        <v>PME2009</v>
      </c>
      <c r="J222" s="92" t="s">
        <v>193</v>
      </c>
      <c r="K222" s="89" cm="1">
        <f ca="1" t="array" ref="K222:L222">_xlfn.XLOOKUP(J222,匹配表1065!Y:Y,匹配表1065!AA:AB)</f>
        <v>7</v>
      </c>
      <c r="L222" s="89" t="str">
        <v>3个月以上</v>
      </c>
      <c r="M222" s="92" t="s">
        <v>35</v>
      </c>
      <c r="N222" s="92">
        <v>1</v>
      </c>
      <c r="O222" s="93" t="str">
        <f>_xlfn.XLOOKUP(P222,匹配表1065!U:U,匹配表1065!T:T)</f>
        <v>HO00017518</v>
      </c>
      <c r="P222" s="89" t="s">
        <v>194</v>
      </c>
      <c r="Q222" s="92" t="s">
        <v>195</v>
      </c>
      <c r="R222" s="89" t="str">
        <f>_xlfn.XLOOKUP(Q222,匹配表1065!L:L,匹配表1065!O:O)</f>
        <v>C</v>
      </c>
      <c r="S222" s="93" t="str">
        <f>IFERROR(_xlfn.XLOOKUP(Q222,匹配表1065!AI:AI,匹配表1065!AJ:AJ),"绿标")</f>
        <v>红标</v>
      </c>
      <c r="T222" s="93" t="str" cm="1">
        <f t="array" ref="T222:U222">_xlfn.XLOOKUP(Q222,匹配表1065!L:L,匹配表1065!M:N)</f>
        <v>眩晕</v>
      </c>
      <c r="U222" s="94" t="str">
        <v>耳鼻喉科</v>
      </c>
      <c r="V222" s="95" t="s">
        <v>58</v>
      </c>
      <c r="W222" s="93">
        <f>_xlfn.XLOOKUP(M222,匹配表1065!D:D,匹配表1065!F:F)*N222</f>
        <v>4</v>
      </c>
    </row>
    <row r="223" customHeight="1" spans="1:23">
      <c r="A223" s="89" t="s">
        <v>25</v>
      </c>
      <c r="B223" s="90">
        <v>46118</v>
      </c>
      <c r="C223" s="91" t="str">
        <f t="shared" si="6"/>
        <v>4月第2周</v>
      </c>
      <c r="D223" s="89" t="s">
        <v>322</v>
      </c>
      <c r="E223" s="89" t="str">
        <f t="shared" si="7"/>
        <v>4月第2周--周1</v>
      </c>
      <c r="F223" s="92" t="s">
        <v>27</v>
      </c>
      <c r="G223" s="92" t="s">
        <v>167</v>
      </c>
      <c r="H223" s="92" t="str">
        <f>_xlfn.XLOOKUP(O223,匹配表1065!T:T,匹配表1065!W:W)</f>
        <v>苏州市</v>
      </c>
      <c r="I223" s="89" t="str">
        <f>_xlfn.XLOOKUP(O223,匹配表1065!T:T,匹配表1065!X:X)</f>
        <v>PME2011</v>
      </c>
      <c r="J223" s="92" t="s">
        <v>168</v>
      </c>
      <c r="K223" s="89" cm="1">
        <f ca="1" t="array" ref="K223:L223">_xlfn.XLOOKUP(J223,匹配表1065!Y:Y,匹配表1065!AA:AB)</f>
        <v>19</v>
      </c>
      <c r="L223" s="89" t="str">
        <v>3个月以上</v>
      </c>
      <c r="M223" s="92" t="s">
        <v>30</v>
      </c>
      <c r="N223" s="92">
        <v>1</v>
      </c>
      <c r="O223" s="93" t="str">
        <f>_xlfn.XLOOKUP(P223,匹配表1065!U:U,匹配表1065!T:T)</f>
        <v>HO00307823</v>
      </c>
      <c r="P223" s="89" t="s">
        <v>169</v>
      </c>
      <c r="Q223" s="92" t="s">
        <v>172</v>
      </c>
      <c r="R223" s="89" t="str">
        <f>_xlfn.XLOOKUP(Q223,匹配表1065!L:L,匹配表1065!O:O)</f>
        <v>C</v>
      </c>
      <c r="S223" s="93" t="str">
        <f>IFERROR(_xlfn.XLOOKUP(Q223,匹配表1065!AI:AI,匹配表1065!AJ:AJ),"绿标")</f>
        <v>绿标</v>
      </c>
      <c r="T223" s="93" t="str" cm="1">
        <f t="array" ref="T223:U223">_xlfn.XLOOKUP(Q223,匹配表1065!L:L,匹配表1065!M:N)</f>
        <v>眩晕</v>
      </c>
      <c r="U223" s="94" t="str">
        <v>神经内科</v>
      </c>
      <c r="V223" s="95" t="s">
        <v>70</v>
      </c>
      <c r="W223" s="93">
        <f>_xlfn.XLOOKUP(M223,匹配表1065!D:D,匹配表1065!F:F)*N223</f>
        <v>12</v>
      </c>
    </row>
    <row r="224" customHeight="1" spans="1:23">
      <c r="A224" s="89" t="s">
        <v>25</v>
      </c>
      <c r="B224" s="90">
        <v>46118</v>
      </c>
      <c r="C224" s="91" t="str">
        <f t="shared" si="6"/>
        <v>4月第2周</v>
      </c>
      <c r="D224" s="89" t="s">
        <v>322</v>
      </c>
      <c r="E224" s="89" t="str">
        <f t="shared" si="7"/>
        <v>4月第2周--周1</v>
      </c>
      <c r="F224" s="92" t="s">
        <v>27</v>
      </c>
      <c r="G224" s="92" t="s">
        <v>167</v>
      </c>
      <c r="H224" s="92" t="str">
        <f>_xlfn.XLOOKUP(O224,匹配表1065!T:T,匹配表1065!W:W)</f>
        <v>苏州市</v>
      </c>
      <c r="I224" s="89" t="str">
        <f>_xlfn.XLOOKUP(O224,匹配表1065!T:T,匹配表1065!X:X)</f>
        <v>PME2016</v>
      </c>
      <c r="J224" s="89" t="s">
        <v>173</v>
      </c>
      <c r="K224" s="89" cm="1">
        <f ca="1" t="array" ref="K224:L224">_xlfn.XLOOKUP(J224,匹配表1065!Y:Y,匹配表1065!AA:AB)</f>
        <v>1</v>
      </c>
      <c r="L224" s="89" t="str">
        <v>3个月以内</v>
      </c>
      <c r="M224" s="92" t="s">
        <v>30</v>
      </c>
      <c r="N224" s="92">
        <v>1</v>
      </c>
      <c r="O224" s="93" t="str">
        <f>_xlfn.XLOOKUP(P224,匹配表1065!U:U,匹配表1065!T:T)</f>
        <v>HO00001048</v>
      </c>
      <c r="P224" s="89" t="s">
        <v>176</v>
      </c>
      <c r="Q224" s="92" t="s">
        <v>290</v>
      </c>
      <c r="R224" s="89" t="str">
        <f>_xlfn.XLOOKUP(Q224,匹配表1065!L:L,匹配表1065!O:O)</f>
        <v>A</v>
      </c>
      <c r="S224" s="93" t="str">
        <f>IFERROR(_xlfn.XLOOKUP(Q224,匹配表1065!AI:AI,匹配表1065!AJ:AJ),"绿标")</f>
        <v>红标</v>
      </c>
      <c r="T224" s="93" t="str" cm="1">
        <f t="array" ref="T224:U224">_xlfn.XLOOKUP(Q224,匹配表1065!L:L,匹配表1065!M:N)</f>
        <v>头痛</v>
      </c>
      <c r="U224" s="94" t="str">
        <v>神经内科</v>
      </c>
      <c r="V224" s="95" t="s">
        <v>70</v>
      </c>
      <c r="W224" s="93">
        <f>_xlfn.XLOOKUP(M224,匹配表1065!D:D,匹配表1065!F:F)*N224</f>
        <v>12</v>
      </c>
    </row>
    <row r="225" customHeight="1" spans="1:23">
      <c r="A225" s="89" t="s">
        <v>25</v>
      </c>
      <c r="B225" s="90">
        <v>46118</v>
      </c>
      <c r="C225" s="91" t="str">
        <f t="shared" si="6"/>
        <v>4月第2周</v>
      </c>
      <c r="D225" s="89" t="s">
        <v>322</v>
      </c>
      <c r="E225" s="89" t="str">
        <f t="shared" si="7"/>
        <v>4月第2周--周1</v>
      </c>
      <c r="F225" s="92" t="s">
        <v>27</v>
      </c>
      <c r="G225" s="92" t="s">
        <v>167</v>
      </c>
      <c r="H225" s="92" t="str">
        <f>_xlfn.XLOOKUP(O225,匹配表1065!T:T,匹配表1065!W:W)</f>
        <v>苏州市</v>
      </c>
      <c r="I225" s="89" t="str">
        <f>_xlfn.XLOOKUP(O225,匹配表1065!T:T,匹配表1065!X:X)</f>
        <v>PME2016</v>
      </c>
      <c r="J225" s="89" t="s">
        <v>173</v>
      </c>
      <c r="K225" s="89" cm="1">
        <f ca="1" t="array" ref="K225:L225">_xlfn.XLOOKUP(J225,匹配表1065!Y:Y,匹配表1065!AA:AB)</f>
        <v>1</v>
      </c>
      <c r="L225" s="89" t="str">
        <v>3个月以内</v>
      </c>
      <c r="M225" s="92" t="s">
        <v>30</v>
      </c>
      <c r="N225" s="92">
        <v>1</v>
      </c>
      <c r="O225" s="93" t="str">
        <f>_xlfn.XLOOKUP(P225,匹配表1065!U:U,匹配表1065!T:T)</f>
        <v>HO00001043</v>
      </c>
      <c r="P225" s="89" t="s">
        <v>221</v>
      </c>
      <c r="Q225" s="92" t="s">
        <v>291</v>
      </c>
      <c r="R225" s="89" t="str">
        <f>_xlfn.XLOOKUP(Q225,匹配表1065!L:L,匹配表1065!O:O)</f>
        <v>A</v>
      </c>
      <c r="S225" s="93" t="str">
        <f>IFERROR(_xlfn.XLOOKUP(Q225,匹配表1065!AI:AI,匹配表1065!AJ:AJ),"绿标")</f>
        <v>红标</v>
      </c>
      <c r="T225" s="93" t="str" cm="1">
        <f t="array" ref="T225:U225">_xlfn.XLOOKUP(Q225,匹配表1065!L:L,匹配表1065!M:N)</f>
        <v>头痛</v>
      </c>
      <c r="U225" s="94" t="str">
        <v>神经内科</v>
      </c>
      <c r="V225" s="95" t="s">
        <v>70</v>
      </c>
      <c r="W225" s="93">
        <f>_xlfn.XLOOKUP(M225,匹配表1065!D:D,匹配表1065!F:F)*N225</f>
        <v>12</v>
      </c>
    </row>
    <row r="226" customHeight="1" spans="1:23">
      <c r="A226" s="89" t="s">
        <v>25</v>
      </c>
      <c r="B226" s="90">
        <v>46118</v>
      </c>
      <c r="C226" s="91" t="str">
        <f t="shared" si="6"/>
        <v>4月第2周</v>
      </c>
      <c r="D226" s="89" t="s">
        <v>322</v>
      </c>
      <c r="E226" s="89" t="str">
        <f t="shared" si="7"/>
        <v>4月第2周--周1</v>
      </c>
      <c r="F226" s="92" t="s">
        <v>27</v>
      </c>
      <c r="G226" s="92" t="s">
        <v>167</v>
      </c>
      <c r="H226" s="92" t="str">
        <f>_xlfn.XLOOKUP(O226,匹配表1065!T:T,匹配表1065!W:W)</f>
        <v>苏州市</v>
      </c>
      <c r="I226" s="89" t="str">
        <f>_xlfn.XLOOKUP(O226,匹配表1065!T:T,匹配表1065!X:X)</f>
        <v>PME2010</v>
      </c>
      <c r="J226" s="92" t="s">
        <v>186</v>
      </c>
      <c r="K226" s="89" cm="1">
        <f ca="1" t="array" ref="K226:L226">_xlfn.XLOOKUP(J226,匹配表1065!Y:Y,匹配表1065!AA:AB)</f>
        <v>6</v>
      </c>
      <c r="L226" s="89" t="str">
        <v>3个月以上</v>
      </c>
      <c r="M226" s="92" t="s">
        <v>35</v>
      </c>
      <c r="N226" s="92">
        <v>1</v>
      </c>
      <c r="O226" s="93" t="str">
        <f>_xlfn.XLOOKUP(P226,匹配表1065!U:U,匹配表1065!T:T)</f>
        <v>HO00001056</v>
      </c>
      <c r="P226" s="89" t="s">
        <v>326</v>
      </c>
      <c r="Q226" s="92" t="s">
        <v>327</v>
      </c>
      <c r="R226" s="89" t="str">
        <f>_xlfn.XLOOKUP(Q226,匹配表1065!L:L,匹配表1065!O:O)</f>
        <v>A</v>
      </c>
      <c r="S226" s="93" t="str">
        <f>IFERROR(_xlfn.XLOOKUP(Q226,匹配表1065!AI:AI,匹配表1065!AJ:AJ),"绿标")</f>
        <v>红标</v>
      </c>
      <c r="T226" s="93" t="str" cm="1">
        <f t="array" ref="T226:U226">_xlfn.XLOOKUP(Q226,匹配表1065!L:L,匹配表1065!M:N)</f>
        <v>头痛</v>
      </c>
      <c r="U226" s="94" t="str">
        <v>神经内科</v>
      </c>
      <c r="V226" s="95" t="s">
        <v>58</v>
      </c>
      <c r="W226" s="93">
        <f>_xlfn.XLOOKUP(M226,匹配表1065!D:D,匹配表1065!F:F)*N226</f>
        <v>4</v>
      </c>
    </row>
    <row r="227" customHeight="1" spans="1:23">
      <c r="A227" s="89" t="s">
        <v>25</v>
      </c>
      <c r="B227" s="90">
        <v>46118</v>
      </c>
      <c r="C227" s="91" t="str">
        <f t="shared" si="6"/>
        <v>4月第2周</v>
      </c>
      <c r="D227" s="89" t="s">
        <v>322</v>
      </c>
      <c r="E227" s="89" t="str">
        <f t="shared" si="7"/>
        <v>4月第2周--周1</v>
      </c>
      <c r="F227" s="92" t="s">
        <v>27</v>
      </c>
      <c r="G227" s="92" t="s">
        <v>104</v>
      </c>
      <c r="H227" s="92" t="str">
        <f>_xlfn.XLOOKUP(O227,匹配表1065!T:T,匹配表1065!W:W)</f>
        <v>临沂市</v>
      </c>
      <c r="I227" s="89" t="str">
        <f>_xlfn.XLOOKUP(O227,匹配表1065!T:T,匹配表1065!X:X)</f>
        <v>PME2045</v>
      </c>
      <c r="J227" s="92" t="s">
        <v>116</v>
      </c>
      <c r="K227" s="89" cm="1">
        <f ca="1" t="array" ref="K227:L227">_xlfn.XLOOKUP(J227,匹配表1065!Y:Y,匹配表1065!AA:AB)</f>
        <v>13</v>
      </c>
      <c r="L227" s="89" t="str">
        <v>3个月以上</v>
      </c>
      <c r="M227" s="92" t="s">
        <v>30</v>
      </c>
      <c r="N227" s="92">
        <v>1</v>
      </c>
      <c r="O227" s="93" t="str">
        <f>_xlfn.XLOOKUP(P227,匹配表1065!U:U,匹配表1065!T:T)</f>
        <v>HO00001523</v>
      </c>
      <c r="P227" s="89" t="s">
        <v>238</v>
      </c>
      <c r="Q227" s="92" t="s">
        <v>239</v>
      </c>
      <c r="R227" s="89" t="str">
        <f>_xlfn.XLOOKUP(Q227,匹配表1065!L:L,匹配表1065!O:O)</f>
        <v>A</v>
      </c>
      <c r="S227" s="93" t="str">
        <f>IFERROR(_xlfn.XLOOKUP(Q227,匹配表1065!AI:AI,匹配表1065!AJ:AJ),"绿标")</f>
        <v>绿标</v>
      </c>
      <c r="T227" s="93" t="str" cm="1">
        <f t="array" ref="T227:U227">_xlfn.XLOOKUP(Q227,匹配表1065!L:L,匹配表1065!M:N)</f>
        <v>头痛</v>
      </c>
      <c r="U227" s="94" t="str">
        <v>神经内科</v>
      </c>
      <c r="V227" s="95" t="s">
        <v>42</v>
      </c>
      <c r="W227" s="93">
        <f>_xlfn.XLOOKUP(M227,匹配表1065!D:D,匹配表1065!F:F)*N227</f>
        <v>12</v>
      </c>
    </row>
    <row r="228" customHeight="1" spans="1:23">
      <c r="A228" s="89" t="s">
        <v>25</v>
      </c>
      <c r="B228" s="90">
        <v>46118</v>
      </c>
      <c r="C228" s="91" t="str">
        <f t="shared" si="6"/>
        <v>4月第2周</v>
      </c>
      <c r="D228" s="89" t="s">
        <v>322</v>
      </c>
      <c r="E228" s="89" t="str">
        <f t="shared" si="7"/>
        <v>4月第2周--周1</v>
      </c>
      <c r="F228" s="92" t="s">
        <v>27</v>
      </c>
      <c r="G228" s="92" t="s">
        <v>104</v>
      </c>
      <c r="H228" s="92" t="str">
        <f>_xlfn.XLOOKUP(O228,匹配表1065!T:T,匹配表1065!W:W)</f>
        <v>济南市</v>
      </c>
      <c r="I228" s="89" t="str">
        <f>_xlfn.XLOOKUP(O228,匹配表1065!T:T,匹配表1065!X:X)</f>
        <v>PME2024</v>
      </c>
      <c r="J228" s="92" t="s">
        <v>125</v>
      </c>
      <c r="K228" s="89" cm="1">
        <f ca="1" t="array" ref="K228:L228">_xlfn.XLOOKUP(J228,匹配表1065!Y:Y,匹配表1065!AA:AB)</f>
        <v>9</v>
      </c>
      <c r="L228" s="89" t="str">
        <v>3个月以上</v>
      </c>
      <c r="M228" s="92" t="s">
        <v>30</v>
      </c>
      <c r="N228" s="92">
        <v>1</v>
      </c>
      <c r="O228" s="93" t="str">
        <f>_xlfn.XLOOKUP(P228,匹配表1065!U:U,匹配表1065!T:T)</f>
        <v>HO00001404</v>
      </c>
      <c r="P228" s="89" t="s">
        <v>126</v>
      </c>
      <c r="Q228" s="92" t="s">
        <v>233</v>
      </c>
      <c r="R228" s="89" t="str">
        <f>_xlfn.XLOOKUP(Q228,匹配表1065!L:L,匹配表1065!O:O)</f>
        <v>B</v>
      </c>
      <c r="S228" s="93" t="str">
        <f>IFERROR(_xlfn.XLOOKUP(Q228,匹配表1065!AI:AI,匹配表1065!AJ:AJ),"绿标")</f>
        <v>红标</v>
      </c>
      <c r="T228" s="93" t="str" cm="1">
        <f t="array" ref="T228:U228">_xlfn.XLOOKUP(Q228,匹配表1065!L:L,匹配表1065!M:N)</f>
        <v>脑血管</v>
      </c>
      <c r="U228" s="94" t="str">
        <v>神经内科</v>
      </c>
      <c r="V228" s="95" t="s">
        <v>58</v>
      </c>
      <c r="W228" s="93">
        <f>_xlfn.XLOOKUP(M228,匹配表1065!D:D,匹配表1065!F:F)*N228</f>
        <v>12</v>
      </c>
    </row>
    <row r="229" customHeight="1" spans="1:23">
      <c r="A229" s="89" t="s">
        <v>25</v>
      </c>
      <c r="B229" s="90">
        <v>46118</v>
      </c>
      <c r="C229" s="91" t="str">
        <f t="shared" si="6"/>
        <v>4月第2周</v>
      </c>
      <c r="D229" s="89" t="s">
        <v>322</v>
      </c>
      <c r="E229" s="89" t="str">
        <f t="shared" si="7"/>
        <v>4月第2周--周1</v>
      </c>
      <c r="F229" s="92" t="s">
        <v>27</v>
      </c>
      <c r="G229" s="92" t="s">
        <v>104</v>
      </c>
      <c r="H229" s="92" t="str">
        <f>_xlfn.XLOOKUP(O229,匹配表1065!T:T,匹配表1065!W:W)</f>
        <v>东营市</v>
      </c>
      <c r="I229" s="89" t="str">
        <f>_xlfn.XLOOKUP(O229,匹配表1065!T:T,匹配表1065!X:X)</f>
        <v>PME2028</v>
      </c>
      <c r="J229" s="92" t="s">
        <v>121</v>
      </c>
      <c r="K229" s="89" cm="1">
        <f ca="1" t="array" ref="K229:L229">_xlfn.XLOOKUP(J229,匹配表1065!Y:Y,匹配表1065!AA:AB)</f>
        <v>26</v>
      </c>
      <c r="L229" s="89" t="str">
        <v>3个月以上</v>
      </c>
      <c r="M229" s="92" t="s">
        <v>55</v>
      </c>
      <c r="N229" s="92">
        <v>1</v>
      </c>
      <c r="O229" s="93" t="str">
        <f>_xlfn.XLOOKUP(P229,匹配表1065!U:U,匹配表1065!T:T)</f>
        <v>HO00001421</v>
      </c>
      <c r="P229" s="89" t="s">
        <v>122</v>
      </c>
      <c r="Q229" s="92" t="s">
        <v>328</v>
      </c>
      <c r="R229" s="89" t="str">
        <f>_xlfn.XLOOKUP(Q229,匹配表1065!L:L,匹配表1065!O:O)</f>
        <v>B</v>
      </c>
      <c r="S229" s="93" t="str">
        <f>IFERROR(_xlfn.XLOOKUP(Q229,匹配表1065!AI:AI,匹配表1065!AJ:AJ),"绿标")</f>
        <v>绿标</v>
      </c>
      <c r="T229" s="93" t="str" cm="1">
        <f t="array" ref="T229:U229">_xlfn.XLOOKUP(Q229,匹配表1065!L:L,匹配表1065!M:N)</f>
        <v>抑郁焦虑</v>
      </c>
      <c r="U229" s="94" t="str">
        <v>神经内科</v>
      </c>
      <c r="V229" s="95" t="s">
        <v>33</v>
      </c>
      <c r="W229" s="93">
        <f>_xlfn.XLOOKUP(M229,匹配表1065!D:D,匹配表1065!F:F)*N229</f>
        <v>8</v>
      </c>
    </row>
    <row r="230" customHeight="1" spans="1:23">
      <c r="A230" s="89" t="s">
        <v>25</v>
      </c>
      <c r="B230" s="90">
        <v>46118</v>
      </c>
      <c r="C230" s="91" t="str">
        <f t="shared" si="6"/>
        <v>4月第2周</v>
      </c>
      <c r="D230" s="89" t="s">
        <v>322</v>
      </c>
      <c r="E230" s="89" t="str">
        <f t="shared" si="7"/>
        <v>4月第2周--周1</v>
      </c>
      <c r="F230" s="92" t="s">
        <v>27</v>
      </c>
      <c r="G230" s="92" t="s">
        <v>104</v>
      </c>
      <c r="H230" s="92" t="str">
        <f>_xlfn.XLOOKUP(O230,匹配表1065!T:T,匹配表1065!W:W)</f>
        <v>济南市</v>
      </c>
      <c r="I230" s="89" t="str">
        <f>_xlfn.XLOOKUP(O230,匹配表1065!T:T,匹配表1065!X:X)</f>
        <v>PME2029</v>
      </c>
      <c r="J230" s="92" t="s">
        <v>128</v>
      </c>
      <c r="K230" s="89" cm="1">
        <f ca="1" t="array" ref="K230:L230">_xlfn.XLOOKUP(J230,匹配表1065!Y:Y,匹配表1065!AA:AB)</f>
        <v>13</v>
      </c>
      <c r="L230" s="89" t="str">
        <v>3个月以上</v>
      </c>
      <c r="M230" s="92" t="s">
        <v>30</v>
      </c>
      <c r="N230" s="92">
        <v>1</v>
      </c>
      <c r="O230" s="93" t="str">
        <f>_xlfn.XLOOKUP(P230,匹配表1065!U:U,匹配表1065!T:T)</f>
        <v>HO00001403</v>
      </c>
      <c r="P230" s="89" t="s">
        <v>329</v>
      </c>
      <c r="Q230" s="92" t="s">
        <v>330</v>
      </c>
      <c r="R230" s="89" t="str">
        <f>_xlfn.XLOOKUP(Q230,匹配表1065!L:L,匹配表1065!O:O)</f>
        <v>A</v>
      </c>
      <c r="S230" s="93" t="str">
        <f>IFERROR(_xlfn.XLOOKUP(Q230,匹配表1065!AI:AI,匹配表1065!AJ:AJ),"绿标")</f>
        <v>黑标</v>
      </c>
      <c r="T230" s="93" t="str" cm="1">
        <f t="array" ref="T230:U230">_xlfn.XLOOKUP(Q230,匹配表1065!L:L,匹配表1065!M:N)</f>
        <v>头痛</v>
      </c>
      <c r="U230" s="94" t="str">
        <v>神经内科</v>
      </c>
      <c r="V230" s="95" t="s">
        <v>33</v>
      </c>
      <c r="W230" s="93">
        <f>_xlfn.XLOOKUP(M230,匹配表1065!D:D,匹配表1065!F:F)*N230</f>
        <v>12</v>
      </c>
    </row>
    <row r="231" customHeight="1" spans="1:23">
      <c r="A231" s="89" t="s">
        <v>25</v>
      </c>
      <c r="B231" s="90">
        <v>46118</v>
      </c>
      <c r="C231" s="91" t="str">
        <f t="shared" si="6"/>
        <v>4月第2周</v>
      </c>
      <c r="D231" s="89" t="s">
        <v>322</v>
      </c>
      <c r="E231" s="89" t="str">
        <f t="shared" si="7"/>
        <v>4月第2周--周1</v>
      </c>
      <c r="F231" s="92" t="s">
        <v>27</v>
      </c>
      <c r="G231" s="92" t="s">
        <v>104</v>
      </c>
      <c r="H231" s="92" t="str">
        <f>_xlfn.XLOOKUP(O231,匹配表1065!T:T,匹配表1065!W:W)</f>
        <v>济南市</v>
      </c>
      <c r="I231" s="89" t="str">
        <f>_xlfn.XLOOKUP(O231,匹配表1065!T:T,匹配表1065!X:X)</f>
        <v>PME2025</v>
      </c>
      <c r="J231" s="92" t="s">
        <v>128</v>
      </c>
      <c r="K231" s="89" cm="1">
        <f ca="1" t="array" ref="K231:L231">_xlfn.XLOOKUP(J231,匹配表1065!Y:Y,匹配表1065!AA:AB)</f>
        <v>13</v>
      </c>
      <c r="L231" s="89" t="str">
        <v>3个月以上</v>
      </c>
      <c r="M231" s="92" t="s">
        <v>35</v>
      </c>
      <c r="N231" s="92">
        <v>3</v>
      </c>
      <c r="O231" s="93" t="str">
        <f>_xlfn.XLOOKUP(P231,匹配表1065!U:U,匹配表1065!T:T)</f>
        <v>HO00001400</v>
      </c>
      <c r="P231" s="89" t="s">
        <v>112</v>
      </c>
      <c r="Q231" s="92" t="s">
        <v>131</v>
      </c>
      <c r="R231" s="89" t="str">
        <f>_xlfn.XLOOKUP(Q231,匹配表1065!L:L,匹配表1065!O:O)</f>
        <v>B</v>
      </c>
      <c r="S231" s="93" t="str">
        <f>IFERROR(_xlfn.XLOOKUP(Q231,匹配表1065!AI:AI,匹配表1065!AJ:AJ),"绿标")</f>
        <v>红标</v>
      </c>
      <c r="T231" s="93" t="str" cm="1">
        <f t="array" ref="T231:U231">_xlfn.XLOOKUP(Q231,匹配表1065!L:L,匹配表1065!M:N)</f>
        <v>脑血管</v>
      </c>
      <c r="U231" s="94" t="str">
        <v>神经内科</v>
      </c>
      <c r="V231" s="95" t="s">
        <v>58</v>
      </c>
      <c r="W231" s="93">
        <f>_xlfn.XLOOKUP(M231,匹配表1065!D:D,匹配表1065!F:F)*N231</f>
        <v>12</v>
      </c>
    </row>
    <row r="232" customHeight="1" spans="1:23">
      <c r="A232" s="89" t="s">
        <v>25</v>
      </c>
      <c r="B232" s="90">
        <v>46118</v>
      </c>
      <c r="C232" s="91" t="str">
        <f t="shared" si="6"/>
        <v>4月第2周</v>
      </c>
      <c r="D232" s="89" t="s">
        <v>322</v>
      </c>
      <c r="E232" s="89" t="str">
        <f t="shared" si="7"/>
        <v>4月第2周--周1</v>
      </c>
      <c r="F232" s="92" t="s">
        <v>27</v>
      </c>
      <c r="G232" s="92" t="s">
        <v>104</v>
      </c>
      <c r="H232" s="92" t="str">
        <f>_xlfn.XLOOKUP(O232,匹配表1065!T:T,匹配表1065!W:W)</f>
        <v>聊城市</v>
      </c>
      <c r="I232" s="89" t="str">
        <f>_xlfn.XLOOKUP(O232,匹配表1065!T:T,匹配表1065!X:X)</f>
        <v>PME2046</v>
      </c>
      <c r="J232" s="92" t="s">
        <v>108</v>
      </c>
      <c r="K232" s="89" cm="1">
        <f ca="1" t="array" ref="K232:L232">_xlfn.XLOOKUP(J232,匹配表1065!Y:Y,匹配表1065!AA:AB)</f>
        <v>8</v>
      </c>
      <c r="L232" s="89" t="str">
        <v>3个月以上</v>
      </c>
      <c r="M232" s="92" t="s">
        <v>30</v>
      </c>
      <c r="N232" s="92">
        <v>1</v>
      </c>
      <c r="O232" s="93" t="str">
        <f>_xlfn.XLOOKUP(P232,匹配表1065!U:U,匹配表1065!T:T)</f>
        <v>HO00001415</v>
      </c>
      <c r="P232" s="89" t="s">
        <v>109</v>
      </c>
      <c r="Q232" s="92" t="s">
        <v>110</v>
      </c>
      <c r="R232" s="89" t="str">
        <f>_xlfn.XLOOKUP(Q232,匹配表1065!L:L,匹配表1065!O:O)</f>
        <v>B</v>
      </c>
      <c r="S232" s="93" t="str">
        <f>IFERROR(_xlfn.XLOOKUP(Q232,匹配表1065!AI:AI,匹配表1065!AJ:AJ),"绿标")</f>
        <v>绿标</v>
      </c>
      <c r="T232" s="93" t="str" cm="1">
        <f t="array" ref="T232:U232">_xlfn.XLOOKUP(Q232,匹配表1065!L:L,匹配表1065!M:N)</f>
        <v>脑血管</v>
      </c>
      <c r="U232" s="94" t="str">
        <v>神经内科</v>
      </c>
      <c r="V232" s="95" t="s">
        <v>33</v>
      </c>
      <c r="W232" s="93">
        <f>_xlfn.XLOOKUP(M232,匹配表1065!D:D,匹配表1065!F:F)*N232</f>
        <v>12</v>
      </c>
    </row>
    <row r="233" customHeight="1" spans="1:23">
      <c r="A233" s="89" t="s">
        <v>25</v>
      </c>
      <c r="B233" s="90">
        <v>46118</v>
      </c>
      <c r="C233" s="91" t="str">
        <f t="shared" si="6"/>
        <v>4月第2周</v>
      </c>
      <c r="D233" s="89" t="s">
        <v>322</v>
      </c>
      <c r="E233" s="89" t="str">
        <f t="shared" si="7"/>
        <v>4月第2周--周1</v>
      </c>
      <c r="F233" s="92" t="s">
        <v>27</v>
      </c>
      <c r="G233" s="92" t="s">
        <v>104</v>
      </c>
      <c r="H233" s="92" t="str">
        <f>_xlfn.XLOOKUP(O233,匹配表1065!T:T,匹配表1065!W:W)</f>
        <v>济南市</v>
      </c>
      <c r="I233" s="89" t="str">
        <f>_xlfn.XLOOKUP(O233,匹配表1065!T:T,匹配表1065!X:X)</f>
        <v>PME2025</v>
      </c>
      <c r="J233" s="92" t="s">
        <v>111</v>
      </c>
      <c r="K233" s="89" cm="1">
        <f ca="1" t="array" ref="K233:L233">_xlfn.XLOOKUP(J233,匹配表1065!Y:Y,匹配表1065!AA:AB)</f>
        <v>30</v>
      </c>
      <c r="L233" s="89" t="str">
        <v>3个月以上</v>
      </c>
      <c r="M233" s="92" t="s">
        <v>30</v>
      </c>
      <c r="N233" s="92">
        <v>1</v>
      </c>
      <c r="O233" s="93" t="str">
        <f>_xlfn.XLOOKUP(P233,匹配表1065!U:U,匹配表1065!T:T)</f>
        <v>HO00001400</v>
      </c>
      <c r="P233" s="89" t="s">
        <v>112</v>
      </c>
      <c r="Q233" s="92" t="s">
        <v>113</v>
      </c>
      <c r="R233" s="89" t="str">
        <f>_xlfn.XLOOKUP(Q233,匹配表1065!L:L,匹配表1065!O:O)</f>
        <v>B</v>
      </c>
      <c r="S233" s="93" t="str">
        <f>IFERROR(_xlfn.XLOOKUP(Q233,匹配表1065!AI:AI,匹配表1065!AJ:AJ),"绿标")</f>
        <v>红标</v>
      </c>
      <c r="T233" s="93" t="str" cm="1">
        <f t="array" ref="T233:U233">_xlfn.XLOOKUP(Q233,匹配表1065!L:L,匹配表1065!M:N)</f>
        <v>抑郁焦虑</v>
      </c>
      <c r="U233" s="94" t="str">
        <v>神经内科</v>
      </c>
      <c r="V233" s="95" t="s">
        <v>67</v>
      </c>
      <c r="W233" s="93">
        <f>_xlfn.XLOOKUP(M233,匹配表1065!D:D,匹配表1065!F:F)*N233</f>
        <v>12</v>
      </c>
    </row>
    <row r="234" customHeight="1" spans="1:23">
      <c r="A234" s="89" t="s">
        <v>25</v>
      </c>
      <c r="B234" s="90">
        <v>46118</v>
      </c>
      <c r="C234" s="91" t="str">
        <f t="shared" si="6"/>
        <v>4月第2周</v>
      </c>
      <c r="D234" s="89" t="s">
        <v>322</v>
      </c>
      <c r="E234" s="89" t="str">
        <f t="shared" si="7"/>
        <v>4月第2周--周1</v>
      </c>
      <c r="F234" s="92" t="s">
        <v>27</v>
      </c>
      <c r="G234" s="92" t="s">
        <v>104</v>
      </c>
      <c r="H234" s="92" t="str">
        <f>_xlfn.XLOOKUP(O234,匹配表1065!T:T,匹配表1065!W:W)</f>
        <v>济南市</v>
      </c>
      <c r="I234" s="89" t="str">
        <f>_xlfn.XLOOKUP(O234,匹配表1065!T:T,匹配表1065!X:X)</f>
        <v>PME2025</v>
      </c>
      <c r="J234" s="92" t="s">
        <v>111</v>
      </c>
      <c r="K234" s="89" cm="1">
        <f ca="1" t="array" ref="K234:L234">_xlfn.XLOOKUP(J234,匹配表1065!Y:Y,匹配表1065!AA:AB)</f>
        <v>30</v>
      </c>
      <c r="L234" s="89" t="str">
        <v>3个月以上</v>
      </c>
      <c r="M234" s="92" t="s">
        <v>55</v>
      </c>
      <c r="N234" s="92">
        <v>1</v>
      </c>
      <c r="O234" s="93" t="str">
        <f>_xlfn.XLOOKUP(P234,匹配表1065!U:U,匹配表1065!T:T)</f>
        <v>HO00001400</v>
      </c>
      <c r="P234" s="89" t="s">
        <v>112</v>
      </c>
      <c r="Q234" s="92" t="s">
        <v>331</v>
      </c>
      <c r="R234" s="89" t="str">
        <f>_xlfn.XLOOKUP(Q234,匹配表1065!L:L,匹配表1065!O:O)</f>
        <v>C</v>
      </c>
      <c r="S234" s="93" t="str">
        <f>IFERROR(_xlfn.XLOOKUP(Q234,匹配表1065!AI:AI,匹配表1065!AJ:AJ),"绿标")</f>
        <v>红标</v>
      </c>
      <c r="T234" s="93" t="str" cm="1">
        <f t="array" ref="T234:U234">_xlfn.XLOOKUP(Q234,匹配表1065!L:L,匹配表1065!M:N)</f>
        <v>眩晕</v>
      </c>
      <c r="U234" s="94" t="str">
        <v>神经内科</v>
      </c>
      <c r="V234" s="95" t="s">
        <v>67</v>
      </c>
      <c r="W234" s="93">
        <f>_xlfn.XLOOKUP(M234,匹配表1065!D:D,匹配表1065!F:F)*N234</f>
        <v>8</v>
      </c>
    </row>
    <row r="235" customHeight="1" spans="1:23">
      <c r="A235" s="89" t="s">
        <v>25</v>
      </c>
      <c r="B235" s="90">
        <v>46118</v>
      </c>
      <c r="C235" s="91" t="str">
        <f t="shared" si="6"/>
        <v>4月第2周</v>
      </c>
      <c r="D235" s="89" t="s">
        <v>322</v>
      </c>
      <c r="E235" s="89" t="str">
        <f t="shared" si="7"/>
        <v>4月第2周--周1</v>
      </c>
      <c r="F235" s="92" t="s">
        <v>27</v>
      </c>
      <c r="G235" s="89" t="s">
        <v>63</v>
      </c>
      <c r="H235" s="92" t="str">
        <f>_xlfn.XLOOKUP(O235,匹配表1065!T:T,匹配表1065!W:W)</f>
        <v>南京市</v>
      </c>
      <c r="I235" s="89" t="str">
        <f>_xlfn.XLOOKUP(O235,匹配表1065!T:T,匹配表1065!X:X)</f>
        <v>PME2001</v>
      </c>
      <c r="J235" s="92" t="s">
        <v>64</v>
      </c>
      <c r="K235" s="89" cm="1">
        <f ca="1" t="array" ref="K235:L235">_xlfn.XLOOKUP(J235,匹配表1065!Y:Y,匹配表1065!AA:AB)</f>
        <v>31</v>
      </c>
      <c r="L235" s="89" t="str">
        <v>3个月以上</v>
      </c>
      <c r="M235" s="92" t="s">
        <v>30</v>
      </c>
      <c r="N235" s="92">
        <v>2</v>
      </c>
      <c r="O235" s="93" t="str">
        <f>_xlfn.XLOOKUP(P235,匹配表1065!U:U,匹配表1065!T:T)</f>
        <v>HO00000958</v>
      </c>
      <c r="P235" s="89" t="s">
        <v>65</v>
      </c>
      <c r="Q235" s="92" t="s">
        <v>209</v>
      </c>
      <c r="R235" s="89" t="str">
        <f>_xlfn.XLOOKUP(Q235,匹配表1065!L:L,匹配表1065!O:O)</f>
        <v>C</v>
      </c>
      <c r="S235" s="93" t="str">
        <f>IFERROR(_xlfn.XLOOKUP(Q235,匹配表1065!AI:AI,匹配表1065!AJ:AJ),"绿标")</f>
        <v>红标</v>
      </c>
      <c r="T235" s="93" t="str" cm="1">
        <f t="array" ref="T235:U235">_xlfn.XLOOKUP(Q235,匹配表1065!L:L,匹配表1065!M:N)</f>
        <v>眩晕</v>
      </c>
      <c r="U235" s="94" t="str">
        <v>耳鼻喉科</v>
      </c>
      <c r="V235" s="95" t="s">
        <v>70</v>
      </c>
      <c r="W235" s="93">
        <f>_xlfn.XLOOKUP(M235,匹配表1065!D:D,匹配表1065!F:F)*N235</f>
        <v>24</v>
      </c>
    </row>
    <row r="236" customHeight="1" spans="1:23">
      <c r="A236" s="89" t="s">
        <v>25</v>
      </c>
      <c r="B236" s="90">
        <v>46118</v>
      </c>
      <c r="C236" s="91" t="str">
        <f t="shared" si="6"/>
        <v>4月第2周</v>
      </c>
      <c r="D236" s="89" t="s">
        <v>322</v>
      </c>
      <c r="E236" s="89" t="str">
        <f t="shared" si="7"/>
        <v>4月第2周--周1</v>
      </c>
      <c r="F236" s="92" t="s">
        <v>27</v>
      </c>
      <c r="G236" s="89" t="s">
        <v>63</v>
      </c>
      <c r="H236" s="92" t="str">
        <f>_xlfn.XLOOKUP(O236,匹配表1065!T:T,匹配表1065!W:W)</f>
        <v>徐州市</v>
      </c>
      <c r="I236" s="89" t="str">
        <f>_xlfn.XLOOKUP(O236,匹配表1065!T:T,匹配表1065!X:X)</f>
        <v>PME2008</v>
      </c>
      <c r="J236" s="92" t="s">
        <v>81</v>
      </c>
      <c r="K236" s="89" cm="1">
        <f ca="1" t="array" ref="K236:L236">_xlfn.XLOOKUP(J236,匹配表1065!Y:Y,匹配表1065!AA:AB)</f>
        <v>19</v>
      </c>
      <c r="L236" s="89" t="str">
        <v>3个月以上</v>
      </c>
      <c r="M236" s="92" t="s">
        <v>30</v>
      </c>
      <c r="N236" s="92">
        <v>1</v>
      </c>
      <c r="O236" s="93" t="str">
        <f>_xlfn.XLOOKUP(P236,匹配表1065!U:U,匹配表1065!T:T)</f>
        <v>HO00000989</v>
      </c>
      <c r="P236" s="89" t="s">
        <v>214</v>
      </c>
      <c r="Q236" s="92" t="s">
        <v>215</v>
      </c>
      <c r="R236" s="89" t="str">
        <f>_xlfn.XLOOKUP(Q236,匹配表1065!L:L,匹配表1065!O:O)</f>
        <v>A</v>
      </c>
      <c r="S236" s="93" t="str">
        <f>IFERROR(_xlfn.XLOOKUP(Q236,匹配表1065!AI:AI,匹配表1065!AJ:AJ),"绿标")</f>
        <v>红标</v>
      </c>
      <c r="T236" s="93" t="str" cm="1">
        <f t="array" ref="T236:U236">_xlfn.XLOOKUP(Q236,匹配表1065!L:L,匹配表1065!M:N)</f>
        <v>头痛</v>
      </c>
      <c r="U236" s="94" t="str">
        <v>神经内科</v>
      </c>
      <c r="V236" s="95" t="s">
        <v>70</v>
      </c>
      <c r="W236" s="93">
        <f>_xlfn.XLOOKUP(M236,匹配表1065!D:D,匹配表1065!F:F)*N236</f>
        <v>12</v>
      </c>
    </row>
    <row r="237" customHeight="1" spans="1:23">
      <c r="A237" s="89" t="s">
        <v>25</v>
      </c>
      <c r="B237" s="90">
        <v>46118</v>
      </c>
      <c r="C237" s="91" t="str">
        <f t="shared" si="6"/>
        <v>4月第2周</v>
      </c>
      <c r="D237" s="89" t="s">
        <v>322</v>
      </c>
      <c r="E237" s="89" t="str">
        <f t="shared" si="7"/>
        <v>4月第2周--周1</v>
      </c>
      <c r="F237" s="92" t="s">
        <v>27</v>
      </c>
      <c r="G237" s="89" t="s">
        <v>63</v>
      </c>
      <c r="H237" s="92" t="str">
        <f>_xlfn.XLOOKUP(O237,匹配表1065!T:T,匹配表1065!W:W)</f>
        <v>南京市</v>
      </c>
      <c r="I237" s="89" t="str">
        <f>_xlfn.XLOOKUP(O237,匹配表1065!T:T,匹配表1065!X:X)</f>
        <v>PME2001</v>
      </c>
      <c r="J237" s="92" t="s">
        <v>77</v>
      </c>
      <c r="K237" s="89" cm="1">
        <f ca="1" t="array" ref="K237:L237">_xlfn.XLOOKUP(J237,匹配表1065!Y:Y,匹配表1065!AA:AB)</f>
        <v>8</v>
      </c>
      <c r="L237" s="89" t="str">
        <v>3个月以上</v>
      </c>
      <c r="M237" s="92" t="s">
        <v>30</v>
      </c>
      <c r="N237" s="92">
        <v>1</v>
      </c>
      <c r="O237" s="93" t="str">
        <f>_xlfn.XLOOKUP(P237,匹配表1065!U:U,匹配表1065!T:T)</f>
        <v>HO00000958</v>
      </c>
      <c r="P237" s="89" t="s">
        <v>65</v>
      </c>
      <c r="Q237" s="92" t="s">
        <v>216</v>
      </c>
      <c r="R237" s="89" t="str">
        <f>_xlfn.XLOOKUP(Q237,匹配表1065!L:L,匹配表1065!O:O)</f>
        <v>A</v>
      </c>
      <c r="S237" s="93" t="str">
        <f>IFERROR(_xlfn.XLOOKUP(Q237,匹配表1065!AI:AI,匹配表1065!AJ:AJ),"绿标")</f>
        <v>红标</v>
      </c>
      <c r="T237" s="93" t="str" cm="1">
        <f t="array" ref="T237:U237">_xlfn.XLOOKUP(Q237,匹配表1065!L:L,匹配表1065!M:N)</f>
        <v>头痛</v>
      </c>
      <c r="U237" s="94" t="str">
        <v>神经内科</v>
      </c>
      <c r="V237" s="95" t="s">
        <v>42</v>
      </c>
      <c r="W237" s="93">
        <f>_xlfn.XLOOKUP(M237,匹配表1065!D:D,匹配表1065!F:F)*N237</f>
        <v>12</v>
      </c>
    </row>
    <row r="238" customHeight="1" spans="1:23">
      <c r="A238" s="89" t="s">
        <v>25</v>
      </c>
      <c r="B238" s="90">
        <v>46118</v>
      </c>
      <c r="C238" s="91" t="str">
        <f t="shared" si="6"/>
        <v>4月第2周</v>
      </c>
      <c r="D238" s="89" t="s">
        <v>322</v>
      </c>
      <c r="E238" s="89" t="str">
        <f t="shared" si="7"/>
        <v>4月第2周--周1</v>
      </c>
      <c r="F238" s="92" t="s">
        <v>27</v>
      </c>
      <c r="G238" s="89" t="s">
        <v>63</v>
      </c>
      <c r="H238" s="92" t="str">
        <f>_xlfn.XLOOKUP(O238,匹配表1065!T:T,匹配表1065!W:W)</f>
        <v>南京市</v>
      </c>
      <c r="I238" s="89" t="str">
        <f>_xlfn.XLOOKUP(O238,匹配表1065!T:T,匹配表1065!X:X)</f>
        <v>PME2002</v>
      </c>
      <c r="J238" s="92" t="s">
        <v>84</v>
      </c>
      <c r="K238" s="89" cm="1">
        <f ca="1" t="array" ref="K238:L238">_xlfn.XLOOKUP(J238,匹配表1065!Y:Y,匹配表1065!AA:AB)</f>
        <v>31</v>
      </c>
      <c r="L238" s="89" t="str">
        <v>3个月以上</v>
      </c>
      <c r="M238" s="92" t="s">
        <v>30</v>
      </c>
      <c r="N238" s="92">
        <v>2</v>
      </c>
      <c r="O238" s="93" t="str">
        <f>_xlfn.XLOOKUP(P238,匹配表1065!U:U,匹配表1065!T:T)</f>
        <v>HO00000964</v>
      </c>
      <c r="P238" s="89" t="s">
        <v>90</v>
      </c>
      <c r="Q238" s="92" t="s">
        <v>281</v>
      </c>
      <c r="R238" s="89" t="str">
        <f>_xlfn.XLOOKUP(Q238,匹配表1065!L:L,匹配表1065!O:O)</f>
        <v>A</v>
      </c>
      <c r="S238" s="93" t="str">
        <f>IFERROR(_xlfn.XLOOKUP(Q238,匹配表1065!AI:AI,匹配表1065!AJ:AJ),"绿标")</f>
        <v>红标</v>
      </c>
      <c r="T238" s="93" t="str" cm="1">
        <f t="array" ref="T238:U238">_xlfn.XLOOKUP(Q238,匹配表1065!L:L,匹配表1065!M:N)</f>
        <v>头痛</v>
      </c>
      <c r="U238" s="94" t="str">
        <v>神经内科</v>
      </c>
      <c r="V238" s="95" t="s">
        <v>70</v>
      </c>
      <c r="W238" s="93">
        <f>_xlfn.XLOOKUP(M238,匹配表1065!D:D,匹配表1065!F:F)*N238</f>
        <v>24</v>
      </c>
    </row>
    <row r="239" customHeight="1" spans="1:23">
      <c r="A239" s="89" t="s">
        <v>25</v>
      </c>
      <c r="B239" s="90">
        <v>46118</v>
      </c>
      <c r="C239" s="91" t="str">
        <f t="shared" si="6"/>
        <v>4月第2周</v>
      </c>
      <c r="D239" s="89" t="s">
        <v>322</v>
      </c>
      <c r="E239" s="89" t="str">
        <f t="shared" si="7"/>
        <v>4月第2周--周1</v>
      </c>
      <c r="F239" s="92" t="s">
        <v>27</v>
      </c>
      <c r="G239" s="89" t="s">
        <v>63</v>
      </c>
      <c r="H239" s="92" t="str">
        <f>_xlfn.XLOOKUP(O239,匹配表1065!T:T,匹配表1065!W:W)</f>
        <v>南京市</v>
      </c>
      <c r="I239" s="89" t="str">
        <f>_xlfn.XLOOKUP(O239,匹配表1065!T:T,匹配表1065!X:X)</f>
        <v>PME2002</v>
      </c>
      <c r="J239" s="92" t="s">
        <v>84</v>
      </c>
      <c r="K239" s="89" cm="1">
        <f ca="1" t="array" ref="K239:L239">_xlfn.XLOOKUP(J239,匹配表1065!Y:Y,匹配表1065!AA:AB)</f>
        <v>31</v>
      </c>
      <c r="L239" s="89" t="str">
        <v>3个月以上</v>
      </c>
      <c r="M239" s="92" t="s">
        <v>35</v>
      </c>
      <c r="N239" s="92">
        <v>2</v>
      </c>
      <c r="O239" s="93" t="str">
        <f>_xlfn.XLOOKUP(P239,匹配表1065!U:U,匹配表1065!T:T)</f>
        <v>HO00000964</v>
      </c>
      <c r="P239" s="89" t="s">
        <v>90</v>
      </c>
      <c r="Q239" s="92" t="s">
        <v>332</v>
      </c>
      <c r="R239" s="89" t="str">
        <f>_xlfn.XLOOKUP(Q239,匹配表1065!L:L,匹配表1065!O:O)</f>
        <v>D</v>
      </c>
      <c r="S239" s="93" t="str">
        <f>IFERROR(_xlfn.XLOOKUP(Q239,匹配表1065!AI:AI,匹配表1065!AJ:AJ),"绿标")</f>
        <v>绿标</v>
      </c>
      <c r="T239" s="93" t="str" cm="1">
        <f t="array" ref="T239:U239">_xlfn.XLOOKUP(Q239,匹配表1065!L:L,匹配表1065!M:N)</f>
        <v>疼痛</v>
      </c>
      <c r="U239" s="94" t="str">
        <v>疼痛科</v>
      </c>
      <c r="V239" s="95" t="s">
        <v>58</v>
      </c>
      <c r="W239" s="93">
        <f>_xlfn.XLOOKUP(M239,匹配表1065!D:D,匹配表1065!F:F)*N239</f>
        <v>8</v>
      </c>
    </row>
    <row r="240" customHeight="1" spans="1:23">
      <c r="A240" s="89" t="s">
        <v>25</v>
      </c>
      <c r="B240" s="90">
        <v>46118</v>
      </c>
      <c r="C240" s="91" t="str">
        <f t="shared" si="6"/>
        <v>4月第2周</v>
      </c>
      <c r="D240" s="89" t="s">
        <v>322</v>
      </c>
      <c r="E240" s="89" t="str">
        <f t="shared" si="7"/>
        <v>4月第2周--周1</v>
      </c>
      <c r="F240" s="92" t="s">
        <v>27</v>
      </c>
      <c r="G240" s="89" t="s">
        <v>63</v>
      </c>
      <c r="H240" s="92" t="str">
        <f>_xlfn.XLOOKUP(O240,匹配表1065!T:T,匹配表1065!W:W)</f>
        <v>南京市</v>
      </c>
      <c r="I240" s="89" t="str">
        <f>_xlfn.XLOOKUP(O240,匹配表1065!T:T,匹配表1065!X:X)</f>
        <v>PME2002</v>
      </c>
      <c r="J240" s="92" t="s">
        <v>84</v>
      </c>
      <c r="K240" s="89" cm="1">
        <f ca="1" t="array" ref="K240:L240">_xlfn.XLOOKUP(J240,匹配表1065!Y:Y,匹配表1065!AA:AB)</f>
        <v>31</v>
      </c>
      <c r="L240" s="89" t="str">
        <v>3个月以上</v>
      </c>
      <c r="M240" s="92" t="s">
        <v>35</v>
      </c>
      <c r="N240" s="92">
        <v>1</v>
      </c>
      <c r="O240" s="93" t="str">
        <f>_xlfn.XLOOKUP(P240,匹配表1065!U:U,匹配表1065!T:T)</f>
        <v>HO00000964</v>
      </c>
      <c r="P240" s="89" t="s">
        <v>90</v>
      </c>
      <c r="Q240" s="92" t="s">
        <v>283</v>
      </c>
      <c r="R240" s="89" t="str">
        <f>_xlfn.XLOOKUP(Q240,匹配表1065!L:L,匹配表1065!O:O)</f>
        <v>D</v>
      </c>
      <c r="S240" s="93" t="str">
        <f>IFERROR(_xlfn.XLOOKUP(Q240,匹配表1065!AI:AI,匹配表1065!AJ:AJ),"绿标")</f>
        <v>红标</v>
      </c>
      <c r="T240" s="93" t="str" cm="1">
        <f t="array" ref="T240:U240">_xlfn.XLOOKUP(Q240,匹配表1065!L:L,匹配表1065!M:N)</f>
        <v>疼痛</v>
      </c>
      <c r="U240" s="94" t="str">
        <v>疼痛科</v>
      </c>
      <c r="V240" s="95" t="s">
        <v>58</v>
      </c>
      <c r="W240" s="93">
        <f>_xlfn.XLOOKUP(M240,匹配表1065!D:D,匹配表1065!F:F)*N240</f>
        <v>4</v>
      </c>
    </row>
    <row r="241" customHeight="1" spans="1:23">
      <c r="A241" s="89" t="s">
        <v>25</v>
      </c>
      <c r="B241" s="90">
        <v>46118</v>
      </c>
      <c r="C241" s="91" t="str">
        <f t="shared" si="6"/>
        <v>4月第2周</v>
      </c>
      <c r="D241" s="89" t="s">
        <v>322</v>
      </c>
      <c r="E241" s="89" t="str">
        <f t="shared" si="7"/>
        <v>4月第2周--周1</v>
      </c>
      <c r="F241" s="92" t="s">
        <v>27</v>
      </c>
      <c r="G241" s="89" t="s">
        <v>63</v>
      </c>
      <c r="H241" s="92" t="str">
        <f>_xlfn.XLOOKUP(O241,匹配表1065!T:T,匹配表1065!W:W)</f>
        <v>南京市</v>
      </c>
      <c r="I241" s="89" t="str">
        <f>_xlfn.XLOOKUP(O241,匹配表1065!T:T,匹配表1065!X:X)</f>
        <v>PME2002</v>
      </c>
      <c r="J241" s="92" t="s">
        <v>84</v>
      </c>
      <c r="K241" s="89" cm="1">
        <f ca="1" t="array" ref="K241:L241">_xlfn.XLOOKUP(J241,匹配表1065!Y:Y,匹配表1065!AA:AB)</f>
        <v>31</v>
      </c>
      <c r="L241" s="89" t="str">
        <v>3个月以上</v>
      </c>
      <c r="M241" s="92" t="s">
        <v>35</v>
      </c>
      <c r="N241" s="92">
        <v>1</v>
      </c>
      <c r="O241" s="93" t="str">
        <f>_xlfn.XLOOKUP(P241,匹配表1065!U:U,匹配表1065!T:T)</f>
        <v>HO00000964</v>
      </c>
      <c r="P241" s="89" t="s">
        <v>90</v>
      </c>
      <c r="Q241" s="92" t="s">
        <v>213</v>
      </c>
      <c r="R241" s="89" t="str">
        <f>_xlfn.XLOOKUP(Q241,匹配表1065!L:L,匹配表1065!O:O)</f>
        <v>A</v>
      </c>
      <c r="S241" s="93" t="str">
        <f>IFERROR(_xlfn.XLOOKUP(Q241,匹配表1065!AI:AI,匹配表1065!AJ:AJ),"绿标")</f>
        <v>红标</v>
      </c>
      <c r="T241" s="93" t="str" cm="1">
        <f t="array" ref="T241:U241">_xlfn.XLOOKUP(Q241,匹配表1065!L:L,匹配表1065!M:N)</f>
        <v>头痛</v>
      </c>
      <c r="U241" s="94" t="str">
        <v>神经内科</v>
      </c>
      <c r="V241" s="95" t="s">
        <v>58</v>
      </c>
      <c r="W241" s="93">
        <f>_xlfn.XLOOKUP(M241,匹配表1065!D:D,匹配表1065!F:F)*N241</f>
        <v>4</v>
      </c>
    </row>
    <row r="242" customHeight="1" spans="1:23">
      <c r="A242" s="89" t="s">
        <v>25</v>
      </c>
      <c r="B242" s="90">
        <v>46118</v>
      </c>
      <c r="C242" s="91" t="str">
        <f t="shared" si="6"/>
        <v>4月第2周</v>
      </c>
      <c r="D242" s="89" t="s">
        <v>322</v>
      </c>
      <c r="E242" s="89" t="str">
        <f t="shared" si="7"/>
        <v>4月第2周--周1</v>
      </c>
      <c r="F242" s="92" t="s">
        <v>27</v>
      </c>
      <c r="G242" s="89" t="s">
        <v>63</v>
      </c>
      <c r="H242" s="92" t="str">
        <f>_xlfn.XLOOKUP(O242,匹配表1065!T:T,匹配表1065!W:W)</f>
        <v>南京市</v>
      </c>
      <c r="I242" s="89" t="str">
        <f>_xlfn.XLOOKUP(O242,匹配表1065!T:T,匹配表1065!X:X)</f>
        <v>PME2002</v>
      </c>
      <c r="J242" s="92" t="s">
        <v>84</v>
      </c>
      <c r="K242" s="89" cm="1">
        <f ca="1" t="array" ref="K242:L242">_xlfn.XLOOKUP(J242,匹配表1065!Y:Y,匹配表1065!AA:AB)</f>
        <v>31</v>
      </c>
      <c r="L242" s="89" t="str">
        <v>3个月以上</v>
      </c>
      <c r="M242" s="92" t="s">
        <v>35</v>
      </c>
      <c r="N242" s="92">
        <v>1</v>
      </c>
      <c r="O242" s="93" t="str">
        <f>_xlfn.XLOOKUP(P242,匹配表1065!U:U,匹配表1065!T:T)</f>
        <v>HO00000964</v>
      </c>
      <c r="P242" s="89" t="s">
        <v>90</v>
      </c>
      <c r="Q242" s="92" t="s">
        <v>333</v>
      </c>
      <c r="R242" s="89" t="str">
        <f>_xlfn.XLOOKUP(Q242,匹配表1065!L:L,匹配表1065!O:O)</f>
        <v>A</v>
      </c>
      <c r="S242" s="93" t="str">
        <f>IFERROR(_xlfn.XLOOKUP(Q242,匹配表1065!AI:AI,匹配表1065!AJ:AJ),"绿标")</f>
        <v>红标</v>
      </c>
      <c r="T242" s="93" t="str" cm="1">
        <f t="array" ref="T242:U242">_xlfn.XLOOKUP(Q242,匹配表1065!L:L,匹配表1065!M:N)</f>
        <v>头痛</v>
      </c>
      <c r="U242" s="94" t="str">
        <v>神经内科</v>
      </c>
      <c r="V242" s="95" t="s">
        <v>58</v>
      </c>
      <c r="W242" s="93">
        <f>_xlfn.XLOOKUP(M242,匹配表1065!D:D,匹配表1065!F:F)*N242</f>
        <v>4</v>
      </c>
    </row>
    <row r="243" customHeight="1" spans="1:23">
      <c r="A243" s="89" t="s">
        <v>25</v>
      </c>
      <c r="B243" s="90">
        <v>46118</v>
      </c>
      <c r="C243" s="91" t="str">
        <f t="shared" si="6"/>
        <v>4月第2周</v>
      </c>
      <c r="D243" s="89" t="s">
        <v>322</v>
      </c>
      <c r="E243" s="89" t="str">
        <f t="shared" si="7"/>
        <v>4月第2周--周1</v>
      </c>
      <c r="F243" s="92" t="s">
        <v>27</v>
      </c>
      <c r="G243" s="89" t="s">
        <v>63</v>
      </c>
      <c r="H243" s="92" t="str">
        <f>_xlfn.XLOOKUP(O243,匹配表1065!T:T,匹配表1065!W:W)</f>
        <v>南京市</v>
      </c>
      <c r="I243" s="89" t="str">
        <f>_xlfn.XLOOKUP(O243,匹配表1065!T:T,匹配表1065!X:X)</f>
        <v>PME2002</v>
      </c>
      <c r="J243" s="92" t="s">
        <v>84</v>
      </c>
      <c r="K243" s="89" cm="1">
        <f ca="1" t="array" ref="K243:L243">_xlfn.XLOOKUP(J243,匹配表1065!Y:Y,匹配表1065!AA:AB)</f>
        <v>31</v>
      </c>
      <c r="L243" s="89" t="str">
        <v>3个月以上</v>
      </c>
      <c r="M243" s="92" t="s">
        <v>35</v>
      </c>
      <c r="N243" s="92">
        <v>1</v>
      </c>
      <c r="O243" s="93" t="str">
        <f>_xlfn.XLOOKUP(P243,匹配表1065!U:U,匹配表1065!T:T)</f>
        <v>HO00000964</v>
      </c>
      <c r="P243" s="89" t="s">
        <v>90</v>
      </c>
      <c r="Q243" s="92" t="s">
        <v>334</v>
      </c>
      <c r="R243" s="89" t="str">
        <f>_xlfn.XLOOKUP(Q243,匹配表1065!L:L,匹配表1065!O:O)</f>
        <v>D</v>
      </c>
      <c r="S243" s="93" t="str">
        <f>IFERROR(_xlfn.XLOOKUP(Q243,匹配表1065!AI:AI,匹配表1065!AJ:AJ),"绿标")</f>
        <v>绿标</v>
      </c>
      <c r="T243" s="93" t="str" cm="1">
        <f t="array" ref="T243:U243">_xlfn.XLOOKUP(Q243,匹配表1065!L:L,匹配表1065!M:N)</f>
        <v>抑郁焦虑</v>
      </c>
      <c r="U243" s="94" t="str">
        <v>精神心理科</v>
      </c>
      <c r="V243" s="95" t="s">
        <v>58</v>
      </c>
      <c r="W243" s="93">
        <f>_xlfn.XLOOKUP(M243,匹配表1065!D:D,匹配表1065!F:F)*N243</f>
        <v>4</v>
      </c>
    </row>
    <row r="244" customHeight="1" spans="1:23">
      <c r="A244" s="89" t="s">
        <v>25</v>
      </c>
      <c r="B244" s="90">
        <v>46118</v>
      </c>
      <c r="C244" s="91" t="str">
        <f t="shared" si="6"/>
        <v>4月第2周</v>
      </c>
      <c r="D244" s="89" t="s">
        <v>322</v>
      </c>
      <c r="E244" s="89" t="str">
        <f t="shared" si="7"/>
        <v>4月第2周--周1</v>
      </c>
      <c r="F244" s="92" t="s">
        <v>27</v>
      </c>
      <c r="G244" s="89" t="s">
        <v>63</v>
      </c>
      <c r="H244" s="92" t="str">
        <f>_xlfn.XLOOKUP(O244,匹配表1065!T:T,匹配表1065!W:W)</f>
        <v>南京市</v>
      </c>
      <c r="I244" s="89" t="str">
        <f>_xlfn.XLOOKUP(O244,匹配表1065!T:T,匹配表1065!X:X)</f>
        <v>PME2002</v>
      </c>
      <c r="J244" s="92" t="s">
        <v>84</v>
      </c>
      <c r="K244" s="89" cm="1">
        <f ca="1" t="array" ref="K244:L244">_xlfn.XLOOKUP(J244,匹配表1065!Y:Y,匹配表1065!AA:AB)</f>
        <v>31</v>
      </c>
      <c r="L244" s="89" t="str">
        <v>3个月以上</v>
      </c>
      <c r="M244" s="92" t="s">
        <v>35</v>
      </c>
      <c r="N244" s="92">
        <v>1</v>
      </c>
      <c r="O244" s="93" t="str">
        <f>_xlfn.XLOOKUP(P244,匹配表1065!U:U,匹配表1065!T:T)</f>
        <v>HO00111156</v>
      </c>
      <c r="P244" s="89" t="s">
        <v>85</v>
      </c>
      <c r="Q244" s="92" t="s">
        <v>335</v>
      </c>
      <c r="R244" s="89" t="str">
        <f>_xlfn.XLOOKUP(Q244,匹配表1065!L:L,匹配表1065!O:O)</f>
        <v>B</v>
      </c>
      <c r="S244" s="93" t="str">
        <f>IFERROR(_xlfn.XLOOKUP(Q244,匹配表1065!AI:AI,匹配表1065!AJ:AJ),"绿标")</f>
        <v>绿标</v>
      </c>
      <c r="T244" s="93" t="str" cm="1">
        <f t="array" ref="T244:U244">_xlfn.XLOOKUP(Q244,匹配表1065!L:L,匹配表1065!M:N)</f>
        <v>脑血管</v>
      </c>
      <c r="U244" s="94" t="str">
        <v>神经内科</v>
      </c>
      <c r="V244" s="95" t="s">
        <v>58</v>
      </c>
      <c r="W244" s="93">
        <f>_xlfn.XLOOKUP(M244,匹配表1065!D:D,匹配表1065!F:F)*N244</f>
        <v>4</v>
      </c>
    </row>
    <row r="245" customHeight="1" spans="1:23">
      <c r="A245" s="89" t="s">
        <v>25</v>
      </c>
      <c r="B245" s="90">
        <v>46118</v>
      </c>
      <c r="C245" s="91" t="str">
        <f t="shared" si="6"/>
        <v>4月第2周</v>
      </c>
      <c r="D245" s="89" t="s">
        <v>322</v>
      </c>
      <c r="E245" s="89" t="str">
        <f t="shared" si="7"/>
        <v>4月第2周--周1</v>
      </c>
      <c r="F245" s="92" t="s">
        <v>27</v>
      </c>
      <c r="G245" s="89" t="s">
        <v>63</v>
      </c>
      <c r="H245" s="92" t="str">
        <f>_xlfn.XLOOKUP(O245,匹配表1065!T:T,匹配表1065!W:W)</f>
        <v>连云港市</v>
      </c>
      <c r="I245" s="89" t="str">
        <f>_xlfn.XLOOKUP(O245,匹配表1065!T:T,匹配表1065!X:X)</f>
        <v>PME2042</v>
      </c>
      <c r="J245" s="92" t="s">
        <v>74</v>
      </c>
      <c r="K245" s="89" cm="1">
        <f ca="1" t="array" ref="K245:L245">_xlfn.XLOOKUP(J245,匹配表1065!Y:Y,匹配表1065!AA:AB)</f>
        <v>7</v>
      </c>
      <c r="L245" s="89" t="str">
        <v>3个月以上</v>
      </c>
      <c r="M245" s="92" t="s">
        <v>55</v>
      </c>
      <c r="N245" s="92">
        <v>1</v>
      </c>
      <c r="O245" s="93" t="str">
        <f>_xlfn.XLOOKUP(P245,匹配表1065!U:U,匹配表1065!T:T)</f>
        <v>HO00001004</v>
      </c>
      <c r="P245" s="89" t="s">
        <v>75</v>
      </c>
      <c r="Q245" s="92" t="s">
        <v>279</v>
      </c>
      <c r="R245" s="89" t="str">
        <f>_xlfn.XLOOKUP(Q245,匹配表1065!L:L,匹配表1065!O:O)</f>
        <v>B</v>
      </c>
      <c r="S245" s="93" t="str">
        <f>IFERROR(_xlfn.XLOOKUP(Q245,匹配表1065!AI:AI,匹配表1065!AJ:AJ),"绿标")</f>
        <v>绿标</v>
      </c>
      <c r="T245" s="93" t="str" cm="1">
        <f t="array" ref="T245:U245">_xlfn.XLOOKUP(Q245,匹配表1065!L:L,匹配表1065!M:N)</f>
        <v>脑血管</v>
      </c>
      <c r="U245" s="94" t="str">
        <v>神经内科</v>
      </c>
      <c r="V245" s="95" t="s">
        <v>70</v>
      </c>
      <c r="W245" s="93">
        <f>_xlfn.XLOOKUP(M245,匹配表1065!D:D,匹配表1065!F:F)*N245</f>
        <v>8</v>
      </c>
    </row>
    <row r="246" customHeight="1" spans="1:23">
      <c r="A246" s="89" t="s">
        <v>25</v>
      </c>
      <c r="B246" s="90">
        <v>46118</v>
      </c>
      <c r="C246" s="91" t="str">
        <f t="shared" si="6"/>
        <v>4月第2周</v>
      </c>
      <c r="D246" s="89" t="s">
        <v>322</v>
      </c>
      <c r="E246" s="89" t="str">
        <f t="shared" si="7"/>
        <v>4月第2周--周1</v>
      </c>
      <c r="F246" s="92" t="s">
        <v>27</v>
      </c>
      <c r="G246" s="92" t="s">
        <v>136</v>
      </c>
      <c r="H246" s="92" t="str">
        <f>_xlfn.XLOOKUP(O246,匹配表1065!T:T,匹配表1065!W:W)</f>
        <v>淄博市</v>
      </c>
      <c r="I246" s="89" t="str">
        <f>_xlfn.XLOOKUP(O246,匹配表1065!T:T,匹配表1065!X:X)</f>
        <v>PME2043</v>
      </c>
      <c r="J246" s="92" t="s">
        <v>140</v>
      </c>
      <c r="K246" s="89" cm="1">
        <f ca="1" t="array" ref="K246:L246">_xlfn.XLOOKUP(J246,匹配表1065!Y:Y,匹配表1065!AA:AB)</f>
        <v>9</v>
      </c>
      <c r="L246" s="89" t="str">
        <v>3个月以上</v>
      </c>
      <c r="M246" s="92" t="s">
        <v>35</v>
      </c>
      <c r="N246" s="92">
        <v>1</v>
      </c>
      <c r="O246" s="93" t="str">
        <f>_xlfn.XLOOKUP(P246,匹配表1065!U:U,匹配表1065!T:T)</f>
        <v>HO00024398</v>
      </c>
      <c r="P246" s="89" t="s">
        <v>141</v>
      </c>
      <c r="Q246" s="92" t="s">
        <v>298</v>
      </c>
      <c r="R246" s="89" t="str">
        <f>_xlfn.XLOOKUP(Q246,匹配表1065!L:L,匹配表1065!O:O)</f>
        <v>C</v>
      </c>
      <c r="S246" s="93" t="str">
        <f>IFERROR(_xlfn.XLOOKUP(Q246,匹配表1065!AI:AI,匹配表1065!AJ:AJ),"绿标")</f>
        <v>红标</v>
      </c>
      <c r="T246" s="93" t="str" cm="1">
        <f t="array" ref="T246:U246">_xlfn.XLOOKUP(Q246,匹配表1065!L:L,匹配表1065!M:N)</f>
        <v>眩晕</v>
      </c>
      <c r="U246" s="94" t="str">
        <v>神经内科</v>
      </c>
      <c r="V246" s="95" t="s">
        <v>70</v>
      </c>
      <c r="W246" s="93">
        <f>_xlfn.XLOOKUP(M246,匹配表1065!D:D,匹配表1065!F:F)*N246</f>
        <v>4</v>
      </c>
    </row>
    <row r="247" customHeight="1" spans="1:23">
      <c r="A247" s="89" t="s">
        <v>25</v>
      </c>
      <c r="B247" s="90">
        <v>46118</v>
      </c>
      <c r="C247" s="91" t="str">
        <f t="shared" si="6"/>
        <v>4月第2周</v>
      </c>
      <c r="D247" s="89" t="s">
        <v>322</v>
      </c>
      <c r="E247" s="89" t="str">
        <f t="shared" si="7"/>
        <v>4月第2周--周1</v>
      </c>
      <c r="F247" s="92" t="s">
        <v>27</v>
      </c>
      <c r="G247" s="92" t="s">
        <v>136</v>
      </c>
      <c r="H247" s="92" t="str">
        <f>_xlfn.XLOOKUP(O247,匹配表1065!T:T,匹配表1065!W:W)</f>
        <v>青岛市</v>
      </c>
      <c r="I247" s="89" t="str">
        <f>_xlfn.XLOOKUP(O247,匹配表1065!T:T,匹配表1065!X:X)</f>
        <v>PME2032</v>
      </c>
      <c r="J247" s="92" t="s">
        <v>143</v>
      </c>
      <c r="K247" s="89" cm="1">
        <f ca="1" t="array" ref="K247:L247">_xlfn.XLOOKUP(J247,匹配表1065!Y:Y,匹配表1065!AA:AB)</f>
        <v>31</v>
      </c>
      <c r="L247" s="89" t="str">
        <v>3个月以上</v>
      </c>
      <c r="M247" s="92" t="s">
        <v>35</v>
      </c>
      <c r="N247" s="92">
        <v>1</v>
      </c>
      <c r="O247" s="93" t="str">
        <f>_xlfn.XLOOKUP(P247,匹配表1065!U:U,匹配表1065!T:T)</f>
        <v>HO00001482</v>
      </c>
      <c r="P247" s="89" t="s">
        <v>146</v>
      </c>
      <c r="Q247" s="92" t="s">
        <v>249</v>
      </c>
      <c r="R247" s="89" t="str">
        <f>_xlfn.XLOOKUP(Q247,匹配表1065!L:L,匹配表1065!O:O)</f>
        <v>C</v>
      </c>
      <c r="S247" s="93" t="str">
        <f>IFERROR(_xlfn.XLOOKUP(Q247,匹配表1065!AI:AI,匹配表1065!AJ:AJ),"绿标")</f>
        <v>绿标</v>
      </c>
      <c r="T247" s="93" t="str" cm="1">
        <f t="array" ref="T247:U247">_xlfn.XLOOKUP(Q247,匹配表1065!L:L,匹配表1065!M:N)</f>
        <v>眩晕</v>
      </c>
      <c r="U247" s="94" t="str">
        <v>耳鼻喉科</v>
      </c>
      <c r="V247" s="95" t="s">
        <v>70</v>
      </c>
      <c r="W247" s="93">
        <f>_xlfn.XLOOKUP(M247,匹配表1065!D:D,匹配表1065!F:F)*N247</f>
        <v>4</v>
      </c>
    </row>
    <row r="248" customHeight="1" spans="1:23">
      <c r="A248" s="89" t="s">
        <v>25</v>
      </c>
      <c r="B248" s="90">
        <v>46118</v>
      </c>
      <c r="C248" s="91" t="str">
        <f t="shared" si="6"/>
        <v>4月第2周</v>
      </c>
      <c r="D248" s="89" t="s">
        <v>322</v>
      </c>
      <c r="E248" s="89" t="str">
        <f t="shared" si="7"/>
        <v>4月第2周--周1</v>
      </c>
      <c r="F248" s="92" t="s">
        <v>27</v>
      </c>
      <c r="G248" s="92" t="s">
        <v>136</v>
      </c>
      <c r="H248" s="92" t="str">
        <f>_xlfn.XLOOKUP(O248,匹配表1065!T:T,匹配表1065!W:W)</f>
        <v>青岛市</v>
      </c>
      <c r="I248" s="89" t="str">
        <f>_xlfn.XLOOKUP(O248,匹配表1065!T:T,匹配表1065!X:X)</f>
        <v>PME2032</v>
      </c>
      <c r="J248" s="92" t="s">
        <v>143</v>
      </c>
      <c r="K248" s="89" cm="1">
        <f ca="1" t="array" ref="K248:L248">_xlfn.XLOOKUP(J248,匹配表1065!Y:Y,匹配表1065!AA:AB)</f>
        <v>31</v>
      </c>
      <c r="L248" s="89" t="str">
        <v>3个月以上</v>
      </c>
      <c r="M248" s="92" t="s">
        <v>35</v>
      </c>
      <c r="N248" s="92">
        <v>1</v>
      </c>
      <c r="O248" s="93" t="str">
        <f>_xlfn.XLOOKUP(P248,匹配表1065!U:U,匹配表1065!T:T)</f>
        <v>HO00001489</v>
      </c>
      <c r="P248" s="89" t="s">
        <v>144</v>
      </c>
      <c r="Q248" s="92" t="s">
        <v>145</v>
      </c>
      <c r="R248" s="89" t="str">
        <f>_xlfn.XLOOKUP(Q248,匹配表1065!L:L,匹配表1065!O:O)</f>
        <v>D</v>
      </c>
      <c r="S248" s="93" t="str">
        <f>IFERROR(_xlfn.XLOOKUP(Q248,匹配表1065!AI:AI,匹配表1065!AJ:AJ),"绿标")</f>
        <v>红标</v>
      </c>
      <c r="T248" s="93" t="str" cm="1">
        <f t="array" ref="T248:U248">_xlfn.XLOOKUP(Q248,匹配表1065!L:L,匹配表1065!M:N)</f>
        <v>抑郁焦虑</v>
      </c>
      <c r="U248" s="94" t="str">
        <v>精神心理科</v>
      </c>
      <c r="V248" s="95" t="s">
        <v>70</v>
      </c>
      <c r="W248" s="93">
        <f>_xlfn.XLOOKUP(M248,匹配表1065!D:D,匹配表1065!F:F)*N248</f>
        <v>4</v>
      </c>
    </row>
    <row r="249" customHeight="1" spans="1:23">
      <c r="A249" s="89" t="s">
        <v>25</v>
      </c>
      <c r="B249" s="90">
        <v>46118</v>
      </c>
      <c r="C249" s="91" t="str">
        <f t="shared" si="6"/>
        <v>4月第2周</v>
      </c>
      <c r="D249" s="89" t="s">
        <v>322</v>
      </c>
      <c r="E249" s="89" t="str">
        <f t="shared" si="7"/>
        <v>4月第2周--周1</v>
      </c>
      <c r="F249" s="92" t="s">
        <v>27</v>
      </c>
      <c r="G249" s="92" t="s">
        <v>136</v>
      </c>
      <c r="H249" s="92" t="str">
        <f>_xlfn.XLOOKUP(O249,匹配表1065!T:T,匹配表1065!W:W)</f>
        <v>青岛市</v>
      </c>
      <c r="I249" s="89" t="str">
        <f>_xlfn.XLOOKUP(O249,匹配表1065!T:T,匹配表1065!X:X)</f>
        <v>PME2032</v>
      </c>
      <c r="J249" s="92" t="s">
        <v>143</v>
      </c>
      <c r="K249" s="89" cm="1">
        <f ca="1" t="array" ref="K249:L249">_xlfn.XLOOKUP(J249,匹配表1065!Y:Y,匹配表1065!AA:AB)</f>
        <v>31</v>
      </c>
      <c r="L249" s="89" t="str">
        <v>3个月以上</v>
      </c>
      <c r="M249" s="92" t="s">
        <v>35</v>
      </c>
      <c r="N249" s="92">
        <v>1</v>
      </c>
      <c r="O249" s="93" t="str">
        <f>_xlfn.XLOOKUP(P249,匹配表1065!U:U,匹配表1065!T:T)</f>
        <v>HO00001489</v>
      </c>
      <c r="P249" s="89" t="s">
        <v>144</v>
      </c>
      <c r="Q249" s="92" t="s">
        <v>336</v>
      </c>
      <c r="R249" s="89" t="str">
        <f>_xlfn.XLOOKUP(Q249,匹配表1065!L:L,匹配表1065!O:O)</f>
        <v>D</v>
      </c>
      <c r="S249" s="93" t="str">
        <f>IFERROR(_xlfn.XLOOKUP(Q249,匹配表1065!AI:AI,匹配表1065!AJ:AJ),"绿标")</f>
        <v>绿标</v>
      </c>
      <c r="T249" s="93" t="str" cm="1">
        <f t="array" ref="T249:U249">_xlfn.XLOOKUP(Q249,匹配表1065!L:L,匹配表1065!M:N)</f>
        <v>抑郁焦虑</v>
      </c>
      <c r="U249" s="94" t="str">
        <v>精神心理科</v>
      </c>
      <c r="V249" s="95" t="s">
        <v>70</v>
      </c>
      <c r="W249" s="93">
        <f>_xlfn.XLOOKUP(M249,匹配表1065!D:D,匹配表1065!F:F)*N249</f>
        <v>4</v>
      </c>
    </row>
    <row r="250" customHeight="1" spans="1:23">
      <c r="A250" s="89" t="s">
        <v>25</v>
      </c>
      <c r="B250" s="90">
        <v>46118</v>
      </c>
      <c r="C250" s="91" t="str">
        <f t="shared" si="6"/>
        <v>4月第2周</v>
      </c>
      <c r="D250" s="89" t="s">
        <v>322</v>
      </c>
      <c r="E250" s="89" t="str">
        <f t="shared" si="7"/>
        <v>4月第2周--周1</v>
      </c>
      <c r="F250" s="92" t="s">
        <v>27</v>
      </c>
      <c r="G250" s="92" t="s">
        <v>136</v>
      </c>
      <c r="H250" s="92" t="str">
        <f>_xlfn.XLOOKUP(O250,匹配表1065!T:T,匹配表1065!W:W)</f>
        <v>潍坊市</v>
      </c>
      <c r="I250" s="89" t="str">
        <f>_xlfn.XLOOKUP(O250,匹配表1065!T:T,匹配表1065!X:X)</f>
        <v>PME2036</v>
      </c>
      <c r="J250" s="89" t="s">
        <v>161</v>
      </c>
      <c r="K250" s="89" cm="1">
        <f ca="1" t="array" ref="K250:L250">_xlfn.XLOOKUP(J250,匹配表1065!Y:Y,匹配表1065!AA:AB)</f>
        <v>1519</v>
      </c>
      <c r="L250" s="89" t="str">
        <v>3个月以上</v>
      </c>
      <c r="M250" s="92" t="s">
        <v>35</v>
      </c>
      <c r="N250" s="92">
        <v>1</v>
      </c>
      <c r="O250" s="93" t="str">
        <f>_xlfn.XLOOKUP(P250,匹配表1065!U:U,匹配表1065!T:T)</f>
        <v>HO00001496</v>
      </c>
      <c r="P250" s="89" t="s">
        <v>256</v>
      </c>
      <c r="Q250" s="92" t="s">
        <v>303</v>
      </c>
      <c r="R250" s="89" t="str">
        <f>_xlfn.XLOOKUP(Q250,匹配表1065!L:L,匹配表1065!O:O)</f>
        <v>C</v>
      </c>
      <c r="S250" s="93" t="str">
        <f>IFERROR(_xlfn.XLOOKUP(Q250,匹配表1065!AI:AI,匹配表1065!AJ:AJ),"绿标")</f>
        <v>红标</v>
      </c>
      <c r="T250" s="93" t="str" cm="1">
        <f t="array" ref="T250:U250">_xlfn.XLOOKUP(Q250,匹配表1065!L:L,匹配表1065!M:N)</f>
        <v>眩晕</v>
      </c>
      <c r="U250" s="94" t="str">
        <v>神经内科</v>
      </c>
      <c r="V250" s="95" t="s">
        <v>70</v>
      </c>
      <c r="W250" s="93">
        <f>_xlfn.XLOOKUP(M250,匹配表1065!D:D,匹配表1065!F:F)*N250</f>
        <v>4</v>
      </c>
    </row>
    <row r="251" customHeight="1" spans="1:23">
      <c r="A251" s="89" t="s">
        <v>25</v>
      </c>
      <c r="B251" s="90">
        <v>46118</v>
      </c>
      <c r="C251" s="91" t="str">
        <f t="shared" si="6"/>
        <v>4月第2周</v>
      </c>
      <c r="D251" s="89" t="s">
        <v>322</v>
      </c>
      <c r="E251" s="89" t="str">
        <f t="shared" si="7"/>
        <v>4月第2周--周1</v>
      </c>
      <c r="F251" s="92" t="s">
        <v>27</v>
      </c>
      <c r="G251" s="92" t="s">
        <v>136</v>
      </c>
      <c r="H251" s="92" t="str">
        <f>_xlfn.XLOOKUP(O251,匹配表1065!T:T,匹配表1065!W:W)</f>
        <v>潍坊市</v>
      </c>
      <c r="I251" s="89" t="str">
        <f>_xlfn.XLOOKUP(O251,匹配表1065!T:T,匹配表1065!X:X)</f>
        <v>PME2036</v>
      </c>
      <c r="J251" s="89" t="s">
        <v>161</v>
      </c>
      <c r="K251" s="89" cm="1">
        <f ca="1" t="array" ref="K251:L251">_xlfn.XLOOKUP(J251,匹配表1065!Y:Y,匹配表1065!AA:AB)</f>
        <v>1519</v>
      </c>
      <c r="L251" s="89" t="str">
        <v>3个月以上</v>
      </c>
      <c r="M251" s="92" t="s">
        <v>35</v>
      </c>
      <c r="N251" s="92">
        <v>1</v>
      </c>
      <c r="O251" s="93" t="str">
        <f>_xlfn.XLOOKUP(P251,匹配表1065!U:U,匹配表1065!T:T)</f>
        <v>HO00001521</v>
      </c>
      <c r="P251" s="89" t="s">
        <v>162</v>
      </c>
      <c r="Q251" s="92" t="s">
        <v>166</v>
      </c>
      <c r="R251" s="89" t="str">
        <f>_xlfn.XLOOKUP(Q251,匹配表1065!L:L,匹配表1065!O:O)</f>
        <v>B</v>
      </c>
      <c r="S251" s="93" t="str">
        <f>IFERROR(_xlfn.XLOOKUP(Q251,匹配表1065!AI:AI,匹配表1065!AJ:AJ),"绿标")</f>
        <v>红标</v>
      </c>
      <c r="T251" s="93" t="str" cm="1">
        <f t="array" ref="T251:U251">_xlfn.XLOOKUP(Q251,匹配表1065!L:L,匹配表1065!M:N)</f>
        <v>脑血管</v>
      </c>
      <c r="U251" s="94" t="str">
        <v>神经内科</v>
      </c>
      <c r="V251" s="95" t="s">
        <v>70</v>
      </c>
      <c r="W251" s="93">
        <f>_xlfn.XLOOKUP(M251,匹配表1065!D:D,匹配表1065!F:F)*N251</f>
        <v>4</v>
      </c>
    </row>
    <row r="252" customHeight="1" spans="1:23">
      <c r="A252" s="89" t="s">
        <v>25</v>
      </c>
      <c r="B252" s="90">
        <v>46118</v>
      </c>
      <c r="C252" s="91" t="str">
        <f t="shared" si="6"/>
        <v>4月第2周</v>
      </c>
      <c r="D252" s="89" t="s">
        <v>322</v>
      </c>
      <c r="E252" s="89" t="str">
        <f t="shared" si="7"/>
        <v>4月第2周--周1</v>
      </c>
      <c r="F252" s="92" t="s">
        <v>27</v>
      </c>
      <c r="G252" s="92" t="s">
        <v>136</v>
      </c>
      <c r="H252" s="92" t="str">
        <f>_xlfn.XLOOKUP(O252,匹配表1065!T:T,匹配表1065!W:W)</f>
        <v>潍坊市</v>
      </c>
      <c r="I252" s="89" t="str">
        <f>_xlfn.XLOOKUP(O252,匹配表1065!T:T,匹配表1065!X:X)</f>
        <v>PME2036</v>
      </c>
      <c r="J252" s="89" t="s">
        <v>161</v>
      </c>
      <c r="K252" s="89" cm="1">
        <f ca="1" t="array" ref="K252:L252">_xlfn.XLOOKUP(J252,匹配表1065!Y:Y,匹配表1065!AA:AB)</f>
        <v>1519</v>
      </c>
      <c r="L252" s="89" t="str">
        <v>3个月以上</v>
      </c>
      <c r="M252" s="92" t="s">
        <v>35</v>
      </c>
      <c r="N252" s="92">
        <v>1</v>
      </c>
      <c r="O252" s="93" t="str">
        <f>_xlfn.XLOOKUP(P252,匹配表1065!U:U,匹配表1065!T:T)</f>
        <v>HO00001498</v>
      </c>
      <c r="P252" s="89" t="s">
        <v>337</v>
      </c>
      <c r="Q252" s="92" t="s">
        <v>338</v>
      </c>
      <c r="R252" s="89" t="str">
        <f>_xlfn.XLOOKUP(Q252,匹配表1065!L:L,匹配表1065!O:O)</f>
        <v>C</v>
      </c>
      <c r="S252" s="93" t="str">
        <f>IFERROR(_xlfn.XLOOKUP(Q252,匹配表1065!AI:AI,匹配表1065!AJ:AJ),"绿标")</f>
        <v>绿标</v>
      </c>
      <c r="T252" s="93" t="str" cm="1">
        <f t="array" ref="T252:U252">_xlfn.XLOOKUP(Q252,匹配表1065!L:L,匹配表1065!M:N)</f>
        <v>眩晕</v>
      </c>
      <c r="U252" s="94" t="str">
        <v>神经内科</v>
      </c>
      <c r="V252" s="95" t="s">
        <v>70</v>
      </c>
      <c r="W252" s="93">
        <f>_xlfn.XLOOKUP(M252,匹配表1065!D:D,匹配表1065!F:F)*N252</f>
        <v>4</v>
      </c>
    </row>
    <row r="253" customHeight="1" spans="1:23">
      <c r="A253" s="89" t="s">
        <v>25</v>
      </c>
      <c r="B253" s="90">
        <v>46118</v>
      </c>
      <c r="C253" s="91" t="str">
        <f t="shared" si="6"/>
        <v>4月第2周</v>
      </c>
      <c r="D253" s="89" t="s">
        <v>322</v>
      </c>
      <c r="E253" s="89" t="str">
        <f t="shared" si="7"/>
        <v>4月第2周--周1</v>
      </c>
      <c r="F253" s="92" t="s">
        <v>27</v>
      </c>
      <c r="G253" s="92" t="s">
        <v>136</v>
      </c>
      <c r="H253" s="92" t="str">
        <f>_xlfn.XLOOKUP(O253,匹配表1065!T:T,匹配表1065!W:W)</f>
        <v>青岛市</v>
      </c>
      <c r="I253" s="89" t="str">
        <f>_xlfn.XLOOKUP(O253,匹配表1065!T:T,匹配表1065!X:X)</f>
        <v>PME2031</v>
      </c>
      <c r="J253" s="92" t="s">
        <v>155</v>
      </c>
      <c r="K253" s="89" cm="1">
        <f ca="1" t="array" ref="K253:L253">_xlfn.XLOOKUP(J253,匹配表1065!Y:Y,匹配表1065!AA:AB)</f>
        <v>31</v>
      </c>
      <c r="L253" s="89" t="str">
        <v>3个月以上</v>
      </c>
      <c r="M253" s="92" t="s">
        <v>35</v>
      </c>
      <c r="N253" s="92">
        <v>1</v>
      </c>
      <c r="O253" s="93" t="str">
        <f>_xlfn.XLOOKUP(P253,匹配表1065!U:U,匹配表1065!T:T)</f>
        <v>HO00072793</v>
      </c>
      <c r="P253" s="89" t="s">
        <v>159</v>
      </c>
      <c r="Q253" s="92" t="s">
        <v>160</v>
      </c>
      <c r="R253" s="89" t="str">
        <f>_xlfn.XLOOKUP(Q253,匹配表1065!L:L,匹配表1065!O:O)</f>
        <v>A</v>
      </c>
      <c r="S253" s="93" t="str">
        <f>IFERROR(_xlfn.XLOOKUP(Q253,匹配表1065!AI:AI,匹配表1065!AJ:AJ),"绿标")</f>
        <v>红标</v>
      </c>
      <c r="T253" s="93" t="str" cm="1">
        <f t="array" ref="T253:U253">_xlfn.XLOOKUP(Q253,匹配表1065!L:L,匹配表1065!M:N)</f>
        <v>头痛</v>
      </c>
      <c r="U253" s="94" t="str">
        <v>神经内科</v>
      </c>
      <c r="V253" s="95" t="s">
        <v>67</v>
      </c>
      <c r="W253" s="93">
        <f>_xlfn.XLOOKUP(M253,匹配表1065!D:D,匹配表1065!F:F)*N253</f>
        <v>4</v>
      </c>
    </row>
    <row r="254" customHeight="1" spans="1:23">
      <c r="A254" s="89" t="s">
        <v>25</v>
      </c>
      <c r="B254" s="90">
        <v>46118</v>
      </c>
      <c r="C254" s="91" t="str">
        <f t="shared" si="6"/>
        <v>4月第2周</v>
      </c>
      <c r="D254" s="89" t="s">
        <v>322</v>
      </c>
      <c r="E254" s="89" t="str">
        <f t="shared" si="7"/>
        <v>4月第2周--周1</v>
      </c>
      <c r="F254" s="92" t="s">
        <v>27</v>
      </c>
      <c r="G254" s="92" t="s">
        <v>136</v>
      </c>
      <c r="H254" s="92" t="str">
        <f>_xlfn.XLOOKUP(O254,匹配表1065!T:T,匹配表1065!W:W)</f>
        <v>青岛市</v>
      </c>
      <c r="I254" s="89" t="str">
        <f>_xlfn.XLOOKUP(O254,匹配表1065!T:T,匹配表1065!X:X)</f>
        <v>PME2031</v>
      </c>
      <c r="J254" s="92" t="s">
        <v>155</v>
      </c>
      <c r="K254" s="89" cm="1">
        <f ca="1" t="array" ref="K254:L254">_xlfn.XLOOKUP(J254,匹配表1065!Y:Y,匹配表1065!AA:AB)</f>
        <v>31</v>
      </c>
      <c r="L254" s="89" t="str">
        <v>3个月以上</v>
      </c>
      <c r="M254" s="92" t="s">
        <v>35</v>
      </c>
      <c r="N254" s="92">
        <v>1</v>
      </c>
      <c r="O254" s="93" t="str">
        <f>_xlfn.XLOOKUP(P254,匹配表1065!U:U,匹配表1065!T:T)</f>
        <v>HO00072793</v>
      </c>
      <c r="P254" s="89" t="s">
        <v>159</v>
      </c>
      <c r="Q254" s="92" t="s">
        <v>339</v>
      </c>
      <c r="R254" s="89" t="str">
        <f>_xlfn.XLOOKUP(Q254,匹配表1065!L:L,匹配表1065!O:O)</f>
        <v>C</v>
      </c>
      <c r="S254" s="93" t="str">
        <f>IFERROR(_xlfn.XLOOKUP(Q254,匹配表1065!AI:AI,匹配表1065!AJ:AJ),"绿标")</f>
        <v>红标</v>
      </c>
      <c r="T254" s="93" t="str" cm="1">
        <f t="array" ref="T254:U254">_xlfn.XLOOKUP(Q254,匹配表1065!L:L,匹配表1065!M:N)</f>
        <v>眩晕</v>
      </c>
      <c r="U254" s="94" t="str">
        <v>神经内科</v>
      </c>
      <c r="V254" s="95" t="s">
        <v>70</v>
      </c>
      <c r="W254" s="93">
        <f>_xlfn.XLOOKUP(M254,匹配表1065!D:D,匹配表1065!F:F)*N254</f>
        <v>4</v>
      </c>
    </row>
    <row r="255" customHeight="1" spans="1:23">
      <c r="A255" s="89" t="s">
        <v>25</v>
      </c>
      <c r="B255" s="90">
        <v>46118</v>
      </c>
      <c r="C255" s="91" t="str">
        <f t="shared" si="6"/>
        <v>4月第2周</v>
      </c>
      <c r="D255" s="89" t="s">
        <v>322</v>
      </c>
      <c r="E255" s="89" t="str">
        <f t="shared" si="7"/>
        <v>4月第2周--周1</v>
      </c>
      <c r="F255" s="92" t="s">
        <v>27</v>
      </c>
      <c r="G255" s="92" t="s">
        <v>136</v>
      </c>
      <c r="H255" s="92" t="str">
        <f>_xlfn.XLOOKUP(O255,匹配表1065!T:T,匹配表1065!W:W)</f>
        <v>青岛市</v>
      </c>
      <c r="I255" s="89" t="str">
        <f>_xlfn.XLOOKUP(O255,匹配表1065!T:T,匹配表1065!X:X)</f>
        <v>PME2035</v>
      </c>
      <c r="J255" s="92" t="s">
        <v>150</v>
      </c>
      <c r="K255" s="89" cm="1">
        <f ca="1" t="array" ref="K255:L255">_xlfn.XLOOKUP(J255,匹配表1065!Y:Y,匹配表1065!AA:AB)</f>
        <v>8</v>
      </c>
      <c r="L255" s="89" t="str">
        <v>3个月以上</v>
      </c>
      <c r="M255" s="92" t="s">
        <v>30</v>
      </c>
      <c r="N255" s="92">
        <v>1</v>
      </c>
      <c r="O255" s="93" t="str">
        <f>_xlfn.XLOOKUP(P255,匹配表1065!U:U,匹配表1065!T:T)</f>
        <v>HO00001483</v>
      </c>
      <c r="P255" s="89" t="s">
        <v>259</v>
      </c>
      <c r="Q255" s="92" t="s">
        <v>340</v>
      </c>
      <c r="R255" s="89" t="str">
        <f>_xlfn.XLOOKUP(Q255,匹配表1065!L:L,匹配表1065!O:O)</f>
        <v>A</v>
      </c>
      <c r="S255" s="93" t="str">
        <f>IFERROR(_xlfn.XLOOKUP(Q255,匹配表1065!AI:AI,匹配表1065!AJ:AJ),"绿标")</f>
        <v>红标</v>
      </c>
      <c r="T255" s="93" t="str" cm="1">
        <f t="array" ref="T255:U255">_xlfn.XLOOKUP(Q255,匹配表1065!L:L,匹配表1065!M:N)</f>
        <v>头痛</v>
      </c>
      <c r="U255" s="94" t="str">
        <v>神经内科</v>
      </c>
      <c r="V255" s="95" t="s">
        <v>67</v>
      </c>
      <c r="W255" s="93">
        <f>_xlfn.XLOOKUP(M255,匹配表1065!D:D,匹配表1065!F:F)*N255</f>
        <v>12</v>
      </c>
    </row>
    <row r="256" customHeight="1" spans="1:23">
      <c r="A256" s="89" t="s">
        <v>25</v>
      </c>
      <c r="B256" s="90">
        <v>46118</v>
      </c>
      <c r="C256" s="91" t="str">
        <f t="shared" si="6"/>
        <v>4月第2周</v>
      </c>
      <c r="D256" s="89" t="s">
        <v>322</v>
      </c>
      <c r="E256" s="89" t="str">
        <f t="shared" si="7"/>
        <v>4月第2周--周1</v>
      </c>
      <c r="F256" s="92" t="s">
        <v>27</v>
      </c>
      <c r="G256" s="92" t="s">
        <v>136</v>
      </c>
      <c r="H256" s="92" t="str">
        <f>_xlfn.XLOOKUP(O256,匹配表1065!T:T,匹配表1065!W:W)</f>
        <v>青岛市</v>
      </c>
      <c r="I256" s="89" t="str">
        <f>_xlfn.XLOOKUP(O256,匹配表1065!T:T,匹配表1065!X:X)</f>
        <v>PME2033</v>
      </c>
      <c r="J256" s="92" t="s">
        <v>137</v>
      </c>
      <c r="K256" s="89" cm="1">
        <f ca="1" t="array" ref="K256:L256">_xlfn.XLOOKUP(J256,匹配表1065!Y:Y,匹配表1065!AA:AB)</f>
        <v>10</v>
      </c>
      <c r="L256" s="89" t="str">
        <v>3个月以上</v>
      </c>
      <c r="M256" s="92" t="s">
        <v>55</v>
      </c>
      <c r="N256" s="92">
        <v>1</v>
      </c>
      <c r="O256" s="93" t="str">
        <f>_xlfn.XLOOKUP(P256,匹配表1065!U:U,匹配表1065!T:T)</f>
        <v>HO00001481</v>
      </c>
      <c r="P256" s="89" t="s">
        <v>246</v>
      </c>
      <c r="Q256" s="92" t="s">
        <v>306</v>
      </c>
      <c r="R256" s="89" t="str">
        <f>_xlfn.XLOOKUP(Q256,匹配表1065!L:L,匹配表1065!O:O)</f>
        <v>A</v>
      </c>
      <c r="S256" s="93" t="str">
        <f>IFERROR(_xlfn.XLOOKUP(Q256,匹配表1065!AI:AI,匹配表1065!AJ:AJ),"绿标")</f>
        <v>红标</v>
      </c>
      <c r="T256" s="93" t="str" cm="1">
        <f t="array" ref="T256:U256">_xlfn.XLOOKUP(Q256,匹配表1065!L:L,匹配表1065!M:N)</f>
        <v>头痛</v>
      </c>
      <c r="U256" s="94" t="str">
        <v>神经内科</v>
      </c>
      <c r="V256" s="95" t="s">
        <v>70</v>
      </c>
      <c r="W256" s="93">
        <f>_xlfn.XLOOKUP(M256,匹配表1065!D:D,匹配表1065!F:F)*N256</f>
        <v>8</v>
      </c>
    </row>
    <row r="257" customHeight="1" spans="1:23">
      <c r="A257" s="89" t="s">
        <v>25</v>
      </c>
      <c r="B257" s="90">
        <v>46118</v>
      </c>
      <c r="C257" s="91" t="str">
        <f t="shared" si="6"/>
        <v>4月第2周</v>
      </c>
      <c r="D257" s="89" t="s">
        <v>322</v>
      </c>
      <c r="E257" s="89" t="str">
        <f t="shared" si="7"/>
        <v>4月第2周--周1</v>
      </c>
      <c r="F257" s="92" t="s">
        <v>27</v>
      </c>
      <c r="G257" s="92" t="s">
        <v>28</v>
      </c>
      <c r="H257" s="92" t="str">
        <f>_xlfn.XLOOKUP(O257,匹配表1065!T:T,匹配表1065!W:W)</f>
        <v>常州市</v>
      </c>
      <c r="I257" s="89" t="str">
        <f>_xlfn.XLOOKUP(O257,匹配表1065!T:T,匹配表1065!X:X)</f>
        <v>PME2015</v>
      </c>
      <c r="J257" s="92" t="s">
        <v>45</v>
      </c>
      <c r="K257" s="89" cm="1">
        <f ca="1" t="array" ref="K257:L257">_xlfn.XLOOKUP(J257,匹配表1065!Y:Y,匹配表1065!AA:AB)</f>
        <v>9</v>
      </c>
      <c r="L257" s="89" t="str">
        <v>3个月以上</v>
      </c>
      <c r="M257" s="92" t="s">
        <v>35</v>
      </c>
      <c r="N257" s="92">
        <v>1</v>
      </c>
      <c r="O257" s="93" t="str">
        <f>_xlfn.XLOOKUP(P257,匹配表1065!U:U,匹配表1065!T:T)</f>
        <v>HO00000940</v>
      </c>
      <c r="P257" s="89" t="s">
        <v>203</v>
      </c>
      <c r="Q257" s="92" t="s">
        <v>341</v>
      </c>
      <c r="R257" s="89" t="str">
        <f>_xlfn.XLOOKUP(Q257,匹配表1065!L:L,匹配表1065!O:O)</f>
        <v>A</v>
      </c>
      <c r="S257" s="93" t="str">
        <f>IFERROR(_xlfn.XLOOKUP(Q257,匹配表1065!AI:AI,匹配表1065!AJ:AJ),"绿标")</f>
        <v>绿标</v>
      </c>
      <c r="T257" s="93" t="str" cm="1">
        <f t="array" ref="T257:U257">_xlfn.XLOOKUP(Q257,匹配表1065!L:L,匹配表1065!M:N)</f>
        <v>头痛</v>
      </c>
      <c r="U257" s="94" t="str">
        <v>神经内科</v>
      </c>
      <c r="V257" s="95" t="s">
        <v>33</v>
      </c>
      <c r="W257" s="93">
        <f>_xlfn.XLOOKUP(M257,匹配表1065!D:D,匹配表1065!F:F)*N257</f>
        <v>4</v>
      </c>
    </row>
    <row r="258" customHeight="1" spans="1:23">
      <c r="A258" s="89" t="s">
        <v>25</v>
      </c>
      <c r="B258" s="90">
        <v>46118</v>
      </c>
      <c r="C258" s="91" t="str">
        <f t="shared" ref="C258:C321" si="8">MONTH(B258)&amp;TEXT(WEEKNUM(B258,2)-WEEKNUM(B258+1-DAY(B258),2)+1,"月第0周")</f>
        <v>4月第2周</v>
      </c>
      <c r="D258" s="89" t="s">
        <v>322</v>
      </c>
      <c r="E258" s="89" t="str">
        <f t="shared" ref="E258:E321" si="9">D258&amp;"--"&amp;"周"&amp;WEEKDAY(B258,2)</f>
        <v>4月第2周--周1</v>
      </c>
      <c r="F258" s="92" t="s">
        <v>27</v>
      </c>
      <c r="G258" s="92" t="s">
        <v>28</v>
      </c>
      <c r="H258" s="92" t="str">
        <f>_xlfn.XLOOKUP(O258,匹配表1065!T:T,匹配表1065!W:W)</f>
        <v>南京市</v>
      </c>
      <c r="I258" s="89" t="str">
        <f>_xlfn.XLOOKUP(O258,匹配表1065!T:T,匹配表1065!X:X)</f>
        <v>PME2006</v>
      </c>
      <c r="J258" s="92" t="s">
        <v>29</v>
      </c>
      <c r="K258" s="89" cm="1">
        <f ca="1" t="array" ref="K258:L258">_xlfn.XLOOKUP(J258,匹配表1065!Y:Y,匹配表1065!AA:AB)</f>
        <v>15</v>
      </c>
      <c r="L258" s="89" t="str">
        <v>3个月以上</v>
      </c>
      <c r="M258" s="92" t="s">
        <v>35</v>
      </c>
      <c r="N258" s="92">
        <v>1</v>
      </c>
      <c r="O258" s="93" t="str">
        <f>_xlfn.XLOOKUP(P258,匹配表1065!U:U,匹配表1065!T:T)</f>
        <v>HO00000959</v>
      </c>
      <c r="P258" s="89" t="s">
        <v>196</v>
      </c>
      <c r="Q258" s="92" t="s">
        <v>268</v>
      </c>
      <c r="R258" s="89" t="str">
        <f>_xlfn.XLOOKUP(Q258,匹配表1065!L:L,匹配表1065!O:O)</f>
        <v>C</v>
      </c>
      <c r="S258" s="93" t="str">
        <f>IFERROR(_xlfn.XLOOKUP(Q258,匹配表1065!AI:AI,匹配表1065!AJ:AJ),"绿标")</f>
        <v>红标</v>
      </c>
      <c r="T258" s="93" t="str" cm="1">
        <f t="array" ref="T258:U258">_xlfn.XLOOKUP(Q258,匹配表1065!L:L,匹配表1065!M:N)</f>
        <v>眩晕</v>
      </c>
      <c r="U258" s="94" t="str">
        <v>耳鼻喉科</v>
      </c>
      <c r="V258" s="95" t="s">
        <v>70</v>
      </c>
      <c r="W258" s="93">
        <f>_xlfn.XLOOKUP(M258,匹配表1065!D:D,匹配表1065!F:F)*N258</f>
        <v>4</v>
      </c>
    </row>
    <row r="259" customHeight="1" spans="1:23">
      <c r="A259" s="89" t="s">
        <v>25</v>
      </c>
      <c r="B259" s="90">
        <v>46118</v>
      </c>
      <c r="C259" s="91" t="str">
        <f t="shared" si="8"/>
        <v>4月第2周</v>
      </c>
      <c r="D259" s="89" t="s">
        <v>322</v>
      </c>
      <c r="E259" s="89" t="str">
        <f t="shared" si="9"/>
        <v>4月第2周--周1</v>
      </c>
      <c r="F259" s="92" t="s">
        <v>27</v>
      </c>
      <c r="G259" s="92" t="s">
        <v>28</v>
      </c>
      <c r="H259" s="92" t="str">
        <f>_xlfn.XLOOKUP(O259,匹配表1065!T:T,匹配表1065!W:W)</f>
        <v>南京市</v>
      </c>
      <c r="I259" s="89" t="str">
        <f>_xlfn.XLOOKUP(O259,匹配表1065!T:T,匹配表1065!X:X)</f>
        <v>PME2005</v>
      </c>
      <c r="J259" s="89" t="s">
        <v>54</v>
      </c>
      <c r="K259" s="89" cm="1">
        <f ca="1" t="array" ref="K259:L259">_xlfn.XLOOKUP(J259,匹配表1065!Y:Y,匹配表1065!AA:AB)</f>
        <v>3</v>
      </c>
      <c r="L259" s="89" t="str">
        <v>3个月以上</v>
      </c>
      <c r="M259" s="92" t="s">
        <v>35</v>
      </c>
      <c r="N259" s="92">
        <v>1</v>
      </c>
      <c r="O259" s="93" t="str">
        <f>_xlfn.XLOOKUP(P259,匹配表1065!U:U,匹配表1065!T:T)</f>
        <v>HO00000975</v>
      </c>
      <c r="P259" s="89" t="s">
        <v>56</v>
      </c>
      <c r="Q259" s="92" t="s">
        <v>342</v>
      </c>
      <c r="R259" s="89" t="str">
        <f>_xlfn.XLOOKUP(Q259,匹配表1065!L:L,匹配表1065!O:O)</f>
        <v>A</v>
      </c>
      <c r="S259" s="93" t="str">
        <f>IFERROR(_xlfn.XLOOKUP(Q259,匹配表1065!AI:AI,匹配表1065!AJ:AJ),"绿标")</f>
        <v>绿标</v>
      </c>
      <c r="T259" s="93" t="str" cm="1">
        <f t="array" ref="T259:U259">_xlfn.XLOOKUP(Q259,匹配表1065!L:L,匹配表1065!M:N)</f>
        <v>头痛</v>
      </c>
      <c r="U259" s="94" t="str">
        <v>神经内科</v>
      </c>
      <c r="V259" s="95" t="s">
        <v>58</v>
      </c>
      <c r="W259" s="93">
        <f>_xlfn.XLOOKUP(M259,匹配表1065!D:D,匹配表1065!F:F)*N259</f>
        <v>4</v>
      </c>
    </row>
    <row r="260" customHeight="1" spans="1:23">
      <c r="A260" s="89" t="s">
        <v>25</v>
      </c>
      <c r="B260" s="90">
        <v>46118</v>
      </c>
      <c r="C260" s="91" t="str">
        <f t="shared" si="8"/>
        <v>4月第2周</v>
      </c>
      <c r="D260" s="89" t="s">
        <v>322</v>
      </c>
      <c r="E260" s="89" t="str">
        <f t="shared" si="9"/>
        <v>4月第2周--周1</v>
      </c>
      <c r="F260" s="92" t="s">
        <v>27</v>
      </c>
      <c r="G260" s="92" t="s">
        <v>28</v>
      </c>
      <c r="H260" s="92" t="str">
        <f>_xlfn.XLOOKUP(O260,匹配表1065!T:T,匹配表1065!W:W)</f>
        <v>南京市</v>
      </c>
      <c r="I260" s="89" t="str">
        <f>_xlfn.XLOOKUP(O260,匹配表1065!T:T,匹配表1065!X:X)</f>
        <v>PME2004</v>
      </c>
      <c r="J260" s="92" t="s">
        <v>34</v>
      </c>
      <c r="K260" s="89" cm="1">
        <f ca="1" t="array" ref="K260:L260">_xlfn.XLOOKUP(J260,匹配表1065!Y:Y,匹配表1065!AA:AB)</f>
        <v>11</v>
      </c>
      <c r="L260" s="89" t="str">
        <v>3个月以上</v>
      </c>
      <c r="M260" s="92" t="s">
        <v>35</v>
      </c>
      <c r="N260" s="92">
        <v>1</v>
      </c>
      <c r="O260" s="93" t="str">
        <f>_xlfn.XLOOKUP(P260,匹配表1065!U:U,匹配表1065!T:T)</f>
        <v>HO00001017</v>
      </c>
      <c r="P260" s="89" t="s">
        <v>343</v>
      </c>
      <c r="Q260" s="92" t="s">
        <v>344</v>
      </c>
      <c r="R260" s="89" t="str">
        <f>_xlfn.XLOOKUP(Q260,匹配表1065!L:L,匹配表1065!O:O)</f>
        <v>B</v>
      </c>
      <c r="S260" s="93" t="str">
        <f>IFERROR(_xlfn.XLOOKUP(Q260,匹配表1065!AI:AI,匹配表1065!AJ:AJ),"绿标")</f>
        <v>绿标</v>
      </c>
      <c r="T260" s="93" t="str" cm="1">
        <f t="array" ref="T260:U260">_xlfn.XLOOKUP(Q260,匹配表1065!L:L,匹配表1065!M:N)</f>
        <v>脑血管</v>
      </c>
      <c r="U260" s="94" t="str">
        <v>神经内科</v>
      </c>
      <c r="V260" s="95" t="s">
        <v>33</v>
      </c>
      <c r="W260" s="93">
        <f>_xlfn.XLOOKUP(M260,匹配表1065!D:D,匹配表1065!F:F)*N260</f>
        <v>4</v>
      </c>
    </row>
    <row r="261" customHeight="1" spans="1:23">
      <c r="A261" s="89" t="s">
        <v>25</v>
      </c>
      <c r="B261" s="90">
        <v>46118</v>
      </c>
      <c r="C261" s="91" t="str">
        <f t="shared" si="8"/>
        <v>4月第2周</v>
      </c>
      <c r="D261" s="89" t="s">
        <v>322</v>
      </c>
      <c r="E261" s="89" t="str">
        <f t="shared" si="9"/>
        <v>4月第2周--周1</v>
      </c>
      <c r="F261" s="92" t="s">
        <v>27</v>
      </c>
      <c r="G261" s="92" t="s">
        <v>28</v>
      </c>
      <c r="H261" s="92" t="str">
        <f>_xlfn.XLOOKUP(O261,匹配表1065!T:T,匹配表1065!W:W)</f>
        <v>南京市</v>
      </c>
      <c r="I261" s="89" t="str">
        <f>_xlfn.XLOOKUP(O261,匹配表1065!T:T,匹配表1065!X:X)</f>
        <v>PME2040</v>
      </c>
      <c r="J261" s="89" t="s">
        <v>50</v>
      </c>
      <c r="K261" s="89" t="e" cm="1">
        <f ca="1" t="array" ref="K261">_xlfn.XLOOKUP(J261,匹配表1065!Y:Y,匹配表1065!AA:AB)</f>
        <v>#N/A</v>
      </c>
      <c r="L261" s="89"/>
      <c r="M261" s="92" t="s">
        <v>35</v>
      </c>
      <c r="N261" s="92">
        <v>1</v>
      </c>
      <c r="O261" s="93" t="str">
        <f>_xlfn.XLOOKUP(P261,匹配表1065!U:U,匹配表1065!T:T)</f>
        <v>HO00000966</v>
      </c>
      <c r="P261" s="89" t="s">
        <v>51</v>
      </c>
      <c r="Q261" s="92" t="s">
        <v>199</v>
      </c>
      <c r="R261" s="89" t="str">
        <f>_xlfn.XLOOKUP(Q261,匹配表1065!L:L,匹配表1065!O:O)</f>
        <v>A</v>
      </c>
      <c r="S261" s="93" t="str">
        <f>IFERROR(_xlfn.XLOOKUP(Q261,匹配表1065!AI:AI,匹配表1065!AJ:AJ),"绿标")</f>
        <v>绿标</v>
      </c>
      <c r="T261" s="93" t="str" cm="1">
        <f t="array" ref="T261:U261">_xlfn.XLOOKUP(Q261,匹配表1065!L:L,匹配表1065!M:N)</f>
        <v>头痛</v>
      </c>
      <c r="U261" s="94" t="str">
        <v>神经内科</v>
      </c>
      <c r="V261" s="95" t="s">
        <v>70</v>
      </c>
      <c r="W261" s="93">
        <f>_xlfn.XLOOKUP(M261,匹配表1065!D:D,匹配表1065!F:F)*N261</f>
        <v>4</v>
      </c>
    </row>
    <row r="262" customHeight="1" spans="1:23">
      <c r="A262" s="89" t="s">
        <v>25</v>
      </c>
      <c r="B262" s="90">
        <v>46118</v>
      </c>
      <c r="C262" s="91" t="str">
        <f t="shared" si="8"/>
        <v>4月第2周</v>
      </c>
      <c r="D262" s="89" t="s">
        <v>322</v>
      </c>
      <c r="E262" s="89" t="str">
        <f t="shared" si="9"/>
        <v>4月第2周--周1</v>
      </c>
      <c r="F262" s="92" t="s">
        <v>27</v>
      </c>
      <c r="G262" s="92" t="s">
        <v>28</v>
      </c>
      <c r="H262" s="92" t="str">
        <f>_xlfn.XLOOKUP(O262,匹配表1065!T:T,匹配表1065!W:W)</f>
        <v>扬州市</v>
      </c>
      <c r="I262" s="89" t="str">
        <f>_xlfn.XLOOKUP(O262,匹配表1065!T:T,匹配表1065!X:X)</f>
        <v>PME2012</v>
      </c>
      <c r="J262" s="92" t="s">
        <v>60</v>
      </c>
      <c r="K262" s="89" cm="1">
        <f ca="1" t="array" ref="K262:L262">_xlfn.XLOOKUP(J262,匹配表1065!Y:Y,匹配表1065!AA:AB)</f>
        <v>13</v>
      </c>
      <c r="L262" s="89" t="str">
        <v>3个月以上</v>
      </c>
      <c r="M262" s="92" t="s">
        <v>35</v>
      </c>
      <c r="N262" s="92">
        <v>1</v>
      </c>
      <c r="O262" s="93" t="str">
        <f>_xlfn.XLOOKUP(P262,匹配表1065!U:U,匹配表1065!T:T)</f>
        <v>HO00000968</v>
      </c>
      <c r="P262" s="89" t="s">
        <v>61</v>
      </c>
      <c r="Q262" s="92" t="s">
        <v>62</v>
      </c>
      <c r="R262" s="89" t="str">
        <f>_xlfn.XLOOKUP(Q262,匹配表1065!L:L,匹配表1065!O:O)</f>
        <v>A</v>
      </c>
      <c r="S262" s="93" t="str">
        <f>IFERROR(_xlfn.XLOOKUP(Q262,匹配表1065!AI:AI,匹配表1065!AJ:AJ),"绿标")</f>
        <v>红标</v>
      </c>
      <c r="T262" s="93" t="str" cm="1">
        <f t="array" ref="T262:U262">_xlfn.XLOOKUP(Q262,匹配表1065!L:L,匹配表1065!M:N)</f>
        <v>头痛</v>
      </c>
      <c r="U262" s="94" t="str">
        <v>神经内科</v>
      </c>
      <c r="V262" s="95" t="s">
        <v>33</v>
      </c>
      <c r="W262" s="93">
        <f>_xlfn.XLOOKUP(M262,匹配表1065!D:D,匹配表1065!F:F)*N262</f>
        <v>4</v>
      </c>
    </row>
    <row r="263" customHeight="1" spans="1:23">
      <c r="A263" s="89" t="s">
        <v>25</v>
      </c>
      <c r="B263" s="90">
        <v>46119</v>
      </c>
      <c r="C263" s="91" t="str">
        <f t="shared" si="8"/>
        <v>4月第2周</v>
      </c>
      <c r="D263" s="89" t="s">
        <v>322</v>
      </c>
      <c r="E263" s="89" t="str">
        <f t="shared" si="9"/>
        <v>4月第2周--周2</v>
      </c>
      <c r="F263" s="92" t="s">
        <v>27</v>
      </c>
      <c r="G263" s="92" t="s">
        <v>92</v>
      </c>
      <c r="H263" s="92" t="str">
        <f>_xlfn.XLOOKUP(O263,匹配表1065!T:T,匹配表1065!W:W)</f>
        <v>合肥市</v>
      </c>
      <c r="I263" s="89" t="str">
        <f>_xlfn.XLOOKUP(O263,匹配表1065!T:T,匹配表1065!X:X)</f>
        <v>PME2007</v>
      </c>
      <c r="J263" s="92" t="s">
        <v>93</v>
      </c>
      <c r="K263" s="89" cm="1">
        <f ca="1" t="array" ref="K263:L263">_xlfn.XLOOKUP(J263,匹配表1065!Y:Y,匹配表1065!AA:AB)</f>
        <v>9</v>
      </c>
      <c r="L263" s="89" t="str">
        <v>3个月以上</v>
      </c>
      <c r="M263" s="92" t="s">
        <v>30</v>
      </c>
      <c r="N263" s="92">
        <v>1</v>
      </c>
      <c r="O263" s="93" t="str">
        <f>_xlfn.XLOOKUP(P263,匹配表1065!U:U,匹配表1065!T:T)</f>
        <v>HO00000001</v>
      </c>
      <c r="P263" s="89" t="s">
        <v>94</v>
      </c>
      <c r="Q263" s="92" t="s">
        <v>207</v>
      </c>
      <c r="R263" s="89" t="str">
        <f>_xlfn.XLOOKUP(Q263,匹配表1065!L:L,匹配表1065!O:O)</f>
        <v>C</v>
      </c>
      <c r="S263" s="93" t="str">
        <f>IFERROR(_xlfn.XLOOKUP(Q263,匹配表1065!AI:AI,匹配表1065!AJ:AJ),"绿标")</f>
        <v>红标</v>
      </c>
      <c r="T263" s="93" t="str" cm="1">
        <f t="array" ref="T263:U263">_xlfn.XLOOKUP(Q263,匹配表1065!L:L,匹配表1065!M:N)</f>
        <v>眩晕</v>
      </c>
      <c r="U263" s="94" t="str">
        <v>神经内科</v>
      </c>
      <c r="V263" s="95" t="s">
        <v>42</v>
      </c>
      <c r="W263" s="93">
        <f>_xlfn.XLOOKUP(M263,匹配表1065!D:D,匹配表1065!F:F)*N263</f>
        <v>12</v>
      </c>
    </row>
    <row r="264" customHeight="1" spans="1:23">
      <c r="A264" s="89" t="s">
        <v>25</v>
      </c>
      <c r="B264" s="90">
        <v>46119</v>
      </c>
      <c r="C264" s="91" t="str">
        <f t="shared" si="8"/>
        <v>4月第2周</v>
      </c>
      <c r="D264" s="89" t="s">
        <v>322</v>
      </c>
      <c r="E264" s="89" t="str">
        <f t="shared" si="9"/>
        <v>4月第2周--周2</v>
      </c>
      <c r="F264" s="92" t="s">
        <v>27</v>
      </c>
      <c r="G264" s="92" t="s">
        <v>92</v>
      </c>
      <c r="H264" s="92" t="str">
        <f>_xlfn.XLOOKUP(O264,匹配表1065!T:T,匹配表1065!W:W)</f>
        <v>合肥市</v>
      </c>
      <c r="I264" s="89" t="str">
        <f>_xlfn.XLOOKUP(O264,匹配表1065!T:T,匹配表1065!X:X)</f>
        <v>PME2047</v>
      </c>
      <c r="J264" s="92" t="s">
        <v>97</v>
      </c>
      <c r="K264" s="89" cm="1">
        <f ca="1" t="array" ref="K264:L264">_xlfn.XLOOKUP(J264,匹配表1065!Y:Y,匹配表1065!AA:AB)</f>
        <v>2</v>
      </c>
      <c r="L264" s="89" t="str">
        <v>3个月以内</v>
      </c>
      <c r="M264" s="92" t="s">
        <v>55</v>
      </c>
      <c r="N264" s="92">
        <v>1</v>
      </c>
      <c r="O264" s="93" t="str">
        <f>_xlfn.XLOOKUP(P264,匹配表1065!U:U,匹配表1065!T:T)</f>
        <v>HO00000005</v>
      </c>
      <c r="P264" s="89" t="s">
        <v>98</v>
      </c>
      <c r="Q264" s="92" t="s">
        <v>208</v>
      </c>
      <c r="R264" s="89" t="str">
        <f>_xlfn.XLOOKUP(Q264,匹配表1065!L:L,匹配表1065!O:O)</f>
        <v>A</v>
      </c>
      <c r="S264" s="93" t="str">
        <f>IFERROR(_xlfn.XLOOKUP(Q264,匹配表1065!AI:AI,匹配表1065!AJ:AJ),"绿标")</f>
        <v>黑标</v>
      </c>
      <c r="T264" s="93" t="str" cm="1">
        <f t="array" ref="T264:U264">_xlfn.XLOOKUP(Q264,匹配表1065!L:L,匹配表1065!M:N)</f>
        <v>头痛</v>
      </c>
      <c r="U264" s="94" t="str">
        <v>神经内科</v>
      </c>
      <c r="V264" s="95" t="s">
        <v>58</v>
      </c>
      <c r="W264" s="93">
        <f>_xlfn.XLOOKUP(M264,匹配表1065!D:D,匹配表1065!F:F)*N264</f>
        <v>8</v>
      </c>
    </row>
    <row r="265" customHeight="1" spans="1:23">
      <c r="A265" s="89" t="s">
        <v>25</v>
      </c>
      <c r="B265" s="90">
        <v>46119</v>
      </c>
      <c r="C265" s="91" t="str">
        <f t="shared" si="8"/>
        <v>4月第2周</v>
      </c>
      <c r="D265" s="89" t="s">
        <v>322</v>
      </c>
      <c r="E265" s="89" t="str">
        <f t="shared" si="9"/>
        <v>4月第2周--周2</v>
      </c>
      <c r="F265" s="92" t="s">
        <v>27</v>
      </c>
      <c r="G265" s="92" t="s">
        <v>92</v>
      </c>
      <c r="H265" s="92" t="str">
        <f>_xlfn.XLOOKUP(O265,匹配表1065!T:T,匹配表1065!W:W)</f>
        <v>合肥市</v>
      </c>
      <c r="I265" s="89" t="str">
        <f>_xlfn.XLOOKUP(O265,匹配表1065!T:T,匹配表1065!X:X)</f>
        <v>PME2047</v>
      </c>
      <c r="J265" s="92" t="s">
        <v>97</v>
      </c>
      <c r="K265" s="89" cm="1">
        <f ca="1" t="array" ref="K265:L265">_xlfn.XLOOKUP(J265,匹配表1065!Y:Y,匹配表1065!AA:AB)</f>
        <v>2</v>
      </c>
      <c r="L265" s="89" t="str">
        <v>3个月以内</v>
      </c>
      <c r="M265" s="92" t="s">
        <v>35</v>
      </c>
      <c r="N265" s="92">
        <v>1</v>
      </c>
      <c r="O265" s="93" t="str">
        <f>_xlfn.XLOOKUP(P265,匹配表1065!U:U,匹配表1065!T:T)</f>
        <v>HO00000005</v>
      </c>
      <c r="P265" s="89" t="s">
        <v>98</v>
      </c>
      <c r="Q265" s="92" t="s">
        <v>345</v>
      </c>
      <c r="R265" s="89" t="str">
        <f>_xlfn.XLOOKUP(Q265,匹配表1065!L:L,匹配表1065!O:O)</f>
        <v>B</v>
      </c>
      <c r="S265" s="93" t="str">
        <f>IFERROR(_xlfn.XLOOKUP(Q265,匹配表1065!AI:AI,匹配表1065!AJ:AJ),"绿标")</f>
        <v>绿标</v>
      </c>
      <c r="T265" s="93" t="str" cm="1">
        <f t="array" ref="T265:U265">_xlfn.XLOOKUP(Q265,匹配表1065!L:L,匹配表1065!M:N)</f>
        <v>脑血管</v>
      </c>
      <c r="U265" s="94" t="str">
        <v>神经内科</v>
      </c>
      <c r="V265" s="95" t="s">
        <v>33</v>
      </c>
      <c r="W265" s="93">
        <f>_xlfn.XLOOKUP(M265,匹配表1065!D:D,匹配表1065!F:F)*N265</f>
        <v>4</v>
      </c>
    </row>
    <row r="266" customHeight="1" spans="1:23">
      <c r="A266" s="89" t="s">
        <v>25</v>
      </c>
      <c r="B266" s="90">
        <v>46119</v>
      </c>
      <c r="C266" s="91" t="str">
        <f t="shared" si="8"/>
        <v>4月第2周</v>
      </c>
      <c r="D266" s="89" t="s">
        <v>322</v>
      </c>
      <c r="E266" s="89" t="str">
        <f t="shared" si="9"/>
        <v>4月第2周--周2</v>
      </c>
      <c r="F266" s="92" t="s">
        <v>27</v>
      </c>
      <c r="G266" s="92" t="s">
        <v>167</v>
      </c>
      <c r="H266" s="92" t="str">
        <f>_xlfn.XLOOKUP(O266,匹配表1065!T:T,匹配表1065!W:W)</f>
        <v>苏州市</v>
      </c>
      <c r="I266" s="89" t="str">
        <f>_xlfn.XLOOKUP(O266,匹配表1065!T:T,匹配表1065!X:X)</f>
        <v>PME2011</v>
      </c>
      <c r="J266" s="92" t="s">
        <v>168</v>
      </c>
      <c r="K266" s="89" cm="1">
        <f ca="1" t="array" ref="K266:L266">_xlfn.XLOOKUP(J266,匹配表1065!Y:Y,匹配表1065!AA:AB)</f>
        <v>19</v>
      </c>
      <c r="L266" s="89" t="str">
        <v>3个月以上</v>
      </c>
      <c r="M266" s="92" t="s">
        <v>30</v>
      </c>
      <c r="N266" s="92">
        <v>3</v>
      </c>
      <c r="O266" s="93" t="str">
        <f>_xlfn.XLOOKUP(P266,匹配表1065!U:U,匹配表1065!T:T)</f>
        <v>HO00307823</v>
      </c>
      <c r="P266" s="89" t="s">
        <v>169</v>
      </c>
      <c r="Q266" s="92" t="s">
        <v>170</v>
      </c>
      <c r="R266" s="89" t="str">
        <f>_xlfn.XLOOKUP(Q266,匹配表1065!L:L,匹配表1065!O:O)</f>
        <v>A</v>
      </c>
      <c r="S266" s="93" t="str">
        <f>IFERROR(_xlfn.XLOOKUP(Q266,匹配表1065!AI:AI,匹配表1065!AJ:AJ),"绿标")</f>
        <v>红标</v>
      </c>
      <c r="T266" s="93" t="str" cm="1">
        <f t="array" ref="T266:U266">_xlfn.XLOOKUP(Q266,匹配表1065!L:L,匹配表1065!M:N)</f>
        <v>头痛</v>
      </c>
      <c r="U266" s="94" t="str">
        <v>神经内科</v>
      </c>
      <c r="V266" s="95" t="s">
        <v>42</v>
      </c>
      <c r="W266" s="93">
        <f>_xlfn.XLOOKUP(M266,匹配表1065!D:D,匹配表1065!F:F)*N266</f>
        <v>36</v>
      </c>
    </row>
    <row r="267" customHeight="1" spans="1:23">
      <c r="A267" s="89" t="s">
        <v>25</v>
      </c>
      <c r="B267" s="90">
        <v>46119</v>
      </c>
      <c r="C267" s="91" t="str">
        <f t="shared" si="8"/>
        <v>4月第2周</v>
      </c>
      <c r="D267" s="89" t="s">
        <v>322</v>
      </c>
      <c r="E267" s="89" t="str">
        <f t="shared" si="9"/>
        <v>4月第2周--周2</v>
      </c>
      <c r="F267" s="92" t="s">
        <v>27</v>
      </c>
      <c r="G267" s="92" t="s">
        <v>167</v>
      </c>
      <c r="H267" s="92" t="str">
        <f>_xlfn.XLOOKUP(O267,匹配表1065!T:T,匹配表1065!W:W)</f>
        <v>苏州市</v>
      </c>
      <c r="I267" s="89" t="str">
        <f>_xlfn.XLOOKUP(O267,匹配表1065!T:T,匹配表1065!X:X)</f>
        <v>PME2011</v>
      </c>
      <c r="J267" s="92" t="s">
        <v>168</v>
      </c>
      <c r="K267" s="89" cm="1">
        <f ca="1" t="array" ref="K267:L267">_xlfn.XLOOKUP(J267,匹配表1065!Y:Y,匹配表1065!AA:AB)</f>
        <v>19</v>
      </c>
      <c r="L267" s="89" t="str">
        <v>3个月以上</v>
      </c>
      <c r="M267" s="92" t="s">
        <v>30</v>
      </c>
      <c r="N267" s="92">
        <v>1</v>
      </c>
      <c r="O267" s="93" t="str">
        <f>_xlfn.XLOOKUP(P267,匹配表1065!U:U,匹配表1065!T:T)</f>
        <v>HO00307823</v>
      </c>
      <c r="P267" s="89" t="s">
        <v>169</v>
      </c>
      <c r="Q267" s="92" t="s">
        <v>172</v>
      </c>
      <c r="R267" s="89" t="str">
        <f>_xlfn.XLOOKUP(Q267,匹配表1065!L:L,匹配表1065!O:O)</f>
        <v>C</v>
      </c>
      <c r="S267" s="93" t="str">
        <f>IFERROR(_xlfn.XLOOKUP(Q267,匹配表1065!AI:AI,匹配表1065!AJ:AJ),"绿标")</f>
        <v>绿标</v>
      </c>
      <c r="T267" s="93" t="str" cm="1">
        <f t="array" ref="T267:U267">_xlfn.XLOOKUP(Q267,匹配表1065!L:L,匹配表1065!M:N)</f>
        <v>眩晕</v>
      </c>
      <c r="U267" s="94" t="str">
        <v>神经内科</v>
      </c>
      <c r="V267" s="95" t="s">
        <v>70</v>
      </c>
      <c r="W267" s="93">
        <f>_xlfn.XLOOKUP(M267,匹配表1065!D:D,匹配表1065!F:F)*N267</f>
        <v>12</v>
      </c>
    </row>
    <row r="268" customHeight="1" spans="1:23">
      <c r="A268" s="89" t="s">
        <v>25</v>
      </c>
      <c r="B268" s="90">
        <v>46119</v>
      </c>
      <c r="C268" s="91" t="str">
        <f t="shared" si="8"/>
        <v>4月第2周</v>
      </c>
      <c r="D268" s="89" t="s">
        <v>322</v>
      </c>
      <c r="E268" s="89" t="str">
        <f t="shared" si="9"/>
        <v>4月第2周--周2</v>
      </c>
      <c r="F268" s="92" t="s">
        <v>27</v>
      </c>
      <c r="G268" s="92" t="s">
        <v>167</v>
      </c>
      <c r="H268" s="92" t="str">
        <f>_xlfn.XLOOKUP(O268,匹配表1065!T:T,匹配表1065!W:W)</f>
        <v>苏州市</v>
      </c>
      <c r="I268" s="89" t="str">
        <f>_xlfn.XLOOKUP(O268,匹配表1065!T:T,匹配表1065!X:X)</f>
        <v>PME2011</v>
      </c>
      <c r="J268" s="92" t="s">
        <v>168</v>
      </c>
      <c r="K268" s="89" cm="1">
        <f ca="1" t="array" ref="K268:L268">_xlfn.XLOOKUP(J268,匹配表1065!Y:Y,匹配表1065!AA:AB)</f>
        <v>19</v>
      </c>
      <c r="L268" s="89" t="str">
        <v>3个月以上</v>
      </c>
      <c r="M268" s="92" t="s">
        <v>35</v>
      </c>
      <c r="N268" s="92">
        <v>1</v>
      </c>
      <c r="O268" s="93" t="str">
        <f>_xlfn.XLOOKUP(P268,匹配表1065!U:U,匹配表1065!T:T)</f>
        <v>HO00307823</v>
      </c>
      <c r="P268" s="89" t="s">
        <v>169</v>
      </c>
      <c r="Q268" s="92" t="s">
        <v>224</v>
      </c>
      <c r="R268" s="89" t="str">
        <f>_xlfn.XLOOKUP(Q268,匹配表1065!L:L,匹配表1065!O:O)</f>
        <v>C</v>
      </c>
      <c r="S268" s="93" t="str">
        <f>IFERROR(_xlfn.XLOOKUP(Q268,匹配表1065!AI:AI,匹配表1065!AJ:AJ),"绿标")</f>
        <v>绿标</v>
      </c>
      <c r="T268" s="93" t="str" cm="1">
        <f t="array" ref="T268:U268">_xlfn.XLOOKUP(Q268,匹配表1065!L:L,匹配表1065!M:N)</f>
        <v>眩晕</v>
      </c>
      <c r="U268" s="94" t="str">
        <v>耳鼻喉科</v>
      </c>
      <c r="V268" s="95" t="s">
        <v>70</v>
      </c>
      <c r="W268" s="93">
        <f>_xlfn.XLOOKUP(M268,匹配表1065!D:D,匹配表1065!F:F)*N268</f>
        <v>4</v>
      </c>
    </row>
    <row r="269" customHeight="1" spans="1:23">
      <c r="A269" s="89" t="s">
        <v>25</v>
      </c>
      <c r="B269" s="90">
        <v>46119</v>
      </c>
      <c r="C269" s="91" t="str">
        <f t="shared" si="8"/>
        <v>4月第2周</v>
      </c>
      <c r="D269" s="89" t="s">
        <v>322</v>
      </c>
      <c r="E269" s="89" t="str">
        <f t="shared" si="9"/>
        <v>4月第2周--周2</v>
      </c>
      <c r="F269" s="92" t="s">
        <v>27</v>
      </c>
      <c r="G269" s="92" t="s">
        <v>167</v>
      </c>
      <c r="H269" s="92" t="str">
        <f>_xlfn.XLOOKUP(O269,匹配表1065!T:T,匹配表1065!W:W)</f>
        <v>苏州市</v>
      </c>
      <c r="I269" s="89" t="str">
        <f>_xlfn.XLOOKUP(O269,匹配表1065!T:T,匹配表1065!X:X)</f>
        <v>PME2017</v>
      </c>
      <c r="J269" s="92" t="s">
        <v>323</v>
      </c>
      <c r="K269" s="89" cm="1">
        <f ca="1" t="array" ref="K269:L269">_xlfn.XLOOKUP(J269,匹配表1065!Y:Y,匹配表1065!AA:AB)</f>
        <v>7</v>
      </c>
      <c r="L269" s="89" t="str">
        <v>3个月以上</v>
      </c>
      <c r="M269" s="92" t="s">
        <v>30</v>
      </c>
      <c r="N269" s="92">
        <v>1</v>
      </c>
      <c r="O269" s="93" t="str">
        <f>_xlfn.XLOOKUP(P269,匹配表1065!U:U,匹配表1065!T:T)</f>
        <v>HO00001044</v>
      </c>
      <c r="P269" s="89" t="s">
        <v>346</v>
      </c>
      <c r="Q269" s="92" t="s">
        <v>347</v>
      </c>
      <c r="R269" s="89" t="str">
        <f>_xlfn.XLOOKUP(Q269,匹配表1065!L:L,匹配表1065!O:O)</f>
        <v>A</v>
      </c>
      <c r="S269" s="93" t="str">
        <f>IFERROR(_xlfn.XLOOKUP(Q269,匹配表1065!AI:AI,匹配表1065!AJ:AJ),"绿标")</f>
        <v>红标</v>
      </c>
      <c r="T269" s="93" t="str" cm="1">
        <f t="array" ref="T269:U269">_xlfn.XLOOKUP(Q269,匹配表1065!L:L,匹配表1065!M:N)</f>
        <v>头痛</v>
      </c>
      <c r="U269" s="94" t="str">
        <v>神经内科</v>
      </c>
      <c r="V269" s="95" t="s">
        <v>67</v>
      </c>
      <c r="W269" s="93">
        <f>_xlfn.XLOOKUP(M269,匹配表1065!D:D,匹配表1065!F:F)*N269</f>
        <v>12</v>
      </c>
    </row>
    <row r="270" customHeight="1" spans="1:23">
      <c r="A270" s="89" t="s">
        <v>25</v>
      </c>
      <c r="B270" s="90">
        <v>46119</v>
      </c>
      <c r="C270" s="91" t="str">
        <f t="shared" si="8"/>
        <v>4月第2周</v>
      </c>
      <c r="D270" s="89" t="s">
        <v>322</v>
      </c>
      <c r="E270" s="89" t="str">
        <f t="shared" si="9"/>
        <v>4月第2周--周2</v>
      </c>
      <c r="F270" s="92" t="s">
        <v>27</v>
      </c>
      <c r="G270" s="92" t="s">
        <v>167</v>
      </c>
      <c r="H270" s="92" t="str">
        <f>_xlfn.XLOOKUP(O270,匹配表1065!T:T,匹配表1065!W:W)</f>
        <v>苏州市</v>
      </c>
      <c r="I270" s="89" t="str">
        <f>_xlfn.XLOOKUP(O270,匹配表1065!T:T,匹配表1065!X:X)</f>
        <v>PME2017</v>
      </c>
      <c r="J270" s="92" t="s">
        <v>323</v>
      </c>
      <c r="K270" s="89" cm="1">
        <f ca="1" t="array" ref="K270:L270">_xlfn.XLOOKUP(J270,匹配表1065!Y:Y,匹配表1065!AA:AB)</f>
        <v>7</v>
      </c>
      <c r="L270" s="89" t="str">
        <v>3个月以上</v>
      </c>
      <c r="M270" s="92" t="s">
        <v>35</v>
      </c>
      <c r="N270" s="92">
        <v>1</v>
      </c>
      <c r="O270" s="93" t="str">
        <f>_xlfn.XLOOKUP(P270,匹配表1065!U:U,匹配表1065!T:T)</f>
        <v>HO00017517</v>
      </c>
      <c r="P270" s="89" t="s">
        <v>348</v>
      </c>
      <c r="Q270" s="92" t="s">
        <v>349</v>
      </c>
      <c r="R270" s="89" t="str">
        <f>_xlfn.XLOOKUP(Q270,匹配表1065!L:L,匹配表1065!O:O)</f>
        <v>C</v>
      </c>
      <c r="S270" s="93" t="str">
        <f>IFERROR(_xlfn.XLOOKUP(Q270,匹配表1065!AI:AI,匹配表1065!AJ:AJ),"绿标")</f>
        <v>红标</v>
      </c>
      <c r="T270" s="93" t="str" cm="1">
        <f t="array" ref="T270:U270">_xlfn.XLOOKUP(Q270,匹配表1065!L:L,匹配表1065!M:N)</f>
        <v>眩晕</v>
      </c>
      <c r="U270" s="94" t="str">
        <v>耳鼻喉科</v>
      </c>
      <c r="V270" s="95" t="s">
        <v>58</v>
      </c>
      <c r="W270" s="93">
        <f>_xlfn.XLOOKUP(M270,匹配表1065!D:D,匹配表1065!F:F)*N270</f>
        <v>4</v>
      </c>
    </row>
    <row r="271" customHeight="1" spans="1:23">
      <c r="A271" s="89" t="s">
        <v>25</v>
      </c>
      <c r="B271" s="90">
        <v>46119</v>
      </c>
      <c r="C271" s="91" t="str">
        <f t="shared" si="8"/>
        <v>4月第2周</v>
      </c>
      <c r="D271" s="89" t="s">
        <v>322</v>
      </c>
      <c r="E271" s="89" t="str">
        <f t="shared" si="9"/>
        <v>4月第2周--周2</v>
      </c>
      <c r="F271" s="92" t="s">
        <v>27</v>
      </c>
      <c r="G271" s="92" t="s">
        <v>167</v>
      </c>
      <c r="H271" s="92" t="str">
        <f>_xlfn.XLOOKUP(O271,匹配表1065!T:T,匹配表1065!W:W)</f>
        <v>南通市</v>
      </c>
      <c r="I271" s="89" t="str">
        <f>_xlfn.XLOOKUP(O271,匹配表1065!T:T,匹配表1065!X:X)</f>
        <v>PME2013</v>
      </c>
      <c r="J271" s="92" t="s">
        <v>180</v>
      </c>
      <c r="K271" s="89" cm="1">
        <f ca="1" t="array" ref="K271:L271">_xlfn.XLOOKUP(J271,匹配表1065!Y:Y,匹配表1065!AA:AB)</f>
        <v>51</v>
      </c>
      <c r="L271" s="89" t="str">
        <v>3个月以上</v>
      </c>
      <c r="M271" s="92" t="s">
        <v>30</v>
      </c>
      <c r="N271" s="92">
        <v>1</v>
      </c>
      <c r="O271" s="93" t="str">
        <f>_xlfn.XLOOKUP(P271,匹配表1065!U:U,匹配表1065!T:T)</f>
        <v>HO00001066</v>
      </c>
      <c r="P271" s="89" t="s">
        <v>183</v>
      </c>
      <c r="Q271" s="92" t="s">
        <v>296</v>
      </c>
      <c r="R271" s="89" t="str">
        <f>_xlfn.XLOOKUP(Q271,匹配表1065!L:L,匹配表1065!O:O)</f>
        <v>C</v>
      </c>
      <c r="S271" s="93" t="str">
        <f>IFERROR(_xlfn.XLOOKUP(Q271,匹配表1065!AI:AI,匹配表1065!AJ:AJ),"绿标")</f>
        <v>红标</v>
      </c>
      <c r="T271" s="93" t="str" cm="1">
        <f t="array" ref="T271:U271">_xlfn.XLOOKUP(Q271,匹配表1065!L:L,匹配表1065!M:N)</f>
        <v>眩晕</v>
      </c>
      <c r="U271" s="94" t="str">
        <v>耳鼻喉科</v>
      </c>
      <c r="V271" s="95" t="s">
        <v>70</v>
      </c>
      <c r="W271" s="93">
        <f>_xlfn.XLOOKUP(M271,匹配表1065!D:D,匹配表1065!F:F)*N271</f>
        <v>12</v>
      </c>
    </row>
    <row r="272" customHeight="1" spans="1:23">
      <c r="A272" s="89" t="s">
        <v>25</v>
      </c>
      <c r="B272" s="90">
        <v>46119</v>
      </c>
      <c r="C272" s="91" t="str">
        <f t="shared" si="8"/>
        <v>4月第2周</v>
      </c>
      <c r="D272" s="89" t="s">
        <v>322</v>
      </c>
      <c r="E272" s="89" t="str">
        <f t="shared" si="9"/>
        <v>4月第2周--周2</v>
      </c>
      <c r="F272" s="92" t="s">
        <v>27</v>
      </c>
      <c r="G272" s="92" t="s">
        <v>167</v>
      </c>
      <c r="H272" s="92" t="str">
        <f>_xlfn.XLOOKUP(O272,匹配表1065!T:T,匹配表1065!W:W)</f>
        <v>南通市</v>
      </c>
      <c r="I272" s="89" t="str">
        <f>_xlfn.XLOOKUP(O272,匹配表1065!T:T,匹配表1065!X:X)</f>
        <v>PME2013</v>
      </c>
      <c r="J272" s="92" t="s">
        <v>180</v>
      </c>
      <c r="K272" s="89" cm="1">
        <f ca="1" t="array" ref="K272:L272">_xlfn.XLOOKUP(J272,匹配表1065!Y:Y,匹配表1065!AA:AB)</f>
        <v>51</v>
      </c>
      <c r="L272" s="89" t="str">
        <v>3个月以上</v>
      </c>
      <c r="M272" s="92" t="s">
        <v>35</v>
      </c>
      <c r="N272" s="92">
        <v>1</v>
      </c>
      <c r="O272" s="93" t="str">
        <f>_xlfn.XLOOKUP(P272,匹配表1065!U:U,匹配表1065!T:T)</f>
        <v>HO00001066</v>
      </c>
      <c r="P272" s="89" t="s">
        <v>183</v>
      </c>
      <c r="Q272" s="92" t="s">
        <v>296</v>
      </c>
      <c r="R272" s="89" t="str">
        <f>_xlfn.XLOOKUP(Q272,匹配表1065!L:L,匹配表1065!O:O)</f>
        <v>C</v>
      </c>
      <c r="S272" s="93" t="str">
        <f>IFERROR(_xlfn.XLOOKUP(Q272,匹配表1065!AI:AI,匹配表1065!AJ:AJ),"绿标")</f>
        <v>红标</v>
      </c>
      <c r="T272" s="93" t="str" cm="1">
        <f t="array" ref="T272:U272">_xlfn.XLOOKUP(Q272,匹配表1065!L:L,匹配表1065!M:N)</f>
        <v>眩晕</v>
      </c>
      <c r="U272" s="94" t="str">
        <v>耳鼻喉科</v>
      </c>
      <c r="V272" s="95" t="s">
        <v>70</v>
      </c>
      <c r="W272" s="93">
        <f>_xlfn.XLOOKUP(M272,匹配表1065!D:D,匹配表1065!F:F)*N272</f>
        <v>4</v>
      </c>
    </row>
    <row r="273" customHeight="1" spans="1:23">
      <c r="A273" s="89" t="s">
        <v>25</v>
      </c>
      <c r="B273" s="90">
        <v>46119</v>
      </c>
      <c r="C273" s="91" t="str">
        <f t="shared" si="8"/>
        <v>4月第2周</v>
      </c>
      <c r="D273" s="89" t="s">
        <v>322</v>
      </c>
      <c r="E273" s="89" t="str">
        <f t="shared" si="9"/>
        <v>4月第2周--周2</v>
      </c>
      <c r="F273" s="92" t="s">
        <v>27</v>
      </c>
      <c r="G273" s="92" t="s">
        <v>167</v>
      </c>
      <c r="H273" s="92" t="str">
        <f>_xlfn.XLOOKUP(O273,匹配表1065!T:T,匹配表1065!W:W)</f>
        <v>南通市</v>
      </c>
      <c r="I273" s="89" t="str">
        <f>_xlfn.XLOOKUP(O273,匹配表1065!T:T,匹配表1065!X:X)</f>
        <v>PME2013</v>
      </c>
      <c r="J273" s="92" t="s">
        <v>180</v>
      </c>
      <c r="K273" s="89" cm="1">
        <f ca="1" t="array" ref="K273:L273">_xlfn.XLOOKUP(J273,匹配表1065!Y:Y,匹配表1065!AA:AB)</f>
        <v>51</v>
      </c>
      <c r="L273" s="89" t="str">
        <v>3个月以上</v>
      </c>
      <c r="M273" s="92" t="s">
        <v>30</v>
      </c>
      <c r="N273" s="92">
        <v>1</v>
      </c>
      <c r="O273" s="93" t="str">
        <f>_xlfn.XLOOKUP(P273,匹配表1065!U:U,匹配表1065!T:T)</f>
        <v>HO00001019</v>
      </c>
      <c r="P273" s="89" t="s">
        <v>350</v>
      </c>
      <c r="Q273" s="92" t="s">
        <v>351</v>
      </c>
      <c r="R273" s="89" t="str">
        <f>_xlfn.XLOOKUP(Q273,匹配表1065!L:L,匹配表1065!O:O)</f>
        <v>C</v>
      </c>
      <c r="S273" s="93" t="str">
        <f>IFERROR(_xlfn.XLOOKUP(Q273,匹配表1065!AI:AI,匹配表1065!AJ:AJ),"绿标")</f>
        <v>红标</v>
      </c>
      <c r="T273" s="93" t="str" cm="1">
        <f t="array" ref="T273:U273">_xlfn.XLOOKUP(Q273,匹配表1065!L:L,匹配表1065!M:N)</f>
        <v>眩晕</v>
      </c>
      <c r="U273" s="94" t="str">
        <v>神经内科</v>
      </c>
      <c r="V273" s="95" t="s">
        <v>33</v>
      </c>
      <c r="W273" s="93">
        <f>_xlfn.XLOOKUP(M273,匹配表1065!D:D,匹配表1065!F:F)*N273</f>
        <v>12</v>
      </c>
    </row>
    <row r="274" customHeight="1" spans="1:23">
      <c r="A274" s="89" t="s">
        <v>25</v>
      </c>
      <c r="B274" s="90">
        <v>46119</v>
      </c>
      <c r="C274" s="91" t="str">
        <f t="shared" si="8"/>
        <v>4月第2周</v>
      </c>
      <c r="D274" s="89" t="s">
        <v>322</v>
      </c>
      <c r="E274" s="89" t="str">
        <f t="shared" si="9"/>
        <v>4月第2周--周2</v>
      </c>
      <c r="F274" s="92" t="s">
        <v>27</v>
      </c>
      <c r="G274" s="92" t="s">
        <v>167</v>
      </c>
      <c r="H274" s="92" t="str">
        <f>_xlfn.XLOOKUP(O274,匹配表1065!T:T,匹配表1065!W:W)</f>
        <v>南通市</v>
      </c>
      <c r="I274" s="89" t="str">
        <f>_xlfn.XLOOKUP(O274,匹配表1065!T:T,匹配表1065!X:X)</f>
        <v>PME2013</v>
      </c>
      <c r="J274" s="92" t="s">
        <v>180</v>
      </c>
      <c r="K274" s="89" cm="1">
        <f ca="1" t="array" ref="K274:L274">_xlfn.XLOOKUP(J274,匹配表1065!Y:Y,匹配表1065!AA:AB)</f>
        <v>51</v>
      </c>
      <c r="L274" s="89" t="str">
        <v>3个月以上</v>
      </c>
      <c r="M274" s="92" t="s">
        <v>35</v>
      </c>
      <c r="N274" s="92">
        <v>1</v>
      </c>
      <c r="O274" s="93" t="str">
        <f>_xlfn.XLOOKUP(P274,匹配表1065!U:U,匹配表1065!T:T)</f>
        <v>HO00001066</v>
      </c>
      <c r="P274" s="89" t="s">
        <v>183</v>
      </c>
      <c r="Q274" s="92" t="s">
        <v>352</v>
      </c>
      <c r="R274" s="89" t="str">
        <f>_xlfn.XLOOKUP(Q274,匹配表1065!L:L,匹配表1065!O:O)</f>
        <v>C</v>
      </c>
      <c r="S274" s="93" t="str">
        <f>IFERROR(_xlfn.XLOOKUP(Q274,匹配表1065!AI:AI,匹配表1065!AJ:AJ),"绿标")</f>
        <v>绿标</v>
      </c>
      <c r="T274" s="93" t="str" cm="1">
        <f t="array" ref="T274:U274">_xlfn.XLOOKUP(Q274,匹配表1065!L:L,匹配表1065!M:N)</f>
        <v>眩晕</v>
      </c>
      <c r="U274" s="94" t="str">
        <v>耳鼻喉科</v>
      </c>
      <c r="V274" s="95" t="s">
        <v>70</v>
      </c>
      <c r="W274" s="93">
        <f>_xlfn.XLOOKUP(M274,匹配表1065!D:D,匹配表1065!F:F)*N274</f>
        <v>4</v>
      </c>
    </row>
    <row r="275" customHeight="1" spans="1:23">
      <c r="A275" s="89" t="s">
        <v>25</v>
      </c>
      <c r="B275" s="90">
        <v>46119</v>
      </c>
      <c r="C275" s="91" t="str">
        <f t="shared" si="8"/>
        <v>4月第2周</v>
      </c>
      <c r="D275" s="89" t="s">
        <v>322</v>
      </c>
      <c r="E275" s="89" t="str">
        <f t="shared" si="9"/>
        <v>4月第2周--周2</v>
      </c>
      <c r="F275" s="92" t="s">
        <v>27</v>
      </c>
      <c r="G275" s="92" t="s">
        <v>167</v>
      </c>
      <c r="H275" s="92" t="str">
        <f>_xlfn.XLOOKUP(O275,匹配表1065!T:T,匹配表1065!W:W)</f>
        <v>无锡市</v>
      </c>
      <c r="I275" s="89" t="str">
        <f>_xlfn.XLOOKUP(O275,匹配表1065!T:T,匹配表1065!X:X)</f>
        <v>PME2009</v>
      </c>
      <c r="J275" s="92" t="s">
        <v>193</v>
      </c>
      <c r="K275" s="89" cm="1">
        <f ca="1" t="array" ref="K275:L275">_xlfn.XLOOKUP(J275,匹配表1065!Y:Y,匹配表1065!AA:AB)</f>
        <v>7</v>
      </c>
      <c r="L275" s="89" t="str">
        <v>3个月以上</v>
      </c>
      <c r="M275" s="92" t="s">
        <v>30</v>
      </c>
      <c r="N275" s="92">
        <v>1</v>
      </c>
      <c r="O275" s="93" t="str">
        <f>_xlfn.XLOOKUP(P275,匹配表1065!U:U,匹配表1065!T:T)</f>
        <v>HO00001116</v>
      </c>
      <c r="P275" s="89" t="s">
        <v>229</v>
      </c>
      <c r="Q275" s="92" t="s">
        <v>230</v>
      </c>
      <c r="R275" s="89" t="str">
        <f>_xlfn.XLOOKUP(Q275,匹配表1065!L:L,匹配表1065!O:O)</f>
        <v>A</v>
      </c>
      <c r="S275" s="93" t="str">
        <f>IFERROR(_xlfn.XLOOKUP(Q275,匹配表1065!AI:AI,匹配表1065!AJ:AJ),"绿标")</f>
        <v>绿标</v>
      </c>
      <c r="T275" s="93" t="str" cm="1">
        <f t="array" ref="T275:U275">_xlfn.XLOOKUP(Q275,匹配表1065!L:L,匹配表1065!M:N)</f>
        <v>头痛</v>
      </c>
      <c r="U275" s="94" t="str">
        <v>神经内科</v>
      </c>
      <c r="V275" s="95" t="s">
        <v>33</v>
      </c>
      <c r="W275" s="93">
        <f>_xlfn.XLOOKUP(M275,匹配表1065!D:D,匹配表1065!F:F)*N275</f>
        <v>12</v>
      </c>
    </row>
    <row r="276" customHeight="1" spans="1:23">
      <c r="A276" s="89" t="s">
        <v>25</v>
      </c>
      <c r="B276" s="90">
        <v>46119</v>
      </c>
      <c r="C276" s="91" t="str">
        <f t="shared" si="8"/>
        <v>4月第2周</v>
      </c>
      <c r="D276" s="89" t="s">
        <v>322</v>
      </c>
      <c r="E276" s="89" t="str">
        <f t="shared" si="9"/>
        <v>4月第2周--周2</v>
      </c>
      <c r="F276" s="92" t="s">
        <v>27</v>
      </c>
      <c r="G276" s="92" t="s">
        <v>167</v>
      </c>
      <c r="H276" s="92" t="str">
        <f>_xlfn.XLOOKUP(O276,匹配表1065!T:T,匹配表1065!W:W)</f>
        <v>苏州市</v>
      </c>
      <c r="I276" s="89" t="str">
        <f>_xlfn.XLOOKUP(O276,匹配表1065!T:T,匹配表1065!X:X)</f>
        <v>PME2016</v>
      </c>
      <c r="J276" s="89" t="s">
        <v>173</v>
      </c>
      <c r="K276" s="89" cm="1">
        <f ca="1" t="array" ref="K276:L276">_xlfn.XLOOKUP(J276,匹配表1065!Y:Y,匹配表1065!AA:AB)</f>
        <v>1</v>
      </c>
      <c r="L276" s="89" t="str">
        <v>3个月以内</v>
      </c>
      <c r="M276" s="92" t="s">
        <v>30</v>
      </c>
      <c r="N276" s="92">
        <v>2</v>
      </c>
      <c r="O276" s="93" t="str">
        <f>_xlfn.XLOOKUP(P276,匹配表1065!U:U,匹配表1065!T:T)</f>
        <v>HO00001048</v>
      </c>
      <c r="P276" s="89" t="s">
        <v>176</v>
      </c>
      <c r="Q276" s="92" t="s">
        <v>290</v>
      </c>
      <c r="R276" s="89" t="str">
        <f>_xlfn.XLOOKUP(Q276,匹配表1065!L:L,匹配表1065!O:O)</f>
        <v>A</v>
      </c>
      <c r="S276" s="93" t="str">
        <f>IFERROR(_xlfn.XLOOKUP(Q276,匹配表1065!AI:AI,匹配表1065!AJ:AJ),"绿标")</f>
        <v>红标</v>
      </c>
      <c r="T276" s="93" t="str" cm="1">
        <f t="array" ref="T276:U276">_xlfn.XLOOKUP(Q276,匹配表1065!L:L,匹配表1065!M:N)</f>
        <v>头痛</v>
      </c>
      <c r="U276" s="94" t="str">
        <v>神经内科</v>
      </c>
      <c r="V276" s="95" t="s">
        <v>67</v>
      </c>
      <c r="W276" s="93">
        <f>_xlfn.XLOOKUP(M276,匹配表1065!D:D,匹配表1065!F:F)*N276</f>
        <v>24</v>
      </c>
    </row>
    <row r="277" customHeight="1" spans="1:23">
      <c r="A277" s="89" t="s">
        <v>25</v>
      </c>
      <c r="B277" s="90">
        <v>46119</v>
      </c>
      <c r="C277" s="91" t="str">
        <f t="shared" si="8"/>
        <v>4月第2周</v>
      </c>
      <c r="D277" s="89" t="s">
        <v>322</v>
      </c>
      <c r="E277" s="89" t="str">
        <f t="shared" si="9"/>
        <v>4月第2周--周2</v>
      </c>
      <c r="F277" s="92" t="s">
        <v>27</v>
      </c>
      <c r="G277" s="92" t="s">
        <v>167</v>
      </c>
      <c r="H277" s="92" t="str">
        <f>_xlfn.XLOOKUP(O277,匹配表1065!T:T,匹配表1065!W:W)</f>
        <v>苏州市</v>
      </c>
      <c r="I277" s="89" t="str">
        <f>_xlfn.XLOOKUP(O277,匹配表1065!T:T,匹配表1065!X:X)</f>
        <v>PME2016</v>
      </c>
      <c r="J277" s="89" t="s">
        <v>173</v>
      </c>
      <c r="K277" s="89" cm="1">
        <f ca="1" t="array" ref="K277:L277">_xlfn.XLOOKUP(J277,匹配表1065!Y:Y,匹配表1065!AA:AB)</f>
        <v>1</v>
      </c>
      <c r="L277" s="89" t="str">
        <v>3个月以内</v>
      </c>
      <c r="M277" s="92" t="s">
        <v>30</v>
      </c>
      <c r="N277" s="92">
        <v>1</v>
      </c>
      <c r="O277" s="93" t="str">
        <f>_xlfn.XLOOKUP(P277,匹配表1065!U:U,匹配表1065!T:T)</f>
        <v>HO00001043</v>
      </c>
      <c r="P277" s="89" t="s">
        <v>221</v>
      </c>
      <c r="Q277" s="92" t="s">
        <v>291</v>
      </c>
      <c r="R277" s="89" t="str">
        <f>_xlfn.XLOOKUP(Q277,匹配表1065!L:L,匹配表1065!O:O)</f>
        <v>A</v>
      </c>
      <c r="S277" s="93" t="str">
        <f>IFERROR(_xlfn.XLOOKUP(Q277,匹配表1065!AI:AI,匹配表1065!AJ:AJ),"绿标")</f>
        <v>红标</v>
      </c>
      <c r="T277" s="93" t="str" cm="1">
        <f t="array" ref="T277:U277">_xlfn.XLOOKUP(Q277,匹配表1065!L:L,匹配表1065!M:N)</f>
        <v>头痛</v>
      </c>
      <c r="U277" s="94" t="str">
        <v>神经内科</v>
      </c>
      <c r="V277" s="95" t="s">
        <v>33</v>
      </c>
      <c r="W277" s="93">
        <f>_xlfn.XLOOKUP(M277,匹配表1065!D:D,匹配表1065!F:F)*N277</f>
        <v>12</v>
      </c>
    </row>
    <row r="278" customHeight="1" spans="1:23">
      <c r="A278" s="89" t="s">
        <v>25</v>
      </c>
      <c r="B278" s="90">
        <v>46119</v>
      </c>
      <c r="C278" s="91" t="str">
        <f t="shared" si="8"/>
        <v>4月第2周</v>
      </c>
      <c r="D278" s="89" t="s">
        <v>322</v>
      </c>
      <c r="E278" s="89" t="str">
        <f t="shared" si="9"/>
        <v>4月第2周--周2</v>
      </c>
      <c r="F278" s="92" t="s">
        <v>27</v>
      </c>
      <c r="G278" s="92" t="s">
        <v>167</v>
      </c>
      <c r="H278" s="92" t="str">
        <f>_xlfn.XLOOKUP(O278,匹配表1065!T:T,匹配表1065!W:W)</f>
        <v>苏州市</v>
      </c>
      <c r="I278" s="89" t="str">
        <f>_xlfn.XLOOKUP(O278,匹配表1065!T:T,匹配表1065!X:X)</f>
        <v>PME2016</v>
      </c>
      <c r="J278" s="89" t="s">
        <v>173</v>
      </c>
      <c r="K278" s="89" cm="1">
        <f ca="1" t="array" ref="K278:L278">_xlfn.XLOOKUP(J278,匹配表1065!Y:Y,匹配表1065!AA:AB)</f>
        <v>1</v>
      </c>
      <c r="L278" s="89" t="str">
        <v>3个月以内</v>
      </c>
      <c r="M278" s="92" t="s">
        <v>35</v>
      </c>
      <c r="N278" s="92">
        <v>1</v>
      </c>
      <c r="O278" s="93" t="str">
        <f>_xlfn.XLOOKUP(P278,匹配表1065!U:U,匹配表1065!T:T)</f>
        <v>HO00001048</v>
      </c>
      <c r="P278" s="89" t="s">
        <v>176</v>
      </c>
      <c r="Q278" s="92" t="s">
        <v>353</v>
      </c>
      <c r="R278" s="89" t="str">
        <f>_xlfn.XLOOKUP(Q278,匹配表1065!L:L,匹配表1065!O:O)</f>
        <v>B</v>
      </c>
      <c r="S278" s="93" t="str">
        <f>IFERROR(_xlfn.XLOOKUP(Q278,匹配表1065!AI:AI,匹配表1065!AJ:AJ),"绿标")</f>
        <v>绿标</v>
      </c>
      <c r="T278" s="93" t="str" cm="1">
        <f t="array" ref="T278:U278">_xlfn.XLOOKUP(Q278,匹配表1065!L:L,匹配表1065!M:N)</f>
        <v>脑血管</v>
      </c>
      <c r="U278" s="94" t="str">
        <v>神经内科</v>
      </c>
      <c r="V278" s="95" t="s">
        <v>33</v>
      </c>
      <c r="W278" s="93">
        <f>_xlfn.XLOOKUP(M278,匹配表1065!D:D,匹配表1065!F:F)*N278</f>
        <v>4</v>
      </c>
    </row>
    <row r="279" customHeight="1" spans="1:23">
      <c r="A279" s="89" t="s">
        <v>25</v>
      </c>
      <c r="B279" s="90">
        <v>46119</v>
      </c>
      <c r="C279" s="91" t="str">
        <f t="shared" si="8"/>
        <v>4月第2周</v>
      </c>
      <c r="D279" s="89" t="s">
        <v>322</v>
      </c>
      <c r="E279" s="89" t="str">
        <f t="shared" si="9"/>
        <v>4月第2周--周2</v>
      </c>
      <c r="F279" s="92" t="s">
        <v>27</v>
      </c>
      <c r="G279" s="92" t="s">
        <v>167</v>
      </c>
      <c r="H279" s="92" t="str">
        <f>_xlfn.XLOOKUP(O279,匹配表1065!T:T,匹配表1065!W:W)</f>
        <v>苏州市</v>
      </c>
      <c r="I279" s="89" t="str">
        <f>_xlfn.XLOOKUP(O279,匹配表1065!T:T,匹配表1065!X:X)</f>
        <v>PME2010</v>
      </c>
      <c r="J279" s="92" t="s">
        <v>186</v>
      </c>
      <c r="K279" s="89" cm="1">
        <f ca="1" t="array" ref="K279:L279">_xlfn.XLOOKUP(J279,匹配表1065!Y:Y,匹配表1065!AA:AB)</f>
        <v>6</v>
      </c>
      <c r="L279" s="89" t="str">
        <v>3个月以上</v>
      </c>
      <c r="M279" s="92" t="s">
        <v>30</v>
      </c>
      <c r="N279" s="92">
        <v>1</v>
      </c>
      <c r="O279" s="93" t="str">
        <f>_xlfn.XLOOKUP(P279,匹配表1065!U:U,匹配表1065!T:T)</f>
        <v>HO00001051</v>
      </c>
      <c r="P279" s="89" t="s">
        <v>191</v>
      </c>
      <c r="Q279" s="92" t="s">
        <v>192</v>
      </c>
      <c r="R279" s="89" t="str">
        <f>_xlfn.XLOOKUP(Q279,匹配表1065!L:L,匹配表1065!O:O)</f>
        <v>B</v>
      </c>
      <c r="S279" s="93" t="str">
        <f>IFERROR(_xlfn.XLOOKUP(Q279,匹配表1065!AI:AI,匹配表1065!AJ:AJ),"绿标")</f>
        <v>绿标</v>
      </c>
      <c r="T279" s="93" t="str" cm="1">
        <f t="array" ref="T279:U279">_xlfn.XLOOKUP(Q279,匹配表1065!L:L,匹配表1065!M:N)</f>
        <v>抑郁焦虑</v>
      </c>
      <c r="U279" s="94" t="str">
        <v>神经内科</v>
      </c>
      <c r="V279" s="95" t="s">
        <v>42</v>
      </c>
      <c r="W279" s="93">
        <f>_xlfn.XLOOKUP(M279,匹配表1065!D:D,匹配表1065!F:F)*N279</f>
        <v>12</v>
      </c>
    </row>
    <row r="280" customHeight="1" spans="1:23">
      <c r="A280" s="89" t="s">
        <v>25</v>
      </c>
      <c r="B280" s="90">
        <v>46119</v>
      </c>
      <c r="C280" s="91" t="str">
        <f t="shared" si="8"/>
        <v>4月第2周</v>
      </c>
      <c r="D280" s="89" t="s">
        <v>322</v>
      </c>
      <c r="E280" s="89" t="str">
        <f t="shared" si="9"/>
        <v>4月第2周--周2</v>
      </c>
      <c r="F280" s="92" t="s">
        <v>27</v>
      </c>
      <c r="G280" s="92" t="s">
        <v>167</v>
      </c>
      <c r="H280" s="92" t="str">
        <f>_xlfn.XLOOKUP(O280,匹配表1065!T:T,匹配表1065!W:W)</f>
        <v>苏州市</v>
      </c>
      <c r="I280" s="89" t="str">
        <f>_xlfn.XLOOKUP(O280,匹配表1065!T:T,匹配表1065!X:X)</f>
        <v>PME2010</v>
      </c>
      <c r="J280" s="92" t="s">
        <v>186</v>
      </c>
      <c r="K280" s="89" cm="1">
        <f ca="1" t="array" ref="K280:L280">_xlfn.XLOOKUP(J280,匹配表1065!Y:Y,匹配表1065!AA:AB)</f>
        <v>6</v>
      </c>
      <c r="L280" s="89" t="str">
        <v>3个月以上</v>
      </c>
      <c r="M280" s="92" t="s">
        <v>55</v>
      </c>
      <c r="N280" s="92">
        <v>1</v>
      </c>
      <c r="O280" s="93" t="str">
        <f>_xlfn.XLOOKUP(P280,匹配表1065!U:U,匹配表1065!T:T)</f>
        <v>HO00001051</v>
      </c>
      <c r="P280" s="89" t="s">
        <v>191</v>
      </c>
      <c r="Q280" s="92" t="s">
        <v>354</v>
      </c>
      <c r="R280" s="89" t="str">
        <f>_xlfn.XLOOKUP(Q280,匹配表1065!L:L,匹配表1065!O:O)</f>
        <v>A</v>
      </c>
      <c r="S280" s="93" t="str">
        <f>IFERROR(_xlfn.XLOOKUP(Q280,匹配表1065!AI:AI,匹配表1065!AJ:AJ),"绿标")</f>
        <v>黑标</v>
      </c>
      <c r="T280" s="93" t="str" cm="1">
        <f t="array" ref="T280:U280">_xlfn.XLOOKUP(Q280,匹配表1065!L:L,匹配表1065!M:N)</f>
        <v>头痛</v>
      </c>
      <c r="U280" s="94" t="str">
        <v>神经内科</v>
      </c>
      <c r="V280" s="95" t="s">
        <v>33</v>
      </c>
      <c r="W280" s="93">
        <f>_xlfn.XLOOKUP(M280,匹配表1065!D:D,匹配表1065!F:F)*N280</f>
        <v>8</v>
      </c>
    </row>
    <row r="281" customHeight="1" spans="1:23">
      <c r="A281" s="89" t="s">
        <v>25</v>
      </c>
      <c r="B281" s="90">
        <v>46119</v>
      </c>
      <c r="C281" s="91" t="str">
        <f t="shared" si="8"/>
        <v>4月第2周</v>
      </c>
      <c r="D281" s="89" t="s">
        <v>322</v>
      </c>
      <c r="E281" s="89" t="str">
        <f t="shared" si="9"/>
        <v>4月第2周--周2</v>
      </c>
      <c r="F281" s="92" t="s">
        <v>27</v>
      </c>
      <c r="G281" s="92" t="s">
        <v>104</v>
      </c>
      <c r="H281" s="92" t="str">
        <f>_xlfn.XLOOKUP(O281,匹配表1065!T:T,匹配表1065!W:W)</f>
        <v>济南市</v>
      </c>
      <c r="I281" s="89" t="str">
        <f>_xlfn.XLOOKUP(O281,匹配表1065!T:T,匹配表1065!X:X)</f>
        <v>PME2024</v>
      </c>
      <c r="J281" s="92" t="s">
        <v>125</v>
      </c>
      <c r="K281" s="89" cm="1">
        <f ca="1" t="array" ref="K281:L281">_xlfn.XLOOKUP(J281,匹配表1065!Y:Y,匹配表1065!AA:AB)</f>
        <v>9</v>
      </c>
      <c r="L281" s="89" t="str">
        <v>3个月以上</v>
      </c>
      <c r="M281" s="92" t="s">
        <v>30</v>
      </c>
      <c r="N281" s="92">
        <v>1</v>
      </c>
      <c r="O281" s="93" t="str">
        <f>_xlfn.XLOOKUP(P281,匹配表1065!U:U,匹配表1065!T:T)</f>
        <v>HO00001404</v>
      </c>
      <c r="P281" s="89" t="s">
        <v>126</v>
      </c>
      <c r="Q281" s="92" t="s">
        <v>234</v>
      </c>
      <c r="R281" s="89" t="str">
        <f>_xlfn.XLOOKUP(Q281,匹配表1065!L:L,匹配表1065!O:O)</f>
        <v>A</v>
      </c>
      <c r="S281" s="93" t="str">
        <f>IFERROR(_xlfn.XLOOKUP(Q281,匹配表1065!AI:AI,匹配表1065!AJ:AJ),"绿标")</f>
        <v>红标</v>
      </c>
      <c r="T281" s="93" t="str" cm="1">
        <f t="array" ref="T281:U281">_xlfn.XLOOKUP(Q281,匹配表1065!L:L,匹配表1065!M:N)</f>
        <v>头痛</v>
      </c>
      <c r="U281" s="94" t="str">
        <v>神经内科</v>
      </c>
      <c r="V281" s="95" t="s">
        <v>33</v>
      </c>
      <c r="W281" s="93">
        <f>_xlfn.XLOOKUP(M281,匹配表1065!D:D,匹配表1065!F:F)*N281</f>
        <v>12</v>
      </c>
    </row>
    <row r="282" customHeight="1" spans="1:23">
      <c r="A282" s="89" t="s">
        <v>25</v>
      </c>
      <c r="B282" s="90">
        <v>46119</v>
      </c>
      <c r="C282" s="91" t="str">
        <f t="shared" si="8"/>
        <v>4月第2周</v>
      </c>
      <c r="D282" s="89" t="s">
        <v>322</v>
      </c>
      <c r="E282" s="89" t="str">
        <f t="shared" si="9"/>
        <v>4月第2周--周2</v>
      </c>
      <c r="F282" s="92" t="s">
        <v>27</v>
      </c>
      <c r="G282" s="92" t="s">
        <v>104</v>
      </c>
      <c r="H282" s="92" t="str">
        <f>_xlfn.XLOOKUP(O282,匹配表1065!T:T,匹配表1065!W:W)</f>
        <v>济南市</v>
      </c>
      <c r="I282" s="89" t="str">
        <f>_xlfn.XLOOKUP(O282,匹配表1065!T:T,匹配表1065!X:X)</f>
        <v>PME2044</v>
      </c>
      <c r="J282" s="92" t="s">
        <v>105</v>
      </c>
      <c r="K282" s="89" cm="1">
        <f ca="1" t="array" ref="K282:L282">_xlfn.XLOOKUP(J282,匹配表1065!Y:Y,匹配表1065!AA:AB)</f>
        <v>8</v>
      </c>
      <c r="L282" s="89" t="str">
        <v>3个月以上</v>
      </c>
      <c r="M282" s="92" t="s">
        <v>30</v>
      </c>
      <c r="N282" s="92">
        <v>1</v>
      </c>
      <c r="O282" s="93" t="str">
        <f>_xlfn.XLOOKUP(P282,匹配表1065!U:U,匹配表1065!T:T)</f>
        <v>HO00001401</v>
      </c>
      <c r="P282" s="89" t="s">
        <v>106</v>
      </c>
      <c r="Q282" s="92" t="s">
        <v>243</v>
      </c>
      <c r="R282" s="89" t="str">
        <f>_xlfn.XLOOKUP(Q282,匹配表1065!L:L,匹配表1065!O:O)</f>
        <v>B</v>
      </c>
      <c r="S282" s="93" t="str">
        <f>IFERROR(_xlfn.XLOOKUP(Q282,匹配表1065!AI:AI,匹配表1065!AJ:AJ),"绿标")</f>
        <v>绿标</v>
      </c>
      <c r="T282" s="93" t="str" cm="1">
        <f t="array" ref="T282:U282">_xlfn.XLOOKUP(Q282,匹配表1065!L:L,匹配表1065!M:N)</f>
        <v>脑血管</v>
      </c>
      <c r="U282" s="94" t="str">
        <v>神经内科</v>
      </c>
      <c r="V282" s="95" t="s">
        <v>33</v>
      </c>
      <c r="W282" s="93">
        <f>_xlfn.XLOOKUP(M282,匹配表1065!D:D,匹配表1065!F:F)*N282</f>
        <v>12</v>
      </c>
    </row>
    <row r="283" customHeight="1" spans="1:23">
      <c r="A283" s="89" t="s">
        <v>25</v>
      </c>
      <c r="B283" s="90">
        <v>46119</v>
      </c>
      <c r="C283" s="91" t="str">
        <f t="shared" si="8"/>
        <v>4月第2周</v>
      </c>
      <c r="D283" s="89" t="s">
        <v>322</v>
      </c>
      <c r="E283" s="89" t="str">
        <f t="shared" si="9"/>
        <v>4月第2周--周2</v>
      </c>
      <c r="F283" s="92" t="s">
        <v>27</v>
      </c>
      <c r="G283" s="92" t="s">
        <v>104</v>
      </c>
      <c r="H283" s="92" t="str">
        <f>_xlfn.XLOOKUP(O283,匹配表1065!T:T,匹配表1065!W:W)</f>
        <v>聊城市</v>
      </c>
      <c r="I283" s="89" t="str">
        <f>_xlfn.XLOOKUP(O283,匹配表1065!T:T,匹配表1065!X:X)</f>
        <v>PME2046</v>
      </c>
      <c r="J283" s="92" t="s">
        <v>108</v>
      </c>
      <c r="K283" s="89" cm="1">
        <f ca="1" t="array" ref="K283:L283">_xlfn.XLOOKUP(J283,匹配表1065!Y:Y,匹配表1065!AA:AB)</f>
        <v>8</v>
      </c>
      <c r="L283" s="89" t="str">
        <v>3个月以上</v>
      </c>
      <c r="M283" s="92" t="s">
        <v>30</v>
      </c>
      <c r="N283" s="92">
        <v>1</v>
      </c>
      <c r="O283" s="93" t="str">
        <f>_xlfn.XLOOKUP(P283,匹配表1065!U:U,匹配表1065!T:T)</f>
        <v>HO00001415</v>
      </c>
      <c r="P283" s="89" t="s">
        <v>109</v>
      </c>
      <c r="Q283" s="92" t="s">
        <v>355</v>
      </c>
      <c r="R283" s="89" t="str">
        <f>_xlfn.XLOOKUP(Q283,匹配表1065!L:L,匹配表1065!O:O)</f>
        <v>B</v>
      </c>
      <c r="S283" s="93" t="str">
        <f>IFERROR(_xlfn.XLOOKUP(Q283,匹配表1065!AI:AI,匹配表1065!AJ:AJ),"绿标")</f>
        <v>绿标</v>
      </c>
      <c r="T283" s="93" t="str" cm="1">
        <f t="array" ref="T283:U283">_xlfn.XLOOKUP(Q283,匹配表1065!L:L,匹配表1065!M:N)</f>
        <v>脑血管</v>
      </c>
      <c r="U283" s="94" t="str">
        <v>神经内科</v>
      </c>
      <c r="V283" s="95" t="s">
        <v>58</v>
      </c>
      <c r="W283" s="93">
        <f>_xlfn.XLOOKUP(M283,匹配表1065!D:D,匹配表1065!F:F)*N283</f>
        <v>12</v>
      </c>
    </row>
    <row r="284" customHeight="1" spans="1:23">
      <c r="A284" s="89" t="s">
        <v>25</v>
      </c>
      <c r="B284" s="90">
        <v>46119</v>
      </c>
      <c r="C284" s="91" t="str">
        <f t="shared" si="8"/>
        <v>4月第2周</v>
      </c>
      <c r="D284" s="89" t="s">
        <v>322</v>
      </c>
      <c r="E284" s="89" t="str">
        <f t="shared" si="9"/>
        <v>4月第2周--周2</v>
      </c>
      <c r="F284" s="92" t="s">
        <v>27</v>
      </c>
      <c r="G284" s="92" t="s">
        <v>104</v>
      </c>
      <c r="H284" s="92" t="str">
        <f>_xlfn.XLOOKUP(O284,匹配表1065!T:T,匹配表1065!W:W)</f>
        <v>济南市</v>
      </c>
      <c r="I284" s="89" t="str">
        <f>_xlfn.XLOOKUP(O284,匹配表1065!T:T,匹配表1065!X:X)</f>
        <v>PME2026</v>
      </c>
      <c r="J284" s="92" t="s">
        <v>116</v>
      </c>
      <c r="K284" s="89" cm="1">
        <f ca="1" t="array" ref="K284:L284">_xlfn.XLOOKUP(J284,匹配表1065!Y:Y,匹配表1065!AA:AB)</f>
        <v>13</v>
      </c>
      <c r="L284" s="89" t="str">
        <v>3个月以上</v>
      </c>
      <c r="M284" s="92" t="s">
        <v>30</v>
      </c>
      <c r="N284" s="92">
        <v>1</v>
      </c>
      <c r="O284" s="93" t="str">
        <f>_xlfn.XLOOKUP(P284,匹配表1065!U:U,匹配表1065!T:T)</f>
        <v>HO00001409</v>
      </c>
      <c r="P284" s="89" t="s">
        <v>117</v>
      </c>
      <c r="Q284" s="92" t="s">
        <v>240</v>
      </c>
      <c r="R284" s="89" t="str">
        <f>_xlfn.XLOOKUP(Q284,匹配表1065!L:L,匹配表1065!O:O)</f>
        <v>B</v>
      </c>
      <c r="S284" s="93" t="str">
        <f>IFERROR(_xlfn.XLOOKUP(Q284,匹配表1065!AI:AI,匹配表1065!AJ:AJ),"绿标")</f>
        <v>红标</v>
      </c>
      <c r="T284" s="93" t="str" cm="1">
        <f t="array" ref="T284:U284">_xlfn.XLOOKUP(Q284,匹配表1065!L:L,匹配表1065!M:N)</f>
        <v>脑血管</v>
      </c>
      <c r="U284" s="94" t="str">
        <v>神经内科</v>
      </c>
      <c r="V284" s="95" t="s">
        <v>42</v>
      </c>
      <c r="W284" s="93">
        <f>_xlfn.XLOOKUP(M284,匹配表1065!D:D,匹配表1065!F:F)*N284</f>
        <v>12</v>
      </c>
    </row>
    <row r="285" customHeight="1" spans="1:23">
      <c r="A285" s="89" t="s">
        <v>25</v>
      </c>
      <c r="B285" s="90">
        <v>46119</v>
      </c>
      <c r="C285" s="91" t="str">
        <f t="shared" si="8"/>
        <v>4月第2周</v>
      </c>
      <c r="D285" s="89" t="s">
        <v>322</v>
      </c>
      <c r="E285" s="89" t="str">
        <f t="shared" si="9"/>
        <v>4月第2周--周2</v>
      </c>
      <c r="F285" s="92" t="s">
        <v>27</v>
      </c>
      <c r="G285" s="92" t="s">
        <v>104</v>
      </c>
      <c r="H285" s="92" t="str">
        <f>_xlfn.XLOOKUP(O285,匹配表1065!T:T,匹配表1065!W:W)</f>
        <v>济南市</v>
      </c>
      <c r="I285" s="89" t="str">
        <f>_xlfn.XLOOKUP(O285,匹配表1065!T:T,匹配表1065!X:X)</f>
        <v>PME2026</v>
      </c>
      <c r="J285" s="92" t="s">
        <v>116</v>
      </c>
      <c r="K285" s="89" cm="1">
        <f ca="1" t="array" ref="K285:L285">_xlfn.XLOOKUP(J285,匹配表1065!Y:Y,匹配表1065!AA:AB)</f>
        <v>13</v>
      </c>
      <c r="L285" s="89" t="str">
        <v>3个月以上</v>
      </c>
      <c r="M285" s="92" t="s">
        <v>35</v>
      </c>
      <c r="N285" s="92">
        <v>1</v>
      </c>
      <c r="O285" s="93" t="str">
        <f>_xlfn.XLOOKUP(P285,匹配表1065!U:U,匹配表1065!T:T)</f>
        <v>HO00001409</v>
      </c>
      <c r="P285" s="89" t="s">
        <v>117</v>
      </c>
      <c r="Q285" s="92" t="s">
        <v>356</v>
      </c>
      <c r="R285" s="89" t="str">
        <f>_xlfn.XLOOKUP(Q285,匹配表1065!L:L,匹配表1065!O:O)</f>
        <v>B</v>
      </c>
      <c r="S285" s="93" t="str">
        <f>IFERROR(_xlfn.XLOOKUP(Q285,匹配表1065!AI:AI,匹配表1065!AJ:AJ),"绿标")</f>
        <v>绿标</v>
      </c>
      <c r="T285" s="93" t="str" cm="1">
        <f t="array" ref="T285:U285">_xlfn.XLOOKUP(Q285,匹配表1065!L:L,匹配表1065!M:N)</f>
        <v>脑血管</v>
      </c>
      <c r="U285" s="94" t="str">
        <v>神经内科</v>
      </c>
      <c r="V285" s="95" t="s">
        <v>33</v>
      </c>
      <c r="W285" s="93">
        <f>_xlfn.XLOOKUP(M285,匹配表1065!D:D,匹配表1065!F:F)*N285</f>
        <v>4</v>
      </c>
    </row>
    <row r="286" customHeight="1" spans="1:23">
      <c r="A286" s="89" t="s">
        <v>25</v>
      </c>
      <c r="B286" s="90">
        <v>46119</v>
      </c>
      <c r="C286" s="91" t="str">
        <f t="shared" si="8"/>
        <v>4月第2周</v>
      </c>
      <c r="D286" s="89" t="s">
        <v>322</v>
      </c>
      <c r="E286" s="89" t="str">
        <f t="shared" si="9"/>
        <v>4月第2周--周2</v>
      </c>
      <c r="F286" s="92" t="s">
        <v>27</v>
      </c>
      <c r="G286" s="92" t="s">
        <v>104</v>
      </c>
      <c r="H286" s="92" t="str">
        <f>_xlfn.XLOOKUP(O286,匹配表1065!T:T,匹配表1065!W:W)</f>
        <v>济南市</v>
      </c>
      <c r="I286" s="89" t="str">
        <f>_xlfn.XLOOKUP(O286,匹配表1065!T:T,匹配表1065!X:X)</f>
        <v>PME2025</v>
      </c>
      <c r="J286" s="92" t="s">
        <v>111</v>
      </c>
      <c r="K286" s="89" cm="1">
        <f ca="1" t="array" ref="K286:L286">_xlfn.XLOOKUP(J286,匹配表1065!Y:Y,匹配表1065!AA:AB)</f>
        <v>30</v>
      </c>
      <c r="L286" s="89" t="str">
        <v>3个月以上</v>
      </c>
      <c r="M286" s="92" t="s">
        <v>30</v>
      </c>
      <c r="N286" s="92">
        <v>1</v>
      </c>
      <c r="O286" s="93" t="str">
        <f>_xlfn.XLOOKUP(P286,匹配表1065!U:U,匹配表1065!T:T)</f>
        <v>HO00001400</v>
      </c>
      <c r="P286" s="89" t="s">
        <v>112</v>
      </c>
      <c r="Q286" s="92" t="s">
        <v>113</v>
      </c>
      <c r="R286" s="89" t="str">
        <f>_xlfn.XLOOKUP(Q286,匹配表1065!L:L,匹配表1065!O:O)</f>
        <v>B</v>
      </c>
      <c r="S286" s="93" t="str">
        <f>IFERROR(_xlfn.XLOOKUP(Q286,匹配表1065!AI:AI,匹配表1065!AJ:AJ),"绿标")</f>
        <v>红标</v>
      </c>
      <c r="T286" s="93" t="str" cm="1">
        <f t="array" ref="T286:U286">_xlfn.XLOOKUP(Q286,匹配表1065!L:L,匹配表1065!M:N)</f>
        <v>抑郁焦虑</v>
      </c>
      <c r="U286" s="94" t="str">
        <v>神经内科</v>
      </c>
      <c r="V286" s="95" t="s">
        <v>67</v>
      </c>
      <c r="W286" s="93">
        <f>_xlfn.XLOOKUP(M286,匹配表1065!D:D,匹配表1065!F:F)*N286</f>
        <v>12</v>
      </c>
    </row>
    <row r="287" customHeight="1" spans="1:23">
      <c r="A287" s="89" t="s">
        <v>25</v>
      </c>
      <c r="B287" s="90">
        <v>46119</v>
      </c>
      <c r="C287" s="91" t="str">
        <f t="shared" si="8"/>
        <v>4月第2周</v>
      </c>
      <c r="D287" s="89" t="s">
        <v>322</v>
      </c>
      <c r="E287" s="89" t="str">
        <f t="shared" si="9"/>
        <v>4月第2周--周2</v>
      </c>
      <c r="F287" s="92" t="s">
        <v>27</v>
      </c>
      <c r="G287" s="92" t="s">
        <v>104</v>
      </c>
      <c r="H287" s="92" t="str">
        <f>_xlfn.XLOOKUP(O287,匹配表1065!T:T,匹配表1065!W:W)</f>
        <v>济南市</v>
      </c>
      <c r="I287" s="89" t="str">
        <f>_xlfn.XLOOKUP(O287,匹配表1065!T:T,匹配表1065!X:X)</f>
        <v>PME2025</v>
      </c>
      <c r="J287" s="92" t="s">
        <v>111</v>
      </c>
      <c r="K287" s="89" cm="1">
        <f ca="1" t="array" ref="K287:L287">_xlfn.XLOOKUP(J287,匹配表1065!Y:Y,匹配表1065!AA:AB)</f>
        <v>30</v>
      </c>
      <c r="L287" s="89" t="str">
        <v>3个月以上</v>
      </c>
      <c r="M287" s="92" t="s">
        <v>30</v>
      </c>
      <c r="N287" s="92">
        <v>1</v>
      </c>
      <c r="O287" s="93" t="str">
        <f>_xlfn.XLOOKUP(P287,匹配表1065!U:U,匹配表1065!T:T)</f>
        <v>HO00001400</v>
      </c>
      <c r="P287" s="89" t="s">
        <v>112</v>
      </c>
      <c r="Q287" s="92" t="s">
        <v>331</v>
      </c>
      <c r="R287" s="89" t="str">
        <f>_xlfn.XLOOKUP(Q287,匹配表1065!L:L,匹配表1065!O:O)</f>
        <v>C</v>
      </c>
      <c r="S287" s="93" t="str">
        <f>IFERROR(_xlfn.XLOOKUP(Q287,匹配表1065!AI:AI,匹配表1065!AJ:AJ),"绿标")</f>
        <v>红标</v>
      </c>
      <c r="T287" s="93" t="str" cm="1">
        <f t="array" ref="T287:U287">_xlfn.XLOOKUP(Q287,匹配表1065!L:L,匹配表1065!M:N)</f>
        <v>眩晕</v>
      </c>
      <c r="U287" s="94" t="str">
        <v>神经内科</v>
      </c>
      <c r="V287" s="95" t="s">
        <v>67</v>
      </c>
      <c r="W287" s="93">
        <f>_xlfn.XLOOKUP(M287,匹配表1065!D:D,匹配表1065!F:F)*N287</f>
        <v>12</v>
      </c>
    </row>
    <row r="288" customHeight="1" spans="1:23">
      <c r="A288" s="89" t="s">
        <v>25</v>
      </c>
      <c r="B288" s="90">
        <v>46119</v>
      </c>
      <c r="C288" s="91" t="str">
        <f t="shared" si="8"/>
        <v>4月第2周</v>
      </c>
      <c r="D288" s="89" t="s">
        <v>322</v>
      </c>
      <c r="E288" s="89" t="str">
        <f t="shared" si="9"/>
        <v>4月第2周--周2</v>
      </c>
      <c r="F288" s="92" t="s">
        <v>27</v>
      </c>
      <c r="G288" s="92" t="s">
        <v>104</v>
      </c>
      <c r="H288" s="92" t="str">
        <f>_xlfn.XLOOKUP(O288,匹配表1065!T:T,匹配表1065!W:W)</f>
        <v>济南市</v>
      </c>
      <c r="I288" s="89" t="str">
        <f>_xlfn.XLOOKUP(O288,匹配表1065!T:T,匹配表1065!X:X)</f>
        <v>PME2025</v>
      </c>
      <c r="J288" s="92" t="s">
        <v>111</v>
      </c>
      <c r="K288" s="89" cm="1">
        <f ca="1" t="array" ref="K288:L288">_xlfn.XLOOKUP(J288,匹配表1065!Y:Y,匹配表1065!AA:AB)</f>
        <v>30</v>
      </c>
      <c r="L288" s="89" t="str">
        <v>3个月以上</v>
      </c>
      <c r="M288" s="92" t="s">
        <v>55</v>
      </c>
      <c r="N288" s="92">
        <v>1</v>
      </c>
      <c r="O288" s="93" t="str">
        <f>_xlfn.XLOOKUP(P288,匹配表1065!U:U,匹配表1065!T:T)</f>
        <v>HO00001400</v>
      </c>
      <c r="P288" s="89" t="s">
        <v>112</v>
      </c>
      <c r="Q288" s="92" t="s">
        <v>115</v>
      </c>
      <c r="R288" s="89" t="str">
        <f>_xlfn.XLOOKUP(Q288,匹配表1065!L:L,匹配表1065!O:O)</f>
        <v>B</v>
      </c>
      <c r="S288" s="93" t="str">
        <f>IFERROR(_xlfn.XLOOKUP(Q288,匹配表1065!AI:AI,匹配表1065!AJ:AJ),"绿标")</f>
        <v>绿标</v>
      </c>
      <c r="T288" s="93" t="str" cm="1">
        <f t="array" ref="T288:U288">_xlfn.XLOOKUP(Q288,匹配表1065!L:L,匹配表1065!M:N)</f>
        <v>癫痫</v>
      </c>
      <c r="U288" s="94" t="str">
        <v>神经内科</v>
      </c>
      <c r="V288" s="95" t="s">
        <v>42</v>
      </c>
      <c r="W288" s="93">
        <f>_xlfn.XLOOKUP(M288,匹配表1065!D:D,匹配表1065!F:F)*N288</f>
        <v>8</v>
      </c>
    </row>
    <row r="289" customHeight="1" spans="1:23">
      <c r="A289" s="89" t="s">
        <v>25</v>
      </c>
      <c r="B289" s="90">
        <v>46119</v>
      </c>
      <c r="C289" s="91" t="str">
        <f t="shared" si="8"/>
        <v>4月第2周</v>
      </c>
      <c r="D289" s="89" t="s">
        <v>322</v>
      </c>
      <c r="E289" s="89" t="str">
        <f t="shared" si="9"/>
        <v>4月第2周--周2</v>
      </c>
      <c r="F289" s="92" t="s">
        <v>27</v>
      </c>
      <c r="G289" s="92" t="s">
        <v>104</v>
      </c>
      <c r="H289" s="92" t="str">
        <f>_xlfn.XLOOKUP(O289,匹配表1065!T:T,匹配表1065!W:W)</f>
        <v>东营市</v>
      </c>
      <c r="I289" s="89" t="str">
        <f>_xlfn.XLOOKUP(O289,匹配表1065!T:T,匹配表1065!X:X)</f>
        <v>PME2028</v>
      </c>
      <c r="J289" s="92" t="s">
        <v>121</v>
      </c>
      <c r="K289" s="89" cm="1">
        <f ca="1" t="array" ref="K289:L289">_xlfn.XLOOKUP(J289,匹配表1065!Y:Y,匹配表1065!AA:AB)</f>
        <v>26</v>
      </c>
      <c r="L289" s="89" t="str">
        <v>3个月以上</v>
      </c>
      <c r="M289" s="92" t="s">
        <v>30</v>
      </c>
      <c r="N289" s="92">
        <v>1</v>
      </c>
      <c r="O289" s="93" t="str">
        <f>_xlfn.XLOOKUP(P289,匹配表1065!U:U,匹配表1065!T:T)</f>
        <v>HO00001421</v>
      </c>
      <c r="P289" s="89" t="s">
        <v>122</v>
      </c>
      <c r="Q289" s="92" t="s">
        <v>124</v>
      </c>
      <c r="R289" s="89" t="str">
        <f>_xlfn.XLOOKUP(Q289,匹配表1065!L:L,匹配表1065!O:O)</f>
        <v>A</v>
      </c>
      <c r="S289" s="93" t="str">
        <f>IFERROR(_xlfn.XLOOKUP(Q289,匹配表1065!AI:AI,匹配表1065!AJ:AJ),"绿标")</f>
        <v>红标</v>
      </c>
      <c r="T289" s="93" t="str" cm="1">
        <f t="array" ref="T289:U289">_xlfn.XLOOKUP(Q289,匹配表1065!L:L,匹配表1065!M:N)</f>
        <v>头痛</v>
      </c>
      <c r="U289" s="94" t="str">
        <v>神经内科</v>
      </c>
      <c r="V289" s="95" t="s">
        <v>42</v>
      </c>
      <c r="W289" s="93">
        <f>_xlfn.XLOOKUP(M289,匹配表1065!D:D,匹配表1065!F:F)*N289</f>
        <v>12</v>
      </c>
    </row>
    <row r="290" customHeight="1" spans="1:23">
      <c r="A290" s="89" t="s">
        <v>25</v>
      </c>
      <c r="B290" s="90">
        <v>46119</v>
      </c>
      <c r="C290" s="91" t="str">
        <f t="shared" si="8"/>
        <v>4月第2周</v>
      </c>
      <c r="D290" s="89" t="s">
        <v>322</v>
      </c>
      <c r="E290" s="89" t="str">
        <f t="shared" si="9"/>
        <v>4月第2周--周2</v>
      </c>
      <c r="F290" s="92" t="s">
        <v>27</v>
      </c>
      <c r="G290" s="92" t="s">
        <v>104</v>
      </c>
      <c r="H290" s="92" t="str">
        <f>_xlfn.XLOOKUP(O290,匹配表1065!T:T,匹配表1065!W:W)</f>
        <v>东营市</v>
      </c>
      <c r="I290" s="89" t="str">
        <f>_xlfn.XLOOKUP(O290,匹配表1065!T:T,匹配表1065!X:X)</f>
        <v>PME2028</v>
      </c>
      <c r="J290" s="92" t="s">
        <v>121</v>
      </c>
      <c r="K290" s="89" cm="1">
        <f ca="1" t="array" ref="K290:L290">_xlfn.XLOOKUP(J290,匹配表1065!Y:Y,匹配表1065!AA:AB)</f>
        <v>26</v>
      </c>
      <c r="L290" s="89" t="str">
        <v>3个月以上</v>
      </c>
      <c r="M290" s="92" t="s">
        <v>55</v>
      </c>
      <c r="N290" s="92">
        <v>1</v>
      </c>
      <c r="O290" s="93" t="str">
        <f>_xlfn.XLOOKUP(P290,匹配表1065!U:U,匹配表1065!T:T)</f>
        <v>HO00001421</v>
      </c>
      <c r="P290" s="89" t="s">
        <v>122</v>
      </c>
      <c r="Q290" s="92" t="s">
        <v>123</v>
      </c>
      <c r="R290" s="89" t="str">
        <f>_xlfn.XLOOKUP(Q290,匹配表1065!L:L,匹配表1065!O:O)</f>
        <v>A</v>
      </c>
      <c r="S290" s="93" t="str">
        <f>IFERROR(_xlfn.XLOOKUP(Q290,匹配表1065!AI:AI,匹配表1065!AJ:AJ),"绿标")</f>
        <v>红标</v>
      </c>
      <c r="T290" s="93" t="str" cm="1">
        <f t="array" ref="T290:U290">_xlfn.XLOOKUP(Q290,匹配表1065!L:L,匹配表1065!M:N)</f>
        <v>头痛</v>
      </c>
      <c r="U290" s="94" t="str">
        <v>神经内科</v>
      </c>
      <c r="V290" s="95" t="s">
        <v>67</v>
      </c>
      <c r="W290" s="93">
        <f>_xlfn.XLOOKUP(M290,匹配表1065!D:D,匹配表1065!F:F)*N290</f>
        <v>8</v>
      </c>
    </row>
    <row r="291" customHeight="1" spans="1:23">
      <c r="A291" s="89" t="s">
        <v>25</v>
      </c>
      <c r="B291" s="90">
        <v>46119</v>
      </c>
      <c r="C291" s="91" t="str">
        <f t="shared" si="8"/>
        <v>4月第2周</v>
      </c>
      <c r="D291" s="89" t="s">
        <v>322</v>
      </c>
      <c r="E291" s="89" t="str">
        <f t="shared" si="9"/>
        <v>4月第2周--周2</v>
      </c>
      <c r="F291" s="92" t="s">
        <v>27</v>
      </c>
      <c r="G291" s="92" t="s">
        <v>104</v>
      </c>
      <c r="H291" s="92" t="str">
        <f>_xlfn.XLOOKUP(O291,匹配表1065!T:T,匹配表1065!W:W)</f>
        <v>济南市</v>
      </c>
      <c r="I291" s="89" t="str">
        <f>_xlfn.XLOOKUP(O291,匹配表1065!T:T,匹配表1065!X:X)</f>
        <v>PME2029</v>
      </c>
      <c r="J291" s="92" t="s">
        <v>128</v>
      </c>
      <c r="K291" s="89" cm="1">
        <f ca="1" t="array" ref="K291:L291">_xlfn.XLOOKUP(J291,匹配表1065!Y:Y,匹配表1065!AA:AB)</f>
        <v>13</v>
      </c>
      <c r="L291" s="89" t="str">
        <v>3个月以上</v>
      </c>
      <c r="M291" s="92" t="s">
        <v>30</v>
      </c>
      <c r="N291" s="92">
        <v>1</v>
      </c>
      <c r="O291" s="93" t="str">
        <f>_xlfn.XLOOKUP(P291,匹配表1065!U:U,匹配表1065!T:T)</f>
        <v>HO00001403</v>
      </c>
      <c r="P291" s="89" t="s">
        <v>329</v>
      </c>
      <c r="Q291" s="92" t="s">
        <v>330</v>
      </c>
      <c r="R291" s="89" t="str">
        <f>_xlfn.XLOOKUP(Q291,匹配表1065!L:L,匹配表1065!O:O)</f>
        <v>A</v>
      </c>
      <c r="S291" s="93" t="str">
        <f>IFERROR(_xlfn.XLOOKUP(Q291,匹配表1065!AI:AI,匹配表1065!AJ:AJ),"绿标")</f>
        <v>黑标</v>
      </c>
      <c r="T291" s="93" t="str" cm="1">
        <f t="array" ref="T291:U291">_xlfn.XLOOKUP(Q291,匹配表1065!L:L,匹配表1065!M:N)</f>
        <v>头痛</v>
      </c>
      <c r="U291" s="94" t="str">
        <v>神经内科</v>
      </c>
      <c r="V291" s="95" t="s">
        <v>33</v>
      </c>
      <c r="W291" s="93">
        <f>_xlfn.XLOOKUP(M291,匹配表1065!D:D,匹配表1065!F:F)*N291</f>
        <v>12</v>
      </c>
    </row>
    <row r="292" customHeight="1" spans="1:23">
      <c r="A292" s="89" t="s">
        <v>25</v>
      </c>
      <c r="B292" s="90">
        <v>46119</v>
      </c>
      <c r="C292" s="91" t="str">
        <f t="shared" si="8"/>
        <v>4月第2周</v>
      </c>
      <c r="D292" s="89" t="s">
        <v>322</v>
      </c>
      <c r="E292" s="89" t="str">
        <f t="shared" si="9"/>
        <v>4月第2周--周2</v>
      </c>
      <c r="F292" s="92" t="s">
        <v>27</v>
      </c>
      <c r="G292" s="92" t="s">
        <v>104</v>
      </c>
      <c r="H292" s="92" t="str">
        <f>_xlfn.XLOOKUP(O292,匹配表1065!T:T,匹配表1065!W:W)</f>
        <v>济南市</v>
      </c>
      <c r="I292" s="89" t="str">
        <f>_xlfn.XLOOKUP(O292,匹配表1065!T:T,匹配表1065!X:X)</f>
        <v>PME2025</v>
      </c>
      <c r="J292" s="92" t="s">
        <v>128</v>
      </c>
      <c r="K292" s="89" cm="1">
        <f ca="1" t="array" ref="K292:L292">_xlfn.XLOOKUP(J292,匹配表1065!Y:Y,匹配表1065!AA:AB)</f>
        <v>13</v>
      </c>
      <c r="L292" s="89" t="str">
        <v>3个月以上</v>
      </c>
      <c r="M292" s="92" t="s">
        <v>30</v>
      </c>
      <c r="N292" s="92">
        <v>1</v>
      </c>
      <c r="O292" s="93" t="str">
        <f>_xlfn.XLOOKUP(P292,匹配表1065!U:U,匹配表1065!T:T)</f>
        <v>HO00001400</v>
      </c>
      <c r="P292" s="89" t="s">
        <v>112</v>
      </c>
      <c r="Q292" s="92" t="s">
        <v>134</v>
      </c>
      <c r="R292" s="89" t="str">
        <f>_xlfn.XLOOKUP(Q292,匹配表1065!L:L,匹配表1065!O:O)</f>
        <v>D</v>
      </c>
      <c r="S292" s="93" t="str">
        <f>IFERROR(_xlfn.XLOOKUP(Q292,匹配表1065!AI:AI,匹配表1065!AJ:AJ),"绿标")</f>
        <v>绿标</v>
      </c>
      <c r="T292" s="93" t="str" cm="1">
        <f t="array" ref="T292:U292">_xlfn.XLOOKUP(Q292,匹配表1065!L:L,匹配表1065!M:N)</f>
        <v>抑郁焦虑</v>
      </c>
      <c r="U292" s="94" t="str">
        <v>精神心理科</v>
      </c>
      <c r="V292" s="95" t="s">
        <v>70</v>
      </c>
      <c r="W292" s="93">
        <f>_xlfn.XLOOKUP(M292,匹配表1065!D:D,匹配表1065!F:F)*N292</f>
        <v>12</v>
      </c>
    </row>
    <row r="293" customHeight="1" spans="1:23">
      <c r="A293" s="89" t="s">
        <v>25</v>
      </c>
      <c r="B293" s="90">
        <v>46119</v>
      </c>
      <c r="C293" s="91" t="str">
        <f t="shared" si="8"/>
        <v>4月第2周</v>
      </c>
      <c r="D293" s="89" t="s">
        <v>322</v>
      </c>
      <c r="E293" s="89" t="str">
        <f t="shared" si="9"/>
        <v>4月第2周--周2</v>
      </c>
      <c r="F293" s="92" t="s">
        <v>27</v>
      </c>
      <c r="G293" s="92" t="s">
        <v>104</v>
      </c>
      <c r="H293" s="92" t="str">
        <f>_xlfn.XLOOKUP(O293,匹配表1065!T:T,匹配表1065!W:W)</f>
        <v>济南市</v>
      </c>
      <c r="I293" s="89" t="str">
        <f>_xlfn.XLOOKUP(O293,匹配表1065!T:T,匹配表1065!X:X)</f>
        <v>PME2025</v>
      </c>
      <c r="J293" s="92" t="s">
        <v>128</v>
      </c>
      <c r="K293" s="89" cm="1">
        <f ca="1" t="array" ref="K293:L293">_xlfn.XLOOKUP(J293,匹配表1065!Y:Y,匹配表1065!AA:AB)</f>
        <v>13</v>
      </c>
      <c r="L293" s="89" t="str">
        <v>3个月以上</v>
      </c>
      <c r="M293" s="92" t="s">
        <v>55</v>
      </c>
      <c r="N293" s="92">
        <v>1</v>
      </c>
      <c r="O293" s="93" t="str">
        <f>_xlfn.XLOOKUP(P293,匹配表1065!U:U,匹配表1065!T:T)</f>
        <v>HO00001400</v>
      </c>
      <c r="P293" s="89" t="s">
        <v>112</v>
      </c>
      <c r="Q293" s="92" t="s">
        <v>357</v>
      </c>
      <c r="R293" s="89" t="str">
        <f>_xlfn.XLOOKUP(Q293,匹配表1065!L:L,匹配表1065!O:O)</f>
        <v>B</v>
      </c>
      <c r="S293" s="93" t="str">
        <f>IFERROR(_xlfn.XLOOKUP(Q293,匹配表1065!AI:AI,匹配表1065!AJ:AJ),"绿标")</f>
        <v>红标</v>
      </c>
      <c r="T293" s="93" t="str" cm="1">
        <f t="array" ref="T293:U293">_xlfn.XLOOKUP(Q293,匹配表1065!L:L,匹配表1065!M:N)</f>
        <v>癫痫</v>
      </c>
      <c r="U293" s="94" t="str">
        <v>神经内科</v>
      </c>
      <c r="V293" s="95" t="s">
        <v>70</v>
      </c>
      <c r="W293" s="93">
        <f>_xlfn.XLOOKUP(M293,匹配表1065!D:D,匹配表1065!F:F)*N293</f>
        <v>8</v>
      </c>
    </row>
    <row r="294" customHeight="1" spans="1:23">
      <c r="A294" s="89" t="s">
        <v>25</v>
      </c>
      <c r="B294" s="90">
        <v>46119</v>
      </c>
      <c r="C294" s="91" t="str">
        <f t="shared" si="8"/>
        <v>4月第2周</v>
      </c>
      <c r="D294" s="89" t="s">
        <v>322</v>
      </c>
      <c r="E294" s="89" t="str">
        <f t="shared" si="9"/>
        <v>4月第2周--周2</v>
      </c>
      <c r="F294" s="92" t="s">
        <v>27</v>
      </c>
      <c r="G294" s="89" t="s">
        <v>63</v>
      </c>
      <c r="H294" s="92" t="str">
        <f>_xlfn.XLOOKUP(O294,匹配表1065!T:T,匹配表1065!W:W)</f>
        <v>南京市</v>
      </c>
      <c r="I294" s="89" t="str">
        <f>_xlfn.XLOOKUP(O294,匹配表1065!T:T,匹配表1065!X:X)</f>
        <v>PME2001</v>
      </c>
      <c r="J294" s="92" t="s">
        <v>64</v>
      </c>
      <c r="K294" s="89" cm="1">
        <f ca="1" t="array" ref="K294:L294">_xlfn.XLOOKUP(J294,匹配表1065!Y:Y,匹配表1065!AA:AB)</f>
        <v>31</v>
      </c>
      <c r="L294" s="89" t="str">
        <v>3个月以上</v>
      </c>
      <c r="M294" s="92" t="s">
        <v>30</v>
      </c>
      <c r="N294" s="92">
        <v>2</v>
      </c>
      <c r="O294" s="93" t="str">
        <f>_xlfn.XLOOKUP(P294,匹配表1065!U:U,匹配表1065!T:T)</f>
        <v>HO00000958</v>
      </c>
      <c r="P294" s="89" t="s">
        <v>65</v>
      </c>
      <c r="Q294" s="92" t="s">
        <v>68</v>
      </c>
      <c r="R294" s="89" t="str">
        <f>_xlfn.XLOOKUP(Q294,匹配表1065!L:L,匹配表1065!O:O)</f>
        <v>A</v>
      </c>
      <c r="S294" s="93" t="str">
        <f>IFERROR(_xlfn.XLOOKUP(Q294,匹配表1065!AI:AI,匹配表1065!AJ:AJ),"绿标")</f>
        <v>红标</v>
      </c>
      <c r="T294" s="93" t="str" cm="1">
        <f t="array" ref="T294:U294">_xlfn.XLOOKUP(Q294,匹配表1065!L:L,匹配表1065!M:N)</f>
        <v>头痛</v>
      </c>
      <c r="U294" s="94" t="str">
        <v>神经内科</v>
      </c>
      <c r="V294" s="95" t="s">
        <v>67</v>
      </c>
      <c r="W294" s="93">
        <f>_xlfn.XLOOKUP(M294,匹配表1065!D:D,匹配表1065!F:F)*N294</f>
        <v>24</v>
      </c>
    </row>
    <row r="295" customHeight="1" spans="1:23">
      <c r="A295" s="89" t="s">
        <v>25</v>
      </c>
      <c r="B295" s="90">
        <v>46119</v>
      </c>
      <c r="C295" s="91" t="str">
        <f t="shared" si="8"/>
        <v>4月第2周</v>
      </c>
      <c r="D295" s="89" t="s">
        <v>322</v>
      </c>
      <c r="E295" s="89" t="str">
        <f t="shared" si="9"/>
        <v>4月第2周--周2</v>
      </c>
      <c r="F295" s="92" t="s">
        <v>27</v>
      </c>
      <c r="G295" s="89" t="s">
        <v>63</v>
      </c>
      <c r="H295" s="92" t="str">
        <f>_xlfn.XLOOKUP(O295,匹配表1065!T:T,匹配表1065!W:W)</f>
        <v>南京市</v>
      </c>
      <c r="I295" s="89" t="str">
        <f>_xlfn.XLOOKUP(O295,匹配表1065!T:T,匹配表1065!X:X)</f>
        <v>PME2001</v>
      </c>
      <c r="J295" s="92" t="s">
        <v>64</v>
      </c>
      <c r="K295" s="89" cm="1">
        <f ca="1" t="array" ref="K295:L295">_xlfn.XLOOKUP(J295,匹配表1065!Y:Y,匹配表1065!AA:AB)</f>
        <v>31</v>
      </c>
      <c r="L295" s="89" t="str">
        <v>3个月以上</v>
      </c>
      <c r="M295" s="92" t="s">
        <v>30</v>
      </c>
      <c r="N295" s="92">
        <v>1</v>
      </c>
      <c r="O295" s="93" t="str">
        <f>_xlfn.XLOOKUP(P295,匹配表1065!U:U,匹配表1065!T:T)</f>
        <v>HO00000958</v>
      </c>
      <c r="P295" s="89" t="s">
        <v>65</v>
      </c>
      <c r="Q295" s="92" t="s">
        <v>209</v>
      </c>
      <c r="R295" s="89" t="str">
        <f>_xlfn.XLOOKUP(Q295,匹配表1065!L:L,匹配表1065!O:O)</f>
        <v>C</v>
      </c>
      <c r="S295" s="93" t="str">
        <f>IFERROR(_xlfn.XLOOKUP(Q295,匹配表1065!AI:AI,匹配表1065!AJ:AJ),"绿标")</f>
        <v>红标</v>
      </c>
      <c r="T295" s="93" t="str" cm="1">
        <f t="array" ref="T295:U295">_xlfn.XLOOKUP(Q295,匹配表1065!L:L,匹配表1065!M:N)</f>
        <v>眩晕</v>
      </c>
      <c r="U295" s="94" t="str">
        <v>耳鼻喉科</v>
      </c>
      <c r="V295" s="95" t="s">
        <v>70</v>
      </c>
      <c r="W295" s="93">
        <f>_xlfn.XLOOKUP(M295,匹配表1065!D:D,匹配表1065!F:F)*N295</f>
        <v>12</v>
      </c>
    </row>
    <row r="296" customHeight="1" spans="1:23">
      <c r="A296" s="89" t="s">
        <v>25</v>
      </c>
      <c r="B296" s="90">
        <v>46119</v>
      </c>
      <c r="C296" s="91" t="str">
        <f t="shared" si="8"/>
        <v>4月第2周</v>
      </c>
      <c r="D296" s="89" t="s">
        <v>322</v>
      </c>
      <c r="E296" s="89" t="str">
        <f t="shared" si="9"/>
        <v>4月第2周--周2</v>
      </c>
      <c r="F296" s="92" t="s">
        <v>27</v>
      </c>
      <c r="G296" s="89" t="s">
        <v>63</v>
      </c>
      <c r="H296" s="92" t="str">
        <f>_xlfn.XLOOKUP(O296,匹配表1065!T:T,匹配表1065!W:W)</f>
        <v>连云港市</v>
      </c>
      <c r="I296" s="89" t="str">
        <f>_xlfn.XLOOKUP(O296,匹配表1065!T:T,匹配表1065!X:X)</f>
        <v>PME2042</v>
      </c>
      <c r="J296" s="92" t="s">
        <v>74</v>
      </c>
      <c r="K296" s="89" cm="1">
        <f ca="1" t="array" ref="K296:L296">_xlfn.XLOOKUP(J296,匹配表1065!Y:Y,匹配表1065!AA:AB)</f>
        <v>7</v>
      </c>
      <c r="L296" s="89" t="str">
        <v>3个月以上</v>
      </c>
      <c r="M296" s="92" t="s">
        <v>35</v>
      </c>
      <c r="N296" s="92">
        <v>1</v>
      </c>
      <c r="O296" s="93" t="str">
        <f>_xlfn.XLOOKUP(P296,匹配表1065!U:U,匹配表1065!T:T)</f>
        <v>HO00001004</v>
      </c>
      <c r="P296" s="89" t="s">
        <v>75</v>
      </c>
      <c r="Q296" s="92" t="s">
        <v>358</v>
      </c>
      <c r="R296" s="89" t="str">
        <f>_xlfn.XLOOKUP(Q296,匹配表1065!L:L,匹配表1065!O:O)</f>
        <v>C</v>
      </c>
      <c r="S296" s="93" t="str">
        <f>IFERROR(_xlfn.XLOOKUP(Q296,匹配表1065!AI:AI,匹配表1065!AJ:AJ),"绿标")</f>
        <v>绿标</v>
      </c>
      <c r="T296" s="93" t="str" cm="1">
        <f t="array" ref="T296:U296">_xlfn.XLOOKUP(Q296,匹配表1065!L:L,匹配表1065!M:N)</f>
        <v>眩晕</v>
      </c>
      <c r="U296" s="94" t="str">
        <v>耳鼻喉科</v>
      </c>
      <c r="V296" s="95" t="s">
        <v>70</v>
      </c>
      <c r="W296" s="93">
        <f>_xlfn.XLOOKUP(M296,匹配表1065!D:D,匹配表1065!F:F)*N296</f>
        <v>4</v>
      </c>
    </row>
    <row r="297" customHeight="1" spans="1:23">
      <c r="A297" s="89" t="s">
        <v>25</v>
      </c>
      <c r="B297" s="90">
        <v>46119</v>
      </c>
      <c r="C297" s="91" t="str">
        <f t="shared" si="8"/>
        <v>4月第2周</v>
      </c>
      <c r="D297" s="89" t="s">
        <v>322</v>
      </c>
      <c r="E297" s="89" t="str">
        <f t="shared" si="9"/>
        <v>4月第2周--周2</v>
      </c>
      <c r="F297" s="92" t="s">
        <v>27</v>
      </c>
      <c r="G297" s="89" t="s">
        <v>63</v>
      </c>
      <c r="H297" s="92" t="str">
        <f>_xlfn.XLOOKUP(O297,匹配表1065!T:T,匹配表1065!W:W)</f>
        <v>徐州市</v>
      </c>
      <c r="I297" s="89" t="str">
        <f>_xlfn.XLOOKUP(O297,匹配表1065!T:T,匹配表1065!X:X)</f>
        <v>PME2008</v>
      </c>
      <c r="J297" s="92" t="s">
        <v>81</v>
      </c>
      <c r="K297" s="89" cm="1">
        <f ca="1" t="array" ref="K297:L297">_xlfn.XLOOKUP(J297,匹配表1065!Y:Y,匹配表1065!AA:AB)</f>
        <v>19</v>
      </c>
      <c r="L297" s="89" t="str">
        <v>3个月以上</v>
      </c>
      <c r="M297" s="92" t="s">
        <v>55</v>
      </c>
      <c r="N297" s="92">
        <v>1</v>
      </c>
      <c r="O297" s="93" t="str">
        <f>_xlfn.XLOOKUP(P297,匹配表1065!U:U,匹配表1065!T:T)</f>
        <v>HO00000989</v>
      </c>
      <c r="P297" s="89" t="s">
        <v>214</v>
      </c>
      <c r="Q297" s="92" t="s">
        <v>215</v>
      </c>
      <c r="R297" s="89" t="str">
        <f>_xlfn.XLOOKUP(Q297,匹配表1065!L:L,匹配表1065!O:O)</f>
        <v>A</v>
      </c>
      <c r="S297" s="93" t="str">
        <f>IFERROR(_xlfn.XLOOKUP(Q297,匹配表1065!AI:AI,匹配表1065!AJ:AJ),"绿标")</f>
        <v>红标</v>
      </c>
      <c r="T297" s="93" t="str" cm="1">
        <f t="array" ref="T297:U297">_xlfn.XLOOKUP(Q297,匹配表1065!L:L,匹配表1065!M:N)</f>
        <v>头痛</v>
      </c>
      <c r="U297" s="94" t="str">
        <v>神经内科</v>
      </c>
      <c r="V297" s="95" t="s">
        <v>70</v>
      </c>
      <c r="W297" s="93">
        <f>_xlfn.XLOOKUP(M297,匹配表1065!D:D,匹配表1065!F:F)*N297</f>
        <v>8</v>
      </c>
    </row>
    <row r="298" customHeight="1" spans="1:23">
      <c r="A298" s="89" t="s">
        <v>25</v>
      </c>
      <c r="B298" s="90">
        <v>46119</v>
      </c>
      <c r="C298" s="91" t="str">
        <f t="shared" si="8"/>
        <v>4月第2周</v>
      </c>
      <c r="D298" s="89" t="s">
        <v>322</v>
      </c>
      <c r="E298" s="89" t="str">
        <f t="shared" si="9"/>
        <v>4月第2周--周2</v>
      </c>
      <c r="F298" s="92" t="s">
        <v>27</v>
      </c>
      <c r="G298" s="89" t="s">
        <v>63</v>
      </c>
      <c r="H298" s="92" t="str">
        <f>_xlfn.XLOOKUP(O298,匹配表1065!T:T,匹配表1065!W:W)</f>
        <v>南京市</v>
      </c>
      <c r="I298" s="89" t="str">
        <f>_xlfn.XLOOKUP(O298,匹配表1065!T:T,匹配表1065!X:X)</f>
        <v>PME2037</v>
      </c>
      <c r="J298" s="92" t="s">
        <v>77</v>
      </c>
      <c r="K298" s="89" cm="1">
        <f ca="1" t="array" ref="K298:L298">_xlfn.XLOOKUP(J298,匹配表1065!Y:Y,匹配表1065!AA:AB)</f>
        <v>8</v>
      </c>
      <c r="L298" s="89" t="str">
        <v>3个月以上</v>
      </c>
      <c r="M298" s="92" t="s">
        <v>30</v>
      </c>
      <c r="N298" s="92">
        <v>1</v>
      </c>
      <c r="O298" s="93" t="str">
        <f>_xlfn.XLOOKUP(P298,匹配表1065!U:U,匹配表1065!T:T)</f>
        <v>HO00046044</v>
      </c>
      <c r="P298" s="89" t="s">
        <v>79</v>
      </c>
      <c r="Q298" s="92" t="s">
        <v>359</v>
      </c>
      <c r="R298" s="89" t="str">
        <f>_xlfn.XLOOKUP(Q298,匹配表1065!L:L,匹配表1065!O:O)</f>
        <v>D</v>
      </c>
      <c r="S298" s="93" t="str">
        <f>IFERROR(_xlfn.XLOOKUP(Q298,匹配表1065!AI:AI,匹配表1065!AJ:AJ),"绿标")</f>
        <v>绿标</v>
      </c>
      <c r="T298" s="93" t="str" cm="1">
        <f t="array" ref="T298:U298">_xlfn.XLOOKUP(Q298,匹配表1065!L:L,匹配表1065!M:N)</f>
        <v>其他</v>
      </c>
      <c r="U298" s="94" t="str">
        <v>其他</v>
      </c>
      <c r="V298" s="95" t="s">
        <v>58</v>
      </c>
      <c r="W298" s="93">
        <f>_xlfn.XLOOKUP(M298,匹配表1065!D:D,匹配表1065!F:F)*N298</f>
        <v>12</v>
      </c>
    </row>
    <row r="299" customHeight="1" spans="1:23">
      <c r="A299" s="89" t="s">
        <v>25</v>
      </c>
      <c r="B299" s="90">
        <v>46119</v>
      </c>
      <c r="C299" s="91" t="str">
        <f t="shared" si="8"/>
        <v>4月第2周</v>
      </c>
      <c r="D299" s="89" t="s">
        <v>322</v>
      </c>
      <c r="E299" s="89" t="str">
        <f t="shared" si="9"/>
        <v>4月第2周--周2</v>
      </c>
      <c r="F299" s="92" t="s">
        <v>27</v>
      </c>
      <c r="G299" s="89" t="s">
        <v>63</v>
      </c>
      <c r="H299" s="92" t="str">
        <f>_xlfn.XLOOKUP(O299,匹配表1065!T:T,匹配表1065!W:W)</f>
        <v>南京市</v>
      </c>
      <c r="I299" s="89" t="str">
        <f>_xlfn.XLOOKUP(O299,匹配表1065!T:T,匹配表1065!X:X)</f>
        <v>PME2002</v>
      </c>
      <c r="J299" s="92" t="s">
        <v>84</v>
      </c>
      <c r="K299" s="89" cm="1">
        <f ca="1" t="array" ref="K299:L299">_xlfn.XLOOKUP(J299,匹配表1065!Y:Y,匹配表1065!AA:AB)</f>
        <v>31</v>
      </c>
      <c r="L299" s="89" t="str">
        <v>3个月以上</v>
      </c>
      <c r="M299" s="92" t="s">
        <v>30</v>
      </c>
      <c r="N299" s="92">
        <v>2</v>
      </c>
      <c r="O299" s="93" t="str">
        <f>_xlfn.XLOOKUP(P299,匹配表1065!U:U,匹配表1065!T:T)</f>
        <v>HO00000964</v>
      </c>
      <c r="P299" s="89" t="s">
        <v>90</v>
      </c>
      <c r="Q299" s="92" t="s">
        <v>281</v>
      </c>
      <c r="R299" s="89" t="str">
        <f>_xlfn.XLOOKUP(Q299,匹配表1065!L:L,匹配表1065!O:O)</f>
        <v>A</v>
      </c>
      <c r="S299" s="93" t="str">
        <f>IFERROR(_xlfn.XLOOKUP(Q299,匹配表1065!AI:AI,匹配表1065!AJ:AJ),"绿标")</f>
        <v>红标</v>
      </c>
      <c r="T299" s="93" t="str" cm="1">
        <f t="array" ref="T299:U299">_xlfn.XLOOKUP(Q299,匹配表1065!L:L,匹配表1065!M:N)</f>
        <v>头痛</v>
      </c>
      <c r="U299" s="94" t="str">
        <v>神经内科</v>
      </c>
      <c r="V299" s="95" t="s">
        <v>70</v>
      </c>
      <c r="W299" s="93">
        <f>_xlfn.XLOOKUP(M299,匹配表1065!D:D,匹配表1065!F:F)*N299</f>
        <v>24</v>
      </c>
    </row>
    <row r="300" customHeight="1" spans="1:23">
      <c r="A300" s="89" t="s">
        <v>25</v>
      </c>
      <c r="B300" s="90">
        <v>46119</v>
      </c>
      <c r="C300" s="91" t="str">
        <f t="shared" si="8"/>
        <v>4月第2周</v>
      </c>
      <c r="D300" s="89" t="s">
        <v>322</v>
      </c>
      <c r="E300" s="89" t="str">
        <f t="shared" si="9"/>
        <v>4月第2周--周2</v>
      </c>
      <c r="F300" s="92" t="s">
        <v>27</v>
      </c>
      <c r="G300" s="89" t="s">
        <v>63</v>
      </c>
      <c r="H300" s="92" t="str">
        <f>_xlfn.XLOOKUP(O300,匹配表1065!T:T,匹配表1065!W:W)</f>
        <v>南京市</v>
      </c>
      <c r="I300" s="89" t="str">
        <f>_xlfn.XLOOKUP(O300,匹配表1065!T:T,匹配表1065!X:X)</f>
        <v>PME2002</v>
      </c>
      <c r="J300" s="92" t="s">
        <v>84</v>
      </c>
      <c r="K300" s="89" cm="1">
        <f ca="1" t="array" ref="K300:L300">_xlfn.XLOOKUP(J300,匹配表1065!Y:Y,匹配表1065!AA:AB)</f>
        <v>31</v>
      </c>
      <c r="L300" s="89" t="str">
        <v>3个月以上</v>
      </c>
      <c r="M300" s="92" t="s">
        <v>35</v>
      </c>
      <c r="N300" s="92">
        <v>2</v>
      </c>
      <c r="O300" s="93" t="str">
        <f>_xlfn.XLOOKUP(P300,匹配表1065!U:U,匹配表1065!T:T)</f>
        <v>HO00000964</v>
      </c>
      <c r="P300" s="89" t="s">
        <v>90</v>
      </c>
      <c r="Q300" s="92" t="s">
        <v>281</v>
      </c>
      <c r="R300" s="89" t="str">
        <f>_xlfn.XLOOKUP(Q300,匹配表1065!L:L,匹配表1065!O:O)</f>
        <v>A</v>
      </c>
      <c r="S300" s="93" t="str">
        <f>IFERROR(_xlfn.XLOOKUP(Q300,匹配表1065!AI:AI,匹配表1065!AJ:AJ),"绿标")</f>
        <v>红标</v>
      </c>
      <c r="T300" s="93" t="str" cm="1">
        <f t="array" ref="T300:U300">_xlfn.XLOOKUP(Q300,匹配表1065!L:L,匹配表1065!M:N)</f>
        <v>头痛</v>
      </c>
      <c r="U300" s="94" t="str">
        <v>神经内科</v>
      </c>
      <c r="V300" s="95" t="s">
        <v>70</v>
      </c>
      <c r="W300" s="93">
        <f>_xlfn.XLOOKUP(M300,匹配表1065!D:D,匹配表1065!F:F)*N300</f>
        <v>8</v>
      </c>
    </row>
    <row r="301" customHeight="1" spans="1:23">
      <c r="A301" s="89" t="s">
        <v>25</v>
      </c>
      <c r="B301" s="90">
        <v>46119</v>
      </c>
      <c r="C301" s="91" t="str">
        <f t="shared" si="8"/>
        <v>4月第2周</v>
      </c>
      <c r="D301" s="89" t="s">
        <v>322</v>
      </c>
      <c r="E301" s="89" t="str">
        <f t="shared" si="9"/>
        <v>4月第2周--周2</v>
      </c>
      <c r="F301" s="92" t="s">
        <v>27</v>
      </c>
      <c r="G301" s="89" t="s">
        <v>63</v>
      </c>
      <c r="H301" s="92" t="str">
        <f>_xlfn.XLOOKUP(O301,匹配表1065!T:T,匹配表1065!W:W)</f>
        <v>南京市</v>
      </c>
      <c r="I301" s="89" t="str">
        <f>_xlfn.XLOOKUP(O301,匹配表1065!T:T,匹配表1065!X:X)</f>
        <v>PME2002</v>
      </c>
      <c r="J301" s="92" t="s">
        <v>84</v>
      </c>
      <c r="K301" s="89" cm="1">
        <f ca="1" t="array" ref="K301:L301">_xlfn.XLOOKUP(J301,匹配表1065!Y:Y,匹配表1065!AA:AB)</f>
        <v>31</v>
      </c>
      <c r="L301" s="89" t="str">
        <v>3个月以上</v>
      </c>
      <c r="M301" s="92" t="s">
        <v>30</v>
      </c>
      <c r="N301" s="92">
        <v>1</v>
      </c>
      <c r="O301" s="93" t="str">
        <f>_xlfn.XLOOKUP(P301,匹配表1065!U:U,匹配表1065!T:T)</f>
        <v>HO00000964</v>
      </c>
      <c r="P301" s="89" t="s">
        <v>90</v>
      </c>
      <c r="Q301" s="92" t="s">
        <v>213</v>
      </c>
      <c r="R301" s="89" t="str">
        <f>_xlfn.XLOOKUP(Q301,匹配表1065!L:L,匹配表1065!O:O)</f>
        <v>A</v>
      </c>
      <c r="S301" s="93" t="str">
        <f>IFERROR(_xlfn.XLOOKUP(Q301,匹配表1065!AI:AI,匹配表1065!AJ:AJ),"绿标")</f>
        <v>红标</v>
      </c>
      <c r="T301" s="93" t="str" cm="1">
        <f t="array" ref="T301:U301">_xlfn.XLOOKUP(Q301,匹配表1065!L:L,匹配表1065!M:N)</f>
        <v>头痛</v>
      </c>
      <c r="U301" s="94" t="str">
        <v>神经内科</v>
      </c>
      <c r="V301" s="95" t="s">
        <v>70</v>
      </c>
      <c r="W301" s="93">
        <f>_xlfn.XLOOKUP(M301,匹配表1065!D:D,匹配表1065!F:F)*N301</f>
        <v>12</v>
      </c>
    </row>
    <row r="302" customHeight="1" spans="1:23">
      <c r="A302" s="89" t="s">
        <v>25</v>
      </c>
      <c r="B302" s="90">
        <v>46119</v>
      </c>
      <c r="C302" s="91" t="str">
        <f t="shared" si="8"/>
        <v>4月第2周</v>
      </c>
      <c r="D302" s="89" t="s">
        <v>322</v>
      </c>
      <c r="E302" s="89" t="str">
        <f t="shared" si="9"/>
        <v>4月第2周--周2</v>
      </c>
      <c r="F302" s="92" t="s">
        <v>27</v>
      </c>
      <c r="G302" s="89" t="s">
        <v>63</v>
      </c>
      <c r="H302" s="92" t="str">
        <f>_xlfn.XLOOKUP(O302,匹配表1065!T:T,匹配表1065!W:W)</f>
        <v>南京市</v>
      </c>
      <c r="I302" s="89" t="str">
        <f>_xlfn.XLOOKUP(O302,匹配表1065!T:T,匹配表1065!X:X)</f>
        <v>PME2002</v>
      </c>
      <c r="J302" s="92" t="s">
        <v>84</v>
      </c>
      <c r="K302" s="89" cm="1">
        <f ca="1" t="array" ref="K302:L302">_xlfn.XLOOKUP(J302,匹配表1065!Y:Y,匹配表1065!AA:AB)</f>
        <v>31</v>
      </c>
      <c r="L302" s="89" t="str">
        <v>3个月以上</v>
      </c>
      <c r="M302" s="92" t="s">
        <v>30</v>
      </c>
      <c r="N302" s="92">
        <v>1</v>
      </c>
      <c r="O302" s="93" t="str">
        <f>_xlfn.XLOOKUP(P302,匹配表1065!U:U,匹配表1065!T:T)</f>
        <v>HO00000964</v>
      </c>
      <c r="P302" s="89" t="s">
        <v>90</v>
      </c>
      <c r="Q302" s="92" t="s">
        <v>333</v>
      </c>
      <c r="R302" s="89" t="str">
        <f>_xlfn.XLOOKUP(Q302,匹配表1065!L:L,匹配表1065!O:O)</f>
        <v>A</v>
      </c>
      <c r="S302" s="93" t="str">
        <f>IFERROR(_xlfn.XLOOKUP(Q302,匹配表1065!AI:AI,匹配表1065!AJ:AJ),"绿标")</f>
        <v>红标</v>
      </c>
      <c r="T302" s="93" t="str" cm="1">
        <f t="array" ref="T302:U302">_xlfn.XLOOKUP(Q302,匹配表1065!L:L,匹配表1065!M:N)</f>
        <v>头痛</v>
      </c>
      <c r="U302" s="94" t="str">
        <v>神经内科</v>
      </c>
      <c r="V302" s="95" t="s">
        <v>70</v>
      </c>
      <c r="W302" s="93">
        <f>_xlfn.XLOOKUP(M302,匹配表1065!D:D,匹配表1065!F:F)*N302</f>
        <v>12</v>
      </c>
    </row>
    <row r="303" customHeight="1" spans="1:23">
      <c r="A303" s="89" t="s">
        <v>25</v>
      </c>
      <c r="B303" s="90">
        <v>46119</v>
      </c>
      <c r="C303" s="91" t="str">
        <f t="shared" si="8"/>
        <v>4月第2周</v>
      </c>
      <c r="D303" s="89" t="s">
        <v>322</v>
      </c>
      <c r="E303" s="89" t="str">
        <f t="shared" si="9"/>
        <v>4月第2周--周2</v>
      </c>
      <c r="F303" s="92" t="s">
        <v>27</v>
      </c>
      <c r="G303" s="89" t="s">
        <v>63</v>
      </c>
      <c r="H303" s="92" t="str">
        <f>_xlfn.XLOOKUP(O303,匹配表1065!T:T,匹配表1065!W:W)</f>
        <v>南京市</v>
      </c>
      <c r="I303" s="89" t="str">
        <f>_xlfn.XLOOKUP(O303,匹配表1065!T:T,匹配表1065!X:X)</f>
        <v>PME2002</v>
      </c>
      <c r="J303" s="92" t="s">
        <v>84</v>
      </c>
      <c r="K303" s="89" cm="1">
        <f ca="1" t="array" ref="K303:L303">_xlfn.XLOOKUP(J303,匹配表1065!Y:Y,匹配表1065!AA:AB)</f>
        <v>31</v>
      </c>
      <c r="L303" s="89" t="str">
        <v>3个月以上</v>
      </c>
      <c r="M303" s="92" t="s">
        <v>35</v>
      </c>
      <c r="N303" s="92">
        <v>1</v>
      </c>
      <c r="O303" s="93" t="str">
        <f>_xlfn.XLOOKUP(P303,匹配表1065!U:U,匹配表1065!T:T)</f>
        <v>HO00111156</v>
      </c>
      <c r="P303" s="89" t="s">
        <v>85</v>
      </c>
      <c r="Q303" s="92" t="s">
        <v>360</v>
      </c>
      <c r="R303" s="89" t="str">
        <f>_xlfn.XLOOKUP(Q303,匹配表1065!L:L,匹配表1065!O:O)</f>
        <v>B</v>
      </c>
      <c r="S303" s="93" t="str">
        <f>IFERROR(_xlfn.XLOOKUP(Q303,匹配表1065!AI:AI,匹配表1065!AJ:AJ),"绿标")</f>
        <v>绿标</v>
      </c>
      <c r="T303" s="93" t="str" cm="1">
        <f t="array" ref="T303:U303">_xlfn.XLOOKUP(Q303,匹配表1065!L:L,匹配表1065!M:N)</f>
        <v>脑血管</v>
      </c>
      <c r="U303" s="94" t="str">
        <v>神经内科</v>
      </c>
      <c r="V303" s="95" t="s">
        <v>58</v>
      </c>
      <c r="W303" s="93">
        <f>_xlfn.XLOOKUP(M303,匹配表1065!D:D,匹配表1065!F:F)*N303</f>
        <v>4</v>
      </c>
    </row>
    <row r="304" customHeight="1" spans="1:23">
      <c r="A304" s="89" t="s">
        <v>25</v>
      </c>
      <c r="B304" s="90">
        <v>46119</v>
      </c>
      <c r="C304" s="91" t="str">
        <f t="shared" si="8"/>
        <v>4月第2周</v>
      </c>
      <c r="D304" s="89" t="s">
        <v>322</v>
      </c>
      <c r="E304" s="89" t="str">
        <f t="shared" si="9"/>
        <v>4月第2周--周2</v>
      </c>
      <c r="F304" s="92" t="s">
        <v>27</v>
      </c>
      <c r="G304" s="92" t="s">
        <v>136</v>
      </c>
      <c r="H304" s="92" t="str">
        <f>_xlfn.XLOOKUP(O304,匹配表1065!T:T,匹配表1065!W:W)</f>
        <v>淄博市</v>
      </c>
      <c r="I304" s="89" t="str">
        <f>_xlfn.XLOOKUP(O304,匹配表1065!T:T,匹配表1065!X:X)</f>
        <v>PME2043</v>
      </c>
      <c r="J304" s="92" t="s">
        <v>140</v>
      </c>
      <c r="K304" s="89" cm="1">
        <f ca="1" t="array" ref="K304:L304">_xlfn.XLOOKUP(J304,匹配表1065!Y:Y,匹配表1065!AA:AB)</f>
        <v>9</v>
      </c>
      <c r="L304" s="89" t="str">
        <v>3个月以上</v>
      </c>
      <c r="M304" s="92" t="s">
        <v>55</v>
      </c>
      <c r="N304" s="92">
        <v>1</v>
      </c>
      <c r="O304" s="93" t="str">
        <f>_xlfn.XLOOKUP(P304,匹配表1065!U:U,匹配表1065!T:T)</f>
        <v>HO00001431</v>
      </c>
      <c r="P304" s="89" t="s">
        <v>244</v>
      </c>
      <c r="Q304" s="92" t="s">
        <v>361</v>
      </c>
      <c r="R304" s="89" t="str">
        <f>_xlfn.XLOOKUP(Q304,匹配表1065!L:L,匹配表1065!O:O)</f>
        <v>B</v>
      </c>
      <c r="S304" s="93" t="str">
        <f>IFERROR(_xlfn.XLOOKUP(Q304,匹配表1065!AI:AI,匹配表1065!AJ:AJ),"绿标")</f>
        <v>红标</v>
      </c>
      <c r="T304" s="93" t="str" cm="1">
        <f t="array" ref="T304:U304">_xlfn.XLOOKUP(Q304,匹配表1065!L:L,匹配表1065!M:N)</f>
        <v>脑血管</v>
      </c>
      <c r="U304" s="94" t="str">
        <v>神经内科</v>
      </c>
      <c r="V304" s="95" t="s">
        <v>33</v>
      </c>
      <c r="W304" s="93">
        <f>_xlfn.XLOOKUP(M304,匹配表1065!D:D,匹配表1065!F:F)*N304</f>
        <v>8</v>
      </c>
    </row>
    <row r="305" customHeight="1" spans="1:23">
      <c r="A305" s="89" t="s">
        <v>25</v>
      </c>
      <c r="B305" s="90">
        <v>46119</v>
      </c>
      <c r="C305" s="91" t="str">
        <f t="shared" si="8"/>
        <v>4月第2周</v>
      </c>
      <c r="D305" s="89" t="s">
        <v>322</v>
      </c>
      <c r="E305" s="89" t="str">
        <f t="shared" si="9"/>
        <v>4月第2周--周2</v>
      </c>
      <c r="F305" s="92" t="s">
        <v>27</v>
      </c>
      <c r="G305" s="92" t="s">
        <v>136</v>
      </c>
      <c r="H305" s="92" t="str">
        <f>_xlfn.XLOOKUP(O305,匹配表1065!T:T,匹配表1065!W:W)</f>
        <v>淄博市</v>
      </c>
      <c r="I305" s="89" t="str">
        <f>_xlfn.XLOOKUP(O305,匹配表1065!T:T,匹配表1065!X:X)</f>
        <v>PME2043</v>
      </c>
      <c r="J305" s="92" t="s">
        <v>140</v>
      </c>
      <c r="K305" s="89" cm="1">
        <f ca="1" t="array" ref="K305:L305">_xlfn.XLOOKUP(J305,匹配表1065!Y:Y,匹配表1065!AA:AB)</f>
        <v>9</v>
      </c>
      <c r="L305" s="89" t="str">
        <v>3个月以上</v>
      </c>
      <c r="M305" s="92" t="s">
        <v>35</v>
      </c>
      <c r="N305" s="92">
        <v>1</v>
      </c>
      <c r="O305" s="93" t="str">
        <f>_xlfn.XLOOKUP(P305,匹配表1065!U:U,匹配表1065!T:T)</f>
        <v>HO00001431</v>
      </c>
      <c r="P305" s="89" t="s">
        <v>244</v>
      </c>
      <c r="Q305" s="92" t="s">
        <v>362</v>
      </c>
      <c r="R305" s="89" t="str">
        <f>_xlfn.XLOOKUP(Q305,匹配表1065!L:L,匹配表1065!O:O)</f>
        <v>B</v>
      </c>
      <c r="S305" s="93" t="str">
        <f>IFERROR(_xlfn.XLOOKUP(Q305,匹配表1065!AI:AI,匹配表1065!AJ:AJ),"绿标")</f>
        <v>黑标</v>
      </c>
      <c r="T305" s="93" t="str" cm="1">
        <f t="array" ref="T305:U305">_xlfn.XLOOKUP(Q305,匹配表1065!L:L,匹配表1065!M:N)</f>
        <v>脑血管</v>
      </c>
      <c r="U305" s="94" t="str">
        <v>神经内科</v>
      </c>
      <c r="V305" s="95" t="s">
        <v>33</v>
      </c>
      <c r="W305" s="93">
        <f>_xlfn.XLOOKUP(M305,匹配表1065!D:D,匹配表1065!F:F)*N305</f>
        <v>4</v>
      </c>
    </row>
    <row r="306" customHeight="1" spans="1:23">
      <c r="A306" s="89" t="s">
        <v>25</v>
      </c>
      <c r="B306" s="90">
        <v>46119</v>
      </c>
      <c r="C306" s="91" t="str">
        <f t="shared" si="8"/>
        <v>4月第2周</v>
      </c>
      <c r="D306" s="89" t="s">
        <v>322</v>
      </c>
      <c r="E306" s="89" t="str">
        <f t="shared" si="9"/>
        <v>4月第2周--周2</v>
      </c>
      <c r="F306" s="92" t="s">
        <v>27</v>
      </c>
      <c r="G306" s="92" t="s">
        <v>136</v>
      </c>
      <c r="H306" s="92" t="str">
        <f>_xlfn.XLOOKUP(O306,匹配表1065!T:T,匹配表1065!W:W)</f>
        <v>青岛市</v>
      </c>
      <c r="I306" s="89" t="str">
        <f>_xlfn.XLOOKUP(O306,匹配表1065!T:T,匹配表1065!X:X)</f>
        <v>PME2032</v>
      </c>
      <c r="J306" s="92" t="s">
        <v>143</v>
      </c>
      <c r="K306" s="89" cm="1">
        <f ca="1" t="array" ref="K306:L306">_xlfn.XLOOKUP(J306,匹配表1065!Y:Y,匹配表1065!AA:AB)</f>
        <v>31</v>
      </c>
      <c r="L306" s="89" t="str">
        <v>3个月以上</v>
      </c>
      <c r="M306" s="92" t="s">
        <v>30</v>
      </c>
      <c r="N306" s="92">
        <v>1</v>
      </c>
      <c r="O306" s="93" t="str">
        <f>_xlfn.XLOOKUP(P306,匹配表1065!U:U,匹配表1065!T:T)</f>
        <v>HO00001482</v>
      </c>
      <c r="P306" s="89" t="s">
        <v>146</v>
      </c>
      <c r="Q306" s="92" t="s">
        <v>299</v>
      </c>
      <c r="R306" s="89" t="str">
        <f>_xlfn.XLOOKUP(Q306,匹配表1065!L:L,匹配表1065!O:O)</f>
        <v>C</v>
      </c>
      <c r="S306" s="93" t="str">
        <f>IFERROR(_xlfn.XLOOKUP(Q306,匹配表1065!AI:AI,匹配表1065!AJ:AJ),"绿标")</f>
        <v>绿标</v>
      </c>
      <c r="T306" s="93" t="str" cm="1">
        <f t="array" ref="T306:U306">_xlfn.XLOOKUP(Q306,匹配表1065!L:L,匹配表1065!M:N)</f>
        <v>眩晕</v>
      </c>
      <c r="U306" s="94" t="str">
        <v>耳鼻喉科</v>
      </c>
      <c r="V306" s="95" t="s">
        <v>70</v>
      </c>
      <c r="W306" s="93">
        <f>_xlfn.XLOOKUP(M306,匹配表1065!D:D,匹配表1065!F:F)*N306</f>
        <v>12</v>
      </c>
    </row>
    <row r="307" customHeight="1" spans="1:23">
      <c r="A307" s="89" t="s">
        <v>25</v>
      </c>
      <c r="B307" s="90">
        <v>46119</v>
      </c>
      <c r="C307" s="91" t="str">
        <f t="shared" si="8"/>
        <v>4月第2周</v>
      </c>
      <c r="D307" s="89" t="s">
        <v>322</v>
      </c>
      <c r="E307" s="89" t="str">
        <f t="shared" si="9"/>
        <v>4月第2周--周2</v>
      </c>
      <c r="F307" s="92" t="s">
        <v>27</v>
      </c>
      <c r="G307" s="92" t="s">
        <v>136</v>
      </c>
      <c r="H307" s="92" t="str">
        <f>_xlfn.XLOOKUP(O307,匹配表1065!T:T,匹配表1065!W:W)</f>
        <v>青岛市</v>
      </c>
      <c r="I307" s="89" t="str">
        <f>_xlfn.XLOOKUP(O307,匹配表1065!T:T,匹配表1065!X:X)</f>
        <v>PME2032</v>
      </c>
      <c r="J307" s="92" t="s">
        <v>143</v>
      </c>
      <c r="K307" s="89" cm="1">
        <f ca="1" t="array" ref="K307:L307">_xlfn.XLOOKUP(J307,匹配表1065!Y:Y,匹配表1065!AA:AB)</f>
        <v>31</v>
      </c>
      <c r="L307" s="89" t="str">
        <v>3个月以上</v>
      </c>
      <c r="M307" s="92" t="s">
        <v>30</v>
      </c>
      <c r="N307" s="92">
        <v>1</v>
      </c>
      <c r="O307" s="93" t="str">
        <f>_xlfn.XLOOKUP(P307,匹配表1065!U:U,匹配表1065!T:T)</f>
        <v>HO00104790</v>
      </c>
      <c r="P307" s="89" t="s">
        <v>363</v>
      </c>
      <c r="Q307" s="92" t="s">
        <v>364</v>
      </c>
      <c r="R307" s="89" t="str">
        <f>_xlfn.XLOOKUP(Q307,匹配表1065!L:L,匹配表1065!O:O)</f>
        <v>B</v>
      </c>
      <c r="S307" s="93" t="str">
        <f>IFERROR(_xlfn.XLOOKUP(Q307,匹配表1065!AI:AI,匹配表1065!AJ:AJ),"绿标")</f>
        <v>红标</v>
      </c>
      <c r="T307" s="93" t="str" cm="1">
        <f t="array" ref="T307:U307">_xlfn.XLOOKUP(Q307,匹配表1065!L:L,匹配表1065!M:N)</f>
        <v>脑血管</v>
      </c>
      <c r="U307" s="94" t="str">
        <v>神经内科</v>
      </c>
      <c r="V307" s="95" t="s">
        <v>67</v>
      </c>
      <c r="W307" s="93">
        <f>_xlfn.XLOOKUP(M307,匹配表1065!D:D,匹配表1065!F:F)*N307</f>
        <v>12</v>
      </c>
    </row>
    <row r="308" customHeight="1" spans="1:23">
      <c r="A308" s="89" t="s">
        <v>25</v>
      </c>
      <c r="B308" s="90">
        <v>46119</v>
      </c>
      <c r="C308" s="91" t="str">
        <f t="shared" si="8"/>
        <v>4月第2周</v>
      </c>
      <c r="D308" s="89" t="s">
        <v>322</v>
      </c>
      <c r="E308" s="89" t="str">
        <f t="shared" si="9"/>
        <v>4月第2周--周2</v>
      </c>
      <c r="F308" s="92" t="s">
        <v>27</v>
      </c>
      <c r="G308" s="92" t="s">
        <v>136</v>
      </c>
      <c r="H308" s="92" t="str">
        <f>_xlfn.XLOOKUP(O308,匹配表1065!T:T,匹配表1065!W:W)</f>
        <v>青岛市</v>
      </c>
      <c r="I308" s="89" t="str">
        <f>_xlfn.XLOOKUP(O308,匹配表1065!T:T,匹配表1065!X:X)</f>
        <v>PME2032</v>
      </c>
      <c r="J308" s="92" t="s">
        <v>143</v>
      </c>
      <c r="K308" s="89" cm="1">
        <f ca="1" t="array" ref="K308:L308">_xlfn.XLOOKUP(J308,匹配表1065!Y:Y,匹配表1065!AA:AB)</f>
        <v>31</v>
      </c>
      <c r="L308" s="89" t="str">
        <v>3个月以上</v>
      </c>
      <c r="M308" s="92" t="s">
        <v>55</v>
      </c>
      <c r="N308" s="92">
        <v>1</v>
      </c>
      <c r="O308" s="93" t="str">
        <f>_xlfn.XLOOKUP(P308,匹配表1065!U:U,匹配表1065!T:T)</f>
        <v>HO00001482</v>
      </c>
      <c r="P308" s="89" t="s">
        <v>146</v>
      </c>
      <c r="Q308" s="92" t="s">
        <v>149</v>
      </c>
      <c r="R308" s="89" t="str">
        <f>_xlfn.XLOOKUP(Q308,匹配表1065!L:L,匹配表1065!O:O)</f>
        <v>B</v>
      </c>
      <c r="S308" s="93" t="str">
        <f>IFERROR(_xlfn.XLOOKUP(Q308,匹配表1065!AI:AI,匹配表1065!AJ:AJ),"绿标")</f>
        <v>红标</v>
      </c>
      <c r="T308" s="93" t="str" cm="1">
        <f t="array" ref="T308:U308">_xlfn.XLOOKUP(Q308,匹配表1065!L:L,匹配表1065!M:N)</f>
        <v>脑血管</v>
      </c>
      <c r="U308" s="94" t="str">
        <v>神经内科</v>
      </c>
      <c r="V308" s="95" t="s">
        <v>33</v>
      </c>
      <c r="W308" s="93">
        <f>_xlfn.XLOOKUP(M308,匹配表1065!D:D,匹配表1065!F:F)*N308</f>
        <v>8</v>
      </c>
    </row>
    <row r="309" customHeight="1" spans="1:23">
      <c r="A309" s="89" t="s">
        <v>25</v>
      </c>
      <c r="B309" s="90">
        <v>46119</v>
      </c>
      <c r="C309" s="91" t="str">
        <f t="shared" si="8"/>
        <v>4月第2周</v>
      </c>
      <c r="D309" s="89" t="s">
        <v>322</v>
      </c>
      <c r="E309" s="89" t="str">
        <f t="shared" si="9"/>
        <v>4月第2周--周2</v>
      </c>
      <c r="F309" s="92" t="s">
        <v>27</v>
      </c>
      <c r="G309" s="92" t="s">
        <v>136</v>
      </c>
      <c r="H309" s="92" t="str">
        <f>_xlfn.XLOOKUP(O309,匹配表1065!T:T,匹配表1065!W:W)</f>
        <v>青岛市</v>
      </c>
      <c r="I309" s="89" t="str">
        <f>_xlfn.XLOOKUP(O309,匹配表1065!T:T,匹配表1065!X:X)</f>
        <v>PME2033</v>
      </c>
      <c r="J309" s="92" t="s">
        <v>137</v>
      </c>
      <c r="K309" s="89" cm="1">
        <f ca="1" t="array" ref="K309:L309">_xlfn.XLOOKUP(J309,匹配表1065!Y:Y,匹配表1065!AA:AB)</f>
        <v>10</v>
      </c>
      <c r="L309" s="89" t="str">
        <v>3个月以上</v>
      </c>
      <c r="M309" s="92" t="s">
        <v>35</v>
      </c>
      <c r="N309" s="92">
        <v>1</v>
      </c>
      <c r="O309" s="93" t="str">
        <f>_xlfn.XLOOKUP(P309,匹配表1065!U:U,匹配表1065!T:T)</f>
        <v>HO00001481</v>
      </c>
      <c r="P309" s="89" t="s">
        <v>246</v>
      </c>
      <c r="Q309" s="92" t="s">
        <v>306</v>
      </c>
      <c r="R309" s="89" t="str">
        <f>_xlfn.XLOOKUP(Q309,匹配表1065!L:L,匹配表1065!O:O)</f>
        <v>A</v>
      </c>
      <c r="S309" s="93" t="str">
        <f>IFERROR(_xlfn.XLOOKUP(Q309,匹配表1065!AI:AI,匹配表1065!AJ:AJ),"绿标")</f>
        <v>红标</v>
      </c>
      <c r="T309" s="93" t="str" cm="1">
        <f t="array" ref="T309:U309">_xlfn.XLOOKUP(Q309,匹配表1065!L:L,匹配表1065!M:N)</f>
        <v>头痛</v>
      </c>
      <c r="U309" s="94" t="str">
        <v>神经内科</v>
      </c>
      <c r="V309" s="95" t="s">
        <v>58</v>
      </c>
      <c r="W309" s="93">
        <f>_xlfn.XLOOKUP(M309,匹配表1065!D:D,匹配表1065!F:F)*N309</f>
        <v>4</v>
      </c>
    </row>
    <row r="310" customHeight="1" spans="1:23">
      <c r="A310" s="89" t="s">
        <v>25</v>
      </c>
      <c r="B310" s="90">
        <v>46119</v>
      </c>
      <c r="C310" s="91" t="str">
        <f t="shared" si="8"/>
        <v>4月第2周</v>
      </c>
      <c r="D310" s="89" t="s">
        <v>322</v>
      </c>
      <c r="E310" s="89" t="str">
        <f t="shared" si="9"/>
        <v>4月第2周--周2</v>
      </c>
      <c r="F310" s="92" t="s">
        <v>27</v>
      </c>
      <c r="G310" s="92" t="s">
        <v>136</v>
      </c>
      <c r="H310" s="92" t="str">
        <f>_xlfn.XLOOKUP(O310,匹配表1065!T:T,匹配表1065!W:W)</f>
        <v>日照市</v>
      </c>
      <c r="I310" s="89" t="str">
        <f>_xlfn.XLOOKUP(O310,匹配表1065!T:T,匹配表1065!X:X)</f>
        <v>PME2033</v>
      </c>
      <c r="J310" s="92" t="s">
        <v>137</v>
      </c>
      <c r="K310" s="89" cm="1">
        <f ca="1" t="array" ref="K310:L310">_xlfn.XLOOKUP(J310,匹配表1065!Y:Y,匹配表1065!AA:AB)</f>
        <v>10</v>
      </c>
      <c r="L310" s="89" t="str">
        <v>3个月以上</v>
      </c>
      <c r="M310" s="92" t="s">
        <v>35</v>
      </c>
      <c r="N310" s="92">
        <v>1</v>
      </c>
      <c r="O310" s="93" t="str">
        <f>_xlfn.XLOOKUP(P310,匹配表1065!U:U,匹配表1065!T:T)</f>
        <v>HO00025571</v>
      </c>
      <c r="P310" s="89" t="s">
        <v>365</v>
      </c>
      <c r="Q310" s="92" t="s">
        <v>366</v>
      </c>
      <c r="R310" s="89" t="str">
        <f>_xlfn.XLOOKUP(Q310,匹配表1065!L:L,匹配表1065!O:O)</f>
        <v>B</v>
      </c>
      <c r="S310" s="93" t="str">
        <f>IFERROR(_xlfn.XLOOKUP(Q310,匹配表1065!AI:AI,匹配表1065!AJ:AJ),"绿标")</f>
        <v>黑标</v>
      </c>
      <c r="T310" s="93" t="str" cm="1">
        <f t="array" ref="T310:U310">_xlfn.XLOOKUP(Q310,匹配表1065!L:L,匹配表1065!M:N)</f>
        <v>脑血管</v>
      </c>
      <c r="U310" s="94" t="str">
        <v>神经内科</v>
      </c>
      <c r="V310" s="95" t="s">
        <v>42</v>
      </c>
      <c r="W310" s="93">
        <f>_xlfn.XLOOKUP(M310,匹配表1065!D:D,匹配表1065!F:F)*N310</f>
        <v>4</v>
      </c>
    </row>
    <row r="311" customHeight="1" spans="1:23">
      <c r="A311" s="89" t="s">
        <v>25</v>
      </c>
      <c r="B311" s="90">
        <v>46119</v>
      </c>
      <c r="C311" s="91" t="str">
        <f t="shared" si="8"/>
        <v>4月第2周</v>
      </c>
      <c r="D311" s="89" t="s">
        <v>322</v>
      </c>
      <c r="E311" s="89" t="str">
        <f t="shared" si="9"/>
        <v>4月第2周--周2</v>
      </c>
      <c r="F311" s="92" t="s">
        <v>27</v>
      </c>
      <c r="G311" s="92" t="s">
        <v>136</v>
      </c>
      <c r="H311" s="92" t="str">
        <f>_xlfn.XLOOKUP(O311,匹配表1065!T:T,匹配表1065!W:W)</f>
        <v>日照市</v>
      </c>
      <c r="I311" s="89" t="str">
        <f>_xlfn.XLOOKUP(O311,匹配表1065!T:T,匹配表1065!X:X)</f>
        <v>PME2033</v>
      </c>
      <c r="J311" s="92" t="s">
        <v>137</v>
      </c>
      <c r="K311" s="89" cm="1">
        <f ca="1" t="array" ref="K311:L311">_xlfn.XLOOKUP(J311,匹配表1065!Y:Y,匹配表1065!AA:AB)</f>
        <v>10</v>
      </c>
      <c r="L311" s="89" t="str">
        <v>3个月以上</v>
      </c>
      <c r="M311" s="92" t="s">
        <v>35</v>
      </c>
      <c r="N311" s="92">
        <v>1</v>
      </c>
      <c r="O311" s="93" t="str">
        <f>_xlfn.XLOOKUP(P311,匹配表1065!U:U,匹配表1065!T:T)</f>
        <v>HO00001531</v>
      </c>
      <c r="P311" s="89" t="s">
        <v>367</v>
      </c>
      <c r="Q311" s="92" t="s">
        <v>368</v>
      </c>
      <c r="R311" s="89" t="str">
        <f>_xlfn.XLOOKUP(Q311,匹配表1065!L:L,匹配表1065!O:O)</f>
        <v>C</v>
      </c>
      <c r="S311" s="93" t="str">
        <f>IFERROR(_xlfn.XLOOKUP(Q311,匹配表1065!AI:AI,匹配表1065!AJ:AJ),"绿标")</f>
        <v>绿标</v>
      </c>
      <c r="T311" s="93" t="str" cm="1">
        <f t="array" ref="T311:U311">_xlfn.XLOOKUP(Q311,匹配表1065!L:L,匹配表1065!M:N)</f>
        <v>眩晕</v>
      </c>
      <c r="U311" s="94" t="str">
        <v>耳鼻喉科</v>
      </c>
      <c r="V311" s="95" t="s">
        <v>70</v>
      </c>
      <c r="W311" s="93">
        <f>_xlfn.XLOOKUP(M311,匹配表1065!D:D,匹配表1065!F:F)*N311</f>
        <v>4</v>
      </c>
    </row>
    <row r="312" customHeight="1" spans="1:23">
      <c r="A312" s="89" t="s">
        <v>25</v>
      </c>
      <c r="B312" s="90">
        <v>46119</v>
      </c>
      <c r="C312" s="91" t="str">
        <f t="shared" si="8"/>
        <v>4月第2周</v>
      </c>
      <c r="D312" s="89" t="s">
        <v>322</v>
      </c>
      <c r="E312" s="89" t="str">
        <f t="shared" si="9"/>
        <v>4月第2周--周2</v>
      </c>
      <c r="F312" s="92" t="s">
        <v>27</v>
      </c>
      <c r="G312" s="92" t="s">
        <v>136</v>
      </c>
      <c r="H312" s="92" t="str">
        <f>_xlfn.XLOOKUP(O312,匹配表1065!T:T,匹配表1065!W:W)</f>
        <v>潍坊市</v>
      </c>
      <c r="I312" s="89" t="str">
        <f>_xlfn.XLOOKUP(O312,匹配表1065!T:T,匹配表1065!X:X)</f>
        <v>PME2036</v>
      </c>
      <c r="J312" s="89" t="s">
        <v>161</v>
      </c>
      <c r="K312" s="89" cm="1">
        <f ca="1" t="array" ref="K312:L312">_xlfn.XLOOKUP(J312,匹配表1065!Y:Y,匹配表1065!AA:AB)</f>
        <v>1519</v>
      </c>
      <c r="L312" s="89" t="str">
        <v>3个月以上</v>
      </c>
      <c r="M312" s="92" t="s">
        <v>35</v>
      </c>
      <c r="N312" s="92">
        <v>1</v>
      </c>
      <c r="O312" s="93" t="str">
        <f>_xlfn.XLOOKUP(P312,匹配表1065!U:U,匹配表1065!T:T)</f>
        <v>HO00001466</v>
      </c>
      <c r="P312" s="89" t="s">
        <v>164</v>
      </c>
      <c r="Q312" s="92" t="s">
        <v>165</v>
      </c>
      <c r="R312" s="89" t="str">
        <f>_xlfn.XLOOKUP(Q312,匹配表1065!L:L,匹配表1065!O:O)</f>
        <v>C</v>
      </c>
      <c r="S312" s="93" t="str">
        <f>IFERROR(_xlfn.XLOOKUP(Q312,匹配表1065!AI:AI,匹配表1065!AJ:AJ),"绿标")</f>
        <v>绿标</v>
      </c>
      <c r="T312" s="93" t="str" cm="1">
        <f t="array" ref="T312:U312">_xlfn.XLOOKUP(Q312,匹配表1065!L:L,匹配表1065!M:N)</f>
        <v>眩晕</v>
      </c>
      <c r="U312" s="94" t="str">
        <v>神经内科</v>
      </c>
      <c r="V312" s="95" t="s">
        <v>70</v>
      </c>
      <c r="W312" s="93">
        <f>_xlfn.XLOOKUP(M312,匹配表1065!D:D,匹配表1065!F:F)*N312</f>
        <v>4</v>
      </c>
    </row>
    <row r="313" customHeight="1" spans="1:23">
      <c r="A313" s="89" t="s">
        <v>25</v>
      </c>
      <c r="B313" s="90">
        <v>46119</v>
      </c>
      <c r="C313" s="91" t="str">
        <f t="shared" si="8"/>
        <v>4月第2周</v>
      </c>
      <c r="D313" s="89" t="s">
        <v>322</v>
      </c>
      <c r="E313" s="89" t="str">
        <f t="shared" si="9"/>
        <v>4月第2周--周2</v>
      </c>
      <c r="F313" s="92" t="s">
        <v>27</v>
      </c>
      <c r="G313" s="92" t="s">
        <v>136</v>
      </c>
      <c r="H313" s="92" t="str">
        <f>_xlfn.XLOOKUP(O313,匹配表1065!T:T,匹配表1065!W:W)</f>
        <v>潍坊市</v>
      </c>
      <c r="I313" s="89" t="str">
        <f>_xlfn.XLOOKUP(O313,匹配表1065!T:T,匹配表1065!X:X)</f>
        <v>PME2036</v>
      </c>
      <c r="J313" s="89" t="s">
        <v>161</v>
      </c>
      <c r="K313" s="89" cm="1">
        <f ca="1" t="array" ref="K313:L313">_xlfn.XLOOKUP(J313,匹配表1065!Y:Y,匹配表1065!AA:AB)</f>
        <v>1519</v>
      </c>
      <c r="L313" s="89" t="str">
        <v>3个月以上</v>
      </c>
      <c r="M313" s="92" t="s">
        <v>30</v>
      </c>
      <c r="N313" s="92">
        <v>1</v>
      </c>
      <c r="O313" s="93" t="str">
        <f>_xlfn.XLOOKUP(P313,匹配表1065!U:U,匹配表1065!T:T)</f>
        <v>HO00001466</v>
      </c>
      <c r="P313" s="89" t="s">
        <v>164</v>
      </c>
      <c r="Q313" s="92" t="s">
        <v>165</v>
      </c>
      <c r="R313" s="89" t="str">
        <f>_xlfn.XLOOKUP(Q313,匹配表1065!L:L,匹配表1065!O:O)</f>
        <v>C</v>
      </c>
      <c r="S313" s="93" t="str">
        <f>IFERROR(_xlfn.XLOOKUP(Q313,匹配表1065!AI:AI,匹配表1065!AJ:AJ),"绿标")</f>
        <v>绿标</v>
      </c>
      <c r="T313" s="93" t="str" cm="1">
        <f t="array" ref="T313:U313">_xlfn.XLOOKUP(Q313,匹配表1065!L:L,匹配表1065!M:N)</f>
        <v>眩晕</v>
      </c>
      <c r="U313" s="94" t="str">
        <v>神经内科</v>
      </c>
      <c r="V313" s="95" t="s">
        <v>70</v>
      </c>
      <c r="W313" s="93">
        <f>_xlfn.XLOOKUP(M313,匹配表1065!D:D,匹配表1065!F:F)*N313</f>
        <v>12</v>
      </c>
    </row>
    <row r="314" customHeight="1" spans="1:23">
      <c r="A314" s="89" t="s">
        <v>25</v>
      </c>
      <c r="B314" s="90">
        <v>46119</v>
      </c>
      <c r="C314" s="91" t="str">
        <f t="shared" si="8"/>
        <v>4月第2周</v>
      </c>
      <c r="D314" s="89" t="s">
        <v>322</v>
      </c>
      <c r="E314" s="89" t="str">
        <f t="shared" si="9"/>
        <v>4月第2周--周2</v>
      </c>
      <c r="F314" s="92" t="s">
        <v>27</v>
      </c>
      <c r="G314" s="92" t="s">
        <v>136</v>
      </c>
      <c r="H314" s="92" t="str">
        <f>_xlfn.XLOOKUP(O314,匹配表1065!T:T,匹配表1065!W:W)</f>
        <v>潍坊市</v>
      </c>
      <c r="I314" s="89" t="str">
        <f>_xlfn.XLOOKUP(O314,匹配表1065!T:T,匹配表1065!X:X)</f>
        <v>PME2036</v>
      </c>
      <c r="J314" s="89" t="s">
        <v>161</v>
      </c>
      <c r="K314" s="89" cm="1">
        <f ca="1" t="array" ref="K314:L314">_xlfn.XLOOKUP(J314,匹配表1065!Y:Y,匹配表1065!AA:AB)</f>
        <v>1519</v>
      </c>
      <c r="L314" s="89" t="str">
        <v>3个月以上</v>
      </c>
      <c r="M314" s="92" t="s">
        <v>30</v>
      </c>
      <c r="N314" s="92">
        <v>1</v>
      </c>
      <c r="O314" s="93" t="str">
        <f>_xlfn.XLOOKUP(P314,匹配表1065!U:U,匹配表1065!T:T)</f>
        <v>HO00001496</v>
      </c>
      <c r="P314" s="89" t="s">
        <v>256</v>
      </c>
      <c r="Q314" s="92" t="s">
        <v>303</v>
      </c>
      <c r="R314" s="89" t="str">
        <f>_xlfn.XLOOKUP(Q314,匹配表1065!L:L,匹配表1065!O:O)</f>
        <v>C</v>
      </c>
      <c r="S314" s="93" t="str">
        <f>IFERROR(_xlfn.XLOOKUP(Q314,匹配表1065!AI:AI,匹配表1065!AJ:AJ),"绿标")</f>
        <v>红标</v>
      </c>
      <c r="T314" s="93" t="str" cm="1">
        <f t="array" ref="T314:U314">_xlfn.XLOOKUP(Q314,匹配表1065!L:L,匹配表1065!M:N)</f>
        <v>眩晕</v>
      </c>
      <c r="U314" s="94" t="str">
        <v>神经内科</v>
      </c>
      <c r="V314" s="95" t="s">
        <v>70</v>
      </c>
      <c r="W314" s="93">
        <f>_xlfn.XLOOKUP(M314,匹配表1065!D:D,匹配表1065!F:F)*N314</f>
        <v>12</v>
      </c>
    </row>
    <row r="315" customHeight="1" spans="1:23">
      <c r="A315" s="89" t="s">
        <v>25</v>
      </c>
      <c r="B315" s="90">
        <v>46119</v>
      </c>
      <c r="C315" s="91" t="str">
        <f t="shared" si="8"/>
        <v>4月第2周</v>
      </c>
      <c r="D315" s="89" t="s">
        <v>322</v>
      </c>
      <c r="E315" s="89" t="str">
        <f t="shared" si="9"/>
        <v>4月第2周--周2</v>
      </c>
      <c r="F315" s="92" t="s">
        <v>27</v>
      </c>
      <c r="G315" s="92" t="s">
        <v>136</v>
      </c>
      <c r="H315" s="92" t="str">
        <f>_xlfn.XLOOKUP(O315,匹配表1065!T:T,匹配表1065!W:W)</f>
        <v>潍坊市</v>
      </c>
      <c r="I315" s="89" t="str">
        <f>_xlfn.XLOOKUP(O315,匹配表1065!T:T,匹配表1065!X:X)</f>
        <v>PME2036</v>
      </c>
      <c r="J315" s="89" t="s">
        <v>161</v>
      </c>
      <c r="K315" s="89" cm="1">
        <f ca="1" t="array" ref="K315:L315">_xlfn.XLOOKUP(J315,匹配表1065!Y:Y,匹配表1065!AA:AB)</f>
        <v>1519</v>
      </c>
      <c r="L315" s="89" t="str">
        <v>3个月以上</v>
      </c>
      <c r="M315" s="92" t="s">
        <v>35</v>
      </c>
      <c r="N315" s="92">
        <v>1</v>
      </c>
      <c r="O315" s="93" t="str">
        <f>_xlfn.XLOOKUP(P315,匹配表1065!U:U,匹配表1065!T:T)</f>
        <v>HO00001521</v>
      </c>
      <c r="P315" s="89" t="s">
        <v>162</v>
      </c>
      <c r="Q315" s="92" t="s">
        <v>163</v>
      </c>
      <c r="R315" s="89" t="str">
        <f>_xlfn.XLOOKUP(Q315,匹配表1065!L:L,匹配表1065!O:O)</f>
        <v>A</v>
      </c>
      <c r="S315" s="93" t="str">
        <f>IFERROR(_xlfn.XLOOKUP(Q315,匹配表1065!AI:AI,匹配表1065!AJ:AJ),"绿标")</f>
        <v>红标</v>
      </c>
      <c r="T315" s="93" t="str" cm="1">
        <f t="array" ref="T315:U315">_xlfn.XLOOKUP(Q315,匹配表1065!L:L,匹配表1065!M:N)</f>
        <v>头痛</v>
      </c>
      <c r="U315" s="94" t="str">
        <v>神经内科</v>
      </c>
      <c r="V315" s="95" t="s">
        <v>58</v>
      </c>
      <c r="W315" s="93">
        <f>_xlfn.XLOOKUP(M315,匹配表1065!D:D,匹配表1065!F:F)*N315</f>
        <v>4</v>
      </c>
    </row>
    <row r="316" customHeight="1" spans="1:23">
      <c r="A316" s="89" t="s">
        <v>25</v>
      </c>
      <c r="B316" s="90">
        <v>46119</v>
      </c>
      <c r="C316" s="91" t="str">
        <f t="shared" si="8"/>
        <v>4月第2周</v>
      </c>
      <c r="D316" s="89" t="s">
        <v>322</v>
      </c>
      <c r="E316" s="89" t="str">
        <f t="shared" si="9"/>
        <v>4月第2周--周2</v>
      </c>
      <c r="F316" s="92" t="s">
        <v>27</v>
      </c>
      <c r="G316" s="92" t="s">
        <v>136</v>
      </c>
      <c r="H316" s="92" t="str">
        <f>_xlfn.XLOOKUP(O316,匹配表1065!T:T,匹配表1065!W:W)</f>
        <v>青岛市</v>
      </c>
      <c r="I316" s="89" t="str">
        <f>_xlfn.XLOOKUP(O316,匹配表1065!T:T,匹配表1065!X:X)</f>
        <v>PME2035</v>
      </c>
      <c r="J316" s="92" t="s">
        <v>150</v>
      </c>
      <c r="K316" s="89" cm="1">
        <f ca="1" t="array" ref="K316:L316">_xlfn.XLOOKUP(J316,匹配表1065!Y:Y,匹配表1065!AA:AB)</f>
        <v>8</v>
      </c>
      <c r="L316" s="89" t="str">
        <v>3个月以上</v>
      </c>
      <c r="M316" s="92" t="s">
        <v>55</v>
      </c>
      <c r="N316" s="92">
        <v>1</v>
      </c>
      <c r="O316" s="93" t="str">
        <f>_xlfn.XLOOKUP(P316,匹配表1065!U:U,匹配表1065!T:T)</f>
        <v>HO00001483</v>
      </c>
      <c r="P316" s="89" t="s">
        <v>259</v>
      </c>
      <c r="Q316" s="92" t="s">
        <v>260</v>
      </c>
      <c r="R316" s="89" t="str">
        <f>_xlfn.XLOOKUP(Q316,匹配表1065!L:L,匹配表1065!O:O)</f>
        <v>C</v>
      </c>
      <c r="S316" s="93" t="str">
        <f>IFERROR(_xlfn.XLOOKUP(Q316,匹配表1065!AI:AI,匹配表1065!AJ:AJ),"绿标")</f>
        <v>红标</v>
      </c>
      <c r="T316" s="93" t="str" cm="1">
        <f t="array" ref="T316:U316">_xlfn.XLOOKUP(Q316,匹配表1065!L:L,匹配表1065!M:N)</f>
        <v>眩晕</v>
      </c>
      <c r="U316" s="94" t="str">
        <v>耳鼻喉科</v>
      </c>
      <c r="V316" s="95" t="s">
        <v>70</v>
      </c>
      <c r="W316" s="93">
        <f>_xlfn.XLOOKUP(M316,匹配表1065!D:D,匹配表1065!F:F)*N316</f>
        <v>8</v>
      </c>
    </row>
    <row r="317" customHeight="1" spans="1:23">
      <c r="A317" s="89" t="s">
        <v>25</v>
      </c>
      <c r="B317" s="90">
        <v>46119</v>
      </c>
      <c r="C317" s="91" t="str">
        <f t="shared" si="8"/>
        <v>4月第2周</v>
      </c>
      <c r="D317" s="89" t="s">
        <v>322</v>
      </c>
      <c r="E317" s="89" t="str">
        <f t="shared" si="9"/>
        <v>4月第2周--周2</v>
      </c>
      <c r="F317" s="92" t="s">
        <v>27</v>
      </c>
      <c r="G317" s="92" t="s">
        <v>136</v>
      </c>
      <c r="H317" s="92" t="str">
        <f>_xlfn.XLOOKUP(O317,匹配表1065!T:T,匹配表1065!W:W)</f>
        <v>青岛市</v>
      </c>
      <c r="I317" s="89" t="str">
        <f>_xlfn.XLOOKUP(O317,匹配表1065!T:T,匹配表1065!X:X)</f>
        <v>PME2035</v>
      </c>
      <c r="J317" s="92" t="s">
        <v>150</v>
      </c>
      <c r="K317" s="89" cm="1">
        <f ca="1" t="array" ref="K317:L317">_xlfn.XLOOKUP(J317,匹配表1065!Y:Y,匹配表1065!AA:AB)</f>
        <v>8</v>
      </c>
      <c r="L317" s="89" t="str">
        <v>3个月以上</v>
      </c>
      <c r="M317" s="92" t="s">
        <v>30</v>
      </c>
      <c r="N317" s="92">
        <v>1</v>
      </c>
      <c r="O317" s="93" t="str">
        <f>_xlfn.XLOOKUP(P317,匹配表1065!U:U,匹配表1065!T:T)</f>
        <v>HO00001483</v>
      </c>
      <c r="P317" s="89" t="s">
        <v>259</v>
      </c>
      <c r="Q317" s="92" t="s">
        <v>340</v>
      </c>
      <c r="R317" s="89" t="str">
        <f>_xlfn.XLOOKUP(Q317,匹配表1065!L:L,匹配表1065!O:O)</f>
        <v>A</v>
      </c>
      <c r="S317" s="93" t="str">
        <f>IFERROR(_xlfn.XLOOKUP(Q317,匹配表1065!AI:AI,匹配表1065!AJ:AJ),"绿标")</f>
        <v>红标</v>
      </c>
      <c r="T317" s="93" t="str" cm="1">
        <f t="array" ref="T317:U317">_xlfn.XLOOKUP(Q317,匹配表1065!L:L,匹配表1065!M:N)</f>
        <v>头痛</v>
      </c>
      <c r="U317" s="94" t="str">
        <v>神经内科</v>
      </c>
      <c r="V317" s="95" t="s">
        <v>33</v>
      </c>
      <c r="W317" s="93">
        <f>_xlfn.XLOOKUP(M317,匹配表1065!D:D,匹配表1065!F:F)*N317</f>
        <v>12</v>
      </c>
    </row>
    <row r="318" customHeight="1" spans="1:23">
      <c r="A318" s="89" t="s">
        <v>25</v>
      </c>
      <c r="B318" s="90">
        <v>46119</v>
      </c>
      <c r="C318" s="91" t="str">
        <f t="shared" si="8"/>
        <v>4月第2周</v>
      </c>
      <c r="D318" s="89" t="s">
        <v>322</v>
      </c>
      <c r="E318" s="89" t="str">
        <f t="shared" si="9"/>
        <v>4月第2周--周2</v>
      </c>
      <c r="F318" s="92" t="s">
        <v>27</v>
      </c>
      <c r="G318" s="92" t="s">
        <v>136</v>
      </c>
      <c r="H318" s="92" t="str">
        <f>_xlfn.XLOOKUP(O318,匹配表1065!T:T,匹配表1065!W:W)</f>
        <v>青岛市</v>
      </c>
      <c r="I318" s="89" t="str">
        <f>_xlfn.XLOOKUP(O318,匹配表1065!T:T,匹配表1065!X:X)</f>
        <v>PME2031</v>
      </c>
      <c r="J318" s="92" t="s">
        <v>155</v>
      </c>
      <c r="K318" s="89" cm="1">
        <f ca="1" t="array" ref="K318:L318">_xlfn.XLOOKUP(J318,匹配表1065!Y:Y,匹配表1065!AA:AB)</f>
        <v>31</v>
      </c>
      <c r="L318" s="89" t="str">
        <v>3个月以上</v>
      </c>
      <c r="M318" s="92" t="s">
        <v>30</v>
      </c>
      <c r="N318" s="92">
        <v>1</v>
      </c>
      <c r="O318" s="93" t="str">
        <f>_xlfn.XLOOKUP(P318,匹配表1065!U:U,匹配表1065!T:T)</f>
        <v>HO00072793</v>
      </c>
      <c r="P318" s="89" t="s">
        <v>159</v>
      </c>
      <c r="Q318" s="92" t="s">
        <v>160</v>
      </c>
      <c r="R318" s="89" t="str">
        <f>_xlfn.XLOOKUP(Q318,匹配表1065!L:L,匹配表1065!O:O)</f>
        <v>A</v>
      </c>
      <c r="S318" s="93" t="str">
        <f>IFERROR(_xlfn.XLOOKUP(Q318,匹配表1065!AI:AI,匹配表1065!AJ:AJ),"绿标")</f>
        <v>红标</v>
      </c>
      <c r="T318" s="93" t="str" cm="1">
        <f t="array" ref="T318:U318">_xlfn.XLOOKUP(Q318,匹配表1065!L:L,匹配表1065!M:N)</f>
        <v>头痛</v>
      </c>
      <c r="U318" s="94" t="str">
        <v>神经内科</v>
      </c>
      <c r="V318" s="95" t="s">
        <v>67</v>
      </c>
      <c r="W318" s="93">
        <f>_xlfn.XLOOKUP(M318,匹配表1065!D:D,匹配表1065!F:F)*N318</f>
        <v>12</v>
      </c>
    </row>
    <row r="319" customHeight="1" spans="1:23">
      <c r="A319" s="89" t="s">
        <v>25</v>
      </c>
      <c r="B319" s="90">
        <v>46119</v>
      </c>
      <c r="C319" s="91" t="str">
        <f t="shared" si="8"/>
        <v>4月第2周</v>
      </c>
      <c r="D319" s="89" t="s">
        <v>322</v>
      </c>
      <c r="E319" s="89" t="str">
        <f t="shared" si="9"/>
        <v>4月第2周--周2</v>
      </c>
      <c r="F319" s="92" t="s">
        <v>27</v>
      </c>
      <c r="G319" s="92" t="s">
        <v>136</v>
      </c>
      <c r="H319" s="92" t="str">
        <f>_xlfn.XLOOKUP(O319,匹配表1065!T:T,匹配表1065!W:W)</f>
        <v>青岛市</v>
      </c>
      <c r="I319" s="89" t="str">
        <f>_xlfn.XLOOKUP(O319,匹配表1065!T:T,匹配表1065!X:X)</f>
        <v>PME2031</v>
      </c>
      <c r="J319" s="92" t="s">
        <v>155</v>
      </c>
      <c r="K319" s="89" cm="1">
        <f ca="1" t="array" ref="K319:L319">_xlfn.XLOOKUP(J319,匹配表1065!Y:Y,匹配表1065!AA:AB)</f>
        <v>31</v>
      </c>
      <c r="L319" s="89" t="str">
        <v>3个月以上</v>
      </c>
      <c r="M319" s="92" t="s">
        <v>55</v>
      </c>
      <c r="N319" s="92">
        <v>1</v>
      </c>
      <c r="O319" s="93" t="str">
        <f>_xlfn.XLOOKUP(P319,匹配表1065!U:U,匹配表1065!T:T)</f>
        <v>HO00072793</v>
      </c>
      <c r="P319" s="89" t="s">
        <v>159</v>
      </c>
      <c r="Q319" s="92" t="s">
        <v>339</v>
      </c>
      <c r="R319" s="89" t="str">
        <f>_xlfn.XLOOKUP(Q319,匹配表1065!L:L,匹配表1065!O:O)</f>
        <v>C</v>
      </c>
      <c r="S319" s="93" t="str">
        <f>IFERROR(_xlfn.XLOOKUP(Q319,匹配表1065!AI:AI,匹配表1065!AJ:AJ),"绿标")</f>
        <v>红标</v>
      </c>
      <c r="T319" s="93" t="str" cm="1">
        <f t="array" ref="T319:U319">_xlfn.XLOOKUP(Q319,匹配表1065!L:L,匹配表1065!M:N)</f>
        <v>眩晕</v>
      </c>
      <c r="U319" s="94" t="str">
        <v>神经内科</v>
      </c>
      <c r="V319" s="95" t="s">
        <v>70</v>
      </c>
      <c r="W319" s="93">
        <f>_xlfn.XLOOKUP(M319,匹配表1065!D:D,匹配表1065!F:F)*N319</f>
        <v>8</v>
      </c>
    </row>
    <row r="320" customHeight="1" spans="1:23">
      <c r="A320" s="89" t="s">
        <v>25</v>
      </c>
      <c r="B320" s="90">
        <v>46119</v>
      </c>
      <c r="C320" s="91" t="str">
        <f t="shared" si="8"/>
        <v>4月第2周</v>
      </c>
      <c r="D320" s="89" t="s">
        <v>322</v>
      </c>
      <c r="E320" s="89" t="str">
        <f t="shared" si="9"/>
        <v>4月第2周--周2</v>
      </c>
      <c r="F320" s="92" t="s">
        <v>27</v>
      </c>
      <c r="G320" s="92" t="s">
        <v>28</v>
      </c>
      <c r="H320" s="92" t="str">
        <f>_xlfn.XLOOKUP(O320,匹配表1065!T:T,匹配表1065!W:W)</f>
        <v>扬州市</v>
      </c>
      <c r="I320" s="89" t="str">
        <f>_xlfn.XLOOKUP(O320,匹配表1065!T:T,匹配表1065!X:X)</f>
        <v>PME2012</v>
      </c>
      <c r="J320" s="92" t="s">
        <v>60</v>
      </c>
      <c r="K320" s="89" cm="1">
        <f ca="1" t="array" ref="K320:L320">_xlfn.XLOOKUP(J320,匹配表1065!Y:Y,匹配表1065!AA:AB)</f>
        <v>13</v>
      </c>
      <c r="L320" s="89" t="str">
        <v>3个月以上</v>
      </c>
      <c r="M320" s="92" t="s">
        <v>35</v>
      </c>
      <c r="N320" s="92">
        <v>1</v>
      </c>
      <c r="O320" s="93" t="str">
        <f>_xlfn.XLOOKUP(P320,匹配表1065!U:U,匹配表1065!T:T)</f>
        <v>HO00000968</v>
      </c>
      <c r="P320" s="89" t="s">
        <v>61</v>
      </c>
      <c r="Q320" s="92" t="s">
        <v>369</v>
      </c>
      <c r="R320" s="89" t="str">
        <f>_xlfn.XLOOKUP(Q320,匹配表1065!L:L,匹配表1065!O:O)</f>
        <v>B</v>
      </c>
      <c r="S320" s="93" t="str">
        <f>IFERROR(_xlfn.XLOOKUP(Q320,匹配表1065!AI:AI,匹配表1065!AJ:AJ),"绿标")</f>
        <v>绿标</v>
      </c>
      <c r="T320" s="93" t="str" cm="1">
        <f t="array" ref="T320:U320">_xlfn.XLOOKUP(Q320,匹配表1065!L:L,匹配表1065!M:N)</f>
        <v>癫痫</v>
      </c>
      <c r="U320" s="94" t="str">
        <v>神经内科</v>
      </c>
      <c r="V320" s="95" t="s">
        <v>58</v>
      </c>
      <c r="W320" s="93">
        <f>_xlfn.XLOOKUP(M320,匹配表1065!D:D,匹配表1065!F:F)*N320</f>
        <v>4</v>
      </c>
    </row>
    <row r="321" customHeight="1" spans="1:23">
      <c r="A321" s="89" t="s">
        <v>25</v>
      </c>
      <c r="B321" s="90">
        <v>46119</v>
      </c>
      <c r="C321" s="91" t="str">
        <f t="shared" si="8"/>
        <v>4月第2周</v>
      </c>
      <c r="D321" s="89" t="s">
        <v>322</v>
      </c>
      <c r="E321" s="89" t="str">
        <f t="shared" si="9"/>
        <v>4月第2周--周2</v>
      </c>
      <c r="F321" s="92" t="s">
        <v>27</v>
      </c>
      <c r="G321" s="92" t="s">
        <v>28</v>
      </c>
      <c r="H321" s="92" t="str">
        <f>_xlfn.XLOOKUP(O321,匹配表1065!T:T,匹配表1065!W:W)</f>
        <v>泰州市</v>
      </c>
      <c r="I321" s="89" t="str">
        <f>_xlfn.XLOOKUP(O321,匹配表1065!T:T,匹配表1065!X:X)</f>
        <v>PME2012</v>
      </c>
      <c r="J321" s="92" t="s">
        <v>60</v>
      </c>
      <c r="K321" s="89" cm="1">
        <f ca="1" t="array" ref="K321:L321">_xlfn.XLOOKUP(J321,匹配表1065!Y:Y,匹配表1065!AA:AB)</f>
        <v>13</v>
      </c>
      <c r="L321" s="89" t="str">
        <v>3个月以上</v>
      </c>
      <c r="M321" s="92" t="s">
        <v>55</v>
      </c>
      <c r="N321" s="92">
        <v>1</v>
      </c>
      <c r="O321" s="93" t="str">
        <f>_xlfn.XLOOKUP(P321,匹配表1065!U:U,匹配表1065!T:T)</f>
        <v>HO00000954</v>
      </c>
      <c r="P321" s="89" t="s">
        <v>200</v>
      </c>
      <c r="Q321" s="92" t="s">
        <v>201</v>
      </c>
      <c r="R321" s="89" t="str">
        <f>_xlfn.XLOOKUP(Q321,匹配表1065!L:L,匹配表1065!O:O)</f>
        <v>B</v>
      </c>
      <c r="S321" s="93" t="str">
        <f>IFERROR(_xlfn.XLOOKUP(Q321,匹配表1065!AI:AI,匹配表1065!AJ:AJ),"绿标")</f>
        <v>绿标</v>
      </c>
      <c r="T321" s="93" t="str" cm="1">
        <f t="array" ref="T321:U321">_xlfn.XLOOKUP(Q321,匹配表1065!L:L,匹配表1065!M:N)</f>
        <v>脑血管</v>
      </c>
      <c r="U321" s="94" t="str">
        <v>神经内科</v>
      </c>
      <c r="V321" s="95" t="s">
        <v>67</v>
      </c>
      <c r="W321" s="93">
        <f>_xlfn.XLOOKUP(M321,匹配表1065!D:D,匹配表1065!F:F)*N321</f>
        <v>8</v>
      </c>
    </row>
    <row r="322" customHeight="1" spans="1:23">
      <c r="A322" s="89" t="s">
        <v>25</v>
      </c>
      <c r="B322" s="90">
        <v>46119</v>
      </c>
      <c r="C322" s="91" t="str">
        <f t="shared" ref="C322:C385" si="10">MONTH(B322)&amp;TEXT(WEEKNUM(B322,2)-WEEKNUM(B322+1-DAY(B322),2)+1,"月第0周")</f>
        <v>4月第2周</v>
      </c>
      <c r="D322" s="89" t="s">
        <v>322</v>
      </c>
      <c r="E322" s="89" t="str">
        <f t="shared" ref="E322:E385" si="11">D322&amp;"--"&amp;"周"&amp;WEEKDAY(B322,2)</f>
        <v>4月第2周--周2</v>
      </c>
      <c r="F322" s="92" t="s">
        <v>27</v>
      </c>
      <c r="G322" s="92" t="s">
        <v>28</v>
      </c>
      <c r="H322" s="92" t="str">
        <f>_xlfn.XLOOKUP(O322,匹配表1065!T:T,匹配表1065!W:W)</f>
        <v>南京市</v>
      </c>
      <c r="I322" s="89" t="str">
        <f>_xlfn.XLOOKUP(O322,匹配表1065!T:T,匹配表1065!X:X)</f>
        <v>PME2004</v>
      </c>
      <c r="J322" s="92" t="s">
        <v>34</v>
      </c>
      <c r="K322" s="89" cm="1">
        <f ca="1" t="array" ref="K322:L322">_xlfn.XLOOKUP(J322,匹配表1065!Y:Y,匹配表1065!AA:AB)</f>
        <v>11</v>
      </c>
      <c r="L322" s="89" t="str">
        <v>3个月以上</v>
      </c>
      <c r="M322" s="92" t="s">
        <v>30</v>
      </c>
      <c r="N322" s="92">
        <v>1</v>
      </c>
      <c r="O322" s="93" t="str">
        <f>_xlfn.XLOOKUP(P322,匹配表1065!U:U,匹配表1065!T:T)</f>
        <v>HO00000972</v>
      </c>
      <c r="P322" s="89" t="s">
        <v>36</v>
      </c>
      <c r="Q322" s="92" t="s">
        <v>370</v>
      </c>
      <c r="R322" s="89" t="str">
        <f>_xlfn.XLOOKUP(Q322,匹配表1065!L:L,匹配表1065!O:O)</f>
        <v>A</v>
      </c>
      <c r="S322" s="93" t="str">
        <f>IFERROR(_xlfn.XLOOKUP(Q322,匹配表1065!AI:AI,匹配表1065!AJ:AJ),"绿标")</f>
        <v>绿标</v>
      </c>
      <c r="T322" s="93" t="str" cm="1">
        <f t="array" ref="T322:U322">_xlfn.XLOOKUP(Q322,匹配表1065!L:L,匹配表1065!M:N)</f>
        <v>头痛</v>
      </c>
      <c r="U322" s="94" t="str">
        <v>神经内科</v>
      </c>
      <c r="V322" s="95" t="s">
        <v>42</v>
      </c>
      <c r="W322" s="93">
        <f>_xlfn.XLOOKUP(M322,匹配表1065!D:D,匹配表1065!F:F)*N322</f>
        <v>12</v>
      </c>
    </row>
    <row r="323" customHeight="1" spans="1:23">
      <c r="A323" s="89" t="s">
        <v>25</v>
      </c>
      <c r="B323" s="90">
        <v>46119</v>
      </c>
      <c r="C323" s="91" t="str">
        <f t="shared" si="10"/>
        <v>4月第2周</v>
      </c>
      <c r="D323" s="89" t="s">
        <v>322</v>
      </c>
      <c r="E323" s="89" t="str">
        <f t="shared" si="11"/>
        <v>4月第2周--周2</v>
      </c>
      <c r="F323" s="92" t="s">
        <v>27</v>
      </c>
      <c r="G323" s="92" t="s">
        <v>28</v>
      </c>
      <c r="H323" s="92" t="str">
        <f>_xlfn.XLOOKUP(O323,匹配表1065!T:T,匹配表1065!W:W)</f>
        <v>南京市</v>
      </c>
      <c r="I323" s="89" t="str">
        <f>_xlfn.XLOOKUP(O323,匹配表1065!T:T,匹配表1065!X:X)</f>
        <v>PME2005</v>
      </c>
      <c r="J323" s="89" t="s">
        <v>54</v>
      </c>
      <c r="K323" s="89" cm="1">
        <f ca="1" t="array" ref="K323:L323">_xlfn.XLOOKUP(J323,匹配表1065!Y:Y,匹配表1065!AA:AB)</f>
        <v>3</v>
      </c>
      <c r="L323" s="89" t="str">
        <v>3个月以上</v>
      </c>
      <c r="M323" s="92" t="s">
        <v>30</v>
      </c>
      <c r="N323" s="92">
        <v>1</v>
      </c>
      <c r="O323" s="93" t="str">
        <f>_xlfn.XLOOKUP(P323,匹配表1065!U:U,匹配表1065!T:T)</f>
        <v>HO00000975</v>
      </c>
      <c r="P323" s="89" t="s">
        <v>56</v>
      </c>
      <c r="Q323" s="92" t="s">
        <v>371</v>
      </c>
      <c r="R323" s="89" t="str">
        <f>_xlfn.XLOOKUP(Q323,匹配表1065!L:L,匹配表1065!O:O)</f>
        <v>B</v>
      </c>
      <c r="S323" s="93" t="str">
        <f>IFERROR(_xlfn.XLOOKUP(Q323,匹配表1065!AI:AI,匹配表1065!AJ:AJ),"绿标")</f>
        <v>绿标</v>
      </c>
      <c r="T323" s="93" t="str" cm="1">
        <f t="array" ref="T323:U323">_xlfn.XLOOKUP(Q323,匹配表1065!L:L,匹配表1065!M:N)</f>
        <v>脑血管</v>
      </c>
      <c r="U323" s="94" t="str">
        <v>神经内科</v>
      </c>
      <c r="V323" s="95" t="s">
        <v>58</v>
      </c>
      <c r="W323" s="93">
        <f>_xlfn.XLOOKUP(M323,匹配表1065!D:D,匹配表1065!F:F)*N323</f>
        <v>12</v>
      </c>
    </row>
    <row r="324" customHeight="1" spans="1:23">
      <c r="A324" s="89" t="s">
        <v>25</v>
      </c>
      <c r="B324" s="90">
        <v>46119</v>
      </c>
      <c r="C324" s="91" t="str">
        <f t="shared" si="10"/>
        <v>4月第2周</v>
      </c>
      <c r="D324" s="89" t="s">
        <v>322</v>
      </c>
      <c r="E324" s="89" t="str">
        <f t="shared" si="11"/>
        <v>4月第2周--周2</v>
      </c>
      <c r="F324" s="92" t="s">
        <v>27</v>
      </c>
      <c r="G324" s="92" t="s">
        <v>28</v>
      </c>
      <c r="H324" s="92" t="str">
        <f>_xlfn.XLOOKUP(O324,匹配表1065!T:T,匹配表1065!W:W)</f>
        <v>南京市</v>
      </c>
      <c r="I324" s="89" t="str">
        <f>_xlfn.XLOOKUP(O324,匹配表1065!T:T,匹配表1065!X:X)</f>
        <v>PME2005</v>
      </c>
      <c r="J324" s="89" t="s">
        <v>54</v>
      </c>
      <c r="K324" s="89" cm="1">
        <f ca="1" t="array" ref="K324:L324">_xlfn.XLOOKUP(J324,匹配表1065!Y:Y,匹配表1065!AA:AB)</f>
        <v>3</v>
      </c>
      <c r="L324" s="89" t="str">
        <v>3个月以上</v>
      </c>
      <c r="M324" s="92" t="s">
        <v>30</v>
      </c>
      <c r="N324" s="92">
        <v>1</v>
      </c>
      <c r="O324" s="93" t="str">
        <f>_xlfn.XLOOKUP(P324,匹配表1065!U:U,匹配表1065!T:T)</f>
        <v>HO00000975</v>
      </c>
      <c r="P324" s="89" t="s">
        <v>56</v>
      </c>
      <c r="Q324" s="92" t="s">
        <v>264</v>
      </c>
      <c r="R324" s="89" t="str">
        <f>_xlfn.XLOOKUP(Q324,匹配表1065!L:L,匹配表1065!O:O)</f>
        <v>A</v>
      </c>
      <c r="S324" s="93" t="str">
        <f>IFERROR(_xlfn.XLOOKUP(Q324,匹配表1065!AI:AI,匹配表1065!AJ:AJ),"绿标")</f>
        <v>红标</v>
      </c>
      <c r="T324" s="93" t="str" cm="1">
        <f t="array" ref="T324:U324">_xlfn.XLOOKUP(Q324,匹配表1065!L:L,匹配表1065!M:N)</f>
        <v>头痛</v>
      </c>
      <c r="U324" s="94" t="str">
        <v>神经内科</v>
      </c>
      <c r="V324" s="95" t="s">
        <v>42</v>
      </c>
      <c r="W324" s="93">
        <f>_xlfn.XLOOKUP(M324,匹配表1065!D:D,匹配表1065!F:F)*N324</f>
        <v>12</v>
      </c>
    </row>
    <row r="325" customHeight="1" spans="1:23">
      <c r="A325" s="89" t="s">
        <v>25</v>
      </c>
      <c r="B325" s="90">
        <v>46119</v>
      </c>
      <c r="C325" s="91" t="str">
        <f t="shared" si="10"/>
        <v>4月第2周</v>
      </c>
      <c r="D325" s="89" t="s">
        <v>322</v>
      </c>
      <c r="E325" s="89" t="str">
        <f t="shared" si="11"/>
        <v>4月第2周--周2</v>
      </c>
      <c r="F325" s="92" t="s">
        <v>27</v>
      </c>
      <c r="G325" s="92" t="s">
        <v>28</v>
      </c>
      <c r="H325" s="92" t="str">
        <f>_xlfn.XLOOKUP(O325,匹配表1065!T:T,匹配表1065!W:W)</f>
        <v>常州市</v>
      </c>
      <c r="I325" s="89" t="str">
        <f>_xlfn.XLOOKUP(O325,匹配表1065!T:T,匹配表1065!X:X)</f>
        <v>PME2015</v>
      </c>
      <c r="J325" s="92" t="s">
        <v>45</v>
      </c>
      <c r="K325" s="89" cm="1">
        <f ca="1" t="array" ref="K325:L325">_xlfn.XLOOKUP(J325,匹配表1065!Y:Y,匹配表1065!AA:AB)</f>
        <v>9</v>
      </c>
      <c r="L325" s="89" t="str">
        <v>3个月以上</v>
      </c>
      <c r="M325" s="92" t="s">
        <v>35</v>
      </c>
      <c r="N325" s="92">
        <v>1</v>
      </c>
      <c r="O325" s="93" t="str">
        <f>_xlfn.XLOOKUP(P325,匹配表1065!U:U,匹配表1065!T:T)</f>
        <v>HO00000940</v>
      </c>
      <c r="P325" s="89" t="s">
        <v>203</v>
      </c>
      <c r="Q325" s="92" t="s">
        <v>372</v>
      </c>
      <c r="R325" s="89" t="str">
        <f>_xlfn.XLOOKUP(Q325,匹配表1065!L:L,匹配表1065!O:O)</f>
        <v>A</v>
      </c>
      <c r="S325" s="93" t="str">
        <f>IFERROR(_xlfn.XLOOKUP(Q325,匹配表1065!AI:AI,匹配表1065!AJ:AJ),"绿标")</f>
        <v>绿标</v>
      </c>
      <c r="T325" s="93" t="str" cm="1">
        <f t="array" ref="T325:U325">_xlfn.XLOOKUP(Q325,匹配表1065!L:L,匹配表1065!M:N)</f>
        <v>头痛</v>
      </c>
      <c r="U325" s="94" t="str">
        <v>神经内科</v>
      </c>
      <c r="V325" s="95" t="s">
        <v>33</v>
      </c>
      <c r="W325" s="93">
        <f>_xlfn.XLOOKUP(M325,匹配表1065!D:D,匹配表1065!F:F)*N325</f>
        <v>4</v>
      </c>
    </row>
    <row r="326" customHeight="1" spans="1:23">
      <c r="A326" s="89" t="s">
        <v>25</v>
      </c>
      <c r="B326" s="90">
        <v>46119</v>
      </c>
      <c r="C326" s="91" t="str">
        <f t="shared" si="10"/>
        <v>4月第2周</v>
      </c>
      <c r="D326" s="89" t="s">
        <v>322</v>
      </c>
      <c r="E326" s="89" t="str">
        <f t="shared" si="11"/>
        <v>4月第2周--周2</v>
      </c>
      <c r="F326" s="92" t="s">
        <v>27</v>
      </c>
      <c r="G326" s="92" t="s">
        <v>28</v>
      </c>
      <c r="H326" s="92" t="str">
        <f>_xlfn.XLOOKUP(O326,匹配表1065!T:T,匹配表1065!W:W)</f>
        <v>常州市</v>
      </c>
      <c r="I326" s="89" t="str">
        <f>_xlfn.XLOOKUP(O326,匹配表1065!T:T,匹配表1065!X:X)</f>
        <v>PME2015</v>
      </c>
      <c r="J326" s="92" t="s">
        <v>45</v>
      </c>
      <c r="K326" s="89" cm="1">
        <f ca="1" t="array" ref="K326:L326">_xlfn.XLOOKUP(J326,匹配表1065!Y:Y,匹配表1065!AA:AB)</f>
        <v>9</v>
      </c>
      <c r="L326" s="89" t="str">
        <v>3个月以上</v>
      </c>
      <c r="M326" s="92" t="s">
        <v>35</v>
      </c>
      <c r="N326" s="92">
        <v>1</v>
      </c>
      <c r="O326" s="93" t="str">
        <f>_xlfn.XLOOKUP(P326,匹配表1065!U:U,匹配表1065!T:T)</f>
        <v>HO00000940</v>
      </c>
      <c r="P326" s="89" t="s">
        <v>203</v>
      </c>
      <c r="Q326" s="92" t="s">
        <v>373</v>
      </c>
      <c r="R326" s="89" t="str">
        <f>_xlfn.XLOOKUP(Q326,匹配表1065!L:L,匹配表1065!O:O)</f>
        <v>C</v>
      </c>
      <c r="S326" s="93" t="str">
        <f>IFERROR(_xlfn.XLOOKUP(Q326,匹配表1065!AI:AI,匹配表1065!AJ:AJ),"绿标")</f>
        <v>绿标</v>
      </c>
      <c r="T326" s="93" t="str" cm="1">
        <f t="array" ref="T326:U326">_xlfn.XLOOKUP(Q326,匹配表1065!L:L,匹配表1065!M:N)</f>
        <v>眩晕</v>
      </c>
      <c r="U326" s="94" t="str">
        <v>耳鼻喉科</v>
      </c>
      <c r="V326" s="95" t="s">
        <v>58</v>
      </c>
      <c r="W326" s="93">
        <f>_xlfn.XLOOKUP(M326,匹配表1065!D:D,匹配表1065!F:F)*N326</f>
        <v>4</v>
      </c>
    </row>
    <row r="327" customHeight="1" spans="1:23">
      <c r="A327" s="89" t="s">
        <v>25</v>
      </c>
      <c r="B327" s="90">
        <v>46119</v>
      </c>
      <c r="C327" s="91" t="str">
        <f t="shared" si="10"/>
        <v>4月第2周</v>
      </c>
      <c r="D327" s="89" t="s">
        <v>322</v>
      </c>
      <c r="E327" s="89" t="str">
        <f t="shared" si="11"/>
        <v>4月第2周--周2</v>
      </c>
      <c r="F327" s="92" t="s">
        <v>27</v>
      </c>
      <c r="G327" s="92" t="s">
        <v>28</v>
      </c>
      <c r="H327" s="92" t="str">
        <f>_xlfn.XLOOKUP(O327,匹配表1065!T:T,匹配表1065!W:W)</f>
        <v>常州市</v>
      </c>
      <c r="I327" s="89" t="str">
        <f>_xlfn.XLOOKUP(O327,匹配表1065!T:T,匹配表1065!X:X)</f>
        <v>PME2015</v>
      </c>
      <c r="J327" s="92" t="s">
        <v>45</v>
      </c>
      <c r="K327" s="89" cm="1">
        <f ca="1" t="array" ref="K327:L327">_xlfn.XLOOKUP(J327,匹配表1065!Y:Y,匹配表1065!AA:AB)</f>
        <v>9</v>
      </c>
      <c r="L327" s="89" t="str">
        <v>3个月以上</v>
      </c>
      <c r="M327" s="92" t="s">
        <v>35</v>
      </c>
      <c r="N327" s="92">
        <v>1</v>
      </c>
      <c r="O327" s="93" t="str">
        <f>_xlfn.XLOOKUP(P327,匹配表1065!U:U,匹配表1065!T:T)</f>
        <v>HO00000978</v>
      </c>
      <c r="P327" s="89" t="s">
        <v>374</v>
      </c>
      <c r="Q327" s="92" t="s">
        <v>375</v>
      </c>
      <c r="R327" s="89" t="str">
        <f>_xlfn.XLOOKUP(Q327,匹配表1065!L:L,匹配表1065!O:O)</f>
        <v>B</v>
      </c>
      <c r="S327" s="93" t="str">
        <f>IFERROR(_xlfn.XLOOKUP(Q327,匹配表1065!AI:AI,匹配表1065!AJ:AJ),"绿标")</f>
        <v>绿标</v>
      </c>
      <c r="T327" s="93" t="str" cm="1">
        <f t="array" ref="T327:U327">_xlfn.XLOOKUP(Q327,匹配表1065!L:L,匹配表1065!M:N)</f>
        <v>脑血管</v>
      </c>
      <c r="U327" s="94" t="str">
        <v>神经内科</v>
      </c>
      <c r="V327" s="95" t="s">
        <v>42</v>
      </c>
      <c r="W327" s="93">
        <f>_xlfn.XLOOKUP(M327,匹配表1065!D:D,匹配表1065!F:F)*N327</f>
        <v>4</v>
      </c>
    </row>
    <row r="328" customHeight="1" spans="1:23">
      <c r="A328" s="89" t="s">
        <v>25</v>
      </c>
      <c r="B328" s="90">
        <v>46119</v>
      </c>
      <c r="C328" s="91" t="str">
        <f t="shared" si="10"/>
        <v>4月第2周</v>
      </c>
      <c r="D328" s="89" t="s">
        <v>322</v>
      </c>
      <c r="E328" s="89" t="str">
        <f t="shared" si="11"/>
        <v>4月第2周--周2</v>
      </c>
      <c r="F328" s="92" t="s">
        <v>27</v>
      </c>
      <c r="G328" s="92" t="s">
        <v>28</v>
      </c>
      <c r="H328" s="92" t="str">
        <f>_xlfn.XLOOKUP(O328,匹配表1065!T:T,匹配表1065!W:W)</f>
        <v>南京市</v>
      </c>
      <c r="I328" s="89" t="str">
        <f>_xlfn.XLOOKUP(O328,匹配表1065!T:T,匹配表1065!X:X)</f>
        <v>PME2006</v>
      </c>
      <c r="J328" s="92" t="s">
        <v>29</v>
      </c>
      <c r="K328" s="89" cm="1">
        <f ca="1" t="array" ref="K328:L328">_xlfn.XLOOKUP(J328,匹配表1065!Y:Y,匹配表1065!AA:AB)</f>
        <v>15</v>
      </c>
      <c r="L328" s="89" t="str">
        <v>3个月以上</v>
      </c>
      <c r="M328" s="92" t="s">
        <v>55</v>
      </c>
      <c r="N328" s="92">
        <v>1</v>
      </c>
      <c r="O328" s="93" t="str">
        <f>_xlfn.XLOOKUP(P328,匹配表1065!U:U,匹配表1065!T:T)</f>
        <v>HO00000959</v>
      </c>
      <c r="P328" s="89" t="s">
        <v>196</v>
      </c>
      <c r="Q328" s="92" t="s">
        <v>197</v>
      </c>
      <c r="R328" s="89" t="str">
        <f>_xlfn.XLOOKUP(Q328,匹配表1065!L:L,匹配表1065!O:O)</f>
        <v>C</v>
      </c>
      <c r="S328" s="93" t="str">
        <f>IFERROR(_xlfn.XLOOKUP(Q328,匹配表1065!AI:AI,匹配表1065!AJ:AJ),"绿标")</f>
        <v>红标</v>
      </c>
      <c r="T328" s="93" t="str" cm="1">
        <f t="array" ref="T328:U328">_xlfn.XLOOKUP(Q328,匹配表1065!L:L,匹配表1065!M:N)</f>
        <v>眩晕</v>
      </c>
      <c r="U328" s="94" t="str">
        <v>神经内科</v>
      </c>
      <c r="V328" s="95" t="s">
        <v>70</v>
      </c>
      <c r="W328" s="93">
        <f>_xlfn.XLOOKUP(M328,匹配表1065!D:D,匹配表1065!F:F)*N328</f>
        <v>8</v>
      </c>
    </row>
    <row r="329" customHeight="1" spans="1:23">
      <c r="A329" s="89" t="s">
        <v>25</v>
      </c>
      <c r="B329" s="90">
        <v>46119</v>
      </c>
      <c r="C329" s="91" t="str">
        <f t="shared" si="10"/>
        <v>4月第2周</v>
      </c>
      <c r="D329" s="89" t="s">
        <v>322</v>
      </c>
      <c r="E329" s="89" t="str">
        <f t="shared" si="11"/>
        <v>4月第2周--周2</v>
      </c>
      <c r="F329" s="92" t="s">
        <v>27</v>
      </c>
      <c r="G329" s="92" t="s">
        <v>28</v>
      </c>
      <c r="H329" s="92" t="str">
        <f>_xlfn.XLOOKUP(O329,匹配表1065!T:T,匹配表1065!W:W)</f>
        <v>南京市</v>
      </c>
      <c r="I329" s="89" t="str">
        <f>_xlfn.XLOOKUP(O329,匹配表1065!T:T,匹配表1065!X:X)</f>
        <v>PME2039</v>
      </c>
      <c r="J329" s="92" t="s">
        <v>39</v>
      </c>
      <c r="K329" s="89" cm="1">
        <f ca="1" t="array" ref="K329:L329">_xlfn.XLOOKUP(J329,匹配表1065!Y:Y,匹配表1065!AA:AB)</f>
        <v>7</v>
      </c>
      <c r="L329" s="89" t="str">
        <v>3个月以上</v>
      </c>
      <c r="M329" s="92" t="s">
        <v>30</v>
      </c>
      <c r="N329" s="92">
        <v>1</v>
      </c>
      <c r="O329" s="93" t="str">
        <f>_xlfn.XLOOKUP(P329,匹配表1065!U:U,匹配表1065!T:T)</f>
        <v>HO00000971</v>
      </c>
      <c r="P329" s="89" t="s">
        <v>40</v>
      </c>
      <c r="Q329" s="92" t="s">
        <v>41</v>
      </c>
      <c r="R329" s="89" t="str">
        <f>_xlfn.XLOOKUP(Q329,匹配表1065!L:L,匹配表1065!O:O)</f>
        <v>A</v>
      </c>
      <c r="S329" s="93" t="str">
        <f>IFERROR(_xlfn.XLOOKUP(Q329,匹配表1065!AI:AI,匹配表1065!AJ:AJ),"绿标")</f>
        <v>绿标</v>
      </c>
      <c r="T329" s="93" t="str" cm="1">
        <f t="array" ref="T329:U329">_xlfn.XLOOKUP(Q329,匹配表1065!L:L,匹配表1065!M:N)</f>
        <v>头痛</v>
      </c>
      <c r="U329" s="94" t="str">
        <v>神经内科</v>
      </c>
      <c r="V329" s="95" t="s">
        <v>42</v>
      </c>
      <c r="W329" s="93">
        <f>_xlfn.XLOOKUP(M329,匹配表1065!D:D,匹配表1065!F:F)*N329</f>
        <v>12</v>
      </c>
    </row>
    <row r="330" customHeight="1" spans="1:23">
      <c r="A330" s="89" t="s">
        <v>25</v>
      </c>
      <c r="B330" s="90">
        <v>46119</v>
      </c>
      <c r="C330" s="91" t="str">
        <f t="shared" si="10"/>
        <v>4月第2周</v>
      </c>
      <c r="D330" s="89" t="s">
        <v>322</v>
      </c>
      <c r="E330" s="89" t="str">
        <f t="shared" si="11"/>
        <v>4月第2周--周2</v>
      </c>
      <c r="F330" s="92" t="s">
        <v>27</v>
      </c>
      <c r="G330" s="92" t="s">
        <v>28</v>
      </c>
      <c r="H330" s="92" t="str">
        <f>_xlfn.XLOOKUP(O330,匹配表1065!T:T,匹配表1065!W:W)</f>
        <v>南京市</v>
      </c>
      <c r="I330" s="89" t="str">
        <f>_xlfn.XLOOKUP(O330,匹配表1065!T:T,匹配表1065!X:X)</f>
        <v>PME2040</v>
      </c>
      <c r="J330" s="89" t="s">
        <v>50</v>
      </c>
      <c r="K330" s="89" t="e" cm="1">
        <f ca="1" t="array" ref="K330">_xlfn.XLOOKUP(J330,匹配表1065!Y:Y,匹配表1065!AA:AB)</f>
        <v>#N/A</v>
      </c>
      <c r="L330" s="89"/>
      <c r="M330" s="92" t="s">
        <v>35</v>
      </c>
      <c r="N330" s="92">
        <v>1</v>
      </c>
      <c r="O330" s="93" t="str">
        <f>_xlfn.XLOOKUP(P330,匹配表1065!U:U,匹配表1065!T:T)</f>
        <v>HO00000966</v>
      </c>
      <c r="P330" s="89" t="s">
        <v>51</v>
      </c>
      <c r="Q330" s="92" t="s">
        <v>376</v>
      </c>
      <c r="R330" s="89" t="str">
        <f>_xlfn.XLOOKUP(Q330,匹配表1065!L:L,匹配表1065!O:O)</f>
        <v>B</v>
      </c>
      <c r="S330" s="93" t="str">
        <f>IFERROR(_xlfn.XLOOKUP(Q330,匹配表1065!AI:AI,匹配表1065!AJ:AJ),"绿标")</f>
        <v>绿标</v>
      </c>
      <c r="T330" s="93" t="str" cm="1">
        <f t="array" ref="T330:U330">_xlfn.XLOOKUP(Q330,匹配表1065!L:L,匹配表1065!M:N)</f>
        <v>癫痫</v>
      </c>
      <c r="U330" s="94" t="str">
        <v>神经内科</v>
      </c>
      <c r="V330" s="95" t="s">
        <v>58</v>
      </c>
      <c r="W330" s="93">
        <f>_xlfn.XLOOKUP(M330,匹配表1065!D:D,匹配表1065!F:F)*N330</f>
        <v>4</v>
      </c>
    </row>
    <row r="331" customHeight="1" spans="1:23">
      <c r="A331" s="89" t="s">
        <v>25</v>
      </c>
      <c r="B331" s="90">
        <v>46119</v>
      </c>
      <c r="C331" s="91" t="str">
        <f t="shared" si="10"/>
        <v>4月第2周</v>
      </c>
      <c r="D331" s="89" t="s">
        <v>322</v>
      </c>
      <c r="E331" s="89" t="str">
        <f t="shared" si="11"/>
        <v>4月第2周--周2</v>
      </c>
      <c r="F331" s="92" t="s">
        <v>27</v>
      </c>
      <c r="G331" s="92" t="s">
        <v>28</v>
      </c>
      <c r="H331" s="92" t="str">
        <f>_xlfn.XLOOKUP(O331,匹配表1065!T:T,匹配表1065!W:W)</f>
        <v>南京市</v>
      </c>
      <c r="I331" s="89" t="str">
        <f>_xlfn.XLOOKUP(O331,匹配表1065!T:T,匹配表1065!X:X)</f>
        <v>PME2040</v>
      </c>
      <c r="J331" s="89" t="s">
        <v>50</v>
      </c>
      <c r="K331" s="89" t="e" cm="1">
        <f ca="1" t="array" ref="K331">_xlfn.XLOOKUP(J331,匹配表1065!Y:Y,匹配表1065!AA:AB)</f>
        <v>#N/A</v>
      </c>
      <c r="L331" s="89"/>
      <c r="M331" s="92" t="s">
        <v>35</v>
      </c>
      <c r="N331" s="92">
        <v>1</v>
      </c>
      <c r="O331" s="93" t="str">
        <f>_xlfn.XLOOKUP(P331,匹配表1065!U:U,匹配表1065!T:T)</f>
        <v>HO00000966</v>
      </c>
      <c r="P331" s="89" t="s">
        <v>51</v>
      </c>
      <c r="Q331" s="92" t="s">
        <v>377</v>
      </c>
      <c r="R331" s="89" t="str">
        <f>_xlfn.XLOOKUP(Q331,匹配表1065!L:L,匹配表1065!O:O)</f>
        <v>B</v>
      </c>
      <c r="S331" s="93" t="str">
        <f>IFERROR(_xlfn.XLOOKUP(Q331,匹配表1065!AI:AI,匹配表1065!AJ:AJ),"绿标")</f>
        <v>绿标</v>
      </c>
      <c r="T331" s="93" t="str" cm="1">
        <f t="array" ref="T331:U331">_xlfn.XLOOKUP(Q331,匹配表1065!L:L,匹配表1065!M:N)</f>
        <v>癫痫</v>
      </c>
      <c r="U331" s="94" t="str">
        <v>神经内科</v>
      </c>
      <c r="V331" s="95" t="s">
        <v>58</v>
      </c>
      <c r="W331" s="93">
        <f>_xlfn.XLOOKUP(M331,匹配表1065!D:D,匹配表1065!F:F)*N331</f>
        <v>4</v>
      </c>
    </row>
    <row r="332" customHeight="1" spans="1:23">
      <c r="A332" s="89" t="s">
        <v>25</v>
      </c>
      <c r="B332" s="90">
        <v>46120</v>
      </c>
      <c r="C332" s="91" t="str">
        <f t="shared" si="10"/>
        <v>4月第2周</v>
      </c>
      <c r="D332" s="89" t="s">
        <v>322</v>
      </c>
      <c r="E332" s="89" t="str">
        <f t="shared" si="11"/>
        <v>4月第2周--周3</v>
      </c>
      <c r="F332" s="92" t="s">
        <v>27</v>
      </c>
      <c r="G332" s="92" t="s">
        <v>28</v>
      </c>
      <c r="H332" s="92" t="str">
        <f>_xlfn.XLOOKUP(O332,匹配表1065!T:T,匹配表1065!W:W)</f>
        <v>南京市</v>
      </c>
      <c r="I332" s="89" t="str">
        <f>_xlfn.XLOOKUP(O332,匹配表1065!T:T,匹配表1065!X:X)</f>
        <v>PME2005</v>
      </c>
      <c r="J332" s="89" t="s">
        <v>54</v>
      </c>
      <c r="K332" s="89" cm="1">
        <f ca="1" t="array" ref="K332:L332">_xlfn.XLOOKUP(J332,匹配表1065!Y:Y,匹配表1065!AA:AB)</f>
        <v>3</v>
      </c>
      <c r="L332" s="89" t="str">
        <v>3个月以上</v>
      </c>
      <c r="M332" s="92" t="s">
        <v>30</v>
      </c>
      <c r="N332" s="92">
        <v>1</v>
      </c>
      <c r="O332" s="93" t="str">
        <f>_xlfn.XLOOKUP(P332,匹配表1065!U:U,匹配表1065!T:T)</f>
        <v>HO00000975</v>
      </c>
      <c r="P332" s="89" t="s">
        <v>56</v>
      </c>
      <c r="Q332" s="92" t="s">
        <v>378</v>
      </c>
      <c r="R332" s="89" t="str">
        <f>_xlfn.XLOOKUP(Q332,匹配表1065!L:L,匹配表1065!O:O)</f>
        <v>B</v>
      </c>
      <c r="S332" s="93" t="str">
        <f>IFERROR(_xlfn.XLOOKUP(Q332,匹配表1065!AI:AI,匹配表1065!AJ:AJ),"绿标")</f>
        <v>绿标</v>
      </c>
      <c r="T332" s="93" t="str" cm="1">
        <f t="array" ref="T332:U332">_xlfn.XLOOKUP(Q332,匹配表1065!L:L,匹配表1065!M:N)</f>
        <v>脑血管</v>
      </c>
      <c r="U332" s="94" t="str">
        <v>神经内科</v>
      </c>
      <c r="V332" s="95" t="s">
        <v>42</v>
      </c>
      <c r="W332" s="93">
        <f>_xlfn.XLOOKUP(M332,匹配表1065!D:D,匹配表1065!F:F)*N332</f>
        <v>12</v>
      </c>
    </row>
    <row r="333" customHeight="1" spans="1:23">
      <c r="A333" s="89" t="s">
        <v>25</v>
      </c>
      <c r="B333" s="90">
        <v>46120</v>
      </c>
      <c r="C333" s="91" t="str">
        <f t="shared" si="10"/>
        <v>4月第2周</v>
      </c>
      <c r="D333" s="89" t="s">
        <v>322</v>
      </c>
      <c r="E333" s="89" t="str">
        <f t="shared" si="11"/>
        <v>4月第2周--周3</v>
      </c>
      <c r="F333" s="92" t="s">
        <v>27</v>
      </c>
      <c r="G333" s="92" t="s">
        <v>28</v>
      </c>
      <c r="H333" s="92" t="str">
        <f>_xlfn.XLOOKUP(O333,匹配表1065!T:T,匹配表1065!W:W)</f>
        <v>扬州市</v>
      </c>
      <c r="I333" s="89" t="str">
        <f>_xlfn.XLOOKUP(O333,匹配表1065!T:T,匹配表1065!X:X)</f>
        <v>PME2012</v>
      </c>
      <c r="J333" s="92" t="s">
        <v>60</v>
      </c>
      <c r="K333" s="89" cm="1">
        <f ca="1" t="array" ref="K333:L333">_xlfn.XLOOKUP(J333,匹配表1065!Y:Y,匹配表1065!AA:AB)</f>
        <v>13</v>
      </c>
      <c r="L333" s="89" t="str">
        <v>3个月以上</v>
      </c>
      <c r="M333" s="92" t="s">
        <v>30</v>
      </c>
      <c r="N333" s="92">
        <v>1</v>
      </c>
      <c r="O333" s="93" t="str">
        <f>_xlfn.XLOOKUP(P333,匹配表1065!U:U,匹配表1065!T:T)</f>
        <v>HO00000968</v>
      </c>
      <c r="P333" s="89" t="s">
        <v>61</v>
      </c>
      <c r="Q333" s="92" t="s">
        <v>62</v>
      </c>
      <c r="R333" s="89" t="str">
        <f>_xlfn.XLOOKUP(Q333,匹配表1065!L:L,匹配表1065!O:O)</f>
        <v>A</v>
      </c>
      <c r="S333" s="93" t="str">
        <f>IFERROR(_xlfn.XLOOKUP(Q333,匹配表1065!AI:AI,匹配表1065!AJ:AJ),"绿标")</f>
        <v>红标</v>
      </c>
      <c r="T333" s="93" t="str" cm="1">
        <f t="array" ref="T333:U333">_xlfn.XLOOKUP(Q333,匹配表1065!L:L,匹配表1065!M:N)</f>
        <v>头痛</v>
      </c>
      <c r="U333" s="94" t="str">
        <v>神经内科</v>
      </c>
      <c r="V333" s="95" t="s">
        <v>67</v>
      </c>
      <c r="W333" s="93">
        <f>_xlfn.XLOOKUP(M333,匹配表1065!D:D,匹配表1065!F:F)*N333</f>
        <v>12</v>
      </c>
    </row>
    <row r="334" customHeight="1" spans="1:23">
      <c r="A334" s="89" t="s">
        <v>25</v>
      </c>
      <c r="B334" s="90">
        <v>46120</v>
      </c>
      <c r="C334" s="91" t="str">
        <f t="shared" si="10"/>
        <v>4月第2周</v>
      </c>
      <c r="D334" s="89" t="s">
        <v>322</v>
      </c>
      <c r="E334" s="89" t="str">
        <f t="shared" si="11"/>
        <v>4月第2周--周3</v>
      </c>
      <c r="F334" s="92" t="s">
        <v>27</v>
      </c>
      <c r="G334" s="92" t="s">
        <v>28</v>
      </c>
      <c r="H334" s="92" t="str">
        <f>_xlfn.XLOOKUP(O334,匹配表1065!T:T,匹配表1065!W:W)</f>
        <v>南京市</v>
      </c>
      <c r="I334" s="89" t="str">
        <f>_xlfn.XLOOKUP(O334,匹配表1065!T:T,匹配表1065!X:X)</f>
        <v>PME2006</v>
      </c>
      <c r="J334" s="92" t="s">
        <v>29</v>
      </c>
      <c r="K334" s="89" cm="1">
        <f ca="1" t="array" ref="K334:L334">_xlfn.XLOOKUP(J334,匹配表1065!Y:Y,匹配表1065!AA:AB)</f>
        <v>15</v>
      </c>
      <c r="L334" s="89" t="str">
        <v>3个月以上</v>
      </c>
      <c r="M334" s="92" t="s">
        <v>30</v>
      </c>
      <c r="N334" s="92">
        <v>1</v>
      </c>
      <c r="O334" s="93" t="str">
        <f>_xlfn.XLOOKUP(P334,匹配表1065!U:U,匹配表1065!T:T)</f>
        <v>HO00000959</v>
      </c>
      <c r="P334" s="89" t="s">
        <v>196</v>
      </c>
      <c r="Q334" s="92" t="s">
        <v>197</v>
      </c>
      <c r="R334" s="89" t="str">
        <f>_xlfn.XLOOKUP(Q334,匹配表1065!L:L,匹配表1065!O:O)</f>
        <v>C</v>
      </c>
      <c r="S334" s="93" t="str">
        <f>IFERROR(_xlfn.XLOOKUP(Q334,匹配表1065!AI:AI,匹配表1065!AJ:AJ),"绿标")</f>
        <v>红标</v>
      </c>
      <c r="T334" s="93" t="str" cm="1">
        <f t="array" ref="T334:U334">_xlfn.XLOOKUP(Q334,匹配表1065!L:L,匹配表1065!M:N)</f>
        <v>眩晕</v>
      </c>
      <c r="U334" s="94" t="str">
        <v>神经内科</v>
      </c>
      <c r="V334" s="95" t="s">
        <v>70</v>
      </c>
      <c r="W334" s="93">
        <f>_xlfn.XLOOKUP(M334,匹配表1065!D:D,匹配表1065!F:F)*N334</f>
        <v>12</v>
      </c>
    </row>
    <row r="335" customHeight="1" spans="1:23">
      <c r="A335" s="89" t="s">
        <v>25</v>
      </c>
      <c r="B335" s="90">
        <v>46120</v>
      </c>
      <c r="C335" s="91" t="str">
        <f t="shared" si="10"/>
        <v>4月第2周</v>
      </c>
      <c r="D335" s="89" t="s">
        <v>322</v>
      </c>
      <c r="E335" s="89" t="str">
        <f t="shared" si="11"/>
        <v>4月第2周--周3</v>
      </c>
      <c r="F335" s="92" t="s">
        <v>27</v>
      </c>
      <c r="G335" s="92" t="s">
        <v>28</v>
      </c>
      <c r="H335" s="92" t="str">
        <f>_xlfn.XLOOKUP(O335,匹配表1065!T:T,匹配表1065!W:W)</f>
        <v>南京市</v>
      </c>
      <c r="I335" s="89" t="str">
        <f>_xlfn.XLOOKUP(O335,匹配表1065!T:T,匹配表1065!X:X)</f>
        <v>PME2006</v>
      </c>
      <c r="J335" s="92" t="s">
        <v>29</v>
      </c>
      <c r="K335" s="89" cm="1">
        <f ca="1" t="array" ref="K335:L335">_xlfn.XLOOKUP(J335,匹配表1065!Y:Y,匹配表1065!AA:AB)</f>
        <v>15</v>
      </c>
      <c r="L335" s="89" t="str">
        <v>3个月以上</v>
      </c>
      <c r="M335" s="92" t="s">
        <v>55</v>
      </c>
      <c r="N335" s="92">
        <v>1</v>
      </c>
      <c r="O335" s="93" t="str">
        <f>_xlfn.XLOOKUP(P335,匹配表1065!U:U,匹配表1065!T:T)</f>
        <v>HO00000959</v>
      </c>
      <c r="P335" s="89" t="s">
        <v>196</v>
      </c>
      <c r="Q335" s="92" t="s">
        <v>197</v>
      </c>
      <c r="R335" s="89" t="str">
        <f>_xlfn.XLOOKUP(Q335,匹配表1065!L:L,匹配表1065!O:O)</f>
        <v>C</v>
      </c>
      <c r="S335" s="93" t="str">
        <f>IFERROR(_xlfn.XLOOKUP(Q335,匹配表1065!AI:AI,匹配表1065!AJ:AJ),"绿标")</f>
        <v>红标</v>
      </c>
      <c r="T335" s="93" t="str" cm="1">
        <f t="array" ref="T335:U335">_xlfn.XLOOKUP(Q335,匹配表1065!L:L,匹配表1065!M:N)</f>
        <v>眩晕</v>
      </c>
      <c r="U335" s="94" t="str">
        <v>神经内科</v>
      </c>
      <c r="V335" s="95" t="s">
        <v>70</v>
      </c>
      <c r="W335" s="93">
        <f>_xlfn.XLOOKUP(M335,匹配表1065!D:D,匹配表1065!F:F)*N335</f>
        <v>8</v>
      </c>
    </row>
    <row r="336" customHeight="1" spans="1:23">
      <c r="A336" s="89" t="s">
        <v>25</v>
      </c>
      <c r="B336" s="90">
        <v>46120</v>
      </c>
      <c r="C336" s="91" t="str">
        <f t="shared" si="10"/>
        <v>4月第2周</v>
      </c>
      <c r="D336" s="89" t="s">
        <v>322</v>
      </c>
      <c r="E336" s="89" t="str">
        <f t="shared" si="11"/>
        <v>4月第2周--周3</v>
      </c>
      <c r="F336" s="92" t="s">
        <v>27</v>
      </c>
      <c r="G336" s="92" t="s">
        <v>28</v>
      </c>
      <c r="H336" s="92" t="str">
        <f>_xlfn.XLOOKUP(O336,匹配表1065!T:T,匹配表1065!W:W)</f>
        <v>南京市</v>
      </c>
      <c r="I336" s="89" t="str">
        <f>_xlfn.XLOOKUP(O336,匹配表1065!T:T,匹配表1065!X:X)</f>
        <v>PME2039</v>
      </c>
      <c r="J336" s="92" t="s">
        <v>39</v>
      </c>
      <c r="K336" s="89" cm="1">
        <f ca="1" t="array" ref="K336:L336">_xlfn.XLOOKUP(J336,匹配表1065!Y:Y,匹配表1065!AA:AB)</f>
        <v>7</v>
      </c>
      <c r="L336" s="89" t="str">
        <v>3个月以上</v>
      </c>
      <c r="M336" s="92" t="s">
        <v>35</v>
      </c>
      <c r="N336" s="92">
        <v>1</v>
      </c>
      <c r="O336" s="93" t="str">
        <f>_xlfn.XLOOKUP(P336,匹配表1065!U:U,匹配表1065!T:T)</f>
        <v>HO00000971</v>
      </c>
      <c r="P336" s="89" t="s">
        <v>40</v>
      </c>
      <c r="Q336" s="92" t="s">
        <v>379</v>
      </c>
      <c r="R336" s="89" t="str">
        <f>_xlfn.XLOOKUP(Q336,匹配表1065!L:L,匹配表1065!O:O)</f>
        <v>A</v>
      </c>
      <c r="S336" s="93" t="str">
        <f>IFERROR(_xlfn.XLOOKUP(Q336,匹配表1065!AI:AI,匹配表1065!AJ:AJ),"绿标")</f>
        <v>绿标</v>
      </c>
      <c r="T336" s="93" t="str" cm="1">
        <f t="array" ref="T336:U336">_xlfn.XLOOKUP(Q336,匹配表1065!L:L,匹配表1065!M:N)</f>
        <v>头痛</v>
      </c>
      <c r="U336" s="94" t="str">
        <v>神经内科</v>
      </c>
      <c r="V336" s="95" t="s">
        <v>42</v>
      </c>
      <c r="W336" s="93">
        <f>_xlfn.XLOOKUP(M336,匹配表1065!D:D,匹配表1065!F:F)*N336</f>
        <v>4</v>
      </c>
    </row>
    <row r="337" customHeight="1" spans="1:23">
      <c r="A337" s="89" t="s">
        <v>25</v>
      </c>
      <c r="B337" s="90">
        <v>46120</v>
      </c>
      <c r="C337" s="91" t="str">
        <f t="shared" si="10"/>
        <v>4月第2周</v>
      </c>
      <c r="D337" s="89" t="s">
        <v>322</v>
      </c>
      <c r="E337" s="89" t="str">
        <f t="shared" si="11"/>
        <v>4月第2周--周3</v>
      </c>
      <c r="F337" s="92" t="s">
        <v>27</v>
      </c>
      <c r="G337" s="92" t="s">
        <v>28</v>
      </c>
      <c r="H337" s="92" t="str">
        <f>_xlfn.XLOOKUP(O337,匹配表1065!T:T,匹配表1065!W:W)</f>
        <v>南京市</v>
      </c>
      <c r="I337" s="89" t="str">
        <f>_xlfn.XLOOKUP(O337,匹配表1065!T:T,匹配表1065!X:X)</f>
        <v>PME2039</v>
      </c>
      <c r="J337" s="92" t="s">
        <v>39</v>
      </c>
      <c r="K337" s="89" cm="1">
        <f ca="1" t="array" ref="K337:L337">_xlfn.XLOOKUP(J337,匹配表1065!Y:Y,匹配表1065!AA:AB)</f>
        <v>7</v>
      </c>
      <c r="L337" s="89" t="str">
        <v>3个月以上</v>
      </c>
      <c r="M337" s="92" t="s">
        <v>35</v>
      </c>
      <c r="N337" s="92">
        <v>1</v>
      </c>
      <c r="O337" s="93" t="str">
        <f>_xlfn.XLOOKUP(P337,匹配表1065!U:U,匹配表1065!T:T)</f>
        <v>HO00000971</v>
      </c>
      <c r="P337" s="89" t="s">
        <v>40</v>
      </c>
      <c r="Q337" s="92" t="s">
        <v>380</v>
      </c>
      <c r="R337" s="89" t="str">
        <f>_xlfn.XLOOKUP(Q337,匹配表1065!L:L,匹配表1065!O:O)</f>
        <v>C</v>
      </c>
      <c r="S337" s="93" t="str">
        <f>IFERROR(_xlfn.XLOOKUP(Q337,匹配表1065!AI:AI,匹配表1065!AJ:AJ),"绿标")</f>
        <v>绿标</v>
      </c>
      <c r="T337" s="93" t="str" cm="1">
        <f t="array" ref="T337:U337">_xlfn.XLOOKUP(Q337,匹配表1065!L:L,匹配表1065!M:N)</f>
        <v>眩晕</v>
      </c>
      <c r="U337" s="94" t="str">
        <v>神经内科</v>
      </c>
      <c r="V337" s="95" t="s">
        <v>70</v>
      </c>
      <c r="W337" s="93">
        <f>_xlfn.XLOOKUP(M337,匹配表1065!D:D,匹配表1065!F:F)*N337</f>
        <v>4</v>
      </c>
    </row>
    <row r="338" customHeight="1" spans="1:23">
      <c r="A338" s="89" t="s">
        <v>25</v>
      </c>
      <c r="B338" s="90">
        <v>46120</v>
      </c>
      <c r="C338" s="91" t="str">
        <f t="shared" si="10"/>
        <v>4月第2周</v>
      </c>
      <c r="D338" s="89" t="s">
        <v>322</v>
      </c>
      <c r="E338" s="89" t="str">
        <f t="shared" si="11"/>
        <v>4月第2周--周3</v>
      </c>
      <c r="F338" s="92" t="s">
        <v>27</v>
      </c>
      <c r="G338" s="92" t="s">
        <v>28</v>
      </c>
      <c r="H338" s="92" t="str">
        <f>_xlfn.XLOOKUP(O338,匹配表1065!T:T,匹配表1065!W:W)</f>
        <v>南京市</v>
      </c>
      <c r="I338" s="89" t="str">
        <f>_xlfn.XLOOKUP(O338,匹配表1065!T:T,匹配表1065!X:X)</f>
        <v>PME2040</v>
      </c>
      <c r="J338" s="89" t="s">
        <v>50</v>
      </c>
      <c r="K338" s="89" t="e" cm="1">
        <f ca="1" t="array" ref="K338">_xlfn.XLOOKUP(J338,匹配表1065!Y:Y,匹配表1065!AA:AB)</f>
        <v>#N/A</v>
      </c>
      <c r="L338" s="89"/>
      <c r="M338" s="92" t="s">
        <v>35</v>
      </c>
      <c r="N338" s="92">
        <v>1</v>
      </c>
      <c r="O338" s="93" t="str">
        <f>_xlfn.XLOOKUP(P338,匹配表1065!U:U,匹配表1065!T:T)</f>
        <v>HO00000966</v>
      </c>
      <c r="P338" s="89" t="s">
        <v>51</v>
      </c>
      <c r="Q338" s="92" t="s">
        <v>381</v>
      </c>
      <c r="R338" s="89" t="str">
        <f>_xlfn.XLOOKUP(Q338,匹配表1065!L:L,匹配表1065!O:O)</f>
        <v>B</v>
      </c>
      <c r="S338" s="93" t="str">
        <f>IFERROR(_xlfn.XLOOKUP(Q338,匹配表1065!AI:AI,匹配表1065!AJ:AJ),"绿标")</f>
        <v>绿标</v>
      </c>
      <c r="T338" s="93" t="str" cm="1">
        <f t="array" ref="T338:U338">_xlfn.XLOOKUP(Q338,匹配表1065!L:L,匹配表1065!M:N)</f>
        <v>脑血管</v>
      </c>
      <c r="U338" s="94" t="str">
        <v>神经内科</v>
      </c>
      <c r="V338" s="95" t="s">
        <v>58</v>
      </c>
      <c r="W338" s="93">
        <f>_xlfn.XLOOKUP(M338,匹配表1065!D:D,匹配表1065!F:F)*N338</f>
        <v>4</v>
      </c>
    </row>
    <row r="339" customHeight="1" spans="1:23">
      <c r="A339" s="89" t="s">
        <v>25</v>
      </c>
      <c r="B339" s="90">
        <v>46120</v>
      </c>
      <c r="C339" s="91" t="str">
        <f t="shared" si="10"/>
        <v>4月第2周</v>
      </c>
      <c r="D339" s="89" t="s">
        <v>322</v>
      </c>
      <c r="E339" s="89" t="str">
        <f t="shared" si="11"/>
        <v>4月第2周--周3</v>
      </c>
      <c r="F339" s="92" t="s">
        <v>27</v>
      </c>
      <c r="G339" s="92" t="s">
        <v>28</v>
      </c>
      <c r="H339" s="92" t="str">
        <f>_xlfn.XLOOKUP(O339,匹配表1065!T:T,匹配表1065!W:W)</f>
        <v>南京市</v>
      </c>
      <c r="I339" s="89" t="str">
        <f>_xlfn.XLOOKUP(O339,匹配表1065!T:T,匹配表1065!X:X)</f>
        <v>PME2040</v>
      </c>
      <c r="J339" s="89" t="s">
        <v>50</v>
      </c>
      <c r="K339" s="89" t="e" cm="1">
        <f ca="1" t="array" ref="K339">_xlfn.XLOOKUP(J339,匹配表1065!Y:Y,匹配表1065!AA:AB)</f>
        <v>#N/A</v>
      </c>
      <c r="L339" s="89"/>
      <c r="M339" s="92" t="s">
        <v>35</v>
      </c>
      <c r="N339" s="92">
        <v>1</v>
      </c>
      <c r="O339" s="93" t="str">
        <f>_xlfn.XLOOKUP(P339,匹配表1065!U:U,匹配表1065!T:T)</f>
        <v>HO00000966</v>
      </c>
      <c r="P339" s="89" t="s">
        <v>51</v>
      </c>
      <c r="Q339" s="92" t="s">
        <v>53</v>
      </c>
      <c r="R339" s="89" t="str">
        <f>_xlfn.XLOOKUP(Q339,匹配表1065!L:L,匹配表1065!O:O)</f>
        <v>A</v>
      </c>
      <c r="S339" s="93" t="str">
        <f>IFERROR(_xlfn.XLOOKUP(Q339,匹配表1065!AI:AI,匹配表1065!AJ:AJ),"绿标")</f>
        <v>绿标</v>
      </c>
      <c r="T339" s="93" t="str" cm="1">
        <f t="array" ref="T339:U339">_xlfn.XLOOKUP(Q339,匹配表1065!L:L,匹配表1065!M:N)</f>
        <v>头痛</v>
      </c>
      <c r="U339" s="94" t="str">
        <v>神经内科</v>
      </c>
      <c r="V339" s="95" t="s">
        <v>58</v>
      </c>
      <c r="W339" s="93">
        <f>_xlfn.XLOOKUP(M339,匹配表1065!D:D,匹配表1065!F:F)*N339</f>
        <v>4</v>
      </c>
    </row>
    <row r="340" customHeight="1" spans="1:23">
      <c r="A340" s="89" t="s">
        <v>25</v>
      </c>
      <c r="B340" s="90">
        <v>46120</v>
      </c>
      <c r="C340" s="91" t="str">
        <f t="shared" si="10"/>
        <v>4月第2周</v>
      </c>
      <c r="D340" s="89" t="s">
        <v>322</v>
      </c>
      <c r="E340" s="89" t="str">
        <f t="shared" si="11"/>
        <v>4月第2周--周3</v>
      </c>
      <c r="F340" s="92" t="s">
        <v>27</v>
      </c>
      <c r="G340" s="92" t="s">
        <v>28</v>
      </c>
      <c r="H340" s="92" t="str">
        <f>_xlfn.XLOOKUP(O340,匹配表1065!T:T,匹配表1065!W:W)</f>
        <v>南京市</v>
      </c>
      <c r="I340" s="89" t="str">
        <f>_xlfn.XLOOKUP(O340,匹配表1065!T:T,匹配表1065!X:X)</f>
        <v>PME2004</v>
      </c>
      <c r="J340" s="92" t="s">
        <v>34</v>
      </c>
      <c r="K340" s="89" cm="1">
        <f ca="1" t="array" ref="K340:L340">_xlfn.XLOOKUP(J340,匹配表1065!Y:Y,匹配表1065!AA:AB)</f>
        <v>11</v>
      </c>
      <c r="L340" s="89" t="str">
        <v>3个月以上</v>
      </c>
      <c r="M340" s="92" t="s">
        <v>55</v>
      </c>
      <c r="N340" s="92">
        <v>1</v>
      </c>
      <c r="O340" s="93" t="str">
        <f>_xlfn.XLOOKUP(P340,匹配表1065!U:U,匹配表1065!T:T)</f>
        <v>HO00000972</v>
      </c>
      <c r="P340" s="89" t="s">
        <v>36</v>
      </c>
      <c r="Q340" s="92" t="s">
        <v>37</v>
      </c>
      <c r="R340" s="89" t="str">
        <f>_xlfn.XLOOKUP(Q340,匹配表1065!L:L,匹配表1065!O:O)</f>
        <v>A</v>
      </c>
      <c r="S340" s="93" t="str">
        <f>IFERROR(_xlfn.XLOOKUP(Q340,匹配表1065!AI:AI,匹配表1065!AJ:AJ),"绿标")</f>
        <v>绿标</v>
      </c>
      <c r="T340" s="93" t="str" cm="1">
        <f t="array" ref="T340:U340">_xlfn.XLOOKUP(Q340,匹配表1065!L:L,匹配表1065!M:N)</f>
        <v>头痛</v>
      </c>
      <c r="U340" s="94" t="str">
        <v>神经内科</v>
      </c>
      <c r="V340" s="95" t="s">
        <v>33</v>
      </c>
      <c r="W340" s="93">
        <f>_xlfn.XLOOKUP(M340,匹配表1065!D:D,匹配表1065!F:F)*N340</f>
        <v>8</v>
      </c>
    </row>
    <row r="341" customHeight="1" spans="1:23">
      <c r="A341" s="89" t="s">
        <v>25</v>
      </c>
      <c r="B341" s="90">
        <v>46120</v>
      </c>
      <c r="C341" s="91" t="str">
        <f t="shared" si="10"/>
        <v>4月第2周</v>
      </c>
      <c r="D341" s="89" t="s">
        <v>322</v>
      </c>
      <c r="E341" s="89" t="str">
        <f t="shared" si="11"/>
        <v>4月第2周--周3</v>
      </c>
      <c r="F341" s="92" t="s">
        <v>27</v>
      </c>
      <c r="G341" s="92" t="s">
        <v>28</v>
      </c>
      <c r="H341" s="92" t="str">
        <f>_xlfn.XLOOKUP(O341,匹配表1065!T:T,匹配表1065!W:W)</f>
        <v>常州市</v>
      </c>
      <c r="I341" s="89" t="str">
        <f>_xlfn.XLOOKUP(O341,匹配表1065!T:T,匹配表1065!X:X)</f>
        <v>PME2015</v>
      </c>
      <c r="J341" s="92" t="s">
        <v>45</v>
      </c>
      <c r="K341" s="89" cm="1">
        <f ca="1" t="array" ref="K341:L341">_xlfn.XLOOKUP(J341,匹配表1065!Y:Y,匹配表1065!AA:AB)</f>
        <v>9</v>
      </c>
      <c r="L341" s="89" t="str">
        <v>3个月以上</v>
      </c>
      <c r="M341" s="92" t="s">
        <v>35</v>
      </c>
      <c r="N341" s="92">
        <v>1</v>
      </c>
      <c r="O341" s="93" t="str">
        <f>_xlfn.XLOOKUP(P341,匹配表1065!U:U,匹配表1065!T:T)</f>
        <v>HO00015998</v>
      </c>
      <c r="P341" s="89" t="s">
        <v>46</v>
      </c>
      <c r="Q341" s="92" t="s">
        <v>47</v>
      </c>
      <c r="R341" s="89" t="str">
        <f>_xlfn.XLOOKUP(Q341,匹配表1065!L:L,匹配表1065!O:O)</f>
        <v>B</v>
      </c>
      <c r="S341" s="93" t="str">
        <f>IFERROR(_xlfn.XLOOKUP(Q341,匹配表1065!AI:AI,匹配表1065!AJ:AJ),"绿标")</f>
        <v>绿标</v>
      </c>
      <c r="T341" s="93" t="str" cm="1">
        <f t="array" ref="T341:U341">_xlfn.XLOOKUP(Q341,匹配表1065!L:L,匹配表1065!M:N)</f>
        <v>脑血管</v>
      </c>
      <c r="U341" s="94" t="str">
        <v>神经内科</v>
      </c>
      <c r="V341" s="95" t="s">
        <v>42</v>
      </c>
      <c r="W341" s="93">
        <f>_xlfn.XLOOKUP(M341,匹配表1065!D:D,匹配表1065!F:F)*N341</f>
        <v>4</v>
      </c>
    </row>
    <row r="342" customHeight="1" spans="1:23">
      <c r="A342" s="89" t="s">
        <v>25</v>
      </c>
      <c r="B342" s="90">
        <v>46120</v>
      </c>
      <c r="C342" s="91" t="str">
        <f t="shared" si="10"/>
        <v>4月第2周</v>
      </c>
      <c r="D342" s="89" t="s">
        <v>322</v>
      </c>
      <c r="E342" s="89" t="str">
        <f t="shared" si="11"/>
        <v>4月第2周--周3</v>
      </c>
      <c r="F342" s="92" t="s">
        <v>27</v>
      </c>
      <c r="G342" s="92" t="s">
        <v>28</v>
      </c>
      <c r="H342" s="92" t="str">
        <f>_xlfn.XLOOKUP(O342,匹配表1065!T:T,匹配表1065!W:W)</f>
        <v>常州市</v>
      </c>
      <c r="I342" s="89" t="str">
        <f>_xlfn.XLOOKUP(O342,匹配表1065!T:T,匹配表1065!X:X)</f>
        <v>PME2015</v>
      </c>
      <c r="J342" s="92" t="s">
        <v>45</v>
      </c>
      <c r="K342" s="89" cm="1">
        <f ca="1" t="array" ref="K342:L342">_xlfn.XLOOKUP(J342,匹配表1065!Y:Y,匹配表1065!AA:AB)</f>
        <v>9</v>
      </c>
      <c r="L342" s="89" t="str">
        <v>3个月以上</v>
      </c>
      <c r="M342" s="92" t="s">
        <v>35</v>
      </c>
      <c r="N342" s="92">
        <v>1</v>
      </c>
      <c r="O342" s="93" t="str">
        <f>_xlfn.XLOOKUP(P342,匹配表1065!U:U,匹配表1065!T:T)</f>
        <v>HO00016083</v>
      </c>
      <c r="P342" s="89" t="s">
        <v>48</v>
      </c>
      <c r="Q342" s="92" t="s">
        <v>49</v>
      </c>
      <c r="R342" s="89" t="str">
        <f>_xlfn.XLOOKUP(Q342,匹配表1065!L:L,匹配表1065!O:O)</f>
        <v>B</v>
      </c>
      <c r="S342" s="93" t="str">
        <f>IFERROR(_xlfn.XLOOKUP(Q342,匹配表1065!AI:AI,匹配表1065!AJ:AJ),"绿标")</f>
        <v>红标</v>
      </c>
      <c r="T342" s="93" t="str" cm="1">
        <f t="array" ref="T342:U342">_xlfn.XLOOKUP(Q342,匹配表1065!L:L,匹配表1065!M:N)</f>
        <v>脑血管</v>
      </c>
      <c r="U342" s="94" t="str">
        <v>神经内科</v>
      </c>
      <c r="V342" s="95" t="s">
        <v>67</v>
      </c>
      <c r="W342" s="93">
        <f>_xlfn.XLOOKUP(M342,匹配表1065!D:D,匹配表1065!F:F)*N342</f>
        <v>4</v>
      </c>
    </row>
    <row r="343" customHeight="1" spans="1:23">
      <c r="A343" s="89" t="s">
        <v>25</v>
      </c>
      <c r="B343" s="90">
        <v>46120</v>
      </c>
      <c r="C343" s="91" t="str">
        <f t="shared" si="10"/>
        <v>4月第2周</v>
      </c>
      <c r="D343" s="89" t="s">
        <v>322</v>
      </c>
      <c r="E343" s="89" t="str">
        <f t="shared" si="11"/>
        <v>4月第2周--周3</v>
      </c>
      <c r="F343" s="92" t="s">
        <v>27</v>
      </c>
      <c r="G343" s="92" t="s">
        <v>167</v>
      </c>
      <c r="H343" s="92" t="str">
        <f>_xlfn.XLOOKUP(O343,匹配表1065!T:T,匹配表1065!W:W)</f>
        <v>苏州市</v>
      </c>
      <c r="I343" s="89" t="str">
        <f>_xlfn.XLOOKUP(O343,匹配表1065!T:T,匹配表1065!X:X)</f>
        <v>PME2009</v>
      </c>
      <c r="J343" s="92" t="s">
        <v>193</v>
      </c>
      <c r="K343" s="89" cm="1">
        <f ca="1" t="array" ref="K343:L343">_xlfn.XLOOKUP(J343,匹配表1065!Y:Y,匹配表1065!AA:AB)</f>
        <v>7</v>
      </c>
      <c r="L343" s="89" t="str">
        <v>3个月以上</v>
      </c>
      <c r="M343" s="92" t="s">
        <v>30</v>
      </c>
      <c r="N343" s="92">
        <v>1</v>
      </c>
      <c r="O343" s="93" t="str">
        <f>_xlfn.XLOOKUP(P343,匹配表1065!U:U,匹配表1065!T:T)</f>
        <v>HO00017518</v>
      </c>
      <c r="P343" s="89" t="s">
        <v>194</v>
      </c>
      <c r="Q343" s="92" t="s">
        <v>195</v>
      </c>
      <c r="R343" s="89" t="str">
        <f>_xlfn.XLOOKUP(Q343,匹配表1065!L:L,匹配表1065!O:O)</f>
        <v>C</v>
      </c>
      <c r="S343" s="93" t="str">
        <f>IFERROR(_xlfn.XLOOKUP(Q343,匹配表1065!AI:AI,匹配表1065!AJ:AJ),"绿标")</f>
        <v>红标</v>
      </c>
      <c r="T343" s="93" t="str" cm="1">
        <f t="array" ref="T343:U343">_xlfn.XLOOKUP(Q343,匹配表1065!L:L,匹配表1065!M:N)</f>
        <v>眩晕</v>
      </c>
      <c r="U343" s="94" t="str">
        <v>耳鼻喉科</v>
      </c>
      <c r="V343" s="95" t="s">
        <v>42</v>
      </c>
      <c r="W343" s="93">
        <f>_xlfn.XLOOKUP(M343,匹配表1065!D:D,匹配表1065!F:F)*N343</f>
        <v>12</v>
      </c>
    </row>
    <row r="344" customHeight="1" spans="1:23">
      <c r="A344" s="89" t="s">
        <v>25</v>
      </c>
      <c r="B344" s="90">
        <v>46120</v>
      </c>
      <c r="C344" s="91" t="str">
        <f t="shared" si="10"/>
        <v>4月第2周</v>
      </c>
      <c r="D344" s="89" t="s">
        <v>322</v>
      </c>
      <c r="E344" s="89" t="str">
        <f t="shared" si="11"/>
        <v>4月第2周--周3</v>
      </c>
      <c r="F344" s="92" t="s">
        <v>27</v>
      </c>
      <c r="G344" s="92" t="s">
        <v>167</v>
      </c>
      <c r="H344" s="92" t="str">
        <f>_xlfn.XLOOKUP(O344,匹配表1065!T:T,匹配表1065!W:W)</f>
        <v>苏州市</v>
      </c>
      <c r="I344" s="89" t="str">
        <f>_xlfn.XLOOKUP(O344,匹配表1065!T:T,匹配表1065!X:X)</f>
        <v>PME2009</v>
      </c>
      <c r="J344" s="92" t="s">
        <v>193</v>
      </c>
      <c r="K344" s="89" cm="1">
        <f ca="1" t="array" ref="K344:L344">_xlfn.XLOOKUP(J344,匹配表1065!Y:Y,匹配表1065!AA:AB)</f>
        <v>7</v>
      </c>
      <c r="L344" s="89" t="str">
        <v>3个月以上</v>
      </c>
      <c r="M344" s="92" t="s">
        <v>35</v>
      </c>
      <c r="N344" s="92">
        <v>1</v>
      </c>
      <c r="O344" s="93" t="str">
        <f>_xlfn.XLOOKUP(P344,匹配表1065!U:U,匹配表1065!T:T)</f>
        <v>HO00001065</v>
      </c>
      <c r="P344" s="89" t="s">
        <v>382</v>
      </c>
      <c r="Q344" s="92" t="s">
        <v>383</v>
      </c>
      <c r="R344" s="89" t="str">
        <f>_xlfn.XLOOKUP(Q344,匹配表1065!L:L,匹配表1065!O:O)</f>
        <v>B</v>
      </c>
      <c r="S344" s="93" t="str">
        <f>IFERROR(_xlfn.XLOOKUP(Q344,匹配表1065!AI:AI,匹配表1065!AJ:AJ),"绿标")</f>
        <v>绿标</v>
      </c>
      <c r="T344" s="93" t="str" cm="1">
        <f t="array" ref="T344:U344">_xlfn.XLOOKUP(Q344,匹配表1065!L:L,匹配表1065!M:N)</f>
        <v>脑血管</v>
      </c>
      <c r="U344" s="94" t="str">
        <v>神经内科</v>
      </c>
      <c r="V344" s="95" t="s">
        <v>33</v>
      </c>
      <c r="W344" s="93">
        <f>_xlfn.XLOOKUP(M344,匹配表1065!D:D,匹配表1065!F:F)*N344</f>
        <v>4</v>
      </c>
    </row>
    <row r="345" customHeight="1" spans="1:23">
      <c r="A345" s="89" t="s">
        <v>25</v>
      </c>
      <c r="B345" s="90">
        <v>46120</v>
      </c>
      <c r="C345" s="91" t="str">
        <f t="shared" si="10"/>
        <v>4月第2周</v>
      </c>
      <c r="D345" s="89" t="s">
        <v>322</v>
      </c>
      <c r="E345" s="89" t="str">
        <f t="shared" si="11"/>
        <v>4月第2周--周3</v>
      </c>
      <c r="F345" s="92" t="s">
        <v>27</v>
      </c>
      <c r="G345" s="92" t="s">
        <v>167</v>
      </c>
      <c r="H345" s="92" t="str">
        <f>_xlfn.XLOOKUP(O345,匹配表1065!T:T,匹配表1065!W:W)</f>
        <v>苏州市</v>
      </c>
      <c r="I345" s="89" t="str">
        <f>_xlfn.XLOOKUP(O345,匹配表1065!T:T,匹配表1065!X:X)</f>
        <v>PME2010</v>
      </c>
      <c r="J345" s="92" t="s">
        <v>186</v>
      </c>
      <c r="K345" s="89" cm="1">
        <f ca="1" t="array" ref="K345:L345">_xlfn.XLOOKUP(J345,匹配表1065!Y:Y,匹配表1065!AA:AB)</f>
        <v>6</v>
      </c>
      <c r="L345" s="89" t="str">
        <v>3个月以上</v>
      </c>
      <c r="M345" s="92" t="s">
        <v>30</v>
      </c>
      <c r="N345" s="92">
        <v>1</v>
      </c>
      <c r="O345" s="93" t="str">
        <f>_xlfn.XLOOKUP(P345,匹配表1065!U:U,匹配表1065!T:T)</f>
        <v>HO00001051</v>
      </c>
      <c r="P345" s="89" t="s">
        <v>191</v>
      </c>
      <c r="Q345" s="92" t="s">
        <v>192</v>
      </c>
      <c r="R345" s="89" t="str">
        <f>_xlfn.XLOOKUP(Q345,匹配表1065!L:L,匹配表1065!O:O)</f>
        <v>B</v>
      </c>
      <c r="S345" s="93" t="str">
        <f>IFERROR(_xlfn.XLOOKUP(Q345,匹配表1065!AI:AI,匹配表1065!AJ:AJ),"绿标")</f>
        <v>绿标</v>
      </c>
      <c r="T345" s="93" t="str" cm="1">
        <f t="array" ref="T345:U345">_xlfn.XLOOKUP(Q345,匹配表1065!L:L,匹配表1065!M:N)</f>
        <v>抑郁焦虑</v>
      </c>
      <c r="U345" s="94" t="str">
        <v>神经内科</v>
      </c>
      <c r="V345" s="95" t="s">
        <v>67</v>
      </c>
      <c r="W345" s="93">
        <f>_xlfn.XLOOKUP(M345,匹配表1065!D:D,匹配表1065!F:F)*N345</f>
        <v>12</v>
      </c>
    </row>
    <row r="346" customHeight="1" spans="1:23">
      <c r="A346" s="89" t="s">
        <v>25</v>
      </c>
      <c r="B346" s="90">
        <v>46120</v>
      </c>
      <c r="C346" s="91" t="str">
        <f t="shared" si="10"/>
        <v>4月第2周</v>
      </c>
      <c r="D346" s="89" t="s">
        <v>322</v>
      </c>
      <c r="E346" s="89" t="str">
        <f t="shared" si="11"/>
        <v>4月第2周--周3</v>
      </c>
      <c r="F346" s="92" t="s">
        <v>27</v>
      </c>
      <c r="G346" s="92" t="s">
        <v>167</v>
      </c>
      <c r="H346" s="92" t="str">
        <f>_xlfn.XLOOKUP(O346,匹配表1065!T:T,匹配表1065!W:W)</f>
        <v>苏州市</v>
      </c>
      <c r="I346" s="89" t="str">
        <f>_xlfn.XLOOKUP(O346,匹配表1065!T:T,匹配表1065!X:X)</f>
        <v>PME2010</v>
      </c>
      <c r="J346" s="92" t="s">
        <v>186</v>
      </c>
      <c r="K346" s="89" cm="1">
        <f ca="1" t="array" ref="K346:L346">_xlfn.XLOOKUP(J346,匹配表1065!Y:Y,匹配表1065!AA:AB)</f>
        <v>6</v>
      </c>
      <c r="L346" s="89" t="str">
        <v>3个月以上</v>
      </c>
      <c r="M346" s="92" t="s">
        <v>35</v>
      </c>
      <c r="N346" s="92">
        <v>1</v>
      </c>
      <c r="O346" s="93" t="str">
        <f>_xlfn.XLOOKUP(P346,匹配表1065!U:U,匹配表1065!T:T)</f>
        <v>HO00392084</v>
      </c>
      <c r="P346" s="89" t="s">
        <v>187</v>
      </c>
      <c r="Q346" s="92" t="s">
        <v>188</v>
      </c>
      <c r="R346" s="89" t="str">
        <f>_xlfn.XLOOKUP(Q346,匹配表1065!L:L,匹配表1065!O:O)</f>
        <v>A</v>
      </c>
      <c r="S346" s="93" t="str">
        <f>IFERROR(_xlfn.XLOOKUP(Q346,匹配表1065!AI:AI,匹配表1065!AJ:AJ),"绿标")</f>
        <v>黑标</v>
      </c>
      <c r="T346" s="93" t="str" cm="1">
        <f t="array" ref="T346:U346">_xlfn.XLOOKUP(Q346,匹配表1065!L:L,匹配表1065!M:N)</f>
        <v>头痛</v>
      </c>
      <c r="U346" s="94" t="str">
        <v>神经内科</v>
      </c>
      <c r="V346" s="95" t="s">
        <v>58</v>
      </c>
      <c r="W346" s="93">
        <f>_xlfn.XLOOKUP(M346,匹配表1065!D:D,匹配表1065!F:F)*N346</f>
        <v>4</v>
      </c>
    </row>
    <row r="347" customHeight="1" spans="1:23">
      <c r="A347" s="89" t="s">
        <v>25</v>
      </c>
      <c r="B347" s="90">
        <v>46120</v>
      </c>
      <c r="C347" s="91" t="str">
        <f t="shared" si="10"/>
        <v>4月第2周</v>
      </c>
      <c r="D347" s="89" t="s">
        <v>322</v>
      </c>
      <c r="E347" s="89" t="str">
        <f t="shared" si="11"/>
        <v>4月第2周--周3</v>
      </c>
      <c r="F347" s="92" t="s">
        <v>27</v>
      </c>
      <c r="G347" s="92" t="s">
        <v>167</v>
      </c>
      <c r="H347" s="92" t="str">
        <f>_xlfn.XLOOKUP(O347,匹配表1065!T:T,匹配表1065!W:W)</f>
        <v>苏州市</v>
      </c>
      <c r="I347" s="89" t="str">
        <f>_xlfn.XLOOKUP(O347,匹配表1065!T:T,匹配表1065!X:X)</f>
        <v>PME2010</v>
      </c>
      <c r="J347" s="92" t="s">
        <v>186</v>
      </c>
      <c r="K347" s="89" cm="1">
        <f ca="1" t="array" ref="K347:L347">_xlfn.XLOOKUP(J347,匹配表1065!Y:Y,匹配表1065!AA:AB)</f>
        <v>6</v>
      </c>
      <c r="L347" s="89" t="str">
        <v>3个月以上</v>
      </c>
      <c r="M347" s="92" t="s">
        <v>35</v>
      </c>
      <c r="N347" s="92">
        <v>1</v>
      </c>
      <c r="O347" s="93" t="str">
        <f>_xlfn.XLOOKUP(P347,匹配表1065!U:U,匹配表1065!T:T)</f>
        <v>HO00001047</v>
      </c>
      <c r="P347" s="89" t="s">
        <v>189</v>
      </c>
      <c r="Q347" s="92" t="s">
        <v>384</v>
      </c>
      <c r="R347" s="89" t="str">
        <f>_xlfn.XLOOKUP(Q347,匹配表1065!L:L,匹配表1065!O:O)</f>
        <v>B</v>
      </c>
      <c r="S347" s="93" t="str">
        <f>IFERROR(_xlfn.XLOOKUP(Q347,匹配表1065!AI:AI,匹配表1065!AJ:AJ),"绿标")</f>
        <v>绿标</v>
      </c>
      <c r="T347" s="93" t="str" cm="1">
        <f t="array" ref="T347:U347">_xlfn.XLOOKUP(Q347,匹配表1065!L:L,匹配表1065!M:N)</f>
        <v>脑血管</v>
      </c>
      <c r="U347" s="94" t="str">
        <v>神经内科</v>
      </c>
      <c r="V347" s="95" t="s">
        <v>58</v>
      </c>
      <c r="W347" s="93">
        <f>_xlfn.XLOOKUP(M347,匹配表1065!D:D,匹配表1065!F:F)*N347</f>
        <v>4</v>
      </c>
    </row>
    <row r="348" customHeight="1" spans="1:23">
      <c r="A348" s="89" t="s">
        <v>25</v>
      </c>
      <c r="B348" s="90">
        <v>46120</v>
      </c>
      <c r="C348" s="91" t="str">
        <f t="shared" si="10"/>
        <v>4月第2周</v>
      </c>
      <c r="D348" s="89" t="s">
        <v>322</v>
      </c>
      <c r="E348" s="89" t="str">
        <f t="shared" si="11"/>
        <v>4月第2周--周3</v>
      </c>
      <c r="F348" s="92" t="s">
        <v>27</v>
      </c>
      <c r="G348" s="92" t="s">
        <v>167</v>
      </c>
      <c r="H348" s="92" t="str">
        <f>_xlfn.XLOOKUP(O348,匹配表1065!T:T,匹配表1065!W:W)</f>
        <v>苏州市</v>
      </c>
      <c r="I348" s="89" t="str">
        <f>_xlfn.XLOOKUP(O348,匹配表1065!T:T,匹配表1065!X:X)</f>
        <v>PME2011</v>
      </c>
      <c r="J348" s="92" t="s">
        <v>168</v>
      </c>
      <c r="K348" s="89" cm="1">
        <f ca="1" t="array" ref="K348:L348">_xlfn.XLOOKUP(J348,匹配表1065!Y:Y,匹配表1065!AA:AB)</f>
        <v>19</v>
      </c>
      <c r="L348" s="89" t="str">
        <v>3个月以上</v>
      </c>
      <c r="M348" s="92" t="s">
        <v>30</v>
      </c>
      <c r="N348" s="92">
        <v>3</v>
      </c>
      <c r="O348" s="93" t="str">
        <f>_xlfn.XLOOKUP(P348,匹配表1065!U:U,匹配表1065!T:T)</f>
        <v>HO00307823</v>
      </c>
      <c r="P348" s="89" t="s">
        <v>169</v>
      </c>
      <c r="Q348" s="92" t="s">
        <v>170</v>
      </c>
      <c r="R348" s="89" t="str">
        <f>_xlfn.XLOOKUP(Q348,匹配表1065!L:L,匹配表1065!O:O)</f>
        <v>A</v>
      </c>
      <c r="S348" s="93" t="str">
        <f>IFERROR(_xlfn.XLOOKUP(Q348,匹配表1065!AI:AI,匹配表1065!AJ:AJ),"绿标")</f>
        <v>红标</v>
      </c>
      <c r="T348" s="93" t="str" cm="1">
        <f t="array" ref="T348:U348">_xlfn.XLOOKUP(Q348,匹配表1065!L:L,匹配表1065!M:N)</f>
        <v>头痛</v>
      </c>
      <c r="U348" s="94" t="str">
        <v>神经内科</v>
      </c>
      <c r="V348" s="95" t="s">
        <v>42</v>
      </c>
      <c r="W348" s="93">
        <f>_xlfn.XLOOKUP(M348,匹配表1065!D:D,匹配表1065!F:F)*N348</f>
        <v>36</v>
      </c>
    </row>
    <row r="349" customHeight="1" spans="1:23">
      <c r="A349" s="89" t="s">
        <v>25</v>
      </c>
      <c r="B349" s="90">
        <v>46120</v>
      </c>
      <c r="C349" s="91" t="str">
        <f t="shared" si="10"/>
        <v>4月第2周</v>
      </c>
      <c r="D349" s="89" t="s">
        <v>322</v>
      </c>
      <c r="E349" s="89" t="str">
        <f t="shared" si="11"/>
        <v>4月第2周--周3</v>
      </c>
      <c r="F349" s="92" t="s">
        <v>27</v>
      </c>
      <c r="G349" s="92" t="s">
        <v>167</v>
      </c>
      <c r="H349" s="92" t="str">
        <f>_xlfn.XLOOKUP(O349,匹配表1065!T:T,匹配表1065!W:W)</f>
        <v>苏州市</v>
      </c>
      <c r="I349" s="89" t="str">
        <f>_xlfn.XLOOKUP(O349,匹配表1065!T:T,匹配表1065!X:X)</f>
        <v>PME2011</v>
      </c>
      <c r="J349" s="92" t="s">
        <v>168</v>
      </c>
      <c r="K349" s="89" cm="1">
        <f ca="1" t="array" ref="K349:L349">_xlfn.XLOOKUP(J349,匹配表1065!Y:Y,匹配表1065!AA:AB)</f>
        <v>19</v>
      </c>
      <c r="L349" s="89" t="str">
        <v>3个月以上</v>
      </c>
      <c r="M349" s="92" t="s">
        <v>30</v>
      </c>
      <c r="N349" s="92">
        <v>1</v>
      </c>
      <c r="O349" s="93" t="str">
        <f>_xlfn.XLOOKUP(P349,匹配表1065!U:U,匹配表1065!T:T)</f>
        <v>HO00307823</v>
      </c>
      <c r="P349" s="89" t="s">
        <v>169</v>
      </c>
      <c r="Q349" s="92" t="s">
        <v>172</v>
      </c>
      <c r="R349" s="89" t="str">
        <f>_xlfn.XLOOKUP(Q349,匹配表1065!L:L,匹配表1065!O:O)</f>
        <v>C</v>
      </c>
      <c r="S349" s="93" t="str">
        <f>IFERROR(_xlfn.XLOOKUP(Q349,匹配表1065!AI:AI,匹配表1065!AJ:AJ),"绿标")</f>
        <v>绿标</v>
      </c>
      <c r="T349" s="93" t="str" cm="1">
        <f t="array" ref="T349:U349">_xlfn.XLOOKUP(Q349,匹配表1065!L:L,匹配表1065!M:N)</f>
        <v>眩晕</v>
      </c>
      <c r="U349" s="94" t="str">
        <v>神经内科</v>
      </c>
      <c r="V349" s="95" t="s">
        <v>58</v>
      </c>
      <c r="W349" s="93">
        <f>_xlfn.XLOOKUP(M349,匹配表1065!D:D,匹配表1065!F:F)*N349</f>
        <v>12</v>
      </c>
    </row>
    <row r="350" customHeight="1" spans="1:23">
      <c r="A350" s="89" t="s">
        <v>25</v>
      </c>
      <c r="B350" s="90">
        <v>46120</v>
      </c>
      <c r="C350" s="91" t="str">
        <f t="shared" si="10"/>
        <v>4月第2周</v>
      </c>
      <c r="D350" s="89" t="s">
        <v>322</v>
      </c>
      <c r="E350" s="89" t="str">
        <f t="shared" si="11"/>
        <v>4月第2周--周3</v>
      </c>
      <c r="F350" s="92" t="s">
        <v>27</v>
      </c>
      <c r="G350" s="92" t="s">
        <v>167</v>
      </c>
      <c r="H350" s="92" t="str">
        <f>_xlfn.XLOOKUP(O350,匹配表1065!T:T,匹配表1065!W:W)</f>
        <v>苏州市</v>
      </c>
      <c r="I350" s="89" t="str">
        <f>_xlfn.XLOOKUP(O350,匹配表1065!T:T,匹配表1065!X:X)</f>
        <v>PME2011</v>
      </c>
      <c r="J350" s="92" t="s">
        <v>168</v>
      </c>
      <c r="K350" s="89" cm="1">
        <f ca="1" t="array" ref="K350:L350">_xlfn.XLOOKUP(J350,匹配表1065!Y:Y,匹配表1065!AA:AB)</f>
        <v>19</v>
      </c>
      <c r="L350" s="89" t="str">
        <v>3个月以上</v>
      </c>
      <c r="M350" s="92" t="s">
        <v>35</v>
      </c>
      <c r="N350" s="92">
        <v>1</v>
      </c>
      <c r="O350" s="93" t="str">
        <f>_xlfn.XLOOKUP(P350,匹配表1065!U:U,匹配表1065!T:T)</f>
        <v>HO00307823</v>
      </c>
      <c r="P350" s="89" t="s">
        <v>169</v>
      </c>
      <c r="Q350" s="92" t="s">
        <v>385</v>
      </c>
      <c r="R350" s="89" t="str">
        <f>_xlfn.XLOOKUP(Q350,匹配表1065!L:L,匹配表1065!O:O)</f>
        <v>C</v>
      </c>
      <c r="S350" s="93" t="str">
        <f>IFERROR(_xlfn.XLOOKUP(Q350,匹配表1065!AI:AI,匹配表1065!AJ:AJ),"绿标")</f>
        <v>绿标</v>
      </c>
      <c r="T350" s="93" t="str" cm="1">
        <f t="array" ref="T350:U350">_xlfn.XLOOKUP(Q350,匹配表1065!L:L,匹配表1065!M:N)</f>
        <v>眩晕</v>
      </c>
      <c r="U350" s="94" t="str">
        <v>耳鼻喉科</v>
      </c>
      <c r="V350" s="95" t="s">
        <v>70</v>
      </c>
      <c r="W350" s="93">
        <f>_xlfn.XLOOKUP(M350,匹配表1065!D:D,匹配表1065!F:F)*N350</f>
        <v>4</v>
      </c>
    </row>
    <row r="351" customHeight="1" spans="1:23">
      <c r="A351" s="89" t="s">
        <v>25</v>
      </c>
      <c r="B351" s="90">
        <v>46120</v>
      </c>
      <c r="C351" s="91" t="str">
        <f t="shared" si="10"/>
        <v>4月第2周</v>
      </c>
      <c r="D351" s="89" t="s">
        <v>322</v>
      </c>
      <c r="E351" s="89" t="str">
        <f t="shared" si="11"/>
        <v>4月第2周--周3</v>
      </c>
      <c r="F351" s="92" t="s">
        <v>27</v>
      </c>
      <c r="G351" s="92" t="s">
        <v>167</v>
      </c>
      <c r="H351" s="92" t="str">
        <f>_xlfn.XLOOKUP(O351,匹配表1065!T:T,匹配表1065!W:W)</f>
        <v>苏州市</v>
      </c>
      <c r="I351" s="89" t="str">
        <f>_xlfn.XLOOKUP(O351,匹配表1065!T:T,匹配表1065!X:X)</f>
        <v>PME2017</v>
      </c>
      <c r="J351" s="92" t="s">
        <v>323</v>
      </c>
      <c r="K351" s="89" cm="1">
        <f ca="1" t="array" ref="K351:L351">_xlfn.XLOOKUP(J351,匹配表1065!Y:Y,匹配表1065!AA:AB)</f>
        <v>7</v>
      </c>
      <c r="L351" s="89" t="str">
        <v>3个月以上</v>
      </c>
      <c r="M351" s="92" t="s">
        <v>30</v>
      </c>
      <c r="N351" s="92">
        <v>1</v>
      </c>
      <c r="O351" s="93" t="str">
        <f>_xlfn.XLOOKUP(P351,匹配表1065!U:U,匹配表1065!T:T)</f>
        <v>HO00001110</v>
      </c>
      <c r="P351" s="89" t="s">
        <v>324</v>
      </c>
      <c r="Q351" s="92" t="s">
        <v>325</v>
      </c>
      <c r="R351" s="89" t="str">
        <f>_xlfn.XLOOKUP(Q351,匹配表1065!L:L,匹配表1065!O:O)</f>
        <v>B</v>
      </c>
      <c r="S351" s="93" t="str">
        <f>IFERROR(_xlfn.XLOOKUP(Q351,匹配表1065!AI:AI,匹配表1065!AJ:AJ),"绿标")</f>
        <v>黑标</v>
      </c>
      <c r="T351" s="93" t="str" cm="1">
        <f t="array" ref="T351:U351">_xlfn.XLOOKUP(Q351,匹配表1065!L:L,匹配表1065!M:N)</f>
        <v>脑血管</v>
      </c>
      <c r="U351" s="94" t="str">
        <v>神经内科</v>
      </c>
      <c r="V351" s="95" t="s">
        <v>33</v>
      </c>
      <c r="W351" s="93">
        <f>_xlfn.XLOOKUP(M351,匹配表1065!D:D,匹配表1065!F:F)*N351</f>
        <v>12</v>
      </c>
    </row>
    <row r="352" customHeight="1" spans="1:23">
      <c r="A352" s="89" t="s">
        <v>25</v>
      </c>
      <c r="B352" s="90">
        <v>46120</v>
      </c>
      <c r="C352" s="91" t="str">
        <f t="shared" si="10"/>
        <v>4月第2周</v>
      </c>
      <c r="D352" s="89" t="s">
        <v>322</v>
      </c>
      <c r="E352" s="89" t="str">
        <f t="shared" si="11"/>
        <v>4月第2周--周3</v>
      </c>
      <c r="F352" s="92" t="s">
        <v>27</v>
      </c>
      <c r="G352" s="92" t="s">
        <v>167</v>
      </c>
      <c r="H352" s="92" t="str">
        <f>_xlfn.XLOOKUP(O352,匹配表1065!T:T,匹配表1065!W:W)</f>
        <v>苏州市</v>
      </c>
      <c r="I352" s="89" t="str">
        <f>_xlfn.XLOOKUP(O352,匹配表1065!T:T,匹配表1065!X:X)</f>
        <v>PME2017</v>
      </c>
      <c r="J352" s="92" t="s">
        <v>323</v>
      </c>
      <c r="K352" s="89" cm="1">
        <f ca="1" t="array" ref="K352:L352">_xlfn.XLOOKUP(J352,匹配表1065!Y:Y,匹配表1065!AA:AB)</f>
        <v>7</v>
      </c>
      <c r="L352" s="89" t="str">
        <v>3个月以上</v>
      </c>
      <c r="M352" s="92" t="s">
        <v>133</v>
      </c>
      <c r="N352" s="92">
        <v>1</v>
      </c>
      <c r="O352" s="93" t="str">
        <f>_xlfn.XLOOKUP(P352,匹配表1065!U:U,匹配表1065!T:T)</f>
        <v>HO00001110</v>
      </c>
      <c r="P352" s="89" t="s">
        <v>324</v>
      </c>
      <c r="Q352" s="92" t="s">
        <v>386</v>
      </c>
      <c r="R352" s="89" t="str">
        <f>_xlfn.XLOOKUP(Q352,匹配表1065!L:L,匹配表1065!O:O)</f>
        <v>C</v>
      </c>
      <c r="S352" s="93" t="str">
        <f>IFERROR(_xlfn.XLOOKUP(Q352,匹配表1065!AI:AI,匹配表1065!AJ:AJ),"绿标")</f>
        <v>绿标</v>
      </c>
      <c r="T352" s="93" t="str" cm="1">
        <f t="array" ref="T352:U352">_xlfn.XLOOKUP(Q352,匹配表1065!L:L,匹配表1065!M:N)</f>
        <v>眩晕</v>
      </c>
      <c r="U352" s="94" t="str">
        <v>耳鼻喉科</v>
      </c>
      <c r="V352" s="95" t="s">
        <v>58</v>
      </c>
      <c r="W352" s="93">
        <f>_xlfn.XLOOKUP(M352,匹配表1065!D:D,匹配表1065!F:F)*N352</f>
        <v>1</v>
      </c>
    </row>
    <row r="353" customHeight="1" spans="1:23">
      <c r="A353" s="89" t="s">
        <v>25</v>
      </c>
      <c r="B353" s="90">
        <v>46120</v>
      </c>
      <c r="C353" s="91" t="str">
        <f t="shared" si="10"/>
        <v>4月第2周</v>
      </c>
      <c r="D353" s="89" t="s">
        <v>322</v>
      </c>
      <c r="E353" s="89" t="str">
        <f t="shared" si="11"/>
        <v>4月第2周--周3</v>
      </c>
      <c r="F353" s="92" t="s">
        <v>27</v>
      </c>
      <c r="G353" s="92" t="s">
        <v>167</v>
      </c>
      <c r="H353" s="92" t="str">
        <f>_xlfn.XLOOKUP(O353,匹配表1065!T:T,匹配表1065!W:W)</f>
        <v>苏州市</v>
      </c>
      <c r="I353" s="89" t="str">
        <f>_xlfn.XLOOKUP(O353,匹配表1065!T:T,匹配表1065!X:X)</f>
        <v>PME2017</v>
      </c>
      <c r="J353" s="92" t="s">
        <v>323</v>
      </c>
      <c r="K353" s="89" cm="1">
        <f ca="1" t="array" ref="K353:L353">_xlfn.XLOOKUP(J353,匹配表1065!Y:Y,匹配表1065!AA:AB)</f>
        <v>7</v>
      </c>
      <c r="L353" s="89" t="str">
        <v>3个月以上</v>
      </c>
      <c r="M353" s="92" t="s">
        <v>35</v>
      </c>
      <c r="N353" s="92">
        <v>1</v>
      </c>
      <c r="O353" s="93" t="str">
        <f>_xlfn.XLOOKUP(P353,匹配表1065!U:U,匹配表1065!T:T)</f>
        <v>HO00001062</v>
      </c>
      <c r="P353" s="89" t="s">
        <v>387</v>
      </c>
      <c r="Q353" s="92" t="s">
        <v>388</v>
      </c>
      <c r="R353" s="89" t="str">
        <f>_xlfn.XLOOKUP(Q353,匹配表1065!L:L,匹配表1065!O:O)</f>
        <v>A</v>
      </c>
      <c r="S353" s="93" t="str">
        <f>IFERROR(_xlfn.XLOOKUP(Q353,匹配表1065!AI:AI,匹配表1065!AJ:AJ),"绿标")</f>
        <v>红标</v>
      </c>
      <c r="T353" s="93" t="str" cm="1">
        <f t="array" ref="T353:U353">_xlfn.XLOOKUP(Q353,匹配表1065!L:L,匹配表1065!M:N)</f>
        <v>头痛</v>
      </c>
      <c r="U353" s="94" t="str">
        <v>神经内科</v>
      </c>
      <c r="V353" s="95" t="s">
        <v>33</v>
      </c>
      <c r="W353" s="93">
        <f>_xlfn.XLOOKUP(M353,匹配表1065!D:D,匹配表1065!F:F)*N353</f>
        <v>4</v>
      </c>
    </row>
    <row r="354" customHeight="1" spans="1:23">
      <c r="A354" s="89" t="s">
        <v>25</v>
      </c>
      <c r="B354" s="90">
        <v>46120</v>
      </c>
      <c r="C354" s="91" t="str">
        <f t="shared" si="10"/>
        <v>4月第2周</v>
      </c>
      <c r="D354" s="89" t="s">
        <v>322</v>
      </c>
      <c r="E354" s="89" t="str">
        <f t="shared" si="11"/>
        <v>4月第2周--周3</v>
      </c>
      <c r="F354" s="92" t="s">
        <v>27</v>
      </c>
      <c r="G354" s="92" t="s">
        <v>167</v>
      </c>
      <c r="H354" s="92" t="str">
        <f>_xlfn.XLOOKUP(O354,匹配表1065!T:T,匹配表1065!W:W)</f>
        <v>南通市</v>
      </c>
      <c r="I354" s="89" t="str">
        <f>_xlfn.XLOOKUP(O354,匹配表1065!T:T,匹配表1065!X:X)</f>
        <v>PME2013</v>
      </c>
      <c r="J354" s="92" t="s">
        <v>180</v>
      </c>
      <c r="K354" s="89" cm="1">
        <f ca="1" t="array" ref="K354:L354">_xlfn.XLOOKUP(J354,匹配表1065!Y:Y,匹配表1065!AA:AB)</f>
        <v>51</v>
      </c>
      <c r="L354" s="89" t="str">
        <v>3个月以上</v>
      </c>
      <c r="M354" s="92" t="s">
        <v>30</v>
      </c>
      <c r="N354" s="92">
        <v>3</v>
      </c>
      <c r="O354" s="93" t="str">
        <f>_xlfn.XLOOKUP(P354,匹配表1065!U:U,匹配表1065!T:T)</f>
        <v>HO00001021</v>
      </c>
      <c r="P354" s="89" t="s">
        <v>181</v>
      </c>
      <c r="Q354" s="92" t="s">
        <v>182</v>
      </c>
      <c r="R354" s="89" t="str">
        <f>_xlfn.XLOOKUP(Q354,匹配表1065!L:L,匹配表1065!O:O)</f>
        <v>C</v>
      </c>
      <c r="S354" s="93" t="str">
        <f>IFERROR(_xlfn.XLOOKUP(Q354,匹配表1065!AI:AI,匹配表1065!AJ:AJ),"绿标")</f>
        <v>红标</v>
      </c>
      <c r="T354" s="93" t="str" cm="1">
        <f t="array" ref="T354:U354">_xlfn.XLOOKUP(Q354,匹配表1065!L:L,匹配表1065!M:N)</f>
        <v>眩晕</v>
      </c>
      <c r="U354" s="94" t="str">
        <v>神经内科</v>
      </c>
      <c r="V354" s="95" t="s">
        <v>70</v>
      </c>
      <c r="W354" s="93">
        <f>_xlfn.XLOOKUP(M354,匹配表1065!D:D,匹配表1065!F:F)*N354</f>
        <v>36</v>
      </c>
    </row>
    <row r="355" customHeight="1" spans="1:23">
      <c r="A355" s="89" t="s">
        <v>25</v>
      </c>
      <c r="B355" s="90">
        <v>46120</v>
      </c>
      <c r="C355" s="91" t="str">
        <f t="shared" si="10"/>
        <v>4月第2周</v>
      </c>
      <c r="D355" s="89" t="s">
        <v>322</v>
      </c>
      <c r="E355" s="89" t="str">
        <f t="shared" si="11"/>
        <v>4月第2周--周3</v>
      </c>
      <c r="F355" s="92" t="s">
        <v>27</v>
      </c>
      <c r="G355" s="92" t="s">
        <v>167</v>
      </c>
      <c r="H355" s="92" t="str">
        <f>_xlfn.XLOOKUP(O355,匹配表1065!T:T,匹配表1065!W:W)</f>
        <v>南通市</v>
      </c>
      <c r="I355" s="89" t="str">
        <f>_xlfn.XLOOKUP(O355,匹配表1065!T:T,匹配表1065!X:X)</f>
        <v>PME2013</v>
      </c>
      <c r="J355" s="92" t="s">
        <v>180</v>
      </c>
      <c r="K355" s="89" cm="1">
        <f ca="1" t="array" ref="K355:L355">_xlfn.XLOOKUP(J355,匹配表1065!Y:Y,匹配表1065!AA:AB)</f>
        <v>51</v>
      </c>
      <c r="L355" s="89" t="str">
        <v>3个月以上</v>
      </c>
      <c r="M355" s="92" t="s">
        <v>35</v>
      </c>
      <c r="N355" s="92">
        <v>1</v>
      </c>
      <c r="O355" s="93" t="str">
        <f>_xlfn.XLOOKUP(P355,匹配表1065!U:U,匹配表1065!T:T)</f>
        <v>HO00001021</v>
      </c>
      <c r="P355" s="89" t="s">
        <v>181</v>
      </c>
      <c r="Q355" s="92" t="s">
        <v>182</v>
      </c>
      <c r="R355" s="89" t="str">
        <f>_xlfn.XLOOKUP(Q355,匹配表1065!L:L,匹配表1065!O:O)</f>
        <v>C</v>
      </c>
      <c r="S355" s="93" t="str">
        <f>IFERROR(_xlfn.XLOOKUP(Q355,匹配表1065!AI:AI,匹配表1065!AJ:AJ),"绿标")</f>
        <v>红标</v>
      </c>
      <c r="T355" s="93" t="str" cm="1">
        <f t="array" ref="T355:U355">_xlfn.XLOOKUP(Q355,匹配表1065!L:L,匹配表1065!M:N)</f>
        <v>眩晕</v>
      </c>
      <c r="U355" s="94" t="str">
        <v>神经内科</v>
      </c>
      <c r="V355" s="95" t="s">
        <v>70</v>
      </c>
      <c r="W355" s="93">
        <f>_xlfn.XLOOKUP(M355,匹配表1065!D:D,匹配表1065!F:F)*N355</f>
        <v>4</v>
      </c>
    </row>
    <row r="356" customHeight="1" spans="1:23">
      <c r="A356" s="89" t="s">
        <v>25</v>
      </c>
      <c r="B356" s="90">
        <v>46120</v>
      </c>
      <c r="C356" s="91" t="str">
        <f t="shared" si="10"/>
        <v>4月第2周</v>
      </c>
      <c r="D356" s="89" t="s">
        <v>322</v>
      </c>
      <c r="E356" s="89" t="str">
        <f t="shared" si="11"/>
        <v>4月第2周--周3</v>
      </c>
      <c r="F356" s="92" t="s">
        <v>27</v>
      </c>
      <c r="G356" s="92" t="s">
        <v>167</v>
      </c>
      <c r="H356" s="92" t="str">
        <f>_xlfn.XLOOKUP(O356,匹配表1065!T:T,匹配表1065!W:W)</f>
        <v>南通市</v>
      </c>
      <c r="I356" s="89" t="str">
        <f>_xlfn.XLOOKUP(O356,匹配表1065!T:T,匹配表1065!X:X)</f>
        <v>PME2013</v>
      </c>
      <c r="J356" s="92" t="s">
        <v>180</v>
      </c>
      <c r="K356" s="89" cm="1">
        <f ca="1" t="array" ref="K356:L356">_xlfn.XLOOKUP(J356,匹配表1065!Y:Y,匹配表1065!AA:AB)</f>
        <v>51</v>
      </c>
      <c r="L356" s="89" t="str">
        <v>3个月以上</v>
      </c>
      <c r="M356" s="92" t="s">
        <v>35</v>
      </c>
      <c r="N356" s="92">
        <v>1</v>
      </c>
      <c r="O356" s="93" t="str">
        <f>_xlfn.XLOOKUP(P356,匹配表1065!U:U,匹配表1065!T:T)</f>
        <v>HO00001066</v>
      </c>
      <c r="P356" s="89" t="s">
        <v>183</v>
      </c>
      <c r="Q356" s="92" t="s">
        <v>184</v>
      </c>
      <c r="R356" s="89" t="str">
        <f>_xlfn.XLOOKUP(Q356,匹配表1065!L:L,匹配表1065!O:O)</f>
        <v>A</v>
      </c>
      <c r="S356" s="93" t="str">
        <f>IFERROR(_xlfn.XLOOKUP(Q356,匹配表1065!AI:AI,匹配表1065!AJ:AJ),"绿标")</f>
        <v>红标</v>
      </c>
      <c r="T356" s="93" t="str" cm="1">
        <f t="array" ref="T356:U356">_xlfn.XLOOKUP(Q356,匹配表1065!L:L,匹配表1065!M:N)</f>
        <v>头痛</v>
      </c>
      <c r="U356" s="94" t="str">
        <v>神经内科</v>
      </c>
      <c r="V356" s="95" t="s">
        <v>42</v>
      </c>
      <c r="W356" s="93">
        <f>_xlfn.XLOOKUP(M356,匹配表1065!D:D,匹配表1065!F:F)*N356</f>
        <v>4</v>
      </c>
    </row>
    <row r="357" customHeight="1" spans="1:23">
      <c r="A357" s="89" t="s">
        <v>25</v>
      </c>
      <c r="B357" s="90">
        <v>46120</v>
      </c>
      <c r="C357" s="91" t="str">
        <f t="shared" si="10"/>
        <v>4月第2周</v>
      </c>
      <c r="D357" s="89" t="s">
        <v>322</v>
      </c>
      <c r="E357" s="89" t="str">
        <f t="shared" si="11"/>
        <v>4月第2周--周3</v>
      </c>
      <c r="F357" s="92" t="s">
        <v>27</v>
      </c>
      <c r="G357" s="92" t="s">
        <v>167</v>
      </c>
      <c r="H357" s="92" t="str">
        <f>_xlfn.XLOOKUP(O357,匹配表1065!T:T,匹配表1065!W:W)</f>
        <v>南通市</v>
      </c>
      <c r="I357" s="89" t="str">
        <f>_xlfn.XLOOKUP(O357,匹配表1065!T:T,匹配表1065!X:X)</f>
        <v>PME2013</v>
      </c>
      <c r="J357" s="92" t="s">
        <v>180</v>
      </c>
      <c r="K357" s="89" cm="1">
        <f ca="1" t="array" ref="K357:L357">_xlfn.XLOOKUP(J357,匹配表1065!Y:Y,匹配表1065!AA:AB)</f>
        <v>51</v>
      </c>
      <c r="L357" s="89" t="str">
        <v>3个月以上</v>
      </c>
      <c r="M357" s="92" t="s">
        <v>35</v>
      </c>
      <c r="N357" s="92">
        <v>1</v>
      </c>
      <c r="O357" s="93" t="str">
        <f>_xlfn.XLOOKUP(P357,匹配表1065!U:U,匹配表1065!T:T)</f>
        <v>HO00001066</v>
      </c>
      <c r="P357" s="89" t="s">
        <v>183</v>
      </c>
      <c r="Q357" s="92" t="s">
        <v>185</v>
      </c>
      <c r="R357" s="89" t="str">
        <f>_xlfn.XLOOKUP(Q357,匹配表1065!L:L,匹配表1065!O:O)</f>
        <v>A</v>
      </c>
      <c r="S357" s="93" t="str">
        <f>IFERROR(_xlfn.XLOOKUP(Q357,匹配表1065!AI:AI,匹配表1065!AJ:AJ),"绿标")</f>
        <v>红标</v>
      </c>
      <c r="T357" s="93" t="str" cm="1">
        <f t="array" ref="T357:U357">_xlfn.XLOOKUP(Q357,匹配表1065!L:L,匹配表1065!M:N)</f>
        <v>头痛</v>
      </c>
      <c r="U357" s="94" t="str">
        <v>神经内科</v>
      </c>
      <c r="V357" s="95" t="s">
        <v>58</v>
      </c>
      <c r="W357" s="93">
        <f>_xlfn.XLOOKUP(M357,匹配表1065!D:D,匹配表1065!F:F)*N357</f>
        <v>4</v>
      </c>
    </row>
    <row r="358" customHeight="1" spans="1:23">
      <c r="A358" s="89" t="s">
        <v>25</v>
      </c>
      <c r="B358" s="90">
        <v>46120</v>
      </c>
      <c r="C358" s="91" t="str">
        <f t="shared" si="10"/>
        <v>4月第2周</v>
      </c>
      <c r="D358" s="89" t="s">
        <v>322</v>
      </c>
      <c r="E358" s="89" t="str">
        <f t="shared" si="11"/>
        <v>4月第2周--周3</v>
      </c>
      <c r="F358" s="92" t="s">
        <v>27</v>
      </c>
      <c r="G358" s="92" t="s">
        <v>167</v>
      </c>
      <c r="H358" s="92" t="str">
        <f>_xlfn.XLOOKUP(O358,匹配表1065!T:T,匹配表1065!W:W)</f>
        <v>苏州市</v>
      </c>
      <c r="I358" s="89" t="str">
        <f>_xlfn.XLOOKUP(O358,匹配表1065!T:T,匹配表1065!X:X)</f>
        <v>PME2016</v>
      </c>
      <c r="J358" s="89" t="s">
        <v>173</v>
      </c>
      <c r="K358" s="89" cm="1">
        <f ca="1" t="array" ref="K358:L358">_xlfn.XLOOKUP(J358,匹配表1065!Y:Y,匹配表1065!AA:AB)</f>
        <v>1</v>
      </c>
      <c r="L358" s="89" t="str">
        <v>3个月以内</v>
      </c>
      <c r="M358" s="92" t="s">
        <v>30</v>
      </c>
      <c r="N358" s="92">
        <v>1</v>
      </c>
      <c r="O358" s="93" t="str">
        <f>_xlfn.XLOOKUP(P358,匹配表1065!U:U,匹配表1065!T:T)</f>
        <v>HO00001043</v>
      </c>
      <c r="P358" s="89" t="s">
        <v>221</v>
      </c>
      <c r="Q358" s="92" t="s">
        <v>291</v>
      </c>
      <c r="R358" s="89" t="str">
        <f>_xlfn.XLOOKUP(Q358,匹配表1065!L:L,匹配表1065!O:O)</f>
        <v>A</v>
      </c>
      <c r="S358" s="93" t="str">
        <f>IFERROR(_xlfn.XLOOKUP(Q358,匹配表1065!AI:AI,匹配表1065!AJ:AJ),"绿标")</f>
        <v>红标</v>
      </c>
      <c r="T358" s="93" t="str" cm="1">
        <f t="array" ref="T358:U358">_xlfn.XLOOKUP(Q358,匹配表1065!L:L,匹配表1065!M:N)</f>
        <v>头痛</v>
      </c>
      <c r="U358" s="94" t="str">
        <v>神经内科</v>
      </c>
      <c r="V358" s="95" t="s">
        <v>67</v>
      </c>
      <c r="W358" s="93">
        <f>_xlfn.XLOOKUP(M358,匹配表1065!D:D,匹配表1065!F:F)*N358</f>
        <v>12</v>
      </c>
    </row>
    <row r="359" customHeight="1" spans="1:23">
      <c r="A359" s="89" t="s">
        <v>25</v>
      </c>
      <c r="B359" s="90">
        <v>46120</v>
      </c>
      <c r="C359" s="91" t="str">
        <f t="shared" si="10"/>
        <v>4月第2周</v>
      </c>
      <c r="D359" s="89" t="s">
        <v>322</v>
      </c>
      <c r="E359" s="89" t="str">
        <f t="shared" si="11"/>
        <v>4月第2周--周3</v>
      </c>
      <c r="F359" s="92" t="s">
        <v>27</v>
      </c>
      <c r="G359" s="92" t="s">
        <v>167</v>
      </c>
      <c r="H359" s="92" t="str">
        <f>_xlfn.XLOOKUP(O359,匹配表1065!T:T,匹配表1065!W:W)</f>
        <v>苏州市</v>
      </c>
      <c r="I359" s="89" t="str">
        <f>_xlfn.XLOOKUP(O359,匹配表1065!T:T,匹配表1065!X:X)</f>
        <v>PME2016</v>
      </c>
      <c r="J359" s="89" t="s">
        <v>173</v>
      </c>
      <c r="K359" s="89" cm="1">
        <f ca="1" t="array" ref="K359:L359">_xlfn.XLOOKUP(J359,匹配表1065!Y:Y,匹配表1065!AA:AB)</f>
        <v>1</v>
      </c>
      <c r="L359" s="89" t="str">
        <v>3个月以内</v>
      </c>
      <c r="M359" s="92" t="s">
        <v>30</v>
      </c>
      <c r="N359" s="92">
        <v>1</v>
      </c>
      <c r="O359" s="93" t="str">
        <f>_xlfn.XLOOKUP(P359,匹配表1065!U:U,匹配表1065!T:T)</f>
        <v>HO00001048</v>
      </c>
      <c r="P359" s="89" t="s">
        <v>176</v>
      </c>
      <c r="Q359" s="92" t="s">
        <v>290</v>
      </c>
      <c r="R359" s="89" t="str">
        <f>_xlfn.XLOOKUP(Q359,匹配表1065!L:L,匹配表1065!O:O)</f>
        <v>A</v>
      </c>
      <c r="S359" s="93" t="str">
        <f>IFERROR(_xlfn.XLOOKUP(Q359,匹配表1065!AI:AI,匹配表1065!AJ:AJ),"绿标")</f>
        <v>红标</v>
      </c>
      <c r="T359" s="93" t="str" cm="1">
        <f t="array" ref="T359:U359">_xlfn.XLOOKUP(Q359,匹配表1065!L:L,匹配表1065!M:N)</f>
        <v>头痛</v>
      </c>
      <c r="U359" s="94" t="str">
        <v>神经内科</v>
      </c>
      <c r="V359" s="95" t="s">
        <v>70</v>
      </c>
      <c r="W359" s="93">
        <f>_xlfn.XLOOKUP(M359,匹配表1065!D:D,匹配表1065!F:F)*N359</f>
        <v>12</v>
      </c>
    </row>
    <row r="360" customHeight="1" spans="1:23">
      <c r="A360" s="89" t="s">
        <v>25</v>
      </c>
      <c r="B360" s="90">
        <v>46120</v>
      </c>
      <c r="C360" s="91" t="str">
        <f t="shared" si="10"/>
        <v>4月第2周</v>
      </c>
      <c r="D360" s="89" t="s">
        <v>322</v>
      </c>
      <c r="E360" s="89" t="str">
        <f t="shared" si="11"/>
        <v>4月第2周--周3</v>
      </c>
      <c r="F360" s="92" t="s">
        <v>27</v>
      </c>
      <c r="G360" s="92" t="s">
        <v>167</v>
      </c>
      <c r="H360" s="92" t="str">
        <f>_xlfn.XLOOKUP(O360,匹配表1065!T:T,匹配表1065!W:W)</f>
        <v>苏州市</v>
      </c>
      <c r="I360" s="89" t="str">
        <f>_xlfn.XLOOKUP(O360,匹配表1065!T:T,匹配表1065!X:X)</f>
        <v>PME2016</v>
      </c>
      <c r="J360" s="89" t="s">
        <v>173</v>
      </c>
      <c r="K360" s="89" cm="1">
        <f ca="1" t="array" ref="K360:L360">_xlfn.XLOOKUP(J360,匹配表1065!Y:Y,匹配表1065!AA:AB)</f>
        <v>1</v>
      </c>
      <c r="L360" s="89" t="str">
        <v>3个月以内</v>
      </c>
      <c r="M360" s="92" t="s">
        <v>35</v>
      </c>
      <c r="N360" s="92">
        <v>1</v>
      </c>
      <c r="O360" s="93" t="str">
        <f>_xlfn.XLOOKUP(P360,匹配表1065!U:U,匹配表1065!T:T)</f>
        <v>HO00001048</v>
      </c>
      <c r="P360" s="89" t="s">
        <v>176</v>
      </c>
      <c r="Q360" s="92" t="s">
        <v>389</v>
      </c>
      <c r="R360" s="89" t="str">
        <f>_xlfn.XLOOKUP(Q360,匹配表1065!L:L,匹配表1065!O:O)</f>
        <v>B</v>
      </c>
      <c r="S360" s="93" t="str">
        <f>IFERROR(_xlfn.XLOOKUP(Q360,匹配表1065!AI:AI,匹配表1065!AJ:AJ),"绿标")</f>
        <v>绿标</v>
      </c>
      <c r="T360" s="93" t="str" cm="1">
        <f t="array" ref="T360:U360">_xlfn.XLOOKUP(Q360,匹配表1065!L:L,匹配表1065!M:N)</f>
        <v>抑郁焦虑</v>
      </c>
      <c r="U360" s="94" t="str">
        <v>神经内科</v>
      </c>
      <c r="V360" s="95" t="s">
        <v>58</v>
      </c>
      <c r="W360" s="93">
        <f>_xlfn.XLOOKUP(M360,匹配表1065!D:D,匹配表1065!F:F)*N360</f>
        <v>4</v>
      </c>
    </row>
    <row r="361" customHeight="1" spans="1:23">
      <c r="A361" s="89" t="s">
        <v>25</v>
      </c>
      <c r="B361" s="90">
        <v>46120</v>
      </c>
      <c r="C361" s="91" t="str">
        <f t="shared" si="10"/>
        <v>4月第2周</v>
      </c>
      <c r="D361" s="89" t="s">
        <v>322</v>
      </c>
      <c r="E361" s="89" t="str">
        <f t="shared" si="11"/>
        <v>4月第2周--周3</v>
      </c>
      <c r="F361" s="92" t="s">
        <v>27</v>
      </c>
      <c r="G361" s="92" t="s">
        <v>167</v>
      </c>
      <c r="H361" s="92" t="str">
        <f>_xlfn.XLOOKUP(O361,匹配表1065!T:T,匹配表1065!W:W)</f>
        <v>苏州市</v>
      </c>
      <c r="I361" s="89" t="str">
        <f>_xlfn.XLOOKUP(O361,匹配表1065!T:T,匹配表1065!X:X)</f>
        <v>PME2016</v>
      </c>
      <c r="J361" s="89" t="s">
        <v>173</v>
      </c>
      <c r="K361" s="89" cm="1">
        <f ca="1" t="array" ref="K361:L361">_xlfn.XLOOKUP(J361,匹配表1065!Y:Y,匹配表1065!AA:AB)</f>
        <v>1</v>
      </c>
      <c r="L361" s="89" t="str">
        <v>3个月以内</v>
      </c>
      <c r="M361" s="92" t="s">
        <v>35</v>
      </c>
      <c r="N361" s="92">
        <v>1</v>
      </c>
      <c r="O361" s="93" t="str">
        <f>_xlfn.XLOOKUP(P361,匹配表1065!U:U,匹配表1065!T:T)</f>
        <v>HO00001043</v>
      </c>
      <c r="P361" s="89" t="s">
        <v>221</v>
      </c>
      <c r="Q361" s="92" t="s">
        <v>390</v>
      </c>
      <c r="R361" s="89" t="str">
        <f>_xlfn.XLOOKUP(Q361,匹配表1065!L:L,匹配表1065!O:O)</f>
        <v>B</v>
      </c>
      <c r="S361" s="93" t="str">
        <f>IFERROR(_xlfn.XLOOKUP(Q361,匹配表1065!AI:AI,匹配表1065!AJ:AJ),"绿标")</f>
        <v>绿标</v>
      </c>
      <c r="T361" s="93" t="str" cm="1">
        <f t="array" ref="T361:U361">_xlfn.XLOOKUP(Q361,匹配表1065!L:L,匹配表1065!M:N)</f>
        <v>脑血管</v>
      </c>
      <c r="U361" s="94" t="str">
        <v>神经内科</v>
      </c>
      <c r="V361" s="95" t="s">
        <v>33</v>
      </c>
      <c r="W361" s="93">
        <f>_xlfn.XLOOKUP(M361,匹配表1065!D:D,匹配表1065!F:F)*N361</f>
        <v>4</v>
      </c>
    </row>
    <row r="362" customHeight="1" spans="1:23">
      <c r="A362" s="89" t="s">
        <v>25</v>
      </c>
      <c r="B362" s="90">
        <v>46120</v>
      </c>
      <c r="C362" s="91" t="str">
        <f t="shared" si="10"/>
        <v>4月第2周</v>
      </c>
      <c r="D362" s="89" t="s">
        <v>322</v>
      </c>
      <c r="E362" s="89" t="str">
        <f t="shared" si="11"/>
        <v>4月第2周--周3</v>
      </c>
      <c r="F362" s="92" t="s">
        <v>27</v>
      </c>
      <c r="G362" s="92" t="s">
        <v>104</v>
      </c>
      <c r="H362" s="92" t="str">
        <f>_xlfn.XLOOKUP(O362,匹配表1065!T:T,匹配表1065!W:W)</f>
        <v>聊城市</v>
      </c>
      <c r="I362" s="89" t="str">
        <f>_xlfn.XLOOKUP(O362,匹配表1065!T:T,匹配表1065!X:X)</f>
        <v>PME2046</v>
      </c>
      <c r="J362" s="92" t="s">
        <v>108</v>
      </c>
      <c r="K362" s="89" cm="1">
        <f ca="1" t="array" ref="K362:L362">_xlfn.XLOOKUP(J362,匹配表1065!Y:Y,匹配表1065!AA:AB)</f>
        <v>8</v>
      </c>
      <c r="L362" s="89" t="str">
        <v>3个月以上</v>
      </c>
      <c r="M362" s="92" t="s">
        <v>30</v>
      </c>
      <c r="N362" s="92">
        <v>1</v>
      </c>
      <c r="O362" s="93" t="str">
        <f>_xlfn.XLOOKUP(P362,匹配表1065!U:U,匹配表1065!T:T)</f>
        <v>HO00001415</v>
      </c>
      <c r="P362" s="89" t="s">
        <v>109</v>
      </c>
      <c r="Q362" s="92" t="s">
        <v>110</v>
      </c>
      <c r="R362" s="89" t="str">
        <f>_xlfn.XLOOKUP(Q362,匹配表1065!L:L,匹配表1065!O:O)</f>
        <v>B</v>
      </c>
      <c r="S362" s="93" t="str">
        <f>IFERROR(_xlfn.XLOOKUP(Q362,匹配表1065!AI:AI,匹配表1065!AJ:AJ),"绿标")</f>
        <v>绿标</v>
      </c>
      <c r="T362" s="93" t="str" cm="1">
        <f t="array" ref="T362:U362">_xlfn.XLOOKUP(Q362,匹配表1065!L:L,匹配表1065!M:N)</f>
        <v>脑血管</v>
      </c>
      <c r="U362" s="94" t="str">
        <v>神经内科</v>
      </c>
      <c r="V362" s="95" t="s">
        <v>33</v>
      </c>
      <c r="W362" s="93">
        <f>_xlfn.XLOOKUP(M362,匹配表1065!D:D,匹配表1065!F:F)*N362</f>
        <v>12</v>
      </c>
    </row>
    <row r="363" customHeight="1" spans="1:23">
      <c r="A363" s="89" t="s">
        <v>25</v>
      </c>
      <c r="B363" s="90">
        <v>46120</v>
      </c>
      <c r="C363" s="91" t="str">
        <f t="shared" si="10"/>
        <v>4月第2周</v>
      </c>
      <c r="D363" s="89" t="s">
        <v>322</v>
      </c>
      <c r="E363" s="89" t="str">
        <f t="shared" si="11"/>
        <v>4月第2周--周3</v>
      </c>
      <c r="F363" s="92" t="s">
        <v>27</v>
      </c>
      <c r="G363" s="92" t="s">
        <v>104</v>
      </c>
      <c r="H363" s="92" t="str">
        <f>_xlfn.XLOOKUP(O363,匹配表1065!T:T,匹配表1065!W:W)</f>
        <v>济南市</v>
      </c>
      <c r="I363" s="89" t="str">
        <f>_xlfn.XLOOKUP(O363,匹配表1065!T:T,匹配表1065!X:X)</f>
        <v>PME2044</v>
      </c>
      <c r="J363" s="92" t="s">
        <v>105</v>
      </c>
      <c r="K363" s="89" cm="1">
        <f ca="1" t="array" ref="K363:L363">_xlfn.XLOOKUP(J363,匹配表1065!Y:Y,匹配表1065!AA:AB)</f>
        <v>8</v>
      </c>
      <c r="L363" s="89" t="str">
        <v>3个月以上</v>
      </c>
      <c r="M363" s="92" t="s">
        <v>30</v>
      </c>
      <c r="N363" s="92">
        <v>1</v>
      </c>
      <c r="O363" s="93" t="str">
        <f>_xlfn.XLOOKUP(P363,匹配表1065!U:U,匹配表1065!T:T)</f>
        <v>HO00001401</v>
      </c>
      <c r="P363" s="89" t="s">
        <v>106</v>
      </c>
      <c r="Q363" s="92" t="s">
        <v>107</v>
      </c>
      <c r="R363" s="89" t="str">
        <f>_xlfn.XLOOKUP(Q363,匹配表1065!L:L,匹配表1065!O:O)</f>
        <v>B</v>
      </c>
      <c r="S363" s="93" t="str">
        <f>IFERROR(_xlfn.XLOOKUP(Q363,匹配表1065!AI:AI,匹配表1065!AJ:AJ),"绿标")</f>
        <v>红标</v>
      </c>
      <c r="T363" s="93" t="str" cm="1">
        <f t="array" ref="T363:U363">_xlfn.XLOOKUP(Q363,匹配表1065!L:L,匹配表1065!M:N)</f>
        <v>脑血管</v>
      </c>
      <c r="U363" s="94" t="str">
        <v>神经内科</v>
      </c>
      <c r="V363" s="95" t="s">
        <v>42</v>
      </c>
      <c r="W363" s="93">
        <f>_xlfn.XLOOKUP(M363,匹配表1065!D:D,匹配表1065!F:F)*N363</f>
        <v>12</v>
      </c>
    </row>
    <row r="364" customHeight="1" spans="1:23">
      <c r="A364" s="89" t="s">
        <v>25</v>
      </c>
      <c r="B364" s="90">
        <v>46120</v>
      </c>
      <c r="C364" s="91" t="str">
        <f t="shared" si="10"/>
        <v>4月第2周</v>
      </c>
      <c r="D364" s="89" t="s">
        <v>322</v>
      </c>
      <c r="E364" s="89" t="str">
        <f t="shared" si="11"/>
        <v>4月第2周--周3</v>
      </c>
      <c r="F364" s="92" t="s">
        <v>27</v>
      </c>
      <c r="G364" s="92" t="s">
        <v>104</v>
      </c>
      <c r="H364" s="92" t="str">
        <f>_xlfn.XLOOKUP(O364,匹配表1065!T:T,匹配表1065!W:W)</f>
        <v>东营市</v>
      </c>
      <c r="I364" s="89" t="str">
        <f>_xlfn.XLOOKUP(O364,匹配表1065!T:T,匹配表1065!X:X)</f>
        <v>PME2028</v>
      </c>
      <c r="J364" s="92" t="s">
        <v>121</v>
      </c>
      <c r="K364" s="89" cm="1">
        <f ca="1" t="array" ref="K364:L364">_xlfn.XLOOKUP(J364,匹配表1065!Y:Y,匹配表1065!AA:AB)</f>
        <v>26</v>
      </c>
      <c r="L364" s="89" t="str">
        <v>3个月以上</v>
      </c>
      <c r="M364" s="92" t="s">
        <v>30</v>
      </c>
      <c r="N364" s="92">
        <v>1</v>
      </c>
      <c r="O364" s="93" t="str">
        <f>_xlfn.XLOOKUP(P364,匹配表1065!U:U,匹配表1065!T:T)</f>
        <v>HO00001421</v>
      </c>
      <c r="P364" s="89" t="s">
        <v>122</v>
      </c>
      <c r="Q364" s="92" t="s">
        <v>328</v>
      </c>
      <c r="R364" s="89" t="str">
        <f>_xlfn.XLOOKUP(Q364,匹配表1065!L:L,匹配表1065!O:O)</f>
        <v>B</v>
      </c>
      <c r="S364" s="93" t="str">
        <f>IFERROR(_xlfn.XLOOKUP(Q364,匹配表1065!AI:AI,匹配表1065!AJ:AJ),"绿标")</f>
        <v>绿标</v>
      </c>
      <c r="T364" s="93" t="str" cm="1">
        <f t="array" ref="T364:U364">_xlfn.XLOOKUP(Q364,匹配表1065!L:L,匹配表1065!M:N)</f>
        <v>抑郁焦虑</v>
      </c>
      <c r="U364" s="94" t="str">
        <v>神经内科</v>
      </c>
      <c r="V364" s="95" t="s">
        <v>42</v>
      </c>
      <c r="W364" s="93">
        <f>_xlfn.XLOOKUP(M364,匹配表1065!D:D,匹配表1065!F:F)*N364</f>
        <v>12</v>
      </c>
    </row>
    <row r="365" customHeight="1" spans="1:23">
      <c r="A365" s="89" t="s">
        <v>25</v>
      </c>
      <c r="B365" s="90">
        <v>46120</v>
      </c>
      <c r="C365" s="91" t="str">
        <f t="shared" si="10"/>
        <v>4月第2周</v>
      </c>
      <c r="D365" s="89" t="s">
        <v>322</v>
      </c>
      <c r="E365" s="89" t="str">
        <f t="shared" si="11"/>
        <v>4月第2周--周3</v>
      </c>
      <c r="F365" s="92" t="s">
        <v>27</v>
      </c>
      <c r="G365" s="92" t="s">
        <v>104</v>
      </c>
      <c r="H365" s="92" t="str">
        <f>_xlfn.XLOOKUP(O365,匹配表1065!T:T,匹配表1065!W:W)</f>
        <v>东营市</v>
      </c>
      <c r="I365" s="89" t="str">
        <f>_xlfn.XLOOKUP(O365,匹配表1065!T:T,匹配表1065!X:X)</f>
        <v>PME2028</v>
      </c>
      <c r="J365" s="92" t="s">
        <v>121</v>
      </c>
      <c r="K365" s="89" cm="1">
        <f ca="1" t="array" ref="K365:L365">_xlfn.XLOOKUP(J365,匹配表1065!Y:Y,匹配表1065!AA:AB)</f>
        <v>26</v>
      </c>
      <c r="L365" s="89" t="str">
        <v>3个月以上</v>
      </c>
      <c r="M365" s="92" t="s">
        <v>30</v>
      </c>
      <c r="N365" s="92">
        <v>1</v>
      </c>
      <c r="O365" s="93" t="str">
        <f>_xlfn.XLOOKUP(P365,匹配表1065!U:U,匹配表1065!T:T)</f>
        <v>HO00001421</v>
      </c>
      <c r="P365" s="89" t="s">
        <v>122</v>
      </c>
      <c r="Q365" s="92" t="s">
        <v>123</v>
      </c>
      <c r="R365" s="89" t="str">
        <f>_xlfn.XLOOKUP(Q365,匹配表1065!L:L,匹配表1065!O:O)</f>
        <v>A</v>
      </c>
      <c r="S365" s="93" t="str">
        <f>IFERROR(_xlfn.XLOOKUP(Q365,匹配表1065!AI:AI,匹配表1065!AJ:AJ),"绿标")</f>
        <v>红标</v>
      </c>
      <c r="T365" s="93" t="str" cm="1">
        <f t="array" ref="T365:U365">_xlfn.XLOOKUP(Q365,匹配表1065!L:L,匹配表1065!M:N)</f>
        <v>头痛</v>
      </c>
      <c r="U365" s="94" t="str">
        <v>神经内科</v>
      </c>
      <c r="V365" s="95" t="s">
        <v>67</v>
      </c>
      <c r="W365" s="93">
        <f>_xlfn.XLOOKUP(M365,匹配表1065!D:D,匹配表1065!F:F)*N365</f>
        <v>12</v>
      </c>
    </row>
    <row r="366" customHeight="1" spans="1:23">
      <c r="A366" s="89" t="s">
        <v>25</v>
      </c>
      <c r="B366" s="90">
        <v>46120</v>
      </c>
      <c r="C366" s="91" t="str">
        <f t="shared" si="10"/>
        <v>4月第2周</v>
      </c>
      <c r="D366" s="89" t="s">
        <v>322</v>
      </c>
      <c r="E366" s="89" t="str">
        <f t="shared" si="11"/>
        <v>4月第2周--周3</v>
      </c>
      <c r="F366" s="92" t="s">
        <v>27</v>
      </c>
      <c r="G366" s="92" t="s">
        <v>104</v>
      </c>
      <c r="H366" s="92" t="str">
        <f>_xlfn.XLOOKUP(O366,匹配表1065!T:T,匹配表1065!W:W)</f>
        <v>济南市</v>
      </c>
      <c r="I366" s="89" t="str">
        <f>_xlfn.XLOOKUP(O366,匹配表1065!T:T,匹配表1065!X:X)</f>
        <v>PME2026</v>
      </c>
      <c r="J366" s="92" t="s">
        <v>116</v>
      </c>
      <c r="K366" s="89" cm="1">
        <f ca="1" t="array" ref="K366:L366">_xlfn.XLOOKUP(J366,匹配表1065!Y:Y,匹配表1065!AA:AB)</f>
        <v>13</v>
      </c>
      <c r="L366" s="89" t="str">
        <v>3个月以上</v>
      </c>
      <c r="M366" s="92" t="s">
        <v>30</v>
      </c>
      <c r="N366" s="92">
        <v>1</v>
      </c>
      <c r="O366" s="93" t="str">
        <f>_xlfn.XLOOKUP(P366,匹配表1065!U:U,匹配表1065!T:T)</f>
        <v>HO00001409</v>
      </c>
      <c r="P366" s="89" t="s">
        <v>117</v>
      </c>
      <c r="Q366" s="92" t="s">
        <v>118</v>
      </c>
      <c r="R366" s="89" t="str">
        <f>_xlfn.XLOOKUP(Q366,匹配表1065!L:L,匹配表1065!O:O)</f>
        <v>A</v>
      </c>
      <c r="S366" s="93" t="str">
        <f>IFERROR(_xlfn.XLOOKUP(Q366,匹配表1065!AI:AI,匹配表1065!AJ:AJ),"绿标")</f>
        <v>绿标</v>
      </c>
      <c r="T366" s="93" t="str" cm="1">
        <f t="array" ref="T366:U366">_xlfn.XLOOKUP(Q366,匹配表1065!L:L,匹配表1065!M:N)</f>
        <v>头痛</v>
      </c>
      <c r="U366" s="94" t="str">
        <v>神经内科</v>
      </c>
      <c r="V366" s="95" t="s">
        <v>42</v>
      </c>
      <c r="W366" s="93">
        <f>_xlfn.XLOOKUP(M366,匹配表1065!D:D,匹配表1065!F:F)*N366</f>
        <v>12</v>
      </c>
    </row>
    <row r="367" customHeight="1" spans="1:23">
      <c r="A367" s="89" t="s">
        <v>25</v>
      </c>
      <c r="B367" s="90">
        <v>46120</v>
      </c>
      <c r="C367" s="91" t="str">
        <f t="shared" si="10"/>
        <v>4月第2周</v>
      </c>
      <c r="D367" s="89" t="s">
        <v>322</v>
      </c>
      <c r="E367" s="89" t="str">
        <f t="shared" si="11"/>
        <v>4月第2周--周3</v>
      </c>
      <c r="F367" s="92" t="s">
        <v>27</v>
      </c>
      <c r="G367" s="92" t="s">
        <v>104</v>
      </c>
      <c r="H367" s="92" t="str">
        <f>_xlfn.XLOOKUP(O367,匹配表1065!T:T,匹配表1065!W:W)</f>
        <v>济南市</v>
      </c>
      <c r="I367" s="89" t="str">
        <f>_xlfn.XLOOKUP(O367,匹配表1065!T:T,匹配表1065!X:X)</f>
        <v>PME2026</v>
      </c>
      <c r="J367" s="92" t="s">
        <v>116</v>
      </c>
      <c r="K367" s="89" cm="1">
        <f ca="1" t="array" ref="K367:L367">_xlfn.XLOOKUP(J367,匹配表1065!Y:Y,匹配表1065!AA:AB)</f>
        <v>13</v>
      </c>
      <c r="L367" s="89" t="str">
        <v>3个月以上</v>
      </c>
      <c r="M367" s="92" t="s">
        <v>133</v>
      </c>
      <c r="N367" s="92">
        <v>6</v>
      </c>
      <c r="O367" s="93" t="str">
        <f>_xlfn.XLOOKUP(P367,匹配表1065!U:U,匹配表1065!T:T)</f>
        <v>HO00001409</v>
      </c>
      <c r="P367" s="89" t="s">
        <v>117</v>
      </c>
      <c r="Q367" s="92" t="s">
        <v>118</v>
      </c>
      <c r="R367" s="89" t="str">
        <f>_xlfn.XLOOKUP(Q367,匹配表1065!L:L,匹配表1065!O:O)</f>
        <v>A</v>
      </c>
      <c r="S367" s="93" t="str">
        <f>IFERROR(_xlfn.XLOOKUP(Q367,匹配表1065!AI:AI,匹配表1065!AJ:AJ),"绿标")</f>
        <v>绿标</v>
      </c>
      <c r="T367" s="93" t="str" cm="1">
        <f t="array" ref="T367:U367">_xlfn.XLOOKUP(Q367,匹配表1065!L:L,匹配表1065!M:N)</f>
        <v>头痛</v>
      </c>
      <c r="U367" s="94" t="str">
        <v>神经内科</v>
      </c>
      <c r="V367" s="95" t="s">
        <v>33</v>
      </c>
      <c r="W367" s="93">
        <f>_xlfn.XLOOKUP(M367,匹配表1065!D:D,匹配表1065!F:F)*N367</f>
        <v>6</v>
      </c>
    </row>
    <row r="368" customHeight="1" spans="1:23">
      <c r="A368" s="89" t="s">
        <v>25</v>
      </c>
      <c r="B368" s="90">
        <v>46120</v>
      </c>
      <c r="C368" s="91" t="str">
        <f t="shared" si="10"/>
        <v>4月第2周</v>
      </c>
      <c r="D368" s="89" t="s">
        <v>322</v>
      </c>
      <c r="E368" s="89" t="str">
        <f t="shared" si="11"/>
        <v>4月第2周--周3</v>
      </c>
      <c r="F368" s="92" t="s">
        <v>27</v>
      </c>
      <c r="G368" s="92" t="s">
        <v>104</v>
      </c>
      <c r="H368" s="92" t="str">
        <f>_xlfn.XLOOKUP(O368,匹配表1065!T:T,匹配表1065!W:W)</f>
        <v>济南市</v>
      </c>
      <c r="I368" s="89" t="str">
        <f>_xlfn.XLOOKUP(O368,匹配表1065!T:T,匹配表1065!X:X)</f>
        <v>PME2025</v>
      </c>
      <c r="J368" s="92" t="s">
        <v>111</v>
      </c>
      <c r="K368" s="89" cm="1">
        <f ca="1" t="array" ref="K368:L368">_xlfn.XLOOKUP(J368,匹配表1065!Y:Y,匹配表1065!AA:AB)</f>
        <v>30</v>
      </c>
      <c r="L368" s="89" t="str">
        <v>3个月以上</v>
      </c>
      <c r="M368" s="92" t="s">
        <v>55</v>
      </c>
      <c r="N368" s="92">
        <v>2</v>
      </c>
      <c r="O368" s="93" t="str">
        <f>_xlfn.XLOOKUP(P368,匹配表1065!U:U,匹配表1065!T:T)</f>
        <v>HO00001400</v>
      </c>
      <c r="P368" s="89" t="s">
        <v>112</v>
      </c>
      <c r="Q368" s="92" t="s">
        <v>115</v>
      </c>
      <c r="R368" s="89" t="str">
        <f>_xlfn.XLOOKUP(Q368,匹配表1065!L:L,匹配表1065!O:O)</f>
        <v>B</v>
      </c>
      <c r="S368" s="93" t="str">
        <f>IFERROR(_xlfn.XLOOKUP(Q368,匹配表1065!AI:AI,匹配表1065!AJ:AJ),"绿标")</f>
        <v>绿标</v>
      </c>
      <c r="T368" s="93" t="str" cm="1">
        <f t="array" ref="T368:U368">_xlfn.XLOOKUP(Q368,匹配表1065!L:L,匹配表1065!M:N)</f>
        <v>癫痫</v>
      </c>
      <c r="U368" s="94" t="str">
        <v>神经内科</v>
      </c>
      <c r="V368" s="95" t="s">
        <v>67</v>
      </c>
      <c r="W368" s="93">
        <f>_xlfn.XLOOKUP(M368,匹配表1065!D:D,匹配表1065!F:F)*N368</f>
        <v>16</v>
      </c>
    </row>
    <row r="369" customHeight="1" spans="1:23">
      <c r="A369" s="89" t="s">
        <v>25</v>
      </c>
      <c r="B369" s="90">
        <v>46120</v>
      </c>
      <c r="C369" s="91" t="str">
        <f t="shared" si="10"/>
        <v>4月第2周</v>
      </c>
      <c r="D369" s="89" t="s">
        <v>322</v>
      </c>
      <c r="E369" s="89" t="str">
        <f t="shared" si="11"/>
        <v>4月第2周--周3</v>
      </c>
      <c r="F369" s="92" t="s">
        <v>27</v>
      </c>
      <c r="G369" s="92" t="s">
        <v>104</v>
      </c>
      <c r="H369" s="92" t="str">
        <f>_xlfn.XLOOKUP(O369,匹配表1065!T:T,匹配表1065!W:W)</f>
        <v>济南市</v>
      </c>
      <c r="I369" s="89" t="str">
        <f>_xlfn.XLOOKUP(O369,匹配表1065!T:T,匹配表1065!X:X)</f>
        <v>PME2025</v>
      </c>
      <c r="J369" s="92" t="s">
        <v>111</v>
      </c>
      <c r="K369" s="89" cm="1">
        <f ca="1" t="array" ref="K369:L369">_xlfn.XLOOKUP(J369,匹配表1065!Y:Y,匹配表1065!AA:AB)</f>
        <v>30</v>
      </c>
      <c r="L369" s="89" t="str">
        <v>3个月以上</v>
      </c>
      <c r="M369" s="92" t="s">
        <v>35</v>
      </c>
      <c r="N369" s="92">
        <v>1</v>
      </c>
      <c r="O369" s="93" t="str">
        <f>_xlfn.XLOOKUP(P369,匹配表1065!U:U,匹配表1065!T:T)</f>
        <v>HO00001400</v>
      </c>
      <c r="P369" s="89" t="s">
        <v>112</v>
      </c>
      <c r="Q369" s="92" t="s">
        <v>114</v>
      </c>
      <c r="R369" s="89" t="str">
        <f>_xlfn.XLOOKUP(Q369,匹配表1065!L:L,匹配表1065!O:O)</f>
        <v>A</v>
      </c>
      <c r="S369" s="93" t="str">
        <f>IFERROR(_xlfn.XLOOKUP(Q369,匹配表1065!AI:AI,匹配表1065!AJ:AJ),"绿标")</f>
        <v>绿标</v>
      </c>
      <c r="T369" s="93" t="str" cm="1">
        <f t="array" ref="T369:U369">_xlfn.XLOOKUP(Q369,匹配表1065!L:L,匹配表1065!M:N)</f>
        <v>头痛</v>
      </c>
      <c r="U369" s="94" t="str">
        <v>神经内科</v>
      </c>
      <c r="V369" s="95" t="s">
        <v>58</v>
      </c>
      <c r="W369" s="93">
        <f>_xlfn.XLOOKUP(M369,匹配表1065!D:D,匹配表1065!F:F)*N369</f>
        <v>4</v>
      </c>
    </row>
    <row r="370" customHeight="1" spans="1:23">
      <c r="A370" s="89" t="s">
        <v>25</v>
      </c>
      <c r="B370" s="90">
        <v>46120</v>
      </c>
      <c r="C370" s="91" t="str">
        <f t="shared" si="10"/>
        <v>4月第2周</v>
      </c>
      <c r="D370" s="89" t="s">
        <v>322</v>
      </c>
      <c r="E370" s="89" t="str">
        <f t="shared" si="11"/>
        <v>4月第2周--周3</v>
      </c>
      <c r="F370" s="92" t="s">
        <v>27</v>
      </c>
      <c r="G370" s="92" t="s">
        <v>104</v>
      </c>
      <c r="H370" s="92" t="str">
        <f>_xlfn.XLOOKUP(O370,匹配表1065!T:T,匹配表1065!W:W)</f>
        <v>济南市</v>
      </c>
      <c r="I370" s="89" t="str">
        <f>_xlfn.XLOOKUP(O370,匹配表1065!T:T,匹配表1065!X:X)</f>
        <v>PME2025</v>
      </c>
      <c r="J370" s="92" t="s">
        <v>111</v>
      </c>
      <c r="K370" s="89" cm="1">
        <f ca="1" t="array" ref="K370:L370">_xlfn.XLOOKUP(J370,匹配表1065!Y:Y,匹配表1065!AA:AB)</f>
        <v>30</v>
      </c>
      <c r="L370" s="89" t="str">
        <v>3个月以上</v>
      </c>
      <c r="M370" s="92" t="s">
        <v>35</v>
      </c>
      <c r="N370" s="92">
        <v>1</v>
      </c>
      <c r="O370" s="93" t="str">
        <f>_xlfn.XLOOKUP(P370,匹配表1065!U:U,匹配表1065!T:T)</f>
        <v>HO00001400</v>
      </c>
      <c r="P370" s="89" t="s">
        <v>112</v>
      </c>
      <c r="Q370" s="92" t="s">
        <v>391</v>
      </c>
      <c r="R370" s="89" t="str">
        <f>_xlfn.XLOOKUP(Q370,匹配表1065!L:L,匹配表1065!O:O)</f>
        <v>B</v>
      </c>
      <c r="S370" s="93" t="str">
        <f>IFERROR(_xlfn.XLOOKUP(Q370,匹配表1065!AI:AI,匹配表1065!AJ:AJ),"绿标")</f>
        <v>绿标</v>
      </c>
      <c r="T370" s="93" t="str" cm="1">
        <f t="array" ref="T370:U370">_xlfn.XLOOKUP(Q370,匹配表1065!L:L,匹配表1065!M:N)</f>
        <v>脑血管</v>
      </c>
      <c r="U370" s="94" t="str">
        <v>神经内科</v>
      </c>
      <c r="V370" s="95" t="s">
        <v>58</v>
      </c>
      <c r="W370" s="93">
        <f>_xlfn.XLOOKUP(M370,匹配表1065!D:D,匹配表1065!F:F)*N370</f>
        <v>4</v>
      </c>
    </row>
    <row r="371" customHeight="1" spans="1:23">
      <c r="A371" s="89" t="s">
        <v>25</v>
      </c>
      <c r="B371" s="90">
        <v>46120</v>
      </c>
      <c r="C371" s="91" t="str">
        <f t="shared" si="10"/>
        <v>4月第2周</v>
      </c>
      <c r="D371" s="89" t="s">
        <v>322</v>
      </c>
      <c r="E371" s="89" t="str">
        <f t="shared" si="11"/>
        <v>4月第2周--周3</v>
      </c>
      <c r="F371" s="92" t="s">
        <v>27</v>
      </c>
      <c r="G371" s="92" t="s">
        <v>104</v>
      </c>
      <c r="H371" s="92" t="str">
        <f>_xlfn.XLOOKUP(O371,匹配表1065!T:T,匹配表1065!W:W)</f>
        <v>济南市</v>
      </c>
      <c r="I371" s="89" t="str">
        <f>_xlfn.XLOOKUP(O371,匹配表1065!T:T,匹配表1065!X:X)</f>
        <v>PME2024</v>
      </c>
      <c r="J371" s="92" t="s">
        <v>125</v>
      </c>
      <c r="K371" s="89" cm="1">
        <f ca="1" t="array" ref="K371:L371">_xlfn.XLOOKUP(J371,匹配表1065!Y:Y,匹配表1065!AA:AB)</f>
        <v>9</v>
      </c>
      <c r="L371" s="89" t="str">
        <v>3个月以上</v>
      </c>
      <c r="M371" s="92" t="s">
        <v>30</v>
      </c>
      <c r="N371" s="92">
        <v>1</v>
      </c>
      <c r="O371" s="93" t="str">
        <f>_xlfn.XLOOKUP(P371,匹配表1065!U:U,匹配表1065!T:T)</f>
        <v>HO00001404</v>
      </c>
      <c r="P371" s="89" t="s">
        <v>126</v>
      </c>
      <c r="Q371" s="92" t="s">
        <v>127</v>
      </c>
      <c r="R371" s="89" t="str">
        <f>_xlfn.XLOOKUP(Q371,匹配表1065!L:L,匹配表1065!O:O)</f>
        <v>A</v>
      </c>
      <c r="S371" s="93" t="str">
        <f>IFERROR(_xlfn.XLOOKUP(Q371,匹配表1065!AI:AI,匹配表1065!AJ:AJ),"绿标")</f>
        <v>红标</v>
      </c>
      <c r="T371" s="93" t="str" cm="1">
        <f t="array" ref="T371:U371">_xlfn.XLOOKUP(Q371,匹配表1065!L:L,匹配表1065!M:N)</f>
        <v>头痛</v>
      </c>
      <c r="U371" s="94" t="str">
        <v>神经内科</v>
      </c>
      <c r="V371" s="95" t="s">
        <v>67</v>
      </c>
      <c r="W371" s="93">
        <f>_xlfn.XLOOKUP(M371,匹配表1065!D:D,匹配表1065!F:F)*N371</f>
        <v>12</v>
      </c>
    </row>
    <row r="372" customHeight="1" spans="1:23">
      <c r="A372" s="89" t="s">
        <v>25</v>
      </c>
      <c r="B372" s="90">
        <v>46120</v>
      </c>
      <c r="C372" s="91" t="str">
        <f t="shared" si="10"/>
        <v>4月第2周</v>
      </c>
      <c r="D372" s="89" t="s">
        <v>322</v>
      </c>
      <c r="E372" s="89" t="str">
        <f t="shared" si="11"/>
        <v>4月第2周--周3</v>
      </c>
      <c r="F372" s="92" t="s">
        <v>27</v>
      </c>
      <c r="G372" s="92" t="s">
        <v>104</v>
      </c>
      <c r="H372" s="92" t="str">
        <f>_xlfn.XLOOKUP(O372,匹配表1065!T:T,匹配表1065!W:W)</f>
        <v>济南市</v>
      </c>
      <c r="I372" s="89" t="str">
        <f>_xlfn.XLOOKUP(O372,匹配表1065!T:T,匹配表1065!X:X)</f>
        <v>PME2024</v>
      </c>
      <c r="J372" s="92" t="s">
        <v>125</v>
      </c>
      <c r="K372" s="89" cm="1">
        <f ca="1" t="array" ref="K372:L372">_xlfn.XLOOKUP(J372,匹配表1065!Y:Y,匹配表1065!AA:AB)</f>
        <v>9</v>
      </c>
      <c r="L372" s="89" t="str">
        <v>3个月以上</v>
      </c>
      <c r="M372" s="92" t="s">
        <v>35</v>
      </c>
      <c r="N372" s="92">
        <v>1</v>
      </c>
      <c r="O372" s="93" t="str">
        <f>_xlfn.XLOOKUP(P372,匹配表1065!U:U,匹配表1065!T:T)</f>
        <v>HO00001404</v>
      </c>
      <c r="P372" s="89" t="s">
        <v>126</v>
      </c>
      <c r="Q372" s="92" t="s">
        <v>235</v>
      </c>
      <c r="R372" s="89" t="str">
        <f>_xlfn.XLOOKUP(Q372,匹配表1065!L:L,匹配表1065!O:O)</f>
        <v>B</v>
      </c>
      <c r="S372" s="93" t="str">
        <f>IFERROR(_xlfn.XLOOKUP(Q372,匹配表1065!AI:AI,匹配表1065!AJ:AJ),"绿标")</f>
        <v>绿标</v>
      </c>
      <c r="T372" s="93" t="str" cm="1">
        <f t="array" ref="T372:U372">_xlfn.XLOOKUP(Q372,匹配表1065!L:L,匹配表1065!M:N)</f>
        <v>脑血管</v>
      </c>
      <c r="U372" s="94" t="str">
        <v>神经内科</v>
      </c>
      <c r="V372" s="95" t="s">
        <v>33</v>
      </c>
      <c r="W372" s="93">
        <f>_xlfn.XLOOKUP(M372,匹配表1065!D:D,匹配表1065!F:F)*N372</f>
        <v>4</v>
      </c>
    </row>
    <row r="373" customHeight="1" spans="1:23">
      <c r="A373" s="89" t="s">
        <v>25</v>
      </c>
      <c r="B373" s="90">
        <v>46120</v>
      </c>
      <c r="C373" s="91" t="str">
        <f t="shared" si="10"/>
        <v>4月第2周</v>
      </c>
      <c r="D373" s="89" t="s">
        <v>322</v>
      </c>
      <c r="E373" s="89" t="str">
        <f t="shared" si="11"/>
        <v>4月第2周--周3</v>
      </c>
      <c r="F373" s="92" t="s">
        <v>27</v>
      </c>
      <c r="G373" s="92" t="s">
        <v>104</v>
      </c>
      <c r="H373" s="92" t="str">
        <f>_xlfn.XLOOKUP(O373,匹配表1065!T:T,匹配表1065!W:W)</f>
        <v>济南市</v>
      </c>
      <c r="I373" s="89" t="str">
        <f>_xlfn.XLOOKUP(O373,匹配表1065!T:T,匹配表1065!X:X)</f>
        <v>PME2025</v>
      </c>
      <c r="J373" s="92" t="s">
        <v>128</v>
      </c>
      <c r="K373" s="89" cm="1">
        <f ca="1" t="array" ref="K373:L373">_xlfn.XLOOKUP(J373,匹配表1065!Y:Y,匹配表1065!AA:AB)</f>
        <v>13</v>
      </c>
      <c r="L373" s="89" t="str">
        <v>3个月以上</v>
      </c>
      <c r="M373" s="92" t="s">
        <v>30</v>
      </c>
      <c r="N373" s="92">
        <v>1</v>
      </c>
      <c r="O373" s="93" t="str">
        <f>_xlfn.XLOOKUP(P373,匹配表1065!U:U,匹配表1065!T:T)</f>
        <v>HO00001400</v>
      </c>
      <c r="P373" s="89" t="s">
        <v>112</v>
      </c>
      <c r="Q373" s="92" t="s">
        <v>241</v>
      </c>
      <c r="R373" s="89" t="str">
        <f>_xlfn.XLOOKUP(Q373,匹配表1065!L:L,匹配表1065!O:O)</f>
        <v>A</v>
      </c>
      <c r="S373" s="93" t="str">
        <f>IFERROR(_xlfn.XLOOKUP(Q373,匹配表1065!AI:AI,匹配表1065!AJ:AJ),"绿标")</f>
        <v>红标</v>
      </c>
      <c r="T373" s="93" t="str" cm="1">
        <f t="array" ref="T373:U373">_xlfn.XLOOKUP(Q373,匹配表1065!L:L,匹配表1065!M:N)</f>
        <v>头痛</v>
      </c>
      <c r="U373" s="94" t="str">
        <v>神经内科</v>
      </c>
      <c r="V373" s="95" t="s">
        <v>58</v>
      </c>
      <c r="W373" s="93">
        <f>_xlfn.XLOOKUP(M373,匹配表1065!D:D,匹配表1065!F:F)*N373</f>
        <v>12</v>
      </c>
    </row>
    <row r="374" customHeight="1" spans="1:23">
      <c r="A374" s="89" t="s">
        <v>25</v>
      </c>
      <c r="B374" s="90">
        <v>46120</v>
      </c>
      <c r="C374" s="91" t="str">
        <f t="shared" si="10"/>
        <v>4月第2周</v>
      </c>
      <c r="D374" s="89" t="s">
        <v>322</v>
      </c>
      <c r="E374" s="89" t="str">
        <f t="shared" si="11"/>
        <v>4月第2周--周3</v>
      </c>
      <c r="F374" s="92" t="s">
        <v>27</v>
      </c>
      <c r="G374" s="92" t="s">
        <v>104</v>
      </c>
      <c r="H374" s="92" t="str">
        <f>_xlfn.XLOOKUP(O374,匹配表1065!T:T,匹配表1065!W:W)</f>
        <v>济南市</v>
      </c>
      <c r="I374" s="89" t="str">
        <f>_xlfn.XLOOKUP(O374,匹配表1065!T:T,匹配表1065!X:X)</f>
        <v>PME2025</v>
      </c>
      <c r="J374" s="92" t="s">
        <v>128</v>
      </c>
      <c r="K374" s="89" cm="1">
        <f ca="1" t="array" ref="K374:L374">_xlfn.XLOOKUP(J374,匹配表1065!Y:Y,匹配表1065!AA:AB)</f>
        <v>13</v>
      </c>
      <c r="L374" s="89" t="str">
        <v>3个月以上</v>
      </c>
      <c r="M374" s="92" t="s">
        <v>35</v>
      </c>
      <c r="N374" s="92">
        <v>1</v>
      </c>
      <c r="O374" s="93" t="str">
        <f>_xlfn.XLOOKUP(P374,匹配表1065!U:U,匹配表1065!T:T)</f>
        <v>HO00001400</v>
      </c>
      <c r="P374" s="89" t="s">
        <v>112</v>
      </c>
      <c r="Q374" s="92" t="s">
        <v>131</v>
      </c>
      <c r="R374" s="89" t="str">
        <f>_xlfn.XLOOKUP(Q374,匹配表1065!L:L,匹配表1065!O:O)</f>
        <v>B</v>
      </c>
      <c r="S374" s="93" t="str">
        <f>IFERROR(_xlfn.XLOOKUP(Q374,匹配表1065!AI:AI,匹配表1065!AJ:AJ),"绿标")</f>
        <v>红标</v>
      </c>
      <c r="T374" s="93" t="str" cm="1">
        <f t="array" ref="T374:U374">_xlfn.XLOOKUP(Q374,匹配表1065!L:L,匹配表1065!M:N)</f>
        <v>脑血管</v>
      </c>
      <c r="U374" s="94" t="str">
        <v>神经内科</v>
      </c>
      <c r="V374" s="95" t="s">
        <v>58</v>
      </c>
      <c r="W374" s="93">
        <f>_xlfn.XLOOKUP(M374,匹配表1065!D:D,匹配表1065!F:F)*N374</f>
        <v>4</v>
      </c>
    </row>
    <row r="375" customHeight="1" spans="1:23">
      <c r="A375" s="89" t="s">
        <v>25</v>
      </c>
      <c r="B375" s="90">
        <v>46120</v>
      </c>
      <c r="C375" s="91" t="str">
        <f t="shared" si="10"/>
        <v>4月第2周</v>
      </c>
      <c r="D375" s="89" t="s">
        <v>322</v>
      </c>
      <c r="E375" s="89" t="str">
        <f t="shared" si="11"/>
        <v>4月第2周--周3</v>
      </c>
      <c r="F375" s="92" t="s">
        <v>27</v>
      </c>
      <c r="G375" s="92" t="s">
        <v>104</v>
      </c>
      <c r="H375" s="92" t="str">
        <f>_xlfn.XLOOKUP(O375,匹配表1065!T:T,匹配表1065!W:W)</f>
        <v>济南市</v>
      </c>
      <c r="I375" s="89" t="str">
        <f>_xlfn.XLOOKUP(O375,匹配表1065!T:T,匹配表1065!X:X)</f>
        <v>PME2029</v>
      </c>
      <c r="J375" s="92" t="s">
        <v>128</v>
      </c>
      <c r="K375" s="89" cm="1">
        <f ca="1" t="array" ref="K375:L375">_xlfn.XLOOKUP(J375,匹配表1065!Y:Y,匹配表1065!AA:AB)</f>
        <v>13</v>
      </c>
      <c r="L375" s="89" t="str">
        <v>3个月以上</v>
      </c>
      <c r="M375" s="92" t="s">
        <v>55</v>
      </c>
      <c r="N375" s="92">
        <v>1</v>
      </c>
      <c r="O375" s="93" t="str">
        <f>_xlfn.XLOOKUP(P375,匹配表1065!U:U,匹配表1065!T:T)</f>
        <v>HO00024281</v>
      </c>
      <c r="P375" s="89" t="s">
        <v>129</v>
      </c>
      <c r="Q375" s="92" t="s">
        <v>130</v>
      </c>
      <c r="R375" s="89" t="str">
        <f>_xlfn.XLOOKUP(Q375,匹配表1065!L:L,匹配表1065!O:O)</f>
        <v>B</v>
      </c>
      <c r="S375" s="93" t="str">
        <f>IFERROR(_xlfn.XLOOKUP(Q375,匹配表1065!AI:AI,匹配表1065!AJ:AJ),"绿标")</f>
        <v>绿标</v>
      </c>
      <c r="T375" s="93" t="str" cm="1">
        <f t="array" ref="T375:U375">_xlfn.XLOOKUP(Q375,匹配表1065!L:L,匹配表1065!M:N)</f>
        <v>脑血管</v>
      </c>
      <c r="U375" s="94" t="str">
        <v>神经内科</v>
      </c>
      <c r="V375" s="95" t="s">
        <v>33</v>
      </c>
      <c r="W375" s="93">
        <f>_xlfn.XLOOKUP(M375,匹配表1065!D:D,匹配表1065!F:F)*N375</f>
        <v>8</v>
      </c>
    </row>
    <row r="376" customHeight="1" spans="1:23">
      <c r="A376" s="89" t="s">
        <v>25</v>
      </c>
      <c r="B376" s="90">
        <v>46120</v>
      </c>
      <c r="C376" s="91" t="str">
        <f t="shared" si="10"/>
        <v>4月第2周</v>
      </c>
      <c r="D376" s="89" t="s">
        <v>322</v>
      </c>
      <c r="E376" s="89" t="str">
        <f t="shared" si="11"/>
        <v>4月第2周--周3</v>
      </c>
      <c r="F376" s="92" t="s">
        <v>27</v>
      </c>
      <c r="G376" s="92" t="s">
        <v>136</v>
      </c>
      <c r="H376" s="92" t="str">
        <f>_xlfn.XLOOKUP(O376,匹配表1065!T:T,匹配表1065!W:W)</f>
        <v>威海市</v>
      </c>
      <c r="I376" s="89" t="str">
        <f>_xlfn.XLOOKUP(O376,匹配表1065!T:T,匹配表1065!X:X)</f>
        <v>PME2033</v>
      </c>
      <c r="J376" s="92" t="s">
        <v>137</v>
      </c>
      <c r="K376" s="89" cm="1">
        <f ca="1" t="array" ref="K376:L376">_xlfn.XLOOKUP(J376,匹配表1065!Y:Y,匹配表1065!AA:AB)</f>
        <v>10</v>
      </c>
      <c r="L376" s="89" t="str">
        <v>3个月以上</v>
      </c>
      <c r="M376" s="92" t="s">
        <v>133</v>
      </c>
      <c r="N376" s="92">
        <v>1</v>
      </c>
      <c r="O376" s="93" t="str">
        <f>_xlfn.XLOOKUP(P376,匹配表1065!U:U,匹配表1065!T:T)</f>
        <v>HO00001519</v>
      </c>
      <c r="P376" s="89" t="s">
        <v>392</v>
      </c>
      <c r="Q376" s="92" t="s">
        <v>393</v>
      </c>
      <c r="R376" s="89" t="str">
        <f>_xlfn.XLOOKUP(Q376,匹配表1065!L:L,匹配表1065!O:O)</f>
        <v>B</v>
      </c>
      <c r="S376" s="93" t="str">
        <f>IFERROR(_xlfn.XLOOKUP(Q376,匹配表1065!AI:AI,匹配表1065!AJ:AJ),"绿标")</f>
        <v>绿标</v>
      </c>
      <c r="T376" s="93" t="str" cm="1">
        <f t="array" ref="T376:U376">_xlfn.XLOOKUP(Q376,匹配表1065!L:L,匹配表1065!M:N)</f>
        <v>脑血管</v>
      </c>
      <c r="U376" s="94" t="str">
        <v>神经内科</v>
      </c>
      <c r="V376" s="95" t="s">
        <v>67</v>
      </c>
      <c r="W376" s="93">
        <f>_xlfn.XLOOKUP(M376,匹配表1065!D:D,匹配表1065!F:F)*N376</f>
        <v>1</v>
      </c>
    </row>
    <row r="377" customHeight="1" spans="1:23">
      <c r="A377" s="89" t="s">
        <v>25</v>
      </c>
      <c r="B377" s="90">
        <v>46120</v>
      </c>
      <c r="C377" s="91" t="str">
        <f t="shared" si="10"/>
        <v>4月第2周</v>
      </c>
      <c r="D377" s="89" t="s">
        <v>322</v>
      </c>
      <c r="E377" s="89" t="str">
        <f t="shared" si="11"/>
        <v>4月第2周--周3</v>
      </c>
      <c r="F377" s="92" t="s">
        <v>27</v>
      </c>
      <c r="G377" s="92" t="s">
        <v>136</v>
      </c>
      <c r="H377" s="92" t="str">
        <f>_xlfn.XLOOKUP(O377,匹配表1065!T:T,匹配表1065!W:W)</f>
        <v>威海市</v>
      </c>
      <c r="I377" s="89" t="str">
        <f>_xlfn.XLOOKUP(O377,匹配表1065!T:T,匹配表1065!X:X)</f>
        <v>PME2033</v>
      </c>
      <c r="J377" s="92" t="s">
        <v>137</v>
      </c>
      <c r="K377" s="89" cm="1">
        <f ca="1" t="array" ref="K377:L377">_xlfn.XLOOKUP(J377,匹配表1065!Y:Y,匹配表1065!AA:AB)</f>
        <v>10</v>
      </c>
      <c r="L377" s="89" t="str">
        <v>3个月以上</v>
      </c>
      <c r="M377" s="92" t="s">
        <v>30</v>
      </c>
      <c r="N377" s="92">
        <v>1</v>
      </c>
      <c r="O377" s="93" t="str">
        <f>_xlfn.XLOOKUP(P377,匹配表1065!U:U,匹配表1065!T:T)</f>
        <v>HO00023965</v>
      </c>
      <c r="P377" s="89" t="s">
        <v>138</v>
      </c>
      <c r="Q377" s="92" t="s">
        <v>394</v>
      </c>
      <c r="R377" s="89" t="str">
        <f>_xlfn.XLOOKUP(Q377,匹配表1065!L:L,匹配表1065!O:O)</f>
        <v>B</v>
      </c>
      <c r="S377" s="93" t="str">
        <f>IFERROR(_xlfn.XLOOKUP(Q377,匹配表1065!AI:AI,匹配表1065!AJ:AJ),"绿标")</f>
        <v>绿标</v>
      </c>
      <c r="T377" s="93" t="str" cm="1">
        <f t="array" ref="T377:U377">_xlfn.XLOOKUP(Q377,匹配表1065!L:L,匹配表1065!M:N)</f>
        <v>脑血管</v>
      </c>
      <c r="U377" s="94" t="str">
        <v>神经内科</v>
      </c>
      <c r="V377" s="95" t="s">
        <v>67</v>
      </c>
      <c r="W377" s="93">
        <f>_xlfn.XLOOKUP(M377,匹配表1065!D:D,匹配表1065!F:F)*N377</f>
        <v>12</v>
      </c>
    </row>
    <row r="378" customHeight="1" spans="1:23">
      <c r="A378" s="89" t="s">
        <v>25</v>
      </c>
      <c r="B378" s="90">
        <v>46120</v>
      </c>
      <c r="C378" s="91" t="str">
        <f t="shared" si="10"/>
        <v>4月第2周</v>
      </c>
      <c r="D378" s="89" t="s">
        <v>322</v>
      </c>
      <c r="E378" s="89" t="str">
        <f t="shared" si="11"/>
        <v>4月第2周--周3</v>
      </c>
      <c r="F378" s="92" t="s">
        <v>27</v>
      </c>
      <c r="G378" s="92" t="s">
        <v>136</v>
      </c>
      <c r="H378" s="92" t="str">
        <f>_xlfn.XLOOKUP(O378,匹配表1065!T:T,匹配表1065!W:W)</f>
        <v>淄博市</v>
      </c>
      <c r="I378" s="89" t="str">
        <f>_xlfn.XLOOKUP(O378,匹配表1065!T:T,匹配表1065!X:X)</f>
        <v>PME2043</v>
      </c>
      <c r="J378" s="92" t="s">
        <v>140</v>
      </c>
      <c r="K378" s="89" cm="1">
        <f ca="1" t="array" ref="K378:L378">_xlfn.XLOOKUP(J378,匹配表1065!Y:Y,匹配表1065!AA:AB)</f>
        <v>9</v>
      </c>
      <c r="L378" s="89" t="str">
        <v>3个月以上</v>
      </c>
      <c r="M378" s="92" t="s">
        <v>30</v>
      </c>
      <c r="N378" s="92">
        <v>1</v>
      </c>
      <c r="O378" s="93" t="str">
        <f>_xlfn.XLOOKUP(P378,匹配表1065!U:U,匹配表1065!T:T)</f>
        <v>HO00024398</v>
      </c>
      <c r="P378" s="89" t="s">
        <v>141</v>
      </c>
      <c r="Q378" s="92" t="s">
        <v>142</v>
      </c>
      <c r="R378" s="89" t="str">
        <f>_xlfn.XLOOKUP(Q378,匹配表1065!L:L,匹配表1065!O:O)</f>
        <v>B</v>
      </c>
      <c r="S378" s="93" t="str">
        <f>IFERROR(_xlfn.XLOOKUP(Q378,匹配表1065!AI:AI,匹配表1065!AJ:AJ),"绿标")</f>
        <v>红标</v>
      </c>
      <c r="T378" s="93" t="str" cm="1">
        <f t="array" ref="T378:U378">_xlfn.XLOOKUP(Q378,匹配表1065!L:L,匹配表1065!M:N)</f>
        <v>脑血管</v>
      </c>
      <c r="U378" s="94" t="str">
        <v>神经内科</v>
      </c>
      <c r="V378" s="95" t="s">
        <v>67</v>
      </c>
      <c r="W378" s="93">
        <f>_xlfn.XLOOKUP(M378,匹配表1065!D:D,匹配表1065!F:F)*N378</f>
        <v>12</v>
      </c>
    </row>
    <row r="379" customHeight="1" spans="1:23">
      <c r="A379" s="89" t="s">
        <v>25</v>
      </c>
      <c r="B379" s="90">
        <v>46120</v>
      </c>
      <c r="C379" s="91" t="str">
        <f t="shared" si="10"/>
        <v>4月第2周</v>
      </c>
      <c r="D379" s="89" t="s">
        <v>322</v>
      </c>
      <c r="E379" s="89" t="str">
        <f t="shared" si="11"/>
        <v>4月第2周--周3</v>
      </c>
      <c r="F379" s="92" t="s">
        <v>27</v>
      </c>
      <c r="G379" s="92" t="s">
        <v>136</v>
      </c>
      <c r="H379" s="92" t="str">
        <f>_xlfn.XLOOKUP(O379,匹配表1065!T:T,匹配表1065!W:W)</f>
        <v>青岛市</v>
      </c>
      <c r="I379" s="89" t="str">
        <f>_xlfn.XLOOKUP(O379,匹配表1065!T:T,匹配表1065!X:X)</f>
        <v>PME2032</v>
      </c>
      <c r="J379" s="92" t="s">
        <v>143</v>
      </c>
      <c r="K379" s="89" cm="1">
        <f ca="1" t="array" ref="K379:L379">_xlfn.XLOOKUP(J379,匹配表1065!Y:Y,匹配表1065!AA:AB)</f>
        <v>31</v>
      </c>
      <c r="L379" s="89" t="str">
        <v>3个月以上</v>
      </c>
      <c r="M379" s="92" t="s">
        <v>35</v>
      </c>
      <c r="N379" s="92">
        <v>1</v>
      </c>
      <c r="O379" s="93" t="str">
        <f>_xlfn.XLOOKUP(P379,匹配表1065!U:U,匹配表1065!T:T)</f>
        <v>HO00001489</v>
      </c>
      <c r="P379" s="89" t="s">
        <v>144</v>
      </c>
      <c r="Q379" s="92" t="s">
        <v>336</v>
      </c>
      <c r="R379" s="89" t="str">
        <f>_xlfn.XLOOKUP(Q379,匹配表1065!L:L,匹配表1065!O:O)</f>
        <v>D</v>
      </c>
      <c r="S379" s="93" t="str">
        <f>IFERROR(_xlfn.XLOOKUP(Q379,匹配表1065!AI:AI,匹配表1065!AJ:AJ),"绿标")</f>
        <v>绿标</v>
      </c>
      <c r="T379" s="93" t="str" cm="1">
        <f t="array" ref="T379:U379">_xlfn.XLOOKUP(Q379,匹配表1065!L:L,匹配表1065!M:N)</f>
        <v>抑郁焦虑</v>
      </c>
      <c r="U379" s="94" t="str">
        <v>精神心理科</v>
      </c>
      <c r="V379" s="95" t="s">
        <v>70</v>
      </c>
      <c r="W379" s="93">
        <f>_xlfn.XLOOKUP(M379,匹配表1065!D:D,匹配表1065!F:F)*N379</f>
        <v>4</v>
      </c>
    </row>
    <row r="380" customHeight="1" spans="1:23">
      <c r="A380" s="89" t="s">
        <v>25</v>
      </c>
      <c r="B380" s="90">
        <v>46120</v>
      </c>
      <c r="C380" s="91" t="str">
        <f t="shared" si="10"/>
        <v>4月第2周</v>
      </c>
      <c r="D380" s="89" t="s">
        <v>322</v>
      </c>
      <c r="E380" s="89" t="str">
        <f t="shared" si="11"/>
        <v>4月第2周--周3</v>
      </c>
      <c r="F380" s="92" t="s">
        <v>27</v>
      </c>
      <c r="G380" s="92" t="s">
        <v>136</v>
      </c>
      <c r="H380" s="92" t="str">
        <f>_xlfn.XLOOKUP(O380,匹配表1065!T:T,匹配表1065!W:W)</f>
        <v>青岛市</v>
      </c>
      <c r="I380" s="89" t="str">
        <f>_xlfn.XLOOKUP(O380,匹配表1065!T:T,匹配表1065!X:X)</f>
        <v>PME2032</v>
      </c>
      <c r="J380" s="92" t="s">
        <v>143</v>
      </c>
      <c r="K380" s="89" cm="1">
        <f ca="1" t="array" ref="K380:L380">_xlfn.XLOOKUP(J380,匹配表1065!Y:Y,匹配表1065!AA:AB)</f>
        <v>31</v>
      </c>
      <c r="L380" s="89" t="str">
        <v>3个月以上</v>
      </c>
      <c r="M380" s="92" t="s">
        <v>30</v>
      </c>
      <c r="N380" s="92">
        <v>1</v>
      </c>
      <c r="O380" s="93" t="str">
        <f>_xlfn.XLOOKUP(P380,匹配表1065!U:U,匹配表1065!T:T)</f>
        <v>HO00001482</v>
      </c>
      <c r="P380" s="89" t="s">
        <v>146</v>
      </c>
      <c r="Q380" s="92" t="s">
        <v>147</v>
      </c>
      <c r="R380" s="89" t="str">
        <f>_xlfn.XLOOKUP(Q380,匹配表1065!L:L,匹配表1065!O:O)</f>
        <v>A</v>
      </c>
      <c r="S380" s="93" t="str">
        <f>IFERROR(_xlfn.XLOOKUP(Q380,匹配表1065!AI:AI,匹配表1065!AJ:AJ),"绿标")</f>
        <v>红标</v>
      </c>
      <c r="T380" s="93" t="str" cm="1">
        <f t="array" ref="T380:U380">_xlfn.XLOOKUP(Q380,匹配表1065!L:L,匹配表1065!M:N)</f>
        <v>头痛</v>
      </c>
      <c r="U380" s="94" t="str">
        <v>神经内科</v>
      </c>
      <c r="V380" s="95" t="s">
        <v>67</v>
      </c>
      <c r="W380" s="93">
        <f>_xlfn.XLOOKUP(M380,匹配表1065!D:D,匹配表1065!F:F)*N380</f>
        <v>12</v>
      </c>
    </row>
    <row r="381" customHeight="1" spans="1:23">
      <c r="A381" s="89" t="s">
        <v>25</v>
      </c>
      <c r="B381" s="90">
        <v>46120</v>
      </c>
      <c r="C381" s="91" t="str">
        <f t="shared" si="10"/>
        <v>4月第2周</v>
      </c>
      <c r="D381" s="89" t="s">
        <v>322</v>
      </c>
      <c r="E381" s="89" t="str">
        <f t="shared" si="11"/>
        <v>4月第2周--周3</v>
      </c>
      <c r="F381" s="92" t="s">
        <v>27</v>
      </c>
      <c r="G381" s="92" t="s">
        <v>136</v>
      </c>
      <c r="H381" s="92" t="str">
        <f>_xlfn.XLOOKUP(O381,匹配表1065!T:T,匹配表1065!W:W)</f>
        <v>青岛市</v>
      </c>
      <c r="I381" s="89" t="str">
        <f>_xlfn.XLOOKUP(O381,匹配表1065!T:T,匹配表1065!X:X)</f>
        <v>PME2032</v>
      </c>
      <c r="J381" s="92" t="s">
        <v>143</v>
      </c>
      <c r="K381" s="89" cm="1">
        <f ca="1" t="array" ref="K381:L381">_xlfn.XLOOKUP(J381,匹配表1065!Y:Y,匹配表1065!AA:AB)</f>
        <v>31</v>
      </c>
      <c r="L381" s="89" t="str">
        <v>3个月以上</v>
      </c>
      <c r="M381" s="92" t="s">
        <v>55</v>
      </c>
      <c r="N381" s="92">
        <v>1</v>
      </c>
      <c r="O381" s="93" t="str">
        <f>_xlfn.XLOOKUP(P381,匹配表1065!U:U,匹配表1065!T:T)</f>
        <v>HO00001489</v>
      </c>
      <c r="P381" s="89" t="s">
        <v>144</v>
      </c>
      <c r="Q381" s="92" t="s">
        <v>145</v>
      </c>
      <c r="R381" s="89" t="str">
        <f>_xlfn.XLOOKUP(Q381,匹配表1065!L:L,匹配表1065!O:O)</f>
        <v>D</v>
      </c>
      <c r="S381" s="93" t="str">
        <f>IFERROR(_xlfn.XLOOKUP(Q381,匹配表1065!AI:AI,匹配表1065!AJ:AJ),"绿标")</f>
        <v>红标</v>
      </c>
      <c r="T381" s="93" t="str" cm="1">
        <f t="array" ref="T381:U381">_xlfn.XLOOKUP(Q381,匹配表1065!L:L,匹配表1065!M:N)</f>
        <v>抑郁焦虑</v>
      </c>
      <c r="U381" s="94" t="str">
        <v>精神心理科</v>
      </c>
      <c r="V381" s="95" t="s">
        <v>70</v>
      </c>
      <c r="W381" s="93">
        <f>_xlfn.XLOOKUP(M381,匹配表1065!D:D,匹配表1065!F:F)*N381</f>
        <v>8</v>
      </c>
    </row>
    <row r="382" customHeight="1" spans="1:23">
      <c r="A382" s="89" t="s">
        <v>25</v>
      </c>
      <c r="B382" s="90">
        <v>46120</v>
      </c>
      <c r="C382" s="91" t="str">
        <f t="shared" si="10"/>
        <v>4月第2周</v>
      </c>
      <c r="D382" s="89" t="s">
        <v>322</v>
      </c>
      <c r="E382" s="89" t="str">
        <f t="shared" si="11"/>
        <v>4月第2周--周3</v>
      </c>
      <c r="F382" s="92" t="s">
        <v>27</v>
      </c>
      <c r="G382" s="92" t="s">
        <v>136</v>
      </c>
      <c r="H382" s="92" t="str">
        <f>_xlfn.XLOOKUP(O382,匹配表1065!T:T,匹配表1065!W:W)</f>
        <v>青岛市</v>
      </c>
      <c r="I382" s="89" t="str">
        <f>_xlfn.XLOOKUP(O382,匹配表1065!T:T,匹配表1065!X:X)</f>
        <v>PME2032</v>
      </c>
      <c r="J382" s="92" t="s">
        <v>143</v>
      </c>
      <c r="K382" s="89" cm="1">
        <f ca="1" t="array" ref="K382:L382">_xlfn.XLOOKUP(J382,匹配表1065!Y:Y,匹配表1065!AA:AB)</f>
        <v>31</v>
      </c>
      <c r="L382" s="89" t="str">
        <v>3个月以上</v>
      </c>
      <c r="M382" s="92" t="s">
        <v>35</v>
      </c>
      <c r="N382" s="92">
        <v>1</v>
      </c>
      <c r="O382" s="93" t="str">
        <f>_xlfn.XLOOKUP(P382,匹配表1065!U:U,匹配表1065!T:T)</f>
        <v>HO00001482</v>
      </c>
      <c r="P382" s="89" t="s">
        <v>146</v>
      </c>
      <c r="Q382" s="92" t="s">
        <v>149</v>
      </c>
      <c r="R382" s="89" t="str">
        <f>_xlfn.XLOOKUP(Q382,匹配表1065!L:L,匹配表1065!O:O)</f>
        <v>B</v>
      </c>
      <c r="S382" s="93" t="str">
        <f>IFERROR(_xlfn.XLOOKUP(Q382,匹配表1065!AI:AI,匹配表1065!AJ:AJ),"绿标")</f>
        <v>红标</v>
      </c>
      <c r="T382" s="93" t="str" cm="1">
        <f t="array" ref="T382:U382">_xlfn.XLOOKUP(Q382,匹配表1065!L:L,匹配表1065!M:N)</f>
        <v>脑血管</v>
      </c>
      <c r="U382" s="94" t="str">
        <v>神经内科</v>
      </c>
      <c r="V382" s="95" t="s">
        <v>58</v>
      </c>
      <c r="W382" s="93">
        <f>_xlfn.XLOOKUP(M382,匹配表1065!D:D,匹配表1065!F:F)*N382</f>
        <v>4</v>
      </c>
    </row>
    <row r="383" customHeight="1" spans="1:23">
      <c r="A383" s="89" t="s">
        <v>25</v>
      </c>
      <c r="B383" s="90">
        <v>46120</v>
      </c>
      <c r="C383" s="91" t="str">
        <f t="shared" si="10"/>
        <v>4月第2周</v>
      </c>
      <c r="D383" s="89" t="s">
        <v>322</v>
      </c>
      <c r="E383" s="89" t="str">
        <f t="shared" si="11"/>
        <v>4月第2周--周3</v>
      </c>
      <c r="F383" s="92" t="s">
        <v>27</v>
      </c>
      <c r="G383" s="92" t="s">
        <v>136</v>
      </c>
      <c r="H383" s="92" t="str">
        <f>_xlfn.XLOOKUP(O383,匹配表1065!T:T,匹配表1065!W:W)</f>
        <v>青岛市</v>
      </c>
      <c r="I383" s="89" t="str">
        <f>_xlfn.XLOOKUP(O383,匹配表1065!T:T,匹配表1065!X:X)</f>
        <v>PME2031</v>
      </c>
      <c r="J383" s="92" t="s">
        <v>155</v>
      </c>
      <c r="K383" s="89" cm="1">
        <f ca="1" t="array" ref="K383:L383">_xlfn.XLOOKUP(J383,匹配表1065!Y:Y,匹配表1065!AA:AB)</f>
        <v>31</v>
      </c>
      <c r="L383" s="89" t="str">
        <v>3个月以上</v>
      </c>
      <c r="M383" s="92" t="s">
        <v>30</v>
      </c>
      <c r="N383" s="92">
        <v>1</v>
      </c>
      <c r="O383" s="93" t="str">
        <f>_xlfn.XLOOKUP(P383,匹配表1065!U:U,匹配表1065!T:T)</f>
        <v>HO00001478</v>
      </c>
      <c r="P383" s="89" t="s">
        <v>156</v>
      </c>
      <c r="Q383" s="92" t="s">
        <v>300</v>
      </c>
      <c r="R383" s="89" t="str">
        <f>_xlfn.XLOOKUP(Q383,匹配表1065!L:L,匹配表1065!O:O)</f>
        <v>C</v>
      </c>
      <c r="S383" s="93" t="str">
        <f>IFERROR(_xlfn.XLOOKUP(Q383,匹配表1065!AI:AI,匹配表1065!AJ:AJ),"绿标")</f>
        <v>红标</v>
      </c>
      <c r="T383" s="93" t="str" cm="1">
        <f t="array" ref="T383:U383">_xlfn.XLOOKUP(Q383,匹配表1065!L:L,匹配表1065!M:N)</f>
        <v>眩晕</v>
      </c>
      <c r="U383" s="94" t="str">
        <v>神经内科</v>
      </c>
      <c r="V383" s="95" t="s">
        <v>67</v>
      </c>
      <c r="W383" s="93">
        <f>_xlfn.XLOOKUP(M383,匹配表1065!D:D,匹配表1065!F:F)*N383</f>
        <v>12</v>
      </c>
    </row>
    <row r="384" customHeight="1" spans="1:23">
      <c r="A384" s="89" t="s">
        <v>25</v>
      </c>
      <c r="B384" s="90">
        <v>46120</v>
      </c>
      <c r="C384" s="91" t="str">
        <f t="shared" si="10"/>
        <v>4月第2周</v>
      </c>
      <c r="D384" s="89" t="s">
        <v>322</v>
      </c>
      <c r="E384" s="89" t="str">
        <f t="shared" si="11"/>
        <v>4月第2周--周3</v>
      </c>
      <c r="F384" s="92" t="s">
        <v>27</v>
      </c>
      <c r="G384" s="92" t="s">
        <v>136</v>
      </c>
      <c r="H384" s="92" t="str">
        <f>_xlfn.XLOOKUP(O384,匹配表1065!T:T,匹配表1065!W:W)</f>
        <v>青岛市</v>
      </c>
      <c r="I384" s="89" t="str">
        <f>_xlfn.XLOOKUP(O384,匹配表1065!T:T,匹配表1065!X:X)</f>
        <v>PME2031</v>
      </c>
      <c r="J384" s="92" t="s">
        <v>155</v>
      </c>
      <c r="K384" s="89" cm="1">
        <f ca="1" t="array" ref="K384:L384">_xlfn.XLOOKUP(J384,匹配表1065!Y:Y,匹配表1065!AA:AB)</f>
        <v>31</v>
      </c>
      <c r="L384" s="89" t="str">
        <v>3个月以上</v>
      </c>
      <c r="M384" s="92" t="s">
        <v>55</v>
      </c>
      <c r="N384" s="92">
        <v>1</v>
      </c>
      <c r="O384" s="93" t="str">
        <f>_xlfn.XLOOKUP(P384,匹配表1065!U:U,匹配表1065!T:T)</f>
        <v>HO00072793</v>
      </c>
      <c r="P384" s="89" t="s">
        <v>159</v>
      </c>
      <c r="Q384" s="92" t="s">
        <v>339</v>
      </c>
      <c r="R384" s="89" t="str">
        <f>_xlfn.XLOOKUP(Q384,匹配表1065!L:L,匹配表1065!O:O)</f>
        <v>C</v>
      </c>
      <c r="S384" s="93" t="str">
        <f>IFERROR(_xlfn.XLOOKUP(Q384,匹配表1065!AI:AI,匹配表1065!AJ:AJ),"绿标")</f>
        <v>红标</v>
      </c>
      <c r="T384" s="93" t="str" cm="1">
        <f t="array" ref="T384:U384">_xlfn.XLOOKUP(Q384,匹配表1065!L:L,匹配表1065!M:N)</f>
        <v>眩晕</v>
      </c>
      <c r="U384" s="94" t="str">
        <v>神经内科</v>
      </c>
      <c r="V384" s="95" t="s">
        <v>70</v>
      </c>
      <c r="W384" s="93">
        <f>_xlfn.XLOOKUP(M384,匹配表1065!D:D,匹配表1065!F:F)*N384</f>
        <v>8</v>
      </c>
    </row>
    <row r="385" customHeight="1" spans="1:23">
      <c r="A385" s="89" t="s">
        <v>25</v>
      </c>
      <c r="B385" s="90">
        <v>46120</v>
      </c>
      <c r="C385" s="91" t="str">
        <f t="shared" si="10"/>
        <v>4月第2周</v>
      </c>
      <c r="D385" s="89" t="s">
        <v>322</v>
      </c>
      <c r="E385" s="89" t="str">
        <f t="shared" si="11"/>
        <v>4月第2周--周3</v>
      </c>
      <c r="F385" s="92" t="s">
        <v>27</v>
      </c>
      <c r="G385" s="92" t="s">
        <v>136</v>
      </c>
      <c r="H385" s="92" t="str">
        <f>_xlfn.XLOOKUP(O385,匹配表1065!T:T,匹配表1065!W:W)</f>
        <v>青岛市</v>
      </c>
      <c r="I385" s="89" t="str">
        <f>_xlfn.XLOOKUP(O385,匹配表1065!T:T,匹配表1065!X:X)</f>
        <v>PME2031</v>
      </c>
      <c r="J385" s="92" t="s">
        <v>155</v>
      </c>
      <c r="K385" s="89" cm="1">
        <f ca="1" t="array" ref="K385:L385">_xlfn.XLOOKUP(J385,匹配表1065!Y:Y,匹配表1065!AA:AB)</f>
        <v>31</v>
      </c>
      <c r="L385" s="89" t="str">
        <v>3个月以上</v>
      </c>
      <c r="M385" s="92" t="s">
        <v>35</v>
      </c>
      <c r="N385" s="92">
        <v>1</v>
      </c>
      <c r="O385" s="93" t="str">
        <f>_xlfn.XLOOKUP(P385,匹配表1065!U:U,匹配表1065!T:T)</f>
        <v>HO00072793</v>
      </c>
      <c r="P385" s="89" t="s">
        <v>159</v>
      </c>
      <c r="Q385" s="92" t="s">
        <v>160</v>
      </c>
      <c r="R385" s="89" t="str">
        <f>_xlfn.XLOOKUP(Q385,匹配表1065!L:L,匹配表1065!O:O)</f>
        <v>A</v>
      </c>
      <c r="S385" s="93" t="str">
        <f>IFERROR(_xlfn.XLOOKUP(Q385,匹配表1065!AI:AI,匹配表1065!AJ:AJ),"绿标")</f>
        <v>红标</v>
      </c>
      <c r="T385" s="93" t="str" cm="1">
        <f t="array" ref="T385:U385">_xlfn.XLOOKUP(Q385,匹配表1065!L:L,匹配表1065!M:N)</f>
        <v>头痛</v>
      </c>
      <c r="U385" s="94" t="str">
        <v>神经内科</v>
      </c>
      <c r="V385" s="95" t="s">
        <v>67</v>
      </c>
      <c r="W385" s="93">
        <f>_xlfn.XLOOKUP(M385,匹配表1065!D:D,匹配表1065!F:F)*N385</f>
        <v>4</v>
      </c>
    </row>
    <row r="386" customHeight="1" spans="1:23">
      <c r="A386" s="89" t="s">
        <v>25</v>
      </c>
      <c r="B386" s="90">
        <v>46120</v>
      </c>
      <c r="C386" s="91" t="str">
        <f t="shared" ref="C386:C449" si="12">MONTH(B386)&amp;TEXT(WEEKNUM(B386,2)-WEEKNUM(B386+1-DAY(B386),2)+1,"月第0周")</f>
        <v>4月第2周</v>
      </c>
      <c r="D386" s="89" t="s">
        <v>322</v>
      </c>
      <c r="E386" s="89" t="str">
        <f t="shared" ref="E386:E449" si="13">D386&amp;"--"&amp;"周"&amp;WEEKDAY(B386,2)</f>
        <v>4月第2周--周3</v>
      </c>
      <c r="F386" s="92" t="s">
        <v>27</v>
      </c>
      <c r="G386" s="92" t="s">
        <v>136</v>
      </c>
      <c r="H386" s="92" t="str">
        <f>_xlfn.XLOOKUP(O386,匹配表1065!T:T,匹配表1065!W:W)</f>
        <v>潍坊市</v>
      </c>
      <c r="I386" s="89" t="str">
        <f>_xlfn.XLOOKUP(O386,匹配表1065!T:T,匹配表1065!X:X)</f>
        <v>PME2036</v>
      </c>
      <c r="J386" s="89" t="s">
        <v>161</v>
      </c>
      <c r="K386" s="89" cm="1">
        <f ca="1" t="array" ref="K386:L386">_xlfn.XLOOKUP(J386,匹配表1065!Y:Y,匹配表1065!AA:AB)</f>
        <v>1519</v>
      </c>
      <c r="L386" s="89" t="str">
        <v>3个月以上</v>
      </c>
      <c r="M386" s="92" t="s">
        <v>30</v>
      </c>
      <c r="N386" s="92">
        <v>1</v>
      </c>
      <c r="O386" s="93" t="str">
        <f>_xlfn.XLOOKUP(P386,匹配表1065!U:U,匹配表1065!T:T)</f>
        <v>HO00001521</v>
      </c>
      <c r="P386" s="89" t="s">
        <v>162</v>
      </c>
      <c r="Q386" s="92" t="s">
        <v>255</v>
      </c>
      <c r="R386" s="89" t="str">
        <f>_xlfn.XLOOKUP(Q386,匹配表1065!L:L,匹配表1065!O:O)</f>
        <v>C</v>
      </c>
      <c r="S386" s="93" t="str">
        <f>IFERROR(_xlfn.XLOOKUP(Q386,匹配表1065!AI:AI,匹配表1065!AJ:AJ),"绿标")</f>
        <v>黑标</v>
      </c>
      <c r="T386" s="93" t="str" cm="1">
        <f t="array" ref="T386:U386">_xlfn.XLOOKUP(Q386,匹配表1065!L:L,匹配表1065!M:N)</f>
        <v>眩晕</v>
      </c>
      <c r="U386" s="94" t="str">
        <v>耳鼻喉科</v>
      </c>
      <c r="V386" s="95" t="s">
        <v>70</v>
      </c>
      <c r="W386" s="93">
        <f>_xlfn.XLOOKUP(M386,匹配表1065!D:D,匹配表1065!F:F)*N386</f>
        <v>12</v>
      </c>
    </row>
    <row r="387" customHeight="1" spans="1:23">
      <c r="A387" s="89" t="s">
        <v>25</v>
      </c>
      <c r="B387" s="90">
        <v>46120</v>
      </c>
      <c r="C387" s="91" t="str">
        <f t="shared" si="12"/>
        <v>4月第2周</v>
      </c>
      <c r="D387" s="89" t="s">
        <v>322</v>
      </c>
      <c r="E387" s="89" t="str">
        <f t="shared" si="13"/>
        <v>4月第2周--周3</v>
      </c>
      <c r="F387" s="92" t="s">
        <v>27</v>
      </c>
      <c r="G387" s="92" t="s">
        <v>136</v>
      </c>
      <c r="H387" s="92" t="str">
        <f>_xlfn.XLOOKUP(O387,匹配表1065!T:T,匹配表1065!W:W)</f>
        <v>潍坊市</v>
      </c>
      <c r="I387" s="89" t="str">
        <f>_xlfn.XLOOKUP(O387,匹配表1065!T:T,匹配表1065!X:X)</f>
        <v>PME2036</v>
      </c>
      <c r="J387" s="89" t="s">
        <v>161</v>
      </c>
      <c r="K387" s="89" cm="1">
        <f ca="1" t="array" ref="K387:L387">_xlfn.XLOOKUP(J387,匹配表1065!Y:Y,匹配表1065!AA:AB)</f>
        <v>1519</v>
      </c>
      <c r="L387" s="89" t="str">
        <v>3个月以上</v>
      </c>
      <c r="M387" s="92" t="s">
        <v>30</v>
      </c>
      <c r="N387" s="92">
        <v>1</v>
      </c>
      <c r="O387" s="93" t="str">
        <f>_xlfn.XLOOKUP(P387,匹配表1065!U:U,匹配表1065!T:T)</f>
        <v>HO00001506</v>
      </c>
      <c r="P387" s="89" t="s">
        <v>395</v>
      </c>
      <c r="Q387" s="92" t="s">
        <v>396</v>
      </c>
      <c r="R387" s="89" t="str">
        <f>_xlfn.XLOOKUP(Q387,匹配表1065!L:L,匹配表1065!O:O)</f>
        <v>C</v>
      </c>
      <c r="S387" s="93" t="str">
        <f>IFERROR(_xlfn.XLOOKUP(Q387,匹配表1065!AI:AI,匹配表1065!AJ:AJ),"绿标")</f>
        <v>绿标</v>
      </c>
      <c r="T387" s="93" t="str" cm="1">
        <f t="array" ref="T387:U387">_xlfn.XLOOKUP(Q387,匹配表1065!L:L,匹配表1065!M:N)</f>
        <v>眩晕</v>
      </c>
      <c r="U387" s="94" t="str">
        <v>神经内科</v>
      </c>
      <c r="V387" s="95" t="s">
        <v>67</v>
      </c>
      <c r="W387" s="93">
        <f>_xlfn.XLOOKUP(M387,匹配表1065!D:D,匹配表1065!F:F)*N387</f>
        <v>12</v>
      </c>
    </row>
    <row r="388" customHeight="1" spans="1:23">
      <c r="A388" s="89" t="s">
        <v>25</v>
      </c>
      <c r="B388" s="90">
        <v>46120</v>
      </c>
      <c r="C388" s="91" t="str">
        <f t="shared" si="12"/>
        <v>4月第2周</v>
      </c>
      <c r="D388" s="89" t="s">
        <v>322</v>
      </c>
      <c r="E388" s="89" t="str">
        <f t="shared" si="13"/>
        <v>4月第2周--周3</v>
      </c>
      <c r="F388" s="92" t="s">
        <v>27</v>
      </c>
      <c r="G388" s="92" t="s">
        <v>136</v>
      </c>
      <c r="H388" s="92" t="str">
        <f>_xlfn.XLOOKUP(O388,匹配表1065!T:T,匹配表1065!W:W)</f>
        <v>青岛市</v>
      </c>
      <c r="I388" s="89" t="str">
        <f>_xlfn.XLOOKUP(O388,匹配表1065!T:T,匹配表1065!X:X)</f>
        <v>PME2035</v>
      </c>
      <c r="J388" s="92" t="s">
        <v>150</v>
      </c>
      <c r="K388" s="89" cm="1">
        <f ca="1" t="array" ref="K388:L388">_xlfn.XLOOKUP(J388,匹配表1065!Y:Y,匹配表1065!AA:AB)</f>
        <v>8</v>
      </c>
      <c r="L388" s="89" t="str">
        <v>3个月以上</v>
      </c>
      <c r="M388" s="92" t="s">
        <v>30</v>
      </c>
      <c r="N388" s="92">
        <v>1</v>
      </c>
      <c r="O388" s="93" t="str">
        <f>_xlfn.XLOOKUP(P388,匹配表1065!U:U,匹配表1065!T:T)</f>
        <v>HO00001476</v>
      </c>
      <c r="P388" s="89" t="s">
        <v>151</v>
      </c>
      <c r="Q388" s="92" t="s">
        <v>152</v>
      </c>
      <c r="R388" s="89" t="str">
        <f>_xlfn.XLOOKUP(Q388,匹配表1065!L:L,匹配表1065!O:O)</f>
        <v>C</v>
      </c>
      <c r="S388" s="93" t="str">
        <f>IFERROR(_xlfn.XLOOKUP(Q388,匹配表1065!AI:AI,匹配表1065!AJ:AJ),"绿标")</f>
        <v>红标</v>
      </c>
      <c r="T388" s="93" t="str" cm="1">
        <f t="array" ref="T388:U388">_xlfn.XLOOKUP(Q388,匹配表1065!L:L,匹配表1065!M:N)</f>
        <v>眩晕</v>
      </c>
      <c r="U388" s="94" t="str">
        <v>神经内科</v>
      </c>
      <c r="V388" s="95" t="s">
        <v>67</v>
      </c>
      <c r="W388" s="93">
        <f>_xlfn.XLOOKUP(M388,匹配表1065!D:D,匹配表1065!F:F)*N388</f>
        <v>12</v>
      </c>
    </row>
    <row r="389" customHeight="1" spans="1:23">
      <c r="A389" s="89" t="s">
        <v>25</v>
      </c>
      <c r="B389" s="90">
        <v>46120</v>
      </c>
      <c r="C389" s="91" t="str">
        <f t="shared" si="12"/>
        <v>4月第2周</v>
      </c>
      <c r="D389" s="89" t="s">
        <v>322</v>
      </c>
      <c r="E389" s="89" t="str">
        <f t="shared" si="13"/>
        <v>4月第2周--周3</v>
      </c>
      <c r="F389" s="92" t="s">
        <v>27</v>
      </c>
      <c r="G389" s="92" t="s">
        <v>136</v>
      </c>
      <c r="H389" s="92" t="str">
        <f>_xlfn.XLOOKUP(O389,匹配表1065!T:T,匹配表1065!W:W)</f>
        <v>青岛市</v>
      </c>
      <c r="I389" s="89" t="str">
        <f>_xlfn.XLOOKUP(O389,匹配表1065!T:T,匹配表1065!X:X)</f>
        <v>PME2035</v>
      </c>
      <c r="J389" s="92" t="s">
        <v>150</v>
      </c>
      <c r="K389" s="89" cm="1">
        <f ca="1" t="array" ref="K389:L389">_xlfn.XLOOKUP(J389,匹配表1065!Y:Y,匹配表1065!AA:AB)</f>
        <v>8</v>
      </c>
      <c r="L389" s="89" t="str">
        <v>3个月以上</v>
      </c>
      <c r="M389" s="92" t="s">
        <v>35</v>
      </c>
      <c r="N389" s="92">
        <v>1</v>
      </c>
      <c r="O389" s="93" t="str">
        <f>_xlfn.XLOOKUP(P389,匹配表1065!U:U,匹配表1065!T:T)</f>
        <v>HO00001483</v>
      </c>
      <c r="P389" s="89" t="s">
        <v>259</v>
      </c>
      <c r="Q389" s="92" t="s">
        <v>397</v>
      </c>
      <c r="R389" s="89" t="str">
        <f>_xlfn.XLOOKUP(Q389,匹配表1065!L:L,匹配表1065!O:O)</f>
        <v>C</v>
      </c>
      <c r="S389" s="93" t="str">
        <f>IFERROR(_xlfn.XLOOKUP(Q389,匹配表1065!AI:AI,匹配表1065!AJ:AJ),"绿标")</f>
        <v>绿标</v>
      </c>
      <c r="T389" s="93" t="str" cm="1">
        <f t="array" ref="T389:U389">_xlfn.XLOOKUP(Q389,匹配表1065!L:L,匹配表1065!M:N)</f>
        <v>眩晕</v>
      </c>
      <c r="U389" s="94" t="str">
        <v>神经内科</v>
      </c>
      <c r="V389" s="95" t="s">
        <v>33</v>
      </c>
      <c r="W389" s="93">
        <f>_xlfn.XLOOKUP(M389,匹配表1065!D:D,匹配表1065!F:F)*N389</f>
        <v>4</v>
      </c>
    </row>
    <row r="390" customHeight="1" spans="1:23">
      <c r="A390" s="89" t="s">
        <v>25</v>
      </c>
      <c r="B390" s="90">
        <v>46120</v>
      </c>
      <c r="C390" s="91" t="str">
        <f t="shared" si="12"/>
        <v>4月第2周</v>
      </c>
      <c r="D390" s="89" t="s">
        <v>322</v>
      </c>
      <c r="E390" s="89" t="str">
        <f t="shared" si="13"/>
        <v>4月第2周--周3</v>
      </c>
      <c r="F390" s="92" t="s">
        <v>27</v>
      </c>
      <c r="G390" s="92" t="s">
        <v>136</v>
      </c>
      <c r="H390" s="92" t="str">
        <f>_xlfn.XLOOKUP(O390,匹配表1065!T:T,匹配表1065!W:W)</f>
        <v>青岛市</v>
      </c>
      <c r="I390" s="89" t="str">
        <f>_xlfn.XLOOKUP(O390,匹配表1065!T:T,匹配表1065!X:X)</f>
        <v>PME2035</v>
      </c>
      <c r="J390" s="92" t="s">
        <v>150</v>
      </c>
      <c r="K390" s="89" cm="1">
        <f ca="1" t="array" ref="K390:L390">_xlfn.XLOOKUP(J390,匹配表1065!Y:Y,匹配表1065!AA:AB)</f>
        <v>8</v>
      </c>
      <c r="L390" s="89" t="str">
        <v>3个月以上</v>
      </c>
      <c r="M390" s="92" t="s">
        <v>35</v>
      </c>
      <c r="N390" s="92">
        <v>1</v>
      </c>
      <c r="O390" s="93" t="str">
        <f>_xlfn.XLOOKUP(P390,匹配表1065!U:U,匹配表1065!T:T)</f>
        <v>HO00001483</v>
      </c>
      <c r="P390" s="89" t="s">
        <v>259</v>
      </c>
      <c r="Q390" s="92" t="s">
        <v>398</v>
      </c>
      <c r="R390" s="89" t="str">
        <f>_xlfn.XLOOKUP(Q390,匹配表1065!L:L,匹配表1065!O:O)</f>
        <v>C</v>
      </c>
      <c r="S390" s="93" t="str">
        <f>IFERROR(_xlfn.XLOOKUP(Q390,匹配表1065!AI:AI,匹配表1065!AJ:AJ),"绿标")</f>
        <v>绿标</v>
      </c>
      <c r="T390" s="93" t="str" cm="1">
        <f t="array" ref="T390:U390">_xlfn.XLOOKUP(Q390,匹配表1065!L:L,匹配表1065!M:N)</f>
        <v>眩晕</v>
      </c>
      <c r="U390" s="94" t="str">
        <v>耳鼻喉科</v>
      </c>
      <c r="V390" s="95" t="s">
        <v>70</v>
      </c>
      <c r="W390" s="93">
        <f>_xlfn.XLOOKUP(M390,匹配表1065!D:D,匹配表1065!F:F)*N390</f>
        <v>4</v>
      </c>
    </row>
    <row r="391" customHeight="1" spans="1:23">
      <c r="A391" s="89" t="s">
        <v>25</v>
      </c>
      <c r="B391" s="90">
        <v>46120</v>
      </c>
      <c r="C391" s="91" t="str">
        <f t="shared" si="12"/>
        <v>4月第2周</v>
      </c>
      <c r="D391" s="89" t="s">
        <v>322</v>
      </c>
      <c r="E391" s="89" t="str">
        <f t="shared" si="13"/>
        <v>4月第2周--周3</v>
      </c>
      <c r="F391" s="92" t="s">
        <v>27</v>
      </c>
      <c r="G391" s="92" t="s">
        <v>92</v>
      </c>
      <c r="H391" s="92" t="str">
        <f>_xlfn.XLOOKUP(O391,匹配表1065!T:T,匹配表1065!W:W)</f>
        <v>合肥市</v>
      </c>
      <c r="I391" s="89" t="str">
        <f>_xlfn.XLOOKUP(O391,匹配表1065!T:T,匹配表1065!X:X)</f>
        <v>PME2047</v>
      </c>
      <c r="J391" s="92" t="s">
        <v>97</v>
      </c>
      <c r="K391" s="89" cm="1">
        <f ca="1" t="array" ref="K391:L391">_xlfn.XLOOKUP(J391,匹配表1065!Y:Y,匹配表1065!AA:AB)</f>
        <v>2</v>
      </c>
      <c r="L391" s="89" t="str">
        <v>3个月以内</v>
      </c>
      <c r="M391" s="92" t="s">
        <v>35</v>
      </c>
      <c r="N391" s="92">
        <v>1</v>
      </c>
      <c r="O391" s="93" t="str">
        <f>_xlfn.XLOOKUP(P391,匹配表1065!U:U,匹配表1065!T:T)</f>
        <v>HO00000005</v>
      </c>
      <c r="P391" s="89" t="s">
        <v>98</v>
      </c>
      <c r="Q391" s="92" t="s">
        <v>99</v>
      </c>
      <c r="R391" s="89" t="str">
        <f>_xlfn.XLOOKUP(Q391,匹配表1065!L:L,匹配表1065!O:O)</f>
        <v>C</v>
      </c>
      <c r="S391" s="93" t="str">
        <f>IFERROR(_xlfn.XLOOKUP(Q391,匹配表1065!AI:AI,匹配表1065!AJ:AJ),"绿标")</f>
        <v>黑标</v>
      </c>
      <c r="T391" s="93" t="str" cm="1">
        <f t="array" ref="T391:U391">_xlfn.XLOOKUP(Q391,匹配表1065!L:L,匹配表1065!M:N)</f>
        <v>眩晕</v>
      </c>
      <c r="U391" s="94" t="str">
        <v>耳鼻喉科</v>
      </c>
      <c r="V391" s="95" t="s">
        <v>100</v>
      </c>
      <c r="W391" s="93">
        <f>_xlfn.XLOOKUP(M391,匹配表1065!D:D,匹配表1065!F:F)*N391</f>
        <v>4</v>
      </c>
    </row>
    <row r="392" customHeight="1" spans="1:23">
      <c r="A392" s="89" t="s">
        <v>25</v>
      </c>
      <c r="B392" s="90">
        <v>46120</v>
      </c>
      <c r="C392" s="91" t="str">
        <f t="shared" si="12"/>
        <v>4月第2周</v>
      </c>
      <c r="D392" s="89" t="s">
        <v>322</v>
      </c>
      <c r="E392" s="89" t="str">
        <f t="shared" si="13"/>
        <v>4月第2周--周3</v>
      </c>
      <c r="F392" s="92" t="s">
        <v>27</v>
      </c>
      <c r="G392" s="92" t="s">
        <v>92</v>
      </c>
      <c r="H392" s="92" t="str">
        <f>_xlfn.XLOOKUP(O392,匹配表1065!T:T,匹配表1065!W:W)</f>
        <v>合肥市</v>
      </c>
      <c r="I392" s="89" t="str">
        <f>_xlfn.XLOOKUP(O392,匹配表1065!T:T,匹配表1065!X:X)</f>
        <v>PME2047</v>
      </c>
      <c r="J392" s="92" t="s">
        <v>97</v>
      </c>
      <c r="K392" s="89" cm="1">
        <f ca="1" t="array" ref="K392:L392">_xlfn.XLOOKUP(J392,匹配表1065!Y:Y,匹配表1065!AA:AB)</f>
        <v>2</v>
      </c>
      <c r="L392" s="89" t="str">
        <v>3个月以内</v>
      </c>
      <c r="M392" s="92" t="s">
        <v>35</v>
      </c>
      <c r="N392" s="92">
        <v>1</v>
      </c>
      <c r="O392" s="93" t="str">
        <f>_xlfn.XLOOKUP(P392,匹配表1065!U:U,匹配表1065!T:T)</f>
        <v>HO00000005</v>
      </c>
      <c r="P392" s="89" t="s">
        <v>98</v>
      </c>
      <c r="Q392" s="92" t="s">
        <v>99</v>
      </c>
      <c r="R392" s="89" t="str">
        <f>_xlfn.XLOOKUP(Q392,匹配表1065!L:L,匹配表1065!O:O)</f>
        <v>C</v>
      </c>
      <c r="S392" s="93" t="str">
        <f>IFERROR(_xlfn.XLOOKUP(Q392,匹配表1065!AI:AI,匹配表1065!AJ:AJ),"绿标")</f>
        <v>黑标</v>
      </c>
      <c r="T392" s="93" t="str" cm="1">
        <f t="array" ref="T392:U392">_xlfn.XLOOKUP(Q392,匹配表1065!L:L,匹配表1065!M:N)</f>
        <v>眩晕</v>
      </c>
      <c r="U392" s="94" t="str">
        <v>耳鼻喉科</v>
      </c>
      <c r="V392" s="95" t="s">
        <v>100</v>
      </c>
      <c r="W392" s="93">
        <f>_xlfn.XLOOKUP(M392,匹配表1065!D:D,匹配表1065!F:F)*N392</f>
        <v>4</v>
      </c>
    </row>
    <row r="393" customHeight="1" spans="1:23">
      <c r="A393" s="89" t="s">
        <v>25</v>
      </c>
      <c r="B393" s="90">
        <v>46120</v>
      </c>
      <c r="C393" s="91" t="str">
        <f t="shared" si="12"/>
        <v>4月第2周</v>
      </c>
      <c r="D393" s="89" t="s">
        <v>322</v>
      </c>
      <c r="E393" s="89" t="str">
        <f t="shared" si="13"/>
        <v>4月第2周--周3</v>
      </c>
      <c r="F393" s="92" t="s">
        <v>27</v>
      </c>
      <c r="G393" s="92" t="s">
        <v>92</v>
      </c>
      <c r="H393" s="92" t="str">
        <f>_xlfn.XLOOKUP(O393,匹配表1065!T:T,匹配表1065!W:W)</f>
        <v>合肥市</v>
      </c>
      <c r="I393" s="89" t="str">
        <f>_xlfn.XLOOKUP(O393,匹配表1065!T:T,匹配表1065!X:X)</f>
        <v>PME2047</v>
      </c>
      <c r="J393" s="92" t="s">
        <v>97</v>
      </c>
      <c r="K393" s="89" cm="1">
        <f ca="1" t="array" ref="K393:L393">_xlfn.XLOOKUP(J393,匹配表1065!Y:Y,匹配表1065!AA:AB)</f>
        <v>2</v>
      </c>
      <c r="L393" s="89" t="str">
        <v>3个月以内</v>
      </c>
      <c r="M393" s="92" t="s">
        <v>35</v>
      </c>
      <c r="N393" s="92">
        <v>1</v>
      </c>
      <c r="O393" s="93" t="str">
        <f>_xlfn.XLOOKUP(P393,匹配表1065!U:U,匹配表1065!T:T)</f>
        <v>HO00000005</v>
      </c>
      <c r="P393" s="89" t="s">
        <v>98</v>
      </c>
      <c r="Q393" s="92" t="s">
        <v>345</v>
      </c>
      <c r="R393" s="89" t="str">
        <f>_xlfn.XLOOKUP(Q393,匹配表1065!L:L,匹配表1065!O:O)</f>
        <v>B</v>
      </c>
      <c r="S393" s="93" t="str">
        <f>IFERROR(_xlfn.XLOOKUP(Q393,匹配表1065!AI:AI,匹配表1065!AJ:AJ),"绿标")</f>
        <v>绿标</v>
      </c>
      <c r="T393" s="93" t="str" cm="1">
        <f t="array" ref="T393:U393">_xlfn.XLOOKUP(Q393,匹配表1065!L:L,匹配表1065!M:N)</f>
        <v>脑血管</v>
      </c>
      <c r="U393" s="94" t="str">
        <v>神经内科</v>
      </c>
      <c r="V393" s="95" t="s">
        <v>33</v>
      </c>
      <c r="W393" s="93">
        <f>_xlfn.XLOOKUP(M393,匹配表1065!D:D,匹配表1065!F:F)*N393</f>
        <v>4</v>
      </c>
    </row>
    <row r="394" customHeight="1" spans="1:23">
      <c r="A394" s="89" t="s">
        <v>25</v>
      </c>
      <c r="B394" s="90">
        <v>46120</v>
      </c>
      <c r="C394" s="91" t="str">
        <f t="shared" si="12"/>
        <v>4月第2周</v>
      </c>
      <c r="D394" s="89" t="s">
        <v>322</v>
      </c>
      <c r="E394" s="89" t="str">
        <f t="shared" si="13"/>
        <v>4月第2周--周3</v>
      </c>
      <c r="F394" s="92" t="s">
        <v>27</v>
      </c>
      <c r="G394" s="92" t="s">
        <v>92</v>
      </c>
      <c r="H394" s="92" t="str">
        <f>_xlfn.XLOOKUP(O394,匹配表1065!T:T,匹配表1065!W:W)</f>
        <v>合肥市</v>
      </c>
      <c r="I394" s="89" t="str">
        <f>_xlfn.XLOOKUP(O394,匹配表1065!T:T,匹配表1065!X:X)</f>
        <v>PME2007</v>
      </c>
      <c r="J394" s="92" t="s">
        <v>93</v>
      </c>
      <c r="K394" s="89" cm="1">
        <f ca="1" t="array" ref="K394:L394">_xlfn.XLOOKUP(J394,匹配表1065!Y:Y,匹配表1065!AA:AB)</f>
        <v>9</v>
      </c>
      <c r="L394" s="89" t="str">
        <v>3个月以上</v>
      </c>
      <c r="M394" s="92" t="s">
        <v>30</v>
      </c>
      <c r="N394" s="92">
        <v>1</v>
      </c>
      <c r="O394" s="93" t="str">
        <f>_xlfn.XLOOKUP(P394,匹配表1065!U:U,匹配表1065!T:T)</f>
        <v>HO00000001</v>
      </c>
      <c r="P394" s="89" t="s">
        <v>94</v>
      </c>
      <c r="Q394" s="92" t="s">
        <v>206</v>
      </c>
      <c r="R394" s="89" t="str">
        <f>_xlfn.XLOOKUP(Q394,匹配表1065!L:L,匹配表1065!O:O)</f>
        <v>A</v>
      </c>
      <c r="S394" s="93" t="str">
        <f>IFERROR(_xlfn.XLOOKUP(Q394,匹配表1065!AI:AI,匹配表1065!AJ:AJ),"绿标")</f>
        <v>绿标</v>
      </c>
      <c r="T394" s="93" t="str" cm="1">
        <f t="array" ref="T394:U394">_xlfn.XLOOKUP(Q394,匹配表1065!L:L,匹配表1065!M:N)</f>
        <v>头痛</v>
      </c>
      <c r="U394" s="94" t="str">
        <v>神经内科</v>
      </c>
      <c r="V394" s="95" t="s">
        <v>42</v>
      </c>
      <c r="W394" s="93">
        <f>_xlfn.XLOOKUP(M394,匹配表1065!D:D,匹配表1065!F:F)*N394</f>
        <v>12</v>
      </c>
    </row>
    <row r="395" customHeight="1" spans="1:23">
      <c r="A395" s="89" t="s">
        <v>25</v>
      </c>
      <c r="B395" s="90">
        <v>46120</v>
      </c>
      <c r="C395" s="91" t="str">
        <f t="shared" si="12"/>
        <v>4月第2周</v>
      </c>
      <c r="D395" s="89" t="s">
        <v>322</v>
      </c>
      <c r="E395" s="89" t="str">
        <f t="shared" si="13"/>
        <v>4月第2周--周3</v>
      </c>
      <c r="F395" s="92" t="s">
        <v>27</v>
      </c>
      <c r="G395" s="92" t="s">
        <v>92</v>
      </c>
      <c r="H395" s="92" t="str">
        <f>_xlfn.XLOOKUP(O395,匹配表1065!T:T,匹配表1065!W:W)</f>
        <v>合肥市</v>
      </c>
      <c r="I395" s="89" t="str">
        <f>_xlfn.XLOOKUP(O395,匹配表1065!T:T,匹配表1065!X:X)</f>
        <v>PME2007</v>
      </c>
      <c r="J395" s="92" t="s">
        <v>93</v>
      </c>
      <c r="K395" s="89" cm="1">
        <f ca="1" t="array" ref="K395:L395">_xlfn.XLOOKUP(J395,匹配表1065!Y:Y,匹配表1065!AA:AB)</f>
        <v>9</v>
      </c>
      <c r="L395" s="89" t="str">
        <v>3个月以上</v>
      </c>
      <c r="M395" s="92" t="s">
        <v>35</v>
      </c>
      <c r="N395" s="92">
        <v>1</v>
      </c>
      <c r="O395" s="93" t="str">
        <f>_xlfn.XLOOKUP(P395,匹配表1065!U:U,匹配表1065!T:T)</f>
        <v>HO00000001</v>
      </c>
      <c r="P395" s="89" t="s">
        <v>94</v>
      </c>
      <c r="Q395" s="92" t="s">
        <v>96</v>
      </c>
      <c r="R395" s="89" t="str">
        <f>_xlfn.XLOOKUP(Q395,匹配表1065!L:L,匹配表1065!O:O)</f>
        <v>B</v>
      </c>
      <c r="S395" s="93" t="str">
        <f>IFERROR(_xlfn.XLOOKUP(Q395,匹配表1065!AI:AI,匹配表1065!AJ:AJ),"绿标")</f>
        <v>黑标</v>
      </c>
      <c r="T395" s="93" t="str" cm="1">
        <f t="array" ref="T395:U395">_xlfn.XLOOKUP(Q395,匹配表1065!L:L,匹配表1065!M:N)</f>
        <v>脑血管</v>
      </c>
      <c r="U395" s="94" t="str">
        <v>神经内科</v>
      </c>
      <c r="V395" s="95" t="s">
        <v>58</v>
      </c>
      <c r="W395" s="93">
        <f>_xlfn.XLOOKUP(M395,匹配表1065!D:D,匹配表1065!F:F)*N395</f>
        <v>4</v>
      </c>
    </row>
    <row r="396" customHeight="1" spans="1:23">
      <c r="A396" s="89" t="s">
        <v>25</v>
      </c>
      <c r="B396" s="90">
        <v>46120</v>
      </c>
      <c r="C396" s="91" t="str">
        <f t="shared" si="12"/>
        <v>4月第2周</v>
      </c>
      <c r="D396" s="89" t="s">
        <v>322</v>
      </c>
      <c r="E396" s="89" t="str">
        <f t="shared" si="13"/>
        <v>4月第2周--周3</v>
      </c>
      <c r="F396" s="92" t="s">
        <v>27</v>
      </c>
      <c r="G396" s="89" t="s">
        <v>63</v>
      </c>
      <c r="H396" s="92" t="str">
        <f>_xlfn.XLOOKUP(O396,匹配表1065!T:T,匹配表1065!W:W)</f>
        <v>南京市</v>
      </c>
      <c r="I396" s="89" t="str">
        <f>_xlfn.XLOOKUP(O396,匹配表1065!T:T,匹配表1065!X:X)</f>
        <v>PME2001</v>
      </c>
      <c r="J396" s="92" t="s">
        <v>64</v>
      </c>
      <c r="K396" s="89" cm="1">
        <f ca="1" t="array" ref="K396:L396">_xlfn.XLOOKUP(J396,匹配表1065!Y:Y,匹配表1065!AA:AB)</f>
        <v>31</v>
      </c>
      <c r="L396" s="89" t="str">
        <v>3个月以上</v>
      </c>
      <c r="M396" s="92" t="s">
        <v>30</v>
      </c>
      <c r="N396" s="92">
        <v>2</v>
      </c>
      <c r="O396" s="93" t="str">
        <f>_xlfn.XLOOKUP(P396,匹配表1065!U:U,匹配表1065!T:T)</f>
        <v>HO00000958</v>
      </c>
      <c r="P396" s="89" t="s">
        <v>65</v>
      </c>
      <c r="Q396" s="92" t="s">
        <v>68</v>
      </c>
      <c r="R396" s="89" t="str">
        <f>_xlfn.XLOOKUP(Q396,匹配表1065!L:L,匹配表1065!O:O)</f>
        <v>A</v>
      </c>
      <c r="S396" s="93" t="str">
        <f>IFERROR(_xlfn.XLOOKUP(Q396,匹配表1065!AI:AI,匹配表1065!AJ:AJ),"绿标")</f>
        <v>红标</v>
      </c>
      <c r="T396" s="93" t="str" cm="1">
        <f t="array" ref="T396:U396">_xlfn.XLOOKUP(Q396,匹配表1065!L:L,匹配表1065!M:N)</f>
        <v>头痛</v>
      </c>
      <c r="U396" s="94" t="str">
        <v>神经内科</v>
      </c>
      <c r="V396" s="95" t="s">
        <v>33</v>
      </c>
      <c r="W396" s="93">
        <f>_xlfn.XLOOKUP(M396,匹配表1065!D:D,匹配表1065!F:F)*N396</f>
        <v>24</v>
      </c>
    </row>
    <row r="397" customHeight="1" spans="1:23">
      <c r="A397" s="89" t="s">
        <v>25</v>
      </c>
      <c r="B397" s="90">
        <v>46120</v>
      </c>
      <c r="C397" s="91" t="str">
        <f t="shared" si="12"/>
        <v>4月第2周</v>
      </c>
      <c r="D397" s="89" t="s">
        <v>322</v>
      </c>
      <c r="E397" s="89" t="str">
        <f t="shared" si="13"/>
        <v>4月第2周--周3</v>
      </c>
      <c r="F397" s="92" t="s">
        <v>27</v>
      </c>
      <c r="G397" s="89" t="s">
        <v>63</v>
      </c>
      <c r="H397" s="92" t="str">
        <f>_xlfn.XLOOKUP(O397,匹配表1065!T:T,匹配表1065!W:W)</f>
        <v>南京市</v>
      </c>
      <c r="I397" s="89" t="str">
        <f>_xlfn.XLOOKUP(O397,匹配表1065!T:T,匹配表1065!X:X)</f>
        <v>PME2001</v>
      </c>
      <c r="J397" s="92" t="s">
        <v>64</v>
      </c>
      <c r="K397" s="89" cm="1">
        <f ca="1" t="array" ref="K397:L397">_xlfn.XLOOKUP(J397,匹配表1065!Y:Y,匹配表1065!AA:AB)</f>
        <v>31</v>
      </c>
      <c r="L397" s="89" t="str">
        <v>3个月以上</v>
      </c>
      <c r="M397" s="92" t="s">
        <v>30</v>
      </c>
      <c r="N397" s="92">
        <v>1</v>
      </c>
      <c r="O397" s="93" t="str">
        <f>_xlfn.XLOOKUP(P397,匹配表1065!U:U,匹配表1065!T:T)</f>
        <v>HO00000958</v>
      </c>
      <c r="P397" s="89" t="s">
        <v>65</v>
      </c>
      <c r="Q397" s="92" t="s">
        <v>66</v>
      </c>
      <c r="R397" s="89" t="str">
        <f>_xlfn.XLOOKUP(Q397,匹配表1065!L:L,匹配表1065!O:O)</f>
        <v>A</v>
      </c>
      <c r="S397" s="93" t="str">
        <f>IFERROR(_xlfn.XLOOKUP(Q397,匹配表1065!AI:AI,匹配表1065!AJ:AJ),"绿标")</f>
        <v>红标</v>
      </c>
      <c r="T397" s="93" t="str" cm="1">
        <f t="array" ref="T397:U397">_xlfn.XLOOKUP(Q397,匹配表1065!L:L,匹配表1065!M:N)</f>
        <v>头痛</v>
      </c>
      <c r="U397" s="94" t="str">
        <v>神经内科</v>
      </c>
      <c r="V397" s="95" t="s">
        <v>33</v>
      </c>
      <c r="W397" s="93">
        <f>_xlfn.XLOOKUP(M397,匹配表1065!D:D,匹配表1065!F:F)*N397</f>
        <v>12</v>
      </c>
    </row>
    <row r="398" customHeight="1" spans="1:23">
      <c r="A398" s="89" t="s">
        <v>25</v>
      </c>
      <c r="B398" s="90">
        <v>46120</v>
      </c>
      <c r="C398" s="91" t="str">
        <f t="shared" si="12"/>
        <v>4月第2周</v>
      </c>
      <c r="D398" s="89" t="s">
        <v>322</v>
      </c>
      <c r="E398" s="89" t="str">
        <f t="shared" si="13"/>
        <v>4月第2周--周3</v>
      </c>
      <c r="F398" s="92" t="s">
        <v>27</v>
      </c>
      <c r="G398" s="89" t="s">
        <v>63</v>
      </c>
      <c r="H398" s="92" t="str">
        <f>_xlfn.XLOOKUP(O398,匹配表1065!T:T,匹配表1065!W:W)</f>
        <v>南京市</v>
      </c>
      <c r="I398" s="89" t="str">
        <f>_xlfn.XLOOKUP(O398,匹配表1065!T:T,匹配表1065!X:X)</f>
        <v>PME2001</v>
      </c>
      <c r="J398" s="92" t="s">
        <v>64</v>
      </c>
      <c r="K398" s="89" cm="1">
        <f ca="1" t="array" ref="K398:L398">_xlfn.XLOOKUP(J398,匹配表1065!Y:Y,匹配表1065!AA:AB)</f>
        <v>31</v>
      </c>
      <c r="L398" s="89" t="str">
        <v>3个月以上</v>
      </c>
      <c r="M398" s="92" t="s">
        <v>55</v>
      </c>
      <c r="N398" s="92">
        <v>1</v>
      </c>
      <c r="O398" s="93" t="str">
        <f>_xlfn.XLOOKUP(P398,匹配表1065!U:U,匹配表1065!T:T)</f>
        <v>HO00000958</v>
      </c>
      <c r="P398" s="89" t="s">
        <v>65</v>
      </c>
      <c r="Q398" s="92" t="s">
        <v>69</v>
      </c>
      <c r="R398" s="89" t="str">
        <f>_xlfn.XLOOKUP(Q398,匹配表1065!L:L,匹配表1065!O:O)</f>
        <v>C</v>
      </c>
      <c r="S398" s="93" t="str">
        <f>IFERROR(_xlfn.XLOOKUP(Q398,匹配表1065!AI:AI,匹配表1065!AJ:AJ),"绿标")</f>
        <v>绿标</v>
      </c>
      <c r="T398" s="93" t="str" cm="1">
        <f t="array" ref="T398:U398">_xlfn.XLOOKUP(Q398,匹配表1065!L:L,匹配表1065!M:N)</f>
        <v>眩晕</v>
      </c>
      <c r="U398" s="94" t="str">
        <v>耳鼻喉科</v>
      </c>
      <c r="V398" s="95" t="s">
        <v>70</v>
      </c>
      <c r="W398" s="93">
        <f>_xlfn.XLOOKUP(M398,匹配表1065!D:D,匹配表1065!F:F)*N398</f>
        <v>8</v>
      </c>
    </row>
    <row r="399" customHeight="1" spans="1:23">
      <c r="A399" s="89" t="s">
        <v>25</v>
      </c>
      <c r="B399" s="90">
        <v>46120</v>
      </c>
      <c r="C399" s="91" t="str">
        <f t="shared" si="12"/>
        <v>4月第2周</v>
      </c>
      <c r="D399" s="89" t="s">
        <v>322</v>
      </c>
      <c r="E399" s="89" t="str">
        <f t="shared" si="13"/>
        <v>4月第2周--周3</v>
      </c>
      <c r="F399" s="92" t="s">
        <v>27</v>
      </c>
      <c r="G399" s="89" t="s">
        <v>63</v>
      </c>
      <c r="H399" s="92" t="str">
        <f>_xlfn.XLOOKUP(O399,匹配表1065!T:T,匹配表1065!W:W)</f>
        <v>盐城市</v>
      </c>
      <c r="I399" s="89" t="str">
        <f>_xlfn.XLOOKUP(O399,匹配表1065!T:T,匹配表1065!X:X)</f>
        <v>PME2042</v>
      </c>
      <c r="J399" s="92" t="s">
        <v>74</v>
      </c>
      <c r="K399" s="89" cm="1">
        <f ca="1" t="array" ref="K399:L399">_xlfn.XLOOKUP(J399,匹配表1065!Y:Y,匹配表1065!AA:AB)</f>
        <v>7</v>
      </c>
      <c r="L399" s="89" t="str">
        <v>3个月以上</v>
      </c>
      <c r="M399" s="92" t="s">
        <v>35</v>
      </c>
      <c r="N399" s="92">
        <v>1</v>
      </c>
      <c r="O399" s="93" t="str">
        <f>_xlfn.XLOOKUP(P399,匹配表1065!U:U,匹配表1065!T:T)</f>
        <v>HO00002337</v>
      </c>
      <c r="P399" s="89" t="s">
        <v>399</v>
      </c>
      <c r="Q399" s="92" t="s">
        <v>400</v>
      </c>
      <c r="R399" s="89" t="str">
        <f>_xlfn.XLOOKUP(Q399,匹配表1065!L:L,匹配表1065!O:O)</f>
        <v>B</v>
      </c>
      <c r="S399" s="93" t="str">
        <f>IFERROR(_xlfn.XLOOKUP(Q399,匹配表1065!AI:AI,匹配表1065!AJ:AJ),"绿标")</f>
        <v>绿标</v>
      </c>
      <c r="T399" s="93" t="str" cm="1">
        <f t="array" ref="T399:U399">_xlfn.XLOOKUP(Q399,匹配表1065!L:L,匹配表1065!M:N)</f>
        <v>脑血管</v>
      </c>
      <c r="U399" s="94" t="str">
        <v>神经内科</v>
      </c>
      <c r="V399" s="95" t="s">
        <v>70</v>
      </c>
      <c r="W399" s="93">
        <f>_xlfn.XLOOKUP(M399,匹配表1065!D:D,匹配表1065!F:F)*N399</f>
        <v>4</v>
      </c>
    </row>
    <row r="400" customHeight="1" spans="1:23">
      <c r="A400" s="89" t="s">
        <v>25</v>
      </c>
      <c r="B400" s="90">
        <v>46120</v>
      </c>
      <c r="C400" s="91" t="str">
        <f t="shared" si="12"/>
        <v>4月第2周</v>
      </c>
      <c r="D400" s="89" t="s">
        <v>322</v>
      </c>
      <c r="E400" s="89" t="str">
        <f t="shared" si="13"/>
        <v>4月第2周--周3</v>
      </c>
      <c r="F400" s="92" t="s">
        <v>27</v>
      </c>
      <c r="G400" s="89" t="s">
        <v>63</v>
      </c>
      <c r="H400" s="92" t="str">
        <f>_xlfn.XLOOKUP(O400,匹配表1065!T:T,匹配表1065!W:W)</f>
        <v>徐州市</v>
      </c>
      <c r="I400" s="89" t="str">
        <f>_xlfn.XLOOKUP(O400,匹配表1065!T:T,匹配表1065!X:X)</f>
        <v>PME2008</v>
      </c>
      <c r="J400" s="92" t="s">
        <v>81</v>
      </c>
      <c r="K400" s="89" cm="1">
        <f ca="1" t="array" ref="K400:L400">_xlfn.XLOOKUP(J400,匹配表1065!Y:Y,匹配表1065!AA:AB)</f>
        <v>19</v>
      </c>
      <c r="L400" s="89" t="str">
        <v>3个月以上</v>
      </c>
      <c r="M400" s="92" t="s">
        <v>55</v>
      </c>
      <c r="N400" s="92">
        <v>1</v>
      </c>
      <c r="O400" s="93" t="str">
        <f>_xlfn.XLOOKUP(P400,匹配表1065!U:U,匹配表1065!T:T)</f>
        <v>HO00000989</v>
      </c>
      <c r="P400" s="89" t="s">
        <v>214</v>
      </c>
      <c r="Q400" s="92" t="s">
        <v>401</v>
      </c>
      <c r="R400" s="89" t="str">
        <f>_xlfn.XLOOKUP(Q400,匹配表1065!L:L,匹配表1065!O:O)</f>
        <v>C</v>
      </c>
      <c r="S400" s="93" t="str">
        <f>IFERROR(_xlfn.XLOOKUP(Q400,匹配表1065!AI:AI,匹配表1065!AJ:AJ),"绿标")</f>
        <v>绿标</v>
      </c>
      <c r="T400" s="93" t="str" cm="1">
        <f t="array" ref="T400:U400">_xlfn.XLOOKUP(Q400,匹配表1065!L:L,匹配表1065!M:N)</f>
        <v>眩晕</v>
      </c>
      <c r="U400" s="94" t="str">
        <v>耳鼻喉科</v>
      </c>
      <c r="V400" s="95" t="s">
        <v>70</v>
      </c>
      <c r="W400" s="93">
        <f>_xlfn.XLOOKUP(M400,匹配表1065!D:D,匹配表1065!F:F)*N400</f>
        <v>8</v>
      </c>
    </row>
    <row r="401" customHeight="1" spans="1:23">
      <c r="A401" s="89" t="s">
        <v>25</v>
      </c>
      <c r="B401" s="90">
        <v>46120</v>
      </c>
      <c r="C401" s="91" t="str">
        <f t="shared" si="12"/>
        <v>4月第2周</v>
      </c>
      <c r="D401" s="89" t="s">
        <v>322</v>
      </c>
      <c r="E401" s="89" t="str">
        <f t="shared" si="13"/>
        <v>4月第2周--周3</v>
      </c>
      <c r="F401" s="92" t="s">
        <v>27</v>
      </c>
      <c r="G401" s="89" t="s">
        <v>63</v>
      </c>
      <c r="H401" s="92" t="str">
        <f>_xlfn.XLOOKUP(O401,匹配表1065!T:T,匹配表1065!W:W)</f>
        <v>南京市</v>
      </c>
      <c r="I401" s="89" t="str">
        <f>_xlfn.XLOOKUP(O401,匹配表1065!T:T,匹配表1065!X:X)</f>
        <v>PME2001</v>
      </c>
      <c r="J401" s="92" t="s">
        <v>77</v>
      </c>
      <c r="K401" s="89" cm="1">
        <f ca="1" t="array" ref="K401:L401">_xlfn.XLOOKUP(J401,匹配表1065!Y:Y,匹配表1065!AA:AB)</f>
        <v>8</v>
      </c>
      <c r="L401" s="89" t="str">
        <v>3个月以上</v>
      </c>
      <c r="M401" s="92" t="s">
        <v>30</v>
      </c>
      <c r="N401" s="92">
        <v>1</v>
      </c>
      <c r="O401" s="93" t="str">
        <f>_xlfn.XLOOKUP(P401,匹配表1065!U:U,匹配表1065!T:T)</f>
        <v>HO00000958</v>
      </c>
      <c r="P401" s="89" t="s">
        <v>65</v>
      </c>
      <c r="Q401" s="92" t="s">
        <v>78</v>
      </c>
      <c r="R401" s="89" t="str">
        <f>_xlfn.XLOOKUP(Q401,匹配表1065!L:L,匹配表1065!O:O)</f>
        <v>C</v>
      </c>
      <c r="S401" s="93" t="str">
        <f>IFERROR(_xlfn.XLOOKUP(Q401,匹配表1065!AI:AI,匹配表1065!AJ:AJ),"绿标")</f>
        <v>绿标</v>
      </c>
      <c r="T401" s="93" t="str" cm="1">
        <f t="array" ref="T401:U401">_xlfn.XLOOKUP(Q401,匹配表1065!L:L,匹配表1065!M:N)</f>
        <v>眩晕</v>
      </c>
      <c r="U401" s="94" t="str">
        <v>神经内科</v>
      </c>
      <c r="V401" s="95" t="s">
        <v>58</v>
      </c>
      <c r="W401" s="93">
        <f>_xlfn.XLOOKUP(M401,匹配表1065!D:D,匹配表1065!F:F)*N401</f>
        <v>12</v>
      </c>
    </row>
    <row r="402" customHeight="1" spans="1:23">
      <c r="A402" s="89" t="s">
        <v>25</v>
      </c>
      <c r="B402" s="90">
        <v>46120</v>
      </c>
      <c r="C402" s="91" t="str">
        <f t="shared" si="12"/>
        <v>4月第2周</v>
      </c>
      <c r="D402" s="89" t="s">
        <v>322</v>
      </c>
      <c r="E402" s="89" t="str">
        <f t="shared" si="13"/>
        <v>4月第2周--周3</v>
      </c>
      <c r="F402" s="92" t="s">
        <v>27</v>
      </c>
      <c r="G402" s="89" t="s">
        <v>63</v>
      </c>
      <c r="H402" s="92" t="str">
        <f>_xlfn.XLOOKUP(O402,匹配表1065!T:T,匹配表1065!W:W)</f>
        <v>南京市</v>
      </c>
      <c r="I402" s="89" t="str">
        <f>_xlfn.XLOOKUP(O402,匹配表1065!T:T,匹配表1065!X:X)</f>
        <v>PME2002</v>
      </c>
      <c r="J402" s="92" t="s">
        <v>84</v>
      </c>
      <c r="K402" s="89" cm="1">
        <f ca="1" t="array" ref="K402:L402">_xlfn.XLOOKUP(J402,匹配表1065!Y:Y,匹配表1065!AA:AB)</f>
        <v>31</v>
      </c>
      <c r="L402" s="89" t="str">
        <v>3个月以上</v>
      </c>
      <c r="M402" s="92" t="s">
        <v>35</v>
      </c>
      <c r="N402" s="92">
        <v>1</v>
      </c>
      <c r="O402" s="93" t="str">
        <f>_xlfn.XLOOKUP(P402,匹配表1065!U:U,匹配表1065!T:T)</f>
        <v>HO00000964</v>
      </c>
      <c r="P402" s="89" t="s">
        <v>90</v>
      </c>
      <c r="Q402" s="92" t="s">
        <v>402</v>
      </c>
      <c r="R402" s="89" t="str">
        <f>_xlfn.XLOOKUP(Q402,匹配表1065!L:L,匹配表1065!O:O)</f>
        <v>D</v>
      </c>
      <c r="S402" s="93" t="str">
        <f>IFERROR(_xlfn.XLOOKUP(Q402,匹配表1065!AI:AI,匹配表1065!AJ:AJ),"绿标")</f>
        <v>绿标</v>
      </c>
      <c r="T402" s="93" t="str" cm="1">
        <f t="array" ref="T402:U402">_xlfn.XLOOKUP(Q402,匹配表1065!L:L,匹配表1065!M:N)</f>
        <v>其他</v>
      </c>
      <c r="U402" s="94" t="str">
        <v>其他</v>
      </c>
      <c r="V402" s="95" t="s">
        <v>58</v>
      </c>
      <c r="W402" s="93">
        <f>_xlfn.XLOOKUP(M402,匹配表1065!D:D,匹配表1065!F:F)*N402</f>
        <v>4</v>
      </c>
    </row>
    <row r="403" customHeight="1" spans="1:23">
      <c r="A403" s="89" t="s">
        <v>25</v>
      </c>
      <c r="B403" s="90">
        <v>46120</v>
      </c>
      <c r="C403" s="91" t="str">
        <f t="shared" si="12"/>
        <v>4月第2周</v>
      </c>
      <c r="D403" s="89" t="s">
        <v>322</v>
      </c>
      <c r="E403" s="89" t="str">
        <f t="shared" si="13"/>
        <v>4月第2周--周3</v>
      </c>
      <c r="F403" s="92" t="s">
        <v>27</v>
      </c>
      <c r="G403" s="89" t="s">
        <v>63</v>
      </c>
      <c r="H403" s="92" t="str">
        <f>_xlfn.XLOOKUP(O403,匹配表1065!T:T,匹配表1065!W:W)</f>
        <v>南京市</v>
      </c>
      <c r="I403" s="89" t="str">
        <f>_xlfn.XLOOKUP(O403,匹配表1065!T:T,匹配表1065!X:X)</f>
        <v>PME2002</v>
      </c>
      <c r="J403" s="92" t="s">
        <v>84</v>
      </c>
      <c r="K403" s="89" cm="1">
        <f ca="1" t="array" ref="K403:L403">_xlfn.XLOOKUP(J403,匹配表1065!Y:Y,匹配表1065!AA:AB)</f>
        <v>31</v>
      </c>
      <c r="L403" s="89" t="str">
        <v>3个月以上</v>
      </c>
      <c r="M403" s="92" t="s">
        <v>30</v>
      </c>
      <c r="N403" s="92">
        <v>1</v>
      </c>
      <c r="O403" s="93" t="str">
        <f>_xlfn.XLOOKUP(P403,匹配表1065!U:U,匹配表1065!T:T)</f>
        <v>HO00111156</v>
      </c>
      <c r="P403" s="89" t="s">
        <v>85</v>
      </c>
      <c r="Q403" s="92" t="s">
        <v>86</v>
      </c>
      <c r="R403" s="89" t="str">
        <f>_xlfn.XLOOKUP(Q403,匹配表1065!L:L,匹配表1065!O:O)</f>
        <v>D</v>
      </c>
      <c r="S403" s="93" t="str">
        <f>IFERROR(_xlfn.XLOOKUP(Q403,匹配表1065!AI:AI,匹配表1065!AJ:AJ),"绿标")</f>
        <v>红标</v>
      </c>
      <c r="T403" s="93" t="str" cm="1">
        <f t="array" ref="T403:U403">_xlfn.XLOOKUP(Q403,匹配表1065!L:L,匹配表1065!M:N)</f>
        <v>头痛</v>
      </c>
      <c r="U403" s="94" t="str">
        <v>神经内科</v>
      </c>
      <c r="V403" s="95" t="s">
        <v>67</v>
      </c>
      <c r="W403" s="93">
        <f>_xlfn.XLOOKUP(M403,匹配表1065!D:D,匹配表1065!F:F)*N403</f>
        <v>12</v>
      </c>
    </row>
    <row r="404" customHeight="1" spans="1:23">
      <c r="A404" s="89" t="s">
        <v>25</v>
      </c>
      <c r="B404" s="90">
        <v>46120</v>
      </c>
      <c r="C404" s="91" t="str">
        <f t="shared" si="12"/>
        <v>4月第2周</v>
      </c>
      <c r="D404" s="89" t="s">
        <v>322</v>
      </c>
      <c r="E404" s="89" t="str">
        <f t="shared" si="13"/>
        <v>4月第2周--周3</v>
      </c>
      <c r="F404" s="92" t="s">
        <v>27</v>
      </c>
      <c r="G404" s="89" t="s">
        <v>63</v>
      </c>
      <c r="H404" s="92" t="str">
        <f>_xlfn.XLOOKUP(O404,匹配表1065!T:T,匹配表1065!W:W)</f>
        <v>南京市</v>
      </c>
      <c r="I404" s="89" t="str">
        <f>_xlfn.XLOOKUP(O404,匹配表1065!T:T,匹配表1065!X:X)</f>
        <v>PME2002</v>
      </c>
      <c r="J404" s="92" t="s">
        <v>84</v>
      </c>
      <c r="K404" s="89" cm="1">
        <f ca="1" t="array" ref="K404:L404">_xlfn.XLOOKUP(J404,匹配表1065!Y:Y,匹配表1065!AA:AB)</f>
        <v>31</v>
      </c>
      <c r="L404" s="89" t="str">
        <v>3个月以上</v>
      </c>
      <c r="M404" s="92" t="s">
        <v>35</v>
      </c>
      <c r="N404" s="92">
        <v>1</v>
      </c>
      <c r="O404" s="93" t="str">
        <f>_xlfn.XLOOKUP(P404,匹配表1065!U:U,匹配表1065!T:T)</f>
        <v>HO00039936</v>
      </c>
      <c r="P404" s="89" t="s">
        <v>87</v>
      </c>
      <c r="Q404" s="92" t="s">
        <v>89</v>
      </c>
      <c r="R404" s="89" t="str">
        <f>_xlfn.XLOOKUP(Q404,匹配表1065!L:L,匹配表1065!O:O)</f>
        <v>B</v>
      </c>
      <c r="S404" s="93" t="str">
        <f>IFERROR(_xlfn.XLOOKUP(Q404,匹配表1065!AI:AI,匹配表1065!AJ:AJ),"绿标")</f>
        <v>黑标</v>
      </c>
      <c r="T404" s="93" t="str" cm="1">
        <f t="array" ref="T404:U404">_xlfn.XLOOKUP(Q404,匹配表1065!L:L,匹配表1065!M:N)</f>
        <v>癫痫</v>
      </c>
      <c r="U404" s="94" t="str">
        <v>神经内科</v>
      </c>
      <c r="V404" s="95" t="s">
        <v>58</v>
      </c>
      <c r="W404" s="93">
        <f>_xlfn.XLOOKUP(M404,匹配表1065!D:D,匹配表1065!F:F)*N404</f>
        <v>4</v>
      </c>
    </row>
    <row r="405" customHeight="1" spans="1:23">
      <c r="A405" s="89" t="s">
        <v>25</v>
      </c>
      <c r="B405" s="90">
        <v>46120</v>
      </c>
      <c r="C405" s="91" t="str">
        <f t="shared" si="12"/>
        <v>4月第2周</v>
      </c>
      <c r="D405" s="89" t="s">
        <v>322</v>
      </c>
      <c r="E405" s="89" t="str">
        <f t="shared" si="13"/>
        <v>4月第2周--周3</v>
      </c>
      <c r="F405" s="92" t="s">
        <v>27</v>
      </c>
      <c r="G405" s="89" t="s">
        <v>63</v>
      </c>
      <c r="H405" s="92" t="str">
        <f>_xlfn.XLOOKUP(O405,匹配表1065!T:T,匹配表1065!W:W)</f>
        <v>南京市</v>
      </c>
      <c r="I405" s="89" t="str">
        <f>_xlfn.XLOOKUP(O405,匹配表1065!T:T,匹配表1065!X:X)</f>
        <v>PME2002</v>
      </c>
      <c r="J405" s="92" t="s">
        <v>84</v>
      </c>
      <c r="K405" s="89" cm="1">
        <f ca="1" t="array" ref="K405:L405">_xlfn.XLOOKUP(J405,匹配表1065!Y:Y,匹配表1065!AA:AB)</f>
        <v>31</v>
      </c>
      <c r="L405" s="89" t="str">
        <v>3个月以上</v>
      </c>
      <c r="M405" s="92" t="s">
        <v>35</v>
      </c>
      <c r="N405" s="92">
        <v>1</v>
      </c>
      <c r="O405" s="93" t="str">
        <f>_xlfn.XLOOKUP(P405,匹配表1065!U:U,匹配表1065!T:T)</f>
        <v>HO00039936</v>
      </c>
      <c r="P405" s="89" t="s">
        <v>87</v>
      </c>
      <c r="Q405" s="92" t="s">
        <v>282</v>
      </c>
      <c r="R405" s="89" t="str">
        <f>_xlfn.XLOOKUP(Q405,匹配表1065!L:L,匹配表1065!O:O)</f>
        <v>B</v>
      </c>
      <c r="S405" s="93" t="str">
        <f>IFERROR(_xlfn.XLOOKUP(Q405,匹配表1065!AI:AI,匹配表1065!AJ:AJ),"绿标")</f>
        <v>红标</v>
      </c>
      <c r="T405" s="93" t="str" cm="1">
        <f t="array" ref="T405:U405">_xlfn.XLOOKUP(Q405,匹配表1065!L:L,匹配表1065!M:N)</f>
        <v>癫痫</v>
      </c>
      <c r="U405" s="94" t="str">
        <v>神经内科</v>
      </c>
      <c r="V405" s="95" t="s">
        <v>58</v>
      </c>
      <c r="W405" s="93">
        <f>_xlfn.XLOOKUP(M405,匹配表1065!D:D,匹配表1065!F:F)*N405</f>
        <v>4</v>
      </c>
    </row>
    <row r="406" customHeight="1" spans="1:23">
      <c r="A406" s="89" t="s">
        <v>25</v>
      </c>
      <c r="B406" s="90">
        <v>46120</v>
      </c>
      <c r="C406" s="91" t="str">
        <f t="shared" si="12"/>
        <v>4月第2周</v>
      </c>
      <c r="D406" s="89" t="s">
        <v>322</v>
      </c>
      <c r="E406" s="89" t="str">
        <f t="shared" si="13"/>
        <v>4月第2周--周3</v>
      </c>
      <c r="F406" s="92" t="s">
        <v>27</v>
      </c>
      <c r="G406" s="89" t="s">
        <v>63</v>
      </c>
      <c r="H406" s="92" t="str">
        <f>_xlfn.XLOOKUP(O406,匹配表1065!T:T,匹配表1065!W:W)</f>
        <v>南京市</v>
      </c>
      <c r="I406" s="89" t="str">
        <f>_xlfn.XLOOKUP(O406,匹配表1065!T:T,匹配表1065!X:X)</f>
        <v>PME2002</v>
      </c>
      <c r="J406" s="92" t="s">
        <v>84</v>
      </c>
      <c r="K406" s="89" cm="1">
        <f ca="1" t="array" ref="K406:L406">_xlfn.XLOOKUP(J406,匹配表1065!Y:Y,匹配表1065!AA:AB)</f>
        <v>31</v>
      </c>
      <c r="L406" s="89" t="str">
        <v>3个月以上</v>
      </c>
      <c r="M406" s="92" t="s">
        <v>35</v>
      </c>
      <c r="N406" s="92">
        <v>1</v>
      </c>
      <c r="O406" s="93" t="str">
        <f>_xlfn.XLOOKUP(P406,匹配表1065!U:U,匹配表1065!T:T)</f>
        <v>HO00039936</v>
      </c>
      <c r="P406" s="89" t="s">
        <v>87</v>
      </c>
      <c r="Q406" s="92" t="s">
        <v>403</v>
      </c>
      <c r="R406" s="89" t="str">
        <f>_xlfn.XLOOKUP(Q406,匹配表1065!L:L,匹配表1065!O:O)</f>
        <v>C</v>
      </c>
      <c r="S406" s="93" t="str">
        <f>IFERROR(_xlfn.XLOOKUP(Q406,匹配表1065!AI:AI,匹配表1065!AJ:AJ),"绿标")</f>
        <v>绿标</v>
      </c>
      <c r="T406" s="93" t="str" cm="1">
        <f t="array" ref="T406:U406">_xlfn.XLOOKUP(Q406,匹配表1065!L:L,匹配表1065!M:N)</f>
        <v>眩晕</v>
      </c>
      <c r="U406" s="94" t="str">
        <v>耳鼻喉科</v>
      </c>
      <c r="V406" s="95" t="s">
        <v>70</v>
      </c>
      <c r="W406" s="93">
        <f>_xlfn.XLOOKUP(M406,匹配表1065!D:D,匹配表1065!F:F)*N406</f>
        <v>4</v>
      </c>
    </row>
    <row r="407" customHeight="1" spans="1:23">
      <c r="A407" s="89" t="s">
        <v>25</v>
      </c>
      <c r="B407" s="90">
        <v>46120</v>
      </c>
      <c r="C407" s="91" t="str">
        <f t="shared" si="12"/>
        <v>4月第2周</v>
      </c>
      <c r="D407" s="89" t="s">
        <v>322</v>
      </c>
      <c r="E407" s="89" t="str">
        <f t="shared" si="13"/>
        <v>4月第2周--周3</v>
      </c>
      <c r="F407" s="92" t="s">
        <v>27</v>
      </c>
      <c r="G407" s="89" t="s">
        <v>63</v>
      </c>
      <c r="H407" s="92" t="str">
        <f>_xlfn.XLOOKUP(O407,匹配表1065!T:T,匹配表1065!W:W)</f>
        <v>淮安市</v>
      </c>
      <c r="I407" s="89" t="str">
        <f>_xlfn.XLOOKUP(O407,匹配表1065!T:T,匹配表1065!X:X)</f>
        <v>PME2041</v>
      </c>
      <c r="J407" s="92" t="s">
        <v>71</v>
      </c>
      <c r="K407" s="89" cm="1">
        <f ca="1" t="array" ref="K407:L407">_xlfn.XLOOKUP(J407,匹配表1065!Y:Y,匹配表1065!AA:AB)</f>
        <v>5</v>
      </c>
      <c r="L407" s="89" t="str">
        <v>3个月以上</v>
      </c>
      <c r="M407" s="92" t="s">
        <v>35</v>
      </c>
      <c r="N407" s="92">
        <v>1</v>
      </c>
      <c r="O407" s="93" t="str">
        <f>_xlfn.XLOOKUP(P407,匹配表1065!U:U,匹配表1065!T:T)</f>
        <v>HO00000992</v>
      </c>
      <c r="P407" s="89" t="s">
        <v>72</v>
      </c>
      <c r="Q407" s="92" t="s">
        <v>73</v>
      </c>
      <c r="R407" s="89" t="str">
        <f>_xlfn.XLOOKUP(Q407,匹配表1065!L:L,匹配表1065!O:O)</f>
        <v>D</v>
      </c>
      <c r="S407" s="93" t="str">
        <f>IFERROR(_xlfn.XLOOKUP(Q407,匹配表1065!AI:AI,匹配表1065!AJ:AJ),"绿标")</f>
        <v>绿标</v>
      </c>
      <c r="T407" s="93" t="str" cm="1">
        <f t="array" ref="T407:U407">_xlfn.XLOOKUP(Q407,匹配表1065!L:L,匹配表1065!M:N)</f>
        <v>眩晕</v>
      </c>
      <c r="U407" s="94" t="str">
        <v>神经内科</v>
      </c>
      <c r="V407" s="95" t="s">
        <v>70</v>
      </c>
      <c r="W407" s="93">
        <f>_xlfn.XLOOKUP(M407,匹配表1065!D:D,匹配表1065!F:F)*N407</f>
        <v>4</v>
      </c>
    </row>
    <row r="408" customHeight="1" spans="1:23">
      <c r="A408" s="89" t="s">
        <v>25</v>
      </c>
      <c r="B408" s="90">
        <v>46121</v>
      </c>
      <c r="C408" s="91" t="str">
        <f t="shared" si="12"/>
        <v>4月第2周</v>
      </c>
      <c r="D408" s="89" t="s">
        <v>322</v>
      </c>
      <c r="E408" s="89" t="str">
        <f t="shared" si="13"/>
        <v>4月第2周--周4</v>
      </c>
      <c r="F408" s="92" t="s">
        <v>27</v>
      </c>
      <c r="G408" s="92" t="s">
        <v>28</v>
      </c>
      <c r="H408" s="92" t="str">
        <f>_xlfn.XLOOKUP(O408,匹配表1065!T:T,匹配表1065!W:W)</f>
        <v>南京市</v>
      </c>
      <c r="I408" s="89" t="str">
        <f>_xlfn.XLOOKUP(O408,匹配表1065!T:T,匹配表1065!X:X)</f>
        <v>PME2006</v>
      </c>
      <c r="J408" s="92" t="s">
        <v>29</v>
      </c>
      <c r="K408" s="89" cm="1">
        <f ca="1" t="array" ref="K408:L408">_xlfn.XLOOKUP(J408,匹配表1065!Y:Y,匹配表1065!AA:AB)</f>
        <v>15</v>
      </c>
      <c r="L408" s="89" t="str">
        <v>3个月以上</v>
      </c>
      <c r="M408" s="92" t="s">
        <v>30</v>
      </c>
      <c r="N408" s="92">
        <v>1</v>
      </c>
      <c r="O408" s="93" t="str">
        <f>_xlfn.XLOOKUP(P408,匹配表1065!U:U,匹配表1065!T:T)</f>
        <v>HO00000965</v>
      </c>
      <c r="P408" s="89" t="s">
        <v>31</v>
      </c>
      <c r="Q408" s="92" t="s">
        <v>32</v>
      </c>
      <c r="R408" s="89" t="str">
        <f>_xlfn.XLOOKUP(Q408,匹配表1065!L:L,匹配表1065!O:O)</f>
        <v>A</v>
      </c>
      <c r="S408" s="93" t="str">
        <f>IFERROR(_xlfn.XLOOKUP(Q408,匹配表1065!AI:AI,匹配表1065!AJ:AJ),"绿标")</f>
        <v>绿标</v>
      </c>
      <c r="T408" s="93" t="str" cm="1">
        <f t="array" ref="T408:U408">_xlfn.XLOOKUP(Q408,匹配表1065!L:L,匹配表1065!M:N)</f>
        <v>头痛</v>
      </c>
      <c r="U408" s="94" t="str">
        <v>神经内科</v>
      </c>
      <c r="V408" s="95" t="s">
        <v>33</v>
      </c>
      <c r="W408" s="93">
        <f>_xlfn.XLOOKUP(M408,匹配表1065!D:D,匹配表1065!F:F)*N408</f>
        <v>12</v>
      </c>
    </row>
    <row r="409" customHeight="1" spans="1:23">
      <c r="A409" s="89" t="s">
        <v>25</v>
      </c>
      <c r="B409" s="90">
        <v>46121</v>
      </c>
      <c r="C409" s="91" t="str">
        <f t="shared" si="12"/>
        <v>4月第2周</v>
      </c>
      <c r="D409" s="89" t="s">
        <v>322</v>
      </c>
      <c r="E409" s="89" t="str">
        <f t="shared" si="13"/>
        <v>4月第2周--周4</v>
      </c>
      <c r="F409" s="92" t="s">
        <v>27</v>
      </c>
      <c r="G409" s="92" t="s">
        <v>28</v>
      </c>
      <c r="H409" s="92" t="str">
        <f>_xlfn.XLOOKUP(O409,匹配表1065!T:T,匹配表1065!W:W)</f>
        <v>南京市</v>
      </c>
      <c r="I409" s="89" t="str">
        <f>_xlfn.XLOOKUP(O409,匹配表1065!T:T,匹配表1065!X:X)</f>
        <v>PME2006</v>
      </c>
      <c r="J409" s="92" t="s">
        <v>29</v>
      </c>
      <c r="K409" s="89" cm="1">
        <f ca="1" t="array" ref="K409:L409">_xlfn.XLOOKUP(J409,匹配表1065!Y:Y,匹配表1065!AA:AB)</f>
        <v>15</v>
      </c>
      <c r="L409" s="89" t="str">
        <v>3个月以上</v>
      </c>
      <c r="M409" s="92" t="s">
        <v>133</v>
      </c>
      <c r="N409" s="92">
        <v>1</v>
      </c>
      <c r="O409" s="93" t="str">
        <f>_xlfn.XLOOKUP(P409,匹配表1065!U:U,匹配表1065!T:T)</f>
        <v>HO00000965</v>
      </c>
      <c r="P409" s="89" t="s">
        <v>31</v>
      </c>
      <c r="Q409" s="92" t="s">
        <v>404</v>
      </c>
      <c r="R409" s="89" t="str">
        <f>_xlfn.XLOOKUP(Q409,匹配表1065!L:L,匹配表1065!O:O)</f>
        <v>C</v>
      </c>
      <c r="S409" s="93" t="str">
        <f>IFERROR(_xlfn.XLOOKUP(Q409,匹配表1065!AI:AI,匹配表1065!AJ:AJ),"绿标")</f>
        <v>黑标</v>
      </c>
      <c r="T409" s="93" t="str" cm="1">
        <f t="array" ref="T409:U409">_xlfn.XLOOKUP(Q409,匹配表1065!L:L,匹配表1065!M:N)</f>
        <v>眩晕</v>
      </c>
      <c r="U409" s="94" t="str">
        <v>耳鼻喉科</v>
      </c>
      <c r="V409" s="95" t="s">
        <v>70</v>
      </c>
      <c r="W409" s="93">
        <f>_xlfn.XLOOKUP(M409,匹配表1065!D:D,匹配表1065!F:F)*N409</f>
        <v>1</v>
      </c>
    </row>
    <row r="410" customHeight="1" spans="1:23">
      <c r="A410" s="89" t="s">
        <v>25</v>
      </c>
      <c r="B410" s="90">
        <v>46121</v>
      </c>
      <c r="C410" s="91" t="str">
        <f t="shared" si="12"/>
        <v>4月第2周</v>
      </c>
      <c r="D410" s="89" t="s">
        <v>322</v>
      </c>
      <c r="E410" s="89" t="str">
        <f t="shared" si="13"/>
        <v>4月第2周--周4</v>
      </c>
      <c r="F410" s="92" t="s">
        <v>27</v>
      </c>
      <c r="G410" s="92" t="s">
        <v>28</v>
      </c>
      <c r="H410" s="92" t="str">
        <f>_xlfn.XLOOKUP(O410,匹配表1065!T:T,匹配表1065!W:W)</f>
        <v>南京市</v>
      </c>
      <c r="I410" s="89" t="str">
        <f>_xlfn.XLOOKUP(O410,匹配表1065!T:T,匹配表1065!X:X)</f>
        <v>PME2005</v>
      </c>
      <c r="J410" s="89" t="s">
        <v>54</v>
      </c>
      <c r="K410" s="89" cm="1">
        <f ca="1" t="array" ref="K410:L410">_xlfn.XLOOKUP(J410,匹配表1065!Y:Y,匹配表1065!AA:AB)</f>
        <v>3</v>
      </c>
      <c r="L410" s="89" t="str">
        <v>3个月以上</v>
      </c>
      <c r="M410" s="92" t="s">
        <v>30</v>
      </c>
      <c r="N410" s="92">
        <v>1</v>
      </c>
      <c r="O410" s="93" t="str">
        <f>_xlfn.XLOOKUP(P410,匹配表1065!U:U,匹配表1065!T:T)</f>
        <v>HO00000975</v>
      </c>
      <c r="P410" s="89" t="s">
        <v>56</v>
      </c>
      <c r="Q410" s="92" t="s">
        <v>405</v>
      </c>
      <c r="R410" s="89" t="str">
        <f>_xlfn.XLOOKUP(Q410,匹配表1065!L:L,匹配表1065!O:O)</f>
        <v>B</v>
      </c>
      <c r="S410" s="93" t="str">
        <f>IFERROR(_xlfn.XLOOKUP(Q410,匹配表1065!AI:AI,匹配表1065!AJ:AJ),"绿标")</f>
        <v>绿标</v>
      </c>
      <c r="T410" s="93" t="str" cm="1">
        <f t="array" ref="T410:U410">_xlfn.XLOOKUP(Q410,匹配表1065!L:L,匹配表1065!M:N)</f>
        <v>脑血管</v>
      </c>
      <c r="U410" s="94" t="str">
        <v>神经内科</v>
      </c>
      <c r="V410" s="95" t="s">
        <v>70</v>
      </c>
      <c r="W410" s="93">
        <f>_xlfn.XLOOKUP(M410,匹配表1065!D:D,匹配表1065!F:F)*N410</f>
        <v>12</v>
      </c>
    </row>
    <row r="411" customHeight="1" spans="1:23">
      <c r="A411" s="89" t="s">
        <v>25</v>
      </c>
      <c r="B411" s="90">
        <v>46121</v>
      </c>
      <c r="C411" s="91" t="str">
        <f t="shared" si="12"/>
        <v>4月第2周</v>
      </c>
      <c r="D411" s="89" t="s">
        <v>322</v>
      </c>
      <c r="E411" s="89" t="str">
        <f t="shared" si="13"/>
        <v>4月第2周--周4</v>
      </c>
      <c r="F411" s="92" t="s">
        <v>27</v>
      </c>
      <c r="G411" s="92" t="s">
        <v>28</v>
      </c>
      <c r="H411" s="92" t="str">
        <f>_xlfn.XLOOKUP(O411,匹配表1065!T:T,匹配表1065!W:W)</f>
        <v>南京市</v>
      </c>
      <c r="I411" s="89" t="str">
        <f>_xlfn.XLOOKUP(O411,匹配表1065!T:T,匹配表1065!X:X)</f>
        <v>PME2004</v>
      </c>
      <c r="J411" s="92" t="s">
        <v>34</v>
      </c>
      <c r="K411" s="89" cm="1">
        <f ca="1" t="array" ref="K411:L411">_xlfn.XLOOKUP(J411,匹配表1065!Y:Y,匹配表1065!AA:AB)</f>
        <v>11</v>
      </c>
      <c r="L411" s="89" t="str">
        <v>3个月以上</v>
      </c>
      <c r="M411" s="92" t="s">
        <v>30</v>
      </c>
      <c r="N411" s="92">
        <v>1</v>
      </c>
      <c r="O411" s="93" t="str">
        <f>_xlfn.XLOOKUP(P411,匹配表1065!U:U,匹配表1065!T:T)</f>
        <v>HO00000972</v>
      </c>
      <c r="P411" s="89" t="s">
        <v>36</v>
      </c>
      <c r="Q411" s="92" t="s">
        <v>37</v>
      </c>
      <c r="R411" s="89" t="str">
        <f>_xlfn.XLOOKUP(Q411,匹配表1065!L:L,匹配表1065!O:O)</f>
        <v>A</v>
      </c>
      <c r="S411" s="93" t="str">
        <f>IFERROR(_xlfn.XLOOKUP(Q411,匹配表1065!AI:AI,匹配表1065!AJ:AJ),"绿标")</f>
        <v>绿标</v>
      </c>
      <c r="T411" s="93" t="str" cm="1">
        <f t="array" ref="T411:U411">_xlfn.XLOOKUP(Q411,匹配表1065!L:L,匹配表1065!M:N)</f>
        <v>头痛</v>
      </c>
      <c r="U411" s="94" t="str">
        <v>神经内科</v>
      </c>
      <c r="V411" s="95" t="s">
        <v>70</v>
      </c>
      <c r="W411" s="93">
        <f>_xlfn.XLOOKUP(M411,匹配表1065!D:D,匹配表1065!F:F)*N411</f>
        <v>12</v>
      </c>
    </row>
    <row r="412" customHeight="1" spans="1:23">
      <c r="A412" s="89" t="s">
        <v>25</v>
      </c>
      <c r="B412" s="90">
        <v>46121</v>
      </c>
      <c r="C412" s="91" t="str">
        <f t="shared" si="12"/>
        <v>4月第2周</v>
      </c>
      <c r="D412" s="89" t="s">
        <v>322</v>
      </c>
      <c r="E412" s="89" t="str">
        <f t="shared" si="13"/>
        <v>4月第2周--周4</v>
      </c>
      <c r="F412" s="92" t="s">
        <v>27</v>
      </c>
      <c r="G412" s="92" t="s">
        <v>28</v>
      </c>
      <c r="H412" s="92" t="str">
        <f>_xlfn.XLOOKUP(O412,匹配表1065!T:T,匹配表1065!W:W)</f>
        <v>扬州市</v>
      </c>
      <c r="I412" s="89" t="str">
        <f>_xlfn.XLOOKUP(O412,匹配表1065!T:T,匹配表1065!X:X)</f>
        <v>PME2012</v>
      </c>
      <c r="J412" s="92" t="s">
        <v>60</v>
      </c>
      <c r="K412" s="89" cm="1">
        <f ca="1" t="array" ref="K412:L412">_xlfn.XLOOKUP(J412,匹配表1065!Y:Y,匹配表1065!AA:AB)</f>
        <v>13</v>
      </c>
      <c r="L412" s="89" t="str">
        <v>3个月以上</v>
      </c>
      <c r="M412" s="92" t="s">
        <v>30</v>
      </c>
      <c r="N412" s="92">
        <v>1</v>
      </c>
      <c r="O412" s="93" t="str">
        <f>_xlfn.XLOOKUP(P412,匹配表1065!U:U,匹配表1065!T:T)</f>
        <v>HO00000968</v>
      </c>
      <c r="P412" s="89" t="s">
        <v>61</v>
      </c>
      <c r="Q412" s="92" t="s">
        <v>62</v>
      </c>
      <c r="R412" s="89" t="str">
        <f>_xlfn.XLOOKUP(Q412,匹配表1065!L:L,匹配表1065!O:O)</f>
        <v>A</v>
      </c>
      <c r="S412" s="93" t="str">
        <f>IFERROR(_xlfn.XLOOKUP(Q412,匹配表1065!AI:AI,匹配表1065!AJ:AJ),"绿标")</f>
        <v>红标</v>
      </c>
      <c r="T412" s="93" t="str" cm="1">
        <f t="array" ref="T412:U412">_xlfn.XLOOKUP(Q412,匹配表1065!L:L,匹配表1065!M:N)</f>
        <v>头痛</v>
      </c>
      <c r="U412" s="94" t="str">
        <v>神经内科</v>
      </c>
      <c r="V412" s="95" t="s">
        <v>67</v>
      </c>
      <c r="W412" s="93">
        <f>_xlfn.XLOOKUP(M412,匹配表1065!D:D,匹配表1065!F:F)*N412</f>
        <v>12</v>
      </c>
    </row>
    <row r="413" customHeight="1" spans="1:23">
      <c r="A413" s="89" t="s">
        <v>25</v>
      </c>
      <c r="B413" s="90">
        <v>46121</v>
      </c>
      <c r="C413" s="91" t="str">
        <f t="shared" si="12"/>
        <v>4月第2周</v>
      </c>
      <c r="D413" s="89" t="s">
        <v>322</v>
      </c>
      <c r="E413" s="89" t="str">
        <f t="shared" si="13"/>
        <v>4月第2周--周4</v>
      </c>
      <c r="F413" s="92" t="s">
        <v>27</v>
      </c>
      <c r="G413" s="92" t="s">
        <v>28</v>
      </c>
      <c r="H413" s="92" t="str">
        <f>_xlfn.XLOOKUP(O413,匹配表1065!T:T,匹配表1065!W:W)</f>
        <v>扬州市</v>
      </c>
      <c r="I413" s="89" t="str">
        <f>_xlfn.XLOOKUP(O413,匹配表1065!T:T,匹配表1065!X:X)</f>
        <v>PME2012</v>
      </c>
      <c r="J413" s="92" t="s">
        <v>60</v>
      </c>
      <c r="K413" s="89" cm="1">
        <f ca="1" t="array" ref="K413:L413">_xlfn.XLOOKUP(J413,匹配表1065!Y:Y,匹配表1065!AA:AB)</f>
        <v>13</v>
      </c>
      <c r="L413" s="89" t="str">
        <v>3个月以上</v>
      </c>
      <c r="M413" s="92" t="s">
        <v>55</v>
      </c>
      <c r="N413" s="92">
        <v>1</v>
      </c>
      <c r="O413" s="93" t="str">
        <f>_xlfn.XLOOKUP(P413,匹配表1065!U:U,匹配表1065!T:T)</f>
        <v>HO00000968</v>
      </c>
      <c r="P413" s="89" t="s">
        <v>61</v>
      </c>
      <c r="Q413" s="92" t="s">
        <v>406</v>
      </c>
      <c r="R413" s="89" t="str">
        <f>_xlfn.XLOOKUP(Q413,匹配表1065!L:L,匹配表1065!O:O)</f>
        <v>B</v>
      </c>
      <c r="S413" s="93" t="str">
        <f>IFERROR(_xlfn.XLOOKUP(Q413,匹配表1065!AI:AI,匹配表1065!AJ:AJ),"绿标")</f>
        <v>红标</v>
      </c>
      <c r="T413" s="93" t="str" cm="1">
        <f t="array" ref="T413:U413">_xlfn.XLOOKUP(Q413,匹配表1065!L:L,匹配表1065!M:N)</f>
        <v>脑血管</v>
      </c>
      <c r="U413" s="94" t="str">
        <v>神经内科</v>
      </c>
      <c r="V413" s="95" t="s">
        <v>58</v>
      </c>
      <c r="W413" s="93">
        <f>_xlfn.XLOOKUP(M413,匹配表1065!D:D,匹配表1065!F:F)*N413</f>
        <v>8</v>
      </c>
    </row>
    <row r="414" customHeight="1" spans="1:23">
      <c r="A414" s="89" t="s">
        <v>25</v>
      </c>
      <c r="B414" s="90">
        <v>46121</v>
      </c>
      <c r="C414" s="91" t="str">
        <f t="shared" si="12"/>
        <v>4月第2周</v>
      </c>
      <c r="D414" s="89" t="s">
        <v>322</v>
      </c>
      <c r="E414" s="89" t="str">
        <f t="shared" si="13"/>
        <v>4月第2周--周4</v>
      </c>
      <c r="F414" s="92" t="s">
        <v>27</v>
      </c>
      <c r="G414" s="92" t="s">
        <v>28</v>
      </c>
      <c r="H414" s="92" t="str">
        <f>_xlfn.XLOOKUP(O414,匹配表1065!T:T,匹配表1065!W:W)</f>
        <v>扬州市</v>
      </c>
      <c r="I414" s="89" t="str">
        <f>_xlfn.XLOOKUP(O414,匹配表1065!T:T,匹配表1065!X:X)</f>
        <v>PME2012</v>
      </c>
      <c r="J414" s="92" t="s">
        <v>60</v>
      </c>
      <c r="K414" s="89" cm="1">
        <f ca="1" t="array" ref="K414:L414">_xlfn.XLOOKUP(J414,匹配表1065!Y:Y,匹配表1065!AA:AB)</f>
        <v>13</v>
      </c>
      <c r="L414" s="89" t="str">
        <v>3个月以上</v>
      </c>
      <c r="M414" s="92" t="s">
        <v>35</v>
      </c>
      <c r="N414" s="92">
        <v>1</v>
      </c>
      <c r="O414" s="93" t="str">
        <f>_xlfn.XLOOKUP(P414,匹配表1065!U:U,匹配表1065!T:T)</f>
        <v>HO00041526</v>
      </c>
      <c r="P414" s="89" t="s">
        <v>407</v>
      </c>
      <c r="Q414" s="92" t="s">
        <v>408</v>
      </c>
      <c r="R414" s="89" t="str">
        <f>_xlfn.XLOOKUP(Q414,匹配表1065!L:L,匹配表1065!O:O)</f>
        <v>C</v>
      </c>
      <c r="S414" s="93" t="str">
        <f>IFERROR(_xlfn.XLOOKUP(Q414,匹配表1065!AI:AI,匹配表1065!AJ:AJ),"绿标")</f>
        <v>红标</v>
      </c>
      <c r="T414" s="93" t="str" cm="1">
        <f t="array" ref="T414:U414">_xlfn.XLOOKUP(Q414,匹配表1065!L:L,匹配表1065!M:N)</f>
        <v>眩晕</v>
      </c>
      <c r="U414" s="94" t="str">
        <v>神经内科</v>
      </c>
      <c r="V414" s="95" t="s">
        <v>58</v>
      </c>
      <c r="W414" s="93">
        <f>_xlfn.XLOOKUP(M414,匹配表1065!D:D,匹配表1065!F:F)*N414</f>
        <v>4</v>
      </c>
    </row>
    <row r="415" customHeight="1" spans="1:23">
      <c r="A415" s="89" t="s">
        <v>25</v>
      </c>
      <c r="B415" s="90">
        <v>46121</v>
      </c>
      <c r="C415" s="91" t="str">
        <f t="shared" si="12"/>
        <v>4月第2周</v>
      </c>
      <c r="D415" s="89" t="s">
        <v>322</v>
      </c>
      <c r="E415" s="89" t="str">
        <f t="shared" si="13"/>
        <v>4月第2周--周4</v>
      </c>
      <c r="F415" s="92" t="s">
        <v>27</v>
      </c>
      <c r="G415" s="92" t="s">
        <v>28</v>
      </c>
      <c r="H415" s="92" t="str">
        <f>_xlfn.XLOOKUP(O415,匹配表1065!T:T,匹配表1065!W:W)</f>
        <v>南京市</v>
      </c>
      <c r="I415" s="89" t="str">
        <f>_xlfn.XLOOKUP(O415,匹配表1065!T:T,匹配表1065!X:X)</f>
        <v>PME2040</v>
      </c>
      <c r="J415" s="89" t="s">
        <v>50</v>
      </c>
      <c r="K415" s="89" t="e" cm="1">
        <f ca="1" t="array" ref="K415">_xlfn.XLOOKUP(J415,匹配表1065!Y:Y,匹配表1065!AA:AB)</f>
        <v>#N/A</v>
      </c>
      <c r="L415" s="89"/>
      <c r="M415" s="92" t="s">
        <v>30</v>
      </c>
      <c r="N415" s="92">
        <v>1</v>
      </c>
      <c r="O415" s="93" t="str">
        <f>_xlfn.XLOOKUP(P415,匹配表1065!U:U,匹配表1065!T:T)</f>
        <v>HO00000966</v>
      </c>
      <c r="P415" s="89" t="s">
        <v>51</v>
      </c>
      <c r="Q415" s="92" t="s">
        <v>199</v>
      </c>
      <c r="R415" s="89" t="str">
        <f>_xlfn.XLOOKUP(Q415,匹配表1065!L:L,匹配表1065!O:O)</f>
        <v>A</v>
      </c>
      <c r="S415" s="93" t="str">
        <f>IFERROR(_xlfn.XLOOKUP(Q415,匹配表1065!AI:AI,匹配表1065!AJ:AJ),"绿标")</f>
        <v>绿标</v>
      </c>
      <c r="T415" s="93" t="str" cm="1">
        <f t="array" ref="T415:U415">_xlfn.XLOOKUP(Q415,匹配表1065!L:L,匹配表1065!M:N)</f>
        <v>头痛</v>
      </c>
      <c r="U415" s="94" t="str">
        <v>神经内科</v>
      </c>
      <c r="V415" s="95" t="s">
        <v>70</v>
      </c>
      <c r="W415" s="93">
        <f>_xlfn.XLOOKUP(M415,匹配表1065!D:D,匹配表1065!F:F)*N415</f>
        <v>12</v>
      </c>
    </row>
    <row r="416" customHeight="1" spans="1:23">
      <c r="A416" s="89" t="s">
        <v>25</v>
      </c>
      <c r="B416" s="90">
        <v>46121</v>
      </c>
      <c r="C416" s="91" t="str">
        <f t="shared" si="12"/>
        <v>4月第2周</v>
      </c>
      <c r="D416" s="89" t="s">
        <v>322</v>
      </c>
      <c r="E416" s="89" t="str">
        <f t="shared" si="13"/>
        <v>4月第2周--周4</v>
      </c>
      <c r="F416" s="92" t="s">
        <v>27</v>
      </c>
      <c r="G416" s="92" t="s">
        <v>28</v>
      </c>
      <c r="H416" s="92" t="str">
        <f>_xlfn.XLOOKUP(O416,匹配表1065!T:T,匹配表1065!W:W)</f>
        <v>南京市</v>
      </c>
      <c r="I416" s="89" t="str">
        <f>_xlfn.XLOOKUP(O416,匹配表1065!T:T,匹配表1065!X:X)</f>
        <v>PME2039</v>
      </c>
      <c r="J416" s="92" t="s">
        <v>39</v>
      </c>
      <c r="K416" s="89" cm="1">
        <f ca="1" t="array" ref="K416:L416">_xlfn.XLOOKUP(J416,匹配表1065!Y:Y,匹配表1065!AA:AB)</f>
        <v>7</v>
      </c>
      <c r="L416" s="89" t="str">
        <v>3个月以上</v>
      </c>
      <c r="M416" s="92" t="s">
        <v>55</v>
      </c>
      <c r="N416" s="92">
        <v>1</v>
      </c>
      <c r="O416" s="93" t="str">
        <f>_xlfn.XLOOKUP(P416,匹配表1065!U:U,匹配表1065!T:T)</f>
        <v>HO00000971</v>
      </c>
      <c r="P416" s="89" t="s">
        <v>40</v>
      </c>
      <c r="Q416" s="92" t="s">
        <v>41</v>
      </c>
      <c r="R416" s="89" t="str">
        <f>_xlfn.XLOOKUP(Q416,匹配表1065!L:L,匹配表1065!O:O)</f>
        <v>A</v>
      </c>
      <c r="S416" s="93" t="str">
        <f>IFERROR(_xlfn.XLOOKUP(Q416,匹配表1065!AI:AI,匹配表1065!AJ:AJ),"绿标")</f>
        <v>绿标</v>
      </c>
      <c r="T416" s="93" t="str" cm="1">
        <f t="array" ref="T416:U416">_xlfn.XLOOKUP(Q416,匹配表1065!L:L,匹配表1065!M:N)</f>
        <v>头痛</v>
      </c>
      <c r="U416" s="94" t="str">
        <v>神经内科</v>
      </c>
      <c r="V416" s="95" t="s">
        <v>42</v>
      </c>
      <c r="W416" s="93">
        <f>_xlfn.XLOOKUP(M416,匹配表1065!D:D,匹配表1065!F:F)*N416</f>
        <v>8</v>
      </c>
    </row>
    <row r="417" customHeight="1" spans="1:23">
      <c r="A417" s="89" t="s">
        <v>25</v>
      </c>
      <c r="B417" s="90">
        <v>46121</v>
      </c>
      <c r="C417" s="91" t="str">
        <f t="shared" si="12"/>
        <v>4月第2周</v>
      </c>
      <c r="D417" s="89" t="s">
        <v>322</v>
      </c>
      <c r="E417" s="89" t="str">
        <f t="shared" si="13"/>
        <v>4月第2周--周4</v>
      </c>
      <c r="F417" s="92" t="s">
        <v>27</v>
      </c>
      <c r="G417" s="92" t="s">
        <v>28</v>
      </c>
      <c r="H417" s="92" t="str">
        <f>_xlfn.XLOOKUP(O417,匹配表1065!T:T,匹配表1065!W:W)</f>
        <v>常州市</v>
      </c>
      <c r="I417" s="89" t="str">
        <f>_xlfn.XLOOKUP(O417,匹配表1065!T:T,匹配表1065!X:X)</f>
        <v>PME2015</v>
      </c>
      <c r="J417" s="92" t="s">
        <v>45</v>
      </c>
      <c r="K417" s="89" cm="1">
        <f ca="1" t="array" ref="K417:L417">_xlfn.XLOOKUP(J417,匹配表1065!Y:Y,匹配表1065!AA:AB)</f>
        <v>9</v>
      </c>
      <c r="L417" s="89" t="str">
        <v>3个月以上</v>
      </c>
      <c r="M417" s="92" t="s">
        <v>30</v>
      </c>
      <c r="N417" s="92">
        <v>1</v>
      </c>
      <c r="O417" s="93" t="str">
        <f>_xlfn.XLOOKUP(P417,匹配表1065!U:U,匹配表1065!T:T)</f>
        <v>HO00000940</v>
      </c>
      <c r="P417" s="89" t="s">
        <v>203</v>
      </c>
      <c r="Q417" s="92" t="s">
        <v>204</v>
      </c>
      <c r="R417" s="89" t="str">
        <f>_xlfn.XLOOKUP(Q417,匹配表1065!L:L,匹配表1065!O:O)</f>
        <v>C</v>
      </c>
      <c r="S417" s="93" t="str">
        <f>IFERROR(_xlfn.XLOOKUP(Q417,匹配表1065!AI:AI,匹配表1065!AJ:AJ),"绿标")</f>
        <v>红标</v>
      </c>
      <c r="T417" s="93" t="str" cm="1">
        <f t="array" ref="T417:U417">_xlfn.XLOOKUP(Q417,匹配表1065!L:L,匹配表1065!M:N)</f>
        <v>眩晕</v>
      </c>
      <c r="U417" s="94" t="str">
        <v>耳鼻喉科</v>
      </c>
      <c r="V417" s="95" t="s">
        <v>58</v>
      </c>
      <c r="W417" s="93">
        <f>_xlfn.XLOOKUP(M417,匹配表1065!D:D,匹配表1065!F:F)*N417</f>
        <v>12</v>
      </c>
    </row>
    <row r="418" customHeight="1" spans="1:23">
      <c r="A418" s="89" t="s">
        <v>25</v>
      </c>
      <c r="B418" s="90">
        <v>46121</v>
      </c>
      <c r="C418" s="91" t="str">
        <f t="shared" si="12"/>
        <v>4月第2周</v>
      </c>
      <c r="D418" s="89" t="s">
        <v>322</v>
      </c>
      <c r="E418" s="89" t="str">
        <f t="shared" si="13"/>
        <v>4月第2周--周4</v>
      </c>
      <c r="F418" s="92" t="s">
        <v>27</v>
      </c>
      <c r="G418" s="89" t="s">
        <v>63</v>
      </c>
      <c r="H418" s="92" t="str">
        <f>_xlfn.XLOOKUP(O418,匹配表1065!T:T,匹配表1065!W:W)</f>
        <v>南京市</v>
      </c>
      <c r="I418" s="89" t="str">
        <f>_xlfn.XLOOKUP(O418,匹配表1065!T:T,匹配表1065!X:X)</f>
        <v>PME2001</v>
      </c>
      <c r="J418" s="92" t="s">
        <v>64</v>
      </c>
      <c r="K418" s="89" cm="1">
        <f ca="1" t="array" ref="K418:L418">_xlfn.XLOOKUP(J418,匹配表1065!Y:Y,匹配表1065!AA:AB)</f>
        <v>31</v>
      </c>
      <c r="L418" s="89" t="str">
        <v>3个月以上</v>
      </c>
      <c r="M418" s="92" t="s">
        <v>30</v>
      </c>
      <c r="N418" s="92">
        <v>3</v>
      </c>
      <c r="O418" s="93" t="str">
        <f>_xlfn.XLOOKUP(P418,匹配表1065!U:U,匹配表1065!T:T)</f>
        <v>HO00000958</v>
      </c>
      <c r="P418" s="89" t="s">
        <v>65</v>
      </c>
      <c r="Q418" s="92" t="s">
        <v>209</v>
      </c>
      <c r="R418" s="89" t="str">
        <f>_xlfn.XLOOKUP(Q418,匹配表1065!L:L,匹配表1065!O:O)</f>
        <v>C</v>
      </c>
      <c r="S418" s="93" t="str">
        <f>IFERROR(_xlfn.XLOOKUP(Q418,匹配表1065!AI:AI,匹配表1065!AJ:AJ),"绿标")</f>
        <v>红标</v>
      </c>
      <c r="T418" s="93" t="str" cm="1">
        <f t="array" ref="T418:U418">_xlfn.XLOOKUP(Q418,匹配表1065!L:L,匹配表1065!M:N)</f>
        <v>眩晕</v>
      </c>
      <c r="U418" s="94" t="str">
        <v>耳鼻喉科</v>
      </c>
      <c r="V418" s="95" t="s">
        <v>70</v>
      </c>
      <c r="W418" s="93">
        <f>_xlfn.XLOOKUP(M418,匹配表1065!D:D,匹配表1065!F:F)*N418</f>
        <v>36</v>
      </c>
    </row>
    <row r="419" customHeight="1" spans="1:23">
      <c r="A419" s="89" t="s">
        <v>25</v>
      </c>
      <c r="B419" s="90">
        <v>46121</v>
      </c>
      <c r="C419" s="91" t="str">
        <f t="shared" si="12"/>
        <v>4月第2周</v>
      </c>
      <c r="D419" s="89" t="s">
        <v>322</v>
      </c>
      <c r="E419" s="89" t="str">
        <f t="shared" si="13"/>
        <v>4月第2周--周4</v>
      </c>
      <c r="F419" s="92" t="s">
        <v>27</v>
      </c>
      <c r="G419" s="89" t="s">
        <v>63</v>
      </c>
      <c r="H419" s="92" t="str">
        <f>_xlfn.XLOOKUP(O419,匹配表1065!T:T,匹配表1065!W:W)</f>
        <v>南京市</v>
      </c>
      <c r="I419" s="89" t="str">
        <f>_xlfn.XLOOKUP(O419,匹配表1065!T:T,匹配表1065!X:X)</f>
        <v>PME2001</v>
      </c>
      <c r="J419" s="92" t="s">
        <v>64</v>
      </c>
      <c r="K419" s="89" cm="1">
        <f ca="1" t="array" ref="K419:L419">_xlfn.XLOOKUP(J419,匹配表1065!Y:Y,匹配表1065!AA:AB)</f>
        <v>31</v>
      </c>
      <c r="L419" s="89" t="str">
        <v>3个月以上</v>
      </c>
      <c r="M419" s="92" t="s">
        <v>35</v>
      </c>
      <c r="N419" s="92">
        <v>1</v>
      </c>
      <c r="O419" s="93" t="str">
        <f>_xlfn.XLOOKUP(P419,匹配表1065!U:U,匹配表1065!T:T)</f>
        <v>HO00000958</v>
      </c>
      <c r="P419" s="89" t="s">
        <v>65</v>
      </c>
      <c r="Q419" s="92" t="s">
        <v>69</v>
      </c>
      <c r="R419" s="89" t="str">
        <f>_xlfn.XLOOKUP(Q419,匹配表1065!L:L,匹配表1065!O:O)</f>
        <v>C</v>
      </c>
      <c r="S419" s="93" t="str">
        <f>IFERROR(_xlfn.XLOOKUP(Q419,匹配表1065!AI:AI,匹配表1065!AJ:AJ),"绿标")</f>
        <v>绿标</v>
      </c>
      <c r="T419" s="93" t="str" cm="1">
        <f t="array" ref="T419:U419">_xlfn.XLOOKUP(Q419,匹配表1065!L:L,匹配表1065!M:N)</f>
        <v>眩晕</v>
      </c>
      <c r="U419" s="94" t="str">
        <v>耳鼻喉科</v>
      </c>
      <c r="V419" s="95" t="s">
        <v>70</v>
      </c>
      <c r="W419" s="93">
        <f>_xlfn.XLOOKUP(M419,匹配表1065!D:D,匹配表1065!F:F)*N419</f>
        <v>4</v>
      </c>
    </row>
    <row r="420" customHeight="1" spans="1:23">
      <c r="A420" s="89" t="s">
        <v>25</v>
      </c>
      <c r="B420" s="90">
        <v>46121</v>
      </c>
      <c r="C420" s="91" t="str">
        <f t="shared" si="12"/>
        <v>4月第2周</v>
      </c>
      <c r="D420" s="89" t="s">
        <v>322</v>
      </c>
      <c r="E420" s="89" t="str">
        <f t="shared" si="13"/>
        <v>4月第2周--周4</v>
      </c>
      <c r="F420" s="92" t="s">
        <v>27</v>
      </c>
      <c r="G420" s="89" t="s">
        <v>63</v>
      </c>
      <c r="H420" s="92" t="str">
        <f>_xlfn.XLOOKUP(O420,匹配表1065!T:T,匹配表1065!W:W)</f>
        <v>南京市</v>
      </c>
      <c r="I420" s="89" t="str">
        <f>_xlfn.XLOOKUP(O420,匹配表1065!T:T,匹配表1065!X:X)</f>
        <v>PME2001</v>
      </c>
      <c r="J420" s="92" t="s">
        <v>64</v>
      </c>
      <c r="K420" s="89" cm="1">
        <f ca="1" t="array" ref="K420:L420">_xlfn.XLOOKUP(J420,匹配表1065!Y:Y,匹配表1065!AA:AB)</f>
        <v>31</v>
      </c>
      <c r="L420" s="89" t="str">
        <v>3个月以上</v>
      </c>
      <c r="M420" s="92" t="s">
        <v>35</v>
      </c>
      <c r="N420" s="92">
        <v>1</v>
      </c>
      <c r="O420" s="93" t="str">
        <f>_xlfn.XLOOKUP(P420,匹配表1065!U:U,匹配表1065!T:T)</f>
        <v>HO00000958</v>
      </c>
      <c r="P420" s="89" t="s">
        <v>65</v>
      </c>
      <c r="Q420" s="92" t="s">
        <v>409</v>
      </c>
      <c r="R420" s="89" t="str">
        <f>_xlfn.XLOOKUP(Q420,匹配表1065!L:L,匹配表1065!O:O)</f>
        <v>B</v>
      </c>
      <c r="S420" s="93" t="str">
        <f>IFERROR(_xlfn.XLOOKUP(Q420,匹配表1065!AI:AI,匹配表1065!AJ:AJ),"绿标")</f>
        <v>红标</v>
      </c>
      <c r="T420" s="93" t="str" cm="1">
        <f t="array" ref="T420:U420">_xlfn.XLOOKUP(Q420,匹配表1065!L:L,匹配表1065!M:N)</f>
        <v>其他</v>
      </c>
      <c r="U420" s="94" t="str">
        <v>神经内科</v>
      </c>
      <c r="V420" s="95" t="s">
        <v>58</v>
      </c>
      <c r="W420" s="93">
        <f>_xlfn.XLOOKUP(M420,匹配表1065!D:D,匹配表1065!F:F)*N420</f>
        <v>4</v>
      </c>
    </row>
    <row r="421" customHeight="1" spans="1:23">
      <c r="A421" s="89" t="s">
        <v>25</v>
      </c>
      <c r="B421" s="90">
        <v>46121</v>
      </c>
      <c r="C421" s="91" t="str">
        <f t="shared" si="12"/>
        <v>4月第2周</v>
      </c>
      <c r="D421" s="89" t="s">
        <v>322</v>
      </c>
      <c r="E421" s="89" t="str">
        <f t="shared" si="13"/>
        <v>4月第2周--周4</v>
      </c>
      <c r="F421" s="92" t="s">
        <v>27</v>
      </c>
      <c r="G421" s="89" t="s">
        <v>63</v>
      </c>
      <c r="H421" s="92" t="str">
        <f>_xlfn.XLOOKUP(O421,匹配表1065!T:T,匹配表1065!W:W)</f>
        <v>连云港市</v>
      </c>
      <c r="I421" s="89" t="str">
        <f>_xlfn.XLOOKUP(O421,匹配表1065!T:T,匹配表1065!X:X)</f>
        <v>PME2042</v>
      </c>
      <c r="J421" s="92" t="s">
        <v>74</v>
      </c>
      <c r="K421" s="89" cm="1">
        <f ca="1" t="array" ref="K421:L421">_xlfn.XLOOKUP(J421,匹配表1065!Y:Y,匹配表1065!AA:AB)</f>
        <v>7</v>
      </c>
      <c r="L421" s="89" t="str">
        <v>3个月以上</v>
      </c>
      <c r="M421" s="92" t="s">
        <v>30</v>
      </c>
      <c r="N421" s="92">
        <v>1</v>
      </c>
      <c r="O421" s="93" t="str">
        <f>_xlfn.XLOOKUP(P421,匹配表1065!U:U,匹配表1065!T:T)</f>
        <v>HO00001004</v>
      </c>
      <c r="P421" s="89" t="s">
        <v>75</v>
      </c>
      <c r="Q421" s="92" t="s">
        <v>279</v>
      </c>
      <c r="R421" s="89" t="str">
        <f>_xlfn.XLOOKUP(Q421,匹配表1065!L:L,匹配表1065!O:O)</f>
        <v>B</v>
      </c>
      <c r="S421" s="93" t="str">
        <f>IFERROR(_xlfn.XLOOKUP(Q421,匹配表1065!AI:AI,匹配表1065!AJ:AJ),"绿标")</f>
        <v>绿标</v>
      </c>
      <c r="T421" s="93" t="str" cm="1">
        <f t="array" ref="T421:U421">_xlfn.XLOOKUP(Q421,匹配表1065!L:L,匹配表1065!M:N)</f>
        <v>脑血管</v>
      </c>
      <c r="U421" s="94" t="str">
        <v>神经内科</v>
      </c>
      <c r="V421" s="95" t="s">
        <v>42</v>
      </c>
      <c r="W421" s="93">
        <f>_xlfn.XLOOKUP(M421,匹配表1065!D:D,匹配表1065!F:F)*N421</f>
        <v>12</v>
      </c>
    </row>
    <row r="422" customHeight="1" spans="1:23">
      <c r="A422" s="89" t="s">
        <v>25</v>
      </c>
      <c r="B422" s="90">
        <v>46121</v>
      </c>
      <c r="C422" s="91" t="str">
        <f t="shared" si="12"/>
        <v>4月第2周</v>
      </c>
      <c r="D422" s="89" t="s">
        <v>322</v>
      </c>
      <c r="E422" s="89" t="str">
        <f t="shared" si="13"/>
        <v>4月第2周--周4</v>
      </c>
      <c r="F422" s="92" t="s">
        <v>27</v>
      </c>
      <c r="G422" s="89" t="s">
        <v>63</v>
      </c>
      <c r="H422" s="92" t="str">
        <f>_xlfn.XLOOKUP(O422,匹配表1065!T:T,匹配表1065!W:W)</f>
        <v>徐州市</v>
      </c>
      <c r="I422" s="89" t="str">
        <f>_xlfn.XLOOKUP(O422,匹配表1065!T:T,匹配表1065!X:X)</f>
        <v>PME2008</v>
      </c>
      <c r="J422" s="92" t="s">
        <v>81</v>
      </c>
      <c r="K422" s="89" cm="1">
        <f ca="1" t="array" ref="K422:L422">_xlfn.XLOOKUP(J422,匹配表1065!Y:Y,匹配表1065!AA:AB)</f>
        <v>19</v>
      </c>
      <c r="L422" s="89" t="str">
        <v>3个月以上</v>
      </c>
      <c r="M422" s="92" t="s">
        <v>30</v>
      </c>
      <c r="N422" s="92">
        <v>1</v>
      </c>
      <c r="O422" s="93" t="str">
        <f>_xlfn.XLOOKUP(P422,匹配表1065!U:U,匹配表1065!T:T)</f>
        <v>HO00000989</v>
      </c>
      <c r="P422" s="89" t="s">
        <v>214</v>
      </c>
      <c r="Q422" s="92" t="s">
        <v>215</v>
      </c>
      <c r="R422" s="89" t="str">
        <f>_xlfn.XLOOKUP(Q422,匹配表1065!L:L,匹配表1065!O:O)</f>
        <v>A</v>
      </c>
      <c r="S422" s="93" t="str">
        <f>IFERROR(_xlfn.XLOOKUP(Q422,匹配表1065!AI:AI,匹配表1065!AJ:AJ),"绿标")</f>
        <v>红标</v>
      </c>
      <c r="T422" s="93" t="str" cm="1">
        <f t="array" ref="T422:U422">_xlfn.XLOOKUP(Q422,匹配表1065!L:L,匹配表1065!M:N)</f>
        <v>头痛</v>
      </c>
      <c r="U422" s="94" t="str">
        <v>神经内科</v>
      </c>
      <c r="V422" s="95" t="s">
        <v>58</v>
      </c>
      <c r="W422" s="93">
        <f>_xlfn.XLOOKUP(M422,匹配表1065!D:D,匹配表1065!F:F)*N422</f>
        <v>12</v>
      </c>
    </row>
    <row r="423" customHeight="1" spans="1:23">
      <c r="A423" s="89" t="s">
        <v>25</v>
      </c>
      <c r="B423" s="90">
        <v>46121</v>
      </c>
      <c r="C423" s="91" t="str">
        <f t="shared" si="12"/>
        <v>4月第2周</v>
      </c>
      <c r="D423" s="89" t="s">
        <v>322</v>
      </c>
      <c r="E423" s="89" t="str">
        <f t="shared" si="13"/>
        <v>4月第2周--周4</v>
      </c>
      <c r="F423" s="92" t="s">
        <v>27</v>
      </c>
      <c r="G423" s="89" t="s">
        <v>63</v>
      </c>
      <c r="H423" s="92" t="str">
        <f>_xlfn.XLOOKUP(O423,匹配表1065!T:T,匹配表1065!W:W)</f>
        <v>南京市</v>
      </c>
      <c r="I423" s="89" t="str">
        <f>_xlfn.XLOOKUP(O423,匹配表1065!T:T,匹配表1065!X:X)</f>
        <v>PME2001</v>
      </c>
      <c r="J423" s="92" t="s">
        <v>77</v>
      </c>
      <c r="K423" s="89" cm="1">
        <f ca="1" t="array" ref="K423:L423">_xlfn.XLOOKUP(J423,匹配表1065!Y:Y,匹配表1065!AA:AB)</f>
        <v>8</v>
      </c>
      <c r="L423" s="89" t="str">
        <v>3个月以上</v>
      </c>
      <c r="M423" s="92" t="s">
        <v>30</v>
      </c>
      <c r="N423" s="92">
        <v>2</v>
      </c>
      <c r="O423" s="93" t="str">
        <f>_xlfn.XLOOKUP(P423,匹配表1065!U:U,匹配表1065!T:T)</f>
        <v>HO00000958</v>
      </c>
      <c r="P423" s="89" t="s">
        <v>65</v>
      </c>
      <c r="Q423" s="92" t="s">
        <v>216</v>
      </c>
      <c r="R423" s="89" t="str">
        <f>_xlfn.XLOOKUP(Q423,匹配表1065!L:L,匹配表1065!O:O)</f>
        <v>A</v>
      </c>
      <c r="S423" s="93" t="str">
        <f>IFERROR(_xlfn.XLOOKUP(Q423,匹配表1065!AI:AI,匹配表1065!AJ:AJ),"绿标")</f>
        <v>红标</v>
      </c>
      <c r="T423" s="93" t="str" cm="1">
        <f t="array" ref="T423:U423">_xlfn.XLOOKUP(Q423,匹配表1065!L:L,匹配表1065!M:N)</f>
        <v>头痛</v>
      </c>
      <c r="U423" s="94" t="str">
        <v>神经内科</v>
      </c>
      <c r="V423" s="95" t="s">
        <v>33</v>
      </c>
      <c r="W423" s="93">
        <f>_xlfn.XLOOKUP(M423,匹配表1065!D:D,匹配表1065!F:F)*N423</f>
        <v>24</v>
      </c>
    </row>
    <row r="424" customHeight="1" spans="1:23">
      <c r="A424" s="89" t="s">
        <v>25</v>
      </c>
      <c r="B424" s="90">
        <v>46121</v>
      </c>
      <c r="C424" s="91" t="str">
        <f t="shared" si="12"/>
        <v>4月第2周</v>
      </c>
      <c r="D424" s="89" t="s">
        <v>322</v>
      </c>
      <c r="E424" s="89" t="str">
        <f t="shared" si="13"/>
        <v>4月第2周--周4</v>
      </c>
      <c r="F424" s="92" t="s">
        <v>27</v>
      </c>
      <c r="G424" s="89" t="s">
        <v>63</v>
      </c>
      <c r="H424" s="92" t="str">
        <f>_xlfn.XLOOKUP(O424,匹配表1065!T:T,匹配表1065!W:W)</f>
        <v>淮安市</v>
      </c>
      <c r="I424" s="89" t="str">
        <f>_xlfn.XLOOKUP(O424,匹配表1065!T:T,匹配表1065!X:X)</f>
        <v>PME2041</v>
      </c>
      <c r="J424" s="92" t="s">
        <v>71</v>
      </c>
      <c r="K424" s="89" cm="1">
        <f ca="1" t="array" ref="K424:L424">_xlfn.XLOOKUP(J424,匹配表1065!Y:Y,匹配表1065!AA:AB)</f>
        <v>5</v>
      </c>
      <c r="L424" s="89" t="str">
        <v>3个月以上</v>
      </c>
      <c r="M424" s="92" t="s">
        <v>35</v>
      </c>
      <c r="N424" s="92">
        <v>1</v>
      </c>
      <c r="O424" s="93" t="str">
        <f>_xlfn.XLOOKUP(P424,匹配表1065!U:U,匹配表1065!T:T)</f>
        <v>HO00000992</v>
      </c>
      <c r="P424" s="89" t="s">
        <v>72</v>
      </c>
      <c r="Q424" s="92" t="s">
        <v>73</v>
      </c>
      <c r="R424" s="89" t="str">
        <f>_xlfn.XLOOKUP(Q424,匹配表1065!L:L,匹配表1065!O:O)</f>
        <v>D</v>
      </c>
      <c r="S424" s="93" t="str">
        <f>IFERROR(_xlfn.XLOOKUP(Q424,匹配表1065!AI:AI,匹配表1065!AJ:AJ),"绿标")</f>
        <v>绿标</v>
      </c>
      <c r="T424" s="93" t="str" cm="1">
        <f t="array" ref="T424:U424">_xlfn.XLOOKUP(Q424,匹配表1065!L:L,匹配表1065!M:N)</f>
        <v>眩晕</v>
      </c>
      <c r="U424" s="94" t="str">
        <v>神经内科</v>
      </c>
      <c r="V424" s="95" t="s">
        <v>58</v>
      </c>
      <c r="W424" s="93">
        <f>_xlfn.XLOOKUP(M424,匹配表1065!D:D,匹配表1065!F:F)*N424</f>
        <v>4</v>
      </c>
    </row>
    <row r="425" customHeight="1" spans="1:23">
      <c r="A425" s="89" t="s">
        <v>25</v>
      </c>
      <c r="B425" s="90">
        <v>46121</v>
      </c>
      <c r="C425" s="91" t="str">
        <f t="shared" si="12"/>
        <v>4月第2周</v>
      </c>
      <c r="D425" s="89" t="s">
        <v>322</v>
      </c>
      <c r="E425" s="89" t="str">
        <f t="shared" si="13"/>
        <v>4月第2周--周4</v>
      </c>
      <c r="F425" s="92" t="s">
        <v>27</v>
      </c>
      <c r="G425" s="89" t="s">
        <v>63</v>
      </c>
      <c r="H425" s="92" t="str">
        <f>_xlfn.XLOOKUP(O425,匹配表1065!T:T,匹配表1065!W:W)</f>
        <v>南京市</v>
      </c>
      <c r="I425" s="89" t="str">
        <f>_xlfn.XLOOKUP(O425,匹配表1065!T:T,匹配表1065!X:X)</f>
        <v>PME2002</v>
      </c>
      <c r="J425" s="92" t="s">
        <v>84</v>
      </c>
      <c r="K425" s="89" cm="1">
        <f ca="1" t="array" ref="K425:L425">_xlfn.XLOOKUP(J425,匹配表1065!Y:Y,匹配表1065!AA:AB)</f>
        <v>31</v>
      </c>
      <c r="L425" s="89" t="str">
        <v>3个月以上</v>
      </c>
      <c r="M425" s="92" t="s">
        <v>30</v>
      </c>
      <c r="N425" s="92">
        <v>1</v>
      </c>
      <c r="O425" s="93" t="str">
        <f>_xlfn.XLOOKUP(P425,匹配表1065!U:U,匹配表1065!T:T)</f>
        <v>HO00000964</v>
      </c>
      <c r="P425" s="89" t="s">
        <v>90</v>
      </c>
      <c r="Q425" s="92" t="s">
        <v>283</v>
      </c>
      <c r="R425" s="89" t="str">
        <f>_xlfn.XLOOKUP(Q425,匹配表1065!L:L,匹配表1065!O:O)</f>
        <v>D</v>
      </c>
      <c r="S425" s="93" t="str">
        <f>IFERROR(_xlfn.XLOOKUP(Q425,匹配表1065!AI:AI,匹配表1065!AJ:AJ),"绿标")</f>
        <v>红标</v>
      </c>
      <c r="T425" s="93" t="str" cm="1">
        <f t="array" ref="T425:U425">_xlfn.XLOOKUP(Q425,匹配表1065!L:L,匹配表1065!M:N)</f>
        <v>疼痛</v>
      </c>
      <c r="U425" s="94" t="str">
        <v>疼痛科</v>
      </c>
      <c r="V425" s="95" t="s">
        <v>67</v>
      </c>
      <c r="W425" s="93">
        <f>_xlfn.XLOOKUP(M425,匹配表1065!D:D,匹配表1065!F:F)*N425</f>
        <v>12</v>
      </c>
    </row>
    <row r="426" customHeight="1" spans="1:23">
      <c r="A426" s="89" t="s">
        <v>25</v>
      </c>
      <c r="B426" s="90">
        <v>46121</v>
      </c>
      <c r="C426" s="91" t="str">
        <f t="shared" si="12"/>
        <v>4月第2周</v>
      </c>
      <c r="D426" s="89" t="s">
        <v>322</v>
      </c>
      <c r="E426" s="89" t="str">
        <f t="shared" si="13"/>
        <v>4月第2周--周4</v>
      </c>
      <c r="F426" s="92" t="s">
        <v>27</v>
      </c>
      <c r="G426" s="89" t="s">
        <v>63</v>
      </c>
      <c r="H426" s="92" t="str">
        <f>_xlfn.XLOOKUP(O426,匹配表1065!T:T,匹配表1065!W:W)</f>
        <v>南京市</v>
      </c>
      <c r="I426" s="89" t="str">
        <f>_xlfn.XLOOKUP(O426,匹配表1065!T:T,匹配表1065!X:X)</f>
        <v>PME2002</v>
      </c>
      <c r="J426" s="92" t="s">
        <v>84</v>
      </c>
      <c r="K426" s="89" cm="1">
        <f ca="1" t="array" ref="K426:L426">_xlfn.XLOOKUP(J426,匹配表1065!Y:Y,匹配表1065!AA:AB)</f>
        <v>31</v>
      </c>
      <c r="L426" s="89" t="str">
        <v>3个月以上</v>
      </c>
      <c r="M426" s="92" t="s">
        <v>30</v>
      </c>
      <c r="N426" s="92">
        <v>2</v>
      </c>
      <c r="O426" s="93" t="str">
        <f>_xlfn.XLOOKUP(P426,匹配表1065!U:U,匹配表1065!T:T)</f>
        <v>HO00000964</v>
      </c>
      <c r="P426" s="89" t="s">
        <v>90</v>
      </c>
      <c r="Q426" s="92" t="s">
        <v>211</v>
      </c>
      <c r="R426" s="89" t="str">
        <f>_xlfn.XLOOKUP(Q426,匹配表1065!L:L,匹配表1065!O:O)</f>
        <v>D</v>
      </c>
      <c r="S426" s="93" t="str">
        <f>IFERROR(_xlfn.XLOOKUP(Q426,匹配表1065!AI:AI,匹配表1065!AJ:AJ),"绿标")</f>
        <v>绿标</v>
      </c>
      <c r="T426" s="93" t="str" cm="1">
        <f t="array" ref="T426:U426">_xlfn.XLOOKUP(Q426,匹配表1065!L:L,匹配表1065!M:N)</f>
        <v>头痛</v>
      </c>
      <c r="U426" s="94" t="str">
        <v>神经内科</v>
      </c>
      <c r="V426" s="95" t="s">
        <v>67</v>
      </c>
      <c r="W426" s="93">
        <f>_xlfn.XLOOKUP(M426,匹配表1065!D:D,匹配表1065!F:F)*N426</f>
        <v>24</v>
      </c>
    </row>
    <row r="427" customHeight="1" spans="1:23">
      <c r="A427" s="89" t="s">
        <v>25</v>
      </c>
      <c r="B427" s="90">
        <v>46121</v>
      </c>
      <c r="C427" s="91" t="str">
        <f t="shared" si="12"/>
        <v>4月第2周</v>
      </c>
      <c r="D427" s="89" t="s">
        <v>322</v>
      </c>
      <c r="E427" s="89" t="str">
        <f t="shared" si="13"/>
        <v>4月第2周--周4</v>
      </c>
      <c r="F427" s="92" t="s">
        <v>27</v>
      </c>
      <c r="G427" s="89" t="s">
        <v>63</v>
      </c>
      <c r="H427" s="92" t="str">
        <f>_xlfn.XLOOKUP(O427,匹配表1065!T:T,匹配表1065!W:W)</f>
        <v>南京市</v>
      </c>
      <c r="I427" s="89" t="str">
        <f>_xlfn.XLOOKUP(O427,匹配表1065!T:T,匹配表1065!X:X)</f>
        <v>PME2002</v>
      </c>
      <c r="J427" s="92" t="s">
        <v>84</v>
      </c>
      <c r="K427" s="89" cm="1">
        <f ca="1" t="array" ref="K427:L427">_xlfn.XLOOKUP(J427,匹配表1065!Y:Y,匹配表1065!AA:AB)</f>
        <v>31</v>
      </c>
      <c r="L427" s="89" t="str">
        <v>3个月以上</v>
      </c>
      <c r="M427" s="92" t="s">
        <v>35</v>
      </c>
      <c r="N427" s="92">
        <v>1</v>
      </c>
      <c r="O427" s="93" t="str">
        <f>_xlfn.XLOOKUP(P427,匹配表1065!U:U,匹配表1065!T:T)</f>
        <v>HO00000964</v>
      </c>
      <c r="P427" s="89" t="s">
        <v>90</v>
      </c>
      <c r="Q427" s="92" t="s">
        <v>211</v>
      </c>
      <c r="R427" s="89" t="str">
        <f>_xlfn.XLOOKUP(Q427,匹配表1065!L:L,匹配表1065!O:O)</f>
        <v>D</v>
      </c>
      <c r="S427" s="93" t="str">
        <f>IFERROR(_xlfn.XLOOKUP(Q427,匹配表1065!AI:AI,匹配表1065!AJ:AJ),"绿标")</f>
        <v>绿标</v>
      </c>
      <c r="T427" s="93" t="str" cm="1">
        <f t="array" ref="T427:U427">_xlfn.XLOOKUP(Q427,匹配表1065!L:L,匹配表1065!M:N)</f>
        <v>头痛</v>
      </c>
      <c r="U427" s="94" t="str">
        <v>神经内科</v>
      </c>
      <c r="V427" s="95" t="s">
        <v>58</v>
      </c>
      <c r="W427" s="93">
        <f>_xlfn.XLOOKUP(M427,匹配表1065!D:D,匹配表1065!F:F)*N427</f>
        <v>4</v>
      </c>
    </row>
    <row r="428" customHeight="1" spans="1:23">
      <c r="A428" s="89" t="s">
        <v>25</v>
      </c>
      <c r="B428" s="90">
        <v>46121</v>
      </c>
      <c r="C428" s="91" t="str">
        <f t="shared" si="12"/>
        <v>4月第2周</v>
      </c>
      <c r="D428" s="89" t="s">
        <v>322</v>
      </c>
      <c r="E428" s="89" t="str">
        <f t="shared" si="13"/>
        <v>4月第2周--周4</v>
      </c>
      <c r="F428" s="92" t="s">
        <v>27</v>
      </c>
      <c r="G428" s="89" t="s">
        <v>63</v>
      </c>
      <c r="H428" s="92" t="str">
        <f>_xlfn.XLOOKUP(O428,匹配表1065!T:T,匹配表1065!W:W)</f>
        <v>南京市</v>
      </c>
      <c r="I428" s="89" t="str">
        <f>_xlfn.XLOOKUP(O428,匹配表1065!T:T,匹配表1065!X:X)</f>
        <v>PME2002</v>
      </c>
      <c r="J428" s="92" t="s">
        <v>410</v>
      </c>
      <c r="K428" s="89" cm="1">
        <f ca="1" t="array" ref="K428:L428">_xlfn.XLOOKUP(J428,匹配表1065!Y:Y,匹配表1065!AA:AB)</f>
        <v>1</v>
      </c>
      <c r="L428" s="89" t="str">
        <v>3个月以内</v>
      </c>
      <c r="M428" s="92" t="s">
        <v>35</v>
      </c>
      <c r="N428" s="92">
        <v>2</v>
      </c>
      <c r="O428" s="93" t="str">
        <f>_xlfn.XLOOKUP(P428,匹配表1065!U:U,匹配表1065!T:T)</f>
        <v>HO00000964</v>
      </c>
      <c r="P428" s="89" t="s">
        <v>90</v>
      </c>
      <c r="Q428" s="92" t="s">
        <v>213</v>
      </c>
      <c r="R428" s="89" t="str">
        <f>_xlfn.XLOOKUP(Q428,匹配表1065!L:L,匹配表1065!O:O)</f>
        <v>A</v>
      </c>
      <c r="S428" s="93" t="str">
        <f>IFERROR(_xlfn.XLOOKUP(Q428,匹配表1065!AI:AI,匹配表1065!AJ:AJ),"绿标")</f>
        <v>红标</v>
      </c>
      <c r="T428" s="93" t="str" cm="1">
        <f t="array" ref="T428:U428">_xlfn.XLOOKUP(Q428,匹配表1065!L:L,匹配表1065!M:N)</f>
        <v>头痛</v>
      </c>
      <c r="U428" s="94" t="str">
        <v>神经内科</v>
      </c>
      <c r="V428" s="95" t="s">
        <v>58</v>
      </c>
      <c r="W428" s="93">
        <f>_xlfn.XLOOKUP(M428,匹配表1065!D:D,匹配表1065!F:F)*N428</f>
        <v>8</v>
      </c>
    </row>
    <row r="429" customHeight="1" spans="1:23">
      <c r="A429" s="89" t="s">
        <v>25</v>
      </c>
      <c r="B429" s="90">
        <v>46121</v>
      </c>
      <c r="C429" s="91" t="str">
        <f t="shared" si="12"/>
        <v>4月第2周</v>
      </c>
      <c r="D429" s="89" t="s">
        <v>322</v>
      </c>
      <c r="E429" s="89" t="str">
        <f t="shared" si="13"/>
        <v>4月第2周--周4</v>
      </c>
      <c r="F429" s="92" t="s">
        <v>27</v>
      </c>
      <c r="G429" s="89" t="s">
        <v>63</v>
      </c>
      <c r="H429" s="92" t="str">
        <f>_xlfn.XLOOKUP(O429,匹配表1065!T:T,匹配表1065!W:W)</f>
        <v>南京市</v>
      </c>
      <c r="I429" s="89" t="str">
        <f>_xlfn.XLOOKUP(O429,匹配表1065!T:T,匹配表1065!X:X)</f>
        <v>PME2002</v>
      </c>
      <c r="J429" s="92" t="s">
        <v>84</v>
      </c>
      <c r="K429" s="89" cm="1">
        <f ca="1" t="array" ref="K429:L429">_xlfn.XLOOKUP(J429,匹配表1065!Y:Y,匹配表1065!AA:AB)</f>
        <v>31</v>
      </c>
      <c r="L429" s="89" t="str">
        <v>3个月以上</v>
      </c>
      <c r="M429" s="92" t="s">
        <v>30</v>
      </c>
      <c r="N429" s="92">
        <v>1</v>
      </c>
      <c r="O429" s="93" t="str">
        <f>_xlfn.XLOOKUP(P429,匹配表1065!U:U,匹配表1065!T:T)</f>
        <v>HO00039936</v>
      </c>
      <c r="P429" s="89" t="s">
        <v>87</v>
      </c>
      <c r="Q429" s="92" t="s">
        <v>88</v>
      </c>
      <c r="R429" s="89" t="str">
        <f>_xlfn.XLOOKUP(Q429,匹配表1065!L:L,匹配表1065!O:O)</f>
        <v>C</v>
      </c>
      <c r="S429" s="93" t="str">
        <f>IFERROR(_xlfn.XLOOKUP(Q429,匹配表1065!AI:AI,匹配表1065!AJ:AJ),"绿标")</f>
        <v>黑标</v>
      </c>
      <c r="T429" s="93" t="str" cm="1">
        <f t="array" ref="T429:U429">_xlfn.XLOOKUP(Q429,匹配表1065!L:L,匹配表1065!M:N)</f>
        <v>眩晕</v>
      </c>
      <c r="U429" s="94" t="str">
        <v>耳鼻喉科</v>
      </c>
      <c r="V429" s="95" t="s">
        <v>70</v>
      </c>
      <c r="W429" s="93">
        <f>_xlfn.XLOOKUP(M429,匹配表1065!D:D,匹配表1065!F:F)*N429</f>
        <v>12</v>
      </c>
    </row>
    <row r="430" customHeight="1" spans="1:23">
      <c r="A430" s="89" t="s">
        <v>25</v>
      </c>
      <c r="B430" s="90">
        <v>46121</v>
      </c>
      <c r="C430" s="91" t="str">
        <f t="shared" si="12"/>
        <v>4月第2周</v>
      </c>
      <c r="D430" s="89" t="s">
        <v>322</v>
      </c>
      <c r="E430" s="89" t="str">
        <f t="shared" si="13"/>
        <v>4月第2周--周4</v>
      </c>
      <c r="F430" s="92" t="s">
        <v>27</v>
      </c>
      <c r="G430" s="89" t="s">
        <v>63</v>
      </c>
      <c r="H430" s="92" t="str">
        <f>_xlfn.XLOOKUP(O430,匹配表1065!T:T,匹配表1065!W:W)</f>
        <v>南京市</v>
      </c>
      <c r="I430" s="89" t="str">
        <f>_xlfn.XLOOKUP(O430,匹配表1065!T:T,匹配表1065!X:X)</f>
        <v>PME2002</v>
      </c>
      <c r="J430" s="92" t="s">
        <v>84</v>
      </c>
      <c r="K430" s="89" cm="1">
        <f ca="1" t="array" ref="K430:L430">_xlfn.XLOOKUP(J430,匹配表1065!Y:Y,匹配表1065!AA:AB)</f>
        <v>31</v>
      </c>
      <c r="L430" s="89" t="str">
        <v>3个月以上</v>
      </c>
      <c r="M430" s="92" t="s">
        <v>35</v>
      </c>
      <c r="N430" s="92">
        <v>1</v>
      </c>
      <c r="O430" s="93" t="str">
        <f>_xlfn.XLOOKUP(P430,匹配表1065!U:U,匹配表1065!T:T)</f>
        <v>HO00039936</v>
      </c>
      <c r="P430" s="89" t="s">
        <v>87</v>
      </c>
      <c r="Q430" s="92" t="s">
        <v>411</v>
      </c>
      <c r="R430" s="89" t="str">
        <f>_xlfn.XLOOKUP(Q430,匹配表1065!L:L,匹配表1065!O:O)</f>
        <v>C</v>
      </c>
      <c r="S430" s="93" t="str">
        <f>IFERROR(_xlfn.XLOOKUP(Q430,匹配表1065!AI:AI,匹配表1065!AJ:AJ),"绿标")</f>
        <v>绿标</v>
      </c>
      <c r="T430" s="93" t="str" cm="1">
        <f t="array" ref="T430:U430">_xlfn.XLOOKUP(Q430,匹配表1065!L:L,匹配表1065!M:N)</f>
        <v>眩晕</v>
      </c>
      <c r="U430" s="94" t="str">
        <v>神经内科</v>
      </c>
      <c r="V430" s="95" t="s">
        <v>70</v>
      </c>
      <c r="W430" s="93">
        <f>_xlfn.XLOOKUP(M430,匹配表1065!D:D,匹配表1065!F:F)*N430</f>
        <v>4</v>
      </c>
    </row>
    <row r="431" customHeight="1" spans="1:23">
      <c r="A431" s="89" t="s">
        <v>25</v>
      </c>
      <c r="B431" s="90">
        <v>46121</v>
      </c>
      <c r="C431" s="91" t="str">
        <f t="shared" si="12"/>
        <v>4月第2周</v>
      </c>
      <c r="D431" s="89" t="s">
        <v>322</v>
      </c>
      <c r="E431" s="89" t="str">
        <f t="shared" si="13"/>
        <v>4月第2周--周4</v>
      </c>
      <c r="F431" s="92" t="s">
        <v>27</v>
      </c>
      <c r="G431" s="92" t="s">
        <v>104</v>
      </c>
      <c r="H431" s="92" t="str">
        <f>_xlfn.XLOOKUP(O431,匹配表1065!T:T,匹配表1065!W:W)</f>
        <v>济南市</v>
      </c>
      <c r="I431" s="89" t="str">
        <f>_xlfn.XLOOKUP(O431,匹配表1065!T:T,匹配表1065!X:X)</f>
        <v>PME2025</v>
      </c>
      <c r="J431" s="92" t="s">
        <v>111</v>
      </c>
      <c r="K431" s="89" cm="1">
        <f ca="1" t="array" ref="K431:L431">_xlfn.XLOOKUP(J431,匹配表1065!Y:Y,匹配表1065!AA:AB)</f>
        <v>30</v>
      </c>
      <c r="L431" s="89" t="str">
        <v>3个月以上</v>
      </c>
      <c r="M431" s="92" t="s">
        <v>55</v>
      </c>
      <c r="N431" s="92">
        <v>2</v>
      </c>
      <c r="O431" s="93" t="str">
        <f>_xlfn.XLOOKUP(P431,匹配表1065!U:U,匹配表1065!T:T)</f>
        <v>HO00001400</v>
      </c>
      <c r="P431" s="89" t="s">
        <v>112</v>
      </c>
      <c r="Q431" s="92" t="s">
        <v>115</v>
      </c>
      <c r="R431" s="89" t="str">
        <f>_xlfn.XLOOKUP(Q431,匹配表1065!L:L,匹配表1065!O:O)</f>
        <v>B</v>
      </c>
      <c r="S431" s="93" t="str">
        <f>IFERROR(_xlfn.XLOOKUP(Q431,匹配表1065!AI:AI,匹配表1065!AJ:AJ),"绿标")</f>
        <v>绿标</v>
      </c>
      <c r="T431" s="93" t="str" cm="1">
        <f t="array" ref="T431:U431">_xlfn.XLOOKUP(Q431,匹配表1065!L:L,匹配表1065!M:N)</f>
        <v>癫痫</v>
      </c>
      <c r="U431" s="94" t="str">
        <v>神经内科</v>
      </c>
      <c r="V431" s="95" t="s">
        <v>42</v>
      </c>
      <c r="W431" s="93">
        <f>_xlfn.XLOOKUP(M431,匹配表1065!D:D,匹配表1065!F:F)*N431</f>
        <v>16</v>
      </c>
    </row>
    <row r="432" customHeight="1" spans="1:23">
      <c r="A432" s="89" t="s">
        <v>25</v>
      </c>
      <c r="B432" s="90">
        <v>46121</v>
      </c>
      <c r="C432" s="91" t="str">
        <f t="shared" si="12"/>
        <v>4月第2周</v>
      </c>
      <c r="D432" s="89" t="s">
        <v>322</v>
      </c>
      <c r="E432" s="89" t="str">
        <f t="shared" si="13"/>
        <v>4月第2周--周4</v>
      </c>
      <c r="F432" s="92" t="s">
        <v>27</v>
      </c>
      <c r="G432" s="92" t="s">
        <v>104</v>
      </c>
      <c r="H432" s="92" t="str">
        <f>_xlfn.XLOOKUP(O432,匹配表1065!T:T,匹配表1065!W:W)</f>
        <v>济南市</v>
      </c>
      <c r="I432" s="89" t="str">
        <f>_xlfn.XLOOKUP(O432,匹配表1065!T:T,匹配表1065!X:X)</f>
        <v>PME2025</v>
      </c>
      <c r="J432" s="92" t="s">
        <v>111</v>
      </c>
      <c r="K432" s="89" cm="1">
        <f ca="1" t="array" ref="K432:L432">_xlfn.XLOOKUP(J432,匹配表1065!Y:Y,匹配表1065!AA:AB)</f>
        <v>30</v>
      </c>
      <c r="L432" s="89" t="str">
        <v>3个月以上</v>
      </c>
      <c r="M432" s="92" t="s">
        <v>30</v>
      </c>
      <c r="N432" s="92">
        <v>1</v>
      </c>
      <c r="O432" s="93" t="str">
        <f>_xlfn.XLOOKUP(P432,匹配表1065!U:U,匹配表1065!T:T)</f>
        <v>HO00001400</v>
      </c>
      <c r="P432" s="89" t="s">
        <v>112</v>
      </c>
      <c r="Q432" s="92" t="s">
        <v>331</v>
      </c>
      <c r="R432" s="89" t="str">
        <f>_xlfn.XLOOKUP(Q432,匹配表1065!L:L,匹配表1065!O:O)</f>
        <v>C</v>
      </c>
      <c r="S432" s="93" t="str">
        <f>IFERROR(_xlfn.XLOOKUP(Q432,匹配表1065!AI:AI,匹配表1065!AJ:AJ),"绿标")</f>
        <v>红标</v>
      </c>
      <c r="T432" s="93" t="str" cm="1">
        <f t="array" ref="T432:U432">_xlfn.XLOOKUP(Q432,匹配表1065!L:L,匹配表1065!M:N)</f>
        <v>眩晕</v>
      </c>
      <c r="U432" s="94" t="str">
        <v>神经内科</v>
      </c>
      <c r="V432" s="95" t="s">
        <v>42</v>
      </c>
      <c r="W432" s="93">
        <f>_xlfn.XLOOKUP(M432,匹配表1065!D:D,匹配表1065!F:F)*N432</f>
        <v>12</v>
      </c>
    </row>
    <row r="433" customHeight="1" spans="1:23">
      <c r="A433" s="89" t="s">
        <v>25</v>
      </c>
      <c r="B433" s="90">
        <v>46121</v>
      </c>
      <c r="C433" s="91" t="str">
        <f t="shared" si="12"/>
        <v>4月第2周</v>
      </c>
      <c r="D433" s="89" t="s">
        <v>322</v>
      </c>
      <c r="E433" s="89" t="str">
        <f t="shared" si="13"/>
        <v>4月第2周--周4</v>
      </c>
      <c r="F433" s="92" t="s">
        <v>27</v>
      </c>
      <c r="G433" s="92" t="s">
        <v>104</v>
      </c>
      <c r="H433" s="92" t="str">
        <f>_xlfn.XLOOKUP(O433,匹配表1065!T:T,匹配表1065!W:W)</f>
        <v>济南市</v>
      </c>
      <c r="I433" s="89" t="str">
        <f>_xlfn.XLOOKUP(O433,匹配表1065!T:T,匹配表1065!X:X)</f>
        <v>PME2044</v>
      </c>
      <c r="J433" s="92" t="s">
        <v>105</v>
      </c>
      <c r="K433" s="89" cm="1">
        <f ca="1" t="array" ref="K433:L433">_xlfn.XLOOKUP(J433,匹配表1065!Y:Y,匹配表1065!AA:AB)</f>
        <v>8</v>
      </c>
      <c r="L433" s="89" t="str">
        <v>3个月以上</v>
      </c>
      <c r="M433" s="92" t="s">
        <v>55</v>
      </c>
      <c r="N433" s="92">
        <v>1</v>
      </c>
      <c r="O433" s="93" t="str">
        <f>_xlfn.XLOOKUP(P433,匹配表1065!U:U,匹配表1065!T:T)</f>
        <v>HO00001401</v>
      </c>
      <c r="P433" s="89" t="s">
        <v>106</v>
      </c>
      <c r="Q433" s="92" t="s">
        <v>243</v>
      </c>
      <c r="R433" s="89" t="str">
        <f>_xlfn.XLOOKUP(Q433,匹配表1065!L:L,匹配表1065!O:O)</f>
        <v>B</v>
      </c>
      <c r="S433" s="93" t="str">
        <f>IFERROR(_xlfn.XLOOKUP(Q433,匹配表1065!AI:AI,匹配表1065!AJ:AJ),"绿标")</f>
        <v>绿标</v>
      </c>
      <c r="T433" s="93" t="str" cm="1">
        <f t="array" ref="T433:U433">_xlfn.XLOOKUP(Q433,匹配表1065!L:L,匹配表1065!M:N)</f>
        <v>脑血管</v>
      </c>
      <c r="U433" s="94" t="str">
        <v>神经内科</v>
      </c>
      <c r="V433" s="95" t="s">
        <v>58</v>
      </c>
      <c r="W433" s="93">
        <f>_xlfn.XLOOKUP(M433,匹配表1065!D:D,匹配表1065!F:F)*N433</f>
        <v>8</v>
      </c>
    </row>
    <row r="434" customHeight="1" spans="1:23">
      <c r="A434" s="89" t="s">
        <v>25</v>
      </c>
      <c r="B434" s="90">
        <v>46121</v>
      </c>
      <c r="C434" s="91" t="str">
        <f t="shared" si="12"/>
        <v>4月第2周</v>
      </c>
      <c r="D434" s="89" t="s">
        <v>322</v>
      </c>
      <c r="E434" s="89" t="str">
        <f t="shared" si="13"/>
        <v>4月第2周--周4</v>
      </c>
      <c r="F434" s="92" t="s">
        <v>27</v>
      </c>
      <c r="G434" s="92" t="s">
        <v>104</v>
      </c>
      <c r="H434" s="92" t="str">
        <f>_xlfn.XLOOKUP(O434,匹配表1065!T:T,匹配表1065!W:W)</f>
        <v>聊城市</v>
      </c>
      <c r="I434" s="89" t="str">
        <f>_xlfn.XLOOKUP(O434,匹配表1065!T:T,匹配表1065!X:X)</f>
        <v>PME2046</v>
      </c>
      <c r="J434" s="92" t="s">
        <v>108</v>
      </c>
      <c r="K434" s="89" cm="1">
        <f ca="1" t="array" ref="K434:L434">_xlfn.XLOOKUP(J434,匹配表1065!Y:Y,匹配表1065!AA:AB)</f>
        <v>8</v>
      </c>
      <c r="L434" s="89" t="str">
        <v>3个月以上</v>
      </c>
      <c r="M434" s="92" t="s">
        <v>30</v>
      </c>
      <c r="N434" s="92">
        <v>1</v>
      </c>
      <c r="O434" s="93" t="str">
        <f>_xlfn.XLOOKUP(P434,匹配表1065!U:U,匹配表1065!T:T)</f>
        <v>HO00001415</v>
      </c>
      <c r="P434" s="89" t="s">
        <v>109</v>
      </c>
      <c r="Q434" s="92" t="s">
        <v>355</v>
      </c>
      <c r="R434" s="89" t="str">
        <f>_xlfn.XLOOKUP(Q434,匹配表1065!L:L,匹配表1065!O:O)</f>
        <v>B</v>
      </c>
      <c r="S434" s="93" t="str">
        <f>IFERROR(_xlfn.XLOOKUP(Q434,匹配表1065!AI:AI,匹配表1065!AJ:AJ),"绿标")</f>
        <v>绿标</v>
      </c>
      <c r="T434" s="93" t="str" cm="1">
        <f t="array" ref="T434:U434">_xlfn.XLOOKUP(Q434,匹配表1065!L:L,匹配表1065!M:N)</f>
        <v>脑血管</v>
      </c>
      <c r="U434" s="94" t="str">
        <v>神经内科</v>
      </c>
      <c r="V434" s="95" t="s">
        <v>42</v>
      </c>
      <c r="W434" s="93">
        <f>_xlfn.XLOOKUP(M434,匹配表1065!D:D,匹配表1065!F:F)*N434</f>
        <v>12</v>
      </c>
    </row>
    <row r="435" customHeight="1" spans="1:23">
      <c r="A435" s="89" t="s">
        <v>25</v>
      </c>
      <c r="B435" s="90">
        <v>46121</v>
      </c>
      <c r="C435" s="91" t="str">
        <f t="shared" si="12"/>
        <v>4月第2周</v>
      </c>
      <c r="D435" s="89" t="s">
        <v>322</v>
      </c>
      <c r="E435" s="89" t="str">
        <f t="shared" si="13"/>
        <v>4月第2周--周4</v>
      </c>
      <c r="F435" s="92" t="s">
        <v>27</v>
      </c>
      <c r="G435" s="92" t="s">
        <v>104</v>
      </c>
      <c r="H435" s="92" t="str">
        <f>_xlfn.XLOOKUP(O435,匹配表1065!T:T,匹配表1065!W:W)</f>
        <v>济南市</v>
      </c>
      <c r="I435" s="89" t="str">
        <f>_xlfn.XLOOKUP(O435,匹配表1065!T:T,匹配表1065!X:X)</f>
        <v>PME2025</v>
      </c>
      <c r="J435" s="92" t="s">
        <v>111</v>
      </c>
      <c r="K435" s="89" cm="1">
        <f ca="1" t="array" ref="K435:L435">_xlfn.XLOOKUP(J435,匹配表1065!Y:Y,匹配表1065!AA:AB)</f>
        <v>30</v>
      </c>
      <c r="L435" s="89" t="str">
        <v>3个月以上</v>
      </c>
      <c r="M435" s="92" t="s">
        <v>35</v>
      </c>
      <c r="N435" s="92">
        <v>2</v>
      </c>
      <c r="O435" s="93" t="str">
        <f>_xlfn.XLOOKUP(P435,匹配表1065!U:U,匹配表1065!T:T)</f>
        <v>HO00001400</v>
      </c>
      <c r="P435" s="89" t="s">
        <v>112</v>
      </c>
      <c r="Q435" s="92" t="s">
        <v>412</v>
      </c>
      <c r="R435" s="89" t="str">
        <f>_xlfn.XLOOKUP(Q435,匹配表1065!L:L,匹配表1065!O:O)</f>
        <v>C</v>
      </c>
      <c r="S435" s="93" t="str">
        <f>IFERROR(_xlfn.XLOOKUP(Q435,匹配表1065!AI:AI,匹配表1065!AJ:AJ),"绿标")</f>
        <v>黑标</v>
      </c>
      <c r="T435" s="93" t="str" cm="1">
        <f t="array" ref="T435:U435">_xlfn.XLOOKUP(Q435,匹配表1065!L:L,匹配表1065!M:N)</f>
        <v>眩晕</v>
      </c>
      <c r="U435" s="94" t="str">
        <v>耳鼻喉科</v>
      </c>
      <c r="V435" s="95" t="s">
        <v>58</v>
      </c>
      <c r="W435" s="93">
        <f>_xlfn.XLOOKUP(M435,匹配表1065!D:D,匹配表1065!F:F)*N435</f>
        <v>8</v>
      </c>
    </row>
    <row r="436" customHeight="1" spans="1:23">
      <c r="A436" s="89" t="s">
        <v>25</v>
      </c>
      <c r="B436" s="90">
        <v>46121</v>
      </c>
      <c r="C436" s="91" t="str">
        <f t="shared" si="12"/>
        <v>4月第2周</v>
      </c>
      <c r="D436" s="89" t="s">
        <v>322</v>
      </c>
      <c r="E436" s="89" t="str">
        <f t="shared" si="13"/>
        <v>4月第2周--周4</v>
      </c>
      <c r="F436" s="92" t="s">
        <v>27</v>
      </c>
      <c r="G436" s="92" t="s">
        <v>104</v>
      </c>
      <c r="H436" s="92" t="str">
        <f>_xlfn.XLOOKUP(O436,匹配表1065!T:T,匹配表1065!W:W)</f>
        <v>临沂市</v>
      </c>
      <c r="I436" s="89" t="str">
        <f>_xlfn.XLOOKUP(O436,匹配表1065!T:T,匹配表1065!X:X)</f>
        <v>PME2045</v>
      </c>
      <c r="J436" s="92" t="s">
        <v>116</v>
      </c>
      <c r="K436" s="89" cm="1">
        <f ca="1" t="array" ref="K436:L436">_xlfn.XLOOKUP(J436,匹配表1065!Y:Y,匹配表1065!AA:AB)</f>
        <v>13</v>
      </c>
      <c r="L436" s="89" t="str">
        <v>3个月以上</v>
      </c>
      <c r="M436" s="92" t="s">
        <v>30</v>
      </c>
      <c r="N436" s="92">
        <v>1</v>
      </c>
      <c r="O436" s="93" t="str">
        <f>_xlfn.XLOOKUP(P436,匹配表1065!U:U,匹配表1065!T:T)</f>
        <v>HO00001523</v>
      </c>
      <c r="P436" s="89" t="s">
        <v>238</v>
      </c>
      <c r="Q436" s="92" t="s">
        <v>239</v>
      </c>
      <c r="R436" s="89" t="str">
        <f>_xlfn.XLOOKUP(Q436,匹配表1065!L:L,匹配表1065!O:O)</f>
        <v>A</v>
      </c>
      <c r="S436" s="93" t="str">
        <f>IFERROR(_xlfn.XLOOKUP(Q436,匹配表1065!AI:AI,匹配表1065!AJ:AJ),"绿标")</f>
        <v>绿标</v>
      </c>
      <c r="T436" s="93" t="str" cm="1">
        <f t="array" ref="T436:U436">_xlfn.XLOOKUP(Q436,匹配表1065!L:L,匹配表1065!M:N)</f>
        <v>头痛</v>
      </c>
      <c r="U436" s="94" t="str">
        <v>神经内科</v>
      </c>
      <c r="V436" s="95" t="s">
        <v>42</v>
      </c>
      <c r="W436" s="93">
        <f>_xlfn.XLOOKUP(M436,匹配表1065!D:D,匹配表1065!F:F)*N436</f>
        <v>12</v>
      </c>
    </row>
    <row r="437" customHeight="1" spans="1:23">
      <c r="A437" s="89" t="s">
        <v>25</v>
      </c>
      <c r="B437" s="90">
        <v>46121</v>
      </c>
      <c r="C437" s="91" t="str">
        <f t="shared" si="12"/>
        <v>4月第2周</v>
      </c>
      <c r="D437" s="89" t="s">
        <v>322</v>
      </c>
      <c r="E437" s="89" t="str">
        <f t="shared" si="13"/>
        <v>4月第2周--周4</v>
      </c>
      <c r="F437" s="92" t="s">
        <v>27</v>
      </c>
      <c r="G437" s="92" t="s">
        <v>104</v>
      </c>
      <c r="H437" s="92" t="str">
        <f>_xlfn.XLOOKUP(O437,匹配表1065!T:T,匹配表1065!W:W)</f>
        <v>东营市</v>
      </c>
      <c r="I437" s="89" t="str">
        <f>_xlfn.XLOOKUP(O437,匹配表1065!T:T,匹配表1065!X:X)</f>
        <v>PME2028</v>
      </c>
      <c r="J437" s="92" t="s">
        <v>121</v>
      </c>
      <c r="K437" s="89" cm="1">
        <f ca="1" t="array" ref="K437:L437">_xlfn.XLOOKUP(J437,匹配表1065!Y:Y,匹配表1065!AA:AB)</f>
        <v>26</v>
      </c>
      <c r="L437" s="89" t="str">
        <v>3个月以上</v>
      </c>
      <c r="M437" s="92" t="s">
        <v>30</v>
      </c>
      <c r="N437" s="92">
        <v>1</v>
      </c>
      <c r="O437" s="93" t="str">
        <f>_xlfn.XLOOKUP(P437,匹配表1065!U:U,匹配表1065!T:T)</f>
        <v>HO00001421</v>
      </c>
      <c r="P437" s="89" t="s">
        <v>122</v>
      </c>
      <c r="Q437" s="92" t="s">
        <v>328</v>
      </c>
      <c r="R437" s="89" t="str">
        <f>_xlfn.XLOOKUP(Q437,匹配表1065!L:L,匹配表1065!O:O)</f>
        <v>B</v>
      </c>
      <c r="S437" s="93" t="str">
        <f>IFERROR(_xlfn.XLOOKUP(Q437,匹配表1065!AI:AI,匹配表1065!AJ:AJ),"绿标")</f>
        <v>绿标</v>
      </c>
      <c r="T437" s="93" t="str" cm="1">
        <f t="array" ref="T437:U437">_xlfn.XLOOKUP(Q437,匹配表1065!L:L,匹配表1065!M:N)</f>
        <v>抑郁焦虑</v>
      </c>
      <c r="U437" s="94" t="str">
        <v>神经内科</v>
      </c>
      <c r="V437" s="95" t="s">
        <v>42</v>
      </c>
      <c r="W437" s="93">
        <f>_xlfn.XLOOKUP(M437,匹配表1065!D:D,匹配表1065!F:F)*N437</f>
        <v>12</v>
      </c>
    </row>
    <row r="438" customHeight="1" spans="1:23">
      <c r="A438" s="89" t="s">
        <v>25</v>
      </c>
      <c r="B438" s="90">
        <v>46121</v>
      </c>
      <c r="C438" s="91" t="str">
        <f t="shared" si="12"/>
        <v>4月第2周</v>
      </c>
      <c r="D438" s="89" t="s">
        <v>322</v>
      </c>
      <c r="E438" s="89" t="str">
        <f t="shared" si="13"/>
        <v>4月第2周--周4</v>
      </c>
      <c r="F438" s="92" t="s">
        <v>27</v>
      </c>
      <c r="G438" s="92" t="s">
        <v>104</v>
      </c>
      <c r="H438" s="92" t="str">
        <f>_xlfn.XLOOKUP(O438,匹配表1065!T:T,匹配表1065!W:W)</f>
        <v>东营市</v>
      </c>
      <c r="I438" s="89" t="str">
        <f>_xlfn.XLOOKUP(O438,匹配表1065!T:T,匹配表1065!X:X)</f>
        <v>PME2028</v>
      </c>
      <c r="J438" s="92" t="s">
        <v>121</v>
      </c>
      <c r="K438" s="89" cm="1">
        <f ca="1" t="array" ref="K438:L438">_xlfn.XLOOKUP(J438,匹配表1065!Y:Y,匹配表1065!AA:AB)</f>
        <v>26</v>
      </c>
      <c r="L438" s="89" t="str">
        <v>3个月以上</v>
      </c>
      <c r="M438" s="92" t="s">
        <v>30</v>
      </c>
      <c r="N438" s="92">
        <v>1</v>
      </c>
      <c r="O438" s="93" t="str">
        <f>_xlfn.XLOOKUP(P438,匹配表1065!U:U,匹配表1065!T:T)</f>
        <v>HO00001462</v>
      </c>
      <c r="P438" s="89" t="s">
        <v>236</v>
      </c>
      <c r="Q438" s="92" t="s">
        <v>237</v>
      </c>
      <c r="R438" s="89" t="str">
        <f>_xlfn.XLOOKUP(Q438,匹配表1065!L:L,匹配表1065!O:O)</f>
        <v>A</v>
      </c>
      <c r="S438" s="93" t="str">
        <f>IFERROR(_xlfn.XLOOKUP(Q438,匹配表1065!AI:AI,匹配表1065!AJ:AJ),"绿标")</f>
        <v>红标</v>
      </c>
      <c r="T438" s="93" t="str" cm="1">
        <f t="array" ref="T438:U438">_xlfn.XLOOKUP(Q438,匹配表1065!L:L,匹配表1065!M:N)</f>
        <v>头痛</v>
      </c>
      <c r="U438" s="94" t="str">
        <v>神经内科</v>
      </c>
      <c r="V438" s="95" t="s">
        <v>67</v>
      </c>
      <c r="W438" s="93">
        <f>_xlfn.XLOOKUP(M438,匹配表1065!D:D,匹配表1065!F:F)*N438</f>
        <v>12</v>
      </c>
    </row>
    <row r="439" customHeight="1" spans="1:23">
      <c r="A439" s="89" t="s">
        <v>25</v>
      </c>
      <c r="B439" s="90">
        <v>46121</v>
      </c>
      <c r="C439" s="91" t="str">
        <f t="shared" si="12"/>
        <v>4月第2周</v>
      </c>
      <c r="D439" s="89" t="s">
        <v>322</v>
      </c>
      <c r="E439" s="89" t="str">
        <f t="shared" si="13"/>
        <v>4月第2周--周4</v>
      </c>
      <c r="F439" s="92" t="s">
        <v>27</v>
      </c>
      <c r="G439" s="92" t="s">
        <v>104</v>
      </c>
      <c r="H439" s="92" t="str">
        <f>_xlfn.XLOOKUP(O439,匹配表1065!T:T,匹配表1065!W:W)</f>
        <v>东营市</v>
      </c>
      <c r="I439" s="89" t="str">
        <f>_xlfn.XLOOKUP(O439,匹配表1065!T:T,匹配表1065!X:X)</f>
        <v>PME2028</v>
      </c>
      <c r="J439" s="92" t="s">
        <v>121</v>
      </c>
      <c r="K439" s="89" cm="1">
        <f ca="1" t="array" ref="K439:L439">_xlfn.XLOOKUP(J439,匹配表1065!Y:Y,匹配表1065!AA:AB)</f>
        <v>26</v>
      </c>
      <c r="L439" s="89" t="str">
        <v>3个月以上</v>
      </c>
      <c r="M439" s="92" t="s">
        <v>35</v>
      </c>
      <c r="N439" s="92">
        <v>1</v>
      </c>
      <c r="O439" s="93" t="str">
        <f>_xlfn.XLOOKUP(P439,匹配表1065!U:U,匹配表1065!T:T)</f>
        <v>HO00001462</v>
      </c>
      <c r="P439" s="89" t="s">
        <v>236</v>
      </c>
      <c r="Q439" s="92" t="s">
        <v>413</v>
      </c>
      <c r="R439" s="89" t="str">
        <f>_xlfn.XLOOKUP(Q439,匹配表1065!L:L,匹配表1065!O:O)</f>
        <v>C</v>
      </c>
      <c r="S439" s="93" t="str">
        <f>IFERROR(_xlfn.XLOOKUP(Q439,匹配表1065!AI:AI,匹配表1065!AJ:AJ),"绿标")</f>
        <v>绿标</v>
      </c>
      <c r="T439" s="93" t="str" cm="1">
        <f t="array" ref="T439:U439">_xlfn.XLOOKUP(Q439,匹配表1065!L:L,匹配表1065!M:N)</f>
        <v>眩晕</v>
      </c>
      <c r="U439" s="94" t="str">
        <v>耳鼻喉科</v>
      </c>
      <c r="V439" s="95" t="s">
        <v>42</v>
      </c>
      <c r="W439" s="93">
        <f>_xlfn.XLOOKUP(M439,匹配表1065!D:D,匹配表1065!F:F)*N439</f>
        <v>4</v>
      </c>
    </row>
    <row r="440" customHeight="1" spans="1:23">
      <c r="A440" s="89" t="s">
        <v>25</v>
      </c>
      <c r="B440" s="90">
        <v>46121</v>
      </c>
      <c r="C440" s="91" t="str">
        <f t="shared" si="12"/>
        <v>4月第2周</v>
      </c>
      <c r="D440" s="89" t="s">
        <v>322</v>
      </c>
      <c r="E440" s="89" t="str">
        <f t="shared" si="13"/>
        <v>4月第2周--周4</v>
      </c>
      <c r="F440" s="92" t="s">
        <v>27</v>
      </c>
      <c r="G440" s="92" t="s">
        <v>104</v>
      </c>
      <c r="H440" s="92" t="str">
        <f>_xlfn.XLOOKUP(O440,匹配表1065!T:T,匹配表1065!W:W)</f>
        <v>济南市</v>
      </c>
      <c r="I440" s="89" t="str">
        <f>_xlfn.XLOOKUP(O440,匹配表1065!T:T,匹配表1065!X:X)</f>
        <v>PME2024</v>
      </c>
      <c r="J440" s="92" t="s">
        <v>125</v>
      </c>
      <c r="K440" s="89" cm="1">
        <f ca="1" t="array" ref="K440:L440">_xlfn.XLOOKUP(J440,匹配表1065!Y:Y,匹配表1065!AA:AB)</f>
        <v>9</v>
      </c>
      <c r="L440" s="89" t="str">
        <v>3个月以上</v>
      </c>
      <c r="M440" s="92" t="s">
        <v>30</v>
      </c>
      <c r="N440" s="92">
        <v>1</v>
      </c>
      <c r="O440" s="93" t="str">
        <f>_xlfn.XLOOKUP(P440,匹配表1065!U:U,匹配表1065!T:T)</f>
        <v>HO00001404</v>
      </c>
      <c r="P440" s="89" t="s">
        <v>126</v>
      </c>
      <c r="Q440" s="92" t="s">
        <v>414</v>
      </c>
      <c r="R440" s="89" t="str">
        <f>_xlfn.XLOOKUP(Q440,匹配表1065!L:L,匹配表1065!O:O)</f>
        <v>B</v>
      </c>
      <c r="S440" s="93" t="str">
        <f>IFERROR(_xlfn.XLOOKUP(Q440,匹配表1065!AI:AI,匹配表1065!AJ:AJ),"绿标")</f>
        <v>绿标</v>
      </c>
      <c r="T440" s="93" t="str" cm="1">
        <f t="array" ref="T440:U440">_xlfn.XLOOKUP(Q440,匹配表1065!L:L,匹配表1065!M:N)</f>
        <v>其他</v>
      </c>
      <c r="U440" s="94" t="str">
        <v>神经内科</v>
      </c>
      <c r="V440" s="95" t="s">
        <v>67</v>
      </c>
      <c r="W440" s="93">
        <f>_xlfn.XLOOKUP(M440,匹配表1065!D:D,匹配表1065!F:F)*N440</f>
        <v>12</v>
      </c>
    </row>
    <row r="441" customHeight="1" spans="1:23">
      <c r="A441" s="89" t="s">
        <v>25</v>
      </c>
      <c r="B441" s="90">
        <v>46121</v>
      </c>
      <c r="C441" s="91" t="str">
        <f t="shared" si="12"/>
        <v>4月第2周</v>
      </c>
      <c r="D441" s="89" t="s">
        <v>322</v>
      </c>
      <c r="E441" s="89" t="str">
        <f t="shared" si="13"/>
        <v>4月第2周--周4</v>
      </c>
      <c r="F441" s="92" t="s">
        <v>27</v>
      </c>
      <c r="G441" s="92" t="s">
        <v>104</v>
      </c>
      <c r="H441" s="92" t="str">
        <f>_xlfn.XLOOKUP(O441,匹配表1065!T:T,匹配表1065!W:W)</f>
        <v>济南市</v>
      </c>
      <c r="I441" s="89" t="str">
        <f>_xlfn.XLOOKUP(O441,匹配表1065!T:T,匹配表1065!X:X)</f>
        <v>PME2024</v>
      </c>
      <c r="J441" s="92" t="s">
        <v>125</v>
      </c>
      <c r="K441" s="89" cm="1">
        <f ca="1" t="array" ref="K441:L441">_xlfn.XLOOKUP(J441,匹配表1065!Y:Y,匹配表1065!AA:AB)</f>
        <v>9</v>
      </c>
      <c r="L441" s="89" t="str">
        <v>3个月以上</v>
      </c>
      <c r="M441" s="92" t="s">
        <v>30</v>
      </c>
      <c r="N441" s="92">
        <v>1</v>
      </c>
      <c r="O441" s="93" t="str">
        <f>_xlfn.XLOOKUP(P441,匹配表1065!U:U,匹配表1065!T:T)</f>
        <v>HO00001404</v>
      </c>
      <c r="P441" s="89" t="s">
        <v>126</v>
      </c>
      <c r="Q441" s="92" t="s">
        <v>415</v>
      </c>
      <c r="R441" s="89" t="str">
        <f>_xlfn.XLOOKUP(Q441,匹配表1065!L:L,匹配表1065!O:O)</f>
        <v>B</v>
      </c>
      <c r="S441" s="93" t="str">
        <f>IFERROR(_xlfn.XLOOKUP(Q441,匹配表1065!AI:AI,匹配表1065!AJ:AJ),"绿标")</f>
        <v>绿标</v>
      </c>
      <c r="T441" s="93" t="str" cm="1">
        <f t="array" ref="T441:U441">_xlfn.XLOOKUP(Q441,匹配表1065!L:L,匹配表1065!M:N)</f>
        <v>脑血管</v>
      </c>
      <c r="U441" s="94" t="str">
        <v>神经内科</v>
      </c>
      <c r="V441" s="95" t="s">
        <v>42</v>
      </c>
      <c r="W441" s="93">
        <f>_xlfn.XLOOKUP(M441,匹配表1065!D:D,匹配表1065!F:F)*N441</f>
        <v>12</v>
      </c>
    </row>
    <row r="442" customHeight="1" spans="1:23">
      <c r="A442" s="89" t="s">
        <v>25</v>
      </c>
      <c r="B442" s="90">
        <v>46121</v>
      </c>
      <c r="C442" s="91" t="str">
        <f t="shared" si="12"/>
        <v>4月第2周</v>
      </c>
      <c r="D442" s="89" t="s">
        <v>322</v>
      </c>
      <c r="E442" s="89" t="str">
        <f t="shared" si="13"/>
        <v>4月第2周--周4</v>
      </c>
      <c r="F442" s="92" t="s">
        <v>27</v>
      </c>
      <c r="G442" s="92" t="s">
        <v>104</v>
      </c>
      <c r="H442" s="92" t="str">
        <f>_xlfn.XLOOKUP(O442,匹配表1065!T:T,匹配表1065!W:W)</f>
        <v>济南市</v>
      </c>
      <c r="I442" s="89" t="str">
        <f>_xlfn.XLOOKUP(O442,匹配表1065!T:T,匹配表1065!X:X)</f>
        <v>PME2024</v>
      </c>
      <c r="J442" s="92" t="s">
        <v>125</v>
      </c>
      <c r="K442" s="89" cm="1">
        <f ca="1" t="array" ref="K442:L442">_xlfn.XLOOKUP(J442,匹配表1065!Y:Y,匹配表1065!AA:AB)</f>
        <v>9</v>
      </c>
      <c r="L442" s="89" t="str">
        <v>3个月以上</v>
      </c>
      <c r="M442" s="92" t="s">
        <v>30</v>
      </c>
      <c r="N442" s="92">
        <v>1</v>
      </c>
      <c r="O442" s="93" t="str">
        <f>_xlfn.XLOOKUP(P442,匹配表1065!U:U,匹配表1065!T:T)</f>
        <v>HO00001404</v>
      </c>
      <c r="P442" s="89" t="s">
        <v>126</v>
      </c>
      <c r="Q442" s="92" t="s">
        <v>234</v>
      </c>
      <c r="R442" s="89" t="str">
        <f>_xlfn.XLOOKUP(Q442,匹配表1065!L:L,匹配表1065!O:O)</f>
        <v>A</v>
      </c>
      <c r="S442" s="93" t="str">
        <f>IFERROR(_xlfn.XLOOKUP(Q442,匹配表1065!AI:AI,匹配表1065!AJ:AJ),"绿标")</f>
        <v>红标</v>
      </c>
      <c r="T442" s="93" t="str" cm="1">
        <f t="array" ref="T442:U442">_xlfn.XLOOKUP(Q442,匹配表1065!L:L,匹配表1065!M:N)</f>
        <v>头痛</v>
      </c>
      <c r="U442" s="94" t="str">
        <v>神经内科</v>
      </c>
      <c r="V442" s="95" t="s">
        <v>33</v>
      </c>
      <c r="W442" s="93">
        <f>_xlfn.XLOOKUP(M442,匹配表1065!D:D,匹配表1065!F:F)*N442</f>
        <v>12</v>
      </c>
    </row>
    <row r="443" customHeight="1" spans="1:23">
      <c r="A443" s="89" t="s">
        <v>25</v>
      </c>
      <c r="B443" s="90">
        <v>46121</v>
      </c>
      <c r="C443" s="91" t="str">
        <f t="shared" si="12"/>
        <v>4月第2周</v>
      </c>
      <c r="D443" s="89" t="s">
        <v>322</v>
      </c>
      <c r="E443" s="89" t="str">
        <f t="shared" si="13"/>
        <v>4月第2周--周4</v>
      </c>
      <c r="F443" s="92" t="s">
        <v>27</v>
      </c>
      <c r="G443" s="92" t="s">
        <v>104</v>
      </c>
      <c r="H443" s="92" t="str">
        <f>_xlfn.XLOOKUP(O443,匹配表1065!T:T,匹配表1065!W:W)</f>
        <v>济南市</v>
      </c>
      <c r="I443" s="89" t="str">
        <f>_xlfn.XLOOKUP(O443,匹配表1065!T:T,匹配表1065!X:X)</f>
        <v>PME2025</v>
      </c>
      <c r="J443" s="92" t="s">
        <v>128</v>
      </c>
      <c r="K443" s="89" cm="1">
        <f ca="1" t="array" ref="K443:L443">_xlfn.XLOOKUP(J443,匹配表1065!Y:Y,匹配表1065!AA:AB)</f>
        <v>13</v>
      </c>
      <c r="L443" s="89" t="str">
        <v>3个月以上</v>
      </c>
      <c r="M443" s="92" t="s">
        <v>55</v>
      </c>
      <c r="N443" s="92">
        <v>1</v>
      </c>
      <c r="O443" s="93" t="str">
        <f>_xlfn.XLOOKUP(P443,匹配表1065!U:U,匹配表1065!T:T)</f>
        <v>HO00001400</v>
      </c>
      <c r="P443" s="89" t="s">
        <v>112</v>
      </c>
      <c r="Q443" s="92" t="s">
        <v>241</v>
      </c>
      <c r="R443" s="89" t="str">
        <f>_xlfn.XLOOKUP(Q443,匹配表1065!L:L,匹配表1065!O:O)</f>
        <v>A</v>
      </c>
      <c r="S443" s="93" t="str">
        <f>IFERROR(_xlfn.XLOOKUP(Q443,匹配表1065!AI:AI,匹配表1065!AJ:AJ),"绿标")</f>
        <v>红标</v>
      </c>
      <c r="T443" s="93" t="str" cm="1">
        <f t="array" ref="T443:U443">_xlfn.XLOOKUP(Q443,匹配表1065!L:L,匹配表1065!M:N)</f>
        <v>头痛</v>
      </c>
      <c r="U443" s="94" t="str">
        <v>神经内科</v>
      </c>
      <c r="V443" s="95" t="s">
        <v>58</v>
      </c>
      <c r="W443" s="93">
        <f>_xlfn.XLOOKUP(M443,匹配表1065!D:D,匹配表1065!F:F)*N443</f>
        <v>8</v>
      </c>
    </row>
    <row r="444" customHeight="1" spans="1:23">
      <c r="A444" s="89" t="s">
        <v>25</v>
      </c>
      <c r="B444" s="90">
        <v>46121</v>
      </c>
      <c r="C444" s="91" t="str">
        <f t="shared" si="12"/>
        <v>4月第2周</v>
      </c>
      <c r="D444" s="89" t="s">
        <v>322</v>
      </c>
      <c r="E444" s="89" t="str">
        <f t="shared" si="13"/>
        <v>4月第2周--周4</v>
      </c>
      <c r="F444" s="92" t="s">
        <v>27</v>
      </c>
      <c r="G444" s="92" t="s">
        <v>104</v>
      </c>
      <c r="H444" s="92" t="str">
        <f>_xlfn.XLOOKUP(O444,匹配表1065!T:T,匹配表1065!W:W)</f>
        <v>济南市</v>
      </c>
      <c r="I444" s="89" t="str">
        <f>_xlfn.XLOOKUP(O444,匹配表1065!T:T,匹配表1065!X:X)</f>
        <v>PME2025</v>
      </c>
      <c r="J444" s="92" t="s">
        <v>128</v>
      </c>
      <c r="K444" s="89" cm="1">
        <f ca="1" t="array" ref="K444:L444">_xlfn.XLOOKUP(J444,匹配表1065!Y:Y,匹配表1065!AA:AB)</f>
        <v>13</v>
      </c>
      <c r="L444" s="89" t="str">
        <v>3个月以上</v>
      </c>
      <c r="M444" s="92" t="s">
        <v>35</v>
      </c>
      <c r="N444" s="92">
        <v>1</v>
      </c>
      <c r="O444" s="93" t="str">
        <f>_xlfn.XLOOKUP(P444,匹配表1065!U:U,匹配表1065!T:T)</f>
        <v>HO00001400</v>
      </c>
      <c r="P444" s="89" t="s">
        <v>112</v>
      </c>
      <c r="Q444" s="92" t="s">
        <v>416</v>
      </c>
      <c r="R444" s="89" t="str">
        <f>_xlfn.XLOOKUP(Q444,匹配表1065!L:L,匹配表1065!O:O)</f>
        <v>C</v>
      </c>
      <c r="S444" s="93" t="str">
        <f>IFERROR(_xlfn.XLOOKUP(Q444,匹配表1065!AI:AI,匹配表1065!AJ:AJ),"绿标")</f>
        <v>绿标</v>
      </c>
      <c r="T444" s="93" t="str" cm="1">
        <f t="array" ref="T444:U444">_xlfn.XLOOKUP(Q444,匹配表1065!L:L,匹配表1065!M:N)</f>
        <v>眩晕</v>
      </c>
      <c r="U444" s="94" t="str">
        <v>耳鼻喉科</v>
      </c>
      <c r="V444" s="95" t="s">
        <v>42</v>
      </c>
      <c r="W444" s="93">
        <f>_xlfn.XLOOKUP(M444,匹配表1065!D:D,匹配表1065!F:F)*N444</f>
        <v>4</v>
      </c>
    </row>
    <row r="445" customHeight="1" spans="1:23">
      <c r="A445" s="89" t="s">
        <v>25</v>
      </c>
      <c r="B445" s="90">
        <v>46121</v>
      </c>
      <c r="C445" s="91" t="str">
        <f t="shared" si="12"/>
        <v>4月第2周</v>
      </c>
      <c r="D445" s="89" t="s">
        <v>322</v>
      </c>
      <c r="E445" s="89" t="str">
        <f t="shared" si="13"/>
        <v>4月第2周--周4</v>
      </c>
      <c r="F445" s="92" t="s">
        <v>27</v>
      </c>
      <c r="G445" s="92" t="s">
        <v>104</v>
      </c>
      <c r="H445" s="92" t="str">
        <f>_xlfn.XLOOKUP(O445,匹配表1065!T:T,匹配表1065!W:W)</f>
        <v>济南市</v>
      </c>
      <c r="I445" s="89" t="str">
        <f>_xlfn.XLOOKUP(O445,匹配表1065!T:T,匹配表1065!X:X)</f>
        <v>PME2025</v>
      </c>
      <c r="J445" s="92" t="s">
        <v>128</v>
      </c>
      <c r="K445" s="89" cm="1">
        <f ca="1" t="array" ref="K445:L445">_xlfn.XLOOKUP(J445,匹配表1065!Y:Y,匹配表1065!AA:AB)</f>
        <v>13</v>
      </c>
      <c r="L445" s="89" t="str">
        <v>3个月以上</v>
      </c>
      <c r="M445" s="92" t="s">
        <v>35</v>
      </c>
      <c r="N445" s="92">
        <v>1</v>
      </c>
      <c r="O445" s="93" t="str">
        <f>_xlfn.XLOOKUP(P445,匹配表1065!U:U,匹配表1065!T:T)</f>
        <v>HO00001400</v>
      </c>
      <c r="P445" s="89" t="s">
        <v>112</v>
      </c>
      <c r="Q445" s="92" t="s">
        <v>417</v>
      </c>
      <c r="R445" s="89" t="str">
        <f>_xlfn.XLOOKUP(Q445,匹配表1065!L:L,匹配表1065!O:O)</f>
        <v>D</v>
      </c>
      <c r="S445" s="93" t="str">
        <f>IFERROR(_xlfn.XLOOKUP(Q445,匹配表1065!AI:AI,匹配表1065!AJ:AJ),"绿标")</f>
        <v>绿标</v>
      </c>
      <c r="T445" s="93" t="str" cm="1">
        <f t="array" ref="T445:U445">_xlfn.XLOOKUP(Q445,匹配表1065!L:L,匹配表1065!M:N)</f>
        <v>抑郁焦虑</v>
      </c>
      <c r="U445" s="94" t="str">
        <v>精神心理科</v>
      </c>
      <c r="V445" s="95" t="s">
        <v>58</v>
      </c>
      <c r="W445" s="93">
        <f>_xlfn.XLOOKUP(M445,匹配表1065!D:D,匹配表1065!F:F)*N445</f>
        <v>4</v>
      </c>
    </row>
    <row r="446" customHeight="1" spans="1:23">
      <c r="A446" s="89" t="s">
        <v>25</v>
      </c>
      <c r="B446" s="90">
        <v>46121</v>
      </c>
      <c r="C446" s="91" t="str">
        <f t="shared" si="12"/>
        <v>4月第2周</v>
      </c>
      <c r="D446" s="89" t="s">
        <v>322</v>
      </c>
      <c r="E446" s="89" t="str">
        <f t="shared" si="13"/>
        <v>4月第2周--周4</v>
      </c>
      <c r="F446" s="92" t="s">
        <v>27</v>
      </c>
      <c r="G446" s="92" t="s">
        <v>104</v>
      </c>
      <c r="H446" s="92" t="str">
        <f>_xlfn.XLOOKUP(O446,匹配表1065!T:T,匹配表1065!W:W)</f>
        <v>济南市</v>
      </c>
      <c r="I446" s="89" t="str">
        <f>_xlfn.XLOOKUP(O446,匹配表1065!T:T,匹配表1065!X:X)</f>
        <v>PME2029</v>
      </c>
      <c r="J446" s="92" t="s">
        <v>128</v>
      </c>
      <c r="K446" s="89" cm="1">
        <f ca="1" t="array" ref="K446:L446">_xlfn.XLOOKUP(J446,匹配表1065!Y:Y,匹配表1065!AA:AB)</f>
        <v>13</v>
      </c>
      <c r="L446" s="89" t="str">
        <v>3个月以上</v>
      </c>
      <c r="M446" s="92" t="s">
        <v>30</v>
      </c>
      <c r="N446" s="92">
        <v>1</v>
      </c>
      <c r="O446" s="93" t="str">
        <f>_xlfn.XLOOKUP(P446,匹配表1065!U:U,匹配表1065!T:T)</f>
        <v>HO00001403</v>
      </c>
      <c r="P446" s="89" t="s">
        <v>329</v>
      </c>
      <c r="Q446" s="92" t="s">
        <v>418</v>
      </c>
      <c r="R446" s="89" t="str">
        <f>_xlfn.XLOOKUP(Q446,匹配表1065!L:L,匹配表1065!O:O)</f>
        <v>B</v>
      </c>
      <c r="S446" s="93" t="str">
        <f>IFERROR(_xlfn.XLOOKUP(Q446,匹配表1065!AI:AI,匹配表1065!AJ:AJ),"绿标")</f>
        <v>绿标</v>
      </c>
      <c r="T446" s="93" t="str" cm="1">
        <f t="array" ref="T446:U446">_xlfn.XLOOKUP(Q446,匹配表1065!L:L,匹配表1065!M:N)</f>
        <v>脑血管</v>
      </c>
      <c r="U446" s="94" t="str">
        <v>神经内科</v>
      </c>
      <c r="V446" s="95" t="s">
        <v>58</v>
      </c>
      <c r="W446" s="93">
        <f>_xlfn.XLOOKUP(M446,匹配表1065!D:D,匹配表1065!F:F)*N446</f>
        <v>12</v>
      </c>
    </row>
    <row r="447" customHeight="1" spans="1:23">
      <c r="A447" s="89" t="s">
        <v>25</v>
      </c>
      <c r="B447" s="90">
        <v>46121</v>
      </c>
      <c r="C447" s="91" t="str">
        <f t="shared" si="12"/>
        <v>4月第2周</v>
      </c>
      <c r="D447" s="89" t="s">
        <v>322</v>
      </c>
      <c r="E447" s="89" t="str">
        <f t="shared" si="13"/>
        <v>4月第2周--周4</v>
      </c>
      <c r="F447" s="92" t="s">
        <v>27</v>
      </c>
      <c r="G447" s="92" t="s">
        <v>136</v>
      </c>
      <c r="H447" s="92" t="str">
        <f>_xlfn.XLOOKUP(O447,匹配表1065!T:T,匹配表1065!W:W)</f>
        <v>青岛市</v>
      </c>
      <c r="I447" s="89" t="str">
        <f>_xlfn.XLOOKUP(O447,匹配表1065!T:T,匹配表1065!X:X)</f>
        <v>PME2033</v>
      </c>
      <c r="J447" s="92" t="s">
        <v>137</v>
      </c>
      <c r="K447" s="89" cm="1">
        <f ca="1" t="array" ref="K447:L447">_xlfn.XLOOKUP(J447,匹配表1065!Y:Y,匹配表1065!AA:AB)</f>
        <v>10</v>
      </c>
      <c r="L447" s="89" t="str">
        <v>3个月以上</v>
      </c>
      <c r="M447" s="92" t="s">
        <v>30</v>
      </c>
      <c r="N447" s="92">
        <v>1</v>
      </c>
      <c r="O447" s="93" t="str">
        <f>_xlfn.XLOOKUP(P447,匹配表1065!U:U,匹配表1065!T:T)</f>
        <v>HO00273985</v>
      </c>
      <c r="P447" s="89" t="s">
        <v>419</v>
      </c>
      <c r="Q447" s="92" t="s">
        <v>420</v>
      </c>
      <c r="R447" s="89" t="str">
        <f>_xlfn.XLOOKUP(Q447,匹配表1065!L:L,匹配表1065!O:O)</f>
        <v>B</v>
      </c>
      <c r="S447" s="93" t="str">
        <f>IFERROR(_xlfn.XLOOKUP(Q447,匹配表1065!AI:AI,匹配表1065!AJ:AJ),"绿标")</f>
        <v>红标</v>
      </c>
      <c r="T447" s="93" t="str" cm="1">
        <f t="array" ref="T447:U447">_xlfn.XLOOKUP(Q447,匹配表1065!L:L,匹配表1065!M:N)</f>
        <v>脑血管</v>
      </c>
      <c r="U447" s="94" t="str">
        <v>神经内科</v>
      </c>
      <c r="V447" s="95" t="s">
        <v>42</v>
      </c>
      <c r="W447" s="93">
        <f>_xlfn.XLOOKUP(M447,匹配表1065!D:D,匹配表1065!F:F)*N447</f>
        <v>12</v>
      </c>
    </row>
    <row r="448" customHeight="1" spans="1:23">
      <c r="A448" s="89" t="s">
        <v>25</v>
      </c>
      <c r="B448" s="90">
        <v>46121</v>
      </c>
      <c r="C448" s="91" t="str">
        <f t="shared" si="12"/>
        <v>4月第2周</v>
      </c>
      <c r="D448" s="89" t="s">
        <v>322</v>
      </c>
      <c r="E448" s="89" t="str">
        <f t="shared" si="13"/>
        <v>4月第2周--周4</v>
      </c>
      <c r="F448" s="92" t="s">
        <v>27</v>
      </c>
      <c r="G448" s="92" t="s">
        <v>136</v>
      </c>
      <c r="H448" s="92" t="str">
        <f>_xlfn.XLOOKUP(O448,匹配表1065!T:T,匹配表1065!W:W)</f>
        <v>青岛市</v>
      </c>
      <c r="I448" s="89" t="str">
        <f>_xlfn.XLOOKUP(O448,匹配表1065!T:T,匹配表1065!X:X)</f>
        <v>PME2033</v>
      </c>
      <c r="J448" s="92" t="s">
        <v>137</v>
      </c>
      <c r="K448" s="89" cm="1">
        <f ca="1" t="array" ref="K448:L448">_xlfn.XLOOKUP(J448,匹配表1065!Y:Y,匹配表1065!AA:AB)</f>
        <v>10</v>
      </c>
      <c r="L448" s="89" t="str">
        <v>3个月以上</v>
      </c>
      <c r="M448" s="92" t="s">
        <v>35</v>
      </c>
      <c r="N448" s="92">
        <v>1</v>
      </c>
      <c r="O448" s="93" t="str">
        <f>_xlfn.XLOOKUP(P448,匹配表1065!U:U,匹配表1065!T:T)</f>
        <v>HO00001481</v>
      </c>
      <c r="P448" s="89" t="s">
        <v>246</v>
      </c>
      <c r="Q448" s="92" t="s">
        <v>306</v>
      </c>
      <c r="R448" s="89" t="str">
        <f>_xlfn.XLOOKUP(Q448,匹配表1065!L:L,匹配表1065!O:O)</f>
        <v>A</v>
      </c>
      <c r="S448" s="93" t="str">
        <f>IFERROR(_xlfn.XLOOKUP(Q448,匹配表1065!AI:AI,匹配表1065!AJ:AJ),"绿标")</f>
        <v>红标</v>
      </c>
      <c r="T448" s="93" t="str" cm="1">
        <f t="array" ref="T448:U448">_xlfn.XLOOKUP(Q448,匹配表1065!L:L,匹配表1065!M:N)</f>
        <v>头痛</v>
      </c>
      <c r="U448" s="94" t="str">
        <v>神经内科</v>
      </c>
      <c r="V448" s="95" t="s">
        <v>58</v>
      </c>
      <c r="W448" s="93">
        <f>_xlfn.XLOOKUP(M448,匹配表1065!D:D,匹配表1065!F:F)*N448</f>
        <v>4</v>
      </c>
    </row>
    <row r="449" customHeight="1" spans="1:23">
      <c r="A449" s="89" t="s">
        <v>25</v>
      </c>
      <c r="B449" s="90">
        <v>46121</v>
      </c>
      <c r="C449" s="91" t="str">
        <f t="shared" si="12"/>
        <v>4月第2周</v>
      </c>
      <c r="D449" s="89" t="s">
        <v>322</v>
      </c>
      <c r="E449" s="89" t="str">
        <f t="shared" si="13"/>
        <v>4月第2周--周4</v>
      </c>
      <c r="F449" s="92" t="s">
        <v>27</v>
      </c>
      <c r="G449" s="92" t="s">
        <v>136</v>
      </c>
      <c r="H449" s="92" t="str">
        <f>_xlfn.XLOOKUP(O449,匹配表1065!T:T,匹配表1065!W:W)</f>
        <v>青岛市</v>
      </c>
      <c r="I449" s="89" t="str">
        <f>_xlfn.XLOOKUP(O449,匹配表1065!T:T,匹配表1065!X:X)</f>
        <v>PME2032</v>
      </c>
      <c r="J449" s="92" t="s">
        <v>143</v>
      </c>
      <c r="K449" s="89" cm="1">
        <f ca="1" t="array" ref="K449:L449">_xlfn.XLOOKUP(J449,匹配表1065!Y:Y,匹配表1065!AA:AB)</f>
        <v>31</v>
      </c>
      <c r="L449" s="89" t="str">
        <v>3个月以上</v>
      </c>
      <c r="M449" s="92" t="s">
        <v>30</v>
      </c>
      <c r="N449" s="92">
        <v>1</v>
      </c>
      <c r="O449" s="93" t="str">
        <f>_xlfn.XLOOKUP(P449,匹配表1065!U:U,匹配表1065!T:T)</f>
        <v>HO00001482</v>
      </c>
      <c r="P449" s="89" t="s">
        <v>146</v>
      </c>
      <c r="Q449" s="92" t="s">
        <v>249</v>
      </c>
      <c r="R449" s="89" t="str">
        <f>_xlfn.XLOOKUP(Q449,匹配表1065!L:L,匹配表1065!O:O)</f>
        <v>C</v>
      </c>
      <c r="S449" s="93" t="str">
        <f>IFERROR(_xlfn.XLOOKUP(Q449,匹配表1065!AI:AI,匹配表1065!AJ:AJ),"绿标")</f>
        <v>绿标</v>
      </c>
      <c r="T449" s="93" t="str" cm="1">
        <f t="array" ref="T449:U449">_xlfn.XLOOKUP(Q449,匹配表1065!L:L,匹配表1065!M:N)</f>
        <v>眩晕</v>
      </c>
      <c r="U449" s="94" t="str">
        <v>耳鼻喉科</v>
      </c>
      <c r="V449" s="95" t="s">
        <v>70</v>
      </c>
      <c r="W449" s="93">
        <f>_xlfn.XLOOKUP(M449,匹配表1065!D:D,匹配表1065!F:F)*N449</f>
        <v>12</v>
      </c>
    </row>
    <row r="450" customHeight="1" spans="1:23">
      <c r="A450" s="89" t="s">
        <v>25</v>
      </c>
      <c r="B450" s="90">
        <v>46121</v>
      </c>
      <c r="C450" s="91" t="str">
        <f t="shared" ref="C450:C513" si="14">MONTH(B450)&amp;TEXT(WEEKNUM(B450,2)-WEEKNUM(B450+1-DAY(B450),2)+1,"月第0周")</f>
        <v>4月第2周</v>
      </c>
      <c r="D450" s="89" t="s">
        <v>322</v>
      </c>
      <c r="E450" s="89" t="str">
        <f t="shared" ref="E450:E513" si="15">D450&amp;"--"&amp;"周"&amp;WEEKDAY(B450,2)</f>
        <v>4月第2周--周4</v>
      </c>
      <c r="F450" s="92" t="s">
        <v>27</v>
      </c>
      <c r="G450" s="92" t="s">
        <v>136</v>
      </c>
      <c r="H450" s="92" t="str">
        <f>_xlfn.XLOOKUP(O450,匹配表1065!T:T,匹配表1065!W:W)</f>
        <v>青岛市</v>
      </c>
      <c r="I450" s="89" t="str">
        <f>_xlfn.XLOOKUP(O450,匹配表1065!T:T,匹配表1065!X:X)</f>
        <v>PME2032</v>
      </c>
      <c r="J450" s="92" t="s">
        <v>143</v>
      </c>
      <c r="K450" s="89" cm="1">
        <f ca="1" t="array" ref="K450:L450">_xlfn.XLOOKUP(J450,匹配表1065!Y:Y,匹配表1065!AA:AB)</f>
        <v>31</v>
      </c>
      <c r="L450" s="89" t="str">
        <v>3个月以上</v>
      </c>
      <c r="M450" s="92" t="s">
        <v>55</v>
      </c>
      <c r="N450" s="92">
        <v>1</v>
      </c>
      <c r="O450" s="93" t="str">
        <f>_xlfn.XLOOKUP(P450,匹配表1065!U:U,匹配表1065!T:T)</f>
        <v>HO00104790</v>
      </c>
      <c r="P450" s="89" t="s">
        <v>363</v>
      </c>
      <c r="Q450" s="92" t="s">
        <v>364</v>
      </c>
      <c r="R450" s="89" t="str">
        <f>_xlfn.XLOOKUP(Q450,匹配表1065!L:L,匹配表1065!O:O)</f>
        <v>B</v>
      </c>
      <c r="S450" s="93" t="str">
        <f>IFERROR(_xlfn.XLOOKUP(Q450,匹配表1065!AI:AI,匹配表1065!AJ:AJ),"绿标")</f>
        <v>红标</v>
      </c>
      <c r="T450" s="93" t="str" cm="1">
        <f t="array" ref="T450:U450">_xlfn.XLOOKUP(Q450,匹配表1065!L:L,匹配表1065!M:N)</f>
        <v>脑血管</v>
      </c>
      <c r="U450" s="94" t="str">
        <v>神经内科</v>
      </c>
      <c r="V450" s="95" t="s">
        <v>33</v>
      </c>
      <c r="W450" s="93">
        <f>_xlfn.XLOOKUP(M450,匹配表1065!D:D,匹配表1065!F:F)*N450</f>
        <v>8</v>
      </c>
    </row>
    <row r="451" customHeight="1" spans="1:23">
      <c r="A451" s="89" t="s">
        <v>25</v>
      </c>
      <c r="B451" s="90">
        <v>46121</v>
      </c>
      <c r="C451" s="91" t="str">
        <f t="shared" si="14"/>
        <v>4月第2周</v>
      </c>
      <c r="D451" s="89" t="s">
        <v>322</v>
      </c>
      <c r="E451" s="89" t="str">
        <f t="shared" si="15"/>
        <v>4月第2周--周4</v>
      </c>
      <c r="F451" s="92" t="s">
        <v>27</v>
      </c>
      <c r="G451" s="92" t="s">
        <v>136</v>
      </c>
      <c r="H451" s="92" t="str">
        <f>_xlfn.XLOOKUP(O451,匹配表1065!T:T,匹配表1065!W:W)</f>
        <v>青岛市</v>
      </c>
      <c r="I451" s="89" t="str">
        <f>_xlfn.XLOOKUP(O451,匹配表1065!T:T,匹配表1065!X:X)</f>
        <v>PME2032</v>
      </c>
      <c r="J451" s="92" t="s">
        <v>143</v>
      </c>
      <c r="K451" s="89" cm="1">
        <f ca="1" t="array" ref="K451:L451">_xlfn.XLOOKUP(J451,匹配表1065!Y:Y,匹配表1065!AA:AB)</f>
        <v>31</v>
      </c>
      <c r="L451" s="89" t="str">
        <v>3个月以上</v>
      </c>
      <c r="M451" s="92" t="s">
        <v>35</v>
      </c>
      <c r="N451" s="92">
        <v>1</v>
      </c>
      <c r="O451" s="93" t="str">
        <f>_xlfn.XLOOKUP(P451,匹配表1065!U:U,匹配表1065!T:T)</f>
        <v>HO00001482</v>
      </c>
      <c r="P451" s="89" t="s">
        <v>146</v>
      </c>
      <c r="Q451" s="92" t="s">
        <v>421</v>
      </c>
      <c r="R451" s="89" t="str">
        <f>_xlfn.XLOOKUP(Q451,匹配表1065!L:L,匹配表1065!O:O)</f>
        <v>A</v>
      </c>
      <c r="S451" s="93" t="str">
        <f>IFERROR(_xlfn.XLOOKUP(Q451,匹配表1065!AI:AI,匹配表1065!AJ:AJ),"绿标")</f>
        <v>绿标</v>
      </c>
      <c r="T451" s="93" t="str" cm="1">
        <f t="array" ref="T451:U451">_xlfn.XLOOKUP(Q451,匹配表1065!L:L,匹配表1065!M:N)</f>
        <v>头痛</v>
      </c>
      <c r="U451" s="94" t="str">
        <v>神经内科</v>
      </c>
      <c r="V451" s="95" t="s">
        <v>70</v>
      </c>
      <c r="W451" s="93">
        <f>_xlfn.XLOOKUP(M451,匹配表1065!D:D,匹配表1065!F:F)*N451</f>
        <v>4</v>
      </c>
    </row>
    <row r="452" customHeight="1" spans="1:23">
      <c r="A452" s="89" t="s">
        <v>25</v>
      </c>
      <c r="B452" s="90">
        <v>46121</v>
      </c>
      <c r="C452" s="91" t="str">
        <f t="shared" si="14"/>
        <v>4月第2周</v>
      </c>
      <c r="D452" s="89" t="s">
        <v>322</v>
      </c>
      <c r="E452" s="89" t="str">
        <f t="shared" si="15"/>
        <v>4月第2周--周4</v>
      </c>
      <c r="F452" s="92" t="s">
        <v>27</v>
      </c>
      <c r="G452" s="92" t="s">
        <v>136</v>
      </c>
      <c r="H452" s="92" t="str">
        <f>_xlfn.XLOOKUP(O452,匹配表1065!T:T,匹配表1065!W:W)</f>
        <v>青岛市</v>
      </c>
      <c r="I452" s="89" t="str">
        <f>_xlfn.XLOOKUP(O452,匹配表1065!T:T,匹配表1065!X:X)</f>
        <v>PME2032</v>
      </c>
      <c r="J452" s="92" t="s">
        <v>143</v>
      </c>
      <c r="K452" s="89" cm="1">
        <f ca="1" t="array" ref="K452:L452">_xlfn.XLOOKUP(J452,匹配表1065!Y:Y,匹配表1065!AA:AB)</f>
        <v>31</v>
      </c>
      <c r="L452" s="89" t="str">
        <v>3个月以上</v>
      </c>
      <c r="M452" s="92" t="s">
        <v>35</v>
      </c>
      <c r="N452" s="92">
        <v>1</v>
      </c>
      <c r="O452" s="93" t="str">
        <f>_xlfn.XLOOKUP(P452,匹配表1065!U:U,匹配表1065!T:T)</f>
        <v>HO00001482</v>
      </c>
      <c r="P452" s="89" t="s">
        <v>146</v>
      </c>
      <c r="Q452" s="92" t="s">
        <v>147</v>
      </c>
      <c r="R452" s="89" t="str">
        <f>_xlfn.XLOOKUP(Q452,匹配表1065!L:L,匹配表1065!O:O)</f>
        <v>A</v>
      </c>
      <c r="S452" s="93" t="str">
        <f>IFERROR(_xlfn.XLOOKUP(Q452,匹配表1065!AI:AI,匹配表1065!AJ:AJ),"绿标")</f>
        <v>红标</v>
      </c>
      <c r="T452" s="93" t="str" cm="1">
        <f t="array" ref="T452:U452">_xlfn.XLOOKUP(Q452,匹配表1065!L:L,匹配表1065!M:N)</f>
        <v>头痛</v>
      </c>
      <c r="U452" s="94" t="str">
        <v>神经内科</v>
      </c>
      <c r="V452" s="95" t="s">
        <v>58</v>
      </c>
      <c r="W452" s="93">
        <f>_xlfn.XLOOKUP(M452,匹配表1065!D:D,匹配表1065!F:F)*N452</f>
        <v>4</v>
      </c>
    </row>
    <row r="453" customHeight="1" spans="1:23">
      <c r="A453" s="89" t="s">
        <v>25</v>
      </c>
      <c r="B453" s="90">
        <v>46121</v>
      </c>
      <c r="C453" s="91" t="str">
        <f t="shared" si="14"/>
        <v>4月第2周</v>
      </c>
      <c r="D453" s="89" t="s">
        <v>322</v>
      </c>
      <c r="E453" s="89" t="str">
        <f t="shared" si="15"/>
        <v>4月第2周--周4</v>
      </c>
      <c r="F453" s="92" t="s">
        <v>27</v>
      </c>
      <c r="G453" s="92" t="s">
        <v>136</v>
      </c>
      <c r="H453" s="92" t="str">
        <f>_xlfn.XLOOKUP(O453,匹配表1065!T:T,匹配表1065!W:W)</f>
        <v>淄博市</v>
      </c>
      <c r="I453" s="89" t="str">
        <f>_xlfn.XLOOKUP(O453,匹配表1065!T:T,匹配表1065!X:X)</f>
        <v>PME2043</v>
      </c>
      <c r="J453" s="92" t="s">
        <v>140</v>
      </c>
      <c r="K453" s="89" cm="1">
        <f ca="1" t="array" ref="K453:L453">_xlfn.XLOOKUP(J453,匹配表1065!Y:Y,匹配表1065!AA:AB)</f>
        <v>9</v>
      </c>
      <c r="L453" s="89" t="str">
        <v>3个月以上</v>
      </c>
      <c r="M453" s="92" t="s">
        <v>35</v>
      </c>
      <c r="N453" s="92">
        <v>1</v>
      </c>
      <c r="O453" s="93" t="str">
        <f>_xlfn.XLOOKUP(P453,匹配表1065!U:U,匹配表1065!T:T)</f>
        <v>HO00024398</v>
      </c>
      <c r="P453" s="89" t="s">
        <v>141</v>
      </c>
      <c r="Q453" s="92" t="s">
        <v>422</v>
      </c>
      <c r="R453" s="89" t="str">
        <f>_xlfn.XLOOKUP(Q453,匹配表1065!L:L,匹配表1065!O:O)</f>
        <v>A</v>
      </c>
      <c r="S453" s="93" t="str">
        <f>IFERROR(_xlfn.XLOOKUP(Q453,匹配表1065!AI:AI,匹配表1065!AJ:AJ),"绿标")</f>
        <v>红标</v>
      </c>
      <c r="T453" s="93" t="str" cm="1">
        <f t="array" ref="T453:U453">_xlfn.XLOOKUP(Q453,匹配表1065!L:L,匹配表1065!M:N)</f>
        <v>头痛</v>
      </c>
      <c r="U453" s="94" t="str">
        <v>神经内科</v>
      </c>
      <c r="V453" s="95" t="s">
        <v>33</v>
      </c>
      <c r="W453" s="93">
        <f>_xlfn.XLOOKUP(M453,匹配表1065!D:D,匹配表1065!F:F)*N453</f>
        <v>4</v>
      </c>
    </row>
    <row r="454" customHeight="1" spans="1:23">
      <c r="A454" s="89" t="s">
        <v>25</v>
      </c>
      <c r="B454" s="90">
        <v>46121</v>
      </c>
      <c r="C454" s="91" t="str">
        <f t="shared" si="14"/>
        <v>4月第2周</v>
      </c>
      <c r="D454" s="89" t="s">
        <v>322</v>
      </c>
      <c r="E454" s="89" t="str">
        <f t="shared" si="15"/>
        <v>4月第2周--周4</v>
      </c>
      <c r="F454" s="92" t="s">
        <v>27</v>
      </c>
      <c r="G454" s="92" t="s">
        <v>136</v>
      </c>
      <c r="H454" s="92" t="str">
        <f>_xlfn.XLOOKUP(O454,匹配表1065!T:T,匹配表1065!W:W)</f>
        <v>淄博市</v>
      </c>
      <c r="I454" s="89" t="str">
        <f>_xlfn.XLOOKUP(O454,匹配表1065!T:T,匹配表1065!X:X)</f>
        <v>PME2043</v>
      </c>
      <c r="J454" s="92" t="s">
        <v>140</v>
      </c>
      <c r="K454" s="89" cm="1">
        <f ca="1" t="array" ref="K454:L454">_xlfn.XLOOKUP(J454,匹配表1065!Y:Y,匹配表1065!AA:AB)</f>
        <v>9</v>
      </c>
      <c r="L454" s="89" t="str">
        <v>3个月以上</v>
      </c>
      <c r="M454" s="92" t="s">
        <v>55</v>
      </c>
      <c r="N454" s="92">
        <v>1</v>
      </c>
      <c r="O454" s="93" t="str">
        <f>_xlfn.XLOOKUP(P454,匹配表1065!U:U,匹配表1065!T:T)</f>
        <v>HO00001431</v>
      </c>
      <c r="P454" s="89" t="s">
        <v>244</v>
      </c>
      <c r="Q454" s="92" t="s">
        <v>423</v>
      </c>
      <c r="R454" s="89" t="str">
        <f>_xlfn.XLOOKUP(Q454,匹配表1065!L:L,匹配表1065!O:O)</f>
        <v>B</v>
      </c>
      <c r="S454" s="93" t="str">
        <f>IFERROR(_xlfn.XLOOKUP(Q454,匹配表1065!AI:AI,匹配表1065!AJ:AJ),"绿标")</f>
        <v>红标</v>
      </c>
      <c r="T454" s="93" t="str" cm="1">
        <f t="array" ref="T454:U454">_xlfn.XLOOKUP(Q454,匹配表1065!L:L,匹配表1065!M:N)</f>
        <v>脑血管</v>
      </c>
      <c r="U454" s="94" t="str">
        <v>神经内科</v>
      </c>
      <c r="V454" s="95" t="s">
        <v>42</v>
      </c>
      <c r="W454" s="93">
        <f>_xlfn.XLOOKUP(M454,匹配表1065!D:D,匹配表1065!F:F)*N454</f>
        <v>8</v>
      </c>
    </row>
    <row r="455" customHeight="1" spans="1:23">
      <c r="A455" s="89" t="s">
        <v>25</v>
      </c>
      <c r="B455" s="90">
        <v>46121</v>
      </c>
      <c r="C455" s="91" t="str">
        <f t="shared" si="14"/>
        <v>4月第2周</v>
      </c>
      <c r="D455" s="89" t="s">
        <v>322</v>
      </c>
      <c r="E455" s="89" t="str">
        <f t="shared" si="15"/>
        <v>4月第2周--周4</v>
      </c>
      <c r="F455" s="92" t="s">
        <v>27</v>
      </c>
      <c r="G455" s="92" t="s">
        <v>136</v>
      </c>
      <c r="H455" s="92" t="str">
        <f>_xlfn.XLOOKUP(O455,匹配表1065!T:T,匹配表1065!W:W)</f>
        <v>潍坊市</v>
      </c>
      <c r="I455" s="89" t="str">
        <f>_xlfn.XLOOKUP(O455,匹配表1065!T:T,匹配表1065!X:X)</f>
        <v>PME2036</v>
      </c>
      <c r="J455" s="89" t="s">
        <v>161</v>
      </c>
      <c r="K455" s="89" cm="1">
        <f ca="1" t="array" ref="K455:L455">_xlfn.XLOOKUP(J455,匹配表1065!Y:Y,匹配表1065!AA:AB)</f>
        <v>1519</v>
      </c>
      <c r="L455" s="89" t="str">
        <v>3个月以上</v>
      </c>
      <c r="M455" s="92" t="s">
        <v>30</v>
      </c>
      <c r="N455" s="92">
        <v>1</v>
      </c>
      <c r="O455" s="93" t="str">
        <f>_xlfn.XLOOKUP(P455,匹配表1065!U:U,匹配表1065!T:T)</f>
        <v>HO00001496</v>
      </c>
      <c r="P455" s="89" t="s">
        <v>256</v>
      </c>
      <c r="Q455" s="92" t="s">
        <v>258</v>
      </c>
      <c r="R455" s="89" t="str">
        <f>_xlfn.XLOOKUP(Q455,匹配表1065!L:L,匹配表1065!O:O)</f>
        <v>A</v>
      </c>
      <c r="S455" s="93" t="str">
        <f>IFERROR(_xlfn.XLOOKUP(Q455,匹配表1065!AI:AI,匹配表1065!AJ:AJ),"绿标")</f>
        <v>红标</v>
      </c>
      <c r="T455" s="93" t="str" cm="1">
        <f t="array" ref="T455:U455">_xlfn.XLOOKUP(Q455,匹配表1065!L:L,匹配表1065!M:N)</f>
        <v>头痛</v>
      </c>
      <c r="U455" s="94" t="str">
        <v>神经内科</v>
      </c>
      <c r="V455" s="95" t="s">
        <v>70</v>
      </c>
      <c r="W455" s="93">
        <f>_xlfn.XLOOKUP(M455,匹配表1065!D:D,匹配表1065!F:F)*N455</f>
        <v>12</v>
      </c>
    </row>
    <row r="456" customHeight="1" spans="1:23">
      <c r="A456" s="89" t="s">
        <v>25</v>
      </c>
      <c r="B456" s="90">
        <v>46121</v>
      </c>
      <c r="C456" s="91" t="str">
        <f t="shared" si="14"/>
        <v>4月第2周</v>
      </c>
      <c r="D456" s="89" t="s">
        <v>322</v>
      </c>
      <c r="E456" s="89" t="str">
        <f t="shared" si="15"/>
        <v>4月第2周--周4</v>
      </c>
      <c r="F456" s="92" t="s">
        <v>27</v>
      </c>
      <c r="G456" s="92" t="s">
        <v>136</v>
      </c>
      <c r="H456" s="92" t="str">
        <f>_xlfn.XLOOKUP(O456,匹配表1065!T:T,匹配表1065!W:W)</f>
        <v>潍坊市</v>
      </c>
      <c r="I456" s="89" t="str">
        <f>_xlfn.XLOOKUP(O456,匹配表1065!T:T,匹配表1065!X:X)</f>
        <v>PME2036</v>
      </c>
      <c r="J456" s="89" t="s">
        <v>161</v>
      </c>
      <c r="K456" s="89" cm="1">
        <f ca="1" t="array" ref="K456:L456">_xlfn.XLOOKUP(J456,匹配表1065!Y:Y,匹配表1065!AA:AB)</f>
        <v>1519</v>
      </c>
      <c r="L456" s="89" t="str">
        <v>3个月以上</v>
      </c>
      <c r="M456" s="92" t="s">
        <v>35</v>
      </c>
      <c r="N456" s="92">
        <v>1</v>
      </c>
      <c r="O456" s="93" t="str">
        <f>_xlfn.XLOOKUP(P456,匹配表1065!U:U,匹配表1065!T:T)</f>
        <v>HO00001507</v>
      </c>
      <c r="P456" s="89" t="s">
        <v>424</v>
      </c>
      <c r="Q456" s="92" t="s">
        <v>425</v>
      </c>
      <c r="R456" s="89" t="str">
        <f>_xlfn.XLOOKUP(Q456,匹配表1065!L:L,匹配表1065!O:O)</f>
        <v>C</v>
      </c>
      <c r="S456" s="93" t="str">
        <f>IFERROR(_xlfn.XLOOKUP(Q456,匹配表1065!AI:AI,匹配表1065!AJ:AJ),"绿标")</f>
        <v>黑标</v>
      </c>
      <c r="T456" s="93" t="str" cm="1">
        <f t="array" ref="T456:U456">_xlfn.XLOOKUP(Q456,匹配表1065!L:L,匹配表1065!M:N)</f>
        <v>眩晕</v>
      </c>
      <c r="U456" s="94" t="str">
        <v>神经内科</v>
      </c>
      <c r="V456" s="95" t="s">
        <v>67</v>
      </c>
      <c r="W456" s="93">
        <f>_xlfn.XLOOKUP(M456,匹配表1065!D:D,匹配表1065!F:F)*N456</f>
        <v>4</v>
      </c>
    </row>
    <row r="457" customHeight="1" spans="1:23">
      <c r="A457" s="89" t="s">
        <v>25</v>
      </c>
      <c r="B457" s="90">
        <v>46121</v>
      </c>
      <c r="C457" s="91" t="str">
        <f t="shared" si="14"/>
        <v>4月第2周</v>
      </c>
      <c r="D457" s="89" t="s">
        <v>322</v>
      </c>
      <c r="E457" s="89" t="str">
        <f t="shared" si="15"/>
        <v>4月第2周--周4</v>
      </c>
      <c r="F457" s="92" t="s">
        <v>27</v>
      </c>
      <c r="G457" s="92" t="s">
        <v>136</v>
      </c>
      <c r="H457" s="92" t="str">
        <f>_xlfn.XLOOKUP(O457,匹配表1065!T:T,匹配表1065!W:W)</f>
        <v>潍坊市</v>
      </c>
      <c r="I457" s="89" t="str">
        <f>_xlfn.XLOOKUP(O457,匹配表1065!T:T,匹配表1065!X:X)</f>
        <v>PME2036</v>
      </c>
      <c r="J457" s="89" t="s">
        <v>161</v>
      </c>
      <c r="K457" s="89" cm="1">
        <f ca="1" t="array" ref="K457:L457">_xlfn.XLOOKUP(J457,匹配表1065!Y:Y,匹配表1065!AA:AB)</f>
        <v>1519</v>
      </c>
      <c r="L457" s="89" t="str">
        <v>3个月以上</v>
      </c>
      <c r="M457" s="92" t="s">
        <v>30</v>
      </c>
      <c r="N457" s="92">
        <v>1</v>
      </c>
      <c r="O457" s="93" t="str">
        <f>_xlfn.XLOOKUP(P457,匹配表1065!U:U,匹配表1065!T:T)</f>
        <v>HO00001498</v>
      </c>
      <c r="P457" s="89" t="s">
        <v>337</v>
      </c>
      <c r="Q457" s="92" t="s">
        <v>338</v>
      </c>
      <c r="R457" s="89" t="str">
        <f>_xlfn.XLOOKUP(Q457,匹配表1065!L:L,匹配表1065!O:O)</f>
        <v>C</v>
      </c>
      <c r="S457" s="93" t="str">
        <f>IFERROR(_xlfn.XLOOKUP(Q457,匹配表1065!AI:AI,匹配表1065!AJ:AJ),"绿标")</f>
        <v>绿标</v>
      </c>
      <c r="T457" s="93" t="str" cm="1">
        <f t="array" ref="T457:U457">_xlfn.XLOOKUP(Q457,匹配表1065!L:L,匹配表1065!M:N)</f>
        <v>眩晕</v>
      </c>
      <c r="U457" s="94" t="str">
        <v>神经内科</v>
      </c>
      <c r="V457" s="95" t="s">
        <v>70</v>
      </c>
      <c r="W457" s="93">
        <f>_xlfn.XLOOKUP(M457,匹配表1065!D:D,匹配表1065!F:F)*N457</f>
        <v>12</v>
      </c>
    </row>
    <row r="458" customHeight="1" spans="1:23">
      <c r="A458" s="89" t="s">
        <v>25</v>
      </c>
      <c r="B458" s="90">
        <v>46121</v>
      </c>
      <c r="C458" s="91" t="str">
        <f t="shared" si="14"/>
        <v>4月第2周</v>
      </c>
      <c r="D458" s="89" t="s">
        <v>322</v>
      </c>
      <c r="E458" s="89" t="str">
        <f t="shared" si="15"/>
        <v>4月第2周--周4</v>
      </c>
      <c r="F458" s="92" t="s">
        <v>27</v>
      </c>
      <c r="G458" s="92" t="s">
        <v>136</v>
      </c>
      <c r="H458" s="92" t="str">
        <f>_xlfn.XLOOKUP(O458,匹配表1065!T:T,匹配表1065!W:W)</f>
        <v>青岛市</v>
      </c>
      <c r="I458" s="89" t="str">
        <f>_xlfn.XLOOKUP(O458,匹配表1065!T:T,匹配表1065!X:X)</f>
        <v>PME2031</v>
      </c>
      <c r="J458" s="92" t="s">
        <v>155</v>
      </c>
      <c r="K458" s="89" cm="1">
        <f ca="1" t="array" ref="K458:L458">_xlfn.XLOOKUP(J458,匹配表1065!Y:Y,匹配表1065!AA:AB)</f>
        <v>31</v>
      </c>
      <c r="L458" s="89" t="str">
        <v>3个月以上</v>
      </c>
      <c r="M458" s="92" t="s">
        <v>55</v>
      </c>
      <c r="N458" s="92">
        <v>1</v>
      </c>
      <c r="O458" s="93" t="str">
        <f>_xlfn.XLOOKUP(P458,匹配表1065!U:U,匹配表1065!T:T)</f>
        <v>HO00001495</v>
      </c>
      <c r="P458" s="89" t="s">
        <v>251</v>
      </c>
      <c r="Q458" s="92" t="s">
        <v>252</v>
      </c>
      <c r="R458" s="89" t="str">
        <f>_xlfn.XLOOKUP(Q458,匹配表1065!L:L,匹配表1065!O:O)</f>
        <v>B</v>
      </c>
      <c r="S458" s="93" t="str">
        <f>IFERROR(_xlfn.XLOOKUP(Q458,匹配表1065!AI:AI,匹配表1065!AJ:AJ),"绿标")</f>
        <v>绿标</v>
      </c>
      <c r="T458" s="93" t="str" cm="1">
        <f t="array" ref="T458:U458">_xlfn.XLOOKUP(Q458,匹配表1065!L:L,匹配表1065!M:N)</f>
        <v>脑血管</v>
      </c>
      <c r="U458" s="94" t="str">
        <v>神经内科</v>
      </c>
      <c r="V458" s="95" t="s">
        <v>70</v>
      </c>
      <c r="W458" s="93">
        <f>_xlfn.XLOOKUP(M458,匹配表1065!D:D,匹配表1065!F:F)*N458</f>
        <v>8</v>
      </c>
    </row>
    <row r="459" customHeight="1" spans="1:23">
      <c r="A459" s="89" t="s">
        <v>25</v>
      </c>
      <c r="B459" s="90">
        <v>46121</v>
      </c>
      <c r="C459" s="91" t="str">
        <f t="shared" si="14"/>
        <v>4月第2周</v>
      </c>
      <c r="D459" s="89" t="s">
        <v>322</v>
      </c>
      <c r="E459" s="89" t="str">
        <f t="shared" si="15"/>
        <v>4月第2周--周4</v>
      </c>
      <c r="F459" s="92" t="s">
        <v>27</v>
      </c>
      <c r="G459" s="92" t="s">
        <v>136</v>
      </c>
      <c r="H459" s="92" t="str">
        <f>_xlfn.XLOOKUP(O459,匹配表1065!T:T,匹配表1065!W:W)</f>
        <v>青岛市</v>
      </c>
      <c r="I459" s="89" t="str">
        <f>_xlfn.XLOOKUP(O459,匹配表1065!T:T,匹配表1065!X:X)</f>
        <v>PME2031</v>
      </c>
      <c r="J459" s="92" t="s">
        <v>155</v>
      </c>
      <c r="K459" s="89" cm="1">
        <f ca="1" t="array" ref="K459:L459">_xlfn.XLOOKUP(J459,匹配表1065!Y:Y,匹配表1065!AA:AB)</f>
        <v>31</v>
      </c>
      <c r="L459" s="89" t="str">
        <v>3个月以上</v>
      </c>
      <c r="M459" s="92" t="s">
        <v>30</v>
      </c>
      <c r="N459" s="92">
        <v>1</v>
      </c>
      <c r="O459" s="93" t="str">
        <f>_xlfn.XLOOKUP(P459,匹配表1065!U:U,匹配表1065!T:T)</f>
        <v>HO00001485</v>
      </c>
      <c r="P459" s="89" t="s">
        <v>253</v>
      </c>
      <c r="Q459" s="92" t="s">
        <v>254</v>
      </c>
      <c r="R459" s="89" t="str">
        <f>_xlfn.XLOOKUP(Q459,匹配表1065!L:L,匹配表1065!O:O)</f>
        <v>B</v>
      </c>
      <c r="S459" s="93" t="str">
        <f>IFERROR(_xlfn.XLOOKUP(Q459,匹配表1065!AI:AI,匹配表1065!AJ:AJ),"绿标")</f>
        <v>红标</v>
      </c>
      <c r="T459" s="93" t="str" cm="1">
        <f t="array" ref="T459:U459">_xlfn.XLOOKUP(Q459,匹配表1065!L:L,匹配表1065!M:N)</f>
        <v>脑血管</v>
      </c>
      <c r="U459" s="94" t="str">
        <v>神经内科</v>
      </c>
      <c r="V459" s="95" t="s">
        <v>67</v>
      </c>
      <c r="W459" s="93">
        <f>_xlfn.XLOOKUP(M459,匹配表1065!D:D,匹配表1065!F:F)*N459</f>
        <v>12</v>
      </c>
    </row>
    <row r="460" customHeight="1" spans="1:23">
      <c r="A460" s="89" t="s">
        <v>25</v>
      </c>
      <c r="B460" s="90">
        <v>46121</v>
      </c>
      <c r="C460" s="91" t="str">
        <f t="shared" si="14"/>
        <v>4月第2周</v>
      </c>
      <c r="D460" s="89" t="s">
        <v>322</v>
      </c>
      <c r="E460" s="89" t="str">
        <f t="shared" si="15"/>
        <v>4月第2周--周4</v>
      </c>
      <c r="F460" s="92" t="s">
        <v>27</v>
      </c>
      <c r="G460" s="92" t="s">
        <v>167</v>
      </c>
      <c r="H460" s="92" t="str">
        <f>_xlfn.XLOOKUP(O460,匹配表1065!T:T,匹配表1065!W:W)</f>
        <v>苏州市</v>
      </c>
      <c r="I460" s="89" t="str">
        <f>_xlfn.XLOOKUP(O460,匹配表1065!T:T,匹配表1065!X:X)</f>
        <v>PME2016</v>
      </c>
      <c r="J460" s="89" t="s">
        <v>173</v>
      </c>
      <c r="K460" s="89" cm="1">
        <f ca="1" t="array" ref="K460:L460">_xlfn.XLOOKUP(J460,匹配表1065!Y:Y,匹配表1065!AA:AB)</f>
        <v>1</v>
      </c>
      <c r="L460" s="89" t="str">
        <v>3个月以内</v>
      </c>
      <c r="M460" s="92" t="s">
        <v>30</v>
      </c>
      <c r="N460" s="92">
        <v>1</v>
      </c>
      <c r="O460" s="93" t="str">
        <f>_xlfn.XLOOKUP(P460,匹配表1065!U:U,匹配表1065!T:T)</f>
        <v>HO00001048</v>
      </c>
      <c r="P460" s="89" t="s">
        <v>176</v>
      </c>
      <c r="Q460" s="92" t="s">
        <v>426</v>
      </c>
      <c r="R460" s="89" t="str">
        <f>_xlfn.XLOOKUP(Q460,匹配表1065!L:L,匹配表1065!O:O)</f>
        <v>C</v>
      </c>
      <c r="S460" s="93" t="str">
        <f>IFERROR(_xlfn.XLOOKUP(Q460,匹配表1065!AI:AI,匹配表1065!AJ:AJ),"绿标")</f>
        <v>红标</v>
      </c>
      <c r="T460" s="93" t="str" cm="1">
        <f t="array" ref="T460:U460">_xlfn.XLOOKUP(Q460,匹配表1065!L:L,匹配表1065!M:N)</f>
        <v>眩晕</v>
      </c>
      <c r="U460" s="94" t="str">
        <v>耳鼻喉科</v>
      </c>
      <c r="V460" s="95" t="s">
        <v>70</v>
      </c>
      <c r="W460" s="93">
        <f>_xlfn.XLOOKUP(M460,匹配表1065!D:D,匹配表1065!F:F)*N460</f>
        <v>12</v>
      </c>
    </row>
    <row r="461" customHeight="1" spans="1:23">
      <c r="A461" s="89" t="s">
        <v>25</v>
      </c>
      <c r="B461" s="90">
        <v>46121</v>
      </c>
      <c r="C461" s="91" t="str">
        <f t="shared" si="14"/>
        <v>4月第2周</v>
      </c>
      <c r="D461" s="89" t="s">
        <v>322</v>
      </c>
      <c r="E461" s="89" t="str">
        <f t="shared" si="15"/>
        <v>4月第2周--周4</v>
      </c>
      <c r="F461" s="92" t="s">
        <v>27</v>
      </c>
      <c r="G461" s="92" t="s">
        <v>167</v>
      </c>
      <c r="H461" s="92" t="str">
        <f>_xlfn.XLOOKUP(O461,匹配表1065!T:T,匹配表1065!W:W)</f>
        <v>苏州市</v>
      </c>
      <c r="I461" s="89" t="str">
        <f>_xlfn.XLOOKUP(O461,匹配表1065!T:T,匹配表1065!X:X)</f>
        <v>PME2016</v>
      </c>
      <c r="J461" s="89" t="s">
        <v>173</v>
      </c>
      <c r="K461" s="89" cm="1">
        <f ca="1" t="array" ref="K461:L461">_xlfn.XLOOKUP(J461,匹配表1065!Y:Y,匹配表1065!AA:AB)</f>
        <v>1</v>
      </c>
      <c r="L461" s="89" t="str">
        <v>3个月以内</v>
      </c>
      <c r="M461" s="92" t="s">
        <v>30</v>
      </c>
      <c r="N461" s="92">
        <v>1</v>
      </c>
      <c r="O461" s="93" t="str">
        <f>_xlfn.XLOOKUP(P461,匹配表1065!U:U,匹配表1065!T:T)</f>
        <v>HO00001043</v>
      </c>
      <c r="P461" s="89" t="s">
        <v>221</v>
      </c>
      <c r="Q461" s="92" t="s">
        <v>291</v>
      </c>
      <c r="R461" s="89" t="str">
        <f>_xlfn.XLOOKUP(Q461,匹配表1065!L:L,匹配表1065!O:O)</f>
        <v>A</v>
      </c>
      <c r="S461" s="93" t="str">
        <f>IFERROR(_xlfn.XLOOKUP(Q461,匹配表1065!AI:AI,匹配表1065!AJ:AJ),"绿标")</f>
        <v>红标</v>
      </c>
      <c r="T461" s="93" t="str" cm="1">
        <f t="array" ref="T461:U461">_xlfn.XLOOKUP(Q461,匹配表1065!L:L,匹配表1065!M:N)</f>
        <v>头痛</v>
      </c>
      <c r="U461" s="94" t="str">
        <v>神经内科</v>
      </c>
      <c r="V461" s="95" t="s">
        <v>70</v>
      </c>
      <c r="W461" s="93">
        <f>_xlfn.XLOOKUP(M461,匹配表1065!D:D,匹配表1065!F:F)*N461</f>
        <v>12</v>
      </c>
    </row>
    <row r="462" customHeight="1" spans="1:23">
      <c r="A462" s="89" t="s">
        <v>25</v>
      </c>
      <c r="B462" s="90">
        <v>46121</v>
      </c>
      <c r="C462" s="91" t="str">
        <f t="shared" si="14"/>
        <v>4月第2周</v>
      </c>
      <c r="D462" s="89" t="s">
        <v>322</v>
      </c>
      <c r="E462" s="89" t="str">
        <f t="shared" si="15"/>
        <v>4月第2周--周4</v>
      </c>
      <c r="F462" s="92" t="s">
        <v>27</v>
      </c>
      <c r="G462" s="92" t="s">
        <v>167</v>
      </c>
      <c r="H462" s="92" t="str">
        <f>_xlfn.XLOOKUP(O462,匹配表1065!T:T,匹配表1065!W:W)</f>
        <v>苏州市</v>
      </c>
      <c r="I462" s="89" t="str">
        <f>_xlfn.XLOOKUP(O462,匹配表1065!T:T,匹配表1065!X:X)</f>
        <v>PME2016</v>
      </c>
      <c r="J462" s="89" t="s">
        <v>173</v>
      </c>
      <c r="K462" s="89" cm="1">
        <f ca="1" t="array" ref="K462:L462">_xlfn.XLOOKUP(J462,匹配表1065!Y:Y,匹配表1065!AA:AB)</f>
        <v>1</v>
      </c>
      <c r="L462" s="89" t="str">
        <v>3个月以内</v>
      </c>
      <c r="M462" s="92" t="s">
        <v>30</v>
      </c>
      <c r="N462" s="92">
        <v>1</v>
      </c>
      <c r="O462" s="93" t="str">
        <f>_xlfn.XLOOKUP(P462,匹配表1065!U:U,匹配表1065!T:T)</f>
        <v>HO00001048</v>
      </c>
      <c r="P462" s="89" t="s">
        <v>176</v>
      </c>
      <c r="Q462" s="92" t="s">
        <v>220</v>
      </c>
      <c r="R462" s="89" t="str">
        <f>_xlfn.XLOOKUP(Q462,匹配表1065!L:L,匹配表1065!O:O)</f>
        <v>A</v>
      </c>
      <c r="S462" s="93" t="str">
        <f>IFERROR(_xlfn.XLOOKUP(Q462,匹配表1065!AI:AI,匹配表1065!AJ:AJ),"绿标")</f>
        <v>红标</v>
      </c>
      <c r="T462" s="93" t="str" cm="1">
        <f t="array" ref="T462:U462">_xlfn.XLOOKUP(Q462,匹配表1065!L:L,匹配表1065!M:N)</f>
        <v>头痛</v>
      </c>
      <c r="U462" s="94" t="str">
        <v>神经内科</v>
      </c>
      <c r="V462" s="95" t="s">
        <v>67</v>
      </c>
      <c r="W462" s="93">
        <f>_xlfn.XLOOKUP(M462,匹配表1065!D:D,匹配表1065!F:F)*N462</f>
        <v>12</v>
      </c>
    </row>
    <row r="463" customHeight="1" spans="1:23">
      <c r="A463" s="89" t="s">
        <v>25</v>
      </c>
      <c r="B463" s="90">
        <v>46121</v>
      </c>
      <c r="C463" s="91" t="str">
        <f t="shared" si="14"/>
        <v>4月第2周</v>
      </c>
      <c r="D463" s="89" t="s">
        <v>322</v>
      </c>
      <c r="E463" s="89" t="str">
        <f t="shared" si="15"/>
        <v>4月第2周--周4</v>
      </c>
      <c r="F463" s="92" t="s">
        <v>27</v>
      </c>
      <c r="G463" s="92" t="s">
        <v>167</v>
      </c>
      <c r="H463" s="92" t="str">
        <f>_xlfn.XLOOKUP(O463,匹配表1065!T:T,匹配表1065!W:W)</f>
        <v>苏州市</v>
      </c>
      <c r="I463" s="89" t="str">
        <f>_xlfn.XLOOKUP(O463,匹配表1065!T:T,匹配表1065!X:X)</f>
        <v>PME2016</v>
      </c>
      <c r="J463" s="89" t="s">
        <v>173</v>
      </c>
      <c r="K463" s="89" cm="1">
        <f ca="1" t="array" ref="K463:L463">_xlfn.XLOOKUP(J463,匹配表1065!Y:Y,匹配表1065!AA:AB)</f>
        <v>1</v>
      </c>
      <c r="L463" s="89" t="str">
        <v>3个月以内</v>
      </c>
      <c r="M463" s="92" t="s">
        <v>35</v>
      </c>
      <c r="N463" s="92">
        <v>1</v>
      </c>
      <c r="O463" s="93" t="str">
        <f>_xlfn.XLOOKUP(P463,匹配表1065!U:U,匹配表1065!T:T)</f>
        <v>HO00001048</v>
      </c>
      <c r="P463" s="89" t="s">
        <v>176</v>
      </c>
      <c r="Q463" s="92" t="s">
        <v>427</v>
      </c>
      <c r="R463" s="89" t="str">
        <f>_xlfn.XLOOKUP(Q463,匹配表1065!L:L,匹配表1065!O:O)</f>
        <v>B</v>
      </c>
      <c r="S463" s="93" t="str">
        <f>IFERROR(_xlfn.XLOOKUP(Q463,匹配表1065!AI:AI,匹配表1065!AJ:AJ),"绿标")</f>
        <v>绿标</v>
      </c>
      <c r="T463" s="93" t="str" cm="1">
        <f t="array" ref="T463:U463">_xlfn.XLOOKUP(Q463,匹配表1065!L:L,匹配表1065!M:N)</f>
        <v>脑血管</v>
      </c>
      <c r="U463" s="94" t="str">
        <v>神经内科</v>
      </c>
      <c r="V463" s="95" t="s">
        <v>42</v>
      </c>
      <c r="W463" s="93">
        <f>_xlfn.XLOOKUP(M463,匹配表1065!D:D,匹配表1065!F:F)*N463</f>
        <v>4</v>
      </c>
    </row>
    <row r="464" customHeight="1" spans="1:23">
      <c r="A464" s="89" t="s">
        <v>25</v>
      </c>
      <c r="B464" s="90">
        <v>46121</v>
      </c>
      <c r="C464" s="91" t="str">
        <f t="shared" si="14"/>
        <v>4月第2周</v>
      </c>
      <c r="D464" s="89" t="s">
        <v>322</v>
      </c>
      <c r="E464" s="89" t="str">
        <f t="shared" si="15"/>
        <v>4月第2周--周4</v>
      </c>
      <c r="F464" s="92" t="s">
        <v>27</v>
      </c>
      <c r="G464" s="92" t="s">
        <v>167</v>
      </c>
      <c r="H464" s="92" t="str">
        <f>_xlfn.XLOOKUP(O464,匹配表1065!T:T,匹配表1065!W:W)</f>
        <v>无锡市</v>
      </c>
      <c r="I464" s="89" t="str">
        <f>_xlfn.XLOOKUP(O464,匹配表1065!T:T,匹配表1065!X:X)</f>
        <v>PME2009</v>
      </c>
      <c r="J464" s="92" t="s">
        <v>193</v>
      </c>
      <c r="K464" s="89" cm="1">
        <f ca="1" t="array" ref="K464:L464">_xlfn.XLOOKUP(J464,匹配表1065!Y:Y,匹配表1065!AA:AB)</f>
        <v>7</v>
      </c>
      <c r="L464" s="89" t="str">
        <v>3个月以上</v>
      </c>
      <c r="M464" s="92" t="s">
        <v>30</v>
      </c>
      <c r="N464" s="92">
        <v>1</v>
      </c>
      <c r="O464" s="93" t="str">
        <f>_xlfn.XLOOKUP(P464,匹配表1065!U:U,匹配表1065!T:T)</f>
        <v>HO00001116</v>
      </c>
      <c r="P464" s="89" t="s">
        <v>229</v>
      </c>
      <c r="Q464" s="92" t="s">
        <v>230</v>
      </c>
      <c r="R464" s="89" t="str">
        <f>_xlfn.XLOOKUP(Q464,匹配表1065!L:L,匹配表1065!O:O)</f>
        <v>A</v>
      </c>
      <c r="S464" s="93" t="str">
        <f>IFERROR(_xlfn.XLOOKUP(Q464,匹配表1065!AI:AI,匹配表1065!AJ:AJ),"绿标")</f>
        <v>绿标</v>
      </c>
      <c r="T464" s="93" t="str" cm="1">
        <f t="array" ref="T464:U464">_xlfn.XLOOKUP(Q464,匹配表1065!L:L,匹配表1065!M:N)</f>
        <v>头痛</v>
      </c>
      <c r="U464" s="94" t="str">
        <v>神经内科</v>
      </c>
      <c r="V464" s="95" t="s">
        <v>42</v>
      </c>
      <c r="W464" s="93">
        <f>_xlfn.XLOOKUP(M464,匹配表1065!D:D,匹配表1065!F:F)*N464</f>
        <v>12</v>
      </c>
    </row>
    <row r="465" customHeight="1" spans="1:23">
      <c r="A465" s="89" t="s">
        <v>25</v>
      </c>
      <c r="B465" s="90">
        <v>46121</v>
      </c>
      <c r="C465" s="91" t="str">
        <f t="shared" si="14"/>
        <v>4月第2周</v>
      </c>
      <c r="D465" s="89" t="s">
        <v>322</v>
      </c>
      <c r="E465" s="89" t="str">
        <f t="shared" si="15"/>
        <v>4月第2周--周4</v>
      </c>
      <c r="F465" s="92" t="s">
        <v>27</v>
      </c>
      <c r="G465" s="92" t="s">
        <v>167</v>
      </c>
      <c r="H465" s="92" t="str">
        <f>_xlfn.XLOOKUP(O465,匹配表1065!T:T,匹配表1065!W:W)</f>
        <v>苏州市</v>
      </c>
      <c r="I465" s="89" t="str">
        <f>_xlfn.XLOOKUP(O465,匹配表1065!T:T,匹配表1065!X:X)</f>
        <v>PME2009</v>
      </c>
      <c r="J465" s="92" t="s">
        <v>193</v>
      </c>
      <c r="K465" s="89" cm="1">
        <f ca="1" t="array" ref="K465:L465">_xlfn.XLOOKUP(J465,匹配表1065!Y:Y,匹配表1065!AA:AB)</f>
        <v>7</v>
      </c>
      <c r="L465" s="89" t="str">
        <v>3个月以上</v>
      </c>
      <c r="M465" s="92" t="s">
        <v>35</v>
      </c>
      <c r="N465" s="92">
        <v>1</v>
      </c>
      <c r="O465" s="93" t="str">
        <f>_xlfn.XLOOKUP(P465,匹配表1065!U:U,匹配表1065!T:T)</f>
        <v>HO00402369</v>
      </c>
      <c r="P465" s="89" t="s">
        <v>227</v>
      </c>
      <c r="Q465" s="92" t="s">
        <v>228</v>
      </c>
      <c r="R465" s="89" t="str">
        <f>_xlfn.XLOOKUP(Q465,匹配表1065!L:L,匹配表1065!O:O)</f>
        <v>B</v>
      </c>
      <c r="S465" s="93" t="str">
        <f>IFERROR(_xlfn.XLOOKUP(Q465,匹配表1065!AI:AI,匹配表1065!AJ:AJ),"绿标")</f>
        <v>绿标</v>
      </c>
      <c r="T465" s="93" t="str" cm="1">
        <f t="array" ref="T465:U465">_xlfn.XLOOKUP(Q465,匹配表1065!L:L,匹配表1065!M:N)</f>
        <v>脑血管</v>
      </c>
      <c r="U465" s="94" t="str">
        <v>神经内科</v>
      </c>
      <c r="V465" s="95" t="s">
        <v>42</v>
      </c>
      <c r="W465" s="93">
        <f>_xlfn.XLOOKUP(M465,匹配表1065!D:D,匹配表1065!F:F)*N465</f>
        <v>4</v>
      </c>
    </row>
    <row r="466" customHeight="1" spans="1:23">
      <c r="A466" s="89" t="s">
        <v>25</v>
      </c>
      <c r="B466" s="90">
        <v>46121</v>
      </c>
      <c r="C466" s="91" t="str">
        <f t="shared" si="14"/>
        <v>4月第2周</v>
      </c>
      <c r="D466" s="89" t="s">
        <v>322</v>
      </c>
      <c r="E466" s="89" t="str">
        <f t="shared" si="15"/>
        <v>4月第2周--周4</v>
      </c>
      <c r="F466" s="92" t="s">
        <v>27</v>
      </c>
      <c r="G466" s="92" t="s">
        <v>167</v>
      </c>
      <c r="H466" s="92" t="str">
        <f>_xlfn.XLOOKUP(O466,匹配表1065!T:T,匹配表1065!W:W)</f>
        <v>苏州市</v>
      </c>
      <c r="I466" s="89" t="str">
        <f>_xlfn.XLOOKUP(O466,匹配表1065!T:T,匹配表1065!X:X)</f>
        <v>PME2017</v>
      </c>
      <c r="J466" s="92" t="s">
        <v>323</v>
      </c>
      <c r="K466" s="89" cm="1">
        <f ca="1" t="array" ref="K466:L466">_xlfn.XLOOKUP(J466,匹配表1065!Y:Y,匹配表1065!AA:AB)</f>
        <v>7</v>
      </c>
      <c r="L466" s="89" t="str">
        <v>3个月以上</v>
      </c>
      <c r="M466" s="92" t="s">
        <v>30</v>
      </c>
      <c r="N466" s="92">
        <v>1</v>
      </c>
      <c r="O466" s="93" t="str">
        <f>_xlfn.XLOOKUP(P466,匹配表1065!U:U,匹配表1065!T:T)</f>
        <v>HO00001044</v>
      </c>
      <c r="P466" s="89" t="s">
        <v>346</v>
      </c>
      <c r="Q466" s="92" t="s">
        <v>428</v>
      </c>
      <c r="R466" s="89" t="str">
        <f>_xlfn.XLOOKUP(Q466,匹配表1065!L:L,匹配表1065!O:O)</f>
        <v>B</v>
      </c>
      <c r="S466" s="93" t="str">
        <f>IFERROR(_xlfn.XLOOKUP(Q466,匹配表1065!AI:AI,匹配表1065!AJ:AJ),"绿标")</f>
        <v>绿标</v>
      </c>
      <c r="T466" s="93" t="str" cm="1">
        <f t="array" ref="T466:U466">_xlfn.XLOOKUP(Q466,匹配表1065!L:L,匹配表1065!M:N)</f>
        <v>脑血管</v>
      </c>
      <c r="U466" s="94" t="str">
        <v>神经内科</v>
      </c>
      <c r="V466" s="95" t="s">
        <v>67</v>
      </c>
      <c r="W466" s="93">
        <f>_xlfn.XLOOKUP(M466,匹配表1065!D:D,匹配表1065!F:F)*N466</f>
        <v>12</v>
      </c>
    </row>
    <row r="467" customHeight="1" spans="1:23">
      <c r="A467" s="89" t="s">
        <v>25</v>
      </c>
      <c r="B467" s="90">
        <v>46121</v>
      </c>
      <c r="C467" s="91" t="str">
        <f t="shared" si="14"/>
        <v>4月第2周</v>
      </c>
      <c r="D467" s="89" t="s">
        <v>322</v>
      </c>
      <c r="E467" s="89" t="str">
        <f t="shared" si="15"/>
        <v>4月第2周--周4</v>
      </c>
      <c r="F467" s="92" t="s">
        <v>27</v>
      </c>
      <c r="G467" s="92" t="s">
        <v>167</v>
      </c>
      <c r="H467" s="92" t="str">
        <f>_xlfn.XLOOKUP(O467,匹配表1065!T:T,匹配表1065!W:W)</f>
        <v>苏州市</v>
      </c>
      <c r="I467" s="89" t="str">
        <f>_xlfn.XLOOKUP(O467,匹配表1065!T:T,匹配表1065!X:X)</f>
        <v>PME2017</v>
      </c>
      <c r="J467" s="92" t="s">
        <v>323</v>
      </c>
      <c r="K467" s="89" cm="1">
        <f ca="1" t="array" ref="K467:L467">_xlfn.XLOOKUP(J467,匹配表1065!Y:Y,匹配表1065!AA:AB)</f>
        <v>7</v>
      </c>
      <c r="L467" s="89" t="str">
        <v>3个月以上</v>
      </c>
      <c r="M467" s="92" t="s">
        <v>133</v>
      </c>
      <c r="N467" s="92">
        <v>1</v>
      </c>
      <c r="O467" s="93" t="str">
        <f>_xlfn.XLOOKUP(P467,匹配表1065!U:U,匹配表1065!T:T)</f>
        <v>HO00001110</v>
      </c>
      <c r="P467" s="89" t="s">
        <v>324</v>
      </c>
      <c r="Q467" s="92" t="s">
        <v>325</v>
      </c>
      <c r="R467" s="89" t="str">
        <f>_xlfn.XLOOKUP(Q467,匹配表1065!L:L,匹配表1065!O:O)</f>
        <v>B</v>
      </c>
      <c r="S467" s="93" t="str">
        <f>IFERROR(_xlfn.XLOOKUP(Q467,匹配表1065!AI:AI,匹配表1065!AJ:AJ),"绿标")</f>
        <v>黑标</v>
      </c>
      <c r="T467" s="93" t="str" cm="1">
        <f t="array" ref="T467:U467">_xlfn.XLOOKUP(Q467,匹配表1065!L:L,匹配表1065!M:N)</f>
        <v>脑血管</v>
      </c>
      <c r="U467" s="94" t="str">
        <v>神经内科</v>
      </c>
      <c r="V467" s="95" t="s">
        <v>58</v>
      </c>
      <c r="W467" s="93">
        <f>_xlfn.XLOOKUP(M467,匹配表1065!D:D,匹配表1065!F:F)*N467</f>
        <v>1</v>
      </c>
    </row>
    <row r="468" customHeight="1" spans="1:23">
      <c r="A468" s="89" t="s">
        <v>25</v>
      </c>
      <c r="B468" s="90">
        <v>46121</v>
      </c>
      <c r="C468" s="91" t="str">
        <f t="shared" si="14"/>
        <v>4月第2周</v>
      </c>
      <c r="D468" s="89" t="s">
        <v>322</v>
      </c>
      <c r="E468" s="89" t="str">
        <f t="shared" si="15"/>
        <v>4月第2周--周4</v>
      </c>
      <c r="F468" s="92" t="s">
        <v>27</v>
      </c>
      <c r="G468" s="92" t="s">
        <v>167</v>
      </c>
      <c r="H468" s="92" t="str">
        <f>_xlfn.XLOOKUP(O468,匹配表1065!T:T,匹配表1065!W:W)</f>
        <v>苏州市</v>
      </c>
      <c r="I468" s="89" t="str">
        <f>_xlfn.XLOOKUP(O468,匹配表1065!T:T,匹配表1065!X:X)</f>
        <v>PME2017</v>
      </c>
      <c r="J468" s="92" t="s">
        <v>323</v>
      </c>
      <c r="K468" s="89" cm="1">
        <f ca="1" t="array" ref="K468:L468">_xlfn.XLOOKUP(J468,匹配表1065!Y:Y,匹配表1065!AA:AB)</f>
        <v>7</v>
      </c>
      <c r="L468" s="89" t="str">
        <v>3个月以上</v>
      </c>
      <c r="M468" s="92" t="s">
        <v>35</v>
      </c>
      <c r="N468" s="92">
        <v>1</v>
      </c>
      <c r="O468" s="93" t="str">
        <f>_xlfn.XLOOKUP(P468,匹配表1065!U:U,匹配表1065!T:T)</f>
        <v>HO00001110</v>
      </c>
      <c r="P468" s="89" t="s">
        <v>324</v>
      </c>
      <c r="Q468" s="92" t="s">
        <v>429</v>
      </c>
      <c r="R468" s="89" t="str">
        <f>_xlfn.XLOOKUP(Q468,匹配表1065!L:L,匹配表1065!O:O)</f>
        <v>C</v>
      </c>
      <c r="S468" s="93" t="str">
        <f>IFERROR(_xlfn.XLOOKUP(Q468,匹配表1065!AI:AI,匹配表1065!AJ:AJ),"绿标")</f>
        <v>绿标</v>
      </c>
      <c r="T468" s="93" t="str" cm="1">
        <f t="array" ref="T468:U468">_xlfn.XLOOKUP(Q468,匹配表1065!L:L,匹配表1065!M:N)</f>
        <v>眩晕</v>
      </c>
      <c r="U468" s="94" t="str">
        <v>耳鼻喉科</v>
      </c>
      <c r="V468" s="95" t="s">
        <v>33</v>
      </c>
      <c r="W468" s="93">
        <f>_xlfn.XLOOKUP(M468,匹配表1065!D:D,匹配表1065!F:F)*N468</f>
        <v>4</v>
      </c>
    </row>
    <row r="469" customHeight="1" spans="1:23">
      <c r="A469" s="89" t="s">
        <v>25</v>
      </c>
      <c r="B469" s="90">
        <v>46121</v>
      </c>
      <c r="C469" s="91" t="str">
        <f t="shared" si="14"/>
        <v>4月第2周</v>
      </c>
      <c r="D469" s="89" t="s">
        <v>322</v>
      </c>
      <c r="E469" s="89" t="str">
        <f t="shared" si="15"/>
        <v>4月第2周--周4</v>
      </c>
      <c r="F469" s="92" t="s">
        <v>27</v>
      </c>
      <c r="G469" s="92" t="s">
        <v>167</v>
      </c>
      <c r="H469" s="92" t="str">
        <f>_xlfn.XLOOKUP(O469,匹配表1065!T:T,匹配表1065!W:W)</f>
        <v>苏州市</v>
      </c>
      <c r="I469" s="89" t="str">
        <f>_xlfn.XLOOKUP(O469,匹配表1065!T:T,匹配表1065!X:X)</f>
        <v>PME2011</v>
      </c>
      <c r="J469" s="92" t="s">
        <v>168</v>
      </c>
      <c r="K469" s="89" cm="1">
        <f ca="1" t="array" ref="K469:L469">_xlfn.XLOOKUP(J469,匹配表1065!Y:Y,匹配表1065!AA:AB)</f>
        <v>19</v>
      </c>
      <c r="L469" s="89" t="str">
        <v>3个月以上</v>
      </c>
      <c r="M469" s="92" t="s">
        <v>30</v>
      </c>
      <c r="N469" s="92">
        <v>3</v>
      </c>
      <c r="O469" s="93" t="str">
        <f>_xlfn.XLOOKUP(P469,匹配表1065!U:U,匹配表1065!T:T)</f>
        <v>HO00307823</v>
      </c>
      <c r="P469" s="89" t="s">
        <v>169</v>
      </c>
      <c r="Q469" s="92" t="s">
        <v>170</v>
      </c>
      <c r="R469" s="89" t="str">
        <f>_xlfn.XLOOKUP(Q469,匹配表1065!L:L,匹配表1065!O:O)</f>
        <v>A</v>
      </c>
      <c r="S469" s="93" t="str">
        <f>IFERROR(_xlfn.XLOOKUP(Q469,匹配表1065!AI:AI,匹配表1065!AJ:AJ),"绿标")</f>
        <v>红标</v>
      </c>
      <c r="T469" s="93" t="str" cm="1">
        <f t="array" ref="T469:U469">_xlfn.XLOOKUP(Q469,匹配表1065!L:L,匹配表1065!M:N)</f>
        <v>头痛</v>
      </c>
      <c r="U469" s="94" t="str">
        <v>神经内科</v>
      </c>
      <c r="V469" s="95" t="s">
        <v>42</v>
      </c>
      <c r="W469" s="93">
        <f>_xlfn.XLOOKUP(M469,匹配表1065!D:D,匹配表1065!F:F)*N469</f>
        <v>36</v>
      </c>
    </row>
    <row r="470" customHeight="1" spans="1:23">
      <c r="A470" s="89" t="s">
        <v>25</v>
      </c>
      <c r="B470" s="90">
        <v>46121</v>
      </c>
      <c r="C470" s="91" t="str">
        <f t="shared" si="14"/>
        <v>4月第2周</v>
      </c>
      <c r="D470" s="89" t="s">
        <v>322</v>
      </c>
      <c r="E470" s="89" t="str">
        <f t="shared" si="15"/>
        <v>4月第2周--周4</v>
      </c>
      <c r="F470" s="92" t="s">
        <v>27</v>
      </c>
      <c r="G470" s="92" t="s">
        <v>167</v>
      </c>
      <c r="H470" s="92" t="str">
        <f>_xlfn.XLOOKUP(O470,匹配表1065!T:T,匹配表1065!W:W)</f>
        <v>苏州市</v>
      </c>
      <c r="I470" s="89" t="str">
        <f>_xlfn.XLOOKUP(O470,匹配表1065!T:T,匹配表1065!X:X)</f>
        <v>PME2011</v>
      </c>
      <c r="J470" s="92" t="s">
        <v>168</v>
      </c>
      <c r="K470" s="89" cm="1">
        <f ca="1" t="array" ref="K470:L470">_xlfn.XLOOKUP(J470,匹配表1065!Y:Y,匹配表1065!AA:AB)</f>
        <v>19</v>
      </c>
      <c r="L470" s="89" t="str">
        <v>3个月以上</v>
      </c>
      <c r="M470" s="92" t="s">
        <v>35</v>
      </c>
      <c r="N470" s="92">
        <v>1</v>
      </c>
      <c r="O470" s="93" t="str">
        <f>_xlfn.XLOOKUP(P470,匹配表1065!U:U,匹配表1065!T:T)</f>
        <v>HO00307823</v>
      </c>
      <c r="P470" s="89" t="s">
        <v>169</v>
      </c>
      <c r="Q470" s="92" t="s">
        <v>172</v>
      </c>
      <c r="R470" s="89" t="str">
        <f>_xlfn.XLOOKUP(Q470,匹配表1065!L:L,匹配表1065!O:O)</f>
        <v>C</v>
      </c>
      <c r="S470" s="93" t="str">
        <f>IFERROR(_xlfn.XLOOKUP(Q470,匹配表1065!AI:AI,匹配表1065!AJ:AJ),"绿标")</f>
        <v>绿标</v>
      </c>
      <c r="T470" s="93" t="str" cm="1">
        <f t="array" ref="T470:U470">_xlfn.XLOOKUP(Q470,匹配表1065!L:L,匹配表1065!M:N)</f>
        <v>眩晕</v>
      </c>
      <c r="U470" s="94" t="str">
        <v>神经内科</v>
      </c>
      <c r="V470" s="95" t="s">
        <v>58</v>
      </c>
      <c r="W470" s="93">
        <f>_xlfn.XLOOKUP(M470,匹配表1065!D:D,匹配表1065!F:F)*N470</f>
        <v>4</v>
      </c>
    </row>
    <row r="471" customHeight="1" spans="1:23">
      <c r="A471" s="89" t="s">
        <v>25</v>
      </c>
      <c r="B471" s="90">
        <v>46121</v>
      </c>
      <c r="C471" s="91" t="str">
        <f t="shared" si="14"/>
        <v>4月第2周</v>
      </c>
      <c r="D471" s="89" t="s">
        <v>322</v>
      </c>
      <c r="E471" s="89" t="str">
        <f t="shared" si="15"/>
        <v>4月第2周--周4</v>
      </c>
      <c r="F471" s="92" t="s">
        <v>27</v>
      </c>
      <c r="G471" s="92" t="s">
        <v>167</v>
      </c>
      <c r="H471" s="92" t="str">
        <f>_xlfn.XLOOKUP(O471,匹配表1065!T:T,匹配表1065!W:W)</f>
        <v>苏州市</v>
      </c>
      <c r="I471" s="89" t="str">
        <f>_xlfn.XLOOKUP(O471,匹配表1065!T:T,匹配表1065!X:X)</f>
        <v>PME2011</v>
      </c>
      <c r="J471" s="92" t="s">
        <v>168</v>
      </c>
      <c r="K471" s="89" cm="1">
        <f ca="1" t="array" ref="K471:L471">_xlfn.XLOOKUP(J471,匹配表1065!Y:Y,匹配表1065!AA:AB)</f>
        <v>19</v>
      </c>
      <c r="L471" s="89" t="str">
        <v>3个月以上</v>
      </c>
      <c r="M471" s="92" t="s">
        <v>35</v>
      </c>
      <c r="N471" s="92">
        <v>1</v>
      </c>
      <c r="O471" s="93" t="str">
        <f>_xlfn.XLOOKUP(P471,匹配表1065!U:U,匹配表1065!T:T)</f>
        <v>HO00307823</v>
      </c>
      <c r="P471" s="89" t="s">
        <v>169</v>
      </c>
      <c r="Q471" s="92" t="s">
        <v>385</v>
      </c>
      <c r="R471" s="89" t="str">
        <f>_xlfn.XLOOKUP(Q471,匹配表1065!L:L,匹配表1065!O:O)</f>
        <v>C</v>
      </c>
      <c r="S471" s="93" t="str">
        <f>IFERROR(_xlfn.XLOOKUP(Q471,匹配表1065!AI:AI,匹配表1065!AJ:AJ),"绿标")</f>
        <v>绿标</v>
      </c>
      <c r="T471" s="93" t="str" cm="1">
        <f t="array" ref="T471:U471">_xlfn.XLOOKUP(Q471,匹配表1065!L:L,匹配表1065!M:N)</f>
        <v>眩晕</v>
      </c>
      <c r="U471" s="94" t="str">
        <v>耳鼻喉科</v>
      </c>
      <c r="V471" s="95" t="s">
        <v>70</v>
      </c>
      <c r="W471" s="93">
        <f>_xlfn.XLOOKUP(M471,匹配表1065!D:D,匹配表1065!F:F)*N471</f>
        <v>4</v>
      </c>
    </row>
    <row r="472" customHeight="1" spans="1:23">
      <c r="A472" s="89" t="s">
        <v>25</v>
      </c>
      <c r="B472" s="90">
        <v>46121</v>
      </c>
      <c r="C472" s="91" t="str">
        <f t="shared" si="14"/>
        <v>4月第2周</v>
      </c>
      <c r="D472" s="89" t="s">
        <v>322</v>
      </c>
      <c r="E472" s="89" t="str">
        <f t="shared" si="15"/>
        <v>4月第2周--周4</v>
      </c>
      <c r="F472" s="92" t="s">
        <v>27</v>
      </c>
      <c r="G472" s="92" t="s">
        <v>167</v>
      </c>
      <c r="H472" s="92" t="str">
        <f>_xlfn.XLOOKUP(O472,匹配表1065!T:T,匹配表1065!W:W)</f>
        <v>苏州市</v>
      </c>
      <c r="I472" s="89" t="str">
        <f>_xlfn.XLOOKUP(O472,匹配表1065!T:T,匹配表1065!X:X)</f>
        <v>PME2011</v>
      </c>
      <c r="J472" s="92" t="s">
        <v>168</v>
      </c>
      <c r="K472" s="89" cm="1">
        <f ca="1" t="array" ref="K472:L472">_xlfn.XLOOKUP(J472,匹配表1065!Y:Y,匹配表1065!AA:AB)</f>
        <v>19</v>
      </c>
      <c r="L472" s="89" t="str">
        <v>3个月以上</v>
      </c>
      <c r="M472" s="92" t="s">
        <v>35</v>
      </c>
      <c r="N472" s="92">
        <v>1</v>
      </c>
      <c r="O472" s="93" t="str">
        <f>_xlfn.XLOOKUP(P472,匹配表1065!U:U,匹配表1065!T:T)</f>
        <v>HO00307823</v>
      </c>
      <c r="P472" s="89" t="s">
        <v>169</v>
      </c>
      <c r="Q472" s="92" t="s">
        <v>430</v>
      </c>
      <c r="R472" s="89" t="str">
        <f>_xlfn.XLOOKUP(Q472,匹配表1065!L:L,匹配表1065!O:O)</f>
        <v>B</v>
      </c>
      <c r="S472" s="93" t="str">
        <f>IFERROR(_xlfn.XLOOKUP(Q472,匹配表1065!AI:AI,匹配表1065!AJ:AJ),"绿标")</f>
        <v>黑标</v>
      </c>
      <c r="T472" s="93" t="str" cm="1">
        <f t="array" ref="T472:U472">_xlfn.XLOOKUP(Q472,匹配表1065!L:L,匹配表1065!M:N)</f>
        <v>脑血管</v>
      </c>
      <c r="U472" s="94" t="str">
        <v>神经内科</v>
      </c>
      <c r="V472" s="95" t="s">
        <v>67</v>
      </c>
      <c r="W472" s="93">
        <f>_xlfn.XLOOKUP(M472,匹配表1065!D:D,匹配表1065!F:F)*N472</f>
        <v>4</v>
      </c>
    </row>
    <row r="473" customHeight="1" spans="1:23">
      <c r="A473" s="89" t="s">
        <v>25</v>
      </c>
      <c r="B473" s="90">
        <v>46121</v>
      </c>
      <c r="C473" s="91" t="str">
        <f t="shared" si="14"/>
        <v>4月第2周</v>
      </c>
      <c r="D473" s="89" t="s">
        <v>322</v>
      </c>
      <c r="E473" s="89" t="str">
        <f t="shared" si="15"/>
        <v>4月第2周--周4</v>
      </c>
      <c r="F473" s="92" t="s">
        <v>27</v>
      </c>
      <c r="G473" s="92" t="s">
        <v>167</v>
      </c>
      <c r="H473" s="92" t="str">
        <f>_xlfn.XLOOKUP(O473,匹配表1065!T:T,匹配表1065!W:W)</f>
        <v>南通市</v>
      </c>
      <c r="I473" s="89" t="str">
        <f>_xlfn.XLOOKUP(O473,匹配表1065!T:T,匹配表1065!X:X)</f>
        <v>PME2013</v>
      </c>
      <c r="J473" s="92" t="s">
        <v>180</v>
      </c>
      <c r="K473" s="89" cm="1">
        <f ca="1" t="array" ref="K473:L473">_xlfn.XLOOKUP(J473,匹配表1065!Y:Y,匹配表1065!AA:AB)</f>
        <v>51</v>
      </c>
      <c r="L473" s="89" t="str">
        <v>3个月以上</v>
      </c>
      <c r="M473" s="92" t="s">
        <v>30</v>
      </c>
      <c r="N473" s="92">
        <v>2</v>
      </c>
      <c r="O473" s="93" t="str">
        <f>_xlfn.XLOOKUP(P473,匹配表1065!U:U,匹配表1065!T:T)</f>
        <v>HO00001021</v>
      </c>
      <c r="P473" s="89" t="s">
        <v>181</v>
      </c>
      <c r="Q473" s="92" t="s">
        <v>182</v>
      </c>
      <c r="R473" s="89" t="str">
        <f>_xlfn.XLOOKUP(Q473,匹配表1065!L:L,匹配表1065!O:O)</f>
        <v>C</v>
      </c>
      <c r="S473" s="93" t="str">
        <f>IFERROR(_xlfn.XLOOKUP(Q473,匹配表1065!AI:AI,匹配表1065!AJ:AJ),"绿标")</f>
        <v>红标</v>
      </c>
      <c r="T473" s="93" t="str" cm="1">
        <f t="array" ref="T473:U473">_xlfn.XLOOKUP(Q473,匹配表1065!L:L,匹配表1065!M:N)</f>
        <v>眩晕</v>
      </c>
      <c r="U473" s="94" t="str">
        <v>神经内科</v>
      </c>
      <c r="V473" s="95" t="s">
        <v>70</v>
      </c>
      <c r="W473" s="93">
        <f>_xlfn.XLOOKUP(M473,匹配表1065!D:D,匹配表1065!F:F)*N473</f>
        <v>24</v>
      </c>
    </row>
    <row r="474" customHeight="1" spans="1:23">
      <c r="A474" s="89" t="s">
        <v>25</v>
      </c>
      <c r="B474" s="90">
        <v>46121</v>
      </c>
      <c r="C474" s="91" t="str">
        <f t="shared" si="14"/>
        <v>4月第2周</v>
      </c>
      <c r="D474" s="89" t="s">
        <v>322</v>
      </c>
      <c r="E474" s="89" t="str">
        <f t="shared" si="15"/>
        <v>4月第2周--周4</v>
      </c>
      <c r="F474" s="92" t="s">
        <v>27</v>
      </c>
      <c r="G474" s="92" t="s">
        <v>167</v>
      </c>
      <c r="H474" s="92" t="str">
        <f>_xlfn.XLOOKUP(O474,匹配表1065!T:T,匹配表1065!W:W)</f>
        <v>南通市</v>
      </c>
      <c r="I474" s="89" t="str">
        <f>_xlfn.XLOOKUP(O474,匹配表1065!T:T,匹配表1065!X:X)</f>
        <v>PME2013</v>
      </c>
      <c r="J474" s="92" t="s">
        <v>180</v>
      </c>
      <c r="K474" s="89" cm="1">
        <f ca="1" t="array" ref="K474:L474">_xlfn.XLOOKUP(J474,匹配表1065!Y:Y,匹配表1065!AA:AB)</f>
        <v>51</v>
      </c>
      <c r="L474" s="89" t="str">
        <v>3个月以上</v>
      </c>
      <c r="M474" s="92" t="s">
        <v>35</v>
      </c>
      <c r="N474" s="92">
        <v>1</v>
      </c>
      <c r="O474" s="93" t="str">
        <f>_xlfn.XLOOKUP(P474,匹配表1065!U:U,匹配表1065!T:T)</f>
        <v>HO00001021</v>
      </c>
      <c r="P474" s="89" t="s">
        <v>181</v>
      </c>
      <c r="Q474" s="92" t="s">
        <v>182</v>
      </c>
      <c r="R474" s="89" t="str">
        <f>_xlfn.XLOOKUP(Q474,匹配表1065!L:L,匹配表1065!O:O)</f>
        <v>C</v>
      </c>
      <c r="S474" s="93" t="str">
        <f>IFERROR(_xlfn.XLOOKUP(Q474,匹配表1065!AI:AI,匹配表1065!AJ:AJ),"绿标")</f>
        <v>红标</v>
      </c>
      <c r="T474" s="93" t="str" cm="1">
        <f t="array" ref="T474:U474">_xlfn.XLOOKUP(Q474,匹配表1065!L:L,匹配表1065!M:N)</f>
        <v>眩晕</v>
      </c>
      <c r="U474" s="94" t="str">
        <v>神经内科</v>
      </c>
      <c r="V474" s="95" t="s">
        <v>70</v>
      </c>
      <c r="W474" s="93">
        <f>_xlfn.XLOOKUP(M474,匹配表1065!D:D,匹配表1065!F:F)*N474</f>
        <v>4</v>
      </c>
    </row>
    <row r="475" customHeight="1" spans="1:23">
      <c r="A475" s="89" t="s">
        <v>25</v>
      </c>
      <c r="B475" s="90">
        <v>46121</v>
      </c>
      <c r="C475" s="91" t="str">
        <f t="shared" si="14"/>
        <v>4月第2周</v>
      </c>
      <c r="D475" s="89" t="s">
        <v>322</v>
      </c>
      <c r="E475" s="89" t="str">
        <f t="shared" si="15"/>
        <v>4月第2周--周4</v>
      </c>
      <c r="F475" s="92" t="s">
        <v>27</v>
      </c>
      <c r="G475" s="92" t="s">
        <v>167</v>
      </c>
      <c r="H475" s="92" t="str">
        <f>_xlfn.XLOOKUP(O475,匹配表1065!T:T,匹配表1065!W:W)</f>
        <v>南通市</v>
      </c>
      <c r="I475" s="89" t="str">
        <f>_xlfn.XLOOKUP(O475,匹配表1065!T:T,匹配表1065!X:X)</f>
        <v>PME2013</v>
      </c>
      <c r="J475" s="92" t="s">
        <v>180</v>
      </c>
      <c r="K475" s="89" cm="1">
        <f ca="1" t="array" ref="K475:L475">_xlfn.XLOOKUP(J475,匹配表1065!Y:Y,匹配表1065!AA:AB)</f>
        <v>51</v>
      </c>
      <c r="L475" s="89" t="str">
        <v>3个月以上</v>
      </c>
      <c r="M475" s="92" t="s">
        <v>35</v>
      </c>
      <c r="N475" s="92">
        <v>1</v>
      </c>
      <c r="O475" s="93" t="str">
        <f>_xlfn.XLOOKUP(P475,匹配表1065!U:U,匹配表1065!T:T)</f>
        <v>HO00001021</v>
      </c>
      <c r="P475" s="89" t="s">
        <v>181</v>
      </c>
      <c r="Q475" s="92" t="s">
        <v>431</v>
      </c>
      <c r="R475" s="89" t="str">
        <f>_xlfn.XLOOKUP(Q475,匹配表1065!L:L,匹配表1065!O:O)</f>
        <v>B</v>
      </c>
      <c r="S475" s="93" t="str">
        <f>IFERROR(_xlfn.XLOOKUP(Q475,匹配表1065!AI:AI,匹配表1065!AJ:AJ),"绿标")</f>
        <v>红标</v>
      </c>
      <c r="T475" s="93" t="str" cm="1">
        <f t="array" ref="T475:U475">_xlfn.XLOOKUP(Q475,匹配表1065!L:L,匹配表1065!M:N)</f>
        <v>脑血管</v>
      </c>
      <c r="U475" s="94" t="str">
        <v>神经内科</v>
      </c>
      <c r="V475" s="95" t="s">
        <v>58</v>
      </c>
      <c r="W475" s="93">
        <f>_xlfn.XLOOKUP(M475,匹配表1065!D:D,匹配表1065!F:F)*N475</f>
        <v>4</v>
      </c>
    </row>
    <row r="476" customHeight="1" spans="1:23">
      <c r="A476" s="89" t="s">
        <v>25</v>
      </c>
      <c r="B476" s="90">
        <v>46121</v>
      </c>
      <c r="C476" s="91" t="str">
        <f t="shared" si="14"/>
        <v>4月第2周</v>
      </c>
      <c r="D476" s="89" t="s">
        <v>322</v>
      </c>
      <c r="E476" s="89" t="str">
        <f t="shared" si="15"/>
        <v>4月第2周--周4</v>
      </c>
      <c r="F476" s="92" t="s">
        <v>27</v>
      </c>
      <c r="G476" s="92" t="s">
        <v>167</v>
      </c>
      <c r="H476" s="92" t="str">
        <f>_xlfn.XLOOKUP(O476,匹配表1065!T:T,匹配表1065!W:W)</f>
        <v>南通市</v>
      </c>
      <c r="I476" s="89" t="str">
        <f>_xlfn.XLOOKUP(O476,匹配表1065!T:T,匹配表1065!X:X)</f>
        <v>PME2013</v>
      </c>
      <c r="J476" s="92" t="s">
        <v>180</v>
      </c>
      <c r="K476" s="89" cm="1">
        <f ca="1" t="array" ref="K476:L476">_xlfn.XLOOKUP(J476,匹配表1065!Y:Y,匹配表1065!AA:AB)</f>
        <v>51</v>
      </c>
      <c r="L476" s="89" t="str">
        <v>3个月以上</v>
      </c>
      <c r="M476" s="92" t="s">
        <v>35</v>
      </c>
      <c r="N476" s="92">
        <v>1</v>
      </c>
      <c r="O476" s="93" t="str">
        <f>_xlfn.XLOOKUP(P476,匹配表1065!U:U,匹配表1065!T:T)</f>
        <v>HO00001066</v>
      </c>
      <c r="P476" s="89" t="s">
        <v>183</v>
      </c>
      <c r="Q476" s="92" t="s">
        <v>432</v>
      </c>
      <c r="R476" s="89" t="str">
        <f>_xlfn.XLOOKUP(Q476,匹配表1065!L:L,匹配表1065!O:O)</f>
        <v>B</v>
      </c>
      <c r="S476" s="93" t="str">
        <f>IFERROR(_xlfn.XLOOKUP(Q476,匹配表1065!AI:AI,匹配表1065!AJ:AJ),"绿标")</f>
        <v>绿标</v>
      </c>
      <c r="T476" s="93" t="str" cm="1">
        <f t="array" ref="T476:U476">_xlfn.XLOOKUP(Q476,匹配表1065!L:L,匹配表1065!M:N)</f>
        <v>脑血管</v>
      </c>
      <c r="U476" s="94" t="str">
        <v>神经内科</v>
      </c>
      <c r="V476" s="95" t="s">
        <v>58</v>
      </c>
      <c r="W476" s="93">
        <f>_xlfn.XLOOKUP(M476,匹配表1065!D:D,匹配表1065!F:F)*N476</f>
        <v>4</v>
      </c>
    </row>
    <row r="477" customHeight="1" spans="1:23">
      <c r="A477" s="89" t="s">
        <v>25</v>
      </c>
      <c r="B477" s="90">
        <v>46121</v>
      </c>
      <c r="C477" s="91" t="str">
        <f t="shared" si="14"/>
        <v>4月第2周</v>
      </c>
      <c r="D477" s="89" t="s">
        <v>322</v>
      </c>
      <c r="E477" s="89" t="str">
        <f t="shared" si="15"/>
        <v>4月第2周--周4</v>
      </c>
      <c r="F477" s="92" t="s">
        <v>27</v>
      </c>
      <c r="G477" s="92" t="s">
        <v>167</v>
      </c>
      <c r="H477" s="92" t="str">
        <f>_xlfn.XLOOKUP(O477,匹配表1065!T:T,匹配表1065!W:W)</f>
        <v>苏州市</v>
      </c>
      <c r="I477" s="89" t="str">
        <f>_xlfn.XLOOKUP(O477,匹配表1065!T:T,匹配表1065!X:X)</f>
        <v>PME2010</v>
      </c>
      <c r="J477" s="92" t="s">
        <v>186</v>
      </c>
      <c r="K477" s="89" cm="1">
        <f ca="1" t="array" ref="K477:L477">_xlfn.XLOOKUP(J477,匹配表1065!Y:Y,匹配表1065!AA:AB)</f>
        <v>6</v>
      </c>
      <c r="L477" s="89" t="str">
        <v>3个月以上</v>
      </c>
      <c r="M477" s="92" t="s">
        <v>30</v>
      </c>
      <c r="N477" s="92">
        <v>1</v>
      </c>
      <c r="O477" s="93" t="str">
        <f>_xlfn.XLOOKUP(P477,匹配表1065!U:U,匹配表1065!T:T)</f>
        <v>HO00001047</v>
      </c>
      <c r="P477" s="89" t="s">
        <v>189</v>
      </c>
      <c r="Q477" s="92" t="s">
        <v>217</v>
      </c>
      <c r="R477" s="89" t="str">
        <f>_xlfn.XLOOKUP(Q477,匹配表1065!L:L,匹配表1065!O:O)</f>
        <v>A</v>
      </c>
      <c r="S477" s="93" t="str">
        <f>IFERROR(_xlfn.XLOOKUP(Q477,匹配表1065!AI:AI,匹配表1065!AJ:AJ),"绿标")</f>
        <v>红标</v>
      </c>
      <c r="T477" s="93" t="str" cm="1">
        <f t="array" ref="T477:U477">_xlfn.XLOOKUP(Q477,匹配表1065!L:L,匹配表1065!M:N)</f>
        <v>头痛</v>
      </c>
      <c r="U477" s="94" t="str">
        <v>神经内科</v>
      </c>
      <c r="V477" s="95" t="s">
        <v>67</v>
      </c>
      <c r="W477" s="93">
        <f>_xlfn.XLOOKUP(M477,匹配表1065!D:D,匹配表1065!F:F)*N477</f>
        <v>12</v>
      </c>
    </row>
    <row r="478" customHeight="1" spans="1:23">
      <c r="A478" s="89" t="s">
        <v>25</v>
      </c>
      <c r="B478" s="90">
        <v>46121</v>
      </c>
      <c r="C478" s="91" t="str">
        <f t="shared" si="14"/>
        <v>4月第2周</v>
      </c>
      <c r="D478" s="89" t="s">
        <v>322</v>
      </c>
      <c r="E478" s="89" t="str">
        <f t="shared" si="15"/>
        <v>4月第2周--周4</v>
      </c>
      <c r="F478" s="92" t="s">
        <v>27</v>
      </c>
      <c r="G478" s="92" t="s">
        <v>167</v>
      </c>
      <c r="H478" s="92" t="str">
        <f>_xlfn.XLOOKUP(O478,匹配表1065!T:T,匹配表1065!W:W)</f>
        <v>苏州市</v>
      </c>
      <c r="I478" s="89" t="str">
        <f>_xlfn.XLOOKUP(O478,匹配表1065!T:T,匹配表1065!X:X)</f>
        <v>PME2010</v>
      </c>
      <c r="J478" s="92" t="s">
        <v>186</v>
      </c>
      <c r="K478" s="89" cm="1">
        <f ca="1" t="array" ref="K478:L478">_xlfn.XLOOKUP(J478,匹配表1065!Y:Y,匹配表1065!AA:AB)</f>
        <v>6</v>
      </c>
      <c r="L478" s="89" t="str">
        <v>3个月以上</v>
      </c>
      <c r="M478" s="92" t="s">
        <v>35</v>
      </c>
      <c r="N478" s="92">
        <v>1</v>
      </c>
      <c r="O478" s="93" t="str">
        <f>_xlfn.XLOOKUP(P478,匹配表1065!U:U,匹配表1065!T:T)</f>
        <v>HO00111872</v>
      </c>
      <c r="P478" s="89" t="s">
        <v>218</v>
      </c>
      <c r="Q478" s="92" t="s">
        <v>219</v>
      </c>
      <c r="R478" s="89" t="str">
        <f>_xlfn.XLOOKUP(Q478,匹配表1065!L:L,匹配表1065!O:O)</f>
        <v>D</v>
      </c>
      <c r="S478" s="93" t="str">
        <f>IFERROR(_xlfn.XLOOKUP(Q478,匹配表1065!AI:AI,匹配表1065!AJ:AJ),"绿标")</f>
        <v>绿标</v>
      </c>
      <c r="T478" s="93" t="str" cm="1">
        <f t="array" ref="T478:U478">_xlfn.XLOOKUP(Q478,匹配表1065!L:L,匹配表1065!M:N)</f>
        <v>其他</v>
      </c>
      <c r="U478" s="94" t="str">
        <v>其他</v>
      </c>
      <c r="V478" s="95" t="s">
        <v>58</v>
      </c>
      <c r="W478" s="93">
        <f>_xlfn.XLOOKUP(M478,匹配表1065!D:D,匹配表1065!F:F)*N478</f>
        <v>4</v>
      </c>
    </row>
    <row r="479" customHeight="1" spans="1:23">
      <c r="A479" s="89" t="s">
        <v>25</v>
      </c>
      <c r="B479" s="90">
        <v>46121</v>
      </c>
      <c r="C479" s="91" t="str">
        <f t="shared" si="14"/>
        <v>4月第2周</v>
      </c>
      <c r="D479" s="89" t="s">
        <v>322</v>
      </c>
      <c r="E479" s="89" t="str">
        <f t="shared" si="15"/>
        <v>4月第2周--周4</v>
      </c>
      <c r="F479" s="92" t="s">
        <v>27</v>
      </c>
      <c r="G479" s="92" t="s">
        <v>92</v>
      </c>
      <c r="H479" s="92" t="str">
        <f>_xlfn.XLOOKUP(O479,匹配表1065!T:T,匹配表1065!W:W)</f>
        <v>合肥市</v>
      </c>
      <c r="I479" s="89" t="str">
        <f>_xlfn.XLOOKUP(O479,匹配表1065!T:T,匹配表1065!X:X)</f>
        <v>PME2007</v>
      </c>
      <c r="J479" s="92" t="s">
        <v>93</v>
      </c>
      <c r="K479" s="89" cm="1">
        <f ca="1" t="array" ref="K479:L479">_xlfn.XLOOKUP(J479,匹配表1065!Y:Y,匹配表1065!AA:AB)</f>
        <v>9</v>
      </c>
      <c r="L479" s="89" t="str">
        <v>3个月以上</v>
      </c>
      <c r="M479" s="92" t="s">
        <v>35</v>
      </c>
      <c r="N479" s="92">
        <v>1</v>
      </c>
      <c r="O479" s="93" t="str">
        <f>_xlfn.XLOOKUP(P479,匹配表1065!U:U,匹配表1065!T:T)</f>
        <v>HO00000001</v>
      </c>
      <c r="P479" s="89" t="s">
        <v>94</v>
      </c>
      <c r="Q479" s="92" t="s">
        <v>433</v>
      </c>
      <c r="R479" s="89" t="str">
        <f>_xlfn.XLOOKUP(Q479,匹配表1065!L:L,匹配表1065!O:O)</f>
        <v>A</v>
      </c>
      <c r="S479" s="93" t="str">
        <f>IFERROR(_xlfn.XLOOKUP(Q479,匹配表1065!AI:AI,匹配表1065!AJ:AJ),"绿标")</f>
        <v>绿标</v>
      </c>
      <c r="T479" s="93" t="str" cm="1">
        <f t="array" ref="T479:U479">_xlfn.XLOOKUP(Q479,匹配表1065!L:L,匹配表1065!M:N)</f>
        <v>头痛</v>
      </c>
      <c r="U479" s="94" t="str">
        <v>神经内科</v>
      </c>
      <c r="V479" s="95" t="s">
        <v>58</v>
      </c>
      <c r="W479" s="93">
        <f>_xlfn.XLOOKUP(M479,匹配表1065!D:D,匹配表1065!F:F)*N479</f>
        <v>4</v>
      </c>
    </row>
    <row r="480" customHeight="1" spans="1:23">
      <c r="A480" s="89" t="s">
        <v>25</v>
      </c>
      <c r="B480" s="90">
        <v>46121</v>
      </c>
      <c r="C480" s="91" t="str">
        <f t="shared" si="14"/>
        <v>4月第2周</v>
      </c>
      <c r="D480" s="89" t="s">
        <v>322</v>
      </c>
      <c r="E480" s="89" t="str">
        <f t="shared" si="15"/>
        <v>4月第2周--周4</v>
      </c>
      <c r="F480" s="92" t="s">
        <v>27</v>
      </c>
      <c r="G480" s="92" t="s">
        <v>92</v>
      </c>
      <c r="H480" s="92" t="str">
        <f>_xlfn.XLOOKUP(O480,匹配表1065!T:T,匹配表1065!W:W)</f>
        <v>合肥市</v>
      </c>
      <c r="I480" s="89" t="str">
        <f>_xlfn.XLOOKUP(O480,匹配表1065!T:T,匹配表1065!X:X)</f>
        <v>PME2007</v>
      </c>
      <c r="J480" s="92" t="s">
        <v>93</v>
      </c>
      <c r="K480" s="89" cm="1">
        <f ca="1" t="array" ref="K480:L480">_xlfn.XLOOKUP(J480,匹配表1065!Y:Y,匹配表1065!AA:AB)</f>
        <v>9</v>
      </c>
      <c r="L480" s="89" t="str">
        <v>3个月以上</v>
      </c>
      <c r="M480" s="92" t="s">
        <v>55</v>
      </c>
      <c r="N480" s="92">
        <v>1</v>
      </c>
      <c r="O480" s="93" t="str">
        <f>_xlfn.XLOOKUP(P480,匹配表1065!U:U,匹配表1065!T:T)</f>
        <v>HO00000001</v>
      </c>
      <c r="P480" s="89" t="s">
        <v>94</v>
      </c>
      <c r="Q480" s="92" t="s">
        <v>207</v>
      </c>
      <c r="R480" s="89" t="str">
        <f>_xlfn.XLOOKUP(Q480,匹配表1065!L:L,匹配表1065!O:O)</f>
        <v>C</v>
      </c>
      <c r="S480" s="93" t="str">
        <f>IFERROR(_xlfn.XLOOKUP(Q480,匹配表1065!AI:AI,匹配表1065!AJ:AJ),"绿标")</f>
        <v>红标</v>
      </c>
      <c r="T480" s="93" t="str" cm="1">
        <f t="array" ref="T480:U480">_xlfn.XLOOKUP(Q480,匹配表1065!L:L,匹配表1065!M:N)</f>
        <v>眩晕</v>
      </c>
      <c r="U480" s="94" t="str">
        <v>神经内科</v>
      </c>
      <c r="V480" s="95" t="s">
        <v>58</v>
      </c>
      <c r="W480" s="93">
        <f>_xlfn.XLOOKUP(M480,匹配表1065!D:D,匹配表1065!F:F)*N480</f>
        <v>8</v>
      </c>
    </row>
    <row r="481" customHeight="1" spans="1:23">
      <c r="A481" s="89" t="s">
        <v>25</v>
      </c>
      <c r="B481" s="90">
        <v>46121</v>
      </c>
      <c r="C481" s="91" t="str">
        <f t="shared" si="14"/>
        <v>4月第2周</v>
      </c>
      <c r="D481" s="89" t="s">
        <v>322</v>
      </c>
      <c r="E481" s="89" t="str">
        <f t="shared" si="15"/>
        <v>4月第2周--周4</v>
      </c>
      <c r="F481" s="92" t="s">
        <v>27</v>
      </c>
      <c r="G481" s="92" t="s">
        <v>92</v>
      </c>
      <c r="H481" s="92" t="str">
        <f>_xlfn.XLOOKUP(O481,匹配表1065!T:T,匹配表1065!W:W)</f>
        <v>合肥市</v>
      </c>
      <c r="I481" s="89" t="str">
        <f>_xlfn.XLOOKUP(O481,匹配表1065!T:T,匹配表1065!X:X)</f>
        <v>PME2047</v>
      </c>
      <c r="J481" s="92" t="s">
        <v>97</v>
      </c>
      <c r="K481" s="89" cm="1">
        <f ca="1" t="array" ref="K481:L481">_xlfn.XLOOKUP(J481,匹配表1065!Y:Y,匹配表1065!AA:AB)</f>
        <v>2</v>
      </c>
      <c r="L481" s="89" t="str">
        <v>3个月以内</v>
      </c>
      <c r="M481" s="92" t="s">
        <v>30</v>
      </c>
      <c r="N481" s="92">
        <v>1</v>
      </c>
      <c r="O481" s="93" t="str">
        <f>_xlfn.XLOOKUP(P481,匹配表1065!U:U,匹配表1065!T:T)</f>
        <v>HO00000005</v>
      </c>
      <c r="P481" s="89" t="s">
        <v>98</v>
      </c>
      <c r="Q481" s="92" t="s">
        <v>208</v>
      </c>
      <c r="R481" s="89" t="str">
        <f>_xlfn.XLOOKUP(Q481,匹配表1065!L:L,匹配表1065!O:O)</f>
        <v>A</v>
      </c>
      <c r="S481" s="93" t="str">
        <f>IFERROR(_xlfn.XLOOKUP(Q481,匹配表1065!AI:AI,匹配表1065!AJ:AJ),"绿标")</f>
        <v>黑标</v>
      </c>
      <c r="T481" s="93" t="str" cm="1">
        <f t="array" ref="T481:U481">_xlfn.XLOOKUP(Q481,匹配表1065!L:L,匹配表1065!M:N)</f>
        <v>头痛</v>
      </c>
      <c r="U481" s="94" t="str">
        <v>神经内科</v>
      </c>
      <c r="V481" s="95" t="s">
        <v>58</v>
      </c>
      <c r="W481" s="93">
        <f>_xlfn.XLOOKUP(M481,匹配表1065!D:D,匹配表1065!F:F)*N481</f>
        <v>12</v>
      </c>
    </row>
    <row r="482" customHeight="1" spans="1:23">
      <c r="A482" s="89" t="s">
        <v>25</v>
      </c>
      <c r="B482" s="90">
        <v>46121</v>
      </c>
      <c r="C482" s="91" t="str">
        <f t="shared" si="14"/>
        <v>4月第2周</v>
      </c>
      <c r="D482" s="89" t="s">
        <v>322</v>
      </c>
      <c r="E482" s="89" t="str">
        <f t="shared" si="15"/>
        <v>4月第2周--周4</v>
      </c>
      <c r="F482" s="92" t="s">
        <v>27</v>
      </c>
      <c r="G482" s="92" t="s">
        <v>92</v>
      </c>
      <c r="H482" s="92" t="str">
        <f>_xlfn.XLOOKUP(O482,匹配表1065!T:T,匹配表1065!W:W)</f>
        <v>合肥市</v>
      </c>
      <c r="I482" s="89" t="str">
        <f>_xlfn.XLOOKUP(O482,匹配表1065!T:T,匹配表1065!X:X)</f>
        <v>PME2047</v>
      </c>
      <c r="J482" s="92" t="s">
        <v>97</v>
      </c>
      <c r="K482" s="89" cm="1">
        <f ca="1" t="array" ref="K482:L482">_xlfn.XLOOKUP(J482,匹配表1065!Y:Y,匹配表1065!AA:AB)</f>
        <v>2</v>
      </c>
      <c r="L482" s="89" t="str">
        <v>3个月以内</v>
      </c>
      <c r="M482" s="92" t="s">
        <v>35</v>
      </c>
      <c r="N482" s="92">
        <v>1</v>
      </c>
      <c r="O482" s="93" t="str">
        <f>_xlfn.XLOOKUP(P482,匹配表1065!U:U,匹配表1065!T:T)</f>
        <v>HO00000005</v>
      </c>
      <c r="P482" s="89" t="s">
        <v>98</v>
      </c>
      <c r="Q482" s="92" t="s">
        <v>345</v>
      </c>
      <c r="R482" s="89" t="str">
        <f>_xlfn.XLOOKUP(Q482,匹配表1065!L:L,匹配表1065!O:O)</f>
        <v>B</v>
      </c>
      <c r="S482" s="93" t="str">
        <f>IFERROR(_xlfn.XLOOKUP(Q482,匹配表1065!AI:AI,匹配表1065!AJ:AJ),"绿标")</f>
        <v>绿标</v>
      </c>
      <c r="T482" s="93" t="str" cm="1">
        <f t="array" ref="T482:U482">_xlfn.XLOOKUP(Q482,匹配表1065!L:L,匹配表1065!M:N)</f>
        <v>脑血管</v>
      </c>
      <c r="U482" s="94" t="str">
        <v>神经内科</v>
      </c>
      <c r="V482" s="95" t="s">
        <v>33</v>
      </c>
      <c r="W482" s="93">
        <f>_xlfn.XLOOKUP(M482,匹配表1065!D:D,匹配表1065!F:F)*N482</f>
        <v>4</v>
      </c>
    </row>
    <row r="483" customHeight="1" spans="1:23">
      <c r="A483" s="89" t="s">
        <v>25</v>
      </c>
      <c r="B483" s="90">
        <v>46122</v>
      </c>
      <c r="C483" s="91" t="str">
        <f t="shared" si="14"/>
        <v>4月第2周</v>
      </c>
      <c r="D483" s="89" t="s">
        <v>322</v>
      </c>
      <c r="E483" s="89" t="str">
        <f t="shared" si="15"/>
        <v>4月第2周--周5</v>
      </c>
      <c r="F483" s="92" t="s">
        <v>27</v>
      </c>
      <c r="G483" s="92" t="s">
        <v>104</v>
      </c>
      <c r="H483" s="92" t="str">
        <f>_xlfn.XLOOKUP(O483,匹配表1065!T:T,匹配表1065!W:W)</f>
        <v>东营市</v>
      </c>
      <c r="I483" s="89" t="str">
        <f>_xlfn.XLOOKUP(O483,匹配表1065!T:T,匹配表1065!X:X)</f>
        <v>PME2028</v>
      </c>
      <c r="J483" s="92" t="s">
        <v>121</v>
      </c>
      <c r="K483" s="89" cm="1">
        <f ca="1" t="array" ref="K483:L483">_xlfn.XLOOKUP(J483,匹配表1065!Y:Y,匹配表1065!AA:AB)</f>
        <v>26</v>
      </c>
      <c r="L483" s="89" t="str">
        <v>3个月以上</v>
      </c>
      <c r="M483" s="92" t="s">
        <v>30</v>
      </c>
      <c r="N483" s="92">
        <v>1</v>
      </c>
      <c r="O483" s="93" t="str">
        <f>_xlfn.XLOOKUP(P483,匹配表1065!U:U,匹配表1065!T:T)</f>
        <v>HO00001421</v>
      </c>
      <c r="P483" s="89" t="s">
        <v>122</v>
      </c>
      <c r="Q483" s="92" t="s">
        <v>313</v>
      </c>
      <c r="R483" s="89" t="str">
        <f>_xlfn.XLOOKUP(Q483,匹配表1065!L:L,匹配表1065!O:O)</f>
        <v>B</v>
      </c>
      <c r="S483" s="93" t="str">
        <f>IFERROR(_xlfn.XLOOKUP(Q483,匹配表1065!AI:AI,匹配表1065!AJ:AJ),"绿标")</f>
        <v>绿标</v>
      </c>
      <c r="T483" s="93" t="str" cm="1">
        <f t="array" ref="T483:U483">_xlfn.XLOOKUP(Q483,匹配表1065!L:L,匹配表1065!M:N)</f>
        <v>脑血管</v>
      </c>
      <c r="U483" s="94" t="str">
        <v>神经内科</v>
      </c>
      <c r="V483" s="95" t="s">
        <v>42</v>
      </c>
      <c r="W483" s="93">
        <f>_xlfn.XLOOKUP(M483,匹配表1065!D:D,匹配表1065!F:F)*N483</f>
        <v>12</v>
      </c>
    </row>
    <row r="484" customHeight="1" spans="1:23">
      <c r="A484" s="89" t="s">
        <v>25</v>
      </c>
      <c r="B484" s="90">
        <v>46122</v>
      </c>
      <c r="C484" s="91" t="str">
        <f t="shared" si="14"/>
        <v>4月第2周</v>
      </c>
      <c r="D484" s="89" t="s">
        <v>322</v>
      </c>
      <c r="E484" s="89" t="str">
        <f t="shared" si="15"/>
        <v>4月第2周--周5</v>
      </c>
      <c r="F484" s="92" t="s">
        <v>27</v>
      </c>
      <c r="G484" s="92" t="s">
        <v>104</v>
      </c>
      <c r="H484" s="92" t="str">
        <f>_xlfn.XLOOKUP(O484,匹配表1065!T:T,匹配表1065!W:W)</f>
        <v>东营市</v>
      </c>
      <c r="I484" s="89" t="str">
        <f>_xlfn.XLOOKUP(O484,匹配表1065!T:T,匹配表1065!X:X)</f>
        <v>PME2028</v>
      </c>
      <c r="J484" s="92" t="s">
        <v>121</v>
      </c>
      <c r="K484" s="89" cm="1">
        <f ca="1" t="array" ref="K484:L484">_xlfn.XLOOKUP(J484,匹配表1065!Y:Y,匹配表1065!AA:AB)</f>
        <v>26</v>
      </c>
      <c r="L484" s="89" t="str">
        <v>3个月以上</v>
      </c>
      <c r="M484" s="92" t="s">
        <v>55</v>
      </c>
      <c r="N484" s="92">
        <v>1</v>
      </c>
      <c r="O484" s="93" t="str">
        <f>_xlfn.XLOOKUP(P484,匹配表1065!U:U,匹配表1065!T:T)</f>
        <v>HO00001421</v>
      </c>
      <c r="P484" s="89" t="s">
        <v>122</v>
      </c>
      <c r="Q484" s="92" t="s">
        <v>328</v>
      </c>
      <c r="R484" s="89" t="str">
        <f>_xlfn.XLOOKUP(Q484,匹配表1065!L:L,匹配表1065!O:O)</f>
        <v>B</v>
      </c>
      <c r="S484" s="93" t="str">
        <f>IFERROR(_xlfn.XLOOKUP(Q484,匹配表1065!AI:AI,匹配表1065!AJ:AJ),"绿标")</f>
        <v>绿标</v>
      </c>
      <c r="T484" s="93" t="str" cm="1">
        <f t="array" ref="T484:U484">_xlfn.XLOOKUP(Q484,匹配表1065!L:L,匹配表1065!M:N)</f>
        <v>抑郁焦虑</v>
      </c>
      <c r="U484" s="94" t="str">
        <v>神经内科</v>
      </c>
      <c r="V484" s="95" t="s">
        <v>42</v>
      </c>
      <c r="W484" s="93">
        <f>_xlfn.XLOOKUP(M484,匹配表1065!D:D,匹配表1065!F:F)*N484</f>
        <v>8</v>
      </c>
    </row>
    <row r="485" customHeight="1" spans="1:23">
      <c r="A485" s="89" t="s">
        <v>25</v>
      </c>
      <c r="B485" s="90">
        <v>46122</v>
      </c>
      <c r="C485" s="91" t="str">
        <f t="shared" si="14"/>
        <v>4月第2周</v>
      </c>
      <c r="D485" s="89" t="s">
        <v>322</v>
      </c>
      <c r="E485" s="89" t="str">
        <f t="shared" si="15"/>
        <v>4月第2周--周5</v>
      </c>
      <c r="F485" s="92" t="s">
        <v>27</v>
      </c>
      <c r="G485" s="92" t="s">
        <v>104</v>
      </c>
      <c r="H485" s="92" t="str">
        <f>_xlfn.XLOOKUP(O485,匹配表1065!T:T,匹配表1065!W:W)</f>
        <v>聊城市</v>
      </c>
      <c r="I485" s="89" t="str">
        <f>_xlfn.XLOOKUP(O485,匹配表1065!T:T,匹配表1065!X:X)</f>
        <v>PME2046</v>
      </c>
      <c r="J485" s="92" t="s">
        <v>108</v>
      </c>
      <c r="K485" s="89" cm="1">
        <f ca="1" t="array" ref="K485:L485">_xlfn.XLOOKUP(J485,匹配表1065!Y:Y,匹配表1065!AA:AB)</f>
        <v>8</v>
      </c>
      <c r="L485" s="89" t="str">
        <v>3个月以上</v>
      </c>
      <c r="M485" s="92" t="s">
        <v>30</v>
      </c>
      <c r="N485" s="92">
        <v>1</v>
      </c>
      <c r="O485" s="93" t="str">
        <f>_xlfn.XLOOKUP(P485,匹配表1065!U:U,匹配表1065!T:T)</f>
        <v>HO00001415</v>
      </c>
      <c r="P485" s="89" t="s">
        <v>109</v>
      </c>
      <c r="Q485" s="92" t="s">
        <v>317</v>
      </c>
      <c r="R485" s="89" t="str">
        <f>_xlfn.XLOOKUP(Q485,匹配表1065!L:L,匹配表1065!O:O)</f>
        <v>A</v>
      </c>
      <c r="S485" s="93" t="str">
        <f>IFERROR(_xlfn.XLOOKUP(Q485,匹配表1065!AI:AI,匹配表1065!AJ:AJ),"绿标")</f>
        <v>绿标</v>
      </c>
      <c r="T485" s="93" t="str" cm="1">
        <f t="array" ref="T485:U485">_xlfn.XLOOKUP(Q485,匹配表1065!L:L,匹配表1065!M:N)</f>
        <v>头痛</v>
      </c>
      <c r="U485" s="94" t="str">
        <v>神经内科</v>
      </c>
      <c r="V485" s="95" t="s">
        <v>33</v>
      </c>
      <c r="W485" s="93">
        <f>_xlfn.XLOOKUP(M485,匹配表1065!D:D,匹配表1065!F:F)*N485</f>
        <v>12</v>
      </c>
    </row>
    <row r="486" customHeight="1" spans="1:23">
      <c r="A486" s="89" t="s">
        <v>25</v>
      </c>
      <c r="B486" s="90">
        <v>46122</v>
      </c>
      <c r="C486" s="91" t="str">
        <f t="shared" si="14"/>
        <v>4月第2周</v>
      </c>
      <c r="D486" s="89" t="s">
        <v>322</v>
      </c>
      <c r="E486" s="89" t="str">
        <f t="shared" si="15"/>
        <v>4月第2周--周5</v>
      </c>
      <c r="F486" s="92" t="s">
        <v>27</v>
      </c>
      <c r="G486" s="92" t="s">
        <v>104</v>
      </c>
      <c r="H486" s="92" t="str">
        <f>_xlfn.XLOOKUP(O486,匹配表1065!T:T,匹配表1065!W:W)</f>
        <v>济南市</v>
      </c>
      <c r="I486" s="89" t="str">
        <f>_xlfn.XLOOKUP(O486,匹配表1065!T:T,匹配表1065!X:X)</f>
        <v>PME2024</v>
      </c>
      <c r="J486" s="92" t="s">
        <v>125</v>
      </c>
      <c r="K486" s="89" cm="1">
        <f ca="1" t="array" ref="K486:L486">_xlfn.XLOOKUP(J486,匹配表1065!Y:Y,匹配表1065!AA:AB)</f>
        <v>9</v>
      </c>
      <c r="L486" s="89" t="str">
        <v>3个月以上</v>
      </c>
      <c r="M486" s="92" t="s">
        <v>30</v>
      </c>
      <c r="N486" s="92">
        <v>1</v>
      </c>
      <c r="O486" s="93" t="str">
        <f>_xlfn.XLOOKUP(P486,匹配表1065!U:U,匹配表1065!T:T)</f>
        <v>HO00001404</v>
      </c>
      <c r="P486" s="89" t="s">
        <v>126</v>
      </c>
      <c r="Q486" s="92" t="s">
        <v>127</v>
      </c>
      <c r="R486" s="89" t="str">
        <f>_xlfn.XLOOKUP(Q486,匹配表1065!L:L,匹配表1065!O:O)</f>
        <v>A</v>
      </c>
      <c r="S486" s="93" t="str">
        <f>IFERROR(_xlfn.XLOOKUP(Q486,匹配表1065!AI:AI,匹配表1065!AJ:AJ),"绿标")</f>
        <v>红标</v>
      </c>
      <c r="T486" s="93" t="str" cm="1">
        <f t="array" ref="T486:U486">_xlfn.XLOOKUP(Q486,匹配表1065!L:L,匹配表1065!M:N)</f>
        <v>头痛</v>
      </c>
      <c r="U486" s="94" t="str">
        <v>神经内科</v>
      </c>
      <c r="V486" s="95" t="s">
        <v>67</v>
      </c>
      <c r="W486" s="93">
        <f>_xlfn.XLOOKUP(M486,匹配表1065!D:D,匹配表1065!F:F)*N486</f>
        <v>12</v>
      </c>
    </row>
    <row r="487" customHeight="1" spans="1:23">
      <c r="A487" s="89" t="s">
        <v>25</v>
      </c>
      <c r="B487" s="90">
        <v>46122</v>
      </c>
      <c r="C487" s="91" t="str">
        <f t="shared" si="14"/>
        <v>4月第2周</v>
      </c>
      <c r="D487" s="89" t="s">
        <v>322</v>
      </c>
      <c r="E487" s="89" t="str">
        <f t="shared" si="15"/>
        <v>4月第2周--周5</v>
      </c>
      <c r="F487" s="92" t="s">
        <v>27</v>
      </c>
      <c r="G487" s="92" t="s">
        <v>104</v>
      </c>
      <c r="H487" s="92" t="str">
        <f>_xlfn.XLOOKUP(O487,匹配表1065!T:T,匹配表1065!W:W)</f>
        <v>济南市</v>
      </c>
      <c r="I487" s="89" t="str">
        <f>_xlfn.XLOOKUP(O487,匹配表1065!T:T,匹配表1065!X:X)</f>
        <v>PME2025</v>
      </c>
      <c r="J487" s="92" t="s">
        <v>111</v>
      </c>
      <c r="K487" s="89" cm="1">
        <f ca="1" t="array" ref="K487:L487">_xlfn.XLOOKUP(J487,匹配表1065!Y:Y,匹配表1065!AA:AB)</f>
        <v>30</v>
      </c>
      <c r="L487" s="89" t="str">
        <v>3个月以上</v>
      </c>
      <c r="M487" s="92" t="s">
        <v>30</v>
      </c>
      <c r="N487" s="92">
        <v>1</v>
      </c>
      <c r="O487" s="93" t="str">
        <f>_xlfn.XLOOKUP(P487,匹配表1065!U:U,匹配表1065!T:T)</f>
        <v>HO00001400</v>
      </c>
      <c r="P487" s="89" t="s">
        <v>112</v>
      </c>
      <c r="Q487" s="92" t="s">
        <v>308</v>
      </c>
      <c r="R487" s="89" t="str">
        <f>_xlfn.XLOOKUP(Q487,匹配表1065!L:L,匹配表1065!O:O)</f>
        <v>B</v>
      </c>
      <c r="S487" s="93" t="str">
        <f>IFERROR(_xlfn.XLOOKUP(Q487,匹配表1065!AI:AI,匹配表1065!AJ:AJ),"绿标")</f>
        <v>红标</v>
      </c>
      <c r="T487" s="93" t="str" cm="1">
        <f t="array" ref="T487:U487">_xlfn.XLOOKUP(Q487,匹配表1065!L:L,匹配表1065!M:N)</f>
        <v>脑血管</v>
      </c>
      <c r="U487" s="94" t="str">
        <v>神经内科</v>
      </c>
      <c r="V487" s="95" t="s">
        <v>42</v>
      </c>
      <c r="W487" s="93">
        <f>_xlfn.XLOOKUP(M487,匹配表1065!D:D,匹配表1065!F:F)*N487</f>
        <v>12</v>
      </c>
    </row>
    <row r="488" customHeight="1" spans="1:23">
      <c r="A488" s="89" t="s">
        <v>25</v>
      </c>
      <c r="B488" s="90">
        <v>46122</v>
      </c>
      <c r="C488" s="91" t="str">
        <f t="shared" si="14"/>
        <v>4月第2周</v>
      </c>
      <c r="D488" s="89" t="s">
        <v>322</v>
      </c>
      <c r="E488" s="89" t="str">
        <f t="shared" si="15"/>
        <v>4月第2周--周5</v>
      </c>
      <c r="F488" s="92" t="s">
        <v>27</v>
      </c>
      <c r="G488" s="92" t="s">
        <v>104</v>
      </c>
      <c r="H488" s="92" t="str">
        <f>_xlfn.XLOOKUP(O488,匹配表1065!T:T,匹配表1065!W:W)</f>
        <v>济南市</v>
      </c>
      <c r="I488" s="89" t="str">
        <f>_xlfn.XLOOKUP(O488,匹配表1065!T:T,匹配表1065!X:X)</f>
        <v>PME2025</v>
      </c>
      <c r="J488" s="92" t="s">
        <v>111</v>
      </c>
      <c r="K488" s="89" cm="1">
        <f ca="1" t="array" ref="K488:L488">_xlfn.XLOOKUP(J488,匹配表1065!Y:Y,匹配表1065!AA:AB)</f>
        <v>30</v>
      </c>
      <c r="L488" s="89" t="str">
        <v>3个月以上</v>
      </c>
      <c r="M488" s="92" t="s">
        <v>35</v>
      </c>
      <c r="N488" s="92">
        <v>2</v>
      </c>
      <c r="O488" s="93" t="str">
        <f>_xlfn.XLOOKUP(P488,匹配表1065!U:U,匹配表1065!T:T)</f>
        <v>HO00001400</v>
      </c>
      <c r="P488" s="89" t="s">
        <v>112</v>
      </c>
      <c r="Q488" s="92" t="s">
        <v>309</v>
      </c>
      <c r="R488" s="89" t="str">
        <f>_xlfn.XLOOKUP(Q488,匹配表1065!L:L,匹配表1065!O:O)</f>
        <v>A</v>
      </c>
      <c r="S488" s="93" t="str">
        <f>IFERROR(_xlfn.XLOOKUP(Q488,匹配表1065!AI:AI,匹配表1065!AJ:AJ),"绿标")</f>
        <v>红标</v>
      </c>
      <c r="T488" s="93" t="str" cm="1">
        <f t="array" ref="T488:U488">_xlfn.XLOOKUP(Q488,匹配表1065!L:L,匹配表1065!M:N)</f>
        <v>头痛</v>
      </c>
      <c r="U488" s="94" t="str">
        <v>神经内科</v>
      </c>
      <c r="V488" s="95" t="s">
        <v>58</v>
      </c>
      <c r="W488" s="93">
        <f>_xlfn.XLOOKUP(M488,匹配表1065!D:D,匹配表1065!F:F)*N488</f>
        <v>8</v>
      </c>
    </row>
    <row r="489" customHeight="1" spans="1:23">
      <c r="A489" s="89" t="s">
        <v>25</v>
      </c>
      <c r="B489" s="90">
        <v>46122</v>
      </c>
      <c r="C489" s="91" t="str">
        <f t="shared" si="14"/>
        <v>4月第2周</v>
      </c>
      <c r="D489" s="89" t="s">
        <v>322</v>
      </c>
      <c r="E489" s="89" t="str">
        <f t="shared" si="15"/>
        <v>4月第2周--周5</v>
      </c>
      <c r="F489" s="92" t="s">
        <v>27</v>
      </c>
      <c r="G489" s="92" t="s">
        <v>104</v>
      </c>
      <c r="H489" s="92" t="str">
        <f>_xlfn.XLOOKUP(O489,匹配表1065!T:T,匹配表1065!W:W)</f>
        <v>济南市</v>
      </c>
      <c r="I489" s="89" t="str">
        <f>_xlfn.XLOOKUP(O489,匹配表1065!T:T,匹配表1065!X:X)</f>
        <v>PME2025</v>
      </c>
      <c r="J489" s="92" t="s">
        <v>111</v>
      </c>
      <c r="K489" s="89" cm="1">
        <f ca="1" t="array" ref="K489:L489">_xlfn.XLOOKUP(J489,匹配表1065!Y:Y,匹配表1065!AA:AB)</f>
        <v>30</v>
      </c>
      <c r="L489" s="89" t="str">
        <v>3个月以上</v>
      </c>
      <c r="M489" s="92" t="s">
        <v>133</v>
      </c>
      <c r="N489" s="92">
        <v>1</v>
      </c>
      <c r="O489" s="93" t="str">
        <f>_xlfn.XLOOKUP(P489,匹配表1065!U:U,匹配表1065!T:T)</f>
        <v>HO00001400</v>
      </c>
      <c r="P489" s="89" t="s">
        <v>112</v>
      </c>
      <c r="Q489" s="92" t="s">
        <v>434</v>
      </c>
      <c r="R489" s="89" t="str">
        <f>_xlfn.XLOOKUP(Q489,匹配表1065!L:L,匹配表1065!O:O)</f>
        <v>C</v>
      </c>
      <c r="S489" s="93" t="str">
        <f>IFERROR(_xlfn.XLOOKUP(Q489,匹配表1065!AI:AI,匹配表1065!AJ:AJ),"绿标")</f>
        <v>黑标</v>
      </c>
      <c r="T489" s="93" t="str" cm="1">
        <f t="array" ref="T489:U489">_xlfn.XLOOKUP(Q489,匹配表1065!L:L,匹配表1065!M:N)</f>
        <v>眩晕</v>
      </c>
      <c r="U489" s="94" t="str">
        <v>耳鼻喉科</v>
      </c>
      <c r="V489" s="95" t="s">
        <v>33</v>
      </c>
      <c r="W489" s="93">
        <f>_xlfn.XLOOKUP(M489,匹配表1065!D:D,匹配表1065!F:F)*N489</f>
        <v>1</v>
      </c>
    </row>
    <row r="490" customHeight="1" spans="1:23">
      <c r="A490" s="89" t="s">
        <v>25</v>
      </c>
      <c r="B490" s="90">
        <v>46122</v>
      </c>
      <c r="C490" s="91" t="str">
        <f t="shared" si="14"/>
        <v>4月第2周</v>
      </c>
      <c r="D490" s="89" t="s">
        <v>322</v>
      </c>
      <c r="E490" s="89" t="str">
        <f t="shared" si="15"/>
        <v>4月第2周--周5</v>
      </c>
      <c r="F490" s="92" t="s">
        <v>27</v>
      </c>
      <c r="G490" s="92" t="s">
        <v>104</v>
      </c>
      <c r="H490" s="92" t="str">
        <f>_xlfn.XLOOKUP(O490,匹配表1065!T:T,匹配表1065!W:W)</f>
        <v>济南市</v>
      </c>
      <c r="I490" s="89" t="str">
        <f>_xlfn.XLOOKUP(O490,匹配表1065!T:T,匹配表1065!X:X)</f>
        <v>PME2026</v>
      </c>
      <c r="J490" s="92" t="s">
        <v>116</v>
      </c>
      <c r="K490" s="89" cm="1">
        <f ca="1" t="array" ref="K490:L490">_xlfn.XLOOKUP(J490,匹配表1065!Y:Y,匹配表1065!AA:AB)</f>
        <v>13</v>
      </c>
      <c r="L490" s="89" t="str">
        <v>3个月以上</v>
      </c>
      <c r="M490" s="92" t="s">
        <v>30</v>
      </c>
      <c r="N490" s="92">
        <v>1</v>
      </c>
      <c r="O490" s="93" t="str">
        <f>_xlfn.XLOOKUP(P490,匹配表1065!U:U,匹配表1065!T:T)</f>
        <v>HO00001409</v>
      </c>
      <c r="P490" s="89" t="s">
        <v>117</v>
      </c>
      <c r="Q490" s="92" t="s">
        <v>118</v>
      </c>
      <c r="R490" s="89" t="str">
        <f>_xlfn.XLOOKUP(Q490,匹配表1065!L:L,匹配表1065!O:O)</f>
        <v>A</v>
      </c>
      <c r="S490" s="93" t="str">
        <f>IFERROR(_xlfn.XLOOKUP(Q490,匹配表1065!AI:AI,匹配表1065!AJ:AJ),"绿标")</f>
        <v>绿标</v>
      </c>
      <c r="T490" s="93" t="str" cm="1">
        <f t="array" ref="T490:U490">_xlfn.XLOOKUP(Q490,匹配表1065!L:L,匹配表1065!M:N)</f>
        <v>头痛</v>
      </c>
      <c r="U490" s="94" t="str">
        <v>神经内科</v>
      </c>
      <c r="V490" s="95" t="s">
        <v>42</v>
      </c>
      <c r="W490" s="93">
        <f>_xlfn.XLOOKUP(M490,匹配表1065!D:D,匹配表1065!F:F)*N490</f>
        <v>12</v>
      </c>
    </row>
    <row r="491" customHeight="1" spans="1:23">
      <c r="A491" s="89" t="s">
        <v>25</v>
      </c>
      <c r="B491" s="90">
        <v>46122</v>
      </c>
      <c r="C491" s="91" t="str">
        <f t="shared" si="14"/>
        <v>4月第2周</v>
      </c>
      <c r="D491" s="89" t="s">
        <v>322</v>
      </c>
      <c r="E491" s="89" t="str">
        <f t="shared" si="15"/>
        <v>4月第2周--周5</v>
      </c>
      <c r="F491" s="92" t="s">
        <v>27</v>
      </c>
      <c r="G491" s="92" t="s">
        <v>104</v>
      </c>
      <c r="H491" s="92" t="str">
        <f>_xlfn.XLOOKUP(O491,匹配表1065!T:T,匹配表1065!W:W)</f>
        <v>济南市</v>
      </c>
      <c r="I491" s="89" t="str">
        <f>_xlfn.XLOOKUP(O491,匹配表1065!T:T,匹配表1065!X:X)</f>
        <v>PME2044</v>
      </c>
      <c r="J491" s="92" t="s">
        <v>105</v>
      </c>
      <c r="K491" s="89" cm="1">
        <f ca="1" t="array" ref="K491:L491">_xlfn.XLOOKUP(J491,匹配表1065!Y:Y,匹配表1065!AA:AB)</f>
        <v>8</v>
      </c>
      <c r="L491" s="89" t="str">
        <v>3个月以上</v>
      </c>
      <c r="M491" s="92" t="s">
        <v>30</v>
      </c>
      <c r="N491" s="92">
        <v>1</v>
      </c>
      <c r="O491" s="93" t="str">
        <f>_xlfn.XLOOKUP(P491,匹配表1065!U:U,匹配表1065!T:T)</f>
        <v>HO00371069</v>
      </c>
      <c r="P491" s="89" t="s">
        <v>315</v>
      </c>
      <c r="Q491" s="92" t="s">
        <v>316</v>
      </c>
      <c r="R491" s="89" t="str">
        <f>_xlfn.XLOOKUP(Q491,匹配表1065!L:L,匹配表1065!O:O)</f>
        <v>B</v>
      </c>
      <c r="S491" s="93" t="str">
        <f>IFERROR(_xlfn.XLOOKUP(Q491,匹配表1065!AI:AI,匹配表1065!AJ:AJ),"绿标")</f>
        <v>绿标</v>
      </c>
      <c r="T491" s="93" t="str" cm="1">
        <f t="array" ref="T491:U491">_xlfn.XLOOKUP(Q491,匹配表1065!L:L,匹配表1065!M:N)</f>
        <v>脑血管</v>
      </c>
      <c r="U491" s="94" t="str">
        <v>神经内科</v>
      </c>
      <c r="V491" s="95" t="s">
        <v>42</v>
      </c>
      <c r="W491" s="93">
        <f>_xlfn.XLOOKUP(M491,匹配表1065!D:D,匹配表1065!F:F)*N491</f>
        <v>12</v>
      </c>
    </row>
    <row r="492" customHeight="1" spans="1:23">
      <c r="A492" s="89" t="s">
        <v>25</v>
      </c>
      <c r="B492" s="90">
        <v>46122</v>
      </c>
      <c r="C492" s="91" t="str">
        <f t="shared" si="14"/>
        <v>4月第2周</v>
      </c>
      <c r="D492" s="89" t="s">
        <v>322</v>
      </c>
      <c r="E492" s="89" t="str">
        <f t="shared" si="15"/>
        <v>4月第2周--周5</v>
      </c>
      <c r="F492" s="92" t="s">
        <v>27</v>
      </c>
      <c r="G492" s="92" t="s">
        <v>104</v>
      </c>
      <c r="H492" s="92" t="str">
        <f>_xlfn.XLOOKUP(O492,匹配表1065!T:T,匹配表1065!W:W)</f>
        <v>济南市</v>
      </c>
      <c r="I492" s="89" t="str">
        <f>_xlfn.XLOOKUP(O492,匹配表1065!T:T,匹配表1065!X:X)</f>
        <v>PME2044</v>
      </c>
      <c r="J492" s="92" t="s">
        <v>105</v>
      </c>
      <c r="K492" s="89" cm="1">
        <f ca="1" t="array" ref="K492:L492">_xlfn.XLOOKUP(J492,匹配表1065!Y:Y,匹配表1065!AA:AB)</f>
        <v>8</v>
      </c>
      <c r="L492" s="89" t="str">
        <v>3个月以上</v>
      </c>
      <c r="M492" s="92" t="s">
        <v>35</v>
      </c>
      <c r="N492" s="92">
        <v>1</v>
      </c>
      <c r="O492" s="93" t="str">
        <f>_xlfn.XLOOKUP(P492,匹配表1065!U:U,匹配表1065!T:T)</f>
        <v>HO00371069</v>
      </c>
      <c r="P492" s="89" t="s">
        <v>315</v>
      </c>
      <c r="Q492" s="92" t="s">
        <v>316</v>
      </c>
      <c r="R492" s="89" t="str">
        <f>_xlfn.XLOOKUP(Q492,匹配表1065!L:L,匹配表1065!O:O)</f>
        <v>B</v>
      </c>
      <c r="S492" s="93" t="str">
        <f>IFERROR(_xlfn.XLOOKUP(Q492,匹配表1065!AI:AI,匹配表1065!AJ:AJ),"绿标")</f>
        <v>绿标</v>
      </c>
      <c r="T492" s="93" t="str" cm="1">
        <f t="array" ref="T492:U492">_xlfn.XLOOKUP(Q492,匹配表1065!L:L,匹配表1065!M:N)</f>
        <v>脑血管</v>
      </c>
      <c r="U492" s="94" t="str">
        <v>神经内科</v>
      </c>
      <c r="V492" s="95" t="s">
        <v>58</v>
      </c>
      <c r="W492" s="93">
        <f>_xlfn.XLOOKUP(M492,匹配表1065!D:D,匹配表1065!F:F)*N492</f>
        <v>4</v>
      </c>
    </row>
    <row r="493" customHeight="1" spans="1:23">
      <c r="A493" s="89" t="s">
        <v>25</v>
      </c>
      <c r="B493" s="90">
        <v>46122</v>
      </c>
      <c r="C493" s="91" t="str">
        <f t="shared" si="14"/>
        <v>4月第2周</v>
      </c>
      <c r="D493" s="89" t="s">
        <v>322</v>
      </c>
      <c r="E493" s="89" t="str">
        <f t="shared" si="15"/>
        <v>4月第2周--周5</v>
      </c>
      <c r="F493" s="92" t="s">
        <v>27</v>
      </c>
      <c r="G493" s="92" t="s">
        <v>104</v>
      </c>
      <c r="H493" s="92" t="str">
        <f>_xlfn.XLOOKUP(O493,匹配表1065!T:T,匹配表1065!W:W)</f>
        <v>济南市</v>
      </c>
      <c r="I493" s="89" t="str">
        <f>_xlfn.XLOOKUP(O493,匹配表1065!T:T,匹配表1065!X:X)</f>
        <v>PME2025</v>
      </c>
      <c r="J493" s="92" t="s">
        <v>128</v>
      </c>
      <c r="K493" s="89" cm="1">
        <f ca="1" t="array" ref="K493:L493">_xlfn.XLOOKUP(J493,匹配表1065!Y:Y,匹配表1065!AA:AB)</f>
        <v>13</v>
      </c>
      <c r="L493" s="89" t="str">
        <v>3个月以上</v>
      </c>
      <c r="M493" s="92" t="s">
        <v>30</v>
      </c>
      <c r="N493" s="92">
        <v>1</v>
      </c>
      <c r="O493" s="93" t="str">
        <f>_xlfn.XLOOKUP(P493,匹配表1065!U:U,匹配表1065!T:T)</f>
        <v>HO00001400</v>
      </c>
      <c r="P493" s="89" t="s">
        <v>112</v>
      </c>
      <c r="Q493" s="92" t="s">
        <v>131</v>
      </c>
      <c r="R493" s="89" t="str">
        <f>_xlfn.XLOOKUP(Q493,匹配表1065!L:L,匹配表1065!O:O)</f>
        <v>B</v>
      </c>
      <c r="S493" s="93" t="str">
        <f>IFERROR(_xlfn.XLOOKUP(Q493,匹配表1065!AI:AI,匹配表1065!AJ:AJ),"绿标")</f>
        <v>红标</v>
      </c>
      <c r="T493" s="93" t="str" cm="1">
        <f t="array" ref="T493:U493">_xlfn.XLOOKUP(Q493,匹配表1065!L:L,匹配表1065!M:N)</f>
        <v>脑血管</v>
      </c>
      <c r="U493" s="94" t="str">
        <v>神经内科</v>
      </c>
      <c r="V493" s="95" t="s">
        <v>42</v>
      </c>
      <c r="W493" s="93">
        <f>_xlfn.XLOOKUP(M493,匹配表1065!D:D,匹配表1065!F:F)*N493</f>
        <v>12</v>
      </c>
    </row>
    <row r="494" customHeight="1" spans="1:23">
      <c r="A494" s="89" t="s">
        <v>25</v>
      </c>
      <c r="B494" s="90">
        <v>46122</v>
      </c>
      <c r="C494" s="91" t="str">
        <f t="shared" si="14"/>
        <v>4月第2周</v>
      </c>
      <c r="D494" s="89" t="s">
        <v>322</v>
      </c>
      <c r="E494" s="89" t="str">
        <f t="shared" si="15"/>
        <v>4月第2周--周5</v>
      </c>
      <c r="F494" s="92" t="s">
        <v>27</v>
      </c>
      <c r="G494" s="92" t="s">
        <v>104</v>
      </c>
      <c r="H494" s="92" t="str">
        <f>_xlfn.XLOOKUP(O494,匹配表1065!T:T,匹配表1065!W:W)</f>
        <v>济南市</v>
      </c>
      <c r="I494" s="89" t="str">
        <f>_xlfn.XLOOKUP(O494,匹配表1065!T:T,匹配表1065!X:X)</f>
        <v>PME2025</v>
      </c>
      <c r="J494" s="92" t="s">
        <v>128</v>
      </c>
      <c r="K494" s="89" cm="1">
        <f ca="1" t="array" ref="K494:L494">_xlfn.XLOOKUP(J494,匹配表1065!Y:Y,匹配表1065!AA:AB)</f>
        <v>13</v>
      </c>
      <c r="L494" s="89" t="str">
        <v>3个月以上</v>
      </c>
      <c r="M494" s="92" t="s">
        <v>35</v>
      </c>
      <c r="N494" s="92">
        <v>1</v>
      </c>
      <c r="O494" s="93" t="str">
        <f>_xlfn.XLOOKUP(P494,匹配表1065!U:U,匹配表1065!T:T)</f>
        <v>HO00001400</v>
      </c>
      <c r="P494" s="89" t="s">
        <v>112</v>
      </c>
      <c r="Q494" s="92" t="s">
        <v>132</v>
      </c>
      <c r="R494" s="89" t="str">
        <f>_xlfn.XLOOKUP(Q494,匹配表1065!L:L,匹配表1065!O:O)</f>
        <v>D</v>
      </c>
      <c r="S494" s="93" t="str">
        <f>IFERROR(_xlfn.XLOOKUP(Q494,匹配表1065!AI:AI,匹配表1065!AJ:AJ),"绿标")</f>
        <v>绿标</v>
      </c>
      <c r="T494" s="93" t="str" cm="1">
        <f t="array" ref="T494:U494">_xlfn.XLOOKUP(Q494,匹配表1065!L:L,匹配表1065!M:N)</f>
        <v>抑郁焦虑</v>
      </c>
      <c r="U494" s="94" t="str">
        <v>精神心理科</v>
      </c>
      <c r="V494" s="95" t="s">
        <v>58</v>
      </c>
      <c r="W494" s="93">
        <f>_xlfn.XLOOKUP(M494,匹配表1065!D:D,匹配表1065!F:F)*N494</f>
        <v>4</v>
      </c>
    </row>
    <row r="495" customHeight="1" spans="1:23">
      <c r="A495" s="89" t="s">
        <v>25</v>
      </c>
      <c r="B495" s="90">
        <v>46122</v>
      </c>
      <c r="C495" s="91" t="str">
        <f t="shared" si="14"/>
        <v>4月第2周</v>
      </c>
      <c r="D495" s="89" t="s">
        <v>322</v>
      </c>
      <c r="E495" s="89" t="str">
        <f t="shared" si="15"/>
        <v>4月第2周--周5</v>
      </c>
      <c r="F495" s="92" t="s">
        <v>27</v>
      </c>
      <c r="G495" s="92" t="s">
        <v>104</v>
      </c>
      <c r="H495" s="92" t="str">
        <f>_xlfn.XLOOKUP(O495,匹配表1065!T:T,匹配表1065!W:W)</f>
        <v>济南市</v>
      </c>
      <c r="I495" s="89" t="str">
        <f>_xlfn.XLOOKUP(O495,匹配表1065!T:T,匹配表1065!X:X)</f>
        <v>PME2029</v>
      </c>
      <c r="J495" s="92" t="s">
        <v>128</v>
      </c>
      <c r="K495" s="89" cm="1">
        <f ca="1" t="array" ref="K495:L495">_xlfn.XLOOKUP(J495,匹配表1065!Y:Y,匹配表1065!AA:AB)</f>
        <v>13</v>
      </c>
      <c r="L495" s="89" t="str">
        <v>3个月以上</v>
      </c>
      <c r="M495" s="92" t="s">
        <v>35</v>
      </c>
      <c r="N495" s="92">
        <v>1</v>
      </c>
      <c r="O495" s="93" t="str">
        <f>_xlfn.XLOOKUP(P495,匹配表1065!U:U,匹配表1065!T:T)</f>
        <v>HO00001403</v>
      </c>
      <c r="P495" s="89" t="s">
        <v>329</v>
      </c>
      <c r="Q495" s="92" t="s">
        <v>330</v>
      </c>
      <c r="R495" s="89" t="str">
        <f>_xlfn.XLOOKUP(Q495,匹配表1065!L:L,匹配表1065!O:O)</f>
        <v>A</v>
      </c>
      <c r="S495" s="93" t="str">
        <f>IFERROR(_xlfn.XLOOKUP(Q495,匹配表1065!AI:AI,匹配表1065!AJ:AJ),"绿标")</f>
        <v>黑标</v>
      </c>
      <c r="T495" s="93" t="str" cm="1">
        <f t="array" ref="T495:U495">_xlfn.XLOOKUP(Q495,匹配表1065!L:L,匹配表1065!M:N)</f>
        <v>头痛</v>
      </c>
      <c r="U495" s="94" t="str">
        <v>神经内科</v>
      </c>
      <c r="V495" s="95" t="s">
        <v>33</v>
      </c>
      <c r="W495" s="93">
        <f>_xlfn.XLOOKUP(M495,匹配表1065!D:D,匹配表1065!F:F)*N495</f>
        <v>4</v>
      </c>
    </row>
    <row r="496" customHeight="1" spans="1:23">
      <c r="A496" s="89" t="s">
        <v>25</v>
      </c>
      <c r="B496" s="90">
        <v>46122</v>
      </c>
      <c r="C496" s="91" t="str">
        <f t="shared" si="14"/>
        <v>4月第2周</v>
      </c>
      <c r="D496" s="89" t="s">
        <v>322</v>
      </c>
      <c r="E496" s="89" t="str">
        <f t="shared" si="15"/>
        <v>4月第2周--周5</v>
      </c>
      <c r="F496" s="92" t="s">
        <v>27</v>
      </c>
      <c r="G496" s="92" t="s">
        <v>92</v>
      </c>
      <c r="H496" s="92" t="str">
        <f>_xlfn.XLOOKUP(O496,匹配表1065!T:T,匹配表1065!W:W)</f>
        <v>合肥市</v>
      </c>
      <c r="I496" s="89" t="str">
        <f>_xlfn.XLOOKUP(O496,匹配表1065!T:T,匹配表1065!X:X)</f>
        <v>PME2047</v>
      </c>
      <c r="J496" s="92" t="s">
        <v>97</v>
      </c>
      <c r="K496" s="89" cm="1">
        <f ca="1" t="array" ref="K496:L496">_xlfn.XLOOKUP(J496,匹配表1065!Y:Y,匹配表1065!AA:AB)</f>
        <v>2</v>
      </c>
      <c r="L496" s="89" t="str">
        <v>3个月以内</v>
      </c>
      <c r="M496" s="92" t="s">
        <v>30</v>
      </c>
      <c r="N496" s="92">
        <v>1</v>
      </c>
      <c r="O496" s="93" t="str">
        <f>_xlfn.XLOOKUP(P496,匹配表1065!U:U,匹配表1065!T:T)</f>
        <v>HO00000005</v>
      </c>
      <c r="P496" s="89" t="s">
        <v>98</v>
      </c>
      <c r="Q496" s="92" t="s">
        <v>208</v>
      </c>
      <c r="R496" s="89" t="str">
        <f>_xlfn.XLOOKUP(Q496,匹配表1065!L:L,匹配表1065!O:O)</f>
        <v>A</v>
      </c>
      <c r="S496" s="93" t="str">
        <f>IFERROR(_xlfn.XLOOKUP(Q496,匹配表1065!AI:AI,匹配表1065!AJ:AJ),"绿标")</f>
        <v>黑标</v>
      </c>
      <c r="T496" s="93" t="str" cm="1">
        <f t="array" ref="T496:U496">_xlfn.XLOOKUP(Q496,匹配表1065!L:L,匹配表1065!M:N)</f>
        <v>头痛</v>
      </c>
      <c r="U496" s="94" t="str">
        <v>神经内科</v>
      </c>
      <c r="V496" s="95" t="s">
        <v>58</v>
      </c>
      <c r="W496" s="93">
        <f>_xlfn.XLOOKUP(M496,匹配表1065!D:D,匹配表1065!F:F)*N496</f>
        <v>12</v>
      </c>
    </row>
    <row r="497" customHeight="1" spans="1:23">
      <c r="A497" s="89" t="s">
        <v>25</v>
      </c>
      <c r="B497" s="90">
        <v>46122</v>
      </c>
      <c r="C497" s="91" t="str">
        <f t="shared" si="14"/>
        <v>4月第2周</v>
      </c>
      <c r="D497" s="89" t="s">
        <v>322</v>
      </c>
      <c r="E497" s="89" t="str">
        <f t="shared" si="15"/>
        <v>4月第2周--周5</v>
      </c>
      <c r="F497" s="92" t="s">
        <v>27</v>
      </c>
      <c r="G497" s="92" t="s">
        <v>92</v>
      </c>
      <c r="H497" s="92" t="str">
        <f>_xlfn.XLOOKUP(O497,匹配表1065!T:T,匹配表1065!W:W)</f>
        <v>合肥市</v>
      </c>
      <c r="I497" s="89" t="str">
        <f>_xlfn.XLOOKUP(O497,匹配表1065!T:T,匹配表1065!X:X)</f>
        <v>PME2007</v>
      </c>
      <c r="J497" s="92" t="s">
        <v>93</v>
      </c>
      <c r="K497" s="89" cm="1">
        <f ca="1" t="array" ref="K497:L497">_xlfn.XLOOKUP(J497,匹配表1065!Y:Y,匹配表1065!AA:AB)</f>
        <v>9</v>
      </c>
      <c r="L497" s="89" t="str">
        <v>3个月以上</v>
      </c>
      <c r="M497" s="92" t="s">
        <v>55</v>
      </c>
      <c r="N497" s="92">
        <v>1</v>
      </c>
      <c r="O497" s="93" t="str">
        <f>_xlfn.XLOOKUP(P497,匹配表1065!U:U,匹配表1065!T:T)</f>
        <v>HO00000001</v>
      </c>
      <c r="P497" s="89" t="s">
        <v>94</v>
      </c>
      <c r="Q497" s="92" t="s">
        <v>284</v>
      </c>
      <c r="R497" s="89" t="str">
        <f>_xlfn.XLOOKUP(Q497,匹配表1065!L:L,匹配表1065!O:O)</f>
        <v>A</v>
      </c>
      <c r="S497" s="93" t="str">
        <f>IFERROR(_xlfn.XLOOKUP(Q497,匹配表1065!AI:AI,匹配表1065!AJ:AJ),"绿标")</f>
        <v>绿标</v>
      </c>
      <c r="T497" s="93" t="str" cm="1">
        <f t="array" ref="T497:U497">_xlfn.XLOOKUP(Q497,匹配表1065!L:L,匹配表1065!M:N)</f>
        <v>头痛</v>
      </c>
      <c r="U497" s="94" t="str">
        <v>神经内科</v>
      </c>
      <c r="V497" s="95" t="s">
        <v>58</v>
      </c>
      <c r="W497" s="93">
        <f>_xlfn.XLOOKUP(M497,匹配表1065!D:D,匹配表1065!F:F)*N497</f>
        <v>8</v>
      </c>
    </row>
    <row r="498" customHeight="1" spans="1:23">
      <c r="A498" s="89" t="s">
        <v>25</v>
      </c>
      <c r="B498" s="90">
        <v>46122</v>
      </c>
      <c r="C498" s="91" t="str">
        <f t="shared" si="14"/>
        <v>4月第2周</v>
      </c>
      <c r="D498" s="89" t="s">
        <v>322</v>
      </c>
      <c r="E498" s="89" t="str">
        <f t="shared" si="15"/>
        <v>4月第2周--周5</v>
      </c>
      <c r="F498" s="92" t="s">
        <v>27</v>
      </c>
      <c r="G498" s="89" t="s">
        <v>63</v>
      </c>
      <c r="H498" s="92" t="str">
        <f>_xlfn.XLOOKUP(O498,匹配表1065!T:T,匹配表1065!W:W)</f>
        <v>南京市</v>
      </c>
      <c r="I498" s="89" t="str">
        <f>_xlfn.XLOOKUP(O498,匹配表1065!T:T,匹配表1065!X:X)</f>
        <v>PME2001</v>
      </c>
      <c r="J498" s="92" t="s">
        <v>64</v>
      </c>
      <c r="K498" s="89" cm="1">
        <f ca="1" t="array" ref="K498:L498">_xlfn.XLOOKUP(J498,匹配表1065!Y:Y,匹配表1065!AA:AB)</f>
        <v>31</v>
      </c>
      <c r="L498" s="89" t="str">
        <v>3个月以上</v>
      </c>
      <c r="M498" s="92" t="s">
        <v>30</v>
      </c>
      <c r="N498" s="92">
        <v>1</v>
      </c>
      <c r="O498" s="93" t="str">
        <f>_xlfn.XLOOKUP(P498,匹配表1065!U:U,匹配表1065!T:T)</f>
        <v>HO00000958</v>
      </c>
      <c r="P498" s="89" t="s">
        <v>65</v>
      </c>
      <c r="Q498" s="92" t="s">
        <v>209</v>
      </c>
      <c r="R498" s="89" t="str">
        <f>_xlfn.XLOOKUP(Q498,匹配表1065!L:L,匹配表1065!O:O)</f>
        <v>C</v>
      </c>
      <c r="S498" s="93" t="str">
        <f>IFERROR(_xlfn.XLOOKUP(Q498,匹配表1065!AI:AI,匹配表1065!AJ:AJ),"绿标")</f>
        <v>红标</v>
      </c>
      <c r="T498" s="93" t="str" cm="1">
        <f t="array" ref="T498:U498">_xlfn.XLOOKUP(Q498,匹配表1065!L:L,匹配表1065!M:N)</f>
        <v>眩晕</v>
      </c>
      <c r="U498" s="94" t="str">
        <v>耳鼻喉科</v>
      </c>
      <c r="V498" s="95" t="s">
        <v>70</v>
      </c>
      <c r="W498" s="93">
        <f>_xlfn.XLOOKUP(M498,匹配表1065!D:D,匹配表1065!F:F)*N498</f>
        <v>12</v>
      </c>
    </row>
    <row r="499" customHeight="1" spans="1:23">
      <c r="A499" s="89" t="s">
        <v>25</v>
      </c>
      <c r="B499" s="90">
        <v>46122</v>
      </c>
      <c r="C499" s="91" t="str">
        <f t="shared" si="14"/>
        <v>4月第2周</v>
      </c>
      <c r="D499" s="89" t="s">
        <v>322</v>
      </c>
      <c r="E499" s="89" t="str">
        <f t="shared" si="15"/>
        <v>4月第2周--周5</v>
      </c>
      <c r="F499" s="92" t="s">
        <v>27</v>
      </c>
      <c r="G499" s="89" t="s">
        <v>63</v>
      </c>
      <c r="H499" s="92" t="str">
        <f>_xlfn.XLOOKUP(O499,匹配表1065!T:T,匹配表1065!W:W)</f>
        <v>南京市</v>
      </c>
      <c r="I499" s="89" t="str">
        <f>_xlfn.XLOOKUP(O499,匹配表1065!T:T,匹配表1065!X:X)</f>
        <v>PME2001</v>
      </c>
      <c r="J499" s="92" t="s">
        <v>64</v>
      </c>
      <c r="K499" s="89" cm="1">
        <f ca="1" t="array" ref="K499:L499">_xlfn.XLOOKUP(J499,匹配表1065!Y:Y,匹配表1065!AA:AB)</f>
        <v>31</v>
      </c>
      <c r="L499" s="89" t="str">
        <v>3个月以上</v>
      </c>
      <c r="M499" s="92" t="s">
        <v>30</v>
      </c>
      <c r="N499" s="92">
        <v>1</v>
      </c>
      <c r="O499" s="93" t="str">
        <f>_xlfn.XLOOKUP(P499,匹配表1065!U:U,匹配表1065!T:T)</f>
        <v>HO00000958</v>
      </c>
      <c r="P499" s="89" t="s">
        <v>65</v>
      </c>
      <c r="Q499" s="92" t="s">
        <v>66</v>
      </c>
      <c r="R499" s="89" t="str">
        <f>_xlfn.XLOOKUP(Q499,匹配表1065!L:L,匹配表1065!O:O)</f>
        <v>A</v>
      </c>
      <c r="S499" s="93" t="str">
        <f>IFERROR(_xlfn.XLOOKUP(Q499,匹配表1065!AI:AI,匹配表1065!AJ:AJ),"绿标")</f>
        <v>红标</v>
      </c>
      <c r="T499" s="93" t="str" cm="1">
        <f t="array" ref="T499:U499">_xlfn.XLOOKUP(Q499,匹配表1065!L:L,匹配表1065!M:N)</f>
        <v>头痛</v>
      </c>
      <c r="U499" s="94" t="str">
        <v>神经内科</v>
      </c>
      <c r="V499" s="95" t="s">
        <v>33</v>
      </c>
      <c r="W499" s="93">
        <f>_xlfn.XLOOKUP(M499,匹配表1065!D:D,匹配表1065!F:F)*N499</f>
        <v>12</v>
      </c>
    </row>
    <row r="500" customHeight="1" spans="1:23">
      <c r="A500" s="89" t="s">
        <v>25</v>
      </c>
      <c r="B500" s="90">
        <v>46122</v>
      </c>
      <c r="C500" s="91" t="str">
        <f t="shared" si="14"/>
        <v>4月第2周</v>
      </c>
      <c r="D500" s="89" t="s">
        <v>322</v>
      </c>
      <c r="E500" s="89" t="str">
        <f t="shared" si="15"/>
        <v>4月第2周--周5</v>
      </c>
      <c r="F500" s="92" t="s">
        <v>27</v>
      </c>
      <c r="G500" s="89" t="s">
        <v>63</v>
      </c>
      <c r="H500" s="92" t="str">
        <f>_xlfn.XLOOKUP(O500,匹配表1065!T:T,匹配表1065!W:W)</f>
        <v>南京市</v>
      </c>
      <c r="I500" s="89" t="str">
        <f>_xlfn.XLOOKUP(O500,匹配表1065!T:T,匹配表1065!X:X)</f>
        <v>PME2001</v>
      </c>
      <c r="J500" s="92" t="s">
        <v>64</v>
      </c>
      <c r="K500" s="89" cm="1">
        <f ca="1" t="array" ref="K500:L500">_xlfn.XLOOKUP(J500,匹配表1065!Y:Y,匹配表1065!AA:AB)</f>
        <v>31</v>
      </c>
      <c r="L500" s="89" t="str">
        <v>3个月以上</v>
      </c>
      <c r="M500" s="92" t="s">
        <v>30</v>
      </c>
      <c r="N500" s="92">
        <v>1</v>
      </c>
      <c r="O500" s="93" t="str">
        <f>_xlfn.XLOOKUP(P500,匹配表1065!U:U,匹配表1065!T:T)</f>
        <v>HO00000958</v>
      </c>
      <c r="P500" s="89" t="s">
        <v>65</v>
      </c>
      <c r="Q500" s="92" t="s">
        <v>68</v>
      </c>
      <c r="R500" s="89" t="str">
        <f>_xlfn.XLOOKUP(Q500,匹配表1065!L:L,匹配表1065!O:O)</f>
        <v>A</v>
      </c>
      <c r="S500" s="93" t="str">
        <f>IFERROR(_xlfn.XLOOKUP(Q500,匹配表1065!AI:AI,匹配表1065!AJ:AJ),"绿标")</f>
        <v>红标</v>
      </c>
      <c r="T500" s="93" t="str" cm="1">
        <f t="array" ref="T500:U500">_xlfn.XLOOKUP(Q500,匹配表1065!L:L,匹配表1065!M:N)</f>
        <v>头痛</v>
      </c>
      <c r="U500" s="94" t="str">
        <v>神经内科</v>
      </c>
      <c r="V500" s="95" t="s">
        <v>58</v>
      </c>
      <c r="W500" s="93">
        <f>_xlfn.XLOOKUP(M500,匹配表1065!D:D,匹配表1065!F:F)*N500</f>
        <v>12</v>
      </c>
    </row>
    <row r="501" customHeight="1" spans="1:23">
      <c r="A501" s="89" t="s">
        <v>25</v>
      </c>
      <c r="B501" s="90">
        <v>46122</v>
      </c>
      <c r="C501" s="91" t="str">
        <f t="shared" si="14"/>
        <v>4月第2周</v>
      </c>
      <c r="D501" s="89" t="s">
        <v>322</v>
      </c>
      <c r="E501" s="89" t="str">
        <f t="shared" si="15"/>
        <v>4月第2周--周5</v>
      </c>
      <c r="F501" s="92" t="s">
        <v>27</v>
      </c>
      <c r="G501" s="89" t="s">
        <v>63</v>
      </c>
      <c r="H501" s="92" t="str">
        <f>_xlfn.XLOOKUP(O501,匹配表1065!T:T,匹配表1065!W:W)</f>
        <v>南京市</v>
      </c>
      <c r="I501" s="89" t="str">
        <f>_xlfn.XLOOKUP(O501,匹配表1065!T:T,匹配表1065!X:X)</f>
        <v>PME2001</v>
      </c>
      <c r="J501" s="92" t="s">
        <v>64</v>
      </c>
      <c r="K501" s="89" cm="1">
        <f ca="1" t="array" ref="K501:L501">_xlfn.XLOOKUP(J501,匹配表1065!Y:Y,匹配表1065!AA:AB)</f>
        <v>31</v>
      </c>
      <c r="L501" s="89" t="str">
        <v>3个月以上</v>
      </c>
      <c r="M501" s="92" t="s">
        <v>35</v>
      </c>
      <c r="N501" s="92">
        <v>1</v>
      </c>
      <c r="O501" s="93" t="str">
        <f>_xlfn.XLOOKUP(P501,匹配表1065!U:U,匹配表1065!T:T)</f>
        <v>HO00000958</v>
      </c>
      <c r="P501" s="89" t="s">
        <v>65</v>
      </c>
      <c r="Q501" s="92" t="s">
        <v>435</v>
      </c>
      <c r="R501" s="89" t="str">
        <f>_xlfn.XLOOKUP(Q501,匹配表1065!L:L,匹配表1065!O:O)</f>
        <v>B</v>
      </c>
      <c r="S501" s="93" t="str">
        <f>IFERROR(_xlfn.XLOOKUP(Q501,匹配表1065!AI:AI,匹配表1065!AJ:AJ),"绿标")</f>
        <v>绿标</v>
      </c>
      <c r="T501" s="93" t="str" cm="1">
        <f t="array" ref="T501:U501">_xlfn.XLOOKUP(Q501,匹配表1065!L:L,匹配表1065!M:N)</f>
        <v>脑血管</v>
      </c>
      <c r="U501" s="94" t="str">
        <v>神经内科</v>
      </c>
      <c r="V501" s="95" t="s">
        <v>58</v>
      </c>
      <c r="W501" s="93">
        <f>_xlfn.XLOOKUP(M501,匹配表1065!D:D,匹配表1065!F:F)*N501</f>
        <v>4</v>
      </c>
    </row>
    <row r="502" customHeight="1" spans="1:23">
      <c r="A502" s="89" t="s">
        <v>25</v>
      </c>
      <c r="B502" s="90">
        <v>46122</v>
      </c>
      <c r="C502" s="91" t="str">
        <f t="shared" si="14"/>
        <v>4月第2周</v>
      </c>
      <c r="D502" s="89" t="s">
        <v>322</v>
      </c>
      <c r="E502" s="89" t="str">
        <f t="shared" si="15"/>
        <v>4月第2周--周5</v>
      </c>
      <c r="F502" s="92" t="s">
        <v>27</v>
      </c>
      <c r="G502" s="89" t="s">
        <v>63</v>
      </c>
      <c r="H502" s="92" t="str">
        <f>_xlfn.XLOOKUP(O502,匹配表1065!T:T,匹配表1065!W:W)</f>
        <v>连云港市</v>
      </c>
      <c r="I502" s="89" t="str">
        <f>_xlfn.XLOOKUP(O502,匹配表1065!T:T,匹配表1065!X:X)</f>
        <v>PME2042</v>
      </c>
      <c r="J502" s="92" t="s">
        <v>74</v>
      </c>
      <c r="K502" s="89" cm="1">
        <f ca="1" t="array" ref="K502:L502">_xlfn.XLOOKUP(J502,匹配表1065!Y:Y,匹配表1065!AA:AB)</f>
        <v>7</v>
      </c>
      <c r="L502" s="89" t="str">
        <v>3个月以上</v>
      </c>
      <c r="M502" s="92" t="s">
        <v>35</v>
      </c>
      <c r="N502" s="92">
        <v>1</v>
      </c>
      <c r="O502" s="93" t="str">
        <f>_xlfn.XLOOKUP(P502,匹配表1065!U:U,匹配表1065!T:T)</f>
        <v>HO00001004</v>
      </c>
      <c r="P502" s="89" t="s">
        <v>75</v>
      </c>
      <c r="Q502" s="92" t="s">
        <v>279</v>
      </c>
      <c r="R502" s="89" t="str">
        <f>_xlfn.XLOOKUP(Q502,匹配表1065!L:L,匹配表1065!O:O)</f>
        <v>B</v>
      </c>
      <c r="S502" s="93" t="str">
        <f>IFERROR(_xlfn.XLOOKUP(Q502,匹配表1065!AI:AI,匹配表1065!AJ:AJ),"绿标")</f>
        <v>绿标</v>
      </c>
      <c r="T502" s="93" t="str" cm="1">
        <f t="array" ref="T502:U502">_xlfn.XLOOKUP(Q502,匹配表1065!L:L,匹配表1065!M:N)</f>
        <v>脑血管</v>
      </c>
      <c r="U502" s="94" t="str">
        <v>神经内科</v>
      </c>
      <c r="V502" s="95" t="s">
        <v>42</v>
      </c>
      <c r="W502" s="93">
        <f>_xlfn.XLOOKUP(M502,匹配表1065!D:D,匹配表1065!F:F)*N502</f>
        <v>4</v>
      </c>
    </row>
    <row r="503" customHeight="1" spans="1:23">
      <c r="A503" s="89" t="s">
        <v>25</v>
      </c>
      <c r="B503" s="90">
        <v>46122</v>
      </c>
      <c r="C503" s="91" t="str">
        <f t="shared" si="14"/>
        <v>4月第2周</v>
      </c>
      <c r="D503" s="89" t="s">
        <v>322</v>
      </c>
      <c r="E503" s="89" t="str">
        <f t="shared" si="15"/>
        <v>4月第2周--周5</v>
      </c>
      <c r="F503" s="92" t="s">
        <v>27</v>
      </c>
      <c r="G503" s="89" t="s">
        <v>63</v>
      </c>
      <c r="H503" s="92" t="str">
        <f>_xlfn.XLOOKUP(O503,匹配表1065!T:T,匹配表1065!W:W)</f>
        <v>徐州市</v>
      </c>
      <c r="I503" s="89" t="str">
        <f>_xlfn.XLOOKUP(O503,匹配表1065!T:T,匹配表1065!X:X)</f>
        <v>PME2008</v>
      </c>
      <c r="J503" s="92" t="s">
        <v>81</v>
      </c>
      <c r="K503" s="89" cm="1">
        <f ca="1" t="array" ref="K503:L503">_xlfn.XLOOKUP(J503,匹配表1065!Y:Y,匹配表1065!AA:AB)</f>
        <v>19</v>
      </c>
      <c r="L503" s="89" t="str">
        <v>3个月以上</v>
      </c>
      <c r="M503" s="92" t="s">
        <v>30</v>
      </c>
      <c r="N503" s="92">
        <v>1</v>
      </c>
      <c r="O503" s="93" t="str">
        <f>_xlfn.XLOOKUP(P503,匹配表1065!U:U,匹配表1065!T:T)</f>
        <v>HO00000989</v>
      </c>
      <c r="P503" s="89" t="s">
        <v>214</v>
      </c>
      <c r="Q503" s="92" t="s">
        <v>215</v>
      </c>
      <c r="R503" s="89" t="str">
        <f>_xlfn.XLOOKUP(Q503,匹配表1065!L:L,匹配表1065!O:O)</f>
        <v>A</v>
      </c>
      <c r="S503" s="93" t="str">
        <f>IFERROR(_xlfn.XLOOKUP(Q503,匹配表1065!AI:AI,匹配表1065!AJ:AJ),"绿标")</f>
        <v>红标</v>
      </c>
      <c r="T503" s="93" t="str" cm="1">
        <f t="array" ref="T503:U503">_xlfn.XLOOKUP(Q503,匹配表1065!L:L,匹配表1065!M:N)</f>
        <v>头痛</v>
      </c>
      <c r="U503" s="94" t="str">
        <v>神经内科</v>
      </c>
      <c r="V503" s="95" t="s">
        <v>42</v>
      </c>
      <c r="W503" s="93">
        <f>_xlfn.XLOOKUP(M503,匹配表1065!D:D,匹配表1065!F:F)*N503</f>
        <v>12</v>
      </c>
    </row>
    <row r="504" customHeight="1" spans="1:23">
      <c r="A504" s="89" t="s">
        <v>25</v>
      </c>
      <c r="B504" s="90">
        <v>46122</v>
      </c>
      <c r="C504" s="91" t="str">
        <f t="shared" si="14"/>
        <v>4月第2周</v>
      </c>
      <c r="D504" s="89" t="s">
        <v>322</v>
      </c>
      <c r="E504" s="89" t="str">
        <f t="shared" si="15"/>
        <v>4月第2周--周5</v>
      </c>
      <c r="F504" s="92" t="s">
        <v>27</v>
      </c>
      <c r="G504" s="89" t="s">
        <v>63</v>
      </c>
      <c r="H504" s="92" t="str">
        <f>_xlfn.XLOOKUP(O504,匹配表1065!T:T,匹配表1065!W:W)</f>
        <v>南京市</v>
      </c>
      <c r="I504" s="89" t="str">
        <f>_xlfn.XLOOKUP(O504,匹配表1065!T:T,匹配表1065!X:X)</f>
        <v>PME2002</v>
      </c>
      <c r="J504" s="92" t="s">
        <v>84</v>
      </c>
      <c r="K504" s="89" cm="1">
        <f ca="1" t="array" ref="K504:L504">_xlfn.XLOOKUP(J504,匹配表1065!Y:Y,匹配表1065!AA:AB)</f>
        <v>31</v>
      </c>
      <c r="L504" s="89" t="str">
        <v>3个月以上</v>
      </c>
      <c r="M504" s="92" t="s">
        <v>30</v>
      </c>
      <c r="N504" s="92">
        <v>2</v>
      </c>
      <c r="O504" s="93" t="str">
        <f>_xlfn.XLOOKUP(P504,匹配表1065!U:U,匹配表1065!T:T)</f>
        <v>HO00000964</v>
      </c>
      <c r="P504" s="89" t="s">
        <v>90</v>
      </c>
      <c r="Q504" s="92" t="s">
        <v>281</v>
      </c>
      <c r="R504" s="89" t="str">
        <f>_xlfn.XLOOKUP(Q504,匹配表1065!L:L,匹配表1065!O:O)</f>
        <v>A</v>
      </c>
      <c r="S504" s="93" t="str">
        <f>IFERROR(_xlfn.XLOOKUP(Q504,匹配表1065!AI:AI,匹配表1065!AJ:AJ),"绿标")</f>
        <v>红标</v>
      </c>
      <c r="T504" s="93" t="str" cm="1">
        <f t="array" ref="T504:U504">_xlfn.XLOOKUP(Q504,匹配表1065!L:L,匹配表1065!M:N)</f>
        <v>头痛</v>
      </c>
      <c r="U504" s="94" t="str">
        <v>神经内科</v>
      </c>
      <c r="V504" s="95" t="s">
        <v>42</v>
      </c>
      <c r="W504" s="93">
        <f>_xlfn.XLOOKUP(M504,匹配表1065!D:D,匹配表1065!F:F)*N504</f>
        <v>24</v>
      </c>
    </row>
    <row r="505" customHeight="1" spans="1:23">
      <c r="A505" s="89" t="s">
        <v>25</v>
      </c>
      <c r="B505" s="90">
        <v>46122</v>
      </c>
      <c r="C505" s="91" t="str">
        <f t="shared" si="14"/>
        <v>4月第2周</v>
      </c>
      <c r="D505" s="89" t="s">
        <v>322</v>
      </c>
      <c r="E505" s="89" t="str">
        <f t="shared" si="15"/>
        <v>4月第2周--周5</v>
      </c>
      <c r="F505" s="92" t="s">
        <v>27</v>
      </c>
      <c r="G505" s="89" t="s">
        <v>63</v>
      </c>
      <c r="H505" s="92" t="str">
        <f>_xlfn.XLOOKUP(O505,匹配表1065!T:T,匹配表1065!W:W)</f>
        <v>南京市</v>
      </c>
      <c r="I505" s="89" t="str">
        <f>_xlfn.XLOOKUP(O505,匹配表1065!T:T,匹配表1065!X:X)</f>
        <v>PME2001</v>
      </c>
      <c r="J505" s="92" t="s">
        <v>77</v>
      </c>
      <c r="K505" s="89" cm="1">
        <f ca="1" t="array" ref="K505:L505">_xlfn.XLOOKUP(J505,匹配表1065!Y:Y,匹配表1065!AA:AB)</f>
        <v>8</v>
      </c>
      <c r="L505" s="89" t="str">
        <v>3个月以上</v>
      </c>
      <c r="M505" s="92" t="s">
        <v>30</v>
      </c>
      <c r="N505" s="92">
        <v>3</v>
      </c>
      <c r="O505" s="93" t="str">
        <f>_xlfn.XLOOKUP(P505,匹配表1065!U:U,匹配表1065!T:T)</f>
        <v>HO00000958</v>
      </c>
      <c r="P505" s="89" t="s">
        <v>65</v>
      </c>
      <c r="Q505" s="92" t="s">
        <v>216</v>
      </c>
      <c r="R505" s="89" t="str">
        <f>_xlfn.XLOOKUP(Q505,匹配表1065!L:L,匹配表1065!O:O)</f>
        <v>A</v>
      </c>
      <c r="S505" s="93" t="str">
        <f>IFERROR(_xlfn.XLOOKUP(Q505,匹配表1065!AI:AI,匹配表1065!AJ:AJ),"绿标")</f>
        <v>红标</v>
      </c>
      <c r="T505" s="93" t="str" cm="1">
        <f t="array" ref="T505:U505">_xlfn.XLOOKUP(Q505,匹配表1065!L:L,匹配表1065!M:N)</f>
        <v>头痛</v>
      </c>
      <c r="U505" s="94" t="str">
        <v>神经内科</v>
      </c>
      <c r="V505" s="95" t="s">
        <v>33</v>
      </c>
      <c r="W505" s="93">
        <f>_xlfn.XLOOKUP(M505,匹配表1065!D:D,匹配表1065!F:F)*N505</f>
        <v>36</v>
      </c>
    </row>
    <row r="506" customHeight="1" spans="1:23">
      <c r="A506" s="89" t="s">
        <v>25</v>
      </c>
      <c r="B506" s="90">
        <v>46122</v>
      </c>
      <c r="C506" s="91" t="str">
        <f t="shared" si="14"/>
        <v>4月第2周</v>
      </c>
      <c r="D506" s="89" t="s">
        <v>322</v>
      </c>
      <c r="E506" s="89" t="str">
        <f t="shared" si="15"/>
        <v>4月第2周--周5</v>
      </c>
      <c r="F506" s="92" t="s">
        <v>27</v>
      </c>
      <c r="G506" s="89" t="s">
        <v>63</v>
      </c>
      <c r="H506" s="92" t="str">
        <f>_xlfn.XLOOKUP(O506,匹配表1065!T:T,匹配表1065!W:W)</f>
        <v>南京市</v>
      </c>
      <c r="I506" s="89" t="str">
        <f>_xlfn.XLOOKUP(O506,匹配表1065!T:T,匹配表1065!X:X)</f>
        <v>PME2002</v>
      </c>
      <c r="J506" s="92" t="s">
        <v>84</v>
      </c>
      <c r="K506" s="89" cm="1">
        <f ca="1" t="array" ref="K506:L506">_xlfn.XLOOKUP(J506,匹配表1065!Y:Y,匹配表1065!AA:AB)</f>
        <v>31</v>
      </c>
      <c r="L506" s="89" t="str">
        <v>3个月以上</v>
      </c>
      <c r="M506" s="92" t="s">
        <v>30</v>
      </c>
      <c r="N506" s="92">
        <v>1</v>
      </c>
      <c r="O506" s="93" t="str">
        <f>_xlfn.XLOOKUP(P506,匹配表1065!U:U,匹配表1065!T:T)</f>
        <v>HO00000964</v>
      </c>
      <c r="P506" s="89" t="s">
        <v>90</v>
      </c>
      <c r="Q506" s="92" t="s">
        <v>283</v>
      </c>
      <c r="R506" s="89" t="str">
        <f>_xlfn.XLOOKUP(Q506,匹配表1065!L:L,匹配表1065!O:O)</f>
        <v>D</v>
      </c>
      <c r="S506" s="93" t="str">
        <f>IFERROR(_xlfn.XLOOKUP(Q506,匹配表1065!AI:AI,匹配表1065!AJ:AJ),"绿标")</f>
        <v>红标</v>
      </c>
      <c r="T506" s="93" t="str" cm="1">
        <f t="array" ref="T506:U506">_xlfn.XLOOKUP(Q506,匹配表1065!L:L,匹配表1065!M:N)</f>
        <v>疼痛</v>
      </c>
      <c r="U506" s="94" t="str">
        <v>疼痛科</v>
      </c>
      <c r="V506" s="95" t="s">
        <v>33</v>
      </c>
      <c r="W506" s="93">
        <f>_xlfn.XLOOKUP(M506,匹配表1065!D:D,匹配表1065!F:F)*N506</f>
        <v>12</v>
      </c>
    </row>
    <row r="507" customHeight="1" spans="1:23">
      <c r="A507" s="89" t="s">
        <v>25</v>
      </c>
      <c r="B507" s="90">
        <v>46122</v>
      </c>
      <c r="C507" s="91" t="str">
        <f t="shared" si="14"/>
        <v>4月第2周</v>
      </c>
      <c r="D507" s="89" t="s">
        <v>322</v>
      </c>
      <c r="E507" s="89" t="str">
        <f t="shared" si="15"/>
        <v>4月第2周--周5</v>
      </c>
      <c r="F507" s="92" t="s">
        <v>27</v>
      </c>
      <c r="G507" s="89" t="s">
        <v>63</v>
      </c>
      <c r="H507" s="92" t="str">
        <f>_xlfn.XLOOKUP(O507,匹配表1065!T:T,匹配表1065!W:W)</f>
        <v>南京市</v>
      </c>
      <c r="I507" s="89" t="str">
        <f>_xlfn.XLOOKUP(O507,匹配表1065!T:T,匹配表1065!X:X)</f>
        <v>PME2002</v>
      </c>
      <c r="J507" s="92" t="s">
        <v>84</v>
      </c>
      <c r="K507" s="89" cm="1">
        <f ca="1" t="array" ref="K507:L507">_xlfn.XLOOKUP(J507,匹配表1065!Y:Y,匹配表1065!AA:AB)</f>
        <v>31</v>
      </c>
      <c r="L507" s="89" t="str">
        <v>3个月以上</v>
      </c>
      <c r="M507" s="92" t="s">
        <v>35</v>
      </c>
      <c r="N507" s="92">
        <v>1</v>
      </c>
      <c r="O507" s="93" t="str">
        <f>_xlfn.XLOOKUP(P507,匹配表1065!U:U,匹配表1065!T:T)</f>
        <v>HO00000964</v>
      </c>
      <c r="P507" s="89" t="s">
        <v>90</v>
      </c>
      <c r="Q507" s="92" t="s">
        <v>283</v>
      </c>
      <c r="R507" s="89" t="str">
        <f>_xlfn.XLOOKUP(Q507,匹配表1065!L:L,匹配表1065!O:O)</f>
        <v>D</v>
      </c>
      <c r="S507" s="93" t="str">
        <f>IFERROR(_xlfn.XLOOKUP(Q507,匹配表1065!AI:AI,匹配表1065!AJ:AJ),"绿标")</f>
        <v>红标</v>
      </c>
      <c r="T507" s="93" t="str" cm="1">
        <f t="array" ref="T507:U507">_xlfn.XLOOKUP(Q507,匹配表1065!L:L,匹配表1065!M:N)</f>
        <v>疼痛</v>
      </c>
      <c r="U507" s="94" t="str">
        <v>疼痛科</v>
      </c>
      <c r="V507" s="95" t="s">
        <v>58</v>
      </c>
      <c r="W507" s="93">
        <f>_xlfn.XLOOKUP(M507,匹配表1065!D:D,匹配表1065!F:F)*N507</f>
        <v>4</v>
      </c>
    </row>
    <row r="508" customHeight="1" spans="1:23">
      <c r="A508" s="89" t="s">
        <v>25</v>
      </c>
      <c r="B508" s="90">
        <v>46122</v>
      </c>
      <c r="C508" s="91" t="str">
        <f t="shared" si="14"/>
        <v>4月第2周</v>
      </c>
      <c r="D508" s="89" t="s">
        <v>322</v>
      </c>
      <c r="E508" s="89" t="str">
        <f t="shared" si="15"/>
        <v>4月第2周--周5</v>
      </c>
      <c r="F508" s="92" t="s">
        <v>27</v>
      </c>
      <c r="G508" s="89" t="s">
        <v>63</v>
      </c>
      <c r="H508" s="92" t="str">
        <f>_xlfn.XLOOKUP(O508,匹配表1065!T:T,匹配表1065!W:W)</f>
        <v>南京市</v>
      </c>
      <c r="I508" s="89" t="str">
        <f>_xlfn.XLOOKUP(O508,匹配表1065!T:T,匹配表1065!X:X)</f>
        <v>PME2002</v>
      </c>
      <c r="J508" s="92" t="s">
        <v>84</v>
      </c>
      <c r="K508" s="89" cm="1">
        <f ca="1" t="array" ref="K508:L508">_xlfn.XLOOKUP(J508,匹配表1065!Y:Y,匹配表1065!AA:AB)</f>
        <v>31</v>
      </c>
      <c r="L508" s="89" t="str">
        <v>3个月以上</v>
      </c>
      <c r="M508" s="92" t="s">
        <v>35</v>
      </c>
      <c r="N508" s="92">
        <v>1</v>
      </c>
      <c r="O508" s="93" t="str">
        <f>_xlfn.XLOOKUP(P508,匹配表1065!U:U,匹配表1065!T:T)</f>
        <v>HO00039936</v>
      </c>
      <c r="P508" s="89" t="s">
        <v>87</v>
      </c>
      <c r="Q508" s="92" t="s">
        <v>282</v>
      </c>
      <c r="R508" s="89" t="str">
        <f>_xlfn.XLOOKUP(Q508,匹配表1065!L:L,匹配表1065!O:O)</f>
        <v>B</v>
      </c>
      <c r="S508" s="93" t="str">
        <f>IFERROR(_xlfn.XLOOKUP(Q508,匹配表1065!AI:AI,匹配表1065!AJ:AJ),"绿标")</f>
        <v>红标</v>
      </c>
      <c r="T508" s="93" t="str" cm="1">
        <f t="array" ref="T508:U508">_xlfn.XLOOKUP(Q508,匹配表1065!L:L,匹配表1065!M:N)</f>
        <v>癫痫</v>
      </c>
      <c r="U508" s="94" t="str">
        <v>神经内科</v>
      </c>
      <c r="V508" s="95" t="s">
        <v>58</v>
      </c>
      <c r="W508" s="93">
        <f>_xlfn.XLOOKUP(M508,匹配表1065!D:D,匹配表1065!F:F)*N508</f>
        <v>4</v>
      </c>
    </row>
    <row r="509" customHeight="1" spans="1:23">
      <c r="A509" s="89" t="s">
        <v>25</v>
      </c>
      <c r="B509" s="90">
        <v>46122</v>
      </c>
      <c r="C509" s="91" t="str">
        <f t="shared" si="14"/>
        <v>4月第2周</v>
      </c>
      <c r="D509" s="89" t="s">
        <v>322</v>
      </c>
      <c r="E509" s="89" t="str">
        <f t="shared" si="15"/>
        <v>4月第2周--周5</v>
      </c>
      <c r="F509" s="92" t="s">
        <v>27</v>
      </c>
      <c r="G509" s="92" t="s">
        <v>136</v>
      </c>
      <c r="H509" s="92" t="str">
        <f>_xlfn.XLOOKUP(O509,匹配表1065!T:T,匹配表1065!W:W)</f>
        <v>青岛市</v>
      </c>
      <c r="I509" s="89" t="str">
        <f>_xlfn.XLOOKUP(O509,匹配表1065!T:T,匹配表1065!X:X)</f>
        <v>PME2033</v>
      </c>
      <c r="J509" s="92" t="s">
        <v>137</v>
      </c>
      <c r="K509" s="89" cm="1">
        <f ca="1" t="array" ref="K509:L509">_xlfn.XLOOKUP(J509,匹配表1065!Y:Y,匹配表1065!AA:AB)</f>
        <v>10</v>
      </c>
      <c r="L509" s="89" t="str">
        <v>3个月以上</v>
      </c>
      <c r="M509" s="92" t="s">
        <v>30</v>
      </c>
      <c r="N509" s="92">
        <v>1</v>
      </c>
      <c r="O509" s="93" t="str">
        <f>_xlfn.XLOOKUP(P509,匹配表1065!U:U,匹配表1065!T:T)</f>
        <v>HO00273985</v>
      </c>
      <c r="P509" s="89" t="s">
        <v>419</v>
      </c>
      <c r="Q509" s="92" t="s">
        <v>436</v>
      </c>
      <c r="R509" s="89" t="str">
        <f>_xlfn.XLOOKUP(Q509,匹配表1065!L:L,匹配表1065!O:O)</f>
        <v>D</v>
      </c>
      <c r="S509" s="93" t="str">
        <f>IFERROR(_xlfn.XLOOKUP(Q509,匹配表1065!AI:AI,匹配表1065!AJ:AJ),"绿标")</f>
        <v>红标</v>
      </c>
      <c r="T509" s="93" t="str" cm="1">
        <f t="array" ref="T509:U509">_xlfn.XLOOKUP(Q509,匹配表1065!L:L,匹配表1065!M:N)</f>
        <v>疼痛</v>
      </c>
      <c r="U509" s="94" t="str">
        <v>疼痛科</v>
      </c>
      <c r="V509" s="95" t="s">
        <v>67</v>
      </c>
      <c r="W509" s="93">
        <f>_xlfn.XLOOKUP(M509,匹配表1065!D:D,匹配表1065!F:F)*N509</f>
        <v>12</v>
      </c>
    </row>
    <row r="510" customHeight="1" spans="1:23">
      <c r="A510" s="89" t="s">
        <v>25</v>
      </c>
      <c r="B510" s="90">
        <v>46122</v>
      </c>
      <c r="C510" s="91" t="str">
        <f t="shared" si="14"/>
        <v>4月第2周</v>
      </c>
      <c r="D510" s="89" t="s">
        <v>322</v>
      </c>
      <c r="E510" s="89" t="str">
        <f t="shared" si="15"/>
        <v>4月第2周--周5</v>
      </c>
      <c r="F510" s="92" t="s">
        <v>27</v>
      </c>
      <c r="G510" s="92" t="s">
        <v>136</v>
      </c>
      <c r="H510" s="92" t="str">
        <f>_xlfn.XLOOKUP(O510,匹配表1065!T:T,匹配表1065!W:W)</f>
        <v>淄博市</v>
      </c>
      <c r="I510" s="89" t="str">
        <f>_xlfn.XLOOKUP(O510,匹配表1065!T:T,匹配表1065!X:X)</f>
        <v>PME2043</v>
      </c>
      <c r="J510" s="92" t="s">
        <v>140</v>
      </c>
      <c r="K510" s="89" cm="1">
        <f ca="1" t="array" ref="K510:L510">_xlfn.XLOOKUP(J510,匹配表1065!Y:Y,匹配表1065!AA:AB)</f>
        <v>9</v>
      </c>
      <c r="L510" s="89" t="str">
        <v>3个月以上</v>
      </c>
      <c r="M510" s="92" t="s">
        <v>30</v>
      </c>
      <c r="N510" s="92">
        <v>1</v>
      </c>
      <c r="O510" s="93" t="str">
        <f>_xlfn.XLOOKUP(P510,匹配表1065!U:U,匹配表1065!T:T)</f>
        <v>HO00024398</v>
      </c>
      <c r="P510" s="89" t="s">
        <v>141</v>
      </c>
      <c r="Q510" s="92" t="s">
        <v>298</v>
      </c>
      <c r="R510" s="89" t="str">
        <f>_xlfn.XLOOKUP(Q510,匹配表1065!L:L,匹配表1065!O:O)</f>
        <v>C</v>
      </c>
      <c r="S510" s="93" t="str">
        <f>IFERROR(_xlfn.XLOOKUP(Q510,匹配表1065!AI:AI,匹配表1065!AJ:AJ),"绿标")</f>
        <v>红标</v>
      </c>
      <c r="T510" s="93" t="str" cm="1">
        <f t="array" ref="T510:U510">_xlfn.XLOOKUP(Q510,匹配表1065!L:L,匹配表1065!M:N)</f>
        <v>眩晕</v>
      </c>
      <c r="U510" s="94" t="str">
        <v>神经内科</v>
      </c>
      <c r="V510" s="95" t="s">
        <v>70</v>
      </c>
      <c r="W510" s="93">
        <f>_xlfn.XLOOKUP(M510,匹配表1065!D:D,匹配表1065!F:F)*N510</f>
        <v>12</v>
      </c>
    </row>
    <row r="511" customHeight="1" spans="1:23">
      <c r="A511" s="89" t="s">
        <v>25</v>
      </c>
      <c r="B511" s="90">
        <v>46122</v>
      </c>
      <c r="C511" s="91" t="str">
        <f t="shared" si="14"/>
        <v>4月第2周</v>
      </c>
      <c r="D511" s="89" t="s">
        <v>322</v>
      </c>
      <c r="E511" s="89" t="str">
        <f t="shared" si="15"/>
        <v>4月第2周--周5</v>
      </c>
      <c r="F511" s="92" t="s">
        <v>27</v>
      </c>
      <c r="G511" s="92" t="s">
        <v>136</v>
      </c>
      <c r="H511" s="92" t="str">
        <f>_xlfn.XLOOKUP(O511,匹配表1065!T:T,匹配表1065!W:W)</f>
        <v>青岛市</v>
      </c>
      <c r="I511" s="89" t="str">
        <f>_xlfn.XLOOKUP(O511,匹配表1065!T:T,匹配表1065!X:X)</f>
        <v>PME2032</v>
      </c>
      <c r="J511" s="92" t="s">
        <v>143</v>
      </c>
      <c r="K511" s="89" cm="1">
        <f ca="1" t="array" ref="K511:L511">_xlfn.XLOOKUP(J511,匹配表1065!Y:Y,匹配表1065!AA:AB)</f>
        <v>31</v>
      </c>
      <c r="L511" s="89" t="str">
        <v>3个月以上</v>
      </c>
      <c r="M511" s="92" t="s">
        <v>30</v>
      </c>
      <c r="N511" s="92">
        <v>1</v>
      </c>
      <c r="O511" s="93" t="str">
        <f>_xlfn.XLOOKUP(P511,匹配表1065!U:U,匹配表1065!T:T)</f>
        <v>HO00001482</v>
      </c>
      <c r="P511" s="89" t="s">
        <v>146</v>
      </c>
      <c r="Q511" s="92" t="s">
        <v>149</v>
      </c>
      <c r="R511" s="89" t="str">
        <f>_xlfn.XLOOKUP(Q511,匹配表1065!L:L,匹配表1065!O:O)</f>
        <v>B</v>
      </c>
      <c r="S511" s="93" t="str">
        <f>IFERROR(_xlfn.XLOOKUP(Q511,匹配表1065!AI:AI,匹配表1065!AJ:AJ),"绿标")</f>
        <v>红标</v>
      </c>
      <c r="T511" s="93" t="str" cm="1">
        <f t="array" ref="T511:U511">_xlfn.XLOOKUP(Q511,匹配表1065!L:L,匹配表1065!M:N)</f>
        <v>脑血管</v>
      </c>
      <c r="U511" s="94" t="str">
        <v>神经内科</v>
      </c>
      <c r="V511" s="95" t="s">
        <v>67</v>
      </c>
      <c r="W511" s="93">
        <f>_xlfn.XLOOKUP(M511,匹配表1065!D:D,匹配表1065!F:F)*N511</f>
        <v>12</v>
      </c>
    </row>
    <row r="512" customHeight="1" spans="1:23">
      <c r="A512" s="89" t="s">
        <v>25</v>
      </c>
      <c r="B512" s="90">
        <v>46122</v>
      </c>
      <c r="C512" s="91" t="str">
        <f t="shared" si="14"/>
        <v>4月第2周</v>
      </c>
      <c r="D512" s="89" t="s">
        <v>322</v>
      </c>
      <c r="E512" s="89" t="str">
        <f t="shared" si="15"/>
        <v>4月第2周--周5</v>
      </c>
      <c r="F512" s="92" t="s">
        <v>27</v>
      </c>
      <c r="G512" s="92" t="s">
        <v>136</v>
      </c>
      <c r="H512" s="92" t="str">
        <f>_xlfn.XLOOKUP(O512,匹配表1065!T:T,匹配表1065!W:W)</f>
        <v>青岛市</v>
      </c>
      <c r="I512" s="89" t="str">
        <f>_xlfn.XLOOKUP(O512,匹配表1065!T:T,匹配表1065!X:X)</f>
        <v>PME2032</v>
      </c>
      <c r="J512" s="92" t="s">
        <v>143</v>
      </c>
      <c r="K512" s="89" cm="1">
        <f ca="1" t="array" ref="K512:L512">_xlfn.XLOOKUP(J512,匹配表1065!Y:Y,匹配表1065!AA:AB)</f>
        <v>31</v>
      </c>
      <c r="L512" s="89" t="str">
        <v>3个月以上</v>
      </c>
      <c r="M512" s="92" t="s">
        <v>55</v>
      </c>
      <c r="N512" s="92">
        <v>1</v>
      </c>
      <c r="O512" s="93" t="str">
        <f>_xlfn.XLOOKUP(P512,匹配表1065!U:U,匹配表1065!T:T)</f>
        <v>HO00001482</v>
      </c>
      <c r="P512" s="89" t="s">
        <v>146</v>
      </c>
      <c r="Q512" s="92" t="s">
        <v>299</v>
      </c>
      <c r="R512" s="89" t="str">
        <f>_xlfn.XLOOKUP(Q512,匹配表1065!L:L,匹配表1065!O:O)</f>
        <v>C</v>
      </c>
      <c r="S512" s="93" t="str">
        <f>IFERROR(_xlfn.XLOOKUP(Q512,匹配表1065!AI:AI,匹配表1065!AJ:AJ),"绿标")</f>
        <v>绿标</v>
      </c>
      <c r="T512" s="93" t="str" cm="1">
        <f t="array" ref="T512:U512">_xlfn.XLOOKUP(Q512,匹配表1065!L:L,匹配表1065!M:N)</f>
        <v>眩晕</v>
      </c>
      <c r="U512" s="94" t="str">
        <v>耳鼻喉科</v>
      </c>
      <c r="V512" s="95" t="s">
        <v>70</v>
      </c>
      <c r="W512" s="93">
        <f>_xlfn.XLOOKUP(M512,匹配表1065!D:D,匹配表1065!F:F)*N512</f>
        <v>8</v>
      </c>
    </row>
    <row r="513" customHeight="1" spans="1:23">
      <c r="A513" s="89" t="s">
        <v>25</v>
      </c>
      <c r="B513" s="90">
        <v>46122</v>
      </c>
      <c r="C513" s="91" t="str">
        <f t="shared" si="14"/>
        <v>4月第2周</v>
      </c>
      <c r="D513" s="89" t="s">
        <v>322</v>
      </c>
      <c r="E513" s="89" t="str">
        <f t="shared" si="15"/>
        <v>4月第2周--周5</v>
      </c>
      <c r="F513" s="92" t="s">
        <v>27</v>
      </c>
      <c r="G513" s="92" t="s">
        <v>136</v>
      </c>
      <c r="H513" s="92" t="str">
        <f>_xlfn.XLOOKUP(O513,匹配表1065!T:T,匹配表1065!W:W)</f>
        <v>青岛市</v>
      </c>
      <c r="I513" s="89" t="str">
        <f>_xlfn.XLOOKUP(O513,匹配表1065!T:T,匹配表1065!X:X)</f>
        <v>PME2032</v>
      </c>
      <c r="J513" s="92" t="s">
        <v>143</v>
      </c>
      <c r="K513" s="89" cm="1">
        <f ca="1" t="array" ref="K513:L513">_xlfn.XLOOKUP(J513,匹配表1065!Y:Y,匹配表1065!AA:AB)</f>
        <v>31</v>
      </c>
      <c r="L513" s="89" t="str">
        <v>3个月以上</v>
      </c>
      <c r="M513" s="92" t="s">
        <v>55</v>
      </c>
      <c r="N513" s="92">
        <v>1</v>
      </c>
      <c r="O513" s="93" t="str">
        <f>_xlfn.XLOOKUP(P513,匹配表1065!U:U,匹配表1065!T:T)</f>
        <v>HO00001482</v>
      </c>
      <c r="P513" s="89" t="s">
        <v>146</v>
      </c>
      <c r="Q513" s="92" t="s">
        <v>248</v>
      </c>
      <c r="R513" s="89" t="str">
        <f>_xlfn.XLOOKUP(Q513,匹配表1065!L:L,匹配表1065!O:O)</f>
        <v>A</v>
      </c>
      <c r="S513" s="93" t="str">
        <f>IFERROR(_xlfn.XLOOKUP(Q513,匹配表1065!AI:AI,匹配表1065!AJ:AJ),"绿标")</f>
        <v>红标</v>
      </c>
      <c r="T513" s="93" t="str" cm="1">
        <f t="array" ref="T513:U513">_xlfn.XLOOKUP(Q513,匹配表1065!L:L,匹配表1065!M:N)</f>
        <v>头痛</v>
      </c>
      <c r="U513" s="94" t="str">
        <v>神经内科</v>
      </c>
      <c r="V513" s="95" t="s">
        <v>70</v>
      </c>
      <c r="W513" s="93">
        <f>_xlfn.XLOOKUP(M513,匹配表1065!D:D,匹配表1065!F:F)*N513</f>
        <v>8</v>
      </c>
    </row>
    <row r="514" customHeight="1" spans="1:23">
      <c r="A514" s="89" t="s">
        <v>25</v>
      </c>
      <c r="B514" s="90">
        <v>46122</v>
      </c>
      <c r="C514" s="91" t="str">
        <f t="shared" ref="C514:C577" si="16">MONTH(B514)&amp;TEXT(WEEKNUM(B514,2)-WEEKNUM(B514+1-DAY(B514),2)+1,"月第0周")</f>
        <v>4月第2周</v>
      </c>
      <c r="D514" s="89" t="s">
        <v>322</v>
      </c>
      <c r="E514" s="89" t="str">
        <f t="shared" ref="E514:E577" si="17">D514&amp;"--"&amp;"周"&amp;WEEKDAY(B514,2)</f>
        <v>4月第2周--周5</v>
      </c>
      <c r="F514" s="92" t="s">
        <v>27</v>
      </c>
      <c r="G514" s="92" t="s">
        <v>136</v>
      </c>
      <c r="H514" s="92" t="str">
        <f>_xlfn.XLOOKUP(O514,匹配表1065!T:T,匹配表1065!W:W)</f>
        <v>青岛市</v>
      </c>
      <c r="I514" s="89" t="str">
        <f>_xlfn.XLOOKUP(O514,匹配表1065!T:T,匹配表1065!X:X)</f>
        <v>PME2035</v>
      </c>
      <c r="J514" s="92" t="s">
        <v>150</v>
      </c>
      <c r="K514" s="89" cm="1">
        <f ca="1" t="array" ref="K514:L514">_xlfn.XLOOKUP(J514,匹配表1065!Y:Y,匹配表1065!AA:AB)</f>
        <v>8</v>
      </c>
      <c r="L514" s="89" t="str">
        <v>3个月以上</v>
      </c>
      <c r="M514" s="92" t="s">
        <v>35</v>
      </c>
      <c r="N514" s="92">
        <v>1</v>
      </c>
      <c r="O514" s="93" t="str">
        <f>_xlfn.XLOOKUP(P514,匹配表1065!U:U,匹配表1065!T:T)</f>
        <v>HO00001476</v>
      </c>
      <c r="P514" s="89" t="s">
        <v>151</v>
      </c>
      <c r="Q514" s="92" t="s">
        <v>152</v>
      </c>
      <c r="R514" s="89" t="str">
        <f>_xlfn.XLOOKUP(Q514,匹配表1065!L:L,匹配表1065!O:O)</f>
        <v>C</v>
      </c>
      <c r="S514" s="93" t="str">
        <f>IFERROR(_xlfn.XLOOKUP(Q514,匹配表1065!AI:AI,匹配表1065!AJ:AJ),"绿标")</f>
        <v>红标</v>
      </c>
      <c r="T514" s="93" t="str" cm="1">
        <f t="array" ref="T514:U514">_xlfn.XLOOKUP(Q514,匹配表1065!L:L,匹配表1065!M:N)</f>
        <v>眩晕</v>
      </c>
      <c r="U514" s="94" t="str">
        <v>神经内科</v>
      </c>
      <c r="V514" s="95" t="s">
        <v>70</v>
      </c>
      <c r="W514" s="93">
        <f>_xlfn.XLOOKUP(M514,匹配表1065!D:D,匹配表1065!F:F)*N514</f>
        <v>4</v>
      </c>
    </row>
    <row r="515" customHeight="1" spans="1:23">
      <c r="A515" s="89" t="s">
        <v>25</v>
      </c>
      <c r="B515" s="90">
        <v>46122</v>
      </c>
      <c r="C515" s="91" t="str">
        <f t="shared" si="16"/>
        <v>4月第2周</v>
      </c>
      <c r="D515" s="89" t="s">
        <v>322</v>
      </c>
      <c r="E515" s="89" t="str">
        <f t="shared" si="17"/>
        <v>4月第2周--周5</v>
      </c>
      <c r="F515" s="92" t="s">
        <v>27</v>
      </c>
      <c r="G515" s="92" t="s">
        <v>136</v>
      </c>
      <c r="H515" s="92" t="str">
        <f>_xlfn.XLOOKUP(O515,匹配表1065!T:T,匹配表1065!W:W)</f>
        <v>青岛市</v>
      </c>
      <c r="I515" s="89" t="str">
        <f>_xlfn.XLOOKUP(O515,匹配表1065!T:T,匹配表1065!X:X)</f>
        <v>PME2035</v>
      </c>
      <c r="J515" s="92" t="s">
        <v>150</v>
      </c>
      <c r="K515" s="89" cm="1">
        <f ca="1" t="array" ref="K515:L515">_xlfn.XLOOKUP(J515,匹配表1065!Y:Y,匹配表1065!AA:AB)</f>
        <v>8</v>
      </c>
      <c r="L515" s="89" t="str">
        <v>3个月以上</v>
      </c>
      <c r="M515" s="92" t="s">
        <v>30</v>
      </c>
      <c r="N515" s="92">
        <v>1</v>
      </c>
      <c r="O515" s="93" t="str">
        <f>_xlfn.XLOOKUP(P515,匹配表1065!U:U,匹配表1065!T:T)</f>
        <v>HO00001483</v>
      </c>
      <c r="P515" s="89" t="s">
        <v>259</v>
      </c>
      <c r="Q515" s="92" t="s">
        <v>398</v>
      </c>
      <c r="R515" s="89" t="str">
        <f>_xlfn.XLOOKUP(Q515,匹配表1065!L:L,匹配表1065!O:O)</f>
        <v>C</v>
      </c>
      <c r="S515" s="93" t="str">
        <f>IFERROR(_xlfn.XLOOKUP(Q515,匹配表1065!AI:AI,匹配表1065!AJ:AJ),"绿标")</f>
        <v>绿标</v>
      </c>
      <c r="T515" s="93" t="str" cm="1">
        <f t="array" ref="T515:U515">_xlfn.XLOOKUP(Q515,匹配表1065!L:L,匹配表1065!M:N)</f>
        <v>眩晕</v>
      </c>
      <c r="U515" s="94" t="str">
        <v>耳鼻喉科</v>
      </c>
      <c r="V515" s="95" t="s">
        <v>70</v>
      </c>
      <c r="W515" s="93">
        <f>_xlfn.XLOOKUP(M515,匹配表1065!D:D,匹配表1065!F:F)*N515</f>
        <v>12</v>
      </c>
    </row>
    <row r="516" customHeight="1" spans="1:23">
      <c r="A516" s="89" t="s">
        <v>25</v>
      </c>
      <c r="B516" s="90">
        <v>46122</v>
      </c>
      <c r="C516" s="91" t="str">
        <f t="shared" si="16"/>
        <v>4月第2周</v>
      </c>
      <c r="D516" s="89" t="s">
        <v>322</v>
      </c>
      <c r="E516" s="89" t="str">
        <f t="shared" si="17"/>
        <v>4月第2周--周5</v>
      </c>
      <c r="F516" s="92" t="s">
        <v>27</v>
      </c>
      <c r="G516" s="92" t="s">
        <v>136</v>
      </c>
      <c r="H516" s="92" t="str">
        <f>_xlfn.XLOOKUP(O516,匹配表1065!T:T,匹配表1065!W:W)</f>
        <v>青岛市</v>
      </c>
      <c r="I516" s="89" t="str">
        <f>_xlfn.XLOOKUP(O516,匹配表1065!T:T,匹配表1065!X:X)</f>
        <v>PME2035</v>
      </c>
      <c r="J516" s="92" t="s">
        <v>150</v>
      </c>
      <c r="K516" s="89" cm="1">
        <f ca="1" t="array" ref="K516:L516">_xlfn.XLOOKUP(J516,匹配表1065!Y:Y,匹配表1065!AA:AB)</f>
        <v>8</v>
      </c>
      <c r="L516" s="89" t="str">
        <v>3个月以上</v>
      </c>
      <c r="M516" s="92" t="s">
        <v>35</v>
      </c>
      <c r="N516" s="92">
        <v>1</v>
      </c>
      <c r="O516" s="93" t="str">
        <f>_xlfn.XLOOKUP(P516,匹配表1065!U:U,匹配表1065!T:T)</f>
        <v>HO00001483</v>
      </c>
      <c r="P516" s="89" t="s">
        <v>259</v>
      </c>
      <c r="Q516" s="92" t="s">
        <v>437</v>
      </c>
      <c r="R516" s="89" t="str">
        <f>_xlfn.XLOOKUP(Q516,匹配表1065!L:L,匹配表1065!O:O)</f>
        <v>C</v>
      </c>
      <c r="S516" s="93" t="str">
        <f>IFERROR(_xlfn.XLOOKUP(Q516,匹配表1065!AI:AI,匹配表1065!AJ:AJ),"绿标")</f>
        <v>红标</v>
      </c>
      <c r="T516" s="93" t="str" cm="1">
        <f t="array" ref="T516:U516">_xlfn.XLOOKUP(Q516,匹配表1065!L:L,匹配表1065!M:N)</f>
        <v>眩晕</v>
      </c>
      <c r="U516" s="94" t="str">
        <v>耳鼻喉科</v>
      </c>
      <c r="V516" s="95" t="s">
        <v>70</v>
      </c>
      <c r="W516" s="93">
        <f>_xlfn.XLOOKUP(M516,匹配表1065!D:D,匹配表1065!F:F)*N516</f>
        <v>4</v>
      </c>
    </row>
    <row r="517" customHeight="1" spans="1:23">
      <c r="A517" s="89" t="s">
        <v>25</v>
      </c>
      <c r="B517" s="90">
        <v>46122</v>
      </c>
      <c r="C517" s="91" t="str">
        <f t="shared" si="16"/>
        <v>4月第2周</v>
      </c>
      <c r="D517" s="89" t="s">
        <v>322</v>
      </c>
      <c r="E517" s="89" t="str">
        <f t="shared" si="17"/>
        <v>4月第2周--周5</v>
      </c>
      <c r="F517" s="92" t="s">
        <v>27</v>
      </c>
      <c r="G517" s="92" t="s">
        <v>136</v>
      </c>
      <c r="H517" s="92" t="str">
        <f>_xlfn.XLOOKUP(O517,匹配表1065!T:T,匹配表1065!W:W)</f>
        <v>潍坊市</v>
      </c>
      <c r="I517" s="89" t="str">
        <f>_xlfn.XLOOKUP(O517,匹配表1065!T:T,匹配表1065!X:X)</f>
        <v>PME2036</v>
      </c>
      <c r="J517" s="89" t="s">
        <v>161</v>
      </c>
      <c r="K517" s="89" cm="1">
        <f ca="1" t="array" ref="K517:L517">_xlfn.XLOOKUP(J517,匹配表1065!Y:Y,匹配表1065!AA:AB)</f>
        <v>1519</v>
      </c>
      <c r="L517" s="89" t="str">
        <v>3个月以上</v>
      </c>
      <c r="M517" s="92" t="s">
        <v>30</v>
      </c>
      <c r="N517" s="92">
        <v>1</v>
      </c>
      <c r="O517" s="93" t="str">
        <f>_xlfn.XLOOKUP(P517,匹配表1065!U:U,匹配表1065!T:T)</f>
        <v>HO00001466</v>
      </c>
      <c r="P517" s="89" t="s">
        <v>164</v>
      </c>
      <c r="Q517" s="92" t="s">
        <v>165</v>
      </c>
      <c r="R517" s="89" t="str">
        <f>_xlfn.XLOOKUP(Q517,匹配表1065!L:L,匹配表1065!O:O)</f>
        <v>C</v>
      </c>
      <c r="S517" s="93" t="str">
        <f>IFERROR(_xlfn.XLOOKUP(Q517,匹配表1065!AI:AI,匹配表1065!AJ:AJ),"绿标")</f>
        <v>绿标</v>
      </c>
      <c r="T517" s="93" t="str" cm="1">
        <f t="array" ref="T517:U517">_xlfn.XLOOKUP(Q517,匹配表1065!L:L,匹配表1065!M:N)</f>
        <v>眩晕</v>
      </c>
      <c r="U517" s="94" t="str">
        <v>神经内科</v>
      </c>
      <c r="V517" s="95" t="s">
        <v>70</v>
      </c>
      <c r="W517" s="93">
        <f>_xlfn.XLOOKUP(M517,匹配表1065!D:D,匹配表1065!F:F)*N517</f>
        <v>12</v>
      </c>
    </row>
    <row r="518" customHeight="1" spans="1:23">
      <c r="A518" s="89" t="s">
        <v>25</v>
      </c>
      <c r="B518" s="90">
        <v>46122</v>
      </c>
      <c r="C518" s="91" t="str">
        <f t="shared" si="16"/>
        <v>4月第2周</v>
      </c>
      <c r="D518" s="89" t="s">
        <v>322</v>
      </c>
      <c r="E518" s="89" t="str">
        <f t="shared" si="17"/>
        <v>4月第2周--周5</v>
      </c>
      <c r="F518" s="92" t="s">
        <v>27</v>
      </c>
      <c r="G518" s="92" t="s">
        <v>136</v>
      </c>
      <c r="H518" s="92" t="str">
        <f>_xlfn.XLOOKUP(O518,匹配表1065!T:T,匹配表1065!W:W)</f>
        <v>潍坊市</v>
      </c>
      <c r="I518" s="89" t="str">
        <f>_xlfn.XLOOKUP(O518,匹配表1065!T:T,匹配表1065!X:X)</f>
        <v>PME2036</v>
      </c>
      <c r="J518" s="89" t="s">
        <v>161</v>
      </c>
      <c r="K518" s="89" cm="1">
        <f ca="1" t="array" ref="K518:L518">_xlfn.XLOOKUP(J518,匹配表1065!Y:Y,匹配表1065!AA:AB)</f>
        <v>1519</v>
      </c>
      <c r="L518" s="89" t="str">
        <v>3个月以上</v>
      </c>
      <c r="M518" s="92" t="s">
        <v>30</v>
      </c>
      <c r="N518" s="92">
        <v>1</v>
      </c>
      <c r="O518" s="93" t="str">
        <f>_xlfn.XLOOKUP(P518,匹配表1065!U:U,匹配表1065!T:T)</f>
        <v>HO00001496</v>
      </c>
      <c r="P518" s="89" t="s">
        <v>256</v>
      </c>
      <c r="Q518" s="92" t="s">
        <v>303</v>
      </c>
      <c r="R518" s="89" t="str">
        <f>_xlfn.XLOOKUP(Q518,匹配表1065!L:L,匹配表1065!O:O)</f>
        <v>C</v>
      </c>
      <c r="S518" s="93" t="str">
        <f>IFERROR(_xlfn.XLOOKUP(Q518,匹配表1065!AI:AI,匹配表1065!AJ:AJ),"绿标")</f>
        <v>红标</v>
      </c>
      <c r="T518" s="93" t="str" cm="1">
        <f t="array" ref="T518:U518">_xlfn.XLOOKUP(Q518,匹配表1065!L:L,匹配表1065!M:N)</f>
        <v>眩晕</v>
      </c>
      <c r="U518" s="94" t="str">
        <v>神经内科</v>
      </c>
      <c r="V518" s="95" t="s">
        <v>70</v>
      </c>
      <c r="W518" s="93">
        <f>_xlfn.XLOOKUP(M518,匹配表1065!D:D,匹配表1065!F:F)*N518</f>
        <v>12</v>
      </c>
    </row>
    <row r="519" customHeight="1" spans="1:23">
      <c r="A519" s="89" t="s">
        <v>25</v>
      </c>
      <c r="B519" s="90">
        <v>46122</v>
      </c>
      <c r="C519" s="91" t="str">
        <f t="shared" si="16"/>
        <v>4月第2周</v>
      </c>
      <c r="D519" s="89" t="s">
        <v>322</v>
      </c>
      <c r="E519" s="89" t="str">
        <f t="shared" si="17"/>
        <v>4月第2周--周5</v>
      </c>
      <c r="F519" s="92" t="s">
        <v>27</v>
      </c>
      <c r="G519" s="92" t="s">
        <v>136</v>
      </c>
      <c r="H519" s="92" t="str">
        <f>_xlfn.XLOOKUP(O519,匹配表1065!T:T,匹配表1065!W:W)</f>
        <v>潍坊市</v>
      </c>
      <c r="I519" s="89" t="str">
        <f>_xlfn.XLOOKUP(O519,匹配表1065!T:T,匹配表1065!X:X)</f>
        <v>PME2036</v>
      </c>
      <c r="J519" s="89" t="s">
        <v>161</v>
      </c>
      <c r="K519" s="89" cm="1">
        <f ca="1" t="array" ref="K519:L519">_xlfn.XLOOKUP(J519,匹配表1065!Y:Y,匹配表1065!AA:AB)</f>
        <v>1519</v>
      </c>
      <c r="L519" s="89" t="str">
        <v>3个月以上</v>
      </c>
      <c r="M519" s="92" t="s">
        <v>35</v>
      </c>
      <c r="N519" s="92">
        <v>1</v>
      </c>
      <c r="O519" s="93" t="str">
        <f>_xlfn.XLOOKUP(P519,匹配表1065!U:U,匹配表1065!T:T)</f>
        <v>HO00001496</v>
      </c>
      <c r="P519" s="89" t="s">
        <v>256</v>
      </c>
      <c r="Q519" s="92" t="s">
        <v>303</v>
      </c>
      <c r="R519" s="89" t="str">
        <f>_xlfn.XLOOKUP(Q519,匹配表1065!L:L,匹配表1065!O:O)</f>
        <v>C</v>
      </c>
      <c r="S519" s="93" t="str">
        <f>IFERROR(_xlfn.XLOOKUP(Q519,匹配表1065!AI:AI,匹配表1065!AJ:AJ),"绿标")</f>
        <v>红标</v>
      </c>
      <c r="T519" s="93" t="str" cm="1">
        <f t="array" ref="T519:U519">_xlfn.XLOOKUP(Q519,匹配表1065!L:L,匹配表1065!M:N)</f>
        <v>眩晕</v>
      </c>
      <c r="U519" s="94" t="str">
        <v>神经内科</v>
      </c>
      <c r="V519" s="95" t="s">
        <v>67</v>
      </c>
      <c r="W519" s="93">
        <f>_xlfn.XLOOKUP(M519,匹配表1065!D:D,匹配表1065!F:F)*N519</f>
        <v>4</v>
      </c>
    </row>
    <row r="520" customHeight="1" spans="1:23">
      <c r="A520" s="89" t="s">
        <v>25</v>
      </c>
      <c r="B520" s="90">
        <v>46122</v>
      </c>
      <c r="C520" s="91" t="str">
        <f t="shared" si="16"/>
        <v>4月第2周</v>
      </c>
      <c r="D520" s="89" t="s">
        <v>322</v>
      </c>
      <c r="E520" s="89" t="str">
        <f t="shared" si="17"/>
        <v>4月第2周--周5</v>
      </c>
      <c r="F520" s="92" t="s">
        <v>27</v>
      </c>
      <c r="G520" s="92" t="s">
        <v>136</v>
      </c>
      <c r="H520" s="92" t="str">
        <f>_xlfn.XLOOKUP(O520,匹配表1065!T:T,匹配表1065!W:W)</f>
        <v>青岛市</v>
      </c>
      <c r="I520" s="89" t="str">
        <f>_xlfn.XLOOKUP(O520,匹配表1065!T:T,匹配表1065!X:X)</f>
        <v>PME2031</v>
      </c>
      <c r="J520" s="92" t="s">
        <v>155</v>
      </c>
      <c r="K520" s="89" cm="1">
        <f ca="1" t="array" ref="K520:L520">_xlfn.XLOOKUP(J520,匹配表1065!Y:Y,匹配表1065!AA:AB)</f>
        <v>31</v>
      </c>
      <c r="L520" s="89" t="str">
        <v>3个月以上</v>
      </c>
      <c r="M520" s="92" t="s">
        <v>35</v>
      </c>
      <c r="N520" s="92">
        <v>1</v>
      </c>
      <c r="O520" s="93" t="str">
        <f>_xlfn.XLOOKUP(P520,匹配表1065!U:U,匹配表1065!T:T)</f>
        <v>HO00072793</v>
      </c>
      <c r="P520" s="89" t="s">
        <v>159</v>
      </c>
      <c r="Q520" s="92" t="s">
        <v>250</v>
      </c>
      <c r="R520" s="89" t="str">
        <f>_xlfn.XLOOKUP(Q520,匹配表1065!L:L,匹配表1065!O:O)</f>
        <v>A</v>
      </c>
      <c r="S520" s="93" t="str">
        <f>IFERROR(_xlfn.XLOOKUP(Q520,匹配表1065!AI:AI,匹配表1065!AJ:AJ),"绿标")</f>
        <v>绿标</v>
      </c>
      <c r="T520" s="93" t="str" cm="1">
        <f t="array" ref="T520:U520">_xlfn.XLOOKUP(Q520,匹配表1065!L:L,匹配表1065!M:N)</f>
        <v>头痛</v>
      </c>
      <c r="U520" s="94" t="str">
        <v>神经内科</v>
      </c>
      <c r="V520" s="95" t="s">
        <v>70</v>
      </c>
      <c r="W520" s="93">
        <f>_xlfn.XLOOKUP(M520,匹配表1065!D:D,匹配表1065!F:F)*N520</f>
        <v>4</v>
      </c>
    </row>
    <row r="521" customHeight="1" spans="1:23">
      <c r="A521" s="89" t="s">
        <v>25</v>
      </c>
      <c r="B521" s="90">
        <v>46122</v>
      </c>
      <c r="C521" s="91" t="str">
        <f t="shared" si="16"/>
        <v>4月第2周</v>
      </c>
      <c r="D521" s="89" t="s">
        <v>322</v>
      </c>
      <c r="E521" s="89" t="str">
        <f t="shared" si="17"/>
        <v>4月第2周--周5</v>
      </c>
      <c r="F521" s="92" t="s">
        <v>27</v>
      </c>
      <c r="G521" s="92" t="s">
        <v>136</v>
      </c>
      <c r="H521" s="92" t="str">
        <f>_xlfn.XLOOKUP(O521,匹配表1065!T:T,匹配表1065!W:W)</f>
        <v>青岛市</v>
      </c>
      <c r="I521" s="89" t="str">
        <f>_xlfn.XLOOKUP(O521,匹配表1065!T:T,匹配表1065!X:X)</f>
        <v>PME2031</v>
      </c>
      <c r="J521" s="92" t="s">
        <v>155</v>
      </c>
      <c r="K521" s="89" cm="1">
        <f ca="1" t="array" ref="K521:L521">_xlfn.XLOOKUP(J521,匹配表1065!Y:Y,匹配表1065!AA:AB)</f>
        <v>31</v>
      </c>
      <c r="L521" s="89" t="str">
        <v>3个月以上</v>
      </c>
      <c r="M521" s="92" t="s">
        <v>55</v>
      </c>
      <c r="N521" s="92">
        <v>1</v>
      </c>
      <c r="O521" s="93" t="str">
        <f>_xlfn.XLOOKUP(P521,匹配表1065!U:U,匹配表1065!T:T)</f>
        <v>HO00001478</v>
      </c>
      <c r="P521" s="89" t="s">
        <v>156</v>
      </c>
      <c r="Q521" s="92" t="s">
        <v>158</v>
      </c>
      <c r="R521" s="89" t="str">
        <f>_xlfn.XLOOKUP(Q521,匹配表1065!L:L,匹配表1065!O:O)</f>
        <v>C</v>
      </c>
      <c r="S521" s="93" t="str">
        <f>IFERROR(_xlfn.XLOOKUP(Q521,匹配表1065!AI:AI,匹配表1065!AJ:AJ),"绿标")</f>
        <v>绿标</v>
      </c>
      <c r="T521" s="93" t="str" cm="1">
        <f t="array" ref="T521:U521">_xlfn.XLOOKUP(Q521,匹配表1065!L:L,匹配表1065!M:N)</f>
        <v>眩晕</v>
      </c>
      <c r="U521" s="94" t="str">
        <v>耳鼻喉科</v>
      </c>
      <c r="V521" s="95" t="s">
        <v>67</v>
      </c>
      <c r="W521" s="93">
        <f>_xlfn.XLOOKUP(M521,匹配表1065!D:D,匹配表1065!F:F)*N521</f>
        <v>8</v>
      </c>
    </row>
    <row r="522" customHeight="1" spans="1:23">
      <c r="A522" s="89" t="s">
        <v>25</v>
      </c>
      <c r="B522" s="90">
        <v>46122</v>
      </c>
      <c r="C522" s="91" t="str">
        <f t="shared" si="16"/>
        <v>4月第2周</v>
      </c>
      <c r="D522" s="89" t="s">
        <v>322</v>
      </c>
      <c r="E522" s="89" t="str">
        <f t="shared" si="17"/>
        <v>4月第2周--周5</v>
      </c>
      <c r="F522" s="92" t="s">
        <v>27</v>
      </c>
      <c r="G522" s="92" t="s">
        <v>136</v>
      </c>
      <c r="H522" s="92" t="str">
        <f>_xlfn.XLOOKUP(O522,匹配表1065!T:T,匹配表1065!W:W)</f>
        <v>青岛市</v>
      </c>
      <c r="I522" s="89" t="str">
        <f>_xlfn.XLOOKUP(O522,匹配表1065!T:T,匹配表1065!X:X)</f>
        <v>PME2031</v>
      </c>
      <c r="J522" s="92" t="s">
        <v>155</v>
      </c>
      <c r="K522" s="89" cm="1">
        <f ca="1" t="array" ref="K522:L522">_xlfn.XLOOKUP(J522,匹配表1065!Y:Y,匹配表1065!AA:AB)</f>
        <v>31</v>
      </c>
      <c r="L522" s="89" t="str">
        <v>3个月以上</v>
      </c>
      <c r="M522" s="92" t="s">
        <v>30</v>
      </c>
      <c r="N522" s="92">
        <v>1</v>
      </c>
      <c r="O522" s="93" t="str">
        <f>_xlfn.XLOOKUP(P522,匹配表1065!U:U,匹配表1065!T:T)</f>
        <v>HO00001485</v>
      </c>
      <c r="P522" s="89" t="s">
        <v>253</v>
      </c>
      <c r="Q522" s="92" t="s">
        <v>254</v>
      </c>
      <c r="R522" s="89" t="str">
        <f>_xlfn.XLOOKUP(Q522,匹配表1065!L:L,匹配表1065!O:O)</f>
        <v>B</v>
      </c>
      <c r="S522" s="93" t="str">
        <f>IFERROR(_xlfn.XLOOKUP(Q522,匹配表1065!AI:AI,匹配表1065!AJ:AJ),"绿标")</f>
        <v>红标</v>
      </c>
      <c r="T522" s="93" t="str" cm="1">
        <f t="array" ref="T522:U522">_xlfn.XLOOKUP(Q522,匹配表1065!L:L,匹配表1065!M:N)</f>
        <v>脑血管</v>
      </c>
      <c r="U522" s="94" t="str">
        <v>神经内科</v>
      </c>
      <c r="V522" s="95" t="s">
        <v>67</v>
      </c>
      <c r="W522" s="93">
        <f>_xlfn.XLOOKUP(M522,匹配表1065!D:D,匹配表1065!F:F)*N522</f>
        <v>12</v>
      </c>
    </row>
    <row r="523" customHeight="1" spans="1:23">
      <c r="A523" s="89" t="s">
        <v>25</v>
      </c>
      <c r="B523" s="90">
        <v>46122</v>
      </c>
      <c r="C523" s="91" t="str">
        <f t="shared" si="16"/>
        <v>4月第2周</v>
      </c>
      <c r="D523" s="89" t="s">
        <v>322</v>
      </c>
      <c r="E523" s="89" t="str">
        <f t="shared" si="17"/>
        <v>4月第2周--周5</v>
      </c>
      <c r="F523" s="92" t="s">
        <v>27</v>
      </c>
      <c r="G523" s="92" t="s">
        <v>167</v>
      </c>
      <c r="H523" s="92" t="str">
        <f>_xlfn.XLOOKUP(O523,匹配表1065!T:T,匹配表1065!W:W)</f>
        <v>苏州市</v>
      </c>
      <c r="I523" s="89" t="str">
        <f>_xlfn.XLOOKUP(O523,匹配表1065!T:T,匹配表1065!X:X)</f>
        <v>PME2011</v>
      </c>
      <c r="J523" s="92" t="s">
        <v>168</v>
      </c>
      <c r="K523" s="89" cm="1">
        <f ca="1" t="array" ref="K523:L523">_xlfn.XLOOKUP(J523,匹配表1065!Y:Y,匹配表1065!AA:AB)</f>
        <v>19</v>
      </c>
      <c r="L523" s="89" t="str">
        <v>3个月以上</v>
      </c>
      <c r="M523" s="92" t="s">
        <v>55</v>
      </c>
      <c r="N523" s="92">
        <v>1</v>
      </c>
      <c r="O523" s="93" t="str">
        <f>_xlfn.XLOOKUP(P523,匹配表1065!U:U,匹配表1065!T:T)</f>
        <v>HO00307823</v>
      </c>
      <c r="P523" s="89" t="s">
        <v>169</v>
      </c>
      <c r="Q523" s="92" t="s">
        <v>438</v>
      </c>
      <c r="R523" s="89" t="str">
        <f>_xlfn.XLOOKUP(Q523,匹配表1065!L:L,匹配表1065!O:O)</f>
        <v>A</v>
      </c>
      <c r="S523" s="93" t="str">
        <f>IFERROR(_xlfn.XLOOKUP(Q523,匹配表1065!AI:AI,匹配表1065!AJ:AJ),"绿标")</f>
        <v>红标</v>
      </c>
      <c r="T523" s="93" t="str" cm="1">
        <f t="array" ref="T523:U523">_xlfn.XLOOKUP(Q523,匹配表1065!L:L,匹配表1065!M:N)</f>
        <v>头痛</v>
      </c>
      <c r="U523" s="94" t="str">
        <v>神经内科</v>
      </c>
      <c r="V523" s="95" t="s">
        <v>33</v>
      </c>
      <c r="W523" s="93">
        <f>_xlfn.XLOOKUP(M523,匹配表1065!D:D,匹配表1065!F:F)*N523</f>
        <v>8</v>
      </c>
    </row>
    <row r="524" customHeight="1" spans="1:23">
      <c r="A524" s="89" t="s">
        <v>25</v>
      </c>
      <c r="B524" s="90">
        <v>46122</v>
      </c>
      <c r="C524" s="91" t="str">
        <f t="shared" si="16"/>
        <v>4月第2周</v>
      </c>
      <c r="D524" s="89" t="s">
        <v>322</v>
      </c>
      <c r="E524" s="89" t="str">
        <f t="shared" si="17"/>
        <v>4月第2周--周5</v>
      </c>
      <c r="F524" s="92" t="s">
        <v>27</v>
      </c>
      <c r="G524" s="92" t="s">
        <v>167</v>
      </c>
      <c r="H524" s="92" t="str">
        <f>_xlfn.XLOOKUP(O524,匹配表1065!T:T,匹配表1065!W:W)</f>
        <v>苏州市</v>
      </c>
      <c r="I524" s="89" t="str">
        <f>_xlfn.XLOOKUP(O524,匹配表1065!T:T,匹配表1065!X:X)</f>
        <v>PME2011</v>
      </c>
      <c r="J524" s="92" t="s">
        <v>168</v>
      </c>
      <c r="K524" s="89" cm="1">
        <f ca="1" t="array" ref="K524:L524">_xlfn.XLOOKUP(J524,匹配表1065!Y:Y,匹配表1065!AA:AB)</f>
        <v>19</v>
      </c>
      <c r="L524" s="89" t="str">
        <v>3个月以上</v>
      </c>
      <c r="M524" s="92" t="s">
        <v>30</v>
      </c>
      <c r="N524" s="92">
        <v>3</v>
      </c>
      <c r="O524" s="93" t="str">
        <f>_xlfn.XLOOKUP(P524,匹配表1065!U:U,匹配表1065!T:T)</f>
        <v>HO00307823</v>
      </c>
      <c r="P524" s="89" t="s">
        <v>169</v>
      </c>
      <c r="Q524" s="92" t="s">
        <v>170</v>
      </c>
      <c r="R524" s="89" t="str">
        <f>_xlfn.XLOOKUP(Q524,匹配表1065!L:L,匹配表1065!O:O)</f>
        <v>A</v>
      </c>
      <c r="S524" s="93" t="str">
        <f>IFERROR(_xlfn.XLOOKUP(Q524,匹配表1065!AI:AI,匹配表1065!AJ:AJ),"绿标")</f>
        <v>红标</v>
      </c>
      <c r="T524" s="93" t="str" cm="1">
        <f t="array" ref="T524:U524">_xlfn.XLOOKUP(Q524,匹配表1065!L:L,匹配表1065!M:N)</f>
        <v>头痛</v>
      </c>
      <c r="U524" s="94" t="str">
        <v>神经内科</v>
      </c>
      <c r="V524" s="95" t="s">
        <v>70</v>
      </c>
      <c r="W524" s="93">
        <f>_xlfn.XLOOKUP(M524,匹配表1065!D:D,匹配表1065!F:F)*N524</f>
        <v>36</v>
      </c>
    </row>
    <row r="525" customHeight="1" spans="1:23">
      <c r="A525" s="89" t="s">
        <v>25</v>
      </c>
      <c r="B525" s="90">
        <v>46122</v>
      </c>
      <c r="C525" s="91" t="str">
        <f t="shared" si="16"/>
        <v>4月第2周</v>
      </c>
      <c r="D525" s="89" t="s">
        <v>322</v>
      </c>
      <c r="E525" s="89" t="str">
        <f t="shared" si="17"/>
        <v>4月第2周--周5</v>
      </c>
      <c r="F525" s="92" t="s">
        <v>27</v>
      </c>
      <c r="G525" s="92" t="s">
        <v>167</v>
      </c>
      <c r="H525" s="92" t="str">
        <f>_xlfn.XLOOKUP(O525,匹配表1065!T:T,匹配表1065!W:W)</f>
        <v>苏州市</v>
      </c>
      <c r="I525" s="89" t="str">
        <f>_xlfn.XLOOKUP(O525,匹配表1065!T:T,匹配表1065!X:X)</f>
        <v>PME2011</v>
      </c>
      <c r="J525" s="92" t="s">
        <v>168</v>
      </c>
      <c r="K525" s="89" cm="1">
        <f ca="1" t="array" ref="K525:L525">_xlfn.XLOOKUP(J525,匹配表1065!Y:Y,匹配表1065!AA:AB)</f>
        <v>19</v>
      </c>
      <c r="L525" s="89" t="str">
        <v>3个月以上</v>
      </c>
      <c r="M525" s="92" t="s">
        <v>35</v>
      </c>
      <c r="N525" s="92">
        <v>1</v>
      </c>
      <c r="O525" s="93" t="str">
        <f>_xlfn.XLOOKUP(P525,匹配表1065!U:U,匹配表1065!T:T)</f>
        <v>HO00307823</v>
      </c>
      <c r="P525" s="89" t="s">
        <v>169</v>
      </c>
      <c r="Q525" s="92" t="s">
        <v>288</v>
      </c>
      <c r="R525" s="89" t="str">
        <f>_xlfn.XLOOKUP(Q525,匹配表1065!L:L,匹配表1065!O:O)</f>
        <v>B</v>
      </c>
      <c r="S525" s="93" t="str">
        <f>IFERROR(_xlfn.XLOOKUP(Q525,匹配表1065!AI:AI,匹配表1065!AJ:AJ),"绿标")</f>
        <v>红标</v>
      </c>
      <c r="T525" s="93" t="str" cm="1">
        <f t="array" ref="T525:U525">_xlfn.XLOOKUP(Q525,匹配表1065!L:L,匹配表1065!M:N)</f>
        <v>脑血管</v>
      </c>
      <c r="U525" s="94" t="str">
        <v>神经内科</v>
      </c>
      <c r="V525" s="95" t="s">
        <v>58</v>
      </c>
      <c r="W525" s="93">
        <f>_xlfn.XLOOKUP(M525,匹配表1065!D:D,匹配表1065!F:F)*N525</f>
        <v>4</v>
      </c>
    </row>
    <row r="526" customHeight="1" spans="1:23">
      <c r="A526" s="89" t="s">
        <v>25</v>
      </c>
      <c r="B526" s="90">
        <v>46122</v>
      </c>
      <c r="C526" s="91" t="str">
        <f t="shared" si="16"/>
        <v>4月第2周</v>
      </c>
      <c r="D526" s="89" t="s">
        <v>322</v>
      </c>
      <c r="E526" s="89" t="str">
        <f t="shared" si="17"/>
        <v>4月第2周--周5</v>
      </c>
      <c r="F526" s="92" t="s">
        <v>27</v>
      </c>
      <c r="G526" s="92" t="s">
        <v>167</v>
      </c>
      <c r="H526" s="92" t="str">
        <f>_xlfn.XLOOKUP(O526,匹配表1065!T:T,匹配表1065!W:W)</f>
        <v>无锡市</v>
      </c>
      <c r="I526" s="89" t="str">
        <f>_xlfn.XLOOKUP(O526,匹配表1065!T:T,匹配表1065!X:X)</f>
        <v>PME2009</v>
      </c>
      <c r="J526" s="92" t="s">
        <v>193</v>
      </c>
      <c r="K526" s="89" cm="1">
        <f ca="1" t="array" ref="K526:L526">_xlfn.XLOOKUP(J526,匹配表1065!Y:Y,匹配表1065!AA:AB)</f>
        <v>7</v>
      </c>
      <c r="L526" s="89" t="str">
        <v>3个月以上</v>
      </c>
      <c r="M526" s="92" t="s">
        <v>35</v>
      </c>
      <c r="N526" s="92">
        <v>1</v>
      </c>
      <c r="O526" s="93" t="str">
        <f>_xlfn.XLOOKUP(P526,匹配表1065!U:U,匹配表1065!T:T)</f>
        <v>HO00001116</v>
      </c>
      <c r="P526" s="89" t="s">
        <v>229</v>
      </c>
      <c r="Q526" s="92" t="s">
        <v>230</v>
      </c>
      <c r="R526" s="89" t="str">
        <f>_xlfn.XLOOKUP(Q526,匹配表1065!L:L,匹配表1065!O:O)</f>
        <v>A</v>
      </c>
      <c r="S526" s="93" t="str">
        <f>IFERROR(_xlfn.XLOOKUP(Q526,匹配表1065!AI:AI,匹配表1065!AJ:AJ),"绿标")</f>
        <v>绿标</v>
      </c>
      <c r="T526" s="93" t="str" cm="1">
        <f t="array" ref="T526:U526">_xlfn.XLOOKUP(Q526,匹配表1065!L:L,匹配表1065!M:N)</f>
        <v>头痛</v>
      </c>
      <c r="U526" s="94" t="str">
        <v>神经内科</v>
      </c>
      <c r="V526" s="95" t="s">
        <v>42</v>
      </c>
      <c r="W526" s="93">
        <f>_xlfn.XLOOKUP(M526,匹配表1065!D:D,匹配表1065!F:F)*N526</f>
        <v>4</v>
      </c>
    </row>
    <row r="527" customHeight="1" spans="1:23">
      <c r="A527" s="89" t="s">
        <v>25</v>
      </c>
      <c r="B527" s="90">
        <v>46122</v>
      </c>
      <c r="C527" s="91" t="str">
        <f t="shared" si="16"/>
        <v>4月第2周</v>
      </c>
      <c r="D527" s="89" t="s">
        <v>322</v>
      </c>
      <c r="E527" s="89" t="str">
        <f t="shared" si="17"/>
        <v>4月第2周--周5</v>
      </c>
      <c r="F527" s="92" t="s">
        <v>27</v>
      </c>
      <c r="G527" s="92" t="s">
        <v>167</v>
      </c>
      <c r="H527" s="92" t="str">
        <f>_xlfn.XLOOKUP(O527,匹配表1065!T:T,匹配表1065!W:W)</f>
        <v>苏州市</v>
      </c>
      <c r="I527" s="89" t="str">
        <f>_xlfn.XLOOKUP(O527,匹配表1065!T:T,匹配表1065!X:X)</f>
        <v>PME2009</v>
      </c>
      <c r="J527" s="92" t="s">
        <v>193</v>
      </c>
      <c r="K527" s="89" cm="1">
        <f ca="1" t="array" ref="K527:L527">_xlfn.XLOOKUP(J527,匹配表1065!Y:Y,匹配表1065!AA:AB)</f>
        <v>7</v>
      </c>
      <c r="L527" s="89" t="str">
        <v>3个月以上</v>
      </c>
      <c r="M527" s="92" t="s">
        <v>35</v>
      </c>
      <c r="N527" s="92">
        <v>1</v>
      </c>
      <c r="O527" s="93" t="str">
        <f>_xlfn.XLOOKUP(P527,匹配表1065!U:U,匹配表1065!T:T)</f>
        <v>HO00139397</v>
      </c>
      <c r="P527" s="89" t="s">
        <v>294</v>
      </c>
      <c r="Q527" s="92" t="s">
        <v>295</v>
      </c>
      <c r="R527" s="89" t="str">
        <f>_xlfn.XLOOKUP(Q527,匹配表1065!L:L,匹配表1065!O:O)</f>
        <v>A</v>
      </c>
      <c r="S527" s="93" t="str">
        <f>IFERROR(_xlfn.XLOOKUP(Q527,匹配表1065!AI:AI,匹配表1065!AJ:AJ),"绿标")</f>
        <v>红标</v>
      </c>
      <c r="T527" s="93" t="str" cm="1">
        <f t="array" ref="T527:U527">_xlfn.XLOOKUP(Q527,匹配表1065!L:L,匹配表1065!M:N)</f>
        <v>头痛</v>
      </c>
      <c r="U527" s="94" t="str">
        <v>神经内科</v>
      </c>
      <c r="V527" s="95" t="s">
        <v>42</v>
      </c>
      <c r="W527" s="93">
        <f>_xlfn.XLOOKUP(M527,匹配表1065!D:D,匹配表1065!F:F)*N527</f>
        <v>4</v>
      </c>
    </row>
    <row r="528" customHeight="1" spans="1:23">
      <c r="A528" s="89" t="s">
        <v>25</v>
      </c>
      <c r="B528" s="90">
        <v>46122</v>
      </c>
      <c r="C528" s="91" t="str">
        <f t="shared" si="16"/>
        <v>4月第2周</v>
      </c>
      <c r="D528" s="89" t="s">
        <v>322</v>
      </c>
      <c r="E528" s="89" t="str">
        <f t="shared" si="17"/>
        <v>4月第2周--周5</v>
      </c>
      <c r="F528" s="92" t="s">
        <v>27</v>
      </c>
      <c r="G528" s="92" t="s">
        <v>167</v>
      </c>
      <c r="H528" s="92" t="str">
        <f>_xlfn.XLOOKUP(O528,匹配表1065!T:T,匹配表1065!W:W)</f>
        <v>苏州市</v>
      </c>
      <c r="I528" s="89" t="str">
        <f>_xlfn.XLOOKUP(O528,匹配表1065!T:T,匹配表1065!X:X)</f>
        <v>PME2010</v>
      </c>
      <c r="J528" s="92" t="s">
        <v>186</v>
      </c>
      <c r="K528" s="89" cm="1">
        <f ca="1" t="array" ref="K528:L528">_xlfn.XLOOKUP(J528,匹配表1065!Y:Y,匹配表1065!AA:AB)</f>
        <v>6</v>
      </c>
      <c r="L528" s="89" t="str">
        <v>3个月以上</v>
      </c>
      <c r="M528" s="92" t="s">
        <v>30</v>
      </c>
      <c r="N528" s="92">
        <v>1</v>
      </c>
      <c r="O528" s="93" t="str">
        <f>_xlfn.XLOOKUP(P528,匹配表1065!U:U,匹配表1065!T:T)</f>
        <v>HO00111872</v>
      </c>
      <c r="P528" s="89" t="s">
        <v>218</v>
      </c>
      <c r="Q528" s="92" t="s">
        <v>219</v>
      </c>
      <c r="R528" s="89" t="str">
        <f>_xlfn.XLOOKUP(Q528,匹配表1065!L:L,匹配表1065!O:O)</f>
        <v>D</v>
      </c>
      <c r="S528" s="93" t="str">
        <f>IFERROR(_xlfn.XLOOKUP(Q528,匹配表1065!AI:AI,匹配表1065!AJ:AJ),"绿标")</f>
        <v>绿标</v>
      </c>
      <c r="T528" s="93" t="str" cm="1">
        <f t="array" ref="T528:U528">_xlfn.XLOOKUP(Q528,匹配表1065!L:L,匹配表1065!M:N)</f>
        <v>其他</v>
      </c>
      <c r="U528" s="94" t="str">
        <v>其他</v>
      </c>
      <c r="V528" s="95" t="s">
        <v>42</v>
      </c>
      <c r="W528" s="93">
        <f>_xlfn.XLOOKUP(M528,匹配表1065!D:D,匹配表1065!F:F)*N528</f>
        <v>12</v>
      </c>
    </row>
    <row r="529" customHeight="1" spans="1:23">
      <c r="A529" s="89" t="s">
        <v>25</v>
      </c>
      <c r="B529" s="90">
        <v>46122</v>
      </c>
      <c r="C529" s="91" t="str">
        <f t="shared" si="16"/>
        <v>4月第2周</v>
      </c>
      <c r="D529" s="89" t="s">
        <v>322</v>
      </c>
      <c r="E529" s="89" t="str">
        <f t="shared" si="17"/>
        <v>4月第2周--周5</v>
      </c>
      <c r="F529" s="92" t="s">
        <v>27</v>
      </c>
      <c r="G529" s="92" t="s">
        <v>167</v>
      </c>
      <c r="H529" s="92" t="str">
        <f>_xlfn.XLOOKUP(O529,匹配表1065!T:T,匹配表1065!W:W)</f>
        <v>苏州市</v>
      </c>
      <c r="I529" s="89" t="str">
        <f>_xlfn.XLOOKUP(O529,匹配表1065!T:T,匹配表1065!X:X)</f>
        <v>PME2010</v>
      </c>
      <c r="J529" s="92" t="s">
        <v>186</v>
      </c>
      <c r="K529" s="89" cm="1">
        <f ca="1" t="array" ref="K529:L529">_xlfn.XLOOKUP(J529,匹配表1065!Y:Y,匹配表1065!AA:AB)</f>
        <v>6</v>
      </c>
      <c r="L529" s="89" t="str">
        <v>3个月以上</v>
      </c>
      <c r="M529" s="92" t="s">
        <v>55</v>
      </c>
      <c r="N529" s="92">
        <v>1</v>
      </c>
      <c r="O529" s="93" t="str">
        <f>_xlfn.XLOOKUP(P529,匹配表1065!U:U,匹配表1065!T:T)</f>
        <v>HO00111872</v>
      </c>
      <c r="P529" s="89" t="s">
        <v>218</v>
      </c>
      <c r="Q529" s="92" t="s">
        <v>289</v>
      </c>
      <c r="R529" s="89" t="str">
        <f>_xlfn.XLOOKUP(Q529,匹配表1065!L:L,匹配表1065!O:O)</f>
        <v>C</v>
      </c>
      <c r="S529" s="93" t="str">
        <f>IFERROR(_xlfn.XLOOKUP(Q529,匹配表1065!AI:AI,匹配表1065!AJ:AJ),"绿标")</f>
        <v>绿标</v>
      </c>
      <c r="T529" s="93" t="str" cm="1">
        <f t="array" ref="T529:U529">_xlfn.XLOOKUP(Q529,匹配表1065!L:L,匹配表1065!M:N)</f>
        <v>眩晕</v>
      </c>
      <c r="U529" s="94" t="str">
        <v>神经内科</v>
      </c>
      <c r="V529" s="95" t="s">
        <v>42</v>
      </c>
      <c r="W529" s="93">
        <f>_xlfn.XLOOKUP(M529,匹配表1065!D:D,匹配表1065!F:F)*N529</f>
        <v>8</v>
      </c>
    </row>
    <row r="530" customHeight="1" spans="1:23">
      <c r="A530" s="89" t="s">
        <v>25</v>
      </c>
      <c r="B530" s="90">
        <v>46122</v>
      </c>
      <c r="C530" s="91" t="str">
        <f t="shared" si="16"/>
        <v>4月第2周</v>
      </c>
      <c r="D530" s="89" t="s">
        <v>322</v>
      </c>
      <c r="E530" s="89" t="str">
        <f t="shared" si="17"/>
        <v>4月第2周--周5</v>
      </c>
      <c r="F530" s="92" t="s">
        <v>27</v>
      </c>
      <c r="G530" s="92" t="s">
        <v>167</v>
      </c>
      <c r="H530" s="92" t="str">
        <f>_xlfn.XLOOKUP(O530,匹配表1065!T:T,匹配表1065!W:W)</f>
        <v>苏州市</v>
      </c>
      <c r="I530" s="89" t="str">
        <f>_xlfn.XLOOKUP(O530,匹配表1065!T:T,匹配表1065!X:X)</f>
        <v>PME2010</v>
      </c>
      <c r="J530" s="92" t="s">
        <v>186</v>
      </c>
      <c r="K530" s="89" cm="1">
        <f ca="1" t="array" ref="K530:L530">_xlfn.XLOOKUP(J530,匹配表1065!Y:Y,匹配表1065!AA:AB)</f>
        <v>6</v>
      </c>
      <c r="L530" s="89" t="str">
        <v>3个月以上</v>
      </c>
      <c r="M530" s="92" t="s">
        <v>35</v>
      </c>
      <c r="N530" s="92">
        <v>1</v>
      </c>
      <c r="O530" s="93" t="str">
        <f>_xlfn.XLOOKUP(P530,匹配表1065!U:U,匹配表1065!T:T)</f>
        <v>HO00001051</v>
      </c>
      <c r="P530" s="89" t="s">
        <v>191</v>
      </c>
      <c r="Q530" s="92" t="s">
        <v>192</v>
      </c>
      <c r="R530" s="89" t="str">
        <f>_xlfn.XLOOKUP(Q530,匹配表1065!L:L,匹配表1065!O:O)</f>
        <v>B</v>
      </c>
      <c r="S530" s="93" t="str">
        <f>IFERROR(_xlfn.XLOOKUP(Q530,匹配表1065!AI:AI,匹配表1065!AJ:AJ),"绿标")</f>
        <v>绿标</v>
      </c>
      <c r="T530" s="93" t="str" cm="1">
        <f t="array" ref="T530:U530">_xlfn.XLOOKUP(Q530,匹配表1065!L:L,匹配表1065!M:N)</f>
        <v>抑郁焦虑</v>
      </c>
      <c r="U530" s="94" t="str">
        <v>神经内科</v>
      </c>
      <c r="V530" s="95" t="s">
        <v>58</v>
      </c>
      <c r="W530" s="93">
        <f>_xlfn.XLOOKUP(M530,匹配表1065!D:D,匹配表1065!F:F)*N530</f>
        <v>4</v>
      </c>
    </row>
    <row r="531" customHeight="1" spans="1:23">
      <c r="A531" s="89" t="s">
        <v>25</v>
      </c>
      <c r="B531" s="90">
        <v>46122</v>
      </c>
      <c r="C531" s="91" t="str">
        <f t="shared" si="16"/>
        <v>4月第2周</v>
      </c>
      <c r="D531" s="89" t="s">
        <v>322</v>
      </c>
      <c r="E531" s="89" t="str">
        <f t="shared" si="17"/>
        <v>4月第2周--周5</v>
      </c>
      <c r="F531" s="92" t="s">
        <v>27</v>
      </c>
      <c r="G531" s="92" t="s">
        <v>167</v>
      </c>
      <c r="H531" s="92" t="str">
        <f>_xlfn.XLOOKUP(O531,匹配表1065!T:T,匹配表1065!W:W)</f>
        <v>苏州市</v>
      </c>
      <c r="I531" s="89" t="str">
        <f>_xlfn.XLOOKUP(O531,匹配表1065!T:T,匹配表1065!X:X)</f>
        <v>PME2017</v>
      </c>
      <c r="J531" s="92" t="s">
        <v>323</v>
      </c>
      <c r="K531" s="89" cm="1">
        <f ca="1" t="array" ref="K531:L531">_xlfn.XLOOKUP(J531,匹配表1065!Y:Y,匹配表1065!AA:AB)</f>
        <v>7</v>
      </c>
      <c r="L531" s="89" t="str">
        <v>3个月以上</v>
      </c>
      <c r="M531" s="92" t="s">
        <v>30</v>
      </c>
      <c r="N531" s="92">
        <v>1</v>
      </c>
      <c r="O531" s="93" t="str">
        <f>_xlfn.XLOOKUP(P531,匹配表1065!U:U,匹配表1065!T:T)</f>
        <v>HO00001110</v>
      </c>
      <c r="P531" s="89" t="s">
        <v>324</v>
      </c>
      <c r="Q531" s="92" t="s">
        <v>386</v>
      </c>
      <c r="R531" s="89" t="str">
        <f>_xlfn.XLOOKUP(Q531,匹配表1065!L:L,匹配表1065!O:O)</f>
        <v>C</v>
      </c>
      <c r="S531" s="93" t="str">
        <f>IFERROR(_xlfn.XLOOKUP(Q531,匹配表1065!AI:AI,匹配表1065!AJ:AJ),"绿标")</f>
        <v>绿标</v>
      </c>
      <c r="T531" s="93" t="str" cm="1">
        <f t="array" ref="T531:U531">_xlfn.XLOOKUP(Q531,匹配表1065!L:L,匹配表1065!M:N)</f>
        <v>眩晕</v>
      </c>
      <c r="U531" s="94" t="str">
        <v>耳鼻喉科</v>
      </c>
      <c r="V531" s="95" t="s">
        <v>70</v>
      </c>
      <c r="W531" s="93">
        <f>_xlfn.XLOOKUP(M531,匹配表1065!D:D,匹配表1065!F:F)*N531</f>
        <v>12</v>
      </c>
    </row>
    <row r="532" customHeight="1" spans="1:23">
      <c r="A532" s="89" t="s">
        <v>25</v>
      </c>
      <c r="B532" s="90">
        <v>46122</v>
      </c>
      <c r="C532" s="91" t="str">
        <f t="shared" si="16"/>
        <v>4月第2周</v>
      </c>
      <c r="D532" s="89" t="s">
        <v>322</v>
      </c>
      <c r="E532" s="89" t="str">
        <f t="shared" si="17"/>
        <v>4月第2周--周5</v>
      </c>
      <c r="F532" s="92" t="s">
        <v>27</v>
      </c>
      <c r="G532" s="92" t="s">
        <v>167</v>
      </c>
      <c r="H532" s="92" t="str">
        <f>_xlfn.XLOOKUP(O532,匹配表1065!T:T,匹配表1065!W:W)</f>
        <v>苏州市</v>
      </c>
      <c r="I532" s="89" t="str">
        <f>_xlfn.XLOOKUP(O532,匹配表1065!T:T,匹配表1065!X:X)</f>
        <v>PME2017</v>
      </c>
      <c r="J532" s="92" t="s">
        <v>323</v>
      </c>
      <c r="K532" s="89" cm="1">
        <f ca="1" t="array" ref="K532:L532">_xlfn.XLOOKUP(J532,匹配表1065!Y:Y,匹配表1065!AA:AB)</f>
        <v>7</v>
      </c>
      <c r="L532" s="89" t="str">
        <v>3个月以上</v>
      </c>
      <c r="M532" s="92" t="s">
        <v>35</v>
      </c>
      <c r="N532" s="92">
        <v>1</v>
      </c>
      <c r="O532" s="93" t="str">
        <f>_xlfn.XLOOKUP(P532,匹配表1065!U:U,匹配表1065!T:T)</f>
        <v>HO00001044</v>
      </c>
      <c r="P532" s="89" t="s">
        <v>346</v>
      </c>
      <c r="Q532" s="92" t="s">
        <v>347</v>
      </c>
      <c r="R532" s="89" t="str">
        <f>_xlfn.XLOOKUP(Q532,匹配表1065!L:L,匹配表1065!O:O)</f>
        <v>A</v>
      </c>
      <c r="S532" s="93" t="str">
        <f>IFERROR(_xlfn.XLOOKUP(Q532,匹配表1065!AI:AI,匹配表1065!AJ:AJ),"绿标")</f>
        <v>红标</v>
      </c>
      <c r="T532" s="93" t="str" cm="1">
        <f t="array" ref="T532:U532">_xlfn.XLOOKUP(Q532,匹配表1065!L:L,匹配表1065!M:N)</f>
        <v>头痛</v>
      </c>
      <c r="U532" s="94" t="str">
        <v>神经内科</v>
      </c>
      <c r="V532" s="95" t="s">
        <v>58</v>
      </c>
      <c r="W532" s="93">
        <f>_xlfn.XLOOKUP(M532,匹配表1065!D:D,匹配表1065!F:F)*N532</f>
        <v>4</v>
      </c>
    </row>
    <row r="533" customHeight="1" spans="1:23">
      <c r="A533" s="89" t="s">
        <v>25</v>
      </c>
      <c r="B533" s="90">
        <v>46122</v>
      </c>
      <c r="C533" s="91" t="str">
        <f t="shared" si="16"/>
        <v>4月第2周</v>
      </c>
      <c r="D533" s="89" t="s">
        <v>322</v>
      </c>
      <c r="E533" s="89" t="str">
        <f t="shared" si="17"/>
        <v>4月第2周--周5</v>
      </c>
      <c r="F533" s="92" t="s">
        <v>27</v>
      </c>
      <c r="G533" s="92" t="s">
        <v>167</v>
      </c>
      <c r="H533" s="92" t="str">
        <f>_xlfn.XLOOKUP(O533,匹配表1065!T:T,匹配表1065!W:W)</f>
        <v>南通市</v>
      </c>
      <c r="I533" s="89" t="str">
        <f>_xlfn.XLOOKUP(O533,匹配表1065!T:T,匹配表1065!X:X)</f>
        <v>PME2013</v>
      </c>
      <c r="J533" s="92" t="s">
        <v>180</v>
      </c>
      <c r="K533" s="89" cm="1">
        <f ca="1" t="array" ref="K533:L533">_xlfn.XLOOKUP(J533,匹配表1065!Y:Y,匹配表1065!AA:AB)</f>
        <v>51</v>
      </c>
      <c r="L533" s="89" t="str">
        <v>3个月以上</v>
      </c>
      <c r="M533" s="92" t="s">
        <v>30</v>
      </c>
      <c r="N533" s="92">
        <v>1</v>
      </c>
      <c r="O533" s="93" t="str">
        <f>_xlfn.XLOOKUP(P533,匹配表1065!U:U,匹配表1065!T:T)</f>
        <v>HO00001066</v>
      </c>
      <c r="P533" s="89" t="s">
        <v>183</v>
      </c>
      <c r="Q533" s="92" t="s">
        <v>296</v>
      </c>
      <c r="R533" s="89" t="str">
        <f>_xlfn.XLOOKUP(Q533,匹配表1065!L:L,匹配表1065!O:O)</f>
        <v>C</v>
      </c>
      <c r="S533" s="93" t="str">
        <f>IFERROR(_xlfn.XLOOKUP(Q533,匹配表1065!AI:AI,匹配表1065!AJ:AJ),"绿标")</f>
        <v>红标</v>
      </c>
      <c r="T533" s="93" t="str" cm="1">
        <f t="array" ref="T533:U533">_xlfn.XLOOKUP(Q533,匹配表1065!L:L,匹配表1065!M:N)</f>
        <v>眩晕</v>
      </c>
      <c r="U533" s="94" t="str">
        <v>耳鼻喉科</v>
      </c>
      <c r="V533" s="95" t="s">
        <v>70</v>
      </c>
      <c r="W533" s="93">
        <f>_xlfn.XLOOKUP(M533,匹配表1065!D:D,匹配表1065!F:F)*N533</f>
        <v>12</v>
      </c>
    </row>
    <row r="534" customHeight="1" spans="1:23">
      <c r="A534" s="89" t="s">
        <v>25</v>
      </c>
      <c r="B534" s="90">
        <v>46122</v>
      </c>
      <c r="C534" s="91" t="str">
        <f t="shared" si="16"/>
        <v>4月第2周</v>
      </c>
      <c r="D534" s="89" t="s">
        <v>322</v>
      </c>
      <c r="E534" s="89" t="str">
        <f t="shared" si="17"/>
        <v>4月第2周--周5</v>
      </c>
      <c r="F534" s="92" t="s">
        <v>27</v>
      </c>
      <c r="G534" s="92" t="s">
        <v>167</v>
      </c>
      <c r="H534" s="92" t="str">
        <f>_xlfn.XLOOKUP(O534,匹配表1065!T:T,匹配表1065!W:W)</f>
        <v>南通市</v>
      </c>
      <c r="I534" s="89" t="str">
        <f>_xlfn.XLOOKUP(O534,匹配表1065!T:T,匹配表1065!X:X)</f>
        <v>PME2013</v>
      </c>
      <c r="J534" s="92" t="s">
        <v>180</v>
      </c>
      <c r="K534" s="89" cm="1">
        <f ca="1" t="array" ref="K534:L534">_xlfn.XLOOKUP(J534,匹配表1065!Y:Y,匹配表1065!AA:AB)</f>
        <v>51</v>
      </c>
      <c r="L534" s="89" t="str">
        <v>3个月以上</v>
      </c>
      <c r="M534" s="92" t="s">
        <v>30</v>
      </c>
      <c r="N534" s="92">
        <v>1</v>
      </c>
      <c r="O534" s="93" t="str">
        <f>_xlfn.XLOOKUP(P534,匹配表1065!U:U,匹配表1065!T:T)</f>
        <v>HO00001021</v>
      </c>
      <c r="P534" s="89" t="s">
        <v>181</v>
      </c>
      <c r="Q534" s="92" t="s">
        <v>182</v>
      </c>
      <c r="R534" s="89" t="str">
        <f>_xlfn.XLOOKUP(Q534,匹配表1065!L:L,匹配表1065!O:O)</f>
        <v>C</v>
      </c>
      <c r="S534" s="93" t="str">
        <f>IFERROR(_xlfn.XLOOKUP(Q534,匹配表1065!AI:AI,匹配表1065!AJ:AJ),"绿标")</f>
        <v>红标</v>
      </c>
      <c r="T534" s="93" t="str" cm="1">
        <f t="array" ref="T534:U534">_xlfn.XLOOKUP(Q534,匹配表1065!L:L,匹配表1065!M:N)</f>
        <v>眩晕</v>
      </c>
      <c r="U534" s="94" t="str">
        <v>神经内科</v>
      </c>
      <c r="V534" s="95" t="s">
        <v>70</v>
      </c>
      <c r="W534" s="93">
        <f>_xlfn.XLOOKUP(M534,匹配表1065!D:D,匹配表1065!F:F)*N534</f>
        <v>12</v>
      </c>
    </row>
    <row r="535" customHeight="1" spans="1:23">
      <c r="A535" s="89" t="s">
        <v>25</v>
      </c>
      <c r="B535" s="90">
        <v>46122</v>
      </c>
      <c r="C535" s="91" t="str">
        <f t="shared" si="16"/>
        <v>4月第2周</v>
      </c>
      <c r="D535" s="89" t="s">
        <v>322</v>
      </c>
      <c r="E535" s="89" t="str">
        <f t="shared" si="17"/>
        <v>4月第2周--周5</v>
      </c>
      <c r="F535" s="92" t="s">
        <v>27</v>
      </c>
      <c r="G535" s="92" t="s">
        <v>167</v>
      </c>
      <c r="H535" s="92" t="str">
        <f>_xlfn.XLOOKUP(O535,匹配表1065!T:T,匹配表1065!W:W)</f>
        <v>南通市</v>
      </c>
      <c r="I535" s="89" t="str">
        <f>_xlfn.XLOOKUP(O535,匹配表1065!T:T,匹配表1065!X:X)</f>
        <v>PME2013</v>
      </c>
      <c r="J535" s="92" t="s">
        <v>180</v>
      </c>
      <c r="K535" s="89" cm="1">
        <f ca="1" t="array" ref="K535:L535">_xlfn.XLOOKUP(J535,匹配表1065!Y:Y,匹配表1065!AA:AB)</f>
        <v>51</v>
      </c>
      <c r="L535" s="89" t="str">
        <v>3个月以上</v>
      </c>
      <c r="M535" s="92" t="s">
        <v>35</v>
      </c>
      <c r="N535" s="92">
        <v>1</v>
      </c>
      <c r="O535" s="93" t="str">
        <f>_xlfn.XLOOKUP(P535,匹配表1065!U:U,匹配表1065!T:T)</f>
        <v>HO00001021</v>
      </c>
      <c r="P535" s="89" t="s">
        <v>181</v>
      </c>
      <c r="Q535" s="92" t="s">
        <v>297</v>
      </c>
      <c r="R535" s="89" t="str">
        <f>_xlfn.XLOOKUP(Q535,匹配表1065!L:L,匹配表1065!O:O)</f>
        <v>B</v>
      </c>
      <c r="S535" s="93" t="str">
        <f>IFERROR(_xlfn.XLOOKUP(Q535,匹配表1065!AI:AI,匹配表1065!AJ:AJ),"绿标")</f>
        <v>红标</v>
      </c>
      <c r="T535" s="93" t="str" cm="1">
        <f t="array" ref="T535:U535">_xlfn.XLOOKUP(Q535,匹配表1065!L:L,匹配表1065!M:N)</f>
        <v>脑血管</v>
      </c>
      <c r="U535" s="94" t="str">
        <v>神经内科</v>
      </c>
      <c r="V535" s="95" t="s">
        <v>33</v>
      </c>
      <c r="W535" s="93">
        <f>_xlfn.XLOOKUP(M535,匹配表1065!D:D,匹配表1065!F:F)*N535</f>
        <v>4</v>
      </c>
    </row>
    <row r="536" customHeight="1" spans="1:23">
      <c r="A536" s="89" t="s">
        <v>25</v>
      </c>
      <c r="B536" s="90">
        <v>46122</v>
      </c>
      <c r="C536" s="91" t="str">
        <f t="shared" si="16"/>
        <v>4月第2周</v>
      </c>
      <c r="D536" s="89" t="s">
        <v>322</v>
      </c>
      <c r="E536" s="89" t="str">
        <f t="shared" si="17"/>
        <v>4月第2周--周5</v>
      </c>
      <c r="F536" s="92" t="s">
        <v>27</v>
      </c>
      <c r="G536" s="92" t="s">
        <v>167</v>
      </c>
      <c r="H536" s="92" t="str">
        <f>_xlfn.XLOOKUP(O536,匹配表1065!T:T,匹配表1065!W:W)</f>
        <v>南通市</v>
      </c>
      <c r="I536" s="89" t="str">
        <f>_xlfn.XLOOKUP(O536,匹配表1065!T:T,匹配表1065!X:X)</f>
        <v>PME2013</v>
      </c>
      <c r="J536" s="92" t="s">
        <v>180</v>
      </c>
      <c r="K536" s="89" cm="1">
        <f ca="1" t="array" ref="K536:L536">_xlfn.XLOOKUP(J536,匹配表1065!Y:Y,匹配表1065!AA:AB)</f>
        <v>51</v>
      </c>
      <c r="L536" s="89" t="str">
        <v>3个月以上</v>
      </c>
      <c r="M536" s="92" t="s">
        <v>35</v>
      </c>
      <c r="N536" s="92">
        <v>1</v>
      </c>
      <c r="O536" s="93" t="str">
        <f>_xlfn.XLOOKUP(P536,匹配表1065!U:U,匹配表1065!T:T)</f>
        <v>HO00001066</v>
      </c>
      <c r="P536" s="89" t="s">
        <v>183</v>
      </c>
      <c r="Q536" s="92" t="s">
        <v>296</v>
      </c>
      <c r="R536" s="89" t="str">
        <f>_xlfn.XLOOKUP(Q536,匹配表1065!L:L,匹配表1065!O:O)</f>
        <v>C</v>
      </c>
      <c r="S536" s="93" t="str">
        <f>IFERROR(_xlfn.XLOOKUP(Q536,匹配表1065!AI:AI,匹配表1065!AJ:AJ),"绿标")</f>
        <v>红标</v>
      </c>
      <c r="T536" s="93" t="str" cm="1">
        <f t="array" ref="T536:U536">_xlfn.XLOOKUP(Q536,匹配表1065!L:L,匹配表1065!M:N)</f>
        <v>眩晕</v>
      </c>
      <c r="U536" s="94" t="str">
        <v>耳鼻喉科</v>
      </c>
      <c r="V536" s="95" t="s">
        <v>70</v>
      </c>
      <c r="W536" s="93">
        <f>_xlfn.XLOOKUP(M536,匹配表1065!D:D,匹配表1065!F:F)*N536</f>
        <v>4</v>
      </c>
    </row>
    <row r="537" customHeight="1" spans="1:23">
      <c r="A537" s="89" t="s">
        <v>25</v>
      </c>
      <c r="B537" s="90">
        <v>46122</v>
      </c>
      <c r="C537" s="91" t="str">
        <f t="shared" si="16"/>
        <v>4月第2周</v>
      </c>
      <c r="D537" s="89" t="s">
        <v>322</v>
      </c>
      <c r="E537" s="89" t="str">
        <f t="shared" si="17"/>
        <v>4月第2周--周5</v>
      </c>
      <c r="F537" s="92" t="s">
        <v>27</v>
      </c>
      <c r="G537" s="92" t="s">
        <v>167</v>
      </c>
      <c r="H537" s="92" t="str">
        <f>_xlfn.XLOOKUP(O537,匹配表1065!T:T,匹配表1065!W:W)</f>
        <v>苏州市</v>
      </c>
      <c r="I537" s="89" t="str">
        <f>_xlfn.XLOOKUP(O537,匹配表1065!T:T,匹配表1065!X:X)</f>
        <v>PME2016</v>
      </c>
      <c r="J537" s="89" t="s">
        <v>173</v>
      </c>
      <c r="K537" s="89" cm="1">
        <f ca="1" t="array" ref="K537:L537">_xlfn.XLOOKUP(J537,匹配表1065!Y:Y,匹配表1065!AA:AB)</f>
        <v>1</v>
      </c>
      <c r="L537" s="89" t="str">
        <v>3个月以内</v>
      </c>
      <c r="M537" s="92" t="s">
        <v>30</v>
      </c>
      <c r="N537" s="92">
        <v>1</v>
      </c>
      <c r="O537" s="93" t="str">
        <f>_xlfn.XLOOKUP(P537,匹配表1065!U:U,匹配表1065!T:T)</f>
        <v>HO00099680</v>
      </c>
      <c r="P537" s="89" t="s">
        <v>174</v>
      </c>
      <c r="Q537" s="92" t="s">
        <v>175</v>
      </c>
      <c r="R537" s="89" t="str">
        <f>_xlfn.XLOOKUP(Q537,匹配表1065!L:L,匹配表1065!O:O)</f>
        <v>A</v>
      </c>
      <c r="S537" s="93" t="str">
        <f>IFERROR(_xlfn.XLOOKUP(Q537,匹配表1065!AI:AI,匹配表1065!AJ:AJ),"绿标")</f>
        <v>红标</v>
      </c>
      <c r="T537" s="93" t="str" cm="1">
        <f t="array" ref="T537:U537">_xlfn.XLOOKUP(Q537,匹配表1065!L:L,匹配表1065!M:N)</f>
        <v>头痛</v>
      </c>
      <c r="U537" s="94" t="str">
        <v>神经内科</v>
      </c>
      <c r="V537" s="95" t="s">
        <v>67</v>
      </c>
      <c r="W537" s="93">
        <f>_xlfn.XLOOKUP(M537,匹配表1065!D:D,匹配表1065!F:F)*N537</f>
        <v>12</v>
      </c>
    </row>
    <row r="538" customHeight="1" spans="1:23">
      <c r="A538" s="89" t="s">
        <v>25</v>
      </c>
      <c r="B538" s="90">
        <v>46122</v>
      </c>
      <c r="C538" s="91" t="str">
        <f t="shared" si="16"/>
        <v>4月第2周</v>
      </c>
      <c r="D538" s="89" t="s">
        <v>322</v>
      </c>
      <c r="E538" s="89" t="str">
        <f t="shared" si="17"/>
        <v>4月第2周--周5</v>
      </c>
      <c r="F538" s="92" t="s">
        <v>27</v>
      </c>
      <c r="G538" s="92" t="s">
        <v>167</v>
      </c>
      <c r="H538" s="92" t="str">
        <f>_xlfn.XLOOKUP(O538,匹配表1065!T:T,匹配表1065!W:W)</f>
        <v>苏州市</v>
      </c>
      <c r="I538" s="89" t="str">
        <f>_xlfn.XLOOKUP(O538,匹配表1065!T:T,匹配表1065!X:X)</f>
        <v>PME2016</v>
      </c>
      <c r="J538" s="89" t="s">
        <v>173</v>
      </c>
      <c r="K538" s="89" cm="1">
        <f ca="1" t="array" ref="K538:L538">_xlfn.XLOOKUP(J538,匹配表1065!Y:Y,匹配表1065!AA:AB)</f>
        <v>1</v>
      </c>
      <c r="L538" s="89" t="str">
        <v>3个月以内</v>
      </c>
      <c r="M538" s="92" t="s">
        <v>30</v>
      </c>
      <c r="N538" s="92">
        <v>1</v>
      </c>
      <c r="O538" s="93" t="str">
        <f>_xlfn.XLOOKUP(P538,匹配表1065!U:U,匹配表1065!T:T)</f>
        <v>HO00001048</v>
      </c>
      <c r="P538" s="89" t="s">
        <v>176</v>
      </c>
      <c r="Q538" s="92" t="s">
        <v>290</v>
      </c>
      <c r="R538" s="89" t="str">
        <f>_xlfn.XLOOKUP(Q538,匹配表1065!L:L,匹配表1065!O:O)</f>
        <v>A</v>
      </c>
      <c r="S538" s="93" t="str">
        <f>IFERROR(_xlfn.XLOOKUP(Q538,匹配表1065!AI:AI,匹配表1065!AJ:AJ),"绿标")</f>
        <v>红标</v>
      </c>
      <c r="T538" s="93" t="str" cm="1">
        <f t="array" ref="T538:U538">_xlfn.XLOOKUP(Q538,匹配表1065!L:L,匹配表1065!M:N)</f>
        <v>头痛</v>
      </c>
      <c r="U538" s="94" t="str">
        <v>神经内科</v>
      </c>
      <c r="V538" s="95" t="s">
        <v>70</v>
      </c>
      <c r="W538" s="93">
        <f>_xlfn.XLOOKUP(M538,匹配表1065!D:D,匹配表1065!F:F)*N538</f>
        <v>12</v>
      </c>
    </row>
    <row r="539" customHeight="1" spans="1:23">
      <c r="A539" s="89" t="s">
        <v>25</v>
      </c>
      <c r="B539" s="90">
        <v>46122</v>
      </c>
      <c r="C539" s="91" t="str">
        <f t="shared" si="16"/>
        <v>4月第2周</v>
      </c>
      <c r="D539" s="89" t="s">
        <v>322</v>
      </c>
      <c r="E539" s="89" t="str">
        <f t="shared" si="17"/>
        <v>4月第2周--周5</v>
      </c>
      <c r="F539" s="92" t="s">
        <v>27</v>
      </c>
      <c r="G539" s="92" t="s">
        <v>167</v>
      </c>
      <c r="H539" s="92" t="str">
        <f>_xlfn.XLOOKUP(O539,匹配表1065!T:T,匹配表1065!W:W)</f>
        <v>苏州市</v>
      </c>
      <c r="I539" s="89" t="str">
        <f>_xlfn.XLOOKUP(O539,匹配表1065!T:T,匹配表1065!X:X)</f>
        <v>PME2016</v>
      </c>
      <c r="J539" s="89" t="s">
        <v>173</v>
      </c>
      <c r="K539" s="89" cm="1">
        <f ca="1" t="array" ref="K539:L539">_xlfn.XLOOKUP(J539,匹配表1065!Y:Y,匹配表1065!AA:AB)</f>
        <v>1</v>
      </c>
      <c r="L539" s="89" t="str">
        <v>3个月以内</v>
      </c>
      <c r="M539" s="92" t="s">
        <v>35</v>
      </c>
      <c r="N539" s="92">
        <v>1</v>
      </c>
      <c r="O539" s="93" t="str">
        <f>_xlfn.XLOOKUP(P539,匹配表1065!U:U,匹配表1065!T:T)</f>
        <v>HO00099680</v>
      </c>
      <c r="P539" s="89" t="s">
        <v>174</v>
      </c>
      <c r="Q539" s="92" t="s">
        <v>439</v>
      </c>
      <c r="R539" s="89" t="str">
        <f>_xlfn.XLOOKUP(Q539,匹配表1065!L:L,匹配表1065!O:O)</f>
        <v>B</v>
      </c>
      <c r="S539" s="93" t="str">
        <f>IFERROR(_xlfn.XLOOKUP(Q539,匹配表1065!AI:AI,匹配表1065!AJ:AJ),"绿标")</f>
        <v>绿标</v>
      </c>
      <c r="T539" s="93" t="str" cm="1">
        <f t="array" ref="T539:U539">_xlfn.XLOOKUP(Q539,匹配表1065!L:L,匹配表1065!M:N)</f>
        <v>脑血管</v>
      </c>
      <c r="U539" s="94" t="str">
        <v>神经内科</v>
      </c>
      <c r="V539" s="95" t="s">
        <v>58</v>
      </c>
      <c r="W539" s="93">
        <f>_xlfn.XLOOKUP(M539,匹配表1065!D:D,匹配表1065!F:F)*N539</f>
        <v>4</v>
      </c>
    </row>
    <row r="540" customHeight="1" spans="1:23">
      <c r="A540" s="89" t="s">
        <v>25</v>
      </c>
      <c r="B540" s="90">
        <v>46122</v>
      </c>
      <c r="C540" s="91" t="str">
        <f t="shared" si="16"/>
        <v>4月第2周</v>
      </c>
      <c r="D540" s="89" t="s">
        <v>322</v>
      </c>
      <c r="E540" s="89" t="str">
        <f t="shared" si="17"/>
        <v>4月第2周--周5</v>
      </c>
      <c r="F540" s="92" t="s">
        <v>27</v>
      </c>
      <c r="G540" s="92" t="s">
        <v>167</v>
      </c>
      <c r="H540" s="92" t="str">
        <f>_xlfn.XLOOKUP(O540,匹配表1065!T:T,匹配表1065!W:W)</f>
        <v>苏州市</v>
      </c>
      <c r="I540" s="89" t="str">
        <f>_xlfn.XLOOKUP(O540,匹配表1065!T:T,匹配表1065!X:X)</f>
        <v>PME2016</v>
      </c>
      <c r="J540" s="89" t="s">
        <v>173</v>
      </c>
      <c r="K540" s="89" cm="1">
        <f ca="1" t="array" ref="K540:L540">_xlfn.XLOOKUP(J540,匹配表1065!Y:Y,匹配表1065!AA:AB)</f>
        <v>1</v>
      </c>
      <c r="L540" s="89" t="str">
        <v>3个月以内</v>
      </c>
      <c r="M540" s="92" t="s">
        <v>35</v>
      </c>
      <c r="N540" s="92">
        <v>1</v>
      </c>
      <c r="O540" s="93" t="str">
        <f>_xlfn.XLOOKUP(P540,匹配表1065!U:U,匹配表1065!T:T)</f>
        <v>HO00001048</v>
      </c>
      <c r="P540" s="89" t="s">
        <v>176</v>
      </c>
      <c r="Q540" s="92" t="s">
        <v>223</v>
      </c>
      <c r="R540" s="89" t="str">
        <f>_xlfn.XLOOKUP(Q540,匹配表1065!L:L,匹配表1065!O:O)</f>
        <v>B</v>
      </c>
      <c r="S540" s="93" t="str">
        <f>IFERROR(_xlfn.XLOOKUP(Q540,匹配表1065!AI:AI,匹配表1065!AJ:AJ),"绿标")</f>
        <v>绿标</v>
      </c>
      <c r="T540" s="93" t="str" cm="1">
        <f t="array" ref="T540:U540">_xlfn.XLOOKUP(Q540,匹配表1065!L:L,匹配表1065!M:N)</f>
        <v>脑血管</v>
      </c>
      <c r="U540" s="94" t="str">
        <v>神经内科</v>
      </c>
      <c r="V540" s="95" t="s">
        <v>33</v>
      </c>
      <c r="W540" s="93">
        <f>_xlfn.XLOOKUP(M540,匹配表1065!D:D,匹配表1065!F:F)*N540</f>
        <v>4</v>
      </c>
    </row>
    <row r="541" customHeight="1" spans="1:23">
      <c r="A541" s="89" t="s">
        <v>25</v>
      </c>
      <c r="B541" s="90">
        <v>46122</v>
      </c>
      <c r="C541" s="91" t="str">
        <f t="shared" si="16"/>
        <v>4月第2周</v>
      </c>
      <c r="D541" s="89" t="s">
        <v>322</v>
      </c>
      <c r="E541" s="89" t="str">
        <f t="shared" si="17"/>
        <v>4月第2周--周5</v>
      </c>
      <c r="F541" s="92" t="s">
        <v>27</v>
      </c>
      <c r="G541" s="92" t="s">
        <v>28</v>
      </c>
      <c r="H541" s="92" t="str">
        <f>_xlfn.XLOOKUP(O541,匹配表1065!T:T,匹配表1065!W:W)</f>
        <v>南京市</v>
      </c>
      <c r="I541" s="89" t="str">
        <f>_xlfn.XLOOKUP(O541,匹配表1065!T:T,匹配表1065!X:X)</f>
        <v>PME2006</v>
      </c>
      <c r="J541" s="92" t="s">
        <v>29</v>
      </c>
      <c r="K541" s="89" cm="1">
        <f ca="1" t="array" ref="K541:L541">_xlfn.XLOOKUP(J541,匹配表1065!Y:Y,匹配表1065!AA:AB)</f>
        <v>15</v>
      </c>
      <c r="L541" s="89" t="str">
        <v>3个月以上</v>
      </c>
      <c r="M541" s="92" t="s">
        <v>35</v>
      </c>
      <c r="N541" s="92">
        <v>1</v>
      </c>
      <c r="O541" s="93" t="str">
        <f>_xlfn.XLOOKUP(P541,匹配表1065!U:U,匹配表1065!T:T)</f>
        <v>HO00000959</v>
      </c>
      <c r="P541" s="89" t="s">
        <v>196</v>
      </c>
      <c r="Q541" s="92" t="s">
        <v>440</v>
      </c>
      <c r="R541" s="89" t="str">
        <f>_xlfn.XLOOKUP(Q541,匹配表1065!L:L,匹配表1065!O:O)</f>
        <v>A</v>
      </c>
      <c r="S541" s="93" t="str">
        <f>IFERROR(_xlfn.XLOOKUP(Q541,匹配表1065!AI:AI,匹配表1065!AJ:AJ),"绿标")</f>
        <v>红标</v>
      </c>
      <c r="T541" s="93" t="str" cm="1">
        <f t="array" ref="T541:U541">_xlfn.XLOOKUP(Q541,匹配表1065!L:L,匹配表1065!M:N)</f>
        <v>头痛</v>
      </c>
      <c r="U541" s="94" t="str">
        <v>神经内科</v>
      </c>
      <c r="V541" s="95" t="s">
        <v>58</v>
      </c>
      <c r="W541" s="93">
        <f>_xlfn.XLOOKUP(M541,匹配表1065!D:D,匹配表1065!F:F)*N541</f>
        <v>4</v>
      </c>
    </row>
    <row r="542" customHeight="1" spans="1:23">
      <c r="A542" s="89" t="s">
        <v>25</v>
      </c>
      <c r="B542" s="90">
        <v>46122</v>
      </c>
      <c r="C542" s="91" t="str">
        <f t="shared" si="16"/>
        <v>4月第2周</v>
      </c>
      <c r="D542" s="89" t="s">
        <v>322</v>
      </c>
      <c r="E542" s="89" t="str">
        <f t="shared" si="17"/>
        <v>4月第2周--周5</v>
      </c>
      <c r="F542" s="92" t="s">
        <v>27</v>
      </c>
      <c r="G542" s="92" t="s">
        <v>28</v>
      </c>
      <c r="H542" s="92" t="str">
        <f>_xlfn.XLOOKUP(O542,匹配表1065!T:T,匹配表1065!W:W)</f>
        <v>南京市</v>
      </c>
      <c r="I542" s="89" t="str">
        <f>_xlfn.XLOOKUP(O542,匹配表1065!T:T,匹配表1065!X:X)</f>
        <v>PME2006</v>
      </c>
      <c r="J542" s="92" t="s">
        <v>29</v>
      </c>
      <c r="K542" s="89" cm="1">
        <f ca="1" t="array" ref="K542:L542">_xlfn.XLOOKUP(J542,匹配表1065!Y:Y,匹配表1065!AA:AB)</f>
        <v>15</v>
      </c>
      <c r="L542" s="89" t="str">
        <v>3个月以上</v>
      </c>
      <c r="M542" s="92" t="s">
        <v>35</v>
      </c>
      <c r="N542" s="92">
        <v>1</v>
      </c>
      <c r="O542" s="93" t="str">
        <f>_xlfn.XLOOKUP(P542,匹配表1065!U:U,匹配表1065!T:T)</f>
        <v>HO00000965</v>
      </c>
      <c r="P542" s="89" t="s">
        <v>31</v>
      </c>
      <c r="Q542" s="92" t="s">
        <v>404</v>
      </c>
      <c r="R542" s="89" t="str">
        <f>_xlfn.XLOOKUP(Q542,匹配表1065!L:L,匹配表1065!O:O)</f>
        <v>C</v>
      </c>
      <c r="S542" s="93" t="str">
        <f>IFERROR(_xlfn.XLOOKUP(Q542,匹配表1065!AI:AI,匹配表1065!AJ:AJ),"绿标")</f>
        <v>黑标</v>
      </c>
      <c r="T542" s="93" t="str" cm="1">
        <f t="array" ref="T542:U542">_xlfn.XLOOKUP(Q542,匹配表1065!L:L,匹配表1065!M:N)</f>
        <v>眩晕</v>
      </c>
      <c r="U542" s="94" t="str">
        <v>耳鼻喉科</v>
      </c>
      <c r="V542" s="95" t="s">
        <v>42</v>
      </c>
      <c r="W542" s="93">
        <f>_xlfn.XLOOKUP(M542,匹配表1065!D:D,匹配表1065!F:F)*N542</f>
        <v>4</v>
      </c>
    </row>
    <row r="543" customHeight="1" spans="1:23">
      <c r="A543" s="89" t="s">
        <v>25</v>
      </c>
      <c r="B543" s="90">
        <v>46122</v>
      </c>
      <c r="C543" s="91" t="str">
        <f t="shared" si="16"/>
        <v>4月第2周</v>
      </c>
      <c r="D543" s="89" t="s">
        <v>322</v>
      </c>
      <c r="E543" s="89" t="str">
        <f t="shared" si="17"/>
        <v>4月第2周--周5</v>
      </c>
      <c r="F543" s="92" t="s">
        <v>27</v>
      </c>
      <c r="G543" s="92" t="s">
        <v>28</v>
      </c>
      <c r="H543" s="92" t="str">
        <f>_xlfn.XLOOKUP(O543,匹配表1065!T:T,匹配表1065!W:W)</f>
        <v>南京市</v>
      </c>
      <c r="I543" s="89" t="str">
        <f>_xlfn.XLOOKUP(O543,匹配表1065!T:T,匹配表1065!X:X)</f>
        <v>PME2004</v>
      </c>
      <c r="J543" s="92" t="s">
        <v>34</v>
      </c>
      <c r="K543" s="89" cm="1">
        <f ca="1" t="array" ref="K543:L543">_xlfn.XLOOKUP(J543,匹配表1065!Y:Y,匹配表1065!AA:AB)</f>
        <v>11</v>
      </c>
      <c r="L543" s="89" t="str">
        <v>3个月以上</v>
      </c>
      <c r="M543" s="92" t="s">
        <v>35</v>
      </c>
      <c r="N543" s="92">
        <v>1</v>
      </c>
      <c r="O543" s="93" t="str">
        <f>_xlfn.XLOOKUP(P543,匹配表1065!U:U,匹配表1065!T:T)</f>
        <v>HO00000960</v>
      </c>
      <c r="P543" s="89" t="s">
        <v>272</v>
      </c>
      <c r="Q543" s="92" t="s">
        <v>441</v>
      </c>
      <c r="R543" s="89" t="str">
        <f>_xlfn.XLOOKUP(Q543,匹配表1065!L:L,匹配表1065!O:O)</f>
        <v>B</v>
      </c>
      <c r="S543" s="93" t="str">
        <f>IFERROR(_xlfn.XLOOKUP(Q543,匹配表1065!AI:AI,匹配表1065!AJ:AJ),"绿标")</f>
        <v>绿标</v>
      </c>
      <c r="T543" s="93" t="str" cm="1">
        <f t="array" ref="T543:U543">_xlfn.XLOOKUP(Q543,匹配表1065!L:L,匹配表1065!M:N)</f>
        <v>脑血管</v>
      </c>
      <c r="U543" s="94" t="str">
        <v>神经内科</v>
      </c>
      <c r="V543" s="95" t="s">
        <v>33</v>
      </c>
      <c r="W543" s="93">
        <f>_xlfn.XLOOKUP(M543,匹配表1065!D:D,匹配表1065!F:F)*N543</f>
        <v>4</v>
      </c>
    </row>
    <row r="544" customHeight="1" spans="1:23">
      <c r="A544" s="89" t="s">
        <v>25</v>
      </c>
      <c r="B544" s="90">
        <v>46122</v>
      </c>
      <c r="C544" s="91" t="str">
        <f t="shared" si="16"/>
        <v>4月第2周</v>
      </c>
      <c r="D544" s="89" t="s">
        <v>322</v>
      </c>
      <c r="E544" s="89" t="str">
        <f t="shared" si="17"/>
        <v>4月第2周--周5</v>
      </c>
      <c r="F544" s="92" t="s">
        <v>27</v>
      </c>
      <c r="G544" s="92" t="s">
        <v>28</v>
      </c>
      <c r="H544" s="92" t="str">
        <f>_xlfn.XLOOKUP(O544,匹配表1065!T:T,匹配表1065!W:W)</f>
        <v>南京市</v>
      </c>
      <c r="I544" s="89" t="str">
        <f>_xlfn.XLOOKUP(O544,匹配表1065!T:T,匹配表1065!X:X)</f>
        <v>PME2004</v>
      </c>
      <c r="J544" s="92" t="s">
        <v>34</v>
      </c>
      <c r="K544" s="89" cm="1">
        <f ca="1" t="array" ref="K544:L544">_xlfn.XLOOKUP(J544,匹配表1065!Y:Y,匹配表1065!AA:AB)</f>
        <v>11</v>
      </c>
      <c r="L544" s="89" t="str">
        <v>3个月以上</v>
      </c>
      <c r="M544" s="92" t="s">
        <v>35</v>
      </c>
      <c r="N544" s="92">
        <v>1</v>
      </c>
      <c r="O544" s="93" t="str">
        <f>_xlfn.XLOOKUP(P544,匹配表1065!U:U,匹配表1065!T:T)</f>
        <v>HO00000960</v>
      </c>
      <c r="P544" s="89" t="s">
        <v>272</v>
      </c>
      <c r="Q544" s="92" t="s">
        <v>273</v>
      </c>
      <c r="R544" s="89" t="str">
        <f>_xlfn.XLOOKUP(Q544,匹配表1065!L:L,匹配表1065!O:O)</f>
        <v>A</v>
      </c>
      <c r="S544" s="93" t="str">
        <f>IFERROR(_xlfn.XLOOKUP(Q544,匹配表1065!AI:AI,匹配表1065!AJ:AJ),"绿标")</f>
        <v>绿标</v>
      </c>
      <c r="T544" s="93" t="str" cm="1">
        <f t="array" ref="T544:U544">_xlfn.XLOOKUP(Q544,匹配表1065!L:L,匹配表1065!M:N)</f>
        <v>头痛</v>
      </c>
      <c r="U544" s="94" t="str">
        <v>神经内科</v>
      </c>
      <c r="V544" s="95" t="s">
        <v>33</v>
      </c>
      <c r="W544" s="93">
        <f>_xlfn.XLOOKUP(M544,匹配表1065!D:D,匹配表1065!F:F)*N544</f>
        <v>4</v>
      </c>
    </row>
    <row r="545" customHeight="1" spans="1:23">
      <c r="A545" s="89" t="s">
        <v>25</v>
      </c>
      <c r="B545" s="90">
        <v>46122</v>
      </c>
      <c r="C545" s="91" t="str">
        <f t="shared" si="16"/>
        <v>4月第2周</v>
      </c>
      <c r="D545" s="89" t="s">
        <v>322</v>
      </c>
      <c r="E545" s="89" t="str">
        <f t="shared" si="17"/>
        <v>4月第2周--周5</v>
      </c>
      <c r="F545" s="92" t="s">
        <v>27</v>
      </c>
      <c r="G545" s="92" t="s">
        <v>28</v>
      </c>
      <c r="H545" s="92" t="str">
        <f>_xlfn.XLOOKUP(O545,匹配表1065!T:T,匹配表1065!W:W)</f>
        <v>南京市</v>
      </c>
      <c r="I545" s="89" t="str">
        <f>_xlfn.XLOOKUP(O545,匹配表1065!T:T,匹配表1065!X:X)</f>
        <v>PME2005</v>
      </c>
      <c r="J545" s="89" t="s">
        <v>54</v>
      </c>
      <c r="K545" s="89" cm="1">
        <f ca="1" t="array" ref="K545:L545">_xlfn.XLOOKUP(J545,匹配表1065!Y:Y,匹配表1065!AA:AB)</f>
        <v>3</v>
      </c>
      <c r="L545" s="89" t="str">
        <v>3个月以上</v>
      </c>
      <c r="M545" s="92" t="s">
        <v>55</v>
      </c>
      <c r="N545" s="92">
        <v>1</v>
      </c>
      <c r="O545" s="93" t="str">
        <f>_xlfn.XLOOKUP(P545,匹配表1065!U:U,匹配表1065!T:T)</f>
        <v>HO00000975</v>
      </c>
      <c r="P545" s="89" t="s">
        <v>56</v>
      </c>
      <c r="Q545" s="92" t="s">
        <v>264</v>
      </c>
      <c r="R545" s="89" t="str">
        <f>_xlfn.XLOOKUP(Q545,匹配表1065!L:L,匹配表1065!O:O)</f>
        <v>A</v>
      </c>
      <c r="S545" s="93" t="str">
        <f>IFERROR(_xlfn.XLOOKUP(Q545,匹配表1065!AI:AI,匹配表1065!AJ:AJ),"绿标")</f>
        <v>红标</v>
      </c>
      <c r="T545" s="93" t="str" cm="1">
        <f t="array" ref="T545:U545">_xlfn.XLOOKUP(Q545,匹配表1065!L:L,匹配表1065!M:N)</f>
        <v>头痛</v>
      </c>
      <c r="U545" s="94" t="str">
        <v>神经内科</v>
      </c>
      <c r="V545" s="95" t="s">
        <v>42</v>
      </c>
      <c r="W545" s="93">
        <f>_xlfn.XLOOKUP(M545,匹配表1065!D:D,匹配表1065!F:F)*N545</f>
        <v>8</v>
      </c>
    </row>
    <row r="546" customHeight="1" spans="1:23">
      <c r="A546" s="89" t="s">
        <v>25</v>
      </c>
      <c r="B546" s="90">
        <v>46122</v>
      </c>
      <c r="C546" s="91" t="str">
        <f t="shared" si="16"/>
        <v>4月第2周</v>
      </c>
      <c r="D546" s="89" t="s">
        <v>322</v>
      </c>
      <c r="E546" s="89" t="str">
        <f t="shared" si="17"/>
        <v>4月第2周--周5</v>
      </c>
      <c r="F546" s="92" t="s">
        <v>27</v>
      </c>
      <c r="G546" s="92" t="s">
        <v>28</v>
      </c>
      <c r="H546" s="92" t="str">
        <f>_xlfn.XLOOKUP(O546,匹配表1065!T:T,匹配表1065!W:W)</f>
        <v>南京市</v>
      </c>
      <c r="I546" s="89" t="str">
        <f>_xlfn.XLOOKUP(O546,匹配表1065!T:T,匹配表1065!X:X)</f>
        <v>PME2039</v>
      </c>
      <c r="J546" s="92" t="s">
        <v>39</v>
      </c>
      <c r="K546" s="89" cm="1">
        <f ca="1" t="array" ref="K546:L546">_xlfn.XLOOKUP(J546,匹配表1065!Y:Y,匹配表1065!AA:AB)</f>
        <v>7</v>
      </c>
      <c r="L546" s="89" t="str">
        <v>3个月以上</v>
      </c>
      <c r="M546" s="92" t="s">
        <v>35</v>
      </c>
      <c r="N546" s="92">
        <v>1</v>
      </c>
      <c r="O546" s="93" t="str">
        <f>_xlfn.XLOOKUP(P546,匹配表1065!U:U,匹配表1065!T:T)</f>
        <v>HO00000971</v>
      </c>
      <c r="P546" s="89" t="s">
        <v>40</v>
      </c>
      <c r="Q546" s="92" t="s">
        <v>379</v>
      </c>
      <c r="R546" s="89" t="str">
        <f>_xlfn.XLOOKUP(Q546,匹配表1065!L:L,匹配表1065!O:O)</f>
        <v>A</v>
      </c>
      <c r="S546" s="93" t="str">
        <f>IFERROR(_xlfn.XLOOKUP(Q546,匹配表1065!AI:AI,匹配表1065!AJ:AJ),"绿标")</f>
        <v>绿标</v>
      </c>
      <c r="T546" s="93" t="str" cm="1">
        <f t="array" ref="T546:U546">_xlfn.XLOOKUP(Q546,匹配表1065!L:L,匹配表1065!M:N)</f>
        <v>头痛</v>
      </c>
      <c r="U546" s="94" t="str">
        <v>神经内科</v>
      </c>
      <c r="V546" s="95" t="s">
        <v>33</v>
      </c>
      <c r="W546" s="93">
        <f>_xlfn.XLOOKUP(M546,匹配表1065!D:D,匹配表1065!F:F)*N546</f>
        <v>4</v>
      </c>
    </row>
    <row r="547" customHeight="1" spans="1:23">
      <c r="A547" s="89" t="s">
        <v>25</v>
      </c>
      <c r="B547" s="90">
        <v>46122</v>
      </c>
      <c r="C547" s="91" t="str">
        <f t="shared" si="16"/>
        <v>4月第2周</v>
      </c>
      <c r="D547" s="89" t="s">
        <v>322</v>
      </c>
      <c r="E547" s="89" t="str">
        <f t="shared" si="17"/>
        <v>4月第2周--周5</v>
      </c>
      <c r="F547" s="92" t="s">
        <v>27</v>
      </c>
      <c r="G547" s="92" t="s">
        <v>28</v>
      </c>
      <c r="H547" s="92" t="str">
        <f>_xlfn.XLOOKUP(O547,匹配表1065!T:T,匹配表1065!W:W)</f>
        <v>南京市</v>
      </c>
      <c r="I547" s="89" t="str">
        <f>_xlfn.XLOOKUP(O547,匹配表1065!T:T,匹配表1065!X:X)</f>
        <v>PME2039</v>
      </c>
      <c r="J547" s="92" t="s">
        <v>39</v>
      </c>
      <c r="K547" s="89" cm="1">
        <f ca="1" t="array" ref="K547:L547">_xlfn.XLOOKUP(J547,匹配表1065!Y:Y,匹配表1065!AA:AB)</f>
        <v>7</v>
      </c>
      <c r="L547" s="89" t="str">
        <v>3个月以上</v>
      </c>
      <c r="M547" s="92" t="s">
        <v>35</v>
      </c>
      <c r="N547" s="92">
        <v>1</v>
      </c>
      <c r="O547" s="93" t="str">
        <f>_xlfn.XLOOKUP(P547,匹配表1065!U:U,匹配表1065!T:T)</f>
        <v>HO00000971</v>
      </c>
      <c r="P547" s="89" t="s">
        <v>40</v>
      </c>
      <c r="Q547" s="92" t="s">
        <v>442</v>
      </c>
      <c r="R547" s="89" t="str">
        <f>_xlfn.XLOOKUP(Q547,匹配表1065!L:L,匹配表1065!O:O)</f>
        <v>C</v>
      </c>
      <c r="S547" s="93" t="str">
        <f>IFERROR(_xlfn.XLOOKUP(Q547,匹配表1065!AI:AI,匹配表1065!AJ:AJ),"绿标")</f>
        <v>绿标</v>
      </c>
      <c r="T547" s="93" t="str" cm="1">
        <f t="array" ref="T547:U547">_xlfn.XLOOKUP(Q547,匹配表1065!L:L,匹配表1065!M:N)</f>
        <v>眩晕</v>
      </c>
      <c r="U547" s="94" t="str">
        <v>耳鼻喉科</v>
      </c>
      <c r="V547" s="95" t="s">
        <v>70</v>
      </c>
      <c r="W547" s="93">
        <f>_xlfn.XLOOKUP(M547,匹配表1065!D:D,匹配表1065!F:F)*N547</f>
        <v>4</v>
      </c>
    </row>
    <row r="548" customHeight="1" spans="1:23">
      <c r="A548" s="89" t="s">
        <v>25</v>
      </c>
      <c r="B548" s="90">
        <v>46122</v>
      </c>
      <c r="C548" s="91" t="str">
        <f t="shared" si="16"/>
        <v>4月第2周</v>
      </c>
      <c r="D548" s="89" t="s">
        <v>322</v>
      </c>
      <c r="E548" s="89" t="str">
        <f t="shared" si="17"/>
        <v>4月第2周--周5</v>
      </c>
      <c r="F548" s="92" t="s">
        <v>27</v>
      </c>
      <c r="G548" s="92" t="s">
        <v>28</v>
      </c>
      <c r="H548" s="92" t="str">
        <f>_xlfn.XLOOKUP(O548,匹配表1065!T:T,匹配表1065!W:W)</f>
        <v>扬州市</v>
      </c>
      <c r="I548" s="89" t="str">
        <f>_xlfn.XLOOKUP(O548,匹配表1065!T:T,匹配表1065!X:X)</f>
        <v>PME2012</v>
      </c>
      <c r="J548" s="92" t="s">
        <v>60</v>
      </c>
      <c r="K548" s="89" cm="1">
        <f ca="1" t="array" ref="K548:L548">_xlfn.XLOOKUP(J548,匹配表1065!Y:Y,匹配表1065!AA:AB)</f>
        <v>13</v>
      </c>
      <c r="L548" s="89" t="str">
        <v>3个月以上</v>
      </c>
      <c r="M548" s="92" t="s">
        <v>35</v>
      </c>
      <c r="N548" s="92">
        <v>1</v>
      </c>
      <c r="O548" s="93" t="str">
        <f>_xlfn.XLOOKUP(P548,匹配表1065!U:U,匹配表1065!T:T)</f>
        <v>HO00000968</v>
      </c>
      <c r="P548" s="89" t="s">
        <v>61</v>
      </c>
      <c r="Q548" s="92" t="s">
        <v>277</v>
      </c>
      <c r="R548" s="89" t="str">
        <f>_xlfn.XLOOKUP(Q548,匹配表1065!L:L,匹配表1065!O:O)</f>
        <v>B</v>
      </c>
      <c r="S548" s="93" t="str">
        <f>IFERROR(_xlfn.XLOOKUP(Q548,匹配表1065!AI:AI,匹配表1065!AJ:AJ),"绿标")</f>
        <v>绿标</v>
      </c>
      <c r="T548" s="93" t="str" cm="1">
        <f t="array" ref="T548:U548">_xlfn.XLOOKUP(Q548,匹配表1065!L:L,匹配表1065!M:N)</f>
        <v>脑血管</v>
      </c>
      <c r="U548" s="94" t="str">
        <v>神经内科</v>
      </c>
      <c r="V548" s="95" t="s">
        <v>33</v>
      </c>
      <c r="W548" s="93">
        <f>_xlfn.XLOOKUP(M548,匹配表1065!D:D,匹配表1065!F:F)*N548</f>
        <v>4</v>
      </c>
    </row>
    <row r="549" customHeight="1" spans="1:23">
      <c r="A549" s="89" t="s">
        <v>25</v>
      </c>
      <c r="B549" s="90">
        <v>46122</v>
      </c>
      <c r="C549" s="91" t="str">
        <f t="shared" si="16"/>
        <v>4月第2周</v>
      </c>
      <c r="D549" s="89" t="s">
        <v>322</v>
      </c>
      <c r="E549" s="89" t="str">
        <f t="shared" si="17"/>
        <v>4月第2周--周5</v>
      </c>
      <c r="F549" s="92" t="s">
        <v>27</v>
      </c>
      <c r="G549" s="92" t="s">
        <v>28</v>
      </c>
      <c r="H549" s="92" t="str">
        <f>_xlfn.XLOOKUP(O549,匹配表1065!T:T,匹配表1065!W:W)</f>
        <v>扬州市</v>
      </c>
      <c r="I549" s="89" t="str">
        <f>_xlfn.XLOOKUP(O549,匹配表1065!T:T,匹配表1065!X:X)</f>
        <v>PME2012</v>
      </c>
      <c r="J549" s="92" t="s">
        <v>60</v>
      </c>
      <c r="K549" s="89" cm="1">
        <f ca="1" t="array" ref="K549:L549">_xlfn.XLOOKUP(J549,匹配表1065!Y:Y,匹配表1065!AA:AB)</f>
        <v>13</v>
      </c>
      <c r="L549" s="89" t="str">
        <v>3个月以上</v>
      </c>
      <c r="M549" s="92" t="s">
        <v>35</v>
      </c>
      <c r="N549" s="92">
        <v>1</v>
      </c>
      <c r="O549" s="93" t="str">
        <f>_xlfn.XLOOKUP(P549,匹配表1065!U:U,匹配表1065!T:T)</f>
        <v>HO00000969</v>
      </c>
      <c r="P549" s="89" t="s">
        <v>443</v>
      </c>
      <c r="Q549" s="92" t="s">
        <v>444</v>
      </c>
      <c r="R549" s="89" t="str">
        <f>_xlfn.XLOOKUP(Q549,匹配表1065!L:L,匹配表1065!O:O)</f>
        <v>A</v>
      </c>
      <c r="S549" s="93" t="str">
        <f>IFERROR(_xlfn.XLOOKUP(Q549,匹配表1065!AI:AI,匹配表1065!AJ:AJ),"绿标")</f>
        <v>绿标</v>
      </c>
      <c r="T549" s="93" t="str" cm="1">
        <f t="array" ref="T549:U549">_xlfn.XLOOKUP(Q549,匹配表1065!L:L,匹配表1065!M:N)</f>
        <v>头痛</v>
      </c>
      <c r="U549" s="94" t="str">
        <v>神经内科</v>
      </c>
      <c r="V549" s="95" t="s">
        <v>58</v>
      </c>
      <c r="W549" s="93">
        <f>_xlfn.XLOOKUP(M549,匹配表1065!D:D,匹配表1065!F:F)*N549</f>
        <v>4</v>
      </c>
    </row>
    <row r="550" customHeight="1" spans="1:23">
      <c r="A550" s="89" t="s">
        <v>25</v>
      </c>
      <c r="B550" s="90">
        <v>46122</v>
      </c>
      <c r="C550" s="91" t="str">
        <f t="shared" si="16"/>
        <v>4月第2周</v>
      </c>
      <c r="D550" s="89" t="s">
        <v>322</v>
      </c>
      <c r="E550" s="89" t="str">
        <f t="shared" si="17"/>
        <v>4月第2周--周5</v>
      </c>
      <c r="F550" s="92" t="s">
        <v>27</v>
      </c>
      <c r="G550" s="92" t="s">
        <v>28</v>
      </c>
      <c r="H550" s="92" t="str">
        <f>_xlfn.XLOOKUP(O550,匹配表1065!T:T,匹配表1065!W:W)</f>
        <v>南京市</v>
      </c>
      <c r="I550" s="89" t="str">
        <f>_xlfn.XLOOKUP(O550,匹配表1065!T:T,匹配表1065!X:X)</f>
        <v>PME2040</v>
      </c>
      <c r="J550" s="89" t="s">
        <v>50</v>
      </c>
      <c r="K550" s="89" t="e" cm="1">
        <f ca="1" t="array" ref="K550">_xlfn.XLOOKUP(J550,匹配表1065!Y:Y,匹配表1065!AA:AB)</f>
        <v>#N/A</v>
      </c>
      <c r="L550" s="89"/>
      <c r="M550" s="92" t="s">
        <v>35</v>
      </c>
      <c r="N550" s="92">
        <v>1</v>
      </c>
      <c r="O550" s="93" t="str">
        <f>_xlfn.XLOOKUP(P550,匹配表1065!U:U,匹配表1065!T:T)</f>
        <v>HO00000966</v>
      </c>
      <c r="P550" s="89" t="s">
        <v>51</v>
      </c>
      <c r="Q550" s="92" t="s">
        <v>278</v>
      </c>
      <c r="R550" s="89" t="str">
        <f>_xlfn.XLOOKUP(Q550,匹配表1065!L:L,匹配表1065!O:O)</f>
        <v>A</v>
      </c>
      <c r="S550" s="93" t="str">
        <f>IFERROR(_xlfn.XLOOKUP(Q550,匹配表1065!AI:AI,匹配表1065!AJ:AJ),"绿标")</f>
        <v>绿标</v>
      </c>
      <c r="T550" s="93" t="str" cm="1">
        <f t="array" ref="T550:U550">_xlfn.XLOOKUP(Q550,匹配表1065!L:L,匹配表1065!M:N)</f>
        <v>头痛</v>
      </c>
      <c r="U550" s="94" t="str">
        <v>神经内科</v>
      </c>
      <c r="V550" s="95" t="s">
        <v>33</v>
      </c>
      <c r="W550" s="93">
        <f>_xlfn.XLOOKUP(M550,匹配表1065!D:D,匹配表1065!F:F)*N550</f>
        <v>4</v>
      </c>
    </row>
    <row r="551" customHeight="1" spans="1:23">
      <c r="A551" s="89" t="s">
        <v>25</v>
      </c>
      <c r="B551" s="90">
        <v>46122</v>
      </c>
      <c r="C551" s="91" t="str">
        <f t="shared" si="16"/>
        <v>4月第2周</v>
      </c>
      <c r="D551" s="89" t="s">
        <v>322</v>
      </c>
      <c r="E551" s="89" t="str">
        <f t="shared" si="17"/>
        <v>4月第2周--周5</v>
      </c>
      <c r="F551" s="92" t="s">
        <v>27</v>
      </c>
      <c r="G551" s="92" t="s">
        <v>28</v>
      </c>
      <c r="H551" s="92" t="str">
        <f>_xlfn.XLOOKUP(O551,匹配表1065!T:T,匹配表1065!W:W)</f>
        <v>南京市</v>
      </c>
      <c r="I551" s="89" t="str">
        <f>_xlfn.XLOOKUP(O551,匹配表1065!T:T,匹配表1065!X:X)</f>
        <v>PME2040</v>
      </c>
      <c r="J551" s="89" t="s">
        <v>50</v>
      </c>
      <c r="K551" s="89" t="e" cm="1">
        <f ca="1" t="array" ref="K551">_xlfn.XLOOKUP(J551,匹配表1065!Y:Y,匹配表1065!AA:AB)</f>
        <v>#N/A</v>
      </c>
      <c r="L551" s="89"/>
      <c r="M551" s="92" t="s">
        <v>35</v>
      </c>
      <c r="N551" s="92">
        <v>1</v>
      </c>
      <c r="O551" s="93" t="str">
        <f>_xlfn.XLOOKUP(P551,匹配表1065!U:U,匹配表1065!T:T)</f>
        <v>HO00000966</v>
      </c>
      <c r="P551" s="89" t="s">
        <v>51</v>
      </c>
      <c r="Q551" s="92" t="s">
        <v>445</v>
      </c>
      <c r="R551" s="89" t="str">
        <f>_xlfn.XLOOKUP(Q551,匹配表1065!L:L,匹配表1065!O:O)</f>
        <v>B</v>
      </c>
      <c r="S551" s="93" t="str">
        <f>IFERROR(_xlfn.XLOOKUP(Q551,匹配表1065!AI:AI,匹配表1065!AJ:AJ),"绿标")</f>
        <v>绿标</v>
      </c>
      <c r="T551" s="93" t="str" cm="1">
        <f t="array" ref="T551:U551">_xlfn.XLOOKUP(Q551,匹配表1065!L:L,匹配表1065!M:N)</f>
        <v>其他</v>
      </c>
      <c r="U551" s="94" t="str">
        <v>神经内科</v>
      </c>
      <c r="V551" s="95" t="s">
        <v>33</v>
      </c>
      <c r="W551" s="93">
        <f>_xlfn.XLOOKUP(M551,匹配表1065!D:D,匹配表1065!F:F)*N551</f>
        <v>4</v>
      </c>
    </row>
    <row r="552" customHeight="1" spans="1:23">
      <c r="A552" s="89" t="s">
        <v>25</v>
      </c>
      <c r="B552" s="90">
        <v>46122</v>
      </c>
      <c r="C552" s="91" t="str">
        <f t="shared" si="16"/>
        <v>4月第2周</v>
      </c>
      <c r="D552" s="89" t="s">
        <v>322</v>
      </c>
      <c r="E552" s="89" t="str">
        <f t="shared" si="17"/>
        <v>4月第2周--周5</v>
      </c>
      <c r="F552" s="92" t="s">
        <v>27</v>
      </c>
      <c r="G552" s="92" t="s">
        <v>28</v>
      </c>
      <c r="H552" s="92" t="str">
        <f>_xlfn.XLOOKUP(O552,匹配表1065!T:T,匹配表1065!W:W)</f>
        <v>常州市</v>
      </c>
      <c r="I552" s="89" t="str">
        <f>_xlfn.XLOOKUP(O552,匹配表1065!T:T,匹配表1065!X:X)</f>
        <v>PME2015</v>
      </c>
      <c r="J552" s="92" t="s">
        <v>45</v>
      </c>
      <c r="K552" s="89" cm="1">
        <f ca="1" t="array" ref="K552:L552">_xlfn.XLOOKUP(J552,匹配表1065!Y:Y,匹配表1065!AA:AB)</f>
        <v>9</v>
      </c>
      <c r="L552" s="89" t="str">
        <v>3个月以上</v>
      </c>
      <c r="M552" s="92" t="s">
        <v>30</v>
      </c>
      <c r="N552" s="92">
        <v>1</v>
      </c>
      <c r="O552" s="93" t="str">
        <f>_xlfn.XLOOKUP(P552,匹配表1065!U:U,匹配表1065!T:T)</f>
        <v>HO00000978</v>
      </c>
      <c r="P552" s="89" t="s">
        <v>374</v>
      </c>
      <c r="Q552" s="92" t="s">
        <v>375</v>
      </c>
      <c r="R552" s="89" t="str">
        <f>_xlfn.XLOOKUP(Q552,匹配表1065!L:L,匹配表1065!O:O)</f>
        <v>B</v>
      </c>
      <c r="S552" s="93" t="str">
        <f>IFERROR(_xlfn.XLOOKUP(Q552,匹配表1065!AI:AI,匹配表1065!AJ:AJ),"绿标")</f>
        <v>绿标</v>
      </c>
      <c r="T552" s="93" t="str" cm="1">
        <f t="array" ref="T552:U552">_xlfn.XLOOKUP(Q552,匹配表1065!L:L,匹配表1065!M:N)</f>
        <v>脑血管</v>
      </c>
      <c r="U552" s="94" t="str">
        <v>神经内科</v>
      </c>
      <c r="V552" s="95" t="s">
        <v>42</v>
      </c>
      <c r="W552" s="93">
        <f>_xlfn.XLOOKUP(M552,匹配表1065!D:D,匹配表1065!F:F)*N552</f>
        <v>12</v>
      </c>
    </row>
    <row r="553" customHeight="1" spans="1:23">
      <c r="A553" s="89" t="s">
        <v>25</v>
      </c>
      <c r="B553" s="90">
        <v>46124</v>
      </c>
      <c r="C553" s="91" t="str">
        <f t="shared" si="16"/>
        <v>4月第2周</v>
      </c>
      <c r="D553" s="89" t="s">
        <v>446</v>
      </c>
      <c r="E553" s="89" t="str">
        <f t="shared" si="17"/>
        <v>4月第3周--周7</v>
      </c>
      <c r="F553" s="92" t="s">
        <v>27</v>
      </c>
      <c r="G553" s="92" t="s">
        <v>167</v>
      </c>
      <c r="H553" s="92" t="str">
        <f>_xlfn.XLOOKUP(O553,匹配表1065!T:T,匹配表1065!W:W)</f>
        <v>苏州市</v>
      </c>
      <c r="I553" s="89" t="str">
        <f>_xlfn.XLOOKUP(O553,匹配表1065!T:T,匹配表1065!X:X)</f>
        <v>PME2017</v>
      </c>
      <c r="J553" s="92" t="s">
        <v>323</v>
      </c>
      <c r="K553" s="89" cm="1">
        <f ca="1" t="array" ref="K553:L553">_xlfn.XLOOKUP(J553,匹配表1065!Y:Y,匹配表1065!AA:AB)</f>
        <v>7</v>
      </c>
      <c r="L553" s="89" t="str">
        <v>3个月以上</v>
      </c>
      <c r="M553" s="92" t="s">
        <v>35</v>
      </c>
      <c r="N553" s="92">
        <v>1</v>
      </c>
      <c r="O553" s="93" t="str">
        <f>_xlfn.XLOOKUP(P553,匹配表1065!U:U,匹配表1065!T:T)</f>
        <v>HO00001045</v>
      </c>
      <c r="P553" s="89" t="s">
        <v>447</v>
      </c>
      <c r="Q553" s="92" t="s">
        <v>448</v>
      </c>
      <c r="R553" s="89" t="str">
        <f>_xlfn.XLOOKUP(Q553,匹配表1065!L:L,匹配表1065!O:O)</f>
        <v>B</v>
      </c>
      <c r="S553" s="93" t="str">
        <f>IFERROR(_xlfn.XLOOKUP(Q553,匹配表1065!AI:AI,匹配表1065!AJ:AJ),"绿标")</f>
        <v>绿标</v>
      </c>
      <c r="T553" s="93" t="str" cm="1">
        <f t="array" ref="T553:U553">_xlfn.XLOOKUP(Q553,匹配表1065!L:L,匹配表1065!M:N)</f>
        <v>脑血管</v>
      </c>
      <c r="U553" s="94" t="str">
        <v>神经内科</v>
      </c>
      <c r="V553" s="95" t="s">
        <v>58</v>
      </c>
      <c r="W553" s="93">
        <f>_xlfn.XLOOKUP(M553,匹配表1065!D:D,匹配表1065!F:F)*N553</f>
        <v>4</v>
      </c>
    </row>
    <row r="554" customHeight="1" spans="1:23">
      <c r="A554" s="89" t="s">
        <v>25</v>
      </c>
      <c r="B554" s="90">
        <v>46124</v>
      </c>
      <c r="C554" s="91" t="str">
        <f t="shared" si="16"/>
        <v>4月第2周</v>
      </c>
      <c r="D554" s="89" t="s">
        <v>446</v>
      </c>
      <c r="E554" s="89" t="str">
        <f t="shared" si="17"/>
        <v>4月第3周--周7</v>
      </c>
      <c r="F554" s="92" t="s">
        <v>27</v>
      </c>
      <c r="G554" s="92" t="s">
        <v>167</v>
      </c>
      <c r="H554" s="92" t="str">
        <f>_xlfn.XLOOKUP(O554,匹配表1065!T:T,匹配表1065!W:W)</f>
        <v>苏州市</v>
      </c>
      <c r="I554" s="89" t="str">
        <f>_xlfn.XLOOKUP(O554,匹配表1065!T:T,匹配表1065!X:X)</f>
        <v>PME2010</v>
      </c>
      <c r="J554" s="92" t="s">
        <v>186</v>
      </c>
      <c r="K554" s="89" cm="1">
        <f ca="1" t="array" ref="K554:L554">_xlfn.XLOOKUP(J554,匹配表1065!Y:Y,匹配表1065!AA:AB)</f>
        <v>6</v>
      </c>
      <c r="L554" s="89" t="str">
        <v>3个月以上</v>
      </c>
      <c r="M554" s="92" t="s">
        <v>35</v>
      </c>
      <c r="N554" s="92">
        <v>1</v>
      </c>
      <c r="O554" s="93" t="str">
        <f>_xlfn.XLOOKUP(P554,匹配表1065!U:U,匹配表1065!T:T)</f>
        <v>HO00001050</v>
      </c>
      <c r="P554" s="89" t="s">
        <v>449</v>
      </c>
      <c r="Q554" s="92" t="s">
        <v>450</v>
      </c>
      <c r="R554" s="89" t="str">
        <f>_xlfn.XLOOKUP(Q554,匹配表1065!L:L,匹配表1065!O:O)</f>
        <v>C</v>
      </c>
      <c r="S554" s="93" t="str">
        <f>IFERROR(_xlfn.XLOOKUP(Q554,匹配表1065!AI:AI,匹配表1065!AJ:AJ),"绿标")</f>
        <v>黑标</v>
      </c>
      <c r="T554" s="93" t="str" cm="1">
        <f t="array" ref="T554:U554">_xlfn.XLOOKUP(Q554,匹配表1065!L:L,匹配表1065!M:N)</f>
        <v>眩晕</v>
      </c>
      <c r="U554" s="94" t="str">
        <v>神经内科</v>
      </c>
      <c r="V554" s="95" t="s">
        <v>70</v>
      </c>
      <c r="W554" s="93">
        <f>_xlfn.XLOOKUP(M554,匹配表1065!D:D,匹配表1065!F:F)*N554</f>
        <v>4</v>
      </c>
    </row>
    <row r="555" customHeight="1" spans="1:23">
      <c r="A555" s="89" t="s">
        <v>25</v>
      </c>
      <c r="B555" s="90">
        <v>46124</v>
      </c>
      <c r="C555" s="91" t="str">
        <f t="shared" si="16"/>
        <v>4月第2周</v>
      </c>
      <c r="D555" s="89" t="s">
        <v>446</v>
      </c>
      <c r="E555" s="89" t="str">
        <f t="shared" si="17"/>
        <v>4月第3周--周7</v>
      </c>
      <c r="F555" s="92" t="s">
        <v>27</v>
      </c>
      <c r="G555" s="92" t="s">
        <v>167</v>
      </c>
      <c r="H555" s="92" t="str">
        <f>_xlfn.XLOOKUP(O555,匹配表1065!T:T,匹配表1065!W:W)</f>
        <v>无锡市</v>
      </c>
      <c r="I555" s="89" t="str">
        <f>_xlfn.XLOOKUP(O555,匹配表1065!T:T,匹配表1065!X:X)</f>
        <v>PME2009</v>
      </c>
      <c r="J555" s="92" t="s">
        <v>193</v>
      </c>
      <c r="K555" s="89" cm="1">
        <f ca="1" t="array" ref="K555:L555">_xlfn.XLOOKUP(J555,匹配表1065!Y:Y,匹配表1065!AA:AB)</f>
        <v>7</v>
      </c>
      <c r="L555" s="89" t="str">
        <v>3个月以上</v>
      </c>
      <c r="M555" s="92" t="s">
        <v>35</v>
      </c>
      <c r="N555" s="92">
        <v>1</v>
      </c>
      <c r="O555" s="93" t="str">
        <f>_xlfn.XLOOKUP(P555,匹配表1065!U:U,匹配表1065!T:T)</f>
        <v>HO00000948</v>
      </c>
      <c r="P555" s="89" t="s">
        <v>451</v>
      </c>
      <c r="Q555" s="92" t="s">
        <v>452</v>
      </c>
      <c r="R555" s="89" t="str">
        <f>_xlfn.XLOOKUP(Q555,匹配表1065!L:L,匹配表1065!O:O)</f>
        <v>B</v>
      </c>
      <c r="S555" s="93" t="str">
        <f>IFERROR(_xlfn.XLOOKUP(Q555,匹配表1065!AI:AI,匹配表1065!AJ:AJ),"绿标")</f>
        <v>黑标</v>
      </c>
      <c r="T555" s="93" t="str" cm="1">
        <f t="array" ref="T555:U555">_xlfn.XLOOKUP(Q555,匹配表1065!L:L,匹配表1065!M:N)</f>
        <v>脑血管</v>
      </c>
      <c r="U555" s="94" t="str">
        <v>神经内科</v>
      </c>
      <c r="V555" s="95" t="s">
        <v>42</v>
      </c>
      <c r="W555" s="93">
        <f>_xlfn.XLOOKUP(M555,匹配表1065!D:D,匹配表1065!F:F)*N555</f>
        <v>4</v>
      </c>
    </row>
    <row r="556" customHeight="1" spans="1:23">
      <c r="A556" s="89" t="s">
        <v>25</v>
      </c>
      <c r="B556" s="90">
        <v>46124</v>
      </c>
      <c r="C556" s="91" t="str">
        <f t="shared" si="16"/>
        <v>4月第2周</v>
      </c>
      <c r="D556" s="89" t="s">
        <v>446</v>
      </c>
      <c r="E556" s="89" t="str">
        <f t="shared" si="17"/>
        <v>4月第3周--周7</v>
      </c>
      <c r="F556" s="92" t="s">
        <v>27</v>
      </c>
      <c r="G556" s="92" t="s">
        <v>167</v>
      </c>
      <c r="H556" s="92" t="str">
        <f>_xlfn.XLOOKUP(O556,匹配表1065!T:T,匹配表1065!W:W)</f>
        <v>苏州市</v>
      </c>
      <c r="I556" s="89" t="str">
        <f>_xlfn.XLOOKUP(O556,匹配表1065!T:T,匹配表1065!X:X)</f>
        <v>PME2016</v>
      </c>
      <c r="J556" s="89" t="s">
        <v>173</v>
      </c>
      <c r="K556" s="89" cm="1">
        <f ca="1" t="array" ref="K556:L556">_xlfn.XLOOKUP(J556,匹配表1065!Y:Y,匹配表1065!AA:AB)</f>
        <v>1</v>
      </c>
      <c r="L556" s="89" t="str">
        <v>3个月以内</v>
      </c>
      <c r="M556" s="92" t="s">
        <v>30</v>
      </c>
      <c r="N556" s="92">
        <v>1</v>
      </c>
      <c r="O556" s="93" t="str">
        <f>_xlfn.XLOOKUP(P556,匹配表1065!U:U,匹配表1065!T:T)</f>
        <v>HO00001043</v>
      </c>
      <c r="P556" s="89" t="s">
        <v>221</v>
      </c>
      <c r="Q556" s="92" t="s">
        <v>291</v>
      </c>
      <c r="R556" s="89" t="str">
        <f>_xlfn.XLOOKUP(Q556,匹配表1065!L:L,匹配表1065!O:O)</f>
        <v>A</v>
      </c>
      <c r="S556" s="93" t="str">
        <f>IFERROR(_xlfn.XLOOKUP(Q556,匹配表1065!AI:AI,匹配表1065!AJ:AJ),"绿标")</f>
        <v>红标</v>
      </c>
      <c r="T556" s="93" t="str" cm="1">
        <f t="array" ref="T556:U556">_xlfn.XLOOKUP(Q556,匹配表1065!L:L,匹配表1065!M:N)</f>
        <v>头痛</v>
      </c>
      <c r="U556" s="94" t="str">
        <v>神经内科</v>
      </c>
      <c r="V556" s="95" t="s">
        <v>58</v>
      </c>
      <c r="W556" s="93">
        <f>_xlfn.XLOOKUP(M556,匹配表1065!D:D,匹配表1065!F:F)*N556</f>
        <v>12</v>
      </c>
    </row>
    <row r="557" customHeight="1" spans="1:23">
      <c r="A557" s="89" t="s">
        <v>25</v>
      </c>
      <c r="B557" s="90">
        <v>46124</v>
      </c>
      <c r="C557" s="91" t="str">
        <f t="shared" si="16"/>
        <v>4月第2周</v>
      </c>
      <c r="D557" s="89" t="s">
        <v>446</v>
      </c>
      <c r="E557" s="89" t="str">
        <f t="shared" si="17"/>
        <v>4月第3周--周7</v>
      </c>
      <c r="F557" s="92" t="s">
        <v>27</v>
      </c>
      <c r="G557" s="92" t="s">
        <v>167</v>
      </c>
      <c r="H557" s="92" t="str">
        <f>_xlfn.XLOOKUP(O557,匹配表1065!T:T,匹配表1065!W:W)</f>
        <v>苏州市</v>
      </c>
      <c r="I557" s="89" t="str">
        <f>_xlfn.XLOOKUP(O557,匹配表1065!T:T,匹配表1065!X:X)</f>
        <v>PME2016</v>
      </c>
      <c r="J557" s="89" t="s">
        <v>173</v>
      </c>
      <c r="K557" s="89" cm="1">
        <f ca="1" t="array" ref="K557:L557">_xlfn.XLOOKUP(J557,匹配表1065!Y:Y,匹配表1065!AA:AB)</f>
        <v>1</v>
      </c>
      <c r="L557" s="89" t="str">
        <v>3个月以内</v>
      </c>
      <c r="M557" s="92" t="s">
        <v>30</v>
      </c>
      <c r="N557" s="92">
        <v>1</v>
      </c>
      <c r="O557" s="93" t="str">
        <f>_xlfn.XLOOKUP(P557,匹配表1065!U:U,匹配表1065!T:T)</f>
        <v>HO00001048</v>
      </c>
      <c r="P557" s="89" t="s">
        <v>176</v>
      </c>
      <c r="Q557" s="92" t="s">
        <v>290</v>
      </c>
      <c r="R557" s="89" t="str">
        <f>_xlfn.XLOOKUP(Q557,匹配表1065!L:L,匹配表1065!O:O)</f>
        <v>A</v>
      </c>
      <c r="S557" s="93" t="str">
        <f>IFERROR(_xlfn.XLOOKUP(Q557,匹配表1065!AI:AI,匹配表1065!AJ:AJ),"绿标")</f>
        <v>红标</v>
      </c>
      <c r="T557" s="93" t="str" cm="1">
        <f t="array" ref="T557:U557">_xlfn.XLOOKUP(Q557,匹配表1065!L:L,匹配表1065!M:N)</f>
        <v>头痛</v>
      </c>
      <c r="U557" s="94" t="str">
        <v>神经内科</v>
      </c>
      <c r="V557" s="95" t="s">
        <v>33</v>
      </c>
      <c r="W557" s="93">
        <f>_xlfn.XLOOKUP(M557,匹配表1065!D:D,匹配表1065!F:F)*N557</f>
        <v>12</v>
      </c>
    </row>
    <row r="558" customHeight="1" spans="1:23">
      <c r="A558" s="89" t="s">
        <v>25</v>
      </c>
      <c r="B558" s="90">
        <v>46124</v>
      </c>
      <c r="C558" s="91" t="str">
        <f t="shared" si="16"/>
        <v>4月第2周</v>
      </c>
      <c r="D558" s="89" t="s">
        <v>446</v>
      </c>
      <c r="E558" s="89" t="str">
        <f t="shared" si="17"/>
        <v>4月第3周--周7</v>
      </c>
      <c r="F558" s="92" t="s">
        <v>27</v>
      </c>
      <c r="G558" s="92" t="s">
        <v>167</v>
      </c>
      <c r="H558" s="92" t="str">
        <f>_xlfn.XLOOKUP(O558,匹配表1065!T:T,匹配表1065!W:W)</f>
        <v>苏州市</v>
      </c>
      <c r="I558" s="89" t="str">
        <f>_xlfn.XLOOKUP(O558,匹配表1065!T:T,匹配表1065!X:X)</f>
        <v>PME2011</v>
      </c>
      <c r="J558" s="92" t="s">
        <v>168</v>
      </c>
      <c r="K558" s="89" cm="1">
        <f ca="1" t="array" ref="K558:L558">_xlfn.XLOOKUP(J558,匹配表1065!Y:Y,匹配表1065!AA:AB)</f>
        <v>19</v>
      </c>
      <c r="L558" s="89" t="str">
        <v>3个月以上</v>
      </c>
      <c r="M558" s="92" t="s">
        <v>30</v>
      </c>
      <c r="N558" s="92">
        <v>1</v>
      </c>
      <c r="O558" s="93" t="str">
        <f>_xlfn.XLOOKUP(P558,匹配表1065!U:U,匹配表1065!T:T)</f>
        <v>HO00307823</v>
      </c>
      <c r="P558" s="89" t="s">
        <v>169</v>
      </c>
      <c r="Q558" s="92" t="s">
        <v>170</v>
      </c>
      <c r="R558" s="89" t="str">
        <f>_xlfn.XLOOKUP(Q558,匹配表1065!L:L,匹配表1065!O:O)</f>
        <v>A</v>
      </c>
      <c r="S558" s="93" t="str">
        <f>IFERROR(_xlfn.XLOOKUP(Q558,匹配表1065!AI:AI,匹配表1065!AJ:AJ),"绿标")</f>
        <v>红标</v>
      </c>
      <c r="T558" s="93" t="str" cm="1">
        <f t="array" ref="T558:U558">_xlfn.XLOOKUP(Q558,匹配表1065!L:L,匹配表1065!M:N)</f>
        <v>头痛</v>
      </c>
      <c r="U558" s="94" t="str">
        <v>神经内科</v>
      </c>
      <c r="V558" s="95" t="s">
        <v>70</v>
      </c>
      <c r="W558" s="93">
        <f>_xlfn.XLOOKUP(M558,匹配表1065!D:D,匹配表1065!F:F)*N558</f>
        <v>12</v>
      </c>
    </row>
    <row r="559" customHeight="1" spans="1:23">
      <c r="A559" s="89" t="s">
        <v>25</v>
      </c>
      <c r="B559" s="90">
        <v>46124</v>
      </c>
      <c r="C559" s="91" t="str">
        <f t="shared" si="16"/>
        <v>4月第2周</v>
      </c>
      <c r="D559" s="89" t="s">
        <v>446</v>
      </c>
      <c r="E559" s="89" t="str">
        <f t="shared" si="17"/>
        <v>4月第3周--周7</v>
      </c>
      <c r="F559" s="92" t="s">
        <v>27</v>
      </c>
      <c r="G559" s="92" t="s">
        <v>167</v>
      </c>
      <c r="H559" s="92" t="str">
        <f>_xlfn.XLOOKUP(O559,匹配表1065!T:T,匹配表1065!W:W)</f>
        <v>苏州市</v>
      </c>
      <c r="I559" s="89" t="str">
        <f>_xlfn.XLOOKUP(O559,匹配表1065!T:T,匹配表1065!X:X)</f>
        <v>PME2011</v>
      </c>
      <c r="J559" s="92" t="s">
        <v>168</v>
      </c>
      <c r="K559" s="89" cm="1">
        <f ca="1" t="array" ref="K559:L559">_xlfn.XLOOKUP(J559,匹配表1065!Y:Y,匹配表1065!AA:AB)</f>
        <v>19</v>
      </c>
      <c r="L559" s="89" t="str">
        <v>3个月以上</v>
      </c>
      <c r="M559" s="92" t="s">
        <v>35</v>
      </c>
      <c r="N559" s="92">
        <v>1</v>
      </c>
      <c r="O559" s="93" t="str">
        <f>_xlfn.XLOOKUP(P559,匹配表1065!U:U,匹配表1065!T:T)</f>
        <v>HO00307823</v>
      </c>
      <c r="P559" s="89" t="s">
        <v>169</v>
      </c>
      <c r="Q559" s="92" t="s">
        <v>453</v>
      </c>
      <c r="R559" s="89" t="str">
        <f>_xlfn.XLOOKUP(Q559,匹配表1065!L:L,匹配表1065!O:O)</f>
        <v>B</v>
      </c>
      <c r="S559" s="93" t="str">
        <f>IFERROR(_xlfn.XLOOKUP(Q559,匹配表1065!AI:AI,匹配表1065!AJ:AJ),"绿标")</f>
        <v>绿标</v>
      </c>
      <c r="T559" s="93" t="str" cm="1">
        <f t="array" ref="T559:U559">_xlfn.XLOOKUP(Q559,匹配表1065!L:L,匹配表1065!M:N)</f>
        <v>脑血管</v>
      </c>
      <c r="U559" s="94" t="str">
        <v>神经内科</v>
      </c>
      <c r="V559" s="95" t="s">
        <v>33</v>
      </c>
      <c r="W559" s="93">
        <f>_xlfn.XLOOKUP(M559,匹配表1065!D:D,匹配表1065!F:F)*N559</f>
        <v>4</v>
      </c>
    </row>
    <row r="560" customHeight="1" spans="1:23">
      <c r="A560" s="89" t="s">
        <v>25</v>
      </c>
      <c r="B560" s="90">
        <v>46124</v>
      </c>
      <c r="C560" s="91" t="str">
        <f t="shared" si="16"/>
        <v>4月第2周</v>
      </c>
      <c r="D560" s="89" t="s">
        <v>446</v>
      </c>
      <c r="E560" s="89" t="str">
        <f t="shared" si="17"/>
        <v>4月第3周--周7</v>
      </c>
      <c r="F560" s="92" t="s">
        <v>27</v>
      </c>
      <c r="G560" s="92" t="s">
        <v>167</v>
      </c>
      <c r="H560" s="92" t="str">
        <f>_xlfn.XLOOKUP(O560,匹配表1065!T:T,匹配表1065!W:W)</f>
        <v>南通市</v>
      </c>
      <c r="I560" s="89" t="str">
        <f>_xlfn.XLOOKUP(O560,匹配表1065!T:T,匹配表1065!X:X)</f>
        <v>PME2013</v>
      </c>
      <c r="J560" s="92" t="s">
        <v>180</v>
      </c>
      <c r="K560" s="89" cm="1">
        <f ca="1" t="array" ref="K560:L560">_xlfn.XLOOKUP(J560,匹配表1065!Y:Y,匹配表1065!AA:AB)</f>
        <v>51</v>
      </c>
      <c r="L560" s="89" t="str">
        <v>3个月以上</v>
      </c>
      <c r="M560" s="92" t="s">
        <v>30</v>
      </c>
      <c r="N560" s="92">
        <v>1</v>
      </c>
      <c r="O560" s="93" t="str">
        <f>_xlfn.XLOOKUP(P560,匹配表1065!U:U,匹配表1065!T:T)</f>
        <v>HO00001066</v>
      </c>
      <c r="P560" s="89" t="s">
        <v>183</v>
      </c>
      <c r="Q560" s="92" t="s">
        <v>184</v>
      </c>
      <c r="R560" s="89" t="str">
        <f>_xlfn.XLOOKUP(Q560,匹配表1065!L:L,匹配表1065!O:O)</f>
        <v>A</v>
      </c>
      <c r="S560" s="93" t="str">
        <f>IFERROR(_xlfn.XLOOKUP(Q560,匹配表1065!AI:AI,匹配表1065!AJ:AJ),"绿标")</f>
        <v>红标</v>
      </c>
      <c r="T560" s="93" t="str" cm="1">
        <f t="array" ref="T560:U560">_xlfn.XLOOKUP(Q560,匹配表1065!L:L,匹配表1065!M:N)</f>
        <v>头痛</v>
      </c>
      <c r="U560" s="94" t="str">
        <v>神经内科</v>
      </c>
      <c r="V560" s="95" t="s">
        <v>42</v>
      </c>
      <c r="W560" s="93">
        <f>_xlfn.XLOOKUP(M560,匹配表1065!D:D,匹配表1065!F:F)*N560</f>
        <v>12</v>
      </c>
    </row>
    <row r="561" customHeight="1" spans="1:23">
      <c r="A561" s="89" t="s">
        <v>25</v>
      </c>
      <c r="B561" s="90">
        <v>46124</v>
      </c>
      <c r="C561" s="91" t="str">
        <f t="shared" si="16"/>
        <v>4月第2周</v>
      </c>
      <c r="D561" s="89" t="s">
        <v>446</v>
      </c>
      <c r="E561" s="89" t="str">
        <f t="shared" si="17"/>
        <v>4月第3周--周7</v>
      </c>
      <c r="F561" s="92" t="s">
        <v>27</v>
      </c>
      <c r="G561" s="89" t="s">
        <v>63</v>
      </c>
      <c r="H561" s="92" t="str">
        <f>_xlfn.XLOOKUP(O561,匹配表1065!T:T,匹配表1065!W:W)</f>
        <v>南京市</v>
      </c>
      <c r="I561" s="89" t="str">
        <f>_xlfn.XLOOKUP(O561,匹配表1065!T:T,匹配表1065!X:X)</f>
        <v>PME2001</v>
      </c>
      <c r="J561" s="92" t="s">
        <v>64</v>
      </c>
      <c r="K561" s="89" cm="1">
        <f ca="1" t="array" ref="K561:L561">_xlfn.XLOOKUP(J561,匹配表1065!Y:Y,匹配表1065!AA:AB)</f>
        <v>31</v>
      </c>
      <c r="L561" s="89" t="str">
        <v>3个月以上</v>
      </c>
      <c r="M561" s="92" t="s">
        <v>35</v>
      </c>
      <c r="N561" s="92">
        <v>1</v>
      </c>
      <c r="O561" s="93" t="str">
        <f>_xlfn.XLOOKUP(P561,匹配表1065!U:U,匹配表1065!T:T)</f>
        <v>HO00000958</v>
      </c>
      <c r="P561" s="89" t="s">
        <v>65</v>
      </c>
      <c r="Q561" s="92" t="s">
        <v>69</v>
      </c>
      <c r="R561" s="89" t="str">
        <f>_xlfn.XLOOKUP(Q561,匹配表1065!L:L,匹配表1065!O:O)</f>
        <v>C</v>
      </c>
      <c r="S561" s="93" t="str">
        <f>IFERROR(_xlfn.XLOOKUP(Q561,匹配表1065!AI:AI,匹配表1065!AJ:AJ),"绿标")</f>
        <v>绿标</v>
      </c>
      <c r="T561" s="93" t="str" cm="1">
        <f t="array" ref="T561:U561">_xlfn.XLOOKUP(Q561,匹配表1065!L:L,匹配表1065!M:N)</f>
        <v>眩晕</v>
      </c>
      <c r="U561" s="94" t="str">
        <v>耳鼻喉科</v>
      </c>
      <c r="V561" s="95" t="s">
        <v>70</v>
      </c>
      <c r="W561" s="93">
        <f>_xlfn.XLOOKUP(M561,匹配表1065!D:D,匹配表1065!F:F)*N561</f>
        <v>4</v>
      </c>
    </row>
    <row r="562" customHeight="1" spans="1:23">
      <c r="A562" s="89" t="s">
        <v>25</v>
      </c>
      <c r="B562" s="90">
        <v>46124</v>
      </c>
      <c r="C562" s="91" t="str">
        <f t="shared" si="16"/>
        <v>4月第2周</v>
      </c>
      <c r="D562" s="89" t="s">
        <v>446</v>
      </c>
      <c r="E562" s="89" t="str">
        <f t="shared" si="17"/>
        <v>4月第3周--周7</v>
      </c>
      <c r="F562" s="92" t="s">
        <v>27</v>
      </c>
      <c r="G562" s="89" t="s">
        <v>63</v>
      </c>
      <c r="H562" s="92" t="str">
        <f>_xlfn.XLOOKUP(O562,匹配表1065!T:T,匹配表1065!W:W)</f>
        <v>南京市</v>
      </c>
      <c r="I562" s="89" t="str">
        <f>_xlfn.XLOOKUP(O562,匹配表1065!T:T,匹配表1065!X:X)</f>
        <v>PME2002</v>
      </c>
      <c r="J562" s="92" t="s">
        <v>84</v>
      </c>
      <c r="K562" s="89" cm="1">
        <f ca="1" t="array" ref="K562:L562">_xlfn.XLOOKUP(J562,匹配表1065!Y:Y,匹配表1065!AA:AB)</f>
        <v>31</v>
      </c>
      <c r="L562" s="89" t="str">
        <v>3个月以上</v>
      </c>
      <c r="M562" s="92" t="s">
        <v>35</v>
      </c>
      <c r="N562" s="92">
        <v>1</v>
      </c>
      <c r="O562" s="93" t="str">
        <f>_xlfn.XLOOKUP(P562,匹配表1065!U:U,匹配表1065!T:T)</f>
        <v>HO00039936</v>
      </c>
      <c r="P562" s="89" t="s">
        <v>87</v>
      </c>
      <c r="Q562" s="92" t="s">
        <v>88</v>
      </c>
      <c r="R562" s="89" t="str">
        <f>_xlfn.XLOOKUP(Q562,匹配表1065!L:L,匹配表1065!O:O)</f>
        <v>C</v>
      </c>
      <c r="S562" s="93" t="str">
        <f>IFERROR(_xlfn.XLOOKUP(Q562,匹配表1065!AI:AI,匹配表1065!AJ:AJ),"绿标")</f>
        <v>黑标</v>
      </c>
      <c r="T562" s="93" t="str" cm="1">
        <f t="array" ref="T562:U562">_xlfn.XLOOKUP(Q562,匹配表1065!L:L,匹配表1065!M:N)</f>
        <v>眩晕</v>
      </c>
      <c r="U562" s="94" t="str">
        <v>耳鼻喉科</v>
      </c>
      <c r="V562" s="95" t="s">
        <v>70</v>
      </c>
      <c r="W562" s="93">
        <f>_xlfn.XLOOKUP(M562,匹配表1065!D:D,匹配表1065!F:F)*N562</f>
        <v>4</v>
      </c>
    </row>
    <row r="563" customHeight="1" spans="1:23">
      <c r="A563" s="89" t="s">
        <v>25</v>
      </c>
      <c r="B563" s="90">
        <v>46124</v>
      </c>
      <c r="C563" s="91" t="str">
        <f t="shared" si="16"/>
        <v>4月第2周</v>
      </c>
      <c r="D563" s="89" t="s">
        <v>446</v>
      </c>
      <c r="E563" s="89" t="str">
        <f t="shared" si="17"/>
        <v>4月第3周--周7</v>
      </c>
      <c r="F563" s="92" t="s">
        <v>27</v>
      </c>
      <c r="G563" s="89" t="s">
        <v>63</v>
      </c>
      <c r="H563" s="92" t="str">
        <f>_xlfn.XLOOKUP(O563,匹配表1065!T:T,匹配表1065!W:W)</f>
        <v>徐州市</v>
      </c>
      <c r="I563" s="89" t="str">
        <f>_xlfn.XLOOKUP(O563,匹配表1065!T:T,匹配表1065!X:X)</f>
        <v>PME2008</v>
      </c>
      <c r="J563" s="92" t="s">
        <v>81</v>
      </c>
      <c r="K563" s="89" cm="1">
        <f ca="1" t="array" ref="K563:L563">_xlfn.XLOOKUP(J563,匹配表1065!Y:Y,匹配表1065!AA:AB)</f>
        <v>19</v>
      </c>
      <c r="L563" s="89" t="str">
        <v>3个月以上</v>
      </c>
      <c r="M563" s="92" t="s">
        <v>35</v>
      </c>
      <c r="N563" s="92">
        <v>1</v>
      </c>
      <c r="O563" s="93" t="str">
        <f>_xlfn.XLOOKUP(P563,匹配表1065!U:U,匹配表1065!T:T)</f>
        <v>HO00000989</v>
      </c>
      <c r="P563" s="89" t="s">
        <v>214</v>
      </c>
      <c r="Q563" s="92" t="s">
        <v>454</v>
      </c>
      <c r="R563" s="89" t="str">
        <f>_xlfn.XLOOKUP(Q563,匹配表1065!L:L,匹配表1065!O:O)</f>
        <v>C</v>
      </c>
      <c r="S563" s="93" t="str">
        <f>IFERROR(_xlfn.XLOOKUP(Q563,匹配表1065!AI:AI,匹配表1065!AJ:AJ),"绿标")</f>
        <v>绿标</v>
      </c>
      <c r="T563" s="93" t="str" cm="1">
        <f t="array" ref="T563:U563">_xlfn.XLOOKUP(Q563,匹配表1065!L:L,匹配表1065!M:N)</f>
        <v>眩晕</v>
      </c>
      <c r="U563" s="94" t="str">
        <v>耳鼻喉科</v>
      </c>
      <c r="V563" s="95" t="s">
        <v>70</v>
      </c>
      <c r="W563" s="93">
        <f>_xlfn.XLOOKUP(M563,匹配表1065!D:D,匹配表1065!F:F)*N563</f>
        <v>4</v>
      </c>
    </row>
    <row r="564" customHeight="1" spans="1:23">
      <c r="A564" s="89" t="s">
        <v>25</v>
      </c>
      <c r="B564" s="90">
        <v>46124</v>
      </c>
      <c r="C564" s="91" t="str">
        <f t="shared" si="16"/>
        <v>4月第2周</v>
      </c>
      <c r="D564" s="89" t="s">
        <v>446</v>
      </c>
      <c r="E564" s="89" t="str">
        <f t="shared" si="17"/>
        <v>4月第3周--周7</v>
      </c>
      <c r="F564" s="92" t="s">
        <v>27</v>
      </c>
      <c r="G564" s="92" t="s">
        <v>28</v>
      </c>
      <c r="H564" s="92" t="str">
        <f>_xlfn.XLOOKUP(O564,匹配表1065!T:T,匹配表1065!W:W)</f>
        <v>南京市</v>
      </c>
      <c r="I564" s="89" t="str">
        <f>_xlfn.XLOOKUP(O564,匹配表1065!T:T,匹配表1065!X:X)</f>
        <v>PME2006</v>
      </c>
      <c r="J564" s="92" t="s">
        <v>29</v>
      </c>
      <c r="K564" s="89" cm="1">
        <f ca="1" t="array" ref="K564:L564">_xlfn.XLOOKUP(J564,匹配表1065!Y:Y,匹配表1065!AA:AB)</f>
        <v>15</v>
      </c>
      <c r="L564" s="89" t="str">
        <v>3个月以上</v>
      </c>
      <c r="M564" s="92" t="s">
        <v>35</v>
      </c>
      <c r="N564" s="92">
        <v>1</v>
      </c>
      <c r="O564" s="93" t="str">
        <f>_xlfn.XLOOKUP(P564,匹配表1065!U:U,匹配表1065!T:T)</f>
        <v>HO00000959</v>
      </c>
      <c r="P564" s="89" t="s">
        <v>196</v>
      </c>
      <c r="Q564" s="92" t="s">
        <v>268</v>
      </c>
      <c r="R564" s="89" t="str">
        <f>_xlfn.XLOOKUP(Q564,匹配表1065!L:L,匹配表1065!O:O)</f>
        <v>C</v>
      </c>
      <c r="S564" s="93" t="str">
        <f>IFERROR(_xlfn.XLOOKUP(Q564,匹配表1065!AI:AI,匹配表1065!AJ:AJ),"绿标")</f>
        <v>红标</v>
      </c>
      <c r="T564" s="93" t="str" cm="1">
        <f t="array" ref="T564:U564">_xlfn.XLOOKUP(Q564,匹配表1065!L:L,匹配表1065!M:N)</f>
        <v>眩晕</v>
      </c>
      <c r="U564" s="94" t="str">
        <v>耳鼻喉科</v>
      </c>
      <c r="V564" s="95" t="s">
        <v>70</v>
      </c>
      <c r="W564" s="93">
        <f>_xlfn.XLOOKUP(M564,匹配表1065!D:D,匹配表1065!F:F)*N564</f>
        <v>4</v>
      </c>
    </row>
    <row r="565" customHeight="1" spans="1:23">
      <c r="A565" s="89" t="s">
        <v>25</v>
      </c>
      <c r="B565" s="90">
        <v>46124</v>
      </c>
      <c r="C565" s="91" t="str">
        <f t="shared" si="16"/>
        <v>4月第2周</v>
      </c>
      <c r="D565" s="89" t="s">
        <v>446</v>
      </c>
      <c r="E565" s="89" t="str">
        <f t="shared" si="17"/>
        <v>4月第3周--周7</v>
      </c>
      <c r="F565" s="92" t="s">
        <v>27</v>
      </c>
      <c r="G565" s="92" t="s">
        <v>28</v>
      </c>
      <c r="H565" s="92" t="str">
        <f>_xlfn.XLOOKUP(O565,匹配表1065!T:T,匹配表1065!W:W)</f>
        <v>南京市</v>
      </c>
      <c r="I565" s="89" t="str">
        <f>_xlfn.XLOOKUP(O565,匹配表1065!T:T,匹配表1065!X:X)</f>
        <v>PME2040</v>
      </c>
      <c r="J565" s="89" t="s">
        <v>54</v>
      </c>
      <c r="K565" s="89" cm="1">
        <f ca="1" t="array" ref="K565:L565">_xlfn.XLOOKUP(J565,匹配表1065!Y:Y,匹配表1065!AA:AB)</f>
        <v>3</v>
      </c>
      <c r="L565" s="89" t="str">
        <v>3个月以上</v>
      </c>
      <c r="M565" s="92" t="s">
        <v>35</v>
      </c>
      <c r="N565" s="92">
        <v>1</v>
      </c>
      <c r="O565" s="93" t="str">
        <f>_xlfn.XLOOKUP(P565,匹配表1065!U:U,匹配表1065!T:T)</f>
        <v>HO00000966</v>
      </c>
      <c r="P565" s="89" t="s">
        <v>51</v>
      </c>
      <c r="Q565" s="92" t="s">
        <v>377</v>
      </c>
      <c r="R565" s="89" t="str">
        <f>_xlfn.XLOOKUP(Q565,匹配表1065!L:L,匹配表1065!O:O)</f>
        <v>B</v>
      </c>
      <c r="S565" s="93" t="str">
        <f>IFERROR(_xlfn.XLOOKUP(Q565,匹配表1065!AI:AI,匹配表1065!AJ:AJ),"绿标")</f>
        <v>绿标</v>
      </c>
      <c r="T565" s="93" t="str" cm="1">
        <f t="array" ref="T565:U565">_xlfn.XLOOKUP(Q565,匹配表1065!L:L,匹配表1065!M:N)</f>
        <v>癫痫</v>
      </c>
      <c r="U565" s="94" t="str">
        <v>神经内科</v>
      </c>
      <c r="V565" s="95" t="s">
        <v>42</v>
      </c>
      <c r="W565" s="93">
        <f>_xlfn.XLOOKUP(M565,匹配表1065!D:D,匹配表1065!F:F)*N565</f>
        <v>4</v>
      </c>
    </row>
    <row r="566" customHeight="1" spans="1:23">
      <c r="A566" s="89" t="s">
        <v>25</v>
      </c>
      <c r="B566" s="90">
        <v>46124</v>
      </c>
      <c r="C566" s="91" t="str">
        <f t="shared" si="16"/>
        <v>4月第2周</v>
      </c>
      <c r="D566" s="89" t="s">
        <v>446</v>
      </c>
      <c r="E566" s="89" t="str">
        <f t="shared" si="17"/>
        <v>4月第3周--周7</v>
      </c>
      <c r="F566" s="92" t="s">
        <v>27</v>
      </c>
      <c r="G566" s="92" t="s">
        <v>28</v>
      </c>
      <c r="H566" s="92" t="str">
        <f>_xlfn.XLOOKUP(O566,匹配表1065!T:T,匹配表1065!W:W)</f>
        <v>扬州市</v>
      </c>
      <c r="I566" s="89" t="str">
        <f>_xlfn.XLOOKUP(O566,匹配表1065!T:T,匹配表1065!X:X)</f>
        <v>PME2012</v>
      </c>
      <c r="J566" s="92" t="s">
        <v>60</v>
      </c>
      <c r="K566" s="89" cm="1">
        <f ca="1" t="array" ref="K566:L566">_xlfn.XLOOKUP(J566,匹配表1065!Y:Y,匹配表1065!AA:AB)</f>
        <v>13</v>
      </c>
      <c r="L566" s="89" t="str">
        <v>3个月以上</v>
      </c>
      <c r="M566" s="92" t="s">
        <v>35</v>
      </c>
      <c r="N566" s="92">
        <v>1</v>
      </c>
      <c r="O566" s="93" t="str">
        <f>_xlfn.XLOOKUP(P566,匹配表1065!U:U,匹配表1065!T:T)</f>
        <v>HO00041526</v>
      </c>
      <c r="P566" s="89" t="s">
        <v>407</v>
      </c>
      <c r="Q566" s="92" t="s">
        <v>408</v>
      </c>
      <c r="R566" s="89" t="str">
        <f>_xlfn.XLOOKUP(Q566,匹配表1065!L:L,匹配表1065!O:O)</f>
        <v>C</v>
      </c>
      <c r="S566" s="93" t="str">
        <f>IFERROR(_xlfn.XLOOKUP(Q566,匹配表1065!AI:AI,匹配表1065!AJ:AJ),"绿标")</f>
        <v>红标</v>
      </c>
      <c r="T566" s="93" t="str" cm="1">
        <f t="array" ref="T566:U566">_xlfn.XLOOKUP(Q566,匹配表1065!L:L,匹配表1065!M:N)</f>
        <v>眩晕</v>
      </c>
      <c r="U566" s="94" t="str">
        <v>神经内科</v>
      </c>
      <c r="V566" s="95" t="s">
        <v>58</v>
      </c>
      <c r="W566" s="93">
        <f>_xlfn.XLOOKUP(M566,匹配表1065!D:D,匹配表1065!F:F)*N566</f>
        <v>4</v>
      </c>
    </row>
    <row r="567" customHeight="1" spans="1:23">
      <c r="A567" s="89" t="s">
        <v>25</v>
      </c>
      <c r="B567" s="90">
        <v>46124</v>
      </c>
      <c r="C567" s="91" t="str">
        <f t="shared" si="16"/>
        <v>4月第2周</v>
      </c>
      <c r="D567" s="89" t="s">
        <v>446</v>
      </c>
      <c r="E567" s="89" t="str">
        <f t="shared" si="17"/>
        <v>4月第3周--周7</v>
      </c>
      <c r="F567" s="92" t="s">
        <v>27</v>
      </c>
      <c r="G567" s="92" t="s">
        <v>104</v>
      </c>
      <c r="H567" s="92" t="str">
        <f>_xlfn.XLOOKUP(O567,匹配表1065!T:T,匹配表1065!W:W)</f>
        <v>济南市</v>
      </c>
      <c r="I567" s="89" t="str">
        <f>_xlfn.XLOOKUP(O567,匹配表1065!T:T,匹配表1065!X:X)</f>
        <v>PME2024</v>
      </c>
      <c r="J567" s="92" t="s">
        <v>125</v>
      </c>
      <c r="K567" s="89" cm="1">
        <f ca="1" t="array" ref="K567:L567">_xlfn.XLOOKUP(J567,匹配表1065!Y:Y,匹配表1065!AA:AB)</f>
        <v>9</v>
      </c>
      <c r="L567" s="89" t="str">
        <v>3个月以上</v>
      </c>
      <c r="M567" s="92" t="s">
        <v>35</v>
      </c>
      <c r="N567" s="92">
        <v>1</v>
      </c>
      <c r="O567" s="93" t="str">
        <f>_xlfn.XLOOKUP(P567,匹配表1065!U:U,匹配表1065!T:T)</f>
        <v>HO00001404</v>
      </c>
      <c r="P567" s="89" t="s">
        <v>126</v>
      </c>
      <c r="Q567" s="92" t="s">
        <v>414</v>
      </c>
      <c r="R567" s="89" t="str">
        <f>_xlfn.XLOOKUP(Q567,匹配表1065!L:L,匹配表1065!O:O)</f>
        <v>B</v>
      </c>
      <c r="S567" s="93" t="str">
        <f>IFERROR(_xlfn.XLOOKUP(Q567,匹配表1065!AI:AI,匹配表1065!AJ:AJ),"绿标")</f>
        <v>绿标</v>
      </c>
      <c r="T567" s="93" t="str" cm="1">
        <f t="array" ref="T567:U567">_xlfn.XLOOKUP(Q567,匹配表1065!L:L,匹配表1065!M:N)</f>
        <v>其他</v>
      </c>
      <c r="U567" s="94" t="str">
        <v>神经内科</v>
      </c>
      <c r="V567" s="95" t="s">
        <v>58</v>
      </c>
      <c r="W567" s="93">
        <f>_xlfn.XLOOKUP(M567,匹配表1065!D:D,匹配表1065!F:F)*N567</f>
        <v>4</v>
      </c>
    </row>
    <row r="568" customHeight="1" spans="1:23">
      <c r="A568" s="89" t="s">
        <v>25</v>
      </c>
      <c r="B568" s="90">
        <v>46124</v>
      </c>
      <c r="C568" s="91" t="str">
        <f t="shared" si="16"/>
        <v>4月第2周</v>
      </c>
      <c r="D568" s="89" t="s">
        <v>446</v>
      </c>
      <c r="E568" s="89" t="str">
        <f t="shared" si="17"/>
        <v>4月第3周--周7</v>
      </c>
      <c r="F568" s="92" t="s">
        <v>27</v>
      </c>
      <c r="G568" s="92" t="s">
        <v>104</v>
      </c>
      <c r="H568" s="92" t="str">
        <f>_xlfn.XLOOKUP(O568,匹配表1065!T:T,匹配表1065!W:W)</f>
        <v>临沂市</v>
      </c>
      <c r="I568" s="89" t="str">
        <f>_xlfn.XLOOKUP(O568,匹配表1065!T:T,匹配表1065!X:X)</f>
        <v>PME2045</v>
      </c>
      <c r="J568" s="92" t="s">
        <v>116</v>
      </c>
      <c r="K568" s="89" cm="1">
        <f ca="1" t="array" ref="K568:L568">_xlfn.XLOOKUP(J568,匹配表1065!Y:Y,匹配表1065!AA:AB)</f>
        <v>13</v>
      </c>
      <c r="L568" s="89" t="str">
        <v>3个月以上</v>
      </c>
      <c r="M568" s="92" t="s">
        <v>30</v>
      </c>
      <c r="N568" s="92">
        <v>1</v>
      </c>
      <c r="O568" s="93" t="str">
        <f>_xlfn.XLOOKUP(P568,匹配表1065!U:U,匹配表1065!T:T)</f>
        <v>HO00001523</v>
      </c>
      <c r="P568" s="89" t="s">
        <v>238</v>
      </c>
      <c r="Q568" s="92" t="s">
        <v>239</v>
      </c>
      <c r="R568" s="89" t="str">
        <f>_xlfn.XLOOKUP(Q568,匹配表1065!L:L,匹配表1065!O:O)</f>
        <v>A</v>
      </c>
      <c r="S568" s="93" t="str">
        <f>IFERROR(_xlfn.XLOOKUP(Q568,匹配表1065!AI:AI,匹配表1065!AJ:AJ),"绿标")</f>
        <v>绿标</v>
      </c>
      <c r="T568" s="93" t="str" cm="1">
        <f t="array" ref="T568:U568">_xlfn.XLOOKUP(Q568,匹配表1065!L:L,匹配表1065!M:N)</f>
        <v>头痛</v>
      </c>
      <c r="U568" s="94" t="str">
        <v>神经内科</v>
      </c>
      <c r="V568" s="95" t="s">
        <v>42</v>
      </c>
      <c r="W568" s="93">
        <f>_xlfn.XLOOKUP(M568,匹配表1065!D:D,匹配表1065!F:F)*N568</f>
        <v>12</v>
      </c>
    </row>
    <row r="569" customHeight="1" spans="1:23">
      <c r="A569" s="89" t="s">
        <v>25</v>
      </c>
      <c r="B569" s="90">
        <v>46124</v>
      </c>
      <c r="C569" s="91" t="str">
        <f t="shared" si="16"/>
        <v>4月第2周</v>
      </c>
      <c r="D569" s="89" t="s">
        <v>446</v>
      </c>
      <c r="E569" s="89" t="str">
        <f t="shared" si="17"/>
        <v>4月第3周--周7</v>
      </c>
      <c r="F569" s="92" t="s">
        <v>27</v>
      </c>
      <c r="G569" s="92" t="s">
        <v>104</v>
      </c>
      <c r="H569" s="92" t="str">
        <f>_xlfn.XLOOKUP(O569,匹配表1065!T:T,匹配表1065!W:W)</f>
        <v>济南市</v>
      </c>
      <c r="I569" s="89" t="str">
        <f>_xlfn.XLOOKUP(O569,匹配表1065!T:T,匹配表1065!X:X)</f>
        <v>PME2029</v>
      </c>
      <c r="J569" s="92" t="s">
        <v>128</v>
      </c>
      <c r="K569" s="89" cm="1">
        <f ca="1" t="array" ref="K569:L569">_xlfn.XLOOKUP(J569,匹配表1065!Y:Y,匹配表1065!AA:AB)</f>
        <v>13</v>
      </c>
      <c r="L569" s="89" t="str">
        <v>3个月以上</v>
      </c>
      <c r="M569" s="92" t="s">
        <v>30</v>
      </c>
      <c r="N569" s="92">
        <v>1</v>
      </c>
      <c r="O569" s="93" t="str">
        <f>_xlfn.XLOOKUP(P569,匹配表1065!U:U,匹配表1065!T:T)</f>
        <v>HO00001403</v>
      </c>
      <c r="P569" s="89" t="s">
        <v>329</v>
      </c>
      <c r="Q569" s="92" t="s">
        <v>455</v>
      </c>
      <c r="R569" s="89" t="str">
        <f>_xlfn.XLOOKUP(Q569,匹配表1065!L:L,匹配表1065!O:O)</f>
        <v>C</v>
      </c>
      <c r="S569" s="93" t="str">
        <f>IFERROR(_xlfn.XLOOKUP(Q569,匹配表1065!AI:AI,匹配表1065!AJ:AJ),"绿标")</f>
        <v>绿标</v>
      </c>
      <c r="T569" s="93" t="str" cm="1">
        <f t="array" ref="T569:U569">_xlfn.XLOOKUP(Q569,匹配表1065!L:L,匹配表1065!M:N)</f>
        <v>眩晕</v>
      </c>
      <c r="U569" s="94" t="str">
        <v>耳鼻喉科</v>
      </c>
      <c r="V569" s="95" t="s">
        <v>58</v>
      </c>
      <c r="W569" s="93">
        <f>_xlfn.XLOOKUP(M569,匹配表1065!D:D,匹配表1065!F:F)*N569</f>
        <v>12</v>
      </c>
    </row>
    <row r="570" customHeight="1" spans="1:23">
      <c r="A570" s="89" t="s">
        <v>25</v>
      </c>
      <c r="B570" s="90">
        <v>46124</v>
      </c>
      <c r="C570" s="91" t="str">
        <f t="shared" si="16"/>
        <v>4月第2周</v>
      </c>
      <c r="D570" s="89" t="s">
        <v>446</v>
      </c>
      <c r="E570" s="89" t="str">
        <f t="shared" si="17"/>
        <v>4月第3周--周7</v>
      </c>
      <c r="F570" s="92" t="s">
        <v>27</v>
      </c>
      <c r="G570" s="92" t="s">
        <v>104</v>
      </c>
      <c r="H570" s="92" t="str">
        <f>_xlfn.XLOOKUP(O570,匹配表1065!T:T,匹配表1065!W:W)</f>
        <v>苏州市</v>
      </c>
      <c r="I570" s="89" t="str">
        <f>_xlfn.XLOOKUP(O570,匹配表1065!T:T,匹配表1065!X:X)</f>
        <v>PME2017</v>
      </c>
      <c r="J570" s="92" t="s">
        <v>105</v>
      </c>
      <c r="K570" s="89" cm="1">
        <f ca="1" t="array" ref="K570:L570">_xlfn.XLOOKUP(J570,匹配表1065!Y:Y,匹配表1065!AA:AB)</f>
        <v>8</v>
      </c>
      <c r="L570" s="89" t="str">
        <v>3个月以上</v>
      </c>
      <c r="M570" s="92" t="s">
        <v>133</v>
      </c>
      <c r="N570" s="92">
        <v>1</v>
      </c>
      <c r="O570" s="93" t="str">
        <f>_xlfn.XLOOKUP(P570,匹配表1065!U:U,匹配表1065!T:T)</f>
        <v>HO00001044</v>
      </c>
      <c r="P570" s="89" t="s">
        <v>346</v>
      </c>
      <c r="Q570" s="92" t="s">
        <v>456</v>
      </c>
      <c r="R570" s="89" t="str">
        <f>_xlfn.XLOOKUP(Q570,匹配表1065!L:L,匹配表1065!O:O)</f>
        <v>B</v>
      </c>
      <c r="S570" s="93" t="str">
        <f>IFERROR(_xlfn.XLOOKUP(Q570,匹配表1065!AI:AI,匹配表1065!AJ:AJ),"绿标")</f>
        <v>绿标</v>
      </c>
      <c r="T570" s="93" t="str" cm="1">
        <f t="array" ref="T570:U570">_xlfn.XLOOKUP(Q570,匹配表1065!L:L,匹配表1065!M:N)</f>
        <v>脑血管</v>
      </c>
      <c r="U570" s="94" t="str">
        <v>神经内科</v>
      </c>
      <c r="V570" s="95" t="s">
        <v>58</v>
      </c>
      <c r="W570" s="93">
        <f>_xlfn.XLOOKUP(M570,匹配表1065!D:D,匹配表1065!F:F)*N570</f>
        <v>1</v>
      </c>
    </row>
    <row r="571" customHeight="1" spans="1:23">
      <c r="A571" s="89" t="s">
        <v>25</v>
      </c>
      <c r="B571" s="90">
        <v>46124</v>
      </c>
      <c r="C571" s="91" t="str">
        <f t="shared" si="16"/>
        <v>4月第2周</v>
      </c>
      <c r="D571" s="89" t="s">
        <v>446</v>
      </c>
      <c r="E571" s="89" t="str">
        <f t="shared" si="17"/>
        <v>4月第3周--周7</v>
      </c>
      <c r="F571" s="92" t="s">
        <v>27</v>
      </c>
      <c r="G571" s="92" t="s">
        <v>104</v>
      </c>
      <c r="H571" s="92" t="str">
        <f>_xlfn.XLOOKUP(O571,匹配表1065!T:T,匹配表1065!W:W)</f>
        <v>济南市</v>
      </c>
      <c r="I571" s="89" t="str">
        <f>_xlfn.XLOOKUP(O571,匹配表1065!T:T,匹配表1065!X:X)</f>
        <v>PME2025</v>
      </c>
      <c r="J571" s="92" t="s">
        <v>111</v>
      </c>
      <c r="K571" s="89" cm="1">
        <f ca="1" t="array" ref="K571:L571">_xlfn.XLOOKUP(J571,匹配表1065!Y:Y,匹配表1065!AA:AB)</f>
        <v>30</v>
      </c>
      <c r="L571" s="89" t="str">
        <v>3个月以上</v>
      </c>
      <c r="M571" s="92" t="s">
        <v>55</v>
      </c>
      <c r="N571" s="92">
        <v>1</v>
      </c>
      <c r="O571" s="93" t="str">
        <f>_xlfn.XLOOKUP(P571,匹配表1065!U:U,匹配表1065!T:T)</f>
        <v>HO00001400</v>
      </c>
      <c r="P571" s="89" t="s">
        <v>112</v>
      </c>
      <c r="Q571" s="92" t="s">
        <v>113</v>
      </c>
      <c r="R571" s="89" t="str">
        <f>_xlfn.XLOOKUP(Q571,匹配表1065!L:L,匹配表1065!O:O)</f>
        <v>B</v>
      </c>
      <c r="S571" s="93" t="str">
        <f>IFERROR(_xlfn.XLOOKUP(Q571,匹配表1065!AI:AI,匹配表1065!AJ:AJ),"绿标")</f>
        <v>红标</v>
      </c>
      <c r="T571" s="93" t="str" cm="1">
        <f t="array" ref="T571:U571">_xlfn.XLOOKUP(Q571,匹配表1065!L:L,匹配表1065!M:N)</f>
        <v>抑郁焦虑</v>
      </c>
      <c r="U571" s="94" t="str">
        <v>神经内科</v>
      </c>
      <c r="V571" s="95" t="s">
        <v>42</v>
      </c>
      <c r="W571" s="93">
        <f>_xlfn.XLOOKUP(M571,匹配表1065!D:D,匹配表1065!F:F)*N571</f>
        <v>8</v>
      </c>
    </row>
    <row r="572" customHeight="1" spans="1:23">
      <c r="A572" s="89" t="s">
        <v>25</v>
      </c>
      <c r="B572" s="90">
        <v>46124</v>
      </c>
      <c r="C572" s="91" t="str">
        <f t="shared" si="16"/>
        <v>4月第2周</v>
      </c>
      <c r="D572" s="89" t="s">
        <v>446</v>
      </c>
      <c r="E572" s="89" t="str">
        <f t="shared" si="17"/>
        <v>4月第3周--周7</v>
      </c>
      <c r="F572" s="92" t="s">
        <v>27</v>
      </c>
      <c r="G572" s="92" t="s">
        <v>104</v>
      </c>
      <c r="H572" s="92" t="str">
        <f>_xlfn.XLOOKUP(O572,匹配表1065!T:T,匹配表1065!W:W)</f>
        <v>东营市</v>
      </c>
      <c r="I572" s="89" t="str">
        <f>_xlfn.XLOOKUP(O572,匹配表1065!T:T,匹配表1065!X:X)</f>
        <v>PME2028</v>
      </c>
      <c r="J572" s="92" t="s">
        <v>121</v>
      </c>
      <c r="K572" s="89" cm="1">
        <f ca="1" t="array" ref="K572:L572">_xlfn.XLOOKUP(J572,匹配表1065!Y:Y,匹配表1065!AA:AB)</f>
        <v>26</v>
      </c>
      <c r="L572" s="89" t="str">
        <v>3个月以上</v>
      </c>
      <c r="M572" s="92" t="s">
        <v>35</v>
      </c>
      <c r="N572" s="92">
        <v>1</v>
      </c>
      <c r="O572" s="93" t="str">
        <f>_xlfn.XLOOKUP(P572,匹配表1065!U:U,匹配表1065!T:T)</f>
        <v>HO00001462</v>
      </c>
      <c r="P572" s="89" t="s">
        <v>236</v>
      </c>
      <c r="Q572" s="92" t="s">
        <v>413</v>
      </c>
      <c r="R572" s="89" t="str">
        <f>_xlfn.XLOOKUP(Q572,匹配表1065!L:L,匹配表1065!O:O)</f>
        <v>C</v>
      </c>
      <c r="S572" s="93" t="str">
        <f>IFERROR(_xlfn.XLOOKUP(Q572,匹配表1065!AI:AI,匹配表1065!AJ:AJ),"绿标")</f>
        <v>绿标</v>
      </c>
      <c r="T572" s="93" t="str" cm="1">
        <f t="array" ref="T572:U572">_xlfn.XLOOKUP(Q572,匹配表1065!L:L,匹配表1065!M:N)</f>
        <v>眩晕</v>
      </c>
      <c r="U572" s="94" t="str">
        <v>耳鼻喉科</v>
      </c>
      <c r="V572" s="95" t="s">
        <v>42</v>
      </c>
      <c r="W572" s="93">
        <f>_xlfn.XLOOKUP(M572,匹配表1065!D:D,匹配表1065!F:F)*N572</f>
        <v>4</v>
      </c>
    </row>
    <row r="573" customHeight="1" spans="1:23">
      <c r="A573" s="89" t="s">
        <v>25</v>
      </c>
      <c r="B573" s="90">
        <v>46124</v>
      </c>
      <c r="C573" s="91" t="str">
        <f t="shared" si="16"/>
        <v>4月第2周</v>
      </c>
      <c r="D573" s="89" t="s">
        <v>446</v>
      </c>
      <c r="E573" s="89" t="str">
        <f t="shared" si="17"/>
        <v>4月第3周--周7</v>
      </c>
      <c r="F573" s="92" t="s">
        <v>27</v>
      </c>
      <c r="G573" s="92" t="s">
        <v>136</v>
      </c>
      <c r="H573" s="92" t="str">
        <f>_xlfn.XLOOKUP(O573,匹配表1065!T:T,匹配表1065!W:W)</f>
        <v>青岛市</v>
      </c>
      <c r="I573" s="89" t="str">
        <f>_xlfn.XLOOKUP(O573,匹配表1065!T:T,匹配表1065!X:X)</f>
        <v>PME2032</v>
      </c>
      <c r="J573" s="92" t="s">
        <v>143</v>
      </c>
      <c r="K573" s="89" cm="1">
        <f ca="1" t="array" ref="K573:L573">_xlfn.XLOOKUP(J573,匹配表1065!Y:Y,匹配表1065!AA:AB)</f>
        <v>31</v>
      </c>
      <c r="L573" s="89" t="str">
        <v>3个月以上</v>
      </c>
      <c r="M573" s="92" t="s">
        <v>35</v>
      </c>
      <c r="N573" s="92">
        <v>1</v>
      </c>
      <c r="O573" s="93" t="str">
        <f>_xlfn.XLOOKUP(P573,匹配表1065!U:U,匹配表1065!T:T)</f>
        <v>HO00001482</v>
      </c>
      <c r="P573" s="89" t="s">
        <v>146</v>
      </c>
      <c r="Q573" s="92" t="s">
        <v>147</v>
      </c>
      <c r="R573" s="89" t="str">
        <f>_xlfn.XLOOKUP(Q573,匹配表1065!L:L,匹配表1065!O:O)</f>
        <v>A</v>
      </c>
      <c r="S573" s="93" t="str">
        <f>IFERROR(_xlfn.XLOOKUP(Q573,匹配表1065!AI:AI,匹配表1065!AJ:AJ),"绿标")</f>
        <v>红标</v>
      </c>
      <c r="T573" s="93" t="str" cm="1">
        <f t="array" ref="T573:U573">_xlfn.XLOOKUP(Q573,匹配表1065!L:L,匹配表1065!M:N)</f>
        <v>头痛</v>
      </c>
      <c r="U573" s="94" t="str">
        <v>神经内科</v>
      </c>
      <c r="V573" s="95" t="s">
        <v>58</v>
      </c>
      <c r="W573" s="93">
        <f>_xlfn.XLOOKUP(M573,匹配表1065!D:D,匹配表1065!F:F)*N573</f>
        <v>4</v>
      </c>
    </row>
    <row r="574" customHeight="1" spans="1:23">
      <c r="A574" s="89" t="s">
        <v>25</v>
      </c>
      <c r="B574" s="90">
        <v>46124</v>
      </c>
      <c r="C574" s="91" t="str">
        <f t="shared" si="16"/>
        <v>4月第2周</v>
      </c>
      <c r="D574" s="89" t="s">
        <v>446</v>
      </c>
      <c r="E574" s="89" t="str">
        <f t="shared" si="17"/>
        <v>4月第3周--周7</v>
      </c>
      <c r="F574" s="92" t="s">
        <v>27</v>
      </c>
      <c r="G574" s="92" t="s">
        <v>136</v>
      </c>
      <c r="H574" s="92" t="str">
        <f>_xlfn.XLOOKUP(O574,匹配表1065!T:T,匹配表1065!W:W)</f>
        <v>青岛市</v>
      </c>
      <c r="I574" s="89" t="str">
        <f>_xlfn.XLOOKUP(O574,匹配表1065!T:T,匹配表1065!X:X)</f>
        <v>PME2032</v>
      </c>
      <c r="J574" s="92" t="s">
        <v>143</v>
      </c>
      <c r="K574" s="89" cm="1">
        <f ca="1" t="array" ref="K574:L574">_xlfn.XLOOKUP(J574,匹配表1065!Y:Y,匹配表1065!AA:AB)</f>
        <v>31</v>
      </c>
      <c r="L574" s="89" t="str">
        <v>3个月以上</v>
      </c>
      <c r="M574" s="92" t="s">
        <v>35</v>
      </c>
      <c r="N574" s="92">
        <v>1</v>
      </c>
      <c r="O574" s="93" t="str">
        <f>_xlfn.XLOOKUP(P574,匹配表1065!U:U,匹配表1065!T:T)</f>
        <v>HO00001489</v>
      </c>
      <c r="P574" s="89" t="s">
        <v>144</v>
      </c>
      <c r="Q574" s="92" t="s">
        <v>145</v>
      </c>
      <c r="R574" s="89" t="str">
        <f>_xlfn.XLOOKUP(Q574,匹配表1065!L:L,匹配表1065!O:O)</f>
        <v>D</v>
      </c>
      <c r="S574" s="93" t="str">
        <f>IFERROR(_xlfn.XLOOKUP(Q574,匹配表1065!AI:AI,匹配表1065!AJ:AJ),"绿标")</f>
        <v>红标</v>
      </c>
      <c r="T574" s="93" t="str" cm="1">
        <f t="array" ref="T574:U574">_xlfn.XLOOKUP(Q574,匹配表1065!L:L,匹配表1065!M:N)</f>
        <v>抑郁焦虑</v>
      </c>
      <c r="U574" s="94" t="str">
        <v>精神心理科</v>
      </c>
      <c r="V574" s="95" t="s">
        <v>70</v>
      </c>
      <c r="W574" s="93">
        <f>_xlfn.XLOOKUP(M574,匹配表1065!D:D,匹配表1065!F:F)*N574</f>
        <v>4</v>
      </c>
    </row>
    <row r="575" customHeight="1" spans="1:23">
      <c r="A575" s="89" t="s">
        <v>25</v>
      </c>
      <c r="B575" s="90">
        <v>46124</v>
      </c>
      <c r="C575" s="91" t="str">
        <f t="shared" si="16"/>
        <v>4月第2周</v>
      </c>
      <c r="D575" s="89" t="s">
        <v>446</v>
      </c>
      <c r="E575" s="89" t="str">
        <f t="shared" si="17"/>
        <v>4月第3周--周7</v>
      </c>
      <c r="F575" s="92" t="s">
        <v>27</v>
      </c>
      <c r="G575" s="92" t="s">
        <v>136</v>
      </c>
      <c r="H575" s="92" t="str">
        <f>_xlfn.XLOOKUP(O575,匹配表1065!T:T,匹配表1065!W:W)</f>
        <v>青岛市</v>
      </c>
      <c r="I575" s="89" t="str">
        <f>_xlfn.XLOOKUP(O575,匹配表1065!T:T,匹配表1065!X:X)</f>
        <v>PME2031</v>
      </c>
      <c r="J575" s="92" t="s">
        <v>155</v>
      </c>
      <c r="K575" s="89" cm="1">
        <f ca="1" t="array" ref="K575:L575">_xlfn.XLOOKUP(J575,匹配表1065!Y:Y,匹配表1065!AA:AB)</f>
        <v>31</v>
      </c>
      <c r="L575" s="89" t="str">
        <v>3个月以上</v>
      </c>
      <c r="M575" s="92" t="s">
        <v>35</v>
      </c>
      <c r="N575" s="92">
        <v>1</v>
      </c>
      <c r="O575" s="93" t="str">
        <f>_xlfn.XLOOKUP(P575,匹配表1065!U:U,匹配表1065!T:T)</f>
        <v>HO00001478</v>
      </c>
      <c r="P575" s="89" t="s">
        <v>156</v>
      </c>
      <c r="Q575" s="92" t="s">
        <v>300</v>
      </c>
      <c r="R575" s="89" t="str">
        <f>_xlfn.XLOOKUP(Q575,匹配表1065!L:L,匹配表1065!O:O)</f>
        <v>C</v>
      </c>
      <c r="S575" s="93" t="str">
        <f>IFERROR(_xlfn.XLOOKUP(Q575,匹配表1065!AI:AI,匹配表1065!AJ:AJ),"绿标")</f>
        <v>红标</v>
      </c>
      <c r="T575" s="93" t="str" cm="1">
        <f t="array" ref="T575:U575">_xlfn.XLOOKUP(Q575,匹配表1065!L:L,匹配表1065!M:N)</f>
        <v>眩晕</v>
      </c>
      <c r="U575" s="94" t="str">
        <v>神经内科</v>
      </c>
      <c r="V575" s="95" t="s">
        <v>67</v>
      </c>
      <c r="W575" s="93">
        <f>_xlfn.XLOOKUP(M575,匹配表1065!D:D,匹配表1065!F:F)*N575</f>
        <v>4</v>
      </c>
    </row>
    <row r="576" customHeight="1" spans="1:23">
      <c r="A576" s="89" t="s">
        <v>25</v>
      </c>
      <c r="B576" s="90">
        <v>46124</v>
      </c>
      <c r="C576" s="91" t="str">
        <f t="shared" si="16"/>
        <v>4月第2周</v>
      </c>
      <c r="D576" s="89" t="s">
        <v>446</v>
      </c>
      <c r="E576" s="89" t="str">
        <f t="shared" si="17"/>
        <v>4月第3周--周7</v>
      </c>
      <c r="F576" s="92" t="s">
        <v>27</v>
      </c>
      <c r="G576" s="92" t="s">
        <v>136</v>
      </c>
      <c r="H576" s="92" t="str">
        <f>_xlfn.XLOOKUP(O576,匹配表1065!T:T,匹配表1065!W:W)</f>
        <v>潍坊市</v>
      </c>
      <c r="I576" s="89" t="str">
        <f>_xlfn.XLOOKUP(O576,匹配表1065!T:T,匹配表1065!X:X)</f>
        <v>PME2036</v>
      </c>
      <c r="J576" s="89" t="s">
        <v>161</v>
      </c>
      <c r="K576" s="89" cm="1">
        <f ca="1" t="array" ref="K576:L576">_xlfn.XLOOKUP(J576,匹配表1065!Y:Y,匹配表1065!AA:AB)</f>
        <v>1519</v>
      </c>
      <c r="L576" s="89" t="str">
        <v>3个月以上</v>
      </c>
      <c r="M576" s="92" t="s">
        <v>35</v>
      </c>
      <c r="N576" s="92">
        <v>1</v>
      </c>
      <c r="O576" s="93" t="str">
        <f>_xlfn.XLOOKUP(P576,匹配表1065!U:U,匹配表1065!T:T)</f>
        <v>HO00139638</v>
      </c>
      <c r="P576" s="89" t="s">
        <v>457</v>
      </c>
      <c r="Q576" s="92" t="s">
        <v>458</v>
      </c>
      <c r="R576" s="89" t="str">
        <f>_xlfn.XLOOKUP(Q576,匹配表1065!L:L,匹配表1065!O:O)</f>
        <v>C</v>
      </c>
      <c r="S576" s="93" t="str">
        <f>IFERROR(_xlfn.XLOOKUP(Q576,匹配表1065!AI:AI,匹配表1065!AJ:AJ),"绿标")</f>
        <v>黑标</v>
      </c>
      <c r="T576" s="93" t="str" cm="1">
        <f t="array" ref="T576:U576">_xlfn.XLOOKUP(Q576,匹配表1065!L:L,匹配表1065!M:N)</f>
        <v>眩晕</v>
      </c>
      <c r="U576" s="94" t="str">
        <v>神经内科</v>
      </c>
      <c r="V576" s="95" t="s">
        <v>70</v>
      </c>
      <c r="W576" s="93">
        <f>_xlfn.XLOOKUP(M576,匹配表1065!D:D,匹配表1065!F:F)*N576</f>
        <v>4</v>
      </c>
    </row>
    <row r="577" customHeight="1" spans="1:23">
      <c r="A577" s="89" t="s">
        <v>25</v>
      </c>
      <c r="B577" s="90">
        <v>46124</v>
      </c>
      <c r="C577" s="91" t="str">
        <f t="shared" si="16"/>
        <v>4月第2周</v>
      </c>
      <c r="D577" s="89" t="s">
        <v>446</v>
      </c>
      <c r="E577" s="89" t="str">
        <f t="shared" si="17"/>
        <v>4月第3周--周7</v>
      </c>
      <c r="F577" s="92" t="s">
        <v>27</v>
      </c>
      <c r="G577" s="92" t="s">
        <v>136</v>
      </c>
      <c r="H577" s="92" t="str">
        <f>_xlfn.XLOOKUP(O577,匹配表1065!T:T,匹配表1065!W:W)</f>
        <v>潍坊市</v>
      </c>
      <c r="I577" s="89" t="str">
        <f>_xlfn.XLOOKUP(O577,匹配表1065!T:T,匹配表1065!X:X)</f>
        <v>PME2036</v>
      </c>
      <c r="J577" s="89" t="s">
        <v>161</v>
      </c>
      <c r="K577" s="89" cm="1">
        <f ca="1" t="array" ref="K577:L577">_xlfn.XLOOKUP(J577,匹配表1065!Y:Y,匹配表1065!AA:AB)</f>
        <v>1519</v>
      </c>
      <c r="L577" s="89" t="str">
        <v>3个月以上</v>
      </c>
      <c r="M577" s="92" t="s">
        <v>30</v>
      </c>
      <c r="N577" s="92">
        <v>1</v>
      </c>
      <c r="O577" s="93" t="str">
        <f>_xlfn.XLOOKUP(P577,匹配表1065!U:U,匹配表1065!T:T)</f>
        <v>HO00001496</v>
      </c>
      <c r="P577" s="89" t="s">
        <v>256</v>
      </c>
      <c r="Q577" s="92" t="s">
        <v>459</v>
      </c>
      <c r="R577" s="89" t="str">
        <f>_xlfn.XLOOKUP(Q577,匹配表1065!L:L,匹配表1065!O:O)</f>
        <v>B</v>
      </c>
      <c r="S577" s="93" t="str">
        <f>IFERROR(_xlfn.XLOOKUP(Q577,匹配表1065!AI:AI,匹配表1065!AJ:AJ),"绿标")</f>
        <v>红标</v>
      </c>
      <c r="T577" s="93" t="str" cm="1">
        <f t="array" ref="T577:U577">_xlfn.XLOOKUP(Q577,匹配表1065!L:L,匹配表1065!M:N)</f>
        <v>脑血管</v>
      </c>
      <c r="U577" s="94" t="str">
        <v>神经内科</v>
      </c>
      <c r="V577" s="95" t="s">
        <v>67</v>
      </c>
      <c r="W577" s="93">
        <f>_xlfn.XLOOKUP(M577,匹配表1065!D:D,匹配表1065!F:F)*N577</f>
        <v>12</v>
      </c>
    </row>
    <row r="578" customHeight="1" spans="1:23">
      <c r="A578" s="89" t="s">
        <v>25</v>
      </c>
      <c r="B578" s="90">
        <v>46124</v>
      </c>
      <c r="C578" s="91" t="str">
        <f t="shared" ref="C578:C641" si="18">MONTH(B578)&amp;TEXT(WEEKNUM(B578,2)-WEEKNUM(B578+1-DAY(B578),2)+1,"月第0周")</f>
        <v>4月第2周</v>
      </c>
      <c r="D578" s="89" t="s">
        <v>446</v>
      </c>
      <c r="E578" s="89" t="str">
        <f t="shared" ref="E578:E641" si="19">D578&amp;"--"&amp;"周"&amp;WEEKDAY(B578,2)</f>
        <v>4月第3周--周7</v>
      </c>
      <c r="F578" s="92" t="s">
        <v>27</v>
      </c>
      <c r="G578" s="92" t="s">
        <v>136</v>
      </c>
      <c r="H578" s="92" t="str">
        <f>_xlfn.XLOOKUP(O578,匹配表1065!T:T,匹配表1065!W:W)</f>
        <v>淄博市</v>
      </c>
      <c r="I578" s="89" t="str">
        <f>_xlfn.XLOOKUP(O578,匹配表1065!T:T,匹配表1065!X:X)</f>
        <v>PME2043</v>
      </c>
      <c r="J578" s="92" t="s">
        <v>140</v>
      </c>
      <c r="K578" s="89" cm="1">
        <f ca="1" t="array" ref="K578:L578">_xlfn.XLOOKUP(J578,匹配表1065!Y:Y,匹配表1065!AA:AB)</f>
        <v>9</v>
      </c>
      <c r="L578" s="89" t="str">
        <v>3个月以上</v>
      </c>
      <c r="M578" s="92" t="s">
        <v>35</v>
      </c>
      <c r="N578" s="92">
        <v>1</v>
      </c>
      <c r="O578" s="93" t="str">
        <f>_xlfn.XLOOKUP(P578,匹配表1065!U:U,匹配表1065!T:T)</f>
        <v>HO00024398</v>
      </c>
      <c r="P578" s="89" t="s">
        <v>141</v>
      </c>
      <c r="Q578" s="92" t="s">
        <v>298</v>
      </c>
      <c r="R578" s="89" t="str">
        <f>_xlfn.XLOOKUP(Q578,匹配表1065!L:L,匹配表1065!O:O)</f>
        <v>C</v>
      </c>
      <c r="S578" s="93" t="str">
        <f>IFERROR(_xlfn.XLOOKUP(Q578,匹配表1065!AI:AI,匹配表1065!AJ:AJ),"绿标")</f>
        <v>红标</v>
      </c>
      <c r="T578" s="93" t="str" cm="1">
        <f t="array" ref="T578:U578">_xlfn.XLOOKUP(Q578,匹配表1065!L:L,匹配表1065!M:N)</f>
        <v>眩晕</v>
      </c>
      <c r="U578" s="94" t="str">
        <v>神经内科</v>
      </c>
      <c r="V578" s="95" t="s">
        <v>70</v>
      </c>
      <c r="W578" s="93">
        <f>_xlfn.XLOOKUP(M578,匹配表1065!D:D,匹配表1065!F:F)*N578</f>
        <v>4</v>
      </c>
    </row>
    <row r="579" customHeight="1" spans="1:23">
      <c r="A579" s="89" t="s">
        <v>25</v>
      </c>
      <c r="B579" s="90">
        <v>46124</v>
      </c>
      <c r="C579" s="91" t="str">
        <f t="shared" si="18"/>
        <v>4月第2周</v>
      </c>
      <c r="D579" s="89" t="s">
        <v>446</v>
      </c>
      <c r="E579" s="89" t="str">
        <f t="shared" si="19"/>
        <v>4月第3周--周7</v>
      </c>
      <c r="F579" s="92" t="s">
        <v>27</v>
      </c>
      <c r="G579" s="92" t="s">
        <v>136</v>
      </c>
      <c r="H579" s="92" t="str">
        <f>_xlfn.XLOOKUP(O579,匹配表1065!T:T,匹配表1065!W:W)</f>
        <v>青岛市</v>
      </c>
      <c r="I579" s="89" t="str">
        <f>_xlfn.XLOOKUP(O579,匹配表1065!T:T,匹配表1065!X:X)</f>
        <v>PME2035</v>
      </c>
      <c r="J579" s="92" t="s">
        <v>150</v>
      </c>
      <c r="K579" s="89" cm="1">
        <f ca="1" t="array" ref="K579:L579">_xlfn.XLOOKUP(J579,匹配表1065!Y:Y,匹配表1065!AA:AB)</f>
        <v>8</v>
      </c>
      <c r="L579" s="89" t="str">
        <v>3个月以上</v>
      </c>
      <c r="M579" s="92" t="s">
        <v>35</v>
      </c>
      <c r="N579" s="92">
        <v>1</v>
      </c>
      <c r="O579" s="93" t="str">
        <f>_xlfn.XLOOKUP(P579,匹配表1065!U:U,匹配表1065!T:T)</f>
        <v>HO00001483</v>
      </c>
      <c r="P579" s="89" t="s">
        <v>259</v>
      </c>
      <c r="Q579" s="92" t="s">
        <v>340</v>
      </c>
      <c r="R579" s="89" t="str">
        <f>_xlfn.XLOOKUP(Q579,匹配表1065!L:L,匹配表1065!O:O)</f>
        <v>A</v>
      </c>
      <c r="S579" s="93" t="str">
        <f>IFERROR(_xlfn.XLOOKUP(Q579,匹配表1065!AI:AI,匹配表1065!AJ:AJ),"绿标")</f>
        <v>红标</v>
      </c>
      <c r="T579" s="93" t="str" cm="1">
        <f t="array" ref="T579:U579">_xlfn.XLOOKUP(Q579,匹配表1065!L:L,匹配表1065!M:N)</f>
        <v>头痛</v>
      </c>
      <c r="U579" s="94" t="str">
        <v>神经内科</v>
      </c>
      <c r="V579" s="95" t="s">
        <v>33</v>
      </c>
      <c r="W579" s="93">
        <f>_xlfn.XLOOKUP(M579,匹配表1065!D:D,匹配表1065!F:F)*N579</f>
        <v>4</v>
      </c>
    </row>
    <row r="580" customHeight="1" spans="1:23">
      <c r="A580" s="89" t="s">
        <v>25</v>
      </c>
      <c r="B580" s="90">
        <v>46124</v>
      </c>
      <c r="C580" s="91" t="str">
        <f t="shared" si="18"/>
        <v>4月第2周</v>
      </c>
      <c r="D580" s="89" t="s">
        <v>446</v>
      </c>
      <c r="E580" s="89" t="str">
        <f t="shared" si="19"/>
        <v>4月第3周--周7</v>
      </c>
      <c r="F580" s="92" t="s">
        <v>27</v>
      </c>
      <c r="G580" s="92" t="s">
        <v>136</v>
      </c>
      <c r="H580" s="92" t="str">
        <f>_xlfn.XLOOKUP(O580,匹配表1065!T:T,匹配表1065!W:W)</f>
        <v>青岛市</v>
      </c>
      <c r="I580" s="89" t="str">
        <f>_xlfn.XLOOKUP(O580,匹配表1065!T:T,匹配表1065!X:X)</f>
        <v>PME2035</v>
      </c>
      <c r="J580" s="92" t="s">
        <v>150</v>
      </c>
      <c r="K580" s="89" cm="1">
        <f ca="1" t="array" ref="K580:L580">_xlfn.XLOOKUP(J580,匹配表1065!Y:Y,匹配表1065!AA:AB)</f>
        <v>8</v>
      </c>
      <c r="L580" s="89" t="str">
        <v>3个月以上</v>
      </c>
      <c r="M580" s="92" t="s">
        <v>35</v>
      </c>
      <c r="N580" s="92">
        <v>1</v>
      </c>
      <c r="O580" s="93" t="str">
        <f>_xlfn.XLOOKUP(P580,匹配表1065!U:U,匹配表1065!T:T)</f>
        <v>HO00001483</v>
      </c>
      <c r="P580" s="89" t="s">
        <v>259</v>
      </c>
      <c r="Q580" s="92" t="s">
        <v>437</v>
      </c>
      <c r="R580" s="89" t="str">
        <f>_xlfn.XLOOKUP(Q580,匹配表1065!L:L,匹配表1065!O:O)</f>
        <v>C</v>
      </c>
      <c r="S580" s="93" t="str">
        <f>IFERROR(_xlfn.XLOOKUP(Q580,匹配表1065!AI:AI,匹配表1065!AJ:AJ),"绿标")</f>
        <v>红标</v>
      </c>
      <c r="T580" s="93" t="str" cm="1">
        <f t="array" ref="T580:U580">_xlfn.XLOOKUP(Q580,匹配表1065!L:L,匹配表1065!M:N)</f>
        <v>眩晕</v>
      </c>
      <c r="U580" s="94" t="str">
        <v>耳鼻喉科</v>
      </c>
      <c r="V580" s="95" t="s">
        <v>70</v>
      </c>
      <c r="W580" s="93">
        <f>_xlfn.XLOOKUP(M580,匹配表1065!D:D,匹配表1065!F:F)*N580</f>
        <v>4</v>
      </c>
    </row>
    <row r="581" customHeight="1" spans="1:23">
      <c r="A581" s="89" t="s">
        <v>25</v>
      </c>
      <c r="B581" s="90">
        <v>46124</v>
      </c>
      <c r="C581" s="91" t="str">
        <f t="shared" si="18"/>
        <v>4月第2周</v>
      </c>
      <c r="D581" s="89" t="s">
        <v>446</v>
      </c>
      <c r="E581" s="89" t="str">
        <f t="shared" si="19"/>
        <v>4月第3周--周7</v>
      </c>
      <c r="F581" s="92" t="s">
        <v>27</v>
      </c>
      <c r="G581" s="92" t="s">
        <v>136</v>
      </c>
      <c r="H581" s="92" t="str">
        <f>_xlfn.XLOOKUP(O581,匹配表1065!T:T,匹配表1065!W:W)</f>
        <v>青岛市</v>
      </c>
      <c r="I581" s="89" t="str">
        <f>_xlfn.XLOOKUP(O581,匹配表1065!T:T,匹配表1065!X:X)</f>
        <v>PME2033</v>
      </c>
      <c r="J581" s="92" t="s">
        <v>137</v>
      </c>
      <c r="K581" s="89" cm="1">
        <f ca="1" t="array" ref="K581:L581">_xlfn.XLOOKUP(J581,匹配表1065!Y:Y,匹配表1065!AA:AB)</f>
        <v>10</v>
      </c>
      <c r="L581" s="89" t="str">
        <v>3个月以上</v>
      </c>
      <c r="M581" s="92" t="s">
        <v>35</v>
      </c>
      <c r="N581" s="92">
        <v>1</v>
      </c>
      <c r="O581" s="93" t="str">
        <f>_xlfn.XLOOKUP(P581,匹配表1065!U:U,匹配表1065!T:T)</f>
        <v>HO00001493</v>
      </c>
      <c r="P581" s="89" t="s">
        <v>304</v>
      </c>
      <c r="Q581" s="92" t="s">
        <v>460</v>
      </c>
      <c r="R581" s="89" t="str">
        <f>_xlfn.XLOOKUP(Q581,匹配表1065!L:L,匹配表1065!O:O)</f>
        <v>C</v>
      </c>
      <c r="S581" s="93" t="str">
        <f>IFERROR(_xlfn.XLOOKUP(Q581,匹配表1065!AI:AI,匹配表1065!AJ:AJ),"绿标")</f>
        <v>红标</v>
      </c>
      <c r="T581" s="93" t="str" cm="1">
        <f t="array" ref="T581:U581">_xlfn.XLOOKUP(Q581,匹配表1065!L:L,匹配表1065!M:N)</f>
        <v>眩晕</v>
      </c>
      <c r="U581" s="94" t="str">
        <v>耳鼻喉科</v>
      </c>
      <c r="V581" s="95" t="s">
        <v>70</v>
      </c>
      <c r="W581" s="93">
        <f>_xlfn.XLOOKUP(M581,匹配表1065!D:D,匹配表1065!F:F)*N581</f>
        <v>4</v>
      </c>
    </row>
    <row r="582" customHeight="1" spans="1:23">
      <c r="A582" s="89" t="s">
        <v>25</v>
      </c>
      <c r="B582" s="90">
        <v>46125</v>
      </c>
      <c r="C582" s="91" t="str">
        <f t="shared" si="18"/>
        <v>4月第3周</v>
      </c>
      <c r="D582" s="89" t="s">
        <v>446</v>
      </c>
      <c r="E582" s="89" t="str">
        <f t="shared" si="19"/>
        <v>4月第3周--周1</v>
      </c>
      <c r="F582" s="92" t="s">
        <v>27</v>
      </c>
      <c r="G582" s="92" t="s">
        <v>104</v>
      </c>
      <c r="H582" s="92" t="str">
        <f>_xlfn.XLOOKUP(O582,匹配表1065!T:T,匹配表1065!W:W)</f>
        <v>济南市</v>
      </c>
      <c r="I582" s="89" t="str">
        <f>_xlfn.XLOOKUP(O582,匹配表1065!T:T,匹配表1065!X:X)</f>
        <v>PME2044</v>
      </c>
      <c r="J582" s="92" t="s">
        <v>105</v>
      </c>
      <c r="K582" s="89" cm="1">
        <f ca="1" t="array" ref="K582:L582">_xlfn.XLOOKUP(J582,匹配表1065!Y:Y,匹配表1065!AA:AB)</f>
        <v>8</v>
      </c>
      <c r="L582" s="89" t="str">
        <v>3个月以上</v>
      </c>
      <c r="M582" s="92" t="s">
        <v>30</v>
      </c>
      <c r="N582" s="92">
        <v>1</v>
      </c>
      <c r="O582" s="93" t="str">
        <f>_xlfn.XLOOKUP(P582,匹配表1065!U:U,匹配表1065!T:T)</f>
        <v>HO00371069</v>
      </c>
      <c r="P582" s="89" t="s">
        <v>315</v>
      </c>
      <c r="Q582" s="92" t="s">
        <v>461</v>
      </c>
      <c r="R582" s="89" t="str">
        <f>_xlfn.XLOOKUP(Q582,匹配表1065!L:L,匹配表1065!O:O)</f>
        <v>B</v>
      </c>
      <c r="S582" s="93" t="str">
        <f>IFERROR(_xlfn.XLOOKUP(Q582,匹配表1065!AI:AI,匹配表1065!AJ:AJ),"绿标")</f>
        <v>绿标</v>
      </c>
      <c r="T582" s="93" t="str" cm="1">
        <f t="array" ref="T582:U582">_xlfn.XLOOKUP(Q582,匹配表1065!L:L,匹配表1065!M:N)</f>
        <v>脑血管</v>
      </c>
      <c r="U582" s="94" t="str">
        <v>神经内科</v>
      </c>
      <c r="V582" s="95" t="s">
        <v>42</v>
      </c>
      <c r="W582" s="93">
        <f>_xlfn.XLOOKUP(M582,匹配表1065!D:D,匹配表1065!F:F)*N582</f>
        <v>12</v>
      </c>
    </row>
    <row r="583" customHeight="1" spans="1:23">
      <c r="A583" s="89" t="s">
        <v>25</v>
      </c>
      <c r="B583" s="90">
        <v>46125</v>
      </c>
      <c r="C583" s="91" t="str">
        <f t="shared" si="18"/>
        <v>4月第3周</v>
      </c>
      <c r="D583" s="89" t="s">
        <v>446</v>
      </c>
      <c r="E583" s="89" t="str">
        <f t="shared" si="19"/>
        <v>4月第3周--周1</v>
      </c>
      <c r="F583" s="92" t="s">
        <v>27</v>
      </c>
      <c r="G583" s="92" t="s">
        <v>104</v>
      </c>
      <c r="H583" s="92" t="str">
        <f>_xlfn.XLOOKUP(O583,匹配表1065!T:T,匹配表1065!W:W)</f>
        <v>济南市</v>
      </c>
      <c r="I583" s="89" t="str">
        <f>_xlfn.XLOOKUP(O583,匹配表1065!T:T,匹配表1065!X:X)</f>
        <v>PME2025</v>
      </c>
      <c r="J583" s="92" t="s">
        <v>111</v>
      </c>
      <c r="K583" s="89" cm="1">
        <f ca="1" t="array" ref="K583:L583">_xlfn.XLOOKUP(J583,匹配表1065!Y:Y,匹配表1065!AA:AB)</f>
        <v>30</v>
      </c>
      <c r="L583" s="89" t="str">
        <v>3个月以上</v>
      </c>
      <c r="M583" s="92" t="s">
        <v>30</v>
      </c>
      <c r="N583" s="92">
        <v>1</v>
      </c>
      <c r="O583" s="93" t="str">
        <f>_xlfn.XLOOKUP(P583,匹配表1065!U:U,匹配表1065!T:T)</f>
        <v>HO00001400</v>
      </c>
      <c r="P583" s="89" t="s">
        <v>112</v>
      </c>
      <c r="Q583" s="92" t="s">
        <v>113</v>
      </c>
      <c r="R583" s="89" t="str">
        <f>_xlfn.XLOOKUP(Q583,匹配表1065!L:L,匹配表1065!O:O)</f>
        <v>B</v>
      </c>
      <c r="S583" s="93" t="str">
        <f>IFERROR(_xlfn.XLOOKUP(Q583,匹配表1065!AI:AI,匹配表1065!AJ:AJ),"绿标")</f>
        <v>红标</v>
      </c>
      <c r="T583" s="93" t="str" cm="1">
        <f t="array" ref="T583:U583">_xlfn.XLOOKUP(Q583,匹配表1065!L:L,匹配表1065!M:N)</f>
        <v>抑郁焦虑</v>
      </c>
      <c r="U583" s="94" t="str">
        <v>神经内科</v>
      </c>
      <c r="V583" s="95" t="s">
        <v>42</v>
      </c>
      <c r="W583" s="93">
        <f>_xlfn.XLOOKUP(M583,匹配表1065!D:D,匹配表1065!F:F)*N583</f>
        <v>12</v>
      </c>
    </row>
    <row r="584" customHeight="1" spans="1:23">
      <c r="A584" s="89" t="s">
        <v>25</v>
      </c>
      <c r="B584" s="90">
        <v>46125</v>
      </c>
      <c r="C584" s="91" t="str">
        <f t="shared" si="18"/>
        <v>4月第3周</v>
      </c>
      <c r="D584" s="89" t="s">
        <v>446</v>
      </c>
      <c r="E584" s="89" t="str">
        <f t="shared" si="19"/>
        <v>4月第3周--周1</v>
      </c>
      <c r="F584" s="92" t="s">
        <v>27</v>
      </c>
      <c r="G584" s="92" t="s">
        <v>104</v>
      </c>
      <c r="H584" s="92" t="str">
        <f>_xlfn.XLOOKUP(O584,匹配表1065!T:T,匹配表1065!W:W)</f>
        <v>济南市</v>
      </c>
      <c r="I584" s="89" t="str">
        <f>_xlfn.XLOOKUP(O584,匹配表1065!T:T,匹配表1065!X:X)</f>
        <v>PME2025</v>
      </c>
      <c r="J584" s="92" t="s">
        <v>111</v>
      </c>
      <c r="K584" s="89" cm="1">
        <f ca="1" t="array" ref="K584:L584">_xlfn.XLOOKUP(J584,匹配表1065!Y:Y,匹配表1065!AA:AB)</f>
        <v>30</v>
      </c>
      <c r="L584" s="89" t="str">
        <v>3个月以上</v>
      </c>
      <c r="M584" s="92" t="s">
        <v>55</v>
      </c>
      <c r="N584" s="92">
        <v>1</v>
      </c>
      <c r="O584" s="93" t="str">
        <f>_xlfn.XLOOKUP(P584,匹配表1065!U:U,匹配表1065!T:T)</f>
        <v>HO00001400</v>
      </c>
      <c r="P584" s="89" t="s">
        <v>112</v>
      </c>
      <c r="Q584" s="92" t="s">
        <v>113</v>
      </c>
      <c r="R584" s="89" t="str">
        <f>_xlfn.XLOOKUP(Q584,匹配表1065!L:L,匹配表1065!O:O)</f>
        <v>B</v>
      </c>
      <c r="S584" s="93" t="str">
        <f>IFERROR(_xlfn.XLOOKUP(Q584,匹配表1065!AI:AI,匹配表1065!AJ:AJ),"绿标")</f>
        <v>红标</v>
      </c>
      <c r="T584" s="93" t="str" cm="1">
        <f t="array" ref="T584:U584">_xlfn.XLOOKUP(Q584,匹配表1065!L:L,匹配表1065!M:N)</f>
        <v>抑郁焦虑</v>
      </c>
      <c r="U584" s="94" t="str">
        <v>神经内科</v>
      </c>
      <c r="V584" s="95" t="s">
        <v>42</v>
      </c>
      <c r="W584" s="93">
        <f>_xlfn.XLOOKUP(M584,匹配表1065!D:D,匹配表1065!F:F)*N584</f>
        <v>8</v>
      </c>
    </row>
    <row r="585" customHeight="1" spans="1:23">
      <c r="A585" s="89" t="s">
        <v>25</v>
      </c>
      <c r="B585" s="90">
        <v>46125</v>
      </c>
      <c r="C585" s="91" t="str">
        <f t="shared" si="18"/>
        <v>4月第3周</v>
      </c>
      <c r="D585" s="89" t="s">
        <v>446</v>
      </c>
      <c r="E585" s="89" t="str">
        <f t="shared" si="19"/>
        <v>4月第3周--周1</v>
      </c>
      <c r="F585" s="92" t="s">
        <v>27</v>
      </c>
      <c r="G585" s="92" t="s">
        <v>104</v>
      </c>
      <c r="H585" s="92" t="str">
        <f>_xlfn.XLOOKUP(O585,匹配表1065!T:T,匹配表1065!W:W)</f>
        <v>济南市</v>
      </c>
      <c r="I585" s="89" t="str">
        <f>_xlfn.XLOOKUP(O585,匹配表1065!T:T,匹配表1065!X:X)</f>
        <v>PME2025</v>
      </c>
      <c r="J585" s="92" t="s">
        <v>111</v>
      </c>
      <c r="K585" s="89" cm="1">
        <f ca="1" t="array" ref="K585:L585">_xlfn.XLOOKUP(J585,匹配表1065!Y:Y,匹配表1065!AA:AB)</f>
        <v>30</v>
      </c>
      <c r="L585" s="89" t="str">
        <v>3个月以上</v>
      </c>
      <c r="M585" s="92" t="s">
        <v>35</v>
      </c>
      <c r="N585" s="92">
        <v>2</v>
      </c>
      <c r="O585" s="93" t="str">
        <f>_xlfn.XLOOKUP(P585,匹配表1065!U:U,匹配表1065!T:T)</f>
        <v>HO00394630</v>
      </c>
      <c r="P585" s="89" t="s">
        <v>462</v>
      </c>
      <c r="Q585" s="92" t="s">
        <v>463</v>
      </c>
      <c r="R585" s="89" t="str">
        <f>_xlfn.XLOOKUP(Q585,匹配表1065!L:L,匹配表1065!O:O)</f>
        <v>C</v>
      </c>
      <c r="S585" s="93" t="str">
        <f>IFERROR(_xlfn.XLOOKUP(Q585,匹配表1065!AI:AI,匹配表1065!AJ:AJ),"绿标")</f>
        <v>绿标</v>
      </c>
      <c r="T585" s="93" t="str" cm="1">
        <f t="array" ref="T585:U585">_xlfn.XLOOKUP(Q585,匹配表1065!L:L,匹配表1065!M:N)</f>
        <v>眩晕</v>
      </c>
      <c r="U585" s="94" t="str">
        <v>神经内科</v>
      </c>
      <c r="V585" s="95" t="s">
        <v>33</v>
      </c>
      <c r="W585" s="93">
        <f>_xlfn.XLOOKUP(M585,匹配表1065!D:D,匹配表1065!F:F)*N585</f>
        <v>8</v>
      </c>
    </row>
    <row r="586" customHeight="1" spans="1:23">
      <c r="A586" s="89" t="s">
        <v>25</v>
      </c>
      <c r="B586" s="90">
        <v>46125</v>
      </c>
      <c r="C586" s="91" t="str">
        <f t="shared" si="18"/>
        <v>4月第3周</v>
      </c>
      <c r="D586" s="89" t="s">
        <v>446</v>
      </c>
      <c r="E586" s="89" t="str">
        <f t="shared" si="19"/>
        <v>4月第3周--周1</v>
      </c>
      <c r="F586" s="92" t="s">
        <v>27</v>
      </c>
      <c r="G586" s="92" t="s">
        <v>104</v>
      </c>
      <c r="H586" s="92" t="str">
        <f>_xlfn.XLOOKUP(O586,匹配表1065!T:T,匹配表1065!W:W)</f>
        <v>济南市</v>
      </c>
      <c r="I586" s="89" t="str">
        <f>_xlfn.XLOOKUP(O586,匹配表1065!T:T,匹配表1065!X:X)</f>
        <v>PME2025</v>
      </c>
      <c r="J586" s="92" t="s">
        <v>111</v>
      </c>
      <c r="K586" s="89" cm="1">
        <f ca="1" t="array" ref="K586:L586">_xlfn.XLOOKUP(J586,匹配表1065!Y:Y,匹配表1065!AA:AB)</f>
        <v>30</v>
      </c>
      <c r="L586" s="89" t="str">
        <v>3个月以上</v>
      </c>
      <c r="M586" s="92" t="s">
        <v>35</v>
      </c>
      <c r="N586" s="92">
        <v>1</v>
      </c>
      <c r="O586" s="93" t="str">
        <f>_xlfn.XLOOKUP(P586,匹配表1065!U:U,匹配表1065!T:T)</f>
        <v>HO00001400</v>
      </c>
      <c r="P586" s="89" t="s">
        <v>112</v>
      </c>
      <c r="Q586" s="92" t="s">
        <v>309</v>
      </c>
      <c r="R586" s="89" t="str">
        <f>_xlfn.XLOOKUP(Q586,匹配表1065!L:L,匹配表1065!O:O)</f>
        <v>A</v>
      </c>
      <c r="S586" s="93" t="str">
        <f>IFERROR(_xlfn.XLOOKUP(Q586,匹配表1065!AI:AI,匹配表1065!AJ:AJ),"绿标")</f>
        <v>红标</v>
      </c>
      <c r="T586" s="93" t="str" cm="1">
        <f t="array" ref="T586:U586">_xlfn.XLOOKUP(Q586,匹配表1065!L:L,匹配表1065!M:N)</f>
        <v>头痛</v>
      </c>
      <c r="U586" s="94" t="str">
        <v>神经内科</v>
      </c>
      <c r="V586" s="95" t="s">
        <v>58</v>
      </c>
      <c r="W586" s="93">
        <f>_xlfn.XLOOKUP(M586,匹配表1065!D:D,匹配表1065!F:F)*N586</f>
        <v>4</v>
      </c>
    </row>
    <row r="587" customHeight="1" spans="1:23">
      <c r="A587" s="89" t="s">
        <v>25</v>
      </c>
      <c r="B587" s="90">
        <v>46125</v>
      </c>
      <c r="C587" s="91" t="str">
        <f t="shared" si="18"/>
        <v>4月第3周</v>
      </c>
      <c r="D587" s="89" t="s">
        <v>446</v>
      </c>
      <c r="E587" s="89" t="str">
        <f t="shared" si="19"/>
        <v>4月第3周--周1</v>
      </c>
      <c r="F587" s="92" t="s">
        <v>27</v>
      </c>
      <c r="G587" s="92" t="s">
        <v>104</v>
      </c>
      <c r="H587" s="92" t="str">
        <f>_xlfn.XLOOKUP(O587,匹配表1065!T:T,匹配表1065!W:W)</f>
        <v>济南市</v>
      </c>
      <c r="I587" s="89" t="str">
        <f>_xlfn.XLOOKUP(O587,匹配表1065!T:T,匹配表1065!X:X)</f>
        <v>PME2024</v>
      </c>
      <c r="J587" s="92" t="s">
        <v>125</v>
      </c>
      <c r="K587" s="89" cm="1">
        <f ca="1" t="array" ref="K587:L587">_xlfn.XLOOKUP(J587,匹配表1065!Y:Y,匹配表1065!AA:AB)</f>
        <v>9</v>
      </c>
      <c r="L587" s="89" t="str">
        <v>3个月以上</v>
      </c>
      <c r="M587" s="92" t="s">
        <v>30</v>
      </c>
      <c r="N587" s="92">
        <v>1</v>
      </c>
      <c r="O587" s="93" t="str">
        <f>_xlfn.XLOOKUP(P587,匹配表1065!U:U,匹配表1065!T:T)</f>
        <v>HO00001404</v>
      </c>
      <c r="P587" s="89" t="s">
        <v>126</v>
      </c>
      <c r="Q587" s="92" t="s">
        <v>415</v>
      </c>
      <c r="R587" s="89" t="str">
        <f>_xlfn.XLOOKUP(Q587,匹配表1065!L:L,匹配表1065!O:O)</f>
        <v>B</v>
      </c>
      <c r="S587" s="93" t="str">
        <f>IFERROR(_xlfn.XLOOKUP(Q587,匹配表1065!AI:AI,匹配表1065!AJ:AJ),"绿标")</f>
        <v>绿标</v>
      </c>
      <c r="T587" s="93" t="str" cm="1">
        <f t="array" ref="T587:U587">_xlfn.XLOOKUP(Q587,匹配表1065!L:L,匹配表1065!M:N)</f>
        <v>脑血管</v>
      </c>
      <c r="U587" s="94" t="str">
        <v>神经内科</v>
      </c>
      <c r="V587" s="95" t="s">
        <v>33</v>
      </c>
      <c r="W587" s="93">
        <f>_xlfn.XLOOKUP(M587,匹配表1065!D:D,匹配表1065!F:F)*N587</f>
        <v>12</v>
      </c>
    </row>
    <row r="588" customHeight="1" spans="1:23">
      <c r="A588" s="89" t="s">
        <v>25</v>
      </c>
      <c r="B588" s="90">
        <v>46125</v>
      </c>
      <c r="C588" s="91" t="str">
        <f t="shared" si="18"/>
        <v>4月第3周</v>
      </c>
      <c r="D588" s="89" t="s">
        <v>446</v>
      </c>
      <c r="E588" s="89" t="str">
        <f t="shared" si="19"/>
        <v>4月第3周--周1</v>
      </c>
      <c r="F588" s="92" t="s">
        <v>27</v>
      </c>
      <c r="G588" s="92" t="s">
        <v>104</v>
      </c>
      <c r="H588" s="92" t="str">
        <f>_xlfn.XLOOKUP(O588,匹配表1065!T:T,匹配表1065!W:W)</f>
        <v>聊城市</v>
      </c>
      <c r="I588" s="89" t="str">
        <f>_xlfn.XLOOKUP(O588,匹配表1065!T:T,匹配表1065!X:X)</f>
        <v>PME2046</v>
      </c>
      <c r="J588" s="92" t="s">
        <v>108</v>
      </c>
      <c r="K588" s="89" cm="1">
        <f ca="1" t="array" ref="K588:L588">_xlfn.XLOOKUP(J588,匹配表1065!Y:Y,匹配表1065!AA:AB)</f>
        <v>8</v>
      </c>
      <c r="L588" s="89" t="str">
        <v>3个月以上</v>
      </c>
      <c r="M588" s="92" t="s">
        <v>30</v>
      </c>
      <c r="N588" s="92">
        <v>1</v>
      </c>
      <c r="O588" s="93" t="str">
        <f>_xlfn.XLOOKUP(P588,匹配表1065!U:U,匹配表1065!T:T)</f>
        <v>HO00001415</v>
      </c>
      <c r="P588" s="89" t="s">
        <v>109</v>
      </c>
      <c r="Q588" s="92" t="s">
        <v>317</v>
      </c>
      <c r="R588" s="89" t="str">
        <f>_xlfn.XLOOKUP(Q588,匹配表1065!L:L,匹配表1065!O:O)</f>
        <v>A</v>
      </c>
      <c r="S588" s="93" t="str">
        <f>IFERROR(_xlfn.XLOOKUP(Q588,匹配表1065!AI:AI,匹配表1065!AJ:AJ),"绿标")</f>
        <v>绿标</v>
      </c>
      <c r="T588" s="93" t="str" cm="1">
        <f t="array" ref="T588:U588">_xlfn.XLOOKUP(Q588,匹配表1065!L:L,匹配表1065!M:N)</f>
        <v>头痛</v>
      </c>
      <c r="U588" s="94" t="str">
        <v>神经内科</v>
      </c>
      <c r="V588" s="95" t="s">
        <v>67</v>
      </c>
      <c r="W588" s="93">
        <f>_xlfn.XLOOKUP(M588,匹配表1065!D:D,匹配表1065!F:F)*N588</f>
        <v>12</v>
      </c>
    </row>
    <row r="589" customHeight="1" spans="1:23">
      <c r="A589" s="89" t="s">
        <v>25</v>
      </c>
      <c r="B589" s="90">
        <v>46125</v>
      </c>
      <c r="C589" s="91" t="str">
        <f t="shared" si="18"/>
        <v>4月第3周</v>
      </c>
      <c r="D589" s="89" t="s">
        <v>446</v>
      </c>
      <c r="E589" s="89" t="str">
        <f t="shared" si="19"/>
        <v>4月第3周--周1</v>
      </c>
      <c r="F589" s="92" t="s">
        <v>27</v>
      </c>
      <c r="G589" s="92" t="s">
        <v>104</v>
      </c>
      <c r="H589" s="92" t="str">
        <f>_xlfn.XLOOKUP(O589,匹配表1065!T:T,匹配表1065!W:W)</f>
        <v>聊城市</v>
      </c>
      <c r="I589" s="89" t="str">
        <f>_xlfn.XLOOKUP(O589,匹配表1065!T:T,匹配表1065!X:X)</f>
        <v>PME2046</v>
      </c>
      <c r="J589" s="92" t="s">
        <v>108</v>
      </c>
      <c r="K589" s="89" cm="1">
        <f ca="1" t="array" ref="K589:L589">_xlfn.XLOOKUP(J589,匹配表1065!Y:Y,匹配表1065!AA:AB)</f>
        <v>8</v>
      </c>
      <c r="L589" s="89" t="str">
        <v>3个月以上</v>
      </c>
      <c r="M589" s="92" t="s">
        <v>30</v>
      </c>
      <c r="N589" s="92">
        <v>1</v>
      </c>
      <c r="O589" s="93" t="str">
        <f>_xlfn.XLOOKUP(P589,匹配表1065!U:U,匹配表1065!T:T)</f>
        <v>HO00023893</v>
      </c>
      <c r="P589" s="89" t="s">
        <v>231</v>
      </c>
      <c r="Q589" s="92" t="s">
        <v>232</v>
      </c>
      <c r="R589" s="89" t="str">
        <f>_xlfn.XLOOKUP(Q589,匹配表1065!L:L,匹配表1065!O:O)</f>
        <v>A</v>
      </c>
      <c r="S589" s="93" t="str">
        <f>IFERROR(_xlfn.XLOOKUP(Q589,匹配表1065!AI:AI,匹配表1065!AJ:AJ),"绿标")</f>
        <v>绿标</v>
      </c>
      <c r="T589" s="93" t="str" cm="1">
        <f t="array" ref="T589:U589">_xlfn.XLOOKUP(Q589,匹配表1065!L:L,匹配表1065!M:N)</f>
        <v>头痛</v>
      </c>
      <c r="U589" s="94" t="str">
        <v>神经内科</v>
      </c>
      <c r="V589" s="95" t="s">
        <v>33</v>
      </c>
      <c r="W589" s="93">
        <f>_xlfn.XLOOKUP(M589,匹配表1065!D:D,匹配表1065!F:F)*N589</f>
        <v>12</v>
      </c>
    </row>
    <row r="590" customHeight="1" spans="1:23">
      <c r="A590" s="89" t="s">
        <v>25</v>
      </c>
      <c r="B590" s="90">
        <v>46125</v>
      </c>
      <c r="C590" s="91" t="str">
        <f t="shared" si="18"/>
        <v>4月第3周</v>
      </c>
      <c r="D590" s="89" t="s">
        <v>446</v>
      </c>
      <c r="E590" s="89" t="str">
        <f t="shared" si="19"/>
        <v>4月第3周--周1</v>
      </c>
      <c r="F590" s="92" t="s">
        <v>27</v>
      </c>
      <c r="G590" s="92" t="s">
        <v>104</v>
      </c>
      <c r="H590" s="92" t="str">
        <f>_xlfn.XLOOKUP(O590,匹配表1065!T:T,匹配表1065!W:W)</f>
        <v>东营市</v>
      </c>
      <c r="I590" s="89" t="str">
        <f>_xlfn.XLOOKUP(O590,匹配表1065!T:T,匹配表1065!X:X)</f>
        <v>PME2028</v>
      </c>
      <c r="J590" s="92" t="s">
        <v>121</v>
      </c>
      <c r="K590" s="89" cm="1">
        <f ca="1" t="array" ref="K590:L590">_xlfn.XLOOKUP(J590,匹配表1065!Y:Y,匹配表1065!AA:AB)</f>
        <v>26</v>
      </c>
      <c r="L590" s="89" t="str">
        <v>3个月以上</v>
      </c>
      <c r="M590" s="92" t="s">
        <v>30</v>
      </c>
      <c r="N590" s="92">
        <v>1</v>
      </c>
      <c r="O590" s="93" t="str">
        <f>_xlfn.XLOOKUP(P590,匹配表1065!U:U,匹配表1065!T:T)</f>
        <v>HO00001421</v>
      </c>
      <c r="P590" s="89" t="s">
        <v>122</v>
      </c>
      <c r="Q590" s="92" t="s">
        <v>328</v>
      </c>
      <c r="R590" s="89" t="str">
        <f>_xlfn.XLOOKUP(Q590,匹配表1065!L:L,匹配表1065!O:O)</f>
        <v>B</v>
      </c>
      <c r="S590" s="93" t="str">
        <f>IFERROR(_xlfn.XLOOKUP(Q590,匹配表1065!AI:AI,匹配表1065!AJ:AJ),"绿标")</f>
        <v>绿标</v>
      </c>
      <c r="T590" s="93" t="str" cm="1">
        <f t="array" ref="T590:U590">_xlfn.XLOOKUP(Q590,匹配表1065!L:L,匹配表1065!M:N)</f>
        <v>抑郁焦虑</v>
      </c>
      <c r="U590" s="94" t="str">
        <v>神经内科</v>
      </c>
      <c r="V590" s="95" t="s">
        <v>42</v>
      </c>
      <c r="W590" s="93">
        <f>_xlfn.XLOOKUP(M590,匹配表1065!D:D,匹配表1065!F:F)*N590</f>
        <v>12</v>
      </c>
    </row>
    <row r="591" customHeight="1" spans="1:23">
      <c r="A591" s="89" t="s">
        <v>25</v>
      </c>
      <c r="B591" s="90">
        <v>46125</v>
      </c>
      <c r="C591" s="91" t="str">
        <f t="shared" si="18"/>
        <v>4月第3周</v>
      </c>
      <c r="D591" s="89" t="s">
        <v>446</v>
      </c>
      <c r="E591" s="89" t="str">
        <f t="shared" si="19"/>
        <v>4月第3周--周1</v>
      </c>
      <c r="F591" s="92" t="s">
        <v>27</v>
      </c>
      <c r="G591" s="92" t="s">
        <v>104</v>
      </c>
      <c r="H591" s="92" t="str">
        <f>_xlfn.XLOOKUP(O591,匹配表1065!T:T,匹配表1065!W:W)</f>
        <v>东营市</v>
      </c>
      <c r="I591" s="89" t="str">
        <f>_xlfn.XLOOKUP(O591,匹配表1065!T:T,匹配表1065!X:X)</f>
        <v>PME2028</v>
      </c>
      <c r="J591" s="92" t="s">
        <v>121</v>
      </c>
      <c r="K591" s="89" cm="1">
        <f ca="1" t="array" ref="K591:L591">_xlfn.XLOOKUP(J591,匹配表1065!Y:Y,匹配表1065!AA:AB)</f>
        <v>26</v>
      </c>
      <c r="L591" s="89" t="str">
        <v>3个月以上</v>
      </c>
      <c r="M591" s="92" t="s">
        <v>55</v>
      </c>
      <c r="N591" s="92">
        <v>1</v>
      </c>
      <c r="O591" s="93" t="str">
        <f>_xlfn.XLOOKUP(P591,匹配表1065!U:U,匹配表1065!T:T)</f>
        <v>HO00001462</v>
      </c>
      <c r="P591" s="89" t="s">
        <v>236</v>
      </c>
      <c r="Q591" s="92" t="s">
        <v>464</v>
      </c>
      <c r="R591" s="89" t="str">
        <f>_xlfn.XLOOKUP(Q591,匹配表1065!L:L,匹配表1065!O:O)</f>
        <v>B</v>
      </c>
      <c r="S591" s="93" t="str">
        <f>IFERROR(_xlfn.XLOOKUP(Q591,匹配表1065!AI:AI,匹配表1065!AJ:AJ),"绿标")</f>
        <v>绿标</v>
      </c>
      <c r="T591" s="93" t="str" cm="1">
        <f t="array" ref="T591:U591">_xlfn.XLOOKUP(Q591,匹配表1065!L:L,匹配表1065!M:N)</f>
        <v>脑血管</v>
      </c>
      <c r="U591" s="94" t="str">
        <v>神经内科</v>
      </c>
      <c r="V591" s="95" t="s">
        <v>42</v>
      </c>
      <c r="W591" s="93">
        <f>_xlfn.XLOOKUP(M591,匹配表1065!D:D,匹配表1065!F:F)*N591</f>
        <v>8</v>
      </c>
    </row>
    <row r="592" customHeight="1" spans="1:23">
      <c r="A592" s="89" t="s">
        <v>25</v>
      </c>
      <c r="B592" s="90">
        <v>46125</v>
      </c>
      <c r="C592" s="91" t="str">
        <f t="shared" si="18"/>
        <v>4月第3周</v>
      </c>
      <c r="D592" s="89" t="s">
        <v>446</v>
      </c>
      <c r="E592" s="89" t="str">
        <f t="shared" si="19"/>
        <v>4月第3周--周1</v>
      </c>
      <c r="F592" s="92" t="s">
        <v>27</v>
      </c>
      <c r="G592" s="92" t="s">
        <v>104</v>
      </c>
      <c r="H592" s="92" t="str">
        <f>_xlfn.XLOOKUP(O592,匹配表1065!T:T,匹配表1065!W:W)</f>
        <v>济南市</v>
      </c>
      <c r="I592" s="89" t="str">
        <f>_xlfn.XLOOKUP(O592,匹配表1065!T:T,匹配表1065!X:X)</f>
        <v>PME2026</v>
      </c>
      <c r="J592" s="92" t="s">
        <v>116</v>
      </c>
      <c r="K592" s="89" cm="1">
        <f ca="1" t="array" ref="K592:L592">_xlfn.XLOOKUP(J592,匹配表1065!Y:Y,匹配表1065!AA:AB)</f>
        <v>13</v>
      </c>
      <c r="L592" s="89" t="str">
        <v>3个月以上</v>
      </c>
      <c r="M592" s="92" t="s">
        <v>30</v>
      </c>
      <c r="N592" s="92">
        <v>1</v>
      </c>
      <c r="O592" s="93" t="str">
        <f>_xlfn.XLOOKUP(P592,匹配表1065!U:U,匹配表1065!T:T)</f>
        <v>HO00001409</v>
      </c>
      <c r="P592" s="89" t="s">
        <v>117</v>
      </c>
      <c r="Q592" s="92" t="s">
        <v>240</v>
      </c>
      <c r="R592" s="89" t="str">
        <f>_xlfn.XLOOKUP(Q592,匹配表1065!L:L,匹配表1065!O:O)</f>
        <v>B</v>
      </c>
      <c r="S592" s="93" t="str">
        <f>IFERROR(_xlfn.XLOOKUP(Q592,匹配表1065!AI:AI,匹配表1065!AJ:AJ),"绿标")</f>
        <v>红标</v>
      </c>
      <c r="T592" s="93" t="str" cm="1">
        <f t="array" ref="T592:U592">_xlfn.XLOOKUP(Q592,匹配表1065!L:L,匹配表1065!M:N)</f>
        <v>脑血管</v>
      </c>
      <c r="U592" s="94" t="str">
        <v>神经内科</v>
      </c>
      <c r="V592" s="95" t="s">
        <v>42</v>
      </c>
      <c r="W592" s="93">
        <f>_xlfn.XLOOKUP(M592,匹配表1065!D:D,匹配表1065!F:F)*N592</f>
        <v>12</v>
      </c>
    </row>
    <row r="593" customHeight="1" spans="1:23">
      <c r="A593" s="89" t="s">
        <v>25</v>
      </c>
      <c r="B593" s="90">
        <v>46125</v>
      </c>
      <c r="C593" s="91" t="str">
        <f t="shared" si="18"/>
        <v>4月第3周</v>
      </c>
      <c r="D593" s="89" t="s">
        <v>446</v>
      </c>
      <c r="E593" s="89" t="str">
        <f t="shared" si="19"/>
        <v>4月第3周--周1</v>
      </c>
      <c r="F593" s="92" t="s">
        <v>27</v>
      </c>
      <c r="G593" s="92" t="s">
        <v>104</v>
      </c>
      <c r="H593" s="92" t="str">
        <f>_xlfn.XLOOKUP(O593,匹配表1065!T:T,匹配表1065!W:W)</f>
        <v>济南市</v>
      </c>
      <c r="I593" s="89" t="str">
        <f>_xlfn.XLOOKUP(O593,匹配表1065!T:T,匹配表1065!X:X)</f>
        <v>PME2026</v>
      </c>
      <c r="J593" s="92" t="s">
        <v>116</v>
      </c>
      <c r="K593" s="89" cm="1">
        <f ca="1" t="array" ref="K593:L593">_xlfn.XLOOKUP(J593,匹配表1065!Y:Y,匹配表1065!AA:AB)</f>
        <v>13</v>
      </c>
      <c r="L593" s="89" t="str">
        <v>3个月以上</v>
      </c>
      <c r="M593" s="92" t="s">
        <v>55</v>
      </c>
      <c r="N593" s="92">
        <v>1</v>
      </c>
      <c r="O593" s="93" t="str">
        <f>_xlfn.XLOOKUP(P593,匹配表1065!U:U,匹配表1065!T:T)</f>
        <v>HO00001409</v>
      </c>
      <c r="P593" s="89" t="s">
        <v>117</v>
      </c>
      <c r="Q593" s="92" t="s">
        <v>465</v>
      </c>
      <c r="R593" s="89" t="str">
        <f>_xlfn.XLOOKUP(Q593,匹配表1065!L:L,匹配表1065!O:O)</f>
        <v>B</v>
      </c>
      <c r="S593" s="93" t="str">
        <f>IFERROR(_xlfn.XLOOKUP(Q593,匹配表1065!AI:AI,匹配表1065!AJ:AJ),"绿标")</f>
        <v>绿标</v>
      </c>
      <c r="T593" s="93" t="str" cm="1">
        <f t="array" ref="T593:U593">_xlfn.XLOOKUP(Q593,匹配表1065!L:L,匹配表1065!M:N)</f>
        <v>脑血管</v>
      </c>
      <c r="U593" s="94" t="str">
        <v>神经内科</v>
      </c>
      <c r="V593" s="95" t="s">
        <v>42</v>
      </c>
      <c r="W593" s="93">
        <f>_xlfn.XLOOKUP(M593,匹配表1065!D:D,匹配表1065!F:F)*N593</f>
        <v>8</v>
      </c>
    </row>
    <row r="594" customHeight="1" spans="1:23">
      <c r="A594" s="89" t="s">
        <v>25</v>
      </c>
      <c r="B594" s="90">
        <v>46125</v>
      </c>
      <c r="C594" s="91" t="str">
        <f t="shared" si="18"/>
        <v>4月第3周</v>
      </c>
      <c r="D594" s="89" t="s">
        <v>446</v>
      </c>
      <c r="E594" s="89" t="str">
        <f t="shared" si="19"/>
        <v>4月第3周--周1</v>
      </c>
      <c r="F594" s="92" t="s">
        <v>27</v>
      </c>
      <c r="G594" s="92" t="s">
        <v>104</v>
      </c>
      <c r="H594" s="92" t="str">
        <f>_xlfn.XLOOKUP(O594,匹配表1065!T:T,匹配表1065!W:W)</f>
        <v>济南市</v>
      </c>
      <c r="I594" s="89" t="str">
        <f>_xlfn.XLOOKUP(O594,匹配表1065!T:T,匹配表1065!X:X)</f>
        <v>PME2025</v>
      </c>
      <c r="J594" s="92" t="s">
        <v>128</v>
      </c>
      <c r="K594" s="89" cm="1">
        <f ca="1" t="array" ref="K594:L594">_xlfn.XLOOKUP(J594,匹配表1065!Y:Y,匹配表1065!AA:AB)</f>
        <v>13</v>
      </c>
      <c r="L594" s="89" t="str">
        <v>3个月以上</v>
      </c>
      <c r="M594" s="92" t="s">
        <v>55</v>
      </c>
      <c r="N594" s="92">
        <v>1</v>
      </c>
      <c r="O594" s="93" t="str">
        <f>_xlfn.XLOOKUP(P594,匹配表1065!U:U,匹配表1065!T:T)</f>
        <v>HO00001400</v>
      </c>
      <c r="P594" s="89" t="s">
        <v>112</v>
      </c>
      <c r="Q594" s="92" t="s">
        <v>466</v>
      </c>
      <c r="R594" s="89" t="str">
        <f>_xlfn.XLOOKUP(Q594,匹配表1065!L:L,匹配表1065!O:O)</f>
        <v>B</v>
      </c>
      <c r="S594" s="93" t="str">
        <f>IFERROR(_xlfn.XLOOKUP(Q594,匹配表1065!AI:AI,匹配表1065!AJ:AJ),"绿标")</f>
        <v>绿标</v>
      </c>
      <c r="T594" s="93" t="str" cm="1">
        <f t="array" ref="T594:U594">_xlfn.XLOOKUP(Q594,匹配表1065!L:L,匹配表1065!M:N)</f>
        <v>脑血管</v>
      </c>
      <c r="U594" s="94" t="str">
        <v>神经内科</v>
      </c>
      <c r="V594" s="95" t="s">
        <v>58</v>
      </c>
      <c r="W594" s="93">
        <f>_xlfn.XLOOKUP(M594,匹配表1065!D:D,匹配表1065!F:F)*N594</f>
        <v>8</v>
      </c>
    </row>
    <row r="595" customHeight="1" spans="1:23">
      <c r="A595" s="89" t="s">
        <v>25</v>
      </c>
      <c r="B595" s="90">
        <v>46125</v>
      </c>
      <c r="C595" s="91" t="str">
        <f t="shared" si="18"/>
        <v>4月第3周</v>
      </c>
      <c r="D595" s="89" t="s">
        <v>446</v>
      </c>
      <c r="E595" s="89" t="str">
        <f t="shared" si="19"/>
        <v>4月第3周--周1</v>
      </c>
      <c r="F595" s="92" t="s">
        <v>27</v>
      </c>
      <c r="G595" s="92" t="s">
        <v>104</v>
      </c>
      <c r="H595" s="92" t="str">
        <f>_xlfn.XLOOKUP(O595,匹配表1065!T:T,匹配表1065!W:W)</f>
        <v>济南市</v>
      </c>
      <c r="I595" s="89" t="str">
        <f>_xlfn.XLOOKUP(O595,匹配表1065!T:T,匹配表1065!X:X)</f>
        <v>PME2025</v>
      </c>
      <c r="J595" s="92" t="s">
        <v>128</v>
      </c>
      <c r="K595" s="89" cm="1">
        <f ca="1" t="array" ref="K595:L595">_xlfn.XLOOKUP(J595,匹配表1065!Y:Y,匹配表1065!AA:AB)</f>
        <v>13</v>
      </c>
      <c r="L595" s="89" t="str">
        <v>3个月以上</v>
      </c>
      <c r="M595" s="92" t="s">
        <v>35</v>
      </c>
      <c r="N595" s="92">
        <v>1</v>
      </c>
      <c r="O595" s="93" t="str">
        <f>_xlfn.XLOOKUP(P595,匹配表1065!U:U,匹配表1065!T:T)</f>
        <v>HO00001400</v>
      </c>
      <c r="P595" s="89" t="s">
        <v>112</v>
      </c>
      <c r="Q595" s="92" t="s">
        <v>357</v>
      </c>
      <c r="R595" s="89" t="str">
        <f>_xlfn.XLOOKUP(Q595,匹配表1065!L:L,匹配表1065!O:O)</f>
        <v>B</v>
      </c>
      <c r="S595" s="93" t="str">
        <f>IFERROR(_xlfn.XLOOKUP(Q595,匹配表1065!AI:AI,匹配表1065!AJ:AJ),"绿标")</f>
        <v>红标</v>
      </c>
      <c r="T595" s="93" t="str" cm="1">
        <f t="array" ref="T595:U595">_xlfn.XLOOKUP(Q595,匹配表1065!L:L,匹配表1065!M:N)</f>
        <v>癫痫</v>
      </c>
      <c r="U595" s="94" t="str">
        <v>神经内科</v>
      </c>
      <c r="V595" s="95" t="s">
        <v>58</v>
      </c>
      <c r="W595" s="93">
        <f>_xlfn.XLOOKUP(M595,匹配表1065!D:D,匹配表1065!F:F)*N595</f>
        <v>4</v>
      </c>
    </row>
    <row r="596" customHeight="1" spans="1:23">
      <c r="A596" s="89" t="s">
        <v>25</v>
      </c>
      <c r="B596" s="90">
        <v>46125</v>
      </c>
      <c r="C596" s="91" t="str">
        <f t="shared" si="18"/>
        <v>4月第3周</v>
      </c>
      <c r="D596" s="89" t="s">
        <v>446</v>
      </c>
      <c r="E596" s="89" t="str">
        <f t="shared" si="19"/>
        <v>4月第3周--周1</v>
      </c>
      <c r="F596" s="92" t="s">
        <v>27</v>
      </c>
      <c r="G596" s="92" t="s">
        <v>104</v>
      </c>
      <c r="H596" s="92" t="str">
        <f>_xlfn.XLOOKUP(O596,匹配表1065!T:T,匹配表1065!W:W)</f>
        <v>济南市</v>
      </c>
      <c r="I596" s="89" t="str">
        <f>_xlfn.XLOOKUP(O596,匹配表1065!T:T,匹配表1065!X:X)</f>
        <v>PME2029</v>
      </c>
      <c r="J596" s="92" t="s">
        <v>128</v>
      </c>
      <c r="K596" s="89" cm="1">
        <f ca="1" t="array" ref="K596:L596">_xlfn.XLOOKUP(J596,匹配表1065!Y:Y,匹配表1065!AA:AB)</f>
        <v>13</v>
      </c>
      <c r="L596" s="89" t="str">
        <v>3个月以上</v>
      </c>
      <c r="M596" s="92" t="s">
        <v>133</v>
      </c>
      <c r="N596" s="92">
        <v>1</v>
      </c>
      <c r="O596" s="93" t="str">
        <f>_xlfn.XLOOKUP(P596,匹配表1065!U:U,匹配表1065!T:T)</f>
        <v>HO00024281</v>
      </c>
      <c r="P596" s="89" t="s">
        <v>129</v>
      </c>
      <c r="Q596" s="92" t="s">
        <v>130</v>
      </c>
      <c r="R596" s="89" t="str">
        <f>_xlfn.XLOOKUP(Q596,匹配表1065!L:L,匹配表1065!O:O)</f>
        <v>B</v>
      </c>
      <c r="S596" s="93" t="str">
        <f>IFERROR(_xlfn.XLOOKUP(Q596,匹配表1065!AI:AI,匹配表1065!AJ:AJ),"绿标")</f>
        <v>绿标</v>
      </c>
      <c r="T596" s="93" t="str" cm="1">
        <f t="array" ref="T596:U596">_xlfn.XLOOKUP(Q596,匹配表1065!L:L,匹配表1065!M:N)</f>
        <v>脑血管</v>
      </c>
      <c r="U596" s="94" t="str">
        <v>神经内科</v>
      </c>
      <c r="V596" s="95" t="s">
        <v>42</v>
      </c>
      <c r="W596" s="93">
        <f>_xlfn.XLOOKUP(M596,匹配表1065!D:D,匹配表1065!F:F)*N596</f>
        <v>1</v>
      </c>
    </row>
    <row r="597" customHeight="1" spans="1:23">
      <c r="A597" s="89" t="s">
        <v>25</v>
      </c>
      <c r="B597" s="90">
        <v>46125</v>
      </c>
      <c r="C597" s="91" t="str">
        <f t="shared" si="18"/>
        <v>4月第3周</v>
      </c>
      <c r="D597" s="89" t="s">
        <v>446</v>
      </c>
      <c r="E597" s="89" t="str">
        <f t="shared" si="19"/>
        <v>4月第3周--周1</v>
      </c>
      <c r="F597" s="92" t="s">
        <v>27</v>
      </c>
      <c r="G597" s="92" t="s">
        <v>104</v>
      </c>
      <c r="H597" s="92" t="str">
        <f>_xlfn.XLOOKUP(O597,匹配表1065!T:T,匹配表1065!W:W)</f>
        <v>济南市</v>
      </c>
      <c r="I597" s="89" t="str">
        <f>_xlfn.XLOOKUP(O597,匹配表1065!T:T,匹配表1065!X:X)</f>
        <v>PME2025</v>
      </c>
      <c r="J597" s="92" t="s">
        <v>128</v>
      </c>
      <c r="K597" s="89" cm="1">
        <f ca="1" t="array" ref="K597:L597">_xlfn.XLOOKUP(J597,匹配表1065!Y:Y,匹配表1065!AA:AB)</f>
        <v>13</v>
      </c>
      <c r="L597" s="89" t="str">
        <v>3个月以上</v>
      </c>
      <c r="M597" s="92" t="s">
        <v>30</v>
      </c>
      <c r="N597" s="92">
        <v>1</v>
      </c>
      <c r="O597" s="93" t="str">
        <f>_xlfn.XLOOKUP(P597,匹配表1065!U:U,匹配表1065!T:T)</f>
        <v>HO00001400</v>
      </c>
      <c r="P597" s="89" t="s">
        <v>112</v>
      </c>
      <c r="Q597" s="92" t="s">
        <v>242</v>
      </c>
      <c r="R597" s="89" t="str">
        <f>_xlfn.XLOOKUP(Q597,匹配表1065!L:L,匹配表1065!O:O)</f>
        <v>B</v>
      </c>
      <c r="S597" s="93" t="str">
        <f>IFERROR(_xlfn.XLOOKUP(Q597,匹配表1065!AI:AI,匹配表1065!AJ:AJ),"绿标")</f>
        <v>绿标</v>
      </c>
      <c r="T597" s="93" t="str" cm="1">
        <f t="array" ref="T597:U597">_xlfn.XLOOKUP(Q597,匹配表1065!L:L,匹配表1065!M:N)</f>
        <v>癫痫</v>
      </c>
      <c r="U597" s="94" t="str">
        <v>神经内科</v>
      </c>
      <c r="V597" s="95" t="s">
        <v>58</v>
      </c>
      <c r="W597" s="93">
        <f>_xlfn.XLOOKUP(M597,匹配表1065!D:D,匹配表1065!F:F)*N597</f>
        <v>12</v>
      </c>
    </row>
    <row r="598" customHeight="1" spans="1:23">
      <c r="A598" s="89" t="s">
        <v>25</v>
      </c>
      <c r="B598" s="90">
        <v>46125</v>
      </c>
      <c r="C598" s="91" t="str">
        <f t="shared" si="18"/>
        <v>4月第3周</v>
      </c>
      <c r="D598" s="89" t="s">
        <v>446</v>
      </c>
      <c r="E598" s="89" t="str">
        <f t="shared" si="19"/>
        <v>4月第3周--周1</v>
      </c>
      <c r="F598" s="92" t="s">
        <v>27</v>
      </c>
      <c r="G598" s="89" t="s">
        <v>63</v>
      </c>
      <c r="H598" s="92" t="str">
        <f>_xlfn.XLOOKUP(O598,匹配表1065!T:T,匹配表1065!W:W)</f>
        <v>南京市</v>
      </c>
      <c r="I598" s="89" t="str">
        <f>_xlfn.XLOOKUP(O598,匹配表1065!T:T,匹配表1065!X:X)</f>
        <v>PME2001</v>
      </c>
      <c r="J598" s="92" t="s">
        <v>64</v>
      </c>
      <c r="K598" s="89" cm="1">
        <f ca="1" t="array" ref="K598:L598">_xlfn.XLOOKUP(J598,匹配表1065!Y:Y,匹配表1065!AA:AB)</f>
        <v>31</v>
      </c>
      <c r="L598" s="89" t="str">
        <v>3个月以上</v>
      </c>
      <c r="M598" s="92" t="s">
        <v>30</v>
      </c>
      <c r="N598" s="92">
        <v>3</v>
      </c>
      <c r="O598" s="93" t="str">
        <f>_xlfn.XLOOKUP(P598,匹配表1065!U:U,匹配表1065!T:T)</f>
        <v>HO00000958</v>
      </c>
      <c r="P598" s="89" t="s">
        <v>65</v>
      </c>
      <c r="Q598" s="92" t="s">
        <v>209</v>
      </c>
      <c r="R598" s="89" t="str">
        <f>_xlfn.XLOOKUP(Q598,匹配表1065!L:L,匹配表1065!O:O)</f>
        <v>C</v>
      </c>
      <c r="S598" s="93" t="str">
        <f>IFERROR(_xlfn.XLOOKUP(Q598,匹配表1065!AI:AI,匹配表1065!AJ:AJ),"绿标")</f>
        <v>红标</v>
      </c>
      <c r="T598" s="93" t="str" cm="1">
        <f t="array" ref="T598:U598">_xlfn.XLOOKUP(Q598,匹配表1065!L:L,匹配表1065!M:N)</f>
        <v>眩晕</v>
      </c>
      <c r="U598" s="94" t="str">
        <v>耳鼻喉科</v>
      </c>
      <c r="V598" s="95" t="s">
        <v>70</v>
      </c>
      <c r="W598" s="93">
        <f>_xlfn.XLOOKUP(M598,匹配表1065!D:D,匹配表1065!F:F)*N598</f>
        <v>36</v>
      </c>
    </row>
    <row r="599" customHeight="1" spans="1:23">
      <c r="A599" s="89" t="s">
        <v>25</v>
      </c>
      <c r="B599" s="90">
        <v>46125</v>
      </c>
      <c r="C599" s="91" t="str">
        <f t="shared" si="18"/>
        <v>4月第3周</v>
      </c>
      <c r="D599" s="89" t="s">
        <v>446</v>
      </c>
      <c r="E599" s="89" t="str">
        <f t="shared" si="19"/>
        <v>4月第3周--周1</v>
      </c>
      <c r="F599" s="92" t="s">
        <v>27</v>
      </c>
      <c r="G599" s="89" t="s">
        <v>63</v>
      </c>
      <c r="H599" s="92" t="str">
        <f>_xlfn.XLOOKUP(O599,匹配表1065!T:T,匹配表1065!W:W)</f>
        <v>南京市</v>
      </c>
      <c r="I599" s="89" t="str">
        <f>_xlfn.XLOOKUP(O599,匹配表1065!T:T,匹配表1065!X:X)</f>
        <v>PME2001</v>
      </c>
      <c r="J599" s="92" t="s">
        <v>64</v>
      </c>
      <c r="K599" s="89" cm="1">
        <f ca="1" t="array" ref="K599:L599">_xlfn.XLOOKUP(J599,匹配表1065!Y:Y,匹配表1065!AA:AB)</f>
        <v>31</v>
      </c>
      <c r="L599" s="89" t="str">
        <v>3个月以上</v>
      </c>
      <c r="M599" s="92" t="s">
        <v>35</v>
      </c>
      <c r="N599" s="92">
        <v>1</v>
      </c>
      <c r="O599" s="93" t="str">
        <f>_xlfn.XLOOKUP(P599,匹配表1065!U:U,匹配表1065!T:T)</f>
        <v>HO00000958</v>
      </c>
      <c r="P599" s="89" t="s">
        <v>65</v>
      </c>
      <c r="Q599" s="92" t="s">
        <v>467</v>
      </c>
      <c r="R599" s="89" t="str">
        <f>_xlfn.XLOOKUP(Q599,匹配表1065!L:L,匹配表1065!O:O)</f>
        <v>B</v>
      </c>
      <c r="S599" s="93" t="str">
        <f>IFERROR(_xlfn.XLOOKUP(Q599,匹配表1065!AI:AI,匹配表1065!AJ:AJ),"绿标")</f>
        <v>绿标</v>
      </c>
      <c r="T599" s="93" t="str" cm="1">
        <f t="array" ref="T599:U599">_xlfn.XLOOKUP(Q599,匹配表1065!L:L,匹配表1065!M:N)</f>
        <v>脑血管</v>
      </c>
      <c r="U599" s="94" t="str">
        <v>神经内科</v>
      </c>
      <c r="V599" s="95" t="s">
        <v>58</v>
      </c>
      <c r="W599" s="93">
        <f>_xlfn.XLOOKUP(M599,匹配表1065!D:D,匹配表1065!F:F)*N599</f>
        <v>4</v>
      </c>
    </row>
    <row r="600" customHeight="1" spans="1:23">
      <c r="A600" s="89" t="s">
        <v>25</v>
      </c>
      <c r="B600" s="90">
        <v>46125</v>
      </c>
      <c r="C600" s="91" t="str">
        <f t="shared" si="18"/>
        <v>4月第3周</v>
      </c>
      <c r="D600" s="89" t="s">
        <v>446</v>
      </c>
      <c r="E600" s="89" t="str">
        <f t="shared" si="19"/>
        <v>4月第3周--周1</v>
      </c>
      <c r="F600" s="92" t="s">
        <v>27</v>
      </c>
      <c r="G600" s="89" t="s">
        <v>63</v>
      </c>
      <c r="H600" s="92" t="str">
        <f>_xlfn.XLOOKUP(O600,匹配表1065!T:T,匹配表1065!W:W)</f>
        <v>徐州市</v>
      </c>
      <c r="I600" s="89" t="str">
        <f>_xlfn.XLOOKUP(O600,匹配表1065!T:T,匹配表1065!X:X)</f>
        <v>PME2008</v>
      </c>
      <c r="J600" s="92" t="s">
        <v>81</v>
      </c>
      <c r="K600" s="89" cm="1">
        <f ca="1" t="array" ref="K600:L600">_xlfn.XLOOKUP(J600,匹配表1065!Y:Y,匹配表1065!AA:AB)</f>
        <v>19</v>
      </c>
      <c r="L600" s="89" t="str">
        <v>3个月以上</v>
      </c>
      <c r="M600" s="92" t="s">
        <v>55</v>
      </c>
      <c r="N600" s="92">
        <v>1</v>
      </c>
      <c r="O600" s="93" t="str">
        <f>_xlfn.XLOOKUP(P600,匹配表1065!U:U,匹配表1065!T:T)</f>
        <v>HO00000989</v>
      </c>
      <c r="P600" s="89" t="s">
        <v>214</v>
      </c>
      <c r="Q600" s="92" t="s">
        <v>215</v>
      </c>
      <c r="R600" s="89" t="str">
        <f>_xlfn.XLOOKUP(Q600,匹配表1065!L:L,匹配表1065!O:O)</f>
        <v>A</v>
      </c>
      <c r="S600" s="93" t="str">
        <f>IFERROR(_xlfn.XLOOKUP(Q600,匹配表1065!AI:AI,匹配表1065!AJ:AJ),"绿标")</f>
        <v>红标</v>
      </c>
      <c r="T600" s="93" t="str" cm="1">
        <f t="array" ref="T600:U600">_xlfn.XLOOKUP(Q600,匹配表1065!L:L,匹配表1065!M:N)</f>
        <v>头痛</v>
      </c>
      <c r="U600" s="94" t="str">
        <v>神经内科</v>
      </c>
      <c r="V600" s="95" t="s">
        <v>58</v>
      </c>
      <c r="W600" s="93">
        <f>_xlfn.XLOOKUP(M600,匹配表1065!D:D,匹配表1065!F:F)*N600</f>
        <v>8</v>
      </c>
    </row>
    <row r="601" customHeight="1" spans="1:23">
      <c r="A601" s="89" t="s">
        <v>25</v>
      </c>
      <c r="B601" s="90">
        <v>46125</v>
      </c>
      <c r="C601" s="91" t="str">
        <f t="shared" si="18"/>
        <v>4月第3周</v>
      </c>
      <c r="D601" s="89" t="s">
        <v>446</v>
      </c>
      <c r="E601" s="89" t="str">
        <f t="shared" si="19"/>
        <v>4月第3周--周1</v>
      </c>
      <c r="F601" s="92" t="s">
        <v>27</v>
      </c>
      <c r="G601" s="89" t="s">
        <v>63</v>
      </c>
      <c r="H601" s="92" t="str">
        <f>_xlfn.XLOOKUP(O601,匹配表1065!T:T,匹配表1065!W:W)</f>
        <v>南京市</v>
      </c>
      <c r="I601" s="89" t="str">
        <f>_xlfn.XLOOKUP(O601,匹配表1065!T:T,匹配表1065!X:X)</f>
        <v>PME2001</v>
      </c>
      <c r="J601" s="92" t="s">
        <v>77</v>
      </c>
      <c r="K601" s="89" cm="1">
        <f ca="1" t="array" ref="K601:L601">_xlfn.XLOOKUP(J601,匹配表1065!Y:Y,匹配表1065!AA:AB)</f>
        <v>8</v>
      </c>
      <c r="L601" s="89" t="str">
        <v>3个月以上</v>
      </c>
      <c r="M601" s="92" t="s">
        <v>30</v>
      </c>
      <c r="N601" s="92">
        <v>1</v>
      </c>
      <c r="O601" s="93" t="str">
        <f>_xlfn.XLOOKUP(P601,匹配表1065!U:U,匹配表1065!T:T)</f>
        <v>HO00000958</v>
      </c>
      <c r="P601" s="89" t="s">
        <v>65</v>
      </c>
      <c r="Q601" s="92" t="s">
        <v>216</v>
      </c>
      <c r="R601" s="89" t="str">
        <f>_xlfn.XLOOKUP(Q601,匹配表1065!L:L,匹配表1065!O:O)</f>
        <v>A</v>
      </c>
      <c r="S601" s="93" t="str">
        <f>IFERROR(_xlfn.XLOOKUP(Q601,匹配表1065!AI:AI,匹配表1065!AJ:AJ),"绿标")</f>
        <v>红标</v>
      </c>
      <c r="T601" s="93" t="str" cm="1">
        <f t="array" ref="T601:U601">_xlfn.XLOOKUP(Q601,匹配表1065!L:L,匹配表1065!M:N)</f>
        <v>头痛</v>
      </c>
      <c r="U601" s="94" t="str">
        <v>神经内科</v>
      </c>
      <c r="V601" s="95" t="s">
        <v>58</v>
      </c>
      <c r="W601" s="93">
        <f>_xlfn.XLOOKUP(M601,匹配表1065!D:D,匹配表1065!F:F)*N601</f>
        <v>12</v>
      </c>
    </row>
    <row r="602" customHeight="1" spans="1:23">
      <c r="A602" s="89" t="s">
        <v>25</v>
      </c>
      <c r="B602" s="90">
        <v>46125</v>
      </c>
      <c r="C602" s="91" t="str">
        <f t="shared" si="18"/>
        <v>4月第3周</v>
      </c>
      <c r="D602" s="89" t="s">
        <v>446</v>
      </c>
      <c r="E602" s="89" t="str">
        <f t="shared" si="19"/>
        <v>4月第3周--周1</v>
      </c>
      <c r="F602" s="92" t="s">
        <v>27</v>
      </c>
      <c r="G602" s="89" t="s">
        <v>63</v>
      </c>
      <c r="H602" s="92" t="str">
        <f>_xlfn.XLOOKUP(O602,匹配表1065!T:T,匹配表1065!W:W)</f>
        <v>连云港市</v>
      </c>
      <c r="I602" s="89" t="str">
        <f>_xlfn.XLOOKUP(O602,匹配表1065!T:T,匹配表1065!X:X)</f>
        <v>PME2042</v>
      </c>
      <c r="J602" s="92" t="s">
        <v>74</v>
      </c>
      <c r="K602" s="89" cm="1">
        <f ca="1" t="array" ref="K602:L602">_xlfn.XLOOKUP(J602,匹配表1065!Y:Y,匹配表1065!AA:AB)</f>
        <v>7</v>
      </c>
      <c r="L602" s="89" t="str">
        <v>3个月以上</v>
      </c>
      <c r="M602" s="92" t="s">
        <v>35</v>
      </c>
      <c r="N602" s="92">
        <v>1</v>
      </c>
      <c r="O602" s="93" t="str">
        <f>_xlfn.XLOOKUP(P602,匹配表1065!U:U,匹配表1065!T:T)</f>
        <v>HO00001004</v>
      </c>
      <c r="P602" s="89" t="s">
        <v>75</v>
      </c>
      <c r="Q602" s="92" t="s">
        <v>468</v>
      </c>
      <c r="R602" s="89" t="str">
        <f>_xlfn.XLOOKUP(Q602,匹配表1065!L:L,匹配表1065!O:O)</f>
        <v>B</v>
      </c>
      <c r="S602" s="93" t="str">
        <f>IFERROR(_xlfn.XLOOKUP(Q602,匹配表1065!AI:AI,匹配表1065!AJ:AJ),"绿标")</f>
        <v>黑标</v>
      </c>
      <c r="T602" s="93" t="str" cm="1">
        <f t="array" ref="T602:U602">_xlfn.XLOOKUP(Q602,匹配表1065!L:L,匹配表1065!M:N)</f>
        <v>脑血管</v>
      </c>
      <c r="U602" s="94" t="str">
        <v>神经内科</v>
      </c>
      <c r="V602" s="95" t="s">
        <v>42</v>
      </c>
      <c r="W602" s="93">
        <f>_xlfn.XLOOKUP(M602,匹配表1065!D:D,匹配表1065!F:F)*N602</f>
        <v>4</v>
      </c>
    </row>
    <row r="603" customHeight="1" spans="1:23">
      <c r="A603" s="89" t="s">
        <v>25</v>
      </c>
      <c r="B603" s="90">
        <v>46125</v>
      </c>
      <c r="C603" s="91" t="str">
        <f t="shared" si="18"/>
        <v>4月第3周</v>
      </c>
      <c r="D603" s="89" t="s">
        <v>446</v>
      </c>
      <c r="E603" s="89" t="str">
        <f t="shared" si="19"/>
        <v>4月第3周--周1</v>
      </c>
      <c r="F603" s="92" t="s">
        <v>27</v>
      </c>
      <c r="G603" s="89" t="s">
        <v>63</v>
      </c>
      <c r="H603" s="92" t="str">
        <f>_xlfn.XLOOKUP(O603,匹配表1065!T:T,匹配表1065!W:W)</f>
        <v>连云港市</v>
      </c>
      <c r="I603" s="89" t="str">
        <f>_xlfn.XLOOKUP(O603,匹配表1065!T:T,匹配表1065!X:X)</f>
        <v>PME2042</v>
      </c>
      <c r="J603" s="92" t="s">
        <v>74</v>
      </c>
      <c r="K603" s="89" cm="1">
        <f ca="1" t="array" ref="K603:L603">_xlfn.XLOOKUP(J603,匹配表1065!Y:Y,匹配表1065!AA:AB)</f>
        <v>7</v>
      </c>
      <c r="L603" s="89" t="str">
        <v>3个月以上</v>
      </c>
      <c r="M603" s="92" t="s">
        <v>35</v>
      </c>
      <c r="N603" s="92">
        <v>1</v>
      </c>
      <c r="O603" s="93" t="str">
        <f>_xlfn.XLOOKUP(P603,匹配表1065!U:U,匹配表1065!T:T)</f>
        <v>HO00001004</v>
      </c>
      <c r="P603" s="89" t="s">
        <v>75</v>
      </c>
      <c r="Q603" s="92" t="s">
        <v>469</v>
      </c>
      <c r="R603" s="89" t="str">
        <f>_xlfn.XLOOKUP(Q603,匹配表1065!L:L,匹配表1065!O:O)</f>
        <v>C</v>
      </c>
      <c r="S603" s="93" t="str">
        <f>IFERROR(_xlfn.XLOOKUP(Q603,匹配表1065!AI:AI,匹配表1065!AJ:AJ),"绿标")</f>
        <v>绿标</v>
      </c>
      <c r="T603" s="93" t="str" cm="1">
        <f t="array" ref="T603:U603">_xlfn.XLOOKUP(Q603,匹配表1065!L:L,匹配表1065!M:N)</f>
        <v>眩晕</v>
      </c>
      <c r="U603" s="94" t="str">
        <v>耳鼻喉科</v>
      </c>
      <c r="V603" s="95" t="s">
        <v>70</v>
      </c>
      <c r="W603" s="93">
        <f>_xlfn.XLOOKUP(M603,匹配表1065!D:D,匹配表1065!F:F)*N603</f>
        <v>4</v>
      </c>
    </row>
    <row r="604" customHeight="1" spans="1:23">
      <c r="A604" s="89" t="s">
        <v>25</v>
      </c>
      <c r="B604" s="90">
        <v>46125</v>
      </c>
      <c r="C604" s="91" t="str">
        <f t="shared" si="18"/>
        <v>4月第3周</v>
      </c>
      <c r="D604" s="89" t="s">
        <v>446</v>
      </c>
      <c r="E604" s="89" t="str">
        <f t="shared" si="19"/>
        <v>4月第3周--周1</v>
      </c>
      <c r="F604" s="92" t="s">
        <v>27</v>
      </c>
      <c r="G604" s="89" t="s">
        <v>63</v>
      </c>
      <c r="H604" s="92" t="str">
        <f>_xlfn.XLOOKUP(O604,匹配表1065!T:T,匹配表1065!W:W)</f>
        <v>南京市</v>
      </c>
      <c r="I604" s="89" t="str">
        <f>_xlfn.XLOOKUP(O604,匹配表1065!T:T,匹配表1065!X:X)</f>
        <v>PME2002</v>
      </c>
      <c r="J604" s="92" t="s">
        <v>84</v>
      </c>
      <c r="K604" s="89" cm="1">
        <f ca="1" t="array" ref="K604:L604">_xlfn.XLOOKUP(J604,匹配表1065!Y:Y,匹配表1065!AA:AB)</f>
        <v>31</v>
      </c>
      <c r="L604" s="89" t="str">
        <v>3个月以上</v>
      </c>
      <c r="M604" s="92" t="s">
        <v>30</v>
      </c>
      <c r="N604" s="92">
        <v>4</v>
      </c>
      <c r="O604" s="93" t="str">
        <f>_xlfn.XLOOKUP(P604,匹配表1065!U:U,匹配表1065!T:T)</f>
        <v>HO00000964</v>
      </c>
      <c r="P604" s="89" t="s">
        <v>90</v>
      </c>
      <c r="Q604" s="92" t="s">
        <v>281</v>
      </c>
      <c r="R604" s="89" t="str">
        <f>_xlfn.XLOOKUP(Q604,匹配表1065!L:L,匹配表1065!O:O)</f>
        <v>A</v>
      </c>
      <c r="S604" s="93" t="str">
        <f>IFERROR(_xlfn.XLOOKUP(Q604,匹配表1065!AI:AI,匹配表1065!AJ:AJ),"绿标")</f>
        <v>红标</v>
      </c>
      <c r="T604" s="93" t="str" cm="1">
        <f t="array" ref="T604:U604">_xlfn.XLOOKUP(Q604,匹配表1065!L:L,匹配表1065!M:N)</f>
        <v>头痛</v>
      </c>
      <c r="U604" s="94" t="str">
        <v>神经内科</v>
      </c>
      <c r="V604" s="95" t="s">
        <v>70</v>
      </c>
      <c r="W604" s="93">
        <f>_xlfn.XLOOKUP(M604,匹配表1065!D:D,匹配表1065!F:F)*N604</f>
        <v>48</v>
      </c>
    </row>
    <row r="605" customHeight="1" spans="1:23">
      <c r="A605" s="89" t="s">
        <v>25</v>
      </c>
      <c r="B605" s="90">
        <v>46125</v>
      </c>
      <c r="C605" s="91" t="str">
        <f t="shared" si="18"/>
        <v>4月第3周</v>
      </c>
      <c r="D605" s="89" t="s">
        <v>446</v>
      </c>
      <c r="E605" s="89" t="str">
        <f t="shared" si="19"/>
        <v>4月第3周--周1</v>
      </c>
      <c r="F605" s="92" t="s">
        <v>27</v>
      </c>
      <c r="G605" s="89" t="s">
        <v>63</v>
      </c>
      <c r="H605" s="92" t="str">
        <f>_xlfn.XLOOKUP(O605,匹配表1065!T:T,匹配表1065!W:W)</f>
        <v>南京市</v>
      </c>
      <c r="I605" s="89" t="str">
        <f>_xlfn.XLOOKUP(O605,匹配表1065!T:T,匹配表1065!X:X)</f>
        <v>PME2002</v>
      </c>
      <c r="J605" s="92" t="s">
        <v>84</v>
      </c>
      <c r="K605" s="89" cm="1">
        <f ca="1" t="array" ref="K605:L605">_xlfn.XLOOKUP(J605,匹配表1065!Y:Y,匹配表1065!AA:AB)</f>
        <v>31</v>
      </c>
      <c r="L605" s="89" t="str">
        <v>3个月以上</v>
      </c>
      <c r="M605" s="92" t="s">
        <v>35</v>
      </c>
      <c r="N605" s="92">
        <v>1</v>
      </c>
      <c r="O605" s="93" t="str">
        <f>_xlfn.XLOOKUP(P605,匹配表1065!U:U,匹配表1065!T:T)</f>
        <v>HO00000964</v>
      </c>
      <c r="P605" s="89" t="s">
        <v>90</v>
      </c>
      <c r="Q605" s="92" t="s">
        <v>470</v>
      </c>
      <c r="R605" s="89" t="str">
        <f>_xlfn.XLOOKUP(Q605,匹配表1065!L:L,匹配表1065!O:O)</f>
        <v>B</v>
      </c>
      <c r="S605" s="93" t="str">
        <f>IFERROR(_xlfn.XLOOKUP(Q605,匹配表1065!AI:AI,匹配表1065!AJ:AJ),"绿标")</f>
        <v>黑标</v>
      </c>
      <c r="T605" s="93" t="str" cm="1">
        <f t="array" ref="T605:U605">_xlfn.XLOOKUP(Q605,匹配表1065!L:L,匹配表1065!M:N)</f>
        <v>脑血管</v>
      </c>
      <c r="U605" s="94" t="str">
        <v>神经内科</v>
      </c>
      <c r="V605" s="95" t="s">
        <v>70</v>
      </c>
      <c r="W605" s="93">
        <f>_xlfn.XLOOKUP(M605,匹配表1065!D:D,匹配表1065!F:F)*N605</f>
        <v>4</v>
      </c>
    </row>
    <row r="606" customHeight="1" spans="1:23">
      <c r="A606" s="89" t="s">
        <v>25</v>
      </c>
      <c r="B606" s="90">
        <v>46125</v>
      </c>
      <c r="C606" s="91" t="str">
        <f t="shared" si="18"/>
        <v>4月第3周</v>
      </c>
      <c r="D606" s="89" t="s">
        <v>446</v>
      </c>
      <c r="E606" s="89" t="str">
        <f t="shared" si="19"/>
        <v>4月第3周--周1</v>
      </c>
      <c r="F606" s="92" t="s">
        <v>27</v>
      </c>
      <c r="G606" s="89" t="s">
        <v>63</v>
      </c>
      <c r="H606" s="92" t="str">
        <f>_xlfn.XLOOKUP(O606,匹配表1065!T:T,匹配表1065!W:W)</f>
        <v>南京市</v>
      </c>
      <c r="I606" s="89" t="str">
        <f>_xlfn.XLOOKUP(O606,匹配表1065!T:T,匹配表1065!X:X)</f>
        <v>PME2002</v>
      </c>
      <c r="J606" s="92" t="s">
        <v>84</v>
      </c>
      <c r="K606" s="89" cm="1">
        <f ca="1" t="array" ref="K606:L606">_xlfn.XLOOKUP(J606,匹配表1065!Y:Y,匹配表1065!AA:AB)</f>
        <v>31</v>
      </c>
      <c r="L606" s="89" t="str">
        <v>3个月以上</v>
      </c>
      <c r="M606" s="92" t="s">
        <v>55</v>
      </c>
      <c r="N606" s="92">
        <v>1</v>
      </c>
      <c r="O606" s="93" t="str">
        <f>_xlfn.XLOOKUP(P606,匹配表1065!U:U,匹配表1065!T:T)</f>
        <v>HO00000964</v>
      </c>
      <c r="P606" s="89" t="s">
        <v>90</v>
      </c>
      <c r="Q606" s="92" t="s">
        <v>283</v>
      </c>
      <c r="R606" s="89" t="str">
        <f>_xlfn.XLOOKUP(Q606,匹配表1065!L:L,匹配表1065!O:O)</f>
        <v>D</v>
      </c>
      <c r="S606" s="93" t="str">
        <f>IFERROR(_xlfn.XLOOKUP(Q606,匹配表1065!AI:AI,匹配表1065!AJ:AJ),"绿标")</f>
        <v>红标</v>
      </c>
      <c r="T606" s="93" t="str" cm="1">
        <f t="array" ref="T606:U606">_xlfn.XLOOKUP(Q606,匹配表1065!L:L,匹配表1065!M:N)</f>
        <v>疼痛</v>
      </c>
      <c r="U606" s="94" t="str">
        <v>疼痛科</v>
      </c>
      <c r="V606" s="95" t="s">
        <v>42</v>
      </c>
      <c r="W606" s="93">
        <f>_xlfn.XLOOKUP(M606,匹配表1065!D:D,匹配表1065!F:F)*N606</f>
        <v>8</v>
      </c>
    </row>
    <row r="607" customHeight="1" spans="1:23">
      <c r="A607" s="89" t="s">
        <v>25</v>
      </c>
      <c r="B607" s="90">
        <v>46125</v>
      </c>
      <c r="C607" s="91" t="str">
        <f t="shared" si="18"/>
        <v>4月第3周</v>
      </c>
      <c r="D607" s="89" t="s">
        <v>446</v>
      </c>
      <c r="E607" s="89" t="str">
        <f t="shared" si="19"/>
        <v>4月第3周--周1</v>
      </c>
      <c r="F607" s="92" t="s">
        <v>27</v>
      </c>
      <c r="G607" s="92" t="s">
        <v>92</v>
      </c>
      <c r="H607" s="92" t="str">
        <f>_xlfn.XLOOKUP(O607,匹配表1065!T:T,匹配表1065!W:W)</f>
        <v>合肥市</v>
      </c>
      <c r="I607" s="89" t="str">
        <f>_xlfn.XLOOKUP(O607,匹配表1065!T:T,匹配表1065!X:X)</f>
        <v>PME2047</v>
      </c>
      <c r="J607" s="92" t="s">
        <v>97</v>
      </c>
      <c r="K607" s="89" cm="1">
        <f ca="1" t="array" ref="K607:L607">_xlfn.XLOOKUP(J607,匹配表1065!Y:Y,匹配表1065!AA:AB)</f>
        <v>2</v>
      </c>
      <c r="L607" s="89" t="str">
        <v>3个月以内</v>
      </c>
      <c r="M607" s="92" t="s">
        <v>55</v>
      </c>
      <c r="N607" s="92">
        <v>1</v>
      </c>
      <c r="O607" s="93" t="str">
        <f>_xlfn.XLOOKUP(P607,匹配表1065!U:U,匹配表1065!T:T)</f>
        <v>HO00000005</v>
      </c>
      <c r="P607" s="89" t="s">
        <v>98</v>
      </c>
      <c r="Q607" s="92" t="s">
        <v>345</v>
      </c>
      <c r="R607" s="89" t="str">
        <f>_xlfn.XLOOKUP(Q607,匹配表1065!L:L,匹配表1065!O:O)</f>
        <v>B</v>
      </c>
      <c r="S607" s="93" t="str">
        <f>IFERROR(_xlfn.XLOOKUP(Q607,匹配表1065!AI:AI,匹配表1065!AJ:AJ),"绿标")</f>
        <v>绿标</v>
      </c>
      <c r="T607" s="93" t="str" cm="1">
        <f t="array" ref="T607:U607">_xlfn.XLOOKUP(Q607,匹配表1065!L:L,匹配表1065!M:N)</f>
        <v>脑血管</v>
      </c>
      <c r="U607" s="94" t="str">
        <v>神经内科</v>
      </c>
      <c r="V607" s="95" t="s">
        <v>33</v>
      </c>
      <c r="W607" s="93">
        <f>_xlfn.XLOOKUP(M607,匹配表1065!D:D,匹配表1065!F:F)*N607</f>
        <v>8</v>
      </c>
    </row>
    <row r="608" customHeight="1" spans="1:23">
      <c r="A608" s="89" t="s">
        <v>25</v>
      </c>
      <c r="B608" s="90">
        <v>46125</v>
      </c>
      <c r="C608" s="91" t="str">
        <f t="shared" si="18"/>
        <v>4月第3周</v>
      </c>
      <c r="D608" s="89" t="s">
        <v>446</v>
      </c>
      <c r="E608" s="89" t="str">
        <f t="shared" si="19"/>
        <v>4月第3周--周1</v>
      </c>
      <c r="F608" s="92" t="s">
        <v>27</v>
      </c>
      <c r="G608" s="92" t="s">
        <v>92</v>
      </c>
      <c r="H608" s="92" t="str">
        <f>_xlfn.XLOOKUP(O608,匹配表1065!T:T,匹配表1065!W:W)</f>
        <v>合肥市</v>
      </c>
      <c r="I608" s="89" t="str">
        <f>_xlfn.XLOOKUP(O608,匹配表1065!T:T,匹配表1065!X:X)</f>
        <v>PME2007</v>
      </c>
      <c r="J608" s="92" t="s">
        <v>93</v>
      </c>
      <c r="K608" s="89" cm="1">
        <f ca="1" t="array" ref="K608:L608">_xlfn.XLOOKUP(J608,匹配表1065!Y:Y,匹配表1065!AA:AB)</f>
        <v>9</v>
      </c>
      <c r="L608" s="89" t="str">
        <v>3个月以上</v>
      </c>
      <c r="M608" s="92" t="s">
        <v>55</v>
      </c>
      <c r="N608" s="92">
        <v>1</v>
      </c>
      <c r="O608" s="93" t="str">
        <f>_xlfn.XLOOKUP(P608,匹配表1065!U:U,匹配表1065!T:T)</f>
        <v>HO00000001</v>
      </c>
      <c r="P608" s="89" t="s">
        <v>94</v>
      </c>
      <c r="Q608" s="92" t="s">
        <v>207</v>
      </c>
      <c r="R608" s="89" t="str">
        <f>_xlfn.XLOOKUP(Q608,匹配表1065!L:L,匹配表1065!O:O)</f>
        <v>C</v>
      </c>
      <c r="S608" s="93" t="str">
        <f>IFERROR(_xlfn.XLOOKUP(Q608,匹配表1065!AI:AI,匹配表1065!AJ:AJ),"绿标")</f>
        <v>红标</v>
      </c>
      <c r="T608" s="93" t="str" cm="1">
        <f t="array" ref="T608:U608">_xlfn.XLOOKUP(Q608,匹配表1065!L:L,匹配表1065!M:N)</f>
        <v>眩晕</v>
      </c>
      <c r="U608" s="94" t="str">
        <v>神经内科</v>
      </c>
      <c r="V608" s="95" t="s">
        <v>33</v>
      </c>
      <c r="W608" s="93">
        <f>_xlfn.XLOOKUP(M608,匹配表1065!D:D,匹配表1065!F:F)*N608</f>
        <v>8</v>
      </c>
    </row>
    <row r="609" customHeight="1" spans="1:23">
      <c r="A609" s="89" t="s">
        <v>25</v>
      </c>
      <c r="B609" s="90">
        <v>46125</v>
      </c>
      <c r="C609" s="91" t="str">
        <f t="shared" si="18"/>
        <v>4月第3周</v>
      </c>
      <c r="D609" s="89" t="s">
        <v>446</v>
      </c>
      <c r="E609" s="89" t="str">
        <f t="shared" si="19"/>
        <v>4月第3周--周1</v>
      </c>
      <c r="F609" s="92" t="s">
        <v>27</v>
      </c>
      <c r="G609" s="92" t="s">
        <v>136</v>
      </c>
      <c r="H609" s="92" t="str">
        <f>_xlfn.XLOOKUP(O609,匹配表1065!T:T,匹配表1065!W:W)</f>
        <v>青岛市</v>
      </c>
      <c r="I609" s="89" t="str">
        <f>_xlfn.XLOOKUP(O609,匹配表1065!T:T,匹配表1065!X:X)</f>
        <v>PME2033</v>
      </c>
      <c r="J609" s="92" t="s">
        <v>137</v>
      </c>
      <c r="K609" s="89" cm="1">
        <f ca="1" t="array" ref="K609:L609">_xlfn.XLOOKUP(J609,匹配表1065!Y:Y,匹配表1065!AA:AB)</f>
        <v>10</v>
      </c>
      <c r="L609" s="89" t="str">
        <v>3个月以上</v>
      </c>
      <c r="M609" s="92" t="s">
        <v>30</v>
      </c>
      <c r="N609" s="92">
        <v>1</v>
      </c>
      <c r="O609" s="93" t="str">
        <f>_xlfn.XLOOKUP(P609,匹配表1065!U:U,匹配表1065!T:T)</f>
        <v>HO00273985</v>
      </c>
      <c r="P609" s="89" t="s">
        <v>419</v>
      </c>
      <c r="Q609" s="92" t="s">
        <v>420</v>
      </c>
      <c r="R609" s="89" t="str">
        <f>_xlfn.XLOOKUP(Q609,匹配表1065!L:L,匹配表1065!O:O)</f>
        <v>B</v>
      </c>
      <c r="S609" s="93" t="str">
        <f>IFERROR(_xlfn.XLOOKUP(Q609,匹配表1065!AI:AI,匹配表1065!AJ:AJ),"绿标")</f>
        <v>红标</v>
      </c>
      <c r="T609" s="93" t="str" cm="1">
        <f t="array" ref="T609:U609">_xlfn.XLOOKUP(Q609,匹配表1065!L:L,匹配表1065!M:N)</f>
        <v>脑血管</v>
      </c>
      <c r="U609" s="94" t="str">
        <v>神经内科</v>
      </c>
      <c r="V609" s="95" t="s">
        <v>42</v>
      </c>
      <c r="W609" s="93">
        <f>_xlfn.XLOOKUP(M609,匹配表1065!D:D,匹配表1065!F:F)*N609</f>
        <v>12</v>
      </c>
    </row>
    <row r="610" customHeight="1" spans="1:23">
      <c r="A610" s="89" t="s">
        <v>25</v>
      </c>
      <c r="B610" s="90">
        <v>46125</v>
      </c>
      <c r="C610" s="91" t="str">
        <f t="shared" si="18"/>
        <v>4月第3周</v>
      </c>
      <c r="D610" s="89" t="s">
        <v>446</v>
      </c>
      <c r="E610" s="89" t="str">
        <f t="shared" si="19"/>
        <v>4月第3周--周1</v>
      </c>
      <c r="F610" s="92" t="s">
        <v>27</v>
      </c>
      <c r="G610" s="92" t="s">
        <v>136</v>
      </c>
      <c r="H610" s="92" t="str">
        <f>_xlfn.XLOOKUP(O610,匹配表1065!T:T,匹配表1065!W:W)</f>
        <v>青岛市</v>
      </c>
      <c r="I610" s="89" t="str">
        <f>_xlfn.XLOOKUP(O610,匹配表1065!T:T,匹配表1065!X:X)</f>
        <v>PME2032</v>
      </c>
      <c r="J610" s="92" t="s">
        <v>143</v>
      </c>
      <c r="K610" s="89" cm="1">
        <f ca="1" t="array" ref="K610:L610">_xlfn.XLOOKUP(J610,匹配表1065!Y:Y,匹配表1065!AA:AB)</f>
        <v>31</v>
      </c>
      <c r="L610" s="89" t="str">
        <v>3个月以上</v>
      </c>
      <c r="M610" s="92" t="s">
        <v>30</v>
      </c>
      <c r="N610" s="92">
        <v>1</v>
      </c>
      <c r="O610" s="93" t="str">
        <f>_xlfn.XLOOKUP(P610,匹配表1065!U:U,匹配表1065!T:T)</f>
        <v>HO00001482</v>
      </c>
      <c r="P610" s="89" t="s">
        <v>146</v>
      </c>
      <c r="Q610" s="92" t="s">
        <v>249</v>
      </c>
      <c r="R610" s="89" t="str">
        <f>_xlfn.XLOOKUP(Q610,匹配表1065!L:L,匹配表1065!O:O)</f>
        <v>C</v>
      </c>
      <c r="S610" s="93" t="str">
        <f>IFERROR(_xlfn.XLOOKUP(Q610,匹配表1065!AI:AI,匹配表1065!AJ:AJ),"绿标")</f>
        <v>绿标</v>
      </c>
      <c r="T610" s="93" t="str" cm="1">
        <f t="array" ref="T610:U610">_xlfn.XLOOKUP(Q610,匹配表1065!L:L,匹配表1065!M:N)</f>
        <v>眩晕</v>
      </c>
      <c r="U610" s="94" t="str">
        <v>耳鼻喉科</v>
      </c>
      <c r="V610" s="95" t="s">
        <v>70</v>
      </c>
      <c r="W610" s="93">
        <f>_xlfn.XLOOKUP(M610,匹配表1065!D:D,匹配表1065!F:F)*N610</f>
        <v>12</v>
      </c>
    </row>
    <row r="611" customHeight="1" spans="1:23">
      <c r="A611" s="89" t="s">
        <v>25</v>
      </c>
      <c r="B611" s="90">
        <v>46125</v>
      </c>
      <c r="C611" s="91" t="str">
        <f t="shared" si="18"/>
        <v>4月第3周</v>
      </c>
      <c r="D611" s="89" t="s">
        <v>446</v>
      </c>
      <c r="E611" s="89" t="str">
        <f t="shared" si="19"/>
        <v>4月第3周--周1</v>
      </c>
      <c r="F611" s="92" t="s">
        <v>27</v>
      </c>
      <c r="G611" s="92" t="s">
        <v>136</v>
      </c>
      <c r="H611" s="92" t="str">
        <f>_xlfn.XLOOKUP(O611,匹配表1065!T:T,匹配表1065!W:W)</f>
        <v>青岛市</v>
      </c>
      <c r="I611" s="89" t="str">
        <f>_xlfn.XLOOKUP(O611,匹配表1065!T:T,匹配表1065!X:X)</f>
        <v>PME2032</v>
      </c>
      <c r="J611" s="92" t="s">
        <v>143</v>
      </c>
      <c r="K611" s="89" cm="1">
        <f ca="1" t="array" ref="K611:L611">_xlfn.XLOOKUP(J611,匹配表1065!Y:Y,匹配表1065!AA:AB)</f>
        <v>31</v>
      </c>
      <c r="L611" s="89" t="str">
        <v>3个月以上</v>
      </c>
      <c r="M611" s="92" t="s">
        <v>55</v>
      </c>
      <c r="N611" s="92">
        <v>1</v>
      </c>
      <c r="O611" s="93" t="str">
        <f>_xlfn.XLOOKUP(P611,匹配表1065!U:U,匹配表1065!T:T)</f>
        <v>HO00001482</v>
      </c>
      <c r="P611" s="89" t="s">
        <v>146</v>
      </c>
      <c r="Q611" s="92" t="s">
        <v>471</v>
      </c>
      <c r="R611" s="89" t="str">
        <f>_xlfn.XLOOKUP(Q611,匹配表1065!L:L,匹配表1065!O:O)</f>
        <v>A</v>
      </c>
      <c r="S611" s="93" t="str">
        <f>IFERROR(_xlfn.XLOOKUP(Q611,匹配表1065!AI:AI,匹配表1065!AJ:AJ),"绿标")</f>
        <v>红标</v>
      </c>
      <c r="T611" s="93" t="str" cm="1">
        <f t="array" ref="T611:U611">_xlfn.XLOOKUP(Q611,匹配表1065!L:L,匹配表1065!M:N)</f>
        <v>头痛</v>
      </c>
      <c r="U611" s="94" t="str">
        <v>神经内科</v>
      </c>
      <c r="V611" s="95" t="s">
        <v>33</v>
      </c>
      <c r="W611" s="93">
        <f>_xlfn.XLOOKUP(M611,匹配表1065!D:D,匹配表1065!F:F)*N611</f>
        <v>8</v>
      </c>
    </row>
    <row r="612" customHeight="1" spans="1:23">
      <c r="A612" s="89" t="s">
        <v>25</v>
      </c>
      <c r="B612" s="90">
        <v>46125</v>
      </c>
      <c r="C612" s="91" t="str">
        <f t="shared" si="18"/>
        <v>4月第3周</v>
      </c>
      <c r="D612" s="89" t="s">
        <v>446</v>
      </c>
      <c r="E612" s="89" t="str">
        <f t="shared" si="19"/>
        <v>4月第3周--周1</v>
      </c>
      <c r="F612" s="92" t="s">
        <v>27</v>
      </c>
      <c r="G612" s="92" t="s">
        <v>136</v>
      </c>
      <c r="H612" s="92" t="str">
        <f>_xlfn.XLOOKUP(O612,匹配表1065!T:T,匹配表1065!W:W)</f>
        <v>青岛市</v>
      </c>
      <c r="I612" s="89" t="str">
        <f>_xlfn.XLOOKUP(O612,匹配表1065!T:T,匹配表1065!X:X)</f>
        <v>PME2032</v>
      </c>
      <c r="J612" s="92" t="s">
        <v>143</v>
      </c>
      <c r="K612" s="89" cm="1">
        <f ca="1" t="array" ref="K612:L612">_xlfn.XLOOKUP(J612,匹配表1065!Y:Y,匹配表1065!AA:AB)</f>
        <v>31</v>
      </c>
      <c r="L612" s="89" t="str">
        <v>3个月以上</v>
      </c>
      <c r="M612" s="92" t="s">
        <v>55</v>
      </c>
      <c r="N612" s="92">
        <v>1</v>
      </c>
      <c r="O612" s="93" t="str">
        <f>_xlfn.XLOOKUP(P612,匹配表1065!U:U,匹配表1065!T:T)</f>
        <v>HO00001489</v>
      </c>
      <c r="P612" s="89" t="s">
        <v>144</v>
      </c>
      <c r="Q612" s="92" t="s">
        <v>472</v>
      </c>
      <c r="R612" s="89" t="str">
        <f>_xlfn.XLOOKUP(Q612,匹配表1065!L:L,匹配表1065!O:O)</f>
        <v>D</v>
      </c>
      <c r="S612" s="93" t="str">
        <f>IFERROR(_xlfn.XLOOKUP(Q612,匹配表1065!AI:AI,匹配表1065!AJ:AJ),"绿标")</f>
        <v>绿标</v>
      </c>
      <c r="T612" s="93" t="str" cm="1">
        <f t="array" ref="T612:U612">_xlfn.XLOOKUP(Q612,匹配表1065!L:L,匹配表1065!M:N)</f>
        <v>抑郁焦虑</v>
      </c>
      <c r="U612" s="94" t="str">
        <v>精神心理科</v>
      </c>
      <c r="V612" s="95" t="s">
        <v>33</v>
      </c>
      <c r="W612" s="93">
        <f>_xlfn.XLOOKUP(M612,匹配表1065!D:D,匹配表1065!F:F)*N612</f>
        <v>8</v>
      </c>
    </row>
    <row r="613" customHeight="1" spans="1:23">
      <c r="A613" s="89" t="s">
        <v>25</v>
      </c>
      <c r="B613" s="90">
        <v>46125</v>
      </c>
      <c r="C613" s="91" t="str">
        <f t="shared" si="18"/>
        <v>4月第3周</v>
      </c>
      <c r="D613" s="89" t="s">
        <v>446</v>
      </c>
      <c r="E613" s="89" t="str">
        <f t="shared" si="19"/>
        <v>4月第3周--周1</v>
      </c>
      <c r="F613" s="92" t="s">
        <v>27</v>
      </c>
      <c r="G613" s="92" t="s">
        <v>136</v>
      </c>
      <c r="H613" s="92" t="str">
        <f>_xlfn.XLOOKUP(O613,匹配表1065!T:T,匹配表1065!W:W)</f>
        <v>淄博市</v>
      </c>
      <c r="I613" s="89" t="str">
        <f>_xlfn.XLOOKUP(O613,匹配表1065!T:T,匹配表1065!X:X)</f>
        <v>PME2043</v>
      </c>
      <c r="J613" s="92" t="s">
        <v>140</v>
      </c>
      <c r="K613" s="89" cm="1">
        <f ca="1" t="array" ref="K613:L613">_xlfn.XLOOKUP(J613,匹配表1065!Y:Y,匹配表1065!AA:AB)</f>
        <v>9</v>
      </c>
      <c r="L613" s="89" t="str">
        <v>3个月以上</v>
      </c>
      <c r="M613" s="92" t="s">
        <v>30</v>
      </c>
      <c r="N613" s="92">
        <v>1</v>
      </c>
      <c r="O613" s="93" t="str">
        <f>_xlfn.XLOOKUP(P613,匹配表1065!U:U,匹配表1065!T:T)</f>
        <v>HO00001431</v>
      </c>
      <c r="P613" s="89" t="s">
        <v>244</v>
      </c>
      <c r="Q613" s="92" t="s">
        <v>473</v>
      </c>
      <c r="R613" s="89" t="str">
        <f>_xlfn.XLOOKUP(Q613,匹配表1065!L:L,匹配表1065!O:O)</f>
        <v>B</v>
      </c>
      <c r="S613" s="93" t="str">
        <f>IFERROR(_xlfn.XLOOKUP(Q613,匹配表1065!AI:AI,匹配表1065!AJ:AJ),"绿标")</f>
        <v>红标</v>
      </c>
      <c r="T613" s="93" t="str" cm="1">
        <f t="array" ref="T613:U613">_xlfn.XLOOKUP(Q613,匹配表1065!L:L,匹配表1065!M:N)</f>
        <v>脑血管</v>
      </c>
      <c r="U613" s="94" t="str">
        <v>神经内科</v>
      </c>
      <c r="V613" s="95" t="s">
        <v>42</v>
      </c>
      <c r="W613" s="93">
        <f>_xlfn.XLOOKUP(M613,匹配表1065!D:D,匹配表1065!F:F)*N613</f>
        <v>12</v>
      </c>
    </row>
    <row r="614" customHeight="1" spans="1:23">
      <c r="A614" s="89" t="s">
        <v>25</v>
      </c>
      <c r="B614" s="90">
        <v>46125</v>
      </c>
      <c r="C614" s="91" t="str">
        <f t="shared" si="18"/>
        <v>4月第3周</v>
      </c>
      <c r="D614" s="89" t="s">
        <v>446</v>
      </c>
      <c r="E614" s="89" t="str">
        <f t="shared" si="19"/>
        <v>4月第3周--周1</v>
      </c>
      <c r="F614" s="92" t="s">
        <v>27</v>
      </c>
      <c r="G614" s="92" t="s">
        <v>136</v>
      </c>
      <c r="H614" s="92" t="str">
        <f>_xlfn.XLOOKUP(O614,匹配表1065!T:T,匹配表1065!W:W)</f>
        <v>淄博市</v>
      </c>
      <c r="I614" s="89" t="str">
        <f>_xlfn.XLOOKUP(O614,匹配表1065!T:T,匹配表1065!X:X)</f>
        <v>PME2043</v>
      </c>
      <c r="J614" s="92" t="s">
        <v>140</v>
      </c>
      <c r="K614" s="89" cm="1">
        <f ca="1" t="array" ref="K614:L614">_xlfn.XLOOKUP(J614,匹配表1065!Y:Y,匹配表1065!AA:AB)</f>
        <v>9</v>
      </c>
      <c r="L614" s="89" t="str">
        <v>3个月以上</v>
      </c>
      <c r="M614" s="92" t="s">
        <v>35</v>
      </c>
      <c r="N614" s="92">
        <v>1</v>
      </c>
      <c r="O614" s="93" t="str">
        <f>_xlfn.XLOOKUP(P614,匹配表1065!U:U,匹配表1065!T:T)</f>
        <v>HO00024398</v>
      </c>
      <c r="P614" s="89" t="s">
        <v>141</v>
      </c>
      <c r="Q614" s="92" t="s">
        <v>298</v>
      </c>
      <c r="R614" s="89" t="str">
        <f>_xlfn.XLOOKUP(Q614,匹配表1065!L:L,匹配表1065!O:O)</f>
        <v>C</v>
      </c>
      <c r="S614" s="93" t="str">
        <f>IFERROR(_xlfn.XLOOKUP(Q614,匹配表1065!AI:AI,匹配表1065!AJ:AJ),"绿标")</f>
        <v>红标</v>
      </c>
      <c r="T614" s="93" t="str" cm="1">
        <f t="array" ref="T614:U614">_xlfn.XLOOKUP(Q614,匹配表1065!L:L,匹配表1065!M:N)</f>
        <v>眩晕</v>
      </c>
      <c r="U614" s="94" t="str">
        <v>神经内科</v>
      </c>
      <c r="V614" s="95" t="s">
        <v>70</v>
      </c>
      <c r="W614" s="93">
        <f>_xlfn.XLOOKUP(M614,匹配表1065!D:D,匹配表1065!F:F)*N614</f>
        <v>4</v>
      </c>
    </row>
    <row r="615" customHeight="1" spans="1:23">
      <c r="A615" s="89" t="s">
        <v>25</v>
      </c>
      <c r="B615" s="90">
        <v>46125</v>
      </c>
      <c r="C615" s="91" t="str">
        <f t="shared" si="18"/>
        <v>4月第3周</v>
      </c>
      <c r="D615" s="89" t="s">
        <v>446</v>
      </c>
      <c r="E615" s="89" t="str">
        <f t="shared" si="19"/>
        <v>4月第3周--周1</v>
      </c>
      <c r="F615" s="92" t="s">
        <v>27</v>
      </c>
      <c r="G615" s="92" t="s">
        <v>136</v>
      </c>
      <c r="H615" s="92" t="str">
        <f>_xlfn.XLOOKUP(O615,匹配表1065!T:T,匹配表1065!W:W)</f>
        <v>青岛市</v>
      </c>
      <c r="I615" s="89" t="str">
        <f>_xlfn.XLOOKUP(O615,匹配表1065!T:T,匹配表1065!X:X)</f>
        <v>PME2035</v>
      </c>
      <c r="J615" s="92" t="s">
        <v>150</v>
      </c>
      <c r="K615" s="89" cm="1">
        <f ca="1" t="array" ref="K615:L615">_xlfn.XLOOKUP(J615,匹配表1065!Y:Y,匹配表1065!AA:AB)</f>
        <v>8</v>
      </c>
      <c r="L615" s="89" t="str">
        <v>3个月以上</v>
      </c>
      <c r="M615" s="92" t="s">
        <v>30</v>
      </c>
      <c r="N615" s="92">
        <v>1</v>
      </c>
      <c r="O615" s="93" t="str">
        <f>_xlfn.XLOOKUP(P615,匹配表1065!U:U,匹配表1065!T:T)</f>
        <v>HO00001476</v>
      </c>
      <c r="P615" s="89" t="s">
        <v>151</v>
      </c>
      <c r="Q615" s="92" t="s">
        <v>152</v>
      </c>
      <c r="R615" s="89" t="str">
        <f>_xlfn.XLOOKUP(Q615,匹配表1065!L:L,匹配表1065!O:O)</f>
        <v>C</v>
      </c>
      <c r="S615" s="93" t="str">
        <f>IFERROR(_xlfn.XLOOKUP(Q615,匹配表1065!AI:AI,匹配表1065!AJ:AJ),"绿标")</f>
        <v>红标</v>
      </c>
      <c r="T615" s="93" t="str" cm="1">
        <f t="array" ref="T615:U615">_xlfn.XLOOKUP(Q615,匹配表1065!L:L,匹配表1065!M:N)</f>
        <v>眩晕</v>
      </c>
      <c r="U615" s="94" t="str">
        <v>神经内科</v>
      </c>
      <c r="V615" s="95" t="s">
        <v>70</v>
      </c>
      <c r="W615" s="93">
        <f>_xlfn.XLOOKUP(M615,匹配表1065!D:D,匹配表1065!F:F)*N615</f>
        <v>12</v>
      </c>
    </row>
    <row r="616" customHeight="1" spans="1:23">
      <c r="A616" s="89" t="s">
        <v>25</v>
      </c>
      <c r="B616" s="90">
        <v>46125</v>
      </c>
      <c r="C616" s="91" t="str">
        <f t="shared" si="18"/>
        <v>4月第3周</v>
      </c>
      <c r="D616" s="89" t="s">
        <v>446</v>
      </c>
      <c r="E616" s="89" t="str">
        <f t="shared" si="19"/>
        <v>4月第3周--周1</v>
      </c>
      <c r="F616" s="92" t="s">
        <v>27</v>
      </c>
      <c r="G616" s="92" t="s">
        <v>136</v>
      </c>
      <c r="H616" s="92" t="str">
        <f>_xlfn.XLOOKUP(O616,匹配表1065!T:T,匹配表1065!W:W)</f>
        <v>青岛市</v>
      </c>
      <c r="I616" s="89" t="str">
        <f>_xlfn.XLOOKUP(O616,匹配表1065!T:T,匹配表1065!X:X)</f>
        <v>PME2035</v>
      </c>
      <c r="J616" s="92" t="s">
        <v>150</v>
      </c>
      <c r="K616" s="89" cm="1">
        <f ca="1" t="array" ref="K616:L616">_xlfn.XLOOKUP(J616,匹配表1065!Y:Y,匹配表1065!AA:AB)</f>
        <v>8</v>
      </c>
      <c r="L616" s="89" t="str">
        <v>3个月以上</v>
      </c>
      <c r="M616" s="92" t="s">
        <v>35</v>
      </c>
      <c r="N616" s="92">
        <v>1</v>
      </c>
      <c r="O616" s="93" t="str">
        <f>_xlfn.XLOOKUP(P616,匹配表1065!U:U,匹配表1065!T:T)</f>
        <v>HO00001483</v>
      </c>
      <c r="P616" s="89" t="s">
        <v>259</v>
      </c>
      <c r="Q616" s="92" t="s">
        <v>398</v>
      </c>
      <c r="R616" s="89" t="str">
        <f>_xlfn.XLOOKUP(Q616,匹配表1065!L:L,匹配表1065!O:O)</f>
        <v>C</v>
      </c>
      <c r="S616" s="93" t="str">
        <f>IFERROR(_xlfn.XLOOKUP(Q616,匹配表1065!AI:AI,匹配表1065!AJ:AJ),"绿标")</f>
        <v>绿标</v>
      </c>
      <c r="T616" s="93" t="str" cm="1">
        <f t="array" ref="T616:U616">_xlfn.XLOOKUP(Q616,匹配表1065!L:L,匹配表1065!M:N)</f>
        <v>眩晕</v>
      </c>
      <c r="U616" s="94" t="str">
        <v>耳鼻喉科</v>
      </c>
      <c r="V616" s="95" t="s">
        <v>70</v>
      </c>
      <c r="W616" s="93">
        <f>_xlfn.XLOOKUP(M616,匹配表1065!D:D,匹配表1065!F:F)*N616</f>
        <v>4</v>
      </c>
    </row>
    <row r="617" customHeight="1" spans="1:23">
      <c r="A617" s="89" t="s">
        <v>25</v>
      </c>
      <c r="B617" s="90">
        <v>46125</v>
      </c>
      <c r="C617" s="91" t="str">
        <f t="shared" si="18"/>
        <v>4月第3周</v>
      </c>
      <c r="D617" s="89" t="s">
        <v>446</v>
      </c>
      <c r="E617" s="89" t="str">
        <f t="shared" si="19"/>
        <v>4月第3周--周1</v>
      </c>
      <c r="F617" s="92" t="s">
        <v>27</v>
      </c>
      <c r="G617" s="92" t="s">
        <v>136</v>
      </c>
      <c r="H617" s="92" t="str">
        <f>_xlfn.XLOOKUP(O617,匹配表1065!T:T,匹配表1065!W:W)</f>
        <v>青岛市</v>
      </c>
      <c r="I617" s="89" t="str">
        <f>_xlfn.XLOOKUP(O617,匹配表1065!T:T,匹配表1065!X:X)</f>
        <v>PME2035</v>
      </c>
      <c r="J617" s="92" t="s">
        <v>150</v>
      </c>
      <c r="K617" s="89" cm="1">
        <f ca="1" t="array" ref="K617:L617">_xlfn.XLOOKUP(J617,匹配表1065!Y:Y,匹配表1065!AA:AB)</f>
        <v>8</v>
      </c>
      <c r="L617" s="89" t="str">
        <v>3个月以上</v>
      </c>
      <c r="M617" s="92" t="s">
        <v>35</v>
      </c>
      <c r="N617" s="92">
        <v>1</v>
      </c>
      <c r="O617" s="93" t="str">
        <f>_xlfn.XLOOKUP(P617,匹配表1065!U:U,匹配表1065!T:T)</f>
        <v>HO00001483</v>
      </c>
      <c r="P617" s="89" t="s">
        <v>259</v>
      </c>
      <c r="Q617" s="92" t="s">
        <v>474</v>
      </c>
      <c r="R617" s="89" t="str">
        <f>_xlfn.XLOOKUP(Q617,匹配表1065!L:L,匹配表1065!O:O)</f>
        <v>B</v>
      </c>
      <c r="S617" s="93" t="str">
        <f>IFERROR(_xlfn.XLOOKUP(Q617,匹配表1065!AI:AI,匹配表1065!AJ:AJ),"绿标")</f>
        <v>黑标</v>
      </c>
      <c r="T617" s="93" t="str" cm="1">
        <f t="array" ref="T617:U617">_xlfn.XLOOKUP(Q617,匹配表1065!L:L,匹配表1065!M:N)</f>
        <v>脑血管</v>
      </c>
      <c r="U617" s="94" t="str">
        <v>神经内科</v>
      </c>
      <c r="V617" s="95" t="s">
        <v>33</v>
      </c>
      <c r="W617" s="93">
        <f>_xlfn.XLOOKUP(M617,匹配表1065!D:D,匹配表1065!F:F)*N617</f>
        <v>4</v>
      </c>
    </row>
    <row r="618" customHeight="1" spans="1:23">
      <c r="A618" s="89" t="s">
        <v>25</v>
      </c>
      <c r="B618" s="90">
        <v>46125</v>
      </c>
      <c r="C618" s="91" t="str">
        <f t="shared" si="18"/>
        <v>4月第3周</v>
      </c>
      <c r="D618" s="89" t="s">
        <v>446</v>
      </c>
      <c r="E618" s="89" t="str">
        <f t="shared" si="19"/>
        <v>4月第3周--周1</v>
      </c>
      <c r="F618" s="92" t="s">
        <v>27</v>
      </c>
      <c r="G618" s="92" t="s">
        <v>136</v>
      </c>
      <c r="H618" s="92" t="str">
        <f>_xlfn.XLOOKUP(O618,匹配表1065!T:T,匹配表1065!W:W)</f>
        <v>青岛市</v>
      </c>
      <c r="I618" s="89" t="str">
        <f>_xlfn.XLOOKUP(O618,匹配表1065!T:T,匹配表1065!X:X)</f>
        <v>PME2031</v>
      </c>
      <c r="J618" s="92" t="s">
        <v>155</v>
      </c>
      <c r="K618" s="89" cm="1">
        <f ca="1" t="array" ref="K618:L618">_xlfn.XLOOKUP(J618,匹配表1065!Y:Y,匹配表1065!AA:AB)</f>
        <v>31</v>
      </c>
      <c r="L618" s="89" t="str">
        <v>3个月以上</v>
      </c>
      <c r="M618" s="92" t="s">
        <v>30</v>
      </c>
      <c r="N618" s="92">
        <v>1</v>
      </c>
      <c r="O618" s="93" t="str">
        <f>_xlfn.XLOOKUP(P618,匹配表1065!U:U,匹配表1065!T:T)</f>
        <v>HO00072793</v>
      </c>
      <c r="P618" s="89" t="s">
        <v>159</v>
      </c>
      <c r="Q618" s="92" t="s">
        <v>339</v>
      </c>
      <c r="R618" s="89" t="str">
        <f>_xlfn.XLOOKUP(Q618,匹配表1065!L:L,匹配表1065!O:O)</f>
        <v>C</v>
      </c>
      <c r="S618" s="93" t="str">
        <f>IFERROR(_xlfn.XLOOKUP(Q618,匹配表1065!AI:AI,匹配表1065!AJ:AJ),"绿标")</f>
        <v>红标</v>
      </c>
      <c r="T618" s="93" t="str" cm="1">
        <f t="array" ref="T618:U618">_xlfn.XLOOKUP(Q618,匹配表1065!L:L,匹配表1065!M:N)</f>
        <v>眩晕</v>
      </c>
      <c r="U618" s="94" t="str">
        <v>神经内科</v>
      </c>
      <c r="V618" s="95" t="s">
        <v>70</v>
      </c>
      <c r="W618" s="93">
        <f>_xlfn.XLOOKUP(M618,匹配表1065!D:D,匹配表1065!F:F)*N618</f>
        <v>12</v>
      </c>
    </row>
    <row r="619" customHeight="1" spans="1:23">
      <c r="A619" s="89" t="s">
        <v>25</v>
      </c>
      <c r="B619" s="90">
        <v>46125</v>
      </c>
      <c r="C619" s="91" t="str">
        <f t="shared" si="18"/>
        <v>4月第3周</v>
      </c>
      <c r="D619" s="89" t="s">
        <v>446</v>
      </c>
      <c r="E619" s="89" t="str">
        <f t="shared" si="19"/>
        <v>4月第3周--周1</v>
      </c>
      <c r="F619" s="92" t="s">
        <v>27</v>
      </c>
      <c r="G619" s="92" t="s">
        <v>136</v>
      </c>
      <c r="H619" s="92" t="str">
        <f>_xlfn.XLOOKUP(O619,匹配表1065!T:T,匹配表1065!W:W)</f>
        <v>青岛市</v>
      </c>
      <c r="I619" s="89" t="str">
        <f>_xlfn.XLOOKUP(O619,匹配表1065!T:T,匹配表1065!X:X)</f>
        <v>PME2031</v>
      </c>
      <c r="J619" s="92" t="s">
        <v>155</v>
      </c>
      <c r="K619" s="89" cm="1">
        <f ca="1" t="array" ref="K619:L619">_xlfn.XLOOKUP(J619,匹配表1065!Y:Y,匹配表1065!AA:AB)</f>
        <v>31</v>
      </c>
      <c r="L619" s="89" t="str">
        <v>3个月以上</v>
      </c>
      <c r="M619" s="92" t="s">
        <v>30</v>
      </c>
      <c r="N619" s="92">
        <v>1</v>
      </c>
      <c r="O619" s="93" t="str">
        <f>_xlfn.XLOOKUP(P619,匹配表1065!U:U,匹配表1065!T:T)</f>
        <v>HO00072793</v>
      </c>
      <c r="P619" s="89" t="s">
        <v>159</v>
      </c>
      <c r="Q619" s="92" t="s">
        <v>160</v>
      </c>
      <c r="R619" s="89" t="str">
        <f>_xlfn.XLOOKUP(Q619,匹配表1065!L:L,匹配表1065!O:O)</f>
        <v>A</v>
      </c>
      <c r="S619" s="93" t="str">
        <f>IFERROR(_xlfn.XLOOKUP(Q619,匹配表1065!AI:AI,匹配表1065!AJ:AJ),"绿标")</f>
        <v>红标</v>
      </c>
      <c r="T619" s="93" t="str" cm="1">
        <f t="array" ref="T619:U619">_xlfn.XLOOKUP(Q619,匹配表1065!L:L,匹配表1065!M:N)</f>
        <v>头痛</v>
      </c>
      <c r="U619" s="94" t="str">
        <v>神经内科</v>
      </c>
      <c r="V619" s="95" t="s">
        <v>33</v>
      </c>
      <c r="W619" s="93">
        <f>_xlfn.XLOOKUP(M619,匹配表1065!D:D,匹配表1065!F:F)*N619</f>
        <v>12</v>
      </c>
    </row>
    <row r="620" customHeight="1" spans="1:23">
      <c r="A620" s="89" t="s">
        <v>25</v>
      </c>
      <c r="B620" s="90">
        <v>46125</v>
      </c>
      <c r="C620" s="91" t="str">
        <f t="shared" si="18"/>
        <v>4月第3周</v>
      </c>
      <c r="D620" s="89" t="s">
        <v>446</v>
      </c>
      <c r="E620" s="89" t="str">
        <f t="shared" si="19"/>
        <v>4月第3周--周1</v>
      </c>
      <c r="F620" s="92" t="s">
        <v>27</v>
      </c>
      <c r="G620" s="92" t="s">
        <v>136</v>
      </c>
      <c r="H620" s="92" t="str">
        <f>_xlfn.XLOOKUP(O620,匹配表1065!T:T,匹配表1065!W:W)</f>
        <v>潍坊市</v>
      </c>
      <c r="I620" s="89" t="str">
        <f>_xlfn.XLOOKUP(O620,匹配表1065!T:T,匹配表1065!X:X)</f>
        <v>PME2036</v>
      </c>
      <c r="J620" s="89" t="s">
        <v>161</v>
      </c>
      <c r="K620" s="89" cm="1">
        <f ca="1" t="array" ref="K620:L620">_xlfn.XLOOKUP(J620,匹配表1065!Y:Y,匹配表1065!AA:AB)</f>
        <v>1519</v>
      </c>
      <c r="L620" s="89" t="str">
        <v>3个月以上</v>
      </c>
      <c r="M620" s="92" t="s">
        <v>30</v>
      </c>
      <c r="N620" s="92">
        <v>1</v>
      </c>
      <c r="O620" s="93" t="str">
        <f>_xlfn.XLOOKUP(P620,匹配表1065!U:U,匹配表1065!T:T)</f>
        <v>HO00001496</v>
      </c>
      <c r="P620" s="89" t="s">
        <v>256</v>
      </c>
      <c r="Q620" s="92" t="s">
        <v>303</v>
      </c>
      <c r="R620" s="89" t="str">
        <f>_xlfn.XLOOKUP(Q620,匹配表1065!L:L,匹配表1065!O:O)</f>
        <v>C</v>
      </c>
      <c r="S620" s="93" t="str">
        <f>IFERROR(_xlfn.XLOOKUP(Q620,匹配表1065!AI:AI,匹配表1065!AJ:AJ),"绿标")</f>
        <v>红标</v>
      </c>
      <c r="T620" s="93" t="str" cm="1">
        <f t="array" ref="T620:U620">_xlfn.XLOOKUP(Q620,匹配表1065!L:L,匹配表1065!M:N)</f>
        <v>眩晕</v>
      </c>
      <c r="U620" s="94" t="str">
        <v>神经内科</v>
      </c>
      <c r="V620" s="95" t="s">
        <v>70</v>
      </c>
      <c r="W620" s="93">
        <f>_xlfn.XLOOKUP(M620,匹配表1065!D:D,匹配表1065!F:F)*N620</f>
        <v>12</v>
      </c>
    </row>
    <row r="621" customHeight="1" spans="1:23">
      <c r="A621" s="89" t="s">
        <v>25</v>
      </c>
      <c r="B621" s="90">
        <v>46125</v>
      </c>
      <c r="C621" s="91" t="str">
        <f t="shared" si="18"/>
        <v>4月第3周</v>
      </c>
      <c r="D621" s="89" t="s">
        <v>446</v>
      </c>
      <c r="E621" s="89" t="str">
        <f t="shared" si="19"/>
        <v>4月第3周--周1</v>
      </c>
      <c r="F621" s="92" t="s">
        <v>27</v>
      </c>
      <c r="G621" s="92" t="s">
        <v>136</v>
      </c>
      <c r="H621" s="92" t="str">
        <f>_xlfn.XLOOKUP(O621,匹配表1065!T:T,匹配表1065!W:W)</f>
        <v>潍坊市</v>
      </c>
      <c r="I621" s="89" t="str">
        <f>_xlfn.XLOOKUP(O621,匹配表1065!T:T,匹配表1065!X:X)</f>
        <v>PME2036</v>
      </c>
      <c r="J621" s="89" t="s">
        <v>161</v>
      </c>
      <c r="K621" s="89" cm="1">
        <f ca="1" t="array" ref="K621:L621">_xlfn.XLOOKUP(J621,匹配表1065!Y:Y,匹配表1065!AA:AB)</f>
        <v>1519</v>
      </c>
      <c r="L621" s="89" t="str">
        <v>3个月以上</v>
      </c>
      <c r="M621" s="92" t="s">
        <v>30</v>
      </c>
      <c r="N621" s="92">
        <v>1</v>
      </c>
      <c r="O621" s="93" t="str">
        <f>_xlfn.XLOOKUP(P621,匹配表1065!U:U,匹配表1065!T:T)</f>
        <v>HO00001521</v>
      </c>
      <c r="P621" s="89" t="s">
        <v>162</v>
      </c>
      <c r="Q621" s="92" t="s">
        <v>166</v>
      </c>
      <c r="R621" s="89" t="str">
        <f>_xlfn.XLOOKUP(Q621,匹配表1065!L:L,匹配表1065!O:O)</f>
        <v>B</v>
      </c>
      <c r="S621" s="93" t="str">
        <f>IFERROR(_xlfn.XLOOKUP(Q621,匹配表1065!AI:AI,匹配表1065!AJ:AJ),"绿标")</f>
        <v>红标</v>
      </c>
      <c r="T621" s="93" t="str" cm="1">
        <f t="array" ref="T621:U621">_xlfn.XLOOKUP(Q621,匹配表1065!L:L,匹配表1065!M:N)</f>
        <v>脑血管</v>
      </c>
      <c r="U621" s="94" t="str">
        <v>神经内科</v>
      </c>
      <c r="V621" s="95" t="s">
        <v>67</v>
      </c>
      <c r="W621" s="93">
        <f>_xlfn.XLOOKUP(M621,匹配表1065!D:D,匹配表1065!F:F)*N621</f>
        <v>12</v>
      </c>
    </row>
    <row r="622" customHeight="1" spans="1:23">
      <c r="A622" s="89" t="s">
        <v>25</v>
      </c>
      <c r="B622" s="90">
        <v>46125</v>
      </c>
      <c r="C622" s="91" t="str">
        <f t="shared" si="18"/>
        <v>4月第3周</v>
      </c>
      <c r="D622" s="89" t="s">
        <v>446</v>
      </c>
      <c r="E622" s="89" t="str">
        <f t="shared" si="19"/>
        <v>4月第3周--周1</v>
      </c>
      <c r="F622" s="92" t="s">
        <v>27</v>
      </c>
      <c r="G622" s="92" t="s">
        <v>136</v>
      </c>
      <c r="H622" s="92" t="str">
        <f>_xlfn.XLOOKUP(O622,匹配表1065!T:T,匹配表1065!W:W)</f>
        <v>潍坊市</v>
      </c>
      <c r="I622" s="89" t="str">
        <f>_xlfn.XLOOKUP(O622,匹配表1065!T:T,匹配表1065!X:X)</f>
        <v>PME2036</v>
      </c>
      <c r="J622" s="89" t="s">
        <v>161</v>
      </c>
      <c r="K622" s="89" cm="1">
        <f ca="1" t="array" ref="K622:L622">_xlfn.XLOOKUP(J622,匹配表1065!Y:Y,匹配表1065!AA:AB)</f>
        <v>1519</v>
      </c>
      <c r="L622" s="89" t="str">
        <v>3个月以上</v>
      </c>
      <c r="M622" s="92" t="s">
        <v>55</v>
      </c>
      <c r="N622" s="92">
        <v>1</v>
      </c>
      <c r="O622" s="93" t="str">
        <f>_xlfn.XLOOKUP(P622,匹配表1065!U:U,匹配表1065!T:T)</f>
        <v>HO00001506</v>
      </c>
      <c r="P622" s="89" t="s">
        <v>395</v>
      </c>
      <c r="Q622" s="92" t="s">
        <v>475</v>
      </c>
      <c r="R622" s="89" t="str">
        <f>_xlfn.XLOOKUP(Q622,匹配表1065!L:L,匹配表1065!O:O)</f>
        <v>A</v>
      </c>
      <c r="S622" s="93" t="str">
        <f>IFERROR(_xlfn.XLOOKUP(Q622,匹配表1065!AI:AI,匹配表1065!AJ:AJ),"绿标")</f>
        <v>红标</v>
      </c>
      <c r="T622" s="93" t="str" cm="1">
        <f t="array" ref="T622:U622">_xlfn.XLOOKUP(Q622,匹配表1065!L:L,匹配表1065!M:N)</f>
        <v>头痛</v>
      </c>
      <c r="U622" s="94" t="str">
        <v>神经内科</v>
      </c>
      <c r="V622" s="95" t="s">
        <v>67</v>
      </c>
      <c r="W622" s="93">
        <f>_xlfn.XLOOKUP(M622,匹配表1065!D:D,匹配表1065!F:F)*N622</f>
        <v>8</v>
      </c>
    </row>
    <row r="623" customHeight="1" spans="1:23">
      <c r="A623" s="89" t="s">
        <v>25</v>
      </c>
      <c r="B623" s="90">
        <v>46125</v>
      </c>
      <c r="C623" s="91" t="str">
        <f t="shared" si="18"/>
        <v>4月第3周</v>
      </c>
      <c r="D623" s="89" t="s">
        <v>446</v>
      </c>
      <c r="E623" s="89" t="str">
        <f t="shared" si="19"/>
        <v>4月第3周--周1</v>
      </c>
      <c r="F623" s="92" t="s">
        <v>27</v>
      </c>
      <c r="G623" s="92" t="s">
        <v>167</v>
      </c>
      <c r="H623" s="92" t="str">
        <f>_xlfn.XLOOKUP(O623,匹配表1065!T:T,匹配表1065!W:W)</f>
        <v>苏州市</v>
      </c>
      <c r="I623" s="89" t="str">
        <f>_xlfn.XLOOKUP(O623,匹配表1065!T:T,匹配表1065!X:X)</f>
        <v>PME2017</v>
      </c>
      <c r="J623" s="92" t="s">
        <v>323</v>
      </c>
      <c r="K623" s="89" cm="1">
        <f ca="1" t="array" ref="K623:L623">_xlfn.XLOOKUP(J623,匹配表1065!Y:Y,匹配表1065!AA:AB)</f>
        <v>7</v>
      </c>
      <c r="L623" s="89" t="str">
        <v>3个月以上</v>
      </c>
      <c r="M623" s="92" t="s">
        <v>30</v>
      </c>
      <c r="N623" s="92">
        <v>1</v>
      </c>
      <c r="O623" s="93" t="str">
        <f>_xlfn.XLOOKUP(P623,匹配表1065!U:U,匹配表1065!T:T)</f>
        <v>HO00001044</v>
      </c>
      <c r="P623" s="89" t="s">
        <v>346</v>
      </c>
      <c r="Q623" s="92" t="s">
        <v>347</v>
      </c>
      <c r="R623" s="89" t="str">
        <f>_xlfn.XLOOKUP(Q623,匹配表1065!L:L,匹配表1065!O:O)</f>
        <v>A</v>
      </c>
      <c r="S623" s="93" t="str">
        <f>IFERROR(_xlfn.XLOOKUP(Q623,匹配表1065!AI:AI,匹配表1065!AJ:AJ),"绿标")</f>
        <v>红标</v>
      </c>
      <c r="T623" s="93" t="str" cm="1">
        <f t="array" ref="T623:U623">_xlfn.XLOOKUP(Q623,匹配表1065!L:L,匹配表1065!M:N)</f>
        <v>头痛</v>
      </c>
      <c r="U623" s="94" t="str">
        <v>神经内科</v>
      </c>
      <c r="V623" s="95" t="s">
        <v>33</v>
      </c>
      <c r="W623" s="93">
        <f>_xlfn.XLOOKUP(M623,匹配表1065!D:D,匹配表1065!F:F)*N623</f>
        <v>12</v>
      </c>
    </row>
    <row r="624" customHeight="1" spans="1:23">
      <c r="A624" s="89" t="s">
        <v>25</v>
      </c>
      <c r="B624" s="90">
        <v>46125</v>
      </c>
      <c r="C624" s="91" t="str">
        <f t="shared" si="18"/>
        <v>4月第3周</v>
      </c>
      <c r="D624" s="89" t="s">
        <v>446</v>
      </c>
      <c r="E624" s="89" t="str">
        <f t="shared" si="19"/>
        <v>4月第3周--周1</v>
      </c>
      <c r="F624" s="92" t="s">
        <v>27</v>
      </c>
      <c r="G624" s="92" t="s">
        <v>167</v>
      </c>
      <c r="H624" s="92" t="str">
        <f>_xlfn.XLOOKUP(O624,匹配表1065!T:T,匹配表1065!W:W)</f>
        <v>苏州市</v>
      </c>
      <c r="I624" s="89" t="str">
        <f>_xlfn.XLOOKUP(O624,匹配表1065!T:T,匹配表1065!X:X)</f>
        <v>PME2017</v>
      </c>
      <c r="J624" s="92" t="s">
        <v>323</v>
      </c>
      <c r="K624" s="89" cm="1">
        <f ca="1" t="array" ref="K624:L624">_xlfn.XLOOKUP(J624,匹配表1065!Y:Y,匹配表1065!AA:AB)</f>
        <v>7</v>
      </c>
      <c r="L624" s="89" t="str">
        <v>3个月以上</v>
      </c>
      <c r="M624" s="92" t="s">
        <v>35</v>
      </c>
      <c r="N624" s="92">
        <v>1</v>
      </c>
      <c r="O624" s="93" t="str">
        <f>_xlfn.XLOOKUP(P624,匹配表1065!U:U,匹配表1065!T:T)</f>
        <v>HO00001110</v>
      </c>
      <c r="P624" s="89" t="s">
        <v>324</v>
      </c>
      <c r="Q624" s="92" t="s">
        <v>476</v>
      </c>
      <c r="R624" s="89" t="str">
        <f>_xlfn.XLOOKUP(Q624,匹配表1065!L:L,匹配表1065!O:O)</f>
        <v>B</v>
      </c>
      <c r="S624" s="93" t="str">
        <f>IFERROR(_xlfn.XLOOKUP(Q624,匹配表1065!AI:AI,匹配表1065!AJ:AJ),"绿标")</f>
        <v>黑标</v>
      </c>
      <c r="T624" s="93" t="str" cm="1">
        <f t="array" ref="T624:U624">_xlfn.XLOOKUP(Q624,匹配表1065!L:L,匹配表1065!M:N)</f>
        <v>脑血管</v>
      </c>
      <c r="U624" s="94" t="str">
        <v>神经内科</v>
      </c>
      <c r="V624" s="95" t="s">
        <v>58</v>
      </c>
      <c r="W624" s="93">
        <f>_xlfn.XLOOKUP(M624,匹配表1065!D:D,匹配表1065!F:F)*N624</f>
        <v>4</v>
      </c>
    </row>
    <row r="625" customHeight="1" spans="1:23">
      <c r="A625" s="89" t="s">
        <v>25</v>
      </c>
      <c r="B625" s="90">
        <v>46125</v>
      </c>
      <c r="C625" s="91" t="str">
        <f t="shared" si="18"/>
        <v>4月第3周</v>
      </c>
      <c r="D625" s="89" t="s">
        <v>446</v>
      </c>
      <c r="E625" s="89" t="str">
        <f t="shared" si="19"/>
        <v>4月第3周--周1</v>
      </c>
      <c r="F625" s="92" t="s">
        <v>27</v>
      </c>
      <c r="G625" s="92" t="s">
        <v>167</v>
      </c>
      <c r="H625" s="92" t="str">
        <f>_xlfn.XLOOKUP(O625,匹配表1065!T:T,匹配表1065!W:W)</f>
        <v>苏州市</v>
      </c>
      <c r="I625" s="89" t="str">
        <f>_xlfn.XLOOKUP(O625,匹配表1065!T:T,匹配表1065!X:X)</f>
        <v>PME2009</v>
      </c>
      <c r="J625" s="92" t="s">
        <v>193</v>
      </c>
      <c r="K625" s="89" cm="1">
        <f ca="1" t="array" ref="K625:L625">_xlfn.XLOOKUP(J625,匹配表1065!Y:Y,匹配表1065!AA:AB)</f>
        <v>7</v>
      </c>
      <c r="L625" s="89" t="str">
        <v>3个月以上</v>
      </c>
      <c r="M625" s="92" t="s">
        <v>30</v>
      </c>
      <c r="N625" s="92">
        <v>1</v>
      </c>
      <c r="O625" s="93" t="str">
        <f>_xlfn.XLOOKUP(P625,匹配表1065!U:U,匹配表1065!T:T)</f>
        <v>HO00017518</v>
      </c>
      <c r="P625" s="89" t="s">
        <v>194</v>
      </c>
      <c r="Q625" s="92" t="s">
        <v>195</v>
      </c>
      <c r="R625" s="89" t="str">
        <f>_xlfn.XLOOKUP(Q625,匹配表1065!L:L,匹配表1065!O:O)</f>
        <v>C</v>
      </c>
      <c r="S625" s="93" t="str">
        <f>IFERROR(_xlfn.XLOOKUP(Q625,匹配表1065!AI:AI,匹配表1065!AJ:AJ),"绿标")</f>
        <v>红标</v>
      </c>
      <c r="T625" s="93" t="str" cm="1">
        <f t="array" ref="T625:U625">_xlfn.XLOOKUP(Q625,匹配表1065!L:L,匹配表1065!M:N)</f>
        <v>眩晕</v>
      </c>
      <c r="U625" s="94" t="str">
        <v>耳鼻喉科</v>
      </c>
      <c r="V625" s="95" t="s">
        <v>70</v>
      </c>
      <c r="W625" s="93">
        <f>_xlfn.XLOOKUP(M625,匹配表1065!D:D,匹配表1065!F:F)*N625</f>
        <v>12</v>
      </c>
    </row>
    <row r="626" customHeight="1" spans="1:23">
      <c r="A626" s="89" t="s">
        <v>25</v>
      </c>
      <c r="B626" s="90">
        <v>46125</v>
      </c>
      <c r="C626" s="91" t="str">
        <f t="shared" si="18"/>
        <v>4月第3周</v>
      </c>
      <c r="D626" s="89" t="s">
        <v>446</v>
      </c>
      <c r="E626" s="89" t="str">
        <f t="shared" si="19"/>
        <v>4月第3周--周1</v>
      </c>
      <c r="F626" s="92" t="s">
        <v>27</v>
      </c>
      <c r="G626" s="92" t="s">
        <v>167</v>
      </c>
      <c r="H626" s="92" t="str">
        <f>_xlfn.XLOOKUP(O626,匹配表1065!T:T,匹配表1065!W:W)</f>
        <v>苏州市</v>
      </c>
      <c r="I626" s="89" t="str">
        <f>_xlfn.XLOOKUP(O626,匹配表1065!T:T,匹配表1065!X:X)</f>
        <v>PME2009</v>
      </c>
      <c r="J626" s="92" t="s">
        <v>193</v>
      </c>
      <c r="K626" s="89" cm="1">
        <f ca="1" t="array" ref="K626:L626">_xlfn.XLOOKUP(J626,匹配表1065!Y:Y,匹配表1065!AA:AB)</f>
        <v>7</v>
      </c>
      <c r="L626" s="89" t="str">
        <v>3个月以上</v>
      </c>
      <c r="M626" s="92" t="s">
        <v>35</v>
      </c>
      <c r="N626" s="92">
        <v>1</v>
      </c>
      <c r="O626" s="93" t="str">
        <f>_xlfn.XLOOKUP(P626,匹配表1065!U:U,匹配表1065!T:T)</f>
        <v>HO00017518</v>
      </c>
      <c r="P626" s="89" t="s">
        <v>194</v>
      </c>
      <c r="Q626" s="92" t="s">
        <v>195</v>
      </c>
      <c r="R626" s="89" t="str">
        <f>_xlfn.XLOOKUP(Q626,匹配表1065!L:L,匹配表1065!O:O)</f>
        <v>C</v>
      </c>
      <c r="S626" s="93" t="str">
        <f>IFERROR(_xlfn.XLOOKUP(Q626,匹配表1065!AI:AI,匹配表1065!AJ:AJ),"绿标")</f>
        <v>红标</v>
      </c>
      <c r="T626" s="93" t="str" cm="1">
        <f t="array" ref="T626:U626">_xlfn.XLOOKUP(Q626,匹配表1065!L:L,匹配表1065!M:N)</f>
        <v>眩晕</v>
      </c>
      <c r="U626" s="94" t="str">
        <v>耳鼻喉科</v>
      </c>
      <c r="V626" s="95" t="s">
        <v>70</v>
      </c>
      <c r="W626" s="93">
        <f>_xlfn.XLOOKUP(M626,匹配表1065!D:D,匹配表1065!F:F)*N626</f>
        <v>4</v>
      </c>
    </row>
    <row r="627" customHeight="1" spans="1:23">
      <c r="A627" s="89" t="s">
        <v>25</v>
      </c>
      <c r="B627" s="90">
        <v>46125</v>
      </c>
      <c r="C627" s="91" t="str">
        <f t="shared" si="18"/>
        <v>4月第3周</v>
      </c>
      <c r="D627" s="89" t="s">
        <v>446</v>
      </c>
      <c r="E627" s="89" t="str">
        <f t="shared" si="19"/>
        <v>4月第3周--周1</v>
      </c>
      <c r="F627" s="92" t="s">
        <v>27</v>
      </c>
      <c r="G627" s="92" t="s">
        <v>167</v>
      </c>
      <c r="H627" s="92" t="str">
        <f>_xlfn.XLOOKUP(O627,匹配表1065!T:T,匹配表1065!W:W)</f>
        <v>南通市</v>
      </c>
      <c r="I627" s="89" t="str">
        <f>_xlfn.XLOOKUP(O627,匹配表1065!T:T,匹配表1065!X:X)</f>
        <v>PME2013</v>
      </c>
      <c r="J627" s="92" t="s">
        <v>180</v>
      </c>
      <c r="K627" s="89" cm="1">
        <f ca="1" t="array" ref="K627:L627">_xlfn.XLOOKUP(J627,匹配表1065!Y:Y,匹配表1065!AA:AB)</f>
        <v>51</v>
      </c>
      <c r="L627" s="89" t="str">
        <v>3个月以上</v>
      </c>
      <c r="M627" s="92" t="s">
        <v>30</v>
      </c>
      <c r="N627" s="92">
        <v>1</v>
      </c>
      <c r="O627" s="93" t="str">
        <f>_xlfn.XLOOKUP(P627,匹配表1065!U:U,匹配表1065!T:T)</f>
        <v>HO00001021</v>
      </c>
      <c r="P627" s="89" t="s">
        <v>181</v>
      </c>
      <c r="Q627" s="92" t="s">
        <v>182</v>
      </c>
      <c r="R627" s="89" t="str">
        <f>_xlfn.XLOOKUP(Q627,匹配表1065!L:L,匹配表1065!O:O)</f>
        <v>C</v>
      </c>
      <c r="S627" s="93" t="str">
        <f>IFERROR(_xlfn.XLOOKUP(Q627,匹配表1065!AI:AI,匹配表1065!AJ:AJ),"绿标")</f>
        <v>红标</v>
      </c>
      <c r="T627" s="93" t="str" cm="1">
        <f t="array" ref="T627:U627">_xlfn.XLOOKUP(Q627,匹配表1065!L:L,匹配表1065!M:N)</f>
        <v>眩晕</v>
      </c>
      <c r="U627" s="94" t="str">
        <v>神经内科</v>
      </c>
      <c r="V627" s="95" t="s">
        <v>70</v>
      </c>
      <c r="W627" s="93">
        <f>_xlfn.XLOOKUP(M627,匹配表1065!D:D,匹配表1065!F:F)*N627</f>
        <v>12</v>
      </c>
    </row>
    <row r="628" customHeight="1" spans="1:23">
      <c r="A628" s="89" t="s">
        <v>25</v>
      </c>
      <c r="B628" s="90">
        <v>46125</v>
      </c>
      <c r="C628" s="91" t="str">
        <f t="shared" si="18"/>
        <v>4月第3周</v>
      </c>
      <c r="D628" s="89" t="s">
        <v>446</v>
      </c>
      <c r="E628" s="89" t="str">
        <f t="shared" si="19"/>
        <v>4月第3周--周1</v>
      </c>
      <c r="F628" s="92" t="s">
        <v>27</v>
      </c>
      <c r="G628" s="92" t="s">
        <v>167</v>
      </c>
      <c r="H628" s="92" t="str">
        <f>_xlfn.XLOOKUP(O628,匹配表1065!T:T,匹配表1065!W:W)</f>
        <v>南通市</v>
      </c>
      <c r="I628" s="89" t="str">
        <f>_xlfn.XLOOKUP(O628,匹配表1065!T:T,匹配表1065!X:X)</f>
        <v>PME2013</v>
      </c>
      <c r="J628" s="92" t="s">
        <v>180</v>
      </c>
      <c r="K628" s="89" cm="1">
        <f ca="1" t="array" ref="K628:L628">_xlfn.XLOOKUP(J628,匹配表1065!Y:Y,匹配表1065!AA:AB)</f>
        <v>51</v>
      </c>
      <c r="L628" s="89" t="str">
        <v>3个月以上</v>
      </c>
      <c r="M628" s="92" t="s">
        <v>30</v>
      </c>
      <c r="N628" s="92">
        <v>1</v>
      </c>
      <c r="O628" s="93" t="str">
        <f>_xlfn.XLOOKUP(P628,匹配表1065!U:U,匹配表1065!T:T)</f>
        <v>HO00001066</v>
      </c>
      <c r="P628" s="89" t="s">
        <v>183</v>
      </c>
      <c r="Q628" s="92" t="s">
        <v>477</v>
      </c>
      <c r="R628" s="89" t="str">
        <f>_xlfn.XLOOKUP(Q628,匹配表1065!L:L,匹配表1065!O:O)</f>
        <v>B</v>
      </c>
      <c r="S628" s="93" t="str">
        <f>IFERROR(_xlfn.XLOOKUP(Q628,匹配表1065!AI:AI,匹配表1065!AJ:AJ),"绿标")</f>
        <v>绿标</v>
      </c>
      <c r="T628" s="93" t="str" cm="1">
        <f t="array" ref="T628:U628">_xlfn.XLOOKUP(Q628,匹配表1065!L:L,匹配表1065!M:N)</f>
        <v>脑血管</v>
      </c>
      <c r="U628" s="94" t="str">
        <v>神经内科</v>
      </c>
      <c r="V628" s="95" t="s">
        <v>67</v>
      </c>
      <c r="W628" s="93">
        <f>_xlfn.XLOOKUP(M628,匹配表1065!D:D,匹配表1065!F:F)*N628</f>
        <v>12</v>
      </c>
    </row>
    <row r="629" customHeight="1" spans="1:23">
      <c r="A629" s="89" t="s">
        <v>25</v>
      </c>
      <c r="B629" s="90">
        <v>46125</v>
      </c>
      <c r="C629" s="91" t="str">
        <f t="shared" si="18"/>
        <v>4月第3周</v>
      </c>
      <c r="D629" s="89" t="s">
        <v>446</v>
      </c>
      <c r="E629" s="89" t="str">
        <f t="shared" si="19"/>
        <v>4月第3周--周1</v>
      </c>
      <c r="F629" s="92" t="s">
        <v>27</v>
      </c>
      <c r="G629" s="92" t="s">
        <v>167</v>
      </c>
      <c r="H629" s="92" t="str">
        <f>_xlfn.XLOOKUP(O629,匹配表1065!T:T,匹配表1065!W:W)</f>
        <v>南通市</v>
      </c>
      <c r="I629" s="89" t="str">
        <f>_xlfn.XLOOKUP(O629,匹配表1065!T:T,匹配表1065!X:X)</f>
        <v>PME2013</v>
      </c>
      <c r="J629" s="92" t="s">
        <v>180</v>
      </c>
      <c r="K629" s="89" cm="1">
        <f ca="1" t="array" ref="K629:L629">_xlfn.XLOOKUP(J629,匹配表1065!Y:Y,匹配表1065!AA:AB)</f>
        <v>51</v>
      </c>
      <c r="L629" s="89" t="str">
        <v>3个月以上</v>
      </c>
      <c r="M629" s="92" t="s">
        <v>35</v>
      </c>
      <c r="N629" s="92">
        <v>1</v>
      </c>
      <c r="O629" s="93" t="str">
        <f>_xlfn.XLOOKUP(P629,匹配表1065!U:U,匹配表1065!T:T)</f>
        <v>HO00001066</v>
      </c>
      <c r="P629" s="89" t="s">
        <v>183</v>
      </c>
      <c r="Q629" s="92" t="s">
        <v>184</v>
      </c>
      <c r="R629" s="89" t="str">
        <f>_xlfn.XLOOKUP(Q629,匹配表1065!L:L,匹配表1065!O:O)</f>
        <v>A</v>
      </c>
      <c r="S629" s="93" t="str">
        <f>IFERROR(_xlfn.XLOOKUP(Q629,匹配表1065!AI:AI,匹配表1065!AJ:AJ),"绿标")</f>
        <v>红标</v>
      </c>
      <c r="T629" s="93" t="str" cm="1">
        <f t="array" ref="T629:U629">_xlfn.XLOOKUP(Q629,匹配表1065!L:L,匹配表1065!M:N)</f>
        <v>头痛</v>
      </c>
      <c r="U629" s="94" t="str">
        <v>神经内科</v>
      </c>
      <c r="V629" s="95" t="s">
        <v>58</v>
      </c>
      <c r="W629" s="93">
        <f>_xlfn.XLOOKUP(M629,匹配表1065!D:D,匹配表1065!F:F)*N629</f>
        <v>4</v>
      </c>
    </row>
    <row r="630" customHeight="1" spans="1:23">
      <c r="A630" s="89" t="s">
        <v>25</v>
      </c>
      <c r="B630" s="90">
        <v>46125</v>
      </c>
      <c r="C630" s="91" t="str">
        <f t="shared" si="18"/>
        <v>4月第3周</v>
      </c>
      <c r="D630" s="89" t="s">
        <v>446</v>
      </c>
      <c r="E630" s="89" t="str">
        <f t="shared" si="19"/>
        <v>4月第3周--周1</v>
      </c>
      <c r="F630" s="92" t="s">
        <v>27</v>
      </c>
      <c r="G630" s="92" t="s">
        <v>167</v>
      </c>
      <c r="H630" s="92" t="str">
        <f>_xlfn.XLOOKUP(O630,匹配表1065!T:T,匹配表1065!W:W)</f>
        <v>苏州市</v>
      </c>
      <c r="I630" s="89" t="str">
        <f>_xlfn.XLOOKUP(O630,匹配表1065!T:T,匹配表1065!X:X)</f>
        <v>PME2010</v>
      </c>
      <c r="J630" s="92" t="s">
        <v>186</v>
      </c>
      <c r="K630" s="89" cm="1">
        <f ca="1" t="array" ref="K630:L630">_xlfn.XLOOKUP(J630,匹配表1065!Y:Y,匹配表1065!AA:AB)</f>
        <v>6</v>
      </c>
      <c r="L630" s="89" t="str">
        <v>3个月以上</v>
      </c>
      <c r="M630" s="92" t="s">
        <v>30</v>
      </c>
      <c r="N630" s="92">
        <v>1</v>
      </c>
      <c r="O630" s="93" t="str">
        <f>_xlfn.XLOOKUP(P630,匹配表1065!U:U,匹配表1065!T:T)</f>
        <v>HO00001051</v>
      </c>
      <c r="P630" s="89" t="s">
        <v>191</v>
      </c>
      <c r="Q630" s="92" t="s">
        <v>192</v>
      </c>
      <c r="R630" s="89" t="str">
        <f>_xlfn.XLOOKUP(Q630,匹配表1065!L:L,匹配表1065!O:O)</f>
        <v>B</v>
      </c>
      <c r="S630" s="93" t="str">
        <f>IFERROR(_xlfn.XLOOKUP(Q630,匹配表1065!AI:AI,匹配表1065!AJ:AJ),"绿标")</f>
        <v>绿标</v>
      </c>
      <c r="T630" s="93" t="str" cm="1">
        <f t="array" ref="T630:U630">_xlfn.XLOOKUP(Q630,匹配表1065!L:L,匹配表1065!M:N)</f>
        <v>抑郁焦虑</v>
      </c>
      <c r="U630" s="94" t="str">
        <v>神经内科</v>
      </c>
      <c r="V630" s="95" t="s">
        <v>33</v>
      </c>
      <c r="W630" s="93">
        <f>_xlfn.XLOOKUP(M630,匹配表1065!D:D,匹配表1065!F:F)*N630</f>
        <v>12</v>
      </c>
    </row>
    <row r="631" customHeight="1" spans="1:23">
      <c r="A631" s="89" t="s">
        <v>25</v>
      </c>
      <c r="B631" s="90">
        <v>46125</v>
      </c>
      <c r="C631" s="91" t="str">
        <f t="shared" si="18"/>
        <v>4月第3周</v>
      </c>
      <c r="D631" s="89" t="s">
        <v>446</v>
      </c>
      <c r="E631" s="89" t="str">
        <f t="shared" si="19"/>
        <v>4月第3周--周1</v>
      </c>
      <c r="F631" s="92" t="s">
        <v>27</v>
      </c>
      <c r="G631" s="92" t="s">
        <v>167</v>
      </c>
      <c r="H631" s="92" t="str">
        <f>_xlfn.XLOOKUP(O631,匹配表1065!T:T,匹配表1065!W:W)</f>
        <v>苏州市</v>
      </c>
      <c r="I631" s="89" t="str">
        <f>_xlfn.XLOOKUP(O631,匹配表1065!T:T,匹配表1065!X:X)</f>
        <v>PME2010</v>
      </c>
      <c r="J631" s="92" t="s">
        <v>186</v>
      </c>
      <c r="K631" s="89" cm="1">
        <f ca="1" t="array" ref="K631:L631">_xlfn.XLOOKUP(J631,匹配表1065!Y:Y,匹配表1065!AA:AB)</f>
        <v>6</v>
      </c>
      <c r="L631" s="89" t="str">
        <v>3个月以上</v>
      </c>
      <c r="M631" s="92" t="s">
        <v>35</v>
      </c>
      <c r="N631" s="92">
        <v>1</v>
      </c>
      <c r="O631" s="93" t="str">
        <f>_xlfn.XLOOKUP(P631,匹配表1065!U:U,匹配表1065!T:T)</f>
        <v>HO00001056</v>
      </c>
      <c r="P631" s="89" t="s">
        <v>326</v>
      </c>
      <c r="Q631" s="92" t="s">
        <v>327</v>
      </c>
      <c r="R631" s="89" t="str">
        <f>_xlfn.XLOOKUP(Q631,匹配表1065!L:L,匹配表1065!O:O)</f>
        <v>A</v>
      </c>
      <c r="S631" s="93" t="str">
        <f>IFERROR(_xlfn.XLOOKUP(Q631,匹配表1065!AI:AI,匹配表1065!AJ:AJ),"绿标")</f>
        <v>红标</v>
      </c>
      <c r="T631" s="93" t="str" cm="1">
        <f t="array" ref="T631:U631">_xlfn.XLOOKUP(Q631,匹配表1065!L:L,匹配表1065!M:N)</f>
        <v>头痛</v>
      </c>
      <c r="U631" s="94" t="str">
        <v>神经内科</v>
      </c>
      <c r="V631" s="95" t="s">
        <v>70</v>
      </c>
      <c r="W631" s="93">
        <f>_xlfn.XLOOKUP(M631,匹配表1065!D:D,匹配表1065!F:F)*N631</f>
        <v>4</v>
      </c>
    </row>
    <row r="632" customHeight="1" spans="1:23">
      <c r="A632" s="89" t="s">
        <v>25</v>
      </c>
      <c r="B632" s="90">
        <v>46125</v>
      </c>
      <c r="C632" s="91" t="str">
        <f t="shared" si="18"/>
        <v>4月第3周</v>
      </c>
      <c r="D632" s="89" t="s">
        <v>446</v>
      </c>
      <c r="E632" s="89" t="str">
        <f t="shared" si="19"/>
        <v>4月第3周--周1</v>
      </c>
      <c r="F632" s="92" t="s">
        <v>27</v>
      </c>
      <c r="G632" s="92" t="s">
        <v>167</v>
      </c>
      <c r="H632" s="92" t="str">
        <f>_xlfn.XLOOKUP(O632,匹配表1065!T:T,匹配表1065!W:W)</f>
        <v>苏州市</v>
      </c>
      <c r="I632" s="89" t="str">
        <f>_xlfn.XLOOKUP(O632,匹配表1065!T:T,匹配表1065!X:X)</f>
        <v>PME2011</v>
      </c>
      <c r="J632" s="92" t="s">
        <v>168</v>
      </c>
      <c r="K632" s="89" cm="1">
        <f ca="1" t="array" ref="K632:L632">_xlfn.XLOOKUP(J632,匹配表1065!Y:Y,匹配表1065!AA:AB)</f>
        <v>19</v>
      </c>
      <c r="L632" s="89" t="str">
        <v>3个月以上</v>
      </c>
      <c r="M632" s="92" t="s">
        <v>30</v>
      </c>
      <c r="N632" s="92">
        <v>3</v>
      </c>
      <c r="O632" s="93" t="str">
        <f>_xlfn.XLOOKUP(P632,匹配表1065!U:U,匹配表1065!T:T)</f>
        <v>HO00307823</v>
      </c>
      <c r="P632" s="89" t="s">
        <v>169</v>
      </c>
      <c r="Q632" s="92" t="s">
        <v>170</v>
      </c>
      <c r="R632" s="89" t="str">
        <f>_xlfn.XLOOKUP(Q632,匹配表1065!L:L,匹配表1065!O:O)</f>
        <v>A</v>
      </c>
      <c r="S632" s="93" t="str">
        <f>IFERROR(_xlfn.XLOOKUP(Q632,匹配表1065!AI:AI,匹配表1065!AJ:AJ),"绿标")</f>
        <v>红标</v>
      </c>
      <c r="T632" s="93" t="str" cm="1">
        <f t="array" ref="T632:U632">_xlfn.XLOOKUP(Q632,匹配表1065!L:L,匹配表1065!M:N)</f>
        <v>头痛</v>
      </c>
      <c r="U632" s="94" t="str">
        <v>神经内科</v>
      </c>
      <c r="V632" s="95" t="s">
        <v>70</v>
      </c>
      <c r="W632" s="93">
        <f>_xlfn.XLOOKUP(M632,匹配表1065!D:D,匹配表1065!F:F)*N632</f>
        <v>36</v>
      </c>
    </row>
    <row r="633" customHeight="1" spans="1:23">
      <c r="A633" s="89" t="s">
        <v>25</v>
      </c>
      <c r="B633" s="90">
        <v>46125</v>
      </c>
      <c r="C633" s="91" t="str">
        <f t="shared" si="18"/>
        <v>4月第3周</v>
      </c>
      <c r="D633" s="89" t="s">
        <v>446</v>
      </c>
      <c r="E633" s="89" t="str">
        <f t="shared" si="19"/>
        <v>4月第3周--周1</v>
      </c>
      <c r="F633" s="92" t="s">
        <v>27</v>
      </c>
      <c r="G633" s="92" t="s">
        <v>167</v>
      </c>
      <c r="H633" s="92" t="str">
        <f>_xlfn.XLOOKUP(O633,匹配表1065!T:T,匹配表1065!W:W)</f>
        <v>苏州市</v>
      </c>
      <c r="I633" s="89" t="str">
        <f>_xlfn.XLOOKUP(O633,匹配表1065!T:T,匹配表1065!X:X)</f>
        <v>PME2011</v>
      </c>
      <c r="J633" s="92" t="s">
        <v>168</v>
      </c>
      <c r="K633" s="89" cm="1">
        <f ca="1" t="array" ref="K633:L633">_xlfn.XLOOKUP(J633,匹配表1065!Y:Y,匹配表1065!AA:AB)</f>
        <v>19</v>
      </c>
      <c r="L633" s="89" t="str">
        <v>3个月以上</v>
      </c>
      <c r="M633" s="92" t="s">
        <v>35</v>
      </c>
      <c r="N633" s="92">
        <v>1</v>
      </c>
      <c r="O633" s="93" t="str">
        <f>_xlfn.XLOOKUP(P633,匹配表1065!U:U,匹配表1065!T:T)</f>
        <v>HO00307823</v>
      </c>
      <c r="P633" s="89" t="s">
        <v>169</v>
      </c>
      <c r="Q633" s="92" t="s">
        <v>478</v>
      </c>
      <c r="R633" s="89" t="str">
        <f>_xlfn.XLOOKUP(Q633,匹配表1065!L:L,匹配表1065!O:O)</f>
        <v>B</v>
      </c>
      <c r="S633" s="93" t="str">
        <f>IFERROR(_xlfn.XLOOKUP(Q633,匹配表1065!AI:AI,匹配表1065!AJ:AJ),"绿标")</f>
        <v>绿标</v>
      </c>
      <c r="T633" s="93" t="str" cm="1">
        <f t="array" ref="T633:U633">_xlfn.XLOOKUP(Q633,匹配表1065!L:L,匹配表1065!M:N)</f>
        <v>癫痫</v>
      </c>
      <c r="U633" s="94" t="str">
        <v>神经内科</v>
      </c>
      <c r="V633" s="95" t="s">
        <v>67</v>
      </c>
      <c r="W633" s="93">
        <f>_xlfn.XLOOKUP(M633,匹配表1065!D:D,匹配表1065!F:F)*N633</f>
        <v>4</v>
      </c>
    </row>
    <row r="634" customHeight="1" spans="1:23">
      <c r="A634" s="89" t="s">
        <v>25</v>
      </c>
      <c r="B634" s="90">
        <v>46125</v>
      </c>
      <c r="C634" s="91" t="str">
        <f t="shared" si="18"/>
        <v>4月第3周</v>
      </c>
      <c r="D634" s="89" t="s">
        <v>446</v>
      </c>
      <c r="E634" s="89" t="str">
        <f t="shared" si="19"/>
        <v>4月第3周--周1</v>
      </c>
      <c r="F634" s="92" t="s">
        <v>27</v>
      </c>
      <c r="G634" s="92" t="s">
        <v>167</v>
      </c>
      <c r="H634" s="92" t="str">
        <f>_xlfn.XLOOKUP(O634,匹配表1065!T:T,匹配表1065!W:W)</f>
        <v>苏州市</v>
      </c>
      <c r="I634" s="89" t="str">
        <f>_xlfn.XLOOKUP(O634,匹配表1065!T:T,匹配表1065!X:X)</f>
        <v>PME2011</v>
      </c>
      <c r="J634" s="92" t="s">
        <v>168</v>
      </c>
      <c r="K634" s="89" cm="1">
        <f ca="1" t="array" ref="K634:L634">_xlfn.XLOOKUP(J634,匹配表1065!Y:Y,匹配表1065!AA:AB)</f>
        <v>19</v>
      </c>
      <c r="L634" s="89" t="str">
        <v>3个月以上</v>
      </c>
      <c r="M634" s="92" t="s">
        <v>55</v>
      </c>
      <c r="N634" s="92">
        <v>1</v>
      </c>
      <c r="O634" s="93" t="str">
        <f>_xlfn.XLOOKUP(P634,匹配表1065!U:U,匹配表1065!T:T)</f>
        <v>HO00307823</v>
      </c>
      <c r="P634" s="89" t="s">
        <v>169</v>
      </c>
      <c r="Q634" s="92" t="s">
        <v>479</v>
      </c>
      <c r="R634" s="89" t="str">
        <f>_xlfn.XLOOKUP(Q634,匹配表1065!L:L,匹配表1065!O:O)</f>
        <v>B</v>
      </c>
      <c r="S634" s="93" t="str">
        <f>IFERROR(_xlfn.XLOOKUP(Q634,匹配表1065!AI:AI,匹配表1065!AJ:AJ),"绿标")</f>
        <v>绿标</v>
      </c>
      <c r="T634" s="93" t="str" cm="1">
        <f t="array" ref="T634:U634">_xlfn.XLOOKUP(Q634,匹配表1065!L:L,匹配表1065!M:N)</f>
        <v>脑血管</v>
      </c>
      <c r="U634" s="94" t="str">
        <v>神经内科</v>
      </c>
      <c r="V634" s="95" t="s">
        <v>42</v>
      </c>
      <c r="W634" s="93">
        <f>_xlfn.XLOOKUP(M634,匹配表1065!D:D,匹配表1065!F:F)*N634</f>
        <v>8</v>
      </c>
    </row>
    <row r="635" customHeight="1" spans="1:23">
      <c r="A635" s="89" t="s">
        <v>25</v>
      </c>
      <c r="B635" s="90">
        <v>46125</v>
      </c>
      <c r="C635" s="91" t="str">
        <f t="shared" si="18"/>
        <v>4月第3周</v>
      </c>
      <c r="D635" s="89" t="s">
        <v>446</v>
      </c>
      <c r="E635" s="89" t="str">
        <f t="shared" si="19"/>
        <v>4月第3周--周1</v>
      </c>
      <c r="F635" s="92" t="s">
        <v>27</v>
      </c>
      <c r="G635" s="92" t="s">
        <v>167</v>
      </c>
      <c r="H635" s="92" t="str">
        <f>_xlfn.XLOOKUP(O635,匹配表1065!T:T,匹配表1065!W:W)</f>
        <v>苏州市</v>
      </c>
      <c r="I635" s="89" t="str">
        <f>_xlfn.XLOOKUP(O635,匹配表1065!T:T,匹配表1065!X:X)</f>
        <v>PME2016</v>
      </c>
      <c r="J635" s="89" t="s">
        <v>173</v>
      </c>
      <c r="K635" s="89" cm="1">
        <f ca="1" t="array" ref="K635:L635">_xlfn.XLOOKUP(J635,匹配表1065!Y:Y,匹配表1065!AA:AB)</f>
        <v>1</v>
      </c>
      <c r="L635" s="89" t="str">
        <v>3个月以内</v>
      </c>
      <c r="M635" s="92" t="s">
        <v>35</v>
      </c>
      <c r="N635" s="92">
        <v>1</v>
      </c>
      <c r="O635" s="93" t="str">
        <f>_xlfn.XLOOKUP(P635,匹配表1065!U:U,匹配表1065!T:T)</f>
        <v>HO00001048</v>
      </c>
      <c r="P635" s="89" t="s">
        <v>176</v>
      </c>
      <c r="Q635" s="92" t="s">
        <v>480</v>
      </c>
      <c r="R635" s="89" t="str">
        <f>_xlfn.XLOOKUP(Q635,匹配表1065!L:L,匹配表1065!O:O)</f>
        <v>B</v>
      </c>
      <c r="S635" s="93" t="str">
        <f>IFERROR(_xlfn.XLOOKUP(Q635,匹配表1065!AI:AI,匹配表1065!AJ:AJ),"绿标")</f>
        <v>绿标</v>
      </c>
      <c r="T635" s="93" t="str" cm="1">
        <f t="array" ref="T635:U635">_xlfn.XLOOKUP(Q635,匹配表1065!L:L,匹配表1065!M:N)</f>
        <v>抑郁焦虑</v>
      </c>
      <c r="U635" s="94" t="str">
        <v>神经内科</v>
      </c>
      <c r="V635" s="95" t="s">
        <v>58</v>
      </c>
      <c r="W635" s="93">
        <f>_xlfn.XLOOKUP(M635,匹配表1065!D:D,匹配表1065!F:F)*N635</f>
        <v>4</v>
      </c>
    </row>
    <row r="636" customHeight="1" spans="1:23">
      <c r="A636" s="89" t="s">
        <v>25</v>
      </c>
      <c r="B636" s="90">
        <v>46125</v>
      </c>
      <c r="C636" s="91" t="str">
        <f t="shared" si="18"/>
        <v>4月第3周</v>
      </c>
      <c r="D636" s="89" t="s">
        <v>446</v>
      </c>
      <c r="E636" s="89" t="str">
        <f t="shared" si="19"/>
        <v>4月第3周--周1</v>
      </c>
      <c r="F636" s="92" t="s">
        <v>27</v>
      </c>
      <c r="G636" s="92" t="s">
        <v>167</v>
      </c>
      <c r="H636" s="92" t="str">
        <f>_xlfn.XLOOKUP(O636,匹配表1065!T:T,匹配表1065!W:W)</f>
        <v>苏州市</v>
      </c>
      <c r="I636" s="89" t="str">
        <f>_xlfn.XLOOKUP(O636,匹配表1065!T:T,匹配表1065!X:X)</f>
        <v>PME2016</v>
      </c>
      <c r="J636" s="89" t="s">
        <v>173</v>
      </c>
      <c r="K636" s="89" cm="1">
        <f ca="1" t="array" ref="K636:L636">_xlfn.XLOOKUP(J636,匹配表1065!Y:Y,匹配表1065!AA:AB)</f>
        <v>1</v>
      </c>
      <c r="L636" s="89" t="str">
        <v>3个月以内</v>
      </c>
      <c r="M636" s="92" t="s">
        <v>30</v>
      </c>
      <c r="N636" s="92">
        <v>4</v>
      </c>
      <c r="O636" s="93" t="str">
        <f>_xlfn.XLOOKUP(P636,匹配表1065!U:U,匹配表1065!T:T)</f>
        <v>HO00001048</v>
      </c>
      <c r="P636" s="89" t="s">
        <v>176</v>
      </c>
      <c r="Q636" s="92" t="s">
        <v>290</v>
      </c>
      <c r="R636" s="89" t="str">
        <f>_xlfn.XLOOKUP(Q636,匹配表1065!L:L,匹配表1065!O:O)</f>
        <v>A</v>
      </c>
      <c r="S636" s="93" t="str">
        <f>IFERROR(_xlfn.XLOOKUP(Q636,匹配表1065!AI:AI,匹配表1065!AJ:AJ),"绿标")</f>
        <v>红标</v>
      </c>
      <c r="T636" s="93" t="str" cm="1">
        <f t="array" ref="T636:U636">_xlfn.XLOOKUP(Q636,匹配表1065!L:L,匹配表1065!M:N)</f>
        <v>头痛</v>
      </c>
      <c r="U636" s="94" t="str">
        <v>神经内科</v>
      </c>
      <c r="V636" s="95" t="s">
        <v>70</v>
      </c>
      <c r="W636" s="93">
        <f>_xlfn.XLOOKUP(M636,匹配表1065!D:D,匹配表1065!F:F)*N636</f>
        <v>48</v>
      </c>
    </row>
    <row r="637" customHeight="1" spans="1:23">
      <c r="A637" s="89" t="s">
        <v>25</v>
      </c>
      <c r="B637" s="90">
        <v>46125</v>
      </c>
      <c r="C637" s="91" t="str">
        <f t="shared" si="18"/>
        <v>4月第3周</v>
      </c>
      <c r="D637" s="89" t="s">
        <v>446</v>
      </c>
      <c r="E637" s="89" t="str">
        <f t="shared" si="19"/>
        <v>4月第3周--周1</v>
      </c>
      <c r="F637" s="92" t="s">
        <v>27</v>
      </c>
      <c r="G637" s="92" t="s">
        <v>167</v>
      </c>
      <c r="H637" s="92" t="str">
        <f>_xlfn.XLOOKUP(O637,匹配表1065!T:T,匹配表1065!W:W)</f>
        <v>苏州市</v>
      </c>
      <c r="I637" s="89" t="str">
        <f>_xlfn.XLOOKUP(O637,匹配表1065!T:T,匹配表1065!X:X)</f>
        <v>PME2016</v>
      </c>
      <c r="J637" s="89" t="s">
        <v>173</v>
      </c>
      <c r="K637" s="89" cm="1">
        <f ca="1" t="array" ref="K637:L637">_xlfn.XLOOKUP(J637,匹配表1065!Y:Y,匹配表1065!AA:AB)</f>
        <v>1</v>
      </c>
      <c r="L637" s="89" t="str">
        <v>3个月以内</v>
      </c>
      <c r="M637" s="92" t="s">
        <v>35</v>
      </c>
      <c r="N637" s="92">
        <v>1</v>
      </c>
      <c r="O637" s="93" t="str">
        <f>_xlfn.XLOOKUP(P637,匹配表1065!U:U,匹配表1065!T:T)</f>
        <v>HO00001048</v>
      </c>
      <c r="P637" s="89" t="s">
        <v>176</v>
      </c>
      <c r="Q637" s="92" t="s">
        <v>389</v>
      </c>
      <c r="R637" s="89" t="str">
        <f>_xlfn.XLOOKUP(Q637,匹配表1065!L:L,匹配表1065!O:O)</f>
        <v>B</v>
      </c>
      <c r="S637" s="93" t="str">
        <f>IFERROR(_xlfn.XLOOKUP(Q637,匹配表1065!AI:AI,匹配表1065!AJ:AJ),"绿标")</f>
        <v>绿标</v>
      </c>
      <c r="T637" s="93" t="str" cm="1">
        <f t="array" ref="T637:U637">_xlfn.XLOOKUP(Q637,匹配表1065!L:L,匹配表1065!M:N)</f>
        <v>抑郁焦虑</v>
      </c>
      <c r="U637" s="94" t="str">
        <v>神经内科</v>
      </c>
      <c r="V637" s="95" t="s">
        <v>58</v>
      </c>
      <c r="W637" s="93">
        <f>_xlfn.XLOOKUP(M637,匹配表1065!D:D,匹配表1065!F:F)*N637</f>
        <v>4</v>
      </c>
    </row>
    <row r="638" customHeight="1" spans="1:23">
      <c r="A638" s="89" t="s">
        <v>25</v>
      </c>
      <c r="B638" s="90">
        <v>46125</v>
      </c>
      <c r="C638" s="91" t="str">
        <f t="shared" si="18"/>
        <v>4月第3周</v>
      </c>
      <c r="D638" s="89" t="s">
        <v>446</v>
      </c>
      <c r="E638" s="89" t="str">
        <f t="shared" si="19"/>
        <v>4月第3周--周1</v>
      </c>
      <c r="F638" s="92" t="s">
        <v>27</v>
      </c>
      <c r="G638" s="92" t="s">
        <v>28</v>
      </c>
      <c r="H638" s="92" t="str">
        <f>_xlfn.XLOOKUP(O638,匹配表1065!T:T,匹配表1065!W:W)</f>
        <v>南京市</v>
      </c>
      <c r="I638" s="89" t="str">
        <f>_xlfn.XLOOKUP(O638,匹配表1065!T:T,匹配表1065!X:X)</f>
        <v>PME2006</v>
      </c>
      <c r="J638" s="92" t="s">
        <v>29</v>
      </c>
      <c r="K638" s="89" cm="1">
        <f ca="1" t="array" ref="K638:L638">_xlfn.XLOOKUP(J638,匹配表1065!Y:Y,匹配表1065!AA:AB)</f>
        <v>15</v>
      </c>
      <c r="L638" s="89" t="str">
        <v>3个月以上</v>
      </c>
      <c r="M638" s="92" t="s">
        <v>30</v>
      </c>
      <c r="N638" s="92">
        <v>1</v>
      </c>
      <c r="O638" s="93" t="str">
        <f>_xlfn.XLOOKUP(P638,匹配表1065!U:U,匹配表1065!T:T)</f>
        <v>HO00000959</v>
      </c>
      <c r="P638" s="89" t="s">
        <v>196</v>
      </c>
      <c r="Q638" s="92" t="s">
        <v>440</v>
      </c>
      <c r="R638" s="89" t="str">
        <f>_xlfn.XLOOKUP(Q638,匹配表1065!L:L,匹配表1065!O:O)</f>
        <v>A</v>
      </c>
      <c r="S638" s="93" t="str">
        <f>IFERROR(_xlfn.XLOOKUP(Q638,匹配表1065!AI:AI,匹配表1065!AJ:AJ),"绿标")</f>
        <v>红标</v>
      </c>
      <c r="T638" s="93" t="str" cm="1">
        <f t="array" ref="T638:U638">_xlfn.XLOOKUP(Q638,匹配表1065!L:L,匹配表1065!M:N)</f>
        <v>头痛</v>
      </c>
      <c r="U638" s="94" t="str">
        <v>神经内科</v>
      </c>
      <c r="V638" s="95" t="s">
        <v>33</v>
      </c>
      <c r="W638" s="93">
        <f>_xlfn.XLOOKUP(M638,匹配表1065!D:D,匹配表1065!F:F)*N638</f>
        <v>12</v>
      </c>
    </row>
    <row r="639" customHeight="1" spans="1:23">
      <c r="A639" s="89" t="s">
        <v>25</v>
      </c>
      <c r="B639" s="90">
        <v>46125</v>
      </c>
      <c r="C639" s="91" t="str">
        <f t="shared" si="18"/>
        <v>4月第3周</v>
      </c>
      <c r="D639" s="89" t="s">
        <v>446</v>
      </c>
      <c r="E639" s="89" t="str">
        <f t="shared" si="19"/>
        <v>4月第3周--周1</v>
      </c>
      <c r="F639" s="92" t="s">
        <v>27</v>
      </c>
      <c r="G639" s="92" t="s">
        <v>28</v>
      </c>
      <c r="H639" s="92" t="str">
        <f>_xlfn.XLOOKUP(O639,匹配表1065!T:T,匹配表1065!W:W)</f>
        <v>南京市</v>
      </c>
      <c r="I639" s="89" t="str">
        <f>_xlfn.XLOOKUP(O639,匹配表1065!T:T,匹配表1065!X:X)</f>
        <v>PME2006</v>
      </c>
      <c r="J639" s="92" t="s">
        <v>29</v>
      </c>
      <c r="K639" s="89" cm="1">
        <f ca="1" t="array" ref="K639:L639">_xlfn.XLOOKUP(J639,匹配表1065!Y:Y,匹配表1065!AA:AB)</f>
        <v>15</v>
      </c>
      <c r="L639" s="89" t="str">
        <v>3个月以上</v>
      </c>
      <c r="M639" s="92" t="s">
        <v>35</v>
      </c>
      <c r="N639" s="92">
        <v>1</v>
      </c>
      <c r="O639" s="93" t="str">
        <f>_xlfn.XLOOKUP(P639,匹配表1065!U:U,匹配表1065!T:T)</f>
        <v>HO00000959</v>
      </c>
      <c r="P639" s="89" t="s">
        <v>196</v>
      </c>
      <c r="Q639" s="92" t="s">
        <v>440</v>
      </c>
      <c r="R639" s="89" t="str">
        <f>_xlfn.XLOOKUP(Q639,匹配表1065!L:L,匹配表1065!O:O)</f>
        <v>A</v>
      </c>
      <c r="S639" s="93" t="str">
        <f>IFERROR(_xlfn.XLOOKUP(Q639,匹配表1065!AI:AI,匹配表1065!AJ:AJ),"绿标")</f>
        <v>红标</v>
      </c>
      <c r="T639" s="93" t="str" cm="1">
        <f t="array" ref="T639:U639">_xlfn.XLOOKUP(Q639,匹配表1065!L:L,匹配表1065!M:N)</f>
        <v>头痛</v>
      </c>
      <c r="U639" s="94" t="str">
        <v>神经内科</v>
      </c>
      <c r="V639" s="95" t="s">
        <v>58</v>
      </c>
      <c r="W639" s="93">
        <f>_xlfn.XLOOKUP(M639,匹配表1065!D:D,匹配表1065!F:F)*N639</f>
        <v>4</v>
      </c>
    </row>
    <row r="640" customHeight="1" spans="1:23">
      <c r="A640" s="89" t="s">
        <v>25</v>
      </c>
      <c r="B640" s="90">
        <v>46125</v>
      </c>
      <c r="C640" s="91" t="str">
        <f t="shared" si="18"/>
        <v>4月第3周</v>
      </c>
      <c r="D640" s="89" t="s">
        <v>446</v>
      </c>
      <c r="E640" s="89" t="str">
        <f t="shared" si="19"/>
        <v>4月第3周--周1</v>
      </c>
      <c r="F640" s="92" t="s">
        <v>27</v>
      </c>
      <c r="G640" s="92" t="s">
        <v>28</v>
      </c>
      <c r="H640" s="92" t="str">
        <f>_xlfn.XLOOKUP(O640,匹配表1065!T:T,匹配表1065!W:W)</f>
        <v>南京市</v>
      </c>
      <c r="I640" s="89" t="str">
        <f>_xlfn.XLOOKUP(O640,匹配表1065!T:T,匹配表1065!X:X)</f>
        <v>PME2006</v>
      </c>
      <c r="J640" s="92" t="s">
        <v>29</v>
      </c>
      <c r="K640" s="89" cm="1">
        <f ca="1" t="array" ref="K640:L640">_xlfn.XLOOKUP(J640,匹配表1065!Y:Y,匹配表1065!AA:AB)</f>
        <v>15</v>
      </c>
      <c r="L640" s="89" t="str">
        <v>3个月以上</v>
      </c>
      <c r="M640" s="92" t="s">
        <v>35</v>
      </c>
      <c r="N640" s="92">
        <v>1</v>
      </c>
      <c r="O640" s="93" t="str">
        <f>_xlfn.XLOOKUP(P640,匹配表1065!U:U,匹配表1065!T:T)</f>
        <v>HO00000959</v>
      </c>
      <c r="P640" s="89" t="s">
        <v>196</v>
      </c>
      <c r="Q640" s="92" t="s">
        <v>268</v>
      </c>
      <c r="R640" s="89" t="str">
        <f>_xlfn.XLOOKUP(Q640,匹配表1065!L:L,匹配表1065!O:O)</f>
        <v>C</v>
      </c>
      <c r="S640" s="93" t="str">
        <f>IFERROR(_xlfn.XLOOKUP(Q640,匹配表1065!AI:AI,匹配表1065!AJ:AJ),"绿标")</f>
        <v>红标</v>
      </c>
      <c r="T640" s="93" t="str" cm="1">
        <f t="array" ref="T640:U640">_xlfn.XLOOKUP(Q640,匹配表1065!L:L,匹配表1065!M:N)</f>
        <v>眩晕</v>
      </c>
      <c r="U640" s="94" t="str">
        <v>耳鼻喉科</v>
      </c>
      <c r="V640" s="95" t="s">
        <v>70</v>
      </c>
      <c r="W640" s="93">
        <f>_xlfn.XLOOKUP(M640,匹配表1065!D:D,匹配表1065!F:F)*N640</f>
        <v>4</v>
      </c>
    </row>
    <row r="641" customHeight="1" spans="1:23">
      <c r="A641" s="89" t="s">
        <v>25</v>
      </c>
      <c r="B641" s="90">
        <v>46125</v>
      </c>
      <c r="C641" s="91" t="str">
        <f t="shared" si="18"/>
        <v>4月第3周</v>
      </c>
      <c r="D641" s="89" t="s">
        <v>446</v>
      </c>
      <c r="E641" s="89" t="str">
        <f t="shared" si="19"/>
        <v>4月第3周--周1</v>
      </c>
      <c r="F641" s="92" t="s">
        <v>27</v>
      </c>
      <c r="G641" s="92" t="s">
        <v>28</v>
      </c>
      <c r="H641" s="92" t="str">
        <f>_xlfn.XLOOKUP(O641,匹配表1065!T:T,匹配表1065!W:W)</f>
        <v>南京市</v>
      </c>
      <c r="I641" s="89" t="str">
        <f>_xlfn.XLOOKUP(O641,匹配表1065!T:T,匹配表1065!X:X)</f>
        <v>PME2004</v>
      </c>
      <c r="J641" s="92" t="s">
        <v>34</v>
      </c>
      <c r="K641" s="89" cm="1">
        <f ca="1" t="array" ref="K641:L641">_xlfn.XLOOKUP(J641,匹配表1065!Y:Y,匹配表1065!AA:AB)</f>
        <v>11</v>
      </c>
      <c r="L641" s="89" t="str">
        <v>3个月以上</v>
      </c>
      <c r="M641" s="92" t="s">
        <v>30</v>
      </c>
      <c r="N641" s="92">
        <v>1</v>
      </c>
      <c r="O641" s="93" t="str">
        <f>_xlfn.XLOOKUP(P641,匹配表1065!U:U,匹配表1065!T:T)</f>
        <v>HO00000972</v>
      </c>
      <c r="P641" s="89" t="s">
        <v>36</v>
      </c>
      <c r="Q641" s="92" t="s">
        <v>37</v>
      </c>
      <c r="R641" s="89" t="str">
        <f>_xlfn.XLOOKUP(Q641,匹配表1065!L:L,匹配表1065!O:O)</f>
        <v>A</v>
      </c>
      <c r="S641" s="93" t="str">
        <f>IFERROR(_xlfn.XLOOKUP(Q641,匹配表1065!AI:AI,匹配表1065!AJ:AJ),"绿标")</f>
        <v>绿标</v>
      </c>
      <c r="T641" s="93" t="str" cm="1">
        <f t="array" ref="T641:U641">_xlfn.XLOOKUP(Q641,匹配表1065!L:L,匹配表1065!M:N)</f>
        <v>头痛</v>
      </c>
      <c r="U641" s="94" t="str">
        <v>神经内科</v>
      </c>
      <c r="V641" s="95" t="s">
        <v>42</v>
      </c>
      <c r="W641" s="93">
        <f>_xlfn.XLOOKUP(M641,匹配表1065!D:D,匹配表1065!F:F)*N641</f>
        <v>12</v>
      </c>
    </row>
    <row r="642" customHeight="1" spans="1:23">
      <c r="A642" s="89" t="s">
        <v>25</v>
      </c>
      <c r="B642" s="90">
        <v>46125</v>
      </c>
      <c r="C642" s="91" t="str">
        <f t="shared" ref="C642:C705" si="20">MONTH(B642)&amp;TEXT(WEEKNUM(B642,2)-WEEKNUM(B642+1-DAY(B642),2)+1,"月第0周")</f>
        <v>4月第3周</v>
      </c>
      <c r="D642" s="89" t="s">
        <v>446</v>
      </c>
      <c r="E642" s="89" t="str">
        <f t="shared" ref="E642:E705" si="21">D642&amp;"--"&amp;"周"&amp;WEEKDAY(B642,2)</f>
        <v>4月第3周--周1</v>
      </c>
      <c r="F642" s="92" t="s">
        <v>27</v>
      </c>
      <c r="G642" s="92" t="s">
        <v>28</v>
      </c>
      <c r="H642" s="92" t="str">
        <f>_xlfn.XLOOKUP(O642,匹配表1065!T:T,匹配表1065!W:W)</f>
        <v>南京市</v>
      </c>
      <c r="I642" s="89" t="str">
        <f>_xlfn.XLOOKUP(O642,匹配表1065!T:T,匹配表1065!X:X)</f>
        <v>PME2004</v>
      </c>
      <c r="J642" s="92" t="s">
        <v>34</v>
      </c>
      <c r="K642" s="89" cm="1">
        <f ca="1" t="array" ref="K642:L642">_xlfn.XLOOKUP(J642,匹配表1065!Y:Y,匹配表1065!AA:AB)</f>
        <v>11</v>
      </c>
      <c r="L642" s="89" t="str">
        <v>3个月以上</v>
      </c>
      <c r="M642" s="92" t="s">
        <v>35</v>
      </c>
      <c r="N642" s="92">
        <v>1</v>
      </c>
      <c r="O642" s="93" t="str">
        <f>_xlfn.XLOOKUP(P642,匹配表1065!U:U,匹配表1065!T:T)</f>
        <v>HO00000972</v>
      </c>
      <c r="P642" s="89" t="s">
        <v>36</v>
      </c>
      <c r="Q642" s="92" t="s">
        <v>481</v>
      </c>
      <c r="R642" s="89" t="str">
        <f>_xlfn.XLOOKUP(Q642,匹配表1065!L:L,匹配表1065!O:O)</f>
        <v>B</v>
      </c>
      <c r="S642" s="93" t="str">
        <f>IFERROR(_xlfn.XLOOKUP(Q642,匹配表1065!AI:AI,匹配表1065!AJ:AJ),"绿标")</f>
        <v>绿标</v>
      </c>
      <c r="T642" s="93" t="str" cm="1">
        <f t="array" ref="T642:U642">_xlfn.XLOOKUP(Q642,匹配表1065!L:L,匹配表1065!M:N)</f>
        <v>脑血管</v>
      </c>
      <c r="U642" s="94" t="str">
        <v>神经内科</v>
      </c>
      <c r="V642" s="95" t="s">
        <v>33</v>
      </c>
      <c r="W642" s="93">
        <f>_xlfn.XLOOKUP(M642,匹配表1065!D:D,匹配表1065!F:F)*N642</f>
        <v>4</v>
      </c>
    </row>
    <row r="643" customHeight="1" spans="1:23">
      <c r="A643" s="89" t="s">
        <v>25</v>
      </c>
      <c r="B643" s="90">
        <v>46125</v>
      </c>
      <c r="C643" s="91" t="str">
        <f t="shared" si="20"/>
        <v>4月第3周</v>
      </c>
      <c r="D643" s="89" t="s">
        <v>446</v>
      </c>
      <c r="E643" s="89" t="str">
        <f t="shared" si="21"/>
        <v>4月第3周--周1</v>
      </c>
      <c r="F643" s="92" t="s">
        <v>27</v>
      </c>
      <c r="G643" s="92" t="s">
        <v>28</v>
      </c>
      <c r="H643" s="92" t="str">
        <f>_xlfn.XLOOKUP(O643,匹配表1065!T:T,匹配表1065!W:W)</f>
        <v>南京市</v>
      </c>
      <c r="I643" s="89" t="str">
        <f>_xlfn.XLOOKUP(O643,匹配表1065!T:T,匹配表1065!X:X)</f>
        <v>PME2039</v>
      </c>
      <c r="J643" s="92" t="s">
        <v>39</v>
      </c>
      <c r="K643" s="89" cm="1">
        <f ca="1" t="array" ref="K643:L643">_xlfn.XLOOKUP(J643,匹配表1065!Y:Y,匹配表1065!AA:AB)</f>
        <v>7</v>
      </c>
      <c r="L643" s="89" t="str">
        <v>3个月以上</v>
      </c>
      <c r="M643" s="92" t="s">
        <v>35</v>
      </c>
      <c r="N643" s="92">
        <v>1</v>
      </c>
      <c r="O643" s="93" t="str">
        <f>_xlfn.XLOOKUP(P643,匹配表1065!U:U,匹配表1065!T:T)</f>
        <v>HO00000971</v>
      </c>
      <c r="P643" s="89" t="s">
        <v>40</v>
      </c>
      <c r="Q643" s="92" t="s">
        <v>379</v>
      </c>
      <c r="R643" s="89" t="str">
        <f>_xlfn.XLOOKUP(Q643,匹配表1065!L:L,匹配表1065!O:O)</f>
        <v>A</v>
      </c>
      <c r="S643" s="93" t="str">
        <f>IFERROR(_xlfn.XLOOKUP(Q643,匹配表1065!AI:AI,匹配表1065!AJ:AJ),"绿标")</f>
        <v>绿标</v>
      </c>
      <c r="T643" s="93" t="str" cm="1">
        <f t="array" ref="T643:U643">_xlfn.XLOOKUP(Q643,匹配表1065!L:L,匹配表1065!M:N)</f>
        <v>头痛</v>
      </c>
      <c r="U643" s="94" t="str">
        <v>神经内科</v>
      </c>
      <c r="V643" s="95" t="s">
        <v>58</v>
      </c>
      <c r="W643" s="93">
        <f>_xlfn.XLOOKUP(M643,匹配表1065!D:D,匹配表1065!F:F)*N643</f>
        <v>4</v>
      </c>
    </row>
    <row r="644" customHeight="1" spans="1:23">
      <c r="A644" s="89" t="s">
        <v>25</v>
      </c>
      <c r="B644" s="90">
        <v>46125</v>
      </c>
      <c r="C644" s="91" t="str">
        <f t="shared" si="20"/>
        <v>4月第3周</v>
      </c>
      <c r="D644" s="89" t="s">
        <v>446</v>
      </c>
      <c r="E644" s="89" t="str">
        <f t="shared" si="21"/>
        <v>4月第3周--周1</v>
      </c>
      <c r="F644" s="92" t="s">
        <v>27</v>
      </c>
      <c r="G644" s="92" t="s">
        <v>28</v>
      </c>
      <c r="H644" s="92" t="str">
        <f>_xlfn.XLOOKUP(O644,匹配表1065!T:T,匹配表1065!W:W)</f>
        <v>南京市</v>
      </c>
      <c r="I644" s="89" t="str">
        <f>_xlfn.XLOOKUP(O644,匹配表1065!T:T,匹配表1065!X:X)</f>
        <v>PME2039</v>
      </c>
      <c r="J644" s="92" t="s">
        <v>39</v>
      </c>
      <c r="K644" s="89" cm="1">
        <f ca="1" t="array" ref="K644:L644">_xlfn.XLOOKUP(J644,匹配表1065!Y:Y,匹配表1065!AA:AB)</f>
        <v>7</v>
      </c>
      <c r="L644" s="89" t="str">
        <v>3个月以上</v>
      </c>
      <c r="M644" s="92" t="s">
        <v>35</v>
      </c>
      <c r="N644" s="92">
        <v>1</v>
      </c>
      <c r="O644" s="93" t="str">
        <f>_xlfn.XLOOKUP(P644,匹配表1065!U:U,匹配表1065!T:T)</f>
        <v>HO00000971</v>
      </c>
      <c r="P644" s="89" t="s">
        <v>40</v>
      </c>
      <c r="Q644" s="92" t="s">
        <v>265</v>
      </c>
      <c r="R644" s="89" t="str">
        <f>_xlfn.XLOOKUP(Q644,匹配表1065!L:L,匹配表1065!O:O)</f>
        <v>B</v>
      </c>
      <c r="S644" s="93" t="str">
        <f>IFERROR(_xlfn.XLOOKUP(Q644,匹配表1065!AI:AI,匹配表1065!AJ:AJ),"绿标")</f>
        <v>绿标</v>
      </c>
      <c r="T644" s="93" t="str" cm="1">
        <f t="array" ref="T644:U644">_xlfn.XLOOKUP(Q644,匹配表1065!L:L,匹配表1065!M:N)</f>
        <v>脑血管</v>
      </c>
      <c r="U644" s="94" t="str">
        <v>神经内科</v>
      </c>
      <c r="V644" s="95" t="s">
        <v>58</v>
      </c>
      <c r="W644" s="93">
        <f>_xlfn.XLOOKUP(M644,匹配表1065!D:D,匹配表1065!F:F)*N644</f>
        <v>4</v>
      </c>
    </row>
    <row r="645" customHeight="1" spans="1:23">
      <c r="A645" s="89" t="s">
        <v>25</v>
      </c>
      <c r="B645" s="90">
        <v>46125</v>
      </c>
      <c r="C645" s="91" t="str">
        <f t="shared" si="20"/>
        <v>4月第3周</v>
      </c>
      <c r="D645" s="89" t="s">
        <v>446</v>
      </c>
      <c r="E645" s="89" t="str">
        <f t="shared" si="21"/>
        <v>4月第3周--周1</v>
      </c>
      <c r="F645" s="92" t="s">
        <v>27</v>
      </c>
      <c r="G645" s="92" t="s">
        <v>28</v>
      </c>
      <c r="H645" s="92" t="str">
        <f>_xlfn.XLOOKUP(O645,匹配表1065!T:T,匹配表1065!W:W)</f>
        <v>南京市</v>
      </c>
      <c r="I645" s="89" t="str">
        <f>_xlfn.XLOOKUP(O645,匹配表1065!T:T,匹配表1065!X:X)</f>
        <v>PME2040</v>
      </c>
      <c r="J645" s="89" t="s">
        <v>50</v>
      </c>
      <c r="K645" s="89" t="e" cm="1">
        <f ca="1" t="array" ref="K645">_xlfn.XLOOKUP(J645,匹配表1065!Y:Y,匹配表1065!AA:AB)</f>
        <v>#N/A</v>
      </c>
      <c r="L645" s="89"/>
      <c r="M645" s="92" t="s">
        <v>30</v>
      </c>
      <c r="N645" s="92">
        <v>1</v>
      </c>
      <c r="O645" s="93" t="str">
        <f>_xlfn.XLOOKUP(P645,匹配表1065!U:U,匹配表1065!T:T)</f>
        <v>HO00000966</v>
      </c>
      <c r="P645" s="89" t="s">
        <v>51</v>
      </c>
      <c r="Q645" s="92" t="s">
        <v>199</v>
      </c>
      <c r="R645" s="89" t="str">
        <f>_xlfn.XLOOKUP(Q645,匹配表1065!L:L,匹配表1065!O:O)</f>
        <v>A</v>
      </c>
      <c r="S645" s="93" t="str">
        <f>IFERROR(_xlfn.XLOOKUP(Q645,匹配表1065!AI:AI,匹配表1065!AJ:AJ),"绿标")</f>
        <v>绿标</v>
      </c>
      <c r="T645" s="93" t="str" cm="1">
        <f t="array" ref="T645:U645">_xlfn.XLOOKUP(Q645,匹配表1065!L:L,匹配表1065!M:N)</f>
        <v>头痛</v>
      </c>
      <c r="U645" s="94" t="str">
        <v>神经内科</v>
      </c>
      <c r="V645" s="95" t="s">
        <v>70</v>
      </c>
      <c r="W645" s="93">
        <f>_xlfn.XLOOKUP(M645,匹配表1065!D:D,匹配表1065!F:F)*N645</f>
        <v>12</v>
      </c>
    </row>
    <row r="646" customHeight="1" spans="1:23">
      <c r="A646" s="89" t="s">
        <v>25</v>
      </c>
      <c r="B646" s="90">
        <v>46125</v>
      </c>
      <c r="C646" s="91" t="str">
        <f t="shared" si="20"/>
        <v>4月第3周</v>
      </c>
      <c r="D646" s="89" t="s">
        <v>446</v>
      </c>
      <c r="E646" s="89" t="str">
        <f t="shared" si="21"/>
        <v>4月第3周--周1</v>
      </c>
      <c r="F646" s="92" t="s">
        <v>27</v>
      </c>
      <c r="G646" s="92" t="s">
        <v>28</v>
      </c>
      <c r="H646" s="92" t="str">
        <f>_xlfn.XLOOKUP(O646,匹配表1065!T:T,匹配表1065!W:W)</f>
        <v>南京市</v>
      </c>
      <c r="I646" s="89" t="str">
        <f>_xlfn.XLOOKUP(O646,匹配表1065!T:T,匹配表1065!X:X)</f>
        <v>PME2005</v>
      </c>
      <c r="J646" s="89" t="s">
        <v>54</v>
      </c>
      <c r="K646" s="89" cm="1">
        <f ca="1" t="array" ref="K646:L646">_xlfn.XLOOKUP(J646,匹配表1065!Y:Y,匹配表1065!AA:AB)</f>
        <v>3</v>
      </c>
      <c r="L646" s="89" t="str">
        <v>3个月以上</v>
      </c>
      <c r="M646" s="92" t="s">
        <v>30</v>
      </c>
      <c r="N646" s="92">
        <v>1</v>
      </c>
      <c r="O646" s="93" t="str">
        <f>_xlfn.XLOOKUP(P646,匹配表1065!U:U,匹配表1065!T:T)</f>
        <v>HO00000975</v>
      </c>
      <c r="P646" s="89" t="s">
        <v>56</v>
      </c>
      <c r="Q646" s="92" t="s">
        <v>482</v>
      </c>
      <c r="R646" s="89" t="str">
        <f>_xlfn.XLOOKUP(Q646,匹配表1065!L:L,匹配表1065!O:O)</f>
        <v>B</v>
      </c>
      <c r="S646" s="93" t="str">
        <f>IFERROR(_xlfn.XLOOKUP(Q646,匹配表1065!AI:AI,匹配表1065!AJ:AJ),"绿标")</f>
        <v>绿标</v>
      </c>
      <c r="T646" s="93" t="str" cm="1">
        <f t="array" ref="T646:U646">_xlfn.XLOOKUP(Q646,匹配表1065!L:L,匹配表1065!M:N)</f>
        <v>脑血管</v>
      </c>
      <c r="U646" s="94" t="str">
        <v>神经内科</v>
      </c>
      <c r="V646" s="95" t="s">
        <v>33</v>
      </c>
      <c r="W646" s="93">
        <f>_xlfn.XLOOKUP(M646,匹配表1065!D:D,匹配表1065!F:F)*N646</f>
        <v>12</v>
      </c>
    </row>
    <row r="647" customHeight="1" spans="1:23">
      <c r="A647" s="89" t="s">
        <v>25</v>
      </c>
      <c r="B647" s="90">
        <v>46125</v>
      </c>
      <c r="C647" s="91" t="str">
        <f t="shared" si="20"/>
        <v>4月第3周</v>
      </c>
      <c r="D647" s="89" t="s">
        <v>446</v>
      </c>
      <c r="E647" s="89" t="str">
        <f t="shared" si="21"/>
        <v>4月第3周--周1</v>
      </c>
      <c r="F647" s="92" t="s">
        <v>27</v>
      </c>
      <c r="G647" s="92" t="s">
        <v>28</v>
      </c>
      <c r="H647" s="92" t="str">
        <f>_xlfn.XLOOKUP(O647,匹配表1065!T:T,匹配表1065!W:W)</f>
        <v>南京市</v>
      </c>
      <c r="I647" s="89" t="str">
        <f>_xlfn.XLOOKUP(O647,匹配表1065!T:T,匹配表1065!X:X)</f>
        <v>PME2005</v>
      </c>
      <c r="J647" s="89" t="s">
        <v>54</v>
      </c>
      <c r="K647" s="89" cm="1">
        <f ca="1" t="array" ref="K647:L647">_xlfn.XLOOKUP(J647,匹配表1065!Y:Y,匹配表1065!AA:AB)</f>
        <v>3</v>
      </c>
      <c r="L647" s="89" t="str">
        <v>3个月以上</v>
      </c>
      <c r="M647" s="92" t="s">
        <v>55</v>
      </c>
      <c r="N647" s="92">
        <v>1</v>
      </c>
      <c r="O647" s="93" t="str">
        <f>_xlfn.XLOOKUP(P647,匹配表1065!U:U,匹配表1065!T:T)</f>
        <v>HO00000975</v>
      </c>
      <c r="P647" s="89" t="s">
        <v>56</v>
      </c>
      <c r="Q647" s="92" t="s">
        <v>483</v>
      </c>
      <c r="R647" s="89" t="str">
        <f>_xlfn.XLOOKUP(Q647,匹配表1065!L:L,匹配表1065!O:O)</f>
        <v>B</v>
      </c>
      <c r="S647" s="93" t="str">
        <f>IFERROR(_xlfn.XLOOKUP(Q647,匹配表1065!AI:AI,匹配表1065!AJ:AJ),"绿标")</f>
        <v>红标</v>
      </c>
      <c r="T647" s="93" t="str" cm="1">
        <f t="array" ref="T647:U647">_xlfn.XLOOKUP(Q647,匹配表1065!L:L,匹配表1065!M:N)</f>
        <v>癫痫</v>
      </c>
      <c r="U647" s="94" t="str">
        <v>神经内科</v>
      </c>
      <c r="V647" s="95" t="s">
        <v>58</v>
      </c>
      <c r="W647" s="93">
        <f>_xlfn.XLOOKUP(M647,匹配表1065!D:D,匹配表1065!F:F)*N647</f>
        <v>8</v>
      </c>
    </row>
    <row r="648" customHeight="1" spans="1:23">
      <c r="A648" s="89" t="s">
        <v>25</v>
      </c>
      <c r="B648" s="90">
        <v>46125</v>
      </c>
      <c r="C648" s="91" t="str">
        <f t="shared" si="20"/>
        <v>4月第3周</v>
      </c>
      <c r="D648" s="89" t="s">
        <v>446</v>
      </c>
      <c r="E648" s="89" t="str">
        <f t="shared" si="21"/>
        <v>4月第3周--周1</v>
      </c>
      <c r="F648" s="92" t="s">
        <v>27</v>
      </c>
      <c r="G648" s="92" t="s">
        <v>28</v>
      </c>
      <c r="H648" s="92" t="str">
        <f>_xlfn.XLOOKUP(O648,匹配表1065!T:T,匹配表1065!W:W)</f>
        <v>常州市</v>
      </c>
      <c r="I648" s="89" t="str">
        <f>_xlfn.XLOOKUP(O648,匹配表1065!T:T,匹配表1065!X:X)</f>
        <v>PME2015</v>
      </c>
      <c r="J648" s="92" t="s">
        <v>45</v>
      </c>
      <c r="K648" s="89" cm="1">
        <f ca="1" t="array" ref="K648:L648">_xlfn.XLOOKUP(J648,匹配表1065!Y:Y,匹配表1065!AA:AB)</f>
        <v>9</v>
      </c>
      <c r="L648" s="89" t="str">
        <v>3个月以上</v>
      </c>
      <c r="M648" s="92" t="s">
        <v>30</v>
      </c>
      <c r="N648" s="92">
        <v>1</v>
      </c>
      <c r="O648" s="93" t="str">
        <f>_xlfn.XLOOKUP(P648,匹配表1065!U:U,匹配表1065!T:T)</f>
        <v>HO00000940</v>
      </c>
      <c r="P648" s="89" t="s">
        <v>203</v>
      </c>
      <c r="Q648" s="92" t="s">
        <v>341</v>
      </c>
      <c r="R648" s="89" t="str">
        <f>_xlfn.XLOOKUP(Q648,匹配表1065!L:L,匹配表1065!O:O)</f>
        <v>A</v>
      </c>
      <c r="S648" s="93" t="str">
        <f>IFERROR(_xlfn.XLOOKUP(Q648,匹配表1065!AI:AI,匹配表1065!AJ:AJ),"绿标")</f>
        <v>绿标</v>
      </c>
      <c r="T648" s="93" t="str" cm="1">
        <f t="array" ref="T648:U648">_xlfn.XLOOKUP(Q648,匹配表1065!L:L,匹配表1065!M:N)</f>
        <v>头痛</v>
      </c>
      <c r="U648" s="94" t="str">
        <v>神经内科</v>
      </c>
      <c r="V648" s="95" t="s">
        <v>58</v>
      </c>
      <c r="W648" s="93">
        <f>_xlfn.XLOOKUP(M648,匹配表1065!D:D,匹配表1065!F:F)*N648</f>
        <v>12</v>
      </c>
    </row>
    <row r="649" customHeight="1" spans="1:23">
      <c r="A649" s="89" t="s">
        <v>25</v>
      </c>
      <c r="B649" s="90">
        <v>46125</v>
      </c>
      <c r="C649" s="91" t="str">
        <f t="shared" si="20"/>
        <v>4月第3周</v>
      </c>
      <c r="D649" s="89" t="s">
        <v>446</v>
      </c>
      <c r="E649" s="89" t="str">
        <f t="shared" si="21"/>
        <v>4月第3周--周1</v>
      </c>
      <c r="F649" s="92" t="s">
        <v>27</v>
      </c>
      <c r="G649" s="92" t="s">
        <v>28</v>
      </c>
      <c r="H649" s="92" t="str">
        <f>_xlfn.XLOOKUP(O649,匹配表1065!T:T,匹配表1065!W:W)</f>
        <v>扬州市</v>
      </c>
      <c r="I649" s="89" t="str">
        <f>_xlfn.XLOOKUP(O649,匹配表1065!T:T,匹配表1065!X:X)</f>
        <v>PME2012</v>
      </c>
      <c r="J649" s="92" t="s">
        <v>60</v>
      </c>
      <c r="K649" s="89" cm="1">
        <f ca="1" t="array" ref="K649:L649">_xlfn.XLOOKUP(J649,匹配表1065!Y:Y,匹配表1065!AA:AB)</f>
        <v>13</v>
      </c>
      <c r="L649" s="89" t="str">
        <v>3个月以上</v>
      </c>
      <c r="M649" s="92" t="s">
        <v>30</v>
      </c>
      <c r="N649" s="92">
        <v>1</v>
      </c>
      <c r="O649" s="93" t="str">
        <f>_xlfn.XLOOKUP(P649,匹配表1065!U:U,匹配表1065!T:T)</f>
        <v>HO00000968</v>
      </c>
      <c r="P649" s="89" t="s">
        <v>61</v>
      </c>
      <c r="Q649" s="92" t="s">
        <v>406</v>
      </c>
      <c r="R649" s="89" t="str">
        <f>_xlfn.XLOOKUP(Q649,匹配表1065!L:L,匹配表1065!O:O)</f>
        <v>B</v>
      </c>
      <c r="S649" s="93" t="str">
        <f>IFERROR(_xlfn.XLOOKUP(Q649,匹配表1065!AI:AI,匹配表1065!AJ:AJ),"绿标")</f>
        <v>红标</v>
      </c>
      <c r="T649" s="93" t="str" cm="1">
        <f t="array" ref="T649:U649">_xlfn.XLOOKUP(Q649,匹配表1065!L:L,匹配表1065!M:N)</f>
        <v>脑血管</v>
      </c>
      <c r="U649" s="94" t="str">
        <v>神经内科</v>
      </c>
      <c r="V649" s="95" t="s">
        <v>67</v>
      </c>
      <c r="W649" s="93">
        <f>_xlfn.XLOOKUP(M649,匹配表1065!D:D,匹配表1065!F:F)*N649</f>
        <v>12</v>
      </c>
    </row>
    <row r="650" customHeight="1" spans="1:23">
      <c r="A650" s="89" t="s">
        <v>25</v>
      </c>
      <c r="B650" s="90">
        <v>46126</v>
      </c>
      <c r="C650" s="91" t="str">
        <f t="shared" si="20"/>
        <v>4月第3周</v>
      </c>
      <c r="D650" s="89" t="s">
        <v>446</v>
      </c>
      <c r="E650" s="89" t="str">
        <f t="shared" si="21"/>
        <v>4月第3周--周2</v>
      </c>
      <c r="F650" s="92" t="s">
        <v>27</v>
      </c>
      <c r="G650" s="89" t="s">
        <v>63</v>
      </c>
      <c r="H650" s="92" t="str">
        <f>_xlfn.XLOOKUP(O650,匹配表1065!T:T,匹配表1065!W:W)</f>
        <v>南京市</v>
      </c>
      <c r="I650" s="89" t="str">
        <f>_xlfn.XLOOKUP(O650,匹配表1065!T:T,匹配表1065!X:X)</f>
        <v>PME2001</v>
      </c>
      <c r="J650" s="92" t="s">
        <v>64</v>
      </c>
      <c r="K650" s="89" cm="1">
        <f ca="1" t="array" ref="K650:L650">_xlfn.XLOOKUP(J650,匹配表1065!Y:Y,匹配表1065!AA:AB)</f>
        <v>31</v>
      </c>
      <c r="L650" s="89" t="str">
        <v>3个月以上</v>
      </c>
      <c r="M650" s="92" t="s">
        <v>30</v>
      </c>
      <c r="N650" s="92">
        <v>1</v>
      </c>
      <c r="O650" s="93" t="str">
        <f>_xlfn.XLOOKUP(P650,匹配表1065!U:U,匹配表1065!T:T)</f>
        <v>HO00000958</v>
      </c>
      <c r="P650" s="89" t="s">
        <v>65</v>
      </c>
      <c r="Q650" s="92" t="s">
        <v>68</v>
      </c>
      <c r="R650" s="89" t="str">
        <f>_xlfn.XLOOKUP(Q650,匹配表1065!L:L,匹配表1065!O:O)</f>
        <v>A</v>
      </c>
      <c r="S650" s="93" t="str">
        <f>IFERROR(_xlfn.XLOOKUP(Q650,匹配表1065!AI:AI,匹配表1065!AJ:AJ),"绿标")</f>
        <v>红标</v>
      </c>
      <c r="T650" s="93" t="str" cm="1">
        <f t="array" ref="T650:U650">_xlfn.XLOOKUP(Q650,匹配表1065!L:L,匹配表1065!M:N)</f>
        <v>头痛</v>
      </c>
      <c r="U650" s="94" t="str">
        <v>神经内科</v>
      </c>
      <c r="V650" s="95" t="s">
        <v>67</v>
      </c>
      <c r="W650" s="93">
        <f>_xlfn.XLOOKUP(M650,匹配表1065!D:D,匹配表1065!F:F)*N650</f>
        <v>12</v>
      </c>
    </row>
    <row r="651" customHeight="1" spans="1:23">
      <c r="A651" s="89" t="s">
        <v>25</v>
      </c>
      <c r="B651" s="90">
        <v>46126</v>
      </c>
      <c r="C651" s="91" t="str">
        <f t="shared" si="20"/>
        <v>4月第3周</v>
      </c>
      <c r="D651" s="89" t="s">
        <v>446</v>
      </c>
      <c r="E651" s="89" t="str">
        <f t="shared" si="21"/>
        <v>4月第3周--周2</v>
      </c>
      <c r="F651" s="92" t="s">
        <v>27</v>
      </c>
      <c r="G651" s="89" t="s">
        <v>63</v>
      </c>
      <c r="H651" s="92" t="str">
        <f>_xlfn.XLOOKUP(O651,匹配表1065!T:T,匹配表1065!W:W)</f>
        <v>南京市</v>
      </c>
      <c r="I651" s="89" t="str">
        <f>_xlfn.XLOOKUP(O651,匹配表1065!T:T,匹配表1065!X:X)</f>
        <v>PME2001</v>
      </c>
      <c r="J651" s="92" t="s">
        <v>64</v>
      </c>
      <c r="K651" s="89" cm="1">
        <f ca="1" t="array" ref="K651:L651">_xlfn.XLOOKUP(J651,匹配表1065!Y:Y,匹配表1065!AA:AB)</f>
        <v>31</v>
      </c>
      <c r="L651" s="89" t="str">
        <v>3个月以上</v>
      </c>
      <c r="M651" s="92" t="s">
        <v>30</v>
      </c>
      <c r="N651" s="92">
        <v>1</v>
      </c>
      <c r="O651" s="93" t="str">
        <f>_xlfn.XLOOKUP(P651,匹配表1065!U:U,匹配表1065!T:T)</f>
        <v>HO00000958</v>
      </c>
      <c r="P651" s="89" t="s">
        <v>65</v>
      </c>
      <c r="Q651" s="92" t="s">
        <v>409</v>
      </c>
      <c r="R651" s="89" t="str">
        <f>_xlfn.XLOOKUP(Q651,匹配表1065!L:L,匹配表1065!O:O)</f>
        <v>B</v>
      </c>
      <c r="S651" s="93" t="str">
        <f>IFERROR(_xlfn.XLOOKUP(Q651,匹配表1065!AI:AI,匹配表1065!AJ:AJ),"绿标")</f>
        <v>红标</v>
      </c>
      <c r="T651" s="93" t="str" cm="1">
        <f t="array" ref="T651:U651">_xlfn.XLOOKUP(Q651,匹配表1065!L:L,匹配表1065!M:N)</f>
        <v>其他</v>
      </c>
      <c r="U651" s="94" t="str">
        <v>神经内科</v>
      </c>
      <c r="V651" s="95" t="s">
        <v>33</v>
      </c>
      <c r="W651" s="93">
        <f>_xlfn.XLOOKUP(M651,匹配表1065!D:D,匹配表1065!F:F)*N651</f>
        <v>12</v>
      </c>
    </row>
    <row r="652" customHeight="1" spans="1:23">
      <c r="A652" s="89" t="s">
        <v>25</v>
      </c>
      <c r="B652" s="90">
        <v>46126</v>
      </c>
      <c r="C652" s="91" t="str">
        <f t="shared" si="20"/>
        <v>4月第3周</v>
      </c>
      <c r="D652" s="89" t="s">
        <v>446</v>
      </c>
      <c r="E652" s="89" t="str">
        <f t="shared" si="21"/>
        <v>4月第3周--周2</v>
      </c>
      <c r="F652" s="92" t="s">
        <v>27</v>
      </c>
      <c r="G652" s="89" t="s">
        <v>63</v>
      </c>
      <c r="H652" s="92" t="str">
        <f>_xlfn.XLOOKUP(O652,匹配表1065!T:T,匹配表1065!W:W)</f>
        <v>南京市</v>
      </c>
      <c r="I652" s="89" t="str">
        <f>_xlfn.XLOOKUP(O652,匹配表1065!T:T,匹配表1065!X:X)</f>
        <v>PME2001</v>
      </c>
      <c r="J652" s="92" t="s">
        <v>64</v>
      </c>
      <c r="K652" s="89" cm="1">
        <f ca="1" t="array" ref="K652:L652">_xlfn.XLOOKUP(J652,匹配表1065!Y:Y,匹配表1065!AA:AB)</f>
        <v>31</v>
      </c>
      <c r="L652" s="89" t="str">
        <v>3个月以上</v>
      </c>
      <c r="M652" s="92" t="s">
        <v>35</v>
      </c>
      <c r="N652" s="92">
        <v>1</v>
      </c>
      <c r="O652" s="93" t="str">
        <f>_xlfn.XLOOKUP(P652,匹配表1065!U:U,匹配表1065!T:T)</f>
        <v>HO00000958</v>
      </c>
      <c r="P652" s="89" t="s">
        <v>65</v>
      </c>
      <c r="Q652" s="92" t="s">
        <v>66</v>
      </c>
      <c r="R652" s="89" t="str">
        <f>_xlfn.XLOOKUP(Q652,匹配表1065!L:L,匹配表1065!O:O)</f>
        <v>A</v>
      </c>
      <c r="S652" s="93" t="str">
        <f>IFERROR(_xlfn.XLOOKUP(Q652,匹配表1065!AI:AI,匹配表1065!AJ:AJ),"绿标")</f>
        <v>红标</v>
      </c>
      <c r="T652" s="93" t="str" cm="1">
        <f t="array" ref="T652:U652">_xlfn.XLOOKUP(Q652,匹配表1065!L:L,匹配表1065!M:N)</f>
        <v>头痛</v>
      </c>
      <c r="U652" s="94" t="str">
        <v>神经内科</v>
      </c>
      <c r="V652" s="95" t="s">
        <v>58</v>
      </c>
      <c r="W652" s="93">
        <f>_xlfn.XLOOKUP(M652,匹配表1065!D:D,匹配表1065!F:F)*N652</f>
        <v>4</v>
      </c>
    </row>
    <row r="653" customHeight="1" spans="1:23">
      <c r="A653" s="89" t="s">
        <v>25</v>
      </c>
      <c r="B653" s="90">
        <v>46126</v>
      </c>
      <c r="C653" s="91" t="str">
        <f t="shared" si="20"/>
        <v>4月第3周</v>
      </c>
      <c r="D653" s="89" t="s">
        <v>446</v>
      </c>
      <c r="E653" s="89" t="str">
        <f t="shared" si="21"/>
        <v>4月第3周--周2</v>
      </c>
      <c r="F653" s="92" t="s">
        <v>27</v>
      </c>
      <c r="G653" s="89" t="s">
        <v>63</v>
      </c>
      <c r="H653" s="92" t="str">
        <f>_xlfn.XLOOKUP(O653,匹配表1065!T:T,匹配表1065!W:W)</f>
        <v>徐州市</v>
      </c>
      <c r="I653" s="89" t="str">
        <f>_xlfn.XLOOKUP(O653,匹配表1065!T:T,匹配表1065!X:X)</f>
        <v>PME2008</v>
      </c>
      <c r="J653" s="92" t="s">
        <v>81</v>
      </c>
      <c r="K653" s="89" cm="1">
        <f ca="1" t="array" ref="K653:L653">_xlfn.XLOOKUP(J653,匹配表1065!Y:Y,匹配表1065!AA:AB)</f>
        <v>19</v>
      </c>
      <c r="L653" s="89" t="str">
        <v>3个月以上</v>
      </c>
      <c r="M653" s="92" t="s">
        <v>30</v>
      </c>
      <c r="N653" s="92">
        <v>1</v>
      </c>
      <c r="O653" s="93" t="str">
        <f>_xlfn.XLOOKUP(P653,匹配表1065!U:U,匹配表1065!T:T)</f>
        <v>HO00000989</v>
      </c>
      <c r="P653" s="89" t="s">
        <v>214</v>
      </c>
      <c r="Q653" s="92" t="s">
        <v>215</v>
      </c>
      <c r="R653" s="89" t="str">
        <f>_xlfn.XLOOKUP(Q653,匹配表1065!L:L,匹配表1065!O:O)</f>
        <v>A</v>
      </c>
      <c r="S653" s="93" t="str">
        <f>IFERROR(_xlfn.XLOOKUP(Q653,匹配表1065!AI:AI,匹配表1065!AJ:AJ),"绿标")</f>
        <v>红标</v>
      </c>
      <c r="T653" s="93" t="str" cm="1">
        <f t="array" ref="T653:U653">_xlfn.XLOOKUP(Q653,匹配表1065!L:L,匹配表1065!M:N)</f>
        <v>头痛</v>
      </c>
      <c r="U653" s="94" t="str">
        <v>神经内科</v>
      </c>
      <c r="V653" s="95" t="s">
        <v>58</v>
      </c>
      <c r="W653" s="93">
        <f>_xlfn.XLOOKUP(M653,匹配表1065!D:D,匹配表1065!F:F)*N653</f>
        <v>12</v>
      </c>
    </row>
    <row r="654" customHeight="1" spans="1:23">
      <c r="A654" s="89" t="s">
        <v>25</v>
      </c>
      <c r="B654" s="90">
        <v>46126</v>
      </c>
      <c r="C654" s="91" t="str">
        <f t="shared" si="20"/>
        <v>4月第3周</v>
      </c>
      <c r="D654" s="89" t="s">
        <v>446</v>
      </c>
      <c r="E654" s="89" t="str">
        <f t="shared" si="21"/>
        <v>4月第3周--周2</v>
      </c>
      <c r="F654" s="92" t="s">
        <v>27</v>
      </c>
      <c r="G654" s="89" t="s">
        <v>63</v>
      </c>
      <c r="H654" s="92" t="str">
        <f>_xlfn.XLOOKUP(O654,匹配表1065!T:T,匹配表1065!W:W)</f>
        <v>连云港市</v>
      </c>
      <c r="I654" s="89" t="str">
        <f>_xlfn.XLOOKUP(O654,匹配表1065!T:T,匹配表1065!X:X)</f>
        <v>PME2042</v>
      </c>
      <c r="J654" s="92" t="s">
        <v>74</v>
      </c>
      <c r="K654" s="89" cm="1">
        <f ca="1" t="array" ref="K654:L654">_xlfn.XLOOKUP(J654,匹配表1065!Y:Y,匹配表1065!AA:AB)</f>
        <v>7</v>
      </c>
      <c r="L654" s="89" t="str">
        <v>3个月以上</v>
      </c>
      <c r="M654" s="92" t="s">
        <v>35</v>
      </c>
      <c r="N654" s="92">
        <v>1</v>
      </c>
      <c r="O654" s="93" t="str">
        <f>_xlfn.XLOOKUP(P654,匹配表1065!U:U,匹配表1065!T:T)</f>
        <v>HO00001004</v>
      </c>
      <c r="P654" s="89" t="s">
        <v>75</v>
      </c>
      <c r="Q654" s="92" t="s">
        <v>358</v>
      </c>
      <c r="R654" s="89" t="str">
        <f>_xlfn.XLOOKUP(Q654,匹配表1065!L:L,匹配表1065!O:O)</f>
        <v>C</v>
      </c>
      <c r="S654" s="93" t="str">
        <f>IFERROR(_xlfn.XLOOKUP(Q654,匹配表1065!AI:AI,匹配表1065!AJ:AJ),"绿标")</f>
        <v>绿标</v>
      </c>
      <c r="T654" s="93" t="str" cm="1">
        <f t="array" ref="T654:U654">_xlfn.XLOOKUP(Q654,匹配表1065!L:L,匹配表1065!M:N)</f>
        <v>眩晕</v>
      </c>
      <c r="U654" s="94" t="str">
        <v>耳鼻喉科</v>
      </c>
      <c r="V654" s="95" t="s">
        <v>70</v>
      </c>
      <c r="W654" s="93">
        <f>_xlfn.XLOOKUP(M654,匹配表1065!D:D,匹配表1065!F:F)*N654</f>
        <v>4</v>
      </c>
    </row>
    <row r="655" customHeight="1" spans="1:23">
      <c r="A655" s="89" t="s">
        <v>25</v>
      </c>
      <c r="B655" s="90">
        <v>46126</v>
      </c>
      <c r="C655" s="91" t="str">
        <f t="shared" si="20"/>
        <v>4月第3周</v>
      </c>
      <c r="D655" s="89" t="s">
        <v>446</v>
      </c>
      <c r="E655" s="89" t="str">
        <f t="shared" si="21"/>
        <v>4月第3周--周2</v>
      </c>
      <c r="F655" s="92" t="s">
        <v>27</v>
      </c>
      <c r="G655" s="89" t="s">
        <v>63</v>
      </c>
      <c r="H655" s="92" t="str">
        <f>_xlfn.XLOOKUP(O655,匹配表1065!T:T,匹配表1065!W:W)</f>
        <v>南京市</v>
      </c>
      <c r="I655" s="89" t="str">
        <f>_xlfn.XLOOKUP(O655,匹配表1065!T:T,匹配表1065!X:X)</f>
        <v>PME2002</v>
      </c>
      <c r="J655" s="92" t="s">
        <v>84</v>
      </c>
      <c r="K655" s="89" cm="1">
        <f ca="1" t="array" ref="K655:L655">_xlfn.XLOOKUP(J655,匹配表1065!Y:Y,匹配表1065!AA:AB)</f>
        <v>31</v>
      </c>
      <c r="L655" s="89" t="str">
        <v>3个月以上</v>
      </c>
      <c r="M655" s="92" t="s">
        <v>30</v>
      </c>
      <c r="N655" s="92">
        <v>5</v>
      </c>
      <c r="O655" s="93" t="str">
        <f>_xlfn.XLOOKUP(P655,匹配表1065!U:U,匹配表1065!T:T)</f>
        <v>HO00000964</v>
      </c>
      <c r="P655" s="89" t="s">
        <v>90</v>
      </c>
      <c r="Q655" s="92" t="s">
        <v>281</v>
      </c>
      <c r="R655" s="89" t="str">
        <f>_xlfn.XLOOKUP(Q655,匹配表1065!L:L,匹配表1065!O:O)</f>
        <v>A</v>
      </c>
      <c r="S655" s="93" t="str">
        <f>IFERROR(_xlfn.XLOOKUP(Q655,匹配表1065!AI:AI,匹配表1065!AJ:AJ),"绿标")</f>
        <v>红标</v>
      </c>
      <c r="T655" s="93" t="str" cm="1">
        <f t="array" ref="T655:U655">_xlfn.XLOOKUP(Q655,匹配表1065!L:L,匹配表1065!M:N)</f>
        <v>头痛</v>
      </c>
      <c r="U655" s="94" t="str">
        <v>神经内科</v>
      </c>
      <c r="V655" s="95" t="s">
        <v>70</v>
      </c>
      <c r="W655" s="93">
        <f>_xlfn.XLOOKUP(M655,匹配表1065!D:D,匹配表1065!F:F)*N655</f>
        <v>60</v>
      </c>
    </row>
    <row r="656" customHeight="1" spans="1:23">
      <c r="A656" s="89" t="s">
        <v>25</v>
      </c>
      <c r="B656" s="90">
        <v>46126</v>
      </c>
      <c r="C656" s="91" t="str">
        <f t="shared" si="20"/>
        <v>4月第3周</v>
      </c>
      <c r="D656" s="89" t="s">
        <v>446</v>
      </c>
      <c r="E656" s="89" t="str">
        <f t="shared" si="21"/>
        <v>4月第3周--周2</v>
      </c>
      <c r="F656" s="92" t="s">
        <v>27</v>
      </c>
      <c r="G656" s="89" t="s">
        <v>63</v>
      </c>
      <c r="H656" s="92" t="str">
        <f>_xlfn.XLOOKUP(O656,匹配表1065!T:T,匹配表1065!W:W)</f>
        <v>南京市</v>
      </c>
      <c r="I656" s="89" t="str">
        <f>_xlfn.XLOOKUP(O656,匹配表1065!T:T,匹配表1065!X:X)</f>
        <v>PME2002</v>
      </c>
      <c r="J656" s="92" t="s">
        <v>84</v>
      </c>
      <c r="K656" s="89" cm="1">
        <f ca="1" t="array" ref="K656:L656">_xlfn.XLOOKUP(J656,匹配表1065!Y:Y,匹配表1065!AA:AB)</f>
        <v>31</v>
      </c>
      <c r="L656" s="89" t="str">
        <v>3个月以上</v>
      </c>
      <c r="M656" s="92" t="s">
        <v>30</v>
      </c>
      <c r="N656" s="92">
        <v>1</v>
      </c>
      <c r="O656" s="93" t="str">
        <f>_xlfn.XLOOKUP(P656,匹配表1065!U:U,匹配表1065!T:T)</f>
        <v>HO00000964</v>
      </c>
      <c r="P656" s="89" t="s">
        <v>90</v>
      </c>
      <c r="Q656" s="92" t="s">
        <v>283</v>
      </c>
      <c r="R656" s="89" t="str">
        <f>_xlfn.XLOOKUP(Q656,匹配表1065!L:L,匹配表1065!O:O)</f>
        <v>D</v>
      </c>
      <c r="S656" s="93" t="str">
        <f>IFERROR(_xlfn.XLOOKUP(Q656,匹配表1065!AI:AI,匹配表1065!AJ:AJ),"绿标")</f>
        <v>红标</v>
      </c>
      <c r="T656" s="93" t="str" cm="1">
        <f t="array" ref="T656:U656">_xlfn.XLOOKUP(Q656,匹配表1065!L:L,匹配表1065!M:N)</f>
        <v>疼痛</v>
      </c>
      <c r="U656" s="94" t="str">
        <v>疼痛科</v>
      </c>
      <c r="V656" s="95" t="s">
        <v>67</v>
      </c>
      <c r="W656" s="93">
        <f>_xlfn.XLOOKUP(M656,匹配表1065!D:D,匹配表1065!F:F)*N656</f>
        <v>12</v>
      </c>
    </row>
    <row r="657" customHeight="1" spans="1:23">
      <c r="A657" s="89" t="s">
        <v>25</v>
      </c>
      <c r="B657" s="90">
        <v>46126</v>
      </c>
      <c r="C657" s="91" t="str">
        <f t="shared" si="20"/>
        <v>4月第3周</v>
      </c>
      <c r="D657" s="89" t="s">
        <v>446</v>
      </c>
      <c r="E657" s="89" t="str">
        <f t="shared" si="21"/>
        <v>4月第3周--周2</v>
      </c>
      <c r="F657" s="92" t="s">
        <v>27</v>
      </c>
      <c r="G657" s="89" t="s">
        <v>63</v>
      </c>
      <c r="H657" s="92" t="str">
        <f>_xlfn.XLOOKUP(O657,匹配表1065!T:T,匹配表1065!W:W)</f>
        <v>南京市</v>
      </c>
      <c r="I657" s="89" t="str">
        <f>_xlfn.XLOOKUP(O657,匹配表1065!T:T,匹配表1065!X:X)</f>
        <v>PME2002</v>
      </c>
      <c r="J657" s="92" t="s">
        <v>84</v>
      </c>
      <c r="K657" s="89" cm="1">
        <f ca="1" t="array" ref="K657:L657">_xlfn.XLOOKUP(J657,匹配表1065!Y:Y,匹配表1065!AA:AB)</f>
        <v>31</v>
      </c>
      <c r="L657" s="89" t="str">
        <v>3个月以上</v>
      </c>
      <c r="M657" s="92" t="s">
        <v>35</v>
      </c>
      <c r="N657" s="92">
        <v>1</v>
      </c>
      <c r="O657" s="93" t="str">
        <f>_xlfn.XLOOKUP(P657,匹配表1065!U:U,匹配表1065!T:T)</f>
        <v>HO00000964</v>
      </c>
      <c r="P657" s="89" t="s">
        <v>90</v>
      </c>
      <c r="Q657" s="92" t="s">
        <v>283</v>
      </c>
      <c r="R657" s="89" t="str">
        <f>_xlfn.XLOOKUP(Q657,匹配表1065!L:L,匹配表1065!O:O)</f>
        <v>D</v>
      </c>
      <c r="S657" s="93" t="str">
        <f>IFERROR(_xlfn.XLOOKUP(Q657,匹配表1065!AI:AI,匹配表1065!AJ:AJ),"绿标")</f>
        <v>红标</v>
      </c>
      <c r="T657" s="93" t="str" cm="1">
        <f t="array" ref="T657:U657">_xlfn.XLOOKUP(Q657,匹配表1065!L:L,匹配表1065!M:N)</f>
        <v>疼痛</v>
      </c>
      <c r="U657" s="94" t="str">
        <v>疼痛科</v>
      </c>
      <c r="V657" s="95" t="s">
        <v>58</v>
      </c>
      <c r="W657" s="93">
        <f>_xlfn.XLOOKUP(M657,匹配表1065!D:D,匹配表1065!F:F)*N657</f>
        <v>4</v>
      </c>
    </row>
    <row r="658" customHeight="1" spans="1:23">
      <c r="A658" s="89" t="s">
        <v>25</v>
      </c>
      <c r="B658" s="90">
        <v>46126</v>
      </c>
      <c r="C658" s="91" t="str">
        <f t="shared" si="20"/>
        <v>4月第3周</v>
      </c>
      <c r="D658" s="89" t="s">
        <v>446</v>
      </c>
      <c r="E658" s="89" t="str">
        <f t="shared" si="21"/>
        <v>4月第3周--周2</v>
      </c>
      <c r="F658" s="92" t="s">
        <v>27</v>
      </c>
      <c r="G658" s="89" t="s">
        <v>63</v>
      </c>
      <c r="H658" s="92" t="str">
        <f>_xlfn.XLOOKUP(O658,匹配表1065!T:T,匹配表1065!W:W)</f>
        <v>南京市</v>
      </c>
      <c r="I658" s="89" t="str">
        <f>_xlfn.XLOOKUP(O658,匹配表1065!T:T,匹配表1065!X:X)</f>
        <v>PME2002</v>
      </c>
      <c r="J658" s="92" t="s">
        <v>84</v>
      </c>
      <c r="K658" s="89" cm="1">
        <f ca="1" t="array" ref="K658:L658">_xlfn.XLOOKUP(J658,匹配表1065!Y:Y,匹配表1065!AA:AB)</f>
        <v>31</v>
      </c>
      <c r="L658" s="89" t="str">
        <v>3个月以上</v>
      </c>
      <c r="M658" s="92" t="s">
        <v>35</v>
      </c>
      <c r="N658" s="92">
        <v>1</v>
      </c>
      <c r="O658" s="93" t="str">
        <f>_xlfn.XLOOKUP(P658,匹配表1065!U:U,匹配表1065!T:T)</f>
        <v>HO00000964</v>
      </c>
      <c r="P658" s="89" t="s">
        <v>90</v>
      </c>
      <c r="Q658" s="92" t="s">
        <v>281</v>
      </c>
      <c r="R658" s="89" t="str">
        <f>_xlfn.XLOOKUP(Q658,匹配表1065!L:L,匹配表1065!O:O)</f>
        <v>A</v>
      </c>
      <c r="S658" s="93" t="str">
        <f>IFERROR(_xlfn.XLOOKUP(Q658,匹配表1065!AI:AI,匹配表1065!AJ:AJ),"绿标")</f>
        <v>红标</v>
      </c>
      <c r="T658" s="93" t="str" cm="1">
        <f t="array" ref="T658:U658">_xlfn.XLOOKUP(Q658,匹配表1065!L:L,匹配表1065!M:N)</f>
        <v>头痛</v>
      </c>
      <c r="U658" s="94" t="str">
        <v>神经内科</v>
      </c>
      <c r="V658" s="95" t="s">
        <v>58</v>
      </c>
      <c r="W658" s="93">
        <f>_xlfn.XLOOKUP(M658,匹配表1065!D:D,匹配表1065!F:F)*N658</f>
        <v>4</v>
      </c>
    </row>
    <row r="659" customHeight="1" spans="1:23">
      <c r="A659" s="89" t="s">
        <v>25</v>
      </c>
      <c r="B659" s="90">
        <v>46126</v>
      </c>
      <c r="C659" s="91" t="str">
        <f t="shared" si="20"/>
        <v>4月第3周</v>
      </c>
      <c r="D659" s="89" t="s">
        <v>446</v>
      </c>
      <c r="E659" s="89" t="str">
        <f t="shared" si="21"/>
        <v>4月第3周--周2</v>
      </c>
      <c r="F659" s="92" t="s">
        <v>27</v>
      </c>
      <c r="G659" s="89" t="s">
        <v>63</v>
      </c>
      <c r="H659" s="92" t="str">
        <f>_xlfn.XLOOKUP(O659,匹配表1065!T:T,匹配表1065!W:W)</f>
        <v>南京市</v>
      </c>
      <c r="I659" s="89" t="str">
        <f>_xlfn.XLOOKUP(O659,匹配表1065!T:T,匹配表1065!X:X)</f>
        <v>PME2002</v>
      </c>
      <c r="J659" s="92" t="s">
        <v>84</v>
      </c>
      <c r="K659" s="89" cm="1">
        <f ca="1" t="array" ref="K659:L659">_xlfn.XLOOKUP(J659,匹配表1065!Y:Y,匹配表1065!AA:AB)</f>
        <v>31</v>
      </c>
      <c r="L659" s="89" t="str">
        <v>3个月以上</v>
      </c>
      <c r="M659" s="92" t="s">
        <v>35</v>
      </c>
      <c r="N659" s="92">
        <v>1</v>
      </c>
      <c r="O659" s="93" t="str">
        <f>_xlfn.XLOOKUP(P659,匹配表1065!U:U,匹配表1065!T:T)</f>
        <v>HO00000964</v>
      </c>
      <c r="P659" s="89" t="s">
        <v>90</v>
      </c>
      <c r="Q659" s="92" t="s">
        <v>213</v>
      </c>
      <c r="R659" s="89" t="str">
        <f>_xlfn.XLOOKUP(Q659,匹配表1065!L:L,匹配表1065!O:O)</f>
        <v>A</v>
      </c>
      <c r="S659" s="93" t="str">
        <f>IFERROR(_xlfn.XLOOKUP(Q659,匹配表1065!AI:AI,匹配表1065!AJ:AJ),"绿标")</f>
        <v>红标</v>
      </c>
      <c r="T659" s="93" t="str" cm="1">
        <f t="array" ref="T659:U659">_xlfn.XLOOKUP(Q659,匹配表1065!L:L,匹配表1065!M:N)</f>
        <v>头痛</v>
      </c>
      <c r="U659" s="94" t="str">
        <v>神经内科</v>
      </c>
      <c r="V659" s="95" t="s">
        <v>58</v>
      </c>
      <c r="W659" s="93">
        <f>_xlfn.XLOOKUP(M659,匹配表1065!D:D,匹配表1065!F:F)*N659</f>
        <v>4</v>
      </c>
    </row>
    <row r="660" customHeight="1" spans="1:23">
      <c r="A660" s="89" t="s">
        <v>25</v>
      </c>
      <c r="B660" s="90">
        <v>46126</v>
      </c>
      <c r="C660" s="91" t="str">
        <f t="shared" si="20"/>
        <v>4月第3周</v>
      </c>
      <c r="D660" s="89" t="s">
        <v>446</v>
      </c>
      <c r="E660" s="89" t="str">
        <f t="shared" si="21"/>
        <v>4月第3周--周2</v>
      </c>
      <c r="F660" s="92" t="s">
        <v>27</v>
      </c>
      <c r="G660" s="89" t="s">
        <v>63</v>
      </c>
      <c r="H660" s="92" t="str">
        <f>_xlfn.XLOOKUP(O660,匹配表1065!T:T,匹配表1065!W:W)</f>
        <v>南京市</v>
      </c>
      <c r="I660" s="89" t="str">
        <f>_xlfn.XLOOKUP(O660,匹配表1065!T:T,匹配表1065!X:X)</f>
        <v>PME2002</v>
      </c>
      <c r="J660" s="92" t="s">
        <v>84</v>
      </c>
      <c r="K660" s="89" cm="1">
        <f ca="1" t="array" ref="K660:L660">_xlfn.XLOOKUP(J660,匹配表1065!Y:Y,匹配表1065!AA:AB)</f>
        <v>31</v>
      </c>
      <c r="L660" s="89" t="str">
        <v>3个月以上</v>
      </c>
      <c r="M660" s="92" t="s">
        <v>35</v>
      </c>
      <c r="N660" s="92">
        <v>1</v>
      </c>
      <c r="O660" s="93" t="str">
        <f>_xlfn.XLOOKUP(P660,匹配表1065!U:U,匹配表1065!T:T)</f>
        <v>HO00000964</v>
      </c>
      <c r="P660" s="89" t="s">
        <v>90</v>
      </c>
      <c r="Q660" s="92" t="s">
        <v>484</v>
      </c>
      <c r="R660" s="89" t="str">
        <f>_xlfn.XLOOKUP(Q660,匹配表1065!L:L,匹配表1065!O:O)</f>
        <v>B</v>
      </c>
      <c r="S660" s="93" t="str">
        <f>IFERROR(_xlfn.XLOOKUP(Q660,匹配表1065!AI:AI,匹配表1065!AJ:AJ),"绿标")</f>
        <v>绿标</v>
      </c>
      <c r="T660" s="93" t="str" cm="1">
        <f t="array" ref="T660:U660">_xlfn.XLOOKUP(Q660,匹配表1065!L:L,匹配表1065!M:N)</f>
        <v>癫痫</v>
      </c>
      <c r="U660" s="94" t="str">
        <v>神经内科</v>
      </c>
      <c r="V660" s="95" t="s">
        <v>58</v>
      </c>
      <c r="W660" s="93">
        <f>_xlfn.XLOOKUP(M660,匹配表1065!D:D,匹配表1065!F:F)*N660</f>
        <v>4</v>
      </c>
    </row>
    <row r="661" customHeight="1" spans="1:23">
      <c r="A661" s="89" t="s">
        <v>25</v>
      </c>
      <c r="B661" s="90">
        <v>46126</v>
      </c>
      <c r="C661" s="91" t="str">
        <f t="shared" si="20"/>
        <v>4月第3周</v>
      </c>
      <c r="D661" s="89" t="s">
        <v>446</v>
      </c>
      <c r="E661" s="89" t="str">
        <f t="shared" si="21"/>
        <v>4月第3周--周2</v>
      </c>
      <c r="F661" s="92" t="s">
        <v>27</v>
      </c>
      <c r="G661" s="89" t="s">
        <v>63</v>
      </c>
      <c r="H661" s="92" t="str">
        <f>_xlfn.XLOOKUP(O661,匹配表1065!T:T,匹配表1065!W:W)</f>
        <v>南京市</v>
      </c>
      <c r="I661" s="89" t="str">
        <f>_xlfn.XLOOKUP(O661,匹配表1065!T:T,匹配表1065!X:X)</f>
        <v>PME2001</v>
      </c>
      <c r="J661" s="92" t="s">
        <v>77</v>
      </c>
      <c r="K661" s="89" cm="1">
        <f ca="1" t="array" ref="K661:L661">_xlfn.XLOOKUP(J661,匹配表1065!Y:Y,匹配表1065!AA:AB)</f>
        <v>8</v>
      </c>
      <c r="L661" s="89" t="str">
        <v>3个月以上</v>
      </c>
      <c r="M661" s="92" t="s">
        <v>30</v>
      </c>
      <c r="N661" s="92">
        <v>1</v>
      </c>
      <c r="O661" s="93" t="str">
        <f>_xlfn.XLOOKUP(P661,匹配表1065!U:U,匹配表1065!T:T)</f>
        <v>HO00000958</v>
      </c>
      <c r="P661" s="89" t="s">
        <v>65</v>
      </c>
      <c r="Q661" s="92" t="s">
        <v>78</v>
      </c>
      <c r="R661" s="89" t="str">
        <f>_xlfn.XLOOKUP(Q661,匹配表1065!L:L,匹配表1065!O:O)</f>
        <v>C</v>
      </c>
      <c r="S661" s="93" t="str">
        <f>IFERROR(_xlfn.XLOOKUP(Q661,匹配表1065!AI:AI,匹配表1065!AJ:AJ),"绿标")</f>
        <v>绿标</v>
      </c>
      <c r="T661" s="93" t="str" cm="1">
        <f t="array" ref="T661:U661">_xlfn.XLOOKUP(Q661,匹配表1065!L:L,匹配表1065!M:N)</f>
        <v>眩晕</v>
      </c>
      <c r="U661" s="94" t="str">
        <v>神经内科</v>
      </c>
      <c r="V661" s="95" t="s">
        <v>70</v>
      </c>
      <c r="W661" s="93">
        <f>_xlfn.XLOOKUP(M661,匹配表1065!D:D,匹配表1065!F:F)*N661</f>
        <v>12</v>
      </c>
    </row>
    <row r="662" customHeight="1" spans="1:23">
      <c r="A662" s="89" t="s">
        <v>25</v>
      </c>
      <c r="B662" s="90">
        <v>46126</v>
      </c>
      <c r="C662" s="91" t="str">
        <f t="shared" si="20"/>
        <v>4月第3周</v>
      </c>
      <c r="D662" s="89" t="s">
        <v>446</v>
      </c>
      <c r="E662" s="89" t="str">
        <f t="shared" si="21"/>
        <v>4月第3周--周2</v>
      </c>
      <c r="F662" s="92" t="s">
        <v>27</v>
      </c>
      <c r="G662" s="92" t="s">
        <v>92</v>
      </c>
      <c r="H662" s="92" t="str">
        <f>_xlfn.XLOOKUP(O662,匹配表1065!T:T,匹配表1065!W:W)</f>
        <v>合肥市</v>
      </c>
      <c r="I662" s="89" t="str">
        <f>_xlfn.XLOOKUP(O662,匹配表1065!T:T,匹配表1065!X:X)</f>
        <v>PME2047</v>
      </c>
      <c r="J662" s="92" t="s">
        <v>97</v>
      </c>
      <c r="K662" s="89" cm="1">
        <f ca="1" t="array" ref="K662:L662">_xlfn.XLOOKUP(J662,匹配表1065!Y:Y,匹配表1065!AA:AB)</f>
        <v>2</v>
      </c>
      <c r="L662" s="89" t="str">
        <v>3个月以内</v>
      </c>
      <c r="M662" s="92" t="s">
        <v>30</v>
      </c>
      <c r="N662" s="92">
        <v>1</v>
      </c>
      <c r="O662" s="93" t="str">
        <f>_xlfn.XLOOKUP(P662,匹配表1065!U:U,匹配表1065!T:T)</f>
        <v>HO00000005</v>
      </c>
      <c r="P662" s="89" t="s">
        <v>98</v>
      </c>
      <c r="Q662" s="92" t="s">
        <v>208</v>
      </c>
      <c r="R662" s="89" t="str">
        <f>_xlfn.XLOOKUP(Q662,匹配表1065!L:L,匹配表1065!O:O)</f>
        <v>A</v>
      </c>
      <c r="S662" s="93" t="str">
        <f>IFERROR(_xlfn.XLOOKUP(Q662,匹配表1065!AI:AI,匹配表1065!AJ:AJ),"绿标")</f>
        <v>黑标</v>
      </c>
      <c r="T662" s="93" t="str" cm="1">
        <f t="array" ref="T662:U662">_xlfn.XLOOKUP(Q662,匹配表1065!L:L,匹配表1065!M:N)</f>
        <v>头痛</v>
      </c>
      <c r="U662" s="94" t="str">
        <v>神经内科</v>
      </c>
      <c r="V662" s="95" t="s">
        <v>58</v>
      </c>
      <c r="W662" s="93">
        <f>_xlfn.XLOOKUP(M662,匹配表1065!D:D,匹配表1065!F:F)*N662</f>
        <v>12</v>
      </c>
    </row>
    <row r="663" customHeight="1" spans="1:23">
      <c r="A663" s="89" t="s">
        <v>25</v>
      </c>
      <c r="B663" s="90">
        <v>46126</v>
      </c>
      <c r="C663" s="91" t="str">
        <f t="shared" si="20"/>
        <v>4月第3周</v>
      </c>
      <c r="D663" s="89" t="s">
        <v>446</v>
      </c>
      <c r="E663" s="89" t="str">
        <f t="shared" si="21"/>
        <v>4月第3周--周2</v>
      </c>
      <c r="F663" s="92" t="s">
        <v>27</v>
      </c>
      <c r="G663" s="92" t="s">
        <v>92</v>
      </c>
      <c r="H663" s="92" t="str">
        <f>_xlfn.XLOOKUP(O663,匹配表1065!T:T,匹配表1065!W:W)</f>
        <v>合肥市</v>
      </c>
      <c r="I663" s="89" t="str">
        <f>_xlfn.XLOOKUP(O663,匹配表1065!T:T,匹配表1065!X:X)</f>
        <v>PME2047</v>
      </c>
      <c r="J663" s="92" t="s">
        <v>97</v>
      </c>
      <c r="K663" s="89" cm="1">
        <f ca="1" t="array" ref="K663:L663">_xlfn.XLOOKUP(J663,匹配表1065!Y:Y,匹配表1065!AA:AB)</f>
        <v>2</v>
      </c>
      <c r="L663" s="89" t="str">
        <v>3个月以内</v>
      </c>
      <c r="M663" s="92" t="s">
        <v>35</v>
      </c>
      <c r="N663" s="92">
        <v>1</v>
      </c>
      <c r="O663" s="93" t="str">
        <f>_xlfn.XLOOKUP(P663,匹配表1065!U:U,匹配表1065!T:T)</f>
        <v>HO00000005</v>
      </c>
      <c r="P663" s="89" t="s">
        <v>98</v>
      </c>
      <c r="Q663" s="92" t="s">
        <v>99</v>
      </c>
      <c r="R663" s="89" t="str">
        <f>_xlfn.XLOOKUP(Q663,匹配表1065!L:L,匹配表1065!O:O)</f>
        <v>C</v>
      </c>
      <c r="S663" s="93" t="str">
        <f>IFERROR(_xlfn.XLOOKUP(Q663,匹配表1065!AI:AI,匹配表1065!AJ:AJ),"绿标")</f>
        <v>黑标</v>
      </c>
      <c r="T663" s="93" t="str" cm="1">
        <f t="array" ref="T663:U663">_xlfn.XLOOKUP(Q663,匹配表1065!L:L,匹配表1065!M:N)</f>
        <v>眩晕</v>
      </c>
      <c r="U663" s="94" t="str">
        <v>耳鼻喉科</v>
      </c>
      <c r="V663" s="95" t="s">
        <v>100</v>
      </c>
      <c r="W663" s="93">
        <f>_xlfn.XLOOKUP(M663,匹配表1065!D:D,匹配表1065!F:F)*N663</f>
        <v>4</v>
      </c>
    </row>
    <row r="664" customHeight="1" spans="1:23">
      <c r="A664" s="89" t="s">
        <v>25</v>
      </c>
      <c r="B664" s="90">
        <v>46126</v>
      </c>
      <c r="C664" s="91" t="str">
        <f t="shared" si="20"/>
        <v>4月第3周</v>
      </c>
      <c r="D664" s="89" t="s">
        <v>446</v>
      </c>
      <c r="E664" s="89" t="str">
        <f t="shared" si="21"/>
        <v>4月第3周--周2</v>
      </c>
      <c r="F664" s="92" t="s">
        <v>27</v>
      </c>
      <c r="G664" s="92" t="s">
        <v>92</v>
      </c>
      <c r="H664" s="92" t="str">
        <f>_xlfn.XLOOKUP(O664,匹配表1065!T:T,匹配表1065!W:W)</f>
        <v>合肥市</v>
      </c>
      <c r="I664" s="89" t="str">
        <f>_xlfn.XLOOKUP(O664,匹配表1065!T:T,匹配表1065!X:X)</f>
        <v>PME2007</v>
      </c>
      <c r="J664" s="92" t="s">
        <v>93</v>
      </c>
      <c r="K664" s="89" cm="1">
        <f ca="1" t="array" ref="K664:L664">_xlfn.XLOOKUP(J664,匹配表1065!Y:Y,匹配表1065!AA:AB)</f>
        <v>9</v>
      </c>
      <c r="L664" s="89" t="str">
        <v>3个月以上</v>
      </c>
      <c r="M664" s="92" t="s">
        <v>55</v>
      </c>
      <c r="N664" s="92">
        <v>1</v>
      </c>
      <c r="O664" s="93" t="str">
        <f>_xlfn.XLOOKUP(P664,匹配表1065!U:U,匹配表1065!T:T)</f>
        <v>HO00000001</v>
      </c>
      <c r="P664" s="89" t="s">
        <v>94</v>
      </c>
      <c r="Q664" s="92" t="s">
        <v>96</v>
      </c>
      <c r="R664" s="89" t="str">
        <f>_xlfn.XLOOKUP(Q664,匹配表1065!L:L,匹配表1065!O:O)</f>
        <v>B</v>
      </c>
      <c r="S664" s="93" t="str">
        <f>IFERROR(_xlfn.XLOOKUP(Q664,匹配表1065!AI:AI,匹配表1065!AJ:AJ),"绿标")</f>
        <v>黑标</v>
      </c>
      <c r="T664" s="93" t="str" cm="1">
        <f t="array" ref="T664:U664">_xlfn.XLOOKUP(Q664,匹配表1065!L:L,匹配表1065!M:N)</f>
        <v>脑血管</v>
      </c>
      <c r="U664" s="94" t="str">
        <v>神经内科</v>
      </c>
      <c r="V664" s="95" t="s">
        <v>33</v>
      </c>
      <c r="W664" s="93">
        <f>_xlfn.XLOOKUP(M664,匹配表1065!D:D,匹配表1065!F:F)*N664</f>
        <v>8</v>
      </c>
    </row>
    <row r="665" customHeight="1" spans="1:23">
      <c r="A665" s="89" t="s">
        <v>25</v>
      </c>
      <c r="B665" s="90">
        <v>46126</v>
      </c>
      <c r="C665" s="91" t="str">
        <f t="shared" si="20"/>
        <v>4月第3周</v>
      </c>
      <c r="D665" s="89" t="s">
        <v>446</v>
      </c>
      <c r="E665" s="89" t="str">
        <f t="shared" si="21"/>
        <v>4月第3周--周2</v>
      </c>
      <c r="F665" s="92" t="s">
        <v>27</v>
      </c>
      <c r="G665" s="92" t="s">
        <v>28</v>
      </c>
      <c r="H665" s="92" t="str">
        <f>_xlfn.XLOOKUP(O665,匹配表1065!T:T,匹配表1065!W:W)</f>
        <v>南京市</v>
      </c>
      <c r="I665" s="89" t="str">
        <f>_xlfn.XLOOKUP(O665,匹配表1065!T:T,匹配表1065!X:X)</f>
        <v>PME2039</v>
      </c>
      <c r="J665" s="92" t="s">
        <v>39</v>
      </c>
      <c r="K665" s="89" cm="1">
        <f ca="1" t="array" ref="K665:L665">_xlfn.XLOOKUP(J665,匹配表1065!Y:Y,匹配表1065!AA:AB)</f>
        <v>7</v>
      </c>
      <c r="L665" s="89" t="str">
        <v>3个月以上</v>
      </c>
      <c r="M665" s="92" t="s">
        <v>30</v>
      </c>
      <c r="N665" s="92">
        <v>1</v>
      </c>
      <c r="O665" s="93" t="str">
        <f>_xlfn.XLOOKUP(P665,匹配表1065!U:U,匹配表1065!T:T)</f>
        <v>HO00000971</v>
      </c>
      <c r="P665" s="89" t="s">
        <v>40</v>
      </c>
      <c r="Q665" s="92" t="s">
        <v>41</v>
      </c>
      <c r="R665" s="89" t="str">
        <f>_xlfn.XLOOKUP(Q665,匹配表1065!L:L,匹配表1065!O:O)</f>
        <v>A</v>
      </c>
      <c r="S665" s="93" t="str">
        <f>IFERROR(_xlfn.XLOOKUP(Q665,匹配表1065!AI:AI,匹配表1065!AJ:AJ),"绿标")</f>
        <v>绿标</v>
      </c>
      <c r="T665" s="93" t="str" cm="1">
        <f t="array" ref="T665:U665">_xlfn.XLOOKUP(Q665,匹配表1065!L:L,匹配表1065!M:N)</f>
        <v>头痛</v>
      </c>
      <c r="U665" s="94" t="str">
        <v>神经内科</v>
      </c>
      <c r="V665" s="95" t="s">
        <v>67</v>
      </c>
      <c r="W665" s="93">
        <f>_xlfn.XLOOKUP(M665,匹配表1065!D:D,匹配表1065!F:F)*N665</f>
        <v>12</v>
      </c>
    </row>
    <row r="666" customHeight="1" spans="1:23">
      <c r="A666" s="89" t="s">
        <v>25</v>
      </c>
      <c r="B666" s="90">
        <v>46126</v>
      </c>
      <c r="C666" s="91" t="str">
        <f t="shared" si="20"/>
        <v>4月第3周</v>
      </c>
      <c r="D666" s="89" t="s">
        <v>446</v>
      </c>
      <c r="E666" s="89" t="str">
        <f t="shared" si="21"/>
        <v>4月第3周--周2</v>
      </c>
      <c r="F666" s="92" t="s">
        <v>27</v>
      </c>
      <c r="G666" s="92" t="s">
        <v>28</v>
      </c>
      <c r="H666" s="92" t="str">
        <f>_xlfn.XLOOKUP(O666,匹配表1065!T:T,匹配表1065!W:W)</f>
        <v>南京市</v>
      </c>
      <c r="I666" s="89" t="str">
        <f>_xlfn.XLOOKUP(O666,匹配表1065!T:T,匹配表1065!X:X)</f>
        <v>PME2006</v>
      </c>
      <c r="J666" s="92" t="s">
        <v>29</v>
      </c>
      <c r="K666" s="89" cm="1">
        <f ca="1" t="array" ref="K666:L666">_xlfn.XLOOKUP(J666,匹配表1065!Y:Y,匹配表1065!AA:AB)</f>
        <v>15</v>
      </c>
      <c r="L666" s="89" t="str">
        <v>3个月以上</v>
      </c>
      <c r="M666" s="92" t="s">
        <v>30</v>
      </c>
      <c r="N666" s="92">
        <v>1</v>
      </c>
      <c r="O666" s="93" t="str">
        <f>_xlfn.XLOOKUP(P666,匹配表1065!U:U,匹配表1065!T:T)</f>
        <v>HO00000965</v>
      </c>
      <c r="P666" s="89" t="s">
        <v>31</v>
      </c>
      <c r="Q666" s="92" t="s">
        <v>485</v>
      </c>
      <c r="R666" s="89" t="str">
        <f>_xlfn.XLOOKUP(Q666,匹配表1065!L:L,匹配表1065!O:O)</f>
        <v>A</v>
      </c>
      <c r="S666" s="93" t="str">
        <f>IFERROR(_xlfn.XLOOKUP(Q666,匹配表1065!AI:AI,匹配表1065!AJ:AJ),"绿标")</f>
        <v>绿标</v>
      </c>
      <c r="T666" s="93" t="str" cm="1">
        <f t="array" ref="T666:U666">_xlfn.XLOOKUP(Q666,匹配表1065!L:L,匹配表1065!M:N)</f>
        <v>头痛</v>
      </c>
      <c r="U666" s="94" t="str">
        <v>神经内科</v>
      </c>
      <c r="V666" s="95" t="s">
        <v>42</v>
      </c>
      <c r="W666" s="93">
        <f>_xlfn.XLOOKUP(M666,匹配表1065!D:D,匹配表1065!F:F)*N666</f>
        <v>12</v>
      </c>
    </row>
    <row r="667" customHeight="1" spans="1:23">
      <c r="A667" s="89" t="s">
        <v>25</v>
      </c>
      <c r="B667" s="90">
        <v>46126</v>
      </c>
      <c r="C667" s="91" t="str">
        <f t="shared" si="20"/>
        <v>4月第3周</v>
      </c>
      <c r="D667" s="89" t="s">
        <v>446</v>
      </c>
      <c r="E667" s="89" t="str">
        <f t="shared" si="21"/>
        <v>4月第3周--周2</v>
      </c>
      <c r="F667" s="92" t="s">
        <v>27</v>
      </c>
      <c r="G667" s="92" t="s">
        <v>28</v>
      </c>
      <c r="H667" s="92" t="str">
        <f>_xlfn.XLOOKUP(O667,匹配表1065!T:T,匹配表1065!W:W)</f>
        <v>南京市</v>
      </c>
      <c r="I667" s="89" t="str">
        <f>_xlfn.XLOOKUP(O667,匹配表1065!T:T,匹配表1065!X:X)</f>
        <v>PME2006</v>
      </c>
      <c r="J667" s="92" t="s">
        <v>29</v>
      </c>
      <c r="K667" s="89" cm="1">
        <f ca="1" t="array" ref="K667:L667">_xlfn.XLOOKUP(J667,匹配表1065!Y:Y,匹配表1065!AA:AB)</f>
        <v>15</v>
      </c>
      <c r="L667" s="89" t="str">
        <v>3个月以上</v>
      </c>
      <c r="M667" s="92" t="s">
        <v>35</v>
      </c>
      <c r="N667" s="92">
        <v>1</v>
      </c>
      <c r="O667" s="93" t="str">
        <f>_xlfn.XLOOKUP(P667,匹配表1065!U:U,匹配表1065!T:T)</f>
        <v>HO00000959</v>
      </c>
      <c r="P667" s="89" t="s">
        <v>196</v>
      </c>
      <c r="Q667" s="92" t="s">
        <v>197</v>
      </c>
      <c r="R667" s="89" t="str">
        <f>_xlfn.XLOOKUP(Q667,匹配表1065!L:L,匹配表1065!O:O)</f>
        <v>C</v>
      </c>
      <c r="S667" s="93" t="str">
        <f>IFERROR(_xlfn.XLOOKUP(Q667,匹配表1065!AI:AI,匹配表1065!AJ:AJ),"绿标")</f>
        <v>红标</v>
      </c>
      <c r="T667" s="93" t="str" cm="1">
        <f t="array" ref="T667:U667">_xlfn.XLOOKUP(Q667,匹配表1065!L:L,匹配表1065!M:N)</f>
        <v>眩晕</v>
      </c>
      <c r="U667" s="94" t="str">
        <v>神经内科</v>
      </c>
      <c r="V667" s="95" t="s">
        <v>70</v>
      </c>
      <c r="W667" s="93">
        <f>_xlfn.XLOOKUP(M667,匹配表1065!D:D,匹配表1065!F:F)*N667</f>
        <v>4</v>
      </c>
    </row>
    <row r="668" customHeight="1" spans="1:23">
      <c r="A668" s="89" t="s">
        <v>25</v>
      </c>
      <c r="B668" s="90">
        <v>46126</v>
      </c>
      <c r="C668" s="91" t="str">
        <f t="shared" si="20"/>
        <v>4月第3周</v>
      </c>
      <c r="D668" s="89" t="s">
        <v>446</v>
      </c>
      <c r="E668" s="89" t="str">
        <f t="shared" si="21"/>
        <v>4月第3周--周2</v>
      </c>
      <c r="F668" s="92" t="s">
        <v>27</v>
      </c>
      <c r="G668" s="92" t="s">
        <v>28</v>
      </c>
      <c r="H668" s="92" t="str">
        <f>_xlfn.XLOOKUP(O668,匹配表1065!T:T,匹配表1065!W:W)</f>
        <v>常州市</v>
      </c>
      <c r="I668" s="89" t="str">
        <f>_xlfn.XLOOKUP(O668,匹配表1065!T:T,匹配表1065!X:X)</f>
        <v>PME2015</v>
      </c>
      <c r="J668" s="92" t="s">
        <v>45</v>
      </c>
      <c r="K668" s="89" cm="1">
        <f ca="1" t="array" ref="K668:L668">_xlfn.XLOOKUP(J668,匹配表1065!Y:Y,匹配表1065!AA:AB)</f>
        <v>9</v>
      </c>
      <c r="L668" s="89" t="str">
        <v>3个月以上</v>
      </c>
      <c r="M668" s="92" t="s">
        <v>35</v>
      </c>
      <c r="N668" s="92">
        <v>1</v>
      </c>
      <c r="O668" s="93" t="str">
        <f>_xlfn.XLOOKUP(P668,匹配表1065!U:U,匹配表1065!T:T)</f>
        <v>HO00000940</v>
      </c>
      <c r="P668" s="89" t="s">
        <v>203</v>
      </c>
      <c r="Q668" s="92" t="s">
        <v>373</v>
      </c>
      <c r="R668" s="89" t="str">
        <f>_xlfn.XLOOKUP(Q668,匹配表1065!L:L,匹配表1065!O:O)</f>
        <v>C</v>
      </c>
      <c r="S668" s="93" t="str">
        <f>IFERROR(_xlfn.XLOOKUP(Q668,匹配表1065!AI:AI,匹配表1065!AJ:AJ),"绿标")</f>
        <v>绿标</v>
      </c>
      <c r="T668" s="93" t="str" cm="1">
        <f t="array" ref="T668:U668">_xlfn.XLOOKUP(Q668,匹配表1065!L:L,匹配表1065!M:N)</f>
        <v>眩晕</v>
      </c>
      <c r="U668" s="94" t="str">
        <v>耳鼻喉科</v>
      </c>
      <c r="V668" s="95" t="s">
        <v>42</v>
      </c>
      <c r="W668" s="93">
        <f>_xlfn.XLOOKUP(M668,匹配表1065!D:D,匹配表1065!F:F)*N668</f>
        <v>4</v>
      </c>
    </row>
    <row r="669" customHeight="1" spans="1:23">
      <c r="A669" s="89" t="s">
        <v>25</v>
      </c>
      <c r="B669" s="90">
        <v>46126</v>
      </c>
      <c r="C669" s="91" t="str">
        <f t="shared" si="20"/>
        <v>4月第3周</v>
      </c>
      <c r="D669" s="89" t="s">
        <v>446</v>
      </c>
      <c r="E669" s="89" t="str">
        <f t="shared" si="21"/>
        <v>4月第3周--周2</v>
      </c>
      <c r="F669" s="92" t="s">
        <v>27</v>
      </c>
      <c r="G669" s="92" t="s">
        <v>28</v>
      </c>
      <c r="H669" s="92" t="str">
        <f>_xlfn.XLOOKUP(O669,匹配表1065!T:T,匹配表1065!W:W)</f>
        <v>常州市</v>
      </c>
      <c r="I669" s="89" t="str">
        <f>_xlfn.XLOOKUP(O669,匹配表1065!T:T,匹配表1065!X:X)</f>
        <v>PME2015</v>
      </c>
      <c r="J669" s="92" t="s">
        <v>45</v>
      </c>
      <c r="K669" s="89" cm="1">
        <f ca="1" t="array" ref="K669:L669">_xlfn.XLOOKUP(J669,匹配表1065!Y:Y,匹配表1065!AA:AB)</f>
        <v>9</v>
      </c>
      <c r="L669" s="89" t="str">
        <v>3个月以上</v>
      </c>
      <c r="M669" s="92" t="s">
        <v>35</v>
      </c>
      <c r="N669" s="92">
        <v>1</v>
      </c>
      <c r="O669" s="93" t="str">
        <f>_xlfn.XLOOKUP(P669,匹配表1065!U:U,匹配表1065!T:T)</f>
        <v>HO00000978</v>
      </c>
      <c r="P669" s="89" t="s">
        <v>374</v>
      </c>
      <c r="Q669" s="92" t="s">
        <v>486</v>
      </c>
      <c r="R669" s="89" t="str">
        <f>_xlfn.XLOOKUP(Q669,匹配表1065!L:L,匹配表1065!O:O)</f>
        <v>B</v>
      </c>
      <c r="S669" s="93" t="str">
        <f>IFERROR(_xlfn.XLOOKUP(Q669,匹配表1065!AI:AI,匹配表1065!AJ:AJ),"绿标")</f>
        <v>绿标</v>
      </c>
      <c r="T669" s="93" t="str" cm="1">
        <f t="array" ref="T669:U669">_xlfn.XLOOKUP(Q669,匹配表1065!L:L,匹配表1065!M:N)</f>
        <v>脑血管</v>
      </c>
      <c r="U669" s="94" t="str">
        <v>神经内科</v>
      </c>
      <c r="V669" s="95" t="s">
        <v>58</v>
      </c>
      <c r="W669" s="93">
        <f>_xlfn.XLOOKUP(M669,匹配表1065!D:D,匹配表1065!F:F)*N669</f>
        <v>4</v>
      </c>
    </row>
    <row r="670" customHeight="1" spans="1:23">
      <c r="A670" s="89" t="s">
        <v>25</v>
      </c>
      <c r="B670" s="90">
        <v>46126</v>
      </c>
      <c r="C670" s="91" t="str">
        <f t="shared" si="20"/>
        <v>4月第3周</v>
      </c>
      <c r="D670" s="89" t="s">
        <v>446</v>
      </c>
      <c r="E670" s="89" t="str">
        <f t="shared" si="21"/>
        <v>4月第3周--周2</v>
      </c>
      <c r="F670" s="92" t="s">
        <v>27</v>
      </c>
      <c r="G670" s="92" t="s">
        <v>28</v>
      </c>
      <c r="H670" s="92" t="str">
        <f>_xlfn.XLOOKUP(O670,匹配表1065!T:T,匹配表1065!W:W)</f>
        <v>南京市</v>
      </c>
      <c r="I670" s="89" t="str">
        <f>_xlfn.XLOOKUP(O670,匹配表1065!T:T,匹配表1065!X:X)</f>
        <v>PME2004</v>
      </c>
      <c r="J670" s="92" t="s">
        <v>34</v>
      </c>
      <c r="K670" s="89" cm="1">
        <f ca="1" t="array" ref="K670:L670">_xlfn.XLOOKUP(J670,匹配表1065!Y:Y,匹配表1065!AA:AB)</f>
        <v>11</v>
      </c>
      <c r="L670" s="89" t="str">
        <v>3个月以上</v>
      </c>
      <c r="M670" s="92" t="s">
        <v>35</v>
      </c>
      <c r="N670" s="92">
        <v>1</v>
      </c>
      <c r="O670" s="93" t="str">
        <f>_xlfn.XLOOKUP(P670,匹配表1065!U:U,匹配表1065!T:T)</f>
        <v>HO00000960</v>
      </c>
      <c r="P670" s="89" t="s">
        <v>272</v>
      </c>
      <c r="Q670" s="92" t="s">
        <v>441</v>
      </c>
      <c r="R670" s="89" t="str">
        <f>_xlfn.XLOOKUP(Q670,匹配表1065!L:L,匹配表1065!O:O)</f>
        <v>B</v>
      </c>
      <c r="S670" s="93" t="str">
        <f>IFERROR(_xlfn.XLOOKUP(Q670,匹配表1065!AI:AI,匹配表1065!AJ:AJ),"绿标")</f>
        <v>绿标</v>
      </c>
      <c r="T670" s="93" t="str" cm="1">
        <f t="array" ref="T670:U670">_xlfn.XLOOKUP(Q670,匹配表1065!L:L,匹配表1065!M:N)</f>
        <v>脑血管</v>
      </c>
      <c r="U670" s="94" t="str">
        <v>神经内科</v>
      </c>
      <c r="V670" s="95" t="s">
        <v>33</v>
      </c>
      <c r="W670" s="93">
        <f>_xlfn.XLOOKUP(M670,匹配表1065!D:D,匹配表1065!F:F)*N670</f>
        <v>4</v>
      </c>
    </row>
    <row r="671" customHeight="1" spans="1:23">
      <c r="A671" s="89" t="s">
        <v>25</v>
      </c>
      <c r="B671" s="90">
        <v>46126</v>
      </c>
      <c r="C671" s="91" t="str">
        <f t="shared" si="20"/>
        <v>4月第3周</v>
      </c>
      <c r="D671" s="89" t="s">
        <v>446</v>
      </c>
      <c r="E671" s="89" t="str">
        <f t="shared" si="21"/>
        <v>4月第3周--周2</v>
      </c>
      <c r="F671" s="92" t="s">
        <v>27</v>
      </c>
      <c r="G671" s="92" t="s">
        <v>28</v>
      </c>
      <c r="H671" s="92" t="str">
        <f>_xlfn.XLOOKUP(O671,匹配表1065!T:T,匹配表1065!W:W)</f>
        <v>南京市</v>
      </c>
      <c r="I671" s="89" t="str">
        <f>_xlfn.XLOOKUP(O671,匹配表1065!T:T,匹配表1065!X:X)</f>
        <v>PME2004</v>
      </c>
      <c r="J671" s="92" t="s">
        <v>34</v>
      </c>
      <c r="K671" s="89" cm="1">
        <f ca="1" t="array" ref="K671:L671">_xlfn.XLOOKUP(J671,匹配表1065!Y:Y,匹配表1065!AA:AB)</f>
        <v>11</v>
      </c>
      <c r="L671" s="89" t="str">
        <v>3个月以上</v>
      </c>
      <c r="M671" s="92" t="s">
        <v>35</v>
      </c>
      <c r="N671" s="92">
        <v>1</v>
      </c>
      <c r="O671" s="93" t="str">
        <f>_xlfn.XLOOKUP(P671,匹配表1065!U:U,匹配表1065!T:T)</f>
        <v>HO00000972</v>
      </c>
      <c r="P671" s="89" t="s">
        <v>36</v>
      </c>
      <c r="Q671" s="92" t="s">
        <v>370</v>
      </c>
      <c r="R671" s="89" t="str">
        <f>_xlfn.XLOOKUP(Q671,匹配表1065!L:L,匹配表1065!O:O)</f>
        <v>A</v>
      </c>
      <c r="S671" s="93" t="str">
        <f>IFERROR(_xlfn.XLOOKUP(Q671,匹配表1065!AI:AI,匹配表1065!AJ:AJ),"绿标")</f>
        <v>绿标</v>
      </c>
      <c r="T671" s="93" t="str" cm="1">
        <f t="array" ref="T671:U671">_xlfn.XLOOKUP(Q671,匹配表1065!L:L,匹配表1065!M:N)</f>
        <v>头痛</v>
      </c>
      <c r="U671" s="94" t="str">
        <v>神经内科</v>
      </c>
      <c r="V671" s="95" t="s">
        <v>33</v>
      </c>
      <c r="W671" s="93">
        <f>_xlfn.XLOOKUP(M671,匹配表1065!D:D,匹配表1065!F:F)*N671</f>
        <v>4</v>
      </c>
    </row>
    <row r="672" customHeight="1" spans="1:23">
      <c r="A672" s="89" t="s">
        <v>25</v>
      </c>
      <c r="B672" s="90">
        <v>46126</v>
      </c>
      <c r="C672" s="91" t="str">
        <f t="shared" si="20"/>
        <v>4月第3周</v>
      </c>
      <c r="D672" s="89" t="s">
        <v>446</v>
      </c>
      <c r="E672" s="89" t="str">
        <f t="shared" si="21"/>
        <v>4月第3周--周2</v>
      </c>
      <c r="F672" s="92" t="s">
        <v>27</v>
      </c>
      <c r="G672" s="92" t="s">
        <v>28</v>
      </c>
      <c r="H672" s="92" t="str">
        <f>_xlfn.XLOOKUP(O672,匹配表1065!T:T,匹配表1065!W:W)</f>
        <v>南京市</v>
      </c>
      <c r="I672" s="89" t="str">
        <f>_xlfn.XLOOKUP(O672,匹配表1065!T:T,匹配表1065!X:X)</f>
        <v>PME2040</v>
      </c>
      <c r="J672" s="89" t="s">
        <v>50</v>
      </c>
      <c r="K672" s="89" t="e" cm="1">
        <f ca="1" t="array" ref="K672">_xlfn.XLOOKUP(J672,匹配表1065!Y:Y,匹配表1065!AA:AB)</f>
        <v>#N/A</v>
      </c>
      <c r="L672" s="89"/>
      <c r="M672" s="92" t="s">
        <v>133</v>
      </c>
      <c r="N672" s="92">
        <v>1</v>
      </c>
      <c r="O672" s="93" t="str">
        <f>_xlfn.XLOOKUP(P672,匹配表1065!U:U,匹配表1065!T:T)</f>
        <v>HO00000966</v>
      </c>
      <c r="P672" s="89" t="s">
        <v>51</v>
      </c>
      <c r="Q672" s="92" t="s">
        <v>199</v>
      </c>
      <c r="R672" s="89" t="str">
        <f>_xlfn.XLOOKUP(Q672,匹配表1065!L:L,匹配表1065!O:O)</f>
        <v>A</v>
      </c>
      <c r="S672" s="93" t="str">
        <f>IFERROR(_xlfn.XLOOKUP(Q672,匹配表1065!AI:AI,匹配表1065!AJ:AJ),"绿标")</f>
        <v>绿标</v>
      </c>
      <c r="T672" s="93" t="str" cm="1">
        <f t="array" ref="T672:U672">_xlfn.XLOOKUP(Q672,匹配表1065!L:L,匹配表1065!M:N)</f>
        <v>头痛</v>
      </c>
      <c r="U672" s="94" t="str">
        <v>神经内科</v>
      </c>
      <c r="V672" s="95" t="s">
        <v>33</v>
      </c>
      <c r="W672" s="93">
        <f>_xlfn.XLOOKUP(M672,匹配表1065!D:D,匹配表1065!F:F)*N672</f>
        <v>1</v>
      </c>
    </row>
    <row r="673" customHeight="1" spans="1:23">
      <c r="A673" s="89" t="s">
        <v>25</v>
      </c>
      <c r="B673" s="90">
        <v>46126</v>
      </c>
      <c r="C673" s="91" t="str">
        <f t="shared" si="20"/>
        <v>4月第3周</v>
      </c>
      <c r="D673" s="89" t="s">
        <v>446</v>
      </c>
      <c r="E673" s="89" t="str">
        <f t="shared" si="21"/>
        <v>4月第3周--周2</v>
      </c>
      <c r="F673" s="92" t="s">
        <v>27</v>
      </c>
      <c r="G673" s="92" t="s">
        <v>28</v>
      </c>
      <c r="H673" s="92" t="str">
        <f>_xlfn.XLOOKUP(O673,匹配表1065!T:T,匹配表1065!W:W)</f>
        <v>南京市</v>
      </c>
      <c r="I673" s="89" t="str">
        <f>_xlfn.XLOOKUP(O673,匹配表1065!T:T,匹配表1065!X:X)</f>
        <v>PME2040</v>
      </c>
      <c r="J673" s="89" t="s">
        <v>50</v>
      </c>
      <c r="K673" s="89" t="e" cm="1">
        <f ca="1" t="array" ref="K673">_xlfn.XLOOKUP(J673,匹配表1065!Y:Y,匹配表1065!AA:AB)</f>
        <v>#N/A</v>
      </c>
      <c r="L673" s="89"/>
      <c r="M673" s="92" t="s">
        <v>35</v>
      </c>
      <c r="N673" s="92">
        <v>1</v>
      </c>
      <c r="O673" s="93" t="str">
        <f>_xlfn.XLOOKUP(P673,匹配表1065!U:U,匹配表1065!T:T)</f>
        <v>HO00000966</v>
      </c>
      <c r="P673" s="89" t="s">
        <v>51</v>
      </c>
      <c r="Q673" s="92" t="s">
        <v>487</v>
      </c>
      <c r="R673" s="89" t="str">
        <f>_xlfn.XLOOKUP(Q673,匹配表1065!L:L,匹配表1065!O:O)</f>
        <v>B</v>
      </c>
      <c r="S673" s="93" t="str">
        <f>IFERROR(_xlfn.XLOOKUP(Q673,匹配表1065!AI:AI,匹配表1065!AJ:AJ),"绿标")</f>
        <v>绿标</v>
      </c>
      <c r="T673" s="93" t="str" cm="1">
        <f t="array" ref="T673:U673">_xlfn.XLOOKUP(Q673,匹配表1065!L:L,匹配表1065!M:N)</f>
        <v>癫痫</v>
      </c>
      <c r="U673" s="94" t="str">
        <v>神经内科</v>
      </c>
      <c r="V673" s="95" t="s">
        <v>33</v>
      </c>
      <c r="W673" s="93">
        <f>_xlfn.XLOOKUP(M673,匹配表1065!D:D,匹配表1065!F:F)*N673</f>
        <v>4</v>
      </c>
    </row>
    <row r="674" customHeight="1" spans="1:23">
      <c r="A674" s="89" t="s">
        <v>25</v>
      </c>
      <c r="B674" s="90">
        <v>46126</v>
      </c>
      <c r="C674" s="91" t="str">
        <f t="shared" si="20"/>
        <v>4月第3周</v>
      </c>
      <c r="D674" s="89" t="s">
        <v>446</v>
      </c>
      <c r="E674" s="89" t="str">
        <f t="shared" si="21"/>
        <v>4月第3周--周2</v>
      </c>
      <c r="F674" s="92" t="s">
        <v>27</v>
      </c>
      <c r="G674" s="92" t="s">
        <v>28</v>
      </c>
      <c r="H674" s="92" t="str">
        <f>_xlfn.XLOOKUP(O674,匹配表1065!T:T,匹配表1065!W:W)</f>
        <v>南京市</v>
      </c>
      <c r="I674" s="89" t="str">
        <f>_xlfn.XLOOKUP(O674,匹配表1065!T:T,匹配表1065!X:X)</f>
        <v>PME2040</v>
      </c>
      <c r="J674" s="89" t="s">
        <v>50</v>
      </c>
      <c r="K674" s="89" t="e" cm="1">
        <f ca="1" t="array" ref="K674">_xlfn.XLOOKUP(J674,匹配表1065!Y:Y,匹配表1065!AA:AB)</f>
        <v>#N/A</v>
      </c>
      <c r="L674" s="89"/>
      <c r="M674" s="92" t="s">
        <v>35</v>
      </c>
      <c r="N674" s="92">
        <v>1</v>
      </c>
      <c r="O674" s="93" t="str">
        <f>_xlfn.XLOOKUP(P674,匹配表1065!U:U,匹配表1065!T:T)</f>
        <v>HO00000966</v>
      </c>
      <c r="P674" s="89" t="s">
        <v>51</v>
      </c>
      <c r="Q674" s="92" t="s">
        <v>488</v>
      </c>
      <c r="R674" s="89" t="str">
        <f>_xlfn.XLOOKUP(Q674,匹配表1065!L:L,匹配表1065!O:O)</f>
        <v>B</v>
      </c>
      <c r="S674" s="93" t="str">
        <f>IFERROR(_xlfn.XLOOKUP(Q674,匹配表1065!AI:AI,匹配表1065!AJ:AJ),"绿标")</f>
        <v>绿标</v>
      </c>
      <c r="T674" s="93" t="str" cm="1">
        <f t="array" ref="T674:U674">_xlfn.XLOOKUP(Q674,匹配表1065!L:L,匹配表1065!M:N)</f>
        <v>脑血管</v>
      </c>
      <c r="U674" s="94" t="str">
        <v>神经内科</v>
      </c>
      <c r="V674" s="95" t="s">
        <v>33</v>
      </c>
      <c r="W674" s="93">
        <f>_xlfn.XLOOKUP(M674,匹配表1065!D:D,匹配表1065!F:F)*N674</f>
        <v>4</v>
      </c>
    </row>
    <row r="675" customHeight="1" spans="1:23">
      <c r="A675" s="89" t="s">
        <v>25</v>
      </c>
      <c r="B675" s="90">
        <v>46126</v>
      </c>
      <c r="C675" s="91" t="str">
        <f t="shared" si="20"/>
        <v>4月第3周</v>
      </c>
      <c r="D675" s="89" t="s">
        <v>446</v>
      </c>
      <c r="E675" s="89" t="str">
        <f t="shared" si="21"/>
        <v>4月第3周--周2</v>
      </c>
      <c r="F675" s="92" t="s">
        <v>27</v>
      </c>
      <c r="G675" s="92" t="s">
        <v>28</v>
      </c>
      <c r="H675" s="92" t="str">
        <f>_xlfn.XLOOKUP(O675,匹配表1065!T:T,匹配表1065!W:W)</f>
        <v>扬州市</v>
      </c>
      <c r="I675" s="89" t="str">
        <f>_xlfn.XLOOKUP(O675,匹配表1065!T:T,匹配表1065!X:X)</f>
        <v>PME2012</v>
      </c>
      <c r="J675" s="92" t="s">
        <v>60</v>
      </c>
      <c r="K675" s="89" cm="1">
        <f ca="1" t="array" ref="K675:L675">_xlfn.XLOOKUP(J675,匹配表1065!Y:Y,匹配表1065!AA:AB)</f>
        <v>13</v>
      </c>
      <c r="L675" s="89" t="str">
        <v>3个月以上</v>
      </c>
      <c r="M675" s="92" t="s">
        <v>55</v>
      </c>
      <c r="N675" s="92">
        <v>1</v>
      </c>
      <c r="O675" s="93" t="str">
        <f>_xlfn.XLOOKUP(P675,匹配表1065!U:U,匹配表1065!T:T)</f>
        <v>HO00000968</v>
      </c>
      <c r="P675" s="89" t="s">
        <v>61</v>
      </c>
      <c r="Q675" s="92" t="s">
        <v>369</v>
      </c>
      <c r="R675" s="89" t="str">
        <f>_xlfn.XLOOKUP(Q675,匹配表1065!L:L,匹配表1065!O:O)</f>
        <v>B</v>
      </c>
      <c r="S675" s="93" t="str">
        <f>IFERROR(_xlfn.XLOOKUP(Q675,匹配表1065!AI:AI,匹配表1065!AJ:AJ),"绿标")</f>
        <v>绿标</v>
      </c>
      <c r="T675" s="93" t="str" cm="1">
        <f t="array" ref="T675:U675">_xlfn.XLOOKUP(Q675,匹配表1065!L:L,匹配表1065!M:N)</f>
        <v>癫痫</v>
      </c>
      <c r="U675" s="94" t="str">
        <v>神经内科</v>
      </c>
      <c r="V675" s="95" t="s">
        <v>33</v>
      </c>
      <c r="W675" s="93">
        <f>_xlfn.XLOOKUP(M675,匹配表1065!D:D,匹配表1065!F:F)*N675</f>
        <v>8</v>
      </c>
    </row>
    <row r="676" customHeight="1" spans="1:23">
      <c r="A676" s="89" t="s">
        <v>25</v>
      </c>
      <c r="B676" s="90">
        <v>46126</v>
      </c>
      <c r="C676" s="91" t="str">
        <f t="shared" si="20"/>
        <v>4月第3周</v>
      </c>
      <c r="D676" s="89" t="s">
        <v>446</v>
      </c>
      <c r="E676" s="89" t="str">
        <f t="shared" si="21"/>
        <v>4月第3周--周2</v>
      </c>
      <c r="F676" s="92" t="s">
        <v>27</v>
      </c>
      <c r="G676" s="92" t="s">
        <v>28</v>
      </c>
      <c r="H676" s="92" t="str">
        <f>_xlfn.XLOOKUP(O676,匹配表1065!T:T,匹配表1065!W:W)</f>
        <v>泰州市</v>
      </c>
      <c r="I676" s="89" t="str">
        <f>_xlfn.XLOOKUP(O676,匹配表1065!T:T,匹配表1065!X:X)</f>
        <v>PME2012</v>
      </c>
      <c r="J676" s="92" t="s">
        <v>60</v>
      </c>
      <c r="K676" s="89" cm="1">
        <f ca="1" t="array" ref="K676:L676">_xlfn.XLOOKUP(J676,匹配表1065!Y:Y,匹配表1065!AA:AB)</f>
        <v>13</v>
      </c>
      <c r="L676" s="89" t="str">
        <v>3个月以上</v>
      </c>
      <c r="M676" s="92" t="s">
        <v>35</v>
      </c>
      <c r="N676" s="92">
        <v>1</v>
      </c>
      <c r="O676" s="93" t="str">
        <f>_xlfn.XLOOKUP(P676,匹配表1065!U:U,匹配表1065!T:T)</f>
        <v>HO00001108</v>
      </c>
      <c r="P676" s="89" t="s">
        <v>489</v>
      </c>
      <c r="Q676" s="92" t="s">
        <v>490</v>
      </c>
      <c r="R676" s="89" t="str">
        <f>_xlfn.XLOOKUP(Q676,匹配表1065!L:L,匹配表1065!O:O)</f>
        <v>B</v>
      </c>
      <c r="S676" s="93" t="str">
        <f>IFERROR(_xlfn.XLOOKUP(Q676,匹配表1065!AI:AI,匹配表1065!AJ:AJ),"绿标")</f>
        <v>绿标</v>
      </c>
      <c r="T676" s="93" t="str" cm="1">
        <f t="array" ref="T676:U676">_xlfn.XLOOKUP(Q676,匹配表1065!L:L,匹配表1065!M:N)</f>
        <v>脑血管</v>
      </c>
      <c r="U676" s="94" t="str">
        <v>神经内科</v>
      </c>
      <c r="V676" s="95" t="s">
        <v>33</v>
      </c>
      <c r="W676" s="93">
        <f>_xlfn.XLOOKUP(M676,匹配表1065!D:D,匹配表1065!F:F)*N676</f>
        <v>4</v>
      </c>
    </row>
    <row r="677" customHeight="1" spans="1:23">
      <c r="A677" s="89" t="s">
        <v>25</v>
      </c>
      <c r="B677" s="90">
        <v>46126</v>
      </c>
      <c r="C677" s="91" t="str">
        <f t="shared" si="20"/>
        <v>4月第3周</v>
      </c>
      <c r="D677" s="89" t="s">
        <v>446</v>
      </c>
      <c r="E677" s="89" t="str">
        <f t="shared" si="21"/>
        <v>4月第3周--周2</v>
      </c>
      <c r="F677" s="92" t="s">
        <v>27</v>
      </c>
      <c r="G677" s="92" t="s">
        <v>28</v>
      </c>
      <c r="H677" s="92" t="str">
        <f>_xlfn.XLOOKUP(O677,匹配表1065!T:T,匹配表1065!W:W)</f>
        <v>南京市</v>
      </c>
      <c r="I677" s="89" t="str">
        <f>_xlfn.XLOOKUP(O677,匹配表1065!T:T,匹配表1065!X:X)</f>
        <v>PME2005</v>
      </c>
      <c r="J677" s="89" t="s">
        <v>54</v>
      </c>
      <c r="K677" s="89" cm="1">
        <f ca="1" t="array" ref="K677:L677">_xlfn.XLOOKUP(J677,匹配表1065!Y:Y,匹配表1065!AA:AB)</f>
        <v>3</v>
      </c>
      <c r="L677" s="89" t="str">
        <v>3个月以上</v>
      </c>
      <c r="M677" s="92" t="s">
        <v>35</v>
      </c>
      <c r="N677" s="92">
        <v>1</v>
      </c>
      <c r="O677" s="93" t="str">
        <f>_xlfn.XLOOKUP(P677,匹配表1065!U:U,匹配表1065!T:T)</f>
        <v>HO00000975</v>
      </c>
      <c r="P677" s="89" t="s">
        <v>56</v>
      </c>
      <c r="Q677" s="92" t="s">
        <v>491</v>
      </c>
      <c r="R677" s="89" t="str">
        <f>_xlfn.XLOOKUP(Q677,匹配表1065!L:L,匹配表1065!O:O)</f>
        <v>B</v>
      </c>
      <c r="S677" s="93" t="str">
        <f>IFERROR(_xlfn.XLOOKUP(Q677,匹配表1065!AI:AI,匹配表1065!AJ:AJ),"绿标")</f>
        <v>绿标</v>
      </c>
      <c r="T677" s="93" t="str" cm="1">
        <f t="array" ref="T677:U677">_xlfn.XLOOKUP(Q677,匹配表1065!L:L,匹配表1065!M:N)</f>
        <v>癫痫</v>
      </c>
      <c r="U677" s="94" t="str">
        <v>神经内科</v>
      </c>
      <c r="V677" s="95" t="s">
        <v>42</v>
      </c>
      <c r="W677" s="93">
        <f>_xlfn.XLOOKUP(M677,匹配表1065!D:D,匹配表1065!F:F)*N677</f>
        <v>4</v>
      </c>
    </row>
    <row r="678" customHeight="1" spans="1:23">
      <c r="A678" s="89" t="s">
        <v>25</v>
      </c>
      <c r="B678" s="90">
        <v>46126</v>
      </c>
      <c r="C678" s="91" t="str">
        <f t="shared" si="20"/>
        <v>4月第3周</v>
      </c>
      <c r="D678" s="89" t="s">
        <v>446</v>
      </c>
      <c r="E678" s="89" t="str">
        <f t="shared" si="21"/>
        <v>4月第3周--周2</v>
      </c>
      <c r="F678" s="92" t="s">
        <v>27</v>
      </c>
      <c r="G678" s="92" t="s">
        <v>28</v>
      </c>
      <c r="H678" s="92" t="str">
        <f>_xlfn.XLOOKUP(O678,匹配表1065!T:T,匹配表1065!W:W)</f>
        <v>南京市</v>
      </c>
      <c r="I678" s="89" t="str">
        <f>_xlfn.XLOOKUP(O678,匹配表1065!T:T,匹配表1065!X:X)</f>
        <v>PME2005</v>
      </c>
      <c r="J678" s="89" t="s">
        <v>54</v>
      </c>
      <c r="K678" s="89" cm="1">
        <f ca="1" t="array" ref="K678:L678">_xlfn.XLOOKUP(J678,匹配表1065!Y:Y,匹配表1065!AA:AB)</f>
        <v>3</v>
      </c>
      <c r="L678" s="89" t="str">
        <v>3个月以上</v>
      </c>
      <c r="M678" s="92" t="s">
        <v>35</v>
      </c>
      <c r="N678" s="92">
        <v>1</v>
      </c>
      <c r="O678" s="93" t="str">
        <f>_xlfn.XLOOKUP(P678,匹配表1065!U:U,匹配表1065!T:T)</f>
        <v>HO00000975</v>
      </c>
      <c r="P678" s="89" t="s">
        <v>56</v>
      </c>
      <c r="Q678" s="92" t="s">
        <v>264</v>
      </c>
      <c r="R678" s="89" t="str">
        <f>_xlfn.XLOOKUP(Q678,匹配表1065!L:L,匹配表1065!O:O)</f>
        <v>A</v>
      </c>
      <c r="S678" s="93" t="str">
        <f>IFERROR(_xlfn.XLOOKUP(Q678,匹配表1065!AI:AI,匹配表1065!AJ:AJ),"绿标")</f>
        <v>红标</v>
      </c>
      <c r="T678" s="93" t="str" cm="1">
        <f t="array" ref="T678:U678">_xlfn.XLOOKUP(Q678,匹配表1065!L:L,匹配表1065!M:N)</f>
        <v>头痛</v>
      </c>
      <c r="U678" s="94" t="str">
        <v>神经内科</v>
      </c>
      <c r="V678" s="95" t="s">
        <v>33</v>
      </c>
      <c r="W678" s="93">
        <f>_xlfn.XLOOKUP(M678,匹配表1065!D:D,匹配表1065!F:F)*N678</f>
        <v>4</v>
      </c>
    </row>
    <row r="679" customHeight="1" spans="1:23">
      <c r="A679" s="89" t="s">
        <v>25</v>
      </c>
      <c r="B679" s="90">
        <v>46126</v>
      </c>
      <c r="C679" s="91" t="str">
        <f t="shared" si="20"/>
        <v>4月第3周</v>
      </c>
      <c r="D679" s="89" t="s">
        <v>446</v>
      </c>
      <c r="E679" s="89" t="str">
        <f t="shared" si="21"/>
        <v>4月第3周--周2</v>
      </c>
      <c r="F679" s="92" t="s">
        <v>27</v>
      </c>
      <c r="G679" s="92" t="s">
        <v>104</v>
      </c>
      <c r="H679" s="92" t="str">
        <f>_xlfn.XLOOKUP(O679,匹配表1065!T:T,匹配表1065!W:W)</f>
        <v>济南市</v>
      </c>
      <c r="I679" s="89" t="str">
        <f>_xlfn.XLOOKUP(O679,匹配表1065!T:T,匹配表1065!X:X)</f>
        <v>PME2044</v>
      </c>
      <c r="J679" s="92" t="s">
        <v>105</v>
      </c>
      <c r="K679" s="89" cm="1">
        <f ca="1" t="array" ref="K679:L679">_xlfn.XLOOKUP(J679,匹配表1065!Y:Y,匹配表1065!AA:AB)</f>
        <v>8</v>
      </c>
      <c r="L679" s="89" t="str">
        <v>3个月以上</v>
      </c>
      <c r="M679" s="92" t="s">
        <v>30</v>
      </c>
      <c r="N679" s="92">
        <v>1</v>
      </c>
      <c r="O679" s="93" t="str">
        <f>_xlfn.XLOOKUP(P679,匹配表1065!U:U,匹配表1065!T:T)</f>
        <v>HO00001401</v>
      </c>
      <c r="P679" s="89" t="s">
        <v>106</v>
      </c>
      <c r="Q679" s="92" t="s">
        <v>243</v>
      </c>
      <c r="R679" s="89" t="str">
        <f>_xlfn.XLOOKUP(Q679,匹配表1065!L:L,匹配表1065!O:O)</f>
        <v>B</v>
      </c>
      <c r="S679" s="93" t="str">
        <f>IFERROR(_xlfn.XLOOKUP(Q679,匹配表1065!AI:AI,匹配表1065!AJ:AJ),"绿标")</f>
        <v>绿标</v>
      </c>
      <c r="T679" s="93" t="str" cm="1">
        <f t="array" ref="T679:U679">_xlfn.XLOOKUP(Q679,匹配表1065!L:L,匹配表1065!M:N)</f>
        <v>脑血管</v>
      </c>
      <c r="U679" s="94" t="str">
        <v>神经内科</v>
      </c>
      <c r="V679" s="95" t="s">
        <v>42</v>
      </c>
      <c r="W679" s="93">
        <f>_xlfn.XLOOKUP(M679,匹配表1065!D:D,匹配表1065!F:F)*N679</f>
        <v>12</v>
      </c>
    </row>
    <row r="680" customHeight="1" spans="1:23">
      <c r="A680" s="89" t="s">
        <v>25</v>
      </c>
      <c r="B680" s="90">
        <v>46126</v>
      </c>
      <c r="C680" s="91" t="str">
        <f t="shared" si="20"/>
        <v>4月第3周</v>
      </c>
      <c r="D680" s="89" t="s">
        <v>446</v>
      </c>
      <c r="E680" s="89" t="str">
        <f t="shared" si="21"/>
        <v>4月第3周--周2</v>
      </c>
      <c r="F680" s="92" t="s">
        <v>27</v>
      </c>
      <c r="G680" s="92" t="s">
        <v>104</v>
      </c>
      <c r="H680" s="92" t="str">
        <f>_xlfn.XLOOKUP(O680,匹配表1065!T:T,匹配表1065!W:W)</f>
        <v>济南市</v>
      </c>
      <c r="I680" s="89" t="str">
        <f>_xlfn.XLOOKUP(O680,匹配表1065!T:T,匹配表1065!X:X)</f>
        <v>PME2024</v>
      </c>
      <c r="J680" s="92" t="s">
        <v>125</v>
      </c>
      <c r="K680" s="89" cm="1">
        <f ca="1" t="array" ref="K680:L680">_xlfn.XLOOKUP(J680,匹配表1065!Y:Y,匹配表1065!AA:AB)</f>
        <v>9</v>
      </c>
      <c r="L680" s="89" t="str">
        <v>3个月以上</v>
      </c>
      <c r="M680" s="92" t="s">
        <v>30</v>
      </c>
      <c r="N680" s="92">
        <v>1</v>
      </c>
      <c r="O680" s="93" t="str">
        <f>_xlfn.XLOOKUP(P680,匹配表1065!U:U,匹配表1065!T:T)</f>
        <v>HO00001404</v>
      </c>
      <c r="P680" s="89" t="s">
        <v>126</v>
      </c>
      <c r="Q680" s="92" t="s">
        <v>234</v>
      </c>
      <c r="R680" s="89" t="str">
        <f>_xlfn.XLOOKUP(Q680,匹配表1065!L:L,匹配表1065!O:O)</f>
        <v>A</v>
      </c>
      <c r="S680" s="93" t="str">
        <f>IFERROR(_xlfn.XLOOKUP(Q680,匹配表1065!AI:AI,匹配表1065!AJ:AJ),"绿标")</f>
        <v>红标</v>
      </c>
      <c r="T680" s="93" t="str" cm="1">
        <f t="array" ref="T680:U680">_xlfn.XLOOKUP(Q680,匹配表1065!L:L,匹配表1065!M:N)</f>
        <v>头痛</v>
      </c>
      <c r="U680" s="94" t="str">
        <v>神经内科</v>
      </c>
      <c r="V680" s="95" t="s">
        <v>33</v>
      </c>
      <c r="W680" s="93">
        <f>_xlfn.XLOOKUP(M680,匹配表1065!D:D,匹配表1065!F:F)*N680</f>
        <v>12</v>
      </c>
    </row>
    <row r="681" customHeight="1" spans="1:23">
      <c r="A681" s="89" t="s">
        <v>25</v>
      </c>
      <c r="B681" s="90">
        <v>46126</v>
      </c>
      <c r="C681" s="91" t="str">
        <f t="shared" si="20"/>
        <v>4月第3周</v>
      </c>
      <c r="D681" s="89" t="s">
        <v>446</v>
      </c>
      <c r="E681" s="89" t="str">
        <f t="shared" si="21"/>
        <v>4月第3周--周2</v>
      </c>
      <c r="F681" s="92" t="s">
        <v>27</v>
      </c>
      <c r="G681" s="92" t="s">
        <v>104</v>
      </c>
      <c r="H681" s="92" t="str">
        <f>_xlfn.XLOOKUP(O681,匹配表1065!T:T,匹配表1065!W:W)</f>
        <v>济南市</v>
      </c>
      <c r="I681" s="89" t="str">
        <f>_xlfn.XLOOKUP(O681,匹配表1065!T:T,匹配表1065!X:X)</f>
        <v>PME2024</v>
      </c>
      <c r="J681" s="92" t="s">
        <v>125</v>
      </c>
      <c r="K681" s="89" cm="1">
        <f ca="1" t="array" ref="K681:L681">_xlfn.XLOOKUP(J681,匹配表1065!Y:Y,匹配表1065!AA:AB)</f>
        <v>9</v>
      </c>
      <c r="L681" s="89" t="str">
        <v>3个月以上</v>
      </c>
      <c r="M681" s="92" t="s">
        <v>35</v>
      </c>
      <c r="N681" s="92">
        <v>1</v>
      </c>
      <c r="O681" s="93" t="str">
        <f>_xlfn.XLOOKUP(P681,匹配表1065!U:U,匹配表1065!T:T)</f>
        <v>HO00001404</v>
      </c>
      <c r="P681" s="89" t="s">
        <v>126</v>
      </c>
      <c r="Q681" s="92" t="s">
        <v>235</v>
      </c>
      <c r="R681" s="89" t="str">
        <f>_xlfn.XLOOKUP(Q681,匹配表1065!L:L,匹配表1065!O:O)</f>
        <v>B</v>
      </c>
      <c r="S681" s="93" t="str">
        <f>IFERROR(_xlfn.XLOOKUP(Q681,匹配表1065!AI:AI,匹配表1065!AJ:AJ),"绿标")</f>
        <v>绿标</v>
      </c>
      <c r="T681" s="93" t="str" cm="1">
        <f t="array" ref="T681:U681">_xlfn.XLOOKUP(Q681,匹配表1065!L:L,匹配表1065!M:N)</f>
        <v>脑血管</v>
      </c>
      <c r="U681" s="94" t="str">
        <v>神经内科</v>
      </c>
      <c r="V681" s="95" t="s">
        <v>58</v>
      </c>
      <c r="W681" s="93">
        <f>_xlfn.XLOOKUP(M681,匹配表1065!D:D,匹配表1065!F:F)*N681</f>
        <v>4</v>
      </c>
    </row>
    <row r="682" customHeight="1" spans="1:23">
      <c r="A682" s="89" t="s">
        <v>25</v>
      </c>
      <c r="B682" s="90">
        <v>46126</v>
      </c>
      <c r="C682" s="91" t="str">
        <f t="shared" si="20"/>
        <v>4月第3周</v>
      </c>
      <c r="D682" s="89" t="s">
        <v>446</v>
      </c>
      <c r="E682" s="89" t="str">
        <f t="shared" si="21"/>
        <v>4月第3周--周2</v>
      </c>
      <c r="F682" s="92" t="s">
        <v>27</v>
      </c>
      <c r="G682" s="92" t="s">
        <v>104</v>
      </c>
      <c r="H682" s="92" t="str">
        <f>_xlfn.XLOOKUP(O682,匹配表1065!T:T,匹配表1065!W:W)</f>
        <v>聊城市</v>
      </c>
      <c r="I682" s="89" t="str">
        <f>_xlfn.XLOOKUP(O682,匹配表1065!T:T,匹配表1065!X:X)</f>
        <v>PME2046</v>
      </c>
      <c r="J682" s="92" t="s">
        <v>108</v>
      </c>
      <c r="K682" s="89" cm="1">
        <f ca="1" t="array" ref="K682:L682">_xlfn.XLOOKUP(J682,匹配表1065!Y:Y,匹配表1065!AA:AB)</f>
        <v>8</v>
      </c>
      <c r="L682" s="89" t="str">
        <v>3个月以上</v>
      </c>
      <c r="M682" s="92" t="s">
        <v>30</v>
      </c>
      <c r="N682" s="92">
        <v>1</v>
      </c>
      <c r="O682" s="93" t="str">
        <f>_xlfn.XLOOKUP(P682,匹配表1065!U:U,匹配表1065!T:T)</f>
        <v>HO00001415</v>
      </c>
      <c r="P682" s="89" t="s">
        <v>109</v>
      </c>
      <c r="Q682" s="92" t="s">
        <v>355</v>
      </c>
      <c r="R682" s="89" t="str">
        <f>_xlfn.XLOOKUP(Q682,匹配表1065!L:L,匹配表1065!O:O)</f>
        <v>B</v>
      </c>
      <c r="S682" s="93" t="str">
        <f>IFERROR(_xlfn.XLOOKUP(Q682,匹配表1065!AI:AI,匹配表1065!AJ:AJ),"绿标")</f>
        <v>绿标</v>
      </c>
      <c r="T682" s="93" t="str" cm="1">
        <f t="array" ref="T682:U682">_xlfn.XLOOKUP(Q682,匹配表1065!L:L,匹配表1065!M:N)</f>
        <v>脑血管</v>
      </c>
      <c r="U682" s="94" t="str">
        <v>神经内科</v>
      </c>
      <c r="V682" s="95" t="s">
        <v>33</v>
      </c>
      <c r="W682" s="93">
        <f>_xlfn.XLOOKUP(M682,匹配表1065!D:D,匹配表1065!F:F)*N682</f>
        <v>12</v>
      </c>
    </row>
    <row r="683" customHeight="1" spans="1:23">
      <c r="A683" s="89" t="s">
        <v>25</v>
      </c>
      <c r="B683" s="90">
        <v>46126</v>
      </c>
      <c r="C683" s="91" t="str">
        <f t="shared" si="20"/>
        <v>4月第3周</v>
      </c>
      <c r="D683" s="89" t="s">
        <v>446</v>
      </c>
      <c r="E683" s="89" t="str">
        <f t="shared" si="21"/>
        <v>4月第3周--周2</v>
      </c>
      <c r="F683" s="92" t="s">
        <v>27</v>
      </c>
      <c r="G683" s="92" t="s">
        <v>104</v>
      </c>
      <c r="H683" s="92" t="str">
        <f>_xlfn.XLOOKUP(O683,匹配表1065!T:T,匹配表1065!W:W)</f>
        <v>济南市</v>
      </c>
      <c r="I683" s="89" t="str">
        <f>_xlfn.XLOOKUP(O683,匹配表1065!T:T,匹配表1065!X:X)</f>
        <v>PME2025</v>
      </c>
      <c r="J683" s="92" t="s">
        <v>111</v>
      </c>
      <c r="K683" s="89" cm="1">
        <f ca="1" t="array" ref="K683:L683">_xlfn.XLOOKUP(J683,匹配表1065!Y:Y,匹配表1065!AA:AB)</f>
        <v>30</v>
      </c>
      <c r="L683" s="89" t="str">
        <v>3个月以上</v>
      </c>
      <c r="M683" s="92" t="s">
        <v>30</v>
      </c>
      <c r="N683" s="92">
        <v>2</v>
      </c>
      <c r="O683" s="93" t="str">
        <f>_xlfn.XLOOKUP(P683,匹配表1065!U:U,匹配表1065!T:T)</f>
        <v>HO00001400</v>
      </c>
      <c r="P683" s="89" t="s">
        <v>112</v>
      </c>
      <c r="Q683" s="92" t="s">
        <v>113</v>
      </c>
      <c r="R683" s="89" t="str">
        <f>_xlfn.XLOOKUP(Q683,匹配表1065!L:L,匹配表1065!O:O)</f>
        <v>B</v>
      </c>
      <c r="S683" s="93" t="str">
        <f>IFERROR(_xlfn.XLOOKUP(Q683,匹配表1065!AI:AI,匹配表1065!AJ:AJ),"绿标")</f>
        <v>红标</v>
      </c>
      <c r="T683" s="93" t="str" cm="1">
        <f t="array" ref="T683:U683">_xlfn.XLOOKUP(Q683,匹配表1065!L:L,匹配表1065!M:N)</f>
        <v>抑郁焦虑</v>
      </c>
      <c r="U683" s="94" t="str">
        <v>神经内科</v>
      </c>
      <c r="V683" s="95" t="s">
        <v>42</v>
      </c>
      <c r="W683" s="93">
        <f>_xlfn.XLOOKUP(M683,匹配表1065!D:D,匹配表1065!F:F)*N683</f>
        <v>24</v>
      </c>
    </row>
    <row r="684" customHeight="1" spans="1:23">
      <c r="A684" s="89" t="s">
        <v>25</v>
      </c>
      <c r="B684" s="90">
        <v>46126</v>
      </c>
      <c r="C684" s="91" t="str">
        <f t="shared" si="20"/>
        <v>4月第3周</v>
      </c>
      <c r="D684" s="89" t="s">
        <v>446</v>
      </c>
      <c r="E684" s="89" t="str">
        <f t="shared" si="21"/>
        <v>4月第3周--周2</v>
      </c>
      <c r="F684" s="92" t="s">
        <v>27</v>
      </c>
      <c r="G684" s="92" t="s">
        <v>104</v>
      </c>
      <c r="H684" s="92" t="str">
        <f>_xlfn.XLOOKUP(O684,匹配表1065!T:T,匹配表1065!W:W)</f>
        <v>济南市</v>
      </c>
      <c r="I684" s="89" t="str">
        <f>_xlfn.XLOOKUP(O684,匹配表1065!T:T,匹配表1065!X:X)</f>
        <v>PME2025</v>
      </c>
      <c r="J684" s="92" t="s">
        <v>111</v>
      </c>
      <c r="K684" s="89" cm="1">
        <f ca="1" t="array" ref="K684:L684">_xlfn.XLOOKUP(J684,匹配表1065!Y:Y,匹配表1065!AA:AB)</f>
        <v>30</v>
      </c>
      <c r="L684" s="89" t="str">
        <v>3个月以上</v>
      </c>
      <c r="M684" s="92" t="s">
        <v>55</v>
      </c>
      <c r="N684" s="92">
        <v>1</v>
      </c>
      <c r="O684" s="93" t="str">
        <f>_xlfn.XLOOKUP(P684,匹配表1065!U:U,匹配表1065!T:T)</f>
        <v>HO00001400</v>
      </c>
      <c r="P684" s="89" t="s">
        <v>112</v>
      </c>
      <c r="Q684" s="92" t="s">
        <v>492</v>
      </c>
      <c r="R684" s="89" t="str">
        <f>_xlfn.XLOOKUP(Q684,匹配表1065!L:L,匹配表1065!O:O)</f>
        <v>B</v>
      </c>
      <c r="S684" s="93" t="str">
        <f>IFERROR(_xlfn.XLOOKUP(Q684,匹配表1065!AI:AI,匹配表1065!AJ:AJ),"绿标")</f>
        <v>红标</v>
      </c>
      <c r="T684" s="93" t="str" cm="1">
        <f t="array" ref="T684:U684">_xlfn.XLOOKUP(Q684,匹配表1065!L:L,匹配表1065!M:N)</f>
        <v>脑血管</v>
      </c>
      <c r="U684" s="94" t="str">
        <v>神经内科</v>
      </c>
      <c r="V684" s="95" t="s">
        <v>33</v>
      </c>
      <c r="W684" s="93">
        <f>_xlfn.XLOOKUP(M684,匹配表1065!D:D,匹配表1065!F:F)*N684</f>
        <v>8</v>
      </c>
    </row>
    <row r="685" customHeight="1" spans="1:23">
      <c r="A685" s="89" t="s">
        <v>25</v>
      </c>
      <c r="B685" s="90">
        <v>46126</v>
      </c>
      <c r="C685" s="91" t="str">
        <f t="shared" si="20"/>
        <v>4月第3周</v>
      </c>
      <c r="D685" s="89" t="s">
        <v>446</v>
      </c>
      <c r="E685" s="89" t="str">
        <f t="shared" si="21"/>
        <v>4月第3周--周2</v>
      </c>
      <c r="F685" s="92" t="s">
        <v>27</v>
      </c>
      <c r="G685" s="92" t="s">
        <v>104</v>
      </c>
      <c r="H685" s="92" t="str">
        <f>_xlfn.XLOOKUP(O685,匹配表1065!T:T,匹配表1065!W:W)</f>
        <v>济南市</v>
      </c>
      <c r="I685" s="89" t="str">
        <f>_xlfn.XLOOKUP(O685,匹配表1065!T:T,匹配表1065!X:X)</f>
        <v>PME2026</v>
      </c>
      <c r="J685" s="92" t="s">
        <v>116</v>
      </c>
      <c r="K685" s="89" cm="1">
        <f ca="1" t="array" ref="K685:L685">_xlfn.XLOOKUP(J685,匹配表1065!Y:Y,匹配表1065!AA:AB)</f>
        <v>13</v>
      </c>
      <c r="L685" s="89" t="str">
        <v>3个月以上</v>
      </c>
      <c r="M685" s="92" t="s">
        <v>30</v>
      </c>
      <c r="N685" s="92">
        <v>1</v>
      </c>
      <c r="O685" s="93" t="str">
        <f>_xlfn.XLOOKUP(P685,匹配表1065!U:U,匹配表1065!T:T)</f>
        <v>HO00001409</v>
      </c>
      <c r="P685" s="89" t="s">
        <v>117</v>
      </c>
      <c r="Q685" s="92" t="s">
        <v>118</v>
      </c>
      <c r="R685" s="89" t="str">
        <f>_xlfn.XLOOKUP(Q685,匹配表1065!L:L,匹配表1065!O:O)</f>
        <v>A</v>
      </c>
      <c r="S685" s="93" t="str">
        <f>IFERROR(_xlfn.XLOOKUP(Q685,匹配表1065!AI:AI,匹配表1065!AJ:AJ),"绿标")</f>
        <v>绿标</v>
      </c>
      <c r="T685" s="93" t="str" cm="1">
        <f t="array" ref="T685:U685">_xlfn.XLOOKUP(Q685,匹配表1065!L:L,匹配表1065!M:N)</f>
        <v>头痛</v>
      </c>
      <c r="U685" s="94" t="str">
        <v>神经内科</v>
      </c>
      <c r="V685" s="95" t="s">
        <v>67</v>
      </c>
      <c r="W685" s="93">
        <f>_xlfn.XLOOKUP(M685,匹配表1065!D:D,匹配表1065!F:F)*N685</f>
        <v>12</v>
      </c>
    </row>
    <row r="686" customHeight="1" spans="1:23">
      <c r="A686" s="89" t="s">
        <v>25</v>
      </c>
      <c r="B686" s="90">
        <v>46126</v>
      </c>
      <c r="C686" s="91" t="str">
        <f t="shared" si="20"/>
        <v>4月第3周</v>
      </c>
      <c r="D686" s="89" t="s">
        <v>446</v>
      </c>
      <c r="E686" s="89" t="str">
        <f t="shared" si="21"/>
        <v>4月第3周--周2</v>
      </c>
      <c r="F686" s="92" t="s">
        <v>27</v>
      </c>
      <c r="G686" s="92" t="s">
        <v>104</v>
      </c>
      <c r="H686" s="92" t="str">
        <f>_xlfn.XLOOKUP(O686,匹配表1065!T:T,匹配表1065!W:W)</f>
        <v>临沂市</v>
      </c>
      <c r="I686" s="89" t="str">
        <f>_xlfn.XLOOKUP(O686,匹配表1065!T:T,匹配表1065!X:X)</f>
        <v>PME2045</v>
      </c>
      <c r="J686" s="92" t="s">
        <v>116</v>
      </c>
      <c r="K686" s="89" cm="1">
        <f ca="1" t="array" ref="K686:L686">_xlfn.XLOOKUP(J686,匹配表1065!Y:Y,匹配表1065!AA:AB)</f>
        <v>13</v>
      </c>
      <c r="L686" s="89" t="str">
        <v>3个月以上</v>
      </c>
      <c r="M686" s="92" t="s">
        <v>30</v>
      </c>
      <c r="N686" s="92">
        <v>1</v>
      </c>
      <c r="O686" s="93" t="str">
        <f>_xlfn.XLOOKUP(P686,匹配表1065!U:U,匹配表1065!T:T)</f>
        <v>HO00001523</v>
      </c>
      <c r="P686" s="89" t="s">
        <v>238</v>
      </c>
      <c r="Q686" s="92" t="s">
        <v>239</v>
      </c>
      <c r="R686" s="89" t="str">
        <f>_xlfn.XLOOKUP(Q686,匹配表1065!L:L,匹配表1065!O:O)</f>
        <v>A</v>
      </c>
      <c r="S686" s="93" t="str">
        <f>IFERROR(_xlfn.XLOOKUP(Q686,匹配表1065!AI:AI,匹配表1065!AJ:AJ),"绿标")</f>
        <v>绿标</v>
      </c>
      <c r="T686" s="93" t="str" cm="1">
        <f t="array" ref="T686:U686">_xlfn.XLOOKUP(Q686,匹配表1065!L:L,匹配表1065!M:N)</f>
        <v>头痛</v>
      </c>
      <c r="U686" s="94" t="str">
        <v>神经内科</v>
      </c>
      <c r="V686" s="95" t="s">
        <v>42</v>
      </c>
      <c r="W686" s="93">
        <f>_xlfn.XLOOKUP(M686,匹配表1065!D:D,匹配表1065!F:F)*N686</f>
        <v>12</v>
      </c>
    </row>
    <row r="687" customHeight="1" spans="1:23">
      <c r="A687" s="89" t="s">
        <v>25</v>
      </c>
      <c r="B687" s="90">
        <v>46126</v>
      </c>
      <c r="C687" s="91" t="str">
        <f t="shared" si="20"/>
        <v>4月第3周</v>
      </c>
      <c r="D687" s="89" t="s">
        <v>446</v>
      </c>
      <c r="E687" s="89" t="str">
        <f t="shared" si="21"/>
        <v>4月第3周--周2</v>
      </c>
      <c r="F687" s="92" t="s">
        <v>27</v>
      </c>
      <c r="G687" s="92" t="s">
        <v>104</v>
      </c>
      <c r="H687" s="92" t="str">
        <f>_xlfn.XLOOKUP(O687,匹配表1065!T:T,匹配表1065!W:W)</f>
        <v>济南市</v>
      </c>
      <c r="I687" s="89" t="str">
        <f>_xlfn.XLOOKUP(O687,匹配表1065!T:T,匹配表1065!X:X)</f>
        <v>PME2025</v>
      </c>
      <c r="J687" s="92" t="s">
        <v>128</v>
      </c>
      <c r="K687" s="89" cm="1">
        <f ca="1" t="array" ref="K687:L687">_xlfn.XLOOKUP(J687,匹配表1065!Y:Y,匹配表1065!AA:AB)</f>
        <v>13</v>
      </c>
      <c r="L687" s="89" t="str">
        <v>3个月以上</v>
      </c>
      <c r="M687" s="92" t="s">
        <v>30</v>
      </c>
      <c r="N687" s="92">
        <v>1</v>
      </c>
      <c r="O687" s="93" t="str">
        <f>_xlfn.XLOOKUP(P687,匹配表1065!U:U,匹配表1065!T:T)</f>
        <v>HO00001400</v>
      </c>
      <c r="P687" s="89" t="s">
        <v>112</v>
      </c>
      <c r="Q687" s="92" t="s">
        <v>131</v>
      </c>
      <c r="R687" s="89" t="str">
        <f>_xlfn.XLOOKUP(Q687,匹配表1065!L:L,匹配表1065!O:O)</f>
        <v>B</v>
      </c>
      <c r="S687" s="93" t="str">
        <f>IFERROR(_xlfn.XLOOKUP(Q687,匹配表1065!AI:AI,匹配表1065!AJ:AJ),"绿标")</f>
        <v>红标</v>
      </c>
      <c r="T687" s="93" t="str" cm="1">
        <f t="array" ref="T687:U687">_xlfn.XLOOKUP(Q687,匹配表1065!L:L,匹配表1065!M:N)</f>
        <v>脑血管</v>
      </c>
      <c r="U687" s="94" t="str">
        <v>神经内科</v>
      </c>
      <c r="V687" s="95" t="s">
        <v>33</v>
      </c>
      <c r="W687" s="93">
        <f>_xlfn.XLOOKUP(M687,匹配表1065!D:D,匹配表1065!F:F)*N687</f>
        <v>12</v>
      </c>
    </row>
    <row r="688" customHeight="1" spans="1:23">
      <c r="A688" s="89" t="s">
        <v>25</v>
      </c>
      <c r="B688" s="90">
        <v>46126</v>
      </c>
      <c r="C688" s="91" t="str">
        <f t="shared" si="20"/>
        <v>4月第3周</v>
      </c>
      <c r="D688" s="89" t="s">
        <v>446</v>
      </c>
      <c r="E688" s="89" t="str">
        <f t="shared" si="21"/>
        <v>4月第3周--周2</v>
      </c>
      <c r="F688" s="92" t="s">
        <v>27</v>
      </c>
      <c r="G688" s="92" t="s">
        <v>104</v>
      </c>
      <c r="H688" s="92" t="str">
        <f>_xlfn.XLOOKUP(O688,匹配表1065!T:T,匹配表1065!W:W)</f>
        <v>济南市</v>
      </c>
      <c r="I688" s="89" t="str">
        <f>_xlfn.XLOOKUP(O688,匹配表1065!T:T,匹配表1065!X:X)</f>
        <v>PME2029</v>
      </c>
      <c r="J688" s="92" t="s">
        <v>128</v>
      </c>
      <c r="K688" s="89" cm="1">
        <f ca="1" t="array" ref="K688:L688">_xlfn.XLOOKUP(J688,匹配表1065!Y:Y,匹配表1065!AA:AB)</f>
        <v>13</v>
      </c>
      <c r="L688" s="89" t="str">
        <v>3个月以上</v>
      </c>
      <c r="M688" s="92" t="s">
        <v>133</v>
      </c>
      <c r="N688" s="92">
        <v>1</v>
      </c>
      <c r="O688" s="93" t="str">
        <f>_xlfn.XLOOKUP(P688,匹配表1065!U:U,匹配表1065!T:T)</f>
        <v>HO00001403</v>
      </c>
      <c r="P688" s="89" t="s">
        <v>329</v>
      </c>
      <c r="Q688" s="92" t="s">
        <v>493</v>
      </c>
      <c r="R688" s="89" t="str">
        <f>_xlfn.XLOOKUP(Q688,匹配表1065!L:L,匹配表1065!O:O)</f>
        <v>B</v>
      </c>
      <c r="S688" s="93" t="str">
        <f>IFERROR(_xlfn.XLOOKUP(Q688,匹配表1065!AI:AI,匹配表1065!AJ:AJ),"绿标")</f>
        <v>绿标</v>
      </c>
      <c r="T688" s="93" t="str" cm="1">
        <f t="array" ref="T688:U688">_xlfn.XLOOKUP(Q688,匹配表1065!L:L,匹配表1065!M:N)</f>
        <v>脑血管</v>
      </c>
      <c r="U688" s="94" t="str">
        <v>神经内科</v>
      </c>
      <c r="V688" s="95" t="s">
        <v>58</v>
      </c>
      <c r="W688" s="93">
        <f>_xlfn.XLOOKUP(M688,匹配表1065!D:D,匹配表1065!F:F)*N688</f>
        <v>1</v>
      </c>
    </row>
    <row r="689" customHeight="1" spans="1:23">
      <c r="A689" s="89" t="s">
        <v>25</v>
      </c>
      <c r="B689" s="90">
        <v>46126</v>
      </c>
      <c r="C689" s="91" t="str">
        <f t="shared" si="20"/>
        <v>4月第3周</v>
      </c>
      <c r="D689" s="89" t="s">
        <v>446</v>
      </c>
      <c r="E689" s="89" t="str">
        <f t="shared" si="21"/>
        <v>4月第3周--周2</v>
      </c>
      <c r="F689" s="92" t="s">
        <v>27</v>
      </c>
      <c r="G689" s="92" t="s">
        <v>104</v>
      </c>
      <c r="H689" s="92" t="str">
        <f>_xlfn.XLOOKUP(O689,匹配表1065!T:T,匹配表1065!W:W)</f>
        <v>济南市</v>
      </c>
      <c r="I689" s="89" t="str">
        <f>_xlfn.XLOOKUP(O689,匹配表1065!T:T,匹配表1065!X:X)</f>
        <v>PME2025</v>
      </c>
      <c r="J689" s="92" t="s">
        <v>128</v>
      </c>
      <c r="K689" s="89" cm="1">
        <f ca="1" t="array" ref="K689:L689">_xlfn.XLOOKUP(J689,匹配表1065!Y:Y,匹配表1065!AA:AB)</f>
        <v>13</v>
      </c>
      <c r="L689" s="89" t="str">
        <v>3个月以上</v>
      </c>
      <c r="M689" s="92" t="s">
        <v>55</v>
      </c>
      <c r="N689" s="92">
        <v>1</v>
      </c>
      <c r="O689" s="93" t="str">
        <f>_xlfn.XLOOKUP(P689,匹配表1065!U:U,匹配表1065!T:T)</f>
        <v>HO00001400</v>
      </c>
      <c r="P689" s="89" t="s">
        <v>112</v>
      </c>
      <c r="Q689" s="92" t="s">
        <v>357</v>
      </c>
      <c r="R689" s="89" t="str">
        <f>_xlfn.XLOOKUP(Q689,匹配表1065!L:L,匹配表1065!O:O)</f>
        <v>B</v>
      </c>
      <c r="S689" s="93" t="str">
        <f>IFERROR(_xlfn.XLOOKUP(Q689,匹配表1065!AI:AI,匹配表1065!AJ:AJ),"绿标")</f>
        <v>红标</v>
      </c>
      <c r="T689" s="93" t="str" cm="1">
        <f t="array" ref="T689:U689">_xlfn.XLOOKUP(Q689,匹配表1065!L:L,匹配表1065!M:N)</f>
        <v>癫痫</v>
      </c>
      <c r="U689" s="94" t="str">
        <v>神经内科</v>
      </c>
      <c r="V689" s="95" t="s">
        <v>58</v>
      </c>
      <c r="W689" s="93">
        <f>_xlfn.XLOOKUP(M689,匹配表1065!D:D,匹配表1065!F:F)*N689</f>
        <v>8</v>
      </c>
    </row>
    <row r="690" customHeight="1" spans="1:23">
      <c r="A690" s="89" t="s">
        <v>25</v>
      </c>
      <c r="B690" s="90">
        <v>46126</v>
      </c>
      <c r="C690" s="91" t="str">
        <f t="shared" si="20"/>
        <v>4月第3周</v>
      </c>
      <c r="D690" s="89" t="s">
        <v>446</v>
      </c>
      <c r="E690" s="89" t="str">
        <f t="shared" si="21"/>
        <v>4月第3周--周2</v>
      </c>
      <c r="F690" s="92" t="s">
        <v>27</v>
      </c>
      <c r="G690" s="92" t="s">
        <v>104</v>
      </c>
      <c r="H690" s="92" t="str">
        <f>_xlfn.XLOOKUP(O690,匹配表1065!T:T,匹配表1065!W:W)</f>
        <v>济南市</v>
      </c>
      <c r="I690" s="89" t="str">
        <f>_xlfn.XLOOKUP(O690,匹配表1065!T:T,匹配表1065!X:X)</f>
        <v>PME2029</v>
      </c>
      <c r="J690" s="92" t="s">
        <v>128</v>
      </c>
      <c r="K690" s="89" cm="1">
        <f ca="1" t="array" ref="K690:L690">_xlfn.XLOOKUP(J690,匹配表1065!Y:Y,匹配表1065!AA:AB)</f>
        <v>13</v>
      </c>
      <c r="L690" s="89" t="str">
        <v>3个月以上</v>
      </c>
      <c r="M690" s="92" t="s">
        <v>35</v>
      </c>
      <c r="N690" s="92">
        <v>1</v>
      </c>
      <c r="O690" s="93" t="str">
        <f>_xlfn.XLOOKUP(P690,匹配表1065!U:U,匹配表1065!T:T)</f>
        <v>HO00024281</v>
      </c>
      <c r="P690" s="89" t="s">
        <v>129</v>
      </c>
      <c r="Q690" s="92" t="s">
        <v>130</v>
      </c>
      <c r="R690" s="89" t="str">
        <f>_xlfn.XLOOKUP(Q690,匹配表1065!L:L,匹配表1065!O:O)</f>
        <v>B</v>
      </c>
      <c r="S690" s="93" t="str">
        <f>IFERROR(_xlfn.XLOOKUP(Q690,匹配表1065!AI:AI,匹配表1065!AJ:AJ),"绿标")</f>
        <v>绿标</v>
      </c>
      <c r="T690" s="93" t="str" cm="1">
        <f t="array" ref="T690:U690">_xlfn.XLOOKUP(Q690,匹配表1065!L:L,匹配表1065!M:N)</f>
        <v>脑血管</v>
      </c>
      <c r="U690" s="94" t="str">
        <v>神经内科</v>
      </c>
      <c r="V690" s="95" t="s">
        <v>58</v>
      </c>
      <c r="W690" s="93">
        <f>_xlfn.XLOOKUP(M690,匹配表1065!D:D,匹配表1065!F:F)*N690</f>
        <v>4</v>
      </c>
    </row>
    <row r="691" customHeight="1" spans="1:23">
      <c r="A691" s="89" t="s">
        <v>25</v>
      </c>
      <c r="B691" s="90">
        <v>46126</v>
      </c>
      <c r="C691" s="91" t="str">
        <f t="shared" si="20"/>
        <v>4月第3周</v>
      </c>
      <c r="D691" s="89" t="s">
        <v>446</v>
      </c>
      <c r="E691" s="89" t="str">
        <f t="shared" si="21"/>
        <v>4月第3周--周2</v>
      </c>
      <c r="F691" s="92" t="s">
        <v>27</v>
      </c>
      <c r="G691" s="92" t="s">
        <v>104</v>
      </c>
      <c r="H691" s="92" t="str">
        <f>_xlfn.XLOOKUP(O691,匹配表1065!T:T,匹配表1065!W:W)</f>
        <v>东营市</v>
      </c>
      <c r="I691" s="89" t="str">
        <f>_xlfn.XLOOKUP(O691,匹配表1065!T:T,匹配表1065!X:X)</f>
        <v>PME2028</v>
      </c>
      <c r="J691" s="92" t="s">
        <v>121</v>
      </c>
      <c r="K691" s="89" cm="1">
        <f ca="1" t="array" ref="K691:L691">_xlfn.XLOOKUP(J691,匹配表1065!Y:Y,匹配表1065!AA:AB)</f>
        <v>26</v>
      </c>
      <c r="L691" s="89" t="str">
        <v>3个月以上</v>
      </c>
      <c r="M691" s="92" t="s">
        <v>30</v>
      </c>
      <c r="N691" s="92">
        <v>1</v>
      </c>
      <c r="O691" s="93" t="str">
        <f>_xlfn.XLOOKUP(P691,匹配表1065!U:U,匹配表1065!T:T)</f>
        <v>HO00001421</v>
      </c>
      <c r="P691" s="89" t="s">
        <v>122</v>
      </c>
      <c r="Q691" s="92" t="s">
        <v>314</v>
      </c>
      <c r="R691" s="89" t="str">
        <f>_xlfn.XLOOKUP(Q691,匹配表1065!L:L,匹配表1065!O:O)</f>
        <v>A</v>
      </c>
      <c r="S691" s="93" t="str">
        <f>IFERROR(_xlfn.XLOOKUP(Q691,匹配表1065!AI:AI,匹配表1065!AJ:AJ),"绿标")</f>
        <v>红标</v>
      </c>
      <c r="T691" s="93" t="str" cm="1">
        <f t="array" ref="T691:U691">_xlfn.XLOOKUP(Q691,匹配表1065!L:L,匹配表1065!M:N)</f>
        <v>头痛</v>
      </c>
      <c r="U691" s="94" t="str">
        <v>神经内科</v>
      </c>
      <c r="V691" s="95" t="s">
        <v>42</v>
      </c>
      <c r="W691" s="93">
        <f>_xlfn.XLOOKUP(M691,匹配表1065!D:D,匹配表1065!F:F)*N691</f>
        <v>12</v>
      </c>
    </row>
    <row r="692" customHeight="1" spans="1:23">
      <c r="A692" s="89" t="s">
        <v>25</v>
      </c>
      <c r="B692" s="90">
        <v>46126</v>
      </c>
      <c r="C692" s="91" t="str">
        <f t="shared" si="20"/>
        <v>4月第3周</v>
      </c>
      <c r="D692" s="89" t="s">
        <v>446</v>
      </c>
      <c r="E692" s="89" t="str">
        <f t="shared" si="21"/>
        <v>4月第3周--周2</v>
      </c>
      <c r="F692" s="92" t="s">
        <v>27</v>
      </c>
      <c r="G692" s="92" t="s">
        <v>104</v>
      </c>
      <c r="H692" s="92" t="str">
        <f>_xlfn.XLOOKUP(O692,匹配表1065!T:T,匹配表1065!W:W)</f>
        <v>东营市</v>
      </c>
      <c r="I692" s="89" t="str">
        <f>_xlfn.XLOOKUP(O692,匹配表1065!T:T,匹配表1065!X:X)</f>
        <v>PME2028</v>
      </c>
      <c r="J692" s="92" t="s">
        <v>121</v>
      </c>
      <c r="K692" s="89" cm="1">
        <f ca="1" t="array" ref="K692:L692">_xlfn.XLOOKUP(J692,匹配表1065!Y:Y,匹配表1065!AA:AB)</f>
        <v>26</v>
      </c>
      <c r="L692" s="89" t="str">
        <v>3个月以上</v>
      </c>
      <c r="M692" s="92" t="s">
        <v>30</v>
      </c>
      <c r="N692" s="92">
        <v>1</v>
      </c>
      <c r="O692" s="93" t="str">
        <f>_xlfn.XLOOKUP(P692,匹配表1065!U:U,匹配表1065!T:T)</f>
        <v>HO00001421</v>
      </c>
      <c r="P692" s="89" t="s">
        <v>122</v>
      </c>
      <c r="Q692" s="92" t="s">
        <v>123</v>
      </c>
      <c r="R692" s="89" t="str">
        <f>_xlfn.XLOOKUP(Q692,匹配表1065!L:L,匹配表1065!O:O)</f>
        <v>A</v>
      </c>
      <c r="S692" s="93" t="str">
        <f>IFERROR(_xlfn.XLOOKUP(Q692,匹配表1065!AI:AI,匹配表1065!AJ:AJ),"绿标")</f>
        <v>红标</v>
      </c>
      <c r="T692" s="93" t="str" cm="1">
        <f t="array" ref="T692:U692">_xlfn.XLOOKUP(Q692,匹配表1065!L:L,匹配表1065!M:N)</f>
        <v>头痛</v>
      </c>
      <c r="U692" s="94" t="str">
        <v>神经内科</v>
      </c>
      <c r="V692" s="95" t="s">
        <v>33</v>
      </c>
      <c r="W692" s="93">
        <f>_xlfn.XLOOKUP(M692,匹配表1065!D:D,匹配表1065!F:F)*N692</f>
        <v>12</v>
      </c>
    </row>
    <row r="693" customHeight="1" spans="1:23">
      <c r="A693" s="89" t="s">
        <v>25</v>
      </c>
      <c r="B693" s="90">
        <v>46126</v>
      </c>
      <c r="C693" s="91" t="str">
        <f t="shared" si="20"/>
        <v>4月第3周</v>
      </c>
      <c r="D693" s="89" t="s">
        <v>446</v>
      </c>
      <c r="E693" s="89" t="str">
        <f t="shared" si="21"/>
        <v>4月第3周--周2</v>
      </c>
      <c r="F693" s="92" t="s">
        <v>27</v>
      </c>
      <c r="G693" s="92" t="s">
        <v>167</v>
      </c>
      <c r="H693" s="92" t="str">
        <f>_xlfn.XLOOKUP(O693,匹配表1065!T:T,匹配表1065!W:W)</f>
        <v>苏州市</v>
      </c>
      <c r="I693" s="89" t="str">
        <f>_xlfn.XLOOKUP(O693,匹配表1065!T:T,匹配表1065!X:X)</f>
        <v>PME2017</v>
      </c>
      <c r="J693" s="92" t="s">
        <v>323</v>
      </c>
      <c r="K693" s="89" cm="1">
        <f ca="1" t="array" ref="K693:L693">_xlfn.XLOOKUP(J693,匹配表1065!Y:Y,匹配表1065!AA:AB)</f>
        <v>7</v>
      </c>
      <c r="L693" s="89" t="str">
        <v>3个月以上</v>
      </c>
      <c r="M693" s="92" t="s">
        <v>30</v>
      </c>
      <c r="N693" s="92">
        <v>1</v>
      </c>
      <c r="O693" s="93" t="str">
        <f>_xlfn.XLOOKUP(P693,匹配表1065!U:U,匹配表1065!T:T)</f>
        <v>HO00001110</v>
      </c>
      <c r="P693" s="89" t="s">
        <v>324</v>
      </c>
      <c r="Q693" s="92" t="s">
        <v>386</v>
      </c>
      <c r="R693" s="89" t="str">
        <f>_xlfn.XLOOKUP(Q693,匹配表1065!L:L,匹配表1065!O:O)</f>
        <v>C</v>
      </c>
      <c r="S693" s="93" t="str">
        <f>IFERROR(_xlfn.XLOOKUP(Q693,匹配表1065!AI:AI,匹配表1065!AJ:AJ),"绿标")</f>
        <v>绿标</v>
      </c>
      <c r="T693" s="93" t="str" cm="1">
        <f t="array" ref="T693:U693">_xlfn.XLOOKUP(Q693,匹配表1065!L:L,匹配表1065!M:N)</f>
        <v>眩晕</v>
      </c>
      <c r="U693" s="94" t="str">
        <v>耳鼻喉科</v>
      </c>
      <c r="V693" s="95" t="s">
        <v>70</v>
      </c>
      <c r="W693" s="93">
        <f>_xlfn.XLOOKUP(M693,匹配表1065!D:D,匹配表1065!F:F)*N693</f>
        <v>12</v>
      </c>
    </row>
    <row r="694" customHeight="1" spans="1:23">
      <c r="A694" s="89" t="s">
        <v>25</v>
      </c>
      <c r="B694" s="90">
        <v>46126</v>
      </c>
      <c r="C694" s="91" t="str">
        <f t="shared" si="20"/>
        <v>4月第3周</v>
      </c>
      <c r="D694" s="89" t="s">
        <v>446</v>
      </c>
      <c r="E694" s="89" t="str">
        <f t="shared" si="21"/>
        <v>4月第3周--周2</v>
      </c>
      <c r="F694" s="92" t="s">
        <v>27</v>
      </c>
      <c r="G694" s="92" t="s">
        <v>167</v>
      </c>
      <c r="H694" s="92" t="str">
        <f>_xlfn.XLOOKUP(O694,匹配表1065!T:T,匹配表1065!W:W)</f>
        <v>苏州市</v>
      </c>
      <c r="I694" s="89" t="str">
        <f>_xlfn.XLOOKUP(O694,匹配表1065!T:T,匹配表1065!X:X)</f>
        <v>PME2016</v>
      </c>
      <c r="J694" s="89" t="s">
        <v>173</v>
      </c>
      <c r="K694" s="89" cm="1">
        <f ca="1" t="array" ref="K694:L694">_xlfn.XLOOKUP(J694,匹配表1065!Y:Y,匹配表1065!AA:AB)</f>
        <v>1</v>
      </c>
      <c r="L694" s="89" t="str">
        <v>3个月以内</v>
      </c>
      <c r="M694" s="92" t="s">
        <v>30</v>
      </c>
      <c r="N694" s="92">
        <v>2</v>
      </c>
      <c r="O694" s="93" t="str">
        <f>_xlfn.XLOOKUP(P694,匹配表1065!U:U,匹配表1065!T:T)</f>
        <v>HO00001048</v>
      </c>
      <c r="P694" s="89" t="s">
        <v>176</v>
      </c>
      <c r="Q694" s="92" t="s">
        <v>290</v>
      </c>
      <c r="R694" s="89" t="str">
        <f>_xlfn.XLOOKUP(Q694,匹配表1065!L:L,匹配表1065!O:O)</f>
        <v>A</v>
      </c>
      <c r="S694" s="93" t="str">
        <f>IFERROR(_xlfn.XLOOKUP(Q694,匹配表1065!AI:AI,匹配表1065!AJ:AJ),"绿标")</f>
        <v>红标</v>
      </c>
      <c r="T694" s="93" t="str" cm="1">
        <f t="array" ref="T694:U694">_xlfn.XLOOKUP(Q694,匹配表1065!L:L,匹配表1065!M:N)</f>
        <v>头痛</v>
      </c>
      <c r="U694" s="94" t="str">
        <v>神经内科</v>
      </c>
      <c r="V694" s="95" t="s">
        <v>70</v>
      </c>
      <c r="W694" s="93">
        <f>_xlfn.XLOOKUP(M694,匹配表1065!D:D,匹配表1065!F:F)*N694</f>
        <v>24</v>
      </c>
    </row>
    <row r="695" customHeight="1" spans="1:23">
      <c r="A695" s="89" t="s">
        <v>25</v>
      </c>
      <c r="B695" s="90">
        <v>46126</v>
      </c>
      <c r="C695" s="91" t="str">
        <f t="shared" si="20"/>
        <v>4月第3周</v>
      </c>
      <c r="D695" s="89" t="s">
        <v>446</v>
      </c>
      <c r="E695" s="89" t="str">
        <f t="shared" si="21"/>
        <v>4月第3周--周2</v>
      </c>
      <c r="F695" s="92" t="s">
        <v>27</v>
      </c>
      <c r="G695" s="92" t="s">
        <v>167</v>
      </c>
      <c r="H695" s="92" t="str">
        <f>_xlfn.XLOOKUP(O695,匹配表1065!T:T,匹配表1065!W:W)</f>
        <v>苏州市</v>
      </c>
      <c r="I695" s="89" t="str">
        <f>_xlfn.XLOOKUP(O695,匹配表1065!T:T,匹配表1065!X:X)</f>
        <v>PME2016</v>
      </c>
      <c r="J695" s="89" t="s">
        <v>173</v>
      </c>
      <c r="K695" s="89" cm="1">
        <f ca="1" t="array" ref="K695:L695">_xlfn.XLOOKUP(J695,匹配表1065!Y:Y,匹配表1065!AA:AB)</f>
        <v>1</v>
      </c>
      <c r="L695" s="89" t="str">
        <v>3个月以内</v>
      </c>
      <c r="M695" s="92" t="s">
        <v>30</v>
      </c>
      <c r="N695" s="92">
        <v>1</v>
      </c>
      <c r="O695" s="93" t="str">
        <f>_xlfn.XLOOKUP(P695,匹配表1065!U:U,匹配表1065!T:T)</f>
        <v>HO00001043</v>
      </c>
      <c r="P695" s="89" t="s">
        <v>221</v>
      </c>
      <c r="Q695" s="92" t="s">
        <v>291</v>
      </c>
      <c r="R695" s="89" t="str">
        <f>_xlfn.XLOOKUP(Q695,匹配表1065!L:L,匹配表1065!O:O)</f>
        <v>A</v>
      </c>
      <c r="S695" s="93" t="str">
        <f>IFERROR(_xlfn.XLOOKUP(Q695,匹配表1065!AI:AI,匹配表1065!AJ:AJ),"绿标")</f>
        <v>红标</v>
      </c>
      <c r="T695" s="93" t="str" cm="1">
        <f t="array" ref="T695:U695">_xlfn.XLOOKUP(Q695,匹配表1065!L:L,匹配表1065!M:N)</f>
        <v>头痛</v>
      </c>
      <c r="U695" s="94" t="str">
        <v>神经内科</v>
      </c>
      <c r="V695" s="95" t="s">
        <v>67</v>
      </c>
      <c r="W695" s="93">
        <f>_xlfn.XLOOKUP(M695,匹配表1065!D:D,匹配表1065!F:F)*N695</f>
        <v>12</v>
      </c>
    </row>
    <row r="696" customHeight="1" spans="1:23">
      <c r="A696" s="89" t="s">
        <v>25</v>
      </c>
      <c r="B696" s="90">
        <v>46126</v>
      </c>
      <c r="C696" s="91" t="str">
        <f t="shared" si="20"/>
        <v>4月第3周</v>
      </c>
      <c r="D696" s="89" t="s">
        <v>446</v>
      </c>
      <c r="E696" s="89" t="str">
        <f t="shared" si="21"/>
        <v>4月第3周--周2</v>
      </c>
      <c r="F696" s="92" t="s">
        <v>27</v>
      </c>
      <c r="G696" s="92" t="s">
        <v>167</v>
      </c>
      <c r="H696" s="92" t="str">
        <f>_xlfn.XLOOKUP(O696,匹配表1065!T:T,匹配表1065!W:W)</f>
        <v>苏州市</v>
      </c>
      <c r="I696" s="89" t="str">
        <f>_xlfn.XLOOKUP(O696,匹配表1065!T:T,匹配表1065!X:X)</f>
        <v>PME2016</v>
      </c>
      <c r="J696" s="89" t="s">
        <v>173</v>
      </c>
      <c r="K696" s="89" cm="1">
        <f ca="1" t="array" ref="K696:L696">_xlfn.XLOOKUP(J696,匹配表1065!Y:Y,匹配表1065!AA:AB)</f>
        <v>1</v>
      </c>
      <c r="L696" s="89" t="str">
        <v>3个月以内</v>
      </c>
      <c r="M696" s="92" t="s">
        <v>30</v>
      </c>
      <c r="N696" s="92">
        <v>1</v>
      </c>
      <c r="O696" s="93" t="str">
        <f>_xlfn.XLOOKUP(P696,匹配表1065!U:U,匹配表1065!T:T)</f>
        <v>HO00001043</v>
      </c>
      <c r="P696" s="89" t="s">
        <v>221</v>
      </c>
      <c r="Q696" s="92" t="s">
        <v>222</v>
      </c>
      <c r="R696" s="89" t="str">
        <f>_xlfn.XLOOKUP(Q696,匹配表1065!L:L,匹配表1065!O:O)</f>
        <v>B</v>
      </c>
      <c r="S696" s="93" t="str">
        <f>IFERROR(_xlfn.XLOOKUP(Q696,匹配表1065!AI:AI,匹配表1065!AJ:AJ),"绿标")</f>
        <v>绿标</v>
      </c>
      <c r="T696" s="93" t="str" cm="1">
        <f t="array" ref="T696:U696">_xlfn.XLOOKUP(Q696,匹配表1065!L:L,匹配表1065!M:N)</f>
        <v>脑血管</v>
      </c>
      <c r="U696" s="94" t="str">
        <v>神经内科</v>
      </c>
      <c r="V696" s="95" t="s">
        <v>42</v>
      </c>
      <c r="W696" s="93">
        <f>_xlfn.XLOOKUP(M696,匹配表1065!D:D,匹配表1065!F:F)*N696</f>
        <v>12</v>
      </c>
    </row>
    <row r="697" customHeight="1" spans="1:23">
      <c r="A697" s="89" t="s">
        <v>25</v>
      </c>
      <c r="B697" s="90">
        <v>46126</v>
      </c>
      <c r="C697" s="91" t="str">
        <f t="shared" si="20"/>
        <v>4月第3周</v>
      </c>
      <c r="D697" s="89" t="s">
        <v>446</v>
      </c>
      <c r="E697" s="89" t="str">
        <f t="shared" si="21"/>
        <v>4月第3周--周2</v>
      </c>
      <c r="F697" s="92" t="s">
        <v>27</v>
      </c>
      <c r="G697" s="92" t="s">
        <v>167</v>
      </c>
      <c r="H697" s="92" t="str">
        <f>_xlfn.XLOOKUP(O697,匹配表1065!T:T,匹配表1065!W:W)</f>
        <v>苏州市</v>
      </c>
      <c r="I697" s="89" t="str">
        <f>_xlfn.XLOOKUP(O697,匹配表1065!T:T,匹配表1065!X:X)</f>
        <v>PME2011</v>
      </c>
      <c r="J697" s="92" t="s">
        <v>168</v>
      </c>
      <c r="K697" s="89" cm="1">
        <f ca="1" t="array" ref="K697:L697">_xlfn.XLOOKUP(J697,匹配表1065!Y:Y,匹配表1065!AA:AB)</f>
        <v>19</v>
      </c>
      <c r="L697" s="89" t="str">
        <v>3个月以上</v>
      </c>
      <c r="M697" s="92" t="s">
        <v>30</v>
      </c>
      <c r="N697" s="92">
        <v>3</v>
      </c>
      <c r="O697" s="93" t="str">
        <f>_xlfn.XLOOKUP(P697,匹配表1065!U:U,匹配表1065!T:T)</f>
        <v>HO00307823</v>
      </c>
      <c r="P697" s="89" t="s">
        <v>169</v>
      </c>
      <c r="Q697" s="92" t="s">
        <v>170</v>
      </c>
      <c r="R697" s="89" t="str">
        <f>_xlfn.XLOOKUP(Q697,匹配表1065!L:L,匹配表1065!O:O)</f>
        <v>A</v>
      </c>
      <c r="S697" s="93" t="str">
        <f>IFERROR(_xlfn.XLOOKUP(Q697,匹配表1065!AI:AI,匹配表1065!AJ:AJ),"绿标")</f>
        <v>红标</v>
      </c>
      <c r="T697" s="93" t="str" cm="1">
        <f t="array" ref="T697:U697">_xlfn.XLOOKUP(Q697,匹配表1065!L:L,匹配表1065!M:N)</f>
        <v>头痛</v>
      </c>
      <c r="U697" s="94" t="str">
        <v>神经内科</v>
      </c>
      <c r="V697" s="95" t="s">
        <v>70</v>
      </c>
      <c r="W697" s="93">
        <f>_xlfn.XLOOKUP(M697,匹配表1065!D:D,匹配表1065!F:F)*N697</f>
        <v>36</v>
      </c>
    </row>
    <row r="698" customHeight="1" spans="1:23">
      <c r="A698" s="89" t="s">
        <v>25</v>
      </c>
      <c r="B698" s="90">
        <v>46126</v>
      </c>
      <c r="C698" s="91" t="str">
        <f t="shared" si="20"/>
        <v>4月第3周</v>
      </c>
      <c r="D698" s="89" t="s">
        <v>446</v>
      </c>
      <c r="E698" s="89" t="str">
        <f t="shared" si="21"/>
        <v>4月第3周--周2</v>
      </c>
      <c r="F698" s="92" t="s">
        <v>27</v>
      </c>
      <c r="G698" s="92" t="s">
        <v>167</v>
      </c>
      <c r="H698" s="92" t="str">
        <f>_xlfn.XLOOKUP(O698,匹配表1065!T:T,匹配表1065!W:W)</f>
        <v>苏州市</v>
      </c>
      <c r="I698" s="89" t="str">
        <f>_xlfn.XLOOKUP(O698,匹配表1065!T:T,匹配表1065!X:X)</f>
        <v>PME2011</v>
      </c>
      <c r="J698" s="92" t="s">
        <v>168</v>
      </c>
      <c r="K698" s="89" cm="1">
        <f ca="1" t="array" ref="K698:L698">_xlfn.XLOOKUP(J698,匹配表1065!Y:Y,匹配表1065!AA:AB)</f>
        <v>19</v>
      </c>
      <c r="L698" s="89" t="str">
        <v>3个月以上</v>
      </c>
      <c r="M698" s="92" t="s">
        <v>30</v>
      </c>
      <c r="N698" s="92">
        <v>1</v>
      </c>
      <c r="O698" s="93" t="str">
        <f>_xlfn.XLOOKUP(P698,匹配表1065!U:U,匹配表1065!T:T)</f>
        <v>HO00307823</v>
      </c>
      <c r="P698" s="89" t="s">
        <v>169</v>
      </c>
      <c r="Q698" s="92" t="s">
        <v>172</v>
      </c>
      <c r="R698" s="89" t="str">
        <f>_xlfn.XLOOKUP(Q698,匹配表1065!L:L,匹配表1065!O:O)</f>
        <v>C</v>
      </c>
      <c r="S698" s="93" t="str">
        <f>IFERROR(_xlfn.XLOOKUP(Q698,匹配表1065!AI:AI,匹配表1065!AJ:AJ),"绿标")</f>
        <v>绿标</v>
      </c>
      <c r="T698" s="93" t="str" cm="1">
        <f t="array" ref="T698:U698">_xlfn.XLOOKUP(Q698,匹配表1065!L:L,匹配表1065!M:N)</f>
        <v>眩晕</v>
      </c>
      <c r="U698" s="94" t="str">
        <v>神经内科</v>
      </c>
      <c r="V698" s="95" t="s">
        <v>67</v>
      </c>
      <c r="W698" s="93">
        <f>_xlfn.XLOOKUP(M698,匹配表1065!D:D,匹配表1065!F:F)*N698</f>
        <v>12</v>
      </c>
    </row>
    <row r="699" customHeight="1" spans="1:23">
      <c r="A699" s="89" t="s">
        <v>25</v>
      </c>
      <c r="B699" s="90">
        <v>46126</v>
      </c>
      <c r="C699" s="91" t="str">
        <f t="shared" si="20"/>
        <v>4月第3周</v>
      </c>
      <c r="D699" s="89" t="s">
        <v>446</v>
      </c>
      <c r="E699" s="89" t="str">
        <f t="shared" si="21"/>
        <v>4月第3周--周2</v>
      </c>
      <c r="F699" s="92" t="s">
        <v>27</v>
      </c>
      <c r="G699" s="92" t="s">
        <v>167</v>
      </c>
      <c r="H699" s="92" t="str">
        <f>_xlfn.XLOOKUP(O699,匹配表1065!T:T,匹配表1065!W:W)</f>
        <v>南通市</v>
      </c>
      <c r="I699" s="89" t="str">
        <f>_xlfn.XLOOKUP(O699,匹配表1065!T:T,匹配表1065!X:X)</f>
        <v>PME2013</v>
      </c>
      <c r="J699" s="92" t="s">
        <v>180</v>
      </c>
      <c r="K699" s="89" cm="1">
        <f ca="1" t="array" ref="K699:L699">_xlfn.XLOOKUP(J699,匹配表1065!Y:Y,匹配表1065!AA:AB)</f>
        <v>51</v>
      </c>
      <c r="L699" s="89" t="str">
        <v>3个月以上</v>
      </c>
      <c r="M699" s="92" t="s">
        <v>30</v>
      </c>
      <c r="N699" s="92">
        <v>2</v>
      </c>
      <c r="O699" s="93" t="str">
        <f>_xlfn.XLOOKUP(P699,匹配表1065!U:U,匹配表1065!T:T)</f>
        <v>HO00001066</v>
      </c>
      <c r="P699" s="89" t="s">
        <v>183</v>
      </c>
      <c r="Q699" s="92" t="s">
        <v>296</v>
      </c>
      <c r="R699" s="89" t="str">
        <f>_xlfn.XLOOKUP(Q699,匹配表1065!L:L,匹配表1065!O:O)</f>
        <v>C</v>
      </c>
      <c r="S699" s="93" t="str">
        <f>IFERROR(_xlfn.XLOOKUP(Q699,匹配表1065!AI:AI,匹配表1065!AJ:AJ),"绿标")</f>
        <v>红标</v>
      </c>
      <c r="T699" s="93" t="str" cm="1">
        <f t="array" ref="T699:U699">_xlfn.XLOOKUP(Q699,匹配表1065!L:L,匹配表1065!M:N)</f>
        <v>眩晕</v>
      </c>
      <c r="U699" s="94" t="str">
        <v>耳鼻喉科</v>
      </c>
      <c r="V699" s="95" t="s">
        <v>70</v>
      </c>
      <c r="W699" s="93">
        <f>_xlfn.XLOOKUP(M699,匹配表1065!D:D,匹配表1065!F:F)*N699</f>
        <v>24</v>
      </c>
    </row>
    <row r="700" customHeight="1" spans="1:23">
      <c r="A700" s="89" t="s">
        <v>25</v>
      </c>
      <c r="B700" s="90">
        <v>46126</v>
      </c>
      <c r="C700" s="91" t="str">
        <f t="shared" si="20"/>
        <v>4月第3周</v>
      </c>
      <c r="D700" s="89" t="s">
        <v>446</v>
      </c>
      <c r="E700" s="89" t="str">
        <f t="shared" si="21"/>
        <v>4月第3周--周2</v>
      </c>
      <c r="F700" s="92" t="s">
        <v>27</v>
      </c>
      <c r="G700" s="92" t="s">
        <v>167</v>
      </c>
      <c r="H700" s="92" t="str">
        <f>_xlfn.XLOOKUP(O700,匹配表1065!T:T,匹配表1065!W:W)</f>
        <v>南通市</v>
      </c>
      <c r="I700" s="89" t="str">
        <f>_xlfn.XLOOKUP(O700,匹配表1065!T:T,匹配表1065!X:X)</f>
        <v>PME2013</v>
      </c>
      <c r="J700" s="92" t="s">
        <v>180</v>
      </c>
      <c r="K700" s="89" cm="1">
        <f ca="1" t="array" ref="K700:L700">_xlfn.XLOOKUP(J700,匹配表1065!Y:Y,匹配表1065!AA:AB)</f>
        <v>51</v>
      </c>
      <c r="L700" s="89" t="str">
        <v>3个月以上</v>
      </c>
      <c r="M700" s="92" t="s">
        <v>35</v>
      </c>
      <c r="N700" s="92">
        <v>1</v>
      </c>
      <c r="O700" s="93" t="str">
        <f>_xlfn.XLOOKUP(P700,匹配表1065!U:U,匹配表1065!T:T)</f>
        <v>HO00001066</v>
      </c>
      <c r="P700" s="89" t="s">
        <v>183</v>
      </c>
      <c r="Q700" s="92" t="s">
        <v>185</v>
      </c>
      <c r="R700" s="89" t="str">
        <f>_xlfn.XLOOKUP(Q700,匹配表1065!L:L,匹配表1065!O:O)</f>
        <v>A</v>
      </c>
      <c r="S700" s="93" t="str">
        <f>IFERROR(_xlfn.XLOOKUP(Q700,匹配表1065!AI:AI,匹配表1065!AJ:AJ),"绿标")</f>
        <v>红标</v>
      </c>
      <c r="T700" s="93" t="str" cm="1">
        <f t="array" ref="T700:U700">_xlfn.XLOOKUP(Q700,匹配表1065!L:L,匹配表1065!M:N)</f>
        <v>头痛</v>
      </c>
      <c r="U700" s="94" t="str">
        <v>神经内科</v>
      </c>
      <c r="V700" s="95" t="s">
        <v>58</v>
      </c>
      <c r="W700" s="93">
        <f>_xlfn.XLOOKUP(M700,匹配表1065!D:D,匹配表1065!F:F)*N700</f>
        <v>4</v>
      </c>
    </row>
    <row r="701" customHeight="1" spans="1:23">
      <c r="A701" s="89" t="s">
        <v>25</v>
      </c>
      <c r="B701" s="90">
        <v>46126</v>
      </c>
      <c r="C701" s="91" t="str">
        <f t="shared" si="20"/>
        <v>4月第3周</v>
      </c>
      <c r="D701" s="89" t="s">
        <v>446</v>
      </c>
      <c r="E701" s="89" t="str">
        <f t="shared" si="21"/>
        <v>4月第3周--周2</v>
      </c>
      <c r="F701" s="92" t="s">
        <v>27</v>
      </c>
      <c r="G701" s="92" t="s">
        <v>167</v>
      </c>
      <c r="H701" s="92" t="str">
        <f>_xlfn.XLOOKUP(O701,匹配表1065!T:T,匹配表1065!W:W)</f>
        <v>南通市</v>
      </c>
      <c r="I701" s="89" t="str">
        <f>_xlfn.XLOOKUP(O701,匹配表1065!T:T,匹配表1065!X:X)</f>
        <v>PME2013</v>
      </c>
      <c r="J701" s="92" t="s">
        <v>180</v>
      </c>
      <c r="K701" s="89" cm="1">
        <f ca="1" t="array" ref="K701:L701">_xlfn.XLOOKUP(J701,匹配表1065!Y:Y,匹配表1065!AA:AB)</f>
        <v>51</v>
      </c>
      <c r="L701" s="89" t="str">
        <v>3个月以上</v>
      </c>
      <c r="M701" s="92" t="s">
        <v>35</v>
      </c>
      <c r="N701" s="92">
        <v>1</v>
      </c>
      <c r="O701" s="93" t="str">
        <f>_xlfn.XLOOKUP(P701,匹配表1065!U:U,匹配表1065!T:T)</f>
        <v>HO00001021</v>
      </c>
      <c r="P701" s="89" t="s">
        <v>181</v>
      </c>
      <c r="Q701" s="92" t="s">
        <v>297</v>
      </c>
      <c r="R701" s="89" t="str">
        <f>_xlfn.XLOOKUP(Q701,匹配表1065!L:L,匹配表1065!O:O)</f>
        <v>B</v>
      </c>
      <c r="S701" s="93" t="str">
        <f>IFERROR(_xlfn.XLOOKUP(Q701,匹配表1065!AI:AI,匹配表1065!AJ:AJ),"绿标")</f>
        <v>红标</v>
      </c>
      <c r="T701" s="93" t="str" cm="1">
        <f t="array" ref="T701:U701">_xlfn.XLOOKUP(Q701,匹配表1065!L:L,匹配表1065!M:N)</f>
        <v>脑血管</v>
      </c>
      <c r="U701" s="94" t="str">
        <v>神经内科</v>
      </c>
      <c r="V701" s="95" t="s">
        <v>58</v>
      </c>
      <c r="W701" s="93">
        <f>_xlfn.XLOOKUP(M701,匹配表1065!D:D,匹配表1065!F:F)*N701</f>
        <v>4</v>
      </c>
    </row>
    <row r="702" customHeight="1" spans="1:23">
      <c r="A702" s="89" t="s">
        <v>25</v>
      </c>
      <c r="B702" s="90">
        <v>46126</v>
      </c>
      <c r="C702" s="91" t="str">
        <f t="shared" si="20"/>
        <v>4月第3周</v>
      </c>
      <c r="D702" s="89" t="s">
        <v>446</v>
      </c>
      <c r="E702" s="89" t="str">
        <f t="shared" si="21"/>
        <v>4月第3周--周2</v>
      </c>
      <c r="F702" s="92" t="s">
        <v>27</v>
      </c>
      <c r="G702" s="92" t="s">
        <v>167</v>
      </c>
      <c r="H702" s="92" t="str">
        <f>_xlfn.XLOOKUP(O702,匹配表1065!T:T,匹配表1065!W:W)</f>
        <v>苏州市</v>
      </c>
      <c r="I702" s="89" t="str">
        <f>_xlfn.XLOOKUP(O702,匹配表1065!T:T,匹配表1065!X:X)</f>
        <v>PME2010</v>
      </c>
      <c r="J702" s="92" t="s">
        <v>186</v>
      </c>
      <c r="K702" s="89" cm="1">
        <f ca="1" t="array" ref="K702:L702">_xlfn.XLOOKUP(J702,匹配表1065!Y:Y,匹配表1065!AA:AB)</f>
        <v>6</v>
      </c>
      <c r="L702" s="89" t="str">
        <v>3个月以上</v>
      </c>
      <c r="M702" s="92" t="s">
        <v>30</v>
      </c>
      <c r="N702" s="92">
        <v>1</v>
      </c>
      <c r="O702" s="93" t="str">
        <f>_xlfn.XLOOKUP(P702,匹配表1065!U:U,匹配表1065!T:T)</f>
        <v>HO00001051</v>
      </c>
      <c r="P702" s="89" t="s">
        <v>191</v>
      </c>
      <c r="Q702" s="92" t="s">
        <v>192</v>
      </c>
      <c r="R702" s="89" t="str">
        <f>_xlfn.XLOOKUP(Q702,匹配表1065!L:L,匹配表1065!O:O)</f>
        <v>B</v>
      </c>
      <c r="S702" s="93" t="str">
        <f>IFERROR(_xlfn.XLOOKUP(Q702,匹配表1065!AI:AI,匹配表1065!AJ:AJ),"绿标")</f>
        <v>绿标</v>
      </c>
      <c r="T702" s="93" t="str" cm="1">
        <f t="array" ref="T702:U702">_xlfn.XLOOKUP(Q702,匹配表1065!L:L,匹配表1065!M:N)</f>
        <v>抑郁焦虑</v>
      </c>
      <c r="U702" s="94" t="str">
        <v>神经内科</v>
      </c>
      <c r="V702" s="95" t="s">
        <v>58</v>
      </c>
      <c r="W702" s="93">
        <f>_xlfn.XLOOKUP(M702,匹配表1065!D:D,匹配表1065!F:F)*N702</f>
        <v>12</v>
      </c>
    </row>
    <row r="703" customHeight="1" spans="1:23">
      <c r="A703" s="89" t="s">
        <v>25</v>
      </c>
      <c r="B703" s="90">
        <v>46126</v>
      </c>
      <c r="C703" s="91" t="str">
        <f t="shared" si="20"/>
        <v>4月第3周</v>
      </c>
      <c r="D703" s="89" t="s">
        <v>446</v>
      </c>
      <c r="E703" s="89" t="str">
        <f t="shared" si="21"/>
        <v>4月第3周--周2</v>
      </c>
      <c r="F703" s="92" t="s">
        <v>27</v>
      </c>
      <c r="G703" s="92" t="s">
        <v>167</v>
      </c>
      <c r="H703" s="92" t="str">
        <f>_xlfn.XLOOKUP(O703,匹配表1065!T:T,匹配表1065!W:W)</f>
        <v>苏州市</v>
      </c>
      <c r="I703" s="89" t="str">
        <f>_xlfn.XLOOKUP(O703,匹配表1065!T:T,匹配表1065!X:X)</f>
        <v>PME2010</v>
      </c>
      <c r="J703" s="92" t="s">
        <v>186</v>
      </c>
      <c r="K703" s="89" cm="1">
        <f ca="1" t="array" ref="K703:L703">_xlfn.XLOOKUP(J703,匹配表1065!Y:Y,匹配表1065!AA:AB)</f>
        <v>6</v>
      </c>
      <c r="L703" s="89" t="str">
        <v>3个月以上</v>
      </c>
      <c r="M703" s="92" t="s">
        <v>30</v>
      </c>
      <c r="N703" s="92">
        <v>1</v>
      </c>
      <c r="O703" s="93" t="str">
        <f>_xlfn.XLOOKUP(P703,匹配表1065!U:U,匹配表1065!T:T)</f>
        <v>HO00001051</v>
      </c>
      <c r="P703" s="89" t="s">
        <v>191</v>
      </c>
      <c r="Q703" s="92" t="s">
        <v>354</v>
      </c>
      <c r="R703" s="89" t="str">
        <f>_xlfn.XLOOKUP(Q703,匹配表1065!L:L,匹配表1065!O:O)</f>
        <v>A</v>
      </c>
      <c r="S703" s="93" t="str">
        <f>IFERROR(_xlfn.XLOOKUP(Q703,匹配表1065!AI:AI,匹配表1065!AJ:AJ),"绿标")</f>
        <v>黑标</v>
      </c>
      <c r="T703" s="93" t="str" cm="1">
        <f t="array" ref="T703:U703">_xlfn.XLOOKUP(Q703,匹配表1065!L:L,匹配表1065!M:N)</f>
        <v>头痛</v>
      </c>
      <c r="U703" s="94" t="str">
        <v>神经内科</v>
      </c>
      <c r="V703" s="95" t="s">
        <v>33</v>
      </c>
      <c r="W703" s="93">
        <f>_xlfn.XLOOKUP(M703,匹配表1065!D:D,匹配表1065!F:F)*N703</f>
        <v>12</v>
      </c>
    </row>
    <row r="704" customHeight="1" spans="1:23">
      <c r="A704" s="89" t="s">
        <v>25</v>
      </c>
      <c r="B704" s="90">
        <v>46126</v>
      </c>
      <c r="C704" s="91" t="str">
        <f t="shared" si="20"/>
        <v>4月第3周</v>
      </c>
      <c r="D704" s="89" t="s">
        <v>446</v>
      </c>
      <c r="E704" s="89" t="str">
        <f t="shared" si="21"/>
        <v>4月第3周--周2</v>
      </c>
      <c r="F704" s="92" t="s">
        <v>27</v>
      </c>
      <c r="G704" s="92" t="s">
        <v>167</v>
      </c>
      <c r="H704" s="92" t="str">
        <f>_xlfn.XLOOKUP(O704,匹配表1065!T:T,匹配表1065!W:W)</f>
        <v>苏州市</v>
      </c>
      <c r="I704" s="89" t="str">
        <f>_xlfn.XLOOKUP(O704,匹配表1065!T:T,匹配表1065!X:X)</f>
        <v>PME2010</v>
      </c>
      <c r="J704" s="92" t="s">
        <v>186</v>
      </c>
      <c r="K704" s="89" cm="1">
        <f ca="1" t="array" ref="K704:L704">_xlfn.XLOOKUP(J704,匹配表1065!Y:Y,匹配表1065!AA:AB)</f>
        <v>6</v>
      </c>
      <c r="L704" s="89" t="str">
        <v>3个月以上</v>
      </c>
      <c r="M704" s="92" t="s">
        <v>35</v>
      </c>
      <c r="N704" s="92">
        <v>1</v>
      </c>
      <c r="O704" s="93" t="str">
        <f>_xlfn.XLOOKUP(P704,匹配表1065!U:U,匹配表1065!T:T)</f>
        <v>HO00111872</v>
      </c>
      <c r="P704" s="89" t="s">
        <v>218</v>
      </c>
      <c r="Q704" s="92" t="s">
        <v>494</v>
      </c>
      <c r="R704" s="89" t="str">
        <f>_xlfn.XLOOKUP(Q704,匹配表1065!L:L,匹配表1065!O:O)</f>
        <v>B</v>
      </c>
      <c r="S704" s="93" t="str">
        <f>IFERROR(_xlfn.XLOOKUP(Q704,匹配表1065!AI:AI,匹配表1065!AJ:AJ),"绿标")</f>
        <v>绿标</v>
      </c>
      <c r="T704" s="93" t="str" cm="1">
        <f t="array" ref="T704:U704">_xlfn.XLOOKUP(Q704,匹配表1065!L:L,匹配表1065!M:N)</f>
        <v>癫痫</v>
      </c>
      <c r="U704" s="94" t="str">
        <v>神经内科</v>
      </c>
      <c r="V704" s="95" t="s">
        <v>58</v>
      </c>
      <c r="W704" s="93">
        <f>_xlfn.XLOOKUP(M704,匹配表1065!D:D,匹配表1065!F:F)*N704</f>
        <v>4</v>
      </c>
    </row>
    <row r="705" customHeight="1" spans="1:23">
      <c r="A705" s="89" t="s">
        <v>25</v>
      </c>
      <c r="B705" s="90">
        <v>46126</v>
      </c>
      <c r="C705" s="91" t="str">
        <f t="shared" si="20"/>
        <v>4月第3周</v>
      </c>
      <c r="D705" s="89" t="s">
        <v>446</v>
      </c>
      <c r="E705" s="89" t="str">
        <f t="shared" si="21"/>
        <v>4月第3周--周2</v>
      </c>
      <c r="F705" s="92" t="s">
        <v>27</v>
      </c>
      <c r="G705" s="92" t="s">
        <v>167</v>
      </c>
      <c r="H705" s="92" t="str">
        <f>_xlfn.XLOOKUP(O705,匹配表1065!T:T,匹配表1065!W:W)</f>
        <v>无锡市</v>
      </c>
      <c r="I705" s="89" t="str">
        <f>_xlfn.XLOOKUP(O705,匹配表1065!T:T,匹配表1065!X:X)</f>
        <v>PME2009</v>
      </c>
      <c r="J705" s="92" t="s">
        <v>193</v>
      </c>
      <c r="K705" s="89" cm="1">
        <f ca="1" t="array" ref="K705:L705">_xlfn.XLOOKUP(J705,匹配表1065!Y:Y,匹配表1065!AA:AB)</f>
        <v>7</v>
      </c>
      <c r="L705" s="89" t="str">
        <v>3个月以上</v>
      </c>
      <c r="M705" s="92" t="s">
        <v>30</v>
      </c>
      <c r="N705" s="92">
        <v>1</v>
      </c>
      <c r="O705" s="93" t="str">
        <f>_xlfn.XLOOKUP(P705,匹配表1065!U:U,匹配表1065!T:T)</f>
        <v>HO00001116</v>
      </c>
      <c r="P705" s="89" t="s">
        <v>229</v>
      </c>
      <c r="Q705" s="92" t="s">
        <v>230</v>
      </c>
      <c r="R705" s="89" t="str">
        <f>_xlfn.XLOOKUP(Q705,匹配表1065!L:L,匹配表1065!O:O)</f>
        <v>A</v>
      </c>
      <c r="S705" s="93" t="str">
        <f>IFERROR(_xlfn.XLOOKUP(Q705,匹配表1065!AI:AI,匹配表1065!AJ:AJ),"绿标")</f>
        <v>绿标</v>
      </c>
      <c r="T705" s="93" t="str" cm="1">
        <f t="array" ref="T705:U705">_xlfn.XLOOKUP(Q705,匹配表1065!L:L,匹配表1065!M:N)</f>
        <v>头痛</v>
      </c>
      <c r="U705" s="94" t="str">
        <v>神经内科</v>
      </c>
      <c r="V705" s="95" t="s">
        <v>42</v>
      </c>
      <c r="W705" s="93">
        <f>_xlfn.XLOOKUP(M705,匹配表1065!D:D,匹配表1065!F:F)*N705</f>
        <v>12</v>
      </c>
    </row>
    <row r="706" customHeight="1" spans="1:23">
      <c r="A706" s="89" t="s">
        <v>25</v>
      </c>
      <c r="B706" s="90">
        <v>46126</v>
      </c>
      <c r="C706" s="91" t="str">
        <f t="shared" ref="C706:C769" si="22">MONTH(B706)&amp;TEXT(WEEKNUM(B706,2)-WEEKNUM(B706+1-DAY(B706),2)+1,"月第0周")</f>
        <v>4月第3周</v>
      </c>
      <c r="D706" s="89" t="s">
        <v>446</v>
      </c>
      <c r="E706" s="89" t="str">
        <f t="shared" ref="E706:E769" si="23">D706&amp;"--"&amp;"周"&amp;WEEKDAY(B706,2)</f>
        <v>4月第3周--周2</v>
      </c>
      <c r="F706" s="92" t="s">
        <v>27</v>
      </c>
      <c r="G706" s="92" t="s">
        <v>136</v>
      </c>
      <c r="H706" s="92" t="str">
        <f>_xlfn.XLOOKUP(O706,匹配表1065!T:T,匹配表1065!W:W)</f>
        <v>青岛市</v>
      </c>
      <c r="I706" s="89" t="str">
        <f>_xlfn.XLOOKUP(O706,匹配表1065!T:T,匹配表1065!X:X)</f>
        <v>PME2035</v>
      </c>
      <c r="J706" s="92" t="s">
        <v>150</v>
      </c>
      <c r="K706" s="89" cm="1">
        <f ca="1" t="array" ref="K706:L706">_xlfn.XLOOKUP(J706,匹配表1065!Y:Y,匹配表1065!AA:AB)</f>
        <v>8</v>
      </c>
      <c r="L706" s="89" t="str">
        <v>3个月以上</v>
      </c>
      <c r="M706" s="92" t="s">
        <v>30</v>
      </c>
      <c r="N706" s="92">
        <v>1</v>
      </c>
      <c r="O706" s="93" t="str">
        <f>_xlfn.XLOOKUP(P706,匹配表1065!U:U,匹配表1065!T:T)</f>
        <v>HO00001483</v>
      </c>
      <c r="P706" s="89" t="s">
        <v>259</v>
      </c>
      <c r="Q706" s="92" t="s">
        <v>260</v>
      </c>
      <c r="R706" s="89" t="str">
        <f>_xlfn.XLOOKUP(Q706,匹配表1065!L:L,匹配表1065!O:O)</f>
        <v>C</v>
      </c>
      <c r="S706" s="93" t="str">
        <f>IFERROR(_xlfn.XLOOKUP(Q706,匹配表1065!AI:AI,匹配表1065!AJ:AJ),"绿标")</f>
        <v>红标</v>
      </c>
      <c r="T706" s="93" t="str" cm="1">
        <f t="array" ref="T706:U706">_xlfn.XLOOKUP(Q706,匹配表1065!L:L,匹配表1065!M:N)</f>
        <v>眩晕</v>
      </c>
      <c r="U706" s="94" t="str">
        <v>耳鼻喉科</v>
      </c>
      <c r="V706" s="95" t="s">
        <v>70</v>
      </c>
      <c r="W706" s="93">
        <f>_xlfn.XLOOKUP(M706,匹配表1065!D:D,匹配表1065!F:F)*N706</f>
        <v>12</v>
      </c>
    </row>
    <row r="707" customHeight="1" spans="1:23">
      <c r="A707" s="89" t="s">
        <v>25</v>
      </c>
      <c r="B707" s="90">
        <v>46126</v>
      </c>
      <c r="C707" s="91" t="str">
        <f t="shared" si="22"/>
        <v>4月第3周</v>
      </c>
      <c r="D707" s="89" t="s">
        <v>446</v>
      </c>
      <c r="E707" s="89" t="str">
        <f t="shared" si="23"/>
        <v>4月第3周--周2</v>
      </c>
      <c r="F707" s="92" t="s">
        <v>27</v>
      </c>
      <c r="G707" s="92" t="s">
        <v>136</v>
      </c>
      <c r="H707" s="92" t="str">
        <f>_xlfn.XLOOKUP(O707,匹配表1065!T:T,匹配表1065!W:W)</f>
        <v>青岛市</v>
      </c>
      <c r="I707" s="89" t="str">
        <f>_xlfn.XLOOKUP(O707,匹配表1065!T:T,匹配表1065!X:X)</f>
        <v>PME2035</v>
      </c>
      <c r="J707" s="92" t="s">
        <v>150</v>
      </c>
      <c r="K707" s="89" cm="1">
        <f ca="1" t="array" ref="K707:L707">_xlfn.XLOOKUP(J707,匹配表1065!Y:Y,匹配表1065!AA:AB)</f>
        <v>8</v>
      </c>
      <c r="L707" s="89" t="str">
        <v>3个月以上</v>
      </c>
      <c r="M707" s="92" t="s">
        <v>30</v>
      </c>
      <c r="N707" s="92">
        <v>1</v>
      </c>
      <c r="O707" s="93" t="str">
        <f>_xlfn.XLOOKUP(P707,匹配表1065!U:U,匹配表1065!T:T)</f>
        <v>HO00001483</v>
      </c>
      <c r="P707" s="89" t="s">
        <v>259</v>
      </c>
      <c r="Q707" s="92" t="s">
        <v>340</v>
      </c>
      <c r="R707" s="89" t="str">
        <f>_xlfn.XLOOKUP(Q707,匹配表1065!L:L,匹配表1065!O:O)</f>
        <v>A</v>
      </c>
      <c r="S707" s="93" t="str">
        <f>IFERROR(_xlfn.XLOOKUP(Q707,匹配表1065!AI:AI,匹配表1065!AJ:AJ),"绿标")</f>
        <v>红标</v>
      </c>
      <c r="T707" s="93" t="str" cm="1">
        <f t="array" ref="T707:U707">_xlfn.XLOOKUP(Q707,匹配表1065!L:L,匹配表1065!M:N)</f>
        <v>头痛</v>
      </c>
      <c r="U707" s="94" t="str">
        <v>神经内科</v>
      </c>
      <c r="V707" s="95" t="s">
        <v>67</v>
      </c>
      <c r="W707" s="93">
        <f>_xlfn.XLOOKUP(M707,匹配表1065!D:D,匹配表1065!F:F)*N707</f>
        <v>12</v>
      </c>
    </row>
    <row r="708" customHeight="1" spans="1:23">
      <c r="A708" s="89" t="s">
        <v>25</v>
      </c>
      <c r="B708" s="90">
        <v>46126</v>
      </c>
      <c r="C708" s="91" t="str">
        <f t="shared" si="22"/>
        <v>4月第3周</v>
      </c>
      <c r="D708" s="89" t="s">
        <v>446</v>
      </c>
      <c r="E708" s="89" t="str">
        <f t="shared" si="23"/>
        <v>4月第3周--周2</v>
      </c>
      <c r="F708" s="92" t="s">
        <v>27</v>
      </c>
      <c r="G708" s="92" t="s">
        <v>136</v>
      </c>
      <c r="H708" s="92" t="str">
        <f>_xlfn.XLOOKUP(O708,匹配表1065!T:T,匹配表1065!W:W)</f>
        <v>淄博市</v>
      </c>
      <c r="I708" s="89" t="str">
        <f>_xlfn.XLOOKUP(O708,匹配表1065!T:T,匹配表1065!X:X)</f>
        <v>PME2043</v>
      </c>
      <c r="J708" s="92" t="s">
        <v>140</v>
      </c>
      <c r="K708" s="89" cm="1">
        <f ca="1" t="array" ref="K708:L708">_xlfn.XLOOKUP(J708,匹配表1065!Y:Y,匹配表1065!AA:AB)</f>
        <v>9</v>
      </c>
      <c r="L708" s="89" t="str">
        <v>3个月以上</v>
      </c>
      <c r="M708" s="92" t="s">
        <v>30</v>
      </c>
      <c r="N708" s="92">
        <v>1</v>
      </c>
      <c r="O708" s="93" t="str">
        <f>_xlfn.XLOOKUP(P708,匹配表1065!U:U,匹配表1065!T:T)</f>
        <v>HO00001431</v>
      </c>
      <c r="P708" s="89" t="s">
        <v>244</v>
      </c>
      <c r="Q708" s="92" t="s">
        <v>361</v>
      </c>
      <c r="R708" s="89" t="str">
        <f>_xlfn.XLOOKUP(Q708,匹配表1065!L:L,匹配表1065!O:O)</f>
        <v>B</v>
      </c>
      <c r="S708" s="93" t="str">
        <f>IFERROR(_xlfn.XLOOKUP(Q708,匹配表1065!AI:AI,匹配表1065!AJ:AJ),"绿标")</f>
        <v>红标</v>
      </c>
      <c r="T708" s="93" t="str" cm="1">
        <f t="array" ref="T708:U708">_xlfn.XLOOKUP(Q708,匹配表1065!L:L,匹配表1065!M:N)</f>
        <v>脑血管</v>
      </c>
      <c r="U708" s="94" t="str">
        <v>神经内科</v>
      </c>
      <c r="V708" s="95" t="s">
        <v>42</v>
      </c>
      <c r="W708" s="93">
        <f>_xlfn.XLOOKUP(M708,匹配表1065!D:D,匹配表1065!F:F)*N708</f>
        <v>12</v>
      </c>
    </row>
    <row r="709" customHeight="1" spans="1:23">
      <c r="A709" s="89" t="s">
        <v>25</v>
      </c>
      <c r="B709" s="90">
        <v>46126</v>
      </c>
      <c r="C709" s="91" t="str">
        <f t="shared" si="22"/>
        <v>4月第3周</v>
      </c>
      <c r="D709" s="89" t="s">
        <v>446</v>
      </c>
      <c r="E709" s="89" t="str">
        <f t="shared" si="23"/>
        <v>4月第3周--周2</v>
      </c>
      <c r="F709" s="92" t="s">
        <v>27</v>
      </c>
      <c r="G709" s="92" t="s">
        <v>136</v>
      </c>
      <c r="H709" s="92" t="str">
        <f>_xlfn.XLOOKUP(O709,匹配表1065!T:T,匹配表1065!W:W)</f>
        <v>青岛市</v>
      </c>
      <c r="I709" s="89" t="str">
        <f>_xlfn.XLOOKUP(O709,匹配表1065!T:T,匹配表1065!X:X)</f>
        <v>PME2032</v>
      </c>
      <c r="J709" s="92" t="s">
        <v>143</v>
      </c>
      <c r="K709" s="89" cm="1">
        <f ca="1" t="array" ref="K709:L709">_xlfn.XLOOKUP(J709,匹配表1065!Y:Y,匹配表1065!AA:AB)</f>
        <v>31</v>
      </c>
      <c r="L709" s="89" t="str">
        <v>3个月以上</v>
      </c>
      <c r="M709" s="92" t="s">
        <v>30</v>
      </c>
      <c r="N709" s="92">
        <v>1</v>
      </c>
      <c r="O709" s="93" t="str">
        <f>_xlfn.XLOOKUP(P709,匹配表1065!U:U,匹配表1065!T:T)</f>
        <v>HO00104790</v>
      </c>
      <c r="P709" s="89" t="s">
        <v>363</v>
      </c>
      <c r="Q709" s="92" t="s">
        <v>364</v>
      </c>
      <c r="R709" s="89" t="str">
        <f>_xlfn.XLOOKUP(Q709,匹配表1065!L:L,匹配表1065!O:O)</f>
        <v>B</v>
      </c>
      <c r="S709" s="93" t="str">
        <f>IFERROR(_xlfn.XLOOKUP(Q709,匹配表1065!AI:AI,匹配表1065!AJ:AJ),"绿标")</f>
        <v>红标</v>
      </c>
      <c r="T709" s="93" t="str" cm="1">
        <f t="array" ref="T709:U709">_xlfn.XLOOKUP(Q709,匹配表1065!L:L,匹配表1065!M:N)</f>
        <v>脑血管</v>
      </c>
      <c r="U709" s="94" t="str">
        <v>神经内科</v>
      </c>
      <c r="V709" s="95" t="s">
        <v>67</v>
      </c>
      <c r="W709" s="93">
        <f>_xlfn.XLOOKUP(M709,匹配表1065!D:D,匹配表1065!F:F)*N709</f>
        <v>12</v>
      </c>
    </row>
    <row r="710" customHeight="1" spans="1:23">
      <c r="A710" s="89" t="s">
        <v>25</v>
      </c>
      <c r="B710" s="90">
        <v>46126</v>
      </c>
      <c r="C710" s="91" t="str">
        <f t="shared" si="22"/>
        <v>4月第3周</v>
      </c>
      <c r="D710" s="89" t="s">
        <v>446</v>
      </c>
      <c r="E710" s="89" t="str">
        <f t="shared" si="23"/>
        <v>4月第3周--周2</v>
      </c>
      <c r="F710" s="92" t="s">
        <v>27</v>
      </c>
      <c r="G710" s="92" t="s">
        <v>136</v>
      </c>
      <c r="H710" s="92" t="str">
        <f>_xlfn.XLOOKUP(O710,匹配表1065!T:T,匹配表1065!W:W)</f>
        <v>青岛市</v>
      </c>
      <c r="I710" s="89" t="str">
        <f>_xlfn.XLOOKUP(O710,匹配表1065!T:T,匹配表1065!X:X)</f>
        <v>PME2032</v>
      </c>
      <c r="J710" s="92" t="s">
        <v>143</v>
      </c>
      <c r="K710" s="89" cm="1">
        <f ca="1" t="array" ref="K710:L710">_xlfn.XLOOKUP(J710,匹配表1065!Y:Y,匹配表1065!AA:AB)</f>
        <v>31</v>
      </c>
      <c r="L710" s="89" t="str">
        <v>3个月以上</v>
      </c>
      <c r="M710" s="92" t="s">
        <v>30</v>
      </c>
      <c r="N710" s="92">
        <v>1</v>
      </c>
      <c r="O710" s="93" t="str">
        <f>_xlfn.XLOOKUP(P710,匹配表1065!U:U,匹配表1065!T:T)</f>
        <v>HO00001482</v>
      </c>
      <c r="P710" s="89" t="s">
        <v>146</v>
      </c>
      <c r="Q710" s="92" t="s">
        <v>249</v>
      </c>
      <c r="R710" s="89" t="str">
        <f>_xlfn.XLOOKUP(Q710,匹配表1065!L:L,匹配表1065!O:O)</f>
        <v>C</v>
      </c>
      <c r="S710" s="93" t="str">
        <f>IFERROR(_xlfn.XLOOKUP(Q710,匹配表1065!AI:AI,匹配表1065!AJ:AJ),"绿标")</f>
        <v>绿标</v>
      </c>
      <c r="T710" s="93" t="str" cm="1">
        <f t="array" ref="T710:U710">_xlfn.XLOOKUP(Q710,匹配表1065!L:L,匹配表1065!M:N)</f>
        <v>眩晕</v>
      </c>
      <c r="U710" s="94" t="str">
        <v>耳鼻喉科</v>
      </c>
      <c r="V710" s="95" t="s">
        <v>70</v>
      </c>
      <c r="W710" s="93">
        <f>_xlfn.XLOOKUP(M710,匹配表1065!D:D,匹配表1065!F:F)*N710</f>
        <v>12</v>
      </c>
    </row>
    <row r="711" customHeight="1" spans="1:23">
      <c r="A711" s="89" t="s">
        <v>25</v>
      </c>
      <c r="B711" s="90">
        <v>46126</v>
      </c>
      <c r="C711" s="91" t="str">
        <f t="shared" si="22"/>
        <v>4月第3周</v>
      </c>
      <c r="D711" s="89" t="s">
        <v>446</v>
      </c>
      <c r="E711" s="89" t="str">
        <f t="shared" si="23"/>
        <v>4月第3周--周2</v>
      </c>
      <c r="F711" s="92" t="s">
        <v>27</v>
      </c>
      <c r="G711" s="92" t="s">
        <v>136</v>
      </c>
      <c r="H711" s="92" t="str">
        <f>_xlfn.XLOOKUP(O711,匹配表1065!T:T,匹配表1065!W:W)</f>
        <v>青岛市</v>
      </c>
      <c r="I711" s="89" t="str">
        <f>_xlfn.XLOOKUP(O711,匹配表1065!T:T,匹配表1065!X:X)</f>
        <v>PME2032</v>
      </c>
      <c r="J711" s="92" t="s">
        <v>143</v>
      </c>
      <c r="K711" s="89" cm="1">
        <f ca="1" t="array" ref="K711:L711">_xlfn.XLOOKUP(J711,匹配表1065!Y:Y,匹配表1065!AA:AB)</f>
        <v>31</v>
      </c>
      <c r="L711" s="89" t="str">
        <v>3个月以上</v>
      </c>
      <c r="M711" s="92" t="s">
        <v>55</v>
      </c>
      <c r="N711" s="92">
        <v>1</v>
      </c>
      <c r="O711" s="93" t="str">
        <f>_xlfn.XLOOKUP(P711,匹配表1065!U:U,匹配表1065!T:T)</f>
        <v>HO00001482</v>
      </c>
      <c r="P711" s="89" t="s">
        <v>146</v>
      </c>
      <c r="Q711" s="92" t="s">
        <v>299</v>
      </c>
      <c r="R711" s="89" t="str">
        <f>_xlfn.XLOOKUP(Q711,匹配表1065!L:L,匹配表1065!O:O)</f>
        <v>C</v>
      </c>
      <c r="S711" s="93" t="str">
        <f>IFERROR(_xlfn.XLOOKUP(Q711,匹配表1065!AI:AI,匹配表1065!AJ:AJ),"绿标")</f>
        <v>绿标</v>
      </c>
      <c r="T711" s="93" t="str" cm="1">
        <f t="array" ref="T711:U711">_xlfn.XLOOKUP(Q711,匹配表1065!L:L,匹配表1065!M:N)</f>
        <v>眩晕</v>
      </c>
      <c r="U711" s="94" t="str">
        <v>耳鼻喉科</v>
      </c>
      <c r="V711" s="95" t="s">
        <v>70</v>
      </c>
      <c r="W711" s="93">
        <f>_xlfn.XLOOKUP(M711,匹配表1065!D:D,匹配表1065!F:F)*N711</f>
        <v>8</v>
      </c>
    </row>
    <row r="712" customHeight="1" spans="1:23">
      <c r="A712" s="89" t="s">
        <v>25</v>
      </c>
      <c r="B712" s="90">
        <v>46126</v>
      </c>
      <c r="C712" s="91" t="str">
        <f t="shared" si="22"/>
        <v>4月第3周</v>
      </c>
      <c r="D712" s="89" t="s">
        <v>446</v>
      </c>
      <c r="E712" s="89" t="str">
        <f t="shared" si="23"/>
        <v>4月第3周--周2</v>
      </c>
      <c r="F712" s="92" t="s">
        <v>27</v>
      </c>
      <c r="G712" s="92" t="s">
        <v>136</v>
      </c>
      <c r="H712" s="92" t="str">
        <f>_xlfn.XLOOKUP(O712,匹配表1065!T:T,匹配表1065!W:W)</f>
        <v>日照市</v>
      </c>
      <c r="I712" s="89" t="str">
        <f>_xlfn.XLOOKUP(O712,匹配表1065!T:T,匹配表1065!X:X)</f>
        <v>PME2033</v>
      </c>
      <c r="J712" s="92" t="s">
        <v>137</v>
      </c>
      <c r="K712" s="89" cm="1">
        <f ca="1" t="array" ref="K712:L712">_xlfn.XLOOKUP(J712,匹配表1065!Y:Y,匹配表1065!AA:AB)</f>
        <v>10</v>
      </c>
      <c r="L712" s="89" t="str">
        <v>3个月以上</v>
      </c>
      <c r="M712" s="92" t="s">
        <v>35</v>
      </c>
      <c r="N712" s="92">
        <v>1</v>
      </c>
      <c r="O712" s="93" t="str">
        <f>_xlfn.XLOOKUP(P712,匹配表1065!U:U,匹配表1065!T:T)</f>
        <v>HO00001531</v>
      </c>
      <c r="P712" s="89" t="s">
        <v>367</v>
      </c>
      <c r="Q712" s="92" t="s">
        <v>495</v>
      </c>
      <c r="R712" s="89" t="str">
        <f>_xlfn.XLOOKUP(Q712,匹配表1065!L:L,匹配表1065!O:O)</f>
        <v>B</v>
      </c>
      <c r="S712" s="93" t="str">
        <f>IFERROR(_xlfn.XLOOKUP(Q712,匹配表1065!AI:AI,匹配表1065!AJ:AJ),"绿标")</f>
        <v>黑标</v>
      </c>
      <c r="T712" s="93" t="str" cm="1">
        <f t="array" ref="T712:U712">_xlfn.XLOOKUP(Q712,匹配表1065!L:L,匹配表1065!M:N)</f>
        <v>脑血管</v>
      </c>
      <c r="U712" s="94" t="str">
        <v>神经内科</v>
      </c>
      <c r="V712" s="95" t="s">
        <v>58</v>
      </c>
      <c r="W712" s="93">
        <f>_xlfn.XLOOKUP(M712,匹配表1065!D:D,匹配表1065!F:F)*N712</f>
        <v>4</v>
      </c>
    </row>
    <row r="713" customHeight="1" spans="1:23">
      <c r="A713" s="89" t="s">
        <v>25</v>
      </c>
      <c r="B713" s="90">
        <v>46126</v>
      </c>
      <c r="C713" s="91" t="str">
        <f t="shared" si="22"/>
        <v>4月第3周</v>
      </c>
      <c r="D713" s="89" t="s">
        <v>446</v>
      </c>
      <c r="E713" s="89" t="str">
        <f t="shared" si="23"/>
        <v>4月第3周--周2</v>
      </c>
      <c r="F713" s="92" t="s">
        <v>27</v>
      </c>
      <c r="G713" s="92" t="s">
        <v>136</v>
      </c>
      <c r="H713" s="92" t="str">
        <f>_xlfn.XLOOKUP(O713,匹配表1065!T:T,匹配表1065!W:W)</f>
        <v>青岛市</v>
      </c>
      <c r="I713" s="89" t="str">
        <f>_xlfn.XLOOKUP(O713,匹配表1065!T:T,匹配表1065!X:X)</f>
        <v>PME2033</v>
      </c>
      <c r="J713" s="92" t="s">
        <v>137</v>
      </c>
      <c r="K713" s="89" cm="1">
        <f ca="1" t="array" ref="K713:L713">_xlfn.XLOOKUP(J713,匹配表1065!Y:Y,匹配表1065!AA:AB)</f>
        <v>10</v>
      </c>
      <c r="L713" s="89" t="str">
        <v>3个月以上</v>
      </c>
      <c r="M713" s="92" t="s">
        <v>55</v>
      </c>
      <c r="N713" s="92">
        <v>1</v>
      </c>
      <c r="O713" s="93" t="str">
        <f>_xlfn.XLOOKUP(P713,匹配表1065!U:U,匹配表1065!T:T)</f>
        <v>HO00001481</v>
      </c>
      <c r="P713" s="89" t="s">
        <v>246</v>
      </c>
      <c r="Q713" s="92" t="s">
        <v>306</v>
      </c>
      <c r="R713" s="89" t="str">
        <f>_xlfn.XLOOKUP(Q713,匹配表1065!L:L,匹配表1065!O:O)</f>
        <v>A</v>
      </c>
      <c r="S713" s="93" t="str">
        <f>IFERROR(_xlfn.XLOOKUP(Q713,匹配表1065!AI:AI,匹配表1065!AJ:AJ),"绿标")</f>
        <v>红标</v>
      </c>
      <c r="T713" s="93" t="str" cm="1">
        <f t="array" ref="T713:U713">_xlfn.XLOOKUP(Q713,匹配表1065!L:L,匹配表1065!M:N)</f>
        <v>头痛</v>
      </c>
      <c r="U713" s="94" t="str">
        <v>神经内科</v>
      </c>
      <c r="V713" s="95" t="s">
        <v>33</v>
      </c>
      <c r="W713" s="93">
        <f>_xlfn.XLOOKUP(M713,匹配表1065!D:D,匹配表1065!F:F)*N713</f>
        <v>8</v>
      </c>
    </row>
    <row r="714" customHeight="1" spans="1:23">
      <c r="A714" s="89" t="s">
        <v>25</v>
      </c>
      <c r="B714" s="90">
        <v>46126</v>
      </c>
      <c r="C714" s="91" t="str">
        <f t="shared" si="22"/>
        <v>4月第3周</v>
      </c>
      <c r="D714" s="89" t="s">
        <v>446</v>
      </c>
      <c r="E714" s="89" t="str">
        <f t="shared" si="23"/>
        <v>4月第3周--周2</v>
      </c>
      <c r="F714" s="92" t="s">
        <v>27</v>
      </c>
      <c r="G714" s="92" t="s">
        <v>136</v>
      </c>
      <c r="H714" s="92" t="str">
        <f>_xlfn.XLOOKUP(O714,匹配表1065!T:T,匹配表1065!W:W)</f>
        <v>潍坊市</v>
      </c>
      <c r="I714" s="89" t="str">
        <f>_xlfn.XLOOKUP(O714,匹配表1065!T:T,匹配表1065!X:X)</f>
        <v>PME2036</v>
      </c>
      <c r="J714" s="89" t="s">
        <v>161</v>
      </c>
      <c r="K714" s="89" cm="1">
        <f ca="1" t="array" ref="K714:L714">_xlfn.XLOOKUP(J714,匹配表1065!Y:Y,匹配表1065!AA:AB)</f>
        <v>1519</v>
      </c>
      <c r="L714" s="89" t="str">
        <v>3个月以上</v>
      </c>
      <c r="M714" s="92" t="s">
        <v>30</v>
      </c>
      <c r="N714" s="92">
        <v>1</v>
      </c>
      <c r="O714" s="93" t="str">
        <f>_xlfn.XLOOKUP(P714,匹配表1065!U:U,匹配表1065!T:T)</f>
        <v>HO00001466</v>
      </c>
      <c r="P714" s="89" t="s">
        <v>164</v>
      </c>
      <c r="Q714" s="92" t="s">
        <v>165</v>
      </c>
      <c r="R714" s="89" t="str">
        <f>_xlfn.XLOOKUP(Q714,匹配表1065!L:L,匹配表1065!O:O)</f>
        <v>C</v>
      </c>
      <c r="S714" s="93" t="str">
        <f>IFERROR(_xlfn.XLOOKUP(Q714,匹配表1065!AI:AI,匹配表1065!AJ:AJ),"绿标")</f>
        <v>绿标</v>
      </c>
      <c r="T714" s="93" t="str" cm="1">
        <f t="array" ref="T714:U714">_xlfn.XLOOKUP(Q714,匹配表1065!L:L,匹配表1065!M:N)</f>
        <v>眩晕</v>
      </c>
      <c r="U714" s="94" t="str">
        <v>神经内科</v>
      </c>
      <c r="V714" s="95" t="s">
        <v>70</v>
      </c>
      <c r="W714" s="93">
        <f>_xlfn.XLOOKUP(M714,匹配表1065!D:D,匹配表1065!F:F)*N714</f>
        <v>12</v>
      </c>
    </row>
    <row r="715" customHeight="1" spans="1:23">
      <c r="A715" s="89" t="s">
        <v>25</v>
      </c>
      <c r="B715" s="90">
        <v>46126</v>
      </c>
      <c r="C715" s="91" t="str">
        <f t="shared" si="22"/>
        <v>4月第3周</v>
      </c>
      <c r="D715" s="89" t="s">
        <v>446</v>
      </c>
      <c r="E715" s="89" t="str">
        <f t="shared" si="23"/>
        <v>4月第3周--周2</v>
      </c>
      <c r="F715" s="92" t="s">
        <v>27</v>
      </c>
      <c r="G715" s="92" t="s">
        <v>136</v>
      </c>
      <c r="H715" s="92" t="str">
        <f>_xlfn.XLOOKUP(O715,匹配表1065!T:T,匹配表1065!W:W)</f>
        <v>潍坊市</v>
      </c>
      <c r="I715" s="89" t="str">
        <f>_xlfn.XLOOKUP(O715,匹配表1065!T:T,匹配表1065!X:X)</f>
        <v>PME2036</v>
      </c>
      <c r="J715" s="89" t="s">
        <v>161</v>
      </c>
      <c r="K715" s="89" cm="1">
        <f ca="1" t="array" ref="K715:L715">_xlfn.XLOOKUP(J715,匹配表1065!Y:Y,匹配表1065!AA:AB)</f>
        <v>1519</v>
      </c>
      <c r="L715" s="89" t="str">
        <v>3个月以上</v>
      </c>
      <c r="M715" s="92" t="s">
        <v>35</v>
      </c>
      <c r="N715" s="92">
        <v>1</v>
      </c>
      <c r="O715" s="93" t="str">
        <f>_xlfn.XLOOKUP(P715,匹配表1065!U:U,匹配表1065!T:T)</f>
        <v>HO00001466</v>
      </c>
      <c r="P715" s="89" t="s">
        <v>164</v>
      </c>
      <c r="Q715" s="92" t="s">
        <v>165</v>
      </c>
      <c r="R715" s="89" t="str">
        <f>_xlfn.XLOOKUP(Q715,匹配表1065!L:L,匹配表1065!O:O)</f>
        <v>C</v>
      </c>
      <c r="S715" s="93" t="str">
        <f>IFERROR(_xlfn.XLOOKUP(Q715,匹配表1065!AI:AI,匹配表1065!AJ:AJ),"绿标")</f>
        <v>绿标</v>
      </c>
      <c r="T715" s="93" t="str" cm="1">
        <f t="array" ref="T715:U715">_xlfn.XLOOKUP(Q715,匹配表1065!L:L,匹配表1065!M:N)</f>
        <v>眩晕</v>
      </c>
      <c r="U715" s="94" t="str">
        <v>神经内科</v>
      </c>
      <c r="V715" s="95" t="s">
        <v>70</v>
      </c>
      <c r="W715" s="93">
        <f>_xlfn.XLOOKUP(M715,匹配表1065!D:D,匹配表1065!F:F)*N715</f>
        <v>4</v>
      </c>
    </row>
    <row r="716" customHeight="1" spans="1:23">
      <c r="A716" s="89" t="s">
        <v>25</v>
      </c>
      <c r="B716" s="90">
        <v>46126</v>
      </c>
      <c r="C716" s="91" t="str">
        <f t="shared" si="22"/>
        <v>4月第3周</v>
      </c>
      <c r="D716" s="89" t="s">
        <v>446</v>
      </c>
      <c r="E716" s="89" t="str">
        <f t="shared" si="23"/>
        <v>4月第3周--周2</v>
      </c>
      <c r="F716" s="92" t="s">
        <v>27</v>
      </c>
      <c r="G716" s="92" t="s">
        <v>136</v>
      </c>
      <c r="H716" s="92" t="str">
        <f>_xlfn.XLOOKUP(O716,匹配表1065!T:T,匹配表1065!W:W)</f>
        <v>潍坊市</v>
      </c>
      <c r="I716" s="89" t="str">
        <f>_xlfn.XLOOKUP(O716,匹配表1065!T:T,匹配表1065!X:X)</f>
        <v>PME2036</v>
      </c>
      <c r="J716" s="89" t="s">
        <v>161</v>
      </c>
      <c r="K716" s="89" cm="1">
        <f ca="1" t="array" ref="K716:L716">_xlfn.XLOOKUP(J716,匹配表1065!Y:Y,匹配表1065!AA:AB)</f>
        <v>1519</v>
      </c>
      <c r="L716" s="89" t="str">
        <v>3个月以上</v>
      </c>
      <c r="M716" s="92" t="s">
        <v>30</v>
      </c>
      <c r="N716" s="92">
        <v>1</v>
      </c>
      <c r="O716" s="93" t="str">
        <f>_xlfn.XLOOKUP(P716,匹配表1065!U:U,匹配表1065!T:T)</f>
        <v>HO00001496</v>
      </c>
      <c r="P716" s="89" t="s">
        <v>256</v>
      </c>
      <c r="Q716" s="92" t="s">
        <v>258</v>
      </c>
      <c r="R716" s="89" t="str">
        <f>_xlfn.XLOOKUP(Q716,匹配表1065!L:L,匹配表1065!O:O)</f>
        <v>A</v>
      </c>
      <c r="S716" s="93" t="str">
        <f>IFERROR(_xlfn.XLOOKUP(Q716,匹配表1065!AI:AI,匹配表1065!AJ:AJ),"绿标")</f>
        <v>红标</v>
      </c>
      <c r="T716" s="93" t="str" cm="1">
        <f t="array" ref="T716:U716">_xlfn.XLOOKUP(Q716,匹配表1065!L:L,匹配表1065!M:N)</f>
        <v>头痛</v>
      </c>
      <c r="U716" s="94" t="str">
        <v>神经内科</v>
      </c>
      <c r="V716" s="95" t="s">
        <v>67</v>
      </c>
      <c r="W716" s="93">
        <f>_xlfn.XLOOKUP(M716,匹配表1065!D:D,匹配表1065!F:F)*N716</f>
        <v>12</v>
      </c>
    </row>
    <row r="717" customHeight="1" spans="1:23">
      <c r="A717" s="89" t="s">
        <v>25</v>
      </c>
      <c r="B717" s="90">
        <v>46126</v>
      </c>
      <c r="C717" s="91" t="str">
        <f t="shared" si="22"/>
        <v>4月第3周</v>
      </c>
      <c r="D717" s="89" t="s">
        <v>446</v>
      </c>
      <c r="E717" s="89" t="str">
        <f t="shared" si="23"/>
        <v>4月第3周--周2</v>
      </c>
      <c r="F717" s="92" t="s">
        <v>27</v>
      </c>
      <c r="G717" s="92" t="s">
        <v>136</v>
      </c>
      <c r="H717" s="92" t="str">
        <f>_xlfn.XLOOKUP(O717,匹配表1065!T:T,匹配表1065!W:W)</f>
        <v>青岛市</v>
      </c>
      <c r="I717" s="89" t="str">
        <f>_xlfn.XLOOKUP(O717,匹配表1065!T:T,匹配表1065!X:X)</f>
        <v>PME2031</v>
      </c>
      <c r="J717" s="92" t="s">
        <v>155</v>
      </c>
      <c r="K717" s="89" cm="1">
        <f ca="1" t="array" ref="K717:L717">_xlfn.XLOOKUP(J717,匹配表1065!Y:Y,匹配表1065!AA:AB)</f>
        <v>31</v>
      </c>
      <c r="L717" s="89" t="str">
        <v>3个月以上</v>
      </c>
      <c r="M717" s="92" t="s">
        <v>55</v>
      </c>
      <c r="N717" s="92">
        <v>1</v>
      </c>
      <c r="O717" s="93" t="str">
        <f>_xlfn.XLOOKUP(P717,匹配表1065!U:U,匹配表1065!T:T)</f>
        <v>HO00072793</v>
      </c>
      <c r="P717" s="89" t="s">
        <v>159</v>
      </c>
      <c r="Q717" s="92" t="s">
        <v>339</v>
      </c>
      <c r="R717" s="89" t="str">
        <f>_xlfn.XLOOKUP(Q717,匹配表1065!L:L,匹配表1065!O:O)</f>
        <v>C</v>
      </c>
      <c r="S717" s="93" t="str">
        <f>IFERROR(_xlfn.XLOOKUP(Q717,匹配表1065!AI:AI,匹配表1065!AJ:AJ),"绿标")</f>
        <v>红标</v>
      </c>
      <c r="T717" s="93" t="str" cm="1">
        <f t="array" ref="T717:U717">_xlfn.XLOOKUP(Q717,匹配表1065!L:L,匹配表1065!M:N)</f>
        <v>眩晕</v>
      </c>
      <c r="U717" s="94" t="str">
        <v>神经内科</v>
      </c>
      <c r="V717" s="95" t="s">
        <v>70</v>
      </c>
      <c r="W717" s="93">
        <f>_xlfn.XLOOKUP(M717,匹配表1065!D:D,匹配表1065!F:F)*N717</f>
        <v>8</v>
      </c>
    </row>
    <row r="718" customHeight="1" spans="1:23">
      <c r="A718" s="89" t="s">
        <v>25</v>
      </c>
      <c r="B718" s="90">
        <v>46126</v>
      </c>
      <c r="C718" s="91" t="str">
        <f t="shared" si="22"/>
        <v>4月第3周</v>
      </c>
      <c r="D718" s="89" t="s">
        <v>446</v>
      </c>
      <c r="E718" s="89" t="str">
        <f t="shared" si="23"/>
        <v>4月第3周--周2</v>
      </c>
      <c r="F718" s="92" t="s">
        <v>27</v>
      </c>
      <c r="G718" s="92" t="s">
        <v>136</v>
      </c>
      <c r="H718" s="92" t="str">
        <f>_xlfn.XLOOKUP(O718,匹配表1065!T:T,匹配表1065!W:W)</f>
        <v>青岛市</v>
      </c>
      <c r="I718" s="89" t="str">
        <f>_xlfn.XLOOKUP(O718,匹配表1065!T:T,匹配表1065!X:X)</f>
        <v>PME2031</v>
      </c>
      <c r="J718" s="92" t="s">
        <v>155</v>
      </c>
      <c r="K718" s="89" cm="1">
        <f ca="1" t="array" ref="K718:L718">_xlfn.XLOOKUP(J718,匹配表1065!Y:Y,匹配表1065!AA:AB)</f>
        <v>31</v>
      </c>
      <c r="L718" s="89" t="str">
        <v>3个月以上</v>
      </c>
      <c r="M718" s="92" t="s">
        <v>30</v>
      </c>
      <c r="N718" s="92">
        <v>1</v>
      </c>
      <c r="O718" s="93" t="str">
        <f>_xlfn.XLOOKUP(P718,匹配表1065!U:U,匹配表1065!T:T)</f>
        <v>HO00001478</v>
      </c>
      <c r="P718" s="89" t="s">
        <v>156</v>
      </c>
      <c r="Q718" s="92" t="s">
        <v>300</v>
      </c>
      <c r="R718" s="89" t="str">
        <f>_xlfn.XLOOKUP(Q718,匹配表1065!L:L,匹配表1065!O:O)</f>
        <v>C</v>
      </c>
      <c r="S718" s="93" t="str">
        <f>IFERROR(_xlfn.XLOOKUP(Q718,匹配表1065!AI:AI,匹配表1065!AJ:AJ),"绿标")</f>
        <v>红标</v>
      </c>
      <c r="T718" s="93" t="str" cm="1">
        <f t="array" ref="T718:U718">_xlfn.XLOOKUP(Q718,匹配表1065!L:L,匹配表1065!M:N)</f>
        <v>眩晕</v>
      </c>
      <c r="U718" s="94" t="str">
        <v>神经内科</v>
      </c>
      <c r="V718" s="95" t="s">
        <v>33</v>
      </c>
      <c r="W718" s="93">
        <f>_xlfn.XLOOKUP(M718,匹配表1065!D:D,匹配表1065!F:F)*N718</f>
        <v>12</v>
      </c>
    </row>
    <row r="719" customHeight="1" spans="1:23">
      <c r="A719" s="89" t="s">
        <v>25</v>
      </c>
      <c r="B719" s="90">
        <v>46127</v>
      </c>
      <c r="C719" s="91" t="str">
        <f t="shared" si="22"/>
        <v>4月第3周</v>
      </c>
      <c r="D719" s="89" t="s">
        <v>446</v>
      </c>
      <c r="E719" s="89" t="str">
        <f t="shared" si="23"/>
        <v>4月第3周--周3</v>
      </c>
      <c r="F719" s="92" t="s">
        <v>27</v>
      </c>
      <c r="G719" s="92" t="s">
        <v>136</v>
      </c>
      <c r="H719" s="92" t="str">
        <f>_xlfn.XLOOKUP(O719,匹配表1065!T:T,匹配表1065!W:W)</f>
        <v>日照市</v>
      </c>
      <c r="I719" s="89" t="str">
        <f>_xlfn.XLOOKUP(O719,匹配表1065!T:T,匹配表1065!X:X)</f>
        <v>PME2033</v>
      </c>
      <c r="J719" s="92" t="s">
        <v>137</v>
      </c>
      <c r="K719" s="89" cm="1">
        <f ca="1" t="array" ref="K719:L719">_xlfn.XLOOKUP(J719,匹配表1065!Y:Y,匹配表1065!AA:AB)</f>
        <v>10</v>
      </c>
      <c r="L719" s="89" t="str">
        <v>3个月以上</v>
      </c>
      <c r="M719" s="92" t="s">
        <v>30</v>
      </c>
      <c r="N719" s="92">
        <v>1</v>
      </c>
      <c r="O719" s="93" t="str">
        <f>_xlfn.XLOOKUP(P719,匹配表1065!U:U,匹配表1065!T:T)</f>
        <v>HO00025571</v>
      </c>
      <c r="P719" s="89" t="s">
        <v>365</v>
      </c>
      <c r="Q719" s="92" t="s">
        <v>496</v>
      </c>
      <c r="R719" s="89" t="str">
        <f>_xlfn.XLOOKUP(Q719,匹配表1065!L:L,匹配表1065!O:O)</f>
        <v>A</v>
      </c>
      <c r="S719" s="93" t="str">
        <f>IFERROR(_xlfn.XLOOKUP(Q719,匹配表1065!AI:AI,匹配表1065!AJ:AJ),"绿标")</f>
        <v>红标</v>
      </c>
      <c r="T719" s="93" t="str" cm="1">
        <f t="array" ref="T719:U719">_xlfn.XLOOKUP(Q719,匹配表1065!L:L,匹配表1065!M:N)</f>
        <v>头痛</v>
      </c>
      <c r="U719" s="94" t="str">
        <v>神经内科</v>
      </c>
      <c r="V719" s="95" t="s">
        <v>42</v>
      </c>
      <c r="W719" s="93">
        <f>_xlfn.XLOOKUP(M719,匹配表1065!D:D,匹配表1065!F:F)*N719</f>
        <v>12</v>
      </c>
    </row>
    <row r="720" customHeight="1" spans="1:23">
      <c r="A720" s="89" t="s">
        <v>25</v>
      </c>
      <c r="B720" s="90">
        <v>46127</v>
      </c>
      <c r="C720" s="91" t="str">
        <f t="shared" si="22"/>
        <v>4月第3周</v>
      </c>
      <c r="D720" s="89" t="s">
        <v>446</v>
      </c>
      <c r="E720" s="89" t="str">
        <f t="shared" si="23"/>
        <v>4月第3周--周3</v>
      </c>
      <c r="F720" s="92" t="s">
        <v>27</v>
      </c>
      <c r="G720" s="92" t="s">
        <v>136</v>
      </c>
      <c r="H720" s="92" t="str">
        <f>_xlfn.XLOOKUP(O720,匹配表1065!T:T,匹配表1065!W:W)</f>
        <v>青岛市</v>
      </c>
      <c r="I720" s="89" t="str">
        <f>_xlfn.XLOOKUP(O720,匹配表1065!T:T,匹配表1065!X:X)</f>
        <v>PME2031</v>
      </c>
      <c r="J720" s="92" t="s">
        <v>155</v>
      </c>
      <c r="K720" s="89" cm="1">
        <f ca="1" t="array" ref="K720:L720">_xlfn.XLOOKUP(J720,匹配表1065!Y:Y,匹配表1065!AA:AB)</f>
        <v>31</v>
      </c>
      <c r="L720" s="89" t="str">
        <v>3个月以上</v>
      </c>
      <c r="M720" s="92" t="s">
        <v>55</v>
      </c>
      <c r="N720" s="92">
        <v>1</v>
      </c>
      <c r="O720" s="93" t="str">
        <f>_xlfn.XLOOKUP(P720,匹配表1065!U:U,匹配表1065!T:T)</f>
        <v>HO00072793</v>
      </c>
      <c r="P720" s="89" t="s">
        <v>159</v>
      </c>
      <c r="Q720" s="92" t="s">
        <v>160</v>
      </c>
      <c r="R720" s="89" t="str">
        <f>_xlfn.XLOOKUP(Q720,匹配表1065!L:L,匹配表1065!O:O)</f>
        <v>A</v>
      </c>
      <c r="S720" s="93" t="str">
        <f>IFERROR(_xlfn.XLOOKUP(Q720,匹配表1065!AI:AI,匹配表1065!AJ:AJ),"绿标")</f>
        <v>红标</v>
      </c>
      <c r="T720" s="93" t="str" cm="1">
        <f t="array" ref="T720:U720">_xlfn.XLOOKUP(Q720,匹配表1065!L:L,匹配表1065!M:N)</f>
        <v>头痛</v>
      </c>
      <c r="U720" s="94" t="str">
        <v>神经内科</v>
      </c>
      <c r="V720" s="95" t="s">
        <v>70</v>
      </c>
      <c r="W720" s="93">
        <f>_xlfn.XLOOKUP(M720,匹配表1065!D:D,匹配表1065!F:F)*N720</f>
        <v>8</v>
      </c>
    </row>
    <row r="721" customHeight="1" spans="1:23">
      <c r="A721" s="89" t="s">
        <v>25</v>
      </c>
      <c r="B721" s="90">
        <v>46127</v>
      </c>
      <c r="C721" s="91" t="str">
        <f t="shared" si="22"/>
        <v>4月第3周</v>
      </c>
      <c r="D721" s="89" t="s">
        <v>446</v>
      </c>
      <c r="E721" s="89" t="str">
        <f t="shared" si="23"/>
        <v>4月第3周--周3</v>
      </c>
      <c r="F721" s="92" t="s">
        <v>27</v>
      </c>
      <c r="G721" s="92" t="s">
        <v>136</v>
      </c>
      <c r="H721" s="92" t="str">
        <f>_xlfn.XLOOKUP(O721,匹配表1065!T:T,匹配表1065!W:W)</f>
        <v>青岛市</v>
      </c>
      <c r="I721" s="89" t="str">
        <f>_xlfn.XLOOKUP(O721,匹配表1065!T:T,匹配表1065!X:X)</f>
        <v>PME2031</v>
      </c>
      <c r="J721" s="92" t="s">
        <v>155</v>
      </c>
      <c r="K721" s="89" cm="1">
        <f ca="1" t="array" ref="K721:L721">_xlfn.XLOOKUP(J721,匹配表1065!Y:Y,匹配表1065!AA:AB)</f>
        <v>31</v>
      </c>
      <c r="L721" s="89" t="str">
        <v>3个月以上</v>
      </c>
      <c r="M721" s="92" t="s">
        <v>30</v>
      </c>
      <c r="N721" s="92">
        <v>1</v>
      </c>
      <c r="O721" s="93" t="str">
        <f>_xlfn.XLOOKUP(P721,匹配表1065!U:U,匹配表1065!T:T)</f>
        <v>HO00072793</v>
      </c>
      <c r="P721" s="89" t="s">
        <v>159</v>
      </c>
      <c r="Q721" s="92" t="s">
        <v>160</v>
      </c>
      <c r="R721" s="89" t="str">
        <f>_xlfn.XLOOKUP(Q721,匹配表1065!L:L,匹配表1065!O:O)</f>
        <v>A</v>
      </c>
      <c r="S721" s="93" t="str">
        <f>IFERROR(_xlfn.XLOOKUP(Q721,匹配表1065!AI:AI,匹配表1065!AJ:AJ),"绿标")</f>
        <v>红标</v>
      </c>
      <c r="T721" s="93" t="str" cm="1">
        <f t="array" ref="T721:U721">_xlfn.XLOOKUP(Q721,匹配表1065!L:L,匹配表1065!M:N)</f>
        <v>头痛</v>
      </c>
      <c r="U721" s="94" t="str">
        <v>神经内科</v>
      </c>
      <c r="V721" s="95" t="s">
        <v>33</v>
      </c>
      <c r="W721" s="93">
        <f>_xlfn.XLOOKUP(M721,匹配表1065!D:D,匹配表1065!F:F)*N721</f>
        <v>12</v>
      </c>
    </row>
    <row r="722" customHeight="1" spans="1:23">
      <c r="A722" s="89" t="s">
        <v>25</v>
      </c>
      <c r="B722" s="90">
        <v>46127</v>
      </c>
      <c r="C722" s="91" t="str">
        <f t="shared" si="22"/>
        <v>4月第3周</v>
      </c>
      <c r="D722" s="89" t="s">
        <v>446</v>
      </c>
      <c r="E722" s="89" t="str">
        <f t="shared" si="23"/>
        <v>4月第3周--周3</v>
      </c>
      <c r="F722" s="92" t="s">
        <v>27</v>
      </c>
      <c r="G722" s="92" t="s">
        <v>136</v>
      </c>
      <c r="H722" s="92" t="str">
        <f>_xlfn.XLOOKUP(O722,匹配表1065!T:T,匹配表1065!W:W)</f>
        <v>青岛市</v>
      </c>
      <c r="I722" s="89" t="str">
        <f>_xlfn.XLOOKUP(O722,匹配表1065!T:T,匹配表1065!X:X)</f>
        <v>PME2031</v>
      </c>
      <c r="J722" s="92" t="s">
        <v>155</v>
      </c>
      <c r="K722" s="89" cm="1">
        <f ca="1" t="array" ref="K722:L722">_xlfn.XLOOKUP(J722,匹配表1065!Y:Y,匹配表1065!AA:AB)</f>
        <v>31</v>
      </c>
      <c r="L722" s="89" t="str">
        <v>3个月以上</v>
      </c>
      <c r="M722" s="92" t="s">
        <v>35</v>
      </c>
      <c r="N722" s="92">
        <v>1</v>
      </c>
      <c r="O722" s="93" t="str">
        <f>_xlfn.XLOOKUP(P722,匹配表1065!U:U,匹配表1065!T:T)</f>
        <v>HO00001485</v>
      </c>
      <c r="P722" s="89" t="s">
        <v>253</v>
      </c>
      <c r="Q722" s="92" t="s">
        <v>254</v>
      </c>
      <c r="R722" s="89" t="str">
        <f>_xlfn.XLOOKUP(Q722,匹配表1065!L:L,匹配表1065!O:O)</f>
        <v>B</v>
      </c>
      <c r="S722" s="93" t="str">
        <f>IFERROR(_xlfn.XLOOKUP(Q722,匹配表1065!AI:AI,匹配表1065!AJ:AJ),"绿标")</f>
        <v>红标</v>
      </c>
      <c r="T722" s="93" t="str" cm="1">
        <f t="array" ref="T722:U722">_xlfn.XLOOKUP(Q722,匹配表1065!L:L,匹配表1065!M:N)</f>
        <v>脑血管</v>
      </c>
      <c r="U722" s="94" t="str">
        <v>神经内科</v>
      </c>
      <c r="V722" s="95" t="s">
        <v>70</v>
      </c>
      <c r="W722" s="93">
        <f>_xlfn.XLOOKUP(M722,匹配表1065!D:D,匹配表1065!F:F)*N722</f>
        <v>4</v>
      </c>
    </row>
    <row r="723" customHeight="1" spans="1:23">
      <c r="A723" s="89" t="s">
        <v>25</v>
      </c>
      <c r="B723" s="90">
        <v>46127</v>
      </c>
      <c r="C723" s="91" t="str">
        <f t="shared" si="22"/>
        <v>4月第3周</v>
      </c>
      <c r="D723" s="89" t="s">
        <v>446</v>
      </c>
      <c r="E723" s="89" t="str">
        <f t="shared" si="23"/>
        <v>4月第3周--周3</v>
      </c>
      <c r="F723" s="92" t="s">
        <v>27</v>
      </c>
      <c r="G723" s="92" t="s">
        <v>136</v>
      </c>
      <c r="H723" s="92" t="str">
        <f>_xlfn.XLOOKUP(O723,匹配表1065!T:T,匹配表1065!W:W)</f>
        <v>青岛市</v>
      </c>
      <c r="I723" s="89" t="str">
        <f>_xlfn.XLOOKUP(O723,匹配表1065!T:T,匹配表1065!X:X)</f>
        <v>PME2031</v>
      </c>
      <c r="J723" s="92" t="s">
        <v>155</v>
      </c>
      <c r="K723" s="89" cm="1">
        <f ca="1" t="array" ref="K723:L723">_xlfn.XLOOKUP(J723,匹配表1065!Y:Y,匹配表1065!AA:AB)</f>
        <v>31</v>
      </c>
      <c r="L723" s="89" t="str">
        <v>3个月以上</v>
      </c>
      <c r="M723" s="92" t="s">
        <v>35</v>
      </c>
      <c r="N723" s="92">
        <v>1</v>
      </c>
      <c r="O723" s="93" t="str">
        <f>_xlfn.XLOOKUP(P723,匹配表1065!U:U,匹配表1065!T:T)</f>
        <v>HO00001478</v>
      </c>
      <c r="P723" s="89" t="s">
        <v>156</v>
      </c>
      <c r="Q723" s="92" t="s">
        <v>158</v>
      </c>
      <c r="R723" s="89" t="str">
        <f>_xlfn.XLOOKUP(Q723,匹配表1065!L:L,匹配表1065!O:O)</f>
        <v>C</v>
      </c>
      <c r="S723" s="93" t="str">
        <f>IFERROR(_xlfn.XLOOKUP(Q723,匹配表1065!AI:AI,匹配表1065!AJ:AJ),"绿标")</f>
        <v>绿标</v>
      </c>
      <c r="T723" s="93" t="str" cm="1">
        <f t="array" ref="T723:U723">_xlfn.XLOOKUP(Q723,匹配表1065!L:L,匹配表1065!M:N)</f>
        <v>眩晕</v>
      </c>
      <c r="U723" s="94" t="str">
        <v>耳鼻喉科</v>
      </c>
      <c r="V723" s="95" t="s">
        <v>33</v>
      </c>
      <c r="W723" s="93">
        <f>_xlfn.XLOOKUP(M723,匹配表1065!D:D,匹配表1065!F:F)*N723</f>
        <v>4</v>
      </c>
    </row>
    <row r="724" customHeight="1" spans="1:23">
      <c r="A724" s="89" t="s">
        <v>25</v>
      </c>
      <c r="B724" s="90">
        <v>46127</v>
      </c>
      <c r="C724" s="91" t="str">
        <f t="shared" si="22"/>
        <v>4月第3周</v>
      </c>
      <c r="D724" s="89" t="s">
        <v>446</v>
      </c>
      <c r="E724" s="89" t="str">
        <f t="shared" si="23"/>
        <v>4月第3周--周3</v>
      </c>
      <c r="F724" s="92" t="s">
        <v>27</v>
      </c>
      <c r="G724" s="92" t="s">
        <v>136</v>
      </c>
      <c r="H724" s="92" t="str">
        <f>_xlfn.XLOOKUP(O724,匹配表1065!T:T,匹配表1065!W:W)</f>
        <v>青岛市</v>
      </c>
      <c r="I724" s="89" t="str">
        <f>_xlfn.XLOOKUP(O724,匹配表1065!T:T,匹配表1065!X:X)</f>
        <v>PME2032</v>
      </c>
      <c r="J724" s="92" t="s">
        <v>143</v>
      </c>
      <c r="K724" s="89" cm="1">
        <f ca="1" t="array" ref="K724:L724">_xlfn.XLOOKUP(J724,匹配表1065!Y:Y,匹配表1065!AA:AB)</f>
        <v>31</v>
      </c>
      <c r="L724" s="89" t="str">
        <v>3个月以上</v>
      </c>
      <c r="M724" s="92" t="s">
        <v>30</v>
      </c>
      <c r="N724" s="92">
        <v>1</v>
      </c>
      <c r="O724" s="93" t="str">
        <f>_xlfn.XLOOKUP(P724,匹配表1065!U:U,匹配表1065!T:T)</f>
        <v>HO00001482</v>
      </c>
      <c r="P724" s="89" t="s">
        <v>146</v>
      </c>
      <c r="Q724" s="92" t="s">
        <v>147</v>
      </c>
      <c r="R724" s="89" t="str">
        <f>_xlfn.XLOOKUP(Q724,匹配表1065!L:L,匹配表1065!O:O)</f>
        <v>A</v>
      </c>
      <c r="S724" s="93" t="str">
        <f>IFERROR(_xlfn.XLOOKUP(Q724,匹配表1065!AI:AI,匹配表1065!AJ:AJ),"绿标")</f>
        <v>红标</v>
      </c>
      <c r="T724" s="93" t="str" cm="1">
        <f t="array" ref="T724:U724">_xlfn.XLOOKUP(Q724,匹配表1065!L:L,匹配表1065!M:N)</f>
        <v>头痛</v>
      </c>
      <c r="U724" s="94" t="str">
        <v>神经内科</v>
      </c>
      <c r="V724" s="95" t="s">
        <v>67</v>
      </c>
      <c r="W724" s="93">
        <f>_xlfn.XLOOKUP(M724,匹配表1065!D:D,匹配表1065!F:F)*N724</f>
        <v>12</v>
      </c>
    </row>
    <row r="725" customHeight="1" spans="1:23">
      <c r="A725" s="89" t="s">
        <v>25</v>
      </c>
      <c r="B725" s="90">
        <v>46127</v>
      </c>
      <c r="C725" s="91" t="str">
        <f t="shared" si="22"/>
        <v>4月第3周</v>
      </c>
      <c r="D725" s="89" t="s">
        <v>446</v>
      </c>
      <c r="E725" s="89" t="str">
        <f t="shared" si="23"/>
        <v>4月第3周--周3</v>
      </c>
      <c r="F725" s="92" t="s">
        <v>27</v>
      </c>
      <c r="G725" s="92" t="s">
        <v>136</v>
      </c>
      <c r="H725" s="92" t="str">
        <f>_xlfn.XLOOKUP(O725,匹配表1065!T:T,匹配表1065!W:W)</f>
        <v>青岛市</v>
      </c>
      <c r="I725" s="89" t="str">
        <f>_xlfn.XLOOKUP(O725,匹配表1065!T:T,匹配表1065!X:X)</f>
        <v>PME2032</v>
      </c>
      <c r="J725" s="92" t="s">
        <v>143</v>
      </c>
      <c r="K725" s="89" cm="1">
        <f ca="1" t="array" ref="K725:L725">_xlfn.XLOOKUP(J725,匹配表1065!Y:Y,匹配表1065!AA:AB)</f>
        <v>31</v>
      </c>
      <c r="L725" s="89" t="str">
        <v>3个月以上</v>
      </c>
      <c r="M725" s="92" t="s">
        <v>30</v>
      </c>
      <c r="N725" s="92">
        <v>1</v>
      </c>
      <c r="O725" s="93" t="str">
        <f>_xlfn.XLOOKUP(P725,匹配表1065!U:U,匹配表1065!T:T)</f>
        <v>HO00001482</v>
      </c>
      <c r="P725" s="89" t="s">
        <v>146</v>
      </c>
      <c r="Q725" s="92" t="s">
        <v>299</v>
      </c>
      <c r="R725" s="89" t="str">
        <f>_xlfn.XLOOKUP(Q725,匹配表1065!L:L,匹配表1065!O:O)</f>
        <v>C</v>
      </c>
      <c r="S725" s="93" t="str">
        <f>IFERROR(_xlfn.XLOOKUP(Q725,匹配表1065!AI:AI,匹配表1065!AJ:AJ),"绿标")</f>
        <v>绿标</v>
      </c>
      <c r="T725" s="93" t="str" cm="1">
        <f t="array" ref="T725:U725">_xlfn.XLOOKUP(Q725,匹配表1065!L:L,匹配表1065!M:N)</f>
        <v>眩晕</v>
      </c>
      <c r="U725" s="94" t="str">
        <v>耳鼻喉科</v>
      </c>
      <c r="V725" s="95" t="s">
        <v>70</v>
      </c>
      <c r="W725" s="93">
        <f>_xlfn.XLOOKUP(M725,匹配表1065!D:D,匹配表1065!F:F)*N725</f>
        <v>12</v>
      </c>
    </row>
    <row r="726" customHeight="1" spans="1:23">
      <c r="A726" s="89" t="s">
        <v>25</v>
      </c>
      <c r="B726" s="90">
        <v>46127</v>
      </c>
      <c r="C726" s="91" t="str">
        <f t="shared" si="22"/>
        <v>4月第3周</v>
      </c>
      <c r="D726" s="89" t="s">
        <v>446</v>
      </c>
      <c r="E726" s="89" t="str">
        <f t="shared" si="23"/>
        <v>4月第3周--周3</v>
      </c>
      <c r="F726" s="92" t="s">
        <v>27</v>
      </c>
      <c r="G726" s="92" t="s">
        <v>136</v>
      </c>
      <c r="H726" s="92" t="str">
        <f>_xlfn.XLOOKUP(O726,匹配表1065!T:T,匹配表1065!W:W)</f>
        <v>青岛市</v>
      </c>
      <c r="I726" s="89" t="str">
        <f>_xlfn.XLOOKUP(O726,匹配表1065!T:T,匹配表1065!X:X)</f>
        <v>PME2032</v>
      </c>
      <c r="J726" s="92" t="s">
        <v>143</v>
      </c>
      <c r="K726" s="89" cm="1">
        <f ca="1" t="array" ref="K726:L726">_xlfn.XLOOKUP(J726,匹配表1065!Y:Y,匹配表1065!AA:AB)</f>
        <v>31</v>
      </c>
      <c r="L726" s="89" t="str">
        <v>3个月以上</v>
      </c>
      <c r="M726" s="92" t="s">
        <v>35</v>
      </c>
      <c r="N726" s="92">
        <v>1</v>
      </c>
      <c r="O726" s="93" t="str">
        <f>_xlfn.XLOOKUP(P726,匹配表1065!U:U,匹配表1065!T:T)</f>
        <v>HO00001489</v>
      </c>
      <c r="P726" s="89" t="s">
        <v>144</v>
      </c>
      <c r="Q726" s="92" t="s">
        <v>145</v>
      </c>
      <c r="R726" s="89" t="str">
        <f>_xlfn.XLOOKUP(Q726,匹配表1065!L:L,匹配表1065!O:O)</f>
        <v>D</v>
      </c>
      <c r="S726" s="93" t="str">
        <f>IFERROR(_xlfn.XLOOKUP(Q726,匹配表1065!AI:AI,匹配表1065!AJ:AJ),"绿标")</f>
        <v>红标</v>
      </c>
      <c r="T726" s="93" t="str" cm="1">
        <f t="array" ref="T726:U726">_xlfn.XLOOKUP(Q726,匹配表1065!L:L,匹配表1065!M:N)</f>
        <v>抑郁焦虑</v>
      </c>
      <c r="U726" s="94" t="str">
        <v>精神心理科</v>
      </c>
      <c r="V726" s="95" t="s">
        <v>70</v>
      </c>
      <c r="W726" s="93">
        <f>_xlfn.XLOOKUP(M726,匹配表1065!D:D,匹配表1065!F:F)*N726</f>
        <v>4</v>
      </c>
    </row>
    <row r="727" customHeight="1" spans="1:23">
      <c r="A727" s="89" t="s">
        <v>25</v>
      </c>
      <c r="B727" s="90">
        <v>46127</v>
      </c>
      <c r="C727" s="91" t="str">
        <f t="shared" si="22"/>
        <v>4月第3周</v>
      </c>
      <c r="D727" s="89" t="s">
        <v>446</v>
      </c>
      <c r="E727" s="89" t="str">
        <f t="shared" si="23"/>
        <v>4月第3周--周3</v>
      </c>
      <c r="F727" s="92" t="s">
        <v>27</v>
      </c>
      <c r="G727" s="92" t="s">
        <v>136</v>
      </c>
      <c r="H727" s="92" t="str">
        <f>_xlfn.XLOOKUP(O727,匹配表1065!T:T,匹配表1065!W:W)</f>
        <v>淄博市</v>
      </c>
      <c r="I727" s="89" t="str">
        <f>_xlfn.XLOOKUP(O727,匹配表1065!T:T,匹配表1065!X:X)</f>
        <v>PME2043</v>
      </c>
      <c r="J727" s="92" t="s">
        <v>140</v>
      </c>
      <c r="K727" s="89" cm="1">
        <f ca="1" t="array" ref="K727:L727">_xlfn.XLOOKUP(J727,匹配表1065!Y:Y,匹配表1065!AA:AB)</f>
        <v>9</v>
      </c>
      <c r="L727" s="89" t="str">
        <v>3个月以上</v>
      </c>
      <c r="M727" s="92" t="s">
        <v>30</v>
      </c>
      <c r="N727" s="92">
        <v>1</v>
      </c>
      <c r="O727" s="93" t="str">
        <f>_xlfn.XLOOKUP(P727,匹配表1065!U:U,匹配表1065!T:T)</f>
        <v>HO00001431</v>
      </c>
      <c r="P727" s="89" t="s">
        <v>244</v>
      </c>
      <c r="Q727" s="92" t="s">
        <v>473</v>
      </c>
      <c r="R727" s="89" t="str">
        <f>_xlfn.XLOOKUP(Q727,匹配表1065!L:L,匹配表1065!O:O)</f>
        <v>B</v>
      </c>
      <c r="S727" s="93" t="str">
        <f>IFERROR(_xlfn.XLOOKUP(Q727,匹配表1065!AI:AI,匹配表1065!AJ:AJ),"绿标")</f>
        <v>红标</v>
      </c>
      <c r="T727" s="93" t="str" cm="1">
        <f t="array" ref="T727:U727">_xlfn.XLOOKUP(Q727,匹配表1065!L:L,匹配表1065!M:N)</f>
        <v>脑血管</v>
      </c>
      <c r="U727" s="94" t="str">
        <v>神经内科</v>
      </c>
      <c r="V727" s="95" t="s">
        <v>67</v>
      </c>
      <c r="W727" s="93">
        <f>_xlfn.XLOOKUP(M727,匹配表1065!D:D,匹配表1065!F:F)*N727</f>
        <v>12</v>
      </c>
    </row>
    <row r="728" customHeight="1" spans="1:23">
      <c r="A728" s="89" t="s">
        <v>25</v>
      </c>
      <c r="B728" s="90">
        <v>46127</v>
      </c>
      <c r="C728" s="91" t="str">
        <f t="shared" si="22"/>
        <v>4月第3周</v>
      </c>
      <c r="D728" s="89" t="s">
        <v>446</v>
      </c>
      <c r="E728" s="89" t="str">
        <f t="shared" si="23"/>
        <v>4月第3周--周3</v>
      </c>
      <c r="F728" s="92" t="s">
        <v>27</v>
      </c>
      <c r="G728" s="92" t="s">
        <v>136</v>
      </c>
      <c r="H728" s="92" t="str">
        <f>_xlfn.XLOOKUP(O728,匹配表1065!T:T,匹配表1065!W:W)</f>
        <v>潍坊市</v>
      </c>
      <c r="I728" s="89" t="str">
        <f>_xlfn.XLOOKUP(O728,匹配表1065!T:T,匹配表1065!X:X)</f>
        <v>PME2036</v>
      </c>
      <c r="J728" s="89" t="s">
        <v>161</v>
      </c>
      <c r="K728" s="89" cm="1">
        <f ca="1" t="array" ref="K728:L728">_xlfn.XLOOKUP(J728,匹配表1065!Y:Y,匹配表1065!AA:AB)</f>
        <v>1519</v>
      </c>
      <c r="L728" s="89" t="str">
        <v>3个月以上</v>
      </c>
      <c r="M728" s="92" t="s">
        <v>30</v>
      </c>
      <c r="N728" s="92">
        <v>1</v>
      </c>
      <c r="O728" s="93" t="str">
        <f>_xlfn.XLOOKUP(P728,匹配表1065!U:U,匹配表1065!T:T)</f>
        <v>HO00001521</v>
      </c>
      <c r="P728" s="89" t="s">
        <v>162</v>
      </c>
      <c r="Q728" s="92" t="s">
        <v>255</v>
      </c>
      <c r="R728" s="89" t="str">
        <f>_xlfn.XLOOKUP(Q728,匹配表1065!L:L,匹配表1065!O:O)</f>
        <v>C</v>
      </c>
      <c r="S728" s="93" t="str">
        <f>IFERROR(_xlfn.XLOOKUP(Q728,匹配表1065!AI:AI,匹配表1065!AJ:AJ),"绿标")</f>
        <v>黑标</v>
      </c>
      <c r="T728" s="93" t="str" cm="1">
        <f t="array" ref="T728:U728">_xlfn.XLOOKUP(Q728,匹配表1065!L:L,匹配表1065!M:N)</f>
        <v>眩晕</v>
      </c>
      <c r="U728" s="94" t="str">
        <v>耳鼻喉科</v>
      </c>
      <c r="V728" s="95" t="s">
        <v>70</v>
      </c>
      <c r="W728" s="93">
        <f>_xlfn.XLOOKUP(M728,匹配表1065!D:D,匹配表1065!F:F)*N728</f>
        <v>12</v>
      </c>
    </row>
    <row r="729" customHeight="1" spans="1:23">
      <c r="A729" s="89" t="s">
        <v>25</v>
      </c>
      <c r="B729" s="90">
        <v>46127</v>
      </c>
      <c r="C729" s="91" t="str">
        <f t="shared" si="22"/>
        <v>4月第3周</v>
      </c>
      <c r="D729" s="89" t="s">
        <v>446</v>
      </c>
      <c r="E729" s="89" t="str">
        <f t="shared" si="23"/>
        <v>4月第3周--周3</v>
      </c>
      <c r="F729" s="92" t="s">
        <v>27</v>
      </c>
      <c r="G729" s="92" t="s">
        <v>136</v>
      </c>
      <c r="H729" s="92" t="str">
        <f>_xlfn.XLOOKUP(O729,匹配表1065!T:T,匹配表1065!W:W)</f>
        <v>潍坊市</v>
      </c>
      <c r="I729" s="89" t="str">
        <f>_xlfn.XLOOKUP(O729,匹配表1065!T:T,匹配表1065!X:X)</f>
        <v>PME2036</v>
      </c>
      <c r="J729" s="89" t="s">
        <v>161</v>
      </c>
      <c r="K729" s="89" cm="1">
        <f ca="1" t="array" ref="K729:L729">_xlfn.XLOOKUP(J729,匹配表1065!Y:Y,匹配表1065!AA:AB)</f>
        <v>1519</v>
      </c>
      <c r="L729" s="89" t="str">
        <v>3个月以上</v>
      </c>
      <c r="M729" s="92" t="s">
        <v>30</v>
      </c>
      <c r="N729" s="92">
        <v>1</v>
      </c>
      <c r="O729" s="93" t="str">
        <f>_xlfn.XLOOKUP(P729,匹配表1065!U:U,匹配表1065!T:T)</f>
        <v>HO00001496</v>
      </c>
      <c r="P729" s="89" t="s">
        <v>256</v>
      </c>
      <c r="Q729" s="92" t="s">
        <v>497</v>
      </c>
      <c r="R729" s="89" t="str">
        <f>_xlfn.XLOOKUP(Q729,匹配表1065!L:L,匹配表1065!O:O)</f>
        <v>A</v>
      </c>
      <c r="S729" s="93" t="str">
        <f>IFERROR(_xlfn.XLOOKUP(Q729,匹配表1065!AI:AI,匹配表1065!AJ:AJ),"绿标")</f>
        <v>绿标</v>
      </c>
      <c r="T729" s="93" t="str" cm="1">
        <f t="array" ref="T729:U729">_xlfn.XLOOKUP(Q729,匹配表1065!L:L,匹配表1065!M:N)</f>
        <v>头痛</v>
      </c>
      <c r="U729" s="94" t="str">
        <v>神经内科</v>
      </c>
      <c r="V729" s="95" t="s">
        <v>70</v>
      </c>
      <c r="W729" s="93">
        <f>_xlfn.XLOOKUP(M729,匹配表1065!D:D,匹配表1065!F:F)*N729</f>
        <v>12</v>
      </c>
    </row>
    <row r="730" customHeight="1" spans="1:23">
      <c r="A730" s="89" t="s">
        <v>25</v>
      </c>
      <c r="B730" s="90">
        <v>46127</v>
      </c>
      <c r="C730" s="91" t="str">
        <f t="shared" si="22"/>
        <v>4月第3周</v>
      </c>
      <c r="D730" s="89" t="s">
        <v>446</v>
      </c>
      <c r="E730" s="89" t="str">
        <f t="shared" si="23"/>
        <v>4月第3周--周3</v>
      </c>
      <c r="F730" s="92" t="s">
        <v>27</v>
      </c>
      <c r="G730" s="92" t="s">
        <v>136</v>
      </c>
      <c r="H730" s="92" t="str">
        <f>_xlfn.XLOOKUP(O730,匹配表1065!T:T,匹配表1065!W:W)</f>
        <v>潍坊市</v>
      </c>
      <c r="I730" s="89" t="str">
        <f>_xlfn.XLOOKUP(O730,匹配表1065!T:T,匹配表1065!X:X)</f>
        <v>PME2036</v>
      </c>
      <c r="J730" s="89" t="s">
        <v>161</v>
      </c>
      <c r="K730" s="89" cm="1">
        <f ca="1" t="array" ref="K730:L730">_xlfn.XLOOKUP(J730,匹配表1065!Y:Y,匹配表1065!AA:AB)</f>
        <v>1519</v>
      </c>
      <c r="L730" s="89" t="str">
        <v>3个月以上</v>
      </c>
      <c r="M730" s="92" t="s">
        <v>35</v>
      </c>
      <c r="N730" s="92">
        <v>1</v>
      </c>
      <c r="O730" s="93" t="str">
        <f>_xlfn.XLOOKUP(P730,匹配表1065!U:U,匹配表1065!T:T)</f>
        <v>HO00001521</v>
      </c>
      <c r="P730" s="89" t="s">
        <v>162</v>
      </c>
      <c r="Q730" s="92" t="s">
        <v>498</v>
      </c>
      <c r="R730" s="89" t="str">
        <f>_xlfn.XLOOKUP(Q730,匹配表1065!L:L,匹配表1065!O:O)</f>
        <v>C</v>
      </c>
      <c r="S730" s="93" t="str">
        <f>IFERROR(_xlfn.XLOOKUP(Q730,匹配表1065!AI:AI,匹配表1065!AJ:AJ),"绿标")</f>
        <v>红标</v>
      </c>
      <c r="T730" s="93" t="str" cm="1">
        <f t="array" ref="T730:U730">_xlfn.XLOOKUP(Q730,匹配表1065!L:L,匹配表1065!M:N)</f>
        <v>眩晕</v>
      </c>
      <c r="U730" s="94" t="str">
        <v>耳鼻喉科</v>
      </c>
      <c r="V730" s="95" t="s">
        <v>58</v>
      </c>
      <c r="W730" s="93">
        <f>_xlfn.XLOOKUP(M730,匹配表1065!D:D,匹配表1065!F:F)*N730</f>
        <v>4</v>
      </c>
    </row>
    <row r="731" customHeight="1" spans="1:23">
      <c r="A731" s="89" t="s">
        <v>25</v>
      </c>
      <c r="B731" s="90">
        <v>46127</v>
      </c>
      <c r="C731" s="91" t="str">
        <f t="shared" si="22"/>
        <v>4月第3周</v>
      </c>
      <c r="D731" s="89" t="s">
        <v>446</v>
      </c>
      <c r="E731" s="89" t="str">
        <f t="shared" si="23"/>
        <v>4月第3周--周3</v>
      </c>
      <c r="F731" s="92" t="s">
        <v>27</v>
      </c>
      <c r="G731" s="92" t="s">
        <v>136</v>
      </c>
      <c r="H731" s="92" t="str">
        <f>_xlfn.XLOOKUP(O731,匹配表1065!T:T,匹配表1065!W:W)</f>
        <v>青岛市</v>
      </c>
      <c r="I731" s="89" t="str">
        <f>_xlfn.XLOOKUP(O731,匹配表1065!T:T,匹配表1065!X:X)</f>
        <v>PME2035</v>
      </c>
      <c r="J731" s="92" t="s">
        <v>150</v>
      </c>
      <c r="K731" s="89" cm="1">
        <f ca="1" t="array" ref="K731:L731">_xlfn.XLOOKUP(J731,匹配表1065!Y:Y,匹配表1065!AA:AB)</f>
        <v>8</v>
      </c>
      <c r="L731" s="89" t="str">
        <v>3个月以上</v>
      </c>
      <c r="M731" s="92" t="s">
        <v>55</v>
      </c>
      <c r="N731" s="92">
        <v>1</v>
      </c>
      <c r="O731" s="93" t="str">
        <f>_xlfn.XLOOKUP(P731,匹配表1065!U:U,匹配表1065!T:T)</f>
        <v>HO00370760</v>
      </c>
      <c r="P731" s="89" t="s">
        <v>499</v>
      </c>
      <c r="Q731" s="92" t="s">
        <v>500</v>
      </c>
      <c r="R731" s="89" t="str">
        <f>_xlfn.XLOOKUP(Q731,匹配表1065!L:L,匹配表1065!O:O)</f>
        <v>A</v>
      </c>
      <c r="S731" s="93" t="str">
        <f>IFERROR(_xlfn.XLOOKUP(Q731,匹配表1065!AI:AI,匹配表1065!AJ:AJ),"绿标")</f>
        <v>红标</v>
      </c>
      <c r="T731" s="93" t="str" cm="1">
        <f t="array" ref="T731:U731">_xlfn.XLOOKUP(Q731,匹配表1065!L:L,匹配表1065!M:N)</f>
        <v>头痛</v>
      </c>
      <c r="U731" s="94" t="str">
        <v>神经内科</v>
      </c>
      <c r="V731" s="95" t="s">
        <v>70</v>
      </c>
      <c r="W731" s="93">
        <f>_xlfn.XLOOKUP(M731,匹配表1065!D:D,匹配表1065!F:F)*N731</f>
        <v>8</v>
      </c>
    </row>
    <row r="732" customHeight="1" spans="1:23">
      <c r="A732" s="89" t="s">
        <v>25</v>
      </c>
      <c r="B732" s="90">
        <v>46127</v>
      </c>
      <c r="C732" s="91" t="str">
        <f t="shared" si="22"/>
        <v>4月第3周</v>
      </c>
      <c r="D732" s="89" t="s">
        <v>446</v>
      </c>
      <c r="E732" s="89" t="str">
        <f t="shared" si="23"/>
        <v>4月第3周--周3</v>
      </c>
      <c r="F732" s="92" t="s">
        <v>27</v>
      </c>
      <c r="G732" s="92" t="s">
        <v>136</v>
      </c>
      <c r="H732" s="92" t="str">
        <f>_xlfn.XLOOKUP(O732,匹配表1065!T:T,匹配表1065!W:W)</f>
        <v>青岛市</v>
      </c>
      <c r="I732" s="89" t="str">
        <f>_xlfn.XLOOKUP(O732,匹配表1065!T:T,匹配表1065!X:X)</f>
        <v>PME2035</v>
      </c>
      <c r="J732" s="92" t="s">
        <v>150</v>
      </c>
      <c r="K732" s="89" cm="1">
        <f ca="1" t="array" ref="K732:L732">_xlfn.XLOOKUP(J732,匹配表1065!Y:Y,匹配表1065!AA:AB)</f>
        <v>8</v>
      </c>
      <c r="L732" s="89" t="str">
        <v>3个月以上</v>
      </c>
      <c r="M732" s="92" t="s">
        <v>202</v>
      </c>
      <c r="N732" s="92">
        <v>1</v>
      </c>
      <c r="O732" s="93" t="str">
        <f>_xlfn.XLOOKUP(P732,匹配表1065!U:U,匹配表1065!T:T)</f>
        <v>HO00001483</v>
      </c>
      <c r="P732" s="89" t="s">
        <v>259</v>
      </c>
      <c r="Q732" s="92" t="s">
        <v>397</v>
      </c>
      <c r="R732" s="89" t="str">
        <f>_xlfn.XLOOKUP(Q732,匹配表1065!L:L,匹配表1065!O:O)</f>
        <v>C</v>
      </c>
      <c r="S732" s="93" t="str">
        <f>IFERROR(_xlfn.XLOOKUP(Q732,匹配表1065!AI:AI,匹配表1065!AJ:AJ),"绿标")</f>
        <v>绿标</v>
      </c>
      <c r="T732" s="93" t="str" cm="1">
        <f t="array" ref="T732:U732">_xlfn.XLOOKUP(Q732,匹配表1065!L:L,匹配表1065!M:N)</f>
        <v>眩晕</v>
      </c>
      <c r="U732" s="94" t="str">
        <v>神经内科</v>
      </c>
      <c r="V732" s="95" t="s">
        <v>67</v>
      </c>
      <c r="W732" s="93">
        <f>_xlfn.XLOOKUP(M732,匹配表1065!D:D,匹配表1065!F:F)*N732</f>
        <v>16</v>
      </c>
    </row>
    <row r="733" customHeight="1" spans="1:23">
      <c r="A733" s="89" t="s">
        <v>25</v>
      </c>
      <c r="B733" s="90">
        <v>46127</v>
      </c>
      <c r="C733" s="91" t="str">
        <f t="shared" si="22"/>
        <v>4月第3周</v>
      </c>
      <c r="D733" s="89" t="s">
        <v>446</v>
      </c>
      <c r="E733" s="89" t="str">
        <f t="shared" si="23"/>
        <v>4月第3周--周3</v>
      </c>
      <c r="F733" s="92" t="s">
        <v>27</v>
      </c>
      <c r="G733" s="92" t="s">
        <v>136</v>
      </c>
      <c r="H733" s="92" t="str">
        <f>_xlfn.XLOOKUP(O733,匹配表1065!T:T,匹配表1065!W:W)</f>
        <v>青岛市</v>
      </c>
      <c r="I733" s="89" t="str">
        <f>_xlfn.XLOOKUP(O733,匹配表1065!T:T,匹配表1065!X:X)</f>
        <v>PME2035</v>
      </c>
      <c r="J733" s="92" t="s">
        <v>150</v>
      </c>
      <c r="K733" s="89" cm="1">
        <f ca="1" t="array" ref="K733:L733">_xlfn.XLOOKUP(J733,匹配表1065!Y:Y,匹配表1065!AA:AB)</f>
        <v>8</v>
      </c>
      <c r="L733" s="89" t="str">
        <v>3个月以上</v>
      </c>
      <c r="M733" s="92" t="s">
        <v>35</v>
      </c>
      <c r="N733" s="92">
        <v>1</v>
      </c>
      <c r="O733" s="93" t="str">
        <f>_xlfn.XLOOKUP(P733,匹配表1065!U:U,匹配表1065!T:T)</f>
        <v>HO00001483</v>
      </c>
      <c r="P733" s="89" t="s">
        <v>259</v>
      </c>
      <c r="Q733" s="92" t="s">
        <v>340</v>
      </c>
      <c r="R733" s="89" t="str">
        <f>_xlfn.XLOOKUP(Q733,匹配表1065!L:L,匹配表1065!O:O)</f>
        <v>A</v>
      </c>
      <c r="S733" s="93" t="str">
        <f>IFERROR(_xlfn.XLOOKUP(Q733,匹配表1065!AI:AI,匹配表1065!AJ:AJ),"绿标")</f>
        <v>红标</v>
      </c>
      <c r="T733" s="93" t="str" cm="1">
        <f t="array" ref="T733:U733">_xlfn.XLOOKUP(Q733,匹配表1065!L:L,匹配表1065!M:N)</f>
        <v>头痛</v>
      </c>
      <c r="U733" s="94" t="str">
        <v>神经内科</v>
      </c>
      <c r="V733" s="95" t="s">
        <v>70</v>
      </c>
      <c r="W733" s="93">
        <f>_xlfn.XLOOKUP(M733,匹配表1065!D:D,匹配表1065!F:F)*N733</f>
        <v>4</v>
      </c>
    </row>
    <row r="734" customHeight="1" spans="1:23">
      <c r="A734" s="89" t="s">
        <v>25</v>
      </c>
      <c r="B734" s="90">
        <v>46127</v>
      </c>
      <c r="C734" s="91" t="str">
        <f t="shared" si="22"/>
        <v>4月第3周</v>
      </c>
      <c r="D734" s="89" t="s">
        <v>446</v>
      </c>
      <c r="E734" s="89" t="str">
        <f t="shared" si="23"/>
        <v>4月第3周--周3</v>
      </c>
      <c r="F734" s="92" t="s">
        <v>27</v>
      </c>
      <c r="G734" s="92" t="s">
        <v>136</v>
      </c>
      <c r="H734" s="92" t="str">
        <f>_xlfn.XLOOKUP(O734,匹配表1065!T:T,匹配表1065!W:W)</f>
        <v>烟台市</v>
      </c>
      <c r="I734" s="89" t="str">
        <f>_xlfn.XLOOKUP(O734,匹配表1065!T:T,匹配表1065!X:X)</f>
        <v>PME2034</v>
      </c>
      <c r="J734" s="89" t="s">
        <v>501</v>
      </c>
      <c r="K734" s="89" cm="1">
        <f ca="1" t="array" ref="K734:L734">_xlfn.XLOOKUP(J734,匹配表1065!Y:Y,匹配表1065!AA:AB)</f>
        <v>4</v>
      </c>
      <c r="L734" s="89" t="str">
        <v>3个月以上</v>
      </c>
      <c r="M734" s="92" t="s">
        <v>133</v>
      </c>
      <c r="N734" s="92">
        <v>1</v>
      </c>
      <c r="O734" s="93" t="str">
        <f>_xlfn.XLOOKUP(P734,匹配表1065!U:U,匹配表1065!T:T)</f>
        <v>HO00001522</v>
      </c>
      <c r="P734" s="89" t="s">
        <v>502</v>
      </c>
      <c r="Q734" s="92" t="s">
        <v>503</v>
      </c>
      <c r="R734" s="89" t="str">
        <f>_xlfn.XLOOKUP(Q734,匹配表1065!L:L,匹配表1065!O:O)</f>
        <v>A</v>
      </c>
      <c r="S734" s="93" t="str">
        <f>IFERROR(_xlfn.XLOOKUP(Q734,匹配表1065!AI:AI,匹配表1065!AJ:AJ),"绿标")</f>
        <v>绿标</v>
      </c>
      <c r="T734" s="93" t="str" cm="1">
        <f t="array" ref="T734:U734">_xlfn.XLOOKUP(Q734,匹配表1065!L:L,匹配表1065!M:N)</f>
        <v>头痛</v>
      </c>
      <c r="U734" s="94" t="str">
        <v>神经内科</v>
      </c>
      <c r="V734" s="95" t="s">
        <v>58</v>
      </c>
      <c r="W734" s="93">
        <f>_xlfn.XLOOKUP(M734,匹配表1065!D:D,匹配表1065!F:F)*N734</f>
        <v>1</v>
      </c>
    </row>
    <row r="735" customHeight="1" spans="1:23">
      <c r="A735" s="89" t="s">
        <v>25</v>
      </c>
      <c r="B735" s="90">
        <v>46127</v>
      </c>
      <c r="C735" s="91" t="str">
        <f t="shared" si="22"/>
        <v>4月第3周</v>
      </c>
      <c r="D735" s="89" t="s">
        <v>446</v>
      </c>
      <c r="E735" s="89" t="str">
        <f t="shared" si="23"/>
        <v>4月第3周--周3</v>
      </c>
      <c r="F735" s="92" t="s">
        <v>27</v>
      </c>
      <c r="G735" s="92" t="s">
        <v>104</v>
      </c>
      <c r="H735" s="92" t="str">
        <f>_xlfn.XLOOKUP(O735,匹配表1065!T:T,匹配表1065!W:W)</f>
        <v>聊城市</v>
      </c>
      <c r="I735" s="89" t="str">
        <f>_xlfn.XLOOKUP(O735,匹配表1065!T:T,匹配表1065!X:X)</f>
        <v>PME2046</v>
      </c>
      <c r="J735" s="92" t="s">
        <v>108</v>
      </c>
      <c r="K735" s="89" cm="1">
        <f ca="1" t="array" ref="K735:L735">_xlfn.XLOOKUP(J735,匹配表1065!Y:Y,匹配表1065!AA:AB)</f>
        <v>8</v>
      </c>
      <c r="L735" s="89" t="str">
        <v>3个月以上</v>
      </c>
      <c r="M735" s="92" t="s">
        <v>30</v>
      </c>
      <c r="N735" s="92">
        <v>1</v>
      </c>
      <c r="O735" s="93" t="str">
        <f>_xlfn.XLOOKUP(P735,匹配表1065!U:U,匹配表1065!T:T)</f>
        <v>HO00001415</v>
      </c>
      <c r="P735" s="89" t="s">
        <v>109</v>
      </c>
      <c r="Q735" s="92" t="s">
        <v>110</v>
      </c>
      <c r="R735" s="89" t="str">
        <f>_xlfn.XLOOKUP(Q735,匹配表1065!L:L,匹配表1065!O:O)</f>
        <v>B</v>
      </c>
      <c r="S735" s="93" t="str">
        <f>IFERROR(_xlfn.XLOOKUP(Q735,匹配表1065!AI:AI,匹配表1065!AJ:AJ),"绿标")</f>
        <v>绿标</v>
      </c>
      <c r="T735" s="93" t="str" cm="1">
        <f t="array" ref="T735:U735">_xlfn.XLOOKUP(Q735,匹配表1065!L:L,匹配表1065!M:N)</f>
        <v>脑血管</v>
      </c>
      <c r="U735" s="94" t="str">
        <v>神经内科</v>
      </c>
      <c r="V735" s="95" t="s">
        <v>33</v>
      </c>
      <c r="W735" s="93">
        <f>_xlfn.XLOOKUP(M735,匹配表1065!D:D,匹配表1065!F:F)*N735</f>
        <v>12</v>
      </c>
    </row>
    <row r="736" customHeight="1" spans="1:23">
      <c r="A736" s="89" t="s">
        <v>25</v>
      </c>
      <c r="B736" s="90">
        <v>46127</v>
      </c>
      <c r="C736" s="91" t="str">
        <f t="shared" si="22"/>
        <v>4月第3周</v>
      </c>
      <c r="D736" s="89" t="s">
        <v>446</v>
      </c>
      <c r="E736" s="89" t="str">
        <f t="shared" si="23"/>
        <v>4月第3周--周3</v>
      </c>
      <c r="F736" s="92" t="s">
        <v>27</v>
      </c>
      <c r="G736" s="92" t="s">
        <v>104</v>
      </c>
      <c r="H736" s="92" t="str">
        <f>_xlfn.XLOOKUP(O736,匹配表1065!T:T,匹配表1065!W:W)</f>
        <v>济南市</v>
      </c>
      <c r="I736" s="89" t="str">
        <f>_xlfn.XLOOKUP(O736,匹配表1065!T:T,匹配表1065!X:X)</f>
        <v>PME2026</v>
      </c>
      <c r="J736" s="92" t="s">
        <v>116</v>
      </c>
      <c r="K736" s="89" cm="1">
        <f ca="1" t="array" ref="K736:L736">_xlfn.XLOOKUP(J736,匹配表1065!Y:Y,匹配表1065!AA:AB)</f>
        <v>13</v>
      </c>
      <c r="L736" s="89" t="str">
        <v>3个月以上</v>
      </c>
      <c r="M736" s="92" t="s">
        <v>30</v>
      </c>
      <c r="N736" s="92">
        <v>1</v>
      </c>
      <c r="O736" s="93" t="str">
        <f>_xlfn.XLOOKUP(P736,匹配表1065!U:U,匹配表1065!T:T)</f>
        <v>HO00001409</v>
      </c>
      <c r="P736" s="89" t="s">
        <v>117</v>
      </c>
      <c r="Q736" s="92" t="s">
        <v>118</v>
      </c>
      <c r="R736" s="89" t="str">
        <f>_xlfn.XLOOKUP(Q736,匹配表1065!L:L,匹配表1065!O:O)</f>
        <v>A</v>
      </c>
      <c r="S736" s="93" t="str">
        <f>IFERROR(_xlfn.XLOOKUP(Q736,匹配表1065!AI:AI,匹配表1065!AJ:AJ),"绿标")</f>
        <v>绿标</v>
      </c>
      <c r="T736" s="93" t="str" cm="1">
        <f t="array" ref="T736:U736">_xlfn.XLOOKUP(Q736,匹配表1065!L:L,匹配表1065!M:N)</f>
        <v>头痛</v>
      </c>
      <c r="U736" s="94" t="str">
        <v>神经内科</v>
      </c>
      <c r="V736" s="95" t="s">
        <v>67</v>
      </c>
      <c r="W736" s="93">
        <f>_xlfn.XLOOKUP(M736,匹配表1065!D:D,匹配表1065!F:F)*N736</f>
        <v>12</v>
      </c>
    </row>
    <row r="737" customHeight="1" spans="1:23">
      <c r="A737" s="89" t="s">
        <v>25</v>
      </c>
      <c r="B737" s="90">
        <v>46127</v>
      </c>
      <c r="C737" s="91" t="str">
        <f t="shared" si="22"/>
        <v>4月第3周</v>
      </c>
      <c r="D737" s="89" t="s">
        <v>446</v>
      </c>
      <c r="E737" s="89" t="str">
        <f t="shared" si="23"/>
        <v>4月第3周--周3</v>
      </c>
      <c r="F737" s="92" t="s">
        <v>27</v>
      </c>
      <c r="G737" s="92" t="s">
        <v>104</v>
      </c>
      <c r="H737" s="92" t="str">
        <f>_xlfn.XLOOKUP(O737,匹配表1065!T:T,匹配表1065!W:W)</f>
        <v>济南市</v>
      </c>
      <c r="I737" s="89" t="str">
        <f>_xlfn.XLOOKUP(O737,匹配表1065!T:T,匹配表1065!X:X)</f>
        <v>PME2026</v>
      </c>
      <c r="J737" s="92" t="s">
        <v>116</v>
      </c>
      <c r="K737" s="89" cm="1">
        <f ca="1" t="array" ref="K737:L737">_xlfn.XLOOKUP(J737,匹配表1065!Y:Y,匹配表1065!AA:AB)</f>
        <v>13</v>
      </c>
      <c r="L737" s="89" t="str">
        <v>3个月以上</v>
      </c>
      <c r="M737" s="92" t="s">
        <v>30</v>
      </c>
      <c r="N737" s="92">
        <v>1</v>
      </c>
      <c r="O737" s="93" t="str">
        <f>_xlfn.XLOOKUP(P737,匹配表1065!U:U,匹配表1065!T:T)</f>
        <v>HO00001409</v>
      </c>
      <c r="P737" s="89" t="s">
        <v>117</v>
      </c>
      <c r="Q737" s="92" t="s">
        <v>504</v>
      </c>
      <c r="R737" s="89" t="str">
        <f>_xlfn.XLOOKUP(Q737,匹配表1065!L:L,匹配表1065!O:O)</f>
        <v>B</v>
      </c>
      <c r="S737" s="93" t="str">
        <f>IFERROR(_xlfn.XLOOKUP(Q737,匹配表1065!AI:AI,匹配表1065!AJ:AJ),"绿标")</f>
        <v>绿标</v>
      </c>
      <c r="T737" s="93" t="str" cm="1">
        <f t="array" ref="T737:U737">_xlfn.XLOOKUP(Q737,匹配表1065!L:L,匹配表1065!M:N)</f>
        <v>脑血管</v>
      </c>
      <c r="U737" s="94" t="str">
        <v>神经内科</v>
      </c>
      <c r="V737" s="95" t="s">
        <v>42</v>
      </c>
      <c r="W737" s="93">
        <f>_xlfn.XLOOKUP(M737,匹配表1065!D:D,匹配表1065!F:F)*N737</f>
        <v>12</v>
      </c>
    </row>
    <row r="738" customHeight="1" spans="1:23">
      <c r="A738" s="89" t="s">
        <v>25</v>
      </c>
      <c r="B738" s="90">
        <v>46127</v>
      </c>
      <c r="C738" s="91" t="str">
        <f t="shared" si="22"/>
        <v>4月第3周</v>
      </c>
      <c r="D738" s="89" t="s">
        <v>446</v>
      </c>
      <c r="E738" s="89" t="str">
        <f t="shared" si="23"/>
        <v>4月第3周--周3</v>
      </c>
      <c r="F738" s="92" t="s">
        <v>27</v>
      </c>
      <c r="G738" s="92" t="s">
        <v>104</v>
      </c>
      <c r="H738" s="92" t="str">
        <f>_xlfn.XLOOKUP(O738,匹配表1065!T:T,匹配表1065!W:W)</f>
        <v>济南市</v>
      </c>
      <c r="I738" s="89" t="str">
        <f>_xlfn.XLOOKUP(O738,匹配表1065!T:T,匹配表1065!X:X)</f>
        <v>PME2044</v>
      </c>
      <c r="J738" s="92" t="s">
        <v>105</v>
      </c>
      <c r="K738" s="89" cm="1">
        <f ca="1" t="array" ref="K738:L738">_xlfn.XLOOKUP(J738,匹配表1065!Y:Y,匹配表1065!AA:AB)</f>
        <v>8</v>
      </c>
      <c r="L738" s="89" t="str">
        <v>3个月以上</v>
      </c>
      <c r="M738" s="92" t="s">
        <v>30</v>
      </c>
      <c r="N738" s="92">
        <v>1</v>
      </c>
      <c r="O738" s="93" t="str">
        <f>_xlfn.XLOOKUP(P738,匹配表1065!U:U,匹配表1065!T:T)</f>
        <v>HO00001401</v>
      </c>
      <c r="P738" s="89" t="s">
        <v>106</v>
      </c>
      <c r="Q738" s="92" t="s">
        <v>107</v>
      </c>
      <c r="R738" s="89" t="str">
        <f>_xlfn.XLOOKUP(Q738,匹配表1065!L:L,匹配表1065!O:O)</f>
        <v>B</v>
      </c>
      <c r="S738" s="93" t="str">
        <f>IFERROR(_xlfn.XLOOKUP(Q738,匹配表1065!AI:AI,匹配表1065!AJ:AJ),"绿标")</f>
        <v>红标</v>
      </c>
      <c r="T738" s="93" t="str" cm="1">
        <f t="array" ref="T738:U738">_xlfn.XLOOKUP(Q738,匹配表1065!L:L,匹配表1065!M:N)</f>
        <v>脑血管</v>
      </c>
      <c r="U738" s="94" t="str">
        <v>神经内科</v>
      </c>
      <c r="V738" s="95" t="s">
        <v>42</v>
      </c>
      <c r="W738" s="93">
        <f>_xlfn.XLOOKUP(M738,匹配表1065!D:D,匹配表1065!F:F)*N738</f>
        <v>12</v>
      </c>
    </row>
    <row r="739" customHeight="1" spans="1:23">
      <c r="A739" s="89" t="s">
        <v>25</v>
      </c>
      <c r="B739" s="90">
        <v>46127</v>
      </c>
      <c r="C739" s="91" t="str">
        <f t="shared" si="22"/>
        <v>4月第3周</v>
      </c>
      <c r="D739" s="89" t="s">
        <v>446</v>
      </c>
      <c r="E739" s="89" t="str">
        <f t="shared" si="23"/>
        <v>4月第3周--周3</v>
      </c>
      <c r="F739" s="92" t="s">
        <v>27</v>
      </c>
      <c r="G739" s="92" t="s">
        <v>104</v>
      </c>
      <c r="H739" s="92" t="str">
        <f>_xlfn.XLOOKUP(O739,匹配表1065!T:T,匹配表1065!W:W)</f>
        <v>济南市</v>
      </c>
      <c r="I739" s="89" t="str">
        <f>_xlfn.XLOOKUP(O739,匹配表1065!T:T,匹配表1065!X:X)</f>
        <v>PME2025</v>
      </c>
      <c r="J739" s="92" t="s">
        <v>111</v>
      </c>
      <c r="K739" s="89" cm="1">
        <f ca="1" t="array" ref="K739:L739">_xlfn.XLOOKUP(J739,匹配表1065!Y:Y,匹配表1065!AA:AB)</f>
        <v>30</v>
      </c>
      <c r="L739" s="89" t="str">
        <v>3个月以上</v>
      </c>
      <c r="M739" s="92" t="s">
        <v>55</v>
      </c>
      <c r="N739" s="92">
        <v>1</v>
      </c>
      <c r="O739" s="93" t="str">
        <f>_xlfn.XLOOKUP(P739,匹配表1065!U:U,匹配表1065!T:T)</f>
        <v>HO00001400</v>
      </c>
      <c r="P739" s="89" t="s">
        <v>112</v>
      </c>
      <c r="Q739" s="92" t="s">
        <v>115</v>
      </c>
      <c r="R739" s="89" t="str">
        <f>_xlfn.XLOOKUP(Q739,匹配表1065!L:L,匹配表1065!O:O)</f>
        <v>B</v>
      </c>
      <c r="S739" s="93" t="str">
        <f>IFERROR(_xlfn.XLOOKUP(Q739,匹配表1065!AI:AI,匹配表1065!AJ:AJ),"绿标")</f>
        <v>绿标</v>
      </c>
      <c r="T739" s="93" t="str" cm="1">
        <f t="array" ref="T739:U739">_xlfn.XLOOKUP(Q739,匹配表1065!L:L,匹配表1065!M:N)</f>
        <v>癫痫</v>
      </c>
      <c r="U739" s="94" t="str">
        <v>神经内科</v>
      </c>
      <c r="V739" s="95" t="s">
        <v>42</v>
      </c>
      <c r="W739" s="93">
        <f>_xlfn.XLOOKUP(M739,匹配表1065!D:D,匹配表1065!F:F)*N739</f>
        <v>8</v>
      </c>
    </row>
    <row r="740" customHeight="1" spans="1:23">
      <c r="A740" s="89" t="s">
        <v>25</v>
      </c>
      <c r="B740" s="90">
        <v>46127</v>
      </c>
      <c r="C740" s="91" t="str">
        <f t="shared" si="22"/>
        <v>4月第3周</v>
      </c>
      <c r="D740" s="89" t="s">
        <v>446</v>
      </c>
      <c r="E740" s="89" t="str">
        <f t="shared" si="23"/>
        <v>4月第3周--周3</v>
      </c>
      <c r="F740" s="92" t="s">
        <v>27</v>
      </c>
      <c r="G740" s="92" t="s">
        <v>104</v>
      </c>
      <c r="H740" s="92" t="str">
        <f>_xlfn.XLOOKUP(O740,匹配表1065!T:T,匹配表1065!W:W)</f>
        <v>济南市</v>
      </c>
      <c r="I740" s="89" t="str">
        <f>_xlfn.XLOOKUP(O740,匹配表1065!T:T,匹配表1065!X:X)</f>
        <v>PME2025</v>
      </c>
      <c r="J740" s="92" t="s">
        <v>111</v>
      </c>
      <c r="K740" s="89" cm="1">
        <f ca="1" t="array" ref="K740:L740">_xlfn.XLOOKUP(J740,匹配表1065!Y:Y,匹配表1065!AA:AB)</f>
        <v>30</v>
      </c>
      <c r="L740" s="89" t="str">
        <v>3个月以上</v>
      </c>
      <c r="M740" s="92" t="s">
        <v>35</v>
      </c>
      <c r="N740" s="92">
        <v>3</v>
      </c>
      <c r="O740" s="93" t="str">
        <f>_xlfn.XLOOKUP(P740,匹配表1065!U:U,匹配表1065!T:T)</f>
        <v>HO00001400</v>
      </c>
      <c r="P740" s="89" t="s">
        <v>112</v>
      </c>
      <c r="Q740" s="92" t="s">
        <v>114</v>
      </c>
      <c r="R740" s="89" t="str">
        <f>_xlfn.XLOOKUP(Q740,匹配表1065!L:L,匹配表1065!O:O)</f>
        <v>A</v>
      </c>
      <c r="S740" s="93" t="str">
        <f>IFERROR(_xlfn.XLOOKUP(Q740,匹配表1065!AI:AI,匹配表1065!AJ:AJ),"绿标")</f>
        <v>绿标</v>
      </c>
      <c r="T740" s="93" t="str" cm="1">
        <f t="array" ref="T740:U740">_xlfn.XLOOKUP(Q740,匹配表1065!L:L,匹配表1065!M:N)</f>
        <v>头痛</v>
      </c>
      <c r="U740" s="94" t="str">
        <v>神经内科</v>
      </c>
      <c r="V740" s="95" t="s">
        <v>58</v>
      </c>
      <c r="W740" s="93">
        <f>_xlfn.XLOOKUP(M740,匹配表1065!D:D,匹配表1065!F:F)*N740</f>
        <v>12</v>
      </c>
    </row>
    <row r="741" customHeight="1" spans="1:23">
      <c r="A741" s="89" t="s">
        <v>25</v>
      </c>
      <c r="B741" s="90">
        <v>46127</v>
      </c>
      <c r="C741" s="91" t="str">
        <f t="shared" si="22"/>
        <v>4月第3周</v>
      </c>
      <c r="D741" s="89" t="s">
        <v>446</v>
      </c>
      <c r="E741" s="89" t="str">
        <f t="shared" si="23"/>
        <v>4月第3周--周3</v>
      </c>
      <c r="F741" s="92" t="s">
        <v>27</v>
      </c>
      <c r="G741" s="92" t="s">
        <v>104</v>
      </c>
      <c r="H741" s="92" t="str">
        <f>_xlfn.XLOOKUP(O741,匹配表1065!T:T,匹配表1065!W:W)</f>
        <v>济南市</v>
      </c>
      <c r="I741" s="89" t="str">
        <f>_xlfn.XLOOKUP(O741,匹配表1065!T:T,匹配表1065!X:X)</f>
        <v>PME2025</v>
      </c>
      <c r="J741" s="92" t="s">
        <v>111</v>
      </c>
      <c r="K741" s="89" cm="1">
        <f ca="1" t="array" ref="K741:L741">_xlfn.XLOOKUP(J741,匹配表1065!Y:Y,匹配表1065!AA:AB)</f>
        <v>30</v>
      </c>
      <c r="L741" s="89" t="str">
        <v>3个月以上</v>
      </c>
      <c r="M741" s="92" t="s">
        <v>30</v>
      </c>
      <c r="N741" s="92">
        <v>1</v>
      </c>
      <c r="O741" s="93" t="str">
        <f>_xlfn.XLOOKUP(P741,匹配表1065!U:U,匹配表1065!T:T)</f>
        <v>HO00001400</v>
      </c>
      <c r="P741" s="89" t="s">
        <v>112</v>
      </c>
      <c r="Q741" s="92" t="s">
        <v>113</v>
      </c>
      <c r="R741" s="89" t="str">
        <f>_xlfn.XLOOKUP(Q741,匹配表1065!L:L,匹配表1065!O:O)</f>
        <v>B</v>
      </c>
      <c r="S741" s="93" t="str">
        <f>IFERROR(_xlfn.XLOOKUP(Q741,匹配表1065!AI:AI,匹配表1065!AJ:AJ),"绿标")</f>
        <v>红标</v>
      </c>
      <c r="T741" s="93" t="str" cm="1">
        <f t="array" ref="T741:U741">_xlfn.XLOOKUP(Q741,匹配表1065!L:L,匹配表1065!M:N)</f>
        <v>抑郁焦虑</v>
      </c>
      <c r="U741" s="94" t="str">
        <v>神经内科</v>
      </c>
      <c r="V741" s="95" t="s">
        <v>42</v>
      </c>
      <c r="W741" s="93">
        <f>_xlfn.XLOOKUP(M741,匹配表1065!D:D,匹配表1065!F:F)*N741</f>
        <v>12</v>
      </c>
    </row>
    <row r="742" customHeight="1" spans="1:23">
      <c r="A742" s="89" t="s">
        <v>25</v>
      </c>
      <c r="B742" s="90">
        <v>46127</v>
      </c>
      <c r="C742" s="91" t="str">
        <f t="shared" si="22"/>
        <v>4月第3周</v>
      </c>
      <c r="D742" s="89" t="s">
        <v>446</v>
      </c>
      <c r="E742" s="89" t="str">
        <f t="shared" si="23"/>
        <v>4月第3周--周3</v>
      </c>
      <c r="F742" s="92" t="s">
        <v>27</v>
      </c>
      <c r="G742" s="92" t="s">
        <v>104</v>
      </c>
      <c r="H742" s="92" t="str">
        <f>_xlfn.XLOOKUP(O742,匹配表1065!T:T,匹配表1065!W:W)</f>
        <v>东营市</v>
      </c>
      <c r="I742" s="89" t="str">
        <f>_xlfn.XLOOKUP(O742,匹配表1065!T:T,匹配表1065!X:X)</f>
        <v>PME2028</v>
      </c>
      <c r="J742" s="92" t="s">
        <v>121</v>
      </c>
      <c r="K742" s="89" cm="1">
        <f ca="1" t="array" ref="K742:L742">_xlfn.XLOOKUP(J742,匹配表1065!Y:Y,匹配表1065!AA:AB)</f>
        <v>26</v>
      </c>
      <c r="L742" s="89" t="str">
        <v>3个月以上</v>
      </c>
      <c r="M742" s="92" t="s">
        <v>30</v>
      </c>
      <c r="N742" s="92">
        <v>1</v>
      </c>
      <c r="O742" s="93" t="str">
        <f>_xlfn.XLOOKUP(P742,匹配表1065!U:U,匹配表1065!T:T)</f>
        <v>HO00001421</v>
      </c>
      <c r="P742" s="89" t="s">
        <v>122</v>
      </c>
      <c r="Q742" s="92" t="s">
        <v>124</v>
      </c>
      <c r="R742" s="89" t="str">
        <f>_xlfn.XLOOKUP(Q742,匹配表1065!L:L,匹配表1065!O:O)</f>
        <v>A</v>
      </c>
      <c r="S742" s="93" t="str">
        <f>IFERROR(_xlfn.XLOOKUP(Q742,匹配表1065!AI:AI,匹配表1065!AJ:AJ),"绿标")</f>
        <v>红标</v>
      </c>
      <c r="T742" s="93" t="str" cm="1">
        <f t="array" ref="T742:U742">_xlfn.XLOOKUP(Q742,匹配表1065!L:L,匹配表1065!M:N)</f>
        <v>头痛</v>
      </c>
      <c r="U742" s="94" t="str">
        <v>神经内科</v>
      </c>
      <c r="V742" s="95" t="s">
        <v>42</v>
      </c>
      <c r="W742" s="93">
        <f>_xlfn.XLOOKUP(M742,匹配表1065!D:D,匹配表1065!F:F)*N742</f>
        <v>12</v>
      </c>
    </row>
    <row r="743" customHeight="1" spans="1:23">
      <c r="A743" s="89" t="s">
        <v>25</v>
      </c>
      <c r="B743" s="90">
        <v>46127</v>
      </c>
      <c r="C743" s="91" t="str">
        <f t="shared" si="22"/>
        <v>4月第3周</v>
      </c>
      <c r="D743" s="89" t="s">
        <v>446</v>
      </c>
      <c r="E743" s="89" t="str">
        <f t="shared" si="23"/>
        <v>4月第3周--周3</v>
      </c>
      <c r="F743" s="92" t="s">
        <v>27</v>
      </c>
      <c r="G743" s="92" t="s">
        <v>104</v>
      </c>
      <c r="H743" s="92" t="str">
        <f>_xlfn.XLOOKUP(O743,匹配表1065!T:T,匹配表1065!W:W)</f>
        <v>东营市</v>
      </c>
      <c r="I743" s="89" t="str">
        <f>_xlfn.XLOOKUP(O743,匹配表1065!T:T,匹配表1065!X:X)</f>
        <v>PME2028</v>
      </c>
      <c r="J743" s="92" t="s">
        <v>121</v>
      </c>
      <c r="K743" s="89" cm="1">
        <f ca="1" t="array" ref="K743:L743">_xlfn.XLOOKUP(J743,匹配表1065!Y:Y,匹配表1065!AA:AB)</f>
        <v>26</v>
      </c>
      <c r="L743" s="89" t="str">
        <v>3个月以上</v>
      </c>
      <c r="M743" s="92" t="s">
        <v>55</v>
      </c>
      <c r="N743" s="92">
        <v>1</v>
      </c>
      <c r="O743" s="93" t="str">
        <f>_xlfn.XLOOKUP(P743,匹配表1065!U:U,匹配表1065!T:T)</f>
        <v>HO00001421</v>
      </c>
      <c r="P743" s="89" t="s">
        <v>122</v>
      </c>
      <c r="Q743" s="92" t="s">
        <v>328</v>
      </c>
      <c r="R743" s="89" t="str">
        <f>_xlfn.XLOOKUP(Q743,匹配表1065!L:L,匹配表1065!O:O)</f>
        <v>B</v>
      </c>
      <c r="S743" s="93" t="str">
        <f>IFERROR(_xlfn.XLOOKUP(Q743,匹配表1065!AI:AI,匹配表1065!AJ:AJ),"绿标")</f>
        <v>绿标</v>
      </c>
      <c r="T743" s="93" t="str" cm="1">
        <f t="array" ref="T743:U743">_xlfn.XLOOKUP(Q743,匹配表1065!L:L,匹配表1065!M:N)</f>
        <v>抑郁焦虑</v>
      </c>
      <c r="U743" s="94" t="str">
        <v>神经内科</v>
      </c>
      <c r="V743" s="95" t="s">
        <v>33</v>
      </c>
      <c r="W743" s="93">
        <f>_xlfn.XLOOKUP(M743,匹配表1065!D:D,匹配表1065!F:F)*N743</f>
        <v>8</v>
      </c>
    </row>
    <row r="744" customHeight="1" spans="1:23">
      <c r="A744" s="89" t="s">
        <v>25</v>
      </c>
      <c r="B744" s="90">
        <v>46127</v>
      </c>
      <c r="C744" s="91" t="str">
        <f t="shared" si="22"/>
        <v>4月第3周</v>
      </c>
      <c r="D744" s="89" t="s">
        <v>446</v>
      </c>
      <c r="E744" s="89" t="str">
        <f t="shared" si="23"/>
        <v>4月第3周--周3</v>
      </c>
      <c r="F744" s="92" t="s">
        <v>27</v>
      </c>
      <c r="G744" s="92" t="s">
        <v>104</v>
      </c>
      <c r="H744" s="92" t="str">
        <f>_xlfn.XLOOKUP(O744,匹配表1065!T:T,匹配表1065!W:W)</f>
        <v>济南市</v>
      </c>
      <c r="I744" s="89" t="str">
        <f>_xlfn.XLOOKUP(O744,匹配表1065!T:T,匹配表1065!X:X)</f>
        <v>PME2025</v>
      </c>
      <c r="J744" s="92" t="s">
        <v>128</v>
      </c>
      <c r="K744" s="89" cm="1">
        <f ca="1" t="array" ref="K744:L744">_xlfn.XLOOKUP(J744,匹配表1065!Y:Y,匹配表1065!AA:AB)</f>
        <v>13</v>
      </c>
      <c r="L744" s="89" t="str">
        <v>3个月以上</v>
      </c>
      <c r="M744" s="92" t="s">
        <v>35</v>
      </c>
      <c r="N744" s="92">
        <v>2</v>
      </c>
      <c r="O744" s="93" t="str">
        <f>_xlfn.XLOOKUP(P744,匹配表1065!U:U,匹配表1065!T:T)</f>
        <v>HO00001400</v>
      </c>
      <c r="P744" s="89" t="s">
        <v>112</v>
      </c>
      <c r="Q744" s="92" t="s">
        <v>241</v>
      </c>
      <c r="R744" s="89" t="str">
        <f>_xlfn.XLOOKUP(Q744,匹配表1065!L:L,匹配表1065!O:O)</f>
        <v>A</v>
      </c>
      <c r="S744" s="93" t="str">
        <f>IFERROR(_xlfn.XLOOKUP(Q744,匹配表1065!AI:AI,匹配表1065!AJ:AJ),"绿标")</f>
        <v>红标</v>
      </c>
      <c r="T744" s="93" t="str" cm="1">
        <f t="array" ref="T744:U744">_xlfn.XLOOKUP(Q744,匹配表1065!L:L,匹配表1065!M:N)</f>
        <v>头痛</v>
      </c>
      <c r="U744" s="94" t="str">
        <v>神经内科</v>
      </c>
      <c r="V744" s="95" t="s">
        <v>58</v>
      </c>
      <c r="W744" s="93">
        <f>_xlfn.XLOOKUP(M744,匹配表1065!D:D,匹配表1065!F:F)*N744</f>
        <v>8</v>
      </c>
    </row>
    <row r="745" customHeight="1" spans="1:23">
      <c r="A745" s="89" t="s">
        <v>25</v>
      </c>
      <c r="B745" s="90">
        <v>46127</v>
      </c>
      <c r="C745" s="91" t="str">
        <f t="shared" si="22"/>
        <v>4月第3周</v>
      </c>
      <c r="D745" s="89" t="s">
        <v>446</v>
      </c>
      <c r="E745" s="89" t="str">
        <f t="shared" si="23"/>
        <v>4月第3周--周3</v>
      </c>
      <c r="F745" s="92" t="s">
        <v>27</v>
      </c>
      <c r="G745" s="92" t="s">
        <v>104</v>
      </c>
      <c r="H745" s="92" t="str">
        <f>_xlfn.XLOOKUP(O745,匹配表1065!T:T,匹配表1065!W:W)</f>
        <v>济南市</v>
      </c>
      <c r="I745" s="89" t="str">
        <f>_xlfn.XLOOKUP(O745,匹配表1065!T:T,匹配表1065!X:X)</f>
        <v>PME2025</v>
      </c>
      <c r="J745" s="92" t="s">
        <v>128</v>
      </c>
      <c r="K745" s="89" cm="1">
        <f ca="1" t="array" ref="K745:L745">_xlfn.XLOOKUP(J745,匹配表1065!Y:Y,匹配表1065!AA:AB)</f>
        <v>13</v>
      </c>
      <c r="L745" s="89" t="str">
        <v>3个月以上</v>
      </c>
      <c r="M745" s="92" t="s">
        <v>35</v>
      </c>
      <c r="N745" s="92">
        <v>2</v>
      </c>
      <c r="O745" s="93" t="str">
        <f>_xlfn.XLOOKUP(P745,匹配表1065!U:U,匹配表1065!T:T)</f>
        <v>HO00001400</v>
      </c>
      <c r="P745" s="89" t="s">
        <v>112</v>
      </c>
      <c r="Q745" s="92" t="s">
        <v>132</v>
      </c>
      <c r="R745" s="89" t="str">
        <f>_xlfn.XLOOKUP(Q745,匹配表1065!L:L,匹配表1065!O:O)</f>
        <v>D</v>
      </c>
      <c r="S745" s="93" t="str">
        <f>IFERROR(_xlfn.XLOOKUP(Q745,匹配表1065!AI:AI,匹配表1065!AJ:AJ),"绿标")</f>
        <v>绿标</v>
      </c>
      <c r="T745" s="93" t="str" cm="1">
        <f t="array" ref="T745:U745">_xlfn.XLOOKUP(Q745,匹配表1065!L:L,匹配表1065!M:N)</f>
        <v>抑郁焦虑</v>
      </c>
      <c r="U745" s="94" t="str">
        <v>精神心理科</v>
      </c>
      <c r="V745" s="95" t="s">
        <v>58</v>
      </c>
      <c r="W745" s="93">
        <f>_xlfn.XLOOKUP(M745,匹配表1065!D:D,匹配表1065!F:F)*N745</f>
        <v>8</v>
      </c>
    </row>
    <row r="746" customHeight="1" spans="1:23">
      <c r="A746" s="89" t="s">
        <v>25</v>
      </c>
      <c r="B746" s="90">
        <v>46127</v>
      </c>
      <c r="C746" s="91" t="str">
        <f t="shared" si="22"/>
        <v>4月第3周</v>
      </c>
      <c r="D746" s="89" t="s">
        <v>446</v>
      </c>
      <c r="E746" s="89" t="str">
        <f t="shared" si="23"/>
        <v>4月第3周--周3</v>
      </c>
      <c r="F746" s="92" t="s">
        <v>27</v>
      </c>
      <c r="G746" s="92" t="s">
        <v>104</v>
      </c>
      <c r="H746" s="92" t="str">
        <f>_xlfn.XLOOKUP(O746,匹配表1065!T:T,匹配表1065!W:W)</f>
        <v>济南市</v>
      </c>
      <c r="I746" s="89" t="str">
        <f>_xlfn.XLOOKUP(O746,匹配表1065!T:T,匹配表1065!X:X)</f>
        <v>PME2025</v>
      </c>
      <c r="J746" s="92" t="s">
        <v>128</v>
      </c>
      <c r="K746" s="89" cm="1">
        <f ca="1" t="array" ref="K746:L746">_xlfn.XLOOKUP(J746,匹配表1065!Y:Y,匹配表1065!AA:AB)</f>
        <v>13</v>
      </c>
      <c r="L746" s="89" t="str">
        <v>3个月以上</v>
      </c>
      <c r="M746" s="92" t="s">
        <v>35</v>
      </c>
      <c r="N746" s="92">
        <v>1</v>
      </c>
      <c r="O746" s="93" t="str">
        <f>_xlfn.XLOOKUP(P746,匹配表1065!U:U,匹配表1065!T:T)</f>
        <v>HO00001400</v>
      </c>
      <c r="P746" s="89" t="s">
        <v>112</v>
      </c>
      <c r="Q746" s="92" t="s">
        <v>131</v>
      </c>
      <c r="R746" s="89" t="str">
        <f>_xlfn.XLOOKUP(Q746,匹配表1065!L:L,匹配表1065!O:O)</f>
        <v>B</v>
      </c>
      <c r="S746" s="93" t="str">
        <f>IFERROR(_xlfn.XLOOKUP(Q746,匹配表1065!AI:AI,匹配表1065!AJ:AJ),"绿标")</f>
        <v>红标</v>
      </c>
      <c r="T746" s="93" t="str" cm="1">
        <f t="array" ref="T746:U746">_xlfn.XLOOKUP(Q746,匹配表1065!L:L,匹配表1065!M:N)</f>
        <v>脑血管</v>
      </c>
      <c r="U746" s="94" t="str">
        <v>神经内科</v>
      </c>
      <c r="V746" s="95" t="s">
        <v>58</v>
      </c>
      <c r="W746" s="93">
        <f>_xlfn.XLOOKUP(M746,匹配表1065!D:D,匹配表1065!F:F)*N746</f>
        <v>4</v>
      </c>
    </row>
    <row r="747" customHeight="1" spans="1:23">
      <c r="A747" s="89" t="s">
        <v>25</v>
      </c>
      <c r="B747" s="90">
        <v>46127</v>
      </c>
      <c r="C747" s="91" t="str">
        <f t="shared" si="22"/>
        <v>4月第3周</v>
      </c>
      <c r="D747" s="89" t="s">
        <v>446</v>
      </c>
      <c r="E747" s="89" t="str">
        <f t="shared" si="23"/>
        <v>4月第3周--周3</v>
      </c>
      <c r="F747" s="92" t="s">
        <v>27</v>
      </c>
      <c r="G747" s="92" t="s">
        <v>104</v>
      </c>
      <c r="H747" s="92" t="str">
        <f>_xlfn.XLOOKUP(O747,匹配表1065!T:T,匹配表1065!W:W)</f>
        <v>济南市</v>
      </c>
      <c r="I747" s="89" t="str">
        <f>_xlfn.XLOOKUP(O747,匹配表1065!T:T,匹配表1065!X:X)</f>
        <v>PME2029</v>
      </c>
      <c r="J747" s="92" t="s">
        <v>128</v>
      </c>
      <c r="K747" s="89" cm="1">
        <f ca="1" t="array" ref="K747:L747">_xlfn.XLOOKUP(J747,匹配表1065!Y:Y,匹配表1065!AA:AB)</f>
        <v>13</v>
      </c>
      <c r="L747" s="89" t="str">
        <v>3个月以上</v>
      </c>
      <c r="M747" s="92" t="s">
        <v>30</v>
      </c>
      <c r="N747" s="92">
        <v>1</v>
      </c>
      <c r="O747" s="93" t="str">
        <f>_xlfn.XLOOKUP(P747,匹配表1065!U:U,匹配表1065!T:T)</f>
        <v>HO00001403</v>
      </c>
      <c r="P747" s="89" t="s">
        <v>329</v>
      </c>
      <c r="Q747" s="92" t="s">
        <v>505</v>
      </c>
      <c r="R747" s="89" t="str">
        <f>_xlfn.XLOOKUP(Q747,匹配表1065!L:L,匹配表1065!O:O)</f>
        <v>B</v>
      </c>
      <c r="S747" s="93" t="str">
        <f>IFERROR(_xlfn.XLOOKUP(Q747,匹配表1065!AI:AI,匹配表1065!AJ:AJ),"绿标")</f>
        <v>绿标</v>
      </c>
      <c r="T747" s="93" t="str" cm="1">
        <f t="array" ref="T747:U747">_xlfn.XLOOKUP(Q747,匹配表1065!L:L,匹配表1065!M:N)</f>
        <v>脑血管</v>
      </c>
      <c r="U747" s="94" t="str">
        <v>神经内科</v>
      </c>
      <c r="V747" s="95" t="s">
        <v>33</v>
      </c>
      <c r="W747" s="93">
        <f>_xlfn.XLOOKUP(M747,匹配表1065!D:D,匹配表1065!F:F)*N747</f>
        <v>12</v>
      </c>
    </row>
    <row r="748" customHeight="1" spans="1:23">
      <c r="A748" s="89" t="s">
        <v>25</v>
      </c>
      <c r="B748" s="90">
        <v>46127</v>
      </c>
      <c r="C748" s="91" t="str">
        <f t="shared" si="22"/>
        <v>4月第3周</v>
      </c>
      <c r="D748" s="89" t="s">
        <v>446</v>
      </c>
      <c r="E748" s="89" t="str">
        <f t="shared" si="23"/>
        <v>4月第3周--周3</v>
      </c>
      <c r="F748" s="92" t="s">
        <v>27</v>
      </c>
      <c r="G748" s="92" t="s">
        <v>104</v>
      </c>
      <c r="H748" s="92" t="str">
        <f>_xlfn.XLOOKUP(O748,匹配表1065!T:T,匹配表1065!W:W)</f>
        <v>济南市</v>
      </c>
      <c r="I748" s="89" t="str">
        <f>_xlfn.XLOOKUP(O748,匹配表1065!T:T,匹配表1065!X:X)</f>
        <v>PME2024</v>
      </c>
      <c r="J748" s="92" t="s">
        <v>125</v>
      </c>
      <c r="K748" s="89" cm="1">
        <f ca="1" t="array" ref="K748:L748">_xlfn.XLOOKUP(J748,匹配表1065!Y:Y,匹配表1065!AA:AB)</f>
        <v>9</v>
      </c>
      <c r="L748" s="89" t="str">
        <v>3个月以上</v>
      </c>
      <c r="M748" s="92" t="s">
        <v>30</v>
      </c>
      <c r="N748" s="92">
        <v>1</v>
      </c>
      <c r="O748" s="93" t="str">
        <f>_xlfn.XLOOKUP(P748,匹配表1065!U:U,匹配表1065!T:T)</f>
        <v>HO00001404</v>
      </c>
      <c r="P748" s="89" t="s">
        <v>126</v>
      </c>
      <c r="Q748" s="92" t="s">
        <v>127</v>
      </c>
      <c r="R748" s="89" t="str">
        <f>_xlfn.XLOOKUP(Q748,匹配表1065!L:L,匹配表1065!O:O)</f>
        <v>A</v>
      </c>
      <c r="S748" s="93" t="str">
        <f>IFERROR(_xlfn.XLOOKUP(Q748,匹配表1065!AI:AI,匹配表1065!AJ:AJ),"绿标")</f>
        <v>红标</v>
      </c>
      <c r="T748" s="93" t="str" cm="1">
        <f t="array" ref="T748:U748">_xlfn.XLOOKUP(Q748,匹配表1065!L:L,匹配表1065!M:N)</f>
        <v>头痛</v>
      </c>
      <c r="U748" s="94" t="str">
        <v>神经内科</v>
      </c>
      <c r="V748" s="95" t="s">
        <v>67</v>
      </c>
      <c r="W748" s="93">
        <f>_xlfn.XLOOKUP(M748,匹配表1065!D:D,匹配表1065!F:F)*N748</f>
        <v>12</v>
      </c>
    </row>
    <row r="749" customHeight="1" spans="1:23">
      <c r="A749" s="89" t="s">
        <v>25</v>
      </c>
      <c r="B749" s="90">
        <v>46127</v>
      </c>
      <c r="C749" s="91" t="str">
        <f t="shared" si="22"/>
        <v>4月第3周</v>
      </c>
      <c r="D749" s="89" t="s">
        <v>446</v>
      </c>
      <c r="E749" s="89" t="str">
        <f t="shared" si="23"/>
        <v>4月第3周--周3</v>
      </c>
      <c r="F749" s="92" t="s">
        <v>27</v>
      </c>
      <c r="G749" s="92" t="s">
        <v>104</v>
      </c>
      <c r="H749" s="92" t="str">
        <f>_xlfn.XLOOKUP(O749,匹配表1065!T:T,匹配表1065!W:W)</f>
        <v>济南市</v>
      </c>
      <c r="I749" s="89" t="str">
        <f>_xlfn.XLOOKUP(O749,匹配表1065!T:T,匹配表1065!X:X)</f>
        <v>PME2024</v>
      </c>
      <c r="J749" s="92" t="s">
        <v>125</v>
      </c>
      <c r="K749" s="89" cm="1">
        <f ca="1" t="array" ref="K749:L749">_xlfn.XLOOKUP(J749,匹配表1065!Y:Y,匹配表1065!AA:AB)</f>
        <v>9</v>
      </c>
      <c r="L749" s="89" t="str">
        <v>3个月以上</v>
      </c>
      <c r="M749" s="92" t="s">
        <v>35</v>
      </c>
      <c r="N749" s="92">
        <v>1</v>
      </c>
      <c r="O749" s="93" t="str">
        <f>_xlfn.XLOOKUP(P749,匹配表1065!U:U,匹配表1065!T:T)</f>
        <v>HO00001404</v>
      </c>
      <c r="P749" s="89" t="s">
        <v>126</v>
      </c>
      <c r="Q749" s="92" t="s">
        <v>415</v>
      </c>
      <c r="R749" s="89" t="str">
        <f>_xlfn.XLOOKUP(Q749,匹配表1065!L:L,匹配表1065!O:O)</f>
        <v>B</v>
      </c>
      <c r="S749" s="93" t="str">
        <f>IFERROR(_xlfn.XLOOKUP(Q749,匹配表1065!AI:AI,匹配表1065!AJ:AJ),"绿标")</f>
        <v>绿标</v>
      </c>
      <c r="T749" s="93" t="str" cm="1">
        <f t="array" ref="T749:U749">_xlfn.XLOOKUP(Q749,匹配表1065!L:L,匹配表1065!M:N)</f>
        <v>脑血管</v>
      </c>
      <c r="U749" s="94" t="str">
        <v>神经内科</v>
      </c>
      <c r="V749" s="95" t="s">
        <v>33</v>
      </c>
      <c r="W749" s="93">
        <f>_xlfn.XLOOKUP(M749,匹配表1065!D:D,匹配表1065!F:F)*N749</f>
        <v>4</v>
      </c>
    </row>
    <row r="750" customHeight="1" spans="1:23">
      <c r="A750" s="89" t="s">
        <v>25</v>
      </c>
      <c r="B750" s="90">
        <v>46127</v>
      </c>
      <c r="C750" s="91" t="str">
        <f t="shared" si="22"/>
        <v>4月第3周</v>
      </c>
      <c r="D750" s="89" t="s">
        <v>446</v>
      </c>
      <c r="E750" s="89" t="str">
        <f t="shared" si="23"/>
        <v>4月第3周--周3</v>
      </c>
      <c r="F750" s="92" t="s">
        <v>27</v>
      </c>
      <c r="G750" s="92" t="s">
        <v>28</v>
      </c>
      <c r="H750" s="92" t="str">
        <f>_xlfn.XLOOKUP(O750,匹配表1065!T:T,匹配表1065!W:W)</f>
        <v>镇江市</v>
      </c>
      <c r="I750" s="89" t="str">
        <f>_xlfn.XLOOKUP(O750,匹配表1065!T:T,匹配表1065!X:X)</f>
        <v>PME2039</v>
      </c>
      <c r="J750" s="92" t="s">
        <v>39</v>
      </c>
      <c r="K750" s="89" cm="1">
        <f ca="1" t="array" ref="K750:L750">_xlfn.XLOOKUP(J750,匹配表1065!Y:Y,匹配表1065!AA:AB)</f>
        <v>7</v>
      </c>
      <c r="L750" s="89" t="str">
        <v>3个月以上</v>
      </c>
      <c r="M750" s="92" t="s">
        <v>30</v>
      </c>
      <c r="N750" s="92">
        <v>1</v>
      </c>
      <c r="O750" s="93" t="str">
        <f>_xlfn.XLOOKUP(P750,匹配表1065!U:U,匹配表1065!T:T)</f>
        <v>HO00001015</v>
      </c>
      <c r="P750" s="89" t="s">
        <v>43</v>
      </c>
      <c r="Q750" s="92" t="s">
        <v>44</v>
      </c>
      <c r="R750" s="89" t="str">
        <f>_xlfn.XLOOKUP(Q750,匹配表1065!L:L,匹配表1065!O:O)</f>
        <v>A</v>
      </c>
      <c r="S750" s="93" t="str">
        <f>IFERROR(_xlfn.XLOOKUP(Q750,匹配表1065!AI:AI,匹配表1065!AJ:AJ),"绿标")</f>
        <v>绿标</v>
      </c>
      <c r="T750" s="93" t="str" cm="1">
        <f t="array" ref="T750:U750">_xlfn.XLOOKUP(Q750,匹配表1065!L:L,匹配表1065!M:N)</f>
        <v>头痛</v>
      </c>
      <c r="U750" s="94" t="str">
        <v>神经内科</v>
      </c>
      <c r="V750" s="95" t="s">
        <v>42</v>
      </c>
      <c r="W750" s="93">
        <f>_xlfn.XLOOKUP(M750,匹配表1065!D:D,匹配表1065!F:F)*N750</f>
        <v>12</v>
      </c>
    </row>
    <row r="751" customHeight="1" spans="1:23">
      <c r="A751" s="89" t="s">
        <v>25</v>
      </c>
      <c r="B751" s="90">
        <v>46127</v>
      </c>
      <c r="C751" s="91" t="str">
        <f t="shared" si="22"/>
        <v>4月第3周</v>
      </c>
      <c r="D751" s="89" t="s">
        <v>446</v>
      </c>
      <c r="E751" s="89" t="str">
        <f t="shared" si="23"/>
        <v>4月第3周--周3</v>
      </c>
      <c r="F751" s="92" t="s">
        <v>27</v>
      </c>
      <c r="G751" s="92" t="s">
        <v>28</v>
      </c>
      <c r="H751" s="92" t="str">
        <f>_xlfn.XLOOKUP(O751,匹配表1065!T:T,匹配表1065!W:W)</f>
        <v>南京市</v>
      </c>
      <c r="I751" s="89" t="str">
        <f>_xlfn.XLOOKUP(O751,匹配表1065!T:T,匹配表1065!X:X)</f>
        <v>PME2006</v>
      </c>
      <c r="J751" s="92" t="s">
        <v>29</v>
      </c>
      <c r="K751" s="89" cm="1">
        <f ca="1" t="array" ref="K751:L751">_xlfn.XLOOKUP(J751,匹配表1065!Y:Y,匹配表1065!AA:AB)</f>
        <v>15</v>
      </c>
      <c r="L751" s="89" t="str">
        <v>3个月以上</v>
      </c>
      <c r="M751" s="92" t="s">
        <v>30</v>
      </c>
      <c r="N751" s="92">
        <v>1</v>
      </c>
      <c r="O751" s="93" t="str">
        <f>_xlfn.XLOOKUP(P751,匹配表1065!U:U,匹配表1065!T:T)</f>
        <v>HO00000959</v>
      </c>
      <c r="P751" s="89" t="s">
        <v>196</v>
      </c>
      <c r="Q751" s="92" t="s">
        <v>197</v>
      </c>
      <c r="R751" s="89" t="str">
        <f>_xlfn.XLOOKUP(Q751,匹配表1065!L:L,匹配表1065!O:O)</f>
        <v>C</v>
      </c>
      <c r="S751" s="93" t="str">
        <f>IFERROR(_xlfn.XLOOKUP(Q751,匹配表1065!AI:AI,匹配表1065!AJ:AJ),"绿标")</f>
        <v>红标</v>
      </c>
      <c r="T751" s="93" t="str" cm="1">
        <f t="array" ref="T751:U751">_xlfn.XLOOKUP(Q751,匹配表1065!L:L,匹配表1065!M:N)</f>
        <v>眩晕</v>
      </c>
      <c r="U751" s="94" t="str">
        <v>神经内科</v>
      </c>
      <c r="V751" s="95" t="s">
        <v>70</v>
      </c>
      <c r="W751" s="93">
        <f>_xlfn.XLOOKUP(M751,匹配表1065!D:D,匹配表1065!F:F)*N751</f>
        <v>12</v>
      </c>
    </row>
    <row r="752" customHeight="1" spans="1:23">
      <c r="A752" s="89" t="s">
        <v>25</v>
      </c>
      <c r="B752" s="90">
        <v>46127</v>
      </c>
      <c r="C752" s="91" t="str">
        <f t="shared" si="22"/>
        <v>4月第3周</v>
      </c>
      <c r="D752" s="89" t="s">
        <v>446</v>
      </c>
      <c r="E752" s="89" t="str">
        <f t="shared" si="23"/>
        <v>4月第3周--周3</v>
      </c>
      <c r="F752" s="92" t="s">
        <v>27</v>
      </c>
      <c r="G752" s="92" t="s">
        <v>28</v>
      </c>
      <c r="H752" s="92" t="str">
        <f>_xlfn.XLOOKUP(O752,匹配表1065!T:T,匹配表1065!W:W)</f>
        <v>南京市</v>
      </c>
      <c r="I752" s="89" t="str">
        <f>_xlfn.XLOOKUP(O752,匹配表1065!T:T,匹配表1065!X:X)</f>
        <v>PME2006</v>
      </c>
      <c r="J752" s="92" t="s">
        <v>29</v>
      </c>
      <c r="K752" s="89" cm="1">
        <f ca="1" t="array" ref="K752:L752">_xlfn.XLOOKUP(J752,匹配表1065!Y:Y,匹配表1065!AA:AB)</f>
        <v>15</v>
      </c>
      <c r="L752" s="89" t="str">
        <v>3个月以上</v>
      </c>
      <c r="M752" s="92" t="s">
        <v>35</v>
      </c>
      <c r="N752" s="92">
        <v>1</v>
      </c>
      <c r="O752" s="93" t="str">
        <f>_xlfn.XLOOKUP(P752,匹配表1065!U:U,匹配表1065!T:T)</f>
        <v>HO00000965</v>
      </c>
      <c r="P752" s="89" t="s">
        <v>31</v>
      </c>
      <c r="Q752" s="92" t="s">
        <v>404</v>
      </c>
      <c r="R752" s="89" t="str">
        <f>_xlfn.XLOOKUP(Q752,匹配表1065!L:L,匹配表1065!O:O)</f>
        <v>C</v>
      </c>
      <c r="S752" s="93" t="str">
        <f>IFERROR(_xlfn.XLOOKUP(Q752,匹配表1065!AI:AI,匹配表1065!AJ:AJ),"绿标")</f>
        <v>黑标</v>
      </c>
      <c r="T752" s="93" t="str" cm="1">
        <f t="array" ref="T752:U752">_xlfn.XLOOKUP(Q752,匹配表1065!L:L,匹配表1065!M:N)</f>
        <v>眩晕</v>
      </c>
      <c r="U752" s="94" t="str">
        <v>耳鼻喉科</v>
      </c>
      <c r="V752" s="95" t="s">
        <v>70</v>
      </c>
      <c r="W752" s="93">
        <f>_xlfn.XLOOKUP(M752,匹配表1065!D:D,匹配表1065!F:F)*N752</f>
        <v>4</v>
      </c>
    </row>
    <row r="753" customHeight="1" spans="1:23">
      <c r="A753" s="89" t="s">
        <v>25</v>
      </c>
      <c r="B753" s="90">
        <v>46127</v>
      </c>
      <c r="C753" s="91" t="str">
        <f t="shared" si="22"/>
        <v>4月第3周</v>
      </c>
      <c r="D753" s="89" t="s">
        <v>446</v>
      </c>
      <c r="E753" s="89" t="str">
        <f t="shared" si="23"/>
        <v>4月第3周--周3</v>
      </c>
      <c r="F753" s="92" t="s">
        <v>27</v>
      </c>
      <c r="G753" s="92" t="s">
        <v>28</v>
      </c>
      <c r="H753" s="92" t="str">
        <f>_xlfn.XLOOKUP(O753,匹配表1065!T:T,匹配表1065!W:W)</f>
        <v>南京市</v>
      </c>
      <c r="I753" s="89" t="str">
        <f>_xlfn.XLOOKUP(O753,匹配表1065!T:T,匹配表1065!X:X)</f>
        <v>PME2040</v>
      </c>
      <c r="J753" s="89" t="s">
        <v>50</v>
      </c>
      <c r="K753" s="89" t="e" cm="1">
        <f ca="1" t="array" ref="K753">_xlfn.XLOOKUP(J753,匹配表1065!Y:Y,匹配表1065!AA:AB)</f>
        <v>#N/A</v>
      </c>
      <c r="L753" s="89"/>
      <c r="M753" s="92" t="s">
        <v>30</v>
      </c>
      <c r="N753" s="92">
        <v>1</v>
      </c>
      <c r="O753" s="93" t="str">
        <f>_xlfn.XLOOKUP(P753,匹配表1065!U:U,匹配表1065!T:T)</f>
        <v>HO00000966</v>
      </c>
      <c r="P753" s="89" t="s">
        <v>51</v>
      </c>
      <c r="Q753" s="92" t="s">
        <v>52</v>
      </c>
      <c r="R753" s="89" t="str">
        <f>_xlfn.XLOOKUP(Q753,匹配表1065!L:L,匹配表1065!O:O)</f>
        <v>B</v>
      </c>
      <c r="S753" s="93" t="str">
        <f>IFERROR(_xlfn.XLOOKUP(Q753,匹配表1065!AI:AI,匹配表1065!AJ:AJ),"绿标")</f>
        <v>红标</v>
      </c>
      <c r="T753" s="93" t="str" cm="1">
        <f t="array" ref="T753:U753">_xlfn.XLOOKUP(Q753,匹配表1065!L:L,匹配表1065!M:N)</f>
        <v>脑血管</v>
      </c>
      <c r="U753" s="94" t="str">
        <v>神经内科</v>
      </c>
      <c r="V753" s="95" t="s">
        <v>42</v>
      </c>
      <c r="W753" s="93">
        <f>_xlfn.XLOOKUP(M753,匹配表1065!D:D,匹配表1065!F:F)*N753</f>
        <v>12</v>
      </c>
    </row>
    <row r="754" customHeight="1" spans="1:23">
      <c r="A754" s="89" t="s">
        <v>25</v>
      </c>
      <c r="B754" s="90">
        <v>46127</v>
      </c>
      <c r="C754" s="91" t="str">
        <f t="shared" si="22"/>
        <v>4月第3周</v>
      </c>
      <c r="D754" s="89" t="s">
        <v>446</v>
      </c>
      <c r="E754" s="89" t="str">
        <f t="shared" si="23"/>
        <v>4月第3周--周3</v>
      </c>
      <c r="F754" s="92" t="s">
        <v>27</v>
      </c>
      <c r="G754" s="92" t="s">
        <v>28</v>
      </c>
      <c r="H754" s="92" t="str">
        <f>_xlfn.XLOOKUP(O754,匹配表1065!T:T,匹配表1065!W:W)</f>
        <v>常州市</v>
      </c>
      <c r="I754" s="89" t="str">
        <f>_xlfn.XLOOKUP(O754,匹配表1065!T:T,匹配表1065!X:X)</f>
        <v>PME2015</v>
      </c>
      <c r="J754" s="92" t="s">
        <v>45</v>
      </c>
      <c r="K754" s="89" cm="1">
        <f ca="1" t="array" ref="K754:L754">_xlfn.XLOOKUP(J754,匹配表1065!Y:Y,匹配表1065!AA:AB)</f>
        <v>9</v>
      </c>
      <c r="L754" s="89" t="str">
        <v>3个月以上</v>
      </c>
      <c r="M754" s="92" t="s">
        <v>30</v>
      </c>
      <c r="N754" s="92">
        <v>1</v>
      </c>
      <c r="O754" s="93" t="str">
        <f>_xlfn.XLOOKUP(P754,匹配表1065!U:U,匹配表1065!T:T)</f>
        <v>HO00016083</v>
      </c>
      <c r="P754" s="89" t="s">
        <v>48</v>
      </c>
      <c r="Q754" s="92" t="s">
        <v>49</v>
      </c>
      <c r="R754" s="89" t="str">
        <f>_xlfn.XLOOKUP(Q754,匹配表1065!L:L,匹配表1065!O:O)</f>
        <v>B</v>
      </c>
      <c r="S754" s="93" t="str">
        <f>IFERROR(_xlfn.XLOOKUP(Q754,匹配表1065!AI:AI,匹配表1065!AJ:AJ),"绿标")</f>
        <v>红标</v>
      </c>
      <c r="T754" s="93" t="str" cm="1">
        <f t="array" ref="T754:U754">_xlfn.XLOOKUP(Q754,匹配表1065!L:L,匹配表1065!M:N)</f>
        <v>脑血管</v>
      </c>
      <c r="U754" s="94" t="str">
        <v>神经内科</v>
      </c>
      <c r="V754" s="95" t="s">
        <v>42</v>
      </c>
      <c r="W754" s="93">
        <f>_xlfn.XLOOKUP(M754,匹配表1065!D:D,匹配表1065!F:F)*N754</f>
        <v>12</v>
      </c>
    </row>
    <row r="755" customHeight="1" spans="1:23">
      <c r="A755" s="89" t="s">
        <v>25</v>
      </c>
      <c r="B755" s="90">
        <v>46127</v>
      </c>
      <c r="C755" s="91" t="str">
        <f t="shared" si="22"/>
        <v>4月第3周</v>
      </c>
      <c r="D755" s="89" t="s">
        <v>446</v>
      </c>
      <c r="E755" s="89" t="str">
        <f t="shared" si="23"/>
        <v>4月第3周--周3</v>
      </c>
      <c r="F755" s="92" t="s">
        <v>27</v>
      </c>
      <c r="G755" s="92" t="s">
        <v>28</v>
      </c>
      <c r="H755" s="92" t="str">
        <f>_xlfn.XLOOKUP(O755,匹配表1065!T:T,匹配表1065!W:W)</f>
        <v>南京市</v>
      </c>
      <c r="I755" s="89" t="str">
        <f>_xlfn.XLOOKUP(O755,匹配表1065!T:T,匹配表1065!X:X)</f>
        <v>PME2005</v>
      </c>
      <c r="J755" s="89" t="s">
        <v>54</v>
      </c>
      <c r="K755" s="89" cm="1">
        <f ca="1" t="array" ref="K755:L755">_xlfn.XLOOKUP(J755,匹配表1065!Y:Y,匹配表1065!AA:AB)</f>
        <v>3</v>
      </c>
      <c r="L755" s="89" t="str">
        <v>3个月以上</v>
      </c>
      <c r="M755" s="92" t="s">
        <v>35</v>
      </c>
      <c r="N755" s="92">
        <v>1</v>
      </c>
      <c r="O755" s="93" t="str">
        <f>_xlfn.XLOOKUP(P755,匹配表1065!U:U,匹配表1065!T:T)</f>
        <v>HO00000975</v>
      </c>
      <c r="P755" s="89" t="s">
        <v>56</v>
      </c>
      <c r="Q755" s="92" t="s">
        <v>506</v>
      </c>
      <c r="R755" s="89" t="str">
        <f>_xlfn.XLOOKUP(Q755,匹配表1065!L:L,匹配表1065!O:O)</f>
        <v>B</v>
      </c>
      <c r="S755" s="93" t="str">
        <f>IFERROR(_xlfn.XLOOKUP(Q755,匹配表1065!AI:AI,匹配表1065!AJ:AJ),"绿标")</f>
        <v>绿标</v>
      </c>
      <c r="T755" s="93" t="str" cm="1">
        <f t="array" ref="T755:U755">_xlfn.XLOOKUP(Q755,匹配表1065!L:L,匹配表1065!M:N)</f>
        <v>脑血管</v>
      </c>
      <c r="U755" s="94" t="str">
        <v>神经内科</v>
      </c>
      <c r="V755" s="95" t="s">
        <v>33</v>
      </c>
      <c r="W755" s="93">
        <f>_xlfn.XLOOKUP(M755,匹配表1065!D:D,匹配表1065!F:F)*N755</f>
        <v>4</v>
      </c>
    </row>
    <row r="756" customHeight="1" spans="1:23">
      <c r="A756" s="89" t="s">
        <v>25</v>
      </c>
      <c r="B756" s="90">
        <v>46127</v>
      </c>
      <c r="C756" s="91" t="str">
        <f t="shared" si="22"/>
        <v>4月第3周</v>
      </c>
      <c r="D756" s="89" t="s">
        <v>446</v>
      </c>
      <c r="E756" s="89" t="str">
        <f t="shared" si="23"/>
        <v>4月第3周--周3</v>
      </c>
      <c r="F756" s="92" t="s">
        <v>27</v>
      </c>
      <c r="G756" s="92" t="s">
        <v>28</v>
      </c>
      <c r="H756" s="92" t="str">
        <f>_xlfn.XLOOKUP(O756,匹配表1065!T:T,匹配表1065!W:W)</f>
        <v>南京市</v>
      </c>
      <c r="I756" s="89" t="str">
        <f>_xlfn.XLOOKUP(O756,匹配表1065!T:T,匹配表1065!X:X)</f>
        <v>PME2004</v>
      </c>
      <c r="J756" s="92" t="s">
        <v>34</v>
      </c>
      <c r="K756" s="89" cm="1">
        <f ca="1" t="array" ref="K756:L756">_xlfn.XLOOKUP(J756,匹配表1065!Y:Y,匹配表1065!AA:AB)</f>
        <v>11</v>
      </c>
      <c r="L756" s="89" t="str">
        <v>3个月以上</v>
      </c>
      <c r="M756" s="92" t="s">
        <v>30</v>
      </c>
      <c r="N756" s="92">
        <v>1</v>
      </c>
      <c r="O756" s="93" t="str">
        <f>_xlfn.XLOOKUP(P756,匹配表1065!U:U,匹配表1065!T:T)</f>
        <v>HO00000972</v>
      </c>
      <c r="P756" s="89" t="s">
        <v>36</v>
      </c>
      <c r="Q756" s="92" t="s">
        <v>37</v>
      </c>
      <c r="R756" s="89" t="str">
        <f>_xlfn.XLOOKUP(Q756,匹配表1065!L:L,匹配表1065!O:O)</f>
        <v>A</v>
      </c>
      <c r="S756" s="93" t="str">
        <f>IFERROR(_xlfn.XLOOKUP(Q756,匹配表1065!AI:AI,匹配表1065!AJ:AJ),"绿标")</f>
        <v>绿标</v>
      </c>
      <c r="T756" s="93" t="str" cm="1">
        <f t="array" ref="T756:U756">_xlfn.XLOOKUP(Q756,匹配表1065!L:L,匹配表1065!M:N)</f>
        <v>头痛</v>
      </c>
      <c r="U756" s="94" t="str">
        <v>神经内科</v>
      </c>
      <c r="V756" s="95" t="s">
        <v>33</v>
      </c>
      <c r="W756" s="93">
        <f>_xlfn.XLOOKUP(M756,匹配表1065!D:D,匹配表1065!F:F)*N756</f>
        <v>12</v>
      </c>
    </row>
    <row r="757" customHeight="1" spans="1:23">
      <c r="A757" s="89" t="s">
        <v>25</v>
      </c>
      <c r="B757" s="90">
        <v>46127</v>
      </c>
      <c r="C757" s="91" t="str">
        <f t="shared" si="22"/>
        <v>4月第3周</v>
      </c>
      <c r="D757" s="89" t="s">
        <v>446</v>
      </c>
      <c r="E757" s="89" t="str">
        <f t="shared" si="23"/>
        <v>4月第3周--周3</v>
      </c>
      <c r="F757" s="92" t="s">
        <v>27</v>
      </c>
      <c r="G757" s="92" t="s">
        <v>28</v>
      </c>
      <c r="H757" s="92" t="str">
        <f>_xlfn.XLOOKUP(O757,匹配表1065!T:T,匹配表1065!W:W)</f>
        <v>扬州市</v>
      </c>
      <c r="I757" s="89" t="str">
        <f>_xlfn.XLOOKUP(O757,匹配表1065!T:T,匹配表1065!X:X)</f>
        <v>PME2012</v>
      </c>
      <c r="J757" s="92" t="s">
        <v>60</v>
      </c>
      <c r="K757" s="89" cm="1">
        <f ca="1" t="array" ref="K757:L757">_xlfn.XLOOKUP(J757,匹配表1065!Y:Y,匹配表1065!AA:AB)</f>
        <v>13</v>
      </c>
      <c r="L757" s="89" t="str">
        <v>3个月以上</v>
      </c>
      <c r="M757" s="92" t="s">
        <v>30</v>
      </c>
      <c r="N757" s="92">
        <v>1</v>
      </c>
      <c r="O757" s="93" t="str">
        <f>_xlfn.XLOOKUP(P757,匹配表1065!U:U,匹配表1065!T:T)</f>
        <v>HO00000968</v>
      </c>
      <c r="P757" s="89" t="s">
        <v>61</v>
      </c>
      <c r="Q757" s="92" t="s">
        <v>62</v>
      </c>
      <c r="R757" s="89" t="str">
        <f>_xlfn.XLOOKUP(Q757,匹配表1065!L:L,匹配表1065!O:O)</f>
        <v>A</v>
      </c>
      <c r="S757" s="93" t="str">
        <f>IFERROR(_xlfn.XLOOKUP(Q757,匹配表1065!AI:AI,匹配表1065!AJ:AJ),"绿标")</f>
        <v>红标</v>
      </c>
      <c r="T757" s="93" t="str" cm="1">
        <f t="array" ref="T757:U757">_xlfn.XLOOKUP(Q757,匹配表1065!L:L,匹配表1065!M:N)</f>
        <v>头痛</v>
      </c>
      <c r="U757" s="94" t="str">
        <v>神经内科</v>
      </c>
      <c r="V757" s="95" t="s">
        <v>33</v>
      </c>
      <c r="W757" s="93">
        <f>_xlfn.XLOOKUP(M757,匹配表1065!D:D,匹配表1065!F:F)*N757</f>
        <v>12</v>
      </c>
    </row>
    <row r="758" customHeight="1" spans="1:23">
      <c r="A758" s="89" t="s">
        <v>25</v>
      </c>
      <c r="B758" s="90">
        <v>46127</v>
      </c>
      <c r="C758" s="91" t="str">
        <f t="shared" si="22"/>
        <v>4月第3周</v>
      </c>
      <c r="D758" s="89" t="s">
        <v>446</v>
      </c>
      <c r="E758" s="89" t="str">
        <f t="shared" si="23"/>
        <v>4月第3周--周3</v>
      </c>
      <c r="F758" s="92" t="s">
        <v>27</v>
      </c>
      <c r="G758" s="89" t="s">
        <v>63</v>
      </c>
      <c r="H758" s="92" t="str">
        <f>_xlfn.XLOOKUP(O758,匹配表1065!T:T,匹配表1065!W:W)</f>
        <v>南京市</v>
      </c>
      <c r="I758" s="89" t="str">
        <f>_xlfn.XLOOKUP(O758,匹配表1065!T:T,匹配表1065!X:X)</f>
        <v>PME2001</v>
      </c>
      <c r="J758" s="92" t="s">
        <v>64</v>
      </c>
      <c r="K758" s="89" cm="1">
        <f ca="1" t="array" ref="K758:L758">_xlfn.XLOOKUP(J758,匹配表1065!Y:Y,匹配表1065!AA:AB)</f>
        <v>31</v>
      </c>
      <c r="L758" s="89" t="str">
        <v>3个月以上</v>
      </c>
      <c r="M758" s="92" t="s">
        <v>30</v>
      </c>
      <c r="N758" s="92">
        <v>2</v>
      </c>
      <c r="O758" s="93" t="str">
        <f>_xlfn.XLOOKUP(P758,匹配表1065!U:U,匹配表1065!T:T)</f>
        <v>HO00000958</v>
      </c>
      <c r="P758" s="89" t="s">
        <v>65</v>
      </c>
      <c r="Q758" s="92" t="s">
        <v>209</v>
      </c>
      <c r="R758" s="89" t="str">
        <f>_xlfn.XLOOKUP(Q758,匹配表1065!L:L,匹配表1065!O:O)</f>
        <v>C</v>
      </c>
      <c r="S758" s="93" t="str">
        <f>IFERROR(_xlfn.XLOOKUP(Q758,匹配表1065!AI:AI,匹配表1065!AJ:AJ),"绿标")</f>
        <v>红标</v>
      </c>
      <c r="T758" s="93" t="str" cm="1">
        <f t="array" ref="T758:U758">_xlfn.XLOOKUP(Q758,匹配表1065!L:L,匹配表1065!M:N)</f>
        <v>眩晕</v>
      </c>
      <c r="U758" s="94" t="str">
        <v>耳鼻喉科</v>
      </c>
      <c r="V758" s="95" t="s">
        <v>70</v>
      </c>
      <c r="W758" s="93">
        <f>_xlfn.XLOOKUP(M758,匹配表1065!D:D,匹配表1065!F:F)*N758</f>
        <v>24</v>
      </c>
    </row>
    <row r="759" customHeight="1" spans="1:23">
      <c r="A759" s="89" t="s">
        <v>25</v>
      </c>
      <c r="B759" s="90">
        <v>46127</v>
      </c>
      <c r="C759" s="91" t="str">
        <f t="shared" si="22"/>
        <v>4月第3周</v>
      </c>
      <c r="D759" s="89" t="s">
        <v>446</v>
      </c>
      <c r="E759" s="89" t="str">
        <f t="shared" si="23"/>
        <v>4月第3周--周3</v>
      </c>
      <c r="F759" s="92" t="s">
        <v>27</v>
      </c>
      <c r="G759" s="89" t="s">
        <v>63</v>
      </c>
      <c r="H759" s="92" t="str">
        <f>_xlfn.XLOOKUP(O759,匹配表1065!T:T,匹配表1065!W:W)</f>
        <v>南京市</v>
      </c>
      <c r="I759" s="89" t="str">
        <f>_xlfn.XLOOKUP(O759,匹配表1065!T:T,匹配表1065!X:X)</f>
        <v>PME2001</v>
      </c>
      <c r="J759" s="92" t="s">
        <v>64</v>
      </c>
      <c r="K759" s="89" cm="1">
        <f ca="1" t="array" ref="K759:L759">_xlfn.XLOOKUP(J759,匹配表1065!Y:Y,匹配表1065!AA:AB)</f>
        <v>31</v>
      </c>
      <c r="L759" s="89" t="str">
        <v>3个月以上</v>
      </c>
      <c r="M759" s="92" t="s">
        <v>30</v>
      </c>
      <c r="N759" s="92">
        <v>1</v>
      </c>
      <c r="O759" s="93" t="str">
        <f>_xlfn.XLOOKUP(P759,匹配表1065!U:U,匹配表1065!T:T)</f>
        <v>HO00000958</v>
      </c>
      <c r="P759" s="89" t="s">
        <v>65</v>
      </c>
      <c r="Q759" s="92" t="s">
        <v>68</v>
      </c>
      <c r="R759" s="89" t="str">
        <f>_xlfn.XLOOKUP(Q759,匹配表1065!L:L,匹配表1065!O:O)</f>
        <v>A</v>
      </c>
      <c r="S759" s="93" t="str">
        <f>IFERROR(_xlfn.XLOOKUP(Q759,匹配表1065!AI:AI,匹配表1065!AJ:AJ),"绿标")</f>
        <v>红标</v>
      </c>
      <c r="T759" s="93" t="str" cm="1">
        <f t="array" ref="T759:U759">_xlfn.XLOOKUP(Q759,匹配表1065!L:L,匹配表1065!M:N)</f>
        <v>头痛</v>
      </c>
      <c r="U759" s="94" t="str">
        <v>神经内科</v>
      </c>
      <c r="V759" s="95" t="s">
        <v>70</v>
      </c>
      <c r="W759" s="93">
        <f>_xlfn.XLOOKUP(M759,匹配表1065!D:D,匹配表1065!F:F)*N759</f>
        <v>12</v>
      </c>
    </row>
    <row r="760" customHeight="1" spans="1:23">
      <c r="A760" s="89" t="s">
        <v>25</v>
      </c>
      <c r="B760" s="90">
        <v>46127</v>
      </c>
      <c r="C760" s="91" t="str">
        <f t="shared" si="22"/>
        <v>4月第3周</v>
      </c>
      <c r="D760" s="89" t="s">
        <v>446</v>
      </c>
      <c r="E760" s="89" t="str">
        <f t="shared" si="23"/>
        <v>4月第3周--周3</v>
      </c>
      <c r="F760" s="92" t="s">
        <v>27</v>
      </c>
      <c r="G760" s="89" t="s">
        <v>63</v>
      </c>
      <c r="H760" s="92" t="str">
        <f>_xlfn.XLOOKUP(O760,匹配表1065!T:T,匹配表1065!W:W)</f>
        <v>南京市</v>
      </c>
      <c r="I760" s="89" t="str">
        <f>_xlfn.XLOOKUP(O760,匹配表1065!T:T,匹配表1065!X:X)</f>
        <v>PME2001</v>
      </c>
      <c r="J760" s="92" t="s">
        <v>64</v>
      </c>
      <c r="K760" s="89" cm="1">
        <f ca="1" t="array" ref="K760:L760">_xlfn.XLOOKUP(J760,匹配表1065!Y:Y,匹配表1065!AA:AB)</f>
        <v>31</v>
      </c>
      <c r="L760" s="89" t="str">
        <v>3个月以上</v>
      </c>
      <c r="M760" s="92" t="s">
        <v>30</v>
      </c>
      <c r="N760" s="92">
        <v>1</v>
      </c>
      <c r="O760" s="93" t="str">
        <f>_xlfn.XLOOKUP(P760,匹配表1065!U:U,匹配表1065!T:T)</f>
        <v>HO00000958</v>
      </c>
      <c r="P760" s="89" t="s">
        <v>65</v>
      </c>
      <c r="Q760" s="92" t="s">
        <v>66</v>
      </c>
      <c r="R760" s="89" t="str">
        <f>_xlfn.XLOOKUP(Q760,匹配表1065!L:L,匹配表1065!O:O)</f>
        <v>A</v>
      </c>
      <c r="S760" s="93" t="str">
        <f>IFERROR(_xlfn.XLOOKUP(Q760,匹配表1065!AI:AI,匹配表1065!AJ:AJ),"绿标")</f>
        <v>红标</v>
      </c>
      <c r="T760" s="93" t="str" cm="1">
        <f t="array" ref="T760:U760">_xlfn.XLOOKUP(Q760,匹配表1065!L:L,匹配表1065!M:N)</f>
        <v>头痛</v>
      </c>
      <c r="U760" s="94" t="str">
        <v>神经内科</v>
      </c>
      <c r="V760" s="95" t="s">
        <v>42</v>
      </c>
      <c r="W760" s="93">
        <f>_xlfn.XLOOKUP(M760,匹配表1065!D:D,匹配表1065!F:F)*N760</f>
        <v>12</v>
      </c>
    </row>
    <row r="761" customHeight="1" spans="1:23">
      <c r="A761" s="89" t="s">
        <v>25</v>
      </c>
      <c r="B761" s="90">
        <v>46127</v>
      </c>
      <c r="C761" s="91" t="str">
        <f t="shared" si="22"/>
        <v>4月第3周</v>
      </c>
      <c r="D761" s="89" t="s">
        <v>446</v>
      </c>
      <c r="E761" s="89" t="str">
        <f t="shared" si="23"/>
        <v>4月第3周--周3</v>
      </c>
      <c r="F761" s="92" t="s">
        <v>27</v>
      </c>
      <c r="G761" s="89" t="s">
        <v>63</v>
      </c>
      <c r="H761" s="92" t="str">
        <f>_xlfn.XLOOKUP(O761,匹配表1065!T:T,匹配表1065!W:W)</f>
        <v>连云港市</v>
      </c>
      <c r="I761" s="89" t="str">
        <f>_xlfn.XLOOKUP(O761,匹配表1065!T:T,匹配表1065!X:X)</f>
        <v>PME2042</v>
      </c>
      <c r="J761" s="92" t="s">
        <v>74</v>
      </c>
      <c r="K761" s="89" cm="1">
        <f ca="1" t="array" ref="K761:L761">_xlfn.XLOOKUP(J761,匹配表1065!Y:Y,匹配表1065!AA:AB)</f>
        <v>7</v>
      </c>
      <c r="L761" s="89" t="str">
        <v>3个月以上</v>
      </c>
      <c r="M761" s="92" t="s">
        <v>35</v>
      </c>
      <c r="N761" s="92">
        <v>1</v>
      </c>
      <c r="O761" s="93" t="str">
        <f>_xlfn.XLOOKUP(P761,匹配表1065!U:U,匹配表1065!T:T)</f>
        <v>HO00001004</v>
      </c>
      <c r="P761" s="89" t="s">
        <v>75</v>
      </c>
      <c r="Q761" s="92" t="s">
        <v>507</v>
      </c>
      <c r="R761" s="89" t="str">
        <f>_xlfn.XLOOKUP(Q761,匹配表1065!L:L,匹配表1065!O:O)</f>
        <v>D</v>
      </c>
      <c r="S761" s="93" t="str">
        <f>IFERROR(_xlfn.XLOOKUP(Q761,匹配表1065!AI:AI,匹配表1065!AJ:AJ),"绿标")</f>
        <v>绿标</v>
      </c>
      <c r="T761" s="93" t="str" cm="1">
        <f t="array" ref="T761:U761">_xlfn.XLOOKUP(Q761,匹配表1065!L:L,匹配表1065!M:N)</f>
        <v>疼痛</v>
      </c>
      <c r="U761" s="94" t="str">
        <v>疼痛科</v>
      </c>
      <c r="V761" s="95" t="s">
        <v>67</v>
      </c>
      <c r="W761" s="93">
        <f>_xlfn.XLOOKUP(M761,匹配表1065!D:D,匹配表1065!F:F)*N761</f>
        <v>4</v>
      </c>
    </row>
    <row r="762" customHeight="1" spans="1:23">
      <c r="A762" s="89" t="s">
        <v>25</v>
      </c>
      <c r="B762" s="90">
        <v>46127</v>
      </c>
      <c r="C762" s="91" t="str">
        <f t="shared" si="22"/>
        <v>4月第3周</v>
      </c>
      <c r="D762" s="89" t="s">
        <v>446</v>
      </c>
      <c r="E762" s="89" t="str">
        <f t="shared" si="23"/>
        <v>4月第3周--周3</v>
      </c>
      <c r="F762" s="92" t="s">
        <v>27</v>
      </c>
      <c r="G762" s="89" t="s">
        <v>63</v>
      </c>
      <c r="H762" s="92" t="str">
        <f>_xlfn.XLOOKUP(O762,匹配表1065!T:T,匹配表1065!W:W)</f>
        <v>连云港市</v>
      </c>
      <c r="I762" s="89" t="str">
        <f>_xlfn.XLOOKUP(O762,匹配表1065!T:T,匹配表1065!X:X)</f>
        <v>PME2042</v>
      </c>
      <c r="J762" s="92" t="s">
        <v>74</v>
      </c>
      <c r="K762" s="89" cm="1">
        <f ca="1" t="array" ref="K762:L762">_xlfn.XLOOKUP(J762,匹配表1065!Y:Y,匹配表1065!AA:AB)</f>
        <v>7</v>
      </c>
      <c r="L762" s="89" t="str">
        <v>3个月以上</v>
      </c>
      <c r="M762" s="92" t="s">
        <v>35</v>
      </c>
      <c r="N762" s="92">
        <v>1</v>
      </c>
      <c r="O762" s="93" t="str">
        <f>_xlfn.XLOOKUP(P762,匹配表1065!U:U,匹配表1065!T:T)</f>
        <v>HO00017661</v>
      </c>
      <c r="P762" s="89" t="s">
        <v>508</v>
      </c>
      <c r="Q762" s="92" t="s">
        <v>509</v>
      </c>
      <c r="R762" s="89" t="str">
        <f>_xlfn.XLOOKUP(Q762,匹配表1065!L:L,匹配表1065!O:O)</f>
        <v>A</v>
      </c>
      <c r="S762" s="93" t="str">
        <f>IFERROR(_xlfn.XLOOKUP(Q762,匹配表1065!AI:AI,匹配表1065!AJ:AJ),"绿标")</f>
        <v>绿标</v>
      </c>
      <c r="T762" s="93" t="str" cm="1">
        <f t="array" ref="T762:U762">_xlfn.XLOOKUP(Q762,匹配表1065!L:L,匹配表1065!M:N)</f>
        <v>头痛</v>
      </c>
      <c r="U762" s="94" t="str">
        <v>神经内科</v>
      </c>
      <c r="V762" s="95" t="s">
        <v>42</v>
      </c>
      <c r="W762" s="93">
        <f>_xlfn.XLOOKUP(M762,匹配表1065!D:D,匹配表1065!F:F)*N762</f>
        <v>4</v>
      </c>
    </row>
    <row r="763" customHeight="1" spans="1:23">
      <c r="A763" s="89" t="s">
        <v>25</v>
      </c>
      <c r="B763" s="90">
        <v>46127</v>
      </c>
      <c r="C763" s="91" t="str">
        <f t="shared" si="22"/>
        <v>4月第3周</v>
      </c>
      <c r="D763" s="89" t="s">
        <v>446</v>
      </c>
      <c r="E763" s="89" t="str">
        <f t="shared" si="23"/>
        <v>4月第3周--周3</v>
      </c>
      <c r="F763" s="92" t="s">
        <v>27</v>
      </c>
      <c r="G763" s="89" t="s">
        <v>63</v>
      </c>
      <c r="H763" s="92" t="str">
        <f>_xlfn.XLOOKUP(O763,匹配表1065!T:T,匹配表1065!W:W)</f>
        <v>盐城市</v>
      </c>
      <c r="I763" s="89" t="str">
        <f>_xlfn.XLOOKUP(O763,匹配表1065!T:T,匹配表1065!X:X)</f>
        <v>PME2042</v>
      </c>
      <c r="J763" s="92" t="s">
        <v>74</v>
      </c>
      <c r="K763" s="89" cm="1">
        <f ca="1" t="array" ref="K763:L763">_xlfn.XLOOKUP(J763,匹配表1065!Y:Y,匹配表1065!AA:AB)</f>
        <v>7</v>
      </c>
      <c r="L763" s="89" t="str">
        <v>3个月以上</v>
      </c>
      <c r="M763" s="92" t="s">
        <v>35</v>
      </c>
      <c r="N763" s="92">
        <v>1</v>
      </c>
      <c r="O763" s="93" t="str">
        <f>_xlfn.XLOOKUP(P763,匹配表1065!U:U,匹配表1065!T:T)</f>
        <v>HO00016743</v>
      </c>
      <c r="P763" s="89" t="s">
        <v>510</v>
      </c>
      <c r="Q763" s="92" t="s">
        <v>511</v>
      </c>
      <c r="R763" s="89" t="str">
        <f>_xlfn.XLOOKUP(Q763,匹配表1065!L:L,匹配表1065!O:O)</f>
        <v>A</v>
      </c>
      <c r="S763" s="93" t="str">
        <f>IFERROR(_xlfn.XLOOKUP(Q763,匹配表1065!AI:AI,匹配表1065!AJ:AJ),"绿标")</f>
        <v>绿标</v>
      </c>
      <c r="T763" s="93" t="str" cm="1">
        <f t="array" ref="T763:U763">_xlfn.XLOOKUP(Q763,匹配表1065!L:L,匹配表1065!M:N)</f>
        <v>头痛</v>
      </c>
      <c r="U763" s="94" t="str">
        <v>神经内科</v>
      </c>
      <c r="V763" s="95" t="s">
        <v>42</v>
      </c>
      <c r="W763" s="93">
        <f>_xlfn.XLOOKUP(M763,匹配表1065!D:D,匹配表1065!F:F)*N763</f>
        <v>4</v>
      </c>
    </row>
    <row r="764" customHeight="1" spans="1:23">
      <c r="A764" s="89" t="s">
        <v>25</v>
      </c>
      <c r="B764" s="90">
        <v>46127</v>
      </c>
      <c r="C764" s="91" t="str">
        <f t="shared" si="22"/>
        <v>4月第3周</v>
      </c>
      <c r="D764" s="89" t="s">
        <v>446</v>
      </c>
      <c r="E764" s="89" t="str">
        <f t="shared" si="23"/>
        <v>4月第3周--周3</v>
      </c>
      <c r="F764" s="92" t="s">
        <v>27</v>
      </c>
      <c r="G764" s="89" t="s">
        <v>63</v>
      </c>
      <c r="H764" s="92" t="str">
        <f>_xlfn.XLOOKUP(O764,匹配表1065!T:T,匹配表1065!W:W)</f>
        <v>徐州市</v>
      </c>
      <c r="I764" s="89" t="str">
        <f>_xlfn.XLOOKUP(O764,匹配表1065!T:T,匹配表1065!X:X)</f>
        <v>PME2008</v>
      </c>
      <c r="J764" s="92" t="s">
        <v>81</v>
      </c>
      <c r="K764" s="89" cm="1">
        <f ca="1" t="array" ref="K764:L764">_xlfn.XLOOKUP(J764,匹配表1065!Y:Y,匹配表1065!AA:AB)</f>
        <v>19</v>
      </c>
      <c r="L764" s="89" t="str">
        <v>3个月以上</v>
      </c>
      <c r="M764" s="92" t="s">
        <v>55</v>
      </c>
      <c r="N764" s="92">
        <v>1</v>
      </c>
      <c r="O764" s="93" t="str">
        <f>_xlfn.XLOOKUP(P764,匹配表1065!U:U,匹配表1065!T:T)</f>
        <v>HO00317328</v>
      </c>
      <c r="P764" s="89" t="s">
        <v>512</v>
      </c>
      <c r="Q764" s="92" t="s">
        <v>513</v>
      </c>
      <c r="R764" s="89" t="str">
        <f>_xlfn.XLOOKUP(Q764,匹配表1065!L:L,匹配表1065!O:O)</f>
        <v>A</v>
      </c>
      <c r="S764" s="93" t="str">
        <f>IFERROR(_xlfn.XLOOKUP(Q764,匹配表1065!AI:AI,匹配表1065!AJ:AJ),"绿标")</f>
        <v>绿标</v>
      </c>
      <c r="T764" s="93" t="str" cm="1">
        <f t="array" ref="T764:U764">_xlfn.XLOOKUP(Q764,匹配表1065!L:L,匹配表1065!M:N)</f>
        <v>头痛</v>
      </c>
      <c r="U764" s="94" t="str">
        <v>神经内科</v>
      </c>
      <c r="V764" s="95" t="s">
        <v>67</v>
      </c>
      <c r="W764" s="93">
        <f>_xlfn.XLOOKUP(M764,匹配表1065!D:D,匹配表1065!F:F)*N764</f>
        <v>8</v>
      </c>
    </row>
    <row r="765" customHeight="1" spans="1:23">
      <c r="A765" s="89" t="s">
        <v>25</v>
      </c>
      <c r="B765" s="90">
        <v>46127</v>
      </c>
      <c r="C765" s="91" t="str">
        <f t="shared" si="22"/>
        <v>4月第3周</v>
      </c>
      <c r="D765" s="89" t="s">
        <v>446</v>
      </c>
      <c r="E765" s="89" t="str">
        <f t="shared" si="23"/>
        <v>4月第3周--周3</v>
      </c>
      <c r="F765" s="92" t="s">
        <v>27</v>
      </c>
      <c r="G765" s="89" t="s">
        <v>63</v>
      </c>
      <c r="H765" s="92" t="str">
        <f>_xlfn.XLOOKUP(O765,匹配表1065!T:T,匹配表1065!W:W)</f>
        <v>淮安市</v>
      </c>
      <c r="I765" s="89" t="str">
        <f>_xlfn.XLOOKUP(O765,匹配表1065!T:T,匹配表1065!X:X)</f>
        <v>PME2041</v>
      </c>
      <c r="J765" s="92" t="s">
        <v>71</v>
      </c>
      <c r="K765" s="89" cm="1">
        <f ca="1" t="array" ref="K765:L765">_xlfn.XLOOKUP(J765,匹配表1065!Y:Y,匹配表1065!AA:AB)</f>
        <v>5</v>
      </c>
      <c r="L765" s="89" t="str">
        <v>3个月以上</v>
      </c>
      <c r="M765" s="92" t="s">
        <v>30</v>
      </c>
      <c r="N765" s="92">
        <v>1</v>
      </c>
      <c r="O765" s="93" t="str">
        <f>_xlfn.XLOOKUP(P765,匹配表1065!U:U,匹配表1065!T:T)</f>
        <v>HO00000992</v>
      </c>
      <c r="P765" s="89" t="s">
        <v>72</v>
      </c>
      <c r="Q765" s="92" t="s">
        <v>73</v>
      </c>
      <c r="R765" s="89" t="str">
        <f>_xlfn.XLOOKUP(Q765,匹配表1065!L:L,匹配表1065!O:O)</f>
        <v>D</v>
      </c>
      <c r="S765" s="93" t="str">
        <f>IFERROR(_xlfn.XLOOKUP(Q765,匹配表1065!AI:AI,匹配表1065!AJ:AJ),"绿标")</f>
        <v>绿标</v>
      </c>
      <c r="T765" s="93" t="str" cm="1">
        <f t="array" ref="T765:U765">_xlfn.XLOOKUP(Q765,匹配表1065!L:L,匹配表1065!M:N)</f>
        <v>眩晕</v>
      </c>
      <c r="U765" s="94" t="str">
        <v>神经内科</v>
      </c>
      <c r="V765" s="95" t="s">
        <v>67</v>
      </c>
      <c r="W765" s="93">
        <f>_xlfn.XLOOKUP(M765,匹配表1065!D:D,匹配表1065!F:F)*N765</f>
        <v>12</v>
      </c>
    </row>
    <row r="766" customHeight="1" spans="1:23">
      <c r="A766" s="89" t="s">
        <v>25</v>
      </c>
      <c r="B766" s="90">
        <v>46127</v>
      </c>
      <c r="C766" s="91" t="str">
        <f t="shared" si="22"/>
        <v>4月第3周</v>
      </c>
      <c r="D766" s="89" t="s">
        <v>446</v>
      </c>
      <c r="E766" s="89" t="str">
        <f t="shared" si="23"/>
        <v>4月第3周--周3</v>
      </c>
      <c r="F766" s="92" t="s">
        <v>27</v>
      </c>
      <c r="G766" s="89" t="s">
        <v>63</v>
      </c>
      <c r="H766" s="92" t="str">
        <f>_xlfn.XLOOKUP(O766,匹配表1065!T:T,匹配表1065!W:W)</f>
        <v>南京市</v>
      </c>
      <c r="I766" s="89" t="str">
        <f>_xlfn.XLOOKUP(O766,匹配表1065!T:T,匹配表1065!X:X)</f>
        <v>PME2001</v>
      </c>
      <c r="J766" s="92" t="s">
        <v>77</v>
      </c>
      <c r="K766" s="89" cm="1">
        <f ca="1" t="array" ref="K766:L766">_xlfn.XLOOKUP(J766,匹配表1065!Y:Y,匹配表1065!AA:AB)</f>
        <v>8</v>
      </c>
      <c r="L766" s="89" t="str">
        <v>3个月以上</v>
      </c>
      <c r="M766" s="92" t="s">
        <v>55</v>
      </c>
      <c r="N766" s="92">
        <v>1</v>
      </c>
      <c r="O766" s="93" t="str">
        <f>_xlfn.XLOOKUP(P766,匹配表1065!U:U,匹配表1065!T:T)</f>
        <v>HO00000958</v>
      </c>
      <c r="P766" s="89" t="s">
        <v>65</v>
      </c>
      <c r="Q766" s="92" t="s">
        <v>78</v>
      </c>
      <c r="R766" s="89" t="str">
        <f>_xlfn.XLOOKUP(Q766,匹配表1065!L:L,匹配表1065!O:O)</f>
        <v>C</v>
      </c>
      <c r="S766" s="93" t="str">
        <f>IFERROR(_xlfn.XLOOKUP(Q766,匹配表1065!AI:AI,匹配表1065!AJ:AJ),"绿标")</f>
        <v>绿标</v>
      </c>
      <c r="T766" s="93" t="str" cm="1">
        <f t="array" ref="T766:U766">_xlfn.XLOOKUP(Q766,匹配表1065!L:L,匹配表1065!M:N)</f>
        <v>眩晕</v>
      </c>
      <c r="U766" s="94" t="str">
        <v>神经内科</v>
      </c>
      <c r="V766" s="95" t="s">
        <v>70</v>
      </c>
      <c r="W766" s="93">
        <f>_xlfn.XLOOKUP(M766,匹配表1065!D:D,匹配表1065!F:F)*N766</f>
        <v>8</v>
      </c>
    </row>
    <row r="767" customHeight="1" spans="1:23">
      <c r="A767" s="89" t="s">
        <v>25</v>
      </c>
      <c r="B767" s="90">
        <v>46127</v>
      </c>
      <c r="C767" s="91" t="str">
        <f t="shared" si="22"/>
        <v>4月第3周</v>
      </c>
      <c r="D767" s="89" t="s">
        <v>446</v>
      </c>
      <c r="E767" s="89" t="str">
        <f t="shared" si="23"/>
        <v>4月第3周--周3</v>
      </c>
      <c r="F767" s="92" t="s">
        <v>27</v>
      </c>
      <c r="G767" s="89" t="s">
        <v>63</v>
      </c>
      <c r="H767" s="92" t="str">
        <f>_xlfn.XLOOKUP(O767,匹配表1065!T:T,匹配表1065!W:W)</f>
        <v>南京市</v>
      </c>
      <c r="I767" s="89" t="str">
        <f>_xlfn.XLOOKUP(O767,匹配表1065!T:T,匹配表1065!X:X)</f>
        <v>PME2002</v>
      </c>
      <c r="J767" s="92" t="s">
        <v>84</v>
      </c>
      <c r="K767" s="89" cm="1">
        <f ca="1" t="array" ref="K767:L767">_xlfn.XLOOKUP(J767,匹配表1065!Y:Y,匹配表1065!AA:AB)</f>
        <v>31</v>
      </c>
      <c r="L767" s="89" t="str">
        <v>3个月以上</v>
      </c>
      <c r="M767" s="92" t="s">
        <v>55</v>
      </c>
      <c r="N767" s="92">
        <v>1</v>
      </c>
      <c r="O767" s="93" t="str">
        <f>_xlfn.XLOOKUP(P767,匹配表1065!U:U,匹配表1065!T:T)</f>
        <v>HO00000964</v>
      </c>
      <c r="P767" s="89" t="s">
        <v>90</v>
      </c>
      <c r="Q767" s="92" t="s">
        <v>212</v>
      </c>
      <c r="R767" s="89" t="str">
        <f>_xlfn.XLOOKUP(Q767,匹配表1065!L:L,匹配表1065!O:O)</f>
        <v>B</v>
      </c>
      <c r="S767" s="93" t="str">
        <f>IFERROR(_xlfn.XLOOKUP(Q767,匹配表1065!AI:AI,匹配表1065!AJ:AJ),"绿标")</f>
        <v>绿标</v>
      </c>
      <c r="T767" s="93" t="str" cm="1">
        <f t="array" ref="T767:U767">_xlfn.XLOOKUP(Q767,匹配表1065!L:L,匹配表1065!M:N)</f>
        <v>脑血管</v>
      </c>
      <c r="U767" s="94" t="str">
        <v>神经内科</v>
      </c>
      <c r="V767" s="95" t="s">
        <v>70</v>
      </c>
      <c r="W767" s="93">
        <f>_xlfn.XLOOKUP(M767,匹配表1065!D:D,匹配表1065!F:F)*N767</f>
        <v>8</v>
      </c>
    </row>
    <row r="768" customHeight="1" spans="1:23">
      <c r="A768" s="89" t="s">
        <v>25</v>
      </c>
      <c r="B768" s="90">
        <v>46127</v>
      </c>
      <c r="C768" s="91" t="str">
        <f t="shared" si="22"/>
        <v>4月第3周</v>
      </c>
      <c r="D768" s="89" t="s">
        <v>446</v>
      </c>
      <c r="E768" s="89" t="str">
        <f t="shared" si="23"/>
        <v>4月第3周--周3</v>
      </c>
      <c r="F768" s="92" t="s">
        <v>27</v>
      </c>
      <c r="G768" s="89" t="s">
        <v>63</v>
      </c>
      <c r="H768" s="92" t="str">
        <f>_xlfn.XLOOKUP(O768,匹配表1065!T:T,匹配表1065!W:W)</f>
        <v>南京市</v>
      </c>
      <c r="I768" s="89" t="str">
        <f>_xlfn.XLOOKUP(O768,匹配表1065!T:T,匹配表1065!X:X)</f>
        <v>PME2002</v>
      </c>
      <c r="J768" s="92" t="s">
        <v>84</v>
      </c>
      <c r="K768" s="89" cm="1">
        <f ca="1" t="array" ref="K768:L768">_xlfn.XLOOKUP(J768,匹配表1065!Y:Y,匹配表1065!AA:AB)</f>
        <v>31</v>
      </c>
      <c r="L768" s="89" t="str">
        <v>3个月以上</v>
      </c>
      <c r="M768" s="92" t="s">
        <v>30</v>
      </c>
      <c r="N768" s="92">
        <v>1</v>
      </c>
      <c r="O768" s="93" t="str">
        <f>_xlfn.XLOOKUP(P768,匹配表1065!U:U,匹配表1065!T:T)</f>
        <v>HO00039936</v>
      </c>
      <c r="P768" s="89" t="s">
        <v>87</v>
      </c>
      <c r="Q768" s="92" t="s">
        <v>514</v>
      </c>
      <c r="R768" s="89" t="str">
        <f>_xlfn.XLOOKUP(Q768,匹配表1065!L:L,匹配表1065!O:O)</f>
        <v>B</v>
      </c>
      <c r="S768" s="93" t="str">
        <f>IFERROR(_xlfn.XLOOKUP(Q768,匹配表1065!AI:AI,匹配表1065!AJ:AJ),"绿标")</f>
        <v>绿标</v>
      </c>
      <c r="T768" s="93" t="str" cm="1">
        <f t="array" ref="T768:U768">_xlfn.XLOOKUP(Q768,匹配表1065!L:L,匹配表1065!M:N)</f>
        <v>脑血管</v>
      </c>
      <c r="U768" s="94" t="str">
        <v>神经内科</v>
      </c>
      <c r="V768" s="95" t="s">
        <v>67</v>
      </c>
      <c r="W768" s="93">
        <f>_xlfn.XLOOKUP(M768,匹配表1065!D:D,匹配表1065!F:F)*N768</f>
        <v>12</v>
      </c>
    </row>
    <row r="769" customHeight="1" spans="1:23">
      <c r="A769" s="89" t="s">
        <v>25</v>
      </c>
      <c r="B769" s="90">
        <v>46127</v>
      </c>
      <c r="C769" s="91" t="str">
        <f t="shared" si="22"/>
        <v>4月第3周</v>
      </c>
      <c r="D769" s="89" t="s">
        <v>446</v>
      </c>
      <c r="E769" s="89" t="str">
        <f t="shared" si="23"/>
        <v>4月第3周--周3</v>
      </c>
      <c r="F769" s="92" t="s">
        <v>27</v>
      </c>
      <c r="G769" s="89" t="s">
        <v>63</v>
      </c>
      <c r="H769" s="92" t="str">
        <f>_xlfn.XLOOKUP(O769,匹配表1065!T:T,匹配表1065!W:W)</f>
        <v>南京市</v>
      </c>
      <c r="I769" s="89" t="str">
        <f>_xlfn.XLOOKUP(O769,匹配表1065!T:T,匹配表1065!X:X)</f>
        <v>PME2002</v>
      </c>
      <c r="J769" s="92" t="s">
        <v>84</v>
      </c>
      <c r="K769" s="89" cm="1">
        <f ca="1" t="array" ref="K769:L769">_xlfn.XLOOKUP(J769,匹配表1065!Y:Y,匹配表1065!AA:AB)</f>
        <v>31</v>
      </c>
      <c r="L769" s="89" t="str">
        <v>3个月以上</v>
      </c>
      <c r="M769" s="92" t="s">
        <v>30</v>
      </c>
      <c r="N769" s="92">
        <v>1</v>
      </c>
      <c r="O769" s="93" t="str">
        <f>_xlfn.XLOOKUP(P769,匹配表1065!U:U,匹配表1065!T:T)</f>
        <v>HO00039936</v>
      </c>
      <c r="P769" s="89" t="s">
        <v>87</v>
      </c>
      <c r="Q769" s="92" t="s">
        <v>88</v>
      </c>
      <c r="R769" s="89" t="str">
        <f>_xlfn.XLOOKUP(Q769,匹配表1065!L:L,匹配表1065!O:O)</f>
        <v>C</v>
      </c>
      <c r="S769" s="93" t="str">
        <f>IFERROR(_xlfn.XLOOKUP(Q769,匹配表1065!AI:AI,匹配表1065!AJ:AJ),"绿标")</f>
        <v>黑标</v>
      </c>
      <c r="T769" s="93" t="str" cm="1">
        <f t="array" ref="T769:U769">_xlfn.XLOOKUP(Q769,匹配表1065!L:L,匹配表1065!M:N)</f>
        <v>眩晕</v>
      </c>
      <c r="U769" s="94" t="str">
        <v>耳鼻喉科</v>
      </c>
      <c r="V769" s="95" t="s">
        <v>70</v>
      </c>
      <c r="W769" s="93">
        <f>_xlfn.XLOOKUP(M769,匹配表1065!D:D,匹配表1065!F:F)*N769</f>
        <v>12</v>
      </c>
    </row>
    <row r="770" customHeight="1" spans="1:23">
      <c r="A770" s="89" t="s">
        <v>25</v>
      </c>
      <c r="B770" s="90">
        <v>46127</v>
      </c>
      <c r="C770" s="91" t="str">
        <f t="shared" ref="C770:C833" si="24">MONTH(B770)&amp;TEXT(WEEKNUM(B770,2)-WEEKNUM(B770+1-DAY(B770),2)+1,"月第0周")</f>
        <v>4月第3周</v>
      </c>
      <c r="D770" s="89" t="s">
        <v>446</v>
      </c>
      <c r="E770" s="89" t="str">
        <f t="shared" ref="E770:E833" si="25">D770&amp;"--"&amp;"周"&amp;WEEKDAY(B770,2)</f>
        <v>4月第3周--周3</v>
      </c>
      <c r="F770" s="92" t="s">
        <v>27</v>
      </c>
      <c r="G770" s="92" t="s">
        <v>92</v>
      </c>
      <c r="H770" s="92" t="str">
        <f>_xlfn.XLOOKUP(O770,匹配表1065!T:T,匹配表1065!W:W)</f>
        <v>合肥市</v>
      </c>
      <c r="I770" s="89" t="str">
        <f>_xlfn.XLOOKUP(O770,匹配表1065!T:T,匹配表1065!X:X)</f>
        <v>PME2047</v>
      </c>
      <c r="J770" s="92" t="s">
        <v>97</v>
      </c>
      <c r="K770" s="89" cm="1">
        <f ca="1" t="array" ref="K770:L770">_xlfn.XLOOKUP(J770,匹配表1065!Y:Y,匹配表1065!AA:AB)</f>
        <v>2</v>
      </c>
      <c r="L770" s="89" t="str">
        <v>3个月以内</v>
      </c>
      <c r="M770" s="92" t="s">
        <v>35</v>
      </c>
      <c r="N770" s="92">
        <v>1</v>
      </c>
      <c r="O770" s="93" t="str">
        <f>_xlfn.XLOOKUP(P770,匹配表1065!U:U,匹配表1065!T:T)</f>
        <v>HO00000005</v>
      </c>
      <c r="P770" s="89" t="s">
        <v>98</v>
      </c>
      <c r="Q770" s="92" t="s">
        <v>99</v>
      </c>
      <c r="R770" s="89" t="str">
        <f>_xlfn.XLOOKUP(Q770,匹配表1065!L:L,匹配表1065!O:O)</f>
        <v>C</v>
      </c>
      <c r="S770" s="93" t="str">
        <f>IFERROR(_xlfn.XLOOKUP(Q770,匹配表1065!AI:AI,匹配表1065!AJ:AJ),"绿标")</f>
        <v>黑标</v>
      </c>
      <c r="T770" s="93" t="str" cm="1">
        <f t="array" ref="T770:U770">_xlfn.XLOOKUP(Q770,匹配表1065!L:L,匹配表1065!M:N)</f>
        <v>眩晕</v>
      </c>
      <c r="U770" s="94" t="str">
        <v>耳鼻喉科</v>
      </c>
      <c r="V770" s="95" t="s">
        <v>100</v>
      </c>
      <c r="W770" s="93">
        <f>_xlfn.XLOOKUP(M770,匹配表1065!D:D,匹配表1065!F:F)*N770</f>
        <v>4</v>
      </c>
    </row>
    <row r="771" customHeight="1" spans="1:23">
      <c r="A771" s="89" t="s">
        <v>25</v>
      </c>
      <c r="B771" s="90">
        <v>46127</v>
      </c>
      <c r="C771" s="91" t="str">
        <f t="shared" si="24"/>
        <v>4月第3周</v>
      </c>
      <c r="D771" s="89" t="s">
        <v>446</v>
      </c>
      <c r="E771" s="89" t="str">
        <f t="shared" si="25"/>
        <v>4月第3周--周3</v>
      </c>
      <c r="F771" s="92" t="s">
        <v>27</v>
      </c>
      <c r="G771" s="92" t="s">
        <v>92</v>
      </c>
      <c r="H771" s="92" t="str">
        <f>_xlfn.XLOOKUP(O771,匹配表1065!T:T,匹配表1065!W:W)</f>
        <v>蚌埠市</v>
      </c>
      <c r="I771" s="89" t="str">
        <f>_xlfn.XLOOKUP(O771,匹配表1065!T:T,匹配表1065!X:X)</f>
        <v>PME2047</v>
      </c>
      <c r="J771" s="92" t="s">
        <v>97</v>
      </c>
      <c r="K771" s="89" cm="1">
        <f ca="1" t="array" ref="K771:L771">_xlfn.XLOOKUP(J771,匹配表1065!Y:Y,匹配表1065!AA:AB)</f>
        <v>2</v>
      </c>
      <c r="L771" s="89" t="str">
        <v>3个月以内</v>
      </c>
      <c r="M771" s="92" t="s">
        <v>35</v>
      </c>
      <c r="N771" s="92">
        <v>1</v>
      </c>
      <c r="O771" s="93" t="str">
        <f>_xlfn.XLOOKUP(P771,匹配表1065!U:U,匹配表1065!T:T)</f>
        <v>HO00000017</v>
      </c>
      <c r="P771" s="89" t="s">
        <v>515</v>
      </c>
      <c r="Q771" s="92" t="s">
        <v>516</v>
      </c>
      <c r="R771" s="89" t="str">
        <f>_xlfn.XLOOKUP(Q771,匹配表1065!L:L,匹配表1065!O:O)</f>
        <v>A</v>
      </c>
      <c r="S771" s="93" t="str">
        <f>IFERROR(_xlfn.XLOOKUP(Q771,匹配表1065!AI:AI,匹配表1065!AJ:AJ),"绿标")</f>
        <v>绿标</v>
      </c>
      <c r="T771" s="93" t="str" cm="1">
        <f t="array" ref="T771:U771">_xlfn.XLOOKUP(Q771,匹配表1065!L:L,匹配表1065!M:N)</f>
        <v>头痛</v>
      </c>
      <c r="U771" s="94" t="str">
        <v>神经内科</v>
      </c>
      <c r="V771" s="95" t="s">
        <v>33</v>
      </c>
      <c r="W771" s="93">
        <f>_xlfn.XLOOKUP(M771,匹配表1065!D:D,匹配表1065!F:F)*N771</f>
        <v>4</v>
      </c>
    </row>
    <row r="772" customHeight="1" spans="1:23">
      <c r="A772" s="89" t="s">
        <v>25</v>
      </c>
      <c r="B772" s="90">
        <v>46127</v>
      </c>
      <c r="C772" s="91" t="str">
        <f t="shared" si="24"/>
        <v>4月第3周</v>
      </c>
      <c r="D772" s="89" t="s">
        <v>446</v>
      </c>
      <c r="E772" s="89" t="str">
        <f t="shared" si="25"/>
        <v>4月第3周--周3</v>
      </c>
      <c r="F772" s="92" t="s">
        <v>27</v>
      </c>
      <c r="G772" s="92" t="s">
        <v>92</v>
      </c>
      <c r="H772" s="92" t="str">
        <f>_xlfn.XLOOKUP(O772,匹配表1065!T:T,匹配表1065!W:W)</f>
        <v>合肥市</v>
      </c>
      <c r="I772" s="89" t="str">
        <f>_xlfn.XLOOKUP(O772,匹配表1065!T:T,匹配表1065!X:X)</f>
        <v>PME2007</v>
      </c>
      <c r="J772" s="92" t="s">
        <v>93</v>
      </c>
      <c r="K772" s="89" cm="1">
        <f ca="1" t="array" ref="K772:L772">_xlfn.XLOOKUP(J772,匹配表1065!Y:Y,匹配表1065!AA:AB)</f>
        <v>9</v>
      </c>
      <c r="L772" s="89" t="str">
        <v>3个月以上</v>
      </c>
      <c r="M772" s="92" t="s">
        <v>35</v>
      </c>
      <c r="N772" s="92">
        <v>1</v>
      </c>
      <c r="O772" s="93" t="str">
        <f>_xlfn.XLOOKUP(P772,匹配表1065!U:U,匹配表1065!T:T)</f>
        <v>HO00000001</v>
      </c>
      <c r="P772" s="89" t="s">
        <v>94</v>
      </c>
      <c r="Q772" s="92" t="s">
        <v>433</v>
      </c>
      <c r="R772" s="89" t="str">
        <f>_xlfn.XLOOKUP(Q772,匹配表1065!L:L,匹配表1065!O:O)</f>
        <v>A</v>
      </c>
      <c r="S772" s="93" t="str">
        <f>IFERROR(_xlfn.XLOOKUP(Q772,匹配表1065!AI:AI,匹配表1065!AJ:AJ),"绿标")</f>
        <v>绿标</v>
      </c>
      <c r="T772" s="93" t="str" cm="1">
        <f t="array" ref="T772:U772">_xlfn.XLOOKUP(Q772,匹配表1065!L:L,匹配表1065!M:N)</f>
        <v>头痛</v>
      </c>
      <c r="U772" s="94" t="str">
        <v>神经内科</v>
      </c>
      <c r="V772" s="95" t="s">
        <v>58</v>
      </c>
      <c r="W772" s="93">
        <f>_xlfn.XLOOKUP(M772,匹配表1065!D:D,匹配表1065!F:F)*N772</f>
        <v>4</v>
      </c>
    </row>
    <row r="773" customHeight="1" spans="1:23">
      <c r="A773" s="89" t="s">
        <v>25</v>
      </c>
      <c r="B773" s="90">
        <v>46127</v>
      </c>
      <c r="C773" s="91" t="str">
        <f t="shared" si="24"/>
        <v>4月第3周</v>
      </c>
      <c r="D773" s="89" t="s">
        <v>446</v>
      </c>
      <c r="E773" s="89" t="str">
        <f t="shared" si="25"/>
        <v>4月第3周--周3</v>
      </c>
      <c r="F773" s="92" t="s">
        <v>27</v>
      </c>
      <c r="G773" s="92" t="s">
        <v>167</v>
      </c>
      <c r="H773" s="92" t="str">
        <f>_xlfn.XLOOKUP(O773,匹配表1065!T:T,匹配表1065!W:W)</f>
        <v>苏州市</v>
      </c>
      <c r="I773" s="89" t="str">
        <f>_xlfn.XLOOKUP(O773,匹配表1065!T:T,匹配表1065!X:X)</f>
        <v>PME2009</v>
      </c>
      <c r="J773" s="92" t="s">
        <v>193</v>
      </c>
      <c r="K773" s="89" cm="1">
        <f ca="1" t="array" ref="K773:L773">_xlfn.XLOOKUP(J773,匹配表1065!Y:Y,匹配表1065!AA:AB)</f>
        <v>7</v>
      </c>
      <c r="L773" s="89" t="str">
        <v>3个月以上</v>
      </c>
      <c r="M773" s="92" t="s">
        <v>30</v>
      </c>
      <c r="N773" s="92">
        <v>1</v>
      </c>
      <c r="O773" s="93" t="str">
        <f>_xlfn.XLOOKUP(P773,匹配表1065!U:U,匹配表1065!T:T)</f>
        <v>HO00017518</v>
      </c>
      <c r="P773" s="89" t="s">
        <v>194</v>
      </c>
      <c r="Q773" s="92" t="s">
        <v>195</v>
      </c>
      <c r="R773" s="89" t="str">
        <f>_xlfn.XLOOKUP(Q773,匹配表1065!L:L,匹配表1065!O:O)</f>
        <v>C</v>
      </c>
      <c r="S773" s="93" t="str">
        <f>IFERROR(_xlfn.XLOOKUP(Q773,匹配表1065!AI:AI,匹配表1065!AJ:AJ),"绿标")</f>
        <v>红标</v>
      </c>
      <c r="T773" s="93" t="str" cm="1">
        <f t="array" ref="T773:U773">_xlfn.XLOOKUP(Q773,匹配表1065!L:L,匹配表1065!M:N)</f>
        <v>眩晕</v>
      </c>
      <c r="U773" s="94" t="str">
        <v>耳鼻喉科</v>
      </c>
      <c r="V773" s="95" t="s">
        <v>70</v>
      </c>
      <c r="W773" s="93">
        <f>_xlfn.XLOOKUP(M773,匹配表1065!D:D,匹配表1065!F:F)*N773</f>
        <v>12</v>
      </c>
    </row>
    <row r="774" customHeight="1" spans="1:23">
      <c r="A774" s="89" t="s">
        <v>25</v>
      </c>
      <c r="B774" s="90">
        <v>46127</v>
      </c>
      <c r="C774" s="91" t="str">
        <f t="shared" si="24"/>
        <v>4月第3周</v>
      </c>
      <c r="D774" s="89" t="s">
        <v>446</v>
      </c>
      <c r="E774" s="89" t="str">
        <f t="shared" si="25"/>
        <v>4月第3周--周3</v>
      </c>
      <c r="F774" s="92" t="s">
        <v>27</v>
      </c>
      <c r="G774" s="92" t="s">
        <v>167</v>
      </c>
      <c r="H774" s="92" t="str">
        <f>_xlfn.XLOOKUP(O774,匹配表1065!T:T,匹配表1065!W:W)</f>
        <v>无锡市</v>
      </c>
      <c r="I774" s="89" t="str">
        <f>_xlfn.XLOOKUP(O774,匹配表1065!T:T,匹配表1065!X:X)</f>
        <v>PME2009</v>
      </c>
      <c r="J774" s="92" t="s">
        <v>193</v>
      </c>
      <c r="K774" s="89" cm="1">
        <f ca="1" t="array" ref="K774:L774">_xlfn.XLOOKUP(J774,匹配表1065!Y:Y,匹配表1065!AA:AB)</f>
        <v>7</v>
      </c>
      <c r="L774" s="89" t="str">
        <v>3个月以上</v>
      </c>
      <c r="M774" s="92" t="s">
        <v>35</v>
      </c>
      <c r="N774" s="92">
        <v>1</v>
      </c>
      <c r="O774" s="93" t="str">
        <f>_xlfn.XLOOKUP(P774,匹配表1065!U:U,匹配表1065!T:T)</f>
        <v>HO00000948</v>
      </c>
      <c r="P774" s="89" t="s">
        <v>451</v>
      </c>
      <c r="Q774" s="92" t="s">
        <v>517</v>
      </c>
      <c r="R774" s="89" t="str">
        <f>_xlfn.XLOOKUP(Q774,匹配表1065!L:L,匹配表1065!O:O)</f>
        <v>B</v>
      </c>
      <c r="S774" s="93" t="str">
        <f>IFERROR(_xlfn.XLOOKUP(Q774,匹配表1065!AI:AI,匹配表1065!AJ:AJ),"绿标")</f>
        <v>绿标</v>
      </c>
      <c r="T774" s="93" t="str" cm="1">
        <f t="array" ref="T774:U774">_xlfn.XLOOKUP(Q774,匹配表1065!L:L,匹配表1065!M:N)</f>
        <v>脑血管</v>
      </c>
      <c r="U774" s="94" t="str">
        <v>神经内科</v>
      </c>
      <c r="V774" s="95" t="s">
        <v>42</v>
      </c>
      <c r="W774" s="93">
        <f>_xlfn.XLOOKUP(M774,匹配表1065!D:D,匹配表1065!F:F)*N774</f>
        <v>4</v>
      </c>
    </row>
    <row r="775" customHeight="1" spans="1:23">
      <c r="A775" s="89" t="s">
        <v>25</v>
      </c>
      <c r="B775" s="90">
        <v>46127</v>
      </c>
      <c r="C775" s="91" t="str">
        <f t="shared" si="24"/>
        <v>4月第3周</v>
      </c>
      <c r="D775" s="89" t="s">
        <v>446</v>
      </c>
      <c r="E775" s="89" t="str">
        <f t="shared" si="25"/>
        <v>4月第3周--周3</v>
      </c>
      <c r="F775" s="92" t="s">
        <v>27</v>
      </c>
      <c r="G775" s="92" t="s">
        <v>167</v>
      </c>
      <c r="H775" s="92" t="str">
        <f>_xlfn.XLOOKUP(O775,匹配表1065!T:T,匹配表1065!W:W)</f>
        <v>苏州市</v>
      </c>
      <c r="I775" s="89" t="str">
        <f>_xlfn.XLOOKUP(O775,匹配表1065!T:T,匹配表1065!X:X)</f>
        <v>PME2010</v>
      </c>
      <c r="J775" s="92" t="s">
        <v>186</v>
      </c>
      <c r="K775" s="89" cm="1">
        <f ca="1" t="array" ref="K775:L775">_xlfn.XLOOKUP(J775,匹配表1065!Y:Y,匹配表1065!AA:AB)</f>
        <v>6</v>
      </c>
      <c r="L775" s="89" t="str">
        <v>3个月以上</v>
      </c>
      <c r="M775" s="92" t="s">
        <v>30</v>
      </c>
      <c r="N775" s="92">
        <v>1</v>
      </c>
      <c r="O775" s="93" t="str">
        <f>_xlfn.XLOOKUP(P775,匹配表1065!U:U,匹配表1065!T:T)</f>
        <v>HO00392084</v>
      </c>
      <c r="P775" s="89" t="s">
        <v>187</v>
      </c>
      <c r="Q775" s="92" t="s">
        <v>188</v>
      </c>
      <c r="R775" s="89" t="str">
        <f>_xlfn.XLOOKUP(Q775,匹配表1065!L:L,匹配表1065!O:O)</f>
        <v>A</v>
      </c>
      <c r="S775" s="93" t="str">
        <f>IFERROR(_xlfn.XLOOKUP(Q775,匹配表1065!AI:AI,匹配表1065!AJ:AJ),"绿标")</f>
        <v>黑标</v>
      </c>
      <c r="T775" s="93" t="str" cm="1">
        <f t="array" ref="T775:U775">_xlfn.XLOOKUP(Q775,匹配表1065!L:L,匹配表1065!M:N)</f>
        <v>头痛</v>
      </c>
      <c r="U775" s="94" t="str">
        <v>神经内科</v>
      </c>
      <c r="V775" s="95" t="s">
        <v>67</v>
      </c>
      <c r="W775" s="93">
        <f>_xlfn.XLOOKUP(M775,匹配表1065!D:D,匹配表1065!F:F)*N775</f>
        <v>12</v>
      </c>
    </row>
    <row r="776" customHeight="1" spans="1:23">
      <c r="A776" s="89" t="s">
        <v>25</v>
      </c>
      <c r="B776" s="90">
        <v>46127</v>
      </c>
      <c r="C776" s="91" t="str">
        <f t="shared" si="24"/>
        <v>4月第3周</v>
      </c>
      <c r="D776" s="89" t="s">
        <v>446</v>
      </c>
      <c r="E776" s="89" t="str">
        <f t="shared" si="25"/>
        <v>4月第3周--周3</v>
      </c>
      <c r="F776" s="92" t="s">
        <v>27</v>
      </c>
      <c r="G776" s="92" t="s">
        <v>167</v>
      </c>
      <c r="H776" s="92" t="str">
        <f>_xlfn.XLOOKUP(O776,匹配表1065!T:T,匹配表1065!W:W)</f>
        <v>苏州市</v>
      </c>
      <c r="I776" s="89" t="str">
        <f>_xlfn.XLOOKUP(O776,匹配表1065!T:T,匹配表1065!X:X)</f>
        <v>PME2010</v>
      </c>
      <c r="J776" s="92" t="s">
        <v>186</v>
      </c>
      <c r="K776" s="89" cm="1">
        <f ca="1" t="array" ref="K776:L776">_xlfn.XLOOKUP(J776,匹配表1065!Y:Y,匹配表1065!AA:AB)</f>
        <v>6</v>
      </c>
      <c r="L776" s="89" t="str">
        <v>3个月以上</v>
      </c>
      <c r="M776" s="92" t="s">
        <v>35</v>
      </c>
      <c r="N776" s="92">
        <v>1</v>
      </c>
      <c r="O776" s="93" t="str">
        <f>_xlfn.XLOOKUP(P776,匹配表1065!U:U,匹配表1065!T:T)</f>
        <v>HO00001051</v>
      </c>
      <c r="P776" s="89" t="s">
        <v>191</v>
      </c>
      <c r="Q776" s="92" t="s">
        <v>192</v>
      </c>
      <c r="R776" s="89" t="str">
        <f>_xlfn.XLOOKUP(Q776,匹配表1065!L:L,匹配表1065!O:O)</f>
        <v>B</v>
      </c>
      <c r="S776" s="93" t="str">
        <f>IFERROR(_xlfn.XLOOKUP(Q776,匹配表1065!AI:AI,匹配表1065!AJ:AJ),"绿标")</f>
        <v>绿标</v>
      </c>
      <c r="T776" s="93" t="str" cm="1">
        <f t="array" ref="T776:U776">_xlfn.XLOOKUP(Q776,匹配表1065!L:L,匹配表1065!M:N)</f>
        <v>抑郁焦虑</v>
      </c>
      <c r="U776" s="94" t="str">
        <v>神经内科</v>
      </c>
      <c r="V776" s="95" t="s">
        <v>58</v>
      </c>
      <c r="W776" s="93">
        <f>_xlfn.XLOOKUP(M776,匹配表1065!D:D,匹配表1065!F:F)*N776</f>
        <v>4</v>
      </c>
    </row>
    <row r="777" customHeight="1" spans="1:23">
      <c r="A777" s="89" t="s">
        <v>25</v>
      </c>
      <c r="B777" s="90">
        <v>46127</v>
      </c>
      <c r="C777" s="91" t="str">
        <f t="shared" si="24"/>
        <v>4月第3周</v>
      </c>
      <c r="D777" s="89" t="s">
        <v>446</v>
      </c>
      <c r="E777" s="89" t="str">
        <f t="shared" si="25"/>
        <v>4月第3周--周3</v>
      </c>
      <c r="F777" s="92" t="s">
        <v>27</v>
      </c>
      <c r="G777" s="92" t="s">
        <v>167</v>
      </c>
      <c r="H777" s="92" t="str">
        <f>_xlfn.XLOOKUP(O777,匹配表1065!T:T,匹配表1065!W:W)</f>
        <v>苏州市</v>
      </c>
      <c r="I777" s="89" t="str">
        <f>_xlfn.XLOOKUP(O777,匹配表1065!T:T,匹配表1065!X:X)</f>
        <v>PME2010</v>
      </c>
      <c r="J777" s="92" t="s">
        <v>186</v>
      </c>
      <c r="K777" s="89" cm="1">
        <f ca="1" t="array" ref="K777:L777">_xlfn.XLOOKUP(J777,匹配表1065!Y:Y,匹配表1065!AA:AB)</f>
        <v>6</v>
      </c>
      <c r="L777" s="89" t="str">
        <v>3个月以上</v>
      </c>
      <c r="M777" s="92" t="s">
        <v>35</v>
      </c>
      <c r="N777" s="92">
        <v>1</v>
      </c>
      <c r="O777" s="93" t="str">
        <f>_xlfn.XLOOKUP(P777,匹配表1065!U:U,匹配表1065!T:T)</f>
        <v>HO00001047</v>
      </c>
      <c r="P777" s="89" t="s">
        <v>189</v>
      </c>
      <c r="Q777" s="92" t="s">
        <v>518</v>
      </c>
      <c r="R777" s="89" t="str">
        <f>_xlfn.XLOOKUP(Q777,匹配表1065!L:L,匹配表1065!O:O)</f>
        <v>C</v>
      </c>
      <c r="S777" s="93" t="str">
        <f>IFERROR(_xlfn.XLOOKUP(Q777,匹配表1065!AI:AI,匹配表1065!AJ:AJ),"绿标")</f>
        <v>绿标</v>
      </c>
      <c r="T777" s="93" t="str" cm="1">
        <f t="array" ref="T777:U777">_xlfn.XLOOKUP(Q777,匹配表1065!L:L,匹配表1065!M:N)</f>
        <v>眩晕</v>
      </c>
      <c r="U777" s="94" t="str">
        <v>耳鼻喉科</v>
      </c>
      <c r="V777" s="95" t="s">
        <v>58</v>
      </c>
      <c r="W777" s="93">
        <f>_xlfn.XLOOKUP(M777,匹配表1065!D:D,匹配表1065!F:F)*N777</f>
        <v>4</v>
      </c>
    </row>
    <row r="778" customHeight="1" spans="1:23">
      <c r="A778" s="89" t="s">
        <v>25</v>
      </c>
      <c r="B778" s="90">
        <v>46127</v>
      </c>
      <c r="C778" s="91" t="str">
        <f t="shared" si="24"/>
        <v>4月第3周</v>
      </c>
      <c r="D778" s="89" t="s">
        <v>446</v>
      </c>
      <c r="E778" s="89" t="str">
        <f t="shared" si="25"/>
        <v>4月第3周--周3</v>
      </c>
      <c r="F778" s="92" t="s">
        <v>27</v>
      </c>
      <c r="G778" s="92" t="s">
        <v>167</v>
      </c>
      <c r="H778" s="92" t="str">
        <f>_xlfn.XLOOKUP(O778,匹配表1065!T:T,匹配表1065!W:W)</f>
        <v>苏州市</v>
      </c>
      <c r="I778" s="89" t="str">
        <f>_xlfn.XLOOKUP(O778,匹配表1065!T:T,匹配表1065!X:X)</f>
        <v>PME2016</v>
      </c>
      <c r="J778" s="89" t="s">
        <v>173</v>
      </c>
      <c r="K778" s="89" cm="1">
        <f ca="1" t="array" ref="K778:L778">_xlfn.XLOOKUP(J778,匹配表1065!Y:Y,匹配表1065!AA:AB)</f>
        <v>1</v>
      </c>
      <c r="L778" s="89" t="str">
        <v>3个月以内</v>
      </c>
      <c r="M778" s="92" t="s">
        <v>30</v>
      </c>
      <c r="N778" s="92">
        <v>1</v>
      </c>
      <c r="O778" s="93" t="str">
        <f>_xlfn.XLOOKUP(P778,匹配表1065!U:U,匹配表1065!T:T)</f>
        <v>HO00099680</v>
      </c>
      <c r="P778" s="89" t="s">
        <v>174</v>
      </c>
      <c r="Q778" s="92" t="s">
        <v>175</v>
      </c>
      <c r="R778" s="89" t="str">
        <f>_xlfn.XLOOKUP(Q778,匹配表1065!L:L,匹配表1065!O:O)</f>
        <v>A</v>
      </c>
      <c r="S778" s="93" t="str">
        <f>IFERROR(_xlfn.XLOOKUP(Q778,匹配表1065!AI:AI,匹配表1065!AJ:AJ),"绿标")</f>
        <v>红标</v>
      </c>
      <c r="T778" s="93" t="str" cm="1">
        <f t="array" ref="T778:U778">_xlfn.XLOOKUP(Q778,匹配表1065!L:L,匹配表1065!M:N)</f>
        <v>头痛</v>
      </c>
      <c r="U778" s="94" t="str">
        <v>神经内科</v>
      </c>
      <c r="V778" s="95" t="s">
        <v>42</v>
      </c>
      <c r="W778" s="93">
        <f>_xlfn.XLOOKUP(M778,匹配表1065!D:D,匹配表1065!F:F)*N778</f>
        <v>12</v>
      </c>
    </row>
    <row r="779" customHeight="1" spans="1:23">
      <c r="A779" s="89" t="s">
        <v>25</v>
      </c>
      <c r="B779" s="90">
        <v>46127</v>
      </c>
      <c r="C779" s="91" t="str">
        <f t="shared" si="24"/>
        <v>4月第3周</v>
      </c>
      <c r="D779" s="89" t="s">
        <v>446</v>
      </c>
      <c r="E779" s="89" t="str">
        <f t="shared" si="25"/>
        <v>4月第3周--周3</v>
      </c>
      <c r="F779" s="92" t="s">
        <v>27</v>
      </c>
      <c r="G779" s="92" t="s">
        <v>167</v>
      </c>
      <c r="H779" s="92" t="str">
        <f>_xlfn.XLOOKUP(O779,匹配表1065!T:T,匹配表1065!W:W)</f>
        <v>苏州市</v>
      </c>
      <c r="I779" s="89" t="str">
        <f>_xlfn.XLOOKUP(O779,匹配表1065!T:T,匹配表1065!X:X)</f>
        <v>PME2016</v>
      </c>
      <c r="J779" s="89" t="s">
        <v>173</v>
      </c>
      <c r="K779" s="89" cm="1">
        <f ca="1" t="array" ref="K779:L779">_xlfn.XLOOKUP(J779,匹配表1065!Y:Y,匹配表1065!AA:AB)</f>
        <v>1</v>
      </c>
      <c r="L779" s="89" t="str">
        <v>3个月以内</v>
      </c>
      <c r="M779" s="92" t="s">
        <v>30</v>
      </c>
      <c r="N779" s="92">
        <v>1</v>
      </c>
      <c r="O779" s="93" t="str">
        <f>_xlfn.XLOOKUP(P779,匹配表1065!U:U,匹配表1065!T:T)</f>
        <v>HO00001048</v>
      </c>
      <c r="P779" s="89" t="s">
        <v>176</v>
      </c>
      <c r="Q779" s="92" t="s">
        <v>290</v>
      </c>
      <c r="R779" s="89" t="str">
        <f>_xlfn.XLOOKUP(Q779,匹配表1065!L:L,匹配表1065!O:O)</f>
        <v>A</v>
      </c>
      <c r="S779" s="93" t="str">
        <f>IFERROR(_xlfn.XLOOKUP(Q779,匹配表1065!AI:AI,匹配表1065!AJ:AJ),"绿标")</f>
        <v>红标</v>
      </c>
      <c r="T779" s="93" t="str" cm="1">
        <f t="array" ref="T779:U779">_xlfn.XLOOKUP(Q779,匹配表1065!L:L,匹配表1065!M:N)</f>
        <v>头痛</v>
      </c>
      <c r="U779" s="94" t="str">
        <v>神经内科</v>
      </c>
      <c r="V779" s="95" t="s">
        <v>70</v>
      </c>
      <c r="W779" s="93">
        <f>_xlfn.XLOOKUP(M779,匹配表1065!D:D,匹配表1065!F:F)*N779</f>
        <v>12</v>
      </c>
    </row>
    <row r="780" customHeight="1" spans="1:23">
      <c r="A780" s="89" t="s">
        <v>25</v>
      </c>
      <c r="B780" s="90">
        <v>46127</v>
      </c>
      <c r="C780" s="91" t="str">
        <f t="shared" si="24"/>
        <v>4月第3周</v>
      </c>
      <c r="D780" s="89" t="s">
        <v>446</v>
      </c>
      <c r="E780" s="89" t="str">
        <f t="shared" si="25"/>
        <v>4月第3周--周3</v>
      </c>
      <c r="F780" s="92" t="s">
        <v>27</v>
      </c>
      <c r="G780" s="92" t="s">
        <v>167</v>
      </c>
      <c r="H780" s="92" t="str">
        <f>_xlfn.XLOOKUP(O780,匹配表1065!T:T,匹配表1065!W:W)</f>
        <v>苏州市</v>
      </c>
      <c r="I780" s="89" t="str">
        <f>_xlfn.XLOOKUP(O780,匹配表1065!T:T,匹配表1065!X:X)</f>
        <v>PME2016</v>
      </c>
      <c r="J780" s="89" t="s">
        <v>173</v>
      </c>
      <c r="K780" s="89" cm="1">
        <f ca="1" t="array" ref="K780:L780">_xlfn.XLOOKUP(J780,匹配表1065!Y:Y,匹配表1065!AA:AB)</f>
        <v>1</v>
      </c>
      <c r="L780" s="89" t="str">
        <v>3个月以内</v>
      </c>
      <c r="M780" s="92" t="s">
        <v>55</v>
      </c>
      <c r="N780" s="92">
        <v>1</v>
      </c>
      <c r="O780" s="93" t="str">
        <f>_xlfn.XLOOKUP(P780,匹配表1065!U:U,匹配表1065!T:T)</f>
        <v>HO00001048</v>
      </c>
      <c r="P780" s="89" t="s">
        <v>176</v>
      </c>
      <c r="Q780" s="92" t="s">
        <v>519</v>
      </c>
      <c r="R780" s="89" t="str">
        <f>_xlfn.XLOOKUP(Q780,匹配表1065!L:L,匹配表1065!O:O)</f>
        <v>B</v>
      </c>
      <c r="S780" s="93" t="str">
        <f>IFERROR(_xlfn.XLOOKUP(Q780,匹配表1065!AI:AI,匹配表1065!AJ:AJ),"绿标")</f>
        <v>黑标</v>
      </c>
      <c r="T780" s="93" t="str" cm="1">
        <f t="array" ref="T780:U780">_xlfn.XLOOKUP(Q780,匹配表1065!L:L,匹配表1065!M:N)</f>
        <v>脑血管</v>
      </c>
      <c r="U780" s="94" t="str">
        <v>神经内科</v>
      </c>
      <c r="V780" s="95" t="s">
        <v>58</v>
      </c>
      <c r="W780" s="93">
        <f>_xlfn.XLOOKUP(M780,匹配表1065!D:D,匹配表1065!F:F)*N780</f>
        <v>8</v>
      </c>
    </row>
    <row r="781" customHeight="1" spans="1:23">
      <c r="A781" s="89" t="s">
        <v>25</v>
      </c>
      <c r="B781" s="90">
        <v>46127</v>
      </c>
      <c r="C781" s="91" t="str">
        <f t="shared" si="24"/>
        <v>4月第3周</v>
      </c>
      <c r="D781" s="89" t="s">
        <v>446</v>
      </c>
      <c r="E781" s="89" t="str">
        <f t="shared" si="25"/>
        <v>4月第3周--周3</v>
      </c>
      <c r="F781" s="92" t="s">
        <v>27</v>
      </c>
      <c r="G781" s="92" t="s">
        <v>167</v>
      </c>
      <c r="H781" s="92" t="str">
        <f>_xlfn.XLOOKUP(O781,匹配表1065!T:T,匹配表1065!W:W)</f>
        <v>苏州市</v>
      </c>
      <c r="I781" s="89" t="str">
        <f>_xlfn.XLOOKUP(O781,匹配表1065!T:T,匹配表1065!X:X)</f>
        <v>PME2016</v>
      </c>
      <c r="J781" s="89" t="s">
        <v>173</v>
      </c>
      <c r="K781" s="89" cm="1">
        <f ca="1" t="array" ref="K781:L781">_xlfn.XLOOKUP(J781,匹配表1065!Y:Y,匹配表1065!AA:AB)</f>
        <v>1</v>
      </c>
      <c r="L781" s="89" t="str">
        <v>3个月以内</v>
      </c>
      <c r="M781" s="92" t="s">
        <v>35</v>
      </c>
      <c r="N781" s="92">
        <v>1</v>
      </c>
      <c r="O781" s="93" t="str">
        <f>_xlfn.XLOOKUP(P781,匹配表1065!U:U,匹配表1065!T:T)</f>
        <v>HO00001048</v>
      </c>
      <c r="P781" s="89" t="s">
        <v>176</v>
      </c>
      <c r="Q781" s="92" t="s">
        <v>177</v>
      </c>
      <c r="R781" s="89" t="str">
        <f>_xlfn.XLOOKUP(Q781,匹配表1065!L:L,匹配表1065!O:O)</f>
        <v>A</v>
      </c>
      <c r="S781" s="93" t="str">
        <f>IFERROR(_xlfn.XLOOKUP(Q781,匹配表1065!AI:AI,匹配表1065!AJ:AJ),"绿标")</f>
        <v>红标</v>
      </c>
      <c r="T781" s="93" t="str" cm="1">
        <f t="array" ref="T781:U781">_xlfn.XLOOKUP(Q781,匹配表1065!L:L,匹配表1065!M:N)</f>
        <v>头痛</v>
      </c>
      <c r="U781" s="94" t="str">
        <v>神经内科</v>
      </c>
      <c r="V781" s="95" t="s">
        <v>67</v>
      </c>
      <c r="W781" s="93">
        <f>_xlfn.XLOOKUP(M781,匹配表1065!D:D,匹配表1065!F:F)*N781</f>
        <v>4</v>
      </c>
    </row>
    <row r="782" customHeight="1" spans="1:23">
      <c r="A782" s="89" t="s">
        <v>25</v>
      </c>
      <c r="B782" s="90">
        <v>46127</v>
      </c>
      <c r="C782" s="91" t="str">
        <f t="shared" si="24"/>
        <v>4月第3周</v>
      </c>
      <c r="D782" s="89" t="s">
        <v>446</v>
      </c>
      <c r="E782" s="89" t="str">
        <f t="shared" si="25"/>
        <v>4月第3周--周3</v>
      </c>
      <c r="F782" s="92" t="s">
        <v>27</v>
      </c>
      <c r="G782" s="92" t="s">
        <v>167</v>
      </c>
      <c r="H782" s="92" t="str">
        <f>_xlfn.XLOOKUP(O782,匹配表1065!T:T,匹配表1065!W:W)</f>
        <v>苏州市</v>
      </c>
      <c r="I782" s="89" t="str">
        <f>_xlfn.XLOOKUP(O782,匹配表1065!T:T,匹配表1065!X:X)</f>
        <v>PME2016</v>
      </c>
      <c r="J782" s="89" t="s">
        <v>173</v>
      </c>
      <c r="K782" s="89" cm="1">
        <f ca="1" t="array" ref="K782:L782">_xlfn.XLOOKUP(J782,匹配表1065!Y:Y,匹配表1065!AA:AB)</f>
        <v>1</v>
      </c>
      <c r="L782" s="89" t="str">
        <v>3个月以内</v>
      </c>
      <c r="M782" s="92" t="s">
        <v>35</v>
      </c>
      <c r="N782" s="92">
        <v>1</v>
      </c>
      <c r="O782" s="93" t="str">
        <f>_xlfn.XLOOKUP(P782,匹配表1065!U:U,匹配表1065!T:T)</f>
        <v>HO00001048</v>
      </c>
      <c r="P782" s="89" t="s">
        <v>176</v>
      </c>
      <c r="Q782" s="92" t="s">
        <v>520</v>
      </c>
      <c r="R782" s="89" t="str">
        <f>_xlfn.XLOOKUP(Q782,匹配表1065!L:L,匹配表1065!O:O)</f>
        <v>B</v>
      </c>
      <c r="S782" s="93" t="str">
        <f>IFERROR(_xlfn.XLOOKUP(Q782,匹配表1065!AI:AI,匹配表1065!AJ:AJ),"绿标")</f>
        <v>绿标</v>
      </c>
      <c r="T782" s="93" t="str" cm="1">
        <f t="array" ref="T782:U782">_xlfn.XLOOKUP(Q782,匹配表1065!L:L,匹配表1065!M:N)</f>
        <v>脑血管</v>
      </c>
      <c r="U782" s="94" t="str">
        <v>神经内科</v>
      </c>
      <c r="V782" s="95" t="s">
        <v>58</v>
      </c>
      <c r="W782" s="93">
        <f>_xlfn.XLOOKUP(M782,匹配表1065!D:D,匹配表1065!F:F)*N782</f>
        <v>4</v>
      </c>
    </row>
    <row r="783" customHeight="1" spans="1:23">
      <c r="A783" s="89" t="s">
        <v>25</v>
      </c>
      <c r="B783" s="90">
        <v>46127</v>
      </c>
      <c r="C783" s="91" t="str">
        <f t="shared" si="24"/>
        <v>4月第3周</v>
      </c>
      <c r="D783" s="89" t="s">
        <v>446</v>
      </c>
      <c r="E783" s="89" t="str">
        <f t="shared" si="25"/>
        <v>4月第3周--周3</v>
      </c>
      <c r="F783" s="92" t="s">
        <v>27</v>
      </c>
      <c r="G783" s="92" t="s">
        <v>167</v>
      </c>
      <c r="H783" s="92" t="str">
        <f>_xlfn.XLOOKUP(O783,匹配表1065!T:T,匹配表1065!W:W)</f>
        <v>苏州市</v>
      </c>
      <c r="I783" s="89" t="str">
        <f>_xlfn.XLOOKUP(O783,匹配表1065!T:T,匹配表1065!X:X)</f>
        <v>PME2011</v>
      </c>
      <c r="J783" s="92" t="s">
        <v>168</v>
      </c>
      <c r="K783" s="89" cm="1">
        <f ca="1" t="array" ref="K783:L783">_xlfn.XLOOKUP(J783,匹配表1065!Y:Y,匹配表1065!AA:AB)</f>
        <v>19</v>
      </c>
      <c r="L783" s="89" t="str">
        <v>3个月以上</v>
      </c>
      <c r="M783" s="92" t="s">
        <v>30</v>
      </c>
      <c r="N783" s="92">
        <v>3</v>
      </c>
      <c r="O783" s="93" t="str">
        <f>_xlfn.XLOOKUP(P783,匹配表1065!U:U,匹配表1065!T:T)</f>
        <v>HO00307823</v>
      </c>
      <c r="P783" s="89" t="s">
        <v>169</v>
      </c>
      <c r="Q783" s="92" t="s">
        <v>170</v>
      </c>
      <c r="R783" s="89" t="str">
        <f>_xlfn.XLOOKUP(Q783,匹配表1065!L:L,匹配表1065!O:O)</f>
        <v>A</v>
      </c>
      <c r="S783" s="93" t="str">
        <f>IFERROR(_xlfn.XLOOKUP(Q783,匹配表1065!AI:AI,匹配表1065!AJ:AJ),"绿标")</f>
        <v>红标</v>
      </c>
      <c r="T783" s="93" t="str" cm="1">
        <f t="array" ref="T783:U783">_xlfn.XLOOKUP(Q783,匹配表1065!L:L,匹配表1065!M:N)</f>
        <v>头痛</v>
      </c>
      <c r="U783" s="94" t="str">
        <v>神经内科</v>
      </c>
      <c r="V783" s="95" t="s">
        <v>70</v>
      </c>
      <c r="W783" s="93">
        <f>_xlfn.XLOOKUP(M783,匹配表1065!D:D,匹配表1065!F:F)*N783</f>
        <v>36</v>
      </c>
    </row>
    <row r="784" customHeight="1" spans="1:23">
      <c r="A784" s="89" t="s">
        <v>25</v>
      </c>
      <c r="B784" s="90">
        <v>46127</v>
      </c>
      <c r="C784" s="91" t="str">
        <f t="shared" si="24"/>
        <v>4月第3周</v>
      </c>
      <c r="D784" s="89" t="s">
        <v>446</v>
      </c>
      <c r="E784" s="89" t="str">
        <f t="shared" si="25"/>
        <v>4月第3周--周3</v>
      </c>
      <c r="F784" s="92" t="s">
        <v>27</v>
      </c>
      <c r="G784" s="92" t="s">
        <v>167</v>
      </c>
      <c r="H784" s="92" t="str">
        <f>_xlfn.XLOOKUP(O784,匹配表1065!T:T,匹配表1065!W:W)</f>
        <v>苏州市</v>
      </c>
      <c r="I784" s="89" t="str">
        <f>_xlfn.XLOOKUP(O784,匹配表1065!T:T,匹配表1065!X:X)</f>
        <v>PME2011</v>
      </c>
      <c r="J784" s="92" t="s">
        <v>168</v>
      </c>
      <c r="K784" s="89" cm="1">
        <f ca="1" t="array" ref="K784:L784">_xlfn.XLOOKUP(J784,匹配表1065!Y:Y,匹配表1065!AA:AB)</f>
        <v>19</v>
      </c>
      <c r="L784" s="89" t="str">
        <v>3个月以上</v>
      </c>
      <c r="M784" s="92" t="s">
        <v>35</v>
      </c>
      <c r="N784" s="92">
        <v>1</v>
      </c>
      <c r="O784" s="93" t="str">
        <f>_xlfn.XLOOKUP(P784,匹配表1065!U:U,匹配表1065!T:T)</f>
        <v>HO00307823</v>
      </c>
      <c r="P784" s="89" t="s">
        <v>169</v>
      </c>
      <c r="Q784" s="92" t="s">
        <v>438</v>
      </c>
      <c r="R784" s="89" t="str">
        <f>_xlfn.XLOOKUP(Q784,匹配表1065!L:L,匹配表1065!O:O)</f>
        <v>A</v>
      </c>
      <c r="S784" s="93" t="str">
        <f>IFERROR(_xlfn.XLOOKUP(Q784,匹配表1065!AI:AI,匹配表1065!AJ:AJ),"绿标")</f>
        <v>红标</v>
      </c>
      <c r="T784" s="93" t="str" cm="1">
        <f t="array" ref="T784:U784">_xlfn.XLOOKUP(Q784,匹配表1065!L:L,匹配表1065!M:N)</f>
        <v>头痛</v>
      </c>
      <c r="U784" s="94" t="str">
        <v>神经内科</v>
      </c>
      <c r="V784" s="95" t="s">
        <v>58</v>
      </c>
      <c r="W784" s="93">
        <f>_xlfn.XLOOKUP(M784,匹配表1065!D:D,匹配表1065!F:F)*N784</f>
        <v>4</v>
      </c>
    </row>
    <row r="785" customHeight="1" spans="1:23">
      <c r="A785" s="89" t="s">
        <v>25</v>
      </c>
      <c r="B785" s="90">
        <v>46127</v>
      </c>
      <c r="C785" s="91" t="str">
        <f t="shared" si="24"/>
        <v>4月第3周</v>
      </c>
      <c r="D785" s="89" t="s">
        <v>446</v>
      </c>
      <c r="E785" s="89" t="str">
        <f t="shared" si="25"/>
        <v>4月第3周--周3</v>
      </c>
      <c r="F785" s="92" t="s">
        <v>27</v>
      </c>
      <c r="G785" s="92" t="s">
        <v>167</v>
      </c>
      <c r="H785" s="92" t="str">
        <f>_xlfn.XLOOKUP(O785,匹配表1065!T:T,匹配表1065!W:W)</f>
        <v>苏州市</v>
      </c>
      <c r="I785" s="89" t="str">
        <f>_xlfn.XLOOKUP(O785,匹配表1065!T:T,匹配表1065!X:X)</f>
        <v>PME2011</v>
      </c>
      <c r="J785" s="92" t="s">
        <v>168</v>
      </c>
      <c r="K785" s="89" cm="1">
        <f ca="1" t="array" ref="K785:L785">_xlfn.XLOOKUP(J785,匹配表1065!Y:Y,匹配表1065!AA:AB)</f>
        <v>19</v>
      </c>
      <c r="L785" s="89" t="str">
        <v>3个月以上</v>
      </c>
      <c r="M785" s="92" t="s">
        <v>30</v>
      </c>
      <c r="N785" s="92">
        <v>1</v>
      </c>
      <c r="O785" s="93" t="str">
        <f>_xlfn.XLOOKUP(P785,匹配表1065!U:U,匹配表1065!T:T)</f>
        <v>HO00307823</v>
      </c>
      <c r="P785" s="89" t="s">
        <v>169</v>
      </c>
      <c r="Q785" s="92" t="s">
        <v>172</v>
      </c>
      <c r="R785" s="89" t="str">
        <f>_xlfn.XLOOKUP(Q785,匹配表1065!L:L,匹配表1065!O:O)</f>
        <v>C</v>
      </c>
      <c r="S785" s="93" t="str">
        <f>IFERROR(_xlfn.XLOOKUP(Q785,匹配表1065!AI:AI,匹配表1065!AJ:AJ),"绿标")</f>
        <v>绿标</v>
      </c>
      <c r="T785" s="93" t="str" cm="1">
        <f t="array" ref="T785:U785">_xlfn.XLOOKUP(Q785,匹配表1065!L:L,匹配表1065!M:N)</f>
        <v>眩晕</v>
      </c>
      <c r="U785" s="94" t="str">
        <v>神经内科</v>
      </c>
      <c r="V785" s="95" t="s">
        <v>42</v>
      </c>
      <c r="W785" s="93">
        <f>_xlfn.XLOOKUP(M785,匹配表1065!D:D,匹配表1065!F:F)*N785</f>
        <v>12</v>
      </c>
    </row>
    <row r="786" customHeight="1" spans="1:23">
      <c r="A786" s="89" t="s">
        <v>25</v>
      </c>
      <c r="B786" s="90">
        <v>46127</v>
      </c>
      <c r="C786" s="91" t="str">
        <f t="shared" si="24"/>
        <v>4月第3周</v>
      </c>
      <c r="D786" s="89" t="s">
        <v>446</v>
      </c>
      <c r="E786" s="89" t="str">
        <f t="shared" si="25"/>
        <v>4月第3周--周3</v>
      </c>
      <c r="F786" s="92" t="s">
        <v>27</v>
      </c>
      <c r="G786" s="92" t="s">
        <v>167</v>
      </c>
      <c r="H786" s="92" t="str">
        <f>_xlfn.XLOOKUP(O786,匹配表1065!T:T,匹配表1065!W:W)</f>
        <v>苏州市</v>
      </c>
      <c r="I786" s="89" t="str">
        <f>_xlfn.XLOOKUP(O786,匹配表1065!T:T,匹配表1065!X:X)</f>
        <v>PME2017</v>
      </c>
      <c r="J786" s="92" t="s">
        <v>323</v>
      </c>
      <c r="K786" s="89" cm="1">
        <f ca="1" t="array" ref="K786:L786">_xlfn.XLOOKUP(J786,匹配表1065!Y:Y,匹配表1065!AA:AB)</f>
        <v>7</v>
      </c>
      <c r="L786" s="89" t="str">
        <v>3个月以上</v>
      </c>
      <c r="M786" s="92" t="s">
        <v>35</v>
      </c>
      <c r="N786" s="92">
        <v>1</v>
      </c>
      <c r="O786" s="93" t="str">
        <f>_xlfn.XLOOKUP(P786,匹配表1065!U:U,匹配表1065!T:T)</f>
        <v>HO00001044</v>
      </c>
      <c r="P786" s="89" t="s">
        <v>346</v>
      </c>
      <c r="Q786" s="92" t="s">
        <v>521</v>
      </c>
      <c r="R786" s="89" t="str">
        <f>_xlfn.XLOOKUP(Q786,匹配表1065!L:L,匹配表1065!O:O)</f>
        <v>B</v>
      </c>
      <c r="S786" s="93" t="str">
        <f>IFERROR(_xlfn.XLOOKUP(Q786,匹配表1065!AI:AI,匹配表1065!AJ:AJ),"绿标")</f>
        <v>黑标</v>
      </c>
      <c r="T786" s="93" t="str" cm="1">
        <f t="array" ref="T786:U786">_xlfn.XLOOKUP(Q786,匹配表1065!L:L,匹配表1065!M:N)</f>
        <v>脑血管</v>
      </c>
      <c r="U786" s="94" t="str">
        <v>神经内科</v>
      </c>
      <c r="V786" s="95" t="s">
        <v>58</v>
      </c>
      <c r="W786" s="93">
        <f>_xlfn.XLOOKUP(M786,匹配表1065!D:D,匹配表1065!F:F)*N786</f>
        <v>4</v>
      </c>
    </row>
    <row r="787" customHeight="1" spans="1:23">
      <c r="A787" s="89" t="s">
        <v>25</v>
      </c>
      <c r="B787" s="90">
        <v>46127</v>
      </c>
      <c r="C787" s="91" t="str">
        <f t="shared" si="24"/>
        <v>4月第3周</v>
      </c>
      <c r="D787" s="89" t="s">
        <v>446</v>
      </c>
      <c r="E787" s="89" t="str">
        <f t="shared" si="25"/>
        <v>4月第3周--周3</v>
      </c>
      <c r="F787" s="92" t="s">
        <v>27</v>
      </c>
      <c r="G787" s="92" t="s">
        <v>167</v>
      </c>
      <c r="H787" s="92" t="str">
        <f>_xlfn.XLOOKUP(O787,匹配表1065!T:T,匹配表1065!W:W)</f>
        <v>苏州市</v>
      </c>
      <c r="I787" s="89" t="str">
        <f>_xlfn.XLOOKUP(O787,匹配表1065!T:T,匹配表1065!X:X)</f>
        <v>PME2017</v>
      </c>
      <c r="J787" s="92" t="s">
        <v>323</v>
      </c>
      <c r="K787" s="89" cm="1">
        <f ca="1" t="array" ref="K787:L787">_xlfn.XLOOKUP(J787,匹配表1065!Y:Y,匹配表1065!AA:AB)</f>
        <v>7</v>
      </c>
      <c r="L787" s="89" t="str">
        <v>3个月以上</v>
      </c>
      <c r="M787" s="92" t="s">
        <v>35</v>
      </c>
      <c r="N787" s="92">
        <v>1</v>
      </c>
      <c r="O787" s="93" t="str">
        <f>_xlfn.XLOOKUP(P787,匹配表1065!U:U,匹配表1065!T:T)</f>
        <v>HO00017517</v>
      </c>
      <c r="P787" s="89" t="s">
        <v>348</v>
      </c>
      <c r="Q787" s="92" t="s">
        <v>349</v>
      </c>
      <c r="R787" s="89" t="str">
        <f>_xlfn.XLOOKUP(Q787,匹配表1065!L:L,匹配表1065!O:O)</f>
        <v>C</v>
      </c>
      <c r="S787" s="93" t="str">
        <f>IFERROR(_xlfn.XLOOKUP(Q787,匹配表1065!AI:AI,匹配表1065!AJ:AJ),"绿标")</f>
        <v>红标</v>
      </c>
      <c r="T787" s="93" t="str" cm="1">
        <f t="array" ref="T787:U787">_xlfn.XLOOKUP(Q787,匹配表1065!L:L,匹配表1065!M:N)</f>
        <v>眩晕</v>
      </c>
      <c r="U787" s="94" t="str">
        <v>耳鼻喉科</v>
      </c>
      <c r="V787" s="95" t="s">
        <v>70</v>
      </c>
      <c r="W787" s="93">
        <f>_xlfn.XLOOKUP(M787,匹配表1065!D:D,匹配表1065!F:F)*N787</f>
        <v>4</v>
      </c>
    </row>
    <row r="788" customHeight="1" spans="1:23">
      <c r="A788" s="89" t="s">
        <v>25</v>
      </c>
      <c r="B788" s="90">
        <v>46127</v>
      </c>
      <c r="C788" s="91" t="str">
        <f t="shared" si="24"/>
        <v>4月第3周</v>
      </c>
      <c r="D788" s="89" t="s">
        <v>446</v>
      </c>
      <c r="E788" s="89" t="str">
        <f t="shared" si="25"/>
        <v>4月第3周--周3</v>
      </c>
      <c r="F788" s="92" t="s">
        <v>27</v>
      </c>
      <c r="G788" s="92" t="s">
        <v>167</v>
      </c>
      <c r="H788" s="92" t="str">
        <f>_xlfn.XLOOKUP(O788,匹配表1065!T:T,匹配表1065!W:W)</f>
        <v>南通市</v>
      </c>
      <c r="I788" s="89" t="str">
        <f>_xlfn.XLOOKUP(O788,匹配表1065!T:T,匹配表1065!X:X)</f>
        <v>PME2013</v>
      </c>
      <c r="J788" s="92" t="s">
        <v>180</v>
      </c>
      <c r="K788" s="89" cm="1">
        <f ca="1" t="array" ref="K788:L788">_xlfn.XLOOKUP(J788,匹配表1065!Y:Y,匹配表1065!AA:AB)</f>
        <v>51</v>
      </c>
      <c r="L788" s="89" t="str">
        <v>3个月以上</v>
      </c>
      <c r="M788" s="92" t="s">
        <v>30</v>
      </c>
      <c r="N788" s="92">
        <v>3</v>
      </c>
      <c r="O788" s="93" t="str">
        <f>_xlfn.XLOOKUP(P788,匹配表1065!U:U,匹配表1065!T:T)</f>
        <v>HO00001021</v>
      </c>
      <c r="P788" s="89" t="s">
        <v>181</v>
      </c>
      <c r="Q788" s="92" t="s">
        <v>182</v>
      </c>
      <c r="R788" s="89" t="str">
        <f>_xlfn.XLOOKUP(Q788,匹配表1065!L:L,匹配表1065!O:O)</f>
        <v>C</v>
      </c>
      <c r="S788" s="93" t="str">
        <f>IFERROR(_xlfn.XLOOKUP(Q788,匹配表1065!AI:AI,匹配表1065!AJ:AJ),"绿标")</f>
        <v>红标</v>
      </c>
      <c r="T788" s="93" t="str" cm="1">
        <f t="array" ref="T788:U788">_xlfn.XLOOKUP(Q788,匹配表1065!L:L,匹配表1065!M:N)</f>
        <v>眩晕</v>
      </c>
      <c r="U788" s="94" t="str">
        <v>神经内科</v>
      </c>
      <c r="V788" s="95" t="s">
        <v>70</v>
      </c>
      <c r="W788" s="93">
        <f>_xlfn.XLOOKUP(M788,匹配表1065!D:D,匹配表1065!F:F)*N788</f>
        <v>36</v>
      </c>
    </row>
    <row r="789" customHeight="1" spans="1:23">
      <c r="A789" s="89" t="s">
        <v>25</v>
      </c>
      <c r="B789" s="90">
        <v>46127</v>
      </c>
      <c r="C789" s="91" t="str">
        <f t="shared" si="24"/>
        <v>4月第3周</v>
      </c>
      <c r="D789" s="89" t="s">
        <v>446</v>
      </c>
      <c r="E789" s="89" t="str">
        <f t="shared" si="25"/>
        <v>4月第3周--周3</v>
      </c>
      <c r="F789" s="92" t="s">
        <v>27</v>
      </c>
      <c r="G789" s="92" t="s">
        <v>167</v>
      </c>
      <c r="H789" s="92" t="str">
        <f>_xlfn.XLOOKUP(O789,匹配表1065!T:T,匹配表1065!W:W)</f>
        <v>南通市</v>
      </c>
      <c r="I789" s="89" t="str">
        <f>_xlfn.XLOOKUP(O789,匹配表1065!T:T,匹配表1065!X:X)</f>
        <v>PME2013</v>
      </c>
      <c r="J789" s="92" t="s">
        <v>180</v>
      </c>
      <c r="K789" s="89" cm="1">
        <f ca="1" t="array" ref="K789:L789">_xlfn.XLOOKUP(J789,匹配表1065!Y:Y,匹配表1065!AA:AB)</f>
        <v>51</v>
      </c>
      <c r="L789" s="89" t="str">
        <v>3个月以上</v>
      </c>
      <c r="M789" s="92" t="s">
        <v>55</v>
      </c>
      <c r="N789" s="92">
        <v>1</v>
      </c>
      <c r="O789" s="93" t="str">
        <f>_xlfn.XLOOKUP(P789,匹配表1065!U:U,匹配表1065!T:T)</f>
        <v>HO00001066</v>
      </c>
      <c r="P789" s="89" t="s">
        <v>183</v>
      </c>
      <c r="Q789" s="92" t="s">
        <v>184</v>
      </c>
      <c r="R789" s="89" t="str">
        <f>_xlfn.XLOOKUP(Q789,匹配表1065!L:L,匹配表1065!O:O)</f>
        <v>A</v>
      </c>
      <c r="S789" s="93" t="str">
        <f>IFERROR(_xlfn.XLOOKUP(Q789,匹配表1065!AI:AI,匹配表1065!AJ:AJ),"绿标")</f>
        <v>红标</v>
      </c>
      <c r="T789" s="93" t="str" cm="1">
        <f t="array" ref="T789:U789">_xlfn.XLOOKUP(Q789,匹配表1065!L:L,匹配表1065!M:N)</f>
        <v>头痛</v>
      </c>
      <c r="U789" s="94" t="str">
        <v>神经内科</v>
      </c>
      <c r="V789" s="95" t="s">
        <v>33</v>
      </c>
      <c r="W789" s="93">
        <f>_xlfn.XLOOKUP(M789,匹配表1065!D:D,匹配表1065!F:F)*N789</f>
        <v>8</v>
      </c>
    </row>
    <row r="790" customHeight="1" spans="1:23">
      <c r="A790" s="89" t="s">
        <v>25</v>
      </c>
      <c r="B790" s="90">
        <v>46127</v>
      </c>
      <c r="C790" s="91" t="str">
        <f t="shared" si="24"/>
        <v>4月第3周</v>
      </c>
      <c r="D790" s="89" t="s">
        <v>446</v>
      </c>
      <c r="E790" s="89" t="str">
        <f t="shared" si="25"/>
        <v>4月第3周--周3</v>
      </c>
      <c r="F790" s="92" t="s">
        <v>27</v>
      </c>
      <c r="G790" s="92" t="s">
        <v>167</v>
      </c>
      <c r="H790" s="92" t="str">
        <f>_xlfn.XLOOKUP(O790,匹配表1065!T:T,匹配表1065!W:W)</f>
        <v>南通市</v>
      </c>
      <c r="I790" s="89" t="str">
        <f>_xlfn.XLOOKUP(O790,匹配表1065!T:T,匹配表1065!X:X)</f>
        <v>PME2013</v>
      </c>
      <c r="J790" s="92" t="s">
        <v>180</v>
      </c>
      <c r="K790" s="89" cm="1">
        <f ca="1" t="array" ref="K790:L790">_xlfn.XLOOKUP(J790,匹配表1065!Y:Y,匹配表1065!AA:AB)</f>
        <v>51</v>
      </c>
      <c r="L790" s="89" t="str">
        <v>3个月以上</v>
      </c>
      <c r="M790" s="92" t="s">
        <v>35</v>
      </c>
      <c r="N790" s="92">
        <v>1</v>
      </c>
      <c r="O790" s="93" t="str">
        <f>_xlfn.XLOOKUP(P790,匹配表1065!U:U,匹配表1065!T:T)</f>
        <v>HO00001019</v>
      </c>
      <c r="P790" s="89" t="s">
        <v>350</v>
      </c>
      <c r="Q790" s="92" t="s">
        <v>351</v>
      </c>
      <c r="R790" s="89" t="str">
        <f>_xlfn.XLOOKUP(Q790,匹配表1065!L:L,匹配表1065!O:O)</f>
        <v>C</v>
      </c>
      <c r="S790" s="93" t="str">
        <f>IFERROR(_xlfn.XLOOKUP(Q790,匹配表1065!AI:AI,匹配表1065!AJ:AJ),"绿标")</f>
        <v>红标</v>
      </c>
      <c r="T790" s="93" t="str" cm="1">
        <f t="array" ref="T790:U790">_xlfn.XLOOKUP(Q790,匹配表1065!L:L,匹配表1065!M:N)</f>
        <v>眩晕</v>
      </c>
      <c r="U790" s="94" t="str">
        <v>神经内科</v>
      </c>
      <c r="V790" s="95" t="s">
        <v>58</v>
      </c>
      <c r="W790" s="93">
        <f>_xlfn.XLOOKUP(M790,匹配表1065!D:D,匹配表1065!F:F)*N790</f>
        <v>4</v>
      </c>
    </row>
    <row r="791" customHeight="1" spans="1:23">
      <c r="A791" s="89" t="s">
        <v>25</v>
      </c>
      <c r="B791" s="90">
        <v>46128</v>
      </c>
      <c r="C791" s="91" t="str">
        <f t="shared" si="24"/>
        <v>4月第3周</v>
      </c>
      <c r="D791" s="89" t="s">
        <v>446</v>
      </c>
      <c r="E791" s="89" t="str">
        <f t="shared" si="25"/>
        <v>4月第3周--周4</v>
      </c>
      <c r="F791" s="92" t="s">
        <v>27</v>
      </c>
      <c r="G791" s="92" t="s">
        <v>104</v>
      </c>
      <c r="H791" s="92" t="str">
        <f>_xlfn.XLOOKUP(O791,匹配表1065!T:T,匹配表1065!W:W)</f>
        <v>济南市</v>
      </c>
      <c r="I791" s="89" t="str">
        <f>_xlfn.XLOOKUP(O791,匹配表1065!T:T,匹配表1065!X:X)</f>
        <v>PME2026</v>
      </c>
      <c r="J791" s="92" t="s">
        <v>116</v>
      </c>
      <c r="K791" s="89" cm="1">
        <f ca="1" t="array" ref="K791:L791">_xlfn.XLOOKUP(J791,匹配表1065!Y:Y,匹配表1065!AA:AB)</f>
        <v>13</v>
      </c>
      <c r="L791" s="89" t="str">
        <v>3个月以上</v>
      </c>
      <c r="M791" s="92" t="s">
        <v>30</v>
      </c>
      <c r="N791" s="92">
        <v>1</v>
      </c>
      <c r="O791" s="93" t="str">
        <f>_xlfn.XLOOKUP(P791,匹配表1065!U:U,匹配表1065!T:T)</f>
        <v>HO00001409</v>
      </c>
      <c r="P791" s="89" t="s">
        <v>117</v>
      </c>
      <c r="Q791" s="92" t="s">
        <v>312</v>
      </c>
      <c r="R791" s="89" t="str">
        <f>_xlfn.XLOOKUP(Q791,匹配表1065!L:L,匹配表1065!O:O)</f>
        <v>A</v>
      </c>
      <c r="S791" s="93" t="str">
        <f>IFERROR(_xlfn.XLOOKUP(Q791,匹配表1065!AI:AI,匹配表1065!AJ:AJ),"绿标")</f>
        <v>绿标</v>
      </c>
      <c r="T791" s="93" t="str" cm="1">
        <f t="array" ref="T791:U791">_xlfn.XLOOKUP(Q791,匹配表1065!L:L,匹配表1065!M:N)</f>
        <v>头痛</v>
      </c>
      <c r="U791" s="94" t="str">
        <v>神经内科</v>
      </c>
      <c r="V791" s="95" t="s">
        <v>67</v>
      </c>
      <c r="W791" s="93">
        <f>_xlfn.XLOOKUP(M791,匹配表1065!D:D,匹配表1065!F:F)*N791</f>
        <v>12</v>
      </c>
    </row>
    <row r="792" customHeight="1" spans="1:23">
      <c r="A792" s="89" t="s">
        <v>25</v>
      </c>
      <c r="B792" s="90">
        <v>46128</v>
      </c>
      <c r="C792" s="91" t="str">
        <f t="shared" si="24"/>
        <v>4月第3周</v>
      </c>
      <c r="D792" s="89" t="s">
        <v>446</v>
      </c>
      <c r="E792" s="89" t="str">
        <f t="shared" si="25"/>
        <v>4月第3周--周4</v>
      </c>
      <c r="F792" s="92" t="s">
        <v>27</v>
      </c>
      <c r="G792" s="92" t="s">
        <v>104</v>
      </c>
      <c r="H792" s="92" t="str">
        <f>_xlfn.XLOOKUP(O792,匹配表1065!T:T,匹配表1065!W:W)</f>
        <v>临沂市</v>
      </c>
      <c r="I792" s="89" t="str">
        <f>_xlfn.XLOOKUP(O792,匹配表1065!T:T,匹配表1065!X:X)</f>
        <v>PME2045</v>
      </c>
      <c r="J792" s="92" t="s">
        <v>116</v>
      </c>
      <c r="K792" s="89" cm="1">
        <f ca="1" t="array" ref="K792:L792">_xlfn.XLOOKUP(J792,匹配表1065!Y:Y,匹配表1065!AA:AB)</f>
        <v>13</v>
      </c>
      <c r="L792" s="89" t="str">
        <v>3个月以上</v>
      </c>
      <c r="M792" s="92" t="s">
        <v>30</v>
      </c>
      <c r="N792" s="92">
        <v>1</v>
      </c>
      <c r="O792" s="93" t="str">
        <f>_xlfn.XLOOKUP(P792,匹配表1065!U:U,匹配表1065!T:T)</f>
        <v>HO00001523</v>
      </c>
      <c r="P792" s="89" t="s">
        <v>238</v>
      </c>
      <c r="Q792" s="92" t="s">
        <v>239</v>
      </c>
      <c r="R792" s="89" t="str">
        <f>_xlfn.XLOOKUP(Q792,匹配表1065!L:L,匹配表1065!O:O)</f>
        <v>A</v>
      </c>
      <c r="S792" s="93" t="str">
        <f>IFERROR(_xlfn.XLOOKUP(Q792,匹配表1065!AI:AI,匹配表1065!AJ:AJ),"绿标")</f>
        <v>绿标</v>
      </c>
      <c r="T792" s="93" t="str" cm="1">
        <f t="array" ref="T792:U792">_xlfn.XLOOKUP(Q792,匹配表1065!L:L,匹配表1065!M:N)</f>
        <v>头痛</v>
      </c>
      <c r="U792" s="94" t="str">
        <v>神经内科</v>
      </c>
      <c r="V792" s="95" t="s">
        <v>67</v>
      </c>
      <c r="W792" s="93">
        <f>_xlfn.XLOOKUP(M792,匹配表1065!D:D,匹配表1065!F:F)*N792</f>
        <v>12</v>
      </c>
    </row>
    <row r="793" customHeight="1" spans="1:23">
      <c r="A793" s="89" t="s">
        <v>25</v>
      </c>
      <c r="B793" s="90">
        <v>46128</v>
      </c>
      <c r="C793" s="91" t="str">
        <f t="shared" si="24"/>
        <v>4月第3周</v>
      </c>
      <c r="D793" s="89" t="s">
        <v>446</v>
      </c>
      <c r="E793" s="89" t="str">
        <f t="shared" si="25"/>
        <v>4月第3周--周4</v>
      </c>
      <c r="F793" s="92" t="s">
        <v>27</v>
      </c>
      <c r="G793" s="92" t="s">
        <v>104</v>
      </c>
      <c r="H793" s="92" t="str">
        <f>_xlfn.XLOOKUP(O793,匹配表1065!T:T,匹配表1065!W:W)</f>
        <v>济南市</v>
      </c>
      <c r="I793" s="89" t="str">
        <f>_xlfn.XLOOKUP(O793,匹配表1065!T:T,匹配表1065!X:X)</f>
        <v>PME2025</v>
      </c>
      <c r="J793" s="92" t="s">
        <v>111</v>
      </c>
      <c r="K793" s="89" cm="1">
        <f ca="1" t="array" ref="K793:L793">_xlfn.XLOOKUP(J793,匹配表1065!Y:Y,匹配表1065!AA:AB)</f>
        <v>30</v>
      </c>
      <c r="L793" s="89" t="str">
        <v>3个月以上</v>
      </c>
      <c r="M793" s="92" t="s">
        <v>30</v>
      </c>
      <c r="N793" s="92">
        <v>1</v>
      </c>
      <c r="O793" s="93" t="str">
        <f>_xlfn.XLOOKUP(P793,匹配表1065!U:U,匹配表1065!T:T)</f>
        <v>HO00001400</v>
      </c>
      <c r="P793" s="89" t="s">
        <v>112</v>
      </c>
      <c r="Q793" s="92" t="s">
        <v>309</v>
      </c>
      <c r="R793" s="89" t="str">
        <f>_xlfn.XLOOKUP(Q793,匹配表1065!L:L,匹配表1065!O:O)</f>
        <v>A</v>
      </c>
      <c r="S793" s="93" t="str">
        <f>IFERROR(_xlfn.XLOOKUP(Q793,匹配表1065!AI:AI,匹配表1065!AJ:AJ),"绿标")</f>
        <v>红标</v>
      </c>
      <c r="T793" s="93" t="str" cm="1">
        <f t="array" ref="T793:U793">_xlfn.XLOOKUP(Q793,匹配表1065!L:L,匹配表1065!M:N)</f>
        <v>头痛</v>
      </c>
      <c r="U793" s="94" t="str">
        <v>神经内科</v>
      </c>
      <c r="V793" s="95" t="s">
        <v>67</v>
      </c>
      <c r="W793" s="93">
        <f>_xlfn.XLOOKUP(M793,匹配表1065!D:D,匹配表1065!F:F)*N793</f>
        <v>12</v>
      </c>
    </row>
    <row r="794" customHeight="1" spans="1:23">
      <c r="A794" s="89" t="s">
        <v>25</v>
      </c>
      <c r="B794" s="90">
        <v>46128</v>
      </c>
      <c r="C794" s="91" t="str">
        <f t="shared" si="24"/>
        <v>4月第3周</v>
      </c>
      <c r="D794" s="89" t="s">
        <v>446</v>
      </c>
      <c r="E794" s="89" t="str">
        <f t="shared" si="25"/>
        <v>4月第3周--周4</v>
      </c>
      <c r="F794" s="92" t="s">
        <v>27</v>
      </c>
      <c r="G794" s="92" t="s">
        <v>104</v>
      </c>
      <c r="H794" s="92" t="str">
        <f>_xlfn.XLOOKUP(O794,匹配表1065!T:T,匹配表1065!W:W)</f>
        <v>济南市</v>
      </c>
      <c r="I794" s="89" t="str">
        <f>_xlfn.XLOOKUP(O794,匹配表1065!T:T,匹配表1065!X:X)</f>
        <v>PME2025</v>
      </c>
      <c r="J794" s="92" t="s">
        <v>111</v>
      </c>
      <c r="K794" s="89" cm="1">
        <f ca="1" t="array" ref="K794:L794">_xlfn.XLOOKUP(J794,匹配表1065!Y:Y,匹配表1065!AA:AB)</f>
        <v>30</v>
      </c>
      <c r="L794" s="89" t="str">
        <v>3个月以上</v>
      </c>
      <c r="M794" s="92" t="s">
        <v>55</v>
      </c>
      <c r="N794" s="92">
        <v>1</v>
      </c>
      <c r="O794" s="93" t="str">
        <f>_xlfn.XLOOKUP(P794,匹配表1065!U:U,匹配表1065!T:T)</f>
        <v>HO00001400</v>
      </c>
      <c r="P794" s="89" t="s">
        <v>112</v>
      </c>
      <c r="Q794" s="92" t="s">
        <v>115</v>
      </c>
      <c r="R794" s="89" t="str">
        <f>_xlfn.XLOOKUP(Q794,匹配表1065!L:L,匹配表1065!O:O)</f>
        <v>B</v>
      </c>
      <c r="S794" s="93" t="str">
        <f>IFERROR(_xlfn.XLOOKUP(Q794,匹配表1065!AI:AI,匹配表1065!AJ:AJ),"绿标")</f>
        <v>绿标</v>
      </c>
      <c r="T794" s="93" t="str" cm="1">
        <f t="array" ref="T794:U794">_xlfn.XLOOKUP(Q794,匹配表1065!L:L,匹配表1065!M:N)</f>
        <v>癫痫</v>
      </c>
      <c r="U794" s="94" t="str">
        <v>神经内科</v>
      </c>
      <c r="V794" s="95" t="s">
        <v>33</v>
      </c>
      <c r="W794" s="93">
        <f>_xlfn.XLOOKUP(M794,匹配表1065!D:D,匹配表1065!F:F)*N794</f>
        <v>8</v>
      </c>
    </row>
    <row r="795" customHeight="1" spans="1:23">
      <c r="A795" s="89" t="s">
        <v>25</v>
      </c>
      <c r="B795" s="90">
        <v>46128</v>
      </c>
      <c r="C795" s="91" t="str">
        <f t="shared" si="24"/>
        <v>4月第3周</v>
      </c>
      <c r="D795" s="89" t="s">
        <v>446</v>
      </c>
      <c r="E795" s="89" t="str">
        <f t="shared" si="25"/>
        <v>4月第3周--周4</v>
      </c>
      <c r="F795" s="92" t="s">
        <v>27</v>
      </c>
      <c r="G795" s="92" t="s">
        <v>104</v>
      </c>
      <c r="H795" s="92" t="str">
        <f>_xlfn.XLOOKUP(O795,匹配表1065!T:T,匹配表1065!W:W)</f>
        <v>济南市</v>
      </c>
      <c r="I795" s="89" t="str">
        <f>_xlfn.XLOOKUP(O795,匹配表1065!T:T,匹配表1065!X:X)</f>
        <v>PME2025</v>
      </c>
      <c r="J795" s="92" t="s">
        <v>111</v>
      </c>
      <c r="K795" s="89" cm="1">
        <f ca="1" t="array" ref="K795:L795">_xlfn.XLOOKUP(J795,匹配表1065!Y:Y,匹配表1065!AA:AB)</f>
        <v>30</v>
      </c>
      <c r="L795" s="89" t="str">
        <v>3个月以上</v>
      </c>
      <c r="M795" s="92" t="s">
        <v>35</v>
      </c>
      <c r="N795" s="92">
        <v>2</v>
      </c>
      <c r="O795" s="93" t="str">
        <f>_xlfn.XLOOKUP(P795,匹配表1065!U:U,匹配表1065!T:T)</f>
        <v>HO00001400</v>
      </c>
      <c r="P795" s="89" t="s">
        <v>112</v>
      </c>
      <c r="Q795" s="92" t="s">
        <v>114</v>
      </c>
      <c r="R795" s="89" t="str">
        <f>_xlfn.XLOOKUP(Q795,匹配表1065!L:L,匹配表1065!O:O)</f>
        <v>A</v>
      </c>
      <c r="S795" s="93" t="str">
        <f>IFERROR(_xlfn.XLOOKUP(Q795,匹配表1065!AI:AI,匹配表1065!AJ:AJ),"绿标")</f>
        <v>绿标</v>
      </c>
      <c r="T795" s="93" t="str" cm="1">
        <f t="array" ref="T795:U795">_xlfn.XLOOKUP(Q795,匹配表1065!L:L,匹配表1065!M:N)</f>
        <v>头痛</v>
      </c>
      <c r="U795" s="94" t="str">
        <v>神经内科</v>
      </c>
      <c r="V795" s="95" t="s">
        <v>58</v>
      </c>
      <c r="W795" s="93">
        <f>_xlfn.XLOOKUP(M795,匹配表1065!D:D,匹配表1065!F:F)*N795</f>
        <v>8</v>
      </c>
    </row>
    <row r="796" customHeight="1" spans="1:23">
      <c r="A796" s="89" t="s">
        <v>25</v>
      </c>
      <c r="B796" s="90">
        <v>46128</v>
      </c>
      <c r="C796" s="91" t="str">
        <f t="shared" si="24"/>
        <v>4月第3周</v>
      </c>
      <c r="D796" s="89" t="s">
        <v>446</v>
      </c>
      <c r="E796" s="89" t="str">
        <f t="shared" si="25"/>
        <v>4月第3周--周4</v>
      </c>
      <c r="F796" s="92" t="s">
        <v>27</v>
      </c>
      <c r="G796" s="92" t="s">
        <v>104</v>
      </c>
      <c r="H796" s="92" t="str">
        <f>_xlfn.XLOOKUP(O796,匹配表1065!T:T,匹配表1065!W:W)</f>
        <v>济南市</v>
      </c>
      <c r="I796" s="89" t="str">
        <f>_xlfn.XLOOKUP(O796,匹配表1065!T:T,匹配表1065!X:X)</f>
        <v>PME2025</v>
      </c>
      <c r="J796" s="92" t="s">
        <v>111</v>
      </c>
      <c r="K796" s="89" cm="1">
        <f ca="1" t="array" ref="K796:L796">_xlfn.XLOOKUP(J796,匹配表1065!Y:Y,匹配表1065!AA:AB)</f>
        <v>30</v>
      </c>
      <c r="L796" s="89" t="str">
        <v>3个月以上</v>
      </c>
      <c r="M796" s="92" t="s">
        <v>35</v>
      </c>
      <c r="N796" s="92">
        <v>1</v>
      </c>
      <c r="O796" s="93" t="str">
        <f>_xlfn.XLOOKUP(P796,匹配表1065!U:U,匹配表1065!T:T)</f>
        <v>HO00394630</v>
      </c>
      <c r="P796" s="89" t="s">
        <v>462</v>
      </c>
      <c r="Q796" s="92" t="s">
        <v>463</v>
      </c>
      <c r="R796" s="89" t="str">
        <f>_xlfn.XLOOKUP(Q796,匹配表1065!L:L,匹配表1065!O:O)</f>
        <v>C</v>
      </c>
      <c r="S796" s="93" t="str">
        <f>IFERROR(_xlfn.XLOOKUP(Q796,匹配表1065!AI:AI,匹配表1065!AJ:AJ),"绿标")</f>
        <v>绿标</v>
      </c>
      <c r="T796" s="93" t="str" cm="1">
        <f t="array" ref="T796:U796">_xlfn.XLOOKUP(Q796,匹配表1065!L:L,匹配表1065!M:N)</f>
        <v>眩晕</v>
      </c>
      <c r="U796" s="94" t="str">
        <v>神经内科</v>
      </c>
      <c r="V796" s="95" t="s">
        <v>58</v>
      </c>
      <c r="W796" s="93">
        <f>_xlfn.XLOOKUP(M796,匹配表1065!D:D,匹配表1065!F:F)*N796</f>
        <v>4</v>
      </c>
    </row>
    <row r="797" customHeight="1" spans="1:23">
      <c r="A797" s="89" t="s">
        <v>25</v>
      </c>
      <c r="B797" s="90">
        <v>46128</v>
      </c>
      <c r="C797" s="91" t="str">
        <f t="shared" si="24"/>
        <v>4月第3周</v>
      </c>
      <c r="D797" s="89" t="s">
        <v>446</v>
      </c>
      <c r="E797" s="89" t="str">
        <f t="shared" si="25"/>
        <v>4月第3周--周4</v>
      </c>
      <c r="F797" s="92" t="s">
        <v>27</v>
      </c>
      <c r="G797" s="92" t="s">
        <v>104</v>
      </c>
      <c r="H797" s="92" t="str">
        <f>_xlfn.XLOOKUP(O797,匹配表1065!T:T,匹配表1065!W:W)</f>
        <v>济南市</v>
      </c>
      <c r="I797" s="89" t="str">
        <f>_xlfn.XLOOKUP(O797,匹配表1065!T:T,匹配表1065!X:X)</f>
        <v>PME2024</v>
      </c>
      <c r="J797" s="92" t="s">
        <v>125</v>
      </c>
      <c r="K797" s="89" cm="1">
        <f ca="1" t="array" ref="K797:L797">_xlfn.XLOOKUP(J797,匹配表1065!Y:Y,匹配表1065!AA:AB)</f>
        <v>9</v>
      </c>
      <c r="L797" s="89" t="str">
        <v>3个月以上</v>
      </c>
      <c r="M797" s="92" t="s">
        <v>30</v>
      </c>
      <c r="N797" s="92">
        <v>1</v>
      </c>
      <c r="O797" s="93" t="str">
        <f>_xlfn.XLOOKUP(P797,匹配表1065!U:U,匹配表1065!T:T)</f>
        <v>HO00001404</v>
      </c>
      <c r="P797" s="89" t="s">
        <v>126</v>
      </c>
      <c r="Q797" s="92" t="s">
        <v>522</v>
      </c>
      <c r="R797" s="89" t="str">
        <f>_xlfn.XLOOKUP(Q797,匹配表1065!L:L,匹配表1065!O:O)</f>
        <v>B</v>
      </c>
      <c r="S797" s="93" t="str">
        <f>IFERROR(_xlfn.XLOOKUP(Q797,匹配表1065!AI:AI,匹配表1065!AJ:AJ),"绿标")</f>
        <v>绿标</v>
      </c>
      <c r="T797" s="93" t="str" cm="1">
        <f t="array" ref="T797:U797">_xlfn.XLOOKUP(Q797,匹配表1065!L:L,匹配表1065!M:N)</f>
        <v>脑血管</v>
      </c>
      <c r="U797" s="94" t="str">
        <v>神经内科</v>
      </c>
      <c r="V797" s="95" t="s">
        <v>67</v>
      </c>
      <c r="W797" s="93">
        <f>_xlfn.XLOOKUP(M797,匹配表1065!D:D,匹配表1065!F:F)*N797</f>
        <v>12</v>
      </c>
    </row>
    <row r="798" customHeight="1" spans="1:23">
      <c r="A798" s="89" t="s">
        <v>25</v>
      </c>
      <c r="B798" s="90">
        <v>46128</v>
      </c>
      <c r="C798" s="91" t="str">
        <f t="shared" si="24"/>
        <v>4月第3周</v>
      </c>
      <c r="D798" s="89" t="s">
        <v>446</v>
      </c>
      <c r="E798" s="89" t="str">
        <f t="shared" si="25"/>
        <v>4月第3周--周4</v>
      </c>
      <c r="F798" s="92" t="s">
        <v>27</v>
      </c>
      <c r="G798" s="92" t="s">
        <v>104</v>
      </c>
      <c r="H798" s="92" t="str">
        <f>_xlfn.XLOOKUP(O798,匹配表1065!T:T,匹配表1065!W:W)</f>
        <v>济南市</v>
      </c>
      <c r="I798" s="89" t="str">
        <f>_xlfn.XLOOKUP(O798,匹配表1065!T:T,匹配表1065!X:X)</f>
        <v>PME2024</v>
      </c>
      <c r="J798" s="92" t="s">
        <v>125</v>
      </c>
      <c r="K798" s="89" cm="1">
        <f ca="1" t="array" ref="K798:L798">_xlfn.XLOOKUP(J798,匹配表1065!Y:Y,匹配表1065!AA:AB)</f>
        <v>9</v>
      </c>
      <c r="L798" s="89" t="str">
        <v>3个月以上</v>
      </c>
      <c r="M798" s="92" t="s">
        <v>133</v>
      </c>
      <c r="N798" s="92">
        <v>1</v>
      </c>
      <c r="O798" s="93" t="str">
        <f>_xlfn.XLOOKUP(P798,匹配表1065!U:U,匹配表1065!T:T)</f>
        <v>HO00001404</v>
      </c>
      <c r="P798" s="89" t="s">
        <v>126</v>
      </c>
      <c r="Q798" s="92" t="s">
        <v>523</v>
      </c>
      <c r="R798" s="89" t="str">
        <f>_xlfn.XLOOKUP(Q798,匹配表1065!L:L,匹配表1065!O:O)</f>
        <v>B</v>
      </c>
      <c r="S798" s="93" t="str">
        <f>IFERROR(_xlfn.XLOOKUP(Q798,匹配表1065!AI:AI,匹配表1065!AJ:AJ),"绿标")</f>
        <v>绿标</v>
      </c>
      <c r="T798" s="93" t="str" cm="1">
        <f t="array" ref="T798:U798">_xlfn.XLOOKUP(Q798,匹配表1065!L:L,匹配表1065!M:N)</f>
        <v>脑血管</v>
      </c>
      <c r="U798" s="94" t="str">
        <v>神经内科</v>
      </c>
      <c r="V798" s="95" t="s">
        <v>58</v>
      </c>
      <c r="W798" s="93">
        <f>_xlfn.XLOOKUP(M798,匹配表1065!D:D,匹配表1065!F:F)*N798</f>
        <v>1</v>
      </c>
    </row>
    <row r="799" customHeight="1" spans="1:23">
      <c r="A799" s="89" t="s">
        <v>25</v>
      </c>
      <c r="B799" s="90">
        <v>46128</v>
      </c>
      <c r="C799" s="91" t="str">
        <f t="shared" si="24"/>
        <v>4月第3周</v>
      </c>
      <c r="D799" s="89" t="s">
        <v>446</v>
      </c>
      <c r="E799" s="89" t="str">
        <f t="shared" si="25"/>
        <v>4月第3周--周4</v>
      </c>
      <c r="F799" s="92" t="s">
        <v>27</v>
      </c>
      <c r="G799" s="92" t="s">
        <v>104</v>
      </c>
      <c r="H799" s="92" t="str">
        <f>_xlfn.XLOOKUP(O799,匹配表1065!T:T,匹配表1065!W:W)</f>
        <v>聊城市</v>
      </c>
      <c r="I799" s="89" t="str">
        <f>_xlfn.XLOOKUP(O799,匹配表1065!T:T,匹配表1065!X:X)</f>
        <v>PME2046</v>
      </c>
      <c r="J799" s="92" t="s">
        <v>108</v>
      </c>
      <c r="K799" s="89" cm="1">
        <f ca="1" t="array" ref="K799:L799">_xlfn.XLOOKUP(J799,匹配表1065!Y:Y,匹配表1065!AA:AB)</f>
        <v>8</v>
      </c>
      <c r="L799" s="89" t="str">
        <v>3个月以上</v>
      </c>
      <c r="M799" s="92" t="s">
        <v>30</v>
      </c>
      <c r="N799" s="92">
        <v>1</v>
      </c>
      <c r="O799" s="93" t="str">
        <f>_xlfn.XLOOKUP(P799,匹配表1065!U:U,匹配表1065!T:T)</f>
        <v>HO00001415</v>
      </c>
      <c r="P799" s="89" t="s">
        <v>109</v>
      </c>
      <c r="Q799" s="92" t="s">
        <v>524</v>
      </c>
      <c r="R799" s="89" t="str">
        <f>_xlfn.XLOOKUP(Q799,匹配表1065!L:L,匹配表1065!O:O)</f>
        <v>B</v>
      </c>
      <c r="S799" s="93" t="str">
        <f>IFERROR(_xlfn.XLOOKUP(Q799,匹配表1065!AI:AI,匹配表1065!AJ:AJ),"绿标")</f>
        <v>绿标</v>
      </c>
      <c r="T799" s="93" t="str" cm="1">
        <f t="array" ref="T799:U799">_xlfn.XLOOKUP(Q799,匹配表1065!L:L,匹配表1065!M:N)</f>
        <v>脑血管</v>
      </c>
      <c r="U799" s="94" t="str">
        <v>神经内科</v>
      </c>
      <c r="V799" s="95" t="s">
        <v>33</v>
      </c>
      <c r="W799" s="93">
        <f>_xlfn.XLOOKUP(M799,匹配表1065!D:D,匹配表1065!F:F)*N799</f>
        <v>12</v>
      </c>
    </row>
    <row r="800" customHeight="1" spans="1:23">
      <c r="A800" s="89" t="s">
        <v>25</v>
      </c>
      <c r="B800" s="90">
        <v>46128</v>
      </c>
      <c r="C800" s="91" t="str">
        <f t="shared" si="24"/>
        <v>4月第3周</v>
      </c>
      <c r="D800" s="89" t="s">
        <v>446</v>
      </c>
      <c r="E800" s="89" t="str">
        <f t="shared" si="25"/>
        <v>4月第3周--周4</v>
      </c>
      <c r="F800" s="92" t="s">
        <v>27</v>
      </c>
      <c r="G800" s="92" t="s">
        <v>104</v>
      </c>
      <c r="H800" s="92" t="str">
        <f>_xlfn.XLOOKUP(O800,匹配表1065!T:T,匹配表1065!W:W)</f>
        <v>济南市</v>
      </c>
      <c r="I800" s="89" t="str">
        <f>_xlfn.XLOOKUP(O800,匹配表1065!T:T,匹配表1065!X:X)</f>
        <v>PME2044</v>
      </c>
      <c r="J800" s="92" t="s">
        <v>105</v>
      </c>
      <c r="K800" s="89" cm="1">
        <f ca="1" t="array" ref="K800:L800">_xlfn.XLOOKUP(J800,匹配表1065!Y:Y,匹配表1065!AA:AB)</f>
        <v>8</v>
      </c>
      <c r="L800" s="89" t="str">
        <v>3个月以上</v>
      </c>
      <c r="M800" s="92" t="s">
        <v>30</v>
      </c>
      <c r="N800" s="92">
        <v>1</v>
      </c>
      <c r="O800" s="93" t="str">
        <f>_xlfn.XLOOKUP(P800,匹配表1065!U:U,匹配表1065!T:T)</f>
        <v>HO00001401</v>
      </c>
      <c r="P800" s="89" t="s">
        <v>106</v>
      </c>
      <c r="Q800" s="92" t="s">
        <v>525</v>
      </c>
      <c r="R800" s="89" t="str">
        <f>_xlfn.XLOOKUP(Q800,匹配表1065!L:L,匹配表1065!O:O)</f>
        <v>B</v>
      </c>
      <c r="S800" s="93" t="str">
        <f>IFERROR(_xlfn.XLOOKUP(Q800,匹配表1065!AI:AI,匹配表1065!AJ:AJ),"绿标")</f>
        <v>绿标</v>
      </c>
      <c r="T800" s="93" t="str" cm="1">
        <f t="array" ref="T800:U800">_xlfn.XLOOKUP(Q800,匹配表1065!L:L,匹配表1065!M:N)</f>
        <v>脑血管</v>
      </c>
      <c r="U800" s="94" t="str">
        <v>神经内科</v>
      </c>
      <c r="V800" s="95" t="s">
        <v>42</v>
      </c>
      <c r="W800" s="93">
        <f>_xlfn.XLOOKUP(M800,匹配表1065!D:D,匹配表1065!F:F)*N800</f>
        <v>12</v>
      </c>
    </row>
    <row r="801" customHeight="1" spans="1:23">
      <c r="A801" s="89" t="s">
        <v>25</v>
      </c>
      <c r="B801" s="90">
        <v>46128</v>
      </c>
      <c r="C801" s="91" t="str">
        <f t="shared" si="24"/>
        <v>4月第3周</v>
      </c>
      <c r="D801" s="89" t="s">
        <v>446</v>
      </c>
      <c r="E801" s="89" t="str">
        <f t="shared" si="25"/>
        <v>4月第3周--周4</v>
      </c>
      <c r="F801" s="92" t="s">
        <v>27</v>
      </c>
      <c r="G801" s="92" t="s">
        <v>104</v>
      </c>
      <c r="H801" s="92" t="str">
        <f>_xlfn.XLOOKUP(O801,匹配表1065!T:T,匹配表1065!W:W)</f>
        <v>东营市</v>
      </c>
      <c r="I801" s="89" t="str">
        <f>_xlfn.XLOOKUP(O801,匹配表1065!T:T,匹配表1065!X:X)</f>
        <v>PME2028</v>
      </c>
      <c r="J801" s="92" t="s">
        <v>121</v>
      </c>
      <c r="K801" s="89" cm="1">
        <f ca="1" t="array" ref="K801:L801">_xlfn.XLOOKUP(J801,匹配表1065!Y:Y,匹配表1065!AA:AB)</f>
        <v>26</v>
      </c>
      <c r="L801" s="89" t="str">
        <v>3个月以上</v>
      </c>
      <c r="M801" s="92" t="s">
        <v>30</v>
      </c>
      <c r="N801" s="92">
        <v>1</v>
      </c>
      <c r="O801" s="93" t="str">
        <f>_xlfn.XLOOKUP(P801,匹配表1065!U:U,匹配表1065!T:T)</f>
        <v>HO00001462</v>
      </c>
      <c r="P801" s="89" t="s">
        <v>236</v>
      </c>
      <c r="Q801" s="92" t="s">
        <v>237</v>
      </c>
      <c r="R801" s="89" t="str">
        <f>_xlfn.XLOOKUP(Q801,匹配表1065!L:L,匹配表1065!O:O)</f>
        <v>A</v>
      </c>
      <c r="S801" s="93" t="str">
        <f>IFERROR(_xlfn.XLOOKUP(Q801,匹配表1065!AI:AI,匹配表1065!AJ:AJ),"绿标")</f>
        <v>红标</v>
      </c>
      <c r="T801" s="93" t="str" cm="1">
        <f t="array" ref="T801:U801">_xlfn.XLOOKUP(Q801,匹配表1065!L:L,匹配表1065!M:N)</f>
        <v>头痛</v>
      </c>
      <c r="U801" s="94" t="str">
        <v>神经内科</v>
      </c>
      <c r="V801" s="95" t="s">
        <v>67</v>
      </c>
      <c r="W801" s="93">
        <f>_xlfn.XLOOKUP(M801,匹配表1065!D:D,匹配表1065!F:F)*N801</f>
        <v>12</v>
      </c>
    </row>
    <row r="802" customHeight="1" spans="1:23">
      <c r="A802" s="89" t="s">
        <v>25</v>
      </c>
      <c r="B802" s="90">
        <v>46128</v>
      </c>
      <c r="C802" s="91" t="str">
        <f t="shared" si="24"/>
        <v>4月第3周</v>
      </c>
      <c r="D802" s="89" t="s">
        <v>446</v>
      </c>
      <c r="E802" s="89" t="str">
        <f t="shared" si="25"/>
        <v>4月第3周--周4</v>
      </c>
      <c r="F802" s="92" t="s">
        <v>27</v>
      </c>
      <c r="G802" s="92" t="s">
        <v>104</v>
      </c>
      <c r="H802" s="92" t="str">
        <f>_xlfn.XLOOKUP(O802,匹配表1065!T:T,匹配表1065!W:W)</f>
        <v>东营市</v>
      </c>
      <c r="I802" s="89" t="str">
        <f>_xlfn.XLOOKUP(O802,匹配表1065!T:T,匹配表1065!X:X)</f>
        <v>PME2028</v>
      </c>
      <c r="J802" s="92" t="s">
        <v>121</v>
      </c>
      <c r="K802" s="89" cm="1">
        <f ca="1" t="array" ref="K802:L802">_xlfn.XLOOKUP(J802,匹配表1065!Y:Y,匹配表1065!AA:AB)</f>
        <v>26</v>
      </c>
      <c r="L802" s="89" t="str">
        <v>3个月以上</v>
      </c>
      <c r="M802" s="92" t="s">
        <v>30</v>
      </c>
      <c r="N802" s="92">
        <v>1</v>
      </c>
      <c r="O802" s="93" t="str">
        <f>_xlfn.XLOOKUP(P802,匹配表1065!U:U,匹配表1065!T:T)</f>
        <v>HO00001421</v>
      </c>
      <c r="P802" s="89" t="s">
        <v>122</v>
      </c>
      <c r="Q802" s="92" t="s">
        <v>314</v>
      </c>
      <c r="R802" s="89" t="str">
        <f>_xlfn.XLOOKUP(Q802,匹配表1065!L:L,匹配表1065!O:O)</f>
        <v>A</v>
      </c>
      <c r="S802" s="93" t="str">
        <f>IFERROR(_xlfn.XLOOKUP(Q802,匹配表1065!AI:AI,匹配表1065!AJ:AJ),"绿标")</f>
        <v>红标</v>
      </c>
      <c r="T802" s="93" t="str" cm="1">
        <f t="array" ref="T802:U802">_xlfn.XLOOKUP(Q802,匹配表1065!L:L,匹配表1065!M:N)</f>
        <v>头痛</v>
      </c>
      <c r="U802" s="94" t="str">
        <v>神经内科</v>
      </c>
      <c r="V802" s="95" t="s">
        <v>42</v>
      </c>
      <c r="W802" s="93">
        <f>_xlfn.XLOOKUP(M802,匹配表1065!D:D,匹配表1065!F:F)*N802</f>
        <v>12</v>
      </c>
    </row>
    <row r="803" customHeight="1" spans="1:23">
      <c r="A803" s="89" t="s">
        <v>25</v>
      </c>
      <c r="B803" s="90">
        <v>46128</v>
      </c>
      <c r="C803" s="91" t="str">
        <f t="shared" si="24"/>
        <v>4月第3周</v>
      </c>
      <c r="D803" s="89" t="s">
        <v>446</v>
      </c>
      <c r="E803" s="89" t="str">
        <f t="shared" si="25"/>
        <v>4月第3周--周4</v>
      </c>
      <c r="F803" s="92" t="s">
        <v>27</v>
      </c>
      <c r="G803" s="92" t="s">
        <v>104</v>
      </c>
      <c r="H803" s="92" t="str">
        <f>_xlfn.XLOOKUP(O803,匹配表1065!T:T,匹配表1065!W:W)</f>
        <v>济南市</v>
      </c>
      <c r="I803" s="89" t="str">
        <f>_xlfn.XLOOKUP(O803,匹配表1065!T:T,匹配表1065!X:X)</f>
        <v>PME2025</v>
      </c>
      <c r="J803" s="92" t="s">
        <v>128</v>
      </c>
      <c r="K803" s="89" cm="1">
        <f ca="1" t="array" ref="K803:L803">_xlfn.XLOOKUP(J803,匹配表1065!Y:Y,匹配表1065!AA:AB)</f>
        <v>13</v>
      </c>
      <c r="L803" s="89" t="str">
        <v>3个月以上</v>
      </c>
      <c r="M803" s="92" t="s">
        <v>35</v>
      </c>
      <c r="N803" s="92">
        <v>1</v>
      </c>
      <c r="O803" s="93" t="str">
        <f>_xlfn.XLOOKUP(P803,匹配表1065!U:U,匹配表1065!T:T)</f>
        <v>HO00001400</v>
      </c>
      <c r="P803" s="89" t="s">
        <v>112</v>
      </c>
      <c r="Q803" s="92" t="s">
        <v>416</v>
      </c>
      <c r="R803" s="89" t="str">
        <f>_xlfn.XLOOKUP(Q803,匹配表1065!L:L,匹配表1065!O:O)</f>
        <v>C</v>
      </c>
      <c r="S803" s="93" t="str">
        <f>IFERROR(_xlfn.XLOOKUP(Q803,匹配表1065!AI:AI,匹配表1065!AJ:AJ),"绿标")</f>
        <v>绿标</v>
      </c>
      <c r="T803" s="93" t="str" cm="1">
        <f t="array" ref="T803:U803">_xlfn.XLOOKUP(Q803,匹配表1065!L:L,匹配表1065!M:N)</f>
        <v>眩晕</v>
      </c>
      <c r="U803" s="94" t="str">
        <v>耳鼻喉科</v>
      </c>
      <c r="V803" s="95" t="s">
        <v>42</v>
      </c>
      <c r="W803" s="93">
        <f>_xlfn.XLOOKUP(M803,匹配表1065!D:D,匹配表1065!F:F)*N803</f>
        <v>4</v>
      </c>
    </row>
    <row r="804" customHeight="1" spans="1:23">
      <c r="A804" s="89" t="s">
        <v>25</v>
      </c>
      <c r="B804" s="90">
        <v>46128</v>
      </c>
      <c r="C804" s="91" t="str">
        <f t="shared" si="24"/>
        <v>4月第3周</v>
      </c>
      <c r="D804" s="89" t="s">
        <v>446</v>
      </c>
      <c r="E804" s="89" t="str">
        <f t="shared" si="25"/>
        <v>4月第3周--周4</v>
      </c>
      <c r="F804" s="92" t="s">
        <v>27</v>
      </c>
      <c r="G804" s="92" t="s">
        <v>104</v>
      </c>
      <c r="H804" s="92" t="str">
        <f>_xlfn.XLOOKUP(O804,匹配表1065!T:T,匹配表1065!W:W)</f>
        <v>济南市</v>
      </c>
      <c r="I804" s="89" t="str">
        <f>_xlfn.XLOOKUP(O804,匹配表1065!T:T,匹配表1065!X:X)</f>
        <v>PME2025</v>
      </c>
      <c r="J804" s="92" t="s">
        <v>128</v>
      </c>
      <c r="K804" s="89" cm="1">
        <f ca="1" t="array" ref="K804:L804">_xlfn.XLOOKUP(J804,匹配表1065!Y:Y,匹配表1065!AA:AB)</f>
        <v>13</v>
      </c>
      <c r="L804" s="89" t="str">
        <v>3个月以上</v>
      </c>
      <c r="M804" s="92" t="s">
        <v>35</v>
      </c>
      <c r="N804" s="92">
        <v>2</v>
      </c>
      <c r="O804" s="93" t="str">
        <f>_xlfn.XLOOKUP(P804,匹配表1065!U:U,匹配表1065!T:T)</f>
        <v>HO00001400</v>
      </c>
      <c r="P804" s="89" t="s">
        <v>112</v>
      </c>
      <c r="Q804" s="92" t="s">
        <v>131</v>
      </c>
      <c r="R804" s="89" t="str">
        <f>_xlfn.XLOOKUP(Q804,匹配表1065!L:L,匹配表1065!O:O)</f>
        <v>B</v>
      </c>
      <c r="S804" s="93" t="str">
        <f>IFERROR(_xlfn.XLOOKUP(Q804,匹配表1065!AI:AI,匹配表1065!AJ:AJ),"绿标")</f>
        <v>红标</v>
      </c>
      <c r="T804" s="93" t="str" cm="1">
        <f t="array" ref="T804:U804">_xlfn.XLOOKUP(Q804,匹配表1065!L:L,匹配表1065!M:N)</f>
        <v>脑血管</v>
      </c>
      <c r="U804" s="94" t="str">
        <v>神经内科</v>
      </c>
      <c r="V804" s="95" t="s">
        <v>58</v>
      </c>
      <c r="W804" s="93">
        <f>_xlfn.XLOOKUP(M804,匹配表1065!D:D,匹配表1065!F:F)*N804</f>
        <v>8</v>
      </c>
    </row>
    <row r="805" customHeight="1" spans="1:23">
      <c r="A805" s="89" t="s">
        <v>25</v>
      </c>
      <c r="B805" s="90">
        <v>46128</v>
      </c>
      <c r="C805" s="91" t="str">
        <f t="shared" si="24"/>
        <v>4月第3周</v>
      </c>
      <c r="D805" s="89" t="s">
        <v>446</v>
      </c>
      <c r="E805" s="89" t="str">
        <f t="shared" si="25"/>
        <v>4月第3周--周4</v>
      </c>
      <c r="F805" s="92" t="s">
        <v>27</v>
      </c>
      <c r="G805" s="92" t="s">
        <v>104</v>
      </c>
      <c r="H805" s="92" t="str">
        <f>_xlfn.XLOOKUP(O805,匹配表1065!T:T,匹配表1065!W:W)</f>
        <v>济南市</v>
      </c>
      <c r="I805" s="89" t="str">
        <f>_xlfn.XLOOKUP(O805,匹配表1065!T:T,匹配表1065!X:X)</f>
        <v>PME2025</v>
      </c>
      <c r="J805" s="92" t="s">
        <v>128</v>
      </c>
      <c r="K805" s="89" cm="1">
        <f ca="1" t="array" ref="K805:L805">_xlfn.XLOOKUP(J805,匹配表1065!Y:Y,匹配表1065!AA:AB)</f>
        <v>13</v>
      </c>
      <c r="L805" s="89" t="str">
        <v>3个月以上</v>
      </c>
      <c r="M805" s="92" t="s">
        <v>30</v>
      </c>
      <c r="N805" s="92">
        <v>1</v>
      </c>
      <c r="O805" s="93" t="str">
        <f>_xlfn.XLOOKUP(P805,匹配表1065!U:U,匹配表1065!T:T)</f>
        <v>HO00001400</v>
      </c>
      <c r="P805" s="89" t="s">
        <v>112</v>
      </c>
      <c r="Q805" s="92" t="s">
        <v>242</v>
      </c>
      <c r="R805" s="89" t="str">
        <f>_xlfn.XLOOKUP(Q805,匹配表1065!L:L,匹配表1065!O:O)</f>
        <v>B</v>
      </c>
      <c r="S805" s="93" t="str">
        <f>IFERROR(_xlfn.XLOOKUP(Q805,匹配表1065!AI:AI,匹配表1065!AJ:AJ),"绿标")</f>
        <v>绿标</v>
      </c>
      <c r="T805" s="93" t="str" cm="1">
        <f t="array" ref="T805:U805">_xlfn.XLOOKUP(Q805,匹配表1065!L:L,匹配表1065!M:N)</f>
        <v>癫痫</v>
      </c>
      <c r="U805" s="94" t="str">
        <v>神经内科</v>
      </c>
      <c r="V805" s="95" t="s">
        <v>33</v>
      </c>
      <c r="W805" s="93">
        <f>_xlfn.XLOOKUP(M805,匹配表1065!D:D,匹配表1065!F:F)*N805</f>
        <v>12</v>
      </c>
    </row>
    <row r="806" customHeight="1" spans="1:23">
      <c r="A806" s="89" t="s">
        <v>25</v>
      </c>
      <c r="B806" s="90">
        <v>46128</v>
      </c>
      <c r="C806" s="91" t="str">
        <f t="shared" si="24"/>
        <v>4月第3周</v>
      </c>
      <c r="D806" s="89" t="s">
        <v>446</v>
      </c>
      <c r="E806" s="89" t="str">
        <f t="shared" si="25"/>
        <v>4月第3周--周4</v>
      </c>
      <c r="F806" s="92" t="s">
        <v>27</v>
      </c>
      <c r="G806" s="92" t="s">
        <v>104</v>
      </c>
      <c r="H806" s="92" t="str">
        <f>_xlfn.XLOOKUP(O806,匹配表1065!T:T,匹配表1065!W:W)</f>
        <v>济南市</v>
      </c>
      <c r="I806" s="89" t="str">
        <f>_xlfn.XLOOKUP(O806,匹配表1065!T:T,匹配表1065!X:X)</f>
        <v>PME2025</v>
      </c>
      <c r="J806" s="92" t="s">
        <v>128</v>
      </c>
      <c r="K806" s="89" cm="1">
        <f ca="1" t="array" ref="K806:L806">_xlfn.XLOOKUP(J806,匹配表1065!Y:Y,匹配表1065!AA:AB)</f>
        <v>13</v>
      </c>
      <c r="L806" s="89" t="str">
        <v>3个月以上</v>
      </c>
      <c r="M806" s="92" t="s">
        <v>35</v>
      </c>
      <c r="N806" s="92">
        <v>1</v>
      </c>
      <c r="O806" s="93" t="str">
        <f>_xlfn.XLOOKUP(P806,匹配表1065!U:U,匹配表1065!T:T)</f>
        <v>HO00001400</v>
      </c>
      <c r="P806" s="89" t="s">
        <v>112</v>
      </c>
      <c r="Q806" s="92" t="s">
        <v>417</v>
      </c>
      <c r="R806" s="89" t="str">
        <f>_xlfn.XLOOKUP(Q806,匹配表1065!L:L,匹配表1065!O:O)</f>
        <v>D</v>
      </c>
      <c r="S806" s="93" t="str">
        <f>IFERROR(_xlfn.XLOOKUP(Q806,匹配表1065!AI:AI,匹配表1065!AJ:AJ),"绿标")</f>
        <v>绿标</v>
      </c>
      <c r="T806" s="93" t="str" cm="1">
        <f t="array" ref="T806:U806">_xlfn.XLOOKUP(Q806,匹配表1065!L:L,匹配表1065!M:N)</f>
        <v>抑郁焦虑</v>
      </c>
      <c r="U806" s="94" t="str">
        <v>精神心理科</v>
      </c>
      <c r="V806" s="95" t="s">
        <v>58</v>
      </c>
      <c r="W806" s="93">
        <f>_xlfn.XLOOKUP(M806,匹配表1065!D:D,匹配表1065!F:F)*N806</f>
        <v>4</v>
      </c>
    </row>
    <row r="807" customHeight="1" spans="1:23">
      <c r="A807" s="89" t="s">
        <v>25</v>
      </c>
      <c r="B807" s="90">
        <v>46128</v>
      </c>
      <c r="C807" s="91" t="str">
        <f t="shared" si="24"/>
        <v>4月第3周</v>
      </c>
      <c r="D807" s="89" t="s">
        <v>446</v>
      </c>
      <c r="E807" s="89" t="str">
        <f t="shared" si="25"/>
        <v>4月第3周--周4</v>
      </c>
      <c r="F807" s="92" t="s">
        <v>27</v>
      </c>
      <c r="G807" s="92" t="s">
        <v>28</v>
      </c>
      <c r="H807" s="92" t="str">
        <f>_xlfn.XLOOKUP(O807,匹配表1065!T:T,匹配表1065!W:W)</f>
        <v>南京市</v>
      </c>
      <c r="I807" s="89" t="str">
        <f>_xlfn.XLOOKUP(O807,匹配表1065!T:T,匹配表1065!X:X)</f>
        <v>PME2039</v>
      </c>
      <c r="J807" s="92" t="s">
        <v>39</v>
      </c>
      <c r="K807" s="89" cm="1">
        <f ca="1" t="array" ref="K807:L807">_xlfn.XLOOKUP(J807,匹配表1065!Y:Y,匹配表1065!AA:AB)</f>
        <v>7</v>
      </c>
      <c r="L807" s="89" t="str">
        <v>3个月以上</v>
      </c>
      <c r="M807" s="92" t="s">
        <v>30</v>
      </c>
      <c r="N807" s="92">
        <v>1</v>
      </c>
      <c r="O807" s="93" t="str">
        <f>_xlfn.XLOOKUP(P807,匹配表1065!U:U,匹配表1065!T:T)</f>
        <v>HO00000971</v>
      </c>
      <c r="P807" s="89" t="s">
        <v>40</v>
      </c>
      <c r="Q807" s="92" t="s">
        <v>41</v>
      </c>
      <c r="R807" s="89" t="str">
        <f>_xlfn.XLOOKUP(Q807,匹配表1065!L:L,匹配表1065!O:O)</f>
        <v>A</v>
      </c>
      <c r="S807" s="93" t="str">
        <f>IFERROR(_xlfn.XLOOKUP(Q807,匹配表1065!AI:AI,匹配表1065!AJ:AJ),"绿标")</f>
        <v>绿标</v>
      </c>
      <c r="T807" s="93" t="str" cm="1">
        <f t="array" ref="T807:U807">_xlfn.XLOOKUP(Q807,匹配表1065!L:L,匹配表1065!M:N)</f>
        <v>头痛</v>
      </c>
      <c r="U807" s="94" t="str">
        <v>神经内科</v>
      </c>
      <c r="V807" s="95" t="s">
        <v>42</v>
      </c>
      <c r="W807" s="93">
        <f>_xlfn.XLOOKUP(M807,匹配表1065!D:D,匹配表1065!F:F)*N807</f>
        <v>12</v>
      </c>
    </row>
    <row r="808" customHeight="1" spans="1:23">
      <c r="A808" s="89" t="s">
        <v>25</v>
      </c>
      <c r="B808" s="90">
        <v>46128</v>
      </c>
      <c r="C808" s="91" t="str">
        <f t="shared" si="24"/>
        <v>4月第3周</v>
      </c>
      <c r="D808" s="89" t="s">
        <v>446</v>
      </c>
      <c r="E808" s="89" t="str">
        <f t="shared" si="25"/>
        <v>4月第3周--周4</v>
      </c>
      <c r="F808" s="92" t="s">
        <v>27</v>
      </c>
      <c r="G808" s="92" t="s">
        <v>28</v>
      </c>
      <c r="H808" s="92" t="str">
        <f>_xlfn.XLOOKUP(O808,匹配表1065!T:T,匹配表1065!W:W)</f>
        <v>扬州市</v>
      </c>
      <c r="I808" s="89" t="str">
        <f>_xlfn.XLOOKUP(O808,匹配表1065!T:T,匹配表1065!X:X)</f>
        <v>PME2012</v>
      </c>
      <c r="J808" s="92" t="s">
        <v>60</v>
      </c>
      <c r="K808" s="89" cm="1">
        <f ca="1" t="array" ref="K808:L808">_xlfn.XLOOKUP(J808,匹配表1065!Y:Y,匹配表1065!AA:AB)</f>
        <v>13</v>
      </c>
      <c r="L808" s="89" t="str">
        <v>3个月以上</v>
      </c>
      <c r="M808" s="92" t="s">
        <v>30</v>
      </c>
      <c r="N808" s="92">
        <v>1</v>
      </c>
      <c r="O808" s="93" t="str">
        <f>_xlfn.XLOOKUP(P808,匹配表1065!U:U,匹配表1065!T:T)</f>
        <v>HO00041526</v>
      </c>
      <c r="P808" s="89" t="s">
        <v>407</v>
      </c>
      <c r="Q808" s="92" t="s">
        <v>408</v>
      </c>
      <c r="R808" s="89" t="str">
        <f>_xlfn.XLOOKUP(Q808,匹配表1065!L:L,匹配表1065!O:O)</f>
        <v>C</v>
      </c>
      <c r="S808" s="93" t="str">
        <f>IFERROR(_xlfn.XLOOKUP(Q808,匹配表1065!AI:AI,匹配表1065!AJ:AJ),"绿标")</f>
        <v>红标</v>
      </c>
      <c r="T808" s="93" t="str" cm="1">
        <f t="array" ref="T808:U808">_xlfn.XLOOKUP(Q808,匹配表1065!L:L,匹配表1065!M:N)</f>
        <v>眩晕</v>
      </c>
      <c r="U808" s="94" t="str">
        <v>神经内科</v>
      </c>
      <c r="V808" s="95" t="s">
        <v>67</v>
      </c>
      <c r="W808" s="93">
        <f>_xlfn.XLOOKUP(M808,匹配表1065!D:D,匹配表1065!F:F)*N808</f>
        <v>12</v>
      </c>
    </row>
    <row r="809" customHeight="1" spans="1:23">
      <c r="A809" s="89" t="s">
        <v>25</v>
      </c>
      <c r="B809" s="90">
        <v>46128</v>
      </c>
      <c r="C809" s="91" t="str">
        <f t="shared" si="24"/>
        <v>4月第3周</v>
      </c>
      <c r="D809" s="89" t="s">
        <v>446</v>
      </c>
      <c r="E809" s="89" t="str">
        <f t="shared" si="25"/>
        <v>4月第3周--周4</v>
      </c>
      <c r="F809" s="92" t="s">
        <v>27</v>
      </c>
      <c r="G809" s="92" t="s">
        <v>28</v>
      </c>
      <c r="H809" s="92" t="str">
        <f>_xlfn.XLOOKUP(O809,匹配表1065!T:T,匹配表1065!W:W)</f>
        <v>扬州市</v>
      </c>
      <c r="I809" s="89" t="str">
        <f>_xlfn.XLOOKUP(O809,匹配表1065!T:T,匹配表1065!X:X)</f>
        <v>PME2012</v>
      </c>
      <c r="J809" s="92" t="s">
        <v>60</v>
      </c>
      <c r="K809" s="89" cm="1">
        <f ca="1" t="array" ref="K809:L809">_xlfn.XLOOKUP(J809,匹配表1065!Y:Y,匹配表1065!AA:AB)</f>
        <v>13</v>
      </c>
      <c r="L809" s="89" t="str">
        <v>3个月以上</v>
      </c>
      <c r="M809" s="92" t="s">
        <v>35</v>
      </c>
      <c r="N809" s="92">
        <v>1</v>
      </c>
      <c r="O809" s="93" t="str">
        <f>_xlfn.XLOOKUP(P809,匹配表1065!U:U,匹配表1065!T:T)</f>
        <v>HO00001005</v>
      </c>
      <c r="P809" s="89" t="s">
        <v>526</v>
      </c>
      <c r="Q809" s="92" t="s">
        <v>527</v>
      </c>
      <c r="R809" s="89" t="str">
        <f>_xlfn.XLOOKUP(Q809,匹配表1065!L:L,匹配表1065!O:O)</f>
        <v>B</v>
      </c>
      <c r="S809" s="93" t="str">
        <f>IFERROR(_xlfn.XLOOKUP(Q809,匹配表1065!AI:AI,匹配表1065!AJ:AJ),"绿标")</f>
        <v>绿标</v>
      </c>
      <c r="T809" s="93" t="str" cm="1">
        <f t="array" ref="T809:U809">_xlfn.XLOOKUP(Q809,匹配表1065!L:L,匹配表1065!M:N)</f>
        <v>脑血管</v>
      </c>
      <c r="U809" s="94" t="str">
        <v>神经内科</v>
      </c>
      <c r="V809" s="95" t="s">
        <v>58</v>
      </c>
      <c r="W809" s="93">
        <f>_xlfn.XLOOKUP(M809,匹配表1065!D:D,匹配表1065!F:F)*N809</f>
        <v>4</v>
      </c>
    </row>
    <row r="810" customHeight="1" spans="1:23">
      <c r="A810" s="89" t="s">
        <v>25</v>
      </c>
      <c r="B810" s="90">
        <v>46128</v>
      </c>
      <c r="C810" s="91" t="str">
        <f t="shared" si="24"/>
        <v>4月第3周</v>
      </c>
      <c r="D810" s="89" t="s">
        <v>446</v>
      </c>
      <c r="E810" s="89" t="str">
        <f t="shared" si="25"/>
        <v>4月第3周--周4</v>
      </c>
      <c r="F810" s="92" t="s">
        <v>27</v>
      </c>
      <c r="G810" s="92" t="s">
        <v>28</v>
      </c>
      <c r="H810" s="92" t="str">
        <f>_xlfn.XLOOKUP(O810,匹配表1065!T:T,匹配表1065!W:W)</f>
        <v>南京市</v>
      </c>
      <c r="I810" s="89" t="str">
        <f>_xlfn.XLOOKUP(O810,匹配表1065!T:T,匹配表1065!X:X)</f>
        <v>PME2006</v>
      </c>
      <c r="J810" s="92" t="s">
        <v>29</v>
      </c>
      <c r="K810" s="89" cm="1">
        <f ca="1" t="array" ref="K810:L810">_xlfn.XLOOKUP(J810,匹配表1065!Y:Y,匹配表1065!AA:AB)</f>
        <v>15</v>
      </c>
      <c r="L810" s="89" t="str">
        <v>3个月以上</v>
      </c>
      <c r="M810" s="92" t="s">
        <v>55</v>
      </c>
      <c r="N810" s="92">
        <v>1</v>
      </c>
      <c r="O810" s="93" t="str">
        <f>_xlfn.XLOOKUP(P810,匹配表1065!U:U,匹配表1065!T:T)</f>
        <v>HO00000959</v>
      </c>
      <c r="P810" s="89" t="s">
        <v>196</v>
      </c>
      <c r="Q810" s="92" t="s">
        <v>440</v>
      </c>
      <c r="R810" s="89" t="str">
        <f>_xlfn.XLOOKUP(Q810,匹配表1065!L:L,匹配表1065!O:O)</f>
        <v>A</v>
      </c>
      <c r="S810" s="93" t="str">
        <f>IFERROR(_xlfn.XLOOKUP(Q810,匹配表1065!AI:AI,匹配表1065!AJ:AJ),"绿标")</f>
        <v>红标</v>
      </c>
      <c r="T810" s="93" t="str" cm="1">
        <f t="array" ref="T810:U810">_xlfn.XLOOKUP(Q810,匹配表1065!L:L,匹配表1065!M:N)</f>
        <v>头痛</v>
      </c>
      <c r="U810" s="94" t="str">
        <v>神经内科</v>
      </c>
      <c r="V810" s="95" t="s">
        <v>58</v>
      </c>
      <c r="W810" s="93">
        <f>_xlfn.XLOOKUP(M810,匹配表1065!D:D,匹配表1065!F:F)*N810</f>
        <v>8</v>
      </c>
    </row>
    <row r="811" customHeight="1" spans="1:23">
      <c r="A811" s="89" t="s">
        <v>25</v>
      </c>
      <c r="B811" s="90">
        <v>46128</v>
      </c>
      <c r="C811" s="91" t="str">
        <f t="shared" si="24"/>
        <v>4月第3周</v>
      </c>
      <c r="D811" s="89" t="s">
        <v>446</v>
      </c>
      <c r="E811" s="89" t="str">
        <f t="shared" si="25"/>
        <v>4月第3周--周4</v>
      </c>
      <c r="F811" s="92" t="s">
        <v>27</v>
      </c>
      <c r="G811" s="92" t="s">
        <v>28</v>
      </c>
      <c r="H811" s="92" t="str">
        <f>_xlfn.XLOOKUP(O811,匹配表1065!T:T,匹配表1065!W:W)</f>
        <v>南京市</v>
      </c>
      <c r="I811" s="89" t="str">
        <f>_xlfn.XLOOKUP(O811,匹配表1065!T:T,匹配表1065!X:X)</f>
        <v>PME2006</v>
      </c>
      <c r="J811" s="92" t="s">
        <v>29</v>
      </c>
      <c r="K811" s="89" cm="1">
        <f ca="1" t="array" ref="K811:L811">_xlfn.XLOOKUP(J811,匹配表1065!Y:Y,匹配表1065!AA:AB)</f>
        <v>15</v>
      </c>
      <c r="L811" s="89" t="str">
        <v>3个月以上</v>
      </c>
      <c r="M811" s="92" t="s">
        <v>133</v>
      </c>
      <c r="N811" s="92">
        <v>1</v>
      </c>
      <c r="O811" s="93" t="str">
        <f>_xlfn.XLOOKUP(P811,匹配表1065!U:U,匹配表1065!T:T)</f>
        <v>HO00208681</v>
      </c>
      <c r="P811" s="89" t="s">
        <v>269</v>
      </c>
      <c r="Q811" s="92" t="s">
        <v>528</v>
      </c>
      <c r="R811" s="89" t="str">
        <f>_xlfn.XLOOKUP(Q811,匹配表1065!L:L,匹配表1065!O:O)</f>
        <v>B</v>
      </c>
      <c r="S811" s="93" t="str">
        <f>IFERROR(_xlfn.XLOOKUP(Q811,匹配表1065!AI:AI,匹配表1065!AJ:AJ),"绿标")</f>
        <v>绿标</v>
      </c>
      <c r="T811" s="93" t="str" cm="1">
        <f t="array" ref="T811:U811">_xlfn.XLOOKUP(Q811,匹配表1065!L:L,匹配表1065!M:N)</f>
        <v>脑血管</v>
      </c>
      <c r="U811" s="94" t="str">
        <v>神经内科</v>
      </c>
      <c r="V811" s="95" t="s">
        <v>58</v>
      </c>
      <c r="W811" s="93">
        <f>_xlfn.XLOOKUP(M811,匹配表1065!D:D,匹配表1065!F:F)*N811</f>
        <v>1</v>
      </c>
    </row>
    <row r="812" customHeight="1" spans="1:23">
      <c r="A812" s="89" t="s">
        <v>25</v>
      </c>
      <c r="B812" s="90">
        <v>46128</v>
      </c>
      <c r="C812" s="91" t="str">
        <f t="shared" si="24"/>
        <v>4月第3周</v>
      </c>
      <c r="D812" s="89" t="s">
        <v>446</v>
      </c>
      <c r="E812" s="89" t="str">
        <f t="shared" si="25"/>
        <v>4月第3周--周4</v>
      </c>
      <c r="F812" s="92" t="s">
        <v>27</v>
      </c>
      <c r="G812" s="92" t="s">
        <v>28</v>
      </c>
      <c r="H812" s="92" t="str">
        <f>_xlfn.XLOOKUP(O812,匹配表1065!T:T,匹配表1065!W:W)</f>
        <v>南京市</v>
      </c>
      <c r="I812" s="89" t="str">
        <f>_xlfn.XLOOKUP(O812,匹配表1065!T:T,匹配表1065!X:X)</f>
        <v>PME2040</v>
      </c>
      <c r="J812" s="89" t="s">
        <v>50</v>
      </c>
      <c r="K812" s="89" t="e" cm="1">
        <f ca="1" t="array" ref="K812">_xlfn.XLOOKUP(J812,匹配表1065!Y:Y,匹配表1065!AA:AB)</f>
        <v>#N/A</v>
      </c>
      <c r="L812" s="89"/>
      <c r="M812" s="92" t="s">
        <v>30</v>
      </c>
      <c r="N812" s="92">
        <v>1</v>
      </c>
      <c r="O812" s="93" t="str">
        <f>_xlfn.XLOOKUP(P812,匹配表1065!U:U,匹配表1065!T:T)</f>
        <v>HO00000966</v>
      </c>
      <c r="P812" s="89" t="s">
        <v>51</v>
      </c>
      <c r="Q812" s="92" t="s">
        <v>199</v>
      </c>
      <c r="R812" s="89" t="str">
        <f>_xlfn.XLOOKUP(Q812,匹配表1065!L:L,匹配表1065!O:O)</f>
        <v>A</v>
      </c>
      <c r="S812" s="93" t="str">
        <f>IFERROR(_xlfn.XLOOKUP(Q812,匹配表1065!AI:AI,匹配表1065!AJ:AJ),"绿标")</f>
        <v>绿标</v>
      </c>
      <c r="T812" s="93" t="str" cm="1">
        <f t="array" ref="T812:U812">_xlfn.XLOOKUP(Q812,匹配表1065!L:L,匹配表1065!M:N)</f>
        <v>头痛</v>
      </c>
      <c r="U812" s="94" t="str">
        <v>神经内科</v>
      </c>
      <c r="V812" s="95" t="s">
        <v>70</v>
      </c>
      <c r="W812" s="93">
        <f>_xlfn.XLOOKUP(M812,匹配表1065!D:D,匹配表1065!F:F)*N812</f>
        <v>12</v>
      </c>
    </row>
    <row r="813" customHeight="1" spans="1:23">
      <c r="A813" s="89" t="s">
        <v>25</v>
      </c>
      <c r="B813" s="90">
        <v>46128</v>
      </c>
      <c r="C813" s="91" t="str">
        <f t="shared" si="24"/>
        <v>4月第3周</v>
      </c>
      <c r="D813" s="89" t="s">
        <v>446</v>
      </c>
      <c r="E813" s="89" t="str">
        <f t="shared" si="25"/>
        <v>4月第3周--周4</v>
      </c>
      <c r="F813" s="92" t="s">
        <v>27</v>
      </c>
      <c r="G813" s="92" t="s">
        <v>28</v>
      </c>
      <c r="H813" s="92" t="str">
        <f>_xlfn.XLOOKUP(O813,匹配表1065!T:T,匹配表1065!W:W)</f>
        <v>南京市</v>
      </c>
      <c r="I813" s="89" t="str">
        <f>_xlfn.XLOOKUP(O813,匹配表1065!T:T,匹配表1065!X:X)</f>
        <v>PME2004</v>
      </c>
      <c r="J813" s="92" t="s">
        <v>34</v>
      </c>
      <c r="K813" s="89" cm="1">
        <f ca="1" t="array" ref="K813:L813">_xlfn.XLOOKUP(J813,匹配表1065!Y:Y,匹配表1065!AA:AB)</f>
        <v>11</v>
      </c>
      <c r="L813" s="89" t="str">
        <v>3个月以上</v>
      </c>
      <c r="M813" s="92" t="s">
        <v>30</v>
      </c>
      <c r="N813" s="92">
        <v>1</v>
      </c>
      <c r="O813" s="93" t="str">
        <f>_xlfn.XLOOKUP(P813,匹配表1065!U:U,匹配表1065!T:T)</f>
        <v>HO00000972</v>
      </c>
      <c r="P813" s="89" t="s">
        <v>36</v>
      </c>
      <c r="Q813" s="92" t="s">
        <v>37</v>
      </c>
      <c r="R813" s="89" t="str">
        <f>_xlfn.XLOOKUP(Q813,匹配表1065!L:L,匹配表1065!O:O)</f>
        <v>A</v>
      </c>
      <c r="S813" s="93" t="str">
        <f>IFERROR(_xlfn.XLOOKUP(Q813,匹配表1065!AI:AI,匹配表1065!AJ:AJ),"绿标")</f>
        <v>绿标</v>
      </c>
      <c r="T813" s="93" t="str" cm="1">
        <f t="array" ref="T813:U813">_xlfn.XLOOKUP(Q813,匹配表1065!L:L,匹配表1065!M:N)</f>
        <v>头痛</v>
      </c>
      <c r="U813" s="94" t="str">
        <v>神经内科</v>
      </c>
      <c r="V813" s="95" t="s">
        <v>33</v>
      </c>
      <c r="W813" s="93">
        <f>_xlfn.XLOOKUP(M813,匹配表1065!D:D,匹配表1065!F:F)*N813</f>
        <v>12</v>
      </c>
    </row>
    <row r="814" customHeight="1" spans="1:23">
      <c r="A814" s="89" t="s">
        <v>25</v>
      </c>
      <c r="B814" s="90">
        <v>46128</v>
      </c>
      <c r="C814" s="91" t="str">
        <f t="shared" si="24"/>
        <v>4月第3周</v>
      </c>
      <c r="D814" s="89" t="s">
        <v>446</v>
      </c>
      <c r="E814" s="89" t="str">
        <f t="shared" si="25"/>
        <v>4月第3周--周4</v>
      </c>
      <c r="F814" s="92" t="s">
        <v>27</v>
      </c>
      <c r="G814" s="92" t="s">
        <v>28</v>
      </c>
      <c r="H814" s="92" t="str">
        <f>_xlfn.XLOOKUP(O814,匹配表1065!T:T,匹配表1065!W:W)</f>
        <v>常州市</v>
      </c>
      <c r="I814" s="89" t="str">
        <f>_xlfn.XLOOKUP(O814,匹配表1065!T:T,匹配表1065!X:X)</f>
        <v>PME2015</v>
      </c>
      <c r="J814" s="92" t="s">
        <v>45</v>
      </c>
      <c r="K814" s="89" cm="1">
        <f ca="1" t="array" ref="K814:L814">_xlfn.XLOOKUP(J814,匹配表1065!Y:Y,匹配表1065!AA:AB)</f>
        <v>9</v>
      </c>
      <c r="L814" s="89" t="str">
        <v>3个月以上</v>
      </c>
      <c r="M814" s="92" t="s">
        <v>30</v>
      </c>
      <c r="N814" s="92">
        <v>1</v>
      </c>
      <c r="O814" s="93" t="str">
        <f>_xlfn.XLOOKUP(P814,匹配表1065!U:U,匹配表1065!T:T)</f>
        <v>HO00000940</v>
      </c>
      <c r="P814" s="89" t="s">
        <v>203</v>
      </c>
      <c r="Q814" s="92" t="s">
        <v>204</v>
      </c>
      <c r="R814" s="89" t="str">
        <f>_xlfn.XLOOKUP(Q814,匹配表1065!L:L,匹配表1065!O:O)</f>
        <v>C</v>
      </c>
      <c r="S814" s="93" t="str">
        <f>IFERROR(_xlfn.XLOOKUP(Q814,匹配表1065!AI:AI,匹配表1065!AJ:AJ),"绿标")</f>
        <v>红标</v>
      </c>
      <c r="T814" s="93" t="str" cm="1">
        <f t="array" ref="T814:U814">_xlfn.XLOOKUP(Q814,匹配表1065!L:L,匹配表1065!M:N)</f>
        <v>眩晕</v>
      </c>
      <c r="U814" s="94" t="str">
        <v>耳鼻喉科</v>
      </c>
      <c r="V814" s="95" t="s">
        <v>33</v>
      </c>
      <c r="W814" s="93">
        <f>_xlfn.XLOOKUP(M814,匹配表1065!D:D,匹配表1065!F:F)*N814</f>
        <v>12</v>
      </c>
    </row>
    <row r="815" customHeight="1" spans="1:23">
      <c r="A815" s="89" t="s">
        <v>25</v>
      </c>
      <c r="B815" s="90">
        <v>46128</v>
      </c>
      <c r="C815" s="91" t="str">
        <f t="shared" si="24"/>
        <v>4月第3周</v>
      </c>
      <c r="D815" s="89" t="s">
        <v>446</v>
      </c>
      <c r="E815" s="89" t="str">
        <f t="shared" si="25"/>
        <v>4月第3周--周4</v>
      </c>
      <c r="F815" s="92" t="s">
        <v>27</v>
      </c>
      <c r="G815" s="92" t="s">
        <v>28</v>
      </c>
      <c r="H815" s="92" t="str">
        <f>_xlfn.XLOOKUP(O815,匹配表1065!T:T,匹配表1065!W:W)</f>
        <v>南京市</v>
      </c>
      <c r="I815" s="89" t="str">
        <f>_xlfn.XLOOKUP(O815,匹配表1065!T:T,匹配表1065!X:X)</f>
        <v>PME2005</v>
      </c>
      <c r="J815" s="89" t="s">
        <v>54</v>
      </c>
      <c r="K815" s="89" cm="1">
        <f ca="1" t="array" ref="K815:L815">_xlfn.XLOOKUP(J815,匹配表1065!Y:Y,匹配表1065!AA:AB)</f>
        <v>3</v>
      </c>
      <c r="L815" s="89" t="str">
        <v>3个月以上</v>
      </c>
      <c r="M815" s="92" t="s">
        <v>35</v>
      </c>
      <c r="N815" s="92">
        <v>1</v>
      </c>
      <c r="O815" s="93" t="str">
        <f>_xlfn.XLOOKUP(P815,匹配表1065!U:U,匹配表1065!T:T)</f>
        <v>HO00000975</v>
      </c>
      <c r="P815" s="89" t="s">
        <v>56</v>
      </c>
      <c r="Q815" s="92" t="s">
        <v>371</v>
      </c>
      <c r="R815" s="89" t="str">
        <f>_xlfn.XLOOKUP(Q815,匹配表1065!L:L,匹配表1065!O:O)</f>
        <v>B</v>
      </c>
      <c r="S815" s="93" t="str">
        <f>IFERROR(_xlfn.XLOOKUP(Q815,匹配表1065!AI:AI,匹配表1065!AJ:AJ),"绿标")</f>
        <v>绿标</v>
      </c>
      <c r="T815" s="93" t="str" cm="1">
        <f t="array" ref="T815:U815">_xlfn.XLOOKUP(Q815,匹配表1065!L:L,匹配表1065!M:N)</f>
        <v>脑血管</v>
      </c>
      <c r="U815" s="94" t="str">
        <v>神经内科</v>
      </c>
      <c r="V815" s="95" t="s">
        <v>58</v>
      </c>
      <c r="W815" s="93">
        <f>_xlfn.XLOOKUP(M815,匹配表1065!D:D,匹配表1065!F:F)*N815</f>
        <v>4</v>
      </c>
    </row>
    <row r="816" customHeight="1" spans="1:23">
      <c r="A816" s="89" t="s">
        <v>25</v>
      </c>
      <c r="B816" s="90">
        <v>46128</v>
      </c>
      <c r="C816" s="91" t="str">
        <f t="shared" si="24"/>
        <v>4月第3周</v>
      </c>
      <c r="D816" s="89" t="s">
        <v>446</v>
      </c>
      <c r="E816" s="89" t="str">
        <f t="shared" si="25"/>
        <v>4月第3周--周4</v>
      </c>
      <c r="F816" s="92" t="s">
        <v>27</v>
      </c>
      <c r="G816" s="89" t="s">
        <v>63</v>
      </c>
      <c r="H816" s="92" t="str">
        <f>_xlfn.XLOOKUP(O816,匹配表1065!T:T,匹配表1065!W:W)</f>
        <v>南京市</v>
      </c>
      <c r="I816" s="89" t="str">
        <f>_xlfn.XLOOKUP(O816,匹配表1065!T:T,匹配表1065!X:X)</f>
        <v>PME2001</v>
      </c>
      <c r="J816" s="92" t="s">
        <v>64</v>
      </c>
      <c r="K816" s="89" cm="1">
        <f ca="1" t="array" ref="K816:L816">_xlfn.XLOOKUP(J816,匹配表1065!Y:Y,匹配表1065!AA:AB)</f>
        <v>31</v>
      </c>
      <c r="L816" s="89" t="str">
        <v>3个月以上</v>
      </c>
      <c r="M816" s="92" t="s">
        <v>30</v>
      </c>
      <c r="N816" s="92">
        <v>3</v>
      </c>
      <c r="O816" s="93" t="str">
        <f>_xlfn.XLOOKUP(P816,匹配表1065!U:U,匹配表1065!T:T)</f>
        <v>HO00000958</v>
      </c>
      <c r="P816" s="89" t="s">
        <v>65</v>
      </c>
      <c r="Q816" s="92" t="s">
        <v>209</v>
      </c>
      <c r="R816" s="89" t="str">
        <f>_xlfn.XLOOKUP(Q816,匹配表1065!L:L,匹配表1065!O:O)</f>
        <v>C</v>
      </c>
      <c r="S816" s="93" t="str">
        <f>IFERROR(_xlfn.XLOOKUP(Q816,匹配表1065!AI:AI,匹配表1065!AJ:AJ),"绿标")</f>
        <v>红标</v>
      </c>
      <c r="T816" s="93" t="str" cm="1">
        <f t="array" ref="T816:U816">_xlfn.XLOOKUP(Q816,匹配表1065!L:L,匹配表1065!M:N)</f>
        <v>眩晕</v>
      </c>
      <c r="U816" s="94" t="str">
        <v>耳鼻喉科</v>
      </c>
      <c r="V816" s="95" t="s">
        <v>70</v>
      </c>
      <c r="W816" s="93">
        <f>_xlfn.XLOOKUP(M816,匹配表1065!D:D,匹配表1065!F:F)*N816</f>
        <v>36</v>
      </c>
    </row>
    <row r="817" customHeight="1" spans="1:23">
      <c r="A817" s="89" t="s">
        <v>25</v>
      </c>
      <c r="B817" s="90">
        <v>46128</v>
      </c>
      <c r="C817" s="91" t="str">
        <f t="shared" si="24"/>
        <v>4月第3周</v>
      </c>
      <c r="D817" s="89" t="s">
        <v>446</v>
      </c>
      <c r="E817" s="89" t="str">
        <f t="shared" si="25"/>
        <v>4月第3周--周4</v>
      </c>
      <c r="F817" s="92" t="s">
        <v>27</v>
      </c>
      <c r="G817" s="89" t="s">
        <v>63</v>
      </c>
      <c r="H817" s="92" t="str">
        <f>_xlfn.XLOOKUP(O817,匹配表1065!T:T,匹配表1065!W:W)</f>
        <v>南京市</v>
      </c>
      <c r="I817" s="89" t="str">
        <f>_xlfn.XLOOKUP(O817,匹配表1065!T:T,匹配表1065!X:X)</f>
        <v>PME2001</v>
      </c>
      <c r="J817" s="92" t="s">
        <v>64</v>
      </c>
      <c r="K817" s="89" cm="1">
        <f ca="1" t="array" ref="K817:L817">_xlfn.XLOOKUP(J817,匹配表1065!Y:Y,匹配表1065!AA:AB)</f>
        <v>31</v>
      </c>
      <c r="L817" s="89" t="str">
        <v>3个月以上</v>
      </c>
      <c r="M817" s="92" t="s">
        <v>55</v>
      </c>
      <c r="N817" s="92">
        <v>1</v>
      </c>
      <c r="O817" s="93" t="str">
        <f>_xlfn.XLOOKUP(P817,匹配表1065!U:U,匹配表1065!T:T)</f>
        <v>HO00000958</v>
      </c>
      <c r="P817" s="89" t="s">
        <v>65</v>
      </c>
      <c r="Q817" s="92" t="s">
        <v>209</v>
      </c>
      <c r="R817" s="89" t="str">
        <f>_xlfn.XLOOKUP(Q817,匹配表1065!L:L,匹配表1065!O:O)</f>
        <v>C</v>
      </c>
      <c r="S817" s="93" t="str">
        <f>IFERROR(_xlfn.XLOOKUP(Q817,匹配表1065!AI:AI,匹配表1065!AJ:AJ),"绿标")</f>
        <v>红标</v>
      </c>
      <c r="T817" s="93" t="str" cm="1">
        <f t="array" ref="T817:U817">_xlfn.XLOOKUP(Q817,匹配表1065!L:L,匹配表1065!M:N)</f>
        <v>眩晕</v>
      </c>
      <c r="U817" s="94" t="str">
        <v>耳鼻喉科</v>
      </c>
      <c r="V817" s="95" t="s">
        <v>70</v>
      </c>
      <c r="W817" s="93">
        <f>_xlfn.XLOOKUP(M817,匹配表1065!D:D,匹配表1065!F:F)*N817</f>
        <v>8</v>
      </c>
    </row>
    <row r="818" customHeight="1" spans="1:23">
      <c r="A818" s="89" t="s">
        <v>25</v>
      </c>
      <c r="B818" s="90">
        <v>46128</v>
      </c>
      <c r="C818" s="91" t="str">
        <f t="shared" si="24"/>
        <v>4月第3周</v>
      </c>
      <c r="D818" s="89" t="s">
        <v>446</v>
      </c>
      <c r="E818" s="89" t="str">
        <f t="shared" si="25"/>
        <v>4月第3周--周4</v>
      </c>
      <c r="F818" s="92" t="s">
        <v>27</v>
      </c>
      <c r="G818" s="89" t="s">
        <v>63</v>
      </c>
      <c r="H818" s="92" t="str">
        <f>_xlfn.XLOOKUP(O818,匹配表1065!T:T,匹配表1065!W:W)</f>
        <v>南京市</v>
      </c>
      <c r="I818" s="89" t="str">
        <f>_xlfn.XLOOKUP(O818,匹配表1065!T:T,匹配表1065!X:X)</f>
        <v>PME2001</v>
      </c>
      <c r="J818" s="92" t="s">
        <v>64</v>
      </c>
      <c r="K818" s="89" cm="1">
        <f ca="1" t="array" ref="K818:L818">_xlfn.XLOOKUP(J818,匹配表1065!Y:Y,匹配表1065!AA:AB)</f>
        <v>31</v>
      </c>
      <c r="L818" s="89" t="str">
        <v>3个月以上</v>
      </c>
      <c r="M818" s="92" t="s">
        <v>35</v>
      </c>
      <c r="N818" s="92">
        <v>1</v>
      </c>
      <c r="O818" s="93" t="str">
        <f>_xlfn.XLOOKUP(P818,匹配表1065!U:U,匹配表1065!T:T)</f>
        <v>HO00000958</v>
      </c>
      <c r="P818" s="89" t="s">
        <v>65</v>
      </c>
      <c r="Q818" s="92" t="s">
        <v>529</v>
      </c>
      <c r="R818" s="89" t="str">
        <f>_xlfn.XLOOKUP(Q818,匹配表1065!L:L,匹配表1065!O:O)</f>
        <v>B</v>
      </c>
      <c r="S818" s="93" t="str">
        <f>IFERROR(_xlfn.XLOOKUP(Q818,匹配表1065!AI:AI,匹配表1065!AJ:AJ),"绿标")</f>
        <v>黑标</v>
      </c>
      <c r="T818" s="93" t="str" cm="1">
        <f t="array" ref="T818:U818">_xlfn.XLOOKUP(Q818,匹配表1065!L:L,匹配表1065!M:N)</f>
        <v>脑血管</v>
      </c>
      <c r="U818" s="94" t="str">
        <v>神经内科</v>
      </c>
      <c r="V818" s="95" t="s">
        <v>58</v>
      </c>
      <c r="W818" s="93">
        <f>_xlfn.XLOOKUP(M818,匹配表1065!D:D,匹配表1065!F:F)*N818</f>
        <v>4</v>
      </c>
    </row>
    <row r="819" customHeight="1" spans="1:23">
      <c r="A819" s="89" t="s">
        <v>25</v>
      </c>
      <c r="B819" s="90">
        <v>46128</v>
      </c>
      <c r="C819" s="91" t="str">
        <f t="shared" si="24"/>
        <v>4月第3周</v>
      </c>
      <c r="D819" s="89" t="s">
        <v>446</v>
      </c>
      <c r="E819" s="89" t="str">
        <f t="shared" si="25"/>
        <v>4月第3周--周4</v>
      </c>
      <c r="F819" s="92" t="s">
        <v>27</v>
      </c>
      <c r="G819" s="89" t="s">
        <v>63</v>
      </c>
      <c r="H819" s="92" t="str">
        <f>_xlfn.XLOOKUP(O819,匹配表1065!T:T,匹配表1065!W:W)</f>
        <v>连云港市</v>
      </c>
      <c r="I819" s="89" t="str">
        <f>_xlfn.XLOOKUP(O819,匹配表1065!T:T,匹配表1065!X:X)</f>
        <v>PME2042</v>
      </c>
      <c r="J819" s="92" t="s">
        <v>74</v>
      </c>
      <c r="K819" s="89" cm="1">
        <f ca="1" t="array" ref="K819:L819">_xlfn.XLOOKUP(J819,匹配表1065!Y:Y,匹配表1065!AA:AB)</f>
        <v>7</v>
      </c>
      <c r="L819" s="89" t="str">
        <v>3个月以上</v>
      </c>
      <c r="M819" s="92" t="s">
        <v>30</v>
      </c>
      <c r="N819" s="92">
        <v>1</v>
      </c>
      <c r="O819" s="93" t="str">
        <f>_xlfn.XLOOKUP(P819,匹配表1065!U:U,匹配表1065!T:T)</f>
        <v>HO00001004</v>
      </c>
      <c r="P819" s="89" t="s">
        <v>75</v>
      </c>
      <c r="Q819" s="92" t="s">
        <v>210</v>
      </c>
      <c r="R819" s="89" t="str">
        <f>_xlfn.XLOOKUP(Q819,匹配表1065!L:L,匹配表1065!O:O)</f>
        <v>A</v>
      </c>
      <c r="S819" s="93" t="str">
        <f>IFERROR(_xlfn.XLOOKUP(Q819,匹配表1065!AI:AI,匹配表1065!AJ:AJ),"绿标")</f>
        <v>红标</v>
      </c>
      <c r="T819" s="93" t="str" cm="1">
        <f t="array" ref="T819:U819">_xlfn.XLOOKUP(Q819,匹配表1065!L:L,匹配表1065!M:N)</f>
        <v>头痛</v>
      </c>
      <c r="U819" s="94" t="str">
        <v>神经内科</v>
      </c>
      <c r="V819" s="95" t="s">
        <v>70</v>
      </c>
      <c r="W819" s="93">
        <f>_xlfn.XLOOKUP(M819,匹配表1065!D:D,匹配表1065!F:F)*N819</f>
        <v>12</v>
      </c>
    </row>
    <row r="820" customHeight="1" spans="1:23">
      <c r="A820" s="89" t="s">
        <v>25</v>
      </c>
      <c r="B820" s="90">
        <v>46128</v>
      </c>
      <c r="C820" s="91" t="str">
        <f t="shared" si="24"/>
        <v>4月第3周</v>
      </c>
      <c r="D820" s="89" t="s">
        <v>446</v>
      </c>
      <c r="E820" s="89" t="str">
        <f t="shared" si="25"/>
        <v>4月第3周--周4</v>
      </c>
      <c r="F820" s="92" t="s">
        <v>27</v>
      </c>
      <c r="G820" s="89" t="s">
        <v>63</v>
      </c>
      <c r="H820" s="92" t="str">
        <f>_xlfn.XLOOKUP(O820,匹配表1065!T:T,匹配表1065!W:W)</f>
        <v>南京市</v>
      </c>
      <c r="I820" s="89" t="str">
        <f>_xlfn.XLOOKUP(O820,匹配表1065!T:T,匹配表1065!X:X)</f>
        <v>PME2001</v>
      </c>
      <c r="J820" s="92" t="s">
        <v>77</v>
      </c>
      <c r="K820" s="89" cm="1">
        <f ca="1" t="array" ref="K820:L820">_xlfn.XLOOKUP(J820,匹配表1065!Y:Y,匹配表1065!AA:AB)</f>
        <v>8</v>
      </c>
      <c r="L820" s="89" t="str">
        <v>3个月以上</v>
      </c>
      <c r="M820" s="92" t="s">
        <v>30</v>
      </c>
      <c r="N820" s="92">
        <v>1</v>
      </c>
      <c r="O820" s="93" t="str">
        <f>_xlfn.XLOOKUP(P820,匹配表1065!U:U,匹配表1065!T:T)</f>
        <v>HO00000958</v>
      </c>
      <c r="P820" s="89" t="s">
        <v>65</v>
      </c>
      <c r="Q820" s="92" t="s">
        <v>216</v>
      </c>
      <c r="R820" s="89" t="str">
        <f>_xlfn.XLOOKUP(Q820,匹配表1065!L:L,匹配表1065!O:O)</f>
        <v>A</v>
      </c>
      <c r="S820" s="93" t="str">
        <f>IFERROR(_xlfn.XLOOKUP(Q820,匹配表1065!AI:AI,匹配表1065!AJ:AJ),"绿标")</f>
        <v>红标</v>
      </c>
      <c r="T820" s="93" t="str" cm="1">
        <f t="array" ref="T820:U820">_xlfn.XLOOKUP(Q820,匹配表1065!L:L,匹配表1065!M:N)</f>
        <v>头痛</v>
      </c>
      <c r="U820" s="94" t="str">
        <v>神经内科</v>
      </c>
      <c r="V820" s="95" t="s">
        <v>58</v>
      </c>
      <c r="W820" s="93">
        <f>_xlfn.XLOOKUP(M820,匹配表1065!D:D,匹配表1065!F:F)*N820</f>
        <v>12</v>
      </c>
    </row>
    <row r="821" customHeight="1" spans="1:23">
      <c r="A821" s="89" t="s">
        <v>25</v>
      </c>
      <c r="B821" s="90">
        <v>46128</v>
      </c>
      <c r="C821" s="91" t="str">
        <f t="shared" si="24"/>
        <v>4月第3周</v>
      </c>
      <c r="D821" s="89" t="s">
        <v>446</v>
      </c>
      <c r="E821" s="89" t="str">
        <f t="shared" si="25"/>
        <v>4月第3周--周4</v>
      </c>
      <c r="F821" s="92" t="s">
        <v>27</v>
      </c>
      <c r="G821" s="89" t="s">
        <v>63</v>
      </c>
      <c r="H821" s="92" t="str">
        <f>_xlfn.XLOOKUP(O821,匹配表1065!T:T,匹配表1065!W:W)</f>
        <v>徐州市</v>
      </c>
      <c r="I821" s="89" t="str">
        <f>_xlfn.XLOOKUP(O821,匹配表1065!T:T,匹配表1065!X:X)</f>
        <v>PME2008</v>
      </c>
      <c r="J821" s="92" t="s">
        <v>81</v>
      </c>
      <c r="K821" s="89" cm="1">
        <f ca="1" t="array" ref="K821:L821">_xlfn.XLOOKUP(J821,匹配表1065!Y:Y,匹配表1065!AA:AB)</f>
        <v>19</v>
      </c>
      <c r="L821" s="89" t="str">
        <v>3个月以上</v>
      </c>
      <c r="M821" s="92" t="s">
        <v>30</v>
      </c>
      <c r="N821" s="92">
        <v>1</v>
      </c>
      <c r="O821" s="93" t="str">
        <f>_xlfn.XLOOKUP(P821,匹配表1065!U:U,匹配表1065!T:T)</f>
        <v>HO00001134</v>
      </c>
      <c r="P821" s="89" t="s">
        <v>82</v>
      </c>
      <c r="Q821" s="92" t="s">
        <v>530</v>
      </c>
      <c r="R821" s="89" t="str">
        <f>_xlfn.XLOOKUP(Q821,匹配表1065!L:L,匹配表1065!O:O)</f>
        <v>A</v>
      </c>
      <c r="S821" s="93" t="str">
        <f>IFERROR(_xlfn.XLOOKUP(Q821,匹配表1065!AI:AI,匹配表1065!AJ:AJ),"绿标")</f>
        <v>绿标</v>
      </c>
      <c r="T821" s="93" t="str" cm="1">
        <f t="array" ref="T821:U821">_xlfn.XLOOKUP(Q821,匹配表1065!L:L,匹配表1065!M:N)</f>
        <v>头痛</v>
      </c>
      <c r="U821" s="94" t="str">
        <v>神经内科</v>
      </c>
      <c r="V821" s="95" t="s">
        <v>58</v>
      </c>
      <c r="W821" s="93">
        <f>_xlfn.XLOOKUP(M821,匹配表1065!D:D,匹配表1065!F:F)*N821</f>
        <v>12</v>
      </c>
    </row>
    <row r="822" customHeight="1" spans="1:23">
      <c r="A822" s="89" t="s">
        <v>25</v>
      </c>
      <c r="B822" s="90">
        <v>46128</v>
      </c>
      <c r="C822" s="91" t="str">
        <f t="shared" si="24"/>
        <v>4月第3周</v>
      </c>
      <c r="D822" s="89" t="s">
        <v>446</v>
      </c>
      <c r="E822" s="89" t="str">
        <f t="shared" si="25"/>
        <v>4月第3周--周4</v>
      </c>
      <c r="F822" s="92" t="s">
        <v>27</v>
      </c>
      <c r="G822" s="89" t="s">
        <v>63</v>
      </c>
      <c r="H822" s="92" t="str">
        <f>_xlfn.XLOOKUP(O822,匹配表1065!T:T,匹配表1065!W:W)</f>
        <v>南京市</v>
      </c>
      <c r="I822" s="89" t="str">
        <f>_xlfn.XLOOKUP(O822,匹配表1065!T:T,匹配表1065!X:X)</f>
        <v>PME2002</v>
      </c>
      <c r="J822" s="92" t="s">
        <v>84</v>
      </c>
      <c r="K822" s="89" cm="1">
        <f ca="1" t="array" ref="K822:L822">_xlfn.XLOOKUP(J822,匹配表1065!Y:Y,匹配表1065!AA:AB)</f>
        <v>31</v>
      </c>
      <c r="L822" s="89" t="str">
        <v>3个月以上</v>
      </c>
      <c r="M822" s="92" t="s">
        <v>35</v>
      </c>
      <c r="N822" s="92">
        <v>1</v>
      </c>
      <c r="O822" s="93" t="str">
        <f>_xlfn.XLOOKUP(P822,匹配表1065!U:U,匹配表1065!T:T)</f>
        <v>HO00000964</v>
      </c>
      <c r="P822" s="89" t="s">
        <v>90</v>
      </c>
      <c r="Q822" s="92" t="s">
        <v>531</v>
      </c>
      <c r="R822" s="89" t="str">
        <f>_xlfn.XLOOKUP(Q822,匹配表1065!L:L,匹配表1065!O:O)</f>
        <v>B</v>
      </c>
      <c r="S822" s="93" t="str">
        <f>IFERROR(_xlfn.XLOOKUP(Q822,匹配表1065!AI:AI,匹配表1065!AJ:AJ),"绿标")</f>
        <v>黑标</v>
      </c>
      <c r="T822" s="93" t="str" cm="1">
        <f t="array" ref="T822:U822">_xlfn.XLOOKUP(Q822,匹配表1065!L:L,匹配表1065!M:N)</f>
        <v>癫痫</v>
      </c>
      <c r="U822" s="94" t="str">
        <v>神经内科</v>
      </c>
      <c r="V822" s="95" t="s">
        <v>58</v>
      </c>
      <c r="W822" s="93">
        <f>_xlfn.XLOOKUP(M822,匹配表1065!D:D,匹配表1065!F:F)*N822</f>
        <v>4</v>
      </c>
    </row>
    <row r="823" customHeight="1" spans="1:23">
      <c r="A823" s="89" t="s">
        <v>25</v>
      </c>
      <c r="B823" s="90">
        <v>46128</v>
      </c>
      <c r="C823" s="91" t="str">
        <f t="shared" si="24"/>
        <v>4月第3周</v>
      </c>
      <c r="D823" s="89" t="s">
        <v>446</v>
      </c>
      <c r="E823" s="89" t="str">
        <f t="shared" si="25"/>
        <v>4月第3周--周4</v>
      </c>
      <c r="F823" s="92" t="s">
        <v>27</v>
      </c>
      <c r="G823" s="89" t="s">
        <v>63</v>
      </c>
      <c r="H823" s="92" t="str">
        <f>_xlfn.XLOOKUP(O823,匹配表1065!T:T,匹配表1065!W:W)</f>
        <v>南京市</v>
      </c>
      <c r="I823" s="89" t="str">
        <f>_xlfn.XLOOKUP(O823,匹配表1065!T:T,匹配表1065!X:X)</f>
        <v>PME2002</v>
      </c>
      <c r="J823" s="92" t="s">
        <v>84</v>
      </c>
      <c r="K823" s="89" cm="1">
        <f ca="1" t="array" ref="K823:L823">_xlfn.XLOOKUP(J823,匹配表1065!Y:Y,匹配表1065!AA:AB)</f>
        <v>31</v>
      </c>
      <c r="L823" s="89" t="str">
        <v>3个月以上</v>
      </c>
      <c r="M823" s="92" t="s">
        <v>35</v>
      </c>
      <c r="N823" s="92">
        <v>1</v>
      </c>
      <c r="O823" s="93" t="str">
        <f>_xlfn.XLOOKUP(P823,匹配表1065!U:U,匹配表1065!T:T)</f>
        <v>HO00039936</v>
      </c>
      <c r="P823" s="89" t="s">
        <v>87</v>
      </c>
      <c r="Q823" s="92" t="s">
        <v>411</v>
      </c>
      <c r="R823" s="89" t="str">
        <f>_xlfn.XLOOKUP(Q823,匹配表1065!L:L,匹配表1065!O:O)</f>
        <v>C</v>
      </c>
      <c r="S823" s="93" t="str">
        <f>IFERROR(_xlfn.XLOOKUP(Q823,匹配表1065!AI:AI,匹配表1065!AJ:AJ),"绿标")</f>
        <v>绿标</v>
      </c>
      <c r="T823" s="93" t="str" cm="1">
        <f t="array" ref="T823:U823">_xlfn.XLOOKUP(Q823,匹配表1065!L:L,匹配表1065!M:N)</f>
        <v>眩晕</v>
      </c>
      <c r="U823" s="94" t="str">
        <v>神经内科</v>
      </c>
      <c r="V823" s="95" t="s">
        <v>58</v>
      </c>
      <c r="W823" s="93">
        <f>_xlfn.XLOOKUP(M823,匹配表1065!D:D,匹配表1065!F:F)*N823</f>
        <v>4</v>
      </c>
    </row>
    <row r="824" customHeight="1" spans="1:23">
      <c r="A824" s="89" t="s">
        <v>25</v>
      </c>
      <c r="B824" s="90">
        <v>46128</v>
      </c>
      <c r="C824" s="91" t="str">
        <f t="shared" si="24"/>
        <v>4月第3周</v>
      </c>
      <c r="D824" s="89" t="s">
        <v>446</v>
      </c>
      <c r="E824" s="89" t="str">
        <f t="shared" si="25"/>
        <v>4月第3周--周4</v>
      </c>
      <c r="F824" s="92" t="s">
        <v>27</v>
      </c>
      <c r="G824" s="89" t="s">
        <v>63</v>
      </c>
      <c r="H824" s="92" t="str">
        <f>_xlfn.XLOOKUP(O824,匹配表1065!T:T,匹配表1065!W:W)</f>
        <v>南京市</v>
      </c>
      <c r="I824" s="89" t="str">
        <f>_xlfn.XLOOKUP(O824,匹配表1065!T:T,匹配表1065!X:X)</f>
        <v>PME2002</v>
      </c>
      <c r="J824" s="92" t="s">
        <v>84</v>
      </c>
      <c r="K824" s="89" cm="1">
        <f ca="1" t="array" ref="K824:L824">_xlfn.XLOOKUP(J824,匹配表1065!Y:Y,匹配表1065!AA:AB)</f>
        <v>31</v>
      </c>
      <c r="L824" s="89" t="str">
        <v>3个月以上</v>
      </c>
      <c r="M824" s="92" t="s">
        <v>35</v>
      </c>
      <c r="N824" s="92">
        <v>1</v>
      </c>
      <c r="O824" s="93" t="str">
        <f>_xlfn.XLOOKUP(P824,匹配表1065!U:U,匹配表1065!T:T)</f>
        <v>HO00111156</v>
      </c>
      <c r="P824" s="89" t="s">
        <v>85</v>
      </c>
      <c r="Q824" s="92" t="s">
        <v>360</v>
      </c>
      <c r="R824" s="89" t="str">
        <f>_xlfn.XLOOKUP(Q824,匹配表1065!L:L,匹配表1065!O:O)</f>
        <v>B</v>
      </c>
      <c r="S824" s="93" t="str">
        <f>IFERROR(_xlfn.XLOOKUP(Q824,匹配表1065!AI:AI,匹配表1065!AJ:AJ),"绿标")</f>
        <v>绿标</v>
      </c>
      <c r="T824" s="93" t="str" cm="1">
        <f t="array" ref="T824:U824">_xlfn.XLOOKUP(Q824,匹配表1065!L:L,匹配表1065!M:N)</f>
        <v>脑血管</v>
      </c>
      <c r="U824" s="94" t="str">
        <v>神经内科</v>
      </c>
      <c r="V824" s="95" t="s">
        <v>58</v>
      </c>
      <c r="W824" s="93">
        <f>_xlfn.XLOOKUP(M824,匹配表1065!D:D,匹配表1065!F:F)*N824</f>
        <v>4</v>
      </c>
    </row>
    <row r="825" customHeight="1" spans="1:23">
      <c r="A825" s="89" t="s">
        <v>25</v>
      </c>
      <c r="B825" s="90">
        <v>46128</v>
      </c>
      <c r="C825" s="91" t="str">
        <f t="shared" si="24"/>
        <v>4月第3周</v>
      </c>
      <c r="D825" s="89" t="s">
        <v>446</v>
      </c>
      <c r="E825" s="89" t="str">
        <f t="shared" si="25"/>
        <v>4月第3周--周4</v>
      </c>
      <c r="F825" s="92" t="s">
        <v>27</v>
      </c>
      <c r="G825" s="89" t="s">
        <v>63</v>
      </c>
      <c r="H825" s="92" t="str">
        <f>_xlfn.XLOOKUP(O825,匹配表1065!T:T,匹配表1065!W:W)</f>
        <v>南京市</v>
      </c>
      <c r="I825" s="89" t="str">
        <f>_xlfn.XLOOKUP(O825,匹配表1065!T:T,匹配表1065!X:X)</f>
        <v>PME2002</v>
      </c>
      <c r="J825" s="92" t="s">
        <v>84</v>
      </c>
      <c r="K825" s="89" cm="1">
        <f ca="1" t="array" ref="K825:L825">_xlfn.XLOOKUP(J825,匹配表1065!Y:Y,匹配表1065!AA:AB)</f>
        <v>31</v>
      </c>
      <c r="L825" s="89" t="str">
        <v>3个月以上</v>
      </c>
      <c r="M825" s="92" t="s">
        <v>30</v>
      </c>
      <c r="N825" s="92">
        <v>1</v>
      </c>
      <c r="O825" s="93" t="str">
        <f>_xlfn.XLOOKUP(P825,匹配表1065!U:U,匹配表1065!T:T)</f>
        <v>HO00039936</v>
      </c>
      <c r="P825" s="89" t="s">
        <v>87</v>
      </c>
      <c r="Q825" s="92" t="s">
        <v>88</v>
      </c>
      <c r="R825" s="89" t="str">
        <f>_xlfn.XLOOKUP(Q825,匹配表1065!L:L,匹配表1065!O:O)</f>
        <v>C</v>
      </c>
      <c r="S825" s="93" t="str">
        <f>IFERROR(_xlfn.XLOOKUP(Q825,匹配表1065!AI:AI,匹配表1065!AJ:AJ),"绿标")</f>
        <v>黑标</v>
      </c>
      <c r="T825" s="93" t="str" cm="1">
        <f t="array" ref="T825:U825">_xlfn.XLOOKUP(Q825,匹配表1065!L:L,匹配表1065!M:N)</f>
        <v>眩晕</v>
      </c>
      <c r="U825" s="94" t="str">
        <v>耳鼻喉科</v>
      </c>
      <c r="V825" s="95" t="s">
        <v>70</v>
      </c>
      <c r="W825" s="93">
        <f>_xlfn.XLOOKUP(M825,匹配表1065!D:D,匹配表1065!F:F)*N825</f>
        <v>12</v>
      </c>
    </row>
    <row r="826" customHeight="1" spans="1:23">
      <c r="A826" s="89" t="s">
        <v>25</v>
      </c>
      <c r="B826" s="90">
        <v>46128</v>
      </c>
      <c r="C826" s="91" t="str">
        <f t="shared" si="24"/>
        <v>4月第3周</v>
      </c>
      <c r="D826" s="89" t="s">
        <v>446</v>
      </c>
      <c r="E826" s="89" t="str">
        <f t="shared" si="25"/>
        <v>4月第3周--周4</v>
      </c>
      <c r="F826" s="92" t="s">
        <v>27</v>
      </c>
      <c r="G826" s="92" t="s">
        <v>92</v>
      </c>
      <c r="H826" s="92" t="str">
        <f>_xlfn.XLOOKUP(O826,匹配表1065!T:T,匹配表1065!W:W)</f>
        <v>合肥市</v>
      </c>
      <c r="I826" s="89" t="str">
        <f>_xlfn.XLOOKUP(O826,匹配表1065!T:T,匹配表1065!X:X)</f>
        <v>PME2007</v>
      </c>
      <c r="J826" s="92" t="s">
        <v>93</v>
      </c>
      <c r="K826" s="89" cm="1">
        <f ca="1" t="array" ref="K826:L826">_xlfn.XLOOKUP(J826,匹配表1065!Y:Y,匹配表1065!AA:AB)</f>
        <v>9</v>
      </c>
      <c r="L826" s="89" t="str">
        <v>3个月以上</v>
      </c>
      <c r="M826" s="92" t="s">
        <v>35</v>
      </c>
      <c r="N826" s="92">
        <v>1</v>
      </c>
      <c r="O826" s="93" t="str">
        <f>_xlfn.XLOOKUP(P826,匹配表1065!U:U,匹配表1065!T:T)</f>
        <v>HO00000001</v>
      </c>
      <c r="P826" s="89" t="s">
        <v>94</v>
      </c>
      <c r="Q826" s="92" t="s">
        <v>206</v>
      </c>
      <c r="R826" s="89" t="str">
        <f>_xlfn.XLOOKUP(Q826,匹配表1065!L:L,匹配表1065!O:O)</f>
        <v>A</v>
      </c>
      <c r="S826" s="93" t="str">
        <f>IFERROR(_xlfn.XLOOKUP(Q826,匹配表1065!AI:AI,匹配表1065!AJ:AJ),"绿标")</f>
        <v>绿标</v>
      </c>
      <c r="T826" s="93" t="str" cm="1">
        <f t="array" ref="T826:U826">_xlfn.XLOOKUP(Q826,匹配表1065!L:L,匹配表1065!M:N)</f>
        <v>头痛</v>
      </c>
      <c r="U826" s="94" t="str">
        <v>神经内科</v>
      </c>
      <c r="V826" s="95" t="s">
        <v>58</v>
      </c>
      <c r="W826" s="93">
        <f>_xlfn.XLOOKUP(M826,匹配表1065!D:D,匹配表1065!F:F)*N826</f>
        <v>4</v>
      </c>
    </row>
    <row r="827" customHeight="1" spans="1:23">
      <c r="A827" s="89" t="s">
        <v>25</v>
      </c>
      <c r="B827" s="90">
        <v>46128</v>
      </c>
      <c r="C827" s="91" t="str">
        <f t="shared" si="24"/>
        <v>4月第3周</v>
      </c>
      <c r="D827" s="89" t="s">
        <v>446</v>
      </c>
      <c r="E827" s="89" t="str">
        <f t="shared" si="25"/>
        <v>4月第3周--周4</v>
      </c>
      <c r="F827" s="92" t="s">
        <v>27</v>
      </c>
      <c r="G827" s="92" t="s">
        <v>92</v>
      </c>
      <c r="H827" s="92" t="str">
        <f>_xlfn.XLOOKUP(O827,匹配表1065!T:T,匹配表1065!W:W)</f>
        <v>合肥市</v>
      </c>
      <c r="I827" s="89" t="str">
        <f>_xlfn.XLOOKUP(O827,匹配表1065!T:T,匹配表1065!X:X)</f>
        <v>PME2007</v>
      </c>
      <c r="J827" s="92" t="s">
        <v>93</v>
      </c>
      <c r="K827" s="89" cm="1">
        <f ca="1" t="array" ref="K827:L827">_xlfn.XLOOKUP(J827,匹配表1065!Y:Y,匹配表1065!AA:AB)</f>
        <v>9</v>
      </c>
      <c r="L827" s="89" t="str">
        <v>3个月以上</v>
      </c>
      <c r="M827" s="92" t="s">
        <v>35</v>
      </c>
      <c r="N827" s="92">
        <v>1</v>
      </c>
      <c r="O827" s="93" t="str">
        <f>_xlfn.XLOOKUP(P827,匹配表1065!U:U,匹配表1065!T:T)</f>
        <v>HO00000001</v>
      </c>
      <c r="P827" s="89" t="s">
        <v>94</v>
      </c>
      <c r="Q827" s="92" t="s">
        <v>532</v>
      </c>
      <c r="R827" s="89" t="str">
        <f>_xlfn.XLOOKUP(Q827,匹配表1065!L:L,匹配表1065!O:O)</f>
        <v>B</v>
      </c>
      <c r="S827" s="93" t="str">
        <f>IFERROR(_xlfn.XLOOKUP(Q827,匹配表1065!AI:AI,匹配表1065!AJ:AJ),"绿标")</f>
        <v>绿标</v>
      </c>
      <c r="T827" s="93" t="str" cm="1">
        <f t="array" ref="T827:U827">_xlfn.XLOOKUP(Q827,匹配表1065!L:L,匹配表1065!M:N)</f>
        <v>癫痫</v>
      </c>
      <c r="U827" s="94" t="str">
        <v>神经内科</v>
      </c>
      <c r="V827" s="95" t="s">
        <v>58</v>
      </c>
      <c r="W827" s="93">
        <f>_xlfn.XLOOKUP(M827,匹配表1065!D:D,匹配表1065!F:F)*N827</f>
        <v>4</v>
      </c>
    </row>
    <row r="828" customHeight="1" spans="1:23">
      <c r="A828" s="89" t="s">
        <v>25</v>
      </c>
      <c r="B828" s="90">
        <v>46128</v>
      </c>
      <c r="C828" s="91" t="str">
        <f t="shared" si="24"/>
        <v>4月第3周</v>
      </c>
      <c r="D828" s="89" t="s">
        <v>446</v>
      </c>
      <c r="E828" s="89" t="str">
        <f t="shared" si="25"/>
        <v>4月第3周--周4</v>
      </c>
      <c r="F828" s="92" t="s">
        <v>27</v>
      </c>
      <c r="G828" s="92" t="s">
        <v>92</v>
      </c>
      <c r="H828" s="92" t="str">
        <f>_xlfn.XLOOKUP(O828,匹配表1065!T:T,匹配表1065!W:W)</f>
        <v>合肥市</v>
      </c>
      <c r="I828" s="89" t="str">
        <f>_xlfn.XLOOKUP(O828,匹配表1065!T:T,匹配表1065!X:X)</f>
        <v>PME2047</v>
      </c>
      <c r="J828" s="92" t="s">
        <v>97</v>
      </c>
      <c r="K828" s="89" cm="1">
        <f ca="1" t="array" ref="K828:L828">_xlfn.XLOOKUP(J828,匹配表1065!Y:Y,匹配表1065!AA:AB)</f>
        <v>2</v>
      </c>
      <c r="L828" s="89" t="str">
        <v>3个月以内</v>
      </c>
      <c r="M828" s="92" t="s">
        <v>55</v>
      </c>
      <c r="N828" s="92">
        <v>1</v>
      </c>
      <c r="O828" s="93" t="str">
        <f>_xlfn.XLOOKUP(P828,匹配表1065!U:U,匹配表1065!T:T)</f>
        <v>HO00000005</v>
      </c>
      <c r="P828" s="89" t="s">
        <v>98</v>
      </c>
      <c r="Q828" s="92" t="s">
        <v>208</v>
      </c>
      <c r="R828" s="89" t="str">
        <f>_xlfn.XLOOKUP(Q828,匹配表1065!L:L,匹配表1065!O:O)</f>
        <v>A</v>
      </c>
      <c r="S828" s="93" t="str">
        <f>IFERROR(_xlfn.XLOOKUP(Q828,匹配表1065!AI:AI,匹配表1065!AJ:AJ),"绿标")</f>
        <v>黑标</v>
      </c>
      <c r="T828" s="93" t="str" cm="1">
        <f t="array" ref="T828:U828">_xlfn.XLOOKUP(Q828,匹配表1065!L:L,匹配表1065!M:N)</f>
        <v>头痛</v>
      </c>
      <c r="U828" s="94" t="str">
        <v>神经内科</v>
      </c>
      <c r="V828" s="95" t="s">
        <v>58</v>
      </c>
      <c r="W828" s="93">
        <f>_xlfn.XLOOKUP(M828,匹配表1065!D:D,匹配表1065!F:F)*N828</f>
        <v>8</v>
      </c>
    </row>
    <row r="829" customHeight="1" spans="1:23">
      <c r="A829" s="89" t="s">
        <v>25</v>
      </c>
      <c r="B829" s="90">
        <v>46128</v>
      </c>
      <c r="C829" s="91" t="str">
        <f t="shared" si="24"/>
        <v>4月第3周</v>
      </c>
      <c r="D829" s="89" t="s">
        <v>446</v>
      </c>
      <c r="E829" s="89" t="str">
        <f t="shared" si="25"/>
        <v>4月第3周--周4</v>
      </c>
      <c r="F829" s="92" t="s">
        <v>27</v>
      </c>
      <c r="G829" s="92" t="s">
        <v>167</v>
      </c>
      <c r="H829" s="92" t="str">
        <f>_xlfn.XLOOKUP(O829,匹配表1065!T:T,匹配表1065!W:W)</f>
        <v>苏州市</v>
      </c>
      <c r="I829" s="89" t="str">
        <f>_xlfn.XLOOKUP(O829,匹配表1065!T:T,匹配表1065!X:X)</f>
        <v>PME2009</v>
      </c>
      <c r="J829" s="92" t="s">
        <v>193</v>
      </c>
      <c r="K829" s="89" cm="1">
        <f ca="1" t="array" ref="K829:L829">_xlfn.XLOOKUP(J829,匹配表1065!Y:Y,匹配表1065!AA:AB)</f>
        <v>7</v>
      </c>
      <c r="L829" s="89" t="str">
        <v>3个月以上</v>
      </c>
      <c r="M829" s="92" t="s">
        <v>35</v>
      </c>
      <c r="N829" s="92">
        <v>1</v>
      </c>
      <c r="O829" s="93" t="str">
        <f>_xlfn.XLOOKUP(P829,匹配表1065!U:U,匹配表1065!T:T)</f>
        <v>HO00402369</v>
      </c>
      <c r="P829" s="89" t="s">
        <v>227</v>
      </c>
      <c r="Q829" s="92" t="s">
        <v>228</v>
      </c>
      <c r="R829" s="89" t="str">
        <f>_xlfn.XLOOKUP(Q829,匹配表1065!L:L,匹配表1065!O:O)</f>
        <v>B</v>
      </c>
      <c r="S829" s="93" t="str">
        <f>IFERROR(_xlfn.XLOOKUP(Q829,匹配表1065!AI:AI,匹配表1065!AJ:AJ),"绿标")</f>
        <v>绿标</v>
      </c>
      <c r="T829" s="93" t="str" cm="1">
        <f t="array" ref="T829:U829">_xlfn.XLOOKUP(Q829,匹配表1065!L:L,匹配表1065!M:N)</f>
        <v>脑血管</v>
      </c>
      <c r="U829" s="94" t="str">
        <v>神经内科</v>
      </c>
      <c r="V829" s="95" t="s">
        <v>42</v>
      </c>
      <c r="W829" s="93">
        <f>_xlfn.XLOOKUP(M829,匹配表1065!D:D,匹配表1065!F:F)*N829</f>
        <v>4</v>
      </c>
    </row>
    <row r="830" customHeight="1" spans="1:23">
      <c r="A830" s="89" t="s">
        <v>25</v>
      </c>
      <c r="B830" s="90">
        <v>46128</v>
      </c>
      <c r="C830" s="91" t="str">
        <f t="shared" si="24"/>
        <v>4月第3周</v>
      </c>
      <c r="D830" s="89" t="s">
        <v>446</v>
      </c>
      <c r="E830" s="89" t="str">
        <f t="shared" si="25"/>
        <v>4月第3周--周4</v>
      </c>
      <c r="F830" s="92" t="s">
        <v>27</v>
      </c>
      <c r="G830" s="92" t="s">
        <v>167</v>
      </c>
      <c r="H830" s="92" t="str">
        <f>_xlfn.XLOOKUP(O830,匹配表1065!T:T,匹配表1065!W:W)</f>
        <v>苏州市</v>
      </c>
      <c r="I830" s="89" t="str">
        <f>_xlfn.XLOOKUP(O830,匹配表1065!T:T,匹配表1065!X:X)</f>
        <v>PME2011</v>
      </c>
      <c r="J830" s="92" t="s">
        <v>168</v>
      </c>
      <c r="K830" s="89" cm="1">
        <f ca="1" t="array" ref="K830:L830">_xlfn.XLOOKUP(J830,匹配表1065!Y:Y,匹配表1065!AA:AB)</f>
        <v>19</v>
      </c>
      <c r="L830" s="89" t="str">
        <v>3个月以上</v>
      </c>
      <c r="M830" s="92" t="s">
        <v>30</v>
      </c>
      <c r="N830" s="92">
        <v>3</v>
      </c>
      <c r="O830" s="93" t="str">
        <f>_xlfn.XLOOKUP(P830,匹配表1065!U:U,匹配表1065!T:T)</f>
        <v>HO00307823</v>
      </c>
      <c r="P830" s="89" t="s">
        <v>169</v>
      </c>
      <c r="Q830" s="92" t="s">
        <v>170</v>
      </c>
      <c r="R830" s="89" t="str">
        <f>_xlfn.XLOOKUP(Q830,匹配表1065!L:L,匹配表1065!O:O)</f>
        <v>A</v>
      </c>
      <c r="S830" s="93" t="str">
        <f>IFERROR(_xlfn.XLOOKUP(Q830,匹配表1065!AI:AI,匹配表1065!AJ:AJ),"绿标")</f>
        <v>红标</v>
      </c>
      <c r="T830" s="93" t="str" cm="1">
        <f t="array" ref="T830:U830">_xlfn.XLOOKUP(Q830,匹配表1065!L:L,匹配表1065!M:N)</f>
        <v>头痛</v>
      </c>
      <c r="U830" s="94" t="str">
        <v>神经内科</v>
      </c>
      <c r="V830" s="95" t="s">
        <v>33</v>
      </c>
      <c r="W830" s="93">
        <f>_xlfn.XLOOKUP(M830,匹配表1065!D:D,匹配表1065!F:F)*N830</f>
        <v>36</v>
      </c>
    </row>
    <row r="831" customHeight="1" spans="1:23">
      <c r="A831" s="89" t="s">
        <v>25</v>
      </c>
      <c r="B831" s="90">
        <v>46128</v>
      </c>
      <c r="C831" s="91" t="str">
        <f t="shared" si="24"/>
        <v>4月第3周</v>
      </c>
      <c r="D831" s="89" t="s">
        <v>446</v>
      </c>
      <c r="E831" s="89" t="str">
        <f t="shared" si="25"/>
        <v>4月第3周--周4</v>
      </c>
      <c r="F831" s="92" t="s">
        <v>27</v>
      </c>
      <c r="G831" s="92" t="s">
        <v>167</v>
      </c>
      <c r="H831" s="92" t="str">
        <f>_xlfn.XLOOKUP(O831,匹配表1065!T:T,匹配表1065!W:W)</f>
        <v>苏州市</v>
      </c>
      <c r="I831" s="89" t="str">
        <f>_xlfn.XLOOKUP(O831,匹配表1065!T:T,匹配表1065!X:X)</f>
        <v>PME2011</v>
      </c>
      <c r="J831" s="92" t="s">
        <v>168</v>
      </c>
      <c r="K831" s="89" cm="1">
        <f ca="1" t="array" ref="K831:L831">_xlfn.XLOOKUP(J831,匹配表1065!Y:Y,匹配表1065!AA:AB)</f>
        <v>19</v>
      </c>
      <c r="L831" s="89" t="str">
        <v>3个月以上</v>
      </c>
      <c r="M831" s="92" t="s">
        <v>35</v>
      </c>
      <c r="N831" s="92">
        <v>1</v>
      </c>
      <c r="O831" s="93" t="str">
        <f>_xlfn.XLOOKUP(P831,匹配表1065!U:U,匹配表1065!T:T)</f>
        <v>HO00307823</v>
      </c>
      <c r="P831" s="89" t="s">
        <v>169</v>
      </c>
      <c r="Q831" s="92" t="s">
        <v>453</v>
      </c>
      <c r="R831" s="89" t="str">
        <f>_xlfn.XLOOKUP(Q831,匹配表1065!L:L,匹配表1065!O:O)</f>
        <v>B</v>
      </c>
      <c r="S831" s="93" t="str">
        <f>IFERROR(_xlfn.XLOOKUP(Q831,匹配表1065!AI:AI,匹配表1065!AJ:AJ),"绿标")</f>
        <v>绿标</v>
      </c>
      <c r="T831" s="93" t="str" cm="1">
        <f t="array" ref="T831:U831">_xlfn.XLOOKUP(Q831,匹配表1065!L:L,匹配表1065!M:N)</f>
        <v>脑血管</v>
      </c>
      <c r="U831" s="94" t="str">
        <v>神经内科</v>
      </c>
      <c r="V831" s="95" t="s">
        <v>58</v>
      </c>
      <c r="W831" s="93">
        <f>_xlfn.XLOOKUP(M831,匹配表1065!D:D,匹配表1065!F:F)*N831</f>
        <v>4</v>
      </c>
    </row>
    <row r="832" customHeight="1" spans="1:23">
      <c r="A832" s="89" t="s">
        <v>25</v>
      </c>
      <c r="B832" s="90">
        <v>46128</v>
      </c>
      <c r="C832" s="91" t="str">
        <f t="shared" si="24"/>
        <v>4月第3周</v>
      </c>
      <c r="D832" s="89" t="s">
        <v>446</v>
      </c>
      <c r="E832" s="89" t="str">
        <f t="shared" si="25"/>
        <v>4月第3周--周4</v>
      </c>
      <c r="F832" s="92" t="s">
        <v>27</v>
      </c>
      <c r="G832" s="92" t="s">
        <v>167</v>
      </c>
      <c r="H832" s="92" t="str">
        <f>_xlfn.XLOOKUP(O832,匹配表1065!T:T,匹配表1065!W:W)</f>
        <v>苏州市</v>
      </c>
      <c r="I832" s="89" t="str">
        <f>_xlfn.XLOOKUP(O832,匹配表1065!T:T,匹配表1065!X:X)</f>
        <v>PME2011</v>
      </c>
      <c r="J832" s="92" t="s">
        <v>168</v>
      </c>
      <c r="K832" s="89" cm="1">
        <f ca="1" t="array" ref="K832:L832">_xlfn.XLOOKUP(J832,匹配表1065!Y:Y,匹配表1065!AA:AB)</f>
        <v>19</v>
      </c>
      <c r="L832" s="89" t="str">
        <v>3个月以上</v>
      </c>
      <c r="M832" s="92" t="s">
        <v>35</v>
      </c>
      <c r="N832" s="92">
        <v>1</v>
      </c>
      <c r="O832" s="93" t="str">
        <f>_xlfn.XLOOKUP(P832,匹配表1065!U:U,匹配表1065!T:T)</f>
        <v>HO00307823</v>
      </c>
      <c r="P832" s="89" t="s">
        <v>169</v>
      </c>
      <c r="Q832" s="92" t="s">
        <v>172</v>
      </c>
      <c r="R832" s="89" t="str">
        <f>_xlfn.XLOOKUP(Q832,匹配表1065!L:L,匹配表1065!O:O)</f>
        <v>C</v>
      </c>
      <c r="S832" s="93" t="str">
        <f>IFERROR(_xlfn.XLOOKUP(Q832,匹配表1065!AI:AI,匹配表1065!AJ:AJ),"绿标")</f>
        <v>绿标</v>
      </c>
      <c r="T832" s="93" t="str" cm="1">
        <f t="array" ref="T832:U832">_xlfn.XLOOKUP(Q832,匹配表1065!L:L,匹配表1065!M:N)</f>
        <v>眩晕</v>
      </c>
      <c r="U832" s="94" t="str">
        <v>神经内科</v>
      </c>
      <c r="V832" s="95" t="s">
        <v>70</v>
      </c>
      <c r="W832" s="93">
        <f>_xlfn.XLOOKUP(M832,匹配表1065!D:D,匹配表1065!F:F)*N832</f>
        <v>4</v>
      </c>
    </row>
    <row r="833" customHeight="1" spans="1:23">
      <c r="A833" s="89" t="s">
        <v>25</v>
      </c>
      <c r="B833" s="90">
        <v>46128</v>
      </c>
      <c r="C833" s="91" t="str">
        <f t="shared" si="24"/>
        <v>4月第3周</v>
      </c>
      <c r="D833" s="89" t="s">
        <v>446</v>
      </c>
      <c r="E833" s="89" t="str">
        <f t="shared" si="25"/>
        <v>4月第3周--周4</v>
      </c>
      <c r="F833" s="92" t="s">
        <v>27</v>
      </c>
      <c r="G833" s="92" t="s">
        <v>167</v>
      </c>
      <c r="H833" s="92" t="str">
        <f>_xlfn.XLOOKUP(O833,匹配表1065!T:T,匹配表1065!W:W)</f>
        <v>苏州市</v>
      </c>
      <c r="I833" s="89" t="str">
        <f>_xlfn.XLOOKUP(O833,匹配表1065!T:T,匹配表1065!X:X)</f>
        <v>PME2016</v>
      </c>
      <c r="J833" s="89" t="s">
        <v>173</v>
      </c>
      <c r="K833" s="89" cm="1">
        <f ca="1" t="array" ref="K833:L833">_xlfn.XLOOKUP(J833,匹配表1065!Y:Y,匹配表1065!AA:AB)</f>
        <v>1</v>
      </c>
      <c r="L833" s="89" t="str">
        <v>3个月以内</v>
      </c>
      <c r="M833" s="92" t="s">
        <v>30</v>
      </c>
      <c r="N833" s="92">
        <v>1</v>
      </c>
      <c r="O833" s="93" t="str">
        <f>_xlfn.XLOOKUP(P833,匹配表1065!U:U,匹配表1065!T:T)</f>
        <v>HO00001048</v>
      </c>
      <c r="P833" s="89" t="s">
        <v>176</v>
      </c>
      <c r="Q833" s="92" t="s">
        <v>290</v>
      </c>
      <c r="R833" s="89" t="str">
        <f>_xlfn.XLOOKUP(Q833,匹配表1065!L:L,匹配表1065!O:O)</f>
        <v>A</v>
      </c>
      <c r="S833" s="93" t="str">
        <f>IFERROR(_xlfn.XLOOKUP(Q833,匹配表1065!AI:AI,匹配表1065!AJ:AJ),"绿标")</f>
        <v>红标</v>
      </c>
      <c r="T833" s="93" t="str" cm="1">
        <f t="array" ref="T833:U833">_xlfn.XLOOKUP(Q833,匹配表1065!L:L,匹配表1065!M:N)</f>
        <v>头痛</v>
      </c>
      <c r="U833" s="94" t="str">
        <v>神经内科</v>
      </c>
      <c r="V833" s="95" t="s">
        <v>33</v>
      </c>
      <c r="W833" s="93">
        <f>_xlfn.XLOOKUP(M833,匹配表1065!D:D,匹配表1065!F:F)*N833</f>
        <v>12</v>
      </c>
    </row>
    <row r="834" customHeight="1" spans="1:23">
      <c r="A834" s="89" t="s">
        <v>25</v>
      </c>
      <c r="B834" s="90">
        <v>46128</v>
      </c>
      <c r="C834" s="91" t="str">
        <f t="shared" ref="C834:C897" si="26">MONTH(B834)&amp;TEXT(WEEKNUM(B834,2)-WEEKNUM(B834+1-DAY(B834),2)+1,"月第0周")</f>
        <v>4月第3周</v>
      </c>
      <c r="D834" s="89" t="s">
        <v>446</v>
      </c>
      <c r="E834" s="89" t="str">
        <f t="shared" ref="E834:E897" si="27">D834&amp;"--"&amp;"周"&amp;WEEKDAY(B834,2)</f>
        <v>4月第3周--周4</v>
      </c>
      <c r="F834" s="92" t="s">
        <v>27</v>
      </c>
      <c r="G834" s="92" t="s">
        <v>167</v>
      </c>
      <c r="H834" s="92" t="str">
        <f>_xlfn.XLOOKUP(O834,匹配表1065!T:T,匹配表1065!W:W)</f>
        <v>苏州市</v>
      </c>
      <c r="I834" s="89" t="str">
        <f>_xlfn.XLOOKUP(O834,匹配表1065!T:T,匹配表1065!X:X)</f>
        <v>PME2016</v>
      </c>
      <c r="J834" s="89" t="s">
        <v>173</v>
      </c>
      <c r="K834" s="89" cm="1">
        <f ca="1" t="array" ref="K834:L834">_xlfn.XLOOKUP(J834,匹配表1065!Y:Y,匹配表1065!AA:AB)</f>
        <v>1</v>
      </c>
      <c r="L834" s="89" t="str">
        <v>3个月以内</v>
      </c>
      <c r="M834" s="92" t="s">
        <v>30</v>
      </c>
      <c r="N834" s="92">
        <v>1</v>
      </c>
      <c r="O834" s="93" t="str">
        <f>_xlfn.XLOOKUP(P834,匹配表1065!U:U,匹配表1065!T:T)</f>
        <v>HO00099680</v>
      </c>
      <c r="P834" s="89" t="s">
        <v>174</v>
      </c>
      <c r="Q834" s="92" t="s">
        <v>175</v>
      </c>
      <c r="R834" s="89" t="str">
        <f>_xlfn.XLOOKUP(Q834,匹配表1065!L:L,匹配表1065!O:O)</f>
        <v>A</v>
      </c>
      <c r="S834" s="93" t="str">
        <f>IFERROR(_xlfn.XLOOKUP(Q834,匹配表1065!AI:AI,匹配表1065!AJ:AJ),"绿标")</f>
        <v>红标</v>
      </c>
      <c r="T834" s="93" t="str" cm="1">
        <f t="array" ref="T834:U834">_xlfn.XLOOKUP(Q834,匹配表1065!L:L,匹配表1065!M:N)</f>
        <v>头痛</v>
      </c>
      <c r="U834" s="94" t="str">
        <v>神经内科</v>
      </c>
      <c r="V834" s="95" t="s">
        <v>42</v>
      </c>
      <c r="W834" s="93">
        <f>_xlfn.XLOOKUP(M834,匹配表1065!D:D,匹配表1065!F:F)*N834</f>
        <v>12</v>
      </c>
    </row>
    <row r="835" customHeight="1" spans="1:23">
      <c r="A835" s="89" t="s">
        <v>25</v>
      </c>
      <c r="B835" s="90">
        <v>46128</v>
      </c>
      <c r="C835" s="91" t="str">
        <f t="shared" si="26"/>
        <v>4月第3周</v>
      </c>
      <c r="D835" s="89" t="s">
        <v>446</v>
      </c>
      <c r="E835" s="89" t="str">
        <f t="shared" si="27"/>
        <v>4月第3周--周4</v>
      </c>
      <c r="F835" s="92" t="s">
        <v>27</v>
      </c>
      <c r="G835" s="92" t="s">
        <v>167</v>
      </c>
      <c r="H835" s="92" t="str">
        <f>_xlfn.XLOOKUP(O835,匹配表1065!T:T,匹配表1065!W:W)</f>
        <v>苏州市</v>
      </c>
      <c r="I835" s="89" t="str">
        <f>_xlfn.XLOOKUP(O835,匹配表1065!T:T,匹配表1065!X:X)</f>
        <v>PME2016</v>
      </c>
      <c r="J835" s="89" t="s">
        <v>173</v>
      </c>
      <c r="K835" s="89" cm="1">
        <f ca="1" t="array" ref="K835:L835">_xlfn.XLOOKUP(J835,匹配表1065!Y:Y,匹配表1065!AA:AB)</f>
        <v>1</v>
      </c>
      <c r="L835" s="89" t="str">
        <v>3个月以内</v>
      </c>
      <c r="M835" s="92" t="s">
        <v>55</v>
      </c>
      <c r="N835" s="92">
        <v>1</v>
      </c>
      <c r="O835" s="93" t="str">
        <f>_xlfn.XLOOKUP(P835,匹配表1065!U:U,匹配表1065!T:T)</f>
        <v>HO00001048</v>
      </c>
      <c r="P835" s="89" t="s">
        <v>176</v>
      </c>
      <c r="Q835" s="92" t="s">
        <v>519</v>
      </c>
      <c r="R835" s="89" t="str">
        <f>_xlfn.XLOOKUP(Q835,匹配表1065!L:L,匹配表1065!O:O)</f>
        <v>B</v>
      </c>
      <c r="S835" s="93" t="str">
        <f>IFERROR(_xlfn.XLOOKUP(Q835,匹配表1065!AI:AI,匹配表1065!AJ:AJ),"绿标")</f>
        <v>黑标</v>
      </c>
      <c r="T835" s="93" t="str" cm="1">
        <f t="array" ref="T835:U835">_xlfn.XLOOKUP(Q835,匹配表1065!L:L,匹配表1065!M:N)</f>
        <v>脑血管</v>
      </c>
      <c r="U835" s="94" t="str">
        <v>神经内科</v>
      </c>
      <c r="V835" s="95" t="s">
        <v>58</v>
      </c>
      <c r="W835" s="93">
        <f>_xlfn.XLOOKUP(M835,匹配表1065!D:D,匹配表1065!F:F)*N835</f>
        <v>8</v>
      </c>
    </row>
    <row r="836" customHeight="1" spans="1:23">
      <c r="A836" s="89" t="s">
        <v>25</v>
      </c>
      <c r="B836" s="90">
        <v>46128</v>
      </c>
      <c r="C836" s="91" t="str">
        <f t="shared" si="26"/>
        <v>4月第3周</v>
      </c>
      <c r="D836" s="89" t="s">
        <v>446</v>
      </c>
      <c r="E836" s="89" t="str">
        <f t="shared" si="27"/>
        <v>4月第3周--周4</v>
      </c>
      <c r="F836" s="92" t="s">
        <v>27</v>
      </c>
      <c r="G836" s="92" t="s">
        <v>167</v>
      </c>
      <c r="H836" s="92" t="str">
        <f>_xlfn.XLOOKUP(O836,匹配表1065!T:T,匹配表1065!W:W)</f>
        <v>苏州市</v>
      </c>
      <c r="I836" s="89" t="str">
        <f>_xlfn.XLOOKUP(O836,匹配表1065!T:T,匹配表1065!X:X)</f>
        <v>PME2016</v>
      </c>
      <c r="J836" s="89" t="s">
        <v>173</v>
      </c>
      <c r="K836" s="89" cm="1">
        <f ca="1" t="array" ref="K836:L836">_xlfn.XLOOKUP(J836,匹配表1065!Y:Y,匹配表1065!AA:AB)</f>
        <v>1</v>
      </c>
      <c r="L836" s="89" t="str">
        <v>3个月以内</v>
      </c>
      <c r="M836" s="92" t="s">
        <v>35</v>
      </c>
      <c r="N836" s="92">
        <v>1</v>
      </c>
      <c r="O836" s="93" t="str">
        <f>_xlfn.XLOOKUP(P836,匹配表1065!U:U,匹配表1065!T:T)</f>
        <v>HO00001048</v>
      </c>
      <c r="P836" s="89" t="s">
        <v>176</v>
      </c>
      <c r="Q836" s="92" t="s">
        <v>520</v>
      </c>
      <c r="R836" s="89" t="str">
        <f>_xlfn.XLOOKUP(Q836,匹配表1065!L:L,匹配表1065!O:O)</f>
        <v>B</v>
      </c>
      <c r="S836" s="93" t="str">
        <f>IFERROR(_xlfn.XLOOKUP(Q836,匹配表1065!AI:AI,匹配表1065!AJ:AJ),"绿标")</f>
        <v>绿标</v>
      </c>
      <c r="T836" s="93" t="str" cm="1">
        <f t="array" ref="T836:U836">_xlfn.XLOOKUP(Q836,匹配表1065!L:L,匹配表1065!M:N)</f>
        <v>脑血管</v>
      </c>
      <c r="U836" s="94" t="str">
        <v>神经内科</v>
      </c>
      <c r="V836" s="95" t="s">
        <v>58</v>
      </c>
      <c r="W836" s="93">
        <f>_xlfn.XLOOKUP(M836,匹配表1065!D:D,匹配表1065!F:F)*N836</f>
        <v>4</v>
      </c>
    </row>
    <row r="837" customHeight="1" spans="1:23">
      <c r="A837" s="89" t="s">
        <v>25</v>
      </c>
      <c r="B837" s="90">
        <v>46128</v>
      </c>
      <c r="C837" s="91" t="str">
        <f t="shared" si="26"/>
        <v>4月第3周</v>
      </c>
      <c r="D837" s="89" t="s">
        <v>446</v>
      </c>
      <c r="E837" s="89" t="str">
        <f t="shared" si="27"/>
        <v>4月第3周--周4</v>
      </c>
      <c r="F837" s="92" t="s">
        <v>27</v>
      </c>
      <c r="G837" s="92" t="s">
        <v>167</v>
      </c>
      <c r="H837" s="92" t="str">
        <f>_xlfn.XLOOKUP(O837,匹配表1065!T:T,匹配表1065!W:W)</f>
        <v>苏州市</v>
      </c>
      <c r="I837" s="89" t="str">
        <f>_xlfn.XLOOKUP(O837,匹配表1065!T:T,匹配表1065!X:X)</f>
        <v>PME2016</v>
      </c>
      <c r="J837" s="89" t="s">
        <v>173</v>
      </c>
      <c r="K837" s="89" cm="1">
        <f ca="1" t="array" ref="K837:L837">_xlfn.XLOOKUP(J837,匹配表1065!Y:Y,匹配表1065!AA:AB)</f>
        <v>1</v>
      </c>
      <c r="L837" s="89" t="str">
        <v>3个月以内</v>
      </c>
      <c r="M837" s="92" t="s">
        <v>35</v>
      </c>
      <c r="N837" s="92">
        <v>1</v>
      </c>
      <c r="O837" s="93" t="str">
        <f>_xlfn.XLOOKUP(P837,匹配表1065!U:U,匹配表1065!T:T)</f>
        <v>HO00001048</v>
      </c>
      <c r="P837" s="89" t="s">
        <v>176</v>
      </c>
      <c r="Q837" s="92" t="s">
        <v>177</v>
      </c>
      <c r="R837" s="89" t="str">
        <f>_xlfn.XLOOKUP(Q837,匹配表1065!L:L,匹配表1065!O:O)</f>
        <v>A</v>
      </c>
      <c r="S837" s="93" t="str">
        <f>IFERROR(_xlfn.XLOOKUP(Q837,匹配表1065!AI:AI,匹配表1065!AJ:AJ),"绿标")</f>
        <v>红标</v>
      </c>
      <c r="T837" s="93" t="str" cm="1">
        <f t="array" ref="T837:U837">_xlfn.XLOOKUP(Q837,匹配表1065!L:L,匹配表1065!M:N)</f>
        <v>头痛</v>
      </c>
      <c r="U837" s="94" t="str">
        <v>神经内科</v>
      </c>
      <c r="V837" s="95" t="s">
        <v>58</v>
      </c>
      <c r="W837" s="93">
        <f>_xlfn.XLOOKUP(M837,匹配表1065!D:D,匹配表1065!F:F)*N837</f>
        <v>4</v>
      </c>
    </row>
    <row r="838" customHeight="1" spans="1:23">
      <c r="A838" s="89" t="s">
        <v>25</v>
      </c>
      <c r="B838" s="90">
        <v>46128</v>
      </c>
      <c r="C838" s="91" t="str">
        <f t="shared" si="26"/>
        <v>4月第3周</v>
      </c>
      <c r="D838" s="89" t="s">
        <v>446</v>
      </c>
      <c r="E838" s="89" t="str">
        <f t="shared" si="27"/>
        <v>4月第3周--周4</v>
      </c>
      <c r="F838" s="92" t="s">
        <v>27</v>
      </c>
      <c r="G838" s="92" t="s">
        <v>167</v>
      </c>
      <c r="H838" s="92" t="str">
        <f>_xlfn.XLOOKUP(O838,匹配表1065!T:T,匹配表1065!W:W)</f>
        <v>苏州市</v>
      </c>
      <c r="I838" s="89" t="str">
        <f>_xlfn.XLOOKUP(O838,匹配表1065!T:T,匹配表1065!X:X)</f>
        <v>PME2010</v>
      </c>
      <c r="J838" s="92" t="s">
        <v>186</v>
      </c>
      <c r="K838" s="89" cm="1">
        <f ca="1" t="array" ref="K838:L838">_xlfn.XLOOKUP(J838,匹配表1065!Y:Y,匹配表1065!AA:AB)</f>
        <v>6</v>
      </c>
      <c r="L838" s="89" t="str">
        <v>3个月以上</v>
      </c>
      <c r="M838" s="92" t="s">
        <v>30</v>
      </c>
      <c r="N838" s="92">
        <v>1</v>
      </c>
      <c r="O838" s="93" t="str">
        <f>_xlfn.XLOOKUP(P838,匹配表1065!U:U,匹配表1065!T:T)</f>
        <v>HO00111872</v>
      </c>
      <c r="P838" s="89" t="s">
        <v>218</v>
      </c>
      <c r="Q838" s="92" t="s">
        <v>219</v>
      </c>
      <c r="R838" s="89" t="str">
        <f>_xlfn.XLOOKUP(Q838,匹配表1065!L:L,匹配表1065!O:O)</f>
        <v>D</v>
      </c>
      <c r="S838" s="93" t="str">
        <f>IFERROR(_xlfn.XLOOKUP(Q838,匹配表1065!AI:AI,匹配表1065!AJ:AJ),"绿标")</f>
        <v>绿标</v>
      </c>
      <c r="T838" s="93" t="str" cm="1">
        <f t="array" ref="T838:U838">_xlfn.XLOOKUP(Q838,匹配表1065!L:L,匹配表1065!M:N)</f>
        <v>其他</v>
      </c>
      <c r="U838" s="94" t="str">
        <v>其他</v>
      </c>
      <c r="V838" s="95" t="s">
        <v>67</v>
      </c>
      <c r="W838" s="93">
        <f>_xlfn.XLOOKUP(M838,匹配表1065!D:D,匹配表1065!F:F)*N838</f>
        <v>12</v>
      </c>
    </row>
    <row r="839" customHeight="1" spans="1:23">
      <c r="A839" s="89" t="s">
        <v>25</v>
      </c>
      <c r="B839" s="90">
        <v>46128</v>
      </c>
      <c r="C839" s="91" t="str">
        <f t="shared" si="26"/>
        <v>4月第3周</v>
      </c>
      <c r="D839" s="89" t="s">
        <v>446</v>
      </c>
      <c r="E839" s="89" t="str">
        <f t="shared" si="27"/>
        <v>4月第3周--周4</v>
      </c>
      <c r="F839" s="92" t="s">
        <v>27</v>
      </c>
      <c r="G839" s="92" t="s">
        <v>167</v>
      </c>
      <c r="H839" s="92" t="str">
        <f>_xlfn.XLOOKUP(O839,匹配表1065!T:T,匹配表1065!W:W)</f>
        <v>苏州市</v>
      </c>
      <c r="I839" s="89" t="str">
        <f>_xlfn.XLOOKUP(O839,匹配表1065!T:T,匹配表1065!X:X)</f>
        <v>PME2010</v>
      </c>
      <c r="J839" s="92" t="s">
        <v>186</v>
      </c>
      <c r="K839" s="89" cm="1">
        <f ca="1" t="array" ref="K839:L839">_xlfn.XLOOKUP(J839,匹配表1065!Y:Y,匹配表1065!AA:AB)</f>
        <v>6</v>
      </c>
      <c r="L839" s="89" t="str">
        <v>3个月以上</v>
      </c>
      <c r="M839" s="92" t="s">
        <v>35</v>
      </c>
      <c r="N839" s="92">
        <v>1</v>
      </c>
      <c r="O839" s="93" t="str">
        <f>_xlfn.XLOOKUP(P839,匹配表1065!U:U,匹配表1065!T:T)</f>
        <v>HO00001047</v>
      </c>
      <c r="P839" s="89" t="s">
        <v>189</v>
      </c>
      <c r="Q839" s="92" t="s">
        <v>217</v>
      </c>
      <c r="R839" s="89" t="str">
        <f>_xlfn.XLOOKUP(Q839,匹配表1065!L:L,匹配表1065!O:O)</f>
        <v>A</v>
      </c>
      <c r="S839" s="93" t="str">
        <f>IFERROR(_xlfn.XLOOKUP(Q839,匹配表1065!AI:AI,匹配表1065!AJ:AJ),"绿标")</f>
        <v>红标</v>
      </c>
      <c r="T839" s="93" t="str" cm="1">
        <f t="array" ref="T839:U839">_xlfn.XLOOKUP(Q839,匹配表1065!L:L,匹配表1065!M:N)</f>
        <v>头痛</v>
      </c>
      <c r="U839" s="94" t="str">
        <v>神经内科</v>
      </c>
      <c r="V839" s="95" t="s">
        <v>58</v>
      </c>
      <c r="W839" s="93">
        <f>_xlfn.XLOOKUP(M839,匹配表1065!D:D,匹配表1065!F:F)*N839</f>
        <v>4</v>
      </c>
    </row>
    <row r="840" customHeight="1" spans="1:23">
      <c r="A840" s="89" t="s">
        <v>25</v>
      </c>
      <c r="B840" s="90">
        <v>46128</v>
      </c>
      <c r="C840" s="91" t="str">
        <f t="shared" si="26"/>
        <v>4月第3周</v>
      </c>
      <c r="D840" s="89" t="s">
        <v>446</v>
      </c>
      <c r="E840" s="89" t="str">
        <f t="shared" si="27"/>
        <v>4月第3周--周4</v>
      </c>
      <c r="F840" s="92" t="s">
        <v>27</v>
      </c>
      <c r="G840" s="92" t="s">
        <v>167</v>
      </c>
      <c r="H840" s="92" t="str">
        <f>_xlfn.XLOOKUP(O840,匹配表1065!T:T,匹配表1065!W:W)</f>
        <v>苏州市</v>
      </c>
      <c r="I840" s="89" t="str">
        <f>_xlfn.XLOOKUP(O840,匹配表1065!T:T,匹配表1065!X:X)</f>
        <v>PME2010</v>
      </c>
      <c r="J840" s="92" t="s">
        <v>186</v>
      </c>
      <c r="K840" s="89" cm="1">
        <f ca="1" t="array" ref="K840:L840">_xlfn.XLOOKUP(J840,匹配表1065!Y:Y,匹配表1065!AA:AB)</f>
        <v>6</v>
      </c>
      <c r="L840" s="89" t="str">
        <v>3个月以上</v>
      </c>
      <c r="M840" s="92" t="s">
        <v>35</v>
      </c>
      <c r="N840" s="92">
        <v>1</v>
      </c>
      <c r="O840" s="93" t="str">
        <f>_xlfn.XLOOKUP(P840,匹配表1065!U:U,匹配表1065!T:T)</f>
        <v>HO00001047</v>
      </c>
      <c r="P840" s="89" t="s">
        <v>189</v>
      </c>
      <c r="Q840" s="92" t="s">
        <v>384</v>
      </c>
      <c r="R840" s="89" t="str">
        <f>_xlfn.XLOOKUP(Q840,匹配表1065!L:L,匹配表1065!O:O)</f>
        <v>B</v>
      </c>
      <c r="S840" s="93" t="str">
        <f>IFERROR(_xlfn.XLOOKUP(Q840,匹配表1065!AI:AI,匹配表1065!AJ:AJ),"绿标")</f>
        <v>绿标</v>
      </c>
      <c r="T840" s="93" t="str" cm="1">
        <f t="array" ref="T840:U840">_xlfn.XLOOKUP(Q840,匹配表1065!L:L,匹配表1065!M:N)</f>
        <v>脑血管</v>
      </c>
      <c r="U840" s="94" t="str">
        <v>神经内科</v>
      </c>
      <c r="V840" s="95" t="s">
        <v>58</v>
      </c>
      <c r="W840" s="93">
        <f>_xlfn.XLOOKUP(M840,匹配表1065!D:D,匹配表1065!F:F)*N840</f>
        <v>4</v>
      </c>
    </row>
    <row r="841" customHeight="1" spans="1:23">
      <c r="A841" s="89" t="s">
        <v>25</v>
      </c>
      <c r="B841" s="90">
        <v>46128</v>
      </c>
      <c r="C841" s="91" t="str">
        <f t="shared" si="26"/>
        <v>4月第3周</v>
      </c>
      <c r="D841" s="89" t="s">
        <v>446</v>
      </c>
      <c r="E841" s="89" t="str">
        <f t="shared" si="27"/>
        <v>4月第3周--周4</v>
      </c>
      <c r="F841" s="92" t="s">
        <v>27</v>
      </c>
      <c r="G841" s="92" t="s">
        <v>167</v>
      </c>
      <c r="H841" s="92" t="str">
        <f>_xlfn.XLOOKUP(O841,匹配表1065!T:T,匹配表1065!W:W)</f>
        <v>南通市</v>
      </c>
      <c r="I841" s="89" t="str">
        <f>_xlfn.XLOOKUP(O841,匹配表1065!T:T,匹配表1065!X:X)</f>
        <v>PME2013</v>
      </c>
      <c r="J841" s="92" t="s">
        <v>180</v>
      </c>
      <c r="K841" s="89" cm="1">
        <f ca="1" t="array" ref="K841:L841">_xlfn.XLOOKUP(J841,匹配表1065!Y:Y,匹配表1065!AA:AB)</f>
        <v>51</v>
      </c>
      <c r="L841" s="89" t="str">
        <v>3个月以上</v>
      </c>
      <c r="M841" s="92" t="s">
        <v>30</v>
      </c>
      <c r="N841" s="92">
        <v>4</v>
      </c>
      <c r="O841" s="93" t="str">
        <f>_xlfn.XLOOKUP(P841,匹配表1065!U:U,匹配表1065!T:T)</f>
        <v>HO00001021</v>
      </c>
      <c r="P841" s="89" t="s">
        <v>181</v>
      </c>
      <c r="Q841" s="92" t="s">
        <v>182</v>
      </c>
      <c r="R841" s="89" t="str">
        <f>_xlfn.XLOOKUP(Q841,匹配表1065!L:L,匹配表1065!O:O)</f>
        <v>C</v>
      </c>
      <c r="S841" s="93" t="str">
        <f>IFERROR(_xlfn.XLOOKUP(Q841,匹配表1065!AI:AI,匹配表1065!AJ:AJ),"绿标")</f>
        <v>红标</v>
      </c>
      <c r="T841" s="93" t="str" cm="1">
        <f t="array" ref="T841:U841">_xlfn.XLOOKUP(Q841,匹配表1065!L:L,匹配表1065!M:N)</f>
        <v>眩晕</v>
      </c>
      <c r="U841" s="94" t="str">
        <v>神经内科</v>
      </c>
      <c r="V841" s="95" t="s">
        <v>70</v>
      </c>
      <c r="W841" s="93">
        <f>_xlfn.XLOOKUP(M841,匹配表1065!D:D,匹配表1065!F:F)*N841</f>
        <v>48</v>
      </c>
    </row>
    <row r="842" customHeight="1" spans="1:23">
      <c r="A842" s="89" t="s">
        <v>25</v>
      </c>
      <c r="B842" s="90">
        <v>46128</v>
      </c>
      <c r="C842" s="91" t="str">
        <f t="shared" si="26"/>
        <v>4月第3周</v>
      </c>
      <c r="D842" s="89" t="s">
        <v>446</v>
      </c>
      <c r="E842" s="89" t="str">
        <f t="shared" si="27"/>
        <v>4月第3周--周4</v>
      </c>
      <c r="F842" s="92" t="s">
        <v>27</v>
      </c>
      <c r="G842" s="92" t="s">
        <v>167</v>
      </c>
      <c r="H842" s="92" t="str">
        <f>_xlfn.XLOOKUP(O842,匹配表1065!T:T,匹配表1065!W:W)</f>
        <v>南通市</v>
      </c>
      <c r="I842" s="89" t="str">
        <f>_xlfn.XLOOKUP(O842,匹配表1065!T:T,匹配表1065!X:X)</f>
        <v>PME2013</v>
      </c>
      <c r="J842" s="92" t="s">
        <v>180</v>
      </c>
      <c r="K842" s="89" cm="1">
        <f ca="1" t="array" ref="K842:L842">_xlfn.XLOOKUP(J842,匹配表1065!Y:Y,匹配表1065!AA:AB)</f>
        <v>51</v>
      </c>
      <c r="L842" s="89" t="str">
        <v>3个月以上</v>
      </c>
      <c r="M842" s="92" t="s">
        <v>35</v>
      </c>
      <c r="N842" s="92">
        <v>1</v>
      </c>
      <c r="O842" s="93" t="str">
        <f>_xlfn.XLOOKUP(P842,匹配表1065!U:U,匹配表1065!T:T)</f>
        <v>HO00001021</v>
      </c>
      <c r="P842" s="89" t="s">
        <v>181</v>
      </c>
      <c r="Q842" s="92" t="s">
        <v>431</v>
      </c>
      <c r="R842" s="89" t="str">
        <f>_xlfn.XLOOKUP(Q842,匹配表1065!L:L,匹配表1065!O:O)</f>
        <v>B</v>
      </c>
      <c r="S842" s="93" t="str">
        <f>IFERROR(_xlfn.XLOOKUP(Q842,匹配表1065!AI:AI,匹配表1065!AJ:AJ),"绿标")</f>
        <v>红标</v>
      </c>
      <c r="T842" s="93" t="str" cm="1">
        <f t="array" ref="T842:U842">_xlfn.XLOOKUP(Q842,匹配表1065!L:L,匹配表1065!M:N)</f>
        <v>脑血管</v>
      </c>
      <c r="U842" s="94" t="str">
        <v>神经内科</v>
      </c>
      <c r="V842" s="95" t="s">
        <v>58</v>
      </c>
      <c r="W842" s="93">
        <f>_xlfn.XLOOKUP(M842,匹配表1065!D:D,匹配表1065!F:F)*N842</f>
        <v>4</v>
      </c>
    </row>
    <row r="843" customHeight="1" spans="1:23">
      <c r="A843" s="89" t="s">
        <v>25</v>
      </c>
      <c r="B843" s="90">
        <v>46128</v>
      </c>
      <c r="C843" s="91" t="str">
        <f t="shared" si="26"/>
        <v>4月第3周</v>
      </c>
      <c r="D843" s="89" t="s">
        <v>446</v>
      </c>
      <c r="E843" s="89" t="str">
        <f t="shared" si="27"/>
        <v>4月第3周--周4</v>
      </c>
      <c r="F843" s="92" t="s">
        <v>27</v>
      </c>
      <c r="G843" s="92" t="s">
        <v>167</v>
      </c>
      <c r="H843" s="92" t="str">
        <f>_xlfn.XLOOKUP(O843,匹配表1065!T:T,匹配表1065!W:W)</f>
        <v>南通市</v>
      </c>
      <c r="I843" s="89" t="str">
        <f>_xlfn.XLOOKUP(O843,匹配表1065!T:T,匹配表1065!X:X)</f>
        <v>PME2013</v>
      </c>
      <c r="J843" s="92" t="s">
        <v>180</v>
      </c>
      <c r="K843" s="89" cm="1">
        <f ca="1" t="array" ref="K843:L843">_xlfn.XLOOKUP(J843,匹配表1065!Y:Y,匹配表1065!AA:AB)</f>
        <v>51</v>
      </c>
      <c r="L843" s="89" t="str">
        <v>3个月以上</v>
      </c>
      <c r="M843" s="92" t="s">
        <v>35</v>
      </c>
      <c r="N843" s="92">
        <v>1</v>
      </c>
      <c r="O843" s="93" t="str">
        <f>_xlfn.XLOOKUP(P843,匹配表1065!U:U,匹配表1065!T:T)</f>
        <v>HO00001066</v>
      </c>
      <c r="P843" s="89" t="s">
        <v>183</v>
      </c>
      <c r="Q843" s="92" t="s">
        <v>226</v>
      </c>
      <c r="R843" s="89" t="str">
        <f>_xlfn.XLOOKUP(Q843,匹配表1065!L:L,匹配表1065!O:O)</f>
        <v>B</v>
      </c>
      <c r="S843" s="93" t="str">
        <f>IFERROR(_xlfn.XLOOKUP(Q843,匹配表1065!AI:AI,匹配表1065!AJ:AJ),"绿标")</f>
        <v>绿标</v>
      </c>
      <c r="T843" s="93" t="str" cm="1">
        <f t="array" ref="T843:U843">_xlfn.XLOOKUP(Q843,匹配表1065!L:L,匹配表1065!M:N)</f>
        <v>脑血管</v>
      </c>
      <c r="U843" s="94" t="str">
        <v>神经内科</v>
      </c>
      <c r="V843" s="95" t="s">
        <v>58</v>
      </c>
      <c r="W843" s="93">
        <f>_xlfn.XLOOKUP(M843,匹配表1065!D:D,匹配表1065!F:F)*N843</f>
        <v>4</v>
      </c>
    </row>
    <row r="844" customHeight="1" spans="1:23">
      <c r="A844" s="89" t="s">
        <v>25</v>
      </c>
      <c r="B844" s="90">
        <v>46128</v>
      </c>
      <c r="C844" s="91" t="str">
        <f t="shared" si="26"/>
        <v>4月第3周</v>
      </c>
      <c r="D844" s="89" t="s">
        <v>446</v>
      </c>
      <c r="E844" s="89" t="str">
        <f t="shared" si="27"/>
        <v>4月第3周--周4</v>
      </c>
      <c r="F844" s="92" t="s">
        <v>27</v>
      </c>
      <c r="G844" s="92" t="s">
        <v>167</v>
      </c>
      <c r="H844" s="92" t="str">
        <f>_xlfn.XLOOKUP(O844,匹配表1065!T:T,匹配表1065!W:W)</f>
        <v>苏州市</v>
      </c>
      <c r="I844" s="89" t="str">
        <f>_xlfn.XLOOKUP(O844,匹配表1065!T:T,匹配表1065!X:X)</f>
        <v>PME2017</v>
      </c>
      <c r="J844" s="92" t="s">
        <v>323</v>
      </c>
      <c r="K844" s="89" cm="1">
        <f ca="1" t="array" ref="K844:L844">_xlfn.XLOOKUP(J844,匹配表1065!Y:Y,匹配表1065!AA:AB)</f>
        <v>7</v>
      </c>
      <c r="L844" s="89" t="str">
        <v>3个月以上</v>
      </c>
      <c r="M844" s="92" t="s">
        <v>30</v>
      </c>
      <c r="N844" s="92">
        <v>1</v>
      </c>
      <c r="O844" s="93" t="str">
        <f>_xlfn.XLOOKUP(P844,匹配表1065!U:U,匹配表1065!T:T)</f>
        <v>HO00001044</v>
      </c>
      <c r="P844" s="89" t="s">
        <v>346</v>
      </c>
      <c r="Q844" s="92" t="s">
        <v>428</v>
      </c>
      <c r="R844" s="89" t="str">
        <f>_xlfn.XLOOKUP(Q844,匹配表1065!L:L,匹配表1065!O:O)</f>
        <v>B</v>
      </c>
      <c r="S844" s="93" t="str">
        <f>IFERROR(_xlfn.XLOOKUP(Q844,匹配表1065!AI:AI,匹配表1065!AJ:AJ),"绿标")</f>
        <v>绿标</v>
      </c>
      <c r="T844" s="93" t="str" cm="1">
        <f t="array" ref="T844:U844">_xlfn.XLOOKUP(Q844,匹配表1065!L:L,匹配表1065!M:N)</f>
        <v>脑血管</v>
      </c>
      <c r="U844" s="94" t="str">
        <v>神经内科</v>
      </c>
      <c r="V844" s="95" t="s">
        <v>33</v>
      </c>
      <c r="W844" s="93">
        <f>_xlfn.XLOOKUP(M844,匹配表1065!D:D,匹配表1065!F:F)*N844</f>
        <v>12</v>
      </c>
    </row>
    <row r="845" customHeight="1" spans="1:23">
      <c r="A845" s="89" t="s">
        <v>25</v>
      </c>
      <c r="B845" s="90">
        <v>46128</v>
      </c>
      <c r="C845" s="91" t="str">
        <f t="shared" si="26"/>
        <v>4月第3周</v>
      </c>
      <c r="D845" s="89" t="s">
        <v>446</v>
      </c>
      <c r="E845" s="89" t="str">
        <f t="shared" si="27"/>
        <v>4月第3周--周4</v>
      </c>
      <c r="F845" s="92" t="s">
        <v>27</v>
      </c>
      <c r="G845" s="92" t="s">
        <v>167</v>
      </c>
      <c r="H845" s="92" t="str">
        <f>_xlfn.XLOOKUP(O845,匹配表1065!T:T,匹配表1065!W:W)</f>
        <v>苏州市</v>
      </c>
      <c r="I845" s="89" t="str">
        <f>_xlfn.XLOOKUP(O845,匹配表1065!T:T,匹配表1065!X:X)</f>
        <v>PME2017</v>
      </c>
      <c r="J845" s="92" t="s">
        <v>323</v>
      </c>
      <c r="K845" s="89" cm="1">
        <f ca="1" t="array" ref="K845:L845">_xlfn.XLOOKUP(J845,匹配表1065!Y:Y,匹配表1065!AA:AB)</f>
        <v>7</v>
      </c>
      <c r="L845" s="89" t="str">
        <v>3个月以上</v>
      </c>
      <c r="M845" s="92" t="s">
        <v>35</v>
      </c>
      <c r="N845" s="92">
        <v>1</v>
      </c>
      <c r="O845" s="93" t="str">
        <f>_xlfn.XLOOKUP(P845,匹配表1065!U:U,匹配表1065!T:T)</f>
        <v>HO00001110</v>
      </c>
      <c r="P845" s="89" t="s">
        <v>324</v>
      </c>
      <c r="Q845" s="92" t="s">
        <v>533</v>
      </c>
      <c r="R845" s="89" t="str">
        <f>_xlfn.XLOOKUP(Q845,匹配表1065!L:L,匹配表1065!O:O)</f>
        <v>A</v>
      </c>
      <c r="S845" s="93" t="str">
        <f>IFERROR(_xlfn.XLOOKUP(Q845,匹配表1065!AI:AI,匹配表1065!AJ:AJ),"绿标")</f>
        <v>绿标</v>
      </c>
      <c r="T845" s="93" t="str" cm="1">
        <f t="array" ref="T845:U845">_xlfn.XLOOKUP(Q845,匹配表1065!L:L,匹配表1065!M:N)</f>
        <v>头痛</v>
      </c>
      <c r="U845" s="94" t="str">
        <v>神经内科</v>
      </c>
      <c r="V845" s="95" t="s">
        <v>58</v>
      </c>
      <c r="W845" s="93">
        <f>_xlfn.XLOOKUP(M845,匹配表1065!D:D,匹配表1065!F:F)*N845</f>
        <v>4</v>
      </c>
    </row>
    <row r="846" customHeight="1" spans="1:23">
      <c r="A846" s="89" t="s">
        <v>25</v>
      </c>
      <c r="B846" s="90">
        <v>46128</v>
      </c>
      <c r="C846" s="91" t="str">
        <f t="shared" si="26"/>
        <v>4月第3周</v>
      </c>
      <c r="D846" s="89" t="s">
        <v>446</v>
      </c>
      <c r="E846" s="89" t="str">
        <f t="shared" si="27"/>
        <v>4月第3周--周4</v>
      </c>
      <c r="F846" s="92" t="s">
        <v>27</v>
      </c>
      <c r="G846" s="92" t="s">
        <v>136</v>
      </c>
      <c r="H846" s="92" t="str">
        <f>_xlfn.XLOOKUP(O846,匹配表1065!T:T,匹配表1065!W:W)</f>
        <v>淄博市</v>
      </c>
      <c r="I846" s="89" t="str">
        <f>_xlfn.XLOOKUP(O846,匹配表1065!T:T,匹配表1065!X:X)</f>
        <v>PME2043</v>
      </c>
      <c r="J846" s="92" t="s">
        <v>140</v>
      </c>
      <c r="K846" s="89" cm="1">
        <f ca="1" t="array" ref="K846:L846">_xlfn.XLOOKUP(J846,匹配表1065!Y:Y,匹配表1065!AA:AB)</f>
        <v>9</v>
      </c>
      <c r="L846" s="89" t="str">
        <v>3个月以上</v>
      </c>
      <c r="M846" s="92" t="s">
        <v>35</v>
      </c>
      <c r="N846" s="92">
        <v>1</v>
      </c>
      <c r="O846" s="93" t="str">
        <f>_xlfn.XLOOKUP(P846,匹配表1065!U:U,匹配表1065!T:T)</f>
        <v>HO00024398</v>
      </c>
      <c r="P846" s="89" t="s">
        <v>141</v>
      </c>
      <c r="Q846" s="92" t="s">
        <v>298</v>
      </c>
      <c r="R846" s="89" t="str">
        <f>_xlfn.XLOOKUP(Q846,匹配表1065!L:L,匹配表1065!O:O)</f>
        <v>C</v>
      </c>
      <c r="S846" s="93" t="str">
        <f>IFERROR(_xlfn.XLOOKUP(Q846,匹配表1065!AI:AI,匹配表1065!AJ:AJ),"绿标")</f>
        <v>红标</v>
      </c>
      <c r="T846" s="93" t="str" cm="1">
        <f t="array" ref="T846:U846">_xlfn.XLOOKUP(Q846,匹配表1065!L:L,匹配表1065!M:N)</f>
        <v>眩晕</v>
      </c>
      <c r="U846" s="94" t="str">
        <v>神经内科</v>
      </c>
      <c r="V846" s="95" t="s">
        <v>70</v>
      </c>
      <c r="W846" s="93">
        <f>_xlfn.XLOOKUP(M846,匹配表1065!D:D,匹配表1065!F:F)*N846</f>
        <v>4</v>
      </c>
    </row>
    <row r="847" customHeight="1" spans="1:23">
      <c r="A847" s="89" t="s">
        <v>25</v>
      </c>
      <c r="B847" s="90">
        <v>46128</v>
      </c>
      <c r="C847" s="91" t="str">
        <f t="shared" si="26"/>
        <v>4月第3周</v>
      </c>
      <c r="D847" s="89" t="s">
        <v>446</v>
      </c>
      <c r="E847" s="89" t="str">
        <f t="shared" si="27"/>
        <v>4月第3周--周4</v>
      </c>
      <c r="F847" s="92" t="s">
        <v>27</v>
      </c>
      <c r="G847" s="92" t="s">
        <v>136</v>
      </c>
      <c r="H847" s="92" t="str">
        <f>_xlfn.XLOOKUP(O847,匹配表1065!T:T,匹配表1065!W:W)</f>
        <v>淄博市</v>
      </c>
      <c r="I847" s="89" t="str">
        <f>_xlfn.XLOOKUP(O847,匹配表1065!T:T,匹配表1065!X:X)</f>
        <v>PME2043</v>
      </c>
      <c r="J847" s="92" t="s">
        <v>140</v>
      </c>
      <c r="K847" s="89" cm="1">
        <f ca="1" t="array" ref="K847:L847">_xlfn.XLOOKUP(J847,匹配表1065!Y:Y,匹配表1065!AA:AB)</f>
        <v>9</v>
      </c>
      <c r="L847" s="89" t="str">
        <v>3个月以上</v>
      </c>
      <c r="M847" s="92" t="s">
        <v>35</v>
      </c>
      <c r="N847" s="92">
        <v>1</v>
      </c>
      <c r="O847" s="93" t="str">
        <f>_xlfn.XLOOKUP(P847,匹配表1065!U:U,匹配表1065!T:T)</f>
        <v>HO00001440</v>
      </c>
      <c r="P847" s="89" t="s">
        <v>534</v>
      </c>
      <c r="Q847" s="92" t="s">
        <v>535</v>
      </c>
      <c r="R847" s="89" t="str">
        <f>_xlfn.XLOOKUP(Q847,匹配表1065!L:L,匹配表1065!O:O)</f>
        <v>B</v>
      </c>
      <c r="S847" s="93" t="str">
        <f>IFERROR(_xlfn.XLOOKUP(Q847,匹配表1065!AI:AI,匹配表1065!AJ:AJ),"绿标")</f>
        <v>绿标</v>
      </c>
      <c r="T847" s="93" t="str" cm="1">
        <f t="array" ref="T847:U847">_xlfn.XLOOKUP(Q847,匹配表1065!L:L,匹配表1065!M:N)</f>
        <v>脑血管</v>
      </c>
      <c r="U847" s="94" t="str">
        <v>神经内科</v>
      </c>
      <c r="V847" s="95" t="s">
        <v>33</v>
      </c>
      <c r="W847" s="93">
        <f>_xlfn.XLOOKUP(M847,匹配表1065!D:D,匹配表1065!F:F)*N847</f>
        <v>4</v>
      </c>
    </row>
    <row r="848" customHeight="1" spans="1:23">
      <c r="A848" s="89" t="s">
        <v>25</v>
      </c>
      <c r="B848" s="90">
        <v>46128</v>
      </c>
      <c r="C848" s="91" t="str">
        <f t="shared" si="26"/>
        <v>4月第3周</v>
      </c>
      <c r="D848" s="89" t="s">
        <v>446</v>
      </c>
      <c r="E848" s="89" t="str">
        <f t="shared" si="27"/>
        <v>4月第3周--周4</v>
      </c>
      <c r="F848" s="92" t="s">
        <v>27</v>
      </c>
      <c r="G848" s="92" t="s">
        <v>136</v>
      </c>
      <c r="H848" s="92" t="str">
        <f>_xlfn.XLOOKUP(O848,匹配表1065!T:T,匹配表1065!W:W)</f>
        <v>青岛市</v>
      </c>
      <c r="I848" s="89" t="str">
        <f>_xlfn.XLOOKUP(O848,匹配表1065!T:T,匹配表1065!X:X)</f>
        <v>PME2032</v>
      </c>
      <c r="J848" s="92" t="s">
        <v>143</v>
      </c>
      <c r="K848" s="89" cm="1">
        <f ca="1" t="array" ref="K848:L848">_xlfn.XLOOKUP(J848,匹配表1065!Y:Y,匹配表1065!AA:AB)</f>
        <v>31</v>
      </c>
      <c r="L848" s="89" t="str">
        <v>3个月以上</v>
      </c>
      <c r="M848" s="92" t="s">
        <v>30</v>
      </c>
      <c r="N848" s="92">
        <v>1</v>
      </c>
      <c r="O848" s="93" t="str">
        <f>_xlfn.XLOOKUP(P848,匹配表1065!U:U,匹配表1065!T:T)</f>
        <v>HO00001482</v>
      </c>
      <c r="P848" s="89" t="s">
        <v>146</v>
      </c>
      <c r="Q848" s="92" t="s">
        <v>147</v>
      </c>
      <c r="R848" s="89" t="str">
        <f>_xlfn.XLOOKUP(Q848,匹配表1065!L:L,匹配表1065!O:O)</f>
        <v>A</v>
      </c>
      <c r="S848" s="93" t="str">
        <f>IFERROR(_xlfn.XLOOKUP(Q848,匹配表1065!AI:AI,匹配表1065!AJ:AJ),"绿标")</f>
        <v>红标</v>
      </c>
      <c r="T848" s="93" t="str" cm="1">
        <f t="array" ref="T848:U848">_xlfn.XLOOKUP(Q848,匹配表1065!L:L,匹配表1065!M:N)</f>
        <v>头痛</v>
      </c>
      <c r="U848" s="94" t="str">
        <v>神经内科</v>
      </c>
      <c r="V848" s="95" t="s">
        <v>67</v>
      </c>
      <c r="W848" s="93">
        <f>_xlfn.XLOOKUP(M848,匹配表1065!D:D,匹配表1065!F:F)*N848</f>
        <v>12</v>
      </c>
    </row>
    <row r="849" customHeight="1" spans="1:23">
      <c r="A849" s="89" t="s">
        <v>25</v>
      </c>
      <c r="B849" s="90">
        <v>46128</v>
      </c>
      <c r="C849" s="91" t="str">
        <f t="shared" si="26"/>
        <v>4月第3周</v>
      </c>
      <c r="D849" s="89" t="s">
        <v>446</v>
      </c>
      <c r="E849" s="89" t="str">
        <f t="shared" si="27"/>
        <v>4月第3周--周4</v>
      </c>
      <c r="F849" s="92" t="s">
        <v>27</v>
      </c>
      <c r="G849" s="92" t="s">
        <v>136</v>
      </c>
      <c r="H849" s="92" t="str">
        <f>_xlfn.XLOOKUP(O849,匹配表1065!T:T,匹配表1065!W:W)</f>
        <v>青岛市</v>
      </c>
      <c r="I849" s="89" t="str">
        <f>_xlfn.XLOOKUP(O849,匹配表1065!T:T,匹配表1065!X:X)</f>
        <v>PME2032</v>
      </c>
      <c r="J849" s="92" t="s">
        <v>143</v>
      </c>
      <c r="K849" s="89" cm="1">
        <f ca="1" t="array" ref="K849:L849">_xlfn.XLOOKUP(J849,匹配表1065!Y:Y,匹配表1065!AA:AB)</f>
        <v>31</v>
      </c>
      <c r="L849" s="89" t="str">
        <v>3个月以上</v>
      </c>
      <c r="M849" s="92" t="s">
        <v>55</v>
      </c>
      <c r="N849" s="92">
        <v>1</v>
      </c>
      <c r="O849" s="93" t="str">
        <f>_xlfn.XLOOKUP(P849,匹配表1065!U:U,匹配表1065!T:T)</f>
        <v>HO00001482</v>
      </c>
      <c r="P849" s="89" t="s">
        <v>146</v>
      </c>
      <c r="Q849" s="92" t="s">
        <v>149</v>
      </c>
      <c r="R849" s="89" t="str">
        <f>_xlfn.XLOOKUP(Q849,匹配表1065!L:L,匹配表1065!O:O)</f>
        <v>B</v>
      </c>
      <c r="S849" s="93" t="str">
        <f>IFERROR(_xlfn.XLOOKUP(Q849,匹配表1065!AI:AI,匹配表1065!AJ:AJ),"绿标")</f>
        <v>红标</v>
      </c>
      <c r="T849" s="93" t="str" cm="1">
        <f t="array" ref="T849:U849">_xlfn.XLOOKUP(Q849,匹配表1065!L:L,匹配表1065!M:N)</f>
        <v>脑血管</v>
      </c>
      <c r="U849" s="94" t="str">
        <v>神经内科</v>
      </c>
      <c r="V849" s="95" t="s">
        <v>70</v>
      </c>
      <c r="W849" s="93">
        <f>_xlfn.XLOOKUP(M849,匹配表1065!D:D,匹配表1065!F:F)*N849</f>
        <v>8</v>
      </c>
    </row>
    <row r="850" customHeight="1" spans="1:23">
      <c r="A850" s="89" t="s">
        <v>25</v>
      </c>
      <c r="B850" s="90">
        <v>46128</v>
      </c>
      <c r="C850" s="91" t="str">
        <f t="shared" si="26"/>
        <v>4月第3周</v>
      </c>
      <c r="D850" s="89" t="s">
        <v>446</v>
      </c>
      <c r="E850" s="89" t="str">
        <f t="shared" si="27"/>
        <v>4月第3周--周4</v>
      </c>
      <c r="F850" s="92" t="s">
        <v>27</v>
      </c>
      <c r="G850" s="92" t="s">
        <v>136</v>
      </c>
      <c r="H850" s="92" t="str">
        <f>_xlfn.XLOOKUP(O850,匹配表1065!T:T,匹配表1065!W:W)</f>
        <v>青岛市</v>
      </c>
      <c r="I850" s="89" t="str">
        <f>_xlfn.XLOOKUP(O850,匹配表1065!T:T,匹配表1065!X:X)</f>
        <v>PME2032</v>
      </c>
      <c r="J850" s="92" t="s">
        <v>143</v>
      </c>
      <c r="K850" s="89" cm="1">
        <f ca="1" t="array" ref="K850:L850">_xlfn.XLOOKUP(J850,匹配表1065!Y:Y,匹配表1065!AA:AB)</f>
        <v>31</v>
      </c>
      <c r="L850" s="89" t="str">
        <v>3个月以上</v>
      </c>
      <c r="M850" s="92" t="s">
        <v>35</v>
      </c>
      <c r="N850" s="92">
        <v>1</v>
      </c>
      <c r="O850" s="93" t="str">
        <f>_xlfn.XLOOKUP(P850,匹配表1065!U:U,匹配表1065!T:T)</f>
        <v>HO00001482</v>
      </c>
      <c r="P850" s="89" t="s">
        <v>146</v>
      </c>
      <c r="Q850" s="92" t="s">
        <v>536</v>
      </c>
      <c r="R850" s="89" t="str">
        <f>_xlfn.XLOOKUP(Q850,匹配表1065!L:L,匹配表1065!O:O)</f>
        <v>B</v>
      </c>
      <c r="S850" s="93" t="str">
        <f>IFERROR(_xlfn.XLOOKUP(Q850,匹配表1065!AI:AI,匹配表1065!AJ:AJ),"绿标")</f>
        <v>绿标</v>
      </c>
      <c r="T850" s="93" t="str" cm="1">
        <f t="array" ref="T850:U850">_xlfn.XLOOKUP(Q850,匹配表1065!L:L,匹配表1065!M:N)</f>
        <v>脑血管</v>
      </c>
      <c r="U850" s="94" t="str">
        <v>神经内科</v>
      </c>
      <c r="V850" s="95" t="s">
        <v>58</v>
      </c>
      <c r="W850" s="93">
        <f>_xlfn.XLOOKUP(M850,匹配表1065!D:D,匹配表1065!F:F)*N850</f>
        <v>4</v>
      </c>
    </row>
    <row r="851" customHeight="1" spans="1:23">
      <c r="A851" s="89" t="s">
        <v>25</v>
      </c>
      <c r="B851" s="90">
        <v>46128</v>
      </c>
      <c r="C851" s="91" t="str">
        <f t="shared" si="26"/>
        <v>4月第3周</v>
      </c>
      <c r="D851" s="89" t="s">
        <v>446</v>
      </c>
      <c r="E851" s="89" t="str">
        <f t="shared" si="27"/>
        <v>4月第3周--周4</v>
      </c>
      <c r="F851" s="92" t="s">
        <v>27</v>
      </c>
      <c r="G851" s="92" t="s">
        <v>136</v>
      </c>
      <c r="H851" s="92" t="str">
        <f>_xlfn.XLOOKUP(O851,匹配表1065!T:T,匹配表1065!W:W)</f>
        <v>青岛市</v>
      </c>
      <c r="I851" s="89" t="str">
        <f>_xlfn.XLOOKUP(O851,匹配表1065!T:T,匹配表1065!X:X)</f>
        <v>PME2032</v>
      </c>
      <c r="J851" s="92" t="s">
        <v>143</v>
      </c>
      <c r="K851" s="89" cm="1">
        <f ca="1" t="array" ref="K851:L851">_xlfn.XLOOKUP(J851,匹配表1065!Y:Y,匹配表1065!AA:AB)</f>
        <v>31</v>
      </c>
      <c r="L851" s="89" t="str">
        <v>3个月以上</v>
      </c>
      <c r="M851" s="92" t="s">
        <v>35</v>
      </c>
      <c r="N851" s="92">
        <v>1</v>
      </c>
      <c r="O851" s="93" t="str">
        <f>_xlfn.XLOOKUP(P851,匹配表1065!U:U,匹配表1065!T:T)</f>
        <v>HO00001482</v>
      </c>
      <c r="P851" s="89" t="s">
        <v>146</v>
      </c>
      <c r="Q851" s="92" t="s">
        <v>421</v>
      </c>
      <c r="R851" s="89" t="str">
        <f>_xlfn.XLOOKUP(Q851,匹配表1065!L:L,匹配表1065!O:O)</f>
        <v>A</v>
      </c>
      <c r="S851" s="93" t="str">
        <f>IFERROR(_xlfn.XLOOKUP(Q851,匹配表1065!AI:AI,匹配表1065!AJ:AJ),"绿标")</f>
        <v>绿标</v>
      </c>
      <c r="T851" s="93" t="str" cm="1">
        <f t="array" ref="T851:U851">_xlfn.XLOOKUP(Q851,匹配表1065!L:L,匹配表1065!M:N)</f>
        <v>头痛</v>
      </c>
      <c r="U851" s="94" t="str">
        <v>神经内科</v>
      </c>
      <c r="V851" s="95" t="s">
        <v>58</v>
      </c>
      <c r="W851" s="93">
        <f>_xlfn.XLOOKUP(M851,匹配表1065!D:D,匹配表1065!F:F)*N851</f>
        <v>4</v>
      </c>
    </row>
    <row r="852" customHeight="1" spans="1:23">
      <c r="A852" s="89" t="s">
        <v>25</v>
      </c>
      <c r="B852" s="90">
        <v>46128</v>
      </c>
      <c r="C852" s="91" t="str">
        <f t="shared" si="26"/>
        <v>4月第3周</v>
      </c>
      <c r="D852" s="89" t="s">
        <v>446</v>
      </c>
      <c r="E852" s="89" t="str">
        <f t="shared" si="27"/>
        <v>4月第3周--周4</v>
      </c>
      <c r="F852" s="92" t="s">
        <v>27</v>
      </c>
      <c r="G852" s="92" t="s">
        <v>136</v>
      </c>
      <c r="H852" s="92" t="str">
        <f>_xlfn.XLOOKUP(O852,匹配表1065!T:T,匹配表1065!W:W)</f>
        <v>青岛市</v>
      </c>
      <c r="I852" s="89" t="str">
        <f>_xlfn.XLOOKUP(O852,匹配表1065!T:T,匹配表1065!X:X)</f>
        <v>PME2031</v>
      </c>
      <c r="J852" s="92" t="s">
        <v>155</v>
      </c>
      <c r="K852" s="89" cm="1">
        <f ca="1" t="array" ref="K852:L852">_xlfn.XLOOKUP(J852,匹配表1065!Y:Y,匹配表1065!AA:AB)</f>
        <v>31</v>
      </c>
      <c r="L852" s="89" t="str">
        <v>3个月以上</v>
      </c>
      <c r="M852" s="92" t="s">
        <v>55</v>
      </c>
      <c r="N852" s="92">
        <v>1</v>
      </c>
      <c r="O852" s="93" t="str">
        <f>_xlfn.XLOOKUP(P852,匹配表1065!U:U,匹配表1065!T:T)</f>
        <v>HO00072793</v>
      </c>
      <c r="P852" s="89" t="s">
        <v>159</v>
      </c>
      <c r="Q852" s="92" t="s">
        <v>250</v>
      </c>
      <c r="R852" s="89" t="str">
        <f>_xlfn.XLOOKUP(Q852,匹配表1065!L:L,匹配表1065!O:O)</f>
        <v>A</v>
      </c>
      <c r="S852" s="93" t="str">
        <f>IFERROR(_xlfn.XLOOKUP(Q852,匹配表1065!AI:AI,匹配表1065!AJ:AJ),"绿标")</f>
        <v>绿标</v>
      </c>
      <c r="T852" s="93" t="str" cm="1">
        <f t="array" ref="T852:U852">_xlfn.XLOOKUP(Q852,匹配表1065!L:L,匹配表1065!M:N)</f>
        <v>头痛</v>
      </c>
      <c r="U852" s="94" t="str">
        <v>神经内科</v>
      </c>
      <c r="V852" s="95" t="s">
        <v>67</v>
      </c>
      <c r="W852" s="93">
        <f>_xlfn.XLOOKUP(M852,匹配表1065!D:D,匹配表1065!F:F)*N852</f>
        <v>8</v>
      </c>
    </row>
    <row r="853" customHeight="1" spans="1:23">
      <c r="A853" s="89" t="s">
        <v>25</v>
      </c>
      <c r="B853" s="90">
        <v>46128</v>
      </c>
      <c r="C853" s="91" t="str">
        <f t="shared" si="26"/>
        <v>4月第3周</v>
      </c>
      <c r="D853" s="89" t="s">
        <v>446</v>
      </c>
      <c r="E853" s="89" t="str">
        <f t="shared" si="27"/>
        <v>4月第3周--周4</v>
      </c>
      <c r="F853" s="92" t="s">
        <v>27</v>
      </c>
      <c r="G853" s="92" t="s">
        <v>136</v>
      </c>
      <c r="H853" s="92" t="str">
        <f>_xlfn.XLOOKUP(O853,匹配表1065!T:T,匹配表1065!W:W)</f>
        <v>青岛市</v>
      </c>
      <c r="I853" s="89" t="str">
        <f>_xlfn.XLOOKUP(O853,匹配表1065!T:T,匹配表1065!X:X)</f>
        <v>PME2031</v>
      </c>
      <c r="J853" s="92" t="s">
        <v>155</v>
      </c>
      <c r="K853" s="89" cm="1">
        <f ca="1" t="array" ref="K853:L853">_xlfn.XLOOKUP(J853,匹配表1065!Y:Y,匹配表1065!AA:AB)</f>
        <v>31</v>
      </c>
      <c r="L853" s="89" t="str">
        <v>3个月以上</v>
      </c>
      <c r="M853" s="92" t="s">
        <v>35</v>
      </c>
      <c r="N853" s="92">
        <v>1</v>
      </c>
      <c r="O853" s="93" t="str">
        <f>_xlfn.XLOOKUP(P853,匹配表1065!U:U,匹配表1065!T:T)</f>
        <v>HO00001478</v>
      </c>
      <c r="P853" s="89" t="s">
        <v>156</v>
      </c>
      <c r="Q853" s="92" t="s">
        <v>537</v>
      </c>
      <c r="R853" s="89" t="str">
        <f>_xlfn.XLOOKUP(Q853,匹配表1065!L:L,匹配表1065!O:O)</f>
        <v>C</v>
      </c>
      <c r="S853" s="93" t="str">
        <f>IFERROR(_xlfn.XLOOKUP(Q853,匹配表1065!AI:AI,匹配表1065!AJ:AJ),"绿标")</f>
        <v>绿标</v>
      </c>
      <c r="T853" s="93" t="str" cm="1">
        <f t="array" ref="T853:U853">_xlfn.XLOOKUP(Q853,匹配表1065!L:L,匹配表1065!M:N)</f>
        <v>眩晕</v>
      </c>
      <c r="U853" s="94" t="str">
        <v>耳鼻喉科</v>
      </c>
      <c r="V853" s="95" t="s">
        <v>70</v>
      </c>
      <c r="W853" s="93">
        <f>_xlfn.XLOOKUP(M853,匹配表1065!D:D,匹配表1065!F:F)*N853</f>
        <v>4</v>
      </c>
    </row>
    <row r="854" customHeight="1" spans="1:23">
      <c r="A854" s="89" t="s">
        <v>25</v>
      </c>
      <c r="B854" s="90">
        <v>46128</v>
      </c>
      <c r="C854" s="91" t="str">
        <f t="shared" si="26"/>
        <v>4月第3周</v>
      </c>
      <c r="D854" s="89" t="s">
        <v>446</v>
      </c>
      <c r="E854" s="89" t="str">
        <f t="shared" si="27"/>
        <v>4月第3周--周4</v>
      </c>
      <c r="F854" s="92" t="s">
        <v>27</v>
      </c>
      <c r="G854" s="92" t="s">
        <v>136</v>
      </c>
      <c r="H854" s="92" t="str">
        <f>_xlfn.XLOOKUP(O854,匹配表1065!T:T,匹配表1065!W:W)</f>
        <v>青岛市</v>
      </c>
      <c r="I854" s="89" t="str">
        <f>_xlfn.XLOOKUP(O854,匹配表1065!T:T,匹配表1065!X:X)</f>
        <v>PME2031</v>
      </c>
      <c r="J854" s="92" t="s">
        <v>155</v>
      </c>
      <c r="K854" s="89" cm="1">
        <f ca="1" t="array" ref="K854:L854">_xlfn.XLOOKUP(J854,匹配表1065!Y:Y,匹配表1065!AA:AB)</f>
        <v>31</v>
      </c>
      <c r="L854" s="89" t="str">
        <v>3个月以上</v>
      </c>
      <c r="M854" s="92" t="s">
        <v>30</v>
      </c>
      <c r="N854" s="92">
        <v>1</v>
      </c>
      <c r="O854" s="93" t="str">
        <f>_xlfn.XLOOKUP(P854,匹配表1065!U:U,匹配表1065!T:T)</f>
        <v>HO00001485</v>
      </c>
      <c r="P854" s="89" t="s">
        <v>253</v>
      </c>
      <c r="Q854" s="92" t="s">
        <v>254</v>
      </c>
      <c r="R854" s="89" t="str">
        <f>_xlfn.XLOOKUP(Q854,匹配表1065!L:L,匹配表1065!O:O)</f>
        <v>B</v>
      </c>
      <c r="S854" s="93" t="str">
        <f>IFERROR(_xlfn.XLOOKUP(Q854,匹配表1065!AI:AI,匹配表1065!AJ:AJ),"绿标")</f>
        <v>红标</v>
      </c>
      <c r="T854" s="93" t="str" cm="1">
        <f t="array" ref="T854:U854">_xlfn.XLOOKUP(Q854,匹配表1065!L:L,匹配表1065!M:N)</f>
        <v>脑血管</v>
      </c>
      <c r="U854" s="94" t="str">
        <v>神经内科</v>
      </c>
      <c r="V854" s="95" t="s">
        <v>67</v>
      </c>
      <c r="W854" s="93">
        <f>_xlfn.XLOOKUP(M854,匹配表1065!D:D,匹配表1065!F:F)*N854</f>
        <v>12</v>
      </c>
    </row>
    <row r="855" customHeight="1" spans="1:23">
      <c r="A855" s="89" t="s">
        <v>25</v>
      </c>
      <c r="B855" s="90">
        <v>46128</v>
      </c>
      <c r="C855" s="91" t="str">
        <f t="shared" si="26"/>
        <v>4月第3周</v>
      </c>
      <c r="D855" s="89" t="s">
        <v>446</v>
      </c>
      <c r="E855" s="89" t="str">
        <f t="shared" si="27"/>
        <v>4月第3周--周4</v>
      </c>
      <c r="F855" s="92" t="s">
        <v>27</v>
      </c>
      <c r="G855" s="92" t="s">
        <v>136</v>
      </c>
      <c r="H855" s="92" t="str">
        <f>_xlfn.XLOOKUP(O855,匹配表1065!T:T,匹配表1065!W:W)</f>
        <v>潍坊市</v>
      </c>
      <c r="I855" s="89" t="str">
        <f>_xlfn.XLOOKUP(O855,匹配表1065!T:T,匹配表1065!X:X)</f>
        <v>PME2036</v>
      </c>
      <c r="J855" s="89" t="s">
        <v>161</v>
      </c>
      <c r="K855" s="89" cm="1">
        <f ca="1" t="array" ref="K855:L855">_xlfn.XLOOKUP(J855,匹配表1065!Y:Y,匹配表1065!AA:AB)</f>
        <v>1519</v>
      </c>
      <c r="L855" s="89" t="str">
        <v>3个月以上</v>
      </c>
      <c r="M855" s="92" t="s">
        <v>30</v>
      </c>
      <c r="N855" s="92">
        <v>1</v>
      </c>
      <c r="O855" s="93" t="str">
        <f>_xlfn.XLOOKUP(P855,匹配表1065!U:U,匹配表1065!T:T)</f>
        <v>HO00001521</v>
      </c>
      <c r="P855" s="89" t="s">
        <v>162</v>
      </c>
      <c r="Q855" s="92" t="s">
        <v>255</v>
      </c>
      <c r="R855" s="89" t="str">
        <f>_xlfn.XLOOKUP(Q855,匹配表1065!L:L,匹配表1065!O:O)</f>
        <v>C</v>
      </c>
      <c r="S855" s="93" t="str">
        <f>IFERROR(_xlfn.XLOOKUP(Q855,匹配表1065!AI:AI,匹配表1065!AJ:AJ),"绿标")</f>
        <v>黑标</v>
      </c>
      <c r="T855" s="93" t="str" cm="1">
        <f t="array" ref="T855:U855">_xlfn.XLOOKUP(Q855,匹配表1065!L:L,匹配表1065!M:N)</f>
        <v>眩晕</v>
      </c>
      <c r="U855" s="94" t="str">
        <v>耳鼻喉科</v>
      </c>
      <c r="V855" s="95" t="s">
        <v>70</v>
      </c>
      <c r="W855" s="93">
        <f>_xlfn.XLOOKUP(M855,匹配表1065!D:D,匹配表1065!F:F)*N855</f>
        <v>12</v>
      </c>
    </row>
    <row r="856" customHeight="1" spans="1:23">
      <c r="A856" s="89" t="s">
        <v>25</v>
      </c>
      <c r="B856" s="90">
        <v>46128</v>
      </c>
      <c r="C856" s="91" t="str">
        <f t="shared" si="26"/>
        <v>4月第3周</v>
      </c>
      <c r="D856" s="89" t="s">
        <v>446</v>
      </c>
      <c r="E856" s="89" t="str">
        <f t="shared" si="27"/>
        <v>4月第3周--周4</v>
      </c>
      <c r="F856" s="92" t="s">
        <v>27</v>
      </c>
      <c r="G856" s="92" t="s">
        <v>136</v>
      </c>
      <c r="H856" s="92" t="str">
        <f>_xlfn.XLOOKUP(O856,匹配表1065!T:T,匹配表1065!W:W)</f>
        <v>潍坊市</v>
      </c>
      <c r="I856" s="89" t="str">
        <f>_xlfn.XLOOKUP(O856,匹配表1065!T:T,匹配表1065!X:X)</f>
        <v>PME2036</v>
      </c>
      <c r="J856" s="89" t="s">
        <v>161</v>
      </c>
      <c r="K856" s="89" cm="1">
        <f ca="1" t="array" ref="K856:L856">_xlfn.XLOOKUP(J856,匹配表1065!Y:Y,匹配表1065!AA:AB)</f>
        <v>1519</v>
      </c>
      <c r="L856" s="89" t="str">
        <v>3个月以上</v>
      </c>
      <c r="M856" s="92" t="s">
        <v>30</v>
      </c>
      <c r="N856" s="92">
        <v>1</v>
      </c>
      <c r="O856" s="93" t="str">
        <f>_xlfn.XLOOKUP(P856,匹配表1065!U:U,匹配表1065!T:T)</f>
        <v>HO00001506</v>
      </c>
      <c r="P856" s="89" t="s">
        <v>395</v>
      </c>
      <c r="Q856" s="92" t="s">
        <v>396</v>
      </c>
      <c r="R856" s="89" t="str">
        <f>_xlfn.XLOOKUP(Q856,匹配表1065!L:L,匹配表1065!O:O)</f>
        <v>C</v>
      </c>
      <c r="S856" s="93" t="str">
        <f>IFERROR(_xlfn.XLOOKUP(Q856,匹配表1065!AI:AI,匹配表1065!AJ:AJ),"绿标")</f>
        <v>绿标</v>
      </c>
      <c r="T856" s="93" t="str" cm="1">
        <f t="array" ref="T856:U856">_xlfn.XLOOKUP(Q856,匹配表1065!L:L,匹配表1065!M:N)</f>
        <v>眩晕</v>
      </c>
      <c r="U856" s="94" t="str">
        <v>神经内科</v>
      </c>
      <c r="V856" s="95" t="s">
        <v>70</v>
      </c>
      <c r="W856" s="93">
        <f>_xlfn.XLOOKUP(M856,匹配表1065!D:D,匹配表1065!F:F)*N856</f>
        <v>12</v>
      </c>
    </row>
    <row r="857" customHeight="1" spans="1:23">
      <c r="A857" s="89" t="s">
        <v>25</v>
      </c>
      <c r="B857" s="90">
        <v>46128</v>
      </c>
      <c r="C857" s="91" t="str">
        <f t="shared" si="26"/>
        <v>4月第3周</v>
      </c>
      <c r="D857" s="89" t="s">
        <v>446</v>
      </c>
      <c r="E857" s="89" t="str">
        <f t="shared" si="27"/>
        <v>4月第3周--周4</v>
      </c>
      <c r="F857" s="92" t="s">
        <v>27</v>
      </c>
      <c r="G857" s="92" t="s">
        <v>136</v>
      </c>
      <c r="H857" s="92" t="str">
        <f>_xlfn.XLOOKUP(O857,匹配表1065!T:T,匹配表1065!W:W)</f>
        <v>潍坊市</v>
      </c>
      <c r="I857" s="89" t="str">
        <f>_xlfn.XLOOKUP(O857,匹配表1065!T:T,匹配表1065!X:X)</f>
        <v>PME2036</v>
      </c>
      <c r="J857" s="89" t="s">
        <v>161</v>
      </c>
      <c r="K857" s="89" cm="1">
        <f ca="1" t="array" ref="K857:L857">_xlfn.XLOOKUP(J857,匹配表1065!Y:Y,匹配表1065!AA:AB)</f>
        <v>1519</v>
      </c>
      <c r="L857" s="89" t="str">
        <v>3个月以上</v>
      </c>
      <c r="M857" s="92" t="s">
        <v>55</v>
      </c>
      <c r="N857" s="92">
        <v>1</v>
      </c>
      <c r="O857" s="93" t="str">
        <f>_xlfn.XLOOKUP(P857,匹配表1065!U:U,匹配表1065!T:T)</f>
        <v>HO00139638</v>
      </c>
      <c r="P857" s="89" t="s">
        <v>457</v>
      </c>
      <c r="Q857" s="92" t="s">
        <v>458</v>
      </c>
      <c r="R857" s="89" t="str">
        <f>_xlfn.XLOOKUP(Q857,匹配表1065!L:L,匹配表1065!O:O)</f>
        <v>C</v>
      </c>
      <c r="S857" s="93" t="str">
        <f>IFERROR(_xlfn.XLOOKUP(Q857,匹配表1065!AI:AI,匹配表1065!AJ:AJ),"绿标")</f>
        <v>黑标</v>
      </c>
      <c r="T857" s="93" t="str" cm="1">
        <f t="array" ref="T857:U857">_xlfn.XLOOKUP(Q857,匹配表1065!L:L,匹配表1065!M:N)</f>
        <v>眩晕</v>
      </c>
      <c r="U857" s="94" t="str">
        <v>神经内科</v>
      </c>
      <c r="V857" s="95" t="s">
        <v>70</v>
      </c>
      <c r="W857" s="93">
        <f>_xlfn.XLOOKUP(M857,匹配表1065!D:D,匹配表1065!F:F)*N857</f>
        <v>8</v>
      </c>
    </row>
    <row r="858" customHeight="1" spans="1:23">
      <c r="A858" s="89" t="s">
        <v>25</v>
      </c>
      <c r="B858" s="90">
        <v>46128</v>
      </c>
      <c r="C858" s="91" t="str">
        <f t="shared" si="26"/>
        <v>4月第3周</v>
      </c>
      <c r="D858" s="89" t="s">
        <v>446</v>
      </c>
      <c r="E858" s="89" t="str">
        <f t="shared" si="27"/>
        <v>4月第3周--周4</v>
      </c>
      <c r="F858" s="92" t="s">
        <v>27</v>
      </c>
      <c r="G858" s="92" t="s">
        <v>136</v>
      </c>
      <c r="H858" s="92" t="str">
        <f>_xlfn.XLOOKUP(O858,匹配表1065!T:T,匹配表1065!W:W)</f>
        <v>青岛市</v>
      </c>
      <c r="I858" s="89" t="str">
        <f>_xlfn.XLOOKUP(O858,匹配表1065!T:T,匹配表1065!X:X)</f>
        <v>PME2033</v>
      </c>
      <c r="J858" s="92" t="s">
        <v>137</v>
      </c>
      <c r="K858" s="89" cm="1">
        <f ca="1" t="array" ref="K858:L858">_xlfn.XLOOKUP(J858,匹配表1065!Y:Y,匹配表1065!AA:AB)</f>
        <v>10</v>
      </c>
      <c r="L858" s="89" t="str">
        <v>3个月以上</v>
      </c>
      <c r="M858" s="92" t="s">
        <v>30</v>
      </c>
      <c r="N858" s="92">
        <v>1</v>
      </c>
      <c r="O858" s="93" t="str">
        <f>_xlfn.XLOOKUP(P858,匹配表1065!U:U,匹配表1065!T:T)</f>
        <v>HO00001481</v>
      </c>
      <c r="P858" s="89" t="s">
        <v>246</v>
      </c>
      <c r="Q858" s="92" t="s">
        <v>306</v>
      </c>
      <c r="R858" s="89" t="str">
        <f>_xlfn.XLOOKUP(Q858,匹配表1065!L:L,匹配表1065!O:O)</f>
        <v>A</v>
      </c>
      <c r="S858" s="93" t="str">
        <f>IFERROR(_xlfn.XLOOKUP(Q858,匹配表1065!AI:AI,匹配表1065!AJ:AJ),"绿标")</f>
        <v>红标</v>
      </c>
      <c r="T858" s="93" t="str" cm="1">
        <f t="array" ref="T858:U858">_xlfn.XLOOKUP(Q858,匹配表1065!L:L,匹配表1065!M:N)</f>
        <v>头痛</v>
      </c>
      <c r="U858" s="94" t="str">
        <v>神经内科</v>
      </c>
      <c r="V858" s="95" t="s">
        <v>70</v>
      </c>
      <c r="W858" s="93">
        <f>_xlfn.XLOOKUP(M858,匹配表1065!D:D,匹配表1065!F:F)*N858</f>
        <v>12</v>
      </c>
    </row>
    <row r="859" customHeight="1" spans="1:23">
      <c r="A859" s="89" t="s">
        <v>25</v>
      </c>
      <c r="B859" s="90">
        <v>46128</v>
      </c>
      <c r="C859" s="91" t="str">
        <f t="shared" si="26"/>
        <v>4月第3周</v>
      </c>
      <c r="D859" s="89" t="s">
        <v>446</v>
      </c>
      <c r="E859" s="89" t="str">
        <f t="shared" si="27"/>
        <v>4月第3周--周4</v>
      </c>
      <c r="F859" s="92" t="s">
        <v>27</v>
      </c>
      <c r="G859" s="92" t="s">
        <v>136</v>
      </c>
      <c r="H859" s="92" t="str">
        <f>_xlfn.XLOOKUP(O859,匹配表1065!T:T,匹配表1065!W:W)</f>
        <v>威海市</v>
      </c>
      <c r="I859" s="89" t="str">
        <f>_xlfn.XLOOKUP(O859,匹配表1065!T:T,匹配表1065!X:X)</f>
        <v>PME2033</v>
      </c>
      <c r="J859" s="92" t="s">
        <v>137</v>
      </c>
      <c r="K859" s="89" cm="1">
        <f ca="1" t="array" ref="K859:L859">_xlfn.XLOOKUP(J859,匹配表1065!Y:Y,匹配表1065!AA:AB)</f>
        <v>10</v>
      </c>
      <c r="L859" s="89" t="str">
        <v>3个月以上</v>
      </c>
      <c r="M859" s="92" t="s">
        <v>35</v>
      </c>
      <c r="N859" s="92">
        <v>1</v>
      </c>
      <c r="O859" s="93" t="str">
        <f>_xlfn.XLOOKUP(P859,匹配表1065!U:U,匹配表1065!T:T)</f>
        <v>HO00001519</v>
      </c>
      <c r="P859" s="89" t="s">
        <v>392</v>
      </c>
      <c r="Q859" s="92" t="s">
        <v>393</v>
      </c>
      <c r="R859" s="89" t="str">
        <f>_xlfn.XLOOKUP(Q859,匹配表1065!L:L,匹配表1065!O:O)</f>
        <v>B</v>
      </c>
      <c r="S859" s="93" t="str">
        <f>IFERROR(_xlfn.XLOOKUP(Q859,匹配表1065!AI:AI,匹配表1065!AJ:AJ),"绿标")</f>
        <v>绿标</v>
      </c>
      <c r="T859" s="93" t="str" cm="1">
        <f t="array" ref="T859:U859">_xlfn.XLOOKUP(Q859,匹配表1065!L:L,匹配表1065!M:N)</f>
        <v>脑血管</v>
      </c>
      <c r="U859" s="94" t="str">
        <v>神经内科</v>
      </c>
      <c r="V859" s="95" t="s">
        <v>42</v>
      </c>
      <c r="W859" s="93">
        <f>_xlfn.XLOOKUP(M859,匹配表1065!D:D,匹配表1065!F:F)*N859</f>
        <v>4</v>
      </c>
    </row>
    <row r="860" customHeight="1" spans="1:23">
      <c r="A860" s="89" t="s">
        <v>25</v>
      </c>
      <c r="B860" s="90">
        <v>46128</v>
      </c>
      <c r="C860" s="91" t="str">
        <f t="shared" si="26"/>
        <v>4月第3周</v>
      </c>
      <c r="D860" s="89" t="s">
        <v>446</v>
      </c>
      <c r="E860" s="89" t="str">
        <f t="shared" si="27"/>
        <v>4月第3周--周4</v>
      </c>
      <c r="F860" s="92" t="s">
        <v>27</v>
      </c>
      <c r="G860" s="92" t="s">
        <v>136</v>
      </c>
      <c r="H860" s="92" t="str">
        <f>_xlfn.XLOOKUP(O860,匹配表1065!T:T,匹配表1065!W:W)</f>
        <v>青岛市</v>
      </c>
      <c r="I860" s="89" t="str">
        <f>_xlfn.XLOOKUP(O860,匹配表1065!T:T,匹配表1065!X:X)</f>
        <v>PME2035</v>
      </c>
      <c r="J860" s="92" t="s">
        <v>150</v>
      </c>
      <c r="K860" s="89" cm="1">
        <f ca="1" t="array" ref="K860:L860">_xlfn.XLOOKUP(J860,匹配表1065!Y:Y,匹配表1065!AA:AB)</f>
        <v>8</v>
      </c>
      <c r="L860" s="89" t="str">
        <v>3个月以上</v>
      </c>
      <c r="M860" s="92" t="s">
        <v>30</v>
      </c>
      <c r="N860" s="92">
        <v>1</v>
      </c>
      <c r="O860" s="93" t="str">
        <f>_xlfn.XLOOKUP(P860,匹配表1065!U:U,匹配表1065!T:T)</f>
        <v>HO00001483</v>
      </c>
      <c r="P860" s="89" t="s">
        <v>259</v>
      </c>
      <c r="Q860" s="92" t="s">
        <v>340</v>
      </c>
      <c r="R860" s="89" t="str">
        <f>_xlfn.XLOOKUP(Q860,匹配表1065!L:L,匹配表1065!O:O)</f>
        <v>A</v>
      </c>
      <c r="S860" s="93" t="str">
        <f>IFERROR(_xlfn.XLOOKUP(Q860,匹配表1065!AI:AI,匹配表1065!AJ:AJ),"绿标")</f>
        <v>红标</v>
      </c>
      <c r="T860" s="93" t="str" cm="1">
        <f t="array" ref="T860:U860">_xlfn.XLOOKUP(Q860,匹配表1065!L:L,匹配表1065!M:N)</f>
        <v>头痛</v>
      </c>
      <c r="U860" s="94" t="str">
        <v>神经内科</v>
      </c>
      <c r="V860" s="95" t="s">
        <v>70</v>
      </c>
      <c r="W860" s="93">
        <f>_xlfn.XLOOKUP(M860,匹配表1065!D:D,匹配表1065!F:F)*N860</f>
        <v>12</v>
      </c>
    </row>
    <row r="861" customHeight="1" spans="1:23">
      <c r="A861" s="89" t="s">
        <v>25</v>
      </c>
      <c r="B861" s="90">
        <v>46128</v>
      </c>
      <c r="C861" s="91" t="str">
        <f t="shared" si="26"/>
        <v>4月第3周</v>
      </c>
      <c r="D861" s="89" t="s">
        <v>446</v>
      </c>
      <c r="E861" s="89" t="str">
        <f t="shared" si="27"/>
        <v>4月第3周--周4</v>
      </c>
      <c r="F861" s="92" t="s">
        <v>27</v>
      </c>
      <c r="G861" s="92" t="s">
        <v>136</v>
      </c>
      <c r="H861" s="92" t="str">
        <f>_xlfn.XLOOKUP(O861,匹配表1065!T:T,匹配表1065!W:W)</f>
        <v>青岛市</v>
      </c>
      <c r="I861" s="89" t="str">
        <f>_xlfn.XLOOKUP(O861,匹配表1065!T:T,匹配表1065!X:X)</f>
        <v>PME2035</v>
      </c>
      <c r="J861" s="92" t="s">
        <v>150</v>
      </c>
      <c r="K861" s="89" cm="1">
        <f ca="1" t="array" ref="K861:L861">_xlfn.XLOOKUP(J861,匹配表1065!Y:Y,匹配表1065!AA:AB)</f>
        <v>8</v>
      </c>
      <c r="L861" s="89" t="str">
        <v>3个月以上</v>
      </c>
      <c r="M861" s="92" t="s">
        <v>35</v>
      </c>
      <c r="N861" s="92">
        <v>1</v>
      </c>
      <c r="O861" s="93" t="str">
        <f>_xlfn.XLOOKUP(P861,匹配表1065!U:U,匹配表1065!T:T)</f>
        <v>HO00001483</v>
      </c>
      <c r="P861" s="89" t="s">
        <v>259</v>
      </c>
      <c r="Q861" s="92" t="s">
        <v>260</v>
      </c>
      <c r="R861" s="89" t="str">
        <f>_xlfn.XLOOKUP(Q861,匹配表1065!L:L,匹配表1065!O:O)</f>
        <v>C</v>
      </c>
      <c r="S861" s="93" t="str">
        <f>IFERROR(_xlfn.XLOOKUP(Q861,匹配表1065!AI:AI,匹配表1065!AJ:AJ),"绿标")</f>
        <v>红标</v>
      </c>
      <c r="T861" s="93" t="str" cm="1">
        <f t="array" ref="T861:U861">_xlfn.XLOOKUP(Q861,匹配表1065!L:L,匹配表1065!M:N)</f>
        <v>眩晕</v>
      </c>
      <c r="U861" s="94" t="str">
        <v>耳鼻喉科</v>
      </c>
      <c r="V861" s="95" t="s">
        <v>70</v>
      </c>
      <c r="W861" s="93">
        <f>_xlfn.XLOOKUP(M861,匹配表1065!D:D,匹配表1065!F:F)*N861</f>
        <v>4</v>
      </c>
    </row>
    <row r="862" customHeight="1" spans="1:23">
      <c r="A862" s="89" t="s">
        <v>25</v>
      </c>
      <c r="B862" s="90">
        <v>46128</v>
      </c>
      <c r="C862" s="91" t="str">
        <f t="shared" si="26"/>
        <v>4月第3周</v>
      </c>
      <c r="D862" s="89" t="s">
        <v>446</v>
      </c>
      <c r="E862" s="89" t="str">
        <f t="shared" si="27"/>
        <v>4月第3周--周4</v>
      </c>
      <c r="F862" s="92" t="s">
        <v>27</v>
      </c>
      <c r="G862" s="92" t="s">
        <v>136</v>
      </c>
      <c r="H862" s="92" t="str">
        <f>_xlfn.XLOOKUP(O862,匹配表1065!T:T,匹配表1065!W:W)</f>
        <v>青岛市</v>
      </c>
      <c r="I862" s="89" t="str">
        <f>_xlfn.XLOOKUP(O862,匹配表1065!T:T,匹配表1065!X:X)</f>
        <v>PME2035</v>
      </c>
      <c r="J862" s="92" t="s">
        <v>150</v>
      </c>
      <c r="K862" s="89" cm="1">
        <f ca="1" t="array" ref="K862:L862">_xlfn.XLOOKUP(J862,匹配表1065!Y:Y,匹配表1065!AA:AB)</f>
        <v>8</v>
      </c>
      <c r="L862" s="89" t="str">
        <v>3个月以上</v>
      </c>
      <c r="M862" s="92" t="s">
        <v>35</v>
      </c>
      <c r="N862" s="92">
        <v>1</v>
      </c>
      <c r="O862" s="93" t="str">
        <f>_xlfn.XLOOKUP(P862,匹配表1065!U:U,匹配表1065!T:T)</f>
        <v>HO00001483</v>
      </c>
      <c r="P862" s="89" t="s">
        <v>259</v>
      </c>
      <c r="Q862" s="92" t="s">
        <v>437</v>
      </c>
      <c r="R862" s="89" t="str">
        <f>_xlfn.XLOOKUP(Q862,匹配表1065!L:L,匹配表1065!O:O)</f>
        <v>C</v>
      </c>
      <c r="S862" s="93" t="str">
        <f>IFERROR(_xlfn.XLOOKUP(Q862,匹配表1065!AI:AI,匹配表1065!AJ:AJ),"绿标")</f>
        <v>红标</v>
      </c>
      <c r="T862" s="93" t="str" cm="1">
        <f t="array" ref="T862:U862">_xlfn.XLOOKUP(Q862,匹配表1065!L:L,匹配表1065!M:N)</f>
        <v>眩晕</v>
      </c>
      <c r="U862" s="94" t="str">
        <v>耳鼻喉科</v>
      </c>
      <c r="V862" s="95" t="s">
        <v>70</v>
      </c>
      <c r="W862" s="93">
        <f>_xlfn.XLOOKUP(M862,匹配表1065!D:D,匹配表1065!F:F)*N862</f>
        <v>4</v>
      </c>
    </row>
    <row r="863" customHeight="1" spans="1:23">
      <c r="A863" s="89" t="s">
        <v>25</v>
      </c>
      <c r="B863" s="90">
        <v>46128</v>
      </c>
      <c r="C863" s="91" t="str">
        <f t="shared" si="26"/>
        <v>4月第3周</v>
      </c>
      <c r="D863" s="89" t="s">
        <v>446</v>
      </c>
      <c r="E863" s="89" t="str">
        <f t="shared" si="27"/>
        <v>4月第3周--周4</v>
      </c>
      <c r="F863" s="92" t="s">
        <v>27</v>
      </c>
      <c r="G863" s="92" t="s">
        <v>136</v>
      </c>
      <c r="H863" s="92" t="str">
        <f>_xlfn.XLOOKUP(O863,匹配表1065!T:T,匹配表1065!W:W)</f>
        <v>青岛市</v>
      </c>
      <c r="I863" s="89" t="str">
        <f>_xlfn.XLOOKUP(O863,匹配表1065!T:T,匹配表1065!X:X)</f>
        <v>PME2035</v>
      </c>
      <c r="J863" s="92" t="s">
        <v>150</v>
      </c>
      <c r="K863" s="89" cm="1">
        <f ca="1" t="array" ref="K863:L863">_xlfn.XLOOKUP(J863,匹配表1065!Y:Y,匹配表1065!AA:AB)</f>
        <v>8</v>
      </c>
      <c r="L863" s="89" t="str">
        <v>3个月以上</v>
      </c>
      <c r="M863" s="92" t="s">
        <v>35</v>
      </c>
      <c r="N863" s="92">
        <v>1</v>
      </c>
      <c r="O863" s="93" t="str">
        <f>_xlfn.XLOOKUP(P863,匹配表1065!U:U,匹配表1065!T:T)</f>
        <v>HO00001483</v>
      </c>
      <c r="P863" s="89" t="s">
        <v>259</v>
      </c>
      <c r="Q863" s="92" t="s">
        <v>538</v>
      </c>
      <c r="R863" s="89" t="str">
        <f>_xlfn.XLOOKUP(Q863,匹配表1065!L:L,匹配表1065!O:O)</f>
        <v>C</v>
      </c>
      <c r="S863" s="93" t="str">
        <f>IFERROR(_xlfn.XLOOKUP(Q863,匹配表1065!AI:AI,匹配表1065!AJ:AJ),"绿标")</f>
        <v>红标</v>
      </c>
      <c r="T863" s="93" t="str" cm="1">
        <f t="array" ref="T863:U863">_xlfn.XLOOKUP(Q863,匹配表1065!L:L,匹配表1065!M:N)</f>
        <v>眩晕</v>
      </c>
      <c r="U863" s="94" t="str">
        <v>耳鼻喉科</v>
      </c>
      <c r="V863" s="95" t="s">
        <v>70</v>
      </c>
      <c r="W863" s="93">
        <f>_xlfn.XLOOKUP(M863,匹配表1065!D:D,匹配表1065!F:F)*N863</f>
        <v>4</v>
      </c>
    </row>
    <row r="864" customHeight="1" spans="1:23">
      <c r="A864" s="89" t="s">
        <v>25</v>
      </c>
      <c r="B864" s="90">
        <v>46129</v>
      </c>
      <c r="C864" s="91" t="str">
        <f t="shared" si="26"/>
        <v>4月第3周</v>
      </c>
      <c r="D864" s="89" t="s">
        <v>446</v>
      </c>
      <c r="E864" s="89" t="str">
        <f t="shared" si="27"/>
        <v>4月第3周--周5</v>
      </c>
      <c r="F864" s="92" t="s">
        <v>27</v>
      </c>
      <c r="G864" s="92" t="s">
        <v>28</v>
      </c>
      <c r="H864" s="92" t="str">
        <f>_xlfn.XLOOKUP(O864,匹配表1065!T:T,匹配表1065!W:W)</f>
        <v>扬州市</v>
      </c>
      <c r="I864" s="89" t="str">
        <f>_xlfn.XLOOKUP(O864,匹配表1065!T:T,匹配表1065!X:X)</f>
        <v>PME2012</v>
      </c>
      <c r="J864" s="92" t="s">
        <v>60</v>
      </c>
      <c r="K864" s="89" cm="1">
        <f ca="1" t="array" ref="K864:L864">_xlfn.XLOOKUP(J864,匹配表1065!Y:Y,匹配表1065!AA:AB)</f>
        <v>13</v>
      </c>
      <c r="L864" s="89" t="str">
        <v>3个月以上</v>
      </c>
      <c r="M864" s="92" t="s">
        <v>30</v>
      </c>
      <c r="N864" s="92">
        <v>1</v>
      </c>
      <c r="O864" s="93" t="str">
        <f>_xlfn.XLOOKUP(P864,匹配表1065!U:U,匹配表1065!T:T)</f>
        <v>HO00000968</v>
      </c>
      <c r="P864" s="89" t="s">
        <v>61</v>
      </c>
      <c r="Q864" s="92" t="s">
        <v>62</v>
      </c>
      <c r="R864" s="89" t="str">
        <f>_xlfn.XLOOKUP(Q864,匹配表1065!L:L,匹配表1065!O:O)</f>
        <v>A</v>
      </c>
      <c r="S864" s="93" t="str">
        <f>IFERROR(_xlfn.XLOOKUP(Q864,匹配表1065!AI:AI,匹配表1065!AJ:AJ),"绿标")</f>
        <v>红标</v>
      </c>
      <c r="T864" s="93" t="str" cm="1">
        <f t="array" ref="T864:U864">_xlfn.XLOOKUP(Q864,匹配表1065!L:L,匹配表1065!M:N)</f>
        <v>头痛</v>
      </c>
      <c r="U864" s="94" t="str">
        <v>神经内科</v>
      </c>
      <c r="V864" s="95" t="s">
        <v>33</v>
      </c>
      <c r="W864" s="93">
        <f>_xlfn.XLOOKUP(M864,匹配表1065!D:D,匹配表1065!F:F)*N864</f>
        <v>12</v>
      </c>
    </row>
    <row r="865" customHeight="1" spans="1:23">
      <c r="A865" s="89" t="s">
        <v>25</v>
      </c>
      <c r="B865" s="90">
        <v>46129</v>
      </c>
      <c r="C865" s="91" t="str">
        <f t="shared" si="26"/>
        <v>4月第3周</v>
      </c>
      <c r="D865" s="89" t="s">
        <v>446</v>
      </c>
      <c r="E865" s="89" t="str">
        <f t="shared" si="27"/>
        <v>4月第3周--周5</v>
      </c>
      <c r="F865" s="92" t="s">
        <v>27</v>
      </c>
      <c r="G865" s="92" t="s">
        <v>28</v>
      </c>
      <c r="H865" s="92" t="str">
        <f>_xlfn.XLOOKUP(O865,匹配表1065!T:T,匹配表1065!W:W)</f>
        <v>南京市</v>
      </c>
      <c r="I865" s="89" t="str">
        <f>_xlfn.XLOOKUP(O865,匹配表1065!T:T,匹配表1065!X:X)</f>
        <v>PME2004</v>
      </c>
      <c r="J865" s="92" t="s">
        <v>34</v>
      </c>
      <c r="K865" s="89" cm="1">
        <f ca="1" t="array" ref="K865:L865">_xlfn.XLOOKUP(J865,匹配表1065!Y:Y,匹配表1065!AA:AB)</f>
        <v>11</v>
      </c>
      <c r="L865" s="89" t="str">
        <v>3个月以上</v>
      </c>
      <c r="M865" s="92" t="s">
        <v>35</v>
      </c>
      <c r="N865" s="92">
        <v>1</v>
      </c>
      <c r="O865" s="93" t="str">
        <f>_xlfn.XLOOKUP(P865,匹配表1065!U:U,匹配表1065!T:T)</f>
        <v>HO00001017</v>
      </c>
      <c r="P865" s="89" t="s">
        <v>343</v>
      </c>
      <c r="Q865" s="92" t="s">
        <v>539</v>
      </c>
      <c r="R865" s="89" t="str">
        <f>_xlfn.XLOOKUP(Q865,匹配表1065!L:L,匹配表1065!O:O)</f>
        <v>D</v>
      </c>
      <c r="S865" s="93" t="str">
        <f>IFERROR(_xlfn.XLOOKUP(Q865,匹配表1065!AI:AI,匹配表1065!AJ:AJ),"绿标")</f>
        <v>绿标</v>
      </c>
      <c r="T865" s="93" t="str" cm="1">
        <f t="array" ref="T865:U865">_xlfn.XLOOKUP(Q865,匹配表1065!L:L,匹配表1065!M:N)</f>
        <v>疼痛</v>
      </c>
      <c r="U865" s="94" t="str">
        <v>疼痛科</v>
      </c>
      <c r="V865" s="95" t="s">
        <v>33</v>
      </c>
      <c r="W865" s="93">
        <f>_xlfn.XLOOKUP(M865,匹配表1065!D:D,匹配表1065!F:F)*N865</f>
        <v>4</v>
      </c>
    </row>
    <row r="866" customHeight="1" spans="1:23">
      <c r="A866" s="89" t="s">
        <v>25</v>
      </c>
      <c r="B866" s="90">
        <v>46129</v>
      </c>
      <c r="C866" s="91" t="str">
        <f t="shared" si="26"/>
        <v>4月第3周</v>
      </c>
      <c r="D866" s="89" t="s">
        <v>446</v>
      </c>
      <c r="E866" s="89" t="str">
        <f t="shared" si="27"/>
        <v>4月第3周--周5</v>
      </c>
      <c r="F866" s="92" t="s">
        <v>27</v>
      </c>
      <c r="G866" s="92" t="s">
        <v>28</v>
      </c>
      <c r="H866" s="92" t="str">
        <f>_xlfn.XLOOKUP(O866,匹配表1065!T:T,匹配表1065!W:W)</f>
        <v>南京市</v>
      </c>
      <c r="I866" s="89" t="str">
        <f>_xlfn.XLOOKUP(O866,匹配表1065!T:T,匹配表1065!X:X)</f>
        <v>PME2004</v>
      </c>
      <c r="J866" s="92" t="s">
        <v>34</v>
      </c>
      <c r="K866" s="89" cm="1">
        <f ca="1" t="array" ref="K866:L866">_xlfn.XLOOKUP(J866,匹配表1065!Y:Y,匹配表1065!AA:AB)</f>
        <v>11</v>
      </c>
      <c r="L866" s="89" t="str">
        <v>3个月以上</v>
      </c>
      <c r="M866" s="92" t="s">
        <v>35</v>
      </c>
      <c r="N866" s="92">
        <v>1</v>
      </c>
      <c r="O866" s="93" t="str">
        <f>_xlfn.XLOOKUP(P866,匹配表1065!U:U,匹配表1065!T:T)</f>
        <v>HO00000960</v>
      </c>
      <c r="P866" s="89" t="s">
        <v>272</v>
      </c>
      <c r="Q866" s="92" t="s">
        <v>273</v>
      </c>
      <c r="R866" s="89" t="str">
        <f>_xlfn.XLOOKUP(Q866,匹配表1065!L:L,匹配表1065!O:O)</f>
        <v>A</v>
      </c>
      <c r="S866" s="93" t="str">
        <f>IFERROR(_xlfn.XLOOKUP(Q866,匹配表1065!AI:AI,匹配表1065!AJ:AJ),"绿标")</f>
        <v>绿标</v>
      </c>
      <c r="T866" s="93" t="str" cm="1">
        <f t="array" ref="T866:U866">_xlfn.XLOOKUP(Q866,匹配表1065!L:L,匹配表1065!M:N)</f>
        <v>头痛</v>
      </c>
      <c r="U866" s="94" t="str">
        <v>神经内科</v>
      </c>
      <c r="V866" s="95" t="s">
        <v>33</v>
      </c>
      <c r="W866" s="93">
        <f>_xlfn.XLOOKUP(M866,匹配表1065!D:D,匹配表1065!F:F)*N866</f>
        <v>4</v>
      </c>
    </row>
    <row r="867" customHeight="1" spans="1:23">
      <c r="A867" s="89" t="s">
        <v>25</v>
      </c>
      <c r="B867" s="90">
        <v>46129</v>
      </c>
      <c r="C867" s="91" t="str">
        <f t="shared" si="26"/>
        <v>4月第3周</v>
      </c>
      <c r="D867" s="89" t="s">
        <v>446</v>
      </c>
      <c r="E867" s="89" t="str">
        <f t="shared" si="27"/>
        <v>4月第3周--周5</v>
      </c>
      <c r="F867" s="92" t="s">
        <v>27</v>
      </c>
      <c r="G867" s="92" t="s">
        <v>28</v>
      </c>
      <c r="H867" s="92" t="str">
        <f>_xlfn.XLOOKUP(O867,匹配表1065!T:T,匹配表1065!W:W)</f>
        <v>南京市</v>
      </c>
      <c r="I867" s="89" t="str">
        <f>_xlfn.XLOOKUP(O867,匹配表1065!T:T,匹配表1065!X:X)</f>
        <v>PME2006</v>
      </c>
      <c r="J867" s="92" t="s">
        <v>29</v>
      </c>
      <c r="K867" s="89" cm="1">
        <f ca="1" t="array" ref="K867:L867">_xlfn.XLOOKUP(J867,匹配表1065!Y:Y,匹配表1065!AA:AB)</f>
        <v>15</v>
      </c>
      <c r="L867" s="89" t="str">
        <v>3个月以上</v>
      </c>
      <c r="M867" s="92" t="s">
        <v>55</v>
      </c>
      <c r="N867" s="92">
        <v>1</v>
      </c>
      <c r="O867" s="93" t="str">
        <f>_xlfn.XLOOKUP(P867,匹配表1065!U:U,匹配表1065!T:T)</f>
        <v>HO00000965</v>
      </c>
      <c r="P867" s="89" t="s">
        <v>31</v>
      </c>
      <c r="Q867" s="92" t="s">
        <v>485</v>
      </c>
      <c r="R867" s="89" t="str">
        <f>_xlfn.XLOOKUP(Q867,匹配表1065!L:L,匹配表1065!O:O)</f>
        <v>A</v>
      </c>
      <c r="S867" s="93" t="str">
        <f>IFERROR(_xlfn.XLOOKUP(Q867,匹配表1065!AI:AI,匹配表1065!AJ:AJ),"绿标")</f>
        <v>绿标</v>
      </c>
      <c r="T867" s="93" t="str" cm="1">
        <f t="array" ref="T867:U867">_xlfn.XLOOKUP(Q867,匹配表1065!L:L,匹配表1065!M:N)</f>
        <v>头痛</v>
      </c>
      <c r="U867" s="94" t="str">
        <v>神经内科</v>
      </c>
      <c r="V867" s="95" t="s">
        <v>33</v>
      </c>
      <c r="W867" s="93">
        <f>_xlfn.XLOOKUP(M867,匹配表1065!D:D,匹配表1065!F:F)*N867</f>
        <v>8</v>
      </c>
    </row>
    <row r="868" customHeight="1" spans="1:23">
      <c r="A868" s="89" t="s">
        <v>25</v>
      </c>
      <c r="B868" s="90">
        <v>46129</v>
      </c>
      <c r="C868" s="91" t="str">
        <f t="shared" si="26"/>
        <v>4月第3周</v>
      </c>
      <c r="D868" s="89" t="s">
        <v>446</v>
      </c>
      <c r="E868" s="89" t="str">
        <f t="shared" si="27"/>
        <v>4月第3周--周5</v>
      </c>
      <c r="F868" s="92" t="s">
        <v>27</v>
      </c>
      <c r="G868" s="92" t="s">
        <v>28</v>
      </c>
      <c r="H868" s="92" t="str">
        <f>_xlfn.XLOOKUP(O868,匹配表1065!T:T,匹配表1065!W:W)</f>
        <v>南京市</v>
      </c>
      <c r="I868" s="89" t="str">
        <f>_xlfn.XLOOKUP(O868,匹配表1065!T:T,匹配表1065!X:X)</f>
        <v>PME2006</v>
      </c>
      <c r="J868" s="92" t="s">
        <v>29</v>
      </c>
      <c r="K868" s="89" cm="1">
        <f ca="1" t="array" ref="K868:L868">_xlfn.XLOOKUP(J868,匹配表1065!Y:Y,匹配表1065!AA:AB)</f>
        <v>15</v>
      </c>
      <c r="L868" s="89" t="str">
        <v>3个月以上</v>
      </c>
      <c r="M868" s="92" t="s">
        <v>133</v>
      </c>
      <c r="N868" s="92">
        <v>1</v>
      </c>
      <c r="O868" s="93" t="str">
        <f>_xlfn.XLOOKUP(P868,匹配表1065!U:U,匹配表1065!T:T)</f>
        <v>HO00016614</v>
      </c>
      <c r="P868" s="89" t="s">
        <v>540</v>
      </c>
      <c r="Q868" s="92" t="s">
        <v>541</v>
      </c>
      <c r="R868" s="89" t="str">
        <f>_xlfn.XLOOKUP(Q868,匹配表1065!L:L,匹配表1065!O:O)</f>
        <v>B</v>
      </c>
      <c r="S868" s="93" t="str">
        <f>IFERROR(_xlfn.XLOOKUP(Q868,匹配表1065!AI:AI,匹配表1065!AJ:AJ),"绿标")</f>
        <v>绿标</v>
      </c>
      <c r="T868" s="93" t="str" cm="1">
        <f t="array" ref="T868:U868">_xlfn.XLOOKUP(Q868,匹配表1065!L:L,匹配表1065!M:N)</f>
        <v>脑血管</v>
      </c>
      <c r="U868" s="94" t="str">
        <v>神经内科</v>
      </c>
      <c r="V868" s="95" t="s">
        <v>58</v>
      </c>
      <c r="W868" s="93">
        <f>_xlfn.XLOOKUP(M868,匹配表1065!D:D,匹配表1065!F:F)*N868</f>
        <v>1</v>
      </c>
    </row>
    <row r="869" customHeight="1" spans="1:23">
      <c r="A869" s="89" t="s">
        <v>25</v>
      </c>
      <c r="B869" s="90">
        <v>46129</v>
      </c>
      <c r="C869" s="91" t="str">
        <f t="shared" si="26"/>
        <v>4月第3周</v>
      </c>
      <c r="D869" s="89" t="s">
        <v>446</v>
      </c>
      <c r="E869" s="89" t="str">
        <f t="shared" si="27"/>
        <v>4月第3周--周5</v>
      </c>
      <c r="F869" s="92" t="s">
        <v>27</v>
      </c>
      <c r="G869" s="92" t="s">
        <v>28</v>
      </c>
      <c r="H869" s="92" t="str">
        <f>_xlfn.XLOOKUP(O869,匹配表1065!T:T,匹配表1065!W:W)</f>
        <v>南京市</v>
      </c>
      <c r="I869" s="89" t="str">
        <f>_xlfn.XLOOKUP(O869,匹配表1065!T:T,匹配表1065!X:X)</f>
        <v>PME2039</v>
      </c>
      <c r="J869" s="92" t="s">
        <v>39</v>
      </c>
      <c r="K869" s="89" cm="1">
        <f ca="1" t="array" ref="K869:L869">_xlfn.XLOOKUP(J869,匹配表1065!Y:Y,匹配表1065!AA:AB)</f>
        <v>7</v>
      </c>
      <c r="L869" s="89" t="str">
        <v>3个月以上</v>
      </c>
      <c r="M869" s="92" t="s">
        <v>35</v>
      </c>
      <c r="N869" s="92">
        <v>1</v>
      </c>
      <c r="O869" s="93" t="str">
        <f>_xlfn.XLOOKUP(P869,匹配表1065!U:U,匹配表1065!T:T)</f>
        <v>HO00000971</v>
      </c>
      <c r="P869" s="89" t="s">
        <v>40</v>
      </c>
      <c r="Q869" s="92" t="s">
        <v>265</v>
      </c>
      <c r="R869" s="89" t="str">
        <f>_xlfn.XLOOKUP(Q869,匹配表1065!L:L,匹配表1065!O:O)</f>
        <v>B</v>
      </c>
      <c r="S869" s="93" t="str">
        <f>IFERROR(_xlfn.XLOOKUP(Q869,匹配表1065!AI:AI,匹配表1065!AJ:AJ),"绿标")</f>
        <v>绿标</v>
      </c>
      <c r="T869" s="93" t="str" cm="1">
        <f t="array" ref="T869:U869">_xlfn.XLOOKUP(Q869,匹配表1065!L:L,匹配表1065!M:N)</f>
        <v>脑血管</v>
      </c>
      <c r="U869" s="94" t="str">
        <v>神经内科</v>
      </c>
      <c r="V869" s="95" t="s">
        <v>42</v>
      </c>
      <c r="W869" s="93">
        <f>_xlfn.XLOOKUP(M869,匹配表1065!D:D,匹配表1065!F:F)*N869</f>
        <v>4</v>
      </c>
    </row>
    <row r="870" customHeight="1" spans="1:23">
      <c r="A870" s="89" t="s">
        <v>25</v>
      </c>
      <c r="B870" s="90">
        <v>46129</v>
      </c>
      <c r="C870" s="91" t="str">
        <f t="shared" si="26"/>
        <v>4月第3周</v>
      </c>
      <c r="D870" s="89" t="s">
        <v>446</v>
      </c>
      <c r="E870" s="89" t="str">
        <f t="shared" si="27"/>
        <v>4月第3周--周5</v>
      </c>
      <c r="F870" s="92" t="s">
        <v>27</v>
      </c>
      <c r="G870" s="92" t="s">
        <v>28</v>
      </c>
      <c r="H870" s="92" t="str">
        <f>_xlfn.XLOOKUP(O870,匹配表1065!T:T,匹配表1065!W:W)</f>
        <v>南京市</v>
      </c>
      <c r="I870" s="89" t="str">
        <f>_xlfn.XLOOKUP(O870,匹配表1065!T:T,匹配表1065!X:X)</f>
        <v>PME2039</v>
      </c>
      <c r="J870" s="92" t="s">
        <v>39</v>
      </c>
      <c r="K870" s="89" cm="1">
        <f ca="1" t="array" ref="K870:L870">_xlfn.XLOOKUP(J870,匹配表1065!Y:Y,匹配表1065!AA:AB)</f>
        <v>7</v>
      </c>
      <c r="L870" s="89" t="str">
        <v>3个月以上</v>
      </c>
      <c r="M870" s="92" t="s">
        <v>35</v>
      </c>
      <c r="N870" s="92">
        <v>1</v>
      </c>
      <c r="O870" s="93" t="str">
        <f>_xlfn.XLOOKUP(P870,匹配表1065!U:U,匹配表1065!T:T)</f>
        <v>HO00000971</v>
      </c>
      <c r="P870" s="89" t="s">
        <v>40</v>
      </c>
      <c r="Q870" s="92" t="s">
        <v>380</v>
      </c>
      <c r="R870" s="89" t="str">
        <f>_xlfn.XLOOKUP(Q870,匹配表1065!L:L,匹配表1065!O:O)</f>
        <v>C</v>
      </c>
      <c r="S870" s="93" t="str">
        <f>IFERROR(_xlfn.XLOOKUP(Q870,匹配表1065!AI:AI,匹配表1065!AJ:AJ),"绿标")</f>
        <v>绿标</v>
      </c>
      <c r="T870" s="93" t="str" cm="1">
        <f t="array" ref="T870:U870">_xlfn.XLOOKUP(Q870,匹配表1065!L:L,匹配表1065!M:N)</f>
        <v>眩晕</v>
      </c>
      <c r="U870" s="94" t="str">
        <v>神经内科</v>
      </c>
      <c r="V870" s="95" t="s">
        <v>42</v>
      </c>
      <c r="W870" s="93">
        <f>_xlfn.XLOOKUP(M870,匹配表1065!D:D,匹配表1065!F:F)*N870</f>
        <v>4</v>
      </c>
    </row>
    <row r="871" customHeight="1" spans="1:23">
      <c r="A871" s="89" t="s">
        <v>25</v>
      </c>
      <c r="B871" s="90">
        <v>46129</v>
      </c>
      <c r="C871" s="91" t="str">
        <f t="shared" si="26"/>
        <v>4月第3周</v>
      </c>
      <c r="D871" s="89" t="s">
        <v>446</v>
      </c>
      <c r="E871" s="89" t="str">
        <f t="shared" si="27"/>
        <v>4月第3周--周5</v>
      </c>
      <c r="F871" s="92" t="s">
        <v>27</v>
      </c>
      <c r="G871" s="92" t="s">
        <v>28</v>
      </c>
      <c r="H871" s="92" t="str">
        <f>_xlfn.XLOOKUP(O871,匹配表1065!T:T,匹配表1065!W:W)</f>
        <v>常州市</v>
      </c>
      <c r="I871" s="89" t="str">
        <f>_xlfn.XLOOKUP(O871,匹配表1065!T:T,匹配表1065!X:X)</f>
        <v>PME2015</v>
      </c>
      <c r="J871" s="92" t="s">
        <v>45</v>
      </c>
      <c r="K871" s="89" cm="1">
        <f ca="1" t="array" ref="K871:L871">_xlfn.XLOOKUP(J871,匹配表1065!Y:Y,匹配表1065!AA:AB)</f>
        <v>9</v>
      </c>
      <c r="L871" s="89" t="str">
        <v>3个月以上</v>
      </c>
      <c r="M871" s="92" t="s">
        <v>35</v>
      </c>
      <c r="N871" s="92">
        <v>1</v>
      </c>
      <c r="O871" s="93" t="str">
        <f>_xlfn.XLOOKUP(P871,匹配表1065!U:U,匹配表1065!T:T)</f>
        <v>HO00000941</v>
      </c>
      <c r="P871" s="89" t="s">
        <v>542</v>
      </c>
      <c r="Q871" s="92" t="s">
        <v>543</v>
      </c>
      <c r="R871" s="89" t="str">
        <f>_xlfn.XLOOKUP(Q871,匹配表1065!L:L,匹配表1065!O:O)</f>
        <v>B</v>
      </c>
      <c r="S871" s="93" t="str">
        <f>IFERROR(_xlfn.XLOOKUP(Q871,匹配表1065!AI:AI,匹配表1065!AJ:AJ),"绿标")</f>
        <v>绿标</v>
      </c>
      <c r="T871" s="93" t="str" cm="1">
        <f t="array" ref="T871:U871">_xlfn.XLOOKUP(Q871,匹配表1065!L:L,匹配表1065!M:N)</f>
        <v>脑血管</v>
      </c>
      <c r="U871" s="94" t="str">
        <v>神经内科</v>
      </c>
      <c r="V871" s="95" t="s">
        <v>33</v>
      </c>
      <c r="W871" s="93">
        <f>_xlfn.XLOOKUP(M871,匹配表1065!D:D,匹配表1065!F:F)*N871</f>
        <v>4</v>
      </c>
    </row>
    <row r="872" customHeight="1" spans="1:23">
      <c r="A872" s="89" t="s">
        <v>25</v>
      </c>
      <c r="B872" s="90">
        <v>46129</v>
      </c>
      <c r="C872" s="91" t="str">
        <f t="shared" si="26"/>
        <v>4月第3周</v>
      </c>
      <c r="D872" s="89" t="s">
        <v>446</v>
      </c>
      <c r="E872" s="89" t="str">
        <f t="shared" si="27"/>
        <v>4月第3周--周5</v>
      </c>
      <c r="F872" s="92" t="s">
        <v>27</v>
      </c>
      <c r="G872" s="92" t="s">
        <v>28</v>
      </c>
      <c r="H872" s="92" t="str">
        <f>_xlfn.XLOOKUP(O872,匹配表1065!T:T,匹配表1065!W:W)</f>
        <v>常州市</v>
      </c>
      <c r="I872" s="89" t="str">
        <f>_xlfn.XLOOKUP(O872,匹配表1065!T:T,匹配表1065!X:X)</f>
        <v>PME2015</v>
      </c>
      <c r="J872" s="92" t="s">
        <v>45</v>
      </c>
      <c r="K872" s="89" cm="1">
        <f ca="1" t="array" ref="K872:L872">_xlfn.XLOOKUP(J872,匹配表1065!Y:Y,匹配表1065!AA:AB)</f>
        <v>9</v>
      </c>
      <c r="L872" s="89" t="str">
        <v>3个月以上</v>
      </c>
      <c r="M872" s="92" t="s">
        <v>35</v>
      </c>
      <c r="N872" s="92">
        <v>1</v>
      </c>
      <c r="O872" s="93" t="str">
        <f>_xlfn.XLOOKUP(P872,匹配表1065!U:U,匹配表1065!T:T)</f>
        <v>HO00000941</v>
      </c>
      <c r="P872" s="89" t="s">
        <v>542</v>
      </c>
      <c r="Q872" s="92" t="s">
        <v>544</v>
      </c>
      <c r="R872" s="89" t="str">
        <f>_xlfn.XLOOKUP(Q872,匹配表1065!L:L,匹配表1065!O:O)</f>
        <v>A</v>
      </c>
      <c r="S872" s="93" t="str">
        <f>IFERROR(_xlfn.XLOOKUP(Q872,匹配表1065!AI:AI,匹配表1065!AJ:AJ),"绿标")</f>
        <v>绿标</v>
      </c>
      <c r="T872" s="93" t="str" cm="1">
        <f t="array" ref="T872:U872">_xlfn.XLOOKUP(Q872,匹配表1065!L:L,匹配表1065!M:N)</f>
        <v>头痛</v>
      </c>
      <c r="U872" s="94" t="str">
        <v>神经内科</v>
      </c>
      <c r="V872" s="95" t="s">
        <v>33</v>
      </c>
      <c r="W872" s="93">
        <f>_xlfn.XLOOKUP(M872,匹配表1065!D:D,匹配表1065!F:F)*N872</f>
        <v>4</v>
      </c>
    </row>
    <row r="873" customHeight="1" spans="1:23">
      <c r="A873" s="89" t="s">
        <v>25</v>
      </c>
      <c r="B873" s="90">
        <v>46129</v>
      </c>
      <c r="C873" s="91" t="str">
        <f t="shared" si="26"/>
        <v>4月第3周</v>
      </c>
      <c r="D873" s="89" t="s">
        <v>446</v>
      </c>
      <c r="E873" s="89" t="str">
        <f t="shared" si="27"/>
        <v>4月第3周--周5</v>
      </c>
      <c r="F873" s="92" t="s">
        <v>27</v>
      </c>
      <c r="G873" s="92" t="s">
        <v>28</v>
      </c>
      <c r="H873" s="92" t="str">
        <f>_xlfn.XLOOKUP(O873,匹配表1065!T:T,匹配表1065!W:W)</f>
        <v>南京市</v>
      </c>
      <c r="I873" s="89" t="str">
        <f>_xlfn.XLOOKUP(O873,匹配表1065!T:T,匹配表1065!X:X)</f>
        <v>PME2040</v>
      </c>
      <c r="J873" s="89" t="s">
        <v>50</v>
      </c>
      <c r="K873" s="89" t="e" cm="1">
        <f ca="1" t="array" ref="K873">_xlfn.XLOOKUP(J873,匹配表1065!Y:Y,匹配表1065!AA:AB)</f>
        <v>#N/A</v>
      </c>
      <c r="L873" s="89"/>
      <c r="M873" s="92" t="s">
        <v>35</v>
      </c>
      <c r="N873" s="92">
        <v>1</v>
      </c>
      <c r="O873" s="93" t="str">
        <f>_xlfn.XLOOKUP(P873,匹配表1065!U:U,匹配表1065!T:T)</f>
        <v>HO00000966</v>
      </c>
      <c r="P873" s="89" t="s">
        <v>51</v>
      </c>
      <c r="Q873" s="92" t="s">
        <v>278</v>
      </c>
      <c r="R873" s="89" t="str">
        <f>_xlfn.XLOOKUP(Q873,匹配表1065!L:L,匹配表1065!O:O)</f>
        <v>A</v>
      </c>
      <c r="S873" s="93" t="str">
        <f>IFERROR(_xlfn.XLOOKUP(Q873,匹配表1065!AI:AI,匹配表1065!AJ:AJ),"绿标")</f>
        <v>绿标</v>
      </c>
      <c r="T873" s="93" t="str" cm="1">
        <f t="array" ref="T873:U873">_xlfn.XLOOKUP(Q873,匹配表1065!L:L,匹配表1065!M:N)</f>
        <v>头痛</v>
      </c>
      <c r="U873" s="94" t="str">
        <v>神经内科</v>
      </c>
      <c r="V873" s="95" t="s">
        <v>33</v>
      </c>
      <c r="W873" s="93">
        <f>_xlfn.XLOOKUP(M873,匹配表1065!D:D,匹配表1065!F:F)*N873</f>
        <v>4</v>
      </c>
    </row>
    <row r="874" customHeight="1" spans="1:23">
      <c r="A874" s="89" t="s">
        <v>25</v>
      </c>
      <c r="B874" s="90">
        <v>46129</v>
      </c>
      <c r="C874" s="91" t="str">
        <f t="shared" si="26"/>
        <v>4月第3周</v>
      </c>
      <c r="D874" s="89" t="s">
        <v>446</v>
      </c>
      <c r="E874" s="89" t="str">
        <f t="shared" si="27"/>
        <v>4月第3周--周5</v>
      </c>
      <c r="F874" s="92" t="s">
        <v>27</v>
      </c>
      <c r="G874" s="92" t="s">
        <v>28</v>
      </c>
      <c r="H874" s="92" t="str">
        <f>_xlfn.XLOOKUP(O874,匹配表1065!T:T,匹配表1065!W:W)</f>
        <v>南京市</v>
      </c>
      <c r="I874" s="89" t="str">
        <f>_xlfn.XLOOKUP(O874,匹配表1065!T:T,匹配表1065!X:X)</f>
        <v>PME2040</v>
      </c>
      <c r="J874" s="89" t="s">
        <v>50</v>
      </c>
      <c r="K874" s="89" t="e" cm="1">
        <f ca="1" t="array" ref="K874">_xlfn.XLOOKUP(J874,匹配表1065!Y:Y,匹配表1065!AA:AB)</f>
        <v>#N/A</v>
      </c>
      <c r="L874" s="89"/>
      <c r="M874" s="92" t="s">
        <v>35</v>
      </c>
      <c r="N874" s="92">
        <v>1</v>
      </c>
      <c r="O874" s="93" t="str">
        <f>_xlfn.XLOOKUP(P874,匹配表1065!U:U,匹配表1065!T:T)</f>
        <v>HO00000966</v>
      </c>
      <c r="P874" s="89" t="s">
        <v>51</v>
      </c>
      <c r="Q874" s="92" t="s">
        <v>377</v>
      </c>
      <c r="R874" s="89" t="str">
        <f>_xlfn.XLOOKUP(Q874,匹配表1065!L:L,匹配表1065!O:O)</f>
        <v>B</v>
      </c>
      <c r="S874" s="93" t="str">
        <f>IFERROR(_xlfn.XLOOKUP(Q874,匹配表1065!AI:AI,匹配表1065!AJ:AJ),"绿标")</f>
        <v>绿标</v>
      </c>
      <c r="T874" s="93" t="str" cm="1">
        <f t="array" ref="T874:U874">_xlfn.XLOOKUP(Q874,匹配表1065!L:L,匹配表1065!M:N)</f>
        <v>癫痫</v>
      </c>
      <c r="U874" s="94" t="str">
        <v>神经内科</v>
      </c>
      <c r="V874" s="95" t="s">
        <v>58</v>
      </c>
      <c r="W874" s="93">
        <f>_xlfn.XLOOKUP(M874,匹配表1065!D:D,匹配表1065!F:F)*N874</f>
        <v>4</v>
      </c>
    </row>
    <row r="875" customHeight="1" spans="1:23">
      <c r="A875" s="89" t="s">
        <v>25</v>
      </c>
      <c r="B875" s="90">
        <v>46129</v>
      </c>
      <c r="C875" s="91" t="str">
        <f t="shared" si="26"/>
        <v>4月第3周</v>
      </c>
      <c r="D875" s="89" t="s">
        <v>446</v>
      </c>
      <c r="E875" s="89" t="str">
        <f t="shared" si="27"/>
        <v>4月第3周--周5</v>
      </c>
      <c r="F875" s="92" t="s">
        <v>27</v>
      </c>
      <c r="G875" s="92" t="s">
        <v>28</v>
      </c>
      <c r="H875" s="92" t="str">
        <f>_xlfn.XLOOKUP(O875,匹配表1065!T:T,匹配表1065!W:W)</f>
        <v>南京市</v>
      </c>
      <c r="I875" s="89" t="str">
        <f>_xlfn.XLOOKUP(O875,匹配表1065!T:T,匹配表1065!X:X)</f>
        <v>PME2005</v>
      </c>
      <c r="J875" s="89" t="s">
        <v>54</v>
      </c>
      <c r="K875" s="89" cm="1">
        <f ca="1" t="array" ref="K875:L875">_xlfn.XLOOKUP(J875,匹配表1065!Y:Y,匹配表1065!AA:AB)</f>
        <v>3</v>
      </c>
      <c r="L875" s="89" t="str">
        <v>3个月以上</v>
      </c>
      <c r="M875" s="92" t="s">
        <v>35</v>
      </c>
      <c r="N875" s="92">
        <v>1</v>
      </c>
      <c r="O875" s="93" t="str">
        <f>_xlfn.XLOOKUP(P875,匹配表1065!U:U,匹配表1065!T:T)</f>
        <v>HO00000975</v>
      </c>
      <c r="P875" s="89" t="s">
        <v>56</v>
      </c>
      <c r="Q875" s="92" t="s">
        <v>264</v>
      </c>
      <c r="R875" s="89" t="str">
        <f>_xlfn.XLOOKUP(Q875,匹配表1065!L:L,匹配表1065!O:O)</f>
        <v>A</v>
      </c>
      <c r="S875" s="93" t="str">
        <f>IFERROR(_xlfn.XLOOKUP(Q875,匹配表1065!AI:AI,匹配表1065!AJ:AJ),"绿标")</f>
        <v>红标</v>
      </c>
      <c r="T875" s="93" t="str" cm="1">
        <f t="array" ref="T875:U875">_xlfn.XLOOKUP(Q875,匹配表1065!L:L,匹配表1065!M:N)</f>
        <v>头痛</v>
      </c>
      <c r="U875" s="94" t="str">
        <v>神经内科</v>
      </c>
      <c r="V875" s="95" t="s">
        <v>33</v>
      </c>
      <c r="W875" s="93">
        <f>_xlfn.XLOOKUP(M875,匹配表1065!D:D,匹配表1065!F:F)*N875</f>
        <v>4</v>
      </c>
    </row>
    <row r="876" customHeight="1" spans="1:23">
      <c r="A876" s="89" t="s">
        <v>25</v>
      </c>
      <c r="B876" s="90">
        <v>46129</v>
      </c>
      <c r="C876" s="91" t="str">
        <f t="shared" si="26"/>
        <v>4月第3周</v>
      </c>
      <c r="D876" s="89" t="s">
        <v>446</v>
      </c>
      <c r="E876" s="89" t="str">
        <f t="shared" si="27"/>
        <v>4月第3周--周5</v>
      </c>
      <c r="F876" s="92" t="s">
        <v>27</v>
      </c>
      <c r="G876" s="89" t="s">
        <v>63</v>
      </c>
      <c r="H876" s="92" t="str">
        <f>_xlfn.XLOOKUP(O876,匹配表1065!T:T,匹配表1065!W:W)</f>
        <v>南京市</v>
      </c>
      <c r="I876" s="89" t="str">
        <f>_xlfn.XLOOKUP(O876,匹配表1065!T:T,匹配表1065!X:X)</f>
        <v>PME2001</v>
      </c>
      <c r="J876" s="92" t="s">
        <v>64</v>
      </c>
      <c r="K876" s="89" cm="1">
        <f ca="1" t="array" ref="K876:L876">_xlfn.XLOOKUP(J876,匹配表1065!Y:Y,匹配表1065!AA:AB)</f>
        <v>31</v>
      </c>
      <c r="L876" s="89" t="str">
        <v>3个月以上</v>
      </c>
      <c r="M876" s="92" t="s">
        <v>30</v>
      </c>
      <c r="N876" s="92">
        <v>2</v>
      </c>
      <c r="O876" s="93" t="str">
        <f>_xlfn.XLOOKUP(P876,匹配表1065!U:U,匹配表1065!T:T)</f>
        <v>HO00000958</v>
      </c>
      <c r="P876" s="89" t="s">
        <v>65</v>
      </c>
      <c r="Q876" s="92" t="s">
        <v>68</v>
      </c>
      <c r="R876" s="89" t="str">
        <f>_xlfn.XLOOKUP(Q876,匹配表1065!L:L,匹配表1065!O:O)</f>
        <v>A</v>
      </c>
      <c r="S876" s="93" t="str">
        <f>IFERROR(_xlfn.XLOOKUP(Q876,匹配表1065!AI:AI,匹配表1065!AJ:AJ),"绿标")</f>
        <v>红标</v>
      </c>
      <c r="T876" s="93" t="str" cm="1">
        <f t="array" ref="T876:U876">_xlfn.XLOOKUP(Q876,匹配表1065!L:L,匹配表1065!M:N)</f>
        <v>头痛</v>
      </c>
      <c r="U876" s="94" t="str">
        <v>神经内科</v>
      </c>
      <c r="V876" s="95" t="s">
        <v>33</v>
      </c>
      <c r="W876" s="93">
        <f>_xlfn.XLOOKUP(M876,匹配表1065!D:D,匹配表1065!F:F)*N876</f>
        <v>24</v>
      </c>
    </row>
    <row r="877" customHeight="1" spans="1:23">
      <c r="A877" s="89" t="s">
        <v>25</v>
      </c>
      <c r="B877" s="90">
        <v>46129</v>
      </c>
      <c r="C877" s="91" t="str">
        <f t="shared" si="26"/>
        <v>4月第3周</v>
      </c>
      <c r="D877" s="89" t="s">
        <v>446</v>
      </c>
      <c r="E877" s="89" t="str">
        <f t="shared" si="27"/>
        <v>4月第3周--周5</v>
      </c>
      <c r="F877" s="92" t="s">
        <v>27</v>
      </c>
      <c r="G877" s="89" t="s">
        <v>63</v>
      </c>
      <c r="H877" s="92" t="str">
        <f>_xlfn.XLOOKUP(O877,匹配表1065!T:T,匹配表1065!W:W)</f>
        <v>南京市</v>
      </c>
      <c r="I877" s="89" t="str">
        <f>_xlfn.XLOOKUP(O877,匹配表1065!T:T,匹配表1065!X:X)</f>
        <v>PME2001</v>
      </c>
      <c r="J877" s="92" t="s">
        <v>64</v>
      </c>
      <c r="K877" s="89" cm="1">
        <f ca="1" t="array" ref="K877:L877">_xlfn.XLOOKUP(J877,匹配表1065!Y:Y,匹配表1065!AA:AB)</f>
        <v>31</v>
      </c>
      <c r="L877" s="89" t="str">
        <v>3个月以上</v>
      </c>
      <c r="M877" s="92" t="s">
        <v>30</v>
      </c>
      <c r="N877" s="92">
        <v>1</v>
      </c>
      <c r="O877" s="93" t="str">
        <f>_xlfn.XLOOKUP(P877,匹配表1065!U:U,匹配表1065!T:T)</f>
        <v>HO00000958</v>
      </c>
      <c r="P877" s="89" t="s">
        <v>65</v>
      </c>
      <c r="Q877" s="92" t="s">
        <v>409</v>
      </c>
      <c r="R877" s="89" t="str">
        <f>_xlfn.XLOOKUP(Q877,匹配表1065!L:L,匹配表1065!O:O)</f>
        <v>B</v>
      </c>
      <c r="S877" s="93" t="str">
        <f>IFERROR(_xlfn.XLOOKUP(Q877,匹配表1065!AI:AI,匹配表1065!AJ:AJ),"绿标")</f>
        <v>红标</v>
      </c>
      <c r="T877" s="93" t="str" cm="1">
        <f t="array" ref="T877:U877">_xlfn.XLOOKUP(Q877,匹配表1065!L:L,匹配表1065!M:N)</f>
        <v>其他</v>
      </c>
      <c r="U877" s="94" t="str">
        <v>神经内科</v>
      </c>
      <c r="V877" s="95" t="s">
        <v>33</v>
      </c>
      <c r="W877" s="93">
        <f>_xlfn.XLOOKUP(M877,匹配表1065!D:D,匹配表1065!F:F)*N877</f>
        <v>12</v>
      </c>
    </row>
    <row r="878" customHeight="1" spans="1:23">
      <c r="A878" s="89" t="s">
        <v>25</v>
      </c>
      <c r="B878" s="90">
        <v>46129</v>
      </c>
      <c r="C878" s="91" t="str">
        <f t="shared" si="26"/>
        <v>4月第3周</v>
      </c>
      <c r="D878" s="89" t="s">
        <v>446</v>
      </c>
      <c r="E878" s="89" t="str">
        <f t="shared" si="27"/>
        <v>4月第3周--周5</v>
      </c>
      <c r="F878" s="92" t="s">
        <v>27</v>
      </c>
      <c r="G878" s="89" t="s">
        <v>63</v>
      </c>
      <c r="H878" s="92" t="str">
        <f>_xlfn.XLOOKUP(O878,匹配表1065!T:T,匹配表1065!W:W)</f>
        <v>南京市</v>
      </c>
      <c r="I878" s="89" t="str">
        <f>_xlfn.XLOOKUP(O878,匹配表1065!T:T,匹配表1065!X:X)</f>
        <v>PME2001</v>
      </c>
      <c r="J878" s="92" t="s">
        <v>64</v>
      </c>
      <c r="K878" s="89" cm="1">
        <f ca="1" t="array" ref="K878:L878">_xlfn.XLOOKUP(J878,匹配表1065!Y:Y,匹配表1065!AA:AB)</f>
        <v>31</v>
      </c>
      <c r="L878" s="89" t="str">
        <v>3个月以上</v>
      </c>
      <c r="M878" s="92" t="s">
        <v>35</v>
      </c>
      <c r="N878" s="92">
        <v>1</v>
      </c>
      <c r="O878" s="93" t="str">
        <f>_xlfn.XLOOKUP(P878,匹配表1065!U:U,匹配表1065!T:T)</f>
        <v>HO00000958</v>
      </c>
      <c r="P878" s="89" t="s">
        <v>65</v>
      </c>
      <c r="Q878" s="92" t="s">
        <v>545</v>
      </c>
      <c r="R878" s="89" t="str">
        <f>_xlfn.XLOOKUP(Q878,匹配表1065!L:L,匹配表1065!O:O)</f>
        <v>B</v>
      </c>
      <c r="S878" s="93" t="str">
        <f>IFERROR(_xlfn.XLOOKUP(Q878,匹配表1065!AI:AI,匹配表1065!AJ:AJ),"绿标")</f>
        <v>绿标</v>
      </c>
      <c r="T878" s="93" t="str" cm="1">
        <f t="array" ref="T878:U878">_xlfn.XLOOKUP(Q878,匹配表1065!L:L,匹配表1065!M:N)</f>
        <v>脑血管</v>
      </c>
      <c r="U878" s="94" t="str">
        <v>神经内科</v>
      </c>
      <c r="V878" s="95" t="s">
        <v>33</v>
      </c>
      <c r="W878" s="93">
        <f>_xlfn.XLOOKUP(M878,匹配表1065!D:D,匹配表1065!F:F)*N878</f>
        <v>4</v>
      </c>
    </row>
    <row r="879" customHeight="1" spans="1:23">
      <c r="A879" s="89" t="s">
        <v>25</v>
      </c>
      <c r="B879" s="90">
        <v>46129</v>
      </c>
      <c r="C879" s="91" t="str">
        <f t="shared" si="26"/>
        <v>4月第3周</v>
      </c>
      <c r="D879" s="89" t="s">
        <v>446</v>
      </c>
      <c r="E879" s="89" t="str">
        <f t="shared" si="27"/>
        <v>4月第3周--周5</v>
      </c>
      <c r="F879" s="92" t="s">
        <v>27</v>
      </c>
      <c r="G879" s="89" t="s">
        <v>63</v>
      </c>
      <c r="H879" s="92" t="str">
        <f>_xlfn.XLOOKUP(O879,匹配表1065!T:T,匹配表1065!W:W)</f>
        <v>南京市</v>
      </c>
      <c r="I879" s="89" t="str">
        <f>_xlfn.XLOOKUP(O879,匹配表1065!T:T,匹配表1065!X:X)</f>
        <v>PME2001</v>
      </c>
      <c r="J879" s="92" t="s">
        <v>64</v>
      </c>
      <c r="K879" s="89" cm="1">
        <f ca="1" t="array" ref="K879:L879">_xlfn.XLOOKUP(J879,匹配表1065!Y:Y,匹配表1065!AA:AB)</f>
        <v>31</v>
      </c>
      <c r="L879" s="89" t="str">
        <v>3个月以上</v>
      </c>
      <c r="M879" s="92" t="s">
        <v>35</v>
      </c>
      <c r="N879" s="92">
        <v>1</v>
      </c>
      <c r="O879" s="93" t="str">
        <f>_xlfn.XLOOKUP(P879,匹配表1065!U:U,匹配表1065!T:T)</f>
        <v>HO00000958</v>
      </c>
      <c r="P879" s="89" t="s">
        <v>65</v>
      </c>
      <c r="Q879" s="92" t="s">
        <v>546</v>
      </c>
      <c r="R879" s="89" t="str">
        <f>_xlfn.XLOOKUP(Q879,匹配表1065!L:L,匹配表1065!O:O)</f>
        <v>B</v>
      </c>
      <c r="S879" s="93" t="str">
        <f>IFERROR(_xlfn.XLOOKUP(Q879,匹配表1065!AI:AI,匹配表1065!AJ:AJ),"绿标")</f>
        <v>绿标</v>
      </c>
      <c r="T879" s="93" t="str" cm="1">
        <f t="array" ref="T879:U879">_xlfn.XLOOKUP(Q879,匹配表1065!L:L,匹配表1065!M:N)</f>
        <v>脑血管</v>
      </c>
      <c r="U879" s="94" t="str">
        <v>神经内科</v>
      </c>
      <c r="V879" s="95" t="s">
        <v>33</v>
      </c>
      <c r="W879" s="93">
        <f>_xlfn.XLOOKUP(M879,匹配表1065!D:D,匹配表1065!F:F)*N879</f>
        <v>4</v>
      </c>
    </row>
    <row r="880" customHeight="1" spans="1:23">
      <c r="A880" s="89" t="s">
        <v>25</v>
      </c>
      <c r="B880" s="90">
        <v>46129</v>
      </c>
      <c r="C880" s="91" t="str">
        <f t="shared" si="26"/>
        <v>4月第3周</v>
      </c>
      <c r="D880" s="89" t="s">
        <v>446</v>
      </c>
      <c r="E880" s="89" t="str">
        <f t="shared" si="27"/>
        <v>4月第3周--周5</v>
      </c>
      <c r="F880" s="92" t="s">
        <v>27</v>
      </c>
      <c r="G880" s="89" t="s">
        <v>63</v>
      </c>
      <c r="H880" s="92" t="str">
        <f>_xlfn.XLOOKUP(O880,匹配表1065!T:T,匹配表1065!W:W)</f>
        <v>徐州市</v>
      </c>
      <c r="I880" s="89" t="str">
        <f>_xlfn.XLOOKUP(O880,匹配表1065!T:T,匹配表1065!X:X)</f>
        <v>PME2008</v>
      </c>
      <c r="J880" s="92" t="s">
        <v>81</v>
      </c>
      <c r="K880" s="89" cm="1">
        <f ca="1" t="array" ref="K880:L880">_xlfn.XLOOKUP(J880,匹配表1065!Y:Y,匹配表1065!AA:AB)</f>
        <v>19</v>
      </c>
      <c r="L880" s="89" t="str">
        <v>3个月以上</v>
      </c>
      <c r="M880" s="92" t="s">
        <v>30</v>
      </c>
      <c r="N880" s="92">
        <v>1</v>
      </c>
      <c r="O880" s="93" t="str">
        <f>_xlfn.XLOOKUP(P880,匹配表1065!U:U,匹配表1065!T:T)</f>
        <v>HO00000989</v>
      </c>
      <c r="P880" s="89" t="s">
        <v>214</v>
      </c>
      <c r="Q880" s="92" t="s">
        <v>215</v>
      </c>
      <c r="R880" s="89" t="str">
        <f>_xlfn.XLOOKUP(Q880,匹配表1065!L:L,匹配表1065!O:O)</f>
        <v>A</v>
      </c>
      <c r="S880" s="93" t="str">
        <f>IFERROR(_xlfn.XLOOKUP(Q880,匹配表1065!AI:AI,匹配表1065!AJ:AJ),"绿标")</f>
        <v>红标</v>
      </c>
      <c r="T880" s="93" t="str" cm="1">
        <f t="array" ref="T880:U880">_xlfn.XLOOKUP(Q880,匹配表1065!L:L,匹配表1065!M:N)</f>
        <v>头痛</v>
      </c>
      <c r="U880" s="94" t="str">
        <v>神经内科</v>
      </c>
      <c r="V880" s="95" t="s">
        <v>33</v>
      </c>
      <c r="W880" s="93">
        <f>_xlfn.XLOOKUP(M880,匹配表1065!D:D,匹配表1065!F:F)*N880</f>
        <v>12</v>
      </c>
    </row>
    <row r="881" customHeight="1" spans="1:23">
      <c r="A881" s="89" t="s">
        <v>25</v>
      </c>
      <c r="B881" s="90">
        <v>46129</v>
      </c>
      <c r="C881" s="91" t="str">
        <f t="shared" si="26"/>
        <v>4月第3周</v>
      </c>
      <c r="D881" s="89" t="s">
        <v>446</v>
      </c>
      <c r="E881" s="89" t="str">
        <f t="shared" si="27"/>
        <v>4月第3周--周5</v>
      </c>
      <c r="F881" s="92" t="s">
        <v>27</v>
      </c>
      <c r="G881" s="89" t="s">
        <v>63</v>
      </c>
      <c r="H881" s="92" t="str">
        <f>_xlfn.XLOOKUP(O881,匹配表1065!T:T,匹配表1065!W:W)</f>
        <v>连云港市</v>
      </c>
      <c r="I881" s="89" t="str">
        <f>_xlfn.XLOOKUP(O881,匹配表1065!T:T,匹配表1065!X:X)</f>
        <v>PME2042</v>
      </c>
      <c r="J881" s="92" t="s">
        <v>74</v>
      </c>
      <c r="K881" s="89" cm="1">
        <f ca="1" t="array" ref="K881:L881">_xlfn.XLOOKUP(J881,匹配表1065!Y:Y,匹配表1065!AA:AB)</f>
        <v>7</v>
      </c>
      <c r="L881" s="89" t="str">
        <v>3个月以上</v>
      </c>
      <c r="M881" s="92" t="s">
        <v>55</v>
      </c>
      <c r="N881" s="92">
        <v>1</v>
      </c>
      <c r="O881" s="93" t="str">
        <f>_xlfn.XLOOKUP(P881,匹配表1065!U:U,匹配表1065!T:T)</f>
        <v>HO00001004</v>
      </c>
      <c r="P881" s="89" t="s">
        <v>75</v>
      </c>
      <c r="Q881" s="92" t="s">
        <v>279</v>
      </c>
      <c r="R881" s="89" t="str">
        <f>_xlfn.XLOOKUP(Q881,匹配表1065!L:L,匹配表1065!O:O)</f>
        <v>B</v>
      </c>
      <c r="S881" s="93" t="str">
        <f>IFERROR(_xlfn.XLOOKUP(Q881,匹配表1065!AI:AI,匹配表1065!AJ:AJ),"绿标")</f>
        <v>绿标</v>
      </c>
      <c r="T881" s="93" t="str" cm="1">
        <f t="array" ref="T881:U881">_xlfn.XLOOKUP(Q881,匹配表1065!L:L,匹配表1065!M:N)</f>
        <v>脑血管</v>
      </c>
      <c r="U881" s="94" t="str">
        <v>神经内科</v>
      </c>
      <c r="V881" s="95" t="s">
        <v>42</v>
      </c>
      <c r="W881" s="93">
        <f>_xlfn.XLOOKUP(M881,匹配表1065!D:D,匹配表1065!F:F)*N881</f>
        <v>8</v>
      </c>
    </row>
    <row r="882" customHeight="1" spans="1:23">
      <c r="A882" s="89" t="s">
        <v>25</v>
      </c>
      <c r="B882" s="90">
        <v>46129</v>
      </c>
      <c r="C882" s="91" t="str">
        <f t="shared" si="26"/>
        <v>4月第3周</v>
      </c>
      <c r="D882" s="89" t="s">
        <v>446</v>
      </c>
      <c r="E882" s="89" t="str">
        <f t="shared" si="27"/>
        <v>4月第3周--周5</v>
      </c>
      <c r="F882" s="92" t="s">
        <v>27</v>
      </c>
      <c r="G882" s="89" t="s">
        <v>63</v>
      </c>
      <c r="H882" s="92" t="str">
        <f>_xlfn.XLOOKUP(O882,匹配表1065!T:T,匹配表1065!W:W)</f>
        <v>南京市</v>
      </c>
      <c r="I882" s="89" t="str">
        <f>_xlfn.XLOOKUP(O882,匹配表1065!T:T,匹配表1065!X:X)</f>
        <v>PME2002</v>
      </c>
      <c r="J882" s="92" t="s">
        <v>84</v>
      </c>
      <c r="K882" s="89" cm="1">
        <f ca="1" t="array" ref="K882:L882">_xlfn.XLOOKUP(J882,匹配表1065!Y:Y,匹配表1065!AA:AB)</f>
        <v>31</v>
      </c>
      <c r="L882" s="89" t="str">
        <v>3个月以上</v>
      </c>
      <c r="M882" s="92" t="s">
        <v>30</v>
      </c>
      <c r="N882" s="92">
        <v>5</v>
      </c>
      <c r="O882" s="93" t="str">
        <f>_xlfn.XLOOKUP(P882,匹配表1065!U:U,匹配表1065!T:T)</f>
        <v>HO00000964</v>
      </c>
      <c r="P882" s="89" t="s">
        <v>90</v>
      </c>
      <c r="Q882" s="92" t="s">
        <v>281</v>
      </c>
      <c r="R882" s="89" t="str">
        <f>_xlfn.XLOOKUP(Q882,匹配表1065!L:L,匹配表1065!O:O)</f>
        <v>A</v>
      </c>
      <c r="S882" s="93" t="str">
        <f>IFERROR(_xlfn.XLOOKUP(Q882,匹配表1065!AI:AI,匹配表1065!AJ:AJ),"绿标")</f>
        <v>红标</v>
      </c>
      <c r="T882" s="93" t="str" cm="1">
        <f t="array" ref="T882:U882">_xlfn.XLOOKUP(Q882,匹配表1065!L:L,匹配表1065!M:N)</f>
        <v>头痛</v>
      </c>
      <c r="U882" s="94" t="str">
        <v>神经内科</v>
      </c>
      <c r="V882" s="95" t="s">
        <v>67</v>
      </c>
      <c r="W882" s="93">
        <f>_xlfn.XLOOKUP(M882,匹配表1065!D:D,匹配表1065!F:F)*N882</f>
        <v>60</v>
      </c>
    </row>
    <row r="883" customHeight="1" spans="1:23">
      <c r="A883" s="89" t="s">
        <v>25</v>
      </c>
      <c r="B883" s="90">
        <v>46129</v>
      </c>
      <c r="C883" s="91" t="str">
        <f t="shared" si="26"/>
        <v>4月第3周</v>
      </c>
      <c r="D883" s="89" t="s">
        <v>446</v>
      </c>
      <c r="E883" s="89" t="str">
        <f t="shared" si="27"/>
        <v>4月第3周--周5</v>
      </c>
      <c r="F883" s="92" t="s">
        <v>27</v>
      </c>
      <c r="G883" s="89" t="s">
        <v>63</v>
      </c>
      <c r="H883" s="92" t="str">
        <f>_xlfn.XLOOKUP(O883,匹配表1065!T:T,匹配表1065!W:W)</f>
        <v>南京市</v>
      </c>
      <c r="I883" s="89" t="str">
        <f>_xlfn.XLOOKUP(O883,匹配表1065!T:T,匹配表1065!X:X)</f>
        <v>PME2002</v>
      </c>
      <c r="J883" s="92" t="s">
        <v>84</v>
      </c>
      <c r="K883" s="89" cm="1">
        <f ca="1" t="array" ref="K883:L883">_xlfn.XLOOKUP(J883,匹配表1065!Y:Y,匹配表1065!AA:AB)</f>
        <v>31</v>
      </c>
      <c r="L883" s="89" t="str">
        <v>3个月以上</v>
      </c>
      <c r="M883" s="92" t="s">
        <v>35</v>
      </c>
      <c r="N883" s="92">
        <v>1</v>
      </c>
      <c r="O883" s="93" t="str">
        <f>_xlfn.XLOOKUP(P883,匹配表1065!U:U,匹配表1065!T:T)</f>
        <v>HO00000964</v>
      </c>
      <c r="P883" s="89" t="s">
        <v>90</v>
      </c>
      <c r="Q883" s="92" t="s">
        <v>283</v>
      </c>
      <c r="R883" s="89" t="str">
        <f>_xlfn.XLOOKUP(Q883,匹配表1065!L:L,匹配表1065!O:O)</f>
        <v>D</v>
      </c>
      <c r="S883" s="93" t="str">
        <f>IFERROR(_xlfn.XLOOKUP(Q883,匹配表1065!AI:AI,匹配表1065!AJ:AJ),"绿标")</f>
        <v>红标</v>
      </c>
      <c r="T883" s="93" t="str" cm="1">
        <f t="array" ref="T883:U883">_xlfn.XLOOKUP(Q883,匹配表1065!L:L,匹配表1065!M:N)</f>
        <v>疼痛</v>
      </c>
      <c r="U883" s="94" t="str">
        <v>疼痛科</v>
      </c>
      <c r="V883" s="95" t="s">
        <v>33</v>
      </c>
      <c r="W883" s="93">
        <f>_xlfn.XLOOKUP(M883,匹配表1065!D:D,匹配表1065!F:F)*N883</f>
        <v>4</v>
      </c>
    </row>
    <row r="884" customHeight="1" spans="1:23">
      <c r="A884" s="89" t="s">
        <v>25</v>
      </c>
      <c r="B884" s="90">
        <v>46129</v>
      </c>
      <c r="C884" s="91" t="str">
        <f t="shared" si="26"/>
        <v>4月第3周</v>
      </c>
      <c r="D884" s="89" t="s">
        <v>446</v>
      </c>
      <c r="E884" s="89" t="str">
        <f t="shared" si="27"/>
        <v>4月第3周--周5</v>
      </c>
      <c r="F884" s="92" t="s">
        <v>27</v>
      </c>
      <c r="G884" s="89" t="s">
        <v>63</v>
      </c>
      <c r="H884" s="92" t="str">
        <f>_xlfn.XLOOKUP(O884,匹配表1065!T:T,匹配表1065!W:W)</f>
        <v>南京市</v>
      </c>
      <c r="I884" s="89" t="str">
        <f>_xlfn.XLOOKUP(O884,匹配表1065!T:T,匹配表1065!X:X)</f>
        <v>PME2001</v>
      </c>
      <c r="J884" s="92" t="s">
        <v>77</v>
      </c>
      <c r="K884" s="89" cm="1">
        <f ca="1" t="array" ref="K884:L884">_xlfn.XLOOKUP(J884,匹配表1065!Y:Y,匹配表1065!AA:AB)</f>
        <v>8</v>
      </c>
      <c r="L884" s="89" t="str">
        <v>3个月以上</v>
      </c>
      <c r="M884" s="92" t="s">
        <v>30</v>
      </c>
      <c r="N884" s="92">
        <v>2</v>
      </c>
      <c r="O884" s="93" t="str">
        <f>_xlfn.XLOOKUP(P884,匹配表1065!U:U,匹配表1065!T:T)</f>
        <v>HO00000958</v>
      </c>
      <c r="P884" s="89" t="s">
        <v>65</v>
      </c>
      <c r="Q884" s="92" t="s">
        <v>216</v>
      </c>
      <c r="R884" s="89" t="str">
        <f>_xlfn.XLOOKUP(Q884,匹配表1065!L:L,匹配表1065!O:O)</f>
        <v>A</v>
      </c>
      <c r="S884" s="93" t="str">
        <f>IFERROR(_xlfn.XLOOKUP(Q884,匹配表1065!AI:AI,匹配表1065!AJ:AJ),"绿标")</f>
        <v>红标</v>
      </c>
      <c r="T884" s="93" t="str" cm="1">
        <f t="array" ref="T884:U884">_xlfn.XLOOKUP(Q884,匹配表1065!L:L,匹配表1065!M:N)</f>
        <v>头痛</v>
      </c>
      <c r="U884" s="94" t="str">
        <v>神经内科</v>
      </c>
      <c r="V884" s="95" t="s">
        <v>58</v>
      </c>
      <c r="W884" s="93">
        <f>_xlfn.XLOOKUP(M884,匹配表1065!D:D,匹配表1065!F:F)*N884</f>
        <v>24</v>
      </c>
    </row>
    <row r="885" customHeight="1" spans="1:23">
      <c r="A885" s="89" t="s">
        <v>25</v>
      </c>
      <c r="B885" s="90">
        <v>46129</v>
      </c>
      <c r="C885" s="91" t="str">
        <f t="shared" si="26"/>
        <v>4月第3周</v>
      </c>
      <c r="D885" s="89" t="s">
        <v>446</v>
      </c>
      <c r="E885" s="89" t="str">
        <f t="shared" si="27"/>
        <v>4月第3周--周5</v>
      </c>
      <c r="F885" s="92" t="s">
        <v>27</v>
      </c>
      <c r="G885" s="92" t="s">
        <v>92</v>
      </c>
      <c r="H885" s="92" t="str">
        <f>_xlfn.XLOOKUP(O885,匹配表1065!T:T,匹配表1065!W:W)</f>
        <v>合肥市</v>
      </c>
      <c r="I885" s="89" t="str">
        <f>_xlfn.XLOOKUP(O885,匹配表1065!T:T,匹配表1065!X:X)</f>
        <v>PME2048</v>
      </c>
      <c r="J885" s="92" t="s">
        <v>93</v>
      </c>
      <c r="K885" s="89" cm="1">
        <f ca="1" t="array" ref="K885:L885">_xlfn.XLOOKUP(J885,匹配表1065!Y:Y,匹配表1065!AA:AB)</f>
        <v>9</v>
      </c>
      <c r="L885" s="89" t="str">
        <v>3个月以上</v>
      </c>
      <c r="M885" s="92" t="s">
        <v>35</v>
      </c>
      <c r="N885" s="92">
        <v>1</v>
      </c>
      <c r="O885" s="93" t="str">
        <f>_xlfn.XLOOKUP(P885,匹配表1065!U:U,匹配表1065!T:T)</f>
        <v>HO00002956</v>
      </c>
      <c r="P885" s="89" t="s">
        <v>285</v>
      </c>
      <c r="Q885" s="92" t="s">
        <v>286</v>
      </c>
      <c r="R885" s="89" t="str">
        <f>_xlfn.XLOOKUP(Q885,匹配表1065!L:L,匹配表1065!O:O)</f>
        <v>D</v>
      </c>
      <c r="S885" s="93" t="str">
        <f>IFERROR(_xlfn.XLOOKUP(Q885,匹配表1065!AI:AI,匹配表1065!AJ:AJ),"绿标")</f>
        <v>绿标</v>
      </c>
      <c r="T885" s="93" t="str" cm="1">
        <f t="array" ref="T885:U885">_xlfn.XLOOKUP(Q885,匹配表1065!L:L,匹配表1065!M:N)</f>
        <v>疼痛</v>
      </c>
      <c r="U885" s="94" t="str">
        <v>疼痛科</v>
      </c>
      <c r="V885" s="95" t="s">
        <v>58</v>
      </c>
      <c r="W885" s="93">
        <f>_xlfn.XLOOKUP(M885,匹配表1065!D:D,匹配表1065!F:F)*N885</f>
        <v>4</v>
      </c>
    </row>
    <row r="886" customHeight="1" spans="1:23">
      <c r="A886" s="89" t="s">
        <v>25</v>
      </c>
      <c r="B886" s="90">
        <v>46129</v>
      </c>
      <c r="C886" s="91" t="str">
        <f t="shared" si="26"/>
        <v>4月第3周</v>
      </c>
      <c r="D886" s="89" t="s">
        <v>446</v>
      </c>
      <c r="E886" s="89" t="str">
        <f t="shared" si="27"/>
        <v>4月第3周--周5</v>
      </c>
      <c r="F886" s="92" t="s">
        <v>27</v>
      </c>
      <c r="G886" s="92" t="s">
        <v>92</v>
      </c>
      <c r="H886" s="92" t="str">
        <f>_xlfn.XLOOKUP(O886,匹配表1065!T:T,匹配表1065!W:W)</f>
        <v>合肥市</v>
      </c>
      <c r="I886" s="89" t="str">
        <f>_xlfn.XLOOKUP(O886,匹配表1065!T:T,匹配表1065!X:X)</f>
        <v>PME2007</v>
      </c>
      <c r="J886" s="92" t="s">
        <v>93</v>
      </c>
      <c r="K886" s="89" cm="1">
        <f ca="1" t="array" ref="K886:L886">_xlfn.XLOOKUP(J886,匹配表1065!Y:Y,匹配表1065!AA:AB)</f>
        <v>9</v>
      </c>
      <c r="L886" s="89" t="str">
        <v>3个月以上</v>
      </c>
      <c r="M886" s="92" t="s">
        <v>35</v>
      </c>
      <c r="N886" s="92">
        <v>1</v>
      </c>
      <c r="O886" s="93" t="str">
        <f>_xlfn.XLOOKUP(P886,匹配表1065!U:U,匹配表1065!T:T)</f>
        <v>HO00000001</v>
      </c>
      <c r="P886" s="89" t="s">
        <v>94</v>
      </c>
      <c r="Q886" s="92" t="s">
        <v>284</v>
      </c>
      <c r="R886" s="89" t="str">
        <f>_xlfn.XLOOKUP(Q886,匹配表1065!L:L,匹配表1065!O:O)</f>
        <v>A</v>
      </c>
      <c r="S886" s="93" t="str">
        <f>IFERROR(_xlfn.XLOOKUP(Q886,匹配表1065!AI:AI,匹配表1065!AJ:AJ),"绿标")</f>
        <v>绿标</v>
      </c>
      <c r="T886" s="93" t="str" cm="1">
        <f t="array" ref="T886:U886">_xlfn.XLOOKUP(Q886,匹配表1065!L:L,匹配表1065!M:N)</f>
        <v>头痛</v>
      </c>
      <c r="U886" s="94" t="str">
        <v>神经内科</v>
      </c>
      <c r="V886" s="95" t="s">
        <v>58</v>
      </c>
      <c r="W886" s="93">
        <f>_xlfn.XLOOKUP(M886,匹配表1065!D:D,匹配表1065!F:F)*N886</f>
        <v>4</v>
      </c>
    </row>
    <row r="887" customHeight="1" spans="1:23">
      <c r="A887" s="89" t="s">
        <v>25</v>
      </c>
      <c r="B887" s="90">
        <v>46129</v>
      </c>
      <c r="C887" s="91" t="str">
        <f t="shared" si="26"/>
        <v>4月第3周</v>
      </c>
      <c r="D887" s="89" t="s">
        <v>446</v>
      </c>
      <c r="E887" s="89" t="str">
        <f t="shared" si="27"/>
        <v>4月第3周--周5</v>
      </c>
      <c r="F887" s="92" t="s">
        <v>27</v>
      </c>
      <c r="G887" s="92" t="s">
        <v>92</v>
      </c>
      <c r="H887" s="92" t="str">
        <f>_xlfn.XLOOKUP(O887,匹配表1065!T:T,匹配表1065!W:W)</f>
        <v>合肥市</v>
      </c>
      <c r="I887" s="89" t="str">
        <f>_xlfn.XLOOKUP(O887,匹配表1065!T:T,匹配表1065!X:X)</f>
        <v>PME2047</v>
      </c>
      <c r="J887" s="92" t="s">
        <v>97</v>
      </c>
      <c r="K887" s="89" cm="1">
        <f ca="1" t="array" ref="K887:L887">_xlfn.XLOOKUP(J887,匹配表1065!Y:Y,匹配表1065!AA:AB)</f>
        <v>2</v>
      </c>
      <c r="L887" s="89" t="str">
        <v>3个月以内</v>
      </c>
      <c r="M887" s="92" t="s">
        <v>55</v>
      </c>
      <c r="N887" s="92">
        <v>1</v>
      </c>
      <c r="O887" s="93" t="str">
        <f>_xlfn.XLOOKUP(P887,匹配表1065!U:U,匹配表1065!T:T)</f>
        <v>HO00000005</v>
      </c>
      <c r="P887" s="89" t="s">
        <v>98</v>
      </c>
      <c r="Q887" s="92" t="s">
        <v>208</v>
      </c>
      <c r="R887" s="89" t="str">
        <f>_xlfn.XLOOKUP(Q887,匹配表1065!L:L,匹配表1065!O:O)</f>
        <v>A</v>
      </c>
      <c r="S887" s="93" t="str">
        <f>IFERROR(_xlfn.XLOOKUP(Q887,匹配表1065!AI:AI,匹配表1065!AJ:AJ),"绿标")</f>
        <v>黑标</v>
      </c>
      <c r="T887" s="93" t="str" cm="1">
        <f t="array" ref="T887:U887">_xlfn.XLOOKUP(Q887,匹配表1065!L:L,匹配表1065!M:N)</f>
        <v>头痛</v>
      </c>
      <c r="U887" s="94" t="str">
        <v>神经内科</v>
      </c>
      <c r="V887" s="95" t="s">
        <v>58</v>
      </c>
      <c r="W887" s="93">
        <f>_xlfn.XLOOKUP(M887,匹配表1065!D:D,匹配表1065!F:F)*N887</f>
        <v>8</v>
      </c>
    </row>
    <row r="888" customHeight="1" spans="1:23">
      <c r="A888" s="89" t="s">
        <v>25</v>
      </c>
      <c r="B888" s="90">
        <v>46129</v>
      </c>
      <c r="C888" s="91" t="str">
        <f t="shared" si="26"/>
        <v>4月第3周</v>
      </c>
      <c r="D888" s="89" t="s">
        <v>446</v>
      </c>
      <c r="E888" s="89" t="str">
        <f t="shared" si="27"/>
        <v>4月第3周--周5</v>
      </c>
      <c r="F888" s="92" t="s">
        <v>27</v>
      </c>
      <c r="G888" s="92" t="s">
        <v>92</v>
      </c>
      <c r="H888" s="92" t="str">
        <f>_xlfn.XLOOKUP(O888,匹配表1065!T:T,匹配表1065!W:W)</f>
        <v>合肥市</v>
      </c>
      <c r="I888" s="89" t="str">
        <f>_xlfn.XLOOKUP(O888,匹配表1065!T:T,匹配表1065!X:X)</f>
        <v>PME2048</v>
      </c>
      <c r="J888" s="92" t="s">
        <v>547</v>
      </c>
      <c r="K888" s="89" cm="1">
        <f ca="1" t="array" ref="K888:L888">_xlfn.XLOOKUP(J888,匹配表1065!Y:Y,匹配表1065!AA:AB)</f>
        <v>4</v>
      </c>
      <c r="L888" s="89" t="str">
        <v>3个月以上</v>
      </c>
      <c r="M888" s="92" t="s">
        <v>35</v>
      </c>
      <c r="N888" s="92">
        <v>1</v>
      </c>
      <c r="O888" s="93" t="str">
        <f>_xlfn.XLOOKUP(P888,匹配表1065!U:U,匹配表1065!T:T)</f>
        <v>HO00002956</v>
      </c>
      <c r="P888" s="89" t="s">
        <v>285</v>
      </c>
      <c r="Q888" s="92" t="s">
        <v>548</v>
      </c>
      <c r="R888" s="89" t="str">
        <f>_xlfn.XLOOKUP(Q888,匹配表1065!L:L,匹配表1065!O:O)</f>
        <v>B</v>
      </c>
      <c r="S888" s="93" t="str">
        <f>IFERROR(_xlfn.XLOOKUP(Q888,匹配表1065!AI:AI,匹配表1065!AJ:AJ),"绿标")</f>
        <v>绿标</v>
      </c>
      <c r="T888" s="93" t="str" cm="1">
        <f t="array" ref="T888:U888">_xlfn.XLOOKUP(Q888,匹配表1065!L:L,匹配表1065!M:N)</f>
        <v>脑血管</v>
      </c>
      <c r="U888" s="94" t="str">
        <v>神经内科</v>
      </c>
      <c r="V888" s="95" t="s">
        <v>33</v>
      </c>
      <c r="W888" s="93">
        <f>_xlfn.XLOOKUP(M888,匹配表1065!D:D,匹配表1065!F:F)*N888</f>
        <v>4</v>
      </c>
    </row>
    <row r="889" customHeight="1" spans="1:23">
      <c r="A889" s="89" t="s">
        <v>25</v>
      </c>
      <c r="B889" s="90">
        <v>46129</v>
      </c>
      <c r="C889" s="91" t="str">
        <f t="shared" si="26"/>
        <v>4月第3周</v>
      </c>
      <c r="D889" s="89" t="s">
        <v>446</v>
      </c>
      <c r="E889" s="89" t="str">
        <f t="shared" si="27"/>
        <v>4月第3周--周5</v>
      </c>
      <c r="F889" s="92" t="s">
        <v>27</v>
      </c>
      <c r="G889" s="92" t="s">
        <v>136</v>
      </c>
      <c r="H889" s="92" t="str">
        <f>_xlfn.XLOOKUP(O889,匹配表1065!T:T,匹配表1065!W:W)</f>
        <v>青岛市</v>
      </c>
      <c r="I889" s="89" t="str">
        <f>_xlfn.XLOOKUP(O889,匹配表1065!T:T,匹配表1065!X:X)</f>
        <v>PME2033</v>
      </c>
      <c r="J889" s="92" t="s">
        <v>137</v>
      </c>
      <c r="K889" s="89" cm="1">
        <f ca="1" t="array" ref="K889:L889">_xlfn.XLOOKUP(J889,匹配表1065!Y:Y,匹配表1065!AA:AB)</f>
        <v>10</v>
      </c>
      <c r="L889" s="89" t="str">
        <v>3个月以上</v>
      </c>
      <c r="M889" s="92" t="s">
        <v>30</v>
      </c>
      <c r="N889" s="92">
        <v>1</v>
      </c>
      <c r="O889" s="93" t="str">
        <f>_xlfn.XLOOKUP(P889,匹配表1065!U:U,匹配表1065!T:T)</f>
        <v>HO00001481</v>
      </c>
      <c r="P889" s="89" t="s">
        <v>246</v>
      </c>
      <c r="Q889" s="92" t="s">
        <v>247</v>
      </c>
      <c r="R889" s="89" t="str">
        <f>_xlfn.XLOOKUP(Q889,匹配表1065!L:L,匹配表1065!O:O)</f>
        <v>C</v>
      </c>
      <c r="S889" s="93" t="str">
        <f>IFERROR(_xlfn.XLOOKUP(Q889,匹配表1065!AI:AI,匹配表1065!AJ:AJ),"绿标")</f>
        <v>绿标</v>
      </c>
      <c r="T889" s="93" t="str" cm="1">
        <f t="array" ref="T889:U889">_xlfn.XLOOKUP(Q889,匹配表1065!L:L,匹配表1065!M:N)</f>
        <v>眩晕</v>
      </c>
      <c r="U889" s="94" t="str">
        <v>耳鼻喉科</v>
      </c>
      <c r="V889" s="95" t="s">
        <v>70</v>
      </c>
      <c r="W889" s="93">
        <f>_xlfn.XLOOKUP(M889,匹配表1065!D:D,匹配表1065!F:F)*N889</f>
        <v>12</v>
      </c>
    </row>
    <row r="890" customHeight="1" spans="1:23">
      <c r="A890" s="89" t="s">
        <v>25</v>
      </c>
      <c r="B890" s="90">
        <v>46129</v>
      </c>
      <c r="C890" s="91" t="str">
        <f t="shared" si="26"/>
        <v>4月第3周</v>
      </c>
      <c r="D890" s="89" t="s">
        <v>446</v>
      </c>
      <c r="E890" s="89" t="str">
        <f t="shared" si="27"/>
        <v>4月第3周--周5</v>
      </c>
      <c r="F890" s="92" t="s">
        <v>27</v>
      </c>
      <c r="G890" s="92" t="s">
        <v>136</v>
      </c>
      <c r="H890" s="92" t="str">
        <f>_xlfn.XLOOKUP(O890,匹配表1065!T:T,匹配表1065!W:W)</f>
        <v>淄博市</v>
      </c>
      <c r="I890" s="89" t="str">
        <f>_xlfn.XLOOKUP(O890,匹配表1065!T:T,匹配表1065!X:X)</f>
        <v>PME2043</v>
      </c>
      <c r="J890" s="92" t="s">
        <v>140</v>
      </c>
      <c r="K890" s="89" cm="1">
        <f ca="1" t="array" ref="K890:L890">_xlfn.XLOOKUP(J890,匹配表1065!Y:Y,匹配表1065!AA:AB)</f>
        <v>9</v>
      </c>
      <c r="L890" s="89" t="str">
        <v>3个月以上</v>
      </c>
      <c r="M890" s="92" t="s">
        <v>30</v>
      </c>
      <c r="N890" s="92">
        <v>1</v>
      </c>
      <c r="O890" s="93" t="str">
        <f>_xlfn.XLOOKUP(P890,匹配表1065!U:U,匹配表1065!T:T)</f>
        <v>HO00024398</v>
      </c>
      <c r="P890" s="89" t="s">
        <v>141</v>
      </c>
      <c r="Q890" s="92" t="s">
        <v>298</v>
      </c>
      <c r="R890" s="89" t="str">
        <f>_xlfn.XLOOKUP(Q890,匹配表1065!L:L,匹配表1065!O:O)</f>
        <v>C</v>
      </c>
      <c r="S890" s="93" t="str">
        <f>IFERROR(_xlfn.XLOOKUP(Q890,匹配表1065!AI:AI,匹配表1065!AJ:AJ),"绿标")</f>
        <v>红标</v>
      </c>
      <c r="T890" s="93" t="str" cm="1">
        <f t="array" ref="T890:U890">_xlfn.XLOOKUP(Q890,匹配表1065!L:L,匹配表1065!M:N)</f>
        <v>眩晕</v>
      </c>
      <c r="U890" s="94" t="str">
        <v>神经内科</v>
      </c>
      <c r="V890" s="95" t="s">
        <v>70</v>
      </c>
      <c r="W890" s="93">
        <f>_xlfn.XLOOKUP(M890,匹配表1065!D:D,匹配表1065!F:F)*N890</f>
        <v>12</v>
      </c>
    </row>
    <row r="891" customHeight="1" spans="1:23">
      <c r="A891" s="89" t="s">
        <v>25</v>
      </c>
      <c r="B891" s="90">
        <v>46129</v>
      </c>
      <c r="C891" s="91" t="str">
        <f t="shared" si="26"/>
        <v>4月第3周</v>
      </c>
      <c r="D891" s="89" t="s">
        <v>446</v>
      </c>
      <c r="E891" s="89" t="str">
        <f t="shared" si="27"/>
        <v>4月第3周--周5</v>
      </c>
      <c r="F891" s="92" t="s">
        <v>27</v>
      </c>
      <c r="G891" s="92" t="s">
        <v>136</v>
      </c>
      <c r="H891" s="92" t="str">
        <f>_xlfn.XLOOKUP(O891,匹配表1065!T:T,匹配表1065!W:W)</f>
        <v>青岛市</v>
      </c>
      <c r="I891" s="89" t="str">
        <f>_xlfn.XLOOKUP(O891,匹配表1065!T:T,匹配表1065!X:X)</f>
        <v>PME2035</v>
      </c>
      <c r="J891" s="92" t="s">
        <v>150</v>
      </c>
      <c r="K891" s="89" cm="1">
        <f ca="1" t="array" ref="K891:L891">_xlfn.XLOOKUP(J891,匹配表1065!Y:Y,匹配表1065!AA:AB)</f>
        <v>8</v>
      </c>
      <c r="L891" s="89" t="str">
        <v>3个月以上</v>
      </c>
      <c r="M891" s="92" t="s">
        <v>30</v>
      </c>
      <c r="N891" s="92">
        <v>1</v>
      </c>
      <c r="O891" s="93" t="str">
        <f>_xlfn.XLOOKUP(P891,匹配表1065!U:U,匹配表1065!T:T)</f>
        <v>HO00001476</v>
      </c>
      <c r="P891" s="89" t="s">
        <v>151</v>
      </c>
      <c r="Q891" s="92" t="s">
        <v>152</v>
      </c>
      <c r="R891" s="89" t="str">
        <f>_xlfn.XLOOKUP(Q891,匹配表1065!L:L,匹配表1065!O:O)</f>
        <v>C</v>
      </c>
      <c r="S891" s="93" t="str">
        <f>IFERROR(_xlfn.XLOOKUP(Q891,匹配表1065!AI:AI,匹配表1065!AJ:AJ),"绿标")</f>
        <v>红标</v>
      </c>
      <c r="T891" s="93" t="str" cm="1">
        <f t="array" ref="T891:U891">_xlfn.XLOOKUP(Q891,匹配表1065!L:L,匹配表1065!M:N)</f>
        <v>眩晕</v>
      </c>
      <c r="U891" s="94" t="str">
        <v>神经内科</v>
      </c>
      <c r="V891" s="95" t="s">
        <v>70</v>
      </c>
      <c r="W891" s="93">
        <f>_xlfn.XLOOKUP(M891,匹配表1065!D:D,匹配表1065!F:F)*N891</f>
        <v>12</v>
      </c>
    </row>
    <row r="892" customHeight="1" spans="1:23">
      <c r="A892" s="89" t="s">
        <v>25</v>
      </c>
      <c r="B892" s="90">
        <v>46129</v>
      </c>
      <c r="C892" s="91" t="str">
        <f t="shared" si="26"/>
        <v>4月第3周</v>
      </c>
      <c r="D892" s="89" t="s">
        <v>446</v>
      </c>
      <c r="E892" s="89" t="str">
        <f t="shared" si="27"/>
        <v>4月第3周--周5</v>
      </c>
      <c r="F892" s="92" t="s">
        <v>27</v>
      </c>
      <c r="G892" s="92" t="s">
        <v>136</v>
      </c>
      <c r="H892" s="92" t="str">
        <f>_xlfn.XLOOKUP(O892,匹配表1065!T:T,匹配表1065!W:W)</f>
        <v>青岛市</v>
      </c>
      <c r="I892" s="89" t="str">
        <f>_xlfn.XLOOKUP(O892,匹配表1065!T:T,匹配表1065!X:X)</f>
        <v>PME2035</v>
      </c>
      <c r="J892" s="92" t="s">
        <v>150</v>
      </c>
      <c r="K892" s="89" cm="1">
        <f ca="1" t="array" ref="K892:L892">_xlfn.XLOOKUP(J892,匹配表1065!Y:Y,匹配表1065!AA:AB)</f>
        <v>8</v>
      </c>
      <c r="L892" s="89" t="str">
        <v>3个月以上</v>
      </c>
      <c r="M892" s="92" t="s">
        <v>55</v>
      </c>
      <c r="N892" s="92">
        <v>1</v>
      </c>
      <c r="O892" s="93" t="str">
        <f>_xlfn.XLOOKUP(P892,匹配表1065!U:U,匹配表1065!T:T)</f>
        <v>HO00370760</v>
      </c>
      <c r="P892" s="89" t="s">
        <v>499</v>
      </c>
      <c r="Q892" s="92" t="s">
        <v>500</v>
      </c>
      <c r="R892" s="89" t="str">
        <f>_xlfn.XLOOKUP(Q892,匹配表1065!L:L,匹配表1065!O:O)</f>
        <v>A</v>
      </c>
      <c r="S892" s="93" t="str">
        <f>IFERROR(_xlfn.XLOOKUP(Q892,匹配表1065!AI:AI,匹配表1065!AJ:AJ),"绿标")</f>
        <v>红标</v>
      </c>
      <c r="T892" s="93" t="str" cm="1">
        <f t="array" ref="T892:U892">_xlfn.XLOOKUP(Q892,匹配表1065!L:L,匹配表1065!M:N)</f>
        <v>头痛</v>
      </c>
      <c r="U892" s="94" t="str">
        <v>神经内科</v>
      </c>
      <c r="V892" s="95" t="s">
        <v>70</v>
      </c>
      <c r="W892" s="93">
        <f>_xlfn.XLOOKUP(M892,匹配表1065!D:D,匹配表1065!F:F)*N892</f>
        <v>8</v>
      </c>
    </row>
    <row r="893" customHeight="1" spans="1:23">
      <c r="A893" s="89" t="s">
        <v>25</v>
      </c>
      <c r="B893" s="90">
        <v>46129</v>
      </c>
      <c r="C893" s="91" t="str">
        <f t="shared" si="26"/>
        <v>4月第3周</v>
      </c>
      <c r="D893" s="89" t="s">
        <v>446</v>
      </c>
      <c r="E893" s="89" t="str">
        <f t="shared" si="27"/>
        <v>4月第3周--周5</v>
      </c>
      <c r="F893" s="92" t="s">
        <v>27</v>
      </c>
      <c r="G893" s="92" t="s">
        <v>136</v>
      </c>
      <c r="H893" s="92" t="str">
        <f>_xlfn.XLOOKUP(O893,匹配表1065!T:T,匹配表1065!W:W)</f>
        <v>青岛市</v>
      </c>
      <c r="I893" s="89" t="str">
        <f>_xlfn.XLOOKUP(O893,匹配表1065!T:T,匹配表1065!X:X)</f>
        <v>PME2032</v>
      </c>
      <c r="J893" s="92" t="s">
        <v>143</v>
      </c>
      <c r="K893" s="89" cm="1">
        <f ca="1" t="array" ref="K893:L893">_xlfn.XLOOKUP(J893,匹配表1065!Y:Y,匹配表1065!AA:AB)</f>
        <v>31</v>
      </c>
      <c r="L893" s="89" t="str">
        <v>3个月以上</v>
      </c>
      <c r="M893" s="92" t="s">
        <v>30</v>
      </c>
      <c r="N893" s="92">
        <v>1</v>
      </c>
      <c r="O893" s="93" t="str">
        <f>_xlfn.XLOOKUP(P893,匹配表1065!U:U,匹配表1065!T:T)</f>
        <v>HO00001482</v>
      </c>
      <c r="P893" s="89" t="s">
        <v>146</v>
      </c>
      <c r="Q893" s="92" t="s">
        <v>149</v>
      </c>
      <c r="R893" s="89" t="str">
        <f>_xlfn.XLOOKUP(Q893,匹配表1065!L:L,匹配表1065!O:O)</f>
        <v>B</v>
      </c>
      <c r="S893" s="93" t="str">
        <f>IFERROR(_xlfn.XLOOKUP(Q893,匹配表1065!AI:AI,匹配表1065!AJ:AJ),"绿标")</f>
        <v>红标</v>
      </c>
      <c r="T893" s="93" t="str" cm="1">
        <f t="array" ref="T893:U893">_xlfn.XLOOKUP(Q893,匹配表1065!L:L,匹配表1065!M:N)</f>
        <v>脑血管</v>
      </c>
      <c r="U893" s="94" t="str">
        <v>神经内科</v>
      </c>
      <c r="V893" s="95" t="s">
        <v>33</v>
      </c>
      <c r="W893" s="93">
        <f>_xlfn.XLOOKUP(M893,匹配表1065!D:D,匹配表1065!F:F)*N893</f>
        <v>12</v>
      </c>
    </row>
    <row r="894" customHeight="1" spans="1:23">
      <c r="A894" s="89" t="s">
        <v>25</v>
      </c>
      <c r="B894" s="90">
        <v>46129</v>
      </c>
      <c r="C894" s="91" t="str">
        <f t="shared" si="26"/>
        <v>4月第3周</v>
      </c>
      <c r="D894" s="89" t="s">
        <v>446</v>
      </c>
      <c r="E894" s="89" t="str">
        <f t="shared" si="27"/>
        <v>4月第3周--周5</v>
      </c>
      <c r="F894" s="92" t="s">
        <v>27</v>
      </c>
      <c r="G894" s="92" t="s">
        <v>136</v>
      </c>
      <c r="H894" s="92" t="str">
        <f>_xlfn.XLOOKUP(O894,匹配表1065!T:T,匹配表1065!W:W)</f>
        <v>青岛市</v>
      </c>
      <c r="I894" s="89" t="str">
        <f>_xlfn.XLOOKUP(O894,匹配表1065!T:T,匹配表1065!X:X)</f>
        <v>PME2032</v>
      </c>
      <c r="J894" s="92" t="s">
        <v>143</v>
      </c>
      <c r="K894" s="89" cm="1">
        <f ca="1" t="array" ref="K894:L894">_xlfn.XLOOKUP(J894,匹配表1065!Y:Y,匹配表1065!AA:AB)</f>
        <v>31</v>
      </c>
      <c r="L894" s="89" t="str">
        <v>3个月以上</v>
      </c>
      <c r="M894" s="92" t="s">
        <v>55</v>
      </c>
      <c r="N894" s="92">
        <v>1</v>
      </c>
      <c r="O894" s="93" t="str">
        <f>_xlfn.XLOOKUP(P894,匹配表1065!U:U,匹配表1065!T:T)</f>
        <v>HO00001482</v>
      </c>
      <c r="P894" s="89" t="s">
        <v>146</v>
      </c>
      <c r="Q894" s="92" t="s">
        <v>549</v>
      </c>
      <c r="R894" s="89" t="str">
        <f>_xlfn.XLOOKUP(Q894,匹配表1065!L:L,匹配表1065!O:O)</f>
        <v>A</v>
      </c>
      <c r="S894" s="93" t="str">
        <f>IFERROR(_xlfn.XLOOKUP(Q894,匹配表1065!AI:AI,匹配表1065!AJ:AJ),"绿标")</f>
        <v>红标</v>
      </c>
      <c r="T894" s="93" t="str" cm="1">
        <f t="array" ref="T894:U894">_xlfn.XLOOKUP(Q894,匹配表1065!L:L,匹配表1065!M:N)</f>
        <v>头痛</v>
      </c>
      <c r="U894" s="94" t="str">
        <v>神经内科</v>
      </c>
      <c r="V894" s="95" t="s">
        <v>70</v>
      </c>
      <c r="W894" s="93">
        <f>_xlfn.XLOOKUP(M894,匹配表1065!D:D,匹配表1065!F:F)*N894</f>
        <v>8</v>
      </c>
    </row>
    <row r="895" customHeight="1" spans="1:23">
      <c r="A895" s="89" t="s">
        <v>25</v>
      </c>
      <c r="B895" s="90">
        <v>46129</v>
      </c>
      <c r="C895" s="91" t="str">
        <f t="shared" si="26"/>
        <v>4月第3周</v>
      </c>
      <c r="D895" s="89" t="s">
        <v>446</v>
      </c>
      <c r="E895" s="89" t="str">
        <f t="shared" si="27"/>
        <v>4月第3周--周5</v>
      </c>
      <c r="F895" s="92" t="s">
        <v>27</v>
      </c>
      <c r="G895" s="92" t="s">
        <v>136</v>
      </c>
      <c r="H895" s="92" t="str">
        <f>_xlfn.XLOOKUP(O895,匹配表1065!T:T,匹配表1065!W:W)</f>
        <v>青岛市</v>
      </c>
      <c r="I895" s="89" t="str">
        <f>_xlfn.XLOOKUP(O895,匹配表1065!T:T,匹配表1065!X:X)</f>
        <v>PME2032</v>
      </c>
      <c r="J895" s="92" t="s">
        <v>143</v>
      </c>
      <c r="K895" s="89" cm="1">
        <f ca="1" t="array" ref="K895:L895">_xlfn.XLOOKUP(J895,匹配表1065!Y:Y,匹配表1065!AA:AB)</f>
        <v>31</v>
      </c>
      <c r="L895" s="89" t="str">
        <v>3个月以上</v>
      </c>
      <c r="M895" s="92" t="s">
        <v>55</v>
      </c>
      <c r="N895" s="92">
        <v>1</v>
      </c>
      <c r="O895" s="93" t="str">
        <f>_xlfn.XLOOKUP(P895,匹配表1065!U:U,匹配表1065!T:T)</f>
        <v>HO00001482</v>
      </c>
      <c r="P895" s="89" t="s">
        <v>146</v>
      </c>
      <c r="Q895" s="92" t="s">
        <v>299</v>
      </c>
      <c r="R895" s="89" t="str">
        <f>_xlfn.XLOOKUP(Q895,匹配表1065!L:L,匹配表1065!O:O)</f>
        <v>C</v>
      </c>
      <c r="S895" s="93" t="str">
        <f>IFERROR(_xlfn.XLOOKUP(Q895,匹配表1065!AI:AI,匹配表1065!AJ:AJ),"绿标")</f>
        <v>绿标</v>
      </c>
      <c r="T895" s="93" t="str" cm="1">
        <f t="array" ref="T895:U895">_xlfn.XLOOKUP(Q895,匹配表1065!L:L,匹配表1065!M:N)</f>
        <v>眩晕</v>
      </c>
      <c r="U895" s="94" t="str">
        <v>耳鼻喉科</v>
      </c>
      <c r="V895" s="95" t="s">
        <v>70</v>
      </c>
      <c r="W895" s="93">
        <f>_xlfn.XLOOKUP(M895,匹配表1065!D:D,匹配表1065!F:F)*N895</f>
        <v>8</v>
      </c>
    </row>
    <row r="896" customHeight="1" spans="1:23">
      <c r="A896" s="89" t="s">
        <v>25</v>
      </c>
      <c r="B896" s="90">
        <v>46129</v>
      </c>
      <c r="C896" s="91" t="str">
        <f t="shared" si="26"/>
        <v>4月第3周</v>
      </c>
      <c r="D896" s="89" t="s">
        <v>446</v>
      </c>
      <c r="E896" s="89" t="str">
        <f t="shared" si="27"/>
        <v>4月第3周--周5</v>
      </c>
      <c r="F896" s="92" t="s">
        <v>27</v>
      </c>
      <c r="G896" s="92" t="s">
        <v>136</v>
      </c>
      <c r="H896" s="92" t="str">
        <f>_xlfn.XLOOKUP(O896,匹配表1065!T:T,匹配表1065!W:W)</f>
        <v>青岛市</v>
      </c>
      <c r="I896" s="89" t="str">
        <f>_xlfn.XLOOKUP(O896,匹配表1065!T:T,匹配表1065!X:X)</f>
        <v>PME2031</v>
      </c>
      <c r="J896" s="92" t="s">
        <v>155</v>
      </c>
      <c r="K896" s="89" cm="1">
        <f ca="1" t="array" ref="K896:L896">_xlfn.XLOOKUP(J896,匹配表1065!Y:Y,匹配表1065!AA:AB)</f>
        <v>31</v>
      </c>
      <c r="L896" s="89" t="str">
        <v>3个月以上</v>
      </c>
      <c r="M896" s="92" t="s">
        <v>30</v>
      </c>
      <c r="N896" s="92">
        <v>1</v>
      </c>
      <c r="O896" s="93" t="str">
        <f>_xlfn.XLOOKUP(P896,匹配表1065!U:U,匹配表1065!T:T)</f>
        <v>HO00072793</v>
      </c>
      <c r="P896" s="89" t="s">
        <v>159</v>
      </c>
      <c r="Q896" s="92" t="s">
        <v>160</v>
      </c>
      <c r="R896" s="89" t="str">
        <f>_xlfn.XLOOKUP(Q896,匹配表1065!L:L,匹配表1065!O:O)</f>
        <v>A</v>
      </c>
      <c r="S896" s="93" t="str">
        <f>IFERROR(_xlfn.XLOOKUP(Q896,匹配表1065!AI:AI,匹配表1065!AJ:AJ),"绿标")</f>
        <v>红标</v>
      </c>
      <c r="T896" s="93" t="str" cm="1">
        <f t="array" ref="T896:U896">_xlfn.XLOOKUP(Q896,匹配表1065!L:L,匹配表1065!M:N)</f>
        <v>头痛</v>
      </c>
      <c r="U896" s="94" t="str">
        <v>神经内科</v>
      </c>
      <c r="V896" s="95" t="s">
        <v>67</v>
      </c>
      <c r="W896" s="93">
        <f>_xlfn.XLOOKUP(M896,匹配表1065!D:D,匹配表1065!F:F)*N896</f>
        <v>12</v>
      </c>
    </row>
    <row r="897" customHeight="1" spans="1:23">
      <c r="A897" s="89" t="s">
        <v>25</v>
      </c>
      <c r="B897" s="90">
        <v>46129</v>
      </c>
      <c r="C897" s="91" t="str">
        <f t="shared" si="26"/>
        <v>4月第3周</v>
      </c>
      <c r="D897" s="89" t="s">
        <v>446</v>
      </c>
      <c r="E897" s="89" t="str">
        <f t="shared" si="27"/>
        <v>4月第3周--周5</v>
      </c>
      <c r="F897" s="92" t="s">
        <v>27</v>
      </c>
      <c r="G897" s="92" t="s">
        <v>136</v>
      </c>
      <c r="H897" s="92" t="str">
        <f>_xlfn.XLOOKUP(O897,匹配表1065!T:T,匹配表1065!W:W)</f>
        <v>青岛市</v>
      </c>
      <c r="I897" s="89" t="str">
        <f>_xlfn.XLOOKUP(O897,匹配表1065!T:T,匹配表1065!X:X)</f>
        <v>PME2031</v>
      </c>
      <c r="J897" s="92" t="s">
        <v>155</v>
      </c>
      <c r="K897" s="89" cm="1">
        <f ca="1" t="array" ref="K897:L897">_xlfn.XLOOKUP(J897,匹配表1065!Y:Y,匹配表1065!AA:AB)</f>
        <v>31</v>
      </c>
      <c r="L897" s="89" t="str">
        <v>3个月以上</v>
      </c>
      <c r="M897" s="92" t="s">
        <v>55</v>
      </c>
      <c r="N897" s="92">
        <v>1</v>
      </c>
      <c r="O897" s="93" t="str">
        <f>_xlfn.XLOOKUP(P897,匹配表1065!U:U,匹配表1065!T:T)</f>
        <v>HO00001478</v>
      </c>
      <c r="P897" s="89" t="s">
        <v>156</v>
      </c>
      <c r="Q897" s="92" t="s">
        <v>157</v>
      </c>
      <c r="R897" s="89" t="str">
        <f>_xlfn.XLOOKUP(Q897,匹配表1065!L:L,匹配表1065!O:O)</f>
        <v>A</v>
      </c>
      <c r="S897" s="93" t="str">
        <f>IFERROR(_xlfn.XLOOKUP(Q897,匹配表1065!AI:AI,匹配表1065!AJ:AJ),"绿标")</f>
        <v>红标</v>
      </c>
      <c r="T897" s="93" t="str" cm="1">
        <f t="array" ref="T897:U897">_xlfn.XLOOKUP(Q897,匹配表1065!L:L,匹配表1065!M:N)</f>
        <v>头痛</v>
      </c>
      <c r="U897" s="94" t="str">
        <v>神经内科</v>
      </c>
      <c r="V897" s="95" t="s">
        <v>70</v>
      </c>
      <c r="W897" s="93">
        <f>_xlfn.XLOOKUP(M897,匹配表1065!D:D,匹配表1065!F:F)*N897</f>
        <v>8</v>
      </c>
    </row>
    <row r="898" customHeight="1" spans="1:23">
      <c r="A898" s="89" t="s">
        <v>25</v>
      </c>
      <c r="B898" s="90">
        <v>46129</v>
      </c>
      <c r="C898" s="91" t="str">
        <f t="shared" ref="C898:C961" si="28">MONTH(B898)&amp;TEXT(WEEKNUM(B898,2)-WEEKNUM(B898+1-DAY(B898),2)+1,"月第0周")</f>
        <v>4月第3周</v>
      </c>
      <c r="D898" s="89" t="s">
        <v>446</v>
      </c>
      <c r="E898" s="89" t="str">
        <f t="shared" ref="E898:E961" si="29">D898&amp;"--"&amp;"周"&amp;WEEKDAY(B898,2)</f>
        <v>4月第3周--周5</v>
      </c>
      <c r="F898" s="92" t="s">
        <v>27</v>
      </c>
      <c r="G898" s="92" t="s">
        <v>136</v>
      </c>
      <c r="H898" s="92" t="str">
        <f>_xlfn.XLOOKUP(O898,匹配表1065!T:T,匹配表1065!W:W)</f>
        <v>青岛市</v>
      </c>
      <c r="I898" s="89" t="str">
        <f>_xlfn.XLOOKUP(O898,匹配表1065!T:T,匹配表1065!X:X)</f>
        <v>PME2031</v>
      </c>
      <c r="J898" s="92" t="s">
        <v>155</v>
      </c>
      <c r="K898" s="89" cm="1">
        <f ca="1" t="array" ref="K898:L898">_xlfn.XLOOKUP(J898,匹配表1065!Y:Y,匹配表1065!AA:AB)</f>
        <v>31</v>
      </c>
      <c r="L898" s="89" t="str">
        <v>3个月以上</v>
      </c>
      <c r="M898" s="92" t="s">
        <v>30</v>
      </c>
      <c r="N898" s="92">
        <v>1</v>
      </c>
      <c r="O898" s="93" t="str">
        <f>_xlfn.XLOOKUP(P898,匹配表1065!U:U,匹配表1065!T:T)</f>
        <v>HO00072793</v>
      </c>
      <c r="P898" s="89" t="s">
        <v>159</v>
      </c>
      <c r="Q898" s="92" t="s">
        <v>550</v>
      </c>
      <c r="R898" s="89" t="str">
        <f>_xlfn.XLOOKUP(Q898,匹配表1065!L:L,匹配表1065!O:O)</f>
        <v>D</v>
      </c>
      <c r="S898" s="93" t="str">
        <f>IFERROR(_xlfn.XLOOKUP(Q898,匹配表1065!AI:AI,匹配表1065!AJ:AJ),"绿标")</f>
        <v>红标</v>
      </c>
      <c r="T898" s="93" t="str" cm="1">
        <f t="array" ref="T898:U898">_xlfn.XLOOKUP(Q898,匹配表1065!L:L,匹配表1065!M:N)</f>
        <v>疼痛</v>
      </c>
      <c r="U898" s="94" t="str">
        <v>疼痛科</v>
      </c>
      <c r="V898" s="95" t="s">
        <v>67</v>
      </c>
      <c r="W898" s="93">
        <f>_xlfn.XLOOKUP(M898,匹配表1065!D:D,匹配表1065!F:F)*N898</f>
        <v>12</v>
      </c>
    </row>
    <row r="899" customHeight="1" spans="1:23">
      <c r="A899" s="89" t="s">
        <v>25</v>
      </c>
      <c r="B899" s="90">
        <v>46129</v>
      </c>
      <c r="C899" s="91" t="str">
        <f t="shared" si="28"/>
        <v>4月第3周</v>
      </c>
      <c r="D899" s="89" t="s">
        <v>446</v>
      </c>
      <c r="E899" s="89" t="str">
        <f t="shared" si="29"/>
        <v>4月第3周--周5</v>
      </c>
      <c r="F899" s="92" t="s">
        <v>27</v>
      </c>
      <c r="G899" s="92" t="s">
        <v>136</v>
      </c>
      <c r="H899" s="92" t="str">
        <f>_xlfn.XLOOKUP(O899,匹配表1065!T:T,匹配表1065!W:W)</f>
        <v>潍坊市</v>
      </c>
      <c r="I899" s="89" t="str">
        <f>_xlfn.XLOOKUP(O899,匹配表1065!T:T,匹配表1065!X:X)</f>
        <v>PME2036</v>
      </c>
      <c r="J899" s="89" t="s">
        <v>161</v>
      </c>
      <c r="K899" s="89" cm="1">
        <f ca="1" t="array" ref="K899:L899">_xlfn.XLOOKUP(J899,匹配表1065!Y:Y,匹配表1065!AA:AB)</f>
        <v>1519</v>
      </c>
      <c r="L899" s="89" t="str">
        <v>3个月以上</v>
      </c>
      <c r="M899" s="92" t="s">
        <v>35</v>
      </c>
      <c r="N899" s="92">
        <v>1</v>
      </c>
      <c r="O899" s="93" t="str">
        <f>_xlfn.XLOOKUP(P899,匹配表1065!U:U,匹配表1065!T:T)</f>
        <v>HO00001521</v>
      </c>
      <c r="P899" s="89" t="s">
        <v>162</v>
      </c>
      <c r="Q899" s="92" t="s">
        <v>498</v>
      </c>
      <c r="R899" s="89" t="str">
        <f>_xlfn.XLOOKUP(Q899,匹配表1065!L:L,匹配表1065!O:O)</f>
        <v>C</v>
      </c>
      <c r="S899" s="93" t="str">
        <f>IFERROR(_xlfn.XLOOKUP(Q899,匹配表1065!AI:AI,匹配表1065!AJ:AJ),"绿标")</f>
        <v>红标</v>
      </c>
      <c r="T899" s="93" t="str" cm="1">
        <f t="array" ref="T899:U899">_xlfn.XLOOKUP(Q899,匹配表1065!L:L,匹配表1065!M:N)</f>
        <v>眩晕</v>
      </c>
      <c r="U899" s="94" t="str">
        <v>耳鼻喉科</v>
      </c>
      <c r="V899" s="95" t="s">
        <v>70</v>
      </c>
      <c r="W899" s="93">
        <f>_xlfn.XLOOKUP(M899,匹配表1065!D:D,匹配表1065!F:F)*N899</f>
        <v>4</v>
      </c>
    </row>
    <row r="900" customHeight="1" spans="1:23">
      <c r="A900" s="89" t="s">
        <v>25</v>
      </c>
      <c r="B900" s="90">
        <v>46129</v>
      </c>
      <c r="C900" s="91" t="str">
        <f t="shared" si="28"/>
        <v>4月第3周</v>
      </c>
      <c r="D900" s="89" t="s">
        <v>446</v>
      </c>
      <c r="E900" s="89" t="str">
        <f t="shared" si="29"/>
        <v>4月第3周--周5</v>
      </c>
      <c r="F900" s="92" t="s">
        <v>27</v>
      </c>
      <c r="G900" s="92" t="s">
        <v>136</v>
      </c>
      <c r="H900" s="92" t="str">
        <f>_xlfn.XLOOKUP(O900,匹配表1065!T:T,匹配表1065!W:W)</f>
        <v>潍坊市</v>
      </c>
      <c r="I900" s="89" t="str">
        <f>_xlfn.XLOOKUP(O900,匹配表1065!T:T,匹配表1065!X:X)</f>
        <v>PME2036</v>
      </c>
      <c r="J900" s="89" t="s">
        <v>161</v>
      </c>
      <c r="K900" s="89" cm="1">
        <f ca="1" t="array" ref="K900:L900">_xlfn.XLOOKUP(J900,匹配表1065!Y:Y,匹配表1065!AA:AB)</f>
        <v>1519</v>
      </c>
      <c r="L900" s="89" t="str">
        <v>3个月以上</v>
      </c>
      <c r="M900" s="92" t="s">
        <v>35</v>
      </c>
      <c r="N900" s="92">
        <v>1</v>
      </c>
      <c r="O900" s="93" t="str">
        <f>_xlfn.XLOOKUP(P900,匹配表1065!U:U,匹配表1065!T:T)</f>
        <v>HO00001496</v>
      </c>
      <c r="P900" s="89" t="s">
        <v>256</v>
      </c>
      <c r="Q900" s="92" t="s">
        <v>303</v>
      </c>
      <c r="R900" s="89" t="str">
        <f>_xlfn.XLOOKUP(Q900,匹配表1065!L:L,匹配表1065!O:O)</f>
        <v>C</v>
      </c>
      <c r="S900" s="93" t="str">
        <f>IFERROR(_xlfn.XLOOKUP(Q900,匹配表1065!AI:AI,匹配表1065!AJ:AJ),"绿标")</f>
        <v>红标</v>
      </c>
      <c r="T900" s="93" t="str" cm="1">
        <f t="array" ref="T900:U900">_xlfn.XLOOKUP(Q900,匹配表1065!L:L,匹配表1065!M:N)</f>
        <v>眩晕</v>
      </c>
      <c r="U900" s="94" t="str">
        <v>神经内科</v>
      </c>
      <c r="V900" s="95" t="s">
        <v>70</v>
      </c>
      <c r="W900" s="93">
        <f>_xlfn.XLOOKUP(M900,匹配表1065!D:D,匹配表1065!F:F)*N900</f>
        <v>4</v>
      </c>
    </row>
    <row r="901" customHeight="1" spans="1:23">
      <c r="A901" s="89" t="s">
        <v>25</v>
      </c>
      <c r="B901" s="90">
        <v>46129</v>
      </c>
      <c r="C901" s="91" t="str">
        <f t="shared" si="28"/>
        <v>4月第3周</v>
      </c>
      <c r="D901" s="89" t="s">
        <v>446</v>
      </c>
      <c r="E901" s="89" t="str">
        <f t="shared" si="29"/>
        <v>4月第3周--周5</v>
      </c>
      <c r="F901" s="92" t="s">
        <v>27</v>
      </c>
      <c r="G901" s="92" t="s">
        <v>136</v>
      </c>
      <c r="H901" s="92" t="str">
        <f>_xlfn.XLOOKUP(O901,匹配表1065!T:T,匹配表1065!W:W)</f>
        <v>潍坊市</v>
      </c>
      <c r="I901" s="89" t="str">
        <f>_xlfn.XLOOKUP(O901,匹配表1065!T:T,匹配表1065!X:X)</f>
        <v>PME2036</v>
      </c>
      <c r="J901" s="89" t="s">
        <v>161</v>
      </c>
      <c r="K901" s="89" cm="1">
        <f ca="1" t="array" ref="K901:L901">_xlfn.XLOOKUP(J901,匹配表1065!Y:Y,匹配表1065!AA:AB)</f>
        <v>1519</v>
      </c>
      <c r="L901" s="89" t="str">
        <v>3个月以上</v>
      </c>
      <c r="M901" s="92" t="s">
        <v>30</v>
      </c>
      <c r="N901" s="92">
        <v>1</v>
      </c>
      <c r="O901" s="93" t="str">
        <f>_xlfn.XLOOKUP(P901,匹配表1065!U:U,匹配表1065!T:T)</f>
        <v>HO00001521</v>
      </c>
      <c r="P901" s="89" t="s">
        <v>162</v>
      </c>
      <c r="Q901" s="92" t="s">
        <v>163</v>
      </c>
      <c r="R901" s="89" t="str">
        <f>_xlfn.XLOOKUP(Q901,匹配表1065!L:L,匹配表1065!O:O)</f>
        <v>A</v>
      </c>
      <c r="S901" s="93" t="str">
        <f>IFERROR(_xlfn.XLOOKUP(Q901,匹配表1065!AI:AI,匹配表1065!AJ:AJ),"绿标")</f>
        <v>红标</v>
      </c>
      <c r="T901" s="93" t="str" cm="1">
        <f t="array" ref="T901:U901">_xlfn.XLOOKUP(Q901,匹配表1065!L:L,匹配表1065!M:N)</f>
        <v>头痛</v>
      </c>
      <c r="U901" s="94" t="str">
        <v>神经内科</v>
      </c>
      <c r="V901" s="95" t="s">
        <v>70</v>
      </c>
      <c r="W901" s="93">
        <f>_xlfn.XLOOKUP(M901,匹配表1065!D:D,匹配表1065!F:F)*N901</f>
        <v>12</v>
      </c>
    </row>
    <row r="902" customHeight="1" spans="1:23">
      <c r="A902" s="89" t="s">
        <v>25</v>
      </c>
      <c r="B902" s="90">
        <v>46129</v>
      </c>
      <c r="C902" s="91" t="str">
        <f t="shared" si="28"/>
        <v>4月第3周</v>
      </c>
      <c r="D902" s="89" t="s">
        <v>446</v>
      </c>
      <c r="E902" s="89" t="str">
        <f t="shared" si="29"/>
        <v>4月第3周--周5</v>
      </c>
      <c r="F902" s="92" t="s">
        <v>27</v>
      </c>
      <c r="G902" s="92" t="s">
        <v>136</v>
      </c>
      <c r="H902" s="92" t="str">
        <f>_xlfn.XLOOKUP(O902,匹配表1065!T:T,匹配表1065!W:W)</f>
        <v>潍坊市</v>
      </c>
      <c r="I902" s="89" t="str">
        <f>_xlfn.XLOOKUP(O902,匹配表1065!T:T,匹配表1065!X:X)</f>
        <v>PME2036</v>
      </c>
      <c r="J902" s="89" t="s">
        <v>161</v>
      </c>
      <c r="K902" s="89" cm="1">
        <f ca="1" t="array" ref="K902:L902">_xlfn.XLOOKUP(J902,匹配表1065!Y:Y,匹配表1065!AA:AB)</f>
        <v>1519</v>
      </c>
      <c r="L902" s="89" t="str">
        <v>3个月以上</v>
      </c>
      <c r="M902" s="92" t="s">
        <v>55</v>
      </c>
      <c r="N902" s="92">
        <v>1</v>
      </c>
      <c r="O902" s="93" t="str">
        <f>_xlfn.XLOOKUP(P902,匹配表1065!U:U,匹配表1065!T:T)</f>
        <v>HO00001496</v>
      </c>
      <c r="P902" s="89" t="s">
        <v>256</v>
      </c>
      <c r="Q902" s="92" t="s">
        <v>551</v>
      </c>
      <c r="R902" s="89" t="str">
        <f>_xlfn.XLOOKUP(Q902,匹配表1065!L:L,匹配表1065!O:O)</f>
        <v>A</v>
      </c>
      <c r="S902" s="93" t="str">
        <f>IFERROR(_xlfn.XLOOKUP(Q902,匹配表1065!AI:AI,匹配表1065!AJ:AJ),"绿标")</f>
        <v>绿标</v>
      </c>
      <c r="T902" s="93" t="str" cm="1">
        <f t="array" ref="T902:U902">_xlfn.XLOOKUP(Q902,匹配表1065!L:L,匹配表1065!M:N)</f>
        <v>头痛</v>
      </c>
      <c r="U902" s="94" t="str">
        <v>神经内科</v>
      </c>
      <c r="V902" s="95" t="s">
        <v>33</v>
      </c>
      <c r="W902" s="93">
        <f>_xlfn.XLOOKUP(M902,匹配表1065!D:D,匹配表1065!F:F)*N902</f>
        <v>8</v>
      </c>
    </row>
    <row r="903" customHeight="1" spans="1:23">
      <c r="A903" s="89" t="s">
        <v>25</v>
      </c>
      <c r="B903" s="90">
        <v>46129</v>
      </c>
      <c r="C903" s="91" t="str">
        <f t="shared" si="28"/>
        <v>4月第3周</v>
      </c>
      <c r="D903" s="89" t="s">
        <v>446</v>
      </c>
      <c r="E903" s="89" t="str">
        <f t="shared" si="29"/>
        <v>4月第3周--周5</v>
      </c>
      <c r="F903" s="92" t="s">
        <v>27</v>
      </c>
      <c r="G903" s="92" t="s">
        <v>136</v>
      </c>
      <c r="H903" s="92" t="str">
        <f>_xlfn.XLOOKUP(O903,匹配表1065!T:T,匹配表1065!W:W)</f>
        <v>烟台市</v>
      </c>
      <c r="I903" s="89" t="str">
        <f>_xlfn.XLOOKUP(O903,匹配表1065!T:T,匹配表1065!X:X)</f>
        <v>PME2034</v>
      </c>
      <c r="J903" s="89" t="s">
        <v>501</v>
      </c>
      <c r="K903" s="89" cm="1">
        <f ca="1" t="array" ref="K903:L903">_xlfn.XLOOKUP(J903,匹配表1065!Y:Y,匹配表1065!AA:AB)</f>
        <v>4</v>
      </c>
      <c r="L903" s="89" t="str">
        <v>3个月以上</v>
      </c>
      <c r="M903" s="92" t="s">
        <v>35</v>
      </c>
      <c r="N903" s="92">
        <v>1</v>
      </c>
      <c r="O903" s="93" t="str">
        <f>_xlfn.XLOOKUP(P903,匹配表1065!U:U,匹配表1065!T:T)</f>
        <v>HO00001522</v>
      </c>
      <c r="P903" s="89" t="s">
        <v>502</v>
      </c>
      <c r="Q903" s="92" t="s">
        <v>503</v>
      </c>
      <c r="R903" s="89" t="str">
        <f>_xlfn.XLOOKUP(Q903,匹配表1065!L:L,匹配表1065!O:O)</f>
        <v>A</v>
      </c>
      <c r="S903" s="93" t="str">
        <f>IFERROR(_xlfn.XLOOKUP(Q903,匹配表1065!AI:AI,匹配表1065!AJ:AJ),"绿标")</f>
        <v>绿标</v>
      </c>
      <c r="T903" s="93" t="str" cm="1">
        <f t="array" ref="T903:U903">_xlfn.XLOOKUP(Q903,匹配表1065!L:L,匹配表1065!M:N)</f>
        <v>头痛</v>
      </c>
      <c r="U903" s="94" t="str">
        <v>神经内科</v>
      </c>
      <c r="V903" s="95" t="s">
        <v>67</v>
      </c>
      <c r="W903" s="93">
        <f>_xlfn.XLOOKUP(M903,匹配表1065!D:D,匹配表1065!F:F)*N903</f>
        <v>4</v>
      </c>
    </row>
    <row r="904" customHeight="1" spans="1:23">
      <c r="A904" s="89" t="s">
        <v>25</v>
      </c>
      <c r="B904" s="90">
        <v>46129</v>
      </c>
      <c r="C904" s="91" t="str">
        <f t="shared" si="28"/>
        <v>4月第3周</v>
      </c>
      <c r="D904" s="89" t="s">
        <v>446</v>
      </c>
      <c r="E904" s="89" t="str">
        <f t="shared" si="29"/>
        <v>4月第3周--周5</v>
      </c>
      <c r="F904" s="92" t="s">
        <v>27</v>
      </c>
      <c r="G904" s="92" t="s">
        <v>167</v>
      </c>
      <c r="H904" s="92" t="str">
        <f>_xlfn.XLOOKUP(O904,匹配表1065!T:T,匹配表1065!W:W)</f>
        <v>苏州市</v>
      </c>
      <c r="I904" s="89" t="str">
        <f>_xlfn.XLOOKUP(O904,匹配表1065!T:T,匹配表1065!X:X)</f>
        <v>PME2016</v>
      </c>
      <c r="J904" s="89" t="s">
        <v>173</v>
      </c>
      <c r="K904" s="89" cm="1">
        <f ca="1" t="array" ref="K904:L904">_xlfn.XLOOKUP(J904,匹配表1065!Y:Y,匹配表1065!AA:AB)</f>
        <v>1</v>
      </c>
      <c r="L904" s="89" t="str">
        <v>3个月以内</v>
      </c>
      <c r="M904" s="92" t="s">
        <v>30</v>
      </c>
      <c r="N904" s="92">
        <v>1</v>
      </c>
      <c r="O904" s="93" t="str">
        <f>_xlfn.XLOOKUP(P904,匹配表1065!U:U,匹配表1065!T:T)</f>
        <v>HO00001048</v>
      </c>
      <c r="P904" s="89" t="s">
        <v>176</v>
      </c>
      <c r="Q904" s="92" t="s">
        <v>220</v>
      </c>
      <c r="R904" s="89" t="str">
        <f>_xlfn.XLOOKUP(Q904,匹配表1065!L:L,匹配表1065!O:O)</f>
        <v>A</v>
      </c>
      <c r="S904" s="93" t="str">
        <f>IFERROR(_xlfn.XLOOKUP(Q904,匹配表1065!AI:AI,匹配表1065!AJ:AJ),"绿标")</f>
        <v>红标</v>
      </c>
      <c r="T904" s="93" t="str" cm="1">
        <f t="array" ref="T904:U904">_xlfn.XLOOKUP(Q904,匹配表1065!L:L,匹配表1065!M:N)</f>
        <v>头痛</v>
      </c>
      <c r="U904" s="94" t="str">
        <v>神经内科</v>
      </c>
      <c r="V904" s="95" t="s">
        <v>58</v>
      </c>
      <c r="W904" s="93">
        <f>_xlfn.XLOOKUP(M904,匹配表1065!D:D,匹配表1065!F:F)*N904</f>
        <v>12</v>
      </c>
    </row>
    <row r="905" customHeight="1" spans="1:23">
      <c r="A905" s="89" t="s">
        <v>25</v>
      </c>
      <c r="B905" s="90">
        <v>46129</v>
      </c>
      <c r="C905" s="91" t="str">
        <f t="shared" si="28"/>
        <v>4月第3周</v>
      </c>
      <c r="D905" s="89" t="s">
        <v>446</v>
      </c>
      <c r="E905" s="89" t="str">
        <f t="shared" si="29"/>
        <v>4月第3周--周5</v>
      </c>
      <c r="F905" s="92" t="s">
        <v>27</v>
      </c>
      <c r="G905" s="92" t="s">
        <v>167</v>
      </c>
      <c r="H905" s="92" t="str">
        <f>_xlfn.XLOOKUP(O905,匹配表1065!T:T,匹配表1065!W:W)</f>
        <v>苏州市</v>
      </c>
      <c r="I905" s="89" t="str">
        <f>_xlfn.XLOOKUP(O905,匹配表1065!T:T,匹配表1065!X:X)</f>
        <v>PME2016</v>
      </c>
      <c r="J905" s="89" t="s">
        <v>173</v>
      </c>
      <c r="K905" s="89" cm="1">
        <f ca="1" t="array" ref="K905:L905">_xlfn.XLOOKUP(J905,匹配表1065!Y:Y,匹配表1065!AA:AB)</f>
        <v>1</v>
      </c>
      <c r="L905" s="89" t="str">
        <v>3个月以内</v>
      </c>
      <c r="M905" s="92" t="s">
        <v>30</v>
      </c>
      <c r="N905" s="92">
        <v>1</v>
      </c>
      <c r="O905" s="93" t="str">
        <f>_xlfn.XLOOKUP(P905,匹配表1065!U:U,匹配表1065!T:T)</f>
        <v>HO00001048</v>
      </c>
      <c r="P905" s="89" t="s">
        <v>176</v>
      </c>
      <c r="Q905" s="92" t="s">
        <v>426</v>
      </c>
      <c r="R905" s="89" t="str">
        <f>_xlfn.XLOOKUP(Q905,匹配表1065!L:L,匹配表1065!O:O)</f>
        <v>C</v>
      </c>
      <c r="S905" s="93" t="str">
        <f>IFERROR(_xlfn.XLOOKUP(Q905,匹配表1065!AI:AI,匹配表1065!AJ:AJ),"绿标")</f>
        <v>红标</v>
      </c>
      <c r="T905" s="93" t="str" cm="1">
        <f t="array" ref="T905:U905">_xlfn.XLOOKUP(Q905,匹配表1065!L:L,匹配表1065!M:N)</f>
        <v>眩晕</v>
      </c>
      <c r="U905" s="94" t="str">
        <v>耳鼻喉科</v>
      </c>
      <c r="V905" s="95" t="s">
        <v>70</v>
      </c>
      <c r="W905" s="93">
        <f>_xlfn.XLOOKUP(M905,匹配表1065!D:D,匹配表1065!F:F)*N905</f>
        <v>12</v>
      </c>
    </row>
    <row r="906" customHeight="1" spans="1:23">
      <c r="A906" s="89" t="s">
        <v>25</v>
      </c>
      <c r="B906" s="90">
        <v>46129</v>
      </c>
      <c r="C906" s="91" t="str">
        <f t="shared" si="28"/>
        <v>4月第3周</v>
      </c>
      <c r="D906" s="89" t="s">
        <v>446</v>
      </c>
      <c r="E906" s="89" t="str">
        <f t="shared" si="29"/>
        <v>4月第3周--周5</v>
      </c>
      <c r="F906" s="92" t="s">
        <v>27</v>
      </c>
      <c r="G906" s="92" t="s">
        <v>167</v>
      </c>
      <c r="H906" s="92" t="str">
        <f>_xlfn.XLOOKUP(O906,匹配表1065!T:T,匹配表1065!W:W)</f>
        <v>苏州市</v>
      </c>
      <c r="I906" s="89" t="str">
        <f>_xlfn.XLOOKUP(O906,匹配表1065!T:T,匹配表1065!X:X)</f>
        <v>PME2016</v>
      </c>
      <c r="J906" s="89" t="s">
        <v>173</v>
      </c>
      <c r="K906" s="89" cm="1">
        <f ca="1" t="array" ref="K906:L906">_xlfn.XLOOKUP(J906,匹配表1065!Y:Y,匹配表1065!AA:AB)</f>
        <v>1</v>
      </c>
      <c r="L906" s="89" t="str">
        <v>3个月以内</v>
      </c>
      <c r="M906" s="92" t="s">
        <v>30</v>
      </c>
      <c r="N906" s="92">
        <v>2</v>
      </c>
      <c r="O906" s="93" t="str">
        <f>_xlfn.XLOOKUP(P906,匹配表1065!U:U,匹配表1065!T:T)</f>
        <v>HO00001043</v>
      </c>
      <c r="P906" s="89" t="s">
        <v>221</v>
      </c>
      <c r="Q906" s="92" t="s">
        <v>291</v>
      </c>
      <c r="R906" s="89" t="str">
        <f>_xlfn.XLOOKUP(Q906,匹配表1065!L:L,匹配表1065!O:O)</f>
        <v>A</v>
      </c>
      <c r="S906" s="93" t="str">
        <f>IFERROR(_xlfn.XLOOKUP(Q906,匹配表1065!AI:AI,匹配表1065!AJ:AJ),"绿标")</f>
        <v>红标</v>
      </c>
      <c r="T906" s="93" t="str" cm="1">
        <f t="array" ref="T906:U906">_xlfn.XLOOKUP(Q906,匹配表1065!L:L,匹配表1065!M:N)</f>
        <v>头痛</v>
      </c>
      <c r="U906" s="94" t="str">
        <v>神经内科</v>
      </c>
      <c r="V906" s="95" t="s">
        <v>70</v>
      </c>
      <c r="W906" s="93">
        <f>_xlfn.XLOOKUP(M906,匹配表1065!D:D,匹配表1065!F:F)*N906</f>
        <v>24</v>
      </c>
    </row>
    <row r="907" customHeight="1" spans="1:23">
      <c r="A907" s="89" t="s">
        <v>25</v>
      </c>
      <c r="B907" s="90">
        <v>46129</v>
      </c>
      <c r="C907" s="91" t="str">
        <f t="shared" si="28"/>
        <v>4月第3周</v>
      </c>
      <c r="D907" s="89" t="s">
        <v>446</v>
      </c>
      <c r="E907" s="89" t="str">
        <f t="shared" si="29"/>
        <v>4月第3周--周5</v>
      </c>
      <c r="F907" s="92" t="s">
        <v>27</v>
      </c>
      <c r="G907" s="92" t="s">
        <v>167</v>
      </c>
      <c r="H907" s="92" t="str">
        <f>_xlfn.XLOOKUP(O907,匹配表1065!T:T,匹配表1065!W:W)</f>
        <v>苏州市</v>
      </c>
      <c r="I907" s="89" t="str">
        <f>_xlfn.XLOOKUP(O907,匹配表1065!T:T,匹配表1065!X:X)</f>
        <v>PME2016</v>
      </c>
      <c r="J907" s="89" t="s">
        <v>173</v>
      </c>
      <c r="K907" s="89" cm="1">
        <f ca="1" t="array" ref="K907:L907">_xlfn.XLOOKUP(J907,匹配表1065!Y:Y,匹配表1065!AA:AB)</f>
        <v>1</v>
      </c>
      <c r="L907" s="89" t="str">
        <v>3个月以内</v>
      </c>
      <c r="M907" s="92" t="s">
        <v>35</v>
      </c>
      <c r="N907" s="92">
        <v>1</v>
      </c>
      <c r="O907" s="93" t="str">
        <f>_xlfn.XLOOKUP(P907,匹配表1065!U:U,匹配表1065!T:T)</f>
        <v>HO00001048</v>
      </c>
      <c r="P907" s="89" t="s">
        <v>176</v>
      </c>
      <c r="Q907" s="92" t="s">
        <v>292</v>
      </c>
      <c r="R907" s="89" t="str">
        <f>_xlfn.XLOOKUP(Q907,匹配表1065!L:L,匹配表1065!O:O)</f>
        <v>A</v>
      </c>
      <c r="S907" s="93" t="str">
        <f>IFERROR(_xlfn.XLOOKUP(Q907,匹配表1065!AI:AI,匹配表1065!AJ:AJ),"绿标")</f>
        <v>红标</v>
      </c>
      <c r="T907" s="93" t="str" cm="1">
        <f t="array" ref="T907:U907">_xlfn.XLOOKUP(Q907,匹配表1065!L:L,匹配表1065!M:N)</f>
        <v>头痛</v>
      </c>
      <c r="U907" s="94" t="str">
        <v>神经内科</v>
      </c>
      <c r="V907" s="95" t="s">
        <v>33</v>
      </c>
      <c r="W907" s="93">
        <f>_xlfn.XLOOKUP(M907,匹配表1065!D:D,匹配表1065!F:F)*N907</f>
        <v>4</v>
      </c>
    </row>
    <row r="908" customHeight="1" spans="1:23">
      <c r="A908" s="89" t="s">
        <v>25</v>
      </c>
      <c r="B908" s="90">
        <v>46129</v>
      </c>
      <c r="C908" s="91" t="str">
        <f t="shared" si="28"/>
        <v>4月第3周</v>
      </c>
      <c r="D908" s="89" t="s">
        <v>446</v>
      </c>
      <c r="E908" s="89" t="str">
        <f t="shared" si="29"/>
        <v>4月第3周--周5</v>
      </c>
      <c r="F908" s="92" t="s">
        <v>27</v>
      </c>
      <c r="G908" s="92" t="s">
        <v>167</v>
      </c>
      <c r="H908" s="92" t="str">
        <f>_xlfn.XLOOKUP(O908,匹配表1065!T:T,匹配表1065!W:W)</f>
        <v>南通市</v>
      </c>
      <c r="I908" s="89" t="str">
        <f>_xlfn.XLOOKUP(O908,匹配表1065!T:T,匹配表1065!X:X)</f>
        <v>PME2013</v>
      </c>
      <c r="J908" s="92" t="s">
        <v>180</v>
      </c>
      <c r="K908" s="89" cm="1">
        <f ca="1" t="array" ref="K908:L908">_xlfn.XLOOKUP(J908,匹配表1065!Y:Y,匹配表1065!AA:AB)</f>
        <v>51</v>
      </c>
      <c r="L908" s="89" t="str">
        <v>3个月以上</v>
      </c>
      <c r="M908" s="92" t="s">
        <v>35</v>
      </c>
      <c r="N908" s="92">
        <v>1</v>
      </c>
      <c r="O908" s="93" t="str">
        <f>_xlfn.XLOOKUP(P908,匹配表1065!U:U,匹配表1065!T:T)</f>
        <v>HO00001066</v>
      </c>
      <c r="P908" s="89" t="s">
        <v>183</v>
      </c>
      <c r="Q908" s="92" t="s">
        <v>552</v>
      </c>
      <c r="R908" s="89" t="str">
        <f>_xlfn.XLOOKUP(Q908,匹配表1065!L:L,匹配表1065!O:O)</f>
        <v>A</v>
      </c>
      <c r="S908" s="93" t="str">
        <f>IFERROR(_xlfn.XLOOKUP(Q908,匹配表1065!AI:AI,匹配表1065!AJ:AJ),"绿标")</f>
        <v>红标</v>
      </c>
      <c r="T908" s="93" t="str" cm="1">
        <f t="array" ref="T908:U908">_xlfn.XLOOKUP(Q908,匹配表1065!L:L,匹配表1065!M:N)</f>
        <v>头痛</v>
      </c>
      <c r="U908" s="94" t="str">
        <v>神经内科</v>
      </c>
      <c r="V908" s="95" t="s">
        <v>70</v>
      </c>
      <c r="W908" s="93">
        <f>_xlfn.XLOOKUP(M908,匹配表1065!D:D,匹配表1065!F:F)*N908</f>
        <v>4</v>
      </c>
    </row>
    <row r="909" customHeight="1" spans="1:23">
      <c r="A909" s="89" t="s">
        <v>25</v>
      </c>
      <c r="B909" s="90">
        <v>46129</v>
      </c>
      <c r="C909" s="91" t="str">
        <f t="shared" si="28"/>
        <v>4月第3周</v>
      </c>
      <c r="D909" s="89" t="s">
        <v>446</v>
      </c>
      <c r="E909" s="89" t="str">
        <f t="shared" si="29"/>
        <v>4月第3周--周5</v>
      </c>
      <c r="F909" s="92" t="s">
        <v>27</v>
      </c>
      <c r="G909" s="92" t="s">
        <v>167</v>
      </c>
      <c r="H909" s="92" t="str">
        <f>_xlfn.XLOOKUP(O909,匹配表1065!T:T,匹配表1065!W:W)</f>
        <v>南通市</v>
      </c>
      <c r="I909" s="89" t="str">
        <f>_xlfn.XLOOKUP(O909,匹配表1065!T:T,匹配表1065!X:X)</f>
        <v>PME2013</v>
      </c>
      <c r="J909" s="92" t="s">
        <v>180</v>
      </c>
      <c r="K909" s="89" cm="1">
        <f ca="1" t="array" ref="K909:L909">_xlfn.XLOOKUP(J909,匹配表1065!Y:Y,匹配表1065!AA:AB)</f>
        <v>51</v>
      </c>
      <c r="L909" s="89" t="str">
        <v>3个月以上</v>
      </c>
      <c r="M909" s="92" t="s">
        <v>35</v>
      </c>
      <c r="N909" s="92">
        <v>1</v>
      </c>
      <c r="O909" s="93" t="str">
        <f>_xlfn.XLOOKUP(P909,匹配表1065!U:U,匹配表1065!T:T)</f>
        <v>HO00001021</v>
      </c>
      <c r="P909" s="89" t="s">
        <v>181</v>
      </c>
      <c r="Q909" s="92" t="s">
        <v>297</v>
      </c>
      <c r="R909" s="89" t="str">
        <f>_xlfn.XLOOKUP(Q909,匹配表1065!L:L,匹配表1065!O:O)</f>
        <v>B</v>
      </c>
      <c r="S909" s="93" t="str">
        <f>IFERROR(_xlfn.XLOOKUP(Q909,匹配表1065!AI:AI,匹配表1065!AJ:AJ),"绿标")</f>
        <v>红标</v>
      </c>
      <c r="T909" s="93" t="str" cm="1">
        <f t="array" ref="T909:U909">_xlfn.XLOOKUP(Q909,匹配表1065!L:L,匹配表1065!M:N)</f>
        <v>脑血管</v>
      </c>
      <c r="U909" s="94" t="str">
        <v>神经内科</v>
      </c>
      <c r="V909" s="95" t="s">
        <v>58</v>
      </c>
      <c r="W909" s="93">
        <f>_xlfn.XLOOKUP(M909,匹配表1065!D:D,匹配表1065!F:F)*N909</f>
        <v>4</v>
      </c>
    </row>
    <row r="910" customHeight="1" spans="1:23">
      <c r="A910" s="89" t="s">
        <v>25</v>
      </c>
      <c r="B910" s="90">
        <v>46129</v>
      </c>
      <c r="C910" s="91" t="str">
        <f t="shared" si="28"/>
        <v>4月第3周</v>
      </c>
      <c r="D910" s="89" t="s">
        <v>446</v>
      </c>
      <c r="E910" s="89" t="str">
        <f t="shared" si="29"/>
        <v>4月第3周--周5</v>
      </c>
      <c r="F910" s="92" t="s">
        <v>27</v>
      </c>
      <c r="G910" s="92" t="s">
        <v>167</v>
      </c>
      <c r="H910" s="92" t="str">
        <f>_xlfn.XLOOKUP(O910,匹配表1065!T:T,匹配表1065!W:W)</f>
        <v>南通市</v>
      </c>
      <c r="I910" s="89" t="str">
        <f>_xlfn.XLOOKUP(O910,匹配表1065!T:T,匹配表1065!X:X)</f>
        <v>PME2013</v>
      </c>
      <c r="J910" s="92" t="s">
        <v>180</v>
      </c>
      <c r="K910" s="89" cm="1">
        <f ca="1" t="array" ref="K910:L910">_xlfn.XLOOKUP(J910,匹配表1065!Y:Y,匹配表1065!AA:AB)</f>
        <v>51</v>
      </c>
      <c r="L910" s="89" t="str">
        <v>3个月以上</v>
      </c>
      <c r="M910" s="92" t="s">
        <v>30</v>
      </c>
      <c r="N910" s="92">
        <v>2</v>
      </c>
      <c r="O910" s="93" t="str">
        <f>_xlfn.XLOOKUP(P910,匹配表1065!U:U,匹配表1065!T:T)</f>
        <v>HO00001066</v>
      </c>
      <c r="P910" s="89" t="s">
        <v>183</v>
      </c>
      <c r="Q910" s="92" t="s">
        <v>296</v>
      </c>
      <c r="R910" s="89" t="str">
        <f>_xlfn.XLOOKUP(Q910,匹配表1065!L:L,匹配表1065!O:O)</f>
        <v>C</v>
      </c>
      <c r="S910" s="93" t="str">
        <f>IFERROR(_xlfn.XLOOKUP(Q910,匹配表1065!AI:AI,匹配表1065!AJ:AJ),"绿标")</f>
        <v>红标</v>
      </c>
      <c r="T910" s="93" t="str" cm="1">
        <f t="array" ref="T910:U910">_xlfn.XLOOKUP(Q910,匹配表1065!L:L,匹配表1065!M:N)</f>
        <v>眩晕</v>
      </c>
      <c r="U910" s="94" t="str">
        <v>耳鼻喉科</v>
      </c>
      <c r="V910" s="95" t="s">
        <v>70</v>
      </c>
      <c r="W910" s="93">
        <f>_xlfn.XLOOKUP(M910,匹配表1065!D:D,匹配表1065!F:F)*N910</f>
        <v>24</v>
      </c>
    </row>
    <row r="911" customHeight="1" spans="1:23">
      <c r="A911" s="89" t="s">
        <v>25</v>
      </c>
      <c r="B911" s="90">
        <v>46129</v>
      </c>
      <c r="C911" s="91" t="str">
        <f t="shared" si="28"/>
        <v>4月第3周</v>
      </c>
      <c r="D911" s="89" t="s">
        <v>446</v>
      </c>
      <c r="E911" s="89" t="str">
        <f t="shared" si="29"/>
        <v>4月第3周--周5</v>
      </c>
      <c r="F911" s="92" t="s">
        <v>27</v>
      </c>
      <c r="G911" s="92" t="s">
        <v>167</v>
      </c>
      <c r="H911" s="92" t="str">
        <f>_xlfn.XLOOKUP(O911,匹配表1065!T:T,匹配表1065!W:W)</f>
        <v>苏州市</v>
      </c>
      <c r="I911" s="89" t="str">
        <f>_xlfn.XLOOKUP(O911,匹配表1065!T:T,匹配表1065!X:X)</f>
        <v>PME2011</v>
      </c>
      <c r="J911" s="92" t="s">
        <v>168</v>
      </c>
      <c r="K911" s="89" cm="1">
        <f ca="1" t="array" ref="K911:L911">_xlfn.XLOOKUP(J911,匹配表1065!Y:Y,匹配表1065!AA:AB)</f>
        <v>19</v>
      </c>
      <c r="L911" s="89" t="str">
        <v>3个月以上</v>
      </c>
      <c r="M911" s="92" t="s">
        <v>30</v>
      </c>
      <c r="N911" s="92">
        <v>3</v>
      </c>
      <c r="O911" s="93" t="str">
        <f>_xlfn.XLOOKUP(P911,匹配表1065!U:U,匹配表1065!T:T)</f>
        <v>HO00307823</v>
      </c>
      <c r="P911" s="89" t="s">
        <v>169</v>
      </c>
      <c r="Q911" s="92" t="s">
        <v>170</v>
      </c>
      <c r="R911" s="89" t="str">
        <f>_xlfn.XLOOKUP(Q911,匹配表1065!L:L,匹配表1065!O:O)</f>
        <v>A</v>
      </c>
      <c r="S911" s="93" t="str">
        <f>IFERROR(_xlfn.XLOOKUP(Q911,匹配表1065!AI:AI,匹配表1065!AJ:AJ),"绿标")</f>
        <v>红标</v>
      </c>
      <c r="T911" s="93" t="str" cm="1">
        <f t="array" ref="T911:U911">_xlfn.XLOOKUP(Q911,匹配表1065!L:L,匹配表1065!M:N)</f>
        <v>头痛</v>
      </c>
      <c r="U911" s="94" t="str">
        <v>神经内科</v>
      </c>
      <c r="V911" s="95" t="s">
        <v>33</v>
      </c>
      <c r="W911" s="93">
        <f>_xlfn.XLOOKUP(M911,匹配表1065!D:D,匹配表1065!F:F)*N911</f>
        <v>36</v>
      </c>
    </row>
    <row r="912" customHeight="1" spans="1:23">
      <c r="A912" s="89" t="s">
        <v>25</v>
      </c>
      <c r="B912" s="90">
        <v>46129</v>
      </c>
      <c r="C912" s="91" t="str">
        <f t="shared" si="28"/>
        <v>4月第3周</v>
      </c>
      <c r="D912" s="89" t="s">
        <v>446</v>
      </c>
      <c r="E912" s="89" t="str">
        <f t="shared" si="29"/>
        <v>4月第3周--周5</v>
      </c>
      <c r="F912" s="92" t="s">
        <v>27</v>
      </c>
      <c r="G912" s="92" t="s">
        <v>167</v>
      </c>
      <c r="H912" s="92" t="str">
        <f>_xlfn.XLOOKUP(O912,匹配表1065!T:T,匹配表1065!W:W)</f>
        <v>苏州市</v>
      </c>
      <c r="I912" s="89" t="str">
        <f>_xlfn.XLOOKUP(O912,匹配表1065!T:T,匹配表1065!X:X)</f>
        <v>PME2011</v>
      </c>
      <c r="J912" s="92" t="s">
        <v>168</v>
      </c>
      <c r="K912" s="89" cm="1">
        <f ca="1" t="array" ref="K912:L912">_xlfn.XLOOKUP(J912,匹配表1065!Y:Y,匹配表1065!AA:AB)</f>
        <v>19</v>
      </c>
      <c r="L912" s="89" t="str">
        <v>3个月以上</v>
      </c>
      <c r="M912" s="92" t="s">
        <v>35</v>
      </c>
      <c r="N912" s="92">
        <v>1</v>
      </c>
      <c r="O912" s="93" t="str">
        <f>_xlfn.XLOOKUP(P912,匹配表1065!U:U,匹配表1065!T:T)</f>
        <v>HO00307823</v>
      </c>
      <c r="P912" s="89" t="s">
        <v>169</v>
      </c>
      <c r="Q912" s="92" t="s">
        <v>224</v>
      </c>
      <c r="R912" s="89" t="str">
        <f>_xlfn.XLOOKUP(Q912,匹配表1065!L:L,匹配表1065!O:O)</f>
        <v>C</v>
      </c>
      <c r="S912" s="93" t="str">
        <f>IFERROR(_xlfn.XLOOKUP(Q912,匹配表1065!AI:AI,匹配表1065!AJ:AJ),"绿标")</f>
        <v>绿标</v>
      </c>
      <c r="T912" s="93" t="str" cm="1">
        <f t="array" ref="T912:U912">_xlfn.XLOOKUP(Q912,匹配表1065!L:L,匹配表1065!M:N)</f>
        <v>眩晕</v>
      </c>
      <c r="U912" s="94" t="str">
        <v>耳鼻喉科</v>
      </c>
      <c r="V912" s="95" t="s">
        <v>70</v>
      </c>
      <c r="W912" s="93">
        <f>_xlfn.XLOOKUP(M912,匹配表1065!D:D,匹配表1065!F:F)*N912</f>
        <v>4</v>
      </c>
    </row>
    <row r="913" customHeight="1" spans="1:23">
      <c r="A913" s="89" t="s">
        <v>25</v>
      </c>
      <c r="B913" s="90">
        <v>46129</v>
      </c>
      <c r="C913" s="91" t="str">
        <f t="shared" si="28"/>
        <v>4月第3周</v>
      </c>
      <c r="D913" s="89" t="s">
        <v>446</v>
      </c>
      <c r="E913" s="89" t="str">
        <f t="shared" si="29"/>
        <v>4月第3周--周5</v>
      </c>
      <c r="F913" s="92" t="s">
        <v>27</v>
      </c>
      <c r="G913" s="92" t="s">
        <v>167</v>
      </c>
      <c r="H913" s="92" t="str">
        <f>_xlfn.XLOOKUP(O913,匹配表1065!T:T,匹配表1065!W:W)</f>
        <v>苏州市</v>
      </c>
      <c r="I913" s="89" t="str">
        <f>_xlfn.XLOOKUP(O913,匹配表1065!T:T,匹配表1065!X:X)</f>
        <v>PME2011</v>
      </c>
      <c r="J913" s="92" t="s">
        <v>168</v>
      </c>
      <c r="K913" s="89" cm="1">
        <f ca="1" t="array" ref="K913:L913">_xlfn.XLOOKUP(J913,匹配表1065!Y:Y,匹配表1065!AA:AB)</f>
        <v>19</v>
      </c>
      <c r="L913" s="89" t="str">
        <v>3个月以上</v>
      </c>
      <c r="M913" s="92" t="s">
        <v>30</v>
      </c>
      <c r="N913" s="92">
        <v>1</v>
      </c>
      <c r="O913" s="93" t="str">
        <f>_xlfn.XLOOKUP(P913,匹配表1065!U:U,匹配表1065!T:T)</f>
        <v>HO00307823</v>
      </c>
      <c r="P913" s="89" t="s">
        <v>169</v>
      </c>
      <c r="Q913" s="92" t="s">
        <v>172</v>
      </c>
      <c r="R913" s="89" t="str">
        <f>_xlfn.XLOOKUP(Q913,匹配表1065!L:L,匹配表1065!O:O)</f>
        <v>C</v>
      </c>
      <c r="S913" s="93" t="str">
        <f>IFERROR(_xlfn.XLOOKUP(Q913,匹配表1065!AI:AI,匹配表1065!AJ:AJ),"绿标")</f>
        <v>绿标</v>
      </c>
      <c r="T913" s="93" t="str" cm="1">
        <f t="array" ref="T913:U913">_xlfn.XLOOKUP(Q913,匹配表1065!L:L,匹配表1065!M:N)</f>
        <v>眩晕</v>
      </c>
      <c r="U913" s="94" t="str">
        <v>神经内科</v>
      </c>
      <c r="V913" s="95" t="s">
        <v>70</v>
      </c>
      <c r="W913" s="93">
        <f>_xlfn.XLOOKUP(M913,匹配表1065!D:D,匹配表1065!F:F)*N913</f>
        <v>12</v>
      </c>
    </row>
    <row r="914" customHeight="1" spans="1:23">
      <c r="A914" s="89" t="s">
        <v>25</v>
      </c>
      <c r="B914" s="90">
        <v>46129</v>
      </c>
      <c r="C914" s="91" t="str">
        <f t="shared" si="28"/>
        <v>4月第3周</v>
      </c>
      <c r="D914" s="89" t="s">
        <v>446</v>
      </c>
      <c r="E914" s="89" t="str">
        <f t="shared" si="29"/>
        <v>4月第3周--周5</v>
      </c>
      <c r="F914" s="92" t="s">
        <v>27</v>
      </c>
      <c r="G914" s="92" t="s">
        <v>167</v>
      </c>
      <c r="H914" s="92" t="str">
        <f>_xlfn.XLOOKUP(O914,匹配表1065!T:T,匹配表1065!W:W)</f>
        <v>苏州市</v>
      </c>
      <c r="I914" s="89" t="str">
        <f>_xlfn.XLOOKUP(O914,匹配表1065!T:T,匹配表1065!X:X)</f>
        <v>PME2017</v>
      </c>
      <c r="J914" s="92" t="s">
        <v>323</v>
      </c>
      <c r="K914" s="89" cm="1">
        <f ca="1" t="array" ref="K914:L914">_xlfn.XLOOKUP(J914,匹配表1065!Y:Y,匹配表1065!AA:AB)</f>
        <v>7</v>
      </c>
      <c r="L914" s="89" t="str">
        <v>3个月以上</v>
      </c>
      <c r="M914" s="92" t="s">
        <v>202</v>
      </c>
      <c r="N914" s="92">
        <v>1</v>
      </c>
      <c r="O914" s="93" t="str">
        <f>_xlfn.XLOOKUP(P914,匹配表1065!U:U,匹配表1065!T:T)</f>
        <v>HO00001044</v>
      </c>
      <c r="P914" s="89" t="s">
        <v>346</v>
      </c>
      <c r="Q914" s="92" t="s">
        <v>347</v>
      </c>
      <c r="R914" s="89" t="str">
        <f>_xlfn.XLOOKUP(Q914,匹配表1065!L:L,匹配表1065!O:O)</f>
        <v>A</v>
      </c>
      <c r="S914" s="93" t="str">
        <f>IFERROR(_xlfn.XLOOKUP(Q914,匹配表1065!AI:AI,匹配表1065!AJ:AJ),"绿标")</f>
        <v>红标</v>
      </c>
      <c r="T914" s="93" t="str" cm="1">
        <f t="array" ref="T914:U914">_xlfn.XLOOKUP(Q914,匹配表1065!L:L,匹配表1065!M:N)</f>
        <v>头痛</v>
      </c>
      <c r="U914" s="94" t="str">
        <v>神经内科</v>
      </c>
      <c r="V914" s="95" t="s">
        <v>33</v>
      </c>
      <c r="W914" s="93">
        <f>_xlfn.XLOOKUP(M914,匹配表1065!D:D,匹配表1065!F:F)*N914</f>
        <v>16</v>
      </c>
    </row>
    <row r="915" customHeight="1" spans="1:23">
      <c r="A915" s="89" t="s">
        <v>25</v>
      </c>
      <c r="B915" s="90">
        <v>46129</v>
      </c>
      <c r="C915" s="91" t="str">
        <f t="shared" si="28"/>
        <v>4月第3周</v>
      </c>
      <c r="D915" s="89" t="s">
        <v>446</v>
      </c>
      <c r="E915" s="89" t="str">
        <f t="shared" si="29"/>
        <v>4月第3周--周5</v>
      </c>
      <c r="F915" s="92" t="s">
        <v>27</v>
      </c>
      <c r="G915" s="92" t="s">
        <v>167</v>
      </c>
      <c r="H915" s="92" t="str">
        <f>_xlfn.XLOOKUP(O915,匹配表1065!T:T,匹配表1065!W:W)</f>
        <v>苏州市</v>
      </c>
      <c r="I915" s="89" t="str">
        <f>_xlfn.XLOOKUP(O915,匹配表1065!T:T,匹配表1065!X:X)</f>
        <v>PME2017</v>
      </c>
      <c r="J915" s="92" t="s">
        <v>323</v>
      </c>
      <c r="K915" s="89" cm="1">
        <f ca="1" t="array" ref="K915:L915">_xlfn.XLOOKUP(J915,匹配表1065!Y:Y,匹配表1065!AA:AB)</f>
        <v>7</v>
      </c>
      <c r="L915" s="89" t="str">
        <v>3个月以上</v>
      </c>
      <c r="M915" s="92" t="s">
        <v>35</v>
      </c>
      <c r="N915" s="92">
        <v>1</v>
      </c>
      <c r="O915" s="93" t="str">
        <f>_xlfn.XLOOKUP(P915,匹配表1065!U:U,匹配表1065!T:T)</f>
        <v>HO00017517</v>
      </c>
      <c r="P915" s="89" t="s">
        <v>348</v>
      </c>
      <c r="Q915" s="92" t="s">
        <v>349</v>
      </c>
      <c r="R915" s="89" t="str">
        <f>_xlfn.XLOOKUP(Q915,匹配表1065!L:L,匹配表1065!O:O)</f>
        <v>C</v>
      </c>
      <c r="S915" s="93" t="str">
        <f>IFERROR(_xlfn.XLOOKUP(Q915,匹配表1065!AI:AI,匹配表1065!AJ:AJ),"绿标")</f>
        <v>红标</v>
      </c>
      <c r="T915" s="93" t="str" cm="1">
        <f t="array" ref="T915:U915">_xlfn.XLOOKUP(Q915,匹配表1065!L:L,匹配表1065!M:N)</f>
        <v>眩晕</v>
      </c>
      <c r="U915" s="94" t="str">
        <v>耳鼻喉科</v>
      </c>
      <c r="V915" s="95" t="s">
        <v>58</v>
      </c>
      <c r="W915" s="93">
        <f>_xlfn.XLOOKUP(M915,匹配表1065!D:D,匹配表1065!F:F)*N915</f>
        <v>4</v>
      </c>
    </row>
    <row r="916" customHeight="1" spans="1:23">
      <c r="A916" s="89" t="s">
        <v>25</v>
      </c>
      <c r="B916" s="90">
        <v>46129</v>
      </c>
      <c r="C916" s="91" t="str">
        <f t="shared" si="28"/>
        <v>4月第3周</v>
      </c>
      <c r="D916" s="89" t="s">
        <v>446</v>
      </c>
      <c r="E916" s="89" t="str">
        <f t="shared" si="29"/>
        <v>4月第3周--周5</v>
      </c>
      <c r="F916" s="92" t="s">
        <v>27</v>
      </c>
      <c r="G916" s="92" t="s">
        <v>167</v>
      </c>
      <c r="H916" s="92" t="str">
        <f>_xlfn.XLOOKUP(O916,匹配表1065!T:T,匹配表1065!W:W)</f>
        <v>无锡市</v>
      </c>
      <c r="I916" s="89" t="str">
        <f>_xlfn.XLOOKUP(O916,匹配表1065!T:T,匹配表1065!X:X)</f>
        <v>PME2009</v>
      </c>
      <c r="J916" s="92" t="s">
        <v>193</v>
      </c>
      <c r="K916" s="89" cm="1">
        <f ca="1" t="array" ref="K916:L916">_xlfn.XLOOKUP(J916,匹配表1065!Y:Y,匹配表1065!AA:AB)</f>
        <v>7</v>
      </c>
      <c r="L916" s="89" t="str">
        <v>3个月以上</v>
      </c>
      <c r="M916" s="92" t="s">
        <v>30</v>
      </c>
      <c r="N916" s="92">
        <v>1</v>
      </c>
      <c r="O916" s="93" t="str">
        <f>_xlfn.XLOOKUP(P916,匹配表1065!U:U,匹配表1065!T:T)</f>
        <v>HO00001116</v>
      </c>
      <c r="P916" s="89" t="s">
        <v>229</v>
      </c>
      <c r="Q916" s="92" t="s">
        <v>230</v>
      </c>
      <c r="R916" s="89" t="str">
        <f>_xlfn.XLOOKUP(Q916,匹配表1065!L:L,匹配表1065!O:O)</f>
        <v>A</v>
      </c>
      <c r="S916" s="93" t="str">
        <f>IFERROR(_xlfn.XLOOKUP(Q916,匹配表1065!AI:AI,匹配表1065!AJ:AJ),"绿标")</f>
        <v>绿标</v>
      </c>
      <c r="T916" s="93" t="str" cm="1">
        <f t="array" ref="T916:U916">_xlfn.XLOOKUP(Q916,匹配表1065!L:L,匹配表1065!M:N)</f>
        <v>头痛</v>
      </c>
      <c r="U916" s="94" t="str">
        <v>神经内科</v>
      </c>
      <c r="V916" s="95" t="s">
        <v>33</v>
      </c>
      <c r="W916" s="93">
        <f>_xlfn.XLOOKUP(M916,匹配表1065!D:D,匹配表1065!F:F)*N916</f>
        <v>12</v>
      </c>
    </row>
    <row r="917" customHeight="1" spans="1:23">
      <c r="A917" s="89" t="s">
        <v>25</v>
      </c>
      <c r="B917" s="90">
        <v>46129</v>
      </c>
      <c r="C917" s="91" t="str">
        <f t="shared" si="28"/>
        <v>4月第3周</v>
      </c>
      <c r="D917" s="89" t="s">
        <v>446</v>
      </c>
      <c r="E917" s="89" t="str">
        <f t="shared" si="29"/>
        <v>4月第3周--周5</v>
      </c>
      <c r="F917" s="92" t="s">
        <v>27</v>
      </c>
      <c r="G917" s="92" t="s">
        <v>167</v>
      </c>
      <c r="H917" s="92" t="str">
        <f>_xlfn.XLOOKUP(O917,匹配表1065!T:T,匹配表1065!W:W)</f>
        <v>苏州市</v>
      </c>
      <c r="I917" s="89" t="str">
        <f>_xlfn.XLOOKUP(O917,匹配表1065!T:T,匹配表1065!X:X)</f>
        <v>PME2009</v>
      </c>
      <c r="J917" s="92" t="s">
        <v>193</v>
      </c>
      <c r="K917" s="89" cm="1">
        <f ca="1" t="array" ref="K917:L917">_xlfn.XLOOKUP(J917,匹配表1065!Y:Y,匹配表1065!AA:AB)</f>
        <v>7</v>
      </c>
      <c r="L917" s="89" t="str">
        <v>3个月以上</v>
      </c>
      <c r="M917" s="92" t="s">
        <v>35</v>
      </c>
      <c r="N917" s="92">
        <v>1</v>
      </c>
      <c r="O917" s="93" t="str">
        <f>_xlfn.XLOOKUP(P917,匹配表1065!U:U,匹配表1065!T:T)</f>
        <v>HO00017518</v>
      </c>
      <c r="P917" s="89" t="s">
        <v>194</v>
      </c>
      <c r="Q917" s="92" t="s">
        <v>195</v>
      </c>
      <c r="R917" s="89" t="str">
        <f>_xlfn.XLOOKUP(Q917,匹配表1065!L:L,匹配表1065!O:O)</f>
        <v>C</v>
      </c>
      <c r="S917" s="93" t="str">
        <f>IFERROR(_xlfn.XLOOKUP(Q917,匹配表1065!AI:AI,匹配表1065!AJ:AJ),"绿标")</f>
        <v>红标</v>
      </c>
      <c r="T917" s="93" t="str" cm="1">
        <f t="array" ref="T917:U917">_xlfn.XLOOKUP(Q917,匹配表1065!L:L,匹配表1065!M:N)</f>
        <v>眩晕</v>
      </c>
      <c r="U917" s="94" t="str">
        <v>耳鼻喉科</v>
      </c>
      <c r="V917" s="95" t="s">
        <v>70</v>
      </c>
      <c r="W917" s="93">
        <f>_xlfn.XLOOKUP(M917,匹配表1065!D:D,匹配表1065!F:F)*N917</f>
        <v>4</v>
      </c>
    </row>
    <row r="918" customHeight="1" spans="1:23">
      <c r="A918" s="89" t="s">
        <v>25</v>
      </c>
      <c r="B918" s="90">
        <v>46129</v>
      </c>
      <c r="C918" s="91" t="str">
        <f t="shared" si="28"/>
        <v>4月第3周</v>
      </c>
      <c r="D918" s="89" t="s">
        <v>446</v>
      </c>
      <c r="E918" s="89" t="str">
        <f t="shared" si="29"/>
        <v>4月第3周--周5</v>
      </c>
      <c r="F918" s="92" t="s">
        <v>27</v>
      </c>
      <c r="G918" s="92" t="s">
        <v>167</v>
      </c>
      <c r="H918" s="92" t="str">
        <f>_xlfn.XLOOKUP(O918,匹配表1065!T:T,匹配表1065!W:W)</f>
        <v>苏州市</v>
      </c>
      <c r="I918" s="89" t="str">
        <f>_xlfn.XLOOKUP(O918,匹配表1065!T:T,匹配表1065!X:X)</f>
        <v>PME2010</v>
      </c>
      <c r="J918" s="92" t="s">
        <v>186</v>
      </c>
      <c r="K918" s="89" cm="1">
        <f ca="1" t="array" ref="K918:L918">_xlfn.XLOOKUP(J918,匹配表1065!Y:Y,匹配表1065!AA:AB)</f>
        <v>6</v>
      </c>
      <c r="L918" s="89" t="str">
        <v>3个月以上</v>
      </c>
      <c r="M918" s="92" t="s">
        <v>30</v>
      </c>
      <c r="N918" s="92">
        <v>1</v>
      </c>
      <c r="O918" s="93" t="str">
        <f>_xlfn.XLOOKUP(P918,匹配表1065!U:U,匹配表1065!T:T)</f>
        <v>HO00392084</v>
      </c>
      <c r="P918" s="89" t="s">
        <v>187</v>
      </c>
      <c r="Q918" s="92" t="s">
        <v>188</v>
      </c>
      <c r="R918" s="89" t="str">
        <f>_xlfn.XLOOKUP(Q918,匹配表1065!L:L,匹配表1065!O:O)</f>
        <v>A</v>
      </c>
      <c r="S918" s="93" t="str">
        <f>IFERROR(_xlfn.XLOOKUP(Q918,匹配表1065!AI:AI,匹配表1065!AJ:AJ),"绿标")</f>
        <v>黑标</v>
      </c>
      <c r="T918" s="93" t="str" cm="1">
        <f t="array" ref="T918:U918">_xlfn.XLOOKUP(Q918,匹配表1065!L:L,匹配表1065!M:N)</f>
        <v>头痛</v>
      </c>
      <c r="U918" s="94" t="str">
        <v>神经内科</v>
      </c>
      <c r="V918" s="95" t="s">
        <v>67</v>
      </c>
      <c r="W918" s="93">
        <f>_xlfn.XLOOKUP(M918,匹配表1065!D:D,匹配表1065!F:F)*N918</f>
        <v>12</v>
      </c>
    </row>
    <row r="919" customHeight="1" spans="1:23">
      <c r="A919" s="96" t="s">
        <v>25</v>
      </c>
      <c r="B919" s="90">
        <v>46129</v>
      </c>
      <c r="C919" s="91" t="str">
        <f t="shared" si="28"/>
        <v>4月第3周</v>
      </c>
      <c r="D919" s="96" t="s">
        <v>446</v>
      </c>
      <c r="E919" s="89" t="str">
        <f t="shared" si="29"/>
        <v>4月第3周--周5</v>
      </c>
      <c r="F919" s="97" t="s">
        <v>27</v>
      </c>
      <c r="G919" s="97" t="s">
        <v>167</v>
      </c>
      <c r="H919" s="92" t="str">
        <f>_xlfn.XLOOKUP(O919,匹配表1065!T:T,匹配表1065!W:W)</f>
        <v>苏州市</v>
      </c>
      <c r="I919" s="89" t="str">
        <f>_xlfn.XLOOKUP(O919,匹配表1065!T:T,匹配表1065!X:X)</f>
        <v>PME2010</v>
      </c>
      <c r="J919" s="97" t="s">
        <v>186</v>
      </c>
      <c r="K919" s="89" cm="1">
        <f ca="1" t="array" ref="K919:L919">_xlfn.XLOOKUP(J919,匹配表1065!Y:Y,匹配表1065!AA:AB)</f>
        <v>6</v>
      </c>
      <c r="L919" s="89" t="str">
        <v>3个月以上</v>
      </c>
      <c r="M919" s="92" t="s">
        <v>35</v>
      </c>
      <c r="N919" s="97">
        <v>1</v>
      </c>
      <c r="O919" s="93" t="str">
        <f>_xlfn.XLOOKUP(P919,匹配表1065!U:U,匹配表1065!T:T)</f>
        <v>HO00111872</v>
      </c>
      <c r="P919" s="89" t="s">
        <v>218</v>
      </c>
      <c r="Q919" s="97" t="s">
        <v>289</v>
      </c>
      <c r="R919" s="89" t="str">
        <f>_xlfn.XLOOKUP(Q919,匹配表1065!L:L,匹配表1065!O:O)</f>
        <v>C</v>
      </c>
      <c r="S919" s="93" t="str">
        <f>IFERROR(_xlfn.XLOOKUP(Q919,匹配表1065!AI:AI,匹配表1065!AJ:AJ),"绿标")</f>
        <v>绿标</v>
      </c>
      <c r="T919" s="93" t="str" cm="1">
        <f t="array" ref="T919:U919">_xlfn.XLOOKUP(Q919,匹配表1065!L:L,匹配表1065!M:N)</f>
        <v>眩晕</v>
      </c>
      <c r="U919" s="94" t="str">
        <v>神经内科</v>
      </c>
      <c r="V919" s="95" t="s">
        <v>58</v>
      </c>
      <c r="W919" s="93">
        <f>_xlfn.XLOOKUP(M919,匹配表1065!D:D,匹配表1065!F:F)*N919</f>
        <v>4</v>
      </c>
    </row>
    <row r="920" customHeight="1" spans="1:23">
      <c r="A920" s="89" t="s">
        <v>25</v>
      </c>
      <c r="B920" s="90">
        <v>46129</v>
      </c>
      <c r="C920" s="91" t="str">
        <f t="shared" si="28"/>
        <v>4月第3周</v>
      </c>
      <c r="D920" s="89" t="s">
        <v>446</v>
      </c>
      <c r="E920" s="89" t="str">
        <f t="shared" si="29"/>
        <v>4月第3周--周5</v>
      </c>
      <c r="F920" s="89" t="s">
        <v>27</v>
      </c>
      <c r="G920" s="89" t="s">
        <v>167</v>
      </c>
      <c r="H920" s="92" t="str">
        <f>_xlfn.XLOOKUP(O920,匹配表1065!T:T,匹配表1065!W:W)</f>
        <v>苏州市</v>
      </c>
      <c r="I920" s="89" t="str">
        <f>_xlfn.XLOOKUP(O920,匹配表1065!T:T,匹配表1065!X:X)</f>
        <v>PME2010</v>
      </c>
      <c r="J920" s="89" t="s">
        <v>186</v>
      </c>
      <c r="K920" s="89" cm="1">
        <f ca="1" t="array" ref="K920:L920">_xlfn.XLOOKUP(J920,匹配表1065!Y:Y,匹配表1065!AA:AB)</f>
        <v>6</v>
      </c>
      <c r="L920" s="89" t="str">
        <v>3个月以上</v>
      </c>
      <c r="M920" s="92" t="s">
        <v>35</v>
      </c>
      <c r="N920" s="89">
        <v>1</v>
      </c>
      <c r="O920" s="93" t="str">
        <f>_xlfn.XLOOKUP(P920,匹配表1065!U:U,匹配表1065!T:T)</f>
        <v>HO00001047</v>
      </c>
      <c r="P920" s="89" t="s">
        <v>189</v>
      </c>
      <c r="Q920" s="89" t="s">
        <v>553</v>
      </c>
      <c r="R920" s="89" t="str">
        <f>_xlfn.XLOOKUP(Q920,匹配表1065!L:L,匹配表1065!O:O)</f>
        <v>A</v>
      </c>
      <c r="S920" s="93" t="str">
        <f>IFERROR(_xlfn.XLOOKUP(Q920,匹配表1065!AI:AI,匹配表1065!AJ:AJ),"绿标")</f>
        <v>黑标</v>
      </c>
      <c r="T920" s="93" t="str" cm="1">
        <f t="array" ref="T920:U920">_xlfn.XLOOKUP(Q920,匹配表1065!L:L,匹配表1065!M:N)</f>
        <v>头痛</v>
      </c>
      <c r="U920" s="94" t="str">
        <v>神经内科</v>
      </c>
      <c r="V920" s="95" t="s">
        <v>58</v>
      </c>
      <c r="W920" s="93">
        <f>_xlfn.XLOOKUP(M920,匹配表1065!D:D,匹配表1065!F:F)*N920</f>
        <v>4</v>
      </c>
    </row>
    <row r="921" customHeight="1" spans="1:23">
      <c r="A921" s="89" t="s">
        <v>25</v>
      </c>
      <c r="B921" s="90">
        <v>46129</v>
      </c>
      <c r="C921" s="91" t="str">
        <f t="shared" si="28"/>
        <v>4月第3周</v>
      </c>
      <c r="D921" s="89" t="s">
        <v>446</v>
      </c>
      <c r="E921" s="89" t="str">
        <f t="shared" si="29"/>
        <v>4月第3周--周5</v>
      </c>
      <c r="F921" s="89" t="s">
        <v>27</v>
      </c>
      <c r="G921" s="89" t="s">
        <v>104</v>
      </c>
      <c r="H921" s="92" t="str">
        <f>_xlfn.XLOOKUP(O921,匹配表1065!T:T,匹配表1065!W:W)</f>
        <v>济南市</v>
      </c>
      <c r="I921" s="89" t="str">
        <f>_xlfn.XLOOKUP(O921,匹配表1065!T:T,匹配表1065!X:X)</f>
        <v>PME2044</v>
      </c>
      <c r="J921" s="89" t="s">
        <v>105</v>
      </c>
      <c r="K921" s="89" cm="1">
        <f ca="1" t="array" ref="K921:L921">_xlfn.XLOOKUP(J921,匹配表1065!Y:Y,匹配表1065!AA:AB)</f>
        <v>8</v>
      </c>
      <c r="L921" s="89" t="str">
        <v>3个月以上</v>
      </c>
      <c r="M921" s="92" t="s">
        <v>30</v>
      </c>
      <c r="N921" s="89">
        <v>1</v>
      </c>
      <c r="O921" s="93" t="str">
        <f>_xlfn.XLOOKUP(P921,匹配表1065!U:U,匹配表1065!T:T)</f>
        <v>HO00371069</v>
      </c>
      <c r="P921" s="89" t="s">
        <v>315</v>
      </c>
      <c r="Q921" s="89" t="s">
        <v>316</v>
      </c>
      <c r="R921" s="89" t="str">
        <f>_xlfn.XLOOKUP(Q921,匹配表1065!L:L,匹配表1065!O:O)</f>
        <v>B</v>
      </c>
      <c r="S921" s="93" t="str">
        <f>IFERROR(_xlfn.XLOOKUP(Q921,匹配表1065!AI:AI,匹配表1065!AJ:AJ),"绿标")</f>
        <v>绿标</v>
      </c>
      <c r="T921" s="93" t="str" cm="1">
        <f t="array" ref="T921:U921">_xlfn.XLOOKUP(Q921,匹配表1065!L:L,匹配表1065!M:N)</f>
        <v>脑血管</v>
      </c>
      <c r="U921" s="94" t="str">
        <v>神经内科</v>
      </c>
      <c r="V921" s="95" t="s">
        <v>58</v>
      </c>
      <c r="W921" s="93">
        <f>_xlfn.XLOOKUP(M921,匹配表1065!D:D,匹配表1065!F:F)*N921</f>
        <v>12</v>
      </c>
    </row>
    <row r="922" customHeight="1" spans="1:23">
      <c r="A922" s="89" t="s">
        <v>25</v>
      </c>
      <c r="B922" s="90">
        <v>46129</v>
      </c>
      <c r="C922" s="91" t="str">
        <f t="shared" si="28"/>
        <v>4月第3周</v>
      </c>
      <c r="D922" s="89" t="s">
        <v>446</v>
      </c>
      <c r="E922" s="89" t="str">
        <f t="shared" si="29"/>
        <v>4月第3周--周5</v>
      </c>
      <c r="F922" s="89" t="s">
        <v>27</v>
      </c>
      <c r="G922" s="89" t="s">
        <v>104</v>
      </c>
      <c r="H922" s="92" t="str">
        <f>_xlfn.XLOOKUP(O922,匹配表1065!T:T,匹配表1065!W:W)</f>
        <v>济南市</v>
      </c>
      <c r="I922" s="89" t="str">
        <f>_xlfn.XLOOKUP(O922,匹配表1065!T:T,匹配表1065!X:X)</f>
        <v>PME2025</v>
      </c>
      <c r="J922" s="89" t="s">
        <v>111</v>
      </c>
      <c r="K922" s="89" cm="1">
        <f ca="1" t="array" ref="K922:L922">_xlfn.XLOOKUP(J922,匹配表1065!Y:Y,匹配表1065!AA:AB)</f>
        <v>30</v>
      </c>
      <c r="L922" s="89" t="str">
        <v>3个月以上</v>
      </c>
      <c r="M922" s="92" t="s">
        <v>30</v>
      </c>
      <c r="N922" s="89">
        <v>1</v>
      </c>
      <c r="O922" s="93" t="str">
        <f>_xlfn.XLOOKUP(P922,匹配表1065!U:U,匹配表1065!T:T)</f>
        <v>HO00001400</v>
      </c>
      <c r="P922" s="89" t="s">
        <v>112</v>
      </c>
      <c r="Q922" s="89" t="s">
        <v>113</v>
      </c>
      <c r="R922" s="89" t="str">
        <f>_xlfn.XLOOKUP(Q922,匹配表1065!L:L,匹配表1065!O:O)</f>
        <v>B</v>
      </c>
      <c r="S922" s="93" t="str">
        <f>IFERROR(_xlfn.XLOOKUP(Q922,匹配表1065!AI:AI,匹配表1065!AJ:AJ),"绿标")</f>
        <v>红标</v>
      </c>
      <c r="T922" s="93" t="str" cm="1">
        <f t="array" ref="T922:U922">_xlfn.XLOOKUP(Q922,匹配表1065!L:L,匹配表1065!M:N)</f>
        <v>抑郁焦虑</v>
      </c>
      <c r="U922" s="94" t="str">
        <v>神经内科</v>
      </c>
      <c r="V922" s="95" t="s">
        <v>67</v>
      </c>
      <c r="W922" s="93">
        <f>_xlfn.XLOOKUP(M922,匹配表1065!D:D,匹配表1065!F:F)*N922</f>
        <v>12</v>
      </c>
    </row>
    <row r="923" customHeight="1" spans="1:23">
      <c r="A923" s="89" t="s">
        <v>25</v>
      </c>
      <c r="B923" s="90">
        <v>46129</v>
      </c>
      <c r="C923" s="91" t="str">
        <f t="shared" si="28"/>
        <v>4月第3周</v>
      </c>
      <c r="D923" s="89" t="s">
        <v>446</v>
      </c>
      <c r="E923" s="89" t="str">
        <f t="shared" si="29"/>
        <v>4月第3周--周5</v>
      </c>
      <c r="F923" s="89" t="s">
        <v>27</v>
      </c>
      <c r="G923" s="89" t="s">
        <v>104</v>
      </c>
      <c r="H923" s="92" t="str">
        <f>_xlfn.XLOOKUP(O923,匹配表1065!T:T,匹配表1065!W:W)</f>
        <v>济南市</v>
      </c>
      <c r="I923" s="89" t="str">
        <f>_xlfn.XLOOKUP(O923,匹配表1065!T:T,匹配表1065!X:X)</f>
        <v>PME2025</v>
      </c>
      <c r="J923" s="89" t="s">
        <v>111</v>
      </c>
      <c r="K923" s="89" cm="1">
        <f ca="1" t="array" ref="K923:L923">_xlfn.XLOOKUP(J923,匹配表1065!Y:Y,匹配表1065!AA:AB)</f>
        <v>30</v>
      </c>
      <c r="L923" s="89" t="str">
        <v>3个月以上</v>
      </c>
      <c r="M923" s="92" t="s">
        <v>30</v>
      </c>
      <c r="N923" s="89">
        <v>1</v>
      </c>
      <c r="O923" s="93" t="str">
        <f>_xlfn.XLOOKUP(P923,匹配表1065!U:U,匹配表1065!T:T)</f>
        <v>HO00001400</v>
      </c>
      <c r="P923" s="89" t="s">
        <v>112</v>
      </c>
      <c r="Q923" s="89" t="s">
        <v>309</v>
      </c>
      <c r="R923" s="89" t="str">
        <f>_xlfn.XLOOKUP(Q923,匹配表1065!L:L,匹配表1065!O:O)</f>
        <v>A</v>
      </c>
      <c r="S923" s="93" t="str">
        <f>IFERROR(_xlfn.XLOOKUP(Q923,匹配表1065!AI:AI,匹配表1065!AJ:AJ),"绿标")</f>
        <v>红标</v>
      </c>
      <c r="T923" s="93" t="str" cm="1">
        <f t="array" ref="T923:U923">_xlfn.XLOOKUP(Q923,匹配表1065!L:L,匹配表1065!M:N)</f>
        <v>头痛</v>
      </c>
      <c r="U923" s="94" t="str">
        <v>神经内科</v>
      </c>
      <c r="V923" s="95" t="s">
        <v>33</v>
      </c>
      <c r="W923" s="93">
        <f>_xlfn.XLOOKUP(M923,匹配表1065!D:D,匹配表1065!F:F)*N923</f>
        <v>12</v>
      </c>
    </row>
    <row r="924" customHeight="1" spans="1:23">
      <c r="A924" s="89" t="s">
        <v>25</v>
      </c>
      <c r="B924" s="90">
        <v>46129</v>
      </c>
      <c r="C924" s="91" t="str">
        <f t="shared" si="28"/>
        <v>4月第3周</v>
      </c>
      <c r="D924" s="89" t="s">
        <v>446</v>
      </c>
      <c r="E924" s="89" t="str">
        <f t="shared" si="29"/>
        <v>4月第3周--周5</v>
      </c>
      <c r="F924" s="89" t="s">
        <v>27</v>
      </c>
      <c r="G924" s="89" t="s">
        <v>104</v>
      </c>
      <c r="H924" s="92" t="str">
        <f>_xlfn.XLOOKUP(O924,匹配表1065!T:T,匹配表1065!W:W)</f>
        <v>济南市</v>
      </c>
      <c r="I924" s="89" t="str">
        <f>_xlfn.XLOOKUP(O924,匹配表1065!T:T,匹配表1065!X:X)</f>
        <v>PME2025</v>
      </c>
      <c r="J924" s="89" t="s">
        <v>111</v>
      </c>
      <c r="K924" s="89" cm="1">
        <f ca="1" t="array" ref="K924:L924">_xlfn.XLOOKUP(J924,匹配表1065!Y:Y,匹配表1065!AA:AB)</f>
        <v>30</v>
      </c>
      <c r="L924" s="89" t="str">
        <v>3个月以上</v>
      </c>
      <c r="M924" s="92" t="s">
        <v>35</v>
      </c>
      <c r="N924" s="89">
        <v>1</v>
      </c>
      <c r="O924" s="93" t="str">
        <f>_xlfn.XLOOKUP(P924,匹配表1065!U:U,匹配表1065!T:T)</f>
        <v>HO00001400</v>
      </c>
      <c r="P924" s="89" t="s">
        <v>112</v>
      </c>
      <c r="Q924" s="89" t="s">
        <v>113</v>
      </c>
      <c r="R924" s="89" t="str">
        <f>_xlfn.XLOOKUP(Q924,匹配表1065!L:L,匹配表1065!O:O)</f>
        <v>B</v>
      </c>
      <c r="S924" s="93" t="str">
        <f>IFERROR(_xlfn.XLOOKUP(Q924,匹配表1065!AI:AI,匹配表1065!AJ:AJ),"绿标")</f>
        <v>红标</v>
      </c>
      <c r="T924" s="93" t="str" cm="1">
        <f t="array" ref="T924:U924">_xlfn.XLOOKUP(Q924,匹配表1065!L:L,匹配表1065!M:N)</f>
        <v>抑郁焦虑</v>
      </c>
      <c r="U924" s="94" t="str">
        <v>神经内科</v>
      </c>
      <c r="V924" s="95" t="s">
        <v>58</v>
      </c>
      <c r="W924" s="93">
        <f>_xlfn.XLOOKUP(M924,匹配表1065!D:D,匹配表1065!F:F)*N924</f>
        <v>4</v>
      </c>
    </row>
    <row r="925" customHeight="1" spans="1:23">
      <c r="A925" s="89" t="s">
        <v>25</v>
      </c>
      <c r="B925" s="90">
        <v>46129</v>
      </c>
      <c r="C925" s="91" t="str">
        <f t="shared" si="28"/>
        <v>4月第3周</v>
      </c>
      <c r="D925" s="89" t="s">
        <v>446</v>
      </c>
      <c r="E925" s="89" t="str">
        <f t="shared" si="29"/>
        <v>4月第3周--周5</v>
      </c>
      <c r="F925" s="89" t="s">
        <v>27</v>
      </c>
      <c r="G925" s="89" t="s">
        <v>104</v>
      </c>
      <c r="H925" s="92" t="str">
        <f>_xlfn.XLOOKUP(O925,匹配表1065!T:T,匹配表1065!W:W)</f>
        <v>聊城市</v>
      </c>
      <c r="I925" s="89" t="str">
        <f>_xlfn.XLOOKUP(O925,匹配表1065!T:T,匹配表1065!X:X)</f>
        <v>PME2046</v>
      </c>
      <c r="J925" s="89" t="s">
        <v>108</v>
      </c>
      <c r="K925" s="89" cm="1">
        <f ca="1" t="array" ref="K925:L925">_xlfn.XLOOKUP(J925,匹配表1065!Y:Y,匹配表1065!AA:AB)</f>
        <v>8</v>
      </c>
      <c r="L925" s="89" t="str">
        <v>3个月以上</v>
      </c>
      <c r="M925" s="92" t="s">
        <v>30</v>
      </c>
      <c r="N925" s="89">
        <v>1</v>
      </c>
      <c r="O925" s="93" t="str">
        <f>_xlfn.XLOOKUP(P925,匹配表1065!U:U,匹配表1065!T:T)</f>
        <v>HO00001415</v>
      </c>
      <c r="P925" s="89" t="s">
        <v>109</v>
      </c>
      <c r="Q925" s="89" t="s">
        <v>317</v>
      </c>
      <c r="R925" s="89" t="str">
        <f>_xlfn.XLOOKUP(Q925,匹配表1065!L:L,匹配表1065!O:O)</f>
        <v>A</v>
      </c>
      <c r="S925" s="93" t="str">
        <f>IFERROR(_xlfn.XLOOKUP(Q925,匹配表1065!AI:AI,匹配表1065!AJ:AJ),"绿标")</f>
        <v>绿标</v>
      </c>
      <c r="T925" s="93" t="str" cm="1">
        <f t="array" ref="T925:U925">_xlfn.XLOOKUP(Q925,匹配表1065!L:L,匹配表1065!M:N)</f>
        <v>头痛</v>
      </c>
      <c r="U925" s="94" t="str">
        <v>神经内科</v>
      </c>
      <c r="V925" s="95" t="s">
        <v>42</v>
      </c>
      <c r="W925" s="93">
        <f>_xlfn.XLOOKUP(M925,匹配表1065!D:D,匹配表1065!F:F)*N925</f>
        <v>12</v>
      </c>
    </row>
    <row r="926" customHeight="1" spans="1:23">
      <c r="A926" s="89" t="s">
        <v>25</v>
      </c>
      <c r="B926" s="90">
        <v>46129</v>
      </c>
      <c r="C926" s="91" t="str">
        <f t="shared" si="28"/>
        <v>4月第3周</v>
      </c>
      <c r="D926" s="89" t="s">
        <v>446</v>
      </c>
      <c r="E926" s="89" t="str">
        <f t="shared" si="29"/>
        <v>4月第3周--周5</v>
      </c>
      <c r="F926" s="89" t="s">
        <v>27</v>
      </c>
      <c r="G926" s="89" t="s">
        <v>104</v>
      </c>
      <c r="H926" s="92" t="str">
        <f>_xlfn.XLOOKUP(O926,匹配表1065!T:T,匹配表1065!W:W)</f>
        <v>济南市</v>
      </c>
      <c r="I926" s="89" t="str">
        <f>_xlfn.XLOOKUP(O926,匹配表1065!T:T,匹配表1065!X:X)</f>
        <v>PME2024</v>
      </c>
      <c r="J926" s="89" t="s">
        <v>125</v>
      </c>
      <c r="K926" s="89" cm="1">
        <f ca="1" t="array" ref="K926:L926">_xlfn.XLOOKUP(J926,匹配表1065!Y:Y,匹配表1065!AA:AB)</f>
        <v>9</v>
      </c>
      <c r="L926" s="89" t="str">
        <v>3个月以上</v>
      </c>
      <c r="M926" s="92" t="s">
        <v>30</v>
      </c>
      <c r="N926" s="89">
        <v>1</v>
      </c>
      <c r="O926" s="93" t="str">
        <f>_xlfn.XLOOKUP(P926,匹配表1065!U:U,匹配表1065!T:T)</f>
        <v>HO00001404</v>
      </c>
      <c r="P926" s="89" t="s">
        <v>126</v>
      </c>
      <c r="Q926" s="89" t="s">
        <v>127</v>
      </c>
      <c r="R926" s="89" t="str">
        <f>_xlfn.XLOOKUP(Q926,匹配表1065!L:L,匹配表1065!O:O)</f>
        <v>A</v>
      </c>
      <c r="S926" s="93" t="str">
        <f>IFERROR(_xlfn.XLOOKUP(Q926,匹配表1065!AI:AI,匹配表1065!AJ:AJ),"绿标")</f>
        <v>红标</v>
      </c>
      <c r="T926" s="93" t="str" cm="1">
        <f t="array" ref="T926:U926">_xlfn.XLOOKUP(Q926,匹配表1065!L:L,匹配表1065!M:N)</f>
        <v>头痛</v>
      </c>
      <c r="U926" s="94" t="str">
        <v>神经内科</v>
      </c>
      <c r="V926" s="95" t="s">
        <v>33</v>
      </c>
      <c r="W926" s="93">
        <f>_xlfn.XLOOKUP(M926,匹配表1065!D:D,匹配表1065!F:F)*N926</f>
        <v>12</v>
      </c>
    </row>
    <row r="927" customHeight="1" spans="1:23">
      <c r="A927" s="89" t="s">
        <v>25</v>
      </c>
      <c r="B927" s="90">
        <v>46129</v>
      </c>
      <c r="C927" s="91" t="str">
        <f t="shared" si="28"/>
        <v>4月第3周</v>
      </c>
      <c r="D927" s="89" t="s">
        <v>446</v>
      </c>
      <c r="E927" s="89" t="str">
        <f t="shared" si="29"/>
        <v>4月第3周--周5</v>
      </c>
      <c r="F927" s="89" t="s">
        <v>27</v>
      </c>
      <c r="G927" s="89" t="s">
        <v>104</v>
      </c>
      <c r="H927" s="92" t="str">
        <f>_xlfn.XLOOKUP(O927,匹配表1065!T:T,匹配表1065!W:W)</f>
        <v>济南市</v>
      </c>
      <c r="I927" s="89" t="str">
        <f>_xlfn.XLOOKUP(O927,匹配表1065!T:T,匹配表1065!X:X)</f>
        <v>PME2024</v>
      </c>
      <c r="J927" s="89" t="s">
        <v>125</v>
      </c>
      <c r="K927" s="89" cm="1">
        <f ca="1" t="array" ref="K927:L927">_xlfn.XLOOKUP(J927,匹配表1065!Y:Y,匹配表1065!AA:AB)</f>
        <v>9</v>
      </c>
      <c r="L927" s="89" t="str">
        <v>3个月以上</v>
      </c>
      <c r="M927" s="92" t="s">
        <v>35</v>
      </c>
      <c r="N927" s="89">
        <v>1</v>
      </c>
      <c r="O927" s="93" t="str">
        <f>_xlfn.XLOOKUP(P927,匹配表1065!U:U,匹配表1065!T:T)</f>
        <v>HO00001404</v>
      </c>
      <c r="P927" s="89" t="s">
        <v>126</v>
      </c>
      <c r="Q927" s="89" t="s">
        <v>414</v>
      </c>
      <c r="R927" s="89" t="str">
        <f>_xlfn.XLOOKUP(Q927,匹配表1065!L:L,匹配表1065!O:O)</f>
        <v>B</v>
      </c>
      <c r="S927" s="93" t="str">
        <f>IFERROR(_xlfn.XLOOKUP(Q927,匹配表1065!AI:AI,匹配表1065!AJ:AJ),"绿标")</f>
        <v>绿标</v>
      </c>
      <c r="T927" s="93" t="str" cm="1">
        <f t="array" ref="T927:U927">_xlfn.XLOOKUP(Q927,匹配表1065!L:L,匹配表1065!M:N)</f>
        <v>其他</v>
      </c>
      <c r="U927" s="94" t="str">
        <v>神经内科</v>
      </c>
      <c r="V927" s="95" t="s">
        <v>33</v>
      </c>
      <c r="W927" s="93">
        <f>_xlfn.XLOOKUP(M927,匹配表1065!D:D,匹配表1065!F:F)*N927</f>
        <v>4</v>
      </c>
    </row>
    <row r="928" customHeight="1" spans="1:23">
      <c r="A928" s="89" t="s">
        <v>25</v>
      </c>
      <c r="B928" s="90">
        <v>46129</v>
      </c>
      <c r="C928" s="91" t="str">
        <f t="shared" si="28"/>
        <v>4月第3周</v>
      </c>
      <c r="D928" s="89" t="s">
        <v>446</v>
      </c>
      <c r="E928" s="89" t="str">
        <f t="shared" si="29"/>
        <v>4月第3周--周5</v>
      </c>
      <c r="F928" s="89" t="s">
        <v>27</v>
      </c>
      <c r="G928" s="89" t="s">
        <v>104</v>
      </c>
      <c r="H928" s="92" t="str">
        <f>_xlfn.XLOOKUP(O928,匹配表1065!T:T,匹配表1065!W:W)</f>
        <v>济南市</v>
      </c>
      <c r="I928" s="89" t="str">
        <f>_xlfn.XLOOKUP(O928,匹配表1065!T:T,匹配表1065!X:X)</f>
        <v>PME2026</v>
      </c>
      <c r="J928" s="89" t="s">
        <v>116</v>
      </c>
      <c r="K928" s="89" cm="1">
        <f ca="1" t="array" ref="K928:L928">_xlfn.XLOOKUP(J928,匹配表1065!Y:Y,匹配表1065!AA:AB)</f>
        <v>13</v>
      </c>
      <c r="L928" s="89" t="str">
        <v>3个月以上</v>
      </c>
      <c r="M928" s="92" t="s">
        <v>55</v>
      </c>
      <c r="N928" s="89">
        <v>1</v>
      </c>
      <c r="O928" s="93" t="str">
        <f>_xlfn.XLOOKUP(P928,匹配表1065!U:U,匹配表1065!T:T)</f>
        <v>HO00001409</v>
      </c>
      <c r="P928" s="89" t="s">
        <v>117</v>
      </c>
      <c r="Q928" s="89" t="s">
        <v>554</v>
      </c>
      <c r="R928" s="89" t="str">
        <f>_xlfn.XLOOKUP(Q928,匹配表1065!L:L,匹配表1065!O:O)</f>
        <v>B</v>
      </c>
      <c r="S928" s="93" t="str">
        <f>IFERROR(_xlfn.XLOOKUP(Q928,匹配表1065!AI:AI,匹配表1065!AJ:AJ),"绿标")</f>
        <v>红标</v>
      </c>
      <c r="T928" s="93" t="str" cm="1">
        <f t="array" ref="T928:U928">_xlfn.XLOOKUP(Q928,匹配表1065!L:L,匹配表1065!M:N)</f>
        <v>脑血管</v>
      </c>
      <c r="U928" s="94" t="str">
        <v>神经内科</v>
      </c>
      <c r="V928" s="95" t="s">
        <v>67</v>
      </c>
      <c r="W928" s="93">
        <f>_xlfn.XLOOKUP(M928,匹配表1065!D:D,匹配表1065!F:F)*N928</f>
        <v>8</v>
      </c>
    </row>
    <row r="929" customHeight="1" spans="1:23">
      <c r="A929" s="89" t="s">
        <v>25</v>
      </c>
      <c r="B929" s="90">
        <v>46129</v>
      </c>
      <c r="C929" s="91" t="str">
        <f t="shared" si="28"/>
        <v>4月第3周</v>
      </c>
      <c r="D929" s="89" t="s">
        <v>446</v>
      </c>
      <c r="E929" s="89" t="str">
        <f t="shared" si="29"/>
        <v>4月第3周--周5</v>
      </c>
      <c r="F929" s="89" t="s">
        <v>27</v>
      </c>
      <c r="G929" s="89" t="s">
        <v>104</v>
      </c>
      <c r="H929" s="92" t="str">
        <f>_xlfn.XLOOKUP(O929,匹配表1065!T:T,匹配表1065!W:W)</f>
        <v>临沂市</v>
      </c>
      <c r="I929" s="89" t="str">
        <f>_xlfn.XLOOKUP(O929,匹配表1065!T:T,匹配表1065!X:X)</f>
        <v>PME2045</v>
      </c>
      <c r="J929" s="89" t="s">
        <v>116</v>
      </c>
      <c r="K929" s="89" cm="1">
        <f ca="1" t="array" ref="K929:L929">_xlfn.XLOOKUP(J929,匹配表1065!Y:Y,匹配表1065!AA:AB)</f>
        <v>13</v>
      </c>
      <c r="L929" s="89" t="str">
        <v>3个月以上</v>
      </c>
      <c r="M929" s="92" t="s">
        <v>30</v>
      </c>
      <c r="N929" s="89">
        <v>1</v>
      </c>
      <c r="O929" s="93" t="str">
        <f>_xlfn.XLOOKUP(P929,匹配表1065!U:U,匹配表1065!T:T)</f>
        <v>HO00001523</v>
      </c>
      <c r="P929" s="89" t="s">
        <v>238</v>
      </c>
      <c r="Q929" s="89" t="s">
        <v>555</v>
      </c>
      <c r="R929" s="89" t="str">
        <f>_xlfn.XLOOKUP(Q929,匹配表1065!L:L,匹配表1065!O:O)</f>
        <v>A</v>
      </c>
      <c r="S929" s="93" t="str">
        <f>IFERROR(_xlfn.XLOOKUP(Q929,匹配表1065!AI:AI,匹配表1065!AJ:AJ),"绿标")</f>
        <v>绿标</v>
      </c>
      <c r="T929" s="93" t="str" cm="1">
        <f t="array" ref="T929:U929">_xlfn.XLOOKUP(Q929,匹配表1065!L:L,匹配表1065!M:N)</f>
        <v>头痛</v>
      </c>
      <c r="U929" s="94" t="str">
        <v>神经内科</v>
      </c>
      <c r="V929" s="95" t="s">
        <v>67</v>
      </c>
      <c r="W929" s="93">
        <f>_xlfn.XLOOKUP(M929,匹配表1065!D:D,匹配表1065!F:F)*N929</f>
        <v>12</v>
      </c>
    </row>
    <row r="930" customHeight="1" spans="1:23">
      <c r="A930" s="89" t="s">
        <v>25</v>
      </c>
      <c r="B930" s="90">
        <v>46129</v>
      </c>
      <c r="C930" s="91" t="str">
        <f t="shared" si="28"/>
        <v>4月第3周</v>
      </c>
      <c r="D930" s="89" t="s">
        <v>446</v>
      </c>
      <c r="E930" s="89" t="str">
        <f t="shared" si="29"/>
        <v>4月第3周--周5</v>
      </c>
      <c r="F930" s="89" t="s">
        <v>27</v>
      </c>
      <c r="G930" s="89" t="s">
        <v>104</v>
      </c>
      <c r="H930" s="92" t="str">
        <f>_xlfn.XLOOKUP(O930,匹配表1065!T:T,匹配表1065!W:W)</f>
        <v>东营市</v>
      </c>
      <c r="I930" s="89" t="str">
        <f>_xlfn.XLOOKUP(O930,匹配表1065!T:T,匹配表1065!X:X)</f>
        <v>PME2028</v>
      </c>
      <c r="J930" s="89" t="s">
        <v>121</v>
      </c>
      <c r="K930" s="89" cm="1">
        <f ca="1" t="array" ref="K930:L930">_xlfn.XLOOKUP(J930,匹配表1065!Y:Y,匹配表1065!AA:AB)</f>
        <v>26</v>
      </c>
      <c r="L930" s="89" t="str">
        <v>3个月以上</v>
      </c>
      <c r="M930" s="92" t="s">
        <v>30</v>
      </c>
      <c r="N930" s="89">
        <v>1</v>
      </c>
      <c r="O930" s="93" t="str">
        <f>_xlfn.XLOOKUP(P930,匹配表1065!U:U,匹配表1065!T:T)</f>
        <v>HO00001421</v>
      </c>
      <c r="P930" s="89" t="s">
        <v>122</v>
      </c>
      <c r="Q930" s="89" t="s">
        <v>313</v>
      </c>
      <c r="R930" s="89" t="str">
        <f>_xlfn.XLOOKUP(Q930,匹配表1065!L:L,匹配表1065!O:O)</f>
        <v>B</v>
      </c>
      <c r="S930" s="93" t="str">
        <f>IFERROR(_xlfn.XLOOKUP(Q930,匹配表1065!AI:AI,匹配表1065!AJ:AJ),"绿标")</f>
        <v>绿标</v>
      </c>
      <c r="T930" s="93" t="str" cm="1">
        <f t="array" ref="T930:U930">_xlfn.XLOOKUP(Q930,匹配表1065!L:L,匹配表1065!M:N)</f>
        <v>脑血管</v>
      </c>
      <c r="U930" s="94" t="str">
        <v>神经内科</v>
      </c>
      <c r="V930" s="95" t="s">
        <v>42</v>
      </c>
      <c r="W930" s="93">
        <f>_xlfn.XLOOKUP(M930,匹配表1065!D:D,匹配表1065!F:F)*N930</f>
        <v>12</v>
      </c>
    </row>
    <row r="931" customHeight="1" spans="1:23">
      <c r="A931" s="89" t="s">
        <v>25</v>
      </c>
      <c r="B931" s="90">
        <v>46129</v>
      </c>
      <c r="C931" s="91" t="str">
        <f t="shared" si="28"/>
        <v>4月第3周</v>
      </c>
      <c r="D931" s="89" t="s">
        <v>446</v>
      </c>
      <c r="E931" s="89" t="str">
        <f t="shared" si="29"/>
        <v>4月第3周--周5</v>
      </c>
      <c r="F931" s="89" t="s">
        <v>27</v>
      </c>
      <c r="G931" s="89" t="s">
        <v>104</v>
      </c>
      <c r="H931" s="92" t="str">
        <f>_xlfn.XLOOKUP(O931,匹配表1065!T:T,匹配表1065!W:W)</f>
        <v>东营市</v>
      </c>
      <c r="I931" s="89" t="str">
        <f>_xlfn.XLOOKUP(O931,匹配表1065!T:T,匹配表1065!X:X)</f>
        <v>PME2028</v>
      </c>
      <c r="J931" s="89" t="s">
        <v>121</v>
      </c>
      <c r="K931" s="89" cm="1">
        <f ca="1" t="array" ref="K931:L931">_xlfn.XLOOKUP(J931,匹配表1065!Y:Y,匹配表1065!AA:AB)</f>
        <v>26</v>
      </c>
      <c r="L931" s="89" t="str">
        <v>3个月以上</v>
      </c>
      <c r="M931" s="92" t="s">
        <v>30</v>
      </c>
      <c r="N931" s="89">
        <v>1</v>
      </c>
      <c r="O931" s="93" t="str">
        <f>_xlfn.XLOOKUP(P931,匹配表1065!U:U,匹配表1065!T:T)</f>
        <v>HO00001421</v>
      </c>
      <c r="P931" s="89" t="s">
        <v>122</v>
      </c>
      <c r="Q931" s="89" t="s">
        <v>328</v>
      </c>
      <c r="R931" s="89" t="str">
        <f>_xlfn.XLOOKUP(Q931,匹配表1065!L:L,匹配表1065!O:O)</f>
        <v>B</v>
      </c>
      <c r="S931" s="93" t="str">
        <f>IFERROR(_xlfn.XLOOKUP(Q931,匹配表1065!AI:AI,匹配表1065!AJ:AJ),"绿标")</f>
        <v>绿标</v>
      </c>
      <c r="T931" s="93" t="str" cm="1">
        <f t="array" ref="T931:U931">_xlfn.XLOOKUP(Q931,匹配表1065!L:L,匹配表1065!M:N)</f>
        <v>抑郁焦虑</v>
      </c>
      <c r="U931" s="94" t="str">
        <v>神经内科</v>
      </c>
      <c r="V931" s="95" t="s">
        <v>33</v>
      </c>
      <c r="W931" s="93">
        <f>_xlfn.XLOOKUP(M931,匹配表1065!D:D,匹配表1065!F:F)*N931</f>
        <v>12</v>
      </c>
    </row>
    <row r="932" customHeight="1" spans="1:23">
      <c r="A932" s="89" t="s">
        <v>25</v>
      </c>
      <c r="B932" s="90">
        <v>46129</v>
      </c>
      <c r="C932" s="91" t="str">
        <f t="shared" si="28"/>
        <v>4月第3周</v>
      </c>
      <c r="D932" s="89" t="s">
        <v>446</v>
      </c>
      <c r="E932" s="89" t="str">
        <f t="shared" si="29"/>
        <v>4月第3周--周5</v>
      </c>
      <c r="F932" s="89" t="s">
        <v>27</v>
      </c>
      <c r="G932" s="89" t="s">
        <v>104</v>
      </c>
      <c r="H932" s="92" t="str">
        <f>_xlfn.XLOOKUP(O932,匹配表1065!T:T,匹配表1065!W:W)</f>
        <v>济南市</v>
      </c>
      <c r="I932" s="89" t="str">
        <f>_xlfn.XLOOKUP(O932,匹配表1065!T:T,匹配表1065!X:X)</f>
        <v>PME2025</v>
      </c>
      <c r="J932" s="89" t="s">
        <v>128</v>
      </c>
      <c r="K932" s="89" cm="1">
        <f ca="1" t="array" ref="K932:L932">_xlfn.XLOOKUP(J932,匹配表1065!Y:Y,匹配表1065!AA:AB)</f>
        <v>13</v>
      </c>
      <c r="L932" s="89" t="str">
        <v>3个月以上</v>
      </c>
      <c r="M932" s="92" t="s">
        <v>35</v>
      </c>
      <c r="N932" s="89">
        <v>1</v>
      </c>
      <c r="O932" s="93" t="str">
        <f>_xlfn.XLOOKUP(P932,匹配表1065!U:U,匹配表1065!T:T)</f>
        <v>HO00001400</v>
      </c>
      <c r="P932" s="89" t="s">
        <v>112</v>
      </c>
      <c r="Q932" s="89" t="s">
        <v>556</v>
      </c>
      <c r="R932" s="89" t="str">
        <f>_xlfn.XLOOKUP(Q932,匹配表1065!L:L,匹配表1065!O:O)</f>
        <v>D</v>
      </c>
      <c r="S932" s="93" t="str">
        <f>IFERROR(_xlfn.XLOOKUP(Q932,匹配表1065!AI:AI,匹配表1065!AJ:AJ),"绿标")</f>
        <v>绿标</v>
      </c>
      <c r="T932" s="93" t="str" cm="1">
        <f t="array" ref="T932:U932">_xlfn.XLOOKUP(Q932,匹配表1065!L:L,匹配表1065!M:N)</f>
        <v>抑郁焦虑</v>
      </c>
      <c r="U932" s="94" t="str">
        <v>精神心理科</v>
      </c>
      <c r="V932" s="95" t="s">
        <v>58</v>
      </c>
      <c r="W932" s="93">
        <f>_xlfn.XLOOKUP(M932,匹配表1065!D:D,匹配表1065!F:F)*N932</f>
        <v>4</v>
      </c>
    </row>
    <row r="933" customHeight="1" spans="1:23">
      <c r="A933" s="89" t="s">
        <v>25</v>
      </c>
      <c r="B933" s="90">
        <v>46129</v>
      </c>
      <c r="C933" s="91" t="str">
        <f t="shared" si="28"/>
        <v>4月第3周</v>
      </c>
      <c r="D933" s="89" t="s">
        <v>446</v>
      </c>
      <c r="E933" s="89" t="str">
        <f t="shared" si="29"/>
        <v>4月第3周--周5</v>
      </c>
      <c r="F933" s="89" t="s">
        <v>27</v>
      </c>
      <c r="G933" s="89" t="s">
        <v>104</v>
      </c>
      <c r="H933" s="92" t="str">
        <f>_xlfn.XLOOKUP(O933,匹配表1065!T:T,匹配表1065!W:W)</f>
        <v>济南市</v>
      </c>
      <c r="I933" s="89" t="str">
        <f>_xlfn.XLOOKUP(O933,匹配表1065!T:T,匹配表1065!X:X)</f>
        <v>PME2029</v>
      </c>
      <c r="J933" s="89" t="s">
        <v>128</v>
      </c>
      <c r="K933" s="89" cm="1">
        <f ca="1" t="array" ref="K933:L933">_xlfn.XLOOKUP(J933,匹配表1065!Y:Y,匹配表1065!AA:AB)</f>
        <v>13</v>
      </c>
      <c r="L933" s="89" t="str">
        <v>3个月以上</v>
      </c>
      <c r="M933" s="92" t="s">
        <v>55</v>
      </c>
      <c r="N933" s="89">
        <v>1</v>
      </c>
      <c r="O933" s="93" t="str">
        <f>_xlfn.XLOOKUP(P933,匹配表1065!U:U,匹配表1065!T:T)</f>
        <v>HO00001403</v>
      </c>
      <c r="P933" s="89" t="s">
        <v>329</v>
      </c>
      <c r="Q933" s="89" t="s">
        <v>505</v>
      </c>
      <c r="R933" s="89" t="str">
        <f>_xlfn.XLOOKUP(Q933,匹配表1065!L:L,匹配表1065!O:O)</f>
        <v>B</v>
      </c>
      <c r="S933" s="93" t="str">
        <f>IFERROR(_xlfn.XLOOKUP(Q933,匹配表1065!AI:AI,匹配表1065!AJ:AJ),"绿标")</f>
        <v>绿标</v>
      </c>
      <c r="T933" s="93" t="str" cm="1">
        <f t="array" ref="T933:U933">_xlfn.XLOOKUP(Q933,匹配表1065!L:L,匹配表1065!M:N)</f>
        <v>脑血管</v>
      </c>
      <c r="U933" s="94" t="str">
        <v>神经内科</v>
      </c>
      <c r="V933" s="95" t="s">
        <v>33</v>
      </c>
      <c r="W933" s="93">
        <f>_xlfn.XLOOKUP(M933,匹配表1065!D:D,匹配表1065!F:F)*N933</f>
        <v>8</v>
      </c>
    </row>
    <row r="934" customHeight="1" spans="1:23">
      <c r="A934" s="89" t="s">
        <v>25</v>
      </c>
      <c r="B934" s="90">
        <v>46129</v>
      </c>
      <c r="C934" s="91" t="str">
        <f t="shared" si="28"/>
        <v>4月第3周</v>
      </c>
      <c r="D934" s="89" t="s">
        <v>446</v>
      </c>
      <c r="E934" s="89" t="str">
        <f t="shared" si="29"/>
        <v>4月第3周--周5</v>
      </c>
      <c r="F934" s="89" t="s">
        <v>27</v>
      </c>
      <c r="G934" s="89" t="s">
        <v>104</v>
      </c>
      <c r="H934" s="92" t="str">
        <f>_xlfn.XLOOKUP(O934,匹配表1065!T:T,匹配表1065!W:W)</f>
        <v>济南市</v>
      </c>
      <c r="I934" s="89" t="str">
        <f>_xlfn.XLOOKUP(O934,匹配表1065!T:T,匹配表1065!X:X)</f>
        <v>PME2025</v>
      </c>
      <c r="J934" s="89" t="s">
        <v>128</v>
      </c>
      <c r="K934" s="89" cm="1">
        <f ca="1" t="array" ref="K934:L934">_xlfn.XLOOKUP(J934,匹配表1065!Y:Y,匹配表1065!AA:AB)</f>
        <v>13</v>
      </c>
      <c r="L934" s="89" t="str">
        <v>3个月以上</v>
      </c>
      <c r="M934" s="92" t="s">
        <v>35</v>
      </c>
      <c r="N934" s="89">
        <v>2</v>
      </c>
      <c r="O934" s="93" t="str">
        <f>_xlfn.XLOOKUP(P934,匹配表1065!U:U,匹配表1065!T:T)</f>
        <v>HO00001400</v>
      </c>
      <c r="P934" s="89" t="s">
        <v>112</v>
      </c>
      <c r="Q934" s="89" t="s">
        <v>131</v>
      </c>
      <c r="R934" s="89" t="str">
        <f>_xlfn.XLOOKUP(Q934,匹配表1065!L:L,匹配表1065!O:O)</f>
        <v>B</v>
      </c>
      <c r="S934" s="93" t="str">
        <f>IFERROR(_xlfn.XLOOKUP(Q934,匹配表1065!AI:AI,匹配表1065!AJ:AJ),"绿标")</f>
        <v>红标</v>
      </c>
      <c r="T934" s="93" t="str" cm="1">
        <f t="array" ref="T934:U934">_xlfn.XLOOKUP(Q934,匹配表1065!L:L,匹配表1065!M:N)</f>
        <v>脑血管</v>
      </c>
      <c r="U934" s="94" t="str">
        <v>神经内科</v>
      </c>
      <c r="V934" s="95" t="s">
        <v>58</v>
      </c>
      <c r="W934" s="93">
        <f>_xlfn.XLOOKUP(M934,匹配表1065!D:D,匹配表1065!F:F)*N934</f>
        <v>8</v>
      </c>
    </row>
    <row r="935" customHeight="1" spans="1:23">
      <c r="A935" s="89" t="s">
        <v>25</v>
      </c>
      <c r="B935" s="90">
        <v>46131</v>
      </c>
      <c r="C935" s="91" t="str">
        <f t="shared" si="28"/>
        <v>4月第3周</v>
      </c>
      <c r="D935" s="89" t="s">
        <v>557</v>
      </c>
      <c r="E935" s="89" t="str">
        <f t="shared" si="29"/>
        <v>4月第4周--周7</v>
      </c>
      <c r="F935" s="89" t="s">
        <v>27</v>
      </c>
      <c r="G935" s="89" t="s">
        <v>63</v>
      </c>
      <c r="H935" s="92" t="str">
        <f>_xlfn.XLOOKUP(O935,匹配表1065!T:T,匹配表1065!W:W)</f>
        <v>南京市</v>
      </c>
      <c r="I935" s="89" t="str">
        <f>_xlfn.XLOOKUP(O935,匹配表1065!T:T,匹配表1065!X:X)</f>
        <v>PME2001</v>
      </c>
      <c r="J935" s="89" t="s">
        <v>64</v>
      </c>
      <c r="K935" s="89" cm="1">
        <f ca="1" t="array" ref="K935:L935">_xlfn.XLOOKUP(J935,匹配表1065!Y:Y,匹配表1065!AA:AB)</f>
        <v>31</v>
      </c>
      <c r="L935" s="89" t="str">
        <v>3个月以上</v>
      </c>
      <c r="M935" s="92" t="s">
        <v>35</v>
      </c>
      <c r="N935" s="89">
        <v>1</v>
      </c>
      <c r="O935" s="93" t="str">
        <f>_xlfn.XLOOKUP(P935,匹配表1065!U:U,匹配表1065!T:T)</f>
        <v>HO00000958</v>
      </c>
      <c r="P935" s="89" t="s">
        <v>65</v>
      </c>
      <c r="Q935" s="89" t="s">
        <v>69</v>
      </c>
      <c r="R935" s="89" t="str">
        <f>_xlfn.XLOOKUP(Q935,匹配表1065!L:L,匹配表1065!O:O)</f>
        <v>C</v>
      </c>
      <c r="S935" s="93" t="str">
        <f>IFERROR(_xlfn.XLOOKUP(Q935,匹配表1065!AI:AI,匹配表1065!AJ:AJ),"绿标")</f>
        <v>绿标</v>
      </c>
      <c r="T935" s="93" t="str" cm="1">
        <f t="array" ref="T935:U935">_xlfn.XLOOKUP(Q935,匹配表1065!L:L,匹配表1065!M:N)</f>
        <v>眩晕</v>
      </c>
      <c r="U935" s="94" t="str">
        <v>耳鼻喉科</v>
      </c>
      <c r="V935" s="95" t="s">
        <v>70</v>
      </c>
      <c r="W935" s="93">
        <f>_xlfn.XLOOKUP(M935,匹配表1065!D:D,匹配表1065!F:F)*N935</f>
        <v>4</v>
      </c>
    </row>
    <row r="936" customHeight="1" spans="1:23">
      <c r="A936" s="89" t="s">
        <v>25</v>
      </c>
      <c r="B936" s="90">
        <v>46131</v>
      </c>
      <c r="C936" s="91" t="str">
        <f t="shared" si="28"/>
        <v>4月第3周</v>
      </c>
      <c r="D936" s="89" t="s">
        <v>557</v>
      </c>
      <c r="E936" s="89" t="str">
        <f t="shared" si="29"/>
        <v>4月第4周--周7</v>
      </c>
      <c r="F936" s="89" t="s">
        <v>27</v>
      </c>
      <c r="G936" s="89" t="s">
        <v>63</v>
      </c>
      <c r="H936" s="92" t="str">
        <f>_xlfn.XLOOKUP(O936,匹配表1065!T:T,匹配表1065!W:W)</f>
        <v>徐州市</v>
      </c>
      <c r="I936" s="89" t="str">
        <f>_xlfn.XLOOKUP(O936,匹配表1065!T:T,匹配表1065!X:X)</f>
        <v>PME2008</v>
      </c>
      <c r="J936" s="89" t="s">
        <v>81</v>
      </c>
      <c r="K936" s="89" cm="1">
        <f ca="1" t="array" ref="K936:L936">_xlfn.XLOOKUP(J936,匹配表1065!Y:Y,匹配表1065!AA:AB)</f>
        <v>19</v>
      </c>
      <c r="L936" s="89" t="str">
        <v>3个月以上</v>
      </c>
      <c r="M936" s="92" t="s">
        <v>35</v>
      </c>
      <c r="N936" s="89">
        <v>1</v>
      </c>
      <c r="O936" s="93" t="str">
        <f>_xlfn.XLOOKUP(P936,匹配表1065!U:U,匹配表1065!T:T)</f>
        <v>HO00000989</v>
      </c>
      <c r="P936" s="89" t="s">
        <v>214</v>
      </c>
      <c r="Q936" s="89" t="s">
        <v>215</v>
      </c>
      <c r="R936" s="89" t="str">
        <f>_xlfn.XLOOKUP(Q936,匹配表1065!L:L,匹配表1065!O:O)</f>
        <v>A</v>
      </c>
      <c r="S936" s="93" t="str">
        <f>IFERROR(_xlfn.XLOOKUP(Q936,匹配表1065!AI:AI,匹配表1065!AJ:AJ),"绿标")</f>
        <v>红标</v>
      </c>
      <c r="T936" s="93" t="str" cm="1">
        <f t="array" ref="T936:U936">_xlfn.XLOOKUP(Q936,匹配表1065!L:L,匹配表1065!M:N)</f>
        <v>头痛</v>
      </c>
      <c r="U936" s="94" t="str">
        <v>神经内科</v>
      </c>
      <c r="V936" s="95" t="s">
        <v>33</v>
      </c>
      <c r="W936" s="93">
        <f>_xlfn.XLOOKUP(M936,匹配表1065!D:D,匹配表1065!F:F)*N936</f>
        <v>4</v>
      </c>
    </row>
    <row r="937" customHeight="1" spans="1:23">
      <c r="A937" s="89" t="s">
        <v>25</v>
      </c>
      <c r="B937" s="90">
        <v>46131</v>
      </c>
      <c r="C937" s="91" t="str">
        <f t="shared" si="28"/>
        <v>4月第3周</v>
      </c>
      <c r="D937" s="89" t="s">
        <v>557</v>
      </c>
      <c r="E937" s="89" t="str">
        <f t="shared" si="29"/>
        <v>4月第4周--周7</v>
      </c>
      <c r="F937" s="89" t="s">
        <v>27</v>
      </c>
      <c r="G937" s="89" t="s">
        <v>63</v>
      </c>
      <c r="H937" s="92" t="str">
        <f>_xlfn.XLOOKUP(O937,匹配表1065!T:T,匹配表1065!W:W)</f>
        <v>南京市</v>
      </c>
      <c r="I937" s="89" t="str">
        <f>_xlfn.XLOOKUP(O937,匹配表1065!T:T,匹配表1065!X:X)</f>
        <v>PME2002</v>
      </c>
      <c r="J937" s="89" t="s">
        <v>84</v>
      </c>
      <c r="K937" s="89" cm="1">
        <f ca="1" t="array" ref="K937:L937">_xlfn.XLOOKUP(J937,匹配表1065!Y:Y,匹配表1065!AA:AB)</f>
        <v>31</v>
      </c>
      <c r="L937" s="89" t="str">
        <v>3个月以上</v>
      </c>
      <c r="M937" s="92" t="s">
        <v>35</v>
      </c>
      <c r="N937" s="89">
        <v>2</v>
      </c>
      <c r="O937" s="93" t="str">
        <f>_xlfn.XLOOKUP(P937,匹配表1065!U:U,匹配表1065!T:T)</f>
        <v>HO00111156</v>
      </c>
      <c r="P937" s="89" t="s">
        <v>85</v>
      </c>
      <c r="Q937" s="89" t="s">
        <v>558</v>
      </c>
      <c r="R937" s="89" t="str">
        <f>_xlfn.XLOOKUP(Q937,匹配表1065!L:L,匹配表1065!O:O)</f>
        <v>C</v>
      </c>
      <c r="S937" s="93" t="str">
        <f>IFERROR(_xlfn.XLOOKUP(Q937,匹配表1065!AI:AI,匹配表1065!AJ:AJ),"绿标")</f>
        <v>黑标</v>
      </c>
      <c r="T937" s="93" t="str" cm="1">
        <f t="array" ref="T937:U937">_xlfn.XLOOKUP(Q937,匹配表1065!L:L,匹配表1065!M:N)</f>
        <v>眩晕</v>
      </c>
      <c r="U937" s="94" t="str">
        <v>耳鼻喉科</v>
      </c>
      <c r="V937" s="95" t="s">
        <v>70</v>
      </c>
      <c r="W937" s="93">
        <f>_xlfn.XLOOKUP(M937,匹配表1065!D:D,匹配表1065!F:F)*N937</f>
        <v>8</v>
      </c>
    </row>
    <row r="938" customHeight="1" spans="1:23">
      <c r="A938" s="89" t="s">
        <v>25</v>
      </c>
      <c r="B938" s="90">
        <v>46131</v>
      </c>
      <c r="C938" s="91" t="str">
        <f t="shared" si="28"/>
        <v>4月第3周</v>
      </c>
      <c r="D938" s="89" t="s">
        <v>557</v>
      </c>
      <c r="E938" s="89" t="str">
        <f t="shared" si="29"/>
        <v>4月第4周--周7</v>
      </c>
      <c r="F938" s="89" t="s">
        <v>27</v>
      </c>
      <c r="G938" s="89" t="s">
        <v>63</v>
      </c>
      <c r="H938" s="92" t="str">
        <f>_xlfn.XLOOKUP(O938,匹配表1065!T:T,匹配表1065!W:W)</f>
        <v>南京市</v>
      </c>
      <c r="I938" s="89" t="str">
        <f>_xlfn.XLOOKUP(O938,匹配表1065!T:T,匹配表1065!X:X)</f>
        <v>PME2001</v>
      </c>
      <c r="J938" s="89" t="s">
        <v>77</v>
      </c>
      <c r="K938" s="89" cm="1">
        <f ca="1" t="array" ref="K938:L938">_xlfn.XLOOKUP(J938,匹配表1065!Y:Y,匹配表1065!AA:AB)</f>
        <v>8</v>
      </c>
      <c r="L938" s="89" t="str">
        <v>3个月以上</v>
      </c>
      <c r="M938" s="92" t="s">
        <v>35</v>
      </c>
      <c r="N938" s="89">
        <v>1</v>
      </c>
      <c r="O938" s="93" t="str">
        <f>_xlfn.XLOOKUP(P938,匹配表1065!U:U,匹配表1065!T:T)</f>
        <v>HO00000958</v>
      </c>
      <c r="P938" s="89" t="s">
        <v>65</v>
      </c>
      <c r="Q938" s="89" t="s">
        <v>216</v>
      </c>
      <c r="R938" s="89" t="str">
        <f>_xlfn.XLOOKUP(Q938,匹配表1065!L:L,匹配表1065!O:O)</f>
        <v>A</v>
      </c>
      <c r="S938" s="93" t="str">
        <f>IFERROR(_xlfn.XLOOKUP(Q938,匹配表1065!AI:AI,匹配表1065!AJ:AJ),"绿标")</f>
        <v>红标</v>
      </c>
      <c r="T938" s="93" t="str" cm="1">
        <f t="array" ref="T938:U938">_xlfn.XLOOKUP(Q938,匹配表1065!L:L,匹配表1065!M:N)</f>
        <v>头痛</v>
      </c>
      <c r="U938" s="94" t="str">
        <v>神经内科</v>
      </c>
      <c r="V938" s="95" t="s">
        <v>58</v>
      </c>
      <c r="W938" s="93">
        <f>_xlfn.XLOOKUP(M938,匹配表1065!D:D,匹配表1065!F:F)*N938</f>
        <v>4</v>
      </c>
    </row>
    <row r="939" customHeight="1" spans="1:23">
      <c r="A939" s="89" t="s">
        <v>25</v>
      </c>
      <c r="B939" s="90">
        <v>46131</v>
      </c>
      <c r="C939" s="91" t="str">
        <f t="shared" si="28"/>
        <v>4月第3周</v>
      </c>
      <c r="D939" s="89" t="s">
        <v>557</v>
      </c>
      <c r="E939" s="89" t="str">
        <f t="shared" si="29"/>
        <v>4月第4周--周7</v>
      </c>
      <c r="F939" s="89" t="s">
        <v>27</v>
      </c>
      <c r="G939" s="89" t="s">
        <v>28</v>
      </c>
      <c r="H939" s="92" t="str">
        <f>_xlfn.XLOOKUP(O939,匹配表1065!T:T,匹配表1065!W:W)</f>
        <v>南京市</v>
      </c>
      <c r="I939" s="89" t="str">
        <f>_xlfn.XLOOKUP(O939,匹配表1065!T:T,匹配表1065!X:X)</f>
        <v>PME2006</v>
      </c>
      <c r="J939" s="89" t="s">
        <v>29</v>
      </c>
      <c r="K939" s="89" cm="1">
        <f ca="1" t="array" ref="K939:L939">_xlfn.XLOOKUP(J939,匹配表1065!Y:Y,匹配表1065!AA:AB)</f>
        <v>15</v>
      </c>
      <c r="L939" s="89" t="str">
        <v>3个月以上</v>
      </c>
      <c r="M939" s="92" t="s">
        <v>55</v>
      </c>
      <c r="N939" s="89">
        <v>1</v>
      </c>
      <c r="O939" s="93" t="str">
        <f>_xlfn.XLOOKUP(P939,匹配表1065!U:U,匹配表1065!T:T)</f>
        <v>HO00000959</v>
      </c>
      <c r="P939" s="89" t="s">
        <v>196</v>
      </c>
      <c r="Q939" s="89" t="s">
        <v>268</v>
      </c>
      <c r="R939" s="89" t="str">
        <f>_xlfn.XLOOKUP(Q939,匹配表1065!L:L,匹配表1065!O:O)</f>
        <v>C</v>
      </c>
      <c r="S939" s="93" t="str">
        <f>IFERROR(_xlfn.XLOOKUP(Q939,匹配表1065!AI:AI,匹配表1065!AJ:AJ),"绿标")</f>
        <v>红标</v>
      </c>
      <c r="T939" s="93" t="str" cm="1">
        <f t="array" ref="T939:U939">_xlfn.XLOOKUP(Q939,匹配表1065!L:L,匹配表1065!M:N)</f>
        <v>眩晕</v>
      </c>
      <c r="U939" s="94" t="str">
        <v>耳鼻喉科</v>
      </c>
      <c r="V939" s="95" t="s">
        <v>70</v>
      </c>
      <c r="W939" s="93">
        <f>_xlfn.XLOOKUP(M939,匹配表1065!D:D,匹配表1065!F:F)*N939</f>
        <v>8</v>
      </c>
    </row>
    <row r="940" customHeight="1" spans="1:23">
      <c r="A940" s="89" t="s">
        <v>25</v>
      </c>
      <c r="B940" s="90">
        <v>46131</v>
      </c>
      <c r="C940" s="91" t="str">
        <f t="shared" si="28"/>
        <v>4月第3周</v>
      </c>
      <c r="D940" s="89" t="s">
        <v>557</v>
      </c>
      <c r="E940" s="89" t="str">
        <f t="shared" si="29"/>
        <v>4月第4周--周7</v>
      </c>
      <c r="F940" s="89" t="s">
        <v>27</v>
      </c>
      <c r="G940" s="89" t="s">
        <v>28</v>
      </c>
      <c r="H940" s="92" t="str">
        <f>_xlfn.XLOOKUP(O940,匹配表1065!T:T,匹配表1065!W:W)</f>
        <v>镇江市</v>
      </c>
      <c r="I940" s="89" t="str">
        <f>_xlfn.XLOOKUP(O940,匹配表1065!T:T,匹配表1065!X:X)</f>
        <v>PME2039</v>
      </c>
      <c r="J940" s="89" t="s">
        <v>39</v>
      </c>
      <c r="K940" s="89" cm="1">
        <f ca="1" t="array" ref="K940:L940">_xlfn.XLOOKUP(J940,匹配表1065!Y:Y,匹配表1065!AA:AB)</f>
        <v>7</v>
      </c>
      <c r="L940" s="89" t="str">
        <v>3个月以上</v>
      </c>
      <c r="M940" s="92" t="s">
        <v>35</v>
      </c>
      <c r="N940" s="89">
        <v>1</v>
      </c>
      <c r="O940" s="93" t="str">
        <f>_xlfn.XLOOKUP(P940,匹配表1065!U:U,匹配表1065!T:T)</f>
        <v>HO00001014</v>
      </c>
      <c r="P940" s="89" t="s">
        <v>266</v>
      </c>
      <c r="Q940" s="89" t="s">
        <v>267</v>
      </c>
      <c r="R940" s="89" t="str">
        <f>_xlfn.XLOOKUP(Q940,匹配表1065!L:L,匹配表1065!O:O)</f>
        <v>B</v>
      </c>
      <c r="S940" s="93" t="str">
        <f>IFERROR(_xlfn.XLOOKUP(Q940,匹配表1065!AI:AI,匹配表1065!AJ:AJ),"绿标")</f>
        <v>绿标</v>
      </c>
      <c r="T940" s="93" t="str" cm="1">
        <f t="array" ref="T940:U940">_xlfn.XLOOKUP(Q940,匹配表1065!L:L,匹配表1065!M:N)</f>
        <v>脑血管</v>
      </c>
      <c r="U940" s="94" t="str">
        <v>神经内科</v>
      </c>
      <c r="V940" s="95" t="s">
        <v>42</v>
      </c>
      <c r="W940" s="93">
        <f>_xlfn.XLOOKUP(M940,匹配表1065!D:D,匹配表1065!F:F)*N940</f>
        <v>4</v>
      </c>
    </row>
    <row r="941" customHeight="1" spans="1:23">
      <c r="A941" s="89" t="s">
        <v>25</v>
      </c>
      <c r="B941" s="90">
        <v>46131</v>
      </c>
      <c r="C941" s="91" t="str">
        <f t="shared" si="28"/>
        <v>4月第3周</v>
      </c>
      <c r="D941" s="89" t="s">
        <v>557</v>
      </c>
      <c r="E941" s="89" t="str">
        <f t="shared" si="29"/>
        <v>4月第4周--周7</v>
      </c>
      <c r="F941" s="89" t="s">
        <v>27</v>
      </c>
      <c r="G941" s="89" t="s">
        <v>28</v>
      </c>
      <c r="H941" s="92" t="str">
        <f>_xlfn.XLOOKUP(O941,匹配表1065!T:T,匹配表1065!W:W)</f>
        <v>南京市</v>
      </c>
      <c r="I941" s="89" t="str">
        <f>_xlfn.XLOOKUP(O941,匹配表1065!T:T,匹配表1065!X:X)</f>
        <v>PME2004</v>
      </c>
      <c r="J941" s="89" t="s">
        <v>34</v>
      </c>
      <c r="K941" s="89" cm="1">
        <f ca="1" t="array" ref="K941:L941">_xlfn.XLOOKUP(J941,匹配表1065!Y:Y,匹配表1065!AA:AB)</f>
        <v>11</v>
      </c>
      <c r="L941" s="89" t="str">
        <v>3个月以上</v>
      </c>
      <c r="M941" s="92" t="s">
        <v>35</v>
      </c>
      <c r="N941" s="89">
        <v>1</v>
      </c>
      <c r="O941" s="93" t="str">
        <f>_xlfn.XLOOKUP(P941,匹配表1065!U:U,匹配表1065!T:T)</f>
        <v>HO00000972</v>
      </c>
      <c r="P941" s="89" t="s">
        <v>36</v>
      </c>
      <c r="Q941" s="89" t="s">
        <v>37</v>
      </c>
      <c r="R941" s="89" t="str">
        <f>_xlfn.XLOOKUP(Q941,匹配表1065!L:L,匹配表1065!O:O)</f>
        <v>A</v>
      </c>
      <c r="S941" s="93" t="str">
        <f>IFERROR(_xlfn.XLOOKUP(Q941,匹配表1065!AI:AI,匹配表1065!AJ:AJ),"绿标")</f>
        <v>绿标</v>
      </c>
      <c r="T941" s="93" t="str" cm="1">
        <f t="array" ref="T941:U941">_xlfn.XLOOKUP(Q941,匹配表1065!L:L,匹配表1065!M:N)</f>
        <v>头痛</v>
      </c>
      <c r="U941" s="94" t="str">
        <v>神经内科</v>
      </c>
      <c r="V941" s="95" t="s">
        <v>33</v>
      </c>
      <c r="W941" s="93">
        <f>_xlfn.XLOOKUP(M941,匹配表1065!D:D,匹配表1065!F:F)*N941</f>
        <v>4</v>
      </c>
    </row>
    <row r="942" customHeight="1" spans="1:23">
      <c r="A942" s="89" t="s">
        <v>25</v>
      </c>
      <c r="B942" s="90">
        <v>46131</v>
      </c>
      <c r="C942" s="91" t="str">
        <f t="shared" si="28"/>
        <v>4月第3周</v>
      </c>
      <c r="D942" s="89" t="s">
        <v>557</v>
      </c>
      <c r="E942" s="89" t="str">
        <f t="shared" si="29"/>
        <v>4月第4周--周7</v>
      </c>
      <c r="F942" s="89" t="s">
        <v>27</v>
      </c>
      <c r="G942" s="89" t="s">
        <v>28</v>
      </c>
      <c r="H942" s="92" t="str">
        <f>_xlfn.XLOOKUP(O942,匹配表1065!T:T,匹配表1065!W:W)</f>
        <v>扬州市</v>
      </c>
      <c r="I942" s="89" t="str">
        <f>_xlfn.XLOOKUP(O942,匹配表1065!T:T,匹配表1065!X:X)</f>
        <v>PME2012</v>
      </c>
      <c r="J942" s="89" t="s">
        <v>60</v>
      </c>
      <c r="K942" s="89" cm="1">
        <f ca="1" t="array" ref="K942:L942">_xlfn.XLOOKUP(J942,匹配表1065!Y:Y,匹配表1065!AA:AB)</f>
        <v>13</v>
      </c>
      <c r="L942" s="89" t="str">
        <v>3个月以上</v>
      </c>
      <c r="M942" s="92" t="s">
        <v>35</v>
      </c>
      <c r="N942" s="89">
        <v>1</v>
      </c>
      <c r="O942" s="93" t="str">
        <f>_xlfn.XLOOKUP(P942,匹配表1065!U:U,匹配表1065!T:T)</f>
        <v>HO00041526</v>
      </c>
      <c r="P942" s="89" t="s">
        <v>407</v>
      </c>
      <c r="Q942" s="89" t="s">
        <v>408</v>
      </c>
      <c r="R942" s="89" t="str">
        <f>_xlfn.XLOOKUP(Q942,匹配表1065!L:L,匹配表1065!O:O)</f>
        <v>C</v>
      </c>
      <c r="S942" s="93" t="str">
        <f>IFERROR(_xlfn.XLOOKUP(Q942,匹配表1065!AI:AI,匹配表1065!AJ:AJ),"绿标")</f>
        <v>红标</v>
      </c>
      <c r="T942" s="93" t="str" cm="1">
        <f t="array" ref="T942:U942">_xlfn.XLOOKUP(Q942,匹配表1065!L:L,匹配表1065!M:N)</f>
        <v>眩晕</v>
      </c>
      <c r="U942" s="94" t="str">
        <v>神经内科</v>
      </c>
      <c r="V942" s="95" t="s">
        <v>70</v>
      </c>
      <c r="W942" s="93">
        <f>_xlfn.XLOOKUP(M942,匹配表1065!D:D,匹配表1065!F:F)*N942</f>
        <v>4</v>
      </c>
    </row>
    <row r="943" customHeight="1" spans="1:23">
      <c r="A943" s="89" t="s">
        <v>25</v>
      </c>
      <c r="B943" s="90">
        <v>46131</v>
      </c>
      <c r="C943" s="91" t="str">
        <f t="shared" si="28"/>
        <v>4月第3周</v>
      </c>
      <c r="D943" s="89" t="s">
        <v>557</v>
      </c>
      <c r="E943" s="89" t="str">
        <f t="shared" si="29"/>
        <v>4月第4周--周7</v>
      </c>
      <c r="F943" s="89" t="s">
        <v>27</v>
      </c>
      <c r="G943" s="89" t="s">
        <v>28</v>
      </c>
      <c r="H943" s="92" t="str">
        <f>_xlfn.XLOOKUP(O943,匹配表1065!T:T,匹配表1065!W:W)</f>
        <v>常州市</v>
      </c>
      <c r="I943" s="89" t="str">
        <f>_xlfn.XLOOKUP(O943,匹配表1065!T:T,匹配表1065!X:X)</f>
        <v>PME2015</v>
      </c>
      <c r="J943" s="89" t="s">
        <v>45</v>
      </c>
      <c r="K943" s="89" cm="1">
        <f ca="1" t="array" ref="K943:L943">_xlfn.XLOOKUP(J943,匹配表1065!Y:Y,匹配表1065!AA:AB)</f>
        <v>9</v>
      </c>
      <c r="L943" s="89" t="str">
        <v>3个月以上</v>
      </c>
      <c r="M943" s="92" t="s">
        <v>35</v>
      </c>
      <c r="N943" s="89">
        <v>1</v>
      </c>
      <c r="O943" s="93" t="str">
        <f>_xlfn.XLOOKUP(P943,匹配表1065!U:U,匹配表1065!T:T)</f>
        <v>HO00000940</v>
      </c>
      <c r="P943" s="89" t="s">
        <v>203</v>
      </c>
      <c r="Q943" s="89" t="s">
        <v>204</v>
      </c>
      <c r="R943" s="89" t="str">
        <f>_xlfn.XLOOKUP(Q943,匹配表1065!L:L,匹配表1065!O:O)</f>
        <v>C</v>
      </c>
      <c r="S943" s="93" t="str">
        <f>IFERROR(_xlfn.XLOOKUP(Q943,匹配表1065!AI:AI,匹配表1065!AJ:AJ),"绿标")</f>
        <v>红标</v>
      </c>
      <c r="T943" s="93" t="str" cm="1">
        <f t="array" ref="T943:U943">_xlfn.XLOOKUP(Q943,匹配表1065!L:L,匹配表1065!M:N)</f>
        <v>眩晕</v>
      </c>
      <c r="U943" s="94" t="str">
        <v>耳鼻喉科</v>
      </c>
      <c r="V943" s="95" t="s">
        <v>70</v>
      </c>
      <c r="W943" s="93">
        <f>_xlfn.XLOOKUP(M943,匹配表1065!D:D,匹配表1065!F:F)*N943</f>
        <v>4</v>
      </c>
    </row>
    <row r="944" customHeight="1" spans="1:23">
      <c r="A944" s="89" t="s">
        <v>25</v>
      </c>
      <c r="B944" s="90">
        <v>46131</v>
      </c>
      <c r="C944" s="91" t="str">
        <f t="shared" si="28"/>
        <v>4月第3周</v>
      </c>
      <c r="D944" s="89" t="s">
        <v>557</v>
      </c>
      <c r="E944" s="89" t="str">
        <f t="shared" si="29"/>
        <v>4月第4周--周7</v>
      </c>
      <c r="F944" s="89" t="s">
        <v>27</v>
      </c>
      <c r="G944" s="92" t="s">
        <v>92</v>
      </c>
      <c r="H944" s="92" t="str">
        <f>_xlfn.XLOOKUP(O944,匹配表1065!T:T,匹配表1065!W:W)</f>
        <v>合肥市</v>
      </c>
      <c r="I944" s="89" t="str">
        <f>_xlfn.XLOOKUP(O944,匹配表1065!T:T,匹配表1065!X:X)</f>
        <v>PME2007</v>
      </c>
      <c r="J944" s="89" t="s">
        <v>93</v>
      </c>
      <c r="K944" s="89" cm="1">
        <f ca="1" t="array" ref="K944:L944">_xlfn.XLOOKUP(J944,匹配表1065!Y:Y,匹配表1065!AA:AB)</f>
        <v>9</v>
      </c>
      <c r="L944" s="89" t="str">
        <v>3个月以上</v>
      </c>
      <c r="M944" s="92" t="s">
        <v>55</v>
      </c>
      <c r="N944" s="89">
        <v>1</v>
      </c>
      <c r="O944" s="93" t="str">
        <f>_xlfn.XLOOKUP(P944,匹配表1065!U:U,匹配表1065!T:T)</f>
        <v>HO00000001</v>
      </c>
      <c r="P944" s="89" t="s">
        <v>94</v>
      </c>
      <c r="Q944" s="89" t="s">
        <v>206</v>
      </c>
      <c r="R944" s="89" t="str">
        <f>_xlfn.XLOOKUP(Q944,匹配表1065!L:L,匹配表1065!O:O)</f>
        <v>A</v>
      </c>
      <c r="S944" s="93" t="str">
        <f>IFERROR(_xlfn.XLOOKUP(Q944,匹配表1065!AI:AI,匹配表1065!AJ:AJ),"绿标")</f>
        <v>绿标</v>
      </c>
      <c r="T944" s="93" t="str" cm="1">
        <f t="array" ref="T944:U944">_xlfn.XLOOKUP(Q944,匹配表1065!L:L,匹配表1065!M:N)</f>
        <v>头痛</v>
      </c>
      <c r="U944" s="94" t="str">
        <v>神经内科</v>
      </c>
      <c r="V944" s="95" t="s">
        <v>58</v>
      </c>
      <c r="W944" s="93">
        <f>_xlfn.XLOOKUP(M944,匹配表1065!D:D,匹配表1065!F:F)*N944</f>
        <v>8</v>
      </c>
    </row>
    <row r="945" customHeight="1" spans="1:23">
      <c r="A945" s="89" t="s">
        <v>25</v>
      </c>
      <c r="B945" s="90">
        <v>46131</v>
      </c>
      <c r="C945" s="91" t="str">
        <f t="shared" si="28"/>
        <v>4月第3周</v>
      </c>
      <c r="D945" s="89" t="s">
        <v>557</v>
      </c>
      <c r="E945" s="89" t="str">
        <f t="shared" si="29"/>
        <v>4月第4周--周7</v>
      </c>
      <c r="F945" s="89" t="s">
        <v>27</v>
      </c>
      <c r="G945" s="89" t="s">
        <v>104</v>
      </c>
      <c r="H945" s="92" t="str">
        <f>_xlfn.XLOOKUP(O945,匹配表1065!T:T,匹配表1065!W:W)</f>
        <v>济南市</v>
      </c>
      <c r="I945" s="89" t="str">
        <f>_xlfn.XLOOKUP(O945,匹配表1065!T:T,匹配表1065!X:X)</f>
        <v>PME2025</v>
      </c>
      <c r="J945" s="89" t="s">
        <v>111</v>
      </c>
      <c r="K945" s="89" cm="1">
        <f ca="1" t="array" ref="K945:L945">_xlfn.XLOOKUP(J945,匹配表1065!Y:Y,匹配表1065!AA:AB)</f>
        <v>30</v>
      </c>
      <c r="L945" s="89" t="str">
        <v>3个月以上</v>
      </c>
      <c r="M945" s="92" t="s">
        <v>55</v>
      </c>
      <c r="N945" s="89">
        <v>1</v>
      </c>
      <c r="O945" s="93" t="str">
        <f>_xlfn.XLOOKUP(P945,匹配表1065!U:U,匹配表1065!T:T)</f>
        <v>HO00001400</v>
      </c>
      <c r="P945" s="89" t="s">
        <v>112</v>
      </c>
      <c r="Q945" s="89" t="s">
        <v>262</v>
      </c>
      <c r="R945" s="89" t="str">
        <f>_xlfn.XLOOKUP(Q945,匹配表1065!L:L,匹配表1065!O:O)</f>
        <v>B</v>
      </c>
      <c r="S945" s="93" t="str">
        <f>IFERROR(_xlfn.XLOOKUP(Q945,匹配表1065!AI:AI,匹配表1065!AJ:AJ),"绿标")</f>
        <v>绿标</v>
      </c>
      <c r="T945" s="93" t="str" cm="1">
        <f t="array" ref="T945:U945">_xlfn.XLOOKUP(Q945,匹配表1065!L:L,匹配表1065!M:N)</f>
        <v>脑血管</v>
      </c>
      <c r="U945" s="94" t="str">
        <v>神经内科</v>
      </c>
      <c r="V945" s="95" t="s">
        <v>58</v>
      </c>
      <c r="W945" s="93">
        <f>_xlfn.XLOOKUP(M945,匹配表1065!D:D,匹配表1065!F:F)*N945</f>
        <v>8</v>
      </c>
    </row>
    <row r="946" customHeight="1" spans="1:23">
      <c r="A946" s="89" t="s">
        <v>25</v>
      </c>
      <c r="B946" s="90">
        <v>46131</v>
      </c>
      <c r="C946" s="91" t="str">
        <f t="shared" si="28"/>
        <v>4月第3周</v>
      </c>
      <c r="D946" s="89" t="s">
        <v>557</v>
      </c>
      <c r="E946" s="89" t="str">
        <f t="shared" si="29"/>
        <v>4月第4周--周7</v>
      </c>
      <c r="F946" s="89" t="s">
        <v>27</v>
      </c>
      <c r="G946" s="89" t="s">
        <v>104</v>
      </c>
      <c r="H946" s="92" t="str">
        <f>_xlfn.XLOOKUP(O946,匹配表1065!T:T,匹配表1065!W:W)</f>
        <v>济南市</v>
      </c>
      <c r="I946" s="89" t="str">
        <f>_xlfn.XLOOKUP(O946,匹配表1065!T:T,匹配表1065!X:X)</f>
        <v>PME2025</v>
      </c>
      <c r="J946" s="89" t="s">
        <v>128</v>
      </c>
      <c r="K946" s="89" cm="1">
        <f ca="1" t="array" ref="K946:L946">_xlfn.XLOOKUP(J946,匹配表1065!Y:Y,匹配表1065!AA:AB)</f>
        <v>13</v>
      </c>
      <c r="L946" s="89" t="str">
        <v>3个月以上</v>
      </c>
      <c r="M946" s="92" t="s">
        <v>35</v>
      </c>
      <c r="N946" s="89">
        <v>1</v>
      </c>
      <c r="O946" s="93" t="str">
        <f>_xlfn.XLOOKUP(P946,匹配表1065!U:U,匹配表1065!T:T)</f>
        <v>HO00001400</v>
      </c>
      <c r="P946" s="89" t="s">
        <v>112</v>
      </c>
      <c r="Q946" s="89" t="s">
        <v>319</v>
      </c>
      <c r="R946" s="89" t="str">
        <f>_xlfn.XLOOKUP(Q946,匹配表1065!L:L,匹配表1065!O:O)</f>
        <v>B</v>
      </c>
      <c r="S946" s="93" t="str">
        <f>IFERROR(_xlfn.XLOOKUP(Q946,匹配表1065!AI:AI,匹配表1065!AJ:AJ),"绿标")</f>
        <v>绿标</v>
      </c>
      <c r="T946" s="93" t="str" cm="1">
        <f t="array" ref="T946:U946">_xlfn.XLOOKUP(Q946,匹配表1065!L:L,匹配表1065!M:N)</f>
        <v>脑血管</v>
      </c>
      <c r="U946" s="94" t="str">
        <v>神经内科</v>
      </c>
      <c r="V946" s="95" t="s">
        <v>58</v>
      </c>
      <c r="W946" s="93">
        <f>_xlfn.XLOOKUP(M946,匹配表1065!D:D,匹配表1065!F:F)*N946</f>
        <v>4</v>
      </c>
    </row>
    <row r="947" customHeight="1" spans="1:23">
      <c r="A947" s="89" t="s">
        <v>25</v>
      </c>
      <c r="B947" s="90">
        <v>46131</v>
      </c>
      <c r="C947" s="91" t="str">
        <f t="shared" si="28"/>
        <v>4月第3周</v>
      </c>
      <c r="D947" s="89" t="s">
        <v>557</v>
      </c>
      <c r="E947" s="89" t="str">
        <f t="shared" si="29"/>
        <v>4月第4周--周7</v>
      </c>
      <c r="F947" s="89" t="s">
        <v>27</v>
      </c>
      <c r="G947" s="89" t="s">
        <v>104</v>
      </c>
      <c r="H947" s="92" t="str">
        <f>_xlfn.XLOOKUP(O947,匹配表1065!T:T,匹配表1065!W:W)</f>
        <v>济南市</v>
      </c>
      <c r="I947" s="89" t="str">
        <f>_xlfn.XLOOKUP(O947,匹配表1065!T:T,匹配表1065!X:X)</f>
        <v>PME2044</v>
      </c>
      <c r="J947" s="89" t="s">
        <v>105</v>
      </c>
      <c r="K947" s="89" cm="1">
        <f ca="1" t="array" ref="K947:L947">_xlfn.XLOOKUP(J947,匹配表1065!Y:Y,匹配表1065!AA:AB)</f>
        <v>8</v>
      </c>
      <c r="L947" s="89" t="str">
        <v>3个月以上</v>
      </c>
      <c r="M947" s="92" t="s">
        <v>35</v>
      </c>
      <c r="N947" s="89">
        <v>1</v>
      </c>
      <c r="O947" s="93" t="str">
        <f>_xlfn.XLOOKUP(P947,匹配表1065!U:U,匹配表1065!T:T)</f>
        <v>HO00001401</v>
      </c>
      <c r="P947" s="89" t="s">
        <v>106</v>
      </c>
      <c r="Q947" s="89" t="s">
        <v>559</v>
      </c>
      <c r="R947" s="89" t="str">
        <f>_xlfn.XLOOKUP(Q947,匹配表1065!L:L,匹配表1065!O:O)</f>
        <v>B</v>
      </c>
      <c r="S947" s="93" t="str">
        <f>IFERROR(_xlfn.XLOOKUP(Q947,匹配表1065!AI:AI,匹配表1065!AJ:AJ),"绿标")</f>
        <v>黑标</v>
      </c>
      <c r="T947" s="93" t="str" cm="1">
        <f t="array" ref="T947:U947">_xlfn.XLOOKUP(Q947,匹配表1065!L:L,匹配表1065!M:N)</f>
        <v>脑血管</v>
      </c>
      <c r="U947" s="94" t="str">
        <v>神经内科</v>
      </c>
      <c r="V947" s="95" t="s">
        <v>58</v>
      </c>
      <c r="W947" s="93">
        <f>_xlfn.XLOOKUP(M947,匹配表1065!D:D,匹配表1065!F:F)*N947</f>
        <v>4</v>
      </c>
    </row>
    <row r="948" customHeight="1" spans="1:23">
      <c r="A948" s="89" t="s">
        <v>25</v>
      </c>
      <c r="B948" s="90">
        <v>46131</v>
      </c>
      <c r="C948" s="91" t="str">
        <f t="shared" si="28"/>
        <v>4月第3周</v>
      </c>
      <c r="D948" s="89" t="s">
        <v>557</v>
      </c>
      <c r="E948" s="89" t="str">
        <f t="shared" si="29"/>
        <v>4月第4周--周7</v>
      </c>
      <c r="F948" s="89" t="s">
        <v>27</v>
      </c>
      <c r="G948" s="89" t="s">
        <v>104</v>
      </c>
      <c r="H948" s="92" t="str">
        <f>_xlfn.XLOOKUP(O948,匹配表1065!T:T,匹配表1065!W:W)</f>
        <v>东营市</v>
      </c>
      <c r="I948" s="89" t="str">
        <f>_xlfn.XLOOKUP(O948,匹配表1065!T:T,匹配表1065!X:X)</f>
        <v>PME2028</v>
      </c>
      <c r="J948" s="89" t="s">
        <v>121</v>
      </c>
      <c r="K948" s="89" cm="1">
        <f ca="1" t="array" ref="K948:L948">_xlfn.XLOOKUP(J948,匹配表1065!Y:Y,匹配表1065!AA:AB)</f>
        <v>26</v>
      </c>
      <c r="L948" s="89" t="str">
        <v>3个月以上</v>
      </c>
      <c r="M948" s="92" t="s">
        <v>35</v>
      </c>
      <c r="N948" s="89">
        <v>1</v>
      </c>
      <c r="O948" s="93" t="str">
        <f>_xlfn.XLOOKUP(P948,匹配表1065!U:U,匹配表1065!T:T)</f>
        <v>HO00001421</v>
      </c>
      <c r="P948" s="89" t="s">
        <v>122</v>
      </c>
      <c r="Q948" s="89" t="s">
        <v>328</v>
      </c>
      <c r="R948" s="89" t="str">
        <f>_xlfn.XLOOKUP(Q948,匹配表1065!L:L,匹配表1065!O:O)</f>
        <v>B</v>
      </c>
      <c r="S948" s="93" t="str">
        <f>IFERROR(_xlfn.XLOOKUP(Q948,匹配表1065!AI:AI,匹配表1065!AJ:AJ),"绿标")</f>
        <v>绿标</v>
      </c>
      <c r="T948" s="93" t="str" cm="1">
        <f t="array" ref="T948:U948">_xlfn.XLOOKUP(Q948,匹配表1065!L:L,匹配表1065!M:N)</f>
        <v>抑郁焦虑</v>
      </c>
      <c r="U948" s="94" t="str">
        <v>神经内科</v>
      </c>
      <c r="V948" s="95" t="s">
        <v>33</v>
      </c>
      <c r="W948" s="93">
        <f>_xlfn.XLOOKUP(M948,匹配表1065!D:D,匹配表1065!F:F)*N948</f>
        <v>4</v>
      </c>
    </row>
    <row r="949" customHeight="1" spans="1:23">
      <c r="A949" s="89" t="s">
        <v>25</v>
      </c>
      <c r="B949" s="90">
        <v>46131</v>
      </c>
      <c r="C949" s="91" t="str">
        <f t="shared" si="28"/>
        <v>4月第3周</v>
      </c>
      <c r="D949" s="89" t="s">
        <v>557</v>
      </c>
      <c r="E949" s="89" t="str">
        <f t="shared" si="29"/>
        <v>4月第4周--周7</v>
      </c>
      <c r="F949" s="89" t="s">
        <v>27</v>
      </c>
      <c r="G949" s="89" t="s">
        <v>136</v>
      </c>
      <c r="H949" s="92" t="str">
        <f>_xlfn.XLOOKUP(O949,匹配表1065!T:T,匹配表1065!W:W)</f>
        <v>淄博市</v>
      </c>
      <c r="I949" s="89" t="str">
        <f>_xlfn.XLOOKUP(O949,匹配表1065!T:T,匹配表1065!X:X)</f>
        <v>PME2043</v>
      </c>
      <c r="J949" s="89" t="s">
        <v>140</v>
      </c>
      <c r="K949" s="89" cm="1">
        <f ca="1" t="array" ref="K949:L949">_xlfn.XLOOKUP(J949,匹配表1065!Y:Y,匹配表1065!AA:AB)</f>
        <v>9</v>
      </c>
      <c r="L949" s="89" t="str">
        <v>3个月以上</v>
      </c>
      <c r="M949" s="92" t="s">
        <v>35</v>
      </c>
      <c r="N949" s="89">
        <v>1</v>
      </c>
      <c r="O949" s="93" t="str">
        <f>_xlfn.XLOOKUP(P949,匹配表1065!U:U,匹配表1065!T:T)</f>
        <v>HO00024398</v>
      </c>
      <c r="P949" s="89" t="s">
        <v>141</v>
      </c>
      <c r="Q949" s="89" t="s">
        <v>298</v>
      </c>
      <c r="R949" s="89" t="str">
        <f>_xlfn.XLOOKUP(Q949,匹配表1065!L:L,匹配表1065!O:O)</f>
        <v>C</v>
      </c>
      <c r="S949" s="93" t="str">
        <f>IFERROR(_xlfn.XLOOKUP(Q949,匹配表1065!AI:AI,匹配表1065!AJ:AJ),"绿标")</f>
        <v>红标</v>
      </c>
      <c r="T949" s="93" t="str" cm="1">
        <f t="array" ref="T949:U949">_xlfn.XLOOKUP(Q949,匹配表1065!L:L,匹配表1065!M:N)</f>
        <v>眩晕</v>
      </c>
      <c r="U949" s="94" t="str">
        <v>神经内科</v>
      </c>
      <c r="V949" s="95" t="s">
        <v>70</v>
      </c>
      <c r="W949" s="93">
        <f>_xlfn.XLOOKUP(M949,匹配表1065!D:D,匹配表1065!F:F)*N949</f>
        <v>4</v>
      </c>
    </row>
    <row r="950" customHeight="1" spans="1:23">
      <c r="A950" s="89" t="s">
        <v>25</v>
      </c>
      <c r="B950" s="90">
        <v>46131</v>
      </c>
      <c r="C950" s="91" t="str">
        <f t="shared" si="28"/>
        <v>4月第3周</v>
      </c>
      <c r="D950" s="89" t="s">
        <v>557</v>
      </c>
      <c r="E950" s="89" t="str">
        <f t="shared" si="29"/>
        <v>4月第4周--周7</v>
      </c>
      <c r="F950" s="89" t="s">
        <v>27</v>
      </c>
      <c r="G950" s="89" t="s">
        <v>136</v>
      </c>
      <c r="H950" s="92" t="str">
        <f>_xlfn.XLOOKUP(O950,匹配表1065!T:T,匹配表1065!W:W)</f>
        <v>青岛市</v>
      </c>
      <c r="I950" s="89" t="str">
        <f>_xlfn.XLOOKUP(O950,匹配表1065!T:T,匹配表1065!X:X)</f>
        <v>PME2032</v>
      </c>
      <c r="J950" s="89" t="s">
        <v>143</v>
      </c>
      <c r="K950" s="89" cm="1">
        <f ca="1" t="array" ref="K950:L950">_xlfn.XLOOKUP(J950,匹配表1065!Y:Y,匹配表1065!AA:AB)</f>
        <v>31</v>
      </c>
      <c r="L950" s="89" t="str">
        <v>3个月以上</v>
      </c>
      <c r="M950" s="92" t="s">
        <v>35</v>
      </c>
      <c r="N950" s="89">
        <v>1</v>
      </c>
      <c r="O950" s="93" t="str">
        <f>_xlfn.XLOOKUP(P950,匹配表1065!U:U,匹配表1065!T:T)</f>
        <v>HO00001482</v>
      </c>
      <c r="P950" s="89" t="s">
        <v>146</v>
      </c>
      <c r="Q950" s="89" t="s">
        <v>299</v>
      </c>
      <c r="R950" s="89" t="str">
        <f>_xlfn.XLOOKUP(Q950,匹配表1065!L:L,匹配表1065!O:O)</f>
        <v>C</v>
      </c>
      <c r="S950" s="93" t="str">
        <f>IFERROR(_xlfn.XLOOKUP(Q950,匹配表1065!AI:AI,匹配表1065!AJ:AJ),"绿标")</f>
        <v>绿标</v>
      </c>
      <c r="T950" s="93" t="str" cm="1">
        <f t="array" ref="T950:U950">_xlfn.XLOOKUP(Q950,匹配表1065!L:L,匹配表1065!M:N)</f>
        <v>眩晕</v>
      </c>
      <c r="U950" s="94" t="str">
        <v>耳鼻喉科</v>
      </c>
      <c r="V950" s="95" t="s">
        <v>70</v>
      </c>
      <c r="W950" s="93">
        <f>_xlfn.XLOOKUP(M950,匹配表1065!D:D,匹配表1065!F:F)*N950</f>
        <v>4</v>
      </c>
    </row>
    <row r="951" customHeight="1" spans="1:23">
      <c r="A951" s="89" t="s">
        <v>25</v>
      </c>
      <c r="B951" s="90">
        <v>46131</v>
      </c>
      <c r="C951" s="91" t="str">
        <f t="shared" si="28"/>
        <v>4月第3周</v>
      </c>
      <c r="D951" s="89" t="s">
        <v>557</v>
      </c>
      <c r="E951" s="89" t="str">
        <f t="shared" si="29"/>
        <v>4月第4周--周7</v>
      </c>
      <c r="F951" s="89" t="s">
        <v>27</v>
      </c>
      <c r="G951" s="89" t="s">
        <v>136</v>
      </c>
      <c r="H951" s="92" t="str">
        <f>_xlfn.XLOOKUP(O951,匹配表1065!T:T,匹配表1065!W:W)</f>
        <v>青岛市</v>
      </c>
      <c r="I951" s="89" t="str">
        <f>_xlfn.XLOOKUP(O951,匹配表1065!T:T,匹配表1065!X:X)</f>
        <v>PME2032</v>
      </c>
      <c r="J951" s="89" t="s">
        <v>143</v>
      </c>
      <c r="K951" s="89" cm="1">
        <f ca="1" t="array" ref="K951:L951">_xlfn.XLOOKUP(J951,匹配表1065!Y:Y,匹配表1065!AA:AB)</f>
        <v>31</v>
      </c>
      <c r="L951" s="89" t="str">
        <v>3个月以上</v>
      </c>
      <c r="M951" s="92" t="s">
        <v>35</v>
      </c>
      <c r="N951" s="89">
        <v>1</v>
      </c>
      <c r="O951" s="93" t="str">
        <f>_xlfn.XLOOKUP(P951,匹配表1065!U:U,匹配表1065!T:T)</f>
        <v>HO00001489</v>
      </c>
      <c r="P951" s="89" t="s">
        <v>144</v>
      </c>
      <c r="Q951" s="89" t="s">
        <v>145</v>
      </c>
      <c r="R951" s="89" t="str">
        <f>_xlfn.XLOOKUP(Q951,匹配表1065!L:L,匹配表1065!O:O)</f>
        <v>D</v>
      </c>
      <c r="S951" s="93" t="str">
        <f>IFERROR(_xlfn.XLOOKUP(Q951,匹配表1065!AI:AI,匹配表1065!AJ:AJ),"绿标")</f>
        <v>红标</v>
      </c>
      <c r="T951" s="93" t="str" cm="1">
        <f t="array" ref="T951:U951">_xlfn.XLOOKUP(Q951,匹配表1065!L:L,匹配表1065!M:N)</f>
        <v>抑郁焦虑</v>
      </c>
      <c r="U951" s="94" t="str">
        <v>精神心理科</v>
      </c>
      <c r="V951" s="95" t="s">
        <v>70</v>
      </c>
      <c r="W951" s="93">
        <f>_xlfn.XLOOKUP(M951,匹配表1065!D:D,匹配表1065!F:F)*N951</f>
        <v>4</v>
      </c>
    </row>
    <row r="952" customHeight="1" spans="1:23">
      <c r="A952" s="89" t="s">
        <v>25</v>
      </c>
      <c r="B952" s="90">
        <v>46131</v>
      </c>
      <c r="C952" s="91" t="str">
        <f t="shared" si="28"/>
        <v>4月第3周</v>
      </c>
      <c r="D952" s="89" t="s">
        <v>557</v>
      </c>
      <c r="E952" s="89" t="str">
        <f t="shared" si="29"/>
        <v>4月第4周--周7</v>
      </c>
      <c r="F952" s="89" t="s">
        <v>27</v>
      </c>
      <c r="G952" s="89" t="s">
        <v>136</v>
      </c>
      <c r="H952" s="92" t="str">
        <f>_xlfn.XLOOKUP(O952,匹配表1065!T:T,匹配表1065!W:W)</f>
        <v>日照市</v>
      </c>
      <c r="I952" s="89" t="str">
        <f>_xlfn.XLOOKUP(O952,匹配表1065!T:T,匹配表1065!X:X)</f>
        <v>PME2033</v>
      </c>
      <c r="J952" s="89" t="s">
        <v>137</v>
      </c>
      <c r="K952" s="89" cm="1">
        <f ca="1" t="array" ref="K952:L952">_xlfn.XLOOKUP(J952,匹配表1065!Y:Y,匹配表1065!AA:AB)</f>
        <v>10</v>
      </c>
      <c r="L952" s="89" t="str">
        <v>3个月以上</v>
      </c>
      <c r="M952" s="92" t="s">
        <v>30</v>
      </c>
      <c r="N952" s="89">
        <v>1</v>
      </c>
      <c r="O952" s="93" t="str">
        <f>_xlfn.XLOOKUP(P952,匹配表1065!U:U,匹配表1065!T:T)</f>
        <v>HO00025571</v>
      </c>
      <c r="P952" s="89" t="s">
        <v>365</v>
      </c>
      <c r="Q952" s="89" t="s">
        <v>496</v>
      </c>
      <c r="R952" s="89" t="str">
        <f>_xlfn.XLOOKUP(Q952,匹配表1065!L:L,匹配表1065!O:O)</f>
        <v>A</v>
      </c>
      <c r="S952" s="93" t="str">
        <f>IFERROR(_xlfn.XLOOKUP(Q952,匹配表1065!AI:AI,匹配表1065!AJ:AJ),"绿标")</f>
        <v>红标</v>
      </c>
      <c r="T952" s="93" t="str" cm="1">
        <f t="array" ref="T952:U952">_xlfn.XLOOKUP(Q952,匹配表1065!L:L,匹配表1065!M:N)</f>
        <v>头痛</v>
      </c>
      <c r="U952" s="94" t="str">
        <v>神经内科</v>
      </c>
      <c r="V952" s="95" t="s">
        <v>42</v>
      </c>
      <c r="W952" s="93">
        <f>_xlfn.XLOOKUP(M952,匹配表1065!D:D,匹配表1065!F:F)*N952</f>
        <v>12</v>
      </c>
    </row>
    <row r="953" customHeight="1" spans="1:23">
      <c r="A953" s="89" t="s">
        <v>25</v>
      </c>
      <c r="B953" s="90">
        <v>46131</v>
      </c>
      <c r="C953" s="91" t="str">
        <f t="shared" si="28"/>
        <v>4月第3周</v>
      </c>
      <c r="D953" s="89" t="s">
        <v>557</v>
      </c>
      <c r="E953" s="89" t="str">
        <f t="shared" si="29"/>
        <v>4月第4周--周7</v>
      </c>
      <c r="F953" s="89" t="s">
        <v>27</v>
      </c>
      <c r="G953" s="89" t="s">
        <v>136</v>
      </c>
      <c r="H953" s="92" t="str">
        <f>_xlfn.XLOOKUP(O953,匹配表1065!T:T,匹配表1065!W:W)</f>
        <v>青岛市</v>
      </c>
      <c r="I953" s="89" t="str">
        <f>_xlfn.XLOOKUP(O953,匹配表1065!T:T,匹配表1065!X:X)</f>
        <v>PME2031</v>
      </c>
      <c r="J953" s="89" t="s">
        <v>155</v>
      </c>
      <c r="K953" s="89" cm="1">
        <f ca="1" t="array" ref="K953:L953">_xlfn.XLOOKUP(J953,匹配表1065!Y:Y,匹配表1065!AA:AB)</f>
        <v>31</v>
      </c>
      <c r="L953" s="89" t="str">
        <v>3个月以上</v>
      </c>
      <c r="M953" s="92" t="s">
        <v>55</v>
      </c>
      <c r="N953" s="89">
        <v>1</v>
      </c>
      <c r="O953" s="93" t="str">
        <f>_xlfn.XLOOKUP(P953,匹配表1065!U:U,匹配表1065!T:T)</f>
        <v>HO00072793</v>
      </c>
      <c r="P953" s="89" t="s">
        <v>159</v>
      </c>
      <c r="Q953" s="89" t="s">
        <v>160</v>
      </c>
      <c r="R953" s="89" t="str">
        <f>_xlfn.XLOOKUP(Q953,匹配表1065!L:L,匹配表1065!O:O)</f>
        <v>A</v>
      </c>
      <c r="S953" s="93" t="str">
        <f>IFERROR(_xlfn.XLOOKUP(Q953,匹配表1065!AI:AI,匹配表1065!AJ:AJ),"绿标")</f>
        <v>红标</v>
      </c>
      <c r="T953" s="93" t="str" cm="1">
        <f t="array" ref="T953:U953">_xlfn.XLOOKUP(Q953,匹配表1065!L:L,匹配表1065!M:N)</f>
        <v>头痛</v>
      </c>
      <c r="U953" s="94" t="str">
        <v>神经内科</v>
      </c>
      <c r="V953" s="95" t="s">
        <v>67</v>
      </c>
      <c r="W953" s="93">
        <f>_xlfn.XLOOKUP(M953,匹配表1065!D:D,匹配表1065!F:F)*N953</f>
        <v>8</v>
      </c>
    </row>
    <row r="954" customHeight="1" spans="1:23">
      <c r="A954" s="89" t="s">
        <v>25</v>
      </c>
      <c r="B954" s="90">
        <v>46131</v>
      </c>
      <c r="C954" s="91" t="str">
        <f t="shared" si="28"/>
        <v>4月第3周</v>
      </c>
      <c r="D954" s="89" t="s">
        <v>557</v>
      </c>
      <c r="E954" s="89" t="str">
        <f t="shared" si="29"/>
        <v>4月第4周--周7</v>
      </c>
      <c r="F954" s="89" t="s">
        <v>27</v>
      </c>
      <c r="G954" s="89" t="s">
        <v>136</v>
      </c>
      <c r="H954" s="92" t="str">
        <f>_xlfn.XLOOKUP(O954,匹配表1065!T:T,匹配表1065!W:W)</f>
        <v>青岛市</v>
      </c>
      <c r="I954" s="89" t="str">
        <f>_xlfn.XLOOKUP(O954,匹配表1065!T:T,匹配表1065!X:X)</f>
        <v>PME2035</v>
      </c>
      <c r="J954" s="89" t="s">
        <v>150</v>
      </c>
      <c r="K954" s="89" cm="1">
        <f ca="1" t="array" ref="K954:L954">_xlfn.XLOOKUP(J954,匹配表1065!Y:Y,匹配表1065!AA:AB)</f>
        <v>8</v>
      </c>
      <c r="L954" s="89" t="str">
        <v>3个月以上</v>
      </c>
      <c r="M954" s="92" t="s">
        <v>30</v>
      </c>
      <c r="N954" s="89">
        <v>1</v>
      </c>
      <c r="O954" s="93" t="str">
        <f>_xlfn.XLOOKUP(P954,匹配表1065!U:U,匹配表1065!T:T)</f>
        <v>HO00001483</v>
      </c>
      <c r="P954" s="89" t="s">
        <v>259</v>
      </c>
      <c r="Q954" s="89" t="s">
        <v>340</v>
      </c>
      <c r="R954" s="89" t="str">
        <f>_xlfn.XLOOKUP(Q954,匹配表1065!L:L,匹配表1065!O:O)</f>
        <v>A</v>
      </c>
      <c r="S954" s="93" t="str">
        <f>IFERROR(_xlfn.XLOOKUP(Q954,匹配表1065!AI:AI,匹配表1065!AJ:AJ),"绿标")</f>
        <v>红标</v>
      </c>
      <c r="T954" s="93" t="str" cm="1">
        <f t="array" ref="T954:U954">_xlfn.XLOOKUP(Q954,匹配表1065!L:L,匹配表1065!M:N)</f>
        <v>头痛</v>
      </c>
      <c r="U954" s="94" t="str">
        <v>神经内科</v>
      </c>
      <c r="V954" s="95" t="s">
        <v>67</v>
      </c>
      <c r="W954" s="93">
        <f>_xlfn.XLOOKUP(M954,匹配表1065!D:D,匹配表1065!F:F)*N954</f>
        <v>12</v>
      </c>
    </row>
    <row r="955" customHeight="1" spans="1:23">
      <c r="A955" s="89" t="s">
        <v>25</v>
      </c>
      <c r="B955" s="90">
        <v>46131</v>
      </c>
      <c r="C955" s="91" t="str">
        <f t="shared" si="28"/>
        <v>4月第3周</v>
      </c>
      <c r="D955" s="89" t="s">
        <v>557</v>
      </c>
      <c r="E955" s="89" t="str">
        <f t="shared" si="29"/>
        <v>4月第4周--周7</v>
      </c>
      <c r="F955" s="89" t="s">
        <v>27</v>
      </c>
      <c r="G955" s="89" t="s">
        <v>136</v>
      </c>
      <c r="H955" s="92" t="str">
        <f>_xlfn.XLOOKUP(O955,匹配表1065!T:T,匹配表1065!W:W)</f>
        <v>潍坊市</v>
      </c>
      <c r="I955" s="89" t="str">
        <f>_xlfn.XLOOKUP(O955,匹配表1065!T:T,匹配表1065!X:X)</f>
        <v>PME2036</v>
      </c>
      <c r="J955" s="89" t="s">
        <v>161</v>
      </c>
      <c r="K955" s="89" cm="1">
        <f ca="1" t="array" ref="K955:L955">_xlfn.XLOOKUP(J955,匹配表1065!Y:Y,匹配表1065!AA:AB)</f>
        <v>1519</v>
      </c>
      <c r="L955" s="89" t="str">
        <v>3个月以上</v>
      </c>
      <c r="M955" s="92" t="s">
        <v>35</v>
      </c>
      <c r="N955" s="89">
        <v>1</v>
      </c>
      <c r="O955" s="93" t="str">
        <f>_xlfn.XLOOKUP(P955,匹配表1065!U:U,匹配表1065!T:T)</f>
        <v>HO00001506</v>
      </c>
      <c r="P955" s="89" t="s">
        <v>395</v>
      </c>
      <c r="Q955" s="89" t="s">
        <v>475</v>
      </c>
      <c r="R955" s="89" t="str">
        <f>_xlfn.XLOOKUP(Q955,匹配表1065!L:L,匹配表1065!O:O)</f>
        <v>A</v>
      </c>
      <c r="S955" s="93" t="str">
        <f>IFERROR(_xlfn.XLOOKUP(Q955,匹配表1065!AI:AI,匹配表1065!AJ:AJ),"绿标")</f>
        <v>红标</v>
      </c>
      <c r="T955" s="93" t="str" cm="1">
        <f t="array" ref="T955:U955">_xlfn.XLOOKUP(Q955,匹配表1065!L:L,匹配表1065!M:N)</f>
        <v>头痛</v>
      </c>
      <c r="U955" s="94" t="str">
        <v>神经内科</v>
      </c>
      <c r="V955" s="95" t="s">
        <v>58</v>
      </c>
      <c r="W955" s="93">
        <f>_xlfn.XLOOKUP(M955,匹配表1065!D:D,匹配表1065!F:F)*N955</f>
        <v>4</v>
      </c>
    </row>
    <row r="956" customHeight="1" spans="1:23">
      <c r="A956" s="89" t="s">
        <v>25</v>
      </c>
      <c r="B956" s="90">
        <v>46131</v>
      </c>
      <c r="C956" s="91" t="str">
        <f t="shared" si="28"/>
        <v>4月第3周</v>
      </c>
      <c r="D956" s="89" t="s">
        <v>557</v>
      </c>
      <c r="E956" s="89" t="str">
        <f t="shared" si="29"/>
        <v>4月第4周--周7</v>
      </c>
      <c r="F956" s="89" t="s">
        <v>27</v>
      </c>
      <c r="G956" s="89" t="s">
        <v>167</v>
      </c>
      <c r="H956" s="92" t="str">
        <f>_xlfn.XLOOKUP(O956,匹配表1065!T:T,匹配表1065!W:W)</f>
        <v>苏州市</v>
      </c>
      <c r="I956" s="89" t="str">
        <f>_xlfn.XLOOKUP(O956,匹配表1065!T:T,匹配表1065!X:X)</f>
        <v>PME2016</v>
      </c>
      <c r="J956" s="89" t="s">
        <v>173</v>
      </c>
      <c r="K956" s="89" cm="1">
        <f ca="1" t="array" ref="K956:L956">_xlfn.XLOOKUP(J956,匹配表1065!Y:Y,匹配表1065!AA:AB)</f>
        <v>1</v>
      </c>
      <c r="L956" s="89" t="str">
        <v>3个月以内</v>
      </c>
      <c r="M956" s="92" t="s">
        <v>30</v>
      </c>
      <c r="N956" s="89">
        <v>1</v>
      </c>
      <c r="O956" s="93" t="str">
        <f>_xlfn.XLOOKUP(P956,匹配表1065!U:U,匹配表1065!T:T)</f>
        <v>HO00001048</v>
      </c>
      <c r="P956" s="89" t="s">
        <v>176</v>
      </c>
      <c r="Q956" s="89" t="s">
        <v>290</v>
      </c>
      <c r="R956" s="89" t="str">
        <f>_xlfn.XLOOKUP(Q956,匹配表1065!L:L,匹配表1065!O:O)</f>
        <v>A</v>
      </c>
      <c r="S956" s="93" t="str">
        <f>IFERROR(_xlfn.XLOOKUP(Q956,匹配表1065!AI:AI,匹配表1065!AJ:AJ),"绿标")</f>
        <v>红标</v>
      </c>
      <c r="T956" s="93" t="str" cm="1">
        <f t="array" ref="T956:U956">_xlfn.XLOOKUP(Q956,匹配表1065!L:L,匹配表1065!M:N)</f>
        <v>头痛</v>
      </c>
      <c r="U956" s="94" t="str">
        <v>神经内科</v>
      </c>
      <c r="V956" s="95" t="s">
        <v>67</v>
      </c>
      <c r="W956" s="93">
        <f>_xlfn.XLOOKUP(M956,匹配表1065!D:D,匹配表1065!F:F)*N956</f>
        <v>12</v>
      </c>
    </row>
    <row r="957" customHeight="1" spans="1:23">
      <c r="A957" s="89" t="s">
        <v>25</v>
      </c>
      <c r="B957" s="90">
        <v>46131</v>
      </c>
      <c r="C957" s="91" t="str">
        <f t="shared" si="28"/>
        <v>4月第3周</v>
      </c>
      <c r="D957" s="89" t="s">
        <v>557</v>
      </c>
      <c r="E957" s="89" t="str">
        <f t="shared" si="29"/>
        <v>4月第4周--周7</v>
      </c>
      <c r="F957" s="89" t="s">
        <v>27</v>
      </c>
      <c r="G957" s="89" t="s">
        <v>167</v>
      </c>
      <c r="H957" s="92" t="str">
        <f>_xlfn.XLOOKUP(O957,匹配表1065!T:T,匹配表1065!W:W)</f>
        <v>苏州市</v>
      </c>
      <c r="I957" s="89" t="str">
        <f>_xlfn.XLOOKUP(O957,匹配表1065!T:T,匹配表1065!X:X)</f>
        <v>PME2016</v>
      </c>
      <c r="J957" s="89" t="s">
        <v>173</v>
      </c>
      <c r="K957" s="89" cm="1">
        <f ca="1" t="array" ref="K957:L957">_xlfn.XLOOKUP(J957,匹配表1065!Y:Y,匹配表1065!AA:AB)</f>
        <v>1</v>
      </c>
      <c r="L957" s="89" t="str">
        <v>3个月以内</v>
      </c>
      <c r="M957" s="92" t="s">
        <v>30</v>
      </c>
      <c r="N957" s="89">
        <v>1</v>
      </c>
      <c r="O957" s="93" t="str">
        <f>_xlfn.XLOOKUP(P957,匹配表1065!U:U,匹配表1065!T:T)</f>
        <v>HO00001043</v>
      </c>
      <c r="P957" s="89" t="s">
        <v>221</v>
      </c>
      <c r="Q957" s="89" t="s">
        <v>291</v>
      </c>
      <c r="R957" s="89" t="str">
        <f>_xlfn.XLOOKUP(Q957,匹配表1065!L:L,匹配表1065!O:O)</f>
        <v>A</v>
      </c>
      <c r="S957" s="93" t="str">
        <f>IFERROR(_xlfn.XLOOKUP(Q957,匹配表1065!AI:AI,匹配表1065!AJ:AJ),"绿标")</f>
        <v>红标</v>
      </c>
      <c r="T957" s="93" t="str" cm="1">
        <f t="array" ref="T957:U957">_xlfn.XLOOKUP(Q957,匹配表1065!L:L,匹配表1065!M:N)</f>
        <v>头痛</v>
      </c>
      <c r="U957" s="94" t="str">
        <v>神经内科</v>
      </c>
      <c r="V957" s="95" t="s">
        <v>70</v>
      </c>
      <c r="W957" s="93">
        <f>_xlfn.XLOOKUP(M957,匹配表1065!D:D,匹配表1065!F:F)*N957</f>
        <v>12</v>
      </c>
    </row>
    <row r="958" customHeight="1" spans="1:23">
      <c r="A958" s="89" t="s">
        <v>25</v>
      </c>
      <c r="B958" s="90">
        <v>46131</v>
      </c>
      <c r="C958" s="91" t="str">
        <f t="shared" si="28"/>
        <v>4月第3周</v>
      </c>
      <c r="D958" s="89" t="s">
        <v>557</v>
      </c>
      <c r="E958" s="89" t="str">
        <f t="shared" si="29"/>
        <v>4月第4周--周7</v>
      </c>
      <c r="F958" s="89" t="s">
        <v>27</v>
      </c>
      <c r="G958" s="89" t="s">
        <v>167</v>
      </c>
      <c r="H958" s="92" t="str">
        <f>_xlfn.XLOOKUP(O958,匹配表1065!T:T,匹配表1065!W:W)</f>
        <v>苏州市</v>
      </c>
      <c r="I958" s="89" t="str">
        <f>_xlfn.XLOOKUP(O958,匹配表1065!T:T,匹配表1065!X:X)</f>
        <v>PME2016</v>
      </c>
      <c r="J958" s="89" t="s">
        <v>173</v>
      </c>
      <c r="K958" s="89" cm="1">
        <f ca="1" t="array" ref="K958:L958">_xlfn.XLOOKUP(J958,匹配表1065!Y:Y,匹配表1065!AA:AB)</f>
        <v>1</v>
      </c>
      <c r="L958" s="89" t="str">
        <v>3个月以内</v>
      </c>
      <c r="M958" s="92" t="s">
        <v>55</v>
      </c>
      <c r="N958" s="89">
        <v>1</v>
      </c>
      <c r="O958" s="93" t="str">
        <f>_xlfn.XLOOKUP(P958,匹配表1065!U:U,匹配表1065!T:T)</f>
        <v>HO00001043</v>
      </c>
      <c r="P958" s="89" t="s">
        <v>221</v>
      </c>
      <c r="Q958" s="89" t="s">
        <v>222</v>
      </c>
      <c r="R958" s="89" t="str">
        <f>_xlfn.XLOOKUP(Q958,匹配表1065!L:L,匹配表1065!O:O)</f>
        <v>B</v>
      </c>
      <c r="S958" s="93" t="str">
        <f>IFERROR(_xlfn.XLOOKUP(Q958,匹配表1065!AI:AI,匹配表1065!AJ:AJ),"绿标")</f>
        <v>绿标</v>
      </c>
      <c r="T958" s="93" t="str" cm="1">
        <f t="array" ref="T958:U958">_xlfn.XLOOKUP(Q958,匹配表1065!L:L,匹配表1065!M:N)</f>
        <v>脑血管</v>
      </c>
      <c r="U958" s="94" t="str">
        <v>神经内科</v>
      </c>
      <c r="V958" s="95" t="s">
        <v>58</v>
      </c>
      <c r="W958" s="93">
        <f>_xlfn.XLOOKUP(M958,匹配表1065!D:D,匹配表1065!F:F)*N958</f>
        <v>8</v>
      </c>
    </row>
    <row r="959" customHeight="1" spans="1:23">
      <c r="A959" s="89" t="s">
        <v>25</v>
      </c>
      <c r="B959" s="90">
        <v>46131</v>
      </c>
      <c r="C959" s="91" t="str">
        <f t="shared" si="28"/>
        <v>4月第3周</v>
      </c>
      <c r="D959" s="89" t="s">
        <v>557</v>
      </c>
      <c r="E959" s="89" t="str">
        <f t="shared" si="29"/>
        <v>4月第4周--周7</v>
      </c>
      <c r="F959" s="89" t="s">
        <v>27</v>
      </c>
      <c r="G959" s="89" t="s">
        <v>167</v>
      </c>
      <c r="H959" s="92" t="str">
        <f>_xlfn.XLOOKUP(O959,匹配表1065!T:T,匹配表1065!W:W)</f>
        <v>苏州市</v>
      </c>
      <c r="I959" s="89" t="str">
        <f>_xlfn.XLOOKUP(O959,匹配表1065!T:T,匹配表1065!X:X)</f>
        <v>PME2017</v>
      </c>
      <c r="J959" s="89" t="s">
        <v>323</v>
      </c>
      <c r="K959" s="89" cm="1">
        <f ca="1" t="array" ref="K959:L959">_xlfn.XLOOKUP(J959,匹配表1065!Y:Y,匹配表1065!AA:AB)</f>
        <v>7</v>
      </c>
      <c r="L959" s="89" t="str">
        <v>3个月以上</v>
      </c>
      <c r="M959" s="92" t="s">
        <v>35</v>
      </c>
      <c r="N959" s="89">
        <v>1</v>
      </c>
      <c r="O959" s="93" t="str">
        <f>_xlfn.XLOOKUP(P959,匹配表1065!U:U,匹配表1065!T:T)</f>
        <v>HO00001110</v>
      </c>
      <c r="P959" s="89" t="s">
        <v>324</v>
      </c>
      <c r="Q959" s="89" t="s">
        <v>325</v>
      </c>
      <c r="R959" s="89" t="str">
        <f>_xlfn.XLOOKUP(Q959,匹配表1065!L:L,匹配表1065!O:O)</f>
        <v>B</v>
      </c>
      <c r="S959" s="93" t="str">
        <f>IFERROR(_xlfn.XLOOKUP(Q959,匹配表1065!AI:AI,匹配表1065!AJ:AJ),"绿标")</f>
        <v>黑标</v>
      </c>
      <c r="T959" s="93" t="str" cm="1">
        <f t="array" ref="T959:U959">_xlfn.XLOOKUP(Q959,匹配表1065!L:L,匹配表1065!M:N)</f>
        <v>脑血管</v>
      </c>
      <c r="U959" s="94" t="str">
        <v>神经内科</v>
      </c>
      <c r="V959" s="95" t="s">
        <v>58</v>
      </c>
      <c r="W959" s="93">
        <f>_xlfn.XLOOKUP(M959,匹配表1065!D:D,匹配表1065!F:F)*N959</f>
        <v>4</v>
      </c>
    </row>
    <row r="960" customHeight="1" spans="1:23">
      <c r="A960" s="89" t="s">
        <v>25</v>
      </c>
      <c r="B960" s="90">
        <v>46131</v>
      </c>
      <c r="C960" s="91" t="str">
        <f t="shared" si="28"/>
        <v>4月第3周</v>
      </c>
      <c r="D960" s="89" t="s">
        <v>557</v>
      </c>
      <c r="E960" s="89" t="str">
        <f t="shared" si="29"/>
        <v>4月第4周--周7</v>
      </c>
      <c r="F960" s="89" t="s">
        <v>27</v>
      </c>
      <c r="G960" s="89" t="s">
        <v>167</v>
      </c>
      <c r="H960" s="92" t="str">
        <f>_xlfn.XLOOKUP(O960,匹配表1065!T:T,匹配表1065!W:W)</f>
        <v>苏州市</v>
      </c>
      <c r="I960" s="89" t="str">
        <f>_xlfn.XLOOKUP(O960,匹配表1065!T:T,匹配表1065!X:X)</f>
        <v>PME2009</v>
      </c>
      <c r="J960" s="89" t="s">
        <v>193</v>
      </c>
      <c r="K960" s="89" cm="1">
        <f ca="1" t="array" ref="K960:L960">_xlfn.XLOOKUP(J960,匹配表1065!Y:Y,匹配表1065!AA:AB)</f>
        <v>7</v>
      </c>
      <c r="L960" s="89" t="str">
        <v>3个月以上</v>
      </c>
      <c r="M960" s="92" t="s">
        <v>35</v>
      </c>
      <c r="N960" s="89">
        <v>1</v>
      </c>
      <c r="O960" s="93" t="str">
        <f>_xlfn.XLOOKUP(P960,匹配表1065!U:U,匹配表1065!T:T)</f>
        <v>HO00402369</v>
      </c>
      <c r="P960" s="89" t="s">
        <v>227</v>
      </c>
      <c r="Q960" s="89" t="s">
        <v>560</v>
      </c>
      <c r="R960" s="89" t="str">
        <f>_xlfn.XLOOKUP(Q960,匹配表1065!L:L,匹配表1065!O:O)</f>
        <v>C</v>
      </c>
      <c r="S960" s="93" t="str">
        <f>IFERROR(_xlfn.XLOOKUP(Q960,匹配表1065!AI:AI,匹配表1065!AJ:AJ),"绿标")</f>
        <v>黑标</v>
      </c>
      <c r="T960" s="93" t="str" cm="1">
        <f t="array" ref="T960:U960">_xlfn.XLOOKUP(Q960,匹配表1065!L:L,匹配表1065!M:N)</f>
        <v>眩晕</v>
      </c>
      <c r="U960" s="94" t="str">
        <v>神经内科</v>
      </c>
      <c r="V960" s="95" t="s">
        <v>42</v>
      </c>
      <c r="W960" s="93">
        <f>_xlfn.XLOOKUP(M960,匹配表1065!D:D,匹配表1065!F:F)*N960</f>
        <v>4</v>
      </c>
    </row>
    <row r="961" customHeight="1" spans="1:23">
      <c r="A961" s="89" t="s">
        <v>25</v>
      </c>
      <c r="B961" s="90">
        <v>46131</v>
      </c>
      <c r="C961" s="91" t="str">
        <f t="shared" si="28"/>
        <v>4月第3周</v>
      </c>
      <c r="D961" s="89" t="s">
        <v>557</v>
      </c>
      <c r="E961" s="89" t="str">
        <f t="shared" si="29"/>
        <v>4月第4周--周7</v>
      </c>
      <c r="F961" s="89" t="s">
        <v>27</v>
      </c>
      <c r="G961" s="89" t="s">
        <v>167</v>
      </c>
      <c r="H961" s="92" t="str">
        <f>_xlfn.XLOOKUP(O961,匹配表1065!T:T,匹配表1065!W:W)</f>
        <v>苏州市</v>
      </c>
      <c r="I961" s="89" t="str">
        <f>_xlfn.XLOOKUP(O961,匹配表1065!T:T,匹配表1065!X:X)</f>
        <v>PME2011</v>
      </c>
      <c r="J961" s="89" t="s">
        <v>168</v>
      </c>
      <c r="K961" s="89" cm="1">
        <f ca="1" t="array" ref="K961:L961">_xlfn.XLOOKUP(J961,匹配表1065!Y:Y,匹配表1065!AA:AB)</f>
        <v>19</v>
      </c>
      <c r="L961" s="89" t="str">
        <v>3个月以上</v>
      </c>
      <c r="M961" s="92" t="s">
        <v>30</v>
      </c>
      <c r="N961" s="89">
        <v>1</v>
      </c>
      <c r="O961" s="93" t="str">
        <f>_xlfn.XLOOKUP(P961,匹配表1065!U:U,匹配表1065!T:T)</f>
        <v>HO00307823</v>
      </c>
      <c r="P961" s="89" t="s">
        <v>169</v>
      </c>
      <c r="Q961" s="89" t="s">
        <v>170</v>
      </c>
      <c r="R961" s="89" t="str">
        <f>_xlfn.XLOOKUP(Q961,匹配表1065!L:L,匹配表1065!O:O)</f>
        <v>A</v>
      </c>
      <c r="S961" s="93" t="str">
        <f>IFERROR(_xlfn.XLOOKUP(Q961,匹配表1065!AI:AI,匹配表1065!AJ:AJ),"绿标")</f>
        <v>红标</v>
      </c>
      <c r="T961" s="93" t="str" cm="1">
        <f t="array" ref="T961:U961">_xlfn.XLOOKUP(Q961,匹配表1065!L:L,匹配表1065!M:N)</f>
        <v>头痛</v>
      </c>
      <c r="U961" s="94" t="str">
        <v>神经内科</v>
      </c>
      <c r="V961" s="95" t="s">
        <v>33</v>
      </c>
      <c r="W961" s="93">
        <f>_xlfn.XLOOKUP(M961,匹配表1065!D:D,匹配表1065!F:F)*N961</f>
        <v>12</v>
      </c>
    </row>
    <row r="962" customHeight="1" spans="1:23">
      <c r="A962" s="89" t="s">
        <v>25</v>
      </c>
      <c r="B962" s="90">
        <v>46131</v>
      </c>
      <c r="C962" s="91" t="str">
        <f t="shared" ref="C962:C1025" si="30">MONTH(B962)&amp;TEXT(WEEKNUM(B962,2)-WEEKNUM(B962+1-DAY(B962),2)+1,"月第0周")</f>
        <v>4月第3周</v>
      </c>
      <c r="D962" s="89" t="s">
        <v>557</v>
      </c>
      <c r="E962" s="89" t="str">
        <f t="shared" ref="E962:E1025" si="31">D962&amp;"--"&amp;"周"&amp;WEEKDAY(B962,2)</f>
        <v>4月第4周--周7</v>
      </c>
      <c r="F962" s="89" t="s">
        <v>27</v>
      </c>
      <c r="G962" s="89" t="s">
        <v>167</v>
      </c>
      <c r="H962" s="92" t="str">
        <f>_xlfn.XLOOKUP(O962,匹配表1065!T:T,匹配表1065!W:W)</f>
        <v>苏州市</v>
      </c>
      <c r="I962" s="89" t="str">
        <f>_xlfn.XLOOKUP(O962,匹配表1065!T:T,匹配表1065!X:X)</f>
        <v>PME2011</v>
      </c>
      <c r="J962" s="89" t="s">
        <v>168</v>
      </c>
      <c r="K962" s="89" cm="1">
        <f ca="1" t="array" ref="K962:L962">_xlfn.XLOOKUP(J962,匹配表1065!Y:Y,匹配表1065!AA:AB)</f>
        <v>19</v>
      </c>
      <c r="L962" s="89" t="str">
        <v>3个月以上</v>
      </c>
      <c r="M962" s="92" t="s">
        <v>35</v>
      </c>
      <c r="N962" s="89">
        <v>1</v>
      </c>
      <c r="O962" s="93" t="str">
        <f>_xlfn.XLOOKUP(P962,匹配表1065!U:U,匹配表1065!T:T)</f>
        <v>HO00307823</v>
      </c>
      <c r="P962" s="89" t="s">
        <v>169</v>
      </c>
      <c r="Q962" s="89" t="s">
        <v>172</v>
      </c>
      <c r="R962" s="89" t="str">
        <f>_xlfn.XLOOKUP(Q962,匹配表1065!L:L,匹配表1065!O:O)</f>
        <v>C</v>
      </c>
      <c r="S962" s="93" t="str">
        <f>IFERROR(_xlfn.XLOOKUP(Q962,匹配表1065!AI:AI,匹配表1065!AJ:AJ),"绿标")</f>
        <v>绿标</v>
      </c>
      <c r="T962" s="93" t="str" cm="1">
        <f t="array" ref="T962:U962">_xlfn.XLOOKUP(Q962,匹配表1065!L:L,匹配表1065!M:N)</f>
        <v>眩晕</v>
      </c>
      <c r="U962" s="94" t="str">
        <v>神经内科</v>
      </c>
      <c r="V962" s="95" t="s">
        <v>70</v>
      </c>
      <c r="W962" s="93">
        <f>_xlfn.XLOOKUP(M962,匹配表1065!D:D,匹配表1065!F:F)*N962</f>
        <v>4</v>
      </c>
    </row>
    <row r="963" customHeight="1" spans="1:23">
      <c r="A963" s="89" t="s">
        <v>25</v>
      </c>
      <c r="B963" s="90">
        <v>46131</v>
      </c>
      <c r="C963" s="91" t="str">
        <f t="shared" si="30"/>
        <v>4月第3周</v>
      </c>
      <c r="D963" s="89" t="s">
        <v>557</v>
      </c>
      <c r="E963" s="89" t="str">
        <f t="shared" si="31"/>
        <v>4月第4周--周7</v>
      </c>
      <c r="F963" s="89" t="s">
        <v>27</v>
      </c>
      <c r="G963" s="89" t="s">
        <v>167</v>
      </c>
      <c r="H963" s="92" t="str">
        <f>_xlfn.XLOOKUP(O963,匹配表1065!T:T,匹配表1065!W:W)</f>
        <v>南通市</v>
      </c>
      <c r="I963" s="89" t="str">
        <f>_xlfn.XLOOKUP(O963,匹配表1065!T:T,匹配表1065!X:X)</f>
        <v>PME2013</v>
      </c>
      <c r="J963" s="89" t="s">
        <v>180</v>
      </c>
      <c r="K963" s="89" cm="1">
        <f ca="1" t="array" ref="K963:L963">_xlfn.XLOOKUP(J963,匹配表1065!Y:Y,匹配表1065!AA:AB)</f>
        <v>51</v>
      </c>
      <c r="L963" s="89" t="str">
        <v>3个月以上</v>
      </c>
      <c r="M963" s="92" t="s">
        <v>35</v>
      </c>
      <c r="N963" s="89">
        <v>1</v>
      </c>
      <c r="O963" s="93" t="str">
        <f>_xlfn.XLOOKUP(P963,匹配表1065!U:U,匹配表1065!T:T)</f>
        <v>HO00001066</v>
      </c>
      <c r="P963" s="89" t="s">
        <v>183</v>
      </c>
      <c r="Q963" s="89" t="s">
        <v>432</v>
      </c>
      <c r="R963" s="89" t="str">
        <f>_xlfn.XLOOKUP(Q963,匹配表1065!L:L,匹配表1065!O:O)</f>
        <v>B</v>
      </c>
      <c r="S963" s="93" t="str">
        <f>IFERROR(_xlfn.XLOOKUP(Q963,匹配表1065!AI:AI,匹配表1065!AJ:AJ),"绿标")</f>
        <v>绿标</v>
      </c>
      <c r="T963" s="93" t="str" cm="1">
        <f t="array" ref="T963:U963">_xlfn.XLOOKUP(Q963,匹配表1065!L:L,匹配表1065!M:N)</f>
        <v>脑血管</v>
      </c>
      <c r="U963" s="94" t="str">
        <v>神经内科</v>
      </c>
      <c r="V963" s="95" t="s">
        <v>58</v>
      </c>
      <c r="W963" s="93">
        <f>_xlfn.XLOOKUP(M963,匹配表1065!D:D,匹配表1065!F:F)*N963</f>
        <v>4</v>
      </c>
    </row>
    <row r="964" customHeight="1" spans="1:23">
      <c r="A964" s="89" t="s">
        <v>25</v>
      </c>
      <c r="B964" s="90">
        <v>46131</v>
      </c>
      <c r="C964" s="91" t="str">
        <f t="shared" si="30"/>
        <v>4月第3周</v>
      </c>
      <c r="D964" s="89" t="s">
        <v>557</v>
      </c>
      <c r="E964" s="89" t="str">
        <f t="shared" si="31"/>
        <v>4月第4周--周7</v>
      </c>
      <c r="F964" s="89" t="s">
        <v>27</v>
      </c>
      <c r="G964" s="89" t="s">
        <v>167</v>
      </c>
      <c r="H964" s="92" t="str">
        <f>_xlfn.XLOOKUP(O964,匹配表1065!T:T,匹配表1065!W:W)</f>
        <v>苏州市</v>
      </c>
      <c r="I964" s="89" t="str">
        <f>_xlfn.XLOOKUP(O964,匹配表1065!T:T,匹配表1065!X:X)</f>
        <v>PME2010</v>
      </c>
      <c r="J964" s="89" t="s">
        <v>186</v>
      </c>
      <c r="K964" s="89" cm="1">
        <f ca="1" t="array" ref="K964:L964">_xlfn.XLOOKUP(J964,匹配表1065!Y:Y,匹配表1065!AA:AB)</f>
        <v>6</v>
      </c>
      <c r="L964" s="89" t="str">
        <v>3个月以上</v>
      </c>
      <c r="M964" s="92" t="s">
        <v>35</v>
      </c>
      <c r="N964" s="89">
        <v>1</v>
      </c>
      <c r="O964" s="93" t="str">
        <f>_xlfn.XLOOKUP(P964,匹配表1065!U:U,匹配表1065!T:T)</f>
        <v>HO00001047</v>
      </c>
      <c r="P964" s="89" t="s">
        <v>189</v>
      </c>
      <c r="Q964" s="89" t="s">
        <v>217</v>
      </c>
      <c r="R964" s="89" t="str">
        <f>_xlfn.XLOOKUP(Q964,匹配表1065!L:L,匹配表1065!O:O)</f>
        <v>A</v>
      </c>
      <c r="S964" s="93" t="str">
        <f>IFERROR(_xlfn.XLOOKUP(Q964,匹配表1065!AI:AI,匹配表1065!AJ:AJ),"绿标")</f>
        <v>红标</v>
      </c>
      <c r="T964" s="93" t="str" cm="1">
        <f t="array" ref="T964:U964">_xlfn.XLOOKUP(Q964,匹配表1065!L:L,匹配表1065!M:N)</f>
        <v>头痛</v>
      </c>
      <c r="U964" s="94" t="str">
        <v>神经内科</v>
      </c>
      <c r="V964" s="95" t="s">
        <v>58</v>
      </c>
      <c r="W964" s="93">
        <f>_xlfn.XLOOKUP(M964,匹配表1065!D:D,匹配表1065!F:F)*N964</f>
        <v>4</v>
      </c>
    </row>
    <row r="965" customHeight="1" spans="1:23">
      <c r="A965" s="89" t="s">
        <v>25</v>
      </c>
      <c r="B965" s="90">
        <v>46132</v>
      </c>
      <c r="C965" s="91" t="str">
        <f t="shared" si="30"/>
        <v>4月第4周</v>
      </c>
      <c r="D965" s="89" t="s">
        <v>557</v>
      </c>
      <c r="E965" s="89" t="str">
        <f t="shared" si="31"/>
        <v>4月第4周--周1</v>
      </c>
      <c r="F965" s="92" t="s">
        <v>27</v>
      </c>
      <c r="G965" s="89" t="s">
        <v>63</v>
      </c>
      <c r="H965" s="92" t="str">
        <f>_xlfn.XLOOKUP(O965,匹配表1065!T:T,匹配表1065!W:W)</f>
        <v>南京市</v>
      </c>
      <c r="I965" s="89" t="str">
        <f>_xlfn.XLOOKUP(O965,匹配表1065!T:T,匹配表1065!X:X)</f>
        <v>PME2001</v>
      </c>
      <c r="J965" s="89" t="s">
        <v>64</v>
      </c>
      <c r="K965" s="89" cm="1">
        <f ca="1" t="array" ref="K965:L965">_xlfn.XLOOKUP(J965,匹配表1065!Y:Y,匹配表1065!AA:AB)</f>
        <v>31</v>
      </c>
      <c r="L965" s="89" t="str">
        <v>3个月以上</v>
      </c>
      <c r="M965" s="92" t="s">
        <v>30</v>
      </c>
      <c r="N965" s="98">
        <v>5</v>
      </c>
      <c r="O965" s="93" t="str">
        <f>_xlfn.XLOOKUP(P965,匹配表1065!U:U,匹配表1065!T:T)</f>
        <v>HO00000958</v>
      </c>
      <c r="P965" s="89" t="s">
        <v>65</v>
      </c>
      <c r="Q965" s="92" t="s">
        <v>209</v>
      </c>
      <c r="R965" s="89" t="str">
        <f>_xlfn.XLOOKUP(Q965,匹配表1065!L:L,匹配表1065!O:O)</f>
        <v>C</v>
      </c>
      <c r="S965" s="93" t="str">
        <f>IFERROR(_xlfn.XLOOKUP(Q965,匹配表1065!AI:AI,匹配表1065!AJ:AJ),"绿标")</f>
        <v>红标</v>
      </c>
      <c r="T965" s="93" t="str" cm="1">
        <f t="array" ref="T965:U965">_xlfn.XLOOKUP(Q965,匹配表1065!L:L,匹配表1065!M:N)</f>
        <v>眩晕</v>
      </c>
      <c r="U965" s="94" t="str">
        <v>耳鼻喉科</v>
      </c>
      <c r="V965" s="95" t="s">
        <v>70</v>
      </c>
      <c r="W965" s="93">
        <f>_xlfn.XLOOKUP(M965,匹配表1065!D:D,匹配表1065!F:F)*N965</f>
        <v>60</v>
      </c>
    </row>
    <row r="966" customHeight="1" spans="1:23">
      <c r="A966" s="89" t="s">
        <v>25</v>
      </c>
      <c r="B966" s="90">
        <v>46132</v>
      </c>
      <c r="C966" s="91" t="str">
        <f t="shared" si="30"/>
        <v>4月第4周</v>
      </c>
      <c r="D966" s="89" t="s">
        <v>557</v>
      </c>
      <c r="E966" s="89" t="str">
        <f t="shared" si="31"/>
        <v>4月第4周--周1</v>
      </c>
      <c r="F966" s="92" t="s">
        <v>27</v>
      </c>
      <c r="G966" s="89" t="s">
        <v>63</v>
      </c>
      <c r="H966" s="92" t="str">
        <f>_xlfn.XLOOKUP(O966,匹配表1065!T:T,匹配表1065!W:W)</f>
        <v>连云港市</v>
      </c>
      <c r="I966" s="89" t="str">
        <f>_xlfn.XLOOKUP(O966,匹配表1065!T:T,匹配表1065!X:X)</f>
        <v>PME2042</v>
      </c>
      <c r="J966" s="89" t="s">
        <v>74</v>
      </c>
      <c r="K966" s="89" cm="1">
        <f ca="1" t="array" ref="K966:L966">_xlfn.XLOOKUP(J966,匹配表1065!Y:Y,匹配表1065!AA:AB)</f>
        <v>7</v>
      </c>
      <c r="L966" s="89" t="str">
        <v>3个月以上</v>
      </c>
      <c r="M966" s="92" t="s">
        <v>35</v>
      </c>
      <c r="N966" s="98">
        <v>1</v>
      </c>
      <c r="O966" s="93" t="str">
        <f>_xlfn.XLOOKUP(P966,匹配表1065!U:U,匹配表1065!T:T)</f>
        <v>HO00017661</v>
      </c>
      <c r="P966" s="89" t="s">
        <v>508</v>
      </c>
      <c r="Q966" s="92" t="s">
        <v>561</v>
      </c>
      <c r="R966" s="89" t="str">
        <f>_xlfn.XLOOKUP(Q966,匹配表1065!L:L,匹配表1065!O:O)</f>
        <v>C</v>
      </c>
      <c r="S966" s="93" t="str">
        <f>IFERROR(_xlfn.XLOOKUP(Q966,匹配表1065!AI:AI,匹配表1065!AJ:AJ),"绿标")</f>
        <v>黑标</v>
      </c>
      <c r="T966" s="93" t="str" cm="1">
        <f t="array" ref="T966:U966">_xlfn.XLOOKUP(Q966,匹配表1065!L:L,匹配表1065!M:N)</f>
        <v>眩晕</v>
      </c>
      <c r="U966" s="94" t="str">
        <v>神经内科</v>
      </c>
      <c r="V966" s="95" t="s">
        <v>42</v>
      </c>
      <c r="W966" s="93">
        <f>_xlfn.XLOOKUP(M966,匹配表1065!D:D,匹配表1065!F:F)*N966</f>
        <v>4</v>
      </c>
    </row>
    <row r="967" customHeight="1" spans="1:23">
      <c r="A967" s="89" t="s">
        <v>25</v>
      </c>
      <c r="B967" s="90">
        <v>46132</v>
      </c>
      <c r="C967" s="91" t="str">
        <f t="shared" si="30"/>
        <v>4月第4周</v>
      </c>
      <c r="D967" s="89" t="s">
        <v>557</v>
      </c>
      <c r="E967" s="89" t="str">
        <f t="shared" si="31"/>
        <v>4月第4周--周1</v>
      </c>
      <c r="F967" s="92" t="s">
        <v>27</v>
      </c>
      <c r="G967" s="89" t="s">
        <v>63</v>
      </c>
      <c r="H967" s="92" t="str">
        <f>_xlfn.XLOOKUP(O967,匹配表1065!T:T,匹配表1065!W:W)</f>
        <v>南京市</v>
      </c>
      <c r="I967" s="89" t="str">
        <f>_xlfn.XLOOKUP(O967,匹配表1065!T:T,匹配表1065!X:X)</f>
        <v>PME2001</v>
      </c>
      <c r="J967" s="89" t="s">
        <v>77</v>
      </c>
      <c r="K967" s="89" cm="1">
        <f ca="1" t="array" ref="K967:L967">_xlfn.XLOOKUP(J967,匹配表1065!Y:Y,匹配表1065!AA:AB)</f>
        <v>8</v>
      </c>
      <c r="L967" s="89" t="str">
        <v>3个月以上</v>
      </c>
      <c r="M967" s="92" t="s">
        <v>30</v>
      </c>
      <c r="N967" s="98">
        <v>1</v>
      </c>
      <c r="O967" s="93" t="str">
        <f>_xlfn.XLOOKUP(P967,匹配表1065!U:U,匹配表1065!T:T)</f>
        <v>HO00000958</v>
      </c>
      <c r="P967" s="89" t="s">
        <v>65</v>
      </c>
      <c r="Q967" s="92" t="s">
        <v>216</v>
      </c>
      <c r="R967" s="89" t="str">
        <f>_xlfn.XLOOKUP(Q967,匹配表1065!L:L,匹配表1065!O:O)</f>
        <v>A</v>
      </c>
      <c r="S967" s="93" t="str">
        <f>IFERROR(_xlfn.XLOOKUP(Q967,匹配表1065!AI:AI,匹配表1065!AJ:AJ),"绿标")</f>
        <v>红标</v>
      </c>
      <c r="T967" s="93" t="str" cm="1">
        <f t="array" ref="T967:U967">_xlfn.XLOOKUP(Q967,匹配表1065!L:L,匹配表1065!M:N)</f>
        <v>头痛</v>
      </c>
      <c r="U967" s="94" t="str">
        <v>神经内科</v>
      </c>
      <c r="V967" s="95" t="s">
        <v>58</v>
      </c>
      <c r="W967" s="93">
        <f>_xlfn.XLOOKUP(M967,匹配表1065!D:D,匹配表1065!F:F)*N967</f>
        <v>12</v>
      </c>
    </row>
    <row r="968" customHeight="1" spans="1:23">
      <c r="A968" s="89" t="s">
        <v>25</v>
      </c>
      <c r="B968" s="90">
        <v>46132</v>
      </c>
      <c r="C968" s="91" t="str">
        <f t="shared" si="30"/>
        <v>4月第4周</v>
      </c>
      <c r="D968" s="89" t="s">
        <v>557</v>
      </c>
      <c r="E968" s="89" t="str">
        <f t="shared" si="31"/>
        <v>4月第4周--周1</v>
      </c>
      <c r="F968" s="92" t="s">
        <v>27</v>
      </c>
      <c r="G968" s="89" t="s">
        <v>63</v>
      </c>
      <c r="H968" s="92" t="str">
        <f>_xlfn.XLOOKUP(O968,匹配表1065!T:T,匹配表1065!W:W)</f>
        <v>南京市</v>
      </c>
      <c r="I968" s="89" t="str">
        <f>_xlfn.XLOOKUP(O968,匹配表1065!T:T,匹配表1065!X:X)</f>
        <v>PME2001</v>
      </c>
      <c r="J968" s="89" t="s">
        <v>77</v>
      </c>
      <c r="K968" s="89" cm="1">
        <f ca="1" t="array" ref="K968:L968">_xlfn.XLOOKUP(J968,匹配表1065!Y:Y,匹配表1065!AA:AB)</f>
        <v>8</v>
      </c>
      <c r="L968" s="89" t="str">
        <v>3个月以上</v>
      </c>
      <c r="M968" s="92" t="s">
        <v>35</v>
      </c>
      <c r="N968" s="98">
        <v>1</v>
      </c>
      <c r="O968" s="93" t="str">
        <f>_xlfn.XLOOKUP(P968,匹配表1065!U:U,匹配表1065!T:T)</f>
        <v>HO00000958</v>
      </c>
      <c r="P968" s="89" t="s">
        <v>65</v>
      </c>
      <c r="Q968" s="92" t="s">
        <v>562</v>
      </c>
      <c r="R968" s="89" t="str">
        <f>_xlfn.XLOOKUP(Q968,匹配表1065!L:L,匹配表1065!O:O)</f>
        <v>A</v>
      </c>
      <c r="S968" s="93" t="str">
        <f>IFERROR(_xlfn.XLOOKUP(Q968,匹配表1065!AI:AI,匹配表1065!AJ:AJ),"绿标")</f>
        <v>绿标</v>
      </c>
      <c r="T968" s="93" t="str" cm="1">
        <f t="array" ref="T968:U968">_xlfn.XLOOKUP(Q968,匹配表1065!L:L,匹配表1065!M:N)</f>
        <v>头痛</v>
      </c>
      <c r="U968" s="94" t="str">
        <v>神经内科</v>
      </c>
      <c r="V968" s="95" t="s">
        <v>58</v>
      </c>
      <c r="W968" s="93">
        <f>_xlfn.XLOOKUP(M968,匹配表1065!D:D,匹配表1065!F:F)*N968</f>
        <v>4</v>
      </c>
    </row>
    <row r="969" customHeight="1" spans="1:23">
      <c r="A969" s="89" t="s">
        <v>25</v>
      </c>
      <c r="B969" s="90">
        <v>46132</v>
      </c>
      <c r="C969" s="91" t="str">
        <f t="shared" si="30"/>
        <v>4月第4周</v>
      </c>
      <c r="D969" s="89" t="s">
        <v>557</v>
      </c>
      <c r="E969" s="89" t="str">
        <f t="shared" si="31"/>
        <v>4月第4周--周1</v>
      </c>
      <c r="F969" s="92" t="s">
        <v>27</v>
      </c>
      <c r="G969" s="89" t="s">
        <v>63</v>
      </c>
      <c r="H969" s="92" t="str">
        <f>_xlfn.XLOOKUP(O969,匹配表1065!T:T,匹配表1065!W:W)</f>
        <v>南京市</v>
      </c>
      <c r="I969" s="89" t="str">
        <f>_xlfn.XLOOKUP(O969,匹配表1065!T:T,匹配表1065!X:X)</f>
        <v>PME2002</v>
      </c>
      <c r="J969" s="89" t="s">
        <v>84</v>
      </c>
      <c r="K969" s="89" cm="1">
        <f ca="1" t="array" ref="K969:L969">_xlfn.XLOOKUP(J969,匹配表1065!Y:Y,匹配表1065!AA:AB)</f>
        <v>31</v>
      </c>
      <c r="L969" s="89" t="str">
        <v>3个月以上</v>
      </c>
      <c r="M969" s="92" t="s">
        <v>30</v>
      </c>
      <c r="N969" s="98">
        <v>4</v>
      </c>
      <c r="O969" s="93" t="str">
        <f>_xlfn.XLOOKUP(P969,匹配表1065!U:U,匹配表1065!T:T)</f>
        <v>HO00000964</v>
      </c>
      <c r="P969" s="89" t="s">
        <v>90</v>
      </c>
      <c r="Q969" s="92" t="s">
        <v>281</v>
      </c>
      <c r="R969" s="89" t="str">
        <f>_xlfn.XLOOKUP(Q969,匹配表1065!L:L,匹配表1065!O:O)</f>
        <v>A</v>
      </c>
      <c r="S969" s="93" t="str">
        <f>IFERROR(_xlfn.XLOOKUP(Q969,匹配表1065!AI:AI,匹配表1065!AJ:AJ),"绿标")</f>
        <v>红标</v>
      </c>
      <c r="T969" s="93" t="str" cm="1">
        <f t="array" ref="T969:U969">_xlfn.XLOOKUP(Q969,匹配表1065!L:L,匹配表1065!M:N)</f>
        <v>头痛</v>
      </c>
      <c r="U969" s="94" t="str">
        <v>神经内科</v>
      </c>
      <c r="V969" s="95" t="s">
        <v>70</v>
      </c>
      <c r="W969" s="93">
        <f>_xlfn.XLOOKUP(M969,匹配表1065!D:D,匹配表1065!F:F)*N969</f>
        <v>48</v>
      </c>
    </row>
    <row r="970" customHeight="1" spans="1:23">
      <c r="A970" s="89" t="s">
        <v>25</v>
      </c>
      <c r="B970" s="90">
        <v>46132</v>
      </c>
      <c r="C970" s="91" t="str">
        <f t="shared" si="30"/>
        <v>4月第4周</v>
      </c>
      <c r="D970" s="89" t="s">
        <v>557</v>
      </c>
      <c r="E970" s="89" t="str">
        <f t="shared" si="31"/>
        <v>4月第4周--周1</v>
      </c>
      <c r="F970" s="92" t="s">
        <v>27</v>
      </c>
      <c r="G970" s="89" t="s">
        <v>63</v>
      </c>
      <c r="H970" s="92" t="str">
        <f>_xlfn.XLOOKUP(O970,匹配表1065!T:T,匹配表1065!W:W)</f>
        <v>徐州市</v>
      </c>
      <c r="I970" s="89" t="str">
        <f>_xlfn.XLOOKUP(O970,匹配表1065!T:T,匹配表1065!X:X)</f>
        <v>PME2008</v>
      </c>
      <c r="J970" s="89" t="s">
        <v>81</v>
      </c>
      <c r="K970" s="89" cm="1">
        <f ca="1" t="array" ref="K970:L970">_xlfn.XLOOKUP(J970,匹配表1065!Y:Y,匹配表1065!AA:AB)</f>
        <v>19</v>
      </c>
      <c r="L970" s="89" t="str">
        <v>3个月以上</v>
      </c>
      <c r="M970" s="92" t="s">
        <v>30</v>
      </c>
      <c r="N970" s="98">
        <v>1</v>
      </c>
      <c r="O970" s="93" t="str">
        <f>_xlfn.XLOOKUP(P970,匹配表1065!U:U,匹配表1065!T:T)</f>
        <v>HO00000989</v>
      </c>
      <c r="P970" s="89" t="s">
        <v>214</v>
      </c>
      <c r="Q970" s="92" t="s">
        <v>215</v>
      </c>
      <c r="R970" s="89" t="str">
        <f>_xlfn.XLOOKUP(Q970,匹配表1065!L:L,匹配表1065!O:O)</f>
        <v>A</v>
      </c>
      <c r="S970" s="93" t="str">
        <f>IFERROR(_xlfn.XLOOKUP(Q970,匹配表1065!AI:AI,匹配表1065!AJ:AJ),"绿标")</f>
        <v>红标</v>
      </c>
      <c r="T970" s="93" t="str" cm="1">
        <f t="array" ref="T970:U970">_xlfn.XLOOKUP(Q970,匹配表1065!L:L,匹配表1065!M:N)</f>
        <v>头痛</v>
      </c>
      <c r="U970" s="94" t="str">
        <v>神经内科</v>
      </c>
      <c r="V970" s="95" t="s">
        <v>33</v>
      </c>
      <c r="W970" s="93">
        <f>_xlfn.XLOOKUP(M970,匹配表1065!D:D,匹配表1065!F:F)*N970</f>
        <v>12</v>
      </c>
    </row>
    <row r="971" customHeight="1" spans="1:23">
      <c r="A971" s="89" t="s">
        <v>25</v>
      </c>
      <c r="B971" s="90">
        <v>46132</v>
      </c>
      <c r="C971" s="91" t="str">
        <f t="shared" si="30"/>
        <v>4月第4周</v>
      </c>
      <c r="D971" s="89" t="s">
        <v>557</v>
      </c>
      <c r="E971" s="89" t="str">
        <f t="shared" si="31"/>
        <v>4月第4周--周1</v>
      </c>
      <c r="F971" s="92" t="s">
        <v>27</v>
      </c>
      <c r="G971" s="89" t="s">
        <v>63</v>
      </c>
      <c r="H971" s="92" t="str">
        <f>_xlfn.XLOOKUP(O971,匹配表1065!T:T,匹配表1065!W:W)</f>
        <v>南京市</v>
      </c>
      <c r="I971" s="89" t="str">
        <f>_xlfn.XLOOKUP(O971,匹配表1065!T:T,匹配表1065!X:X)</f>
        <v>PME2002</v>
      </c>
      <c r="J971" s="89" t="s">
        <v>84</v>
      </c>
      <c r="K971" s="89" cm="1">
        <f ca="1" t="array" ref="K971:L971">_xlfn.XLOOKUP(J971,匹配表1065!Y:Y,匹配表1065!AA:AB)</f>
        <v>31</v>
      </c>
      <c r="L971" s="89" t="str">
        <v>3个月以上</v>
      </c>
      <c r="M971" s="92" t="s">
        <v>35</v>
      </c>
      <c r="N971" s="98">
        <v>1</v>
      </c>
      <c r="O971" s="93" t="str">
        <f>_xlfn.XLOOKUP(P971,匹配表1065!U:U,匹配表1065!T:T)</f>
        <v>HO00000964</v>
      </c>
      <c r="P971" s="89" t="s">
        <v>90</v>
      </c>
      <c r="Q971" s="92" t="s">
        <v>281</v>
      </c>
      <c r="R971" s="89" t="str">
        <f>_xlfn.XLOOKUP(Q971,匹配表1065!L:L,匹配表1065!O:O)</f>
        <v>A</v>
      </c>
      <c r="S971" s="93" t="str">
        <f>IFERROR(_xlfn.XLOOKUP(Q971,匹配表1065!AI:AI,匹配表1065!AJ:AJ),"绿标")</f>
        <v>红标</v>
      </c>
      <c r="T971" s="93" t="str" cm="1">
        <f t="array" ref="T971:U971">_xlfn.XLOOKUP(Q971,匹配表1065!L:L,匹配表1065!M:N)</f>
        <v>头痛</v>
      </c>
      <c r="U971" s="94" t="str">
        <v>神经内科</v>
      </c>
      <c r="V971" s="95" t="s">
        <v>58</v>
      </c>
      <c r="W971" s="93">
        <f>_xlfn.XLOOKUP(M971,匹配表1065!D:D,匹配表1065!F:F)*N971</f>
        <v>4</v>
      </c>
    </row>
    <row r="972" customHeight="1" spans="1:23">
      <c r="A972" s="89" t="s">
        <v>25</v>
      </c>
      <c r="B972" s="90">
        <v>46132</v>
      </c>
      <c r="C972" s="91" t="str">
        <f t="shared" si="30"/>
        <v>4月第4周</v>
      </c>
      <c r="D972" s="89" t="s">
        <v>557</v>
      </c>
      <c r="E972" s="89" t="str">
        <f t="shared" si="31"/>
        <v>4月第4周--周1</v>
      </c>
      <c r="F972" s="92" t="s">
        <v>27</v>
      </c>
      <c r="G972" s="92" t="s">
        <v>28</v>
      </c>
      <c r="H972" s="92" t="str">
        <f>_xlfn.XLOOKUP(O972,匹配表1065!T:T,匹配表1065!W:W)</f>
        <v>南京市</v>
      </c>
      <c r="I972" s="89" t="str">
        <f>_xlfn.XLOOKUP(O972,匹配表1065!T:T,匹配表1065!X:X)</f>
        <v>PME2006</v>
      </c>
      <c r="J972" s="89" t="s">
        <v>29</v>
      </c>
      <c r="K972" s="89" cm="1">
        <f ca="1" t="array" ref="K972:L972">_xlfn.XLOOKUP(J972,匹配表1065!Y:Y,匹配表1065!AA:AB)</f>
        <v>15</v>
      </c>
      <c r="L972" s="89" t="str">
        <v>3个月以上</v>
      </c>
      <c r="M972" s="92" t="s">
        <v>30</v>
      </c>
      <c r="N972" s="98">
        <v>1</v>
      </c>
      <c r="O972" s="93" t="str">
        <f>_xlfn.XLOOKUP(P972,匹配表1065!U:U,匹配表1065!T:T)</f>
        <v>HO00000959</v>
      </c>
      <c r="P972" s="89" t="s">
        <v>196</v>
      </c>
      <c r="Q972" s="92" t="s">
        <v>440</v>
      </c>
      <c r="R972" s="89" t="str">
        <f>_xlfn.XLOOKUP(Q972,匹配表1065!L:L,匹配表1065!O:O)</f>
        <v>A</v>
      </c>
      <c r="S972" s="93" t="str">
        <f>IFERROR(_xlfn.XLOOKUP(Q972,匹配表1065!AI:AI,匹配表1065!AJ:AJ),"绿标")</f>
        <v>红标</v>
      </c>
      <c r="T972" s="93" t="str" cm="1">
        <f t="array" ref="T972:U972">_xlfn.XLOOKUP(Q972,匹配表1065!L:L,匹配表1065!M:N)</f>
        <v>头痛</v>
      </c>
      <c r="U972" s="94" t="str">
        <v>神经内科</v>
      </c>
      <c r="V972" s="95" t="s">
        <v>33</v>
      </c>
      <c r="W972" s="93">
        <f>_xlfn.XLOOKUP(M972,匹配表1065!D:D,匹配表1065!F:F)*N972</f>
        <v>12</v>
      </c>
    </row>
    <row r="973" customHeight="1" spans="1:23">
      <c r="A973" s="89" t="s">
        <v>25</v>
      </c>
      <c r="B973" s="90">
        <v>46132</v>
      </c>
      <c r="C973" s="91" t="str">
        <f t="shared" si="30"/>
        <v>4月第4周</v>
      </c>
      <c r="D973" s="89" t="s">
        <v>557</v>
      </c>
      <c r="E973" s="89" t="str">
        <f t="shared" si="31"/>
        <v>4月第4周--周1</v>
      </c>
      <c r="F973" s="92" t="s">
        <v>27</v>
      </c>
      <c r="G973" s="92" t="s">
        <v>28</v>
      </c>
      <c r="H973" s="92" t="str">
        <f>_xlfn.XLOOKUP(O973,匹配表1065!T:T,匹配表1065!W:W)</f>
        <v>南京市</v>
      </c>
      <c r="I973" s="89" t="str">
        <f>_xlfn.XLOOKUP(O973,匹配表1065!T:T,匹配表1065!X:X)</f>
        <v>PME2006</v>
      </c>
      <c r="J973" s="89" t="s">
        <v>29</v>
      </c>
      <c r="K973" s="89" cm="1">
        <f ca="1" t="array" ref="K973:L973">_xlfn.XLOOKUP(J973,匹配表1065!Y:Y,匹配表1065!AA:AB)</f>
        <v>15</v>
      </c>
      <c r="L973" s="89" t="str">
        <v>3个月以上</v>
      </c>
      <c r="M973" s="92" t="s">
        <v>35</v>
      </c>
      <c r="N973" s="98">
        <v>1</v>
      </c>
      <c r="O973" s="93" t="str">
        <f>_xlfn.XLOOKUP(P973,匹配表1065!U:U,匹配表1065!T:T)</f>
        <v>HO00000965</v>
      </c>
      <c r="P973" s="89" t="s">
        <v>31</v>
      </c>
      <c r="Q973" s="92" t="s">
        <v>563</v>
      </c>
      <c r="R973" s="89" t="str">
        <f>_xlfn.XLOOKUP(Q973,匹配表1065!L:L,匹配表1065!O:O)</f>
        <v>C</v>
      </c>
      <c r="S973" s="93" t="str">
        <f>IFERROR(_xlfn.XLOOKUP(Q973,匹配表1065!AI:AI,匹配表1065!AJ:AJ),"绿标")</f>
        <v>红标</v>
      </c>
      <c r="T973" s="93" t="str" cm="1">
        <f t="array" ref="T973:U973">_xlfn.XLOOKUP(Q973,匹配表1065!L:L,匹配表1065!M:N)</f>
        <v>眩晕</v>
      </c>
      <c r="U973" s="94" t="str">
        <v>耳鼻喉科</v>
      </c>
      <c r="V973" s="95" t="s">
        <v>70</v>
      </c>
      <c r="W973" s="93">
        <f>_xlfn.XLOOKUP(M973,匹配表1065!D:D,匹配表1065!F:F)*N973</f>
        <v>4</v>
      </c>
    </row>
    <row r="974" customHeight="1" spans="1:23">
      <c r="A974" s="89" t="s">
        <v>25</v>
      </c>
      <c r="B974" s="90">
        <v>46132</v>
      </c>
      <c r="C974" s="91" t="str">
        <f t="shared" si="30"/>
        <v>4月第4周</v>
      </c>
      <c r="D974" s="89" t="s">
        <v>557</v>
      </c>
      <c r="E974" s="89" t="str">
        <f t="shared" si="31"/>
        <v>4月第4周--周1</v>
      </c>
      <c r="F974" s="92" t="s">
        <v>27</v>
      </c>
      <c r="G974" s="92" t="s">
        <v>28</v>
      </c>
      <c r="H974" s="92" t="str">
        <f>_xlfn.XLOOKUP(O974,匹配表1065!T:T,匹配表1065!W:W)</f>
        <v>南京市</v>
      </c>
      <c r="I974" s="89" t="str">
        <f>_xlfn.XLOOKUP(O974,匹配表1065!T:T,匹配表1065!X:X)</f>
        <v>PME2006</v>
      </c>
      <c r="J974" s="89" t="s">
        <v>29</v>
      </c>
      <c r="K974" s="89" cm="1">
        <f ca="1" t="array" ref="K974:L974">_xlfn.XLOOKUP(J974,匹配表1065!Y:Y,匹配表1065!AA:AB)</f>
        <v>15</v>
      </c>
      <c r="L974" s="89" t="str">
        <v>3个月以上</v>
      </c>
      <c r="M974" s="92" t="s">
        <v>35</v>
      </c>
      <c r="N974" s="98">
        <v>1</v>
      </c>
      <c r="O974" s="93" t="str">
        <f>_xlfn.XLOOKUP(P974,匹配表1065!U:U,匹配表1065!T:T)</f>
        <v>HO00016614</v>
      </c>
      <c r="P974" s="89" t="s">
        <v>540</v>
      </c>
      <c r="Q974" s="92" t="s">
        <v>541</v>
      </c>
      <c r="R974" s="89" t="str">
        <f>_xlfn.XLOOKUP(Q974,匹配表1065!L:L,匹配表1065!O:O)</f>
        <v>B</v>
      </c>
      <c r="S974" s="93" t="str">
        <f>IFERROR(_xlfn.XLOOKUP(Q974,匹配表1065!AI:AI,匹配表1065!AJ:AJ),"绿标")</f>
        <v>绿标</v>
      </c>
      <c r="T974" s="93" t="str" cm="1">
        <f t="array" ref="T974:U974">_xlfn.XLOOKUP(Q974,匹配表1065!L:L,匹配表1065!M:N)</f>
        <v>脑血管</v>
      </c>
      <c r="U974" s="94" t="str">
        <v>神经内科</v>
      </c>
      <c r="V974" s="95" t="s">
        <v>58</v>
      </c>
      <c r="W974" s="93">
        <f>_xlfn.XLOOKUP(M974,匹配表1065!D:D,匹配表1065!F:F)*N974</f>
        <v>4</v>
      </c>
    </row>
    <row r="975" customHeight="1" spans="1:23">
      <c r="A975" s="89" t="s">
        <v>25</v>
      </c>
      <c r="B975" s="90">
        <v>46132</v>
      </c>
      <c r="C975" s="91" t="str">
        <f t="shared" si="30"/>
        <v>4月第4周</v>
      </c>
      <c r="D975" s="89" t="s">
        <v>557</v>
      </c>
      <c r="E975" s="89" t="str">
        <f t="shared" si="31"/>
        <v>4月第4周--周1</v>
      </c>
      <c r="F975" s="92" t="s">
        <v>27</v>
      </c>
      <c r="G975" s="92" t="s">
        <v>28</v>
      </c>
      <c r="H975" s="92" t="str">
        <f>_xlfn.XLOOKUP(O975,匹配表1065!T:T,匹配表1065!W:W)</f>
        <v>南京市</v>
      </c>
      <c r="I975" s="89" t="str">
        <f>_xlfn.XLOOKUP(O975,匹配表1065!T:T,匹配表1065!X:X)</f>
        <v>PME2039</v>
      </c>
      <c r="J975" s="89" t="s">
        <v>39</v>
      </c>
      <c r="K975" s="89" cm="1">
        <f ca="1" t="array" ref="K975:L975">_xlfn.XLOOKUP(J975,匹配表1065!Y:Y,匹配表1065!AA:AB)</f>
        <v>7</v>
      </c>
      <c r="L975" s="89" t="str">
        <v>3个月以上</v>
      </c>
      <c r="M975" s="92" t="s">
        <v>35</v>
      </c>
      <c r="N975" s="98">
        <v>1</v>
      </c>
      <c r="O975" s="93" t="str">
        <f>_xlfn.XLOOKUP(P975,匹配表1065!U:U,匹配表1065!T:T)</f>
        <v>HO00000971</v>
      </c>
      <c r="P975" s="89" t="s">
        <v>40</v>
      </c>
      <c r="Q975" s="92" t="s">
        <v>379</v>
      </c>
      <c r="R975" s="89" t="str">
        <f>_xlfn.XLOOKUP(Q975,匹配表1065!L:L,匹配表1065!O:O)</f>
        <v>A</v>
      </c>
      <c r="S975" s="93" t="str">
        <f>IFERROR(_xlfn.XLOOKUP(Q975,匹配表1065!AI:AI,匹配表1065!AJ:AJ),"绿标")</f>
        <v>绿标</v>
      </c>
      <c r="T975" s="93" t="str" cm="1">
        <f t="array" ref="T975:U975">_xlfn.XLOOKUP(Q975,匹配表1065!L:L,匹配表1065!M:N)</f>
        <v>头痛</v>
      </c>
      <c r="U975" s="94" t="str">
        <v>神经内科</v>
      </c>
      <c r="V975" s="95" t="s">
        <v>42</v>
      </c>
      <c r="W975" s="93">
        <f>_xlfn.XLOOKUP(M975,匹配表1065!D:D,匹配表1065!F:F)*N975</f>
        <v>4</v>
      </c>
    </row>
    <row r="976" customHeight="1" spans="1:23">
      <c r="A976" s="89" t="s">
        <v>25</v>
      </c>
      <c r="B976" s="90">
        <v>46132</v>
      </c>
      <c r="C976" s="91" t="str">
        <f t="shared" si="30"/>
        <v>4月第4周</v>
      </c>
      <c r="D976" s="89" t="s">
        <v>557</v>
      </c>
      <c r="E976" s="89" t="str">
        <f t="shared" si="31"/>
        <v>4月第4周--周1</v>
      </c>
      <c r="F976" s="92" t="s">
        <v>27</v>
      </c>
      <c r="G976" s="92" t="s">
        <v>28</v>
      </c>
      <c r="H976" s="92" t="str">
        <f>_xlfn.XLOOKUP(O976,匹配表1065!T:T,匹配表1065!W:W)</f>
        <v>南京市</v>
      </c>
      <c r="I976" s="89" t="str">
        <f>_xlfn.XLOOKUP(O976,匹配表1065!T:T,匹配表1065!X:X)</f>
        <v>PME2039</v>
      </c>
      <c r="J976" s="89" t="s">
        <v>39</v>
      </c>
      <c r="K976" s="89" cm="1">
        <f ca="1" t="array" ref="K976:L976">_xlfn.XLOOKUP(J976,匹配表1065!Y:Y,匹配表1065!AA:AB)</f>
        <v>7</v>
      </c>
      <c r="L976" s="89" t="str">
        <v>3个月以上</v>
      </c>
      <c r="M976" s="92" t="s">
        <v>35</v>
      </c>
      <c r="N976" s="98">
        <v>1</v>
      </c>
      <c r="O976" s="93" t="str">
        <f>_xlfn.XLOOKUP(P976,匹配表1065!U:U,匹配表1065!T:T)</f>
        <v>HO00000971</v>
      </c>
      <c r="P976" s="89" t="s">
        <v>40</v>
      </c>
      <c r="Q976" s="92" t="s">
        <v>265</v>
      </c>
      <c r="R976" s="89" t="str">
        <f>_xlfn.XLOOKUP(Q976,匹配表1065!L:L,匹配表1065!O:O)</f>
        <v>B</v>
      </c>
      <c r="S976" s="93" t="str">
        <f>IFERROR(_xlfn.XLOOKUP(Q976,匹配表1065!AI:AI,匹配表1065!AJ:AJ),"绿标")</f>
        <v>绿标</v>
      </c>
      <c r="T976" s="93" t="str" cm="1">
        <f t="array" ref="T976:U976">_xlfn.XLOOKUP(Q976,匹配表1065!L:L,匹配表1065!M:N)</f>
        <v>脑血管</v>
      </c>
      <c r="U976" s="94" t="str">
        <v>神经内科</v>
      </c>
      <c r="V976" s="95" t="s">
        <v>67</v>
      </c>
      <c r="W976" s="93">
        <f>_xlfn.XLOOKUP(M976,匹配表1065!D:D,匹配表1065!F:F)*N976</f>
        <v>4</v>
      </c>
    </row>
    <row r="977" customHeight="1" spans="1:23">
      <c r="A977" s="89" t="s">
        <v>25</v>
      </c>
      <c r="B977" s="90">
        <v>46132</v>
      </c>
      <c r="C977" s="91" t="str">
        <f t="shared" si="30"/>
        <v>4月第4周</v>
      </c>
      <c r="D977" s="89" t="s">
        <v>557</v>
      </c>
      <c r="E977" s="89" t="str">
        <f t="shared" si="31"/>
        <v>4月第4周--周1</v>
      </c>
      <c r="F977" s="92" t="s">
        <v>27</v>
      </c>
      <c r="G977" s="92" t="s">
        <v>28</v>
      </c>
      <c r="H977" s="92" t="str">
        <f>_xlfn.XLOOKUP(O977,匹配表1065!T:T,匹配表1065!W:W)</f>
        <v>南京市</v>
      </c>
      <c r="I977" s="89" t="str">
        <f>_xlfn.XLOOKUP(O977,匹配表1065!T:T,匹配表1065!X:X)</f>
        <v>PME2005</v>
      </c>
      <c r="J977" s="89" t="s">
        <v>54</v>
      </c>
      <c r="K977" s="89" cm="1">
        <f ca="1" t="array" ref="K977:L977">_xlfn.XLOOKUP(J977,匹配表1065!Y:Y,匹配表1065!AA:AB)</f>
        <v>3</v>
      </c>
      <c r="L977" s="89" t="str">
        <v>3个月以上</v>
      </c>
      <c r="M977" s="92" t="s">
        <v>30</v>
      </c>
      <c r="N977" s="98">
        <v>1</v>
      </c>
      <c r="O977" s="93" t="str">
        <f>_xlfn.XLOOKUP(P977,匹配表1065!U:U,匹配表1065!T:T)</f>
        <v>HO00000975</v>
      </c>
      <c r="P977" s="89" t="s">
        <v>56</v>
      </c>
      <c r="Q977" s="92" t="s">
        <v>564</v>
      </c>
      <c r="R977" s="89" t="str">
        <f>_xlfn.XLOOKUP(Q977,匹配表1065!L:L,匹配表1065!O:O)</f>
        <v>B</v>
      </c>
      <c r="S977" s="93" t="str">
        <f>IFERROR(_xlfn.XLOOKUP(Q977,匹配表1065!AI:AI,匹配表1065!AJ:AJ),"绿标")</f>
        <v>绿标</v>
      </c>
      <c r="T977" s="93" t="str" cm="1">
        <f t="array" ref="T977:U977">_xlfn.XLOOKUP(Q977,匹配表1065!L:L,匹配表1065!M:N)</f>
        <v>脑血管</v>
      </c>
      <c r="U977" s="94" t="str">
        <v>神经内科</v>
      </c>
      <c r="V977" s="95" t="s">
        <v>42</v>
      </c>
      <c r="W977" s="93">
        <f>_xlfn.XLOOKUP(M977,匹配表1065!D:D,匹配表1065!F:F)*N977</f>
        <v>12</v>
      </c>
    </row>
    <row r="978" customHeight="1" spans="1:23">
      <c r="A978" s="89" t="s">
        <v>25</v>
      </c>
      <c r="B978" s="90">
        <v>46132</v>
      </c>
      <c r="C978" s="91" t="str">
        <f t="shared" si="30"/>
        <v>4月第4周</v>
      </c>
      <c r="D978" s="89" t="s">
        <v>557</v>
      </c>
      <c r="E978" s="89" t="str">
        <f t="shared" si="31"/>
        <v>4月第4周--周1</v>
      </c>
      <c r="F978" s="92" t="s">
        <v>27</v>
      </c>
      <c r="G978" s="92" t="s">
        <v>28</v>
      </c>
      <c r="H978" s="92" t="str">
        <f>_xlfn.XLOOKUP(O978,匹配表1065!T:T,匹配表1065!W:W)</f>
        <v>南京市</v>
      </c>
      <c r="I978" s="89" t="str">
        <f>_xlfn.XLOOKUP(O978,匹配表1065!T:T,匹配表1065!X:X)</f>
        <v>PME2040</v>
      </c>
      <c r="J978" s="89" t="s">
        <v>50</v>
      </c>
      <c r="K978" s="89" t="e" cm="1">
        <f ca="1" t="array" ref="K978">_xlfn.XLOOKUP(J978,匹配表1065!Y:Y,匹配表1065!AA:AB)</f>
        <v>#N/A</v>
      </c>
      <c r="L978" s="89"/>
      <c r="M978" s="92" t="s">
        <v>55</v>
      </c>
      <c r="N978" s="98">
        <v>1</v>
      </c>
      <c r="O978" s="93" t="str">
        <f>_xlfn.XLOOKUP(P978,匹配表1065!U:U,匹配表1065!T:T)</f>
        <v>HO00000966</v>
      </c>
      <c r="P978" s="89" t="s">
        <v>51</v>
      </c>
      <c r="Q978" s="92" t="s">
        <v>199</v>
      </c>
      <c r="R978" s="89" t="str">
        <f>_xlfn.XLOOKUP(Q978,匹配表1065!L:L,匹配表1065!O:O)</f>
        <v>A</v>
      </c>
      <c r="S978" s="93" t="str">
        <f>IFERROR(_xlfn.XLOOKUP(Q978,匹配表1065!AI:AI,匹配表1065!AJ:AJ),"绿标")</f>
        <v>绿标</v>
      </c>
      <c r="T978" s="93" t="str" cm="1">
        <f t="array" ref="T978:U978">_xlfn.XLOOKUP(Q978,匹配表1065!L:L,匹配表1065!M:N)</f>
        <v>头痛</v>
      </c>
      <c r="U978" s="94" t="str">
        <v>神经内科</v>
      </c>
      <c r="V978" s="95" t="s">
        <v>70</v>
      </c>
      <c r="W978" s="93">
        <f>_xlfn.XLOOKUP(M978,匹配表1065!D:D,匹配表1065!F:F)*N978</f>
        <v>8</v>
      </c>
    </row>
    <row r="979" customHeight="1" spans="1:23">
      <c r="A979" s="89" t="s">
        <v>25</v>
      </c>
      <c r="B979" s="90">
        <v>46132</v>
      </c>
      <c r="C979" s="91" t="str">
        <f t="shared" si="30"/>
        <v>4月第4周</v>
      </c>
      <c r="D979" s="89" t="s">
        <v>557</v>
      </c>
      <c r="E979" s="89" t="str">
        <f t="shared" si="31"/>
        <v>4月第4周--周1</v>
      </c>
      <c r="F979" s="92" t="s">
        <v>27</v>
      </c>
      <c r="G979" s="92" t="s">
        <v>28</v>
      </c>
      <c r="H979" s="92" t="str">
        <f>_xlfn.XLOOKUP(O979,匹配表1065!T:T,匹配表1065!W:W)</f>
        <v>南京市</v>
      </c>
      <c r="I979" s="89" t="str">
        <f>_xlfn.XLOOKUP(O979,匹配表1065!T:T,匹配表1065!X:X)</f>
        <v>PME2004</v>
      </c>
      <c r="J979" s="89" t="s">
        <v>34</v>
      </c>
      <c r="K979" s="89" cm="1">
        <f ca="1" t="array" ref="K979:L979">_xlfn.XLOOKUP(J979,匹配表1065!Y:Y,匹配表1065!AA:AB)</f>
        <v>11</v>
      </c>
      <c r="L979" s="89" t="str">
        <v>3个月以上</v>
      </c>
      <c r="M979" s="92" t="s">
        <v>30</v>
      </c>
      <c r="N979" s="98">
        <v>1</v>
      </c>
      <c r="O979" s="93" t="str">
        <f>_xlfn.XLOOKUP(P979,匹配表1065!U:U,匹配表1065!T:T)</f>
        <v>HO00000972</v>
      </c>
      <c r="P979" s="89" t="s">
        <v>36</v>
      </c>
      <c r="Q979" s="92" t="s">
        <v>37</v>
      </c>
      <c r="R979" s="89" t="str">
        <f>_xlfn.XLOOKUP(Q979,匹配表1065!L:L,匹配表1065!O:O)</f>
        <v>A</v>
      </c>
      <c r="S979" s="93" t="str">
        <f>IFERROR(_xlfn.XLOOKUP(Q979,匹配表1065!AI:AI,匹配表1065!AJ:AJ),"绿标")</f>
        <v>绿标</v>
      </c>
      <c r="T979" s="93" t="str" cm="1">
        <f t="array" ref="T979:U979">_xlfn.XLOOKUP(Q979,匹配表1065!L:L,匹配表1065!M:N)</f>
        <v>头痛</v>
      </c>
      <c r="U979" s="94" t="str">
        <v>神经内科</v>
      </c>
      <c r="V979" s="95" t="s">
        <v>33</v>
      </c>
      <c r="W979" s="93">
        <f>_xlfn.XLOOKUP(M979,匹配表1065!D:D,匹配表1065!F:F)*N979</f>
        <v>12</v>
      </c>
    </row>
    <row r="980" customHeight="1" spans="1:23">
      <c r="A980" s="89" t="s">
        <v>25</v>
      </c>
      <c r="B980" s="90">
        <v>46132</v>
      </c>
      <c r="C980" s="91" t="str">
        <f t="shared" si="30"/>
        <v>4月第4周</v>
      </c>
      <c r="D980" s="89" t="s">
        <v>557</v>
      </c>
      <c r="E980" s="89" t="str">
        <f t="shared" si="31"/>
        <v>4月第4周--周1</v>
      </c>
      <c r="F980" s="92" t="s">
        <v>27</v>
      </c>
      <c r="G980" s="92" t="s">
        <v>28</v>
      </c>
      <c r="H980" s="92" t="str">
        <f>_xlfn.XLOOKUP(O980,匹配表1065!T:T,匹配表1065!W:W)</f>
        <v>常州市</v>
      </c>
      <c r="I980" s="89" t="str">
        <f>_xlfn.XLOOKUP(O980,匹配表1065!T:T,匹配表1065!X:X)</f>
        <v>PME2015</v>
      </c>
      <c r="J980" s="89" t="s">
        <v>45</v>
      </c>
      <c r="K980" s="89" cm="1">
        <f ca="1" t="array" ref="K980:L980">_xlfn.XLOOKUP(J980,匹配表1065!Y:Y,匹配表1065!AA:AB)</f>
        <v>9</v>
      </c>
      <c r="L980" s="89" t="str">
        <v>3个月以上</v>
      </c>
      <c r="M980" s="92" t="s">
        <v>30</v>
      </c>
      <c r="N980" s="98">
        <v>1</v>
      </c>
      <c r="O980" s="93" t="str">
        <f>_xlfn.XLOOKUP(P980,匹配表1065!U:U,匹配表1065!T:T)</f>
        <v>HO00000978</v>
      </c>
      <c r="P980" s="89" t="s">
        <v>374</v>
      </c>
      <c r="Q980" s="92" t="s">
        <v>565</v>
      </c>
      <c r="R980" s="89" t="str">
        <f>_xlfn.XLOOKUP(Q980,匹配表1065!L:L,匹配表1065!O:O)</f>
        <v>B</v>
      </c>
      <c r="S980" s="93" t="str">
        <f>IFERROR(_xlfn.XLOOKUP(Q980,匹配表1065!AI:AI,匹配表1065!AJ:AJ),"绿标")</f>
        <v>绿标</v>
      </c>
      <c r="T980" s="93" t="str" cm="1">
        <f t="array" ref="T980:U980">_xlfn.XLOOKUP(Q980,匹配表1065!L:L,匹配表1065!M:N)</f>
        <v>脑血管</v>
      </c>
      <c r="U980" s="94" t="str">
        <v>神经内科</v>
      </c>
      <c r="V980" s="95" t="s">
        <v>42</v>
      </c>
      <c r="W980" s="93">
        <f>_xlfn.XLOOKUP(M980,匹配表1065!D:D,匹配表1065!F:F)*N980</f>
        <v>12</v>
      </c>
    </row>
    <row r="981" customHeight="1" spans="1:23">
      <c r="A981" s="89" t="s">
        <v>25</v>
      </c>
      <c r="B981" s="90">
        <v>46132</v>
      </c>
      <c r="C981" s="91" t="str">
        <f t="shared" si="30"/>
        <v>4月第4周</v>
      </c>
      <c r="D981" s="89" t="s">
        <v>557</v>
      </c>
      <c r="E981" s="89" t="str">
        <f t="shared" si="31"/>
        <v>4月第4周--周1</v>
      </c>
      <c r="F981" s="92" t="s">
        <v>27</v>
      </c>
      <c r="G981" s="92" t="s">
        <v>28</v>
      </c>
      <c r="H981" s="92" t="str">
        <f>_xlfn.XLOOKUP(O981,匹配表1065!T:T,匹配表1065!W:W)</f>
        <v>常州市</v>
      </c>
      <c r="I981" s="89" t="str">
        <f>_xlfn.XLOOKUP(O981,匹配表1065!T:T,匹配表1065!X:X)</f>
        <v>PME2015</v>
      </c>
      <c r="J981" s="89" t="s">
        <v>45</v>
      </c>
      <c r="K981" s="89" cm="1">
        <f ca="1" t="array" ref="K981:L981">_xlfn.XLOOKUP(J981,匹配表1065!Y:Y,匹配表1065!AA:AB)</f>
        <v>9</v>
      </c>
      <c r="L981" s="89" t="str">
        <v>3个月以上</v>
      </c>
      <c r="M981" s="92" t="s">
        <v>55</v>
      </c>
      <c r="N981" s="98">
        <v>1</v>
      </c>
      <c r="O981" s="93" t="str">
        <f>_xlfn.XLOOKUP(P981,匹配表1065!U:U,匹配表1065!T:T)</f>
        <v>HO00000940</v>
      </c>
      <c r="P981" s="89" t="s">
        <v>203</v>
      </c>
      <c r="Q981" s="92" t="s">
        <v>204</v>
      </c>
      <c r="R981" s="89" t="str">
        <f>_xlfn.XLOOKUP(Q981,匹配表1065!L:L,匹配表1065!O:O)</f>
        <v>C</v>
      </c>
      <c r="S981" s="93" t="str">
        <f>IFERROR(_xlfn.XLOOKUP(Q981,匹配表1065!AI:AI,匹配表1065!AJ:AJ),"绿标")</f>
        <v>红标</v>
      </c>
      <c r="T981" s="93" t="str" cm="1">
        <f t="array" ref="T981:U981">_xlfn.XLOOKUP(Q981,匹配表1065!L:L,匹配表1065!M:N)</f>
        <v>眩晕</v>
      </c>
      <c r="U981" s="94" t="str">
        <v>耳鼻喉科</v>
      </c>
      <c r="V981" s="95" t="s">
        <v>58</v>
      </c>
      <c r="W981" s="93">
        <f>_xlfn.XLOOKUP(M981,匹配表1065!D:D,匹配表1065!F:F)*N981</f>
        <v>8</v>
      </c>
    </row>
    <row r="982" customHeight="1" spans="1:23">
      <c r="A982" s="89" t="s">
        <v>25</v>
      </c>
      <c r="B982" s="90">
        <v>46132</v>
      </c>
      <c r="C982" s="91" t="str">
        <f t="shared" si="30"/>
        <v>4月第4周</v>
      </c>
      <c r="D982" s="89" t="s">
        <v>557</v>
      </c>
      <c r="E982" s="89" t="str">
        <f t="shared" si="31"/>
        <v>4月第4周--周1</v>
      </c>
      <c r="F982" s="92" t="s">
        <v>27</v>
      </c>
      <c r="G982" s="92" t="s">
        <v>28</v>
      </c>
      <c r="H982" s="92" t="str">
        <f>_xlfn.XLOOKUP(O982,匹配表1065!T:T,匹配表1065!W:W)</f>
        <v>扬州市</v>
      </c>
      <c r="I982" s="89" t="str">
        <f>_xlfn.XLOOKUP(O982,匹配表1065!T:T,匹配表1065!X:X)</f>
        <v>PME2012</v>
      </c>
      <c r="J982" s="89" t="s">
        <v>60</v>
      </c>
      <c r="K982" s="89" cm="1">
        <f ca="1" t="array" ref="K982:L982">_xlfn.XLOOKUP(J982,匹配表1065!Y:Y,匹配表1065!AA:AB)</f>
        <v>13</v>
      </c>
      <c r="L982" s="89" t="str">
        <v>3个月以上</v>
      </c>
      <c r="M982" s="92" t="s">
        <v>30</v>
      </c>
      <c r="N982" s="98">
        <v>1</v>
      </c>
      <c r="O982" s="93" t="str">
        <f>_xlfn.XLOOKUP(P982,匹配表1065!U:U,匹配表1065!T:T)</f>
        <v>HO00000968</v>
      </c>
      <c r="P982" s="89" t="s">
        <v>61</v>
      </c>
      <c r="Q982" s="92" t="s">
        <v>406</v>
      </c>
      <c r="R982" s="89" t="str">
        <f>_xlfn.XLOOKUP(Q982,匹配表1065!L:L,匹配表1065!O:O)</f>
        <v>B</v>
      </c>
      <c r="S982" s="93" t="str">
        <f>IFERROR(_xlfn.XLOOKUP(Q982,匹配表1065!AI:AI,匹配表1065!AJ:AJ),"绿标")</f>
        <v>红标</v>
      </c>
      <c r="T982" s="93" t="str" cm="1">
        <f t="array" ref="T982:U982">_xlfn.XLOOKUP(Q982,匹配表1065!L:L,匹配表1065!M:N)</f>
        <v>脑血管</v>
      </c>
      <c r="U982" s="94" t="str">
        <v>神经内科</v>
      </c>
      <c r="V982" s="95" t="s">
        <v>70</v>
      </c>
      <c r="W982" s="93">
        <f>_xlfn.XLOOKUP(M982,匹配表1065!D:D,匹配表1065!F:F)*N982</f>
        <v>12</v>
      </c>
    </row>
    <row r="983" customHeight="1" spans="1:23">
      <c r="A983" s="89" t="s">
        <v>25</v>
      </c>
      <c r="B983" s="90">
        <v>46132</v>
      </c>
      <c r="C983" s="91" t="str">
        <f t="shared" si="30"/>
        <v>4月第4周</v>
      </c>
      <c r="D983" s="89" t="s">
        <v>557</v>
      </c>
      <c r="E983" s="89" t="str">
        <f t="shared" si="31"/>
        <v>4月第4周--周1</v>
      </c>
      <c r="F983" s="92" t="s">
        <v>27</v>
      </c>
      <c r="G983" s="92" t="s">
        <v>92</v>
      </c>
      <c r="H983" s="92" t="str">
        <f>_xlfn.XLOOKUP(O983,匹配表1065!T:T,匹配表1065!W:W)</f>
        <v>合肥市</v>
      </c>
      <c r="I983" s="89" t="str">
        <f>_xlfn.XLOOKUP(O983,匹配表1065!T:T,匹配表1065!X:X)</f>
        <v>PME2007</v>
      </c>
      <c r="J983" s="89" t="s">
        <v>93</v>
      </c>
      <c r="K983" s="89" cm="1">
        <f ca="1" t="array" ref="K983:L983">_xlfn.XLOOKUP(J983,匹配表1065!Y:Y,匹配表1065!AA:AB)</f>
        <v>9</v>
      </c>
      <c r="L983" s="89" t="str">
        <v>3个月以上</v>
      </c>
      <c r="M983" s="92" t="s">
        <v>55</v>
      </c>
      <c r="N983" s="98">
        <v>1</v>
      </c>
      <c r="O983" s="93" t="str">
        <f>_xlfn.XLOOKUP(P983,匹配表1065!U:U,匹配表1065!T:T)</f>
        <v>HO00000001</v>
      </c>
      <c r="P983" s="89" t="s">
        <v>94</v>
      </c>
      <c r="Q983" s="92" t="s">
        <v>96</v>
      </c>
      <c r="R983" s="89" t="str">
        <f>_xlfn.XLOOKUP(Q983,匹配表1065!L:L,匹配表1065!O:O)</f>
        <v>B</v>
      </c>
      <c r="S983" s="93" t="str">
        <f>IFERROR(_xlfn.XLOOKUP(Q983,匹配表1065!AI:AI,匹配表1065!AJ:AJ),"绿标")</f>
        <v>黑标</v>
      </c>
      <c r="T983" s="93" t="str" cm="1">
        <f t="array" ref="T983:U983">_xlfn.XLOOKUP(Q983,匹配表1065!L:L,匹配表1065!M:N)</f>
        <v>脑血管</v>
      </c>
      <c r="U983" s="94" t="str">
        <v>神经内科</v>
      </c>
      <c r="V983" s="95" t="s">
        <v>33</v>
      </c>
      <c r="W983" s="93">
        <f>_xlfn.XLOOKUP(M983,匹配表1065!D:D,匹配表1065!F:F)*N983</f>
        <v>8</v>
      </c>
    </row>
    <row r="984" customHeight="1" spans="1:23">
      <c r="A984" s="89" t="s">
        <v>25</v>
      </c>
      <c r="B984" s="90">
        <v>46132</v>
      </c>
      <c r="C984" s="91" t="str">
        <f t="shared" si="30"/>
        <v>4月第4周</v>
      </c>
      <c r="D984" s="89" t="s">
        <v>557</v>
      </c>
      <c r="E984" s="89" t="str">
        <f t="shared" si="31"/>
        <v>4月第4周--周1</v>
      </c>
      <c r="F984" s="92" t="s">
        <v>27</v>
      </c>
      <c r="G984" s="92" t="s">
        <v>92</v>
      </c>
      <c r="H984" s="92" t="str">
        <f>_xlfn.XLOOKUP(O984,匹配表1065!T:T,匹配表1065!W:W)</f>
        <v>合肥市</v>
      </c>
      <c r="I984" s="89" t="str">
        <f>_xlfn.XLOOKUP(O984,匹配表1065!T:T,匹配表1065!X:X)</f>
        <v>PME2007</v>
      </c>
      <c r="J984" s="89" t="s">
        <v>93</v>
      </c>
      <c r="K984" s="89" cm="1">
        <f ca="1" t="array" ref="K984:L984">_xlfn.XLOOKUP(J984,匹配表1065!Y:Y,匹配表1065!AA:AB)</f>
        <v>9</v>
      </c>
      <c r="L984" s="89" t="str">
        <v>3个月以上</v>
      </c>
      <c r="M984" s="92" t="s">
        <v>35</v>
      </c>
      <c r="N984" s="98">
        <v>1</v>
      </c>
      <c r="O984" s="93" t="str">
        <f>_xlfn.XLOOKUP(P984,匹配表1065!U:U,匹配表1065!T:T)</f>
        <v>HO00000001</v>
      </c>
      <c r="P984" s="89" t="s">
        <v>94</v>
      </c>
      <c r="Q984" s="92" t="s">
        <v>207</v>
      </c>
      <c r="R984" s="89" t="str">
        <f>_xlfn.XLOOKUP(Q984,匹配表1065!L:L,匹配表1065!O:O)</f>
        <v>C</v>
      </c>
      <c r="S984" s="93" t="str">
        <f>IFERROR(_xlfn.XLOOKUP(Q984,匹配表1065!AI:AI,匹配表1065!AJ:AJ),"绿标")</f>
        <v>红标</v>
      </c>
      <c r="T984" s="93" t="str" cm="1">
        <f t="array" ref="T984:U984">_xlfn.XLOOKUP(Q984,匹配表1065!L:L,匹配表1065!M:N)</f>
        <v>眩晕</v>
      </c>
      <c r="U984" s="94" t="str">
        <v>神经内科</v>
      </c>
      <c r="V984" s="95" t="s">
        <v>58</v>
      </c>
      <c r="W984" s="93">
        <f>_xlfn.XLOOKUP(M984,匹配表1065!D:D,匹配表1065!F:F)*N984</f>
        <v>4</v>
      </c>
    </row>
    <row r="985" customHeight="1" spans="1:23">
      <c r="A985" s="89" t="s">
        <v>25</v>
      </c>
      <c r="B985" s="90">
        <v>46132</v>
      </c>
      <c r="C985" s="91" t="str">
        <f t="shared" si="30"/>
        <v>4月第4周</v>
      </c>
      <c r="D985" s="89" t="s">
        <v>557</v>
      </c>
      <c r="E985" s="89" t="str">
        <f t="shared" si="31"/>
        <v>4月第4周--周1</v>
      </c>
      <c r="F985" s="92" t="s">
        <v>27</v>
      </c>
      <c r="G985" s="92" t="s">
        <v>92</v>
      </c>
      <c r="H985" s="92" t="str">
        <f>_xlfn.XLOOKUP(O985,匹配表1065!T:T,匹配表1065!W:W)</f>
        <v>合肥市</v>
      </c>
      <c r="I985" s="89" t="str">
        <f>_xlfn.XLOOKUP(O985,匹配表1065!T:T,匹配表1065!X:X)</f>
        <v>PME2047</v>
      </c>
      <c r="J985" s="92" t="s">
        <v>97</v>
      </c>
      <c r="K985" s="89" cm="1">
        <f ca="1" t="array" ref="K985:L985">_xlfn.XLOOKUP(J985,匹配表1065!Y:Y,匹配表1065!AA:AB)</f>
        <v>2</v>
      </c>
      <c r="L985" s="89" t="str">
        <v>3个月以内</v>
      </c>
      <c r="M985" s="92" t="s">
        <v>35</v>
      </c>
      <c r="N985" s="98">
        <v>1</v>
      </c>
      <c r="O985" s="93" t="str">
        <f>_xlfn.XLOOKUP(P985,匹配表1065!U:U,匹配表1065!T:T)</f>
        <v>HO00000005</v>
      </c>
      <c r="P985" s="89" t="s">
        <v>98</v>
      </c>
      <c r="Q985" s="92" t="s">
        <v>208</v>
      </c>
      <c r="R985" s="89" t="str">
        <f>_xlfn.XLOOKUP(Q985,匹配表1065!L:L,匹配表1065!O:O)</f>
        <v>A</v>
      </c>
      <c r="S985" s="93" t="str">
        <f>IFERROR(_xlfn.XLOOKUP(Q985,匹配表1065!AI:AI,匹配表1065!AJ:AJ),"绿标")</f>
        <v>黑标</v>
      </c>
      <c r="T985" s="93" t="str" cm="1">
        <f t="array" ref="T985:U985">_xlfn.XLOOKUP(Q985,匹配表1065!L:L,匹配表1065!M:N)</f>
        <v>头痛</v>
      </c>
      <c r="U985" s="94" t="str">
        <v>神经内科</v>
      </c>
      <c r="V985" s="95" t="s">
        <v>58</v>
      </c>
      <c r="W985" s="93">
        <f>_xlfn.XLOOKUP(M985,匹配表1065!D:D,匹配表1065!F:F)*N985</f>
        <v>4</v>
      </c>
    </row>
    <row r="986" customHeight="1" spans="1:23">
      <c r="A986" s="89" t="s">
        <v>25</v>
      </c>
      <c r="B986" s="90">
        <v>46132</v>
      </c>
      <c r="C986" s="91" t="str">
        <f t="shared" si="30"/>
        <v>4月第4周</v>
      </c>
      <c r="D986" s="89" t="s">
        <v>557</v>
      </c>
      <c r="E986" s="89" t="str">
        <f t="shared" si="31"/>
        <v>4月第4周--周1</v>
      </c>
      <c r="F986" s="92" t="s">
        <v>27</v>
      </c>
      <c r="G986" s="92" t="s">
        <v>92</v>
      </c>
      <c r="H986" s="92" t="str">
        <f>_xlfn.XLOOKUP(O986,匹配表1065!T:T,匹配表1065!W:W)</f>
        <v>合肥市</v>
      </c>
      <c r="I986" s="89" t="str">
        <f>_xlfn.XLOOKUP(O986,匹配表1065!T:T,匹配表1065!X:X)</f>
        <v>PME2048</v>
      </c>
      <c r="J986" s="89" t="s">
        <v>547</v>
      </c>
      <c r="K986" s="89" cm="1">
        <f ca="1" t="array" ref="K986:L986">_xlfn.XLOOKUP(J986,匹配表1065!Y:Y,匹配表1065!AA:AB)</f>
        <v>4</v>
      </c>
      <c r="L986" s="89" t="str">
        <v>3个月以上</v>
      </c>
      <c r="M986" s="92" t="s">
        <v>35</v>
      </c>
      <c r="N986" s="98">
        <v>1</v>
      </c>
      <c r="O986" s="93" t="str">
        <f>_xlfn.XLOOKUP(P986,匹配表1065!U:U,匹配表1065!T:T)</f>
        <v>HO00002956</v>
      </c>
      <c r="P986" s="89" t="s">
        <v>285</v>
      </c>
      <c r="Q986" s="92" t="s">
        <v>548</v>
      </c>
      <c r="R986" s="89" t="str">
        <f>_xlfn.XLOOKUP(Q986,匹配表1065!L:L,匹配表1065!O:O)</f>
        <v>B</v>
      </c>
      <c r="S986" s="93" t="str">
        <f>IFERROR(_xlfn.XLOOKUP(Q986,匹配表1065!AI:AI,匹配表1065!AJ:AJ),"绿标")</f>
        <v>绿标</v>
      </c>
      <c r="T986" s="93" t="str" cm="1">
        <f t="array" ref="T986:U986">_xlfn.XLOOKUP(Q986,匹配表1065!L:L,匹配表1065!M:N)</f>
        <v>脑血管</v>
      </c>
      <c r="U986" s="94" t="str">
        <v>神经内科</v>
      </c>
      <c r="V986" s="95" t="s">
        <v>33</v>
      </c>
      <c r="W986" s="93">
        <f>_xlfn.XLOOKUP(M986,匹配表1065!D:D,匹配表1065!F:F)*N986</f>
        <v>4</v>
      </c>
    </row>
    <row r="987" customHeight="1" spans="1:23">
      <c r="A987" s="89" t="s">
        <v>25</v>
      </c>
      <c r="B987" s="90">
        <v>46132</v>
      </c>
      <c r="C987" s="91" t="str">
        <f t="shared" si="30"/>
        <v>4月第4周</v>
      </c>
      <c r="D987" s="89" t="s">
        <v>557</v>
      </c>
      <c r="E987" s="89" t="str">
        <f t="shared" si="31"/>
        <v>4月第4周--周1</v>
      </c>
      <c r="F987" s="92" t="s">
        <v>27</v>
      </c>
      <c r="G987" s="92" t="s">
        <v>92</v>
      </c>
      <c r="H987" s="92" t="str">
        <f>_xlfn.XLOOKUP(O987,匹配表1065!T:T,匹配表1065!W:W)</f>
        <v>合肥市</v>
      </c>
      <c r="I987" s="89" t="str">
        <f>_xlfn.XLOOKUP(O987,匹配表1065!T:T,匹配表1065!X:X)</f>
        <v>PME2047</v>
      </c>
      <c r="J987" s="92" t="s">
        <v>97</v>
      </c>
      <c r="K987" s="89" cm="1">
        <f ca="1" t="array" ref="K987:L987">_xlfn.XLOOKUP(J987,匹配表1065!Y:Y,匹配表1065!AA:AB)</f>
        <v>2</v>
      </c>
      <c r="L987" s="89" t="str">
        <v>3个月以内</v>
      </c>
      <c r="M987" s="92" t="s">
        <v>35</v>
      </c>
      <c r="N987" s="98">
        <v>1</v>
      </c>
      <c r="O987" s="93" t="str">
        <f>_xlfn.XLOOKUP(P987,匹配表1065!U:U,匹配表1065!T:T)</f>
        <v>HO00000005</v>
      </c>
      <c r="P987" s="89" t="s">
        <v>98</v>
      </c>
      <c r="Q987" s="92" t="s">
        <v>345</v>
      </c>
      <c r="R987" s="89" t="str">
        <f>_xlfn.XLOOKUP(Q987,匹配表1065!L:L,匹配表1065!O:O)</f>
        <v>B</v>
      </c>
      <c r="S987" s="93" t="str">
        <f>IFERROR(_xlfn.XLOOKUP(Q987,匹配表1065!AI:AI,匹配表1065!AJ:AJ),"绿标")</f>
        <v>绿标</v>
      </c>
      <c r="T987" s="93" t="str" cm="1">
        <f t="array" ref="T987:U987">_xlfn.XLOOKUP(Q987,匹配表1065!L:L,匹配表1065!M:N)</f>
        <v>脑血管</v>
      </c>
      <c r="U987" s="94" t="str">
        <v>神经内科</v>
      </c>
      <c r="V987" s="95" t="s">
        <v>33</v>
      </c>
      <c r="W987" s="93">
        <f>_xlfn.XLOOKUP(M987,匹配表1065!D:D,匹配表1065!F:F)*N987</f>
        <v>4</v>
      </c>
    </row>
    <row r="988" customHeight="1" spans="1:23">
      <c r="A988" s="89" t="s">
        <v>25</v>
      </c>
      <c r="B988" s="90">
        <v>46132</v>
      </c>
      <c r="C988" s="91" t="str">
        <f t="shared" si="30"/>
        <v>4月第4周</v>
      </c>
      <c r="D988" s="89" t="s">
        <v>557</v>
      </c>
      <c r="E988" s="89" t="str">
        <f t="shared" si="31"/>
        <v>4月第4周--周1</v>
      </c>
      <c r="F988" s="92" t="s">
        <v>27</v>
      </c>
      <c r="G988" s="92" t="s">
        <v>104</v>
      </c>
      <c r="H988" s="92" t="str">
        <f>_xlfn.XLOOKUP(O988,匹配表1065!T:T,匹配表1065!W:W)</f>
        <v>聊城市</v>
      </c>
      <c r="I988" s="89" t="str">
        <f>_xlfn.XLOOKUP(O988,匹配表1065!T:T,匹配表1065!X:X)</f>
        <v>PME2046</v>
      </c>
      <c r="J988" s="89" t="s">
        <v>108</v>
      </c>
      <c r="K988" s="89" cm="1">
        <f ca="1" t="array" ref="K988:L988">_xlfn.XLOOKUP(J988,匹配表1065!Y:Y,匹配表1065!AA:AB)</f>
        <v>8</v>
      </c>
      <c r="L988" s="89" t="str">
        <v>3个月以上</v>
      </c>
      <c r="M988" s="92" t="s">
        <v>30</v>
      </c>
      <c r="N988" s="98">
        <v>1</v>
      </c>
      <c r="O988" s="93" t="str">
        <f>_xlfn.XLOOKUP(P988,匹配表1065!U:U,匹配表1065!T:T)</f>
        <v>HO00001415</v>
      </c>
      <c r="P988" s="89" t="s">
        <v>109</v>
      </c>
      <c r="Q988" s="92" t="s">
        <v>317</v>
      </c>
      <c r="R988" s="89" t="str">
        <f>_xlfn.XLOOKUP(Q988,匹配表1065!L:L,匹配表1065!O:O)</f>
        <v>A</v>
      </c>
      <c r="S988" s="93" t="str">
        <f>IFERROR(_xlfn.XLOOKUP(Q988,匹配表1065!AI:AI,匹配表1065!AJ:AJ),"绿标")</f>
        <v>绿标</v>
      </c>
      <c r="T988" s="93" t="str" cm="1">
        <f t="array" ref="T988:U988">_xlfn.XLOOKUP(Q988,匹配表1065!L:L,匹配表1065!M:N)</f>
        <v>头痛</v>
      </c>
      <c r="U988" s="94" t="str">
        <v>神经内科</v>
      </c>
      <c r="V988" s="95" t="s">
        <v>67</v>
      </c>
      <c r="W988" s="93">
        <f>_xlfn.XLOOKUP(M988,匹配表1065!D:D,匹配表1065!F:F)*N988</f>
        <v>12</v>
      </c>
    </row>
    <row r="989" customHeight="1" spans="1:23">
      <c r="A989" s="89" t="s">
        <v>25</v>
      </c>
      <c r="B989" s="90">
        <v>46132</v>
      </c>
      <c r="C989" s="91" t="str">
        <f t="shared" si="30"/>
        <v>4月第4周</v>
      </c>
      <c r="D989" s="89" t="s">
        <v>557</v>
      </c>
      <c r="E989" s="89" t="str">
        <f t="shared" si="31"/>
        <v>4月第4周--周1</v>
      </c>
      <c r="F989" s="92" t="s">
        <v>27</v>
      </c>
      <c r="G989" s="92" t="s">
        <v>104</v>
      </c>
      <c r="H989" s="92" t="str">
        <f>_xlfn.XLOOKUP(O989,匹配表1065!T:T,匹配表1065!W:W)</f>
        <v>济南市</v>
      </c>
      <c r="I989" s="89" t="str">
        <f>_xlfn.XLOOKUP(O989,匹配表1065!T:T,匹配表1065!X:X)</f>
        <v>PME2024</v>
      </c>
      <c r="J989" s="89" t="s">
        <v>125</v>
      </c>
      <c r="K989" s="89" cm="1">
        <f ca="1" t="array" ref="K989:L989">_xlfn.XLOOKUP(J989,匹配表1065!Y:Y,匹配表1065!AA:AB)</f>
        <v>9</v>
      </c>
      <c r="L989" s="89" t="str">
        <v>3个月以上</v>
      </c>
      <c r="M989" s="92" t="s">
        <v>30</v>
      </c>
      <c r="N989" s="98">
        <v>1</v>
      </c>
      <c r="O989" s="93" t="str">
        <f>_xlfn.XLOOKUP(P989,匹配表1065!U:U,匹配表1065!T:T)</f>
        <v>HO00001404</v>
      </c>
      <c r="P989" s="89" t="s">
        <v>126</v>
      </c>
      <c r="Q989" s="92" t="s">
        <v>234</v>
      </c>
      <c r="R989" s="89" t="str">
        <f>_xlfn.XLOOKUP(Q989,匹配表1065!L:L,匹配表1065!O:O)</f>
        <v>A</v>
      </c>
      <c r="S989" s="93" t="str">
        <f>IFERROR(_xlfn.XLOOKUP(Q989,匹配表1065!AI:AI,匹配表1065!AJ:AJ),"绿标")</f>
        <v>红标</v>
      </c>
      <c r="T989" s="93" t="str" cm="1">
        <f t="array" ref="T989:U989">_xlfn.XLOOKUP(Q989,匹配表1065!L:L,匹配表1065!M:N)</f>
        <v>头痛</v>
      </c>
      <c r="U989" s="94" t="str">
        <v>神经内科</v>
      </c>
      <c r="V989" s="95" t="s">
        <v>33</v>
      </c>
      <c r="W989" s="93">
        <f>_xlfn.XLOOKUP(M989,匹配表1065!D:D,匹配表1065!F:F)*N989</f>
        <v>12</v>
      </c>
    </row>
    <row r="990" customHeight="1" spans="1:23">
      <c r="A990" s="89" t="s">
        <v>25</v>
      </c>
      <c r="B990" s="90">
        <v>46132</v>
      </c>
      <c r="C990" s="91" t="str">
        <f t="shared" si="30"/>
        <v>4月第4周</v>
      </c>
      <c r="D990" s="89" t="s">
        <v>557</v>
      </c>
      <c r="E990" s="89" t="str">
        <f t="shared" si="31"/>
        <v>4月第4周--周1</v>
      </c>
      <c r="F990" s="92" t="s">
        <v>27</v>
      </c>
      <c r="G990" s="92" t="s">
        <v>104</v>
      </c>
      <c r="H990" s="92" t="str">
        <f>_xlfn.XLOOKUP(O990,匹配表1065!T:T,匹配表1065!W:W)</f>
        <v>济南市</v>
      </c>
      <c r="I990" s="89" t="str">
        <f>_xlfn.XLOOKUP(O990,匹配表1065!T:T,匹配表1065!X:X)</f>
        <v>PME2024</v>
      </c>
      <c r="J990" s="89" t="s">
        <v>125</v>
      </c>
      <c r="K990" s="89" cm="1">
        <f ca="1" t="array" ref="K990:L990">_xlfn.XLOOKUP(J990,匹配表1065!Y:Y,匹配表1065!AA:AB)</f>
        <v>9</v>
      </c>
      <c r="L990" s="89" t="str">
        <v>3个月以上</v>
      </c>
      <c r="M990" s="92" t="s">
        <v>35</v>
      </c>
      <c r="N990" s="98">
        <v>1</v>
      </c>
      <c r="O990" s="93" t="str">
        <f>_xlfn.XLOOKUP(P990,匹配表1065!U:U,匹配表1065!T:T)</f>
        <v>HO00001404</v>
      </c>
      <c r="P990" s="89" t="s">
        <v>126</v>
      </c>
      <c r="Q990" s="92" t="s">
        <v>414</v>
      </c>
      <c r="R990" s="89" t="str">
        <f>_xlfn.XLOOKUP(Q990,匹配表1065!L:L,匹配表1065!O:O)</f>
        <v>B</v>
      </c>
      <c r="S990" s="93" t="str">
        <f>IFERROR(_xlfn.XLOOKUP(Q990,匹配表1065!AI:AI,匹配表1065!AJ:AJ),"绿标")</f>
        <v>绿标</v>
      </c>
      <c r="T990" s="93" t="str" cm="1">
        <f t="array" ref="T990:U990">_xlfn.XLOOKUP(Q990,匹配表1065!L:L,匹配表1065!M:N)</f>
        <v>其他</v>
      </c>
      <c r="U990" s="94" t="str">
        <v>神经内科</v>
      </c>
      <c r="V990" s="95" t="s">
        <v>33</v>
      </c>
      <c r="W990" s="93">
        <f>_xlfn.XLOOKUP(M990,匹配表1065!D:D,匹配表1065!F:F)*N990</f>
        <v>4</v>
      </c>
    </row>
    <row r="991" customHeight="1" spans="1:23">
      <c r="A991" s="89" t="s">
        <v>25</v>
      </c>
      <c r="B991" s="90">
        <v>46132</v>
      </c>
      <c r="C991" s="91" t="str">
        <f t="shared" si="30"/>
        <v>4月第4周</v>
      </c>
      <c r="D991" s="89" t="s">
        <v>557</v>
      </c>
      <c r="E991" s="89" t="str">
        <f t="shared" si="31"/>
        <v>4月第4周--周1</v>
      </c>
      <c r="F991" s="92" t="s">
        <v>27</v>
      </c>
      <c r="G991" s="92" t="s">
        <v>104</v>
      </c>
      <c r="H991" s="92" t="str">
        <f>_xlfn.XLOOKUP(O991,匹配表1065!T:T,匹配表1065!W:W)</f>
        <v>济南市</v>
      </c>
      <c r="I991" s="89" t="str">
        <f>_xlfn.XLOOKUP(O991,匹配表1065!T:T,匹配表1065!X:X)</f>
        <v>PME2044</v>
      </c>
      <c r="J991" s="89" t="s">
        <v>105</v>
      </c>
      <c r="K991" s="89" cm="1">
        <f ca="1" t="array" ref="K991:L991">_xlfn.XLOOKUP(J991,匹配表1065!Y:Y,匹配表1065!AA:AB)</f>
        <v>8</v>
      </c>
      <c r="L991" s="89" t="str">
        <v>3个月以上</v>
      </c>
      <c r="M991" s="92" t="s">
        <v>30</v>
      </c>
      <c r="N991" s="98">
        <v>1</v>
      </c>
      <c r="O991" s="93" t="str">
        <f>_xlfn.XLOOKUP(P991,匹配表1065!U:U,匹配表1065!T:T)</f>
        <v>HO00371069</v>
      </c>
      <c r="P991" s="89" t="s">
        <v>315</v>
      </c>
      <c r="Q991" s="92" t="s">
        <v>461</v>
      </c>
      <c r="R991" s="89" t="str">
        <f>_xlfn.XLOOKUP(Q991,匹配表1065!L:L,匹配表1065!O:O)</f>
        <v>B</v>
      </c>
      <c r="S991" s="93" t="str">
        <f>IFERROR(_xlfn.XLOOKUP(Q991,匹配表1065!AI:AI,匹配表1065!AJ:AJ),"绿标")</f>
        <v>绿标</v>
      </c>
      <c r="T991" s="93" t="str" cm="1">
        <f t="array" ref="T991:U991">_xlfn.XLOOKUP(Q991,匹配表1065!L:L,匹配表1065!M:N)</f>
        <v>脑血管</v>
      </c>
      <c r="U991" s="94" t="str">
        <v>神经内科</v>
      </c>
      <c r="V991" s="95" t="s">
        <v>42</v>
      </c>
      <c r="W991" s="93">
        <f>_xlfn.XLOOKUP(M991,匹配表1065!D:D,匹配表1065!F:F)*N991</f>
        <v>12</v>
      </c>
    </row>
    <row r="992" customHeight="1" spans="1:23">
      <c r="A992" s="89" t="s">
        <v>25</v>
      </c>
      <c r="B992" s="90">
        <v>46132</v>
      </c>
      <c r="C992" s="91" t="str">
        <f t="shared" si="30"/>
        <v>4月第4周</v>
      </c>
      <c r="D992" s="89" t="s">
        <v>557</v>
      </c>
      <c r="E992" s="89" t="str">
        <f t="shared" si="31"/>
        <v>4月第4周--周1</v>
      </c>
      <c r="F992" s="92" t="s">
        <v>27</v>
      </c>
      <c r="G992" s="92" t="s">
        <v>104</v>
      </c>
      <c r="H992" s="92" t="str">
        <f>_xlfn.XLOOKUP(O992,匹配表1065!T:T,匹配表1065!W:W)</f>
        <v>济南市</v>
      </c>
      <c r="I992" s="89" t="str">
        <f>_xlfn.XLOOKUP(O992,匹配表1065!T:T,匹配表1065!X:X)</f>
        <v>PME2044</v>
      </c>
      <c r="J992" s="89" t="s">
        <v>105</v>
      </c>
      <c r="K992" s="89" cm="1">
        <f ca="1" t="array" ref="K992:L992">_xlfn.XLOOKUP(J992,匹配表1065!Y:Y,匹配表1065!AA:AB)</f>
        <v>8</v>
      </c>
      <c r="L992" s="89" t="str">
        <v>3个月以上</v>
      </c>
      <c r="M992" s="92" t="s">
        <v>133</v>
      </c>
      <c r="N992" s="98">
        <v>1</v>
      </c>
      <c r="O992" s="93" t="str">
        <f>_xlfn.XLOOKUP(P992,匹配表1065!U:U,匹配表1065!T:T)</f>
        <v>HO00001401</v>
      </c>
      <c r="P992" s="89" t="s">
        <v>106</v>
      </c>
      <c r="Q992" s="92" t="s">
        <v>107</v>
      </c>
      <c r="R992" s="89" t="str">
        <f>_xlfn.XLOOKUP(Q992,匹配表1065!L:L,匹配表1065!O:O)</f>
        <v>B</v>
      </c>
      <c r="S992" s="93" t="str">
        <f>IFERROR(_xlfn.XLOOKUP(Q992,匹配表1065!AI:AI,匹配表1065!AJ:AJ),"绿标")</f>
        <v>红标</v>
      </c>
      <c r="T992" s="93" t="str" cm="1">
        <f t="array" ref="T992:U992">_xlfn.XLOOKUP(Q992,匹配表1065!L:L,匹配表1065!M:N)</f>
        <v>脑血管</v>
      </c>
      <c r="U992" s="94" t="str">
        <v>神经内科</v>
      </c>
      <c r="V992" s="95" t="s">
        <v>58</v>
      </c>
      <c r="W992" s="93">
        <f>_xlfn.XLOOKUP(M992,匹配表1065!D:D,匹配表1065!F:F)*N992</f>
        <v>1</v>
      </c>
    </row>
    <row r="993" customHeight="1" spans="1:23">
      <c r="A993" s="89" t="s">
        <v>25</v>
      </c>
      <c r="B993" s="90">
        <v>46132</v>
      </c>
      <c r="C993" s="91" t="str">
        <f t="shared" si="30"/>
        <v>4月第4周</v>
      </c>
      <c r="D993" s="89" t="s">
        <v>557</v>
      </c>
      <c r="E993" s="89" t="str">
        <f t="shared" si="31"/>
        <v>4月第4周--周1</v>
      </c>
      <c r="F993" s="92" t="s">
        <v>27</v>
      </c>
      <c r="G993" s="92" t="s">
        <v>104</v>
      </c>
      <c r="H993" s="92" t="str">
        <f>_xlfn.XLOOKUP(O993,匹配表1065!T:T,匹配表1065!W:W)</f>
        <v>济南市</v>
      </c>
      <c r="I993" s="89" t="str">
        <f>_xlfn.XLOOKUP(O993,匹配表1065!T:T,匹配表1065!X:X)</f>
        <v>PME2026</v>
      </c>
      <c r="J993" s="89" t="s">
        <v>116</v>
      </c>
      <c r="K993" s="89" cm="1">
        <f ca="1" t="array" ref="K993:L993">_xlfn.XLOOKUP(J993,匹配表1065!Y:Y,匹配表1065!AA:AB)</f>
        <v>13</v>
      </c>
      <c r="L993" s="89" t="str">
        <v>3个月以上</v>
      </c>
      <c r="M993" s="92" t="s">
        <v>30</v>
      </c>
      <c r="N993" s="98">
        <v>1</v>
      </c>
      <c r="O993" s="93" t="str">
        <f>_xlfn.XLOOKUP(P993,匹配表1065!U:U,匹配表1065!T:T)</f>
        <v>HO00001409</v>
      </c>
      <c r="P993" s="89" t="s">
        <v>117</v>
      </c>
      <c r="Q993" s="92" t="s">
        <v>240</v>
      </c>
      <c r="R993" s="89" t="str">
        <f>_xlfn.XLOOKUP(Q993,匹配表1065!L:L,匹配表1065!O:O)</f>
        <v>B</v>
      </c>
      <c r="S993" s="93" t="str">
        <f>IFERROR(_xlfn.XLOOKUP(Q993,匹配表1065!AI:AI,匹配表1065!AJ:AJ),"绿标")</f>
        <v>红标</v>
      </c>
      <c r="T993" s="93" t="str" cm="1">
        <f t="array" ref="T993:U993">_xlfn.XLOOKUP(Q993,匹配表1065!L:L,匹配表1065!M:N)</f>
        <v>脑血管</v>
      </c>
      <c r="U993" s="94" t="str">
        <v>神经内科</v>
      </c>
      <c r="V993" s="95" t="s">
        <v>67</v>
      </c>
      <c r="W993" s="93">
        <f>_xlfn.XLOOKUP(M993,匹配表1065!D:D,匹配表1065!F:F)*N993</f>
        <v>12</v>
      </c>
    </row>
    <row r="994" customHeight="1" spans="1:23">
      <c r="A994" s="89" t="s">
        <v>25</v>
      </c>
      <c r="B994" s="90">
        <v>46132</v>
      </c>
      <c r="C994" s="91" t="str">
        <f t="shared" si="30"/>
        <v>4月第4周</v>
      </c>
      <c r="D994" s="89" t="s">
        <v>557</v>
      </c>
      <c r="E994" s="89" t="str">
        <f t="shared" si="31"/>
        <v>4月第4周--周1</v>
      </c>
      <c r="F994" s="92" t="s">
        <v>27</v>
      </c>
      <c r="G994" s="92" t="s">
        <v>104</v>
      </c>
      <c r="H994" s="92" t="str">
        <f>_xlfn.XLOOKUP(O994,匹配表1065!T:T,匹配表1065!W:W)</f>
        <v>济南市</v>
      </c>
      <c r="I994" s="89" t="str">
        <f>_xlfn.XLOOKUP(O994,匹配表1065!T:T,匹配表1065!X:X)</f>
        <v>PME2026</v>
      </c>
      <c r="J994" s="89" t="s">
        <v>116</v>
      </c>
      <c r="K994" s="89" cm="1">
        <f ca="1" t="array" ref="K994:L994">_xlfn.XLOOKUP(J994,匹配表1065!Y:Y,匹配表1065!AA:AB)</f>
        <v>13</v>
      </c>
      <c r="L994" s="89" t="str">
        <v>3个月以上</v>
      </c>
      <c r="M994" s="92" t="s">
        <v>55</v>
      </c>
      <c r="N994" s="98">
        <v>1</v>
      </c>
      <c r="O994" s="93" t="str">
        <f>_xlfn.XLOOKUP(P994,匹配表1065!U:U,匹配表1065!T:T)</f>
        <v>HO00001417</v>
      </c>
      <c r="P994" s="89" t="s">
        <v>119</v>
      </c>
      <c r="Q994" s="92" t="s">
        <v>566</v>
      </c>
      <c r="R994" s="89" t="str">
        <f>_xlfn.XLOOKUP(Q994,匹配表1065!L:L,匹配表1065!O:O)</f>
        <v>D</v>
      </c>
      <c r="S994" s="93" t="str">
        <f>IFERROR(_xlfn.XLOOKUP(Q994,匹配表1065!AI:AI,匹配表1065!AJ:AJ),"绿标")</f>
        <v>红标</v>
      </c>
      <c r="T994" s="93" t="str" cm="1">
        <f t="array" ref="T994:U994">_xlfn.XLOOKUP(Q994,匹配表1065!L:L,匹配表1065!M:N)</f>
        <v>抑郁焦虑</v>
      </c>
      <c r="U994" s="94" t="str">
        <v>精神心理科</v>
      </c>
      <c r="V994" s="95" t="s">
        <v>42</v>
      </c>
      <c r="W994" s="93">
        <f>_xlfn.XLOOKUP(M994,匹配表1065!D:D,匹配表1065!F:F)*N994</f>
        <v>8</v>
      </c>
    </row>
    <row r="995" customHeight="1" spans="1:23">
      <c r="A995" s="89" t="s">
        <v>25</v>
      </c>
      <c r="B995" s="90">
        <v>46132</v>
      </c>
      <c r="C995" s="91" t="str">
        <f t="shared" si="30"/>
        <v>4月第4周</v>
      </c>
      <c r="D995" s="89" t="s">
        <v>557</v>
      </c>
      <c r="E995" s="89" t="str">
        <f t="shared" si="31"/>
        <v>4月第4周--周1</v>
      </c>
      <c r="F995" s="92" t="s">
        <v>27</v>
      </c>
      <c r="G995" s="92" t="s">
        <v>104</v>
      </c>
      <c r="H995" s="92" t="str">
        <f>_xlfn.XLOOKUP(O995,匹配表1065!T:T,匹配表1065!W:W)</f>
        <v>济南市</v>
      </c>
      <c r="I995" s="89" t="str">
        <f>_xlfn.XLOOKUP(O995,匹配表1065!T:T,匹配表1065!X:X)</f>
        <v>PME2025</v>
      </c>
      <c r="J995" s="89" t="s">
        <v>111</v>
      </c>
      <c r="K995" s="89" cm="1">
        <f ca="1" t="array" ref="K995:L995">_xlfn.XLOOKUP(J995,匹配表1065!Y:Y,匹配表1065!AA:AB)</f>
        <v>30</v>
      </c>
      <c r="L995" s="89" t="str">
        <v>3个月以上</v>
      </c>
      <c r="M995" s="92" t="s">
        <v>30</v>
      </c>
      <c r="N995" s="98">
        <v>1</v>
      </c>
      <c r="O995" s="93" t="str">
        <f>_xlfn.XLOOKUP(P995,匹配表1065!U:U,匹配表1065!T:T)</f>
        <v>HO00001400</v>
      </c>
      <c r="P995" s="89" t="s">
        <v>112</v>
      </c>
      <c r="Q995" s="92" t="s">
        <v>331</v>
      </c>
      <c r="R995" s="89" t="str">
        <f>_xlfn.XLOOKUP(Q995,匹配表1065!L:L,匹配表1065!O:O)</f>
        <v>C</v>
      </c>
      <c r="S995" s="93" t="str">
        <f>IFERROR(_xlfn.XLOOKUP(Q995,匹配表1065!AI:AI,匹配表1065!AJ:AJ),"绿标")</f>
        <v>红标</v>
      </c>
      <c r="T995" s="93" t="str" cm="1">
        <f t="array" ref="T995:U995">_xlfn.XLOOKUP(Q995,匹配表1065!L:L,匹配表1065!M:N)</f>
        <v>眩晕</v>
      </c>
      <c r="U995" s="94" t="str">
        <v>神经内科</v>
      </c>
      <c r="V995" s="95" t="s">
        <v>67</v>
      </c>
      <c r="W995" s="93">
        <f>_xlfn.XLOOKUP(M995,匹配表1065!D:D,匹配表1065!F:F)*N995</f>
        <v>12</v>
      </c>
    </row>
    <row r="996" customHeight="1" spans="1:23">
      <c r="A996" s="89" t="s">
        <v>25</v>
      </c>
      <c r="B996" s="90">
        <v>46132</v>
      </c>
      <c r="C996" s="91" t="str">
        <f t="shared" si="30"/>
        <v>4月第4周</v>
      </c>
      <c r="D996" s="89" t="s">
        <v>557</v>
      </c>
      <c r="E996" s="89" t="str">
        <f t="shared" si="31"/>
        <v>4月第4周--周1</v>
      </c>
      <c r="F996" s="92" t="s">
        <v>27</v>
      </c>
      <c r="G996" s="92" t="s">
        <v>104</v>
      </c>
      <c r="H996" s="92" t="str">
        <f>_xlfn.XLOOKUP(O996,匹配表1065!T:T,匹配表1065!W:W)</f>
        <v>济南市</v>
      </c>
      <c r="I996" s="89" t="str">
        <f>_xlfn.XLOOKUP(O996,匹配表1065!T:T,匹配表1065!X:X)</f>
        <v>PME2025</v>
      </c>
      <c r="J996" s="89" t="s">
        <v>111</v>
      </c>
      <c r="K996" s="89" cm="1">
        <f ca="1" t="array" ref="K996:L996">_xlfn.XLOOKUP(J996,匹配表1065!Y:Y,匹配表1065!AA:AB)</f>
        <v>30</v>
      </c>
      <c r="L996" s="89" t="str">
        <v>3个月以上</v>
      </c>
      <c r="M996" s="92" t="s">
        <v>30</v>
      </c>
      <c r="N996" s="98">
        <v>1</v>
      </c>
      <c r="O996" s="93" t="str">
        <f>_xlfn.XLOOKUP(P996,匹配表1065!U:U,匹配表1065!T:T)</f>
        <v>HO00001400</v>
      </c>
      <c r="P996" s="89" t="s">
        <v>112</v>
      </c>
      <c r="Q996" s="92" t="s">
        <v>113</v>
      </c>
      <c r="R996" s="89" t="str">
        <f>_xlfn.XLOOKUP(Q996,匹配表1065!L:L,匹配表1065!O:O)</f>
        <v>B</v>
      </c>
      <c r="S996" s="93" t="str">
        <f>IFERROR(_xlfn.XLOOKUP(Q996,匹配表1065!AI:AI,匹配表1065!AJ:AJ),"绿标")</f>
        <v>红标</v>
      </c>
      <c r="T996" s="93" t="str" cm="1">
        <f t="array" ref="T996:U996">_xlfn.XLOOKUP(Q996,匹配表1065!L:L,匹配表1065!M:N)</f>
        <v>抑郁焦虑</v>
      </c>
      <c r="U996" s="94" t="str">
        <v>神经内科</v>
      </c>
      <c r="V996" s="95" t="s">
        <v>42</v>
      </c>
      <c r="W996" s="93">
        <f>_xlfn.XLOOKUP(M996,匹配表1065!D:D,匹配表1065!F:F)*N996</f>
        <v>12</v>
      </c>
    </row>
    <row r="997" customHeight="1" spans="1:23">
      <c r="A997" s="89" t="s">
        <v>25</v>
      </c>
      <c r="B997" s="90">
        <v>46132</v>
      </c>
      <c r="C997" s="91" t="str">
        <f t="shared" si="30"/>
        <v>4月第4周</v>
      </c>
      <c r="D997" s="89" t="s">
        <v>557</v>
      </c>
      <c r="E997" s="89" t="str">
        <f t="shared" si="31"/>
        <v>4月第4周--周1</v>
      </c>
      <c r="F997" s="92" t="s">
        <v>27</v>
      </c>
      <c r="G997" s="92" t="s">
        <v>104</v>
      </c>
      <c r="H997" s="92" t="str">
        <f>_xlfn.XLOOKUP(O997,匹配表1065!T:T,匹配表1065!W:W)</f>
        <v>济南市</v>
      </c>
      <c r="I997" s="89" t="str">
        <f>_xlfn.XLOOKUP(O997,匹配表1065!T:T,匹配表1065!X:X)</f>
        <v>PME2025</v>
      </c>
      <c r="J997" s="89" t="s">
        <v>111</v>
      </c>
      <c r="K997" s="89" cm="1">
        <f ca="1" t="array" ref="K997:L997">_xlfn.XLOOKUP(J997,匹配表1065!Y:Y,匹配表1065!AA:AB)</f>
        <v>30</v>
      </c>
      <c r="L997" s="89" t="str">
        <v>3个月以上</v>
      </c>
      <c r="M997" s="92" t="s">
        <v>55</v>
      </c>
      <c r="N997" s="98">
        <v>1</v>
      </c>
      <c r="O997" s="93" t="str">
        <f>_xlfn.XLOOKUP(P997,匹配表1065!U:U,匹配表1065!T:T)</f>
        <v>HO00001400</v>
      </c>
      <c r="P997" s="89" t="s">
        <v>112</v>
      </c>
      <c r="Q997" s="92" t="s">
        <v>115</v>
      </c>
      <c r="R997" s="89" t="str">
        <f>_xlfn.XLOOKUP(Q997,匹配表1065!L:L,匹配表1065!O:O)</f>
        <v>B</v>
      </c>
      <c r="S997" s="93" t="str">
        <f>IFERROR(_xlfn.XLOOKUP(Q997,匹配表1065!AI:AI,匹配表1065!AJ:AJ),"绿标")</f>
        <v>绿标</v>
      </c>
      <c r="T997" s="93" t="str" cm="1">
        <f t="array" ref="T997:U997">_xlfn.XLOOKUP(Q997,匹配表1065!L:L,匹配表1065!M:N)</f>
        <v>癫痫</v>
      </c>
      <c r="U997" s="94" t="str">
        <v>神经内科</v>
      </c>
      <c r="V997" s="95" t="s">
        <v>33</v>
      </c>
      <c r="W997" s="93">
        <f>_xlfn.XLOOKUP(M997,匹配表1065!D:D,匹配表1065!F:F)*N997</f>
        <v>8</v>
      </c>
    </row>
    <row r="998" customHeight="1" spans="1:23">
      <c r="A998" s="89" t="s">
        <v>25</v>
      </c>
      <c r="B998" s="90">
        <v>46132</v>
      </c>
      <c r="C998" s="91" t="str">
        <f t="shared" si="30"/>
        <v>4月第4周</v>
      </c>
      <c r="D998" s="89" t="s">
        <v>557</v>
      </c>
      <c r="E998" s="89" t="str">
        <f t="shared" si="31"/>
        <v>4月第4周--周1</v>
      </c>
      <c r="F998" s="92" t="s">
        <v>27</v>
      </c>
      <c r="G998" s="92" t="s">
        <v>104</v>
      </c>
      <c r="H998" s="92" t="str">
        <f>_xlfn.XLOOKUP(O998,匹配表1065!T:T,匹配表1065!W:W)</f>
        <v>济南市</v>
      </c>
      <c r="I998" s="89" t="str">
        <f>_xlfn.XLOOKUP(O998,匹配表1065!T:T,匹配表1065!X:X)</f>
        <v>PME2025</v>
      </c>
      <c r="J998" s="89" t="s">
        <v>128</v>
      </c>
      <c r="K998" s="89" cm="1">
        <f ca="1" t="array" ref="K998:L998">_xlfn.XLOOKUP(J998,匹配表1065!Y:Y,匹配表1065!AA:AB)</f>
        <v>13</v>
      </c>
      <c r="L998" s="89" t="str">
        <v>3个月以上</v>
      </c>
      <c r="M998" s="92" t="s">
        <v>35</v>
      </c>
      <c r="N998" s="98">
        <v>2</v>
      </c>
      <c r="O998" s="93" t="str">
        <f>_xlfn.XLOOKUP(P998,匹配表1065!U:U,匹配表1065!T:T)</f>
        <v>HO00001400</v>
      </c>
      <c r="P998" s="89" t="s">
        <v>112</v>
      </c>
      <c r="Q998" s="92" t="s">
        <v>357</v>
      </c>
      <c r="R998" s="89" t="str">
        <f>_xlfn.XLOOKUP(Q998,匹配表1065!L:L,匹配表1065!O:O)</f>
        <v>B</v>
      </c>
      <c r="S998" s="93" t="str">
        <f>IFERROR(_xlfn.XLOOKUP(Q998,匹配表1065!AI:AI,匹配表1065!AJ:AJ),"绿标")</f>
        <v>红标</v>
      </c>
      <c r="T998" s="93" t="str" cm="1">
        <f t="array" ref="T998:U998">_xlfn.XLOOKUP(Q998,匹配表1065!L:L,匹配表1065!M:N)</f>
        <v>癫痫</v>
      </c>
      <c r="U998" s="94" t="str">
        <v>神经内科</v>
      </c>
      <c r="V998" s="95" t="s">
        <v>58</v>
      </c>
      <c r="W998" s="93">
        <f>_xlfn.XLOOKUP(M998,匹配表1065!D:D,匹配表1065!F:F)*N998</f>
        <v>8</v>
      </c>
    </row>
    <row r="999" customHeight="1" spans="1:23">
      <c r="A999" s="89" t="s">
        <v>25</v>
      </c>
      <c r="B999" s="90">
        <v>46132</v>
      </c>
      <c r="C999" s="91" t="str">
        <f t="shared" si="30"/>
        <v>4月第4周</v>
      </c>
      <c r="D999" s="89" t="s">
        <v>557</v>
      </c>
      <c r="E999" s="89" t="str">
        <f t="shared" si="31"/>
        <v>4月第4周--周1</v>
      </c>
      <c r="F999" s="92" t="s">
        <v>27</v>
      </c>
      <c r="G999" s="92" t="s">
        <v>104</v>
      </c>
      <c r="H999" s="92" t="str">
        <f>_xlfn.XLOOKUP(O999,匹配表1065!T:T,匹配表1065!W:W)</f>
        <v>济南市</v>
      </c>
      <c r="I999" s="89" t="str">
        <f>_xlfn.XLOOKUP(O999,匹配表1065!T:T,匹配表1065!X:X)</f>
        <v>PME2025</v>
      </c>
      <c r="J999" s="89" t="s">
        <v>128</v>
      </c>
      <c r="K999" s="89" cm="1">
        <f ca="1" t="array" ref="K999:L999">_xlfn.XLOOKUP(J999,匹配表1065!Y:Y,匹配表1065!AA:AB)</f>
        <v>13</v>
      </c>
      <c r="L999" s="89" t="str">
        <v>3个月以上</v>
      </c>
      <c r="M999" s="92" t="s">
        <v>30</v>
      </c>
      <c r="N999" s="98">
        <v>1</v>
      </c>
      <c r="O999" s="93" t="str">
        <f>_xlfn.XLOOKUP(P999,匹配表1065!U:U,匹配表1065!T:T)</f>
        <v>HO00001400</v>
      </c>
      <c r="P999" s="89" t="s">
        <v>112</v>
      </c>
      <c r="Q999" s="92" t="s">
        <v>131</v>
      </c>
      <c r="R999" s="89" t="str">
        <f>_xlfn.XLOOKUP(Q999,匹配表1065!L:L,匹配表1065!O:O)</f>
        <v>B</v>
      </c>
      <c r="S999" s="93" t="str">
        <f>IFERROR(_xlfn.XLOOKUP(Q999,匹配表1065!AI:AI,匹配表1065!AJ:AJ),"绿标")</f>
        <v>红标</v>
      </c>
      <c r="T999" s="93" t="str" cm="1">
        <f t="array" ref="T999:U999">_xlfn.XLOOKUP(Q999,匹配表1065!L:L,匹配表1065!M:N)</f>
        <v>脑血管</v>
      </c>
      <c r="U999" s="94" t="str">
        <v>神经内科</v>
      </c>
      <c r="V999" s="95" t="s">
        <v>33</v>
      </c>
      <c r="W999" s="93">
        <f>_xlfn.XLOOKUP(M999,匹配表1065!D:D,匹配表1065!F:F)*N999</f>
        <v>12</v>
      </c>
    </row>
    <row r="1000" customHeight="1" spans="1:23">
      <c r="A1000" s="89" t="s">
        <v>25</v>
      </c>
      <c r="B1000" s="90">
        <v>46132</v>
      </c>
      <c r="C1000" s="91" t="str">
        <f t="shared" si="30"/>
        <v>4月第4周</v>
      </c>
      <c r="D1000" s="89" t="s">
        <v>557</v>
      </c>
      <c r="E1000" s="89" t="str">
        <f t="shared" si="31"/>
        <v>4月第4周--周1</v>
      </c>
      <c r="F1000" s="92" t="s">
        <v>27</v>
      </c>
      <c r="G1000" s="92" t="s">
        <v>104</v>
      </c>
      <c r="H1000" s="92" t="str">
        <f>_xlfn.XLOOKUP(O1000,匹配表1065!T:T,匹配表1065!W:W)</f>
        <v>东营市</v>
      </c>
      <c r="I1000" s="89" t="str">
        <f>_xlfn.XLOOKUP(O1000,匹配表1065!T:T,匹配表1065!X:X)</f>
        <v>PME2028</v>
      </c>
      <c r="J1000" s="89" t="s">
        <v>121</v>
      </c>
      <c r="K1000" s="89" cm="1">
        <f ca="1" t="array" ref="K1000:L1000">_xlfn.XLOOKUP(J1000,匹配表1065!Y:Y,匹配表1065!AA:AB)</f>
        <v>26</v>
      </c>
      <c r="L1000" s="89" t="str">
        <v>3个月以上</v>
      </c>
      <c r="M1000" s="92" t="s">
        <v>30</v>
      </c>
      <c r="N1000" s="98">
        <v>1</v>
      </c>
      <c r="O1000" s="93" t="str">
        <f>_xlfn.XLOOKUP(P1000,匹配表1065!U:U,匹配表1065!T:T)</f>
        <v>HO00001462</v>
      </c>
      <c r="P1000" s="89" t="s">
        <v>236</v>
      </c>
      <c r="Q1000" s="92" t="s">
        <v>464</v>
      </c>
      <c r="R1000" s="89" t="str">
        <f>_xlfn.XLOOKUP(Q1000,匹配表1065!L:L,匹配表1065!O:O)</f>
        <v>B</v>
      </c>
      <c r="S1000" s="93" t="str">
        <f>IFERROR(_xlfn.XLOOKUP(Q1000,匹配表1065!AI:AI,匹配表1065!AJ:AJ),"绿标")</f>
        <v>绿标</v>
      </c>
      <c r="T1000" s="93" t="str" cm="1">
        <f t="array" ref="T1000:U1000">_xlfn.XLOOKUP(Q1000,匹配表1065!L:L,匹配表1065!M:N)</f>
        <v>脑血管</v>
      </c>
      <c r="U1000" s="94" t="str">
        <v>神经内科</v>
      </c>
      <c r="V1000" s="95" t="s">
        <v>42</v>
      </c>
      <c r="W1000" s="93">
        <f>_xlfn.XLOOKUP(M1000,匹配表1065!D:D,匹配表1065!F:F)*N1000</f>
        <v>12</v>
      </c>
    </row>
    <row r="1001" customHeight="1" spans="1:23">
      <c r="A1001" s="89" t="s">
        <v>25</v>
      </c>
      <c r="B1001" s="90">
        <v>46132</v>
      </c>
      <c r="C1001" s="91" t="str">
        <f t="shared" si="30"/>
        <v>4月第4周</v>
      </c>
      <c r="D1001" s="89" t="s">
        <v>557</v>
      </c>
      <c r="E1001" s="89" t="str">
        <f t="shared" si="31"/>
        <v>4月第4周--周1</v>
      </c>
      <c r="F1001" s="92" t="s">
        <v>27</v>
      </c>
      <c r="G1001" s="92" t="s">
        <v>104</v>
      </c>
      <c r="H1001" s="92" t="str">
        <f>_xlfn.XLOOKUP(O1001,匹配表1065!T:T,匹配表1065!W:W)</f>
        <v>东营市</v>
      </c>
      <c r="I1001" s="89" t="str">
        <f>_xlfn.XLOOKUP(O1001,匹配表1065!T:T,匹配表1065!X:X)</f>
        <v>PME2028</v>
      </c>
      <c r="J1001" s="89" t="s">
        <v>121</v>
      </c>
      <c r="K1001" s="89" cm="1">
        <f ca="1" t="array" ref="K1001:L1001">_xlfn.XLOOKUP(J1001,匹配表1065!Y:Y,匹配表1065!AA:AB)</f>
        <v>26</v>
      </c>
      <c r="L1001" s="89" t="str">
        <v>3个月以上</v>
      </c>
      <c r="M1001" s="92" t="s">
        <v>55</v>
      </c>
      <c r="N1001" s="98">
        <v>1</v>
      </c>
      <c r="O1001" s="93" t="str">
        <f>_xlfn.XLOOKUP(P1001,匹配表1065!U:U,匹配表1065!T:T)</f>
        <v>HO00001421</v>
      </c>
      <c r="P1001" s="89" t="s">
        <v>122</v>
      </c>
      <c r="Q1001" s="92" t="s">
        <v>314</v>
      </c>
      <c r="R1001" s="89" t="str">
        <f>_xlfn.XLOOKUP(Q1001,匹配表1065!L:L,匹配表1065!O:O)</f>
        <v>A</v>
      </c>
      <c r="S1001" s="93" t="str">
        <f>IFERROR(_xlfn.XLOOKUP(Q1001,匹配表1065!AI:AI,匹配表1065!AJ:AJ),"绿标")</f>
        <v>红标</v>
      </c>
      <c r="T1001" s="93" t="str" cm="1">
        <f t="array" ref="T1001:U1001">_xlfn.XLOOKUP(Q1001,匹配表1065!L:L,匹配表1065!M:N)</f>
        <v>头痛</v>
      </c>
      <c r="U1001" s="94" t="str">
        <v>神经内科</v>
      </c>
      <c r="V1001" s="95" t="s">
        <v>58</v>
      </c>
      <c r="W1001" s="93">
        <f>_xlfn.XLOOKUP(M1001,匹配表1065!D:D,匹配表1065!F:F)*N1001</f>
        <v>8</v>
      </c>
    </row>
    <row r="1002" customHeight="1" spans="1:23">
      <c r="A1002" s="89" t="s">
        <v>25</v>
      </c>
      <c r="B1002" s="90">
        <v>46132</v>
      </c>
      <c r="C1002" s="91" t="str">
        <f t="shared" si="30"/>
        <v>4月第4周</v>
      </c>
      <c r="D1002" s="89" t="s">
        <v>557</v>
      </c>
      <c r="E1002" s="89" t="str">
        <f t="shared" si="31"/>
        <v>4月第4周--周1</v>
      </c>
      <c r="F1002" s="92" t="s">
        <v>27</v>
      </c>
      <c r="G1002" s="92" t="s">
        <v>136</v>
      </c>
      <c r="H1002" s="92" t="str">
        <f>_xlfn.XLOOKUP(O1002,匹配表1065!T:T,匹配表1065!W:W)</f>
        <v>淄博市</v>
      </c>
      <c r="I1002" s="89" t="str">
        <f>_xlfn.XLOOKUP(O1002,匹配表1065!T:T,匹配表1065!X:X)</f>
        <v>PME2043</v>
      </c>
      <c r="J1002" s="89" t="s">
        <v>140</v>
      </c>
      <c r="K1002" s="89" cm="1">
        <f ca="1" t="array" ref="K1002:L1002">_xlfn.XLOOKUP(J1002,匹配表1065!Y:Y,匹配表1065!AA:AB)</f>
        <v>9</v>
      </c>
      <c r="L1002" s="89" t="str">
        <v>3个月以上</v>
      </c>
      <c r="M1002" s="92" t="s">
        <v>30</v>
      </c>
      <c r="N1002" s="98">
        <v>1</v>
      </c>
      <c r="O1002" s="93" t="str">
        <f>_xlfn.XLOOKUP(P1002,匹配表1065!U:U,匹配表1065!T:T)</f>
        <v>HO00001431</v>
      </c>
      <c r="P1002" s="89" t="s">
        <v>244</v>
      </c>
      <c r="Q1002" s="92" t="s">
        <v>567</v>
      </c>
      <c r="R1002" s="89" t="str">
        <f>_xlfn.XLOOKUP(Q1002,匹配表1065!L:L,匹配表1065!O:O)</f>
        <v>A</v>
      </c>
      <c r="S1002" s="93" t="str">
        <f>IFERROR(_xlfn.XLOOKUP(Q1002,匹配表1065!AI:AI,匹配表1065!AJ:AJ),"绿标")</f>
        <v>红标</v>
      </c>
      <c r="T1002" s="93" t="str" cm="1">
        <f t="array" ref="T1002:U1002">_xlfn.XLOOKUP(Q1002,匹配表1065!L:L,匹配表1065!M:N)</f>
        <v>头痛</v>
      </c>
      <c r="U1002" s="94" t="str">
        <v>神经内科</v>
      </c>
      <c r="V1002" s="95" t="s">
        <v>42</v>
      </c>
      <c r="W1002" s="93">
        <f>_xlfn.XLOOKUP(M1002,匹配表1065!D:D,匹配表1065!F:F)*N1002</f>
        <v>12</v>
      </c>
    </row>
    <row r="1003" customHeight="1" spans="1:23">
      <c r="A1003" s="89" t="s">
        <v>25</v>
      </c>
      <c r="B1003" s="90">
        <v>46132</v>
      </c>
      <c r="C1003" s="91" t="str">
        <f t="shared" si="30"/>
        <v>4月第4周</v>
      </c>
      <c r="D1003" s="89" t="s">
        <v>557</v>
      </c>
      <c r="E1003" s="89" t="str">
        <f t="shared" si="31"/>
        <v>4月第4周--周1</v>
      </c>
      <c r="F1003" s="92" t="s">
        <v>27</v>
      </c>
      <c r="G1003" s="92" t="s">
        <v>136</v>
      </c>
      <c r="H1003" s="92" t="str">
        <f>_xlfn.XLOOKUP(O1003,匹配表1065!T:T,匹配表1065!W:W)</f>
        <v>青岛市</v>
      </c>
      <c r="I1003" s="89" t="str">
        <f>_xlfn.XLOOKUP(O1003,匹配表1065!T:T,匹配表1065!X:X)</f>
        <v>PME2032</v>
      </c>
      <c r="J1003" s="89" t="s">
        <v>143</v>
      </c>
      <c r="K1003" s="89" cm="1">
        <f ca="1" t="array" ref="K1003:L1003">_xlfn.XLOOKUP(J1003,匹配表1065!Y:Y,匹配表1065!AA:AB)</f>
        <v>31</v>
      </c>
      <c r="L1003" s="89" t="str">
        <v>3个月以上</v>
      </c>
      <c r="M1003" s="92" t="s">
        <v>30</v>
      </c>
      <c r="N1003" s="98">
        <v>1</v>
      </c>
      <c r="O1003" s="93" t="str">
        <f>_xlfn.XLOOKUP(P1003,匹配表1065!U:U,匹配表1065!T:T)</f>
        <v>HO00001482</v>
      </c>
      <c r="P1003" s="89" t="s">
        <v>146</v>
      </c>
      <c r="Q1003" s="92" t="s">
        <v>249</v>
      </c>
      <c r="R1003" s="89" t="str">
        <f>_xlfn.XLOOKUP(Q1003,匹配表1065!L:L,匹配表1065!O:O)</f>
        <v>C</v>
      </c>
      <c r="S1003" s="93" t="str">
        <f>IFERROR(_xlfn.XLOOKUP(Q1003,匹配表1065!AI:AI,匹配表1065!AJ:AJ),"绿标")</f>
        <v>绿标</v>
      </c>
      <c r="T1003" s="93" t="str" cm="1">
        <f t="array" ref="T1003:U1003">_xlfn.XLOOKUP(Q1003,匹配表1065!L:L,匹配表1065!M:N)</f>
        <v>眩晕</v>
      </c>
      <c r="U1003" s="94" t="str">
        <v>耳鼻喉科</v>
      </c>
      <c r="V1003" s="95" t="s">
        <v>70</v>
      </c>
      <c r="W1003" s="93">
        <f>_xlfn.XLOOKUP(M1003,匹配表1065!D:D,匹配表1065!F:F)*N1003</f>
        <v>12</v>
      </c>
    </row>
    <row r="1004" customHeight="1" spans="1:23">
      <c r="A1004" s="89" t="s">
        <v>25</v>
      </c>
      <c r="B1004" s="90">
        <v>46132</v>
      </c>
      <c r="C1004" s="91" t="str">
        <f t="shared" si="30"/>
        <v>4月第4周</v>
      </c>
      <c r="D1004" s="89" t="s">
        <v>557</v>
      </c>
      <c r="E1004" s="89" t="str">
        <f t="shared" si="31"/>
        <v>4月第4周--周1</v>
      </c>
      <c r="F1004" s="92" t="s">
        <v>27</v>
      </c>
      <c r="G1004" s="92" t="s">
        <v>136</v>
      </c>
      <c r="H1004" s="92" t="str">
        <f>_xlfn.XLOOKUP(O1004,匹配表1065!T:T,匹配表1065!W:W)</f>
        <v>青岛市</v>
      </c>
      <c r="I1004" s="89" t="str">
        <f>_xlfn.XLOOKUP(O1004,匹配表1065!T:T,匹配表1065!X:X)</f>
        <v>PME2032</v>
      </c>
      <c r="J1004" s="89" t="s">
        <v>143</v>
      </c>
      <c r="K1004" s="89" cm="1">
        <f ca="1" t="array" ref="K1004:L1004">_xlfn.XLOOKUP(J1004,匹配表1065!Y:Y,匹配表1065!AA:AB)</f>
        <v>31</v>
      </c>
      <c r="L1004" s="89" t="str">
        <v>3个月以上</v>
      </c>
      <c r="M1004" s="92" t="s">
        <v>55</v>
      </c>
      <c r="N1004" s="98">
        <v>1</v>
      </c>
      <c r="O1004" s="93" t="str">
        <f>_xlfn.XLOOKUP(P1004,匹配表1065!U:U,匹配表1065!T:T)</f>
        <v>HO00130893</v>
      </c>
      <c r="P1004" s="89" t="s">
        <v>568</v>
      </c>
      <c r="Q1004" s="92" t="s">
        <v>569</v>
      </c>
      <c r="R1004" s="89" t="str">
        <f>_xlfn.XLOOKUP(Q1004,匹配表1065!L:L,匹配表1065!O:O)</f>
        <v>A</v>
      </c>
      <c r="S1004" s="93" t="str">
        <f>IFERROR(_xlfn.XLOOKUP(Q1004,匹配表1065!AI:AI,匹配表1065!AJ:AJ),"绿标")</f>
        <v>红标</v>
      </c>
      <c r="T1004" s="93" t="str" cm="1">
        <f t="array" ref="T1004:U1004">_xlfn.XLOOKUP(Q1004,匹配表1065!L:L,匹配表1065!M:N)</f>
        <v>头痛</v>
      </c>
      <c r="U1004" s="94" t="str">
        <v>神经内科</v>
      </c>
      <c r="V1004" s="95" t="s">
        <v>33</v>
      </c>
      <c r="W1004" s="93">
        <f>_xlfn.XLOOKUP(M1004,匹配表1065!D:D,匹配表1065!F:F)*N1004</f>
        <v>8</v>
      </c>
    </row>
    <row r="1005" customHeight="1" spans="1:23">
      <c r="A1005" s="89" t="s">
        <v>25</v>
      </c>
      <c r="B1005" s="90">
        <v>46132</v>
      </c>
      <c r="C1005" s="91" t="str">
        <f t="shared" si="30"/>
        <v>4月第4周</v>
      </c>
      <c r="D1005" s="89" t="s">
        <v>557</v>
      </c>
      <c r="E1005" s="89" t="str">
        <f t="shared" si="31"/>
        <v>4月第4周--周1</v>
      </c>
      <c r="F1005" s="92" t="s">
        <v>27</v>
      </c>
      <c r="G1005" s="92" t="s">
        <v>136</v>
      </c>
      <c r="H1005" s="92" t="str">
        <f>_xlfn.XLOOKUP(O1005,匹配表1065!T:T,匹配表1065!W:W)</f>
        <v>青岛市</v>
      </c>
      <c r="I1005" s="89" t="str">
        <f>_xlfn.XLOOKUP(O1005,匹配表1065!T:T,匹配表1065!X:X)</f>
        <v>PME2032</v>
      </c>
      <c r="J1005" s="89" t="s">
        <v>143</v>
      </c>
      <c r="K1005" s="89" cm="1">
        <f ca="1" t="array" ref="K1005:L1005">_xlfn.XLOOKUP(J1005,匹配表1065!Y:Y,匹配表1065!AA:AB)</f>
        <v>31</v>
      </c>
      <c r="L1005" s="89" t="str">
        <v>3个月以上</v>
      </c>
      <c r="M1005" s="92" t="s">
        <v>55</v>
      </c>
      <c r="N1005" s="98">
        <v>1</v>
      </c>
      <c r="O1005" s="93" t="str">
        <f>_xlfn.XLOOKUP(P1005,匹配表1065!U:U,匹配表1065!T:T)</f>
        <v>HO00001482</v>
      </c>
      <c r="P1005" s="89" t="s">
        <v>146</v>
      </c>
      <c r="Q1005" s="92" t="s">
        <v>471</v>
      </c>
      <c r="R1005" s="89" t="str">
        <f>_xlfn.XLOOKUP(Q1005,匹配表1065!L:L,匹配表1065!O:O)</f>
        <v>A</v>
      </c>
      <c r="S1005" s="93" t="str">
        <f>IFERROR(_xlfn.XLOOKUP(Q1005,匹配表1065!AI:AI,匹配表1065!AJ:AJ),"绿标")</f>
        <v>红标</v>
      </c>
      <c r="T1005" s="93" t="str" cm="1">
        <f t="array" ref="T1005:U1005">_xlfn.XLOOKUP(Q1005,匹配表1065!L:L,匹配表1065!M:N)</f>
        <v>头痛</v>
      </c>
      <c r="U1005" s="94" t="str">
        <v>神经内科</v>
      </c>
      <c r="V1005" s="95" t="s">
        <v>67</v>
      </c>
      <c r="W1005" s="93">
        <f>_xlfn.XLOOKUP(M1005,匹配表1065!D:D,匹配表1065!F:F)*N1005</f>
        <v>8</v>
      </c>
    </row>
    <row r="1006" customHeight="1" spans="1:23">
      <c r="A1006" s="89" t="s">
        <v>25</v>
      </c>
      <c r="B1006" s="90">
        <v>46132</v>
      </c>
      <c r="C1006" s="91" t="str">
        <f t="shared" si="30"/>
        <v>4月第4周</v>
      </c>
      <c r="D1006" s="89" t="s">
        <v>557</v>
      </c>
      <c r="E1006" s="89" t="str">
        <f t="shared" si="31"/>
        <v>4月第4周--周1</v>
      </c>
      <c r="F1006" s="92" t="s">
        <v>27</v>
      </c>
      <c r="G1006" s="92" t="s">
        <v>136</v>
      </c>
      <c r="H1006" s="92" t="str">
        <f>_xlfn.XLOOKUP(O1006,匹配表1065!T:T,匹配表1065!W:W)</f>
        <v>青岛市</v>
      </c>
      <c r="I1006" s="89" t="str">
        <f>_xlfn.XLOOKUP(O1006,匹配表1065!T:T,匹配表1065!X:X)</f>
        <v>PME2033</v>
      </c>
      <c r="J1006" s="89" t="s">
        <v>137</v>
      </c>
      <c r="K1006" s="89" cm="1">
        <f ca="1" t="array" ref="K1006:L1006">_xlfn.XLOOKUP(J1006,匹配表1065!Y:Y,匹配表1065!AA:AB)</f>
        <v>10</v>
      </c>
      <c r="L1006" s="89" t="str">
        <v>3个月以上</v>
      </c>
      <c r="M1006" s="92" t="s">
        <v>30</v>
      </c>
      <c r="N1006" s="98">
        <v>1</v>
      </c>
      <c r="O1006" s="93" t="str">
        <f>_xlfn.XLOOKUP(P1006,匹配表1065!U:U,匹配表1065!T:T)</f>
        <v>HO00273985</v>
      </c>
      <c r="P1006" s="89" t="s">
        <v>419</v>
      </c>
      <c r="Q1006" s="92" t="s">
        <v>570</v>
      </c>
      <c r="R1006" s="89" t="str">
        <f>_xlfn.XLOOKUP(Q1006,匹配表1065!L:L,匹配表1065!O:O)</f>
        <v>B</v>
      </c>
      <c r="S1006" s="93" t="str">
        <f>IFERROR(_xlfn.XLOOKUP(Q1006,匹配表1065!AI:AI,匹配表1065!AJ:AJ),"绿标")</f>
        <v>绿标</v>
      </c>
      <c r="T1006" s="93" t="str" cm="1">
        <f t="array" ref="T1006:U1006">_xlfn.XLOOKUP(Q1006,匹配表1065!L:L,匹配表1065!M:N)</f>
        <v>脑血管</v>
      </c>
      <c r="U1006" s="94" t="str">
        <v>神经内科</v>
      </c>
      <c r="V1006" s="95" t="s">
        <v>42</v>
      </c>
      <c r="W1006" s="93">
        <f>_xlfn.XLOOKUP(M1006,匹配表1065!D:D,匹配表1065!F:F)*N1006</f>
        <v>12</v>
      </c>
    </row>
    <row r="1007" customHeight="1" spans="1:23">
      <c r="A1007" s="89" t="s">
        <v>25</v>
      </c>
      <c r="B1007" s="90">
        <v>46132</v>
      </c>
      <c r="C1007" s="91" t="str">
        <f t="shared" si="30"/>
        <v>4月第4周</v>
      </c>
      <c r="D1007" s="89" t="s">
        <v>557</v>
      </c>
      <c r="E1007" s="89" t="str">
        <f t="shared" si="31"/>
        <v>4月第4周--周1</v>
      </c>
      <c r="F1007" s="92" t="s">
        <v>27</v>
      </c>
      <c r="G1007" s="92" t="s">
        <v>136</v>
      </c>
      <c r="H1007" s="92" t="str">
        <f>_xlfn.XLOOKUP(O1007,匹配表1065!T:T,匹配表1065!W:W)</f>
        <v>潍坊市</v>
      </c>
      <c r="I1007" s="89" t="str">
        <f>_xlfn.XLOOKUP(O1007,匹配表1065!T:T,匹配表1065!X:X)</f>
        <v>PME2036</v>
      </c>
      <c r="J1007" s="89" t="s">
        <v>161</v>
      </c>
      <c r="K1007" s="89" cm="1">
        <f ca="1" t="array" ref="K1007:L1007">_xlfn.XLOOKUP(J1007,匹配表1065!Y:Y,匹配表1065!AA:AB)</f>
        <v>1519</v>
      </c>
      <c r="L1007" s="89" t="str">
        <v>3个月以上</v>
      </c>
      <c r="M1007" s="92" t="s">
        <v>30</v>
      </c>
      <c r="N1007" s="98">
        <v>1</v>
      </c>
      <c r="O1007" s="93" t="str">
        <f>_xlfn.XLOOKUP(P1007,匹配表1065!U:U,匹配表1065!T:T)</f>
        <v>HO00001496</v>
      </c>
      <c r="P1007" s="89" t="s">
        <v>256</v>
      </c>
      <c r="Q1007" s="92" t="s">
        <v>303</v>
      </c>
      <c r="R1007" s="89" t="str">
        <f>_xlfn.XLOOKUP(Q1007,匹配表1065!L:L,匹配表1065!O:O)</f>
        <v>C</v>
      </c>
      <c r="S1007" s="93" t="str">
        <f>IFERROR(_xlfn.XLOOKUP(Q1007,匹配表1065!AI:AI,匹配表1065!AJ:AJ),"绿标")</f>
        <v>红标</v>
      </c>
      <c r="T1007" s="93" t="str" cm="1">
        <f t="array" ref="T1007:U1007">_xlfn.XLOOKUP(Q1007,匹配表1065!L:L,匹配表1065!M:N)</f>
        <v>眩晕</v>
      </c>
      <c r="U1007" s="94" t="str">
        <v>神经内科</v>
      </c>
      <c r="V1007" s="95" t="s">
        <v>70</v>
      </c>
      <c r="W1007" s="93">
        <f>_xlfn.XLOOKUP(M1007,匹配表1065!D:D,匹配表1065!F:F)*N1007</f>
        <v>12</v>
      </c>
    </row>
    <row r="1008" customHeight="1" spans="1:23">
      <c r="A1008" s="89" t="s">
        <v>25</v>
      </c>
      <c r="B1008" s="90">
        <v>46132</v>
      </c>
      <c r="C1008" s="91" t="str">
        <f t="shared" si="30"/>
        <v>4月第4周</v>
      </c>
      <c r="D1008" s="89" t="s">
        <v>557</v>
      </c>
      <c r="E1008" s="89" t="str">
        <f t="shared" si="31"/>
        <v>4月第4周--周1</v>
      </c>
      <c r="F1008" s="92" t="s">
        <v>27</v>
      </c>
      <c r="G1008" s="92" t="s">
        <v>136</v>
      </c>
      <c r="H1008" s="92" t="str">
        <f>_xlfn.XLOOKUP(O1008,匹配表1065!T:T,匹配表1065!W:W)</f>
        <v>潍坊市</v>
      </c>
      <c r="I1008" s="89" t="str">
        <f>_xlfn.XLOOKUP(O1008,匹配表1065!T:T,匹配表1065!X:X)</f>
        <v>PME2036</v>
      </c>
      <c r="J1008" s="89" t="s">
        <v>161</v>
      </c>
      <c r="K1008" s="89" cm="1">
        <f ca="1" t="array" ref="K1008:L1008">_xlfn.XLOOKUP(J1008,匹配表1065!Y:Y,匹配表1065!AA:AB)</f>
        <v>1519</v>
      </c>
      <c r="L1008" s="89" t="str">
        <v>3个月以上</v>
      </c>
      <c r="M1008" s="92" t="s">
        <v>30</v>
      </c>
      <c r="N1008" s="98">
        <v>1</v>
      </c>
      <c r="O1008" s="93" t="str">
        <f>_xlfn.XLOOKUP(P1008,匹配表1065!U:U,匹配表1065!T:T)</f>
        <v>HO00001496</v>
      </c>
      <c r="P1008" s="89" t="s">
        <v>256</v>
      </c>
      <c r="Q1008" s="92" t="s">
        <v>258</v>
      </c>
      <c r="R1008" s="89" t="str">
        <f>_xlfn.XLOOKUP(Q1008,匹配表1065!L:L,匹配表1065!O:O)</f>
        <v>A</v>
      </c>
      <c r="S1008" s="93" t="str">
        <f>IFERROR(_xlfn.XLOOKUP(Q1008,匹配表1065!AI:AI,匹配表1065!AJ:AJ),"绿标")</f>
        <v>红标</v>
      </c>
      <c r="T1008" s="93" t="str" cm="1">
        <f t="array" ref="T1008:U1008">_xlfn.XLOOKUP(Q1008,匹配表1065!L:L,匹配表1065!M:N)</f>
        <v>头痛</v>
      </c>
      <c r="U1008" s="94" t="str">
        <v>神经内科</v>
      </c>
      <c r="V1008" s="95" t="s">
        <v>70</v>
      </c>
      <c r="W1008" s="93">
        <f>_xlfn.XLOOKUP(M1008,匹配表1065!D:D,匹配表1065!F:F)*N1008</f>
        <v>12</v>
      </c>
    </row>
    <row r="1009" customHeight="1" spans="1:23">
      <c r="A1009" s="89" t="s">
        <v>25</v>
      </c>
      <c r="B1009" s="90">
        <v>46132</v>
      </c>
      <c r="C1009" s="91" t="str">
        <f t="shared" si="30"/>
        <v>4月第4周</v>
      </c>
      <c r="D1009" s="89" t="s">
        <v>557</v>
      </c>
      <c r="E1009" s="89" t="str">
        <f t="shared" si="31"/>
        <v>4月第4周--周1</v>
      </c>
      <c r="F1009" s="92" t="s">
        <v>27</v>
      </c>
      <c r="G1009" s="92" t="s">
        <v>136</v>
      </c>
      <c r="H1009" s="92" t="str">
        <f>_xlfn.XLOOKUP(O1009,匹配表1065!T:T,匹配表1065!W:W)</f>
        <v>潍坊市</v>
      </c>
      <c r="I1009" s="89" t="str">
        <f>_xlfn.XLOOKUP(O1009,匹配表1065!T:T,匹配表1065!X:X)</f>
        <v>PME2036</v>
      </c>
      <c r="J1009" s="89" t="s">
        <v>161</v>
      </c>
      <c r="K1009" s="89" cm="1">
        <f ca="1" t="array" ref="K1009:L1009">_xlfn.XLOOKUP(J1009,匹配表1065!Y:Y,匹配表1065!AA:AB)</f>
        <v>1519</v>
      </c>
      <c r="L1009" s="89" t="str">
        <v>3个月以上</v>
      </c>
      <c r="M1009" s="92" t="s">
        <v>55</v>
      </c>
      <c r="N1009" s="98">
        <v>1</v>
      </c>
      <c r="O1009" s="93" t="str">
        <f>_xlfn.XLOOKUP(P1009,匹配表1065!U:U,匹配表1065!T:T)</f>
        <v>HO00001506</v>
      </c>
      <c r="P1009" s="89" t="s">
        <v>395</v>
      </c>
      <c r="Q1009" s="92" t="s">
        <v>475</v>
      </c>
      <c r="R1009" s="89" t="str">
        <f>_xlfn.XLOOKUP(Q1009,匹配表1065!L:L,匹配表1065!O:O)</f>
        <v>A</v>
      </c>
      <c r="S1009" s="93" t="str">
        <f>IFERROR(_xlfn.XLOOKUP(Q1009,匹配表1065!AI:AI,匹配表1065!AJ:AJ),"绿标")</f>
        <v>红标</v>
      </c>
      <c r="T1009" s="93" t="str" cm="1">
        <f t="array" ref="T1009:U1009">_xlfn.XLOOKUP(Q1009,匹配表1065!L:L,匹配表1065!M:N)</f>
        <v>头痛</v>
      </c>
      <c r="U1009" s="94" t="str">
        <v>神经内科</v>
      </c>
      <c r="V1009" s="95" t="s">
        <v>42</v>
      </c>
      <c r="W1009" s="93">
        <f>_xlfn.XLOOKUP(M1009,匹配表1065!D:D,匹配表1065!F:F)*N1009</f>
        <v>8</v>
      </c>
    </row>
    <row r="1010" customHeight="1" spans="1:23">
      <c r="A1010" s="89" t="s">
        <v>25</v>
      </c>
      <c r="B1010" s="90">
        <v>46132</v>
      </c>
      <c r="C1010" s="91" t="str">
        <f t="shared" si="30"/>
        <v>4月第4周</v>
      </c>
      <c r="D1010" s="89" t="s">
        <v>557</v>
      </c>
      <c r="E1010" s="89" t="str">
        <f t="shared" si="31"/>
        <v>4月第4周--周1</v>
      </c>
      <c r="F1010" s="92" t="s">
        <v>27</v>
      </c>
      <c r="G1010" s="92" t="s">
        <v>136</v>
      </c>
      <c r="H1010" s="92" t="str">
        <f>_xlfn.XLOOKUP(O1010,匹配表1065!T:T,匹配表1065!W:W)</f>
        <v>青岛市</v>
      </c>
      <c r="I1010" s="89" t="str">
        <f>_xlfn.XLOOKUP(O1010,匹配表1065!T:T,匹配表1065!X:X)</f>
        <v>PME2035</v>
      </c>
      <c r="J1010" s="89" t="s">
        <v>150</v>
      </c>
      <c r="K1010" s="89" cm="1">
        <f ca="1" t="array" ref="K1010:L1010">_xlfn.XLOOKUP(J1010,匹配表1065!Y:Y,匹配表1065!AA:AB)</f>
        <v>8</v>
      </c>
      <c r="L1010" s="89" t="str">
        <v>3个月以上</v>
      </c>
      <c r="M1010" s="92" t="s">
        <v>30</v>
      </c>
      <c r="N1010" s="98">
        <v>1</v>
      </c>
      <c r="O1010" s="93" t="str">
        <f>_xlfn.XLOOKUP(P1010,匹配表1065!U:U,匹配表1065!T:T)</f>
        <v>HO00001483</v>
      </c>
      <c r="P1010" s="89" t="s">
        <v>259</v>
      </c>
      <c r="Q1010" s="92" t="s">
        <v>437</v>
      </c>
      <c r="R1010" s="89" t="str">
        <f>_xlfn.XLOOKUP(Q1010,匹配表1065!L:L,匹配表1065!O:O)</f>
        <v>C</v>
      </c>
      <c r="S1010" s="93" t="str">
        <f>IFERROR(_xlfn.XLOOKUP(Q1010,匹配表1065!AI:AI,匹配表1065!AJ:AJ),"绿标")</f>
        <v>红标</v>
      </c>
      <c r="T1010" s="93" t="str" cm="1">
        <f t="array" ref="T1010:U1010">_xlfn.XLOOKUP(Q1010,匹配表1065!L:L,匹配表1065!M:N)</f>
        <v>眩晕</v>
      </c>
      <c r="U1010" s="94" t="str">
        <v>耳鼻喉科</v>
      </c>
      <c r="V1010" s="95" t="s">
        <v>70</v>
      </c>
      <c r="W1010" s="93">
        <f>_xlfn.XLOOKUP(M1010,匹配表1065!D:D,匹配表1065!F:F)*N1010</f>
        <v>12</v>
      </c>
    </row>
    <row r="1011" customHeight="1" spans="1:23">
      <c r="A1011" s="89" t="s">
        <v>25</v>
      </c>
      <c r="B1011" s="90">
        <v>46132</v>
      </c>
      <c r="C1011" s="91" t="str">
        <f t="shared" si="30"/>
        <v>4月第4周</v>
      </c>
      <c r="D1011" s="89" t="s">
        <v>557</v>
      </c>
      <c r="E1011" s="89" t="str">
        <f t="shared" si="31"/>
        <v>4月第4周--周1</v>
      </c>
      <c r="F1011" s="92" t="s">
        <v>27</v>
      </c>
      <c r="G1011" s="92" t="s">
        <v>136</v>
      </c>
      <c r="H1011" s="92" t="str">
        <f>_xlfn.XLOOKUP(O1011,匹配表1065!T:T,匹配表1065!W:W)</f>
        <v>青岛市</v>
      </c>
      <c r="I1011" s="89" t="str">
        <f>_xlfn.XLOOKUP(O1011,匹配表1065!T:T,匹配表1065!X:X)</f>
        <v>PME2035</v>
      </c>
      <c r="J1011" s="89" t="s">
        <v>150</v>
      </c>
      <c r="K1011" s="89" cm="1">
        <f ca="1" t="array" ref="K1011:L1011">_xlfn.XLOOKUP(J1011,匹配表1065!Y:Y,匹配表1065!AA:AB)</f>
        <v>8</v>
      </c>
      <c r="L1011" s="89" t="str">
        <v>3个月以上</v>
      </c>
      <c r="M1011" s="92" t="s">
        <v>35</v>
      </c>
      <c r="N1011" s="98">
        <v>1</v>
      </c>
      <c r="O1011" s="93" t="str">
        <f>_xlfn.XLOOKUP(P1011,匹配表1065!U:U,匹配表1065!T:T)</f>
        <v>HO00001483</v>
      </c>
      <c r="P1011" s="89" t="s">
        <v>259</v>
      </c>
      <c r="Q1011" s="92" t="s">
        <v>397</v>
      </c>
      <c r="R1011" s="89" t="str">
        <f>_xlfn.XLOOKUP(Q1011,匹配表1065!L:L,匹配表1065!O:O)</f>
        <v>C</v>
      </c>
      <c r="S1011" s="93" t="str">
        <f>IFERROR(_xlfn.XLOOKUP(Q1011,匹配表1065!AI:AI,匹配表1065!AJ:AJ),"绿标")</f>
        <v>绿标</v>
      </c>
      <c r="T1011" s="93" t="str" cm="1">
        <f t="array" ref="T1011:U1011">_xlfn.XLOOKUP(Q1011,匹配表1065!L:L,匹配表1065!M:N)</f>
        <v>眩晕</v>
      </c>
      <c r="U1011" s="94" t="str">
        <v>神经内科</v>
      </c>
      <c r="V1011" s="95" t="s">
        <v>70</v>
      </c>
      <c r="W1011" s="93">
        <f>_xlfn.XLOOKUP(M1011,匹配表1065!D:D,匹配表1065!F:F)*N1011</f>
        <v>4</v>
      </c>
    </row>
    <row r="1012" customHeight="1" spans="1:23">
      <c r="A1012" s="89" t="s">
        <v>25</v>
      </c>
      <c r="B1012" s="90">
        <v>46132</v>
      </c>
      <c r="C1012" s="91" t="str">
        <f t="shared" si="30"/>
        <v>4月第4周</v>
      </c>
      <c r="D1012" s="89" t="s">
        <v>557</v>
      </c>
      <c r="E1012" s="89" t="str">
        <f t="shared" si="31"/>
        <v>4月第4周--周1</v>
      </c>
      <c r="F1012" s="92" t="s">
        <v>27</v>
      </c>
      <c r="G1012" s="92" t="s">
        <v>136</v>
      </c>
      <c r="H1012" s="92" t="str">
        <f>_xlfn.XLOOKUP(O1012,匹配表1065!T:T,匹配表1065!W:W)</f>
        <v>青岛市</v>
      </c>
      <c r="I1012" s="89" t="str">
        <f>_xlfn.XLOOKUP(O1012,匹配表1065!T:T,匹配表1065!X:X)</f>
        <v>PME2035</v>
      </c>
      <c r="J1012" s="89" t="s">
        <v>150</v>
      </c>
      <c r="K1012" s="89" cm="1">
        <f ca="1" t="array" ref="K1012:L1012">_xlfn.XLOOKUP(J1012,匹配表1065!Y:Y,匹配表1065!AA:AB)</f>
        <v>8</v>
      </c>
      <c r="L1012" s="89" t="str">
        <v>3个月以上</v>
      </c>
      <c r="M1012" s="92" t="s">
        <v>35</v>
      </c>
      <c r="N1012" s="98">
        <v>1</v>
      </c>
      <c r="O1012" s="93" t="str">
        <f>_xlfn.XLOOKUP(P1012,匹配表1065!U:U,匹配表1065!T:T)</f>
        <v>HO00001483</v>
      </c>
      <c r="P1012" s="89" t="s">
        <v>259</v>
      </c>
      <c r="Q1012" s="92" t="s">
        <v>571</v>
      </c>
      <c r="R1012" s="89" t="str">
        <f>_xlfn.XLOOKUP(Q1012,匹配表1065!L:L,匹配表1065!O:O)</f>
        <v>C</v>
      </c>
      <c r="S1012" s="93" t="str">
        <f>IFERROR(_xlfn.XLOOKUP(Q1012,匹配表1065!AI:AI,匹配表1065!AJ:AJ),"绿标")</f>
        <v>绿标</v>
      </c>
      <c r="T1012" s="93" t="str" cm="1">
        <f t="array" ref="T1012:U1012">_xlfn.XLOOKUP(Q1012,匹配表1065!L:L,匹配表1065!M:N)</f>
        <v>眩晕</v>
      </c>
      <c r="U1012" s="94" t="str">
        <v>耳鼻喉科</v>
      </c>
      <c r="V1012" s="95" t="s">
        <v>70</v>
      </c>
      <c r="W1012" s="93">
        <f>_xlfn.XLOOKUP(M1012,匹配表1065!D:D,匹配表1065!F:F)*N1012</f>
        <v>4</v>
      </c>
    </row>
    <row r="1013" customHeight="1" spans="1:23">
      <c r="A1013" s="89" t="s">
        <v>25</v>
      </c>
      <c r="B1013" s="90">
        <v>46132</v>
      </c>
      <c r="C1013" s="91" t="str">
        <f t="shared" si="30"/>
        <v>4月第4周</v>
      </c>
      <c r="D1013" s="89" t="s">
        <v>557</v>
      </c>
      <c r="E1013" s="89" t="str">
        <f t="shared" si="31"/>
        <v>4月第4周--周1</v>
      </c>
      <c r="F1013" s="92" t="s">
        <v>27</v>
      </c>
      <c r="G1013" s="92" t="s">
        <v>136</v>
      </c>
      <c r="H1013" s="92" t="str">
        <f>_xlfn.XLOOKUP(O1013,匹配表1065!T:T,匹配表1065!W:W)</f>
        <v>青岛市</v>
      </c>
      <c r="I1013" s="89" t="str">
        <f>_xlfn.XLOOKUP(O1013,匹配表1065!T:T,匹配表1065!X:X)</f>
        <v>PME2031</v>
      </c>
      <c r="J1013" s="89" t="s">
        <v>155</v>
      </c>
      <c r="K1013" s="89" cm="1">
        <f ca="1" t="array" ref="K1013:L1013">_xlfn.XLOOKUP(J1013,匹配表1065!Y:Y,匹配表1065!AA:AB)</f>
        <v>31</v>
      </c>
      <c r="L1013" s="89" t="str">
        <v>3个月以上</v>
      </c>
      <c r="M1013" s="92" t="s">
        <v>35</v>
      </c>
      <c r="N1013" s="98">
        <v>1</v>
      </c>
      <c r="O1013" s="93" t="str">
        <f>_xlfn.XLOOKUP(P1013,匹配表1065!U:U,匹配表1065!T:T)</f>
        <v>HO00072793</v>
      </c>
      <c r="P1013" s="89" t="s">
        <v>159</v>
      </c>
      <c r="Q1013" s="92" t="s">
        <v>339</v>
      </c>
      <c r="R1013" s="89" t="str">
        <f>_xlfn.XLOOKUP(Q1013,匹配表1065!L:L,匹配表1065!O:O)</f>
        <v>C</v>
      </c>
      <c r="S1013" s="93" t="str">
        <f>IFERROR(_xlfn.XLOOKUP(Q1013,匹配表1065!AI:AI,匹配表1065!AJ:AJ),"绿标")</f>
        <v>红标</v>
      </c>
      <c r="T1013" s="93" t="str" cm="1">
        <f t="array" ref="T1013:U1013">_xlfn.XLOOKUP(Q1013,匹配表1065!L:L,匹配表1065!M:N)</f>
        <v>眩晕</v>
      </c>
      <c r="U1013" s="94" t="str">
        <v>神经内科</v>
      </c>
      <c r="V1013" s="95" t="s">
        <v>33</v>
      </c>
      <c r="W1013" s="93">
        <f>_xlfn.XLOOKUP(M1013,匹配表1065!D:D,匹配表1065!F:F)*N1013</f>
        <v>4</v>
      </c>
    </row>
    <row r="1014" customHeight="1" spans="1:23">
      <c r="A1014" s="89" t="s">
        <v>25</v>
      </c>
      <c r="B1014" s="90">
        <v>46132</v>
      </c>
      <c r="C1014" s="91" t="str">
        <f t="shared" si="30"/>
        <v>4月第4周</v>
      </c>
      <c r="D1014" s="89" t="s">
        <v>557</v>
      </c>
      <c r="E1014" s="89" t="str">
        <f t="shared" si="31"/>
        <v>4月第4周--周1</v>
      </c>
      <c r="F1014" s="92" t="s">
        <v>27</v>
      </c>
      <c r="G1014" s="92" t="s">
        <v>136</v>
      </c>
      <c r="H1014" s="92" t="str">
        <f>_xlfn.XLOOKUP(O1014,匹配表1065!T:T,匹配表1065!W:W)</f>
        <v>青岛市</v>
      </c>
      <c r="I1014" s="89" t="str">
        <f>_xlfn.XLOOKUP(O1014,匹配表1065!T:T,匹配表1065!X:X)</f>
        <v>PME2031</v>
      </c>
      <c r="J1014" s="89" t="s">
        <v>155</v>
      </c>
      <c r="K1014" s="89" cm="1">
        <f ca="1" t="array" ref="K1014:L1014">_xlfn.XLOOKUP(J1014,匹配表1065!Y:Y,匹配表1065!AA:AB)</f>
        <v>31</v>
      </c>
      <c r="L1014" s="89" t="str">
        <v>3个月以上</v>
      </c>
      <c r="M1014" s="92" t="s">
        <v>30</v>
      </c>
      <c r="N1014" s="98">
        <v>1</v>
      </c>
      <c r="O1014" s="93" t="str">
        <f>_xlfn.XLOOKUP(P1014,匹配表1065!U:U,匹配表1065!T:T)</f>
        <v>HO00001478</v>
      </c>
      <c r="P1014" s="89" t="s">
        <v>156</v>
      </c>
      <c r="Q1014" s="92" t="s">
        <v>157</v>
      </c>
      <c r="R1014" s="89" t="str">
        <f>_xlfn.XLOOKUP(Q1014,匹配表1065!L:L,匹配表1065!O:O)</f>
        <v>A</v>
      </c>
      <c r="S1014" s="93" t="str">
        <f>IFERROR(_xlfn.XLOOKUP(Q1014,匹配表1065!AI:AI,匹配表1065!AJ:AJ),"绿标")</f>
        <v>红标</v>
      </c>
      <c r="T1014" s="93" t="str" cm="1">
        <f t="array" ref="T1014:U1014">_xlfn.XLOOKUP(Q1014,匹配表1065!L:L,匹配表1065!M:N)</f>
        <v>头痛</v>
      </c>
      <c r="U1014" s="94" t="str">
        <v>神经内科</v>
      </c>
      <c r="V1014" s="95" t="s">
        <v>67</v>
      </c>
      <c r="W1014" s="93">
        <f>_xlfn.XLOOKUP(M1014,匹配表1065!D:D,匹配表1065!F:F)*N1014</f>
        <v>12</v>
      </c>
    </row>
    <row r="1015" customHeight="1" spans="1:23">
      <c r="A1015" s="89" t="s">
        <v>25</v>
      </c>
      <c r="B1015" s="90">
        <v>46132</v>
      </c>
      <c r="C1015" s="91" t="str">
        <f t="shared" si="30"/>
        <v>4月第4周</v>
      </c>
      <c r="D1015" s="89" t="s">
        <v>557</v>
      </c>
      <c r="E1015" s="89" t="str">
        <f t="shared" si="31"/>
        <v>4月第4周--周1</v>
      </c>
      <c r="F1015" s="92" t="s">
        <v>27</v>
      </c>
      <c r="G1015" s="92" t="s">
        <v>136</v>
      </c>
      <c r="H1015" s="92" t="str">
        <f>_xlfn.XLOOKUP(O1015,匹配表1065!T:T,匹配表1065!W:W)</f>
        <v>青岛市</v>
      </c>
      <c r="I1015" s="89" t="str">
        <f>_xlfn.XLOOKUP(O1015,匹配表1065!T:T,匹配表1065!X:X)</f>
        <v>PME2031</v>
      </c>
      <c r="J1015" s="89" t="s">
        <v>155</v>
      </c>
      <c r="K1015" s="89" cm="1">
        <f ca="1" t="array" ref="K1015:L1015">_xlfn.XLOOKUP(J1015,匹配表1065!Y:Y,匹配表1065!AA:AB)</f>
        <v>31</v>
      </c>
      <c r="L1015" s="89" t="str">
        <v>3个月以上</v>
      </c>
      <c r="M1015" s="92" t="s">
        <v>35</v>
      </c>
      <c r="N1015" s="98">
        <v>1</v>
      </c>
      <c r="O1015" s="93" t="str">
        <f>_xlfn.XLOOKUP(P1015,匹配表1065!U:U,匹配表1065!T:T)</f>
        <v>HO00072793</v>
      </c>
      <c r="P1015" s="89" t="s">
        <v>159</v>
      </c>
      <c r="Q1015" s="92" t="s">
        <v>572</v>
      </c>
      <c r="R1015" s="89" t="str">
        <f>_xlfn.XLOOKUP(Q1015,匹配表1065!L:L,匹配表1065!O:O)</f>
        <v>C</v>
      </c>
      <c r="S1015" s="93" t="str">
        <f>IFERROR(_xlfn.XLOOKUP(Q1015,匹配表1065!AI:AI,匹配表1065!AJ:AJ),"绿标")</f>
        <v>黑标</v>
      </c>
      <c r="T1015" s="93" t="str" cm="1">
        <f t="array" ref="T1015:U1015">_xlfn.XLOOKUP(Q1015,匹配表1065!L:L,匹配表1065!M:N)</f>
        <v>眩晕</v>
      </c>
      <c r="U1015" s="94" t="str">
        <v>耳鼻喉科</v>
      </c>
      <c r="V1015" s="95" t="s">
        <v>70</v>
      </c>
      <c r="W1015" s="93">
        <f>_xlfn.XLOOKUP(M1015,匹配表1065!D:D,匹配表1065!F:F)*N1015</f>
        <v>4</v>
      </c>
    </row>
    <row r="1016" customHeight="1" spans="1:23">
      <c r="A1016" s="89" t="s">
        <v>25</v>
      </c>
      <c r="B1016" s="90">
        <v>46132</v>
      </c>
      <c r="C1016" s="91" t="str">
        <f t="shared" si="30"/>
        <v>4月第4周</v>
      </c>
      <c r="D1016" s="89" t="s">
        <v>557</v>
      </c>
      <c r="E1016" s="89" t="str">
        <f t="shared" si="31"/>
        <v>4月第4周--周1</v>
      </c>
      <c r="F1016" s="92" t="s">
        <v>27</v>
      </c>
      <c r="G1016" s="92" t="s">
        <v>167</v>
      </c>
      <c r="H1016" s="92" t="str">
        <f>_xlfn.XLOOKUP(O1016,匹配表1065!T:T,匹配表1065!W:W)</f>
        <v>苏州市</v>
      </c>
      <c r="I1016" s="89" t="str">
        <f>_xlfn.XLOOKUP(O1016,匹配表1065!T:T,匹配表1065!X:X)</f>
        <v>PME2016</v>
      </c>
      <c r="J1016" s="89" t="s">
        <v>173</v>
      </c>
      <c r="K1016" s="89" cm="1">
        <f ca="1" t="array" ref="K1016:L1016">_xlfn.XLOOKUP(J1016,匹配表1065!Y:Y,匹配表1065!AA:AB)</f>
        <v>1</v>
      </c>
      <c r="L1016" s="89" t="str">
        <v>3个月以内</v>
      </c>
      <c r="M1016" s="92" t="s">
        <v>30</v>
      </c>
      <c r="N1016" s="98">
        <v>2</v>
      </c>
      <c r="O1016" s="93" t="str">
        <f>_xlfn.XLOOKUP(P1016,匹配表1065!U:U,匹配表1065!T:T)</f>
        <v>HO00001048</v>
      </c>
      <c r="P1016" s="89" t="s">
        <v>176</v>
      </c>
      <c r="Q1016" s="92" t="s">
        <v>290</v>
      </c>
      <c r="R1016" s="89" t="str">
        <f>_xlfn.XLOOKUP(Q1016,匹配表1065!L:L,匹配表1065!O:O)</f>
        <v>A</v>
      </c>
      <c r="S1016" s="93" t="str">
        <f>IFERROR(_xlfn.XLOOKUP(Q1016,匹配表1065!AI:AI,匹配表1065!AJ:AJ),"绿标")</f>
        <v>红标</v>
      </c>
      <c r="T1016" s="93" t="str" cm="1">
        <f t="array" ref="T1016:U1016">_xlfn.XLOOKUP(Q1016,匹配表1065!L:L,匹配表1065!M:N)</f>
        <v>头痛</v>
      </c>
      <c r="U1016" s="94" t="str">
        <v>神经内科</v>
      </c>
      <c r="V1016" s="95" t="s">
        <v>58</v>
      </c>
      <c r="W1016" s="93">
        <f>_xlfn.XLOOKUP(M1016,匹配表1065!D:D,匹配表1065!F:F)*N1016</f>
        <v>24</v>
      </c>
    </row>
    <row r="1017" customHeight="1" spans="1:23">
      <c r="A1017" s="89" t="s">
        <v>25</v>
      </c>
      <c r="B1017" s="90">
        <v>46132</v>
      </c>
      <c r="C1017" s="91" t="str">
        <f t="shared" si="30"/>
        <v>4月第4周</v>
      </c>
      <c r="D1017" s="89" t="s">
        <v>557</v>
      </c>
      <c r="E1017" s="89" t="str">
        <f t="shared" si="31"/>
        <v>4月第4周--周1</v>
      </c>
      <c r="F1017" s="92" t="s">
        <v>27</v>
      </c>
      <c r="G1017" s="92" t="s">
        <v>167</v>
      </c>
      <c r="H1017" s="92" t="str">
        <f>_xlfn.XLOOKUP(O1017,匹配表1065!T:T,匹配表1065!W:W)</f>
        <v>苏州市</v>
      </c>
      <c r="I1017" s="89" t="str">
        <f>_xlfn.XLOOKUP(O1017,匹配表1065!T:T,匹配表1065!X:X)</f>
        <v>PME2016</v>
      </c>
      <c r="J1017" s="89" t="s">
        <v>173</v>
      </c>
      <c r="K1017" s="89" cm="1">
        <f ca="1" t="array" ref="K1017:L1017">_xlfn.XLOOKUP(J1017,匹配表1065!Y:Y,匹配表1065!AA:AB)</f>
        <v>1</v>
      </c>
      <c r="L1017" s="89" t="str">
        <v>3个月以内</v>
      </c>
      <c r="M1017" s="92" t="s">
        <v>30</v>
      </c>
      <c r="N1017" s="98">
        <v>2</v>
      </c>
      <c r="O1017" s="93" t="str">
        <f>_xlfn.XLOOKUP(P1017,匹配表1065!U:U,匹配表1065!T:T)</f>
        <v>HO00001043</v>
      </c>
      <c r="P1017" s="89" t="s">
        <v>221</v>
      </c>
      <c r="Q1017" s="92" t="s">
        <v>291</v>
      </c>
      <c r="R1017" s="89" t="str">
        <f>_xlfn.XLOOKUP(Q1017,匹配表1065!L:L,匹配表1065!O:O)</f>
        <v>A</v>
      </c>
      <c r="S1017" s="93" t="str">
        <f>IFERROR(_xlfn.XLOOKUP(Q1017,匹配表1065!AI:AI,匹配表1065!AJ:AJ),"绿标")</f>
        <v>红标</v>
      </c>
      <c r="T1017" s="93" t="str" cm="1">
        <f t="array" ref="T1017:U1017">_xlfn.XLOOKUP(Q1017,匹配表1065!L:L,匹配表1065!M:N)</f>
        <v>头痛</v>
      </c>
      <c r="U1017" s="94" t="str">
        <v>神经内科</v>
      </c>
      <c r="V1017" s="95" t="s">
        <v>33</v>
      </c>
      <c r="W1017" s="93">
        <f>_xlfn.XLOOKUP(M1017,匹配表1065!D:D,匹配表1065!F:F)*N1017</f>
        <v>24</v>
      </c>
    </row>
    <row r="1018" customHeight="1" spans="1:23">
      <c r="A1018" s="89" t="s">
        <v>25</v>
      </c>
      <c r="B1018" s="90">
        <v>46132</v>
      </c>
      <c r="C1018" s="91" t="str">
        <f t="shared" si="30"/>
        <v>4月第4周</v>
      </c>
      <c r="D1018" s="89" t="s">
        <v>557</v>
      </c>
      <c r="E1018" s="89" t="str">
        <f t="shared" si="31"/>
        <v>4月第4周--周1</v>
      </c>
      <c r="F1018" s="92" t="s">
        <v>27</v>
      </c>
      <c r="G1018" s="92" t="s">
        <v>167</v>
      </c>
      <c r="H1018" s="92" t="str">
        <f>_xlfn.XLOOKUP(O1018,匹配表1065!T:T,匹配表1065!W:W)</f>
        <v>南通市</v>
      </c>
      <c r="I1018" s="89" t="str">
        <f>_xlfn.XLOOKUP(O1018,匹配表1065!T:T,匹配表1065!X:X)</f>
        <v>PME2013</v>
      </c>
      <c r="J1018" s="89" t="s">
        <v>180</v>
      </c>
      <c r="K1018" s="89" cm="1">
        <f ca="1" t="array" ref="K1018:L1018">_xlfn.XLOOKUP(J1018,匹配表1065!Y:Y,匹配表1065!AA:AB)</f>
        <v>51</v>
      </c>
      <c r="L1018" s="89" t="str">
        <v>3个月以上</v>
      </c>
      <c r="M1018" s="92" t="s">
        <v>30</v>
      </c>
      <c r="N1018" s="98">
        <v>1</v>
      </c>
      <c r="O1018" s="93" t="str">
        <f>_xlfn.XLOOKUP(P1018,匹配表1065!U:U,匹配表1065!T:T)</f>
        <v>HO00001066</v>
      </c>
      <c r="P1018" s="89" t="s">
        <v>183</v>
      </c>
      <c r="Q1018" s="92" t="s">
        <v>184</v>
      </c>
      <c r="R1018" s="89" t="str">
        <f>_xlfn.XLOOKUP(Q1018,匹配表1065!L:L,匹配表1065!O:O)</f>
        <v>A</v>
      </c>
      <c r="S1018" s="93" t="str">
        <f>IFERROR(_xlfn.XLOOKUP(Q1018,匹配表1065!AI:AI,匹配表1065!AJ:AJ),"绿标")</f>
        <v>红标</v>
      </c>
      <c r="T1018" s="93" t="str" cm="1">
        <f t="array" ref="T1018:U1018">_xlfn.XLOOKUP(Q1018,匹配表1065!L:L,匹配表1065!M:N)</f>
        <v>头痛</v>
      </c>
      <c r="U1018" s="94" t="str">
        <v>神经内科</v>
      </c>
      <c r="V1018" s="95" t="s">
        <v>33</v>
      </c>
      <c r="W1018" s="93">
        <f>_xlfn.XLOOKUP(M1018,匹配表1065!D:D,匹配表1065!F:F)*N1018</f>
        <v>12</v>
      </c>
    </row>
    <row r="1019" customHeight="1" spans="1:23">
      <c r="A1019" s="89" t="s">
        <v>25</v>
      </c>
      <c r="B1019" s="90">
        <v>46132</v>
      </c>
      <c r="C1019" s="91" t="str">
        <f t="shared" si="30"/>
        <v>4月第4周</v>
      </c>
      <c r="D1019" s="89" t="s">
        <v>557</v>
      </c>
      <c r="E1019" s="89" t="str">
        <f t="shared" si="31"/>
        <v>4月第4周--周1</v>
      </c>
      <c r="F1019" s="92" t="s">
        <v>27</v>
      </c>
      <c r="G1019" s="92" t="s">
        <v>167</v>
      </c>
      <c r="H1019" s="92" t="str">
        <f>_xlfn.XLOOKUP(O1019,匹配表1065!T:T,匹配表1065!W:W)</f>
        <v>南通市</v>
      </c>
      <c r="I1019" s="89" t="str">
        <f>_xlfn.XLOOKUP(O1019,匹配表1065!T:T,匹配表1065!X:X)</f>
        <v>PME2013</v>
      </c>
      <c r="J1019" s="89" t="s">
        <v>180</v>
      </c>
      <c r="K1019" s="89" cm="1">
        <f ca="1" t="array" ref="K1019:L1019">_xlfn.XLOOKUP(J1019,匹配表1065!Y:Y,匹配表1065!AA:AB)</f>
        <v>51</v>
      </c>
      <c r="L1019" s="89" t="str">
        <v>3个月以上</v>
      </c>
      <c r="M1019" s="92" t="s">
        <v>30</v>
      </c>
      <c r="N1019" s="98">
        <v>1</v>
      </c>
      <c r="O1019" s="93" t="str">
        <f>_xlfn.XLOOKUP(P1019,匹配表1065!U:U,匹配表1065!T:T)</f>
        <v>HO00001066</v>
      </c>
      <c r="P1019" s="89" t="s">
        <v>183</v>
      </c>
      <c r="Q1019" s="92" t="s">
        <v>477</v>
      </c>
      <c r="R1019" s="89" t="str">
        <f>_xlfn.XLOOKUP(Q1019,匹配表1065!L:L,匹配表1065!O:O)</f>
        <v>B</v>
      </c>
      <c r="S1019" s="93" t="str">
        <f>IFERROR(_xlfn.XLOOKUP(Q1019,匹配表1065!AI:AI,匹配表1065!AJ:AJ),"绿标")</f>
        <v>绿标</v>
      </c>
      <c r="T1019" s="93" t="str" cm="1">
        <f t="array" ref="T1019:U1019">_xlfn.XLOOKUP(Q1019,匹配表1065!L:L,匹配表1065!M:N)</f>
        <v>脑血管</v>
      </c>
      <c r="U1019" s="94" t="str">
        <v>神经内科</v>
      </c>
      <c r="V1019" s="95" t="s">
        <v>67</v>
      </c>
      <c r="W1019" s="93">
        <f>_xlfn.XLOOKUP(M1019,匹配表1065!D:D,匹配表1065!F:F)*N1019</f>
        <v>12</v>
      </c>
    </row>
    <row r="1020" customHeight="1" spans="1:23">
      <c r="A1020" s="89" t="s">
        <v>25</v>
      </c>
      <c r="B1020" s="90">
        <v>46132</v>
      </c>
      <c r="C1020" s="91" t="str">
        <f t="shared" si="30"/>
        <v>4月第4周</v>
      </c>
      <c r="D1020" s="89" t="s">
        <v>557</v>
      </c>
      <c r="E1020" s="89" t="str">
        <f t="shared" si="31"/>
        <v>4月第4周--周1</v>
      </c>
      <c r="F1020" s="92" t="s">
        <v>27</v>
      </c>
      <c r="G1020" s="92" t="s">
        <v>167</v>
      </c>
      <c r="H1020" s="92" t="str">
        <f>_xlfn.XLOOKUP(O1020,匹配表1065!T:T,匹配表1065!W:W)</f>
        <v>合肥市</v>
      </c>
      <c r="I1020" s="89" t="str">
        <f>_xlfn.XLOOKUP(O1020,匹配表1065!T:T,匹配表1065!X:X)</f>
        <v>PME2048</v>
      </c>
      <c r="J1020" s="89" t="s">
        <v>180</v>
      </c>
      <c r="K1020" s="89" cm="1">
        <f ca="1" t="array" ref="K1020:L1020">_xlfn.XLOOKUP(J1020,匹配表1065!Y:Y,匹配表1065!AA:AB)</f>
        <v>51</v>
      </c>
      <c r="L1020" s="89" t="str">
        <v>3个月以上</v>
      </c>
      <c r="M1020" s="92" t="s">
        <v>35</v>
      </c>
      <c r="N1020" s="98">
        <v>1</v>
      </c>
      <c r="O1020" s="93" t="str">
        <f>_xlfn.XLOOKUP(P1020,匹配表1065!U:U,匹配表1065!T:T)</f>
        <v>HO00002956</v>
      </c>
      <c r="P1020" s="89" t="s">
        <v>285</v>
      </c>
      <c r="Q1020" s="92" t="s">
        <v>286</v>
      </c>
      <c r="R1020" s="89" t="str">
        <f>_xlfn.XLOOKUP(Q1020,匹配表1065!L:L,匹配表1065!O:O)</f>
        <v>D</v>
      </c>
      <c r="S1020" s="93" t="str">
        <f>IFERROR(_xlfn.XLOOKUP(Q1020,匹配表1065!AI:AI,匹配表1065!AJ:AJ),"绿标")</f>
        <v>绿标</v>
      </c>
      <c r="T1020" s="93" t="str" cm="1">
        <f t="array" ref="T1020:U1020">_xlfn.XLOOKUP(Q1020,匹配表1065!L:L,匹配表1065!M:N)</f>
        <v>疼痛</v>
      </c>
      <c r="U1020" s="94" t="str">
        <v>疼痛科</v>
      </c>
      <c r="V1020" s="95" t="s">
        <v>58</v>
      </c>
      <c r="W1020" s="93">
        <f>_xlfn.XLOOKUP(M1020,匹配表1065!D:D,匹配表1065!F:F)*N1020</f>
        <v>4</v>
      </c>
    </row>
    <row r="1021" customHeight="1" spans="1:23">
      <c r="A1021" s="89" t="s">
        <v>25</v>
      </c>
      <c r="B1021" s="90">
        <v>46132</v>
      </c>
      <c r="C1021" s="91" t="str">
        <f t="shared" si="30"/>
        <v>4月第4周</v>
      </c>
      <c r="D1021" s="89" t="s">
        <v>557</v>
      </c>
      <c r="E1021" s="89" t="str">
        <f t="shared" si="31"/>
        <v>4月第4周--周1</v>
      </c>
      <c r="F1021" s="92" t="s">
        <v>27</v>
      </c>
      <c r="G1021" s="92" t="s">
        <v>167</v>
      </c>
      <c r="H1021" s="92" t="str">
        <f>_xlfn.XLOOKUP(O1021,匹配表1065!T:T,匹配表1065!W:W)</f>
        <v>苏州市</v>
      </c>
      <c r="I1021" s="89" t="str">
        <f>_xlfn.XLOOKUP(O1021,匹配表1065!T:T,匹配表1065!X:X)</f>
        <v>PME2009</v>
      </c>
      <c r="J1021" s="89" t="s">
        <v>193</v>
      </c>
      <c r="K1021" s="89" cm="1">
        <f ca="1" t="array" ref="K1021:L1021">_xlfn.XLOOKUP(J1021,匹配表1065!Y:Y,匹配表1065!AA:AB)</f>
        <v>7</v>
      </c>
      <c r="L1021" s="89" t="str">
        <v>3个月以上</v>
      </c>
      <c r="M1021" s="92" t="s">
        <v>30</v>
      </c>
      <c r="N1021" s="98">
        <v>1</v>
      </c>
      <c r="O1021" s="93" t="str">
        <f>_xlfn.XLOOKUP(P1021,匹配表1065!U:U,匹配表1065!T:T)</f>
        <v>HO00017518</v>
      </c>
      <c r="P1021" s="89" t="s">
        <v>194</v>
      </c>
      <c r="Q1021" s="92" t="s">
        <v>195</v>
      </c>
      <c r="R1021" s="89" t="str">
        <f>_xlfn.XLOOKUP(Q1021,匹配表1065!L:L,匹配表1065!O:O)</f>
        <v>C</v>
      </c>
      <c r="S1021" s="93" t="str">
        <f>IFERROR(_xlfn.XLOOKUP(Q1021,匹配表1065!AI:AI,匹配表1065!AJ:AJ),"绿标")</f>
        <v>红标</v>
      </c>
      <c r="T1021" s="93" t="str" cm="1">
        <f t="array" ref="T1021:U1021">_xlfn.XLOOKUP(Q1021,匹配表1065!L:L,匹配表1065!M:N)</f>
        <v>眩晕</v>
      </c>
      <c r="U1021" s="94" t="str">
        <v>耳鼻喉科</v>
      </c>
      <c r="V1021" s="95" t="s">
        <v>70</v>
      </c>
      <c r="W1021" s="93">
        <f>_xlfn.XLOOKUP(M1021,匹配表1065!D:D,匹配表1065!F:F)*N1021</f>
        <v>12</v>
      </c>
    </row>
    <row r="1022" customHeight="1" spans="1:23">
      <c r="A1022" s="89" t="s">
        <v>25</v>
      </c>
      <c r="B1022" s="90">
        <v>46132</v>
      </c>
      <c r="C1022" s="91" t="str">
        <f t="shared" si="30"/>
        <v>4月第4周</v>
      </c>
      <c r="D1022" s="89" t="s">
        <v>557</v>
      </c>
      <c r="E1022" s="89" t="str">
        <f t="shared" si="31"/>
        <v>4月第4周--周1</v>
      </c>
      <c r="F1022" s="92" t="s">
        <v>27</v>
      </c>
      <c r="G1022" s="92" t="s">
        <v>167</v>
      </c>
      <c r="H1022" s="92" t="str">
        <f>_xlfn.XLOOKUP(O1022,匹配表1065!T:T,匹配表1065!W:W)</f>
        <v>苏州市</v>
      </c>
      <c r="I1022" s="89" t="str">
        <f>_xlfn.XLOOKUP(O1022,匹配表1065!T:T,匹配表1065!X:X)</f>
        <v>PME2009</v>
      </c>
      <c r="J1022" s="89" t="s">
        <v>193</v>
      </c>
      <c r="K1022" s="89" cm="1">
        <f ca="1" t="array" ref="K1022:L1022">_xlfn.XLOOKUP(J1022,匹配表1065!Y:Y,匹配表1065!AA:AB)</f>
        <v>7</v>
      </c>
      <c r="L1022" s="89" t="str">
        <v>3个月以上</v>
      </c>
      <c r="M1022" s="92" t="s">
        <v>35</v>
      </c>
      <c r="N1022" s="98">
        <v>1</v>
      </c>
      <c r="O1022" s="93" t="str">
        <f>_xlfn.XLOOKUP(P1022,匹配表1065!U:U,匹配表1065!T:T)</f>
        <v>HO00017518</v>
      </c>
      <c r="P1022" s="89" t="s">
        <v>194</v>
      </c>
      <c r="Q1022" s="92" t="s">
        <v>195</v>
      </c>
      <c r="R1022" s="89" t="str">
        <f>_xlfn.XLOOKUP(Q1022,匹配表1065!L:L,匹配表1065!O:O)</f>
        <v>C</v>
      </c>
      <c r="S1022" s="93" t="str">
        <f>IFERROR(_xlfn.XLOOKUP(Q1022,匹配表1065!AI:AI,匹配表1065!AJ:AJ),"绿标")</f>
        <v>红标</v>
      </c>
      <c r="T1022" s="93" t="str" cm="1">
        <f t="array" ref="T1022:U1022">_xlfn.XLOOKUP(Q1022,匹配表1065!L:L,匹配表1065!M:N)</f>
        <v>眩晕</v>
      </c>
      <c r="U1022" s="94" t="str">
        <v>耳鼻喉科</v>
      </c>
      <c r="V1022" s="95" t="s">
        <v>33</v>
      </c>
      <c r="W1022" s="93">
        <f>_xlfn.XLOOKUP(M1022,匹配表1065!D:D,匹配表1065!F:F)*N1022</f>
        <v>4</v>
      </c>
    </row>
    <row r="1023" customHeight="1" spans="1:23">
      <c r="A1023" s="89" t="s">
        <v>25</v>
      </c>
      <c r="B1023" s="90">
        <v>46132</v>
      </c>
      <c r="C1023" s="91" t="str">
        <f t="shared" si="30"/>
        <v>4月第4周</v>
      </c>
      <c r="D1023" s="89" t="s">
        <v>557</v>
      </c>
      <c r="E1023" s="89" t="str">
        <f t="shared" si="31"/>
        <v>4月第4周--周1</v>
      </c>
      <c r="F1023" s="92" t="s">
        <v>27</v>
      </c>
      <c r="G1023" s="92" t="s">
        <v>167</v>
      </c>
      <c r="H1023" s="92" t="str">
        <f>_xlfn.XLOOKUP(O1023,匹配表1065!T:T,匹配表1065!W:W)</f>
        <v>苏州市</v>
      </c>
      <c r="I1023" s="89" t="str">
        <f>_xlfn.XLOOKUP(O1023,匹配表1065!T:T,匹配表1065!X:X)</f>
        <v>PME2009</v>
      </c>
      <c r="J1023" s="89" t="s">
        <v>193</v>
      </c>
      <c r="K1023" s="89" cm="1">
        <f ca="1" t="array" ref="K1023:L1023">_xlfn.XLOOKUP(J1023,匹配表1065!Y:Y,匹配表1065!AA:AB)</f>
        <v>7</v>
      </c>
      <c r="L1023" s="89" t="str">
        <v>3个月以上</v>
      </c>
      <c r="M1023" s="92" t="s">
        <v>35</v>
      </c>
      <c r="N1023" s="98">
        <v>1</v>
      </c>
      <c r="O1023" s="93" t="str">
        <f>_xlfn.XLOOKUP(P1023,匹配表1065!U:U,匹配表1065!T:T)</f>
        <v>HO00139397</v>
      </c>
      <c r="P1023" s="89" t="s">
        <v>294</v>
      </c>
      <c r="Q1023" s="92" t="s">
        <v>295</v>
      </c>
      <c r="R1023" s="89" t="str">
        <f>_xlfn.XLOOKUP(Q1023,匹配表1065!L:L,匹配表1065!O:O)</f>
        <v>A</v>
      </c>
      <c r="S1023" s="93" t="str">
        <f>IFERROR(_xlfn.XLOOKUP(Q1023,匹配表1065!AI:AI,匹配表1065!AJ:AJ),"绿标")</f>
        <v>红标</v>
      </c>
      <c r="T1023" s="93" t="str" cm="1">
        <f t="array" ref="T1023:U1023">_xlfn.XLOOKUP(Q1023,匹配表1065!L:L,匹配表1065!M:N)</f>
        <v>头痛</v>
      </c>
      <c r="U1023" s="94" t="str">
        <v>神经内科</v>
      </c>
      <c r="V1023" s="95" t="s">
        <v>33</v>
      </c>
      <c r="W1023" s="93">
        <f>_xlfn.XLOOKUP(M1023,匹配表1065!D:D,匹配表1065!F:F)*N1023</f>
        <v>4</v>
      </c>
    </row>
    <row r="1024" customHeight="1" spans="1:23">
      <c r="A1024" s="89" t="s">
        <v>25</v>
      </c>
      <c r="B1024" s="90">
        <v>46132</v>
      </c>
      <c r="C1024" s="91" t="str">
        <f t="shared" si="30"/>
        <v>4月第4周</v>
      </c>
      <c r="D1024" s="89" t="s">
        <v>557</v>
      </c>
      <c r="E1024" s="89" t="str">
        <f t="shared" si="31"/>
        <v>4月第4周--周1</v>
      </c>
      <c r="F1024" s="92" t="s">
        <v>27</v>
      </c>
      <c r="G1024" s="92" t="s">
        <v>167</v>
      </c>
      <c r="H1024" s="92" t="str">
        <f>_xlfn.XLOOKUP(O1024,匹配表1065!T:T,匹配表1065!W:W)</f>
        <v>苏州市</v>
      </c>
      <c r="I1024" s="89" t="str">
        <f>_xlfn.XLOOKUP(O1024,匹配表1065!T:T,匹配表1065!X:X)</f>
        <v>PME2017</v>
      </c>
      <c r="J1024" s="89" t="s">
        <v>323</v>
      </c>
      <c r="K1024" s="89" cm="1">
        <f ca="1" t="array" ref="K1024:L1024">_xlfn.XLOOKUP(J1024,匹配表1065!Y:Y,匹配表1065!AA:AB)</f>
        <v>7</v>
      </c>
      <c r="L1024" s="89" t="str">
        <v>3个月以上</v>
      </c>
      <c r="M1024" s="92" t="s">
        <v>30</v>
      </c>
      <c r="N1024" s="98">
        <v>1</v>
      </c>
      <c r="O1024" s="93" t="str">
        <f>_xlfn.XLOOKUP(P1024,匹配表1065!U:U,匹配表1065!T:T)</f>
        <v>HO00001044</v>
      </c>
      <c r="P1024" s="89" t="s">
        <v>346</v>
      </c>
      <c r="Q1024" s="92" t="s">
        <v>347</v>
      </c>
      <c r="R1024" s="89" t="str">
        <f>_xlfn.XLOOKUP(Q1024,匹配表1065!L:L,匹配表1065!O:O)</f>
        <v>A</v>
      </c>
      <c r="S1024" s="93" t="str">
        <f>IFERROR(_xlfn.XLOOKUP(Q1024,匹配表1065!AI:AI,匹配表1065!AJ:AJ),"绿标")</f>
        <v>红标</v>
      </c>
      <c r="T1024" s="93" t="str" cm="1">
        <f t="array" ref="T1024:U1024">_xlfn.XLOOKUP(Q1024,匹配表1065!L:L,匹配表1065!M:N)</f>
        <v>头痛</v>
      </c>
      <c r="U1024" s="94" t="str">
        <v>神经内科</v>
      </c>
      <c r="V1024" s="95" t="s">
        <v>33</v>
      </c>
      <c r="W1024" s="93">
        <f>_xlfn.XLOOKUP(M1024,匹配表1065!D:D,匹配表1065!F:F)*N1024</f>
        <v>12</v>
      </c>
    </row>
    <row r="1025" customHeight="1" spans="1:23">
      <c r="A1025" s="89" t="s">
        <v>25</v>
      </c>
      <c r="B1025" s="90">
        <v>46132</v>
      </c>
      <c r="C1025" s="91" t="str">
        <f t="shared" si="30"/>
        <v>4月第4周</v>
      </c>
      <c r="D1025" s="89" t="s">
        <v>557</v>
      </c>
      <c r="E1025" s="89" t="str">
        <f t="shared" si="31"/>
        <v>4月第4周--周1</v>
      </c>
      <c r="F1025" s="92" t="s">
        <v>27</v>
      </c>
      <c r="G1025" s="92" t="s">
        <v>167</v>
      </c>
      <c r="H1025" s="92" t="str">
        <f>_xlfn.XLOOKUP(O1025,匹配表1065!T:T,匹配表1065!W:W)</f>
        <v>苏州市</v>
      </c>
      <c r="I1025" s="89" t="str">
        <f>_xlfn.XLOOKUP(O1025,匹配表1065!T:T,匹配表1065!X:X)</f>
        <v>PME2017</v>
      </c>
      <c r="J1025" s="89" t="s">
        <v>323</v>
      </c>
      <c r="K1025" s="89" cm="1">
        <f ca="1" t="array" ref="K1025:L1025">_xlfn.XLOOKUP(J1025,匹配表1065!Y:Y,匹配表1065!AA:AB)</f>
        <v>7</v>
      </c>
      <c r="L1025" s="89" t="str">
        <v>3个月以上</v>
      </c>
      <c r="M1025" s="92" t="s">
        <v>30</v>
      </c>
      <c r="N1025" s="98">
        <v>1</v>
      </c>
      <c r="O1025" s="93" t="str">
        <f>_xlfn.XLOOKUP(P1025,匹配表1065!U:U,匹配表1065!T:T)</f>
        <v>HO00001110</v>
      </c>
      <c r="P1025" s="89" t="s">
        <v>324</v>
      </c>
      <c r="Q1025" s="92" t="s">
        <v>533</v>
      </c>
      <c r="R1025" s="89" t="str">
        <f>_xlfn.XLOOKUP(Q1025,匹配表1065!L:L,匹配表1065!O:O)</f>
        <v>A</v>
      </c>
      <c r="S1025" s="93" t="str">
        <f>IFERROR(_xlfn.XLOOKUP(Q1025,匹配表1065!AI:AI,匹配表1065!AJ:AJ),"绿标")</f>
        <v>绿标</v>
      </c>
      <c r="T1025" s="93" t="str" cm="1">
        <f t="array" ref="T1025:U1025">_xlfn.XLOOKUP(Q1025,匹配表1065!L:L,匹配表1065!M:N)</f>
        <v>头痛</v>
      </c>
      <c r="U1025" s="94" t="str">
        <v>神经内科</v>
      </c>
      <c r="V1025" s="95" t="s">
        <v>42</v>
      </c>
      <c r="W1025" s="93">
        <f>_xlfn.XLOOKUP(M1025,匹配表1065!D:D,匹配表1065!F:F)*N1025</f>
        <v>12</v>
      </c>
    </row>
    <row r="1026" customHeight="1" spans="1:23">
      <c r="A1026" s="89" t="s">
        <v>25</v>
      </c>
      <c r="B1026" s="90">
        <v>46132</v>
      </c>
      <c r="C1026" s="91" t="str">
        <f t="shared" ref="C1026:C1089" si="32">MONTH(B1026)&amp;TEXT(WEEKNUM(B1026,2)-WEEKNUM(B1026+1-DAY(B1026),2)+1,"月第0周")</f>
        <v>4月第4周</v>
      </c>
      <c r="D1026" s="89" t="s">
        <v>557</v>
      </c>
      <c r="E1026" s="89" t="str">
        <f t="shared" ref="E1026:E1089" si="33">D1026&amp;"--"&amp;"周"&amp;WEEKDAY(B1026,2)</f>
        <v>4月第4周--周1</v>
      </c>
      <c r="F1026" s="92" t="s">
        <v>27</v>
      </c>
      <c r="G1026" s="92" t="s">
        <v>167</v>
      </c>
      <c r="H1026" s="92" t="str">
        <f>_xlfn.XLOOKUP(O1026,匹配表1065!T:T,匹配表1065!W:W)</f>
        <v>苏州市</v>
      </c>
      <c r="I1026" s="89" t="str">
        <f>_xlfn.XLOOKUP(O1026,匹配表1065!T:T,匹配表1065!X:X)</f>
        <v>PME2011</v>
      </c>
      <c r="J1026" s="89" t="s">
        <v>168</v>
      </c>
      <c r="K1026" s="89" cm="1">
        <f ca="1" t="array" ref="K1026:L1026">_xlfn.XLOOKUP(J1026,匹配表1065!Y:Y,匹配表1065!AA:AB)</f>
        <v>19</v>
      </c>
      <c r="L1026" s="89" t="str">
        <v>3个月以上</v>
      </c>
      <c r="M1026" s="92" t="s">
        <v>30</v>
      </c>
      <c r="N1026" s="98">
        <v>1</v>
      </c>
      <c r="O1026" s="93" t="str">
        <f>_xlfn.XLOOKUP(P1026,匹配表1065!U:U,匹配表1065!T:T)</f>
        <v>HO00307823</v>
      </c>
      <c r="P1026" s="89" t="s">
        <v>169</v>
      </c>
      <c r="Q1026" s="92" t="s">
        <v>172</v>
      </c>
      <c r="R1026" s="89" t="str">
        <f>_xlfn.XLOOKUP(Q1026,匹配表1065!L:L,匹配表1065!O:O)</f>
        <v>C</v>
      </c>
      <c r="S1026" s="93" t="str">
        <f>IFERROR(_xlfn.XLOOKUP(Q1026,匹配表1065!AI:AI,匹配表1065!AJ:AJ),"绿标")</f>
        <v>绿标</v>
      </c>
      <c r="T1026" s="93" t="str" cm="1">
        <f t="array" ref="T1026:U1026">_xlfn.XLOOKUP(Q1026,匹配表1065!L:L,匹配表1065!M:N)</f>
        <v>眩晕</v>
      </c>
      <c r="U1026" s="94" t="str">
        <v>神经内科</v>
      </c>
      <c r="V1026" s="95" t="s">
        <v>42</v>
      </c>
      <c r="W1026" s="93">
        <f>_xlfn.XLOOKUP(M1026,匹配表1065!D:D,匹配表1065!F:F)*N1026</f>
        <v>12</v>
      </c>
    </row>
    <row r="1027" customHeight="1" spans="1:23">
      <c r="A1027" s="89" t="s">
        <v>25</v>
      </c>
      <c r="B1027" s="90">
        <v>46132</v>
      </c>
      <c r="C1027" s="91" t="str">
        <f t="shared" si="32"/>
        <v>4月第4周</v>
      </c>
      <c r="D1027" s="89" t="s">
        <v>557</v>
      </c>
      <c r="E1027" s="89" t="str">
        <f t="shared" si="33"/>
        <v>4月第4周--周1</v>
      </c>
      <c r="F1027" s="92" t="s">
        <v>27</v>
      </c>
      <c r="G1027" s="92" t="s">
        <v>167</v>
      </c>
      <c r="H1027" s="92" t="str">
        <f>_xlfn.XLOOKUP(O1027,匹配表1065!T:T,匹配表1065!W:W)</f>
        <v>苏州市</v>
      </c>
      <c r="I1027" s="89" t="str">
        <f>_xlfn.XLOOKUP(O1027,匹配表1065!T:T,匹配表1065!X:X)</f>
        <v>PME2011</v>
      </c>
      <c r="J1027" s="89" t="s">
        <v>168</v>
      </c>
      <c r="K1027" s="89" cm="1">
        <f ca="1" t="array" ref="K1027:L1027">_xlfn.XLOOKUP(J1027,匹配表1065!Y:Y,匹配表1065!AA:AB)</f>
        <v>19</v>
      </c>
      <c r="L1027" s="89" t="str">
        <v>3个月以上</v>
      </c>
      <c r="M1027" s="92" t="s">
        <v>30</v>
      </c>
      <c r="N1027" s="98">
        <v>2</v>
      </c>
      <c r="O1027" s="93" t="str">
        <f>_xlfn.XLOOKUP(P1027,匹配表1065!U:U,匹配表1065!T:T)</f>
        <v>HO00307823</v>
      </c>
      <c r="P1027" s="89" t="s">
        <v>169</v>
      </c>
      <c r="Q1027" s="92" t="s">
        <v>170</v>
      </c>
      <c r="R1027" s="89" t="str">
        <f>_xlfn.XLOOKUP(Q1027,匹配表1065!L:L,匹配表1065!O:O)</f>
        <v>A</v>
      </c>
      <c r="S1027" s="93" t="str">
        <f>IFERROR(_xlfn.XLOOKUP(Q1027,匹配表1065!AI:AI,匹配表1065!AJ:AJ),"绿标")</f>
        <v>红标</v>
      </c>
      <c r="T1027" s="93" t="str" cm="1">
        <f t="array" ref="T1027:U1027">_xlfn.XLOOKUP(Q1027,匹配表1065!L:L,匹配表1065!M:N)</f>
        <v>头痛</v>
      </c>
      <c r="U1027" s="94" t="str">
        <v>神经内科</v>
      </c>
      <c r="V1027" s="95" t="s">
        <v>33</v>
      </c>
      <c r="W1027" s="93">
        <f>_xlfn.XLOOKUP(M1027,匹配表1065!D:D,匹配表1065!F:F)*N1027</f>
        <v>24</v>
      </c>
    </row>
    <row r="1028" customHeight="1" spans="1:23">
      <c r="A1028" s="89" t="s">
        <v>25</v>
      </c>
      <c r="B1028" s="90">
        <v>46132</v>
      </c>
      <c r="C1028" s="91" t="str">
        <f t="shared" si="32"/>
        <v>4月第4周</v>
      </c>
      <c r="D1028" s="89" t="s">
        <v>557</v>
      </c>
      <c r="E1028" s="89" t="str">
        <f t="shared" si="33"/>
        <v>4月第4周--周1</v>
      </c>
      <c r="F1028" s="92" t="s">
        <v>27</v>
      </c>
      <c r="G1028" s="92" t="s">
        <v>167</v>
      </c>
      <c r="H1028" s="92" t="str">
        <f>_xlfn.XLOOKUP(O1028,匹配表1065!T:T,匹配表1065!W:W)</f>
        <v>苏州市</v>
      </c>
      <c r="I1028" s="89" t="str">
        <f>_xlfn.XLOOKUP(O1028,匹配表1065!T:T,匹配表1065!X:X)</f>
        <v>PME2011</v>
      </c>
      <c r="J1028" s="89" t="s">
        <v>168</v>
      </c>
      <c r="K1028" s="89" cm="1">
        <f ca="1" t="array" ref="K1028:L1028">_xlfn.XLOOKUP(J1028,匹配表1065!Y:Y,匹配表1065!AA:AB)</f>
        <v>19</v>
      </c>
      <c r="L1028" s="89" t="str">
        <v>3个月以上</v>
      </c>
      <c r="M1028" s="92" t="s">
        <v>30</v>
      </c>
      <c r="N1028" s="98">
        <v>1</v>
      </c>
      <c r="O1028" s="93" t="str">
        <f>_xlfn.XLOOKUP(P1028,匹配表1065!U:U,匹配表1065!T:T)</f>
        <v>HO00307823</v>
      </c>
      <c r="P1028" s="89" t="s">
        <v>169</v>
      </c>
      <c r="Q1028" s="92" t="s">
        <v>573</v>
      </c>
      <c r="R1028" s="89" t="str">
        <f>_xlfn.XLOOKUP(Q1028,匹配表1065!L:L,匹配表1065!O:O)</f>
        <v>B</v>
      </c>
      <c r="S1028" s="93" t="str">
        <f>IFERROR(_xlfn.XLOOKUP(Q1028,匹配表1065!AI:AI,匹配表1065!AJ:AJ),"绿标")</f>
        <v>绿标</v>
      </c>
      <c r="T1028" s="93" t="str" cm="1">
        <f t="array" ref="T1028:U1028">_xlfn.XLOOKUP(Q1028,匹配表1065!L:L,匹配表1065!M:N)</f>
        <v>脑血管</v>
      </c>
      <c r="U1028" s="94" t="str">
        <v>神经内科</v>
      </c>
      <c r="V1028" s="95" t="s">
        <v>58</v>
      </c>
      <c r="W1028" s="93">
        <f>_xlfn.XLOOKUP(M1028,匹配表1065!D:D,匹配表1065!F:F)*N1028</f>
        <v>12</v>
      </c>
    </row>
    <row r="1029" customHeight="1" spans="1:23">
      <c r="A1029" s="89" t="s">
        <v>25</v>
      </c>
      <c r="B1029" s="90">
        <v>46132</v>
      </c>
      <c r="C1029" s="91" t="str">
        <f t="shared" si="32"/>
        <v>4月第4周</v>
      </c>
      <c r="D1029" s="89" t="s">
        <v>557</v>
      </c>
      <c r="E1029" s="89" t="str">
        <f t="shared" si="33"/>
        <v>4月第4周--周1</v>
      </c>
      <c r="F1029" s="92" t="s">
        <v>27</v>
      </c>
      <c r="G1029" s="92" t="s">
        <v>167</v>
      </c>
      <c r="H1029" s="92" t="str">
        <f>_xlfn.XLOOKUP(O1029,匹配表1065!T:T,匹配表1065!W:W)</f>
        <v>苏州市</v>
      </c>
      <c r="I1029" s="89" t="str">
        <f>_xlfn.XLOOKUP(O1029,匹配表1065!T:T,匹配表1065!X:X)</f>
        <v>PME2010</v>
      </c>
      <c r="J1029" s="89" t="s">
        <v>186</v>
      </c>
      <c r="K1029" s="89" cm="1">
        <f ca="1" t="array" ref="K1029:L1029">_xlfn.XLOOKUP(J1029,匹配表1065!Y:Y,匹配表1065!AA:AB)</f>
        <v>6</v>
      </c>
      <c r="L1029" s="89" t="str">
        <v>3个月以上</v>
      </c>
      <c r="M1029" s="92" t="s">
        <v>30</v>
      </c>
      <c r="N1029" s="98">
        <v>1</v>
      </c>
      <c r="O1029" s="93" t="str">
        <f>_xlfn.XLOOKUP(P1029,匹配表1065!U:U,匹配表1065!T:T)</f>
        <v>HO00001056</v>
      </c>
      <c r="P1029" s="89" t="s">
        <v>326</v>
      </c>
      <c r="Q1029" s="92" t="s">
        <v>327</v>
      </c>
      <c r="R1029" s="89" t="str">
        <f>_xlfn.XLOOKUP(Q1029,匹配表1065!L:L,匹配表1065!O:O)</f>
        <v>A</v>
      </c>
      <c r="S1029" s="93" t="str">
        <f>IFERROR(_xlfn.XLOOKUP(Q1029,匹配表1065!AI:AI,匹配表1065!AJ:AJ),"绿标")</f>
        <v>红标</v>
      </c>
      <c r="T1029" s="93" t="str" cm="1">
        <f t="array" ref="T1029:U1029">_xlfn.XLOOKUP(Q1029,匹配表1065!L:L,匹配表1065!M:N)</f>
        <v>头痛</v>
      </c>
      <c r="U1029" s="94" t="str">
        <v>神经内科</v>
      </c>
      <c r="V1029" s="95" t="s">
        <v>100</v>
      </c>
      <c r="W1029" s="93">
        <f>_xlfn.XLOOKUP(M1029,匹配表1065!D:D,匹配表1065!F:F)*N1029</f>
        <v>12</v>
      </c>
    </row>
    <row r="1030" customHeight="1" spans="1:23">
      <c r="A1030" s="89" t="s">
        <v>25</v>
      </c>
      <c r="B1030" s="90">
        <v>46132</v>
      </c>
      <c r="C1030" s="91" t="str">
        <f t="shared" si="32"/>
        <v>4月第4周</v>
      </c>
      <c r="D1030" s="89" t="s">
        <v>557</v>
      </c>
      <c r="E1030" s="89" t="str">
        <f t="shared" si="33"/>
        <v>4月第4周--周1</v>
      </c>
      <c r="F1030" s="92" t="s">
        <v>27</v>
      </c>
      <c r="G1030" s="92" t="s">
        <v>167</v>
      </c>
      <c r="H1030" s="92" t="str">
        <f>_xlfn.XLOOKUP(O1030,匹配表1065!T:T,匹配表1065!W:W)</f>
        <v>苏州市</v>
      </c>
      <c r="I1030" s="89" t="str">
        <f>_xlfn.XLOOKUP(O1030,匹配表1065!T:T,匹配表1065!X:X)</f>
        <v>PME2010</v>
      </c>
      <c r="J1030" s="89" t="s">
        <v>186</v>
      </c>
      <c r="K1030" s="89" cm="1">
        <f ca="1" t="array" ref="K1030:L1030">_xlfn.XLOOKUP(J1030,匹配表1065!Y:Y,匹配表1065!AA:AB)</f>
        <v>6</v>
      </c>
      <c r="L1030" s="89" t="str">
        <v>3个月以上</v>
      </c>
      <c r="M1030" s="92" t="s">
        <v>35</v>
      </c>
      <c r="N1030" s="98">
        <v>1</v>
      </c>
      <c r="O1030" s="93" t="str">
        <f>_xlfn.XLOOKUP(P1030,匹配表1065!U:U,匹配表1065!T:T)</f>
        <v>HO00001047</v>
      </c>
      <c r="P1030" s="89" t="s">
        <v>189</v>
      </c>
      <c r="Q1030" s="92" t="s">
        <v>217</v>
      </c>
      <c r="R1030" s="89" t="str">
        <f>_xlfn.XLOOKUP(Q1030,匹配表1065!L:L,匹配表1065!O:O)</f>
        <v>A</v>
      </c>
      <c r="S1030" s="93" t="str">
        <f>IFERROR(_xlfn.XLOOKUP(Q1030,匹配表1065!AI:AI,匹配表1065!AJ:AJ),"绿标")</f>
        <v>红标</v>
      </c>
      <c r="T1030" s="93" t="str" cm="1">
        <f t="array" ref="T1030:U1030">_xlfn.XLOOKUP(Q1030,匹配表1065!L:L,匹配表1065!M:N)</f>
        <v>头痛</v>
      </c>
      <c r="U1030" s="94" t="str">
        <v>神经内科</v>
      </c>
      <c r="V1030" s="95" t="s">
        <v>70</v>
      </c>
      <c r="W1030" s="93">
        <f>_xlfn.XLOOKUP(M1030,匹配表1065!D:D,匹配表1065!F:F)*N1030</f>
        <v>4</v>
      </c>
    </row>
    <row r="1031" customHeight="1" spans="1:23">
      <c r="A1031" s="89" t="s">
        <v>25</v>
      </c>
      <c r="B1031" s="90">
        <v>46132</v>
      </c>
      <c r="C1031" s="91" t="str">
        <f t="shared" si="32"/>
        <v>4月第4周</v>
      </c>
      <c r="D1031" s="89" t="s">
        <v>557</v>
      </c>
      <c r="E1031" s="89" t="str">
        <f t="shared" si="33"/>
        <v>4月第4周--周1</v>
      </c>
      <c r="F1031" s="92" t="s">
        <v>27</v>
      </c>
      <c r="G1031" s="92" t="s">
        <v>167</v>
      </c>
      <c r="H1031" s="92" t="str">
        <f>_xlfn.XLOOKUP(O1031,匹配表1065!T:T,匹配表1065!W:W)</f>
        <v>苏州市</v>
      </c>
      <c r="I1031" s="89" t="str">
        <f>_xlfn.XLOOKUP(O1031,匹配表1065!T:T,匹配表1065!X:X)</f>
        <v>PME2010</v>
      </c>
      <c r="J1031" s="89" t="s">
        <v>186</v>
      </c>
      <c r="K1031" s="89" cm="1">
        <f ca="1" t="array" ref="K1031:L1031">_xlfn.XLOOKUP(J1031,匹配表1065!Y:Y,匹配表1065!AA:AB)</f>
        <v>6</v>
      </c>
      <c r="L1031" s="89" t="str">
        <v>3个月以上</v>
      </c>
      <c r="M1031" s="92" t="s">
        <v>35</v>
      </c>
      <c r="N1031" s="98">
        <v>1</v>
      </c>
      <c r="O1031" s="93" t="str">
        <f>_xlfn.XLOOKUP(P1031,匹配表1065!U:U,匹配表1065!T:T)</f>
        <v>HO00001051</v>
      </c>
      <c r="P1031" s="89" t="s">
        <v>191</v>
      </c>
      <c r="Q1031" s="97" t="s">
        <v>192</v>
      </c>
      <c r="R1031" s="89" t="str">
        <f>_xlfn.XLOOKUP(Q1031,匹配表1065!L:L,匹配表1065!O:O)</f>
        <v>B</v>
      </c>
      <c r="S1031" s="93" t="str">
        <f>IFERROR(_xlfn.XLOOKUP(Q1031,匹配表1065!AI:AI,匹配表1065!AJ:AJ),"绿标")</f>
        <v>绿标</v>
      </c>
      <c r="T1031" s="93" t="str" cm="1">
        <f t="array" ref="T1031:U1031">_xlfn.XLOOKUP(Q1031,匹配表1065!L:L,匹配表1065!M:N)</f>
        <v>抑郁焦虑</v>
      </c>
      <c r="U1031" s="94" t="str">
        <v>神经内科</v>
      </c>
      <c r="V1031" s="95" t="s">
        <v>100</v>
      </c>
      <c r="W1031" s="93">
        <f>_xlfn.XLOOKUP(M1031,匹配表1065!D:D,匹配表1065!F:F)*N1031</f>
        <v>4</v>
      </c>
    </row>
    <row r="1032" customHeight="1" spans="1:23">
      <c r="A1032" s="89" t="s">
        <v>25</v>
      </c>
      <c r="B1032" s="90">
        <v>46133</v>
      </c>
      <c r="C1032" s="91" t="str">
        <f t="shared" si="32"/>
        <v>4月第4周</v>
      </c>
      <c r="D1032" s="89" t="s">
        <v>557</v>
      </c>
      <c r="E1032" s="89" t="str">
        <f t="shared" si="33"/>
        <v>4月第4周--周2</v>
      </c>
      <c r="F1032" s="92" t="s">
        <v>27</v>
      </c>
      <c r="G1032" s="92" t="s">
        <v>28</v>
      </c>
      <c r="H1032" s="92" t="str">
        <f>_xlfn.XLOOKUP(O1032,匹配表1065!T:T,匹配表1065!W:W)</f>
        <v>南京市</v>
      </c>
      <c r="I1032" s="89" t="str">
        <f>_xlfn.XLOOKUP(O1032,匹配表1065!T:T,匹配表1065!X:X)</f>
        <v>PME2039</v>
      </c>
      <c r="J1032" s="92" t="s">
        <v>39</v>
      </c>
      <c r="K1032" s="89" cm="1">
        <f ca="1" t="array" ref="K1032:L1032">_xlfn.XLOOKUP(J1032,匹配表1065!Y:Y,匹配表1065!AA:AB)</f>
        <v>7</v>
      </c>
      <c r="L1032" s="89" t="str">
        <v>3个月以上</v>
      </c>
      <c r="M1032" s="92" t="s">
        <v>30</v>
      </c>
      <c r="N1032" s="92">
        <v>1</v>
      </c>
      <c r="O1032" s="93" t="str">
        <f>_xlfn.XLOOKUP(P1032,匹配表1065!U:U,匹配表1065!T:T)</f>
        <v>HO00000971</v>
      </c>
      <c r="P1032" s="89" t="s">
        <v>40</v>
      </c>
      <c r="Q1032" s="89" t="s">
        <v>41</v>
      </c>
      <c r="R1032" s="89" t="str">
        <f>_xlfn.XLOOKUP(Q1032,匹配表1065!L:L,匹配表1065!O:O)</f>
        <v>A</v>
      </c>
      <c r="S1032" s="93" t="str">
        <f>IFERROR(_xlfn.XLOOKUP(Q1032,匹配表1065!AI:AI,匹配表1065!AJ:AJ),"绿标")</f>
        <v>绿标</v>
      </c>
      <c r="T1032" s="93" t="str" cm="1">
        <f t="array" ref="T1032:U1032">_xlfn.XLOOKUP(Q1032,匹配表1065!L:L,匹配表1065!M:N)</f>
        <v>头痛</v>
      </c>
      <c r="U1032" s="94" t="str">
        <v>神经内科</v>
      </c>
      <c r="V1032" s="95" t="s">
        <v>42</v>
      </c>
      <c r="W1032" s="93">
        <f>_xlfn.XLOOKUP(M1032,匹配表1065!D:D,匹配表1065!F:F)*N1032</f>
        <v>12</v>
      </c>
    </row>
    <row r="1033" customHeight="1" spans="1:23">
      <c r="A1033" s="89" t="s">
        <v>25</v>
      </c>
      <c r="B1033" s="90">
        <v>46133</v>
      </c>
      <c r="C1033" s="91" t="str">
        <f t="shared" si="32"/>
        <v>4月第4周</v>
      </c>
      <c r="D1033" s="89" t="s">
        <v>557</v>
      </c>
      <c r="E1033" s="89" t="str">
        <f t="shared" si="33"/>
        <v>4月第4周--周2</v>
      </c>
      <c r="F1033" s="92" t="s">
        <v>27</v>
      </c>
      <c r="G1033" s="92" t="s">
        <v>28</v>
      </c>
      <c r="H1033" s="92" t="str">
        <f>_xlfn.XLOOKUP(O1033,匹配表1065!T:T,匹配表1065!W:W)</f>
        <v>南京市</v>
      </c>
      <c r="I1033" s="89" t="str">
        <f>_xlfn.XLOOKUP(O1033,匹配表1065!T:T,匹配表1065!X:X)</f>
        <v>PME2006</v>
      </c>
      <c r="J1033" s="92" t="s">
        <v>29</v>
      </c>
      <c r="K1033" s="89" cm="1">
        <f ca="1" t="array" ref="K1033:L1033">_xlfn.XLOOKUP(J1033,匹配表1065!Y:Y,匹配表1065!AA:AB)</f>
        <v>15</v>
      </c>
      <c r="L1033" s="89" t="str">
        <v>3个月以上</v>
      </c>
      <c r="M1033" s="92" t="s">
        <v>574</v>
      </c>
      <c r="N1033" s="92">
        <v>1</v>
      </c>
      <c r="O1033" s="93" t="str">
        <f>_xlfn.XLOOKUP(P1033,匹配表1065!U:U,匹配表1065!T:T)</f>
        <v>HO00000965</v>
      </c>
      <c r="P1033" s="89" t="s">
        <v>31</v>
      </c>
      <c r="Q1033" s="89" t="s">
        <v>575</v>
      </c>
      <c r="R1033" s="89" t="str">
        <f>_xlfn.XLOOKUP(Q1033,匹配表1065!L:L,匹配表1065!O:O)</f>
        <v>B</v>
      </c>
      <c r="S1033" s="93" t="str">
        <f>IFERROR(_xlfn.XLOOKUP(Q1033,匹配表1065!AI:AI,匹配表1065!AJ:AJ),"绿标")</f>
        <v>黑标</v>
      </c>
      <c r="T1033" s="93" t="str" cm="1">
        <f t="array" ref="T1033:U1033">_xlfn.XLOOKUP(Q1033,匹配表1065!L:L,匹配表1065!M:N)</f>
        <v>脑血管</v>
      </c>
      <c r="U1033" s="94" t="str">
        <v>神经内科</v>
      </c>
      <c r="V1033" s="95" t="s">
        <v>67</v>
      </c>
      <c r="W1033" s="93">
        <f>_xlfn.XLOOKUP(M1033,匹配表1065!D:D,匹配表1065!F:F)*N1033</f>
        <v>20</v>
      </c>
    </row>
    <row r="1034" customHeight="1" spans="1:23">
      <c r="A1034" s="89" t="s">
        <v>25</v>
      </c>
      <c r="B1034" s="90">
        <v>46133</v>
      </c>
      <c r="C1034" s="91" t="str">
        <f t="shared" si="32"/>
        <v>4月第4周</v>
      </c>
      <c r="D1034" s="89" t="s">
        <v>557</v>
      </c>
      <c r="E1034" s="89" t="str">
        <f t="shared" si="33"/>
        <v>4月第4周--周2</v>
      </c>
      <c r="F1034" s="92" t="s">
        <v>27</v>
      </c>
      <c r="G1034" s="92" t="s">
        <v>28</v>
      </c>
      <c r="H1034" s="92" t="str">
        <f>_xlfn.XLOOKUP(O1034,匹配表1065!T:T,匹配表1065!W:W)</f>
        <v>南京市</v>
      </c>
      <c r="I1034" s="89" t="str">
        <f>_xlfn.XLOOKUP(O1034,匹配表1065!T:T,匹配表1065!X:X)</f>
        <v>PME2006</v>
      </c>
      <c r="J1034" s="92" t="s">
        <v>29</v>
      </c>
      <c r="K1034" s="89" cm="1">
        <f ca="1" t="array" ref="K1034:L1034">_xlfn.XLOOKUP(J1034,匹配表1065!Y:Y,匹配表1065!AA:AB)</f>
        <v>15</v>
      </c>
      <c r="L1034" s="89" t="str">
        <v>3个月以上</v>
      </c>
      <c r="M1034" s="92" t="s">
        <v>35</v>
      </c>
      <c r="N1034" s="92">
        <v>1</v>
      </c>
      <c r="O1034" s="93" t="str">
        <f>_xlfn.XLOOKUP(P1034,匹配表1065!U:U,匹配表1065!T:T)</f>
        <v>HO00000965</v>
      </c>
      <c r="P1034" s="89" t="s">
        <v>31</v>
      </c>
      <c r="Q1034" s="89" t="s">
        <v>485</v>
      </c>
      <c r="R1034" s="89" t="str">
        <f>_xlfn.XLOOKUP(Q1034,匹配表1065!L:L,匹配表1065!O:O)</f>
        <v>A</v>
      </c>
      <c r="S1034" s="93" t="str">
        <f>IFERROR(_xlfn.XLOOKUP(Q1034,匹配表1065!AI:AI,匹配表1065!AJ:AJ),"绿标")</f>
        <v>绿标</v>
      </c>
      <c r="T1034" s="93" t="str" cm="1">
        <f t="array" ref="T1034:U1034">_xlfn.XLOOKUP(Q1034,匹配表1065!L:L,匹配表1065!M:N)</f>
        <v>头痛</v>
      </c>
      <c r="U1034" s="94" t="str">
        <v>神经内科</v>
      </c>
      <c r="V1034" s="95" t="s">
        <v>58</v>
      </c>
      <c r="W1034" s="93">
        <f>_xlfn.XLOOKUP(M1034,匹配表1065!D:D,匹配表1065!F:F)*N1034</f>
        <v>4</v>
      </c>
    </row>
    <row r="1035" customHeight="1" spans="1:23">
      <c r="A1035" s="89" t="s">
        <v>25</v>
      </c>
      <c r="B1035" s="90">
        <v>46133</v>
      </c>
      <c r="C1035" s="91" t="str">
        <f t="shared" si="32"/>
        <v>4月第4周</v>
      </c>
      <c r="D1035" s="89" t="s">
        <v>557</v>
      </c>
      <c r="E1035" s="89" t="str">
        <f t="shared" si="33"/>
        <v>4月第4周--周2</v>
      </c>
      <c r="F1035" s="92" t="s">
        <v>27</v>
      </c>
      <c r="G1035" s="92" t="s">
        <v>28</v>
      </c>
      <c r="H1035" s="92" t="str">
        <f>_xlfn.XLOOKUP(O1035,匹配表1065!T:T,匹配表1065!W:W)</f>
        <v>常州市</v>
      </c>
      <c r="I1035" s="89" t="str">
        <f>_xlfn.XLOOKUP(O1035,匹配表1065!T:T,匹配表1065!X:X)</f>
        <v>PME2015</v>
      </c>
      <c r="J1035" s="92" t="s">
        <v>45</v>
      </c>
      <c r="K1035" s="89" cm="1">
        <f ca="1" t="array" ref="K1035:L1035">_xlfn.XLOOKUP(J1035,匹配表1065!Y:Y,匹配表1065!AA:AB)</f>
        <v>9</v>
      </c>
      <c r="L1035" s="89" t="str">
        <v>3个月以上</v>
      </c>
      <c r="M1035" s="92" t="s">
        <v>30</v>
      </c>
      <c r="N1035" s="92">
        <v>1</v>
      </c>
      <c r="O1035" s="93" t="str">
        <f>_xlfn.XLOOKUP(P1035,匹配表1065!U:U,匹配表1065!T:T)</f>
        <v>HO00000978</v>
      </c>
      <c r="P1035" s="89" t="s">
        <v>374</v>
      </c>
      <c r="Q1035" s="89" t="s">
        <v>375</v>
      </c>
      <c r="R1035" s="89" t="str">
        <f>_xlfn.XLOOKUP(Q1035,匹配表1065!L:L,匹配表1065!O:O)</f>
        <v>B</v>
      </c>
      <c r="S1035" s="93" t="str">
        <f>IFERROR(_xlfn.XLOOKUP(Q1035,匹配表1065!AI:AI,匹配表1065!AJ:AJ),"绿标")</f>
        <v>绿标</v>
      </c>
      <c r="T1035" s="93" t="str" cm="1">
        <f t="array" ref="T1035:U1035">_xlfn.XLOOKUP(Q1035,匹配表1065!L:L,匹配表1065!M:N)</f>
        <v>脑血管</v>
      </c>
      <c r="U1035" s="94" t="str">
        <v>神经内科</v>
      </c>
      <c r="V1035" s="95" t="s">
        <v>33</v>
      </c>
      <c r="W1035" s="93">
        <f>_xlfn.XLOOKUP(M1035,匹配表1065!D:D,匹配表1065!F:F)*N1035</f>
        <v>12</v>
      </c>
    </row>
    <row r="1036" customHeight="1" spans="1:23">
      <c r="A1036" s="89" t="s">
        <v>25</v>
      </c>
      <c r="B1036" s="90">
        <v>46133</v>
      </c>
      <c r="C1036" s="91" t="str">
        <f t="shared" si="32"/>
        <v>4月第4周</v>
      </c>
      <c r="D1036" s="89" t="s">
        <v>557</v>
      </c>
      <c r="E1036" s="89" t="str">
        <f t="shared" si="33"/>
        <v>4月第4周--周2</v>
      </c>
      <c r="F1036" s="92" t="s">
        <v>27</v>
      </c>
      <c r="G1036" s="92" t="s">
        <v>28</v>
      </c>
      <c r="H1036" s="92" t="str">
        <f>_xlfn.XLOOKUP(O1036,匹配表1065!T:T,匹配表1065!W:W)</f>
        <v>常州市</v>
      </c>
      <c r="I1036" s="89" t="str">
        <f>_xlfn.XLOOKUP(O1036,匹配表1065!T:T,匹配表1065!X:X)</f>
        <v>PME2015</v>
      </c>
      <c r="J1036" s="92" t="s">
        <v>45</v>
      </c>
      <c r="K1036" s="89" cm="1">
        <f ca="1" t="array" ref="K1036:L1036">_xlfn.XLOOKUP(J1036,匹配表1065!Y:Y,匹配表1065!AA:AB)</f>
        <v>9</v>
      </c>
      <c r="L1036" s="89" t="str">
        <v>3个月以上</v>
      </c>
      <c r="M1036" s="92" t="s">
        <v>55</v>
      </c>
      <c r="N1036" s="92">
        <v>1</v>
      </c>
      <c r="O1036" s="93" t="str">
        <f>_xlfn.XLOOKUP(P1036,匹配表1065!U:U,匹配表1065!T:T)</f>
        <v>HO00000940</v>
      </c>
      <c r="P1036" s="89" t="s">
        <v>203</v>
      </c>
      <c r="Q1036" s="89" t="s">
        <v>204</v>
      </c>
      <c r="R1036" s="89" t="str">
        <f>_xlfn.XLOOKUP(Q1036,匹配表1065!L:L,匹配表1065!O:O)</f>
        <v>C</v>
      </c>
      <c r="S1036" s="93" t="str">
        <f>IFERROR(_xlfn.XLOOKUP(Q1036,匹配表1065!AI:AI,匹配表1065!AJ:AJ),"绿标")</f>
        <v>红标</v>
      </c>
      <c r="T1036" s="93" t="str" cm="1">
        <f t="array" ref="T1036:U1036">_xlfn.XLOOKUP(Q1036,匹配表1065!L:L,匹配表1065!M:N)</f>
        <v>眩晕</v>
      </c>
      <c r="U1036" s="94" t="str">
        <v>耳鼻喉科</v>
      </c>
      <c r="V1036" s="95" t="s">
        <v>58</v>
      </c>
      <c r="W1036" s="93">
        <f>_xlfn.XLOOKUP(M1036,匹配表1065!D:D,匹配表1065!F:F)*N1036</f>
        <v>8</v>
      </c>
    </row>
    <row r="1037" customHeight="1" spans="1:23">
      <c r="A1037" s="89" t="s">
        <v>25</v>
      </c>
      <c r="B1037" s="90">
        <v>46133</v>
      </c>
      <c r="C1037" s="91" t="str">
        <f t="shared" si="32"/>
        <v>4月第4周</v>
      </c>
      <c r="D1037" s="89" t="s">
        <v>557</v>
      </c>
      <c r="E1037" s="89" t="str">
        <f t="shared" si="33"/>
        <v>4月第4周--周2</v>
      </c>
      <c r="F1037" s="92" t="s">
        <v>27</v>
      </c>
      <c r="G1037" s="92" t="s">
        <v>28</v>
      </c>
      <c r="H1037" s="92" t="str">
        <f>_xlfn.XLOOKUP(O1037,匹配表1065!T:T,匹配表1065!W:W)</f>
        <v>扬州市</v>
      </c>
      <c r="I1037" s="89" t="str">
        <f>_xlfn.XLOOKUP(O1037,匹配表1065!T:T,匹配表1065!X:X)</f>
        <v>PME2012</v>
      </c>
      <c r="J1037" s="92" t="s">
        <v>60</v>
      </c>
      <c r="K1037" s="89" cm="1">
        <f ca="1" t="array" ref="K1037:L1037">_xlfn.XLOOKUP(J1037,匹配表1065!Y:Y,匹配表1065!AA:AB)</f>
        <v>13</v>
      </c>
      <c r="L1037" s="89" t="str">
        <v>3个月以上</v>
      </c>
      <c r="M1037" s="92" t="s">
        <v>55</v>
      </c>
      <c r="N1037" s="92">
        <v>1</v>
      </c>
      <c r="O1037" s="93" t="str">
        <f>_xlfn.XLOOKUP(P1037,匹配表1065!U:U,匹配表1065!T:T)</f>
        <v>HO00000968</v>
      </c>
      <c r="P1037" s="89" t="s">
        <v>61</v>
      </c>
      <c r="Q1037" s="89" t="s">
        <v>369</v>
      </c>
      <c r="R1037" s="89" t="str">
        <f>_xlfn.XLOOKUP(Q1037,匹配表1065!L:L,匹配表1065!O:O)</f>
        <v>B</v>
      </c>
      <c r="S1037" s="93" t="str">
        <f>IFERROR(_xlfn.XLOOKUP(Q1037,匹配表1065!AI:AI,匹配表1065!AJ:AJ),"绿标")</f>
        <v>绿标</v>
      </c>
      <c r="T1037" s="93" t="str" cm="1">
        <f t="array" ref="T1037:U1037">_xlfn.XLOOKUP(Q1037,匹配表1065!L:L,匹配表1065!M:N)</f>
        <v>癫痫</v>
      </c>
      <c r="U1037" s="94" t="str">
        <v>神经内科</v>
      </c>
      <c r="V1037" s="95" t="s">
        <v>42</v>
      </c>
      <c r="W1037" s="93">
        <f>_xlfn.XLOOKUP(M1037,匹配表1065!D:D,匹配表1065!F:F)*N1037</f>
        <v>8</v>
      </c>
    </row>
    <row r="1038" customHeight="1" spans="1:23">
      <c r="A1038" s="89" t="s">
        <v>25</v>
      </c>
      <c r="B1038" s="90">
        <v>46133</v>
      </c>
      <c r="C1038" s="91" t="str">
        <f t="shared" si="32"/>
        <v>4月第4周</v>
      </c>
      <c r="D1038" s="89" t="s">
        <v>557</v>
      </c>
      <c r="E1038" s="89" t="str">
        <f t="shared" si="33"/>
        <v>4月第4周--周2</v>
      </c>
      <c r="F1038" s="92" t="s">
        <v>27</v>
      </c>
      <c r="G1038" s="92" t="s">
        <v>28</v>
      </c>
      <c r="H1038" s="92" t="str">
        <f>_xlfn.XLOOKUP(O1038,匹配表1065!T:T,匹配表1065!W:W)</f>
        <v>泰州市</v>
      </c>
      <c r="I1038" s="89" t="str">
        <f>_xlfn.XLOOKUP(O1038,匹配表1065!T:T,匹配表1065!X:X)</f>
        <v>PME2012</v>
      </c>
      <c r="J1038" s="92" t="s">
        <v>60</v>
      </c>
      <c r="K1038" s="89" cm="1">
        <f ca="1" t="array" ref="K1038:L1038">_xlfn.XLOOKUP(J1038,匹配表1065!Y:Y,匹配表1065!AA:AB)</f>
        <v>13</v>
      </c>
      <c r="L1038" s="89" t="str">
        <v>3个月以上</v>
      </c>
      <c r="M1038" s="92" t="s">
        <v>35</v>
      </c>
      <c r="N1038" s="92">
        <v>1</v>
      </c>
      <c r="O1038" s="93" t="str">
        <f>_xlfn.XLOOKUP(P1038,匹配表1065!U:U,匹配表1065!T:T)</f>
        <v>HO00001108</v>
      </c>
      <c r="P1038" s="89" t="s">
        <v>489</v>
      </c>
      <c r="Q1038" s="89" t="s">
        <v>490</v>
      </c>
      <c r="R1038" s="89" t="str">
        <f>_xlfn.XLOOKUP(Q1038,匹配表1065!L:L,匹配表1065!O:O)</f>
        <v>B</v>
      </c>
      <c r="S1038" s="93" t="str">
        <f>IFERROR(_xlfn.XLOOKUP(Q1038,匹配表1065!AI:AI,匹配表1065!AJ:AJ),"绿标")</f>
        <v>绿标</v>
      </c>
      <c r="T1038" s="93" t="str" cm="1">
        <f t="array" ref="T1038:U1038">_xlfn.XLOOKUP(Q1038,匹配表1065!L:L,匹配表1065!M:N)</f>
        <v>脑血管</v>
      </c>
      <c r="U1038" s="94" t="str">
        <v>神经内科</v>
      </c>
      <c r="V1038" s="95" t="s">
        <v>67</v>
      </c>
      <c r="W1038" s="93">
        <f>_xlfn.XLOOKUP(M1038,匹配表1065!D:D,匹配表1065!F:F)*N1038</f>
        <v>4</v>
      </c>
    </row>
    <row r="1039" customHeight="1" spans="1:23">
      <c r="A1039" s="89" t="s">
        <v>25</v>
      </c>
      <c r="B1039" s="90">
        <v>46133</v>
      </c>
      <c r="C1039" s="91" t="str">
        <f t="shared" si="32"/>
        <v>4月第4周</v>
      </c>
      <c r="D1039" s="89" t="s">
        <v>557</v>
      </c>
      <c r="E1039" s="89" t="str">
        <f t="shared" si="33"/>
        <v>4月第4周--周2</v>
      </c>
      <c r="F1039" s="92" t="s">
        <v>27</v>
      </c>
      <c r="G1039" s="92" t="s">
        <v>28</v>
      </c>
      <c r="H1039" s="92" t="str">
        <f>_xlfn.XLOOKUP(O1039,匹配表1065!T:T,匹配表1065!W:W)</f>
        <v>南京市</v>
      </c>
      <c r="I1039" s="89" t="str">
        <f>_xlfn.XLOOKUP(O1039,匹配表1065!T:T,匹配表1065!X:X)</f>
        <v>PME2004</v>
      </c>
      <c r="J1039" s="92" t="s">
        <v>34</v>
      </c>
      <c r="K1039" s="89" cm="1">
        <f ca="1" t="array" ref="K1039:L1039">_xlfn.XLOOKUP(J1039,匹配表1065!Y:Y,匹配表1065!AA:AB)</f>
        <v>11</v>
      </c>
      <c r="L1039" s="89" t="str">
        <v>3个月以上</v>
      </c>
      <c r="M1039" s="92" t="s">
        <v>30</v>
      </c>
      <c r="N1039" s="92">
        <v>1</v>
      </c>
      <c r="O1039" s="93" t="str">
        <f>_xlfn.XLOOKUP(P1039,匹配表1065!U:U,匹配表1065!T:T)</f>
        <v>HO00000972</v>
      </c>
      <c r="P1039" s="89" t="s">
        <v>36</v>
      </c>
      <c r="Q1039" s="89" t="s">
        <v>370</v>
      </c>
      <c r="R1039" s="89" t="str">
        <f>_xlfn.XLOOKUP(Q1039,匹配表1065!L:L,匹配表1065!O:O)</f>
        <v>A</v>
      </c>
      <c r="S1039" s="93" t="str">
        <f>IFERROR(_xlfn.XLOOKUP(Q1039,匹配表1065!AI:AI,匹配表1065!AJ:AJ),"绿标")</f>
        <v>绿标</v>
      </c>
      <c r="T1039" s="93" t="str" cm="1">
        <f t="array" ref="T1039:U1039">_xlfn.XLOOKUP(Q1039,匹配表1065!L:L,匹配表1065!M:N)</f>
        <v>头痛</v>
      </c>
      <c r="U1039" s="94" t="str">
        <v>神经内科</v>
      </c>
      <c r="V1039" s="95" t="s">
        <v>42</v>
      </c>
      <c r="W1039" s="93">
        <f>_xlfn.XLOOKUP(M1039,匹配表1065!D:D,匹配表1065!F:F)*N1039</f>
        <v>12</v>
      </c>
    </row>
    <row r="1040" customHeight="1" spans="1:23">
      <c r="A1040" s="89" t="s">
        <v>25</v>
      </c>
      <c r="B1040" s="90">
        <v>46133</v>
      </c>
      <c r="C1040" s="91" t="str">
        <f t="shared" si="32"/>
        <v>4月第4周</v>
      </c>
      <c r="D1040" s="89" t="s">
        <v>557</v>
      </c>
      <c r="E1040" s="89" t="str">
        <f t="shared" si="33"/>
        <v>4月第4周--周2</v>
      </c>
      <c r="F1040" s="92" t="s">
        <v>27</v>
      </c>
      <c r="G1040" s="92" t="s">
        <v>28</v>
      </c>
      <c r="H1040" s="92" t="str">
        <f>_xlfn.XLOOKUP(O1040,匹配表1065!T:T,匹配表1065!W:W)</f>
        <v>南京市</v>
      </c>
      <c r="I1040" s="89" t="str">
        <f>_xlfn.XLOOKUP(O1040,匹配表1065!T:T,匹配表1065!X:X)</f>
        <v>PME2040</v>
      </c>
      <c r="J1040" s="89" t="s">
        <v>50</v>
      </c>
      <c r="K1040" s="89" t="e" cm="1">
        <f ca="1" t="array" ref="K1040">_xlfn.XLOOKUP(J1040,匹配表1065!Y:Y,匹配表1065!AA:AB)</f>
        <v>#N/A</v>
      </c>
      <c r="L1040" s="89"/>
      <c r="M1040" s="92" t="s">
        <v>30</v>
      </c>
      <c r="N1040" s="92">
        <v>1</v>
      </c>
      <c r="O1040" s="93" t="str">
        <f>_xlfn.XLOOKUP(P1040,匹配表1065!U:U,匹配表1065!T:T)</f>
        <v>HO00000966</v>
      </c>
      <c r="P1040" s="89" t="s">
        <v>51</v>
      </c>
      <c r="Q1040" s="89" t="s">
        <v>576</v>
      </c>
      <c r="R1040" s="89" t="str">
        <f>_xlfn.XLOOKUP(Q1040,匹配表1065!L:L,匹配表1065!O:O)</f>
        <v>A</v>
      </c>
      <c r="S1040" s="93" t="str">
        <f>IFERROR(_xlfn.XLOOKUP(Q1040,匹配表1065!AI:AI,匹配表1065!AJ:AJ),"绿标")</f>
        <v>红标</v>
      </c>
      <c r="T1040" s="93" t="str" cm="1">
        <f t="array" ref="T1040:U1040">_xlfn.XLOOKUP(Q1040,匹配表1065!L:L,匹配表1065!M:N)</f>
        <v>头痛</v>
      </c>
      <c r="U1040" s="94" t="str">
        <v>神经内科</v>
      </c>
      <c r="V1040" s="95" t="s">
        <v>33</v>
      </c>
      <c r="W1040" s="93">
        <f>_xlfn.XLOOKUP(M1040,匹配表1065!D:D,匹配表1065!F:F)*N1040</f>
        <v>12</v>
      </c>
    </row>
    <row r="1041" customHeight="1" spans="1:23">
      <c r="A1041" s="89" t="s">
        <v>25</v>
      </c>
      <c r="B1041" s="90">
        <v>46133</v>
      </c>
      <c r="C1041" s="91" t="str">
        <f t="shared" si="32"/>
        <v>4月第4周</v>
      </c>
      <c r="D1041" s="89" t="s">
        <v>557</v>
      </c>
      <c r="E1041" s="89" t="str">
        <f t="shared" si="33"/>
        <v>4月第4周--周2</v>
      </c>
      <c r="F1041" s="92" t="s">
        <v>27</v>
      </c>
      <c r="G1041" s="92" t="s">
        <v>28</v>
      </c>
      <c r="H1041" s="92" t="str">
        <f>_xlfn.XLOOKUP(O1041,匹配表1065!T:T,匹配表1065!W:W)</f>
        <v>南京市</v>
      </c>
      <c r="I1041" s="89" t="str">
        <f>_xlfn.XLOOKUP(O1041,匹配表1065!T:T,匹配表1065!X:X)</f>
        <v>PME2005</v>
      </c>
      <c r="J1041" s="89" t="s">
        <v>54</v>
      </c>
      <c r="K1041" s="89" cm="1">
        <f ca="1" t="array" ref="K1041:L1041">_xlfn.XLOOKUP(J1041,匹配表1065!Y:Y,匹配表1065!AA:AB)</f>
        <v>3</v>
      </c>
      <c r="L1041" s="89" t="str">
        <v>3个月以上</v>
      </c>
      <c r="M1041" s="92" t="s">
        <v>30</v>
      </c>
      <c r="N1041" s="92">
        <v>1</v>
      </c>
      <c r="O1041" s="93" t="str">
        <f>_xlfn.XLOOKUP(P1041,匹配表1065!U:U,匹配表1065!T:T)</f>
        <v>HO00000975</v>
      </c>
      <c r="P1041" s="89" t="s">
        <v>56</v>
      </c>
      <c r="Q1041" s="89" t="s">
        <v>264</v>
      </c>
      <c r="R1041" s="89" t="str">
        <f>_xlfn.XLOOKUP(Q1041,匹配表1065!L:L,匹配表1065!O:O)</f>
        <v>A</v>
      </c>
      <c r="S1041" s="93" t="str">
        <f>IFERROR(_xlfn.XLOOKUP(Q1041,匹配表1065!AI:AI,匹配表1065!AJ:AJ),"绿标")</f>
        <v>红标</v>
      </c>
      <c r="T1041" s="93" t="str" cm="1">
        <f t="array" ref="T1041:U1041">_xlfn.XLOOKUP(Q1041,匹配表1065!L:L,匹配表1065!M:N)</f>
        <v>头痛</v>
      </c>
      <c r="U1041" s="94" t="str">
        <v>神经内科</v>
      </c>
      <c r="V1041" s="95" t="s">
        <v>33</v>
      </c>
      <c r="W1041" s="93">
        <f>_xlfn.XLOOKUP(M1041,匹配表1065!D:D,匹配表1065!F:F)*N1041</f>
        <v>12</v>
      </c>
    </row>
    <row r="1042" customHeight="1" spans="1:23">
      <c r="A1042" s="89" t="s">
        <v>25</v>
      </c>
      <c r="B1042" s="90">
        <v>46133</v>
      </c>
      <c r="C1042" s="91" t="str">
        <f t="shared" si="32"/>
        <v>4月第4周</v>
      </c>
      <c r="D1042" s="89" t="s">
        <v>557</v>
      </c>
      <c r="E1042" s="89" t="str">
        <f t="shared" si="33"/>
        <v>4月第4周--周2</v>
      </c>
      <c r="F1042" s="92" t="s">
        <v>27</v>
      </c>
      <c r="G1042" s="89" t="s">
        <v>63</v>
      </c>
      <c r="H1042" s="92" t="str">
        <f>_xlfn.XLOOKUP(O1042,匹配表1065!T:T,匹配表1065!W:W)</f>
        <v>南京市</v>
      </c>
      <c r="I1042" s="89" t="str">
        <f>_xlfn.XLOOKUP(O1042,匹配表1065!T:T,匹配表1065!X:X)</f>
        <v>PME2001</v>
      </c>
      <c r="J1042" s="92" t="s">
        <v>64</v>
      </c>
      <c r="K1042" s="89" cm="1">
        <f ca="1" t="array" ref="K1042:L1042">_xlfn.XLOOKUP(J1042,匹配表1065!Y:Y,匹配表1065!AA:AB)</f>
        <v>31</v>
      </c>
      <c r="L1042" s="89" t="str">
        <v>3个月以上</v>
      </c>
      <c r="M1042" s="92" t="s">
        <v>30</v>
      </c>
      <c r="N1042" s="92">
        <v>1</v>
      </c>
      <c r="O1042" s="93" t="str">
        <f>_xlfn.XLOOKUP(P1042,匹配表1065!U:U,匹配表1065!T:T)</f>
        <v>HO00000958</v>
      </c>
      <c r="P1042" s="89" t="s">
        <v>65</v>
      </c>
      <c r="Q1042" s="89" t="s">
        <v>68</v>
      </c>
      <c r="R1042" s="89" t="str">
        <f>_xlfn.XLOOKUP(Q1042,匹配表1065!L:L,匹配表1065!O:O)</f>
        <v>A</v>
      </c>
      <c r="S1042" s="93" t="str">
        <f>IFERROR(_xlfn.XLOOKUP(Q1042,匹配表1065!AI:AI,匹配表1065!AJ:AJ),"绿标")</f>
        <v>红标</v>
      </c>
      <c r="T1042" s="93" t="str" cm="1">
        <f t="array" ref="T1042:U1042">_xlfn.XLOOKUP(Q1042,匹配表1065!L:L,匹配表1065!M:N)</f>
        <v>头痛</v>
      </c>
      <c r="U1042" s="94" t="str">
        <v>神经内科</v>
      </c>
      <c r="V1042" s="95" t="s">
        <v>67</v>
      </c>
      <c r="W1042" s="93">
        <f>_xlfn.XLOOKUP(M1042,匹配表1065!D:D,匹配表1065!F:F)*N1042</f>
        <v>12</v>
      </c>
    </row>
    <row r="1043" customHeight="1" spans="1:23">
      <c r="A1043" s="89" t="s">
        <v>25</v>
      </c>
      <c r="B1043" s="90">
        <v>46133</v>
      </c>
      <c r="C1043" s="91" t="str">
        <f t="shared" si="32"/>
        <v>4月第4周</v>
      </c>
      <c r="D1043" s="89" t="s">
        <v>557</v>
      </c>
      <c r="E1043" s="89" t="str">
        <f t="shared" si="33"/>
        <v>4月第4周--周2</v>
      </c>
      <c r="F1043" s="92" t="s">
        <v>27</v>
      </c>
      <c r="G1043" s="89" t="s">
        <v>63</v>
      </c>
      <c r="H1043" s="92" t="str">
        <f>_xlfn.XLOOKUP(O1043,匹配表1065!T:T,匹配表1065!W:W)</f>
        <v>南京市</v>
      </c>
      <c r="I1043" s="89" t="str">
        <f>_xlfn.XLOOKUP(O1043,匹配表1065!T:T,匹配表1065!X:X)</f>
        <v>PME2001</v>
      </c>
      <c r="J1043" s="92" t="s">
        <v>64</v>
      </c>
      <c r="K1043" s="89" cm="1">
        <f ca="1" t="array" ref="K1043:L1043">_xlfn.XLOOKUP(J1043,匹配表1065!Y:Y,匹配表1065!AA:AB)</f>
        <v>31</v>
      </c>
      <c r="L1043" s="89" t="str">
        <v>3个月以上</v>
      </c>
      <c r="M1043" s="92" t="s">
        <v>30</v>
      </c>
      <c r="N1043" s="92">
        <v>1</v>
      </c>
      <c r="O1043" s="93" t="str">
        <f>_xlfn.XLOOKUP(P1043,匹配表1065!U:U,匹配表1065!T:T)</f>
        <v>HO00000958</v>
      </c>
      <c r="P1043" s="89" t="s">
        <v>65</v>
      </c>
      <c r="Q1043" s="89" t="s">
        <v>435</v>
      </c>
      <c r="R1043" s="89" t="str">
        <f>_xlfn.XLOOKUP(Q1043,匹配表1065!L:L,匹配表1065!O:O)</f>
        <v>B</v>
      </c>
      <c r="S1043" s="93" t="str">
        <f>IFERROR(_xlfn.XLOOKUP(Q1043,匹配表1065!AI:AI,匹配表1065!AJ:AJ),"绿标")</f>
        <v>绿标</v>
      </c>
      <c r="T1043" s="93" t="str" cm="1">
        <f t="array" ref="T1043:U1043">_xlfn.XLOOKUP(Q1043,匹配表1065!L:L,匹配表1065!M:N)</f>
        <v>脑血管</v>
      </c>
      <c r="U1043" s="94" t="str">
        <v>神经内科</v>
      </c>
      <c r="V1043" s="95" t="s">
        <v>33</v>
      </c>
      <c r="W1043" s="93">
        <f>_xlfn.XLOOKUP(M1043,匹配表1065!D:D,匹配表1065!F:F)*N1043</f>
        <v>12</v>
      </c>
    </row>
    <row r="1044" customHeight="1" spans="1:23">
      <c r="A1044" s="89" t="s">
        <v>25</v>
      </c>
      <c r="B1044" s="90">
        <v>46133</v>
      </c>
      <c r="C1044" s="91" t="str">
        <f t="shared" si="32"/>
        <v>4月第4周</v>
      </c>
      <c r="D1044" s="89" t="s">
        <v>557</v>
      </c>
      <c r="E1044" s="89" t="str">
        <f t="shared" si="33"/>
        <v>4月第4周--周2</v>
      </c>
      <c r="F1044" s="92" t="s">
        <v>27</v>
      </c>
      <c r="G1044" s="89" t="s">
        <v>63</v>
      </c>
      <c r="H1044" s="92" t="str">
        <f>_xlfn.XLOOKUP(O1044,匹配表1065!T:T,匹配表1065!W:W)</f>
        <v>连云港市</v>
      </c>
      <c r="I1044" s="89" t="str">
        <f>_xlfn.XLOOKUP(O1044,匹配表1065!T:T,匹配表1065!X:X)</f>
        <v>PME2042</v>
      </c>
      <c r="J1044" s="92" t="s">
        <v>74</v>
      </c>
      <c r="K1044" s="89" cm="1">
        <f ca="1" t="array" ref="K1044:L1044">_xlfn.XLOOKUP(J1044,匹配表1065!Y:Y,匹配表1065!AA:AB)</f>
        <v>7</v>
      </c>
      <c r="L1044" s="89" t="str">
        <v>3个月以上</v>
      </c>
      <c r="M1044" s="92" t="s">
        <v>35</v>
      </c>
      <c r="N1044" s="92">
        <v>1</v>
      </c>
      <c r="O1044" s="93" t="str">
        <f>_xlfn.XLOOKUP(P1044,匹配表1065!U:U,匹配表1065!T:T)</f>
        <v>HO00001004</v>
      </c>
      <c r="P1044" s="89" t="s">
        <v>75</v>
      </c>
      <c r="Q1044" s="89" t="s">
        <v>577</v>
      </c>
      <c r="R1044" s="89" t="str">
        <f>_xlfn.XLOOKUP(Q1044,匹配表1065!L:L,匹配表1065!O:O)</f>
        <v>C</v>
      </c>
      <c r="S1044" s="93" t="str">
        <f>IFERROR(_xlfn.XLOOKUP(Q1044,匹配表1065!AI:AI,匹配表1065!AJ:AJ),"绿标")</f>
        <v>绿标</v>
      </c>
      <c r="T1044" s="93" t="str" cm="1">
        <f t="array" ref="T1044:U1044">_xlfn.XLOOKUP(Q1044,匹配表1065!L:L,匹配表1065!M:N)</f>
        <v>眩晕</v>
      </c>
      <c r="U1044" s="94" t="str">
        <v>耳鼻喉科</v>
      </c>
      <c r="V1044" s="95" t="s">
        <v>70</v>
      </c>
      <c r="W1044" s="93">
        <f>_xlfn.XLOOKUP(M1044,匹配表1065!D:D,匹配表1065!F:F)*N1044</f>
        <v>4</v>
      </c>
    </row>
    <row r="1045" customHeight="1" spans="1:23">
      <c r="A1045" s="89" t="s">
        <v>25</v>
      </c>
      <c r="B1045" s="90">
        <v>46133</v>
      </c>
      <c r="C1045" s="91" t="str">
        <f t="shared" si="32"/>
        <v>4月第4周</v>
      </c>
      <c r="D1045" s="89" t="s">
        <v>557</v>
      </c>
      <c r="E1045" s="89" t="str">
        <f t="shared" si="33"/>
        <v>4月第4周--周2</v>
      </c>
      <c r="F1045" s="92" t="s">
        <v>27</v>
      </c>
      <c r="G1045" s="89" t="s">
        <v>63</v>
      </c>
      <c r="H1045" s="92" t="str">
        <f>_xlfn.XLOOKUP(O1045,匹配表1065!T:T,匹配表1065!W:W)</f>
        <v>盐城市</v>
      </c>
      <c r="I1045" s="89" t="str">
        <f>_xlfn.XLOOKUP(O1045,匹配表1065!T:T,匹配表1065!X:X)</f>
        <v>PME2042</v>
      </c>
      <c r="J1045" s="92" t="s">
        <v>74</v>
      </c>
      <c r="K1045" s="89" cm="1">
        <f ca="1" t="array" ref="K1045:L1045">_xlfn.XLOOKUP(J1045,匹配表1065!Y:Y,匹配表1065!AA:AB)</f>
        <v>7</v>
      </c>
      <c r="L1045" s="89" t="str">
        <v>3个月以上</v>
      </c>
      <c r="M1045" s="92" t="s">
        <v>35</v>
      </c>
      <c r="N1045" s="92">
        <v>1</v>
      </c>
      <c r="O1045" s="93" t="str">
        <f>_xlfn.XLOOKUP(P1045,匹配表1065!U:U,匹配表1065!T:T)</f>
        <v>HO00016743</v>
      </c>
      <c r="P1045" s="89" t="s">
        <v>510</v>
      </c>
      <c r="Q1045" s="89" t="s">
        <v>511</v>
      </c>
      <c r="R1045" s="89" t="str">
        <f>_xlfn.XLOOKUP(Q1045,匹配表1065!L:L,匹配表1065!O:O)</f>
        <v>A</v>
      </c>
      <c r="S1045" s="93" t="str">
        <f>IFERROR(_xlfn.XLOOKUP(Q1045,匹配表1065!AI:AI,匹配表1065!AJ:AJ),"绿标")</f>
        <v>绿标</v>
      </c>
      <c r="T1045" s="93" t="str" cm="1">
        <f t="array" ref="T1045:U1045">_xlfn.XLOOKUP(Q1045,匹配表1065!L:L,匹配表1065!M:N)</f>
        <v>头痛</v>
      </c>
      <c r="U1045" s="94" t="str">
        <v>神经内科</v>
      </c>
      <c r="V1045" s="95" t="s">
        <v>42</v>
      </c>
      <c r="W1045" s="93">
        <f>_xlfn.XLOOKUP(M1045,匹配表1065!D:D,匹配表1065!F:F)*N1045</f>
        <v>4</v>
      </c>
    </row>
    <row r="1046" customHeight="1" spans="1:23">
      <c r="A1046" s="89" t="s">
        <v>25</v>
      </c>
      <c r="B1046" s="90">
        <v>46133</v>
      </c>
      <c r="C1046" s="91" t="str">
        <f t="shared" si="32"/>
        <v>4月第4周</v>
      </c>
      <c r="D1046" s="89" t="s">
        <v>557</v>
      </c>
      <c r="E1046" s="89" t="str">
        <f t="shared" si="33"/>
        <v>4月第4周--周2</v>
      </c>
      <c r="F1046" s="92" t="s">
        <v>27</v>
      </c>
      <c r="G1046" s="89" t="s">
        <v>63</v>
      </c>
      <c r="H1046" s="92" t="str">
        <f>_xlfn.XLOOKUP(O1046,匹配表1065!T:T,匹配表1065!W:W)</f>
        <v>徐州市</v>
      </c>
      <c r="I1046" s="89" t="str">
        <f>_xlfn.XLOOKUP(O1046,匹配表1065!T:T,匹配表1065!X:X)</f>
        <v>PME2008</v>
      </c>
      <c r="J1046" s="92" t="s">
        <v>81</v>
      </c>
      <c r="K1046" s="89" cm="1">
        <f ca="1" t="array" ref="K1046:L1046">_xlfn.XLOOKUP(J1046,匹配表1065!Y:Y,匹配表1065!AA:AB)</f>
        <v>19</v>
      </c>
      <c r="L1046" s="89" t="str">
        <v>3个月以上</v>
      </c>
      <c r="M1046" s="92" t="s">
        <v>30</v>
      </c>
      <c r="N1046" s="92">
        <v>1</v>
      </c>
      <c r="O1046" s="93" t="str">
        <f>_xlfn.XLOOKUP(P1046,匹配表1065!U:U,匹配表1065!T:T)</f>
        <v>HO00000989</v>
      </c>
      <c r="P1046" s="89" t="s">
        <v>214</v>
      </c>
      <c r="Q1046" s="89" t="s">
        <v>215</v>
      </c>
      <c r="R1046" s="89" t="str">
        <f>_xlfn.XLOOKUP(Q1046,匹配表1065!L:L,匹配表1065!O:O)</f>
        <v>A</v>
      </c>
      <c r="S1046" s="93" t="str">
        <f>IFERROR(_xlfn.XLOOKUP(Q1046,匹配表1065!AI:AI,匹配表1065!AJ:AJ),"绿标")</f>
        <v>红标</v>
      </c>
      <c r="T1046" s="93" t="str" cm="1">
        <f t="array" ref="T1046:U1046">_xlfn.XLOOKUP(Q1046,匹配表1065!L:L,匹配表1065!M:N)</f>
        <v>头痛</v>
      </c>
      <c r="U1046" s="94" t="str">
        <v>神经内科</v>
      </c>
      <c r="V1046" s="95" t="s">
        <v>33</v>
      </c>
      <c r="W1046" s="93">
        <f>_xlfn.XLOOKUP(M1046,匹配表1065!D:D,匹配表1065!F:F)*N1046</f>
        <v>12</v>
      </c>
    </row>
    <row r="1047" customHeight="1" spans="1:23">
      <c r="A1047" s="89" t="s">
        <v>25</v>
      </c>
      <c r="B1047" s="90">
        <v>46133</v>
      </c>
      <c r="C1047" s="91" t="str">
        <f t="shared" si="32"/>
        <v>4月第4周</v>
      </c>
      <c r="D1047" s="89" t="s">
        <v>557</v>
      </c>
      <c r="E1047" s="89" t="str">
        <f t="shared" si="33"/>
        <v>4月第4周--周2</v>
      </c>
      <c r="F1047" s="92" t="s">
        <v>27</v>
      </c>
      <c r="G1047" s="89" t="s">
        <v>63</v>
      </c>
      <c r="H1047" s="92" t="str">
        <f>_xlfn.XLOOKUP(O1047,匹配表1065!T:T,匹配表1065!W:W)</f>
        <v>南京市</v>
      </c>
      <c r="I1047" s="89" t="str">
        <f>_xlfn.XLOOKUP(O1047,匹配表1065!T:T,匹配表1065!X:X)</f>
        <v>PME2001</v>
      </c>
      <c r="J1047" s="92" t="s">
        <v>77</v>
      </c>
      <c r="K1047" s="89" cm="1">
        <f ca="1" t="array" ref="K1047:L1047">_xlfn.XLOOKUP(J1047,匹配表1065!Y:Y,匹配表1065!AA:AB)</f>
        <v>8</v>
      </c>
      <c r="L1047" s="89" t="str">
        <v>3个月以上</v>
      </c>
      <c r="M1047" s="92" t="s">
        <v>30</v>
      </c>
      <c r="N1047" s="92">
        <v>1</v>
      </c>
      <c r="O1047" s="93" t="str">
        <f>_xlfn.XLOOKUP(P1047,匹配表1065!U:U,匹配表1065!T:T)</f>
        <v>HO00000958</v>
      </c>
      <c r="P1047" s="89" t="s">
        <v>65</v>
      </c>
      <c r="Q1047" s="89" t="s">
        <v>78</v>
      </c>
      <c r="R1047" s="89" t="str">
        <f>_xlfn.XLOOKUP(Q1047,匹配表1065!L:L,匹配表1065!O:O)</f>
        <v>C</v>
      </c>
      <c r="S1047" s="93" t="str">
        <f>IFERROR(_xlfn.XLOOKUP(Q1047,匹配表1065!AI:AI,匹配表1065!AJ:AJ),"绿标")</f>
        <v>绿标</v>
      </c>
      <c r="T1047" s="93" t="str" cm="1">
        <f t="array" ref="T1047:U1047">_xlfn.XLOOKUP(Q1047,匹配表1065!L:L,匹配表1065!M:N)</f>
        <v>眩晕</v>
      </c>
      <c r="U1047" s="94" t="str">
        <v>神经内科</v>
      </c>
      <c r="V1047" s="95" t="s">
        <v>70</v>
      </c>
      <c r="W1047" s="93">
        <f>_xlfn.XLOOKUP(M1047,匹配表1065!D:D,匹配表1065!F:F)*N1047</f>
        <v>12</v>
      </c>
    </row>
    <row r="1048" customHeight="1" spans="1:23">
      <c r="A1048" s="89" t="s">
        <v>25</v>
      </c>
      <c r="B1048" s="90">
        <v>46133</v>
      </c>
      <c r="C1048" s="91" t="str">
        <f t="shared" si="32"/>
        <v>4月第4周</v>
      </c>
      <c r="D1048" s="89" t="s">
        <v>557</v>
      </c>
      <c r="E1048" s="89" t="str">
        <f t="shared" si="33"/>
        <v>4月第4周--周2</v>
      </c>
      <c r="F1048" s="92" t="s">
        <v>27</v>
      </c>
      <c r="G1048" s="89" t="s">
        <v>63</v>
      </c>
      <c r="H1048" s="92" t="str">
        <f>_xlfn.XLOOKUP(O1048,匹配表1065!T:T,匹配表1065!W:W)</f>
        <v>南京市</v>
      </c>
      <c r="I1048" s="89" t="str">
        <f>_xlfn.XLOOKUP(O1048,匹配表1065!T:T,匹配表1065!X:X)</f>
        <v>PME2002</v>
      </c>
      <c r="J1048" s="92" t="s">
        <v>84</v>
      </c>
      <c r="K1048" s="89" cm="1">
        <f ca="1" t="array" ref="K1048:L1048">_xlfn.XLOOKUP(J1048,匹配表1065!Y:Y,匹配表1065!AA:AB)</f>
        <v>31</v>
      </c>
      <c r="L1048" s="89" t="str">
        <v>3个月以上</v>
      </c>
      <c r="M1048" s="92" t="s">
        <v>30</v>
      </c>
      <c r="N1048" s="92">
        <v>1</v>
      </c>
      <c r="O1048" s="93" t="str">
        <f>_xlfn.XLOOKUP(P1048,匹配表1065!U:U,匹配表1065!T:T)</f>
        <v>HO00000964</v>
      </c>
      <c r="P1048" s="89" t="s">
        <v>90</v>
      </c>
      <c r="Q1048" s="89" t="s">
        <v>281</v>
      </c>
      <c r="R1048" s="89" t="str">
        <f>_xlfn.XLOOKUP(Q1048,匹配表1065!L:L,匹配表1065!O:O)</f>
        <v>A</v>
      </c>
      <c r="S1048" s="93" t="str">
        <f>IFERROR(_xlfn.XLOOKUP(Q1048,匹配表1065!AI:AI,匹配表1065!AJ:AJ),"绿标")</f>
        <v>红标</v>
      </c>
      <c r="T1048" s="93" t="str" cm="1">
        <f t="array" ref="T1048:U1048">_xlfn.XLOOKUP(Q1048,匹配表1065!L:L,匹配表1065!M:N)</f>
        <v>头痛</v>
      </c>
      <c r="U1048" s="94" t="str">
        <v>神经内科</v>
      </c>
      <c r="V1048" s="95" t="s">
        <v>58</v>
      </c>
      <c r="W1048" s="93">
        <f>_xlfn.XLOOKUP(M1048,匹配表1065!D:D,匹配表1065!F:F)*N1048</f>
        <v>12</v>
      </c>
    </row>
    <row r="1049" customHeight="1" spans="1:23">
      <c r="A1049" s="89" t="s">
        <v>25</v>
      </c>
      <c r="B1049" s="90">
        <v>46133</v>
      </c>
      <c r="C1049" s="91" t="str">
        <f t="shared" si="32"/>
        <v>4月第4周</v>
      </c>
      <c r="D1049" s="89" t="s">
        <v>557</v>
      </c>
      <c r="E1049" s="89" t="str">
        <f t="shared" si="33"/>
        <v>4月第4周--周2</v>
      </c>
      <c r="F1049" s="92" t="s">
        <v>27</v>
      </c>
      <c r="G1049" s="89" t="s">
        <v>63</v>
      </c>
      <c r="H1049" s="92" t="str">
        <f>_xlfn.XLOOKUP(O1049,匹配表1065!T:T,匹配表1065!W:W)</f>
        <v>南京市</v>
      </c>
      <c r="I1049" s="89" t="str">
        <f>_xlfn.XLOOKUP(O1049,匹配表1065!T:T,匹配表1065!X:X)</f>
        <v>PME2002</v>
      </c>
      <c r="J1049" s="92" t="s">
        <v>410</v>
      </c>
      <c r="K1049" s="89" cm="1">
        <f ca="1" t="array" ref="K1049:L1049">_xlfn.XLOOKUP(J1049,匹配表1065!Y:Y,匹配表1065!AA:AB)</f>
        <v>1</v>
      </c>
      <c r="L1049" s="89" t="str">
        <v>3个月以内</v>
      </c>
      <c r="M1049" s="92" t="s">
        <v>55</v>
      </c>
      <c r="N1049" s="92">
        <v>1</v>
      </c>
      <c r="O1049" s="93" t="str">
        <f>_xlfn.XLOOKUP(P1049,匹配表1065!U:U,匹配表1065!T:T)</f>
        <v>HO00000964</v>
      </c>
      <c r="P1049" s="89" t="s">
        <v>90</v>
      </c>
      <c r="Q1049" s="89" t="s">
        <v>213</v>
      </c>
      <c r="R1049" s="89" t="str">
        <f>_xlfn.XLOOKUP(Q1049,匹配表1065!L:L,匹配表1065!O:O)</f>
        <v>A</v>
      </c>
      <c r="S1049" s="93" t="str">
        <f>IFERROR(_xlfn.XLOOKUP(Q1049,匹配表1065!AI:AI,匹配表1065!AJ:AJ),"绿标")</f>
        <v>红标</v>
      </c>
      <c r="T1049" s="93" t="str" cm="1">
        <f t="array" ref="T1049:U1049">_xlfn.XLOOKUP(Q1049,匹配表1065!L:L,匹配表1065!M:N)</f>
        <v>头痛</v>
      </c>
      <c r="U1049" s="94" t="str">
        <v>神经内科</v>
      </c>
      <c r="V1049" s="95" t="s">
        <v>33</v>
      </c>
      <c r="W1049" s="93">
        <f>_xlfn.XLOOKUP(M1049,匹配表1065!D:D,匹配表1065!F:F)*N1049</f>
        <v>8</v>
      </c>
    </row>
    <row r="1050" customHeight="1" spans="1:23">
      <c r="A1050" s="89" t="s">
        <v>25</v>
      </c>
      <c r="B1050" s="90">
        <v>46133</v>
      </c>
      <c r="C1050" s="91" t="str">
        <f t="shared" si="32"/>
        <v>4月第4周</v>
      </c>
      <c r="D1050" s="89" t="s">
        <v>557</v>
      </c>
      <c r="E1050" s="89" t="str">
        <f t="shared" si="33"/>
        <v>4月第4周--周2</v>
      </c>
      <c r="F1050" s="92" t="s">
        <v>27</v>
      </c>
      <c r="G1050" s="89" t="s">
        <v>63</v>
      </c>
      <c r="H1050" s="92" t="str">
        <f>_xlfn.XLOOKUP(O1050,匹配表1065!T:T,匹配表1065!W:W)</f>
        <v>南京市</v>
      </c>
      <c r="I1050" s="89" t="str">
        <f>_xlfn.XLOOKUP(O1050,匹配表1065!T:T,匹配表1065!X:X)</f>
        <v>PME2002</v>
      </c>
      <c r="J1050" s="92" t="s">
        <v>84</v>
      </c>
      <c r="K1050" s="89" cm="1">
        <f ca="1" t="array" ref="K1050:L1050">_xlfn.XLOOKUP(J1050,匹配表1065!Y:Y,匹配表1065!AA:AB)</f>
        <v>31</v>
      </c>
      <c r="L1050" s="89" t="str">
        <v>3个月以上</v>
      </c>
      <c r="M1050" s="92" t="s">
        <v>35</v>
      </c>
      <c r="N1050" s="92">
        <v>1</v>
      </c>
      <c r="O1050" s="93" t="str">
        <f>_xlfn.XLOOKUP(P1050,匹配表1065!U:U,匹配表1065!T:T)</f>
        <v>HO00000964</v>
      </c>
      <c r="P1050" s="89" t="s">
        <v>90</v>
      </c>
      <c r="Q1050" s="89" t="s">
        <v>283</v>
      </c>
      <c r="R1050" s="89" t="str">
        <f>_xlfn.XLOOKUP(Q1050,匹配表1065!L:L,匹配表1065!O:O)</f>
        <v>D</v>
      </c>
      <c r="S1050" s="93" t="str">
        <f>IFERROR(_xlfn.XLOOKUP(Q1050,匹配表1065!AI:AI,匹配表1065!AJ:AJ),"绿标")</f>
        <v>红标</v>
      </c>
      <c r="T1050" s="93" t="str" cm="1">
        <f t="array" ref="T1050:U1050">_xlfn.XLOOKUP(Q1050,匹配表1065!L:L,匹配表1065!M:N)</f>
        <v>疼痛</v>
      </c>
      <c r="U1050" s="94" t="str">
        <v>疼痛科</v>
      </c>
      <c r="V1050" s="95" t="s">
        <v>58</v>
      </c>
      <c r="W1050" s="93">
        <f>_xlfn.XLOOKUP(M1050,匹配表1065!D:D,匹配表1065!F:F)*N1050</f>
        <v>4</v>
      </c>
    </row>
    <row r="1051" customHeight="1" spans="1:23">
      <c r="A1051" s="89" t="s">
        <v>25</v>
      </c>
      <c r="B1051" s="90">
        <v>46133</v>
      </c>
      <c r="C1051" s="91" t="str">
        <f t="shared" si="32"/>
        <v>4月第4周</v>
      </c>
      <c r="D1051" s="89" t="s">
        <v>557</v>
      </c>
      <c r="E1051" s="89" t="str">
        <f t="shared" si="33"/>
        <v>4月第4周--周2</v>
      </c>
      <c r="F1051" s="92" t="s">
        <v>27</v>
      </c>
      <c r="G1051" s="89" t="s">
        <v>63</v>
      </c>
      <c r="H1051" s="92" t="str">
        <f>_xlfn.XLOOKUP(O1051,匹配表1065!T:T,匹配表1065!W:W)</f>
        <v>南京市</v>
      </c>
      <c r="I1051" s="89" t="str">
        <f>_xlfn.XLOOKUP(O1051,匹配表1065!T:T,匹配表1065!X:X)</f>
        <v>PME2002</v>
      </c>
      <c r="J1051" s="92" t="s">
        <v>84</v>
      </c>
      <c r="K1051" s="89" cm="1">
        <f ca="1" t="array" ref="K1051:L1051">_xlfn.XLOOKUP(J1051,匹配表1065!Y:Y,匹配表1065!AA:AB)</f>
        <v>31</v>
      </c>
      <c r="L1051" s="89" t="str">
        <v>3个月以上</v>
      </c>
      <c r="M1051" s="92" t="s">
        <v>30</v>
      </c>
      <c r="N1051" s="92">
        <v>1</v>
      </c>
      <c r="O1051" s="93" t="str">
        <f>_xlfn.XLOOKUP(P1051,匹配表1065!U:U,匹配表1065!T:T)</f>
        <v>HO00039936</v>
      </c>
      <c r="P1051" s="89" t="s">
        <v>87</v>
      </c>
      <c r="Q1051" s="89" t="s">
        <v>403</v>
      </c>
      <c r="R1051" s="89" t="str">
        <f>_xlfn.XLOOKUP(Q1051,匹配表1065!L:L,匹配表1065!O:O)</f>
        <v>C</v>
      </c>
      <c r="S1051" s="93" t="str">
        <f>IFERROR(_xlfn.XLOOKUP(Q1051,匹配表1065!AI:AI,匹配表1065!AJ:AJ),"绿标")</f>
        <v>绿标</v>
      </c>
      <c r="T1051" s="93" t="str" cm="1">
        <f t="array" ref="T1051:U1051">_xlfn.XLOOKUP(Q1051,匹配表1065!L:L,匹配表1065!M:N)</f>
        <v>眩晕</v>
      </c>
      <c r="U1051" s="94" t="str">
        <v>耳鼻喉科</v>
      </c>
      <c r="V1051" s="95" t="s">
        <v>70</v>
      </c>
      <c r="W1051" s="93">
        <f>_xlfn.XLOOKUP(M1051,匹配表1065!D:D,匹配表1065!F:F)*N1051</f>
        <v>12</v>
      </c>
    </row>
    <row r="1052" customHeight="1" spans="1:23">
      <c r="A1052" s="89" t="s">
        <v>25</v>
      </c>
      <c r="B1052" s="90">
        <v>46133</v>
      </c>
      <c r="C1052" s="91" t="str">
        <f t="shared" si="32"/>
        <v>4月第4周</v>
      </c>
      <c r="D1052" s="89" t="s">
        <v>557</v>
      </c>
      <c r="E1052" s="89" t="str">
        <f t="shared" si="33"/>
        <v>4月第4周--周2</v>
      </c>
      <c r="F1052" s="92" t="s">
        <v>27</v>
      </c>
      <c r="G1052" s="89" t="s">
        <v>63</v>
      </c>
      <c r="H1052" s="92" t="str">
        <f>_xlfn.XLOOKUP(O1052,匹配表1065!T:T,匹配表1065!W:W)</f>
        <v>南京市</v>
      </c>
      <c r="I1052" s="89" t="str">
        <f>_xlfn.XLOOKUP(O1052,匹配表1065!T:T,匹配表1065!X:X)</f>
        <v>PME2002</v>
      </c>
      <c r="J1052" s="92" t="s">
        <v>84</v>
      </c>
      <c r="K1052" s="89" cm="1">
        <f ca="1" t="array" ref="K1052:L1052">_xlfn.XLOOKUP(J1052,匹配表1065!Y:Y,匹配表1065!AA:AB)</f>
        <v>31</v>
      </c>
      <c r="L1052" s="89" t="str">
        <v>3个月以上</v>
      </c>
      <c r="M1052" s="92" t="s">
        <v>35</v>
      </c>
      <c r="N1052" s="92">
        <v>1</v>
      </c>
      <c r="O1052" s="93" t="str">
        <f>_xlfn.XLOOKUP(P1052,匹配表1065!U:U,匹配表1065!T:T)</f>
        <v>HO00039936</v>
      </c>
      <c r="P1052" s="89" t="s">
        <v>87</v>
      </c>
      <c r="Q1052" s="89" t="s">
        <v>282</v>
      </c>
      <c r="R1052" s="89" t="str">
        <f>_xlfn.XLOOKUP(Q1052,匹配表1065!L:L,匹配表1065!O:O)</f>
        <v>B</v>
      </c>
      <c r="S1052" s="93" t="str">
        <f>IFERROR(_xlfn.XLOOKUP(Q1052,匹配表1065!AI:AI,匹配表1065!AJ:AJ),"绿标")</f>
        <v>红标</v>
      </c>
      <c r="T1052" s="93" t="str" cm="1">
        <f t="array" ref="T1052:U1052">_xlfn.XLOOKUP(Q1052,匹配表1065!L:L,匹配表1065!M:N)</f>
        <v>癫痫</v>
      </c>
      <c r="U1052" s="94" t="str">
        <v>神经内科</v>
      </c>
      <c r="V1052" s="95" t="s">
        <v>58</v>
      </c>
      <c r="W1052" s="93">
        <f>_xlfn.XLOOKUP(M1052,匹配表1065!D:D,匹配表1065!F:F)*N1052</f>
        <v>4</v>
      </c>
    </row>
    <row r="1053" customHeight="1" spans="1:23">
      <c r="A1053" s="89" t="s">
        <v>25</v>
      </c>
      <c r="B1053" s="90">
        <v>46133</v>
      </c>
      <c r="C1053" s="91" t="str">
        <f t="shared" si="32"/>
        <v>4月第4周</v>
      </c>
      <c r="D1053" s="89" t="s">
        <v>557</v>
      </c>
      <c r="E1053" s="89" t="str">
        <f t="shared" si="33"/>
        <v>4月第4周--周2</v>
      </c>
      <c r="F1053" s="92" t="s">
        <v>27</v>
      </c>
      <c r="G1053" s="89" t="s">
        <v>63</v>
      </c>
      <c r="H1053" s="92" t="str">
        <f>_xlfn.XLOOKUP(O1053,匹配表1065!T:T,匹配表1065!W:W)</f>
        <v>南京市</v>
      </c>
      <c r="I1053" s="89" t="str">
        <f>_xlfn.XLOOKUP(O1053,匹配表1065!T:T,匹配表1065!X:X)</f>
        <v>PME2002</v>
      </c>
      <c r="J1053" s="92" t="s">
        <v>84</v>
      </c>
      <c r="K1053" s="89" cm="1">
        <f ca="1" t="array" ref="K1053:L1053">_xlfn.XLOOKUP(J1053,匹配表1065!Y:Y,匹配表1065!AA:AB)</f>
        <v>31</v>
      </c>
      <c r="L1053" s="89" t="str">
        <v>3个月以上</v>
      </c>
      <c r="M1053" s="92" t="s">
        <v>35</v>
      </c>
      <c r="N1053" s="92">
        <v>1</v>
      </c>
      <c r="O1053" s="93" t="str">
        <f>_xlfn.XLOOKUP(P1053,匹配表1065!U:U,匹配表1065!T:T)</f>
        <v>HO00111156</v>
      </c>
      <c r="P1053" s="89" t="s">
        <v>85</v>
      </c>
      <c r="Q1053" s="89" t="s">
        <v>86</v>
      </c>
      <c r="R1053" s="89" t="str">
        <f>_xlfn.XLOOKUP(Q1053,匹配表1065!L:L,匹配表1065!O:O)</f>
        <v>D</v>
      </c>
      <c r="S1053" s="93" t="str">
        <f>IFERROR(_xlfn.XLOOKUP(Q1053,匹配表1065!AI:AI,匹配表1065!AJ:AJ),"绿标")</f>
        <v>红标</v>
      </c>
      <c r="T1053" s="93" t="str" cm="1">
        <f t="array" ref="T1053:U1053">_xlfn.XLOOKUP(Q1053,匹配表1065!L:L,匹配表1065!M:N)</f>
        <v>头痛</v>
      </c>
      <c r="U1053" s="94" t="str">
        <v>神经内科</v>
      </c>
      <c r="V1053" s="95" t="s">
        <v>58</v>
      </c>
      <c r="W1053" s="93">
        <f>_xlfn.XLOOKUP(M1053,匹配表1065!D:D,匹配表1065!F:F)*N1053</f>
        <v>4</v>
      </c>
    </row>
    <row r="1054" customHeight="1" spans="1:23">
      <c r="A1054" s="89" t="s">
        <v>25</v>
      </c>
      <c r="B1054" s="90">
        <v>46133</v>
      </c>
      <c r="C1054" s="91" t="str">
        <f t="shared" si="32"/>
        <v>4月第4周</v>
      </c>
      <c r="D1054" s="89" t="s">
        <v>557</v>
      </c>
      <c r="E1054" s="89" t="str">
        <f t="shared" si="33"/>
        <v>4月第4周--周2</v>
      </c>
      <c r="F1054" s="92" t="s">
        <v>27</v>
      </c>
      <c r="G1054" s="92" t="s">
        <v>92</v>
      </c>
      <c r="H1054" s="92" t="str">
        <f>_xlfn.XLOOKUP(O1054,匹配表1065!T:T,匹配表1065!W:W)</f>
        <v>合肥市</v>
      </c>
      <c r="I1054" s="89" t="str">
        <f>_xlfn.XLOOKUP(O1054,匹配表1065!T:T,匹配表1065!X:X)</f>
        <v>PME2048</v>
      </c>
      <c r="J1054" s="92" t="s">
        <v>547</v>
      </c>
      <c r="K1054" s="89" cm="1">
        <f ca="1" t="array" ref="K1054:L1054">_xlfn.XLOOKUP(J1054,匹配表1065!Y:Y,匹配表1065!AA:AB)</f>
        <v>4</v>
      </c>
      <c r="L1054" s="89" t="str">
        <v>3个月以上</v>
      </c>
      <c r="M1054" s="92" t="s">
        <v>35</v>
      </c>
      <c r="N1054" s="92">
        <v>1</v>
      </c>
      <c r="O1054" s="93" t="str">
        <f>_xlfn.XLOOKUP(P1054,匹配表1065!U:U,匹配表1065!T:T)</f>
        <v>HO00002956</v>
      </c>
      <c r="P1054" s="89" t="s">
        <v>285</v>
      </c>
      <c r="Q1054" s="89" t="s">
        <v>578</v>
      </c>
      <c r="R1054" s="89" t="str">
        <f>_xlfn.XLOOKUP(Q1054,匹配表1065!L:L,匹配表1065!O:O)</f>
        <v>B</v>
      </c>
      <c r="S1054" s="93" t="str">
        <f>IFERROR(_xlfn.XLOOKUP(Q1054,匹配表1065!AI:AI,匹配表1065!AJ:AJ),"绿标")</f>
        <v>黑标</v>
      </c>
      <c r="T1054" s="93" t="str" cm="1">
        <f t="array" ref="T1054:U1054">_xlfn.XLOOKUP(Q1054,匹配表1065!L:L,匹配表1065!M:N)</f>
        <v>脑血管</v>
      </c>
      <c r="U1054" s="94" t="str">
        <v>神经内科</v>
      </c>
      <c r="V1054" s="95" t="s">
        <v>33</v>
      </c>
      <c r="W1054" s="93">
        <f>_xlfn.XLOOKUP(M1054,匹配表1065!D:D,匹配表1065!F:F)*N1054</f>
        <v>4</v>
      </c>
    </row>
    <row r="1055" customHeight="1" spans="1:23">
      <c r="A1055" s="89" t="s">
        <v>25</v>
      </c>
      <c r="B1055" s="90">
        <v>46133</v>
      </c>
      <c r="C1055" s="91" t="str">
        <f t="shared" si="32"/>
        <v>4月第4周</v>
      </c>
      <c r="D1055" s="89" t="s">
        <v>557</v>
      </c>
      <c r="E1055" s="89" t="str">
        <f t="shared" si="33"/>
        <v>4月第4周--周2</v>
      </c>
      <c r="F1055" s="92" t="s">
        <v>27</v>
      </c>
      <c r="G1055" s="92" t="s">
        <v>92</v>
      </c>
      <c r="H1055" s="92" t="str">
        <f>_xlfn.XLOOKUP(O1055,匹配表1065!T:T,匹配表1065!W:W)</f>
        <v>合肥市</v>
      </c>
      <c r="I1055" s="89" t="str">
        <f>_xlfn.XLOOKUP(O1055,匹配表1065!T:T,匹配表1065!X:X)</f>
        <v>PME2007</v>
      </c>
      <c r="J1055" s="92" t="s">
        <v>93</v>
      </c>
      <c r="K1055" s="89" cm="1">
        <f ca="1" t="array" ref="K1055:L1055">_xlfn.XLOOKUP(J1055,匹配表1065!Y:Y,匹配表1065!AA:AB)</f>
        <v>9</v>
      </c>
      <c r="L1055" s="89" t="str">
        <v>3个月以上</v>
      </c>
      <c r="M1055" s="92" t="s">
        <v>35</v>
      </c>
      <c r="N1055" s="92">
        <v>1</v>
      </c>
      <c r="O1055" s="93" t="str">
        <f>_xlfn.XLOOKUP(P1055,匹配表1065!U:U,匹配表1065!T:T)</f>
        <v>HO00000001</v>
      </c>
      <c r="P1055" s="89" t="s">
        <v>94</v>
      </c>
      <c r="Q1055" s="89" t="s">
        <v>579</v>
      </c>
      <c r="R1055" s="89" t="str">
        <f>_xlfn.XLOOKUP(Q1055,匹配表1065!L:L,匹配表1065!O:O)</f>
        <v>D</v>
      </c>
      <c r="S1055" s="93" t="str">
        <f>IFERROR(_xlfn.XLOOKUP(Q1055,匹配表1065!AI:AI,匹配表1065!AJ:AJ),"绿标")</f>
        <v>绿标</v>
      </c>
      <c r="T1055" s="93" t="str" cm="1">
        <f t="array" ref="T1055:U1055">_xlfn.XLOOKUP(Q1055,匹配表1065!L:L,匹配表1065!M:N)</f>
        <v>抑郁焦虑</v>
      </c>
      <c r="U1055" s="94" t="str">
        <v>神经内科</v>
      </c>
      <c r="V1055" s="95" t="s">
        <v>58</v>
      </c>
      <c r="W1055" s="93">
        <f>_xlfn.XLOOKUP(M1055,匹配表1065!D:D,匹配表1065!F:F)*N1055</f>
        <v>4</v>
      </c>
    </row>
    <row r="1056" customHeight="1" spans="1:23">
      <c r="A1056" s="89" t="s">
        <v>25</v>
      </c>
      <c r="B1056" s="90">
        <v>46133</v>
      </c>
      <c r="C1056" s="91" t="str">
        <f t="shared" si="32"/>
        <v>4月第4周</v>
      </c>
      <c r="D1056" s="89" t="s">
        <v>557</v>
      </c>
      <c r="E1056" s="89" t="str">
        <f t="shared" si="33"/>
        <v>4月第4周--周2</v>
      </c>
      <c r="F1056" s="92" t="s">
        <v>27</v>
      </c>
      <c r="G1056" s="92" t="s">
        <v>92</v>
      </c>
      <c r="H1056" s="92" t="str">
        <f>_xlfn.XLOOKUP(O1056,匹配表1065!T:T,匹配表1065!W:W)</f>
        <v>合肥市</v>
      </c>
      <c r="I1056" s="89" t="str">
        <f>_xlfn.XLOOKUP(O1056,匹配表1065!T:T,匹配表1065!X:X)</f>
        <v>PME2007</v>
      </c>
      <c r="J1056" s="92" t="s">
        <v>93</v>
      </c>
      <c r="K1056" s="89" cm="1">
        <f ca="1" t="array" ref="K1056:L1056">_xlfn.XLOOKUP(J1056,匹配表1065!Y:Y,匹配表1065!AA:AB)</f>
        <v>9</v>
      </c>
      <c r="L1056" s="89" t="str">
        <v>3个月以上</v>
      </c>
      <c r="M1056" s="92" t="s">
        <v>55</v>
      </c>
      <c r="N1056" s="92">
        <v>1</v>
      </c>
      <c r="O1056" s="93" t="str">
        <f>_xlfn.XLOOKUP(P1056,匹配表1065!U:U,匹配表1065!T:T)</f>
        <v>HO00000001</v>
      </c>
      <c r="P1056" s="89" t="s">
        <v>94</v>
      </c>
      <c r="Q1056" s="89" t="s">
        <v>433</v>
      </c>
      <c r="R1056" s="89" t="str">
        <f>_xlfn.XLOOKUP(Q1056,匹配表1065!L:L,匹配表1065!O:O)</f>
        <v>A</v>
      </c>
      <c r="S1056" s="93" t="str">
        <f>IFERROR(_xlfn.XLOOKUP(Q1056,匹配表1065!AI:AI,匹配表1065!AJ:AJ),"绿标")</f>
        <v>绿标</v>
      </c>
      <c r="T1056" s="93" t="str" cm="1">
        <f t="array" ref="T1056:U1056">_xlfn.XLOOKUP(Q1056,匹配表1065!L:L,匹配表1065!M:N)</f>
        <v>头痛</v>
      </c>
      <c r="U1056" s="94" t="str">
        <v>神经内科</v>
      </c>
      <c r="V1056" s="95" t="s">
        <v>33</v>
      </c>
      <c r="W1056" s="93">
        <f>_xlfn.XLOOKUP(M1056,匹配表1065!D:D,匹配表1065!F:F)*N1056</f>
        <v>8</v>
      </c>
    </row>
    <row r="1057" customHeight="1" spans="1:23">
      <c r="A1057" s="89" t="s">
        <v>25</v>
      </c>
      <c r="B1057" s="90">
        <v>46133</v>
      </c>
      <c r="C1057" s="91" t="str">
        <f t="shared" si="32"/>
        <v>4月第4周</v>
      </c>
      <c r="D1057" s="89" t="s">
        <v>557</v>
      </c>
      <c r="E1057" s="89" t="str">
        <f t="shared" si="33"/>
        <v>4月第4周--周2</v>
      </c>
      <c r="F1057" s="92" t="s">
        <v>27</v>
      </c>
      <c r="G1057" s="92" t="s">
        <v>92</v>
      </c>
      <c r="H1057" s="92" t="str">
        <f>_xlfn.XLOOKUP(O1057,匹配表1065!T:T,匹配表1065!W:W)</f>
        <v>合肥市</v>
      </c>
      <c r="I1057" s="89" t="str">
        <f>_xlfn.XLOOKUP(O1057,匹配表1065!T:T,匹配表1065!X:X)</f>
        <v>PME2047</v>
      </c>
      <c r="J1057" s="92" t="s">
        <v>97</v>
      </c>
      <c r="K1057" s="89" cm="1">
        <f ca="1" t="array" ref="K1057:L1057">_xlfn.XLOOKUP(J1057,匹配表1065!Y:Y,匹配表1065!AA:AB)</f>
        <v>2</v>
      </c>
      <c r="L1057" s="89" t="str">
        <v>3个月以内</v>
      </c>
      <c r="M1057" s="92" t="s">
        <v>55</v>
      </c>
      <c r="N1057" s="92">
        <v>1</v>
      </c>
      <c r="O1057" s="93" t="str">
        <f>_xlfn.XLOOKUP(P1057,匹配表1065!U:U,匹配表1065!T:T)</f>
        <v>HO00000005</v>
      </c>
      <c r="P1057" s="89" t="s">
        <v>98</v>
      </c>
      <c r="Q1057" s="89" t="s">
        <v>208</v>
      </c>
      <c r="R1057" s="89" t="str">
        <f>_xlfn.XLOOKUP(Q1057,匹配表1065!L:L,匹配表1065!O:O)</f>
        <v>A</v>
      </c>
      <c r="S1057" s="93" t="str">
        <f>IFERROR(_xlfn.XLOOKUP(Q1057,匹配表1065!AI:AI,匹配表1065!AJ:AJ),"绿标")</f>
        <v>黑标</v>
      </c>
      <c r="T1057" s="93" t="str" cm="1">
        <f t="array" ref="T1057:U1057">_xlfn.XLOOKUP(Q1057,匹配表1065!L:L,匹配表1065!M:N)</f>
        <v>头痛</v>
      </c>
      <c r="U1057" s="94" t="str">
        <v>神经内科</v>
      </c>
      <c r="V1057" s="95" t="s">
        <v>58</v>
      </c>
      <c r="W1057" s="93">
        <f>_xlfn.XLOOKUP(M1057,匹配表1065!D:D,匹配表1065!F:F)*N1057</f>
        <v>8</v>
      </c>
    </row>
    <row r="1058" customHeight="1" spans="1:23">
      <c r="A1058" s="89" t="s">
        <v>25</v>
      </c>
      <c r="B1058" s="90">
        <v>46133</v>
      </c>
      <c r="C1058" s="91" t="str">
        <f t="shared" si="32"/>
        <v>4月第4周</v>
      </c>
      <c r="D1058" s="89" t="s">
        <v>557</v>
      </c>
      <c r="E1058" s="89" t="str">
        <f t="shared" si="33"/>
        <v>4月第4周--周2</v>
      </c>
      <c r="F1058" s="92" t="s">
        <v>27</v>
      </c>
      <c r="G1058" s="92" t="s">
        <v>92</v>
      </c>
      <c r="H1058" s="92" t="str">
        <f>_xlfn.XLOOKUP(O1058,匹配表1065!T:T,匹配表1065!W:W)</f>
        <v>合肥市</v>
      </c>
      <c r="I1058" s="89" t="str">
        <f>_xlfn.XLOOKUP(O1058,匹配表1065!T:T,匹配表1065!X:X)</f>
        <v>PME2047</v>
      </c>
      <c r="J1058" s="92" t="s">
        <v>97</v>
      </c>
      <c r="K1058" s="89" cm="1">
        <f ca="1" t="array" ref="K1058:L1058">_xlfn.XLOOKUP(J1058,匹配表1065!Y:Y,匹配表1065!AA:AB)</f>
        <v>2</v>
      </c>
      <c r="L1058" s="89" t="str">
        <v>3个月以内</v>
      </c>
      <c r="M1058" s="92" t="s">
        <v>35</v>
      </c>
      <c r="N1058" s="92">
        <v>1</v>
      </c>
      <c r="O1058" s="93" t="str">
        <f>_xlfn.XLOOKUP(P1058,匹配表1065!U:U,匹配表1065!T:T)</f>
        <v>HO00000005</v>
      </c>
      <c r="P1058" s="89" t="s">
        <v>98</v>
      </c>
      <c r="Q1058" s="89" t="s">
        <v>99</v>
      </c>
      <c r="R1058" s="89" t="str">
        <f>_xlfn.XLOOKUP(Q1058,匹配表1065!L:L,匹配表1065!O:O)</f>
        <v>C</v>
      </c>
      <c r="S1058" s="93" t="str">
        <f>IFERROR(_xlfn.XLOOKUP(Q1058,匹配表1065!AI:AI,匹配表1065!AJ:AJ),"绿标")</f>
        <v>黑标</v>
      </c>
      <c r="T1058" s="93" t="str" cm="1">
        <f t="array" ref="T1058:U1058">_xlfn.XLOOKUP(Q1058,匹配表1065!L:L,匹配表1065!M:N)</f>
        <v>眩晕</v>
      </c>
      <c r="U1058" s="94" t="str">
        <v>耳鼻喉科</v>
      </c>
      <c r="V1058" s="95" t="s">
        <v>100</v>
      </c>
      <c r="W1058" s="93">
        <f>_xlfn.XLOOKUP(M1058,匹配表1065!D:D,匹配表1065!F:F)*N1058</f>
        <v>4</v>
      </c>
    </row>
    <row r="1059" customHeight="1" spans="1:23">
      <c r="A1059" s="89" t="s">
        <v>25</v>
      </c>
      <c r="B1059" s="90">
        <v>46133</v>
      </c>
      <c r="C1059" s="91" t="str">
        <f t="shared" si="32"/>
        <v>4月第4周</v>
      </c>
      <c r="D1059" s="89" t="s">
        <v>557</v>
      </c>
      <c r="E1059" s="89" t="str">
        <f t="shared" si="33"/>
        <v>4月第4周--周2</v>
      </c>
      <c r="F1059" s="92" t="s">
        <v>27</v>
      </c>
      <c r="G1059" s="92" t="s">
        <v>104</v>
      </c>
      <c r="H1059" s="92" t="str">
        <f>_xlfn.XLOOKUP(O1059,匹配表1065!T:T,匹配表1065!W:W)</f>
        <v>济南市</v>
      </c>
      <c r="I1059" s="89" t="str">
        <f>_xlfn.XLOOKUP(O1059,匹配表1065!T:T,匹配表1065!X:X)</f>
        <v>PME2024</v>
      </c>
      <c r="J1059" s="92" t="s">
        <v>125</v>
      </c>
      <c r="K1059" s="89" cm="1">
        <f ca="1" t="array" ref="K1059:L1059">_xlfn.XLOOKUP(J1059,匹配表1065!Y:Y,匹配表1065!AA:AB)</f>
        <v>9</v>
      </c>
      <c r="L1059" s="89" t="str">
        <v>3个月以上</v>
      </c>
      <c r="M1059" s="92" t="s">
        <v>30</v>
      </c>
      <c r="N1059" s="92">
        <v>1</v>
      </c>
      <c r="O1059" s="93" t="str">
        <f>_xlfn.XLOOKUP(P1059,匹配表1065!U:U,匹配表1065!T:T)</f>
        <v>HO00001404</v>
      </c>
      <c r="P1059" s="89" t="s">
        <v>126</v>
      </c>
      <c r="Q1059" s="89" t="s">
        <v>234</v>
      </c>
      <c r="R1059" s="89" t="str">
        <f>_xlfn.XLOOKUP(Q1059,匹配表1065!L:L,匹配表1065!O:O)</f>
        <v>A</v>
      </c>
      <c r="S1059" s="93" t="str">
        <f>IFERROR(_xlfn.XLOOKUP(Q1059,匹配表1065!AI:AI,匹配表1065!AJ:AJ),"绿标")</f>
        <v>红标</v>
      </c>
      <c r="T1059" s="93" t="str" cm="1">
        <f t="array" ref="T1059:U1059">_xlfn.XLOOKUP(Q1059,匹配表1065!L:L,匹配表1065!M:N)</f>
        <v>头痛</v>
      </c>
      <c r="U1059" s="94" t="str">
        <v>神经内科</v>
      </c>
      <c r="V1059" s="95" t="s">
        <v>33</v>
      </c>
      <c r="W1059" s="93">
        <f>_xlfn.XLOOKUP(M1059,匹配表1065!D:D,匹配表1065!F:F)*N1059</f>
        <v>12</v>
      </c>
    </row>
    <row r="1060" customHeight="1" spans="1:23">
      <c r="A1060" s="89" t="s">
        <v>25</v>
      </c>
      <c r="B1060" s="90">
        <v>46133</v>
      </c>
      <c r="C1060" s="91" t="str">
        <f t="shared" si="32"/>
        <v>4月第4周</v>
      </c>
      <c r="D1060" s="89" t="s">
        <v>557</v>
      </c>
      <c r="E1060" s="89" t="str">
        <f t="shared" si="33"/>
        <v>4月第4周--周2</v>
      </c>
      <c r="F1060" s="92" t="s">
        <v>27</v>
      </c>
      <c r="G1060" s="92" t="s">
        <v>104</v>
      </c>
      <c r="H1060" s="92" t="str">
        <f>_xlfn.XLOOKUP(O1060,匹配表1065!T:T,匹配表1065!W:W)</f>
        <v>济南市</v>
      </c>
      <c r="I1060" s="89" t="str">
        <f>_xlfn.XLOOKUP(O1060,匹配表1065!T:T,匹配表1065!X:X)</f>
        <v>PME2024</v>
      </c>
      <c r="J1060" s="92" t="s">
        <v>125</v>
      </c>
      <c r="K1060" s="89" cm="1">
        <f ca="1" t="array" ref="K1060:L1060">_xlfn.XLOOKUP(J1060,匹配表1065!Y:Y,匹配表1065!AA:AB)</f>
        <v>9</v>
      </c>
      <c r="L1060" s="89" t="str">
        <v>3个月以上</v>
      </c>
      <c r="M1060" s="92" t="s">
        <v>133</v>
      </c>
      <c r="N1060" s="92">
        <v>1</v>
      </c>
      <c r="O1060" s="93" t="str">
        <f>_xlfn.XLOOKUP(P1060,匹配表1065!U:U,匹配表1065!T:T)</f>
        <v>HO00001404</v>
      </c>
      <c r="P1060" s="89" t="s">
        <v>126</v>
      </c>
      <c r="Q1060" s="89" t="s">
        <v>580</v>
      </c>
      <c r="R1060" s="89" t="str">
        <f>_xlfn.XLOOKUP(Q1060,匹配表1065!L:L,匹配表1065!O:O)</f>
        <v>B</v>
      </c>
      <c r="S1060" s="93" t="str">
        <f>IFERROR(_xlfn.XLOOKUP(Q1060,匹配表1065!AI:AI,匹配表1065!AJ:AJ),"绿标")</f>
        <v>黑标</v>
      </c>
      <c r="T1060" s="93" t="str" cm="1">
        <f t="array" ref="T1060:U1060">_xlfn.XLOOKUP(Q1060,匹配表1065!L:L,匹配表1065!M:N)</f>
        <v>脑血管</v>
      </c>
      <c r="U1060" s="94" t="str">
        <v>神经内科</v>
      </c>
      <c r="V1060" s="95" t="s">
        <v>33</v>
      </c>
      <c r="W1060" s="93">
        <f>_xlfn.XLOOKUP(M1060,匹配表1065!D:D,匹配表1065!F:F)*N1060</f>
        <v>1</v>
      </c>
    </row>
    <row r="1061" customHeight="1" spans="1:23">
      <c r="A1061" s="89" t="s">
        <v>25</v>
      </c>
      <c r="B1061" s="90">
        <v>46133</v>
      </c>
      <c r="C1061" s="91" t="str">
        <f t="shared" si="32"/>
        <v>4月第4周</v>
      </c>
      <c r="D1061" s="89" t="s">
        <v>557</v>
      </c>
      <c r="E1061" s="89" t="str">
        <f t="shared" si="33"/>
        <v>4月第4周--周2</v>
      </c>
      <c r="F1061" s="92" t="s">
        <v>27</v>
      </c>
      <c r="G1061" s="92" t="s">
        <v>104</v>
      </c>
      <c r="H1061" s="92" t="str">
        <f>_xlfn.XLOOKUP(O1061,匹配表1065!T:T,匹配表1065!W:W)</f>
        <v>济南市</v>
      </c>
      <c r="I1061" s="89" t="str">
        <f>_xlfn.XLOOKUP(O1061,匹配表1065!T:T,匹配表1065!X:X)</f>
        <v>PME2025</v>
      </c>
      <c r="J1061" s="92" t="s">
        <v>111</v>
      </c>
      <c r="K1061" s="89" cm="1">
        <f ca="1" t="array" ref="K1061:L1061">_xlfn.XLOOKUP(J1061,匹配表1065!Y:Y,匹配表1065!AA:AB)</f>
        <v>30</v>
      </c>
      <c r="L1061" s="89" t="str">
        <v>3个月以上</v>
      </c>
      <c r="M1061" s="92" t="s">
        <v>30</v>
      </c>
      <c r="N1061" s="92">
        <v>1</v>
      </c>
      <c r="O1061" s="93" t="str">
        <f>_xlfn.XLOOKUP(P1061,匹配表1065!U:U,匹配表1065!T:T)</f>
        <v>HO00001400</v>
      </c>
      <c r="P1061" s="89" t="s">
        <v>112</v>
      </c>
      <c r="Q1061" s="89" t="s">
        <v>113</v>
      </c>
      <c r="R1061" s="89" t="str">
        <f>_xlfn.XLOOKUP(Q1061,匹配表1065!L:L,匹配表1065!O:O)</f>
        <v>B</v>
      </c>
      <c r="S1061" s="93" t="str">
        <f>IFERROR(_xlfn.XLOOKUP(Q1061,匹配表1065!AI:AI,匹配表1065!AJ:AJ),"绿标")</f>
        <v>红标</v>
      </c>
      <c r="T1061" s="93" t="str" cm="1">
        <f t="array" ref="T1061:U1061">_xlfn.XLOOKUP(Q1061,匹配表1065!L:L,匹配表1065!M:N)</f>
        <v>抑郁焦虑</v>
      </c>
      <c r="U1061" s="94" t="str">
        <v>神经内科</v>
      </c>
      <c r="V1061" s="95" t="s">
        <v>67</v>
      </c>
      <c r="W1061" s="93">
        <f>_xlfn.XLOOKUP(M1061,匹配表1065!D:D,匹配表1065!F:F)*N1061</f>
        <v>12</v>
      </c>
    </row>
    <row r="1062" customHeight="1" spans="1:23">
      <c r="A1062" s="89" t="s">
        <v>25</v>
      </c>
      <c r="B1062" s="90">
        <v>46133</v>
      </c>
      <c r="C1062" s="91" t="str">
        <f t="shared" si="32"/>
        <v>4月第4周</v>
      </c>
      <c r="D1062" s="89" t="s">
        <v>557</v>
      </c>
      <c r="E1062" s="89" t="str">
        <f t="shared" si="33"/>
        <v>4月第4周--周2</v>
      </c>
      <c r="F1062" s="92" t="s">
        <v>27</v>
      </c>
      <c r="G1062" s="92" t="s">
        <v>104</v>
      </c>
      <c r="H1062" s="92" t="str">
        <f>_xlfn.XLOOKUP(O1062,匹配表1065!T:T,匹配表1065!W:W)</f>
        <v>济南市</v>
      </c>
      <c r="I1062" s="89" t="str">
        <f>_xlfn.XLOOKUP(O1062,匹配表1065!T:T,匹配表1065!X:X)</f>
        <v>PME2025</v>
      </c>
      <c r="J1062" s="92" t="s">
        <v>111</v>
      </c>
      <c r="K1062" s="89" cm="1">
        <f ca="1" t="array" ref="K1062:L1062">_xlfn.XLOOKUP(J1062,匹配表1065!Y:Y,匹配表1065!AA:AB)</f>
        <v>30</v>
      </c>
      <c r="L1062" s="89" t="str">
        <v>3个月以上</v>
      </c>
      <c r="M1062" s="92" t="s">
        <v>55</v>
      </c>
      <c r="N1062" s="92">
        <v>2</v>
      </c>
      <c r="O1062" s="93" t="str">
        <f>_xlfn.XLOOKUP(P1062,匹配表1065!U:U,匹配表1065!T:T)</f>
        <v>HO00001400</v>
      </c>
      <c r="P1062" s="89" t="s">
        <v>112</v>
      </c>
      <c r="Q1062" s="89" t="s">
        <v>331</v>
      </c>
      <c r="R1062" s="89" t="str">
        <f>_xlfn.XLOOKUP(Q1062,匹配表1065!L:L,匹配表1065!O:O)</f>
        <v>C</v>
      </c>
      <c r="S1062" s="93" t="str">
        <f>IFERROR(_xlfn.XLOOKUP(Q1062,匹配表1065!AI:AI,匹配表1065!AJ:AJ),"绿标")</f>
        <v>红标</v>
      </c>
      <c r="T1062" s="93" t="str" cm="1">
        <f t="array" ref="T1062:U1062">_xlfn.XLOOKUP(Q1062,匹配表1065!L:L,匹配表1065!M:N)</f>
        <v>眩晕</v>
      </c>
      <c r="U1062" s="94" t="str">
        <v>神经内科</v>
      </c>
      <c r="V1062" s="95" t="s">
        <v>42</v>
      </c>
      <c r="W1062" s="93">
        <f>_xlfn.XLOOKUP(M1062,匹配表1065!D:D,匹配表1065!F:F)*N1062</f>
        <v>16</v>
      </c>
    </row>
    <row r="1063" customHeight="1" spans="1:23">
      <c r="A1063" s="89" t="s">
        <v>25</v>
      </c>
      <c r="B1063" s="90">
        <v>46133</v>
      </c>
      <c r="C1063" s="91" t="str">
        <f t="shared" si="32"/>
        <v>4月第4周</v>
      </c>
      <c r="D1063" s="89" t="s">
        <v>557</v>
      </c>
      <c r="E1063" s="89" t="str">
        <f t="shared" si="33"/>
        <v>4月第4周--周2</v>
      </c>
      <c r="F1063" s="92" t="s">
        <v>27</v>
      </c>
      <c r="G1063" s="92" t="s">
        <v>104</v>
      </c>
      <c r="H1063" s="92" t="str">
        <f>_xlfn.XLOOKUP(O1063,匹配表1065!T:T,匹配表1065!W:W)</f>
        <v>聊城市</v>
      </c>
      <c r="I1063" s="89" t="str">
        <f>_xlfn.XLOOKUP(O1063,匹配表1065!T:T,匹配表1065!X:X)</f>
        <v>PME2046</v>
      </c>
      <c r="J1063" s="92" t="s">
        <v>108</v>
      </c>
      <c r="K1063" s="89" cm="1">
        <f ca="1" t="array" ref="K1063:L1063">_xlfn.XLOOKUP(J1063,匹配表1065!Y:Y,匹配表1065!AA:AB)</f>
        <v>8</v>
      </c>
      <c r="L1063" s="89" t="str">
        <v>3个月以上</v>
      </c>
      <c r="M1063" s="92" t="s">
        <v>30</v>
      </c>
      <c r="N1063" s="92">
        <v>1</v>
      </c>
      <c r="O1063" s="93" t="str">
        <f>_xlfn.XLOOKUP(P1063,匹配表1065!U:U,匹配表1065!T:T)</f>
        <v>HO00001415</v>
      </c>
      <c r="P1063" s="89" t="s">
        <v>109</v>
      </c>
      <c r="Q1063" s="89" t="s">
        <v>317</v>
      </c>
      <c r="R1063" s="89" t="str">
        <f>_xlfn.XLOOKUP(Q1063,匹配表1065!L:L,匹配表1065!O:O)</f>
        <v>A</v>
      </c>
      <c r="S1063" s="93" t="str">
        <f>IFERROR(_xlfn.XLOOKUP(Q1063,匹配表1065!AI:AI,匹配表1065!AJ:AJ),"绿标")</f>
        <v>绿标</v>
      </c>
      <c r="T1063" s="93" t="str" cm="1">
        <f t="array" ref="T1063:U1063">_xlfn.XLOOKUP(Q1063,匹配表1065!L:L,匹配表1065!M:N)</f>
        <v>头痛</v>
      </c>
      <c r="U1063" s="94" t="str">
        <v>神经内科</v>
      </c>
      <c r="V1063" s="95" t="s">
        <v>42</v>
      </c>
      <c r="W1063" s="93">
        <f>_xlfn.XLOOKUP(M1063,匹配表1065!D:D,匹配表1065!F:F)*N1063</f>
        <v>12</v>
      </c>
    </row>
    <row r="1064" customHeight="1" spans="1:23">
      <c r="A1064" s="89" t="s">
        <v>25</v>
      </c>
      <c r="B1064" s="90">
        <v>46133</v>
      </c>
      <c r="C1064" s="91" t="str">
        <f t="shared" si="32"/>
        <v>4月第4周</v>
      </c>
      <c r="D1064" s="89" t="s">
        <v>557</v>
      </c>
      <c r="E1064" s="89" t="str">
        <f t="shared" si="33"/>
        <v>4月第4周--周2</v>
      </c>
      <c r="F1064" s="92" t="s">
        <v>27</v>
      </c>
      <c r="G1064" s="92" t="s">
        <v>104</v>
      </c>
      <c r="H1064" s="92" t="str">
        <f>_xlfn.XLOOKUP(O1064,匹配表1065!T:T,匹配表1065!W:W)</f>
        <v>济南市</v>
      </c>
      <c r="I1064" s="89" t="str">
        <f>_xlfn.XLOOKUP(O1064,匹配表1065!T:T,匹配表1065!X:X)</f>
        <v>PME2026</v>
      </c>
      <c r="J1064" s="92" t="s">
        <v>116</v>
      </c>
      <c r="K1064" s="89" cm="1">
        <f ca="1" t="array" ref="K1064:L1064">_xlfn.XLOOKUP(J1064,匹配表1065!Y:Y,匹配表1065!AA:AB)</f>
        <v>13</v>
      </c>
      <c r="L1064" s="89" t="str">
        <v>3个月以上</v>
      </c>
      <c r="M1064" s="92" t="s">
        <v>30</v>
      </c>
      <c r="N1064" s="92">
        <v>1</v>
      </c>
      <c r="O1064" s="93" t="str">
        <f>_xlfn.XLOOKUP(P1064,匹配表1065!U:U,匹配表1065!T:T)</f>
        <v>HO00001409</v>
      </c>
      <c r="P1064" s="89" t="s">
        <v>117</v>
      </c>
      <c r="Q1064" s="89" t="s">
        <v>240</v>
      </c>
      <c r="R1064" s="89" t="str">
        <f>_xlfn.XLOOKUP(Q1064,匹配表1065!L:L,匹配表1065!O:O)</f>
        <v>B</v>
      </c>
      <c r="S1064" s="93" t="str">
        <f>IFERROR(_xlfn.XLOOKUP(Q1064,匹配表1065!AI:AI,匹配表1065!AJ:AJ),"绿标")</f>
        <v>红标</v>
      </c>
      <c r="T1064" s="93" t="str" cm="1">
        <f t="array" ref="T1064:U1064">_xlfn.XLOOKUP(Q1064,匹配表1065!L:L,匹配表1065!M:N)</f>
        <v>脑血管</v>
      </c>
      <c r="U1064" s="94" t="str">
        <v>神经内科</v>
      </c>
      <c r="V1064" s="95" t="s">
        <v>67</v>
      </c>
      <c r="W1064" s="93">
        <f>_xlfn.XLOOKUP(M1064,匹配表1065!D:D,匹配表1065!F:F)*N1064</f>
        <v>12</v>
      </c>
    </row>
    <row r="1065" customHeight="1" spans="1:23">
      <c r="A1065" s="89" t="s">
        <v>25</v>
      </c>
      <c r="B1065" s="90">
        <v>46133</v>
      </c>
      <c r="C1065" s="91" t="str">
        <f t="shared" si="32"/>
        <v>4月第4周</v>
      </c>
      <c r="D1065" s="89" t="s">
        <v>557</v>
      </c>
      <c r="E1065" s="89" t="str">
        <f t="shared" si="33"/>
        <v>4月第4周--周2</v>
      </c>
      <c r="F1065" s="92" t="s">
        <v>27</v>
      </c>
      <c r="G1065" s="92" t="s">
        <v>104</v>
      </c>
      <c r="H1065" s="92" t="str">
        <f>_xlfn.XLOOKUP(O1065,匹配表1065!T:T,匹配表1065!W:W)</f>
        <v>临沂市</v>
      </c>
      <c r="I1065" s="89" t="str">
        <f>_xlfn.XLOOKUP(O1065,匹配表1065!T:T,匹配表1065!X:X)</f>
        <v>PME2045</v>
      </c>
      <c r="J1065" s="92" t="s">
        <v>116</v>
      </c>
      <c r="K1065" s="89" cm="1">
        <f ca="1" t="array" ref="K1065:L1065">_xlfn.XLOOKUP(J1065,匹配表1065!Y:Y,匹配表1065!AA:AB)</f>
        <v>13</v>
      </c>
      <c r="L1065" s="89" t="str">
        <v>3个月以上</v>
      </c>
      <c r="M1065" s="92" t="s">
        <v>30</v>
      </c>
      <c r="N1065" s="92">
        <v>1</v>
      </c>
      <c r="O1065" s="93" t="str">
        <f>_xlfn.XLOOKUP(P1065,匹配表1065!U:U,匹配表1065!T:T)</f>
        <v>HO00001523</v>
      </c>
      <c r="P1065" s="89" t="s">
        <v>238</v>
      </c>
      <c r="Q1065" s="89" t="s">
        <v>555</v>
      </c>
      <c r="R1065" s="89" t="str">
        <f>_xlfn.XLOOKUP(Q1065,匹配表1065!L:L,匹配表1065!O:O)</f>
        <v>A</v>
      </c>
      <c r="S1065" s="93" t="str">
        <f>IFERROR(_xlfn.XLOOKUP(Q1065,匹配表1065!AI:AI,匹配表1065!AJ:AJ),"绿标")</f>
        <v>绿标</v>
      </c>
      <c r="T1065" s="93" t="str" cm="1">
        <f t="array" ref="T1065:U1065">_xlfn.XLOOKUP(Q1065,匹配表1065!L:L,匹配表1065!M:N)</f>
        <v>头痛</v>
      </c>
      <c r="U1065" s="94" t="str">
        <v>神经内科</v>
      </c>
      <c r="V1065" s="95" t="s">
        <v>67</v>
      </c>
      <c r="W1065" s="93">
        <f>_xlfn.XLOOKUP(M1065,匹配表1065!D:D,匹配表1065!F:F)*N1065</f>
        <v>12</v>
      </c>
    </row>
    <row r="1066" customHeight="1" spans="1:23">
      <c r="A1066" s="89" t="s">
        <v>25</v>
      </c>
      <c r="B1066" s="90">
        <v>46133</v>
      </c>
      <c r="C1066" s="91" t="str">
        <f t="shared" si="32"/>
        <v>4月第4周</v>
      </c>
      <c r="D1066" s="89" t="s">
        <v>557</v>
      </c>
      <c r="E1066" s="89" t="str">
        <f t="shared" si="33"/>
        <v>4月第4周--周2</v>
      </c>
      <c r="F1066" s="92" t="s">
        <v>27</v>
      </c>
      <c r="G1066" s="92" t="s">
        <v>104</v>
      </c>
      <c r="H1066" s="92" t="str">
        <f>_xlfn.XLOOKUP(O1066,匹配表1065!T:T,匹配表1065!W:W)</f>
        <v>聊城市</v>
      </c>
      <c r="I1066" s="89" t="str">
        <f>_xlfn.XLOOKUP(O1066,匹配表1065!T:T,匹配表1065!X:X)</f>
        <v>PME2046</v>
      </c>
      <c r="J1066" s="92" t="s">
        <v>108</v>
      </c>
      <c r="K1066" s="89" cm="1">
        <f ca="1" t="array" ref="K1066:L1066">_xlfn.XLOOKUP(J1066,匹配表1065!Y:Y,匹配表1065!AA:AB)</f>
        <v>8</v>
      </c>
      <c r="L1066" s="89" t="str">
        <v>3个月以上</v>
      </c>
      <c r="M1066" s="92" t="s">
        <v>133</v>
      </c>
      <c r="N1066" s="92">
        <v>1</v>
      </c>
      <c r="O1066" s="93" t="str">
        <f>_xlfn.XLOOKUP(P1066,匹配表1065!U:U,匹配表1065!T:T)</f>
        <v>HO00023893</v>
      </c>
      <c r="P1066" s="89" t="s">
        <v>231</v>
      </c>
      <c r="Q1066" s="89" t="s">
        <v>232</v>
      </c>
      <c r="R1066" s="89" t="str">
        <f>_xlfn.XLOOKUP(Q1066,匹配表1065!L:L,匹配表1065!O:O)</f>
        <v>A</v>
      </c>
      <c r="S1066" s="93" t="str">
        <f>IFERROR(_xlfn.XLOOKUP(Q1066,匹配表1065!AI:AI,匹配表1065!AJ:AJ),"绿标")</f>
        <v>绿标</v>
      </c>
      <c r="T1066" s="93" t="str" cm="1">
        <f t="array" ref="T1066:U1066">_xlfn.XLOOKUP(Q1066,匹配表1065!L:L,匹配表1065!M:N)</f>
        <v>头痛</v>
      </c>
      <c r="U1066" s="94" t="str">
        <v>神经内科</v>
      </c>
      <c r="V1066" s="95" t="s">
        <v>42</v>
      </c>
      <c r="W1066" s="93">
        <f>_xlfn.XLOOKUP(M1066,匹配表1065!D:D,匹配表1065!F:F)*N1066</f>
        <v>1</v>
      </c>
    </row>
    <row r="1067" customHeight="1" spans="1:23">
      <c r="A1067" s="89" t="s">
        <v>25</v>
      </c>
      <c r="B1067" s="90">
        <v>46133</v>
      </c>
      <c r="C1067" s="91" t="str">
        <f t="shared" si="32"/>
        <v>4月第4周</v>
      </c>
      <c r="D1067" s="89" t="s">
        <v>557</v>
      </c>
      <c r="E1067" s="89" t="str">
        <f t="shared" si="33"/>
        <v>4月第4周--周2</v>
      </c>
      <c r="F1067" s="92" t="s">
        <v>27</v>
      </c>
      <c r="G1067" s="92" t="s">
        <v>104</v>
      </c>
      <c r="H1067" s="92" t="str">
        <f>_xlfn.XLOOKUP(O1067,匹配表1065!T:T,匹配表1065!W:W)</f>
        <v>东营市</v>
      </c>
      <c r="I1067" s="89" t="str">
        <f>_xlfn.XLOOKUP(O1067,匹配表1065!T:T,匹配表1065!X:X)</f>
        <v>PME2028</v>
      </c>
      <c r="J1067" s="92" t="s">
        <v>121</v>
      </c>
      <c r="K1067" s="89" cm="1">
        <f ca="1" t="array" ref="K1067:L1067">_xlfn.XLOOKUP(J1067,匹配表1065!Y:Y,匹配表1065!AA:AB)</f>
        <v>26</v>
      </c>
      <c r="L1067" s="89" t="str">
        <v>3个月以上</v>
      </c>
      <c r="M1067" s="92" t="s">
        <v>30</v>
      </c>
      <c r="N1067" s="92">
        <v>1</v>
      </c>
      <c r="O1067" s="93" t="str">
        <f>_xlfn.XLOOKUP(P1067,匹配表1065!U:U,匹配表1065!T:T)</f>
        <v>HO00001421</v>
      </c>
      <c r="P1067" s="89" t="s">
        <v>122</v>
      </c>
      <c r="Q1067" s="89" t="s">
        <v>123</v>
      </c>
      <c r="R1067" s="89" t="str">
        <f>_xlfn.XLOOKUP(Q1067,匹配表1065!L:L,匹配表1065!O:O)</f>
        <v>A</v>
      </c>
      <c r="S1067" s="93" t="str">
        <f>IFERROR(_xlfn.XLOOKUP(Q1067,匹配表1065!AI:AI,匹配表1065!AJ:AJ),"绿标")</f>
        <v>红标</v>
      </c>
      <c r="T1067" s="93" t="str" cm="1">
        <f t="array" ref="T1067:U1067">_xlfn.XLOOKUP(Q1067,匹配表1065!L:L,匹配表1065!M:N)</f>
        <v>头痛</v>
      </c>
      <c r="U1067" s="94" t="str">
        <v>神经内科</v>
      </c>
      <c r="V1067" s="95" t="s">
        <v>42</v>
      </c>
      <c r="W1067" s="93">
        <f>_xlfn.XLOOKUP(M1067,匹配表1065!D:D,匹配表1065!F:F)*N1067</f>
        <v>12</v>
      </c>
    </row>
    <row r="1068" customHeight="1" spans="1:23">
      <c r="A1068" s="89" t="s">
        <v>25</v>
      </c>
      <c r="B1068" s="90">
        <v>46133</v>
      </c>
      <c r="C1068" s="91" t="str">
        <f t="shared" si="32"/>
        <v>4月第4周</v>
      </c>
      <c r="D1068" s="89" t="s">
        <v>557</v>
      </c>
      <c r="E1068" s="89" t="str">
        <f t="shared" si="33"/>
        <v>4月第4周--周2</v>
      </c>
      <c r="F1068" s="92" t="s">
        <v>27</v>
      </c>
      <c r="G1068" s="92" t="s">
        <v>104</v>
      </c>
      <c r="H1068" s="92" t="str">
        <f>_xlfn.XLOOKUP(O1068,匹配表1065!T:T,匹配表1065!W:W)</f>
        <v>东营市</v>
      </c>
      <c r="I1068" s="89" t="str">
        <f>_xlfn.XLOOKUP(O1068,匹配表1065!T:T,匹配表1065!X:X)</f>
        <v>PME2028</v>
      </c>
      <c r="J1068" s="92" t="s">
        <v>121</v>
      </c>
      <c r="K1068" s="89" cm="1">
        <f ca="1" t="array" ref="K1068:L1068">_xlfn.XLOOKUP(J1068,匹配表1065!Y:Y,匹配表1065!AA:AB)</f>
        <v>26</v>
      </c>
      <c r="L1068" s="89" t="str">
        <v>3个月以上</v>
      </c>
      <c r="M1068" s="92" t="s">
        <v>30</v>
      </c>
      <c r="N1068" s="92">
        <v>1</v>
      </c>
      <c r="O1068" s="93" t="str">
        <f>_xlfn.XLOOKUP(P1068,匹配表1065!U:U,匹配表1065!T:T)</f>
        <v>HO00001421</v>
      </c>
      <c r="P1068" s="89" t="s">
        <v>122</v>
      </c>
      <c r="Q1068" s="89" t="s">
        <v>314</v>
      </c>
      <c r="R1068" s="89" t="str">
        <f>_xlfn.XLOOKUP(Q1068,匹配表1065!L:L,匹配表1065!O:O)</f>
        <v>A</v>
      </c>
      <c r="S1068" s="93" t="str">
        <f>IFERROR(_xlfn.XLOOKUP(Q1068,匹配表1065!AI:AI,匹配表1065!AJ:AJ),"绿标")</f>
        <v>红标</v>
      </c>
      <c r="T1068" s="93" t="str" cm="1">
        <f t="array" ref="T1068:U1068">_xlfn.XLOOKUP(Q1068,匹配表1065!L:L,匹配表1065!M:N)</f>
        <v>头痛</v>
      </c>
      <c r="U1068" s="94" t="str">
        <v>神经内科</v>
      </c>
      <c r="V1068" s="95" t="s">
        <v>58</v>
      </c>
      <c r="W1068" s="93">
        <f>_xlfn.XLOOKUP(M1068,匹配表1065!D:D,匹配表1065!F:F)*N1068</f>
        <v>12</v>
      </c>
    </row>
    <row r="1069" customHeight="1" spans="1:23">
      <c r="A1069" s="89" t="s">
        <v>25</v>
      </c>
      <c r="B1069" s="90">
        <v>46133</v>
      </c>
      <c r="C1069" s="91" t="str">
        <f t="shared" si="32"/>
        <v>4月第4周</v>
      </c>
      <c r="D1069" s="89" t="s">
        <v>557</v>
      </c>
      <c r="E1069" s="89" t="str">
        <f t="shared" si="33"/>
        <v>4月第4周--周2</v>
      </c>
      <c r="F1069" s="92" t="s">
        <v>27</v>
      </c>
      <c r="G1069" s="92" t="s">
        <v>104</v>
      </c>
      <c r="H1069" s="92" t="str">
        <f>_xlfn.XLOOKUP(O1069,匹配表1065!T:T,匹配表1065!W:W)</f>
        <v>济南市</v>
      </c>
      <c r="I1069" s="89" t="str">
        <f>_xlfn.XLOOKUP(O1069,匹配表1065!T:T,匹配表1065!X:X)</f>
        <v>PME2044</v>
      </c>
      <c r="J1069" s="92" t="s">
        <v>105</v>
      </c>
      <c r="K1069" s="89" cm="1">
        <f ca="1" t="array" ref="K1069:L1069">_xlfn.XLOOKUP(J1069,匹配表1065!Y:Y,匹配表1065!AA:AB)</f>
        <v>8</v>
      </c>
      <c r="L1069" s="89" t="str">
        <v>3个月以上</v>
      </c>
      <c r="M1069" s="92" t="s">
        <v>30</v>
      </c>
      <c r="N1069" s="92">
        <v>1</v>
      </c>
      <c r="O1069" s="93" t="str">
        <f>_xlfn.XLOOKUP(P1069,匹配表1065!U:U,匹配表1065!T:T)</f>
        <v>HO00001401</v>
      </c>
      <c r="P1069" s="89" t="s">
        <v>106</v>
      </c>
      <c r="Q1069" s="89" t="s">
        <v>243</v>
      </c>
      <c r="R1069" s="89" t="str">
        <f>_xlfn.XLOOKUP(Q1069,匹配表1065!L:L,匹配表1065!O:O)</f>
        <v>B</v>
      </c>
      <c r="S1069" s="93" t="str">
        <f>IFERROR(_xlfn.XLOOKUP(Q1069,匹配表1065!AI:AI,匹配表1065!AJ:AJ),"绿标")</f>
        <v>绿标</v>
      </c>
      <c r="T1069" s="93" t="str" cm="1">
        <f t="array" ref="T1069:U1069">_xlfn.XLOOKUP(Q1069,匹配表1065!L:L,匹配表1065!M:N)</f>
        <v>脑血管</v>
      </c>
      <c r="U1069" s="94" t="str">
        <v>神经内科</v>
      </c>
      <c r="V1069" s="95" t="s">
        <v>42</v>
      </c>
      <c r="W1069" s="93">
        <f>_xlfn.XLOOKUP(M1069,匹配表1065!D:D,匹配表1065!F:F)*N1069</f>
        <v>12</v>
      </c>
    </row>
    <row r="1070" customHeight="1" spans="1:23">
      <c r="A1070" s="89" t="s">
        <v>25</v>
      </c>
      <c r="B1070" s="90">
        <v>46133</v>
      </c>
      <c r="C1070" s="91" t="str">
        <f t="shared" si="32"/>
        <v>4月第4周</v>
      </c>
      <c r="D1070" s="89" t="s">
        <v>557</v>
      </c>
      <c r="E1070" s="89" t="str">
        <f t="shared" si="33"/>
        <v>4月第4周--周2</v>
      </c>
      <c r="F1070" s="92" t="s">
        <v>27</v>
      </c>
      <c r="G1070" s="92" t="s">
        <v>104</v>
      </c>
      <c r="H1070" s="92" t="str">
        <f>_xlfn.XLOOKUP(O1070,匹配表1065!T:T,匹配表1065!W:W)</f>
        <v>济南市</v>
      </c>
      <c r="I1070" s="89" t="str">
        <f>_xlfn.XLOOKUP(O1070,匹配表1065!T:T,匹配表1065!X:X)</f>
        <v>PME2025</v>
      </c>
      <c r="J1070" s="92" t="s">
        <v>128</v>
      </c>
      <c r="K1070" s="89" cm="1">
        <f ca="1" t="array" ref="K1070:L1070">_xlfn.XLOOKUP(J1070,匹配表1065!Y:Y,匹配表1065!AA:AB)</f>
        <v>13</v>
      </c>
      <c r="L1070" s="89" t="str">
        <v>3个月以上</v>
      </c>
      <c r="M1070" s="92" t="s">
        <v>55</v>
      </c>
      <c r="N1070" s="92">
        <v>1</v>
      </c>
      <c r="O1070" s="93" t="str">
        <f>_xlfn.XLOOKUP(P1070,匹配表1065!U:U,匹配表1065!T:T)</f>
        <v>HO00001400</v>
      </c>
      <c r="P1070" s="89" t="s">
        <v>112</v>
      </c>
      <c r="Q1070" s="89" t="s">
        <v>357</v>
      </c>
      <c r="R1070" s="89" t="str">
        <f>_xlfn.XLOOKUP(Q1070,匹配表1065!L:L,匹配表1065!O:O)</f>
        <v>B</v>
      </c>
      <c r="S1070" s="93" t="str">
        <f>IFERROR(_xlfn.XLOOKUP(Q1070,匹配表1065!AI:AI,匹配表1065!AJ:AJ),"绿标")</f>
        <v>红标</v>
      </c>
      <c r="T1070" s="93" t="str" cm="1">
        <f t="array" ref="T1070:U1070">_xlfn.XLOOKUP(Q1070,匹配表1065!L:L,匹配表1065!M:N)</f>
        <v>癫痫</v>
      </c>
      <c r="U1070" s="94" t="str">
        <v>神经内科</v>
      </c>
      <c r="V1070" s="95" t="s">
        <v>58</v>
      </c>
      <c r="W1070" s="93">
        <f>_xlfn.XLOOKUP(M1070,匹配表1065!D:D,匹配表1065!F:F)*N1070</f>
        <v>8</v>
      </c>
    </row>
    <row r="1071" customHeight="1" spans="1:23">
      <c r="A1071" s="89" t="s">
        <v>25</v>
      </c>
      <c r="B1071" s="90">
        <v>46133</v>
      </c>
      <c r="C1071" s="91" t="str">
        <f t="shared" si="32"/>
        <v>4月第4周</v>
      </c>
      <c r="D1071" s="89" t="s">
        <v>557</v>
      </c>
      <c r="E1071" s="89" t="str">
        <f t="shared" si="33"/>
        <v>4月第4周--周2</v>
      </c>
      <c r="F1071" s="92" t="s">
        <v>27</v>
      </c>
      <c r="G1071" s="92" t="s">
        <v>104</v>
      </c>
      <c r="H1071" s="92" t="str">
        <f>_xlfn.XLOOKUP(O1071,匹配表1065!T:T,匹配表1065!W:W)</f>
        <v>济南市</v>
      </c>
      <c r="I1071" s="89" t="str">
        <f>_xlfn.XLOOKUP(O1071,匹配表1065!T:T,匹配表1065!X:X)</f>
        <v>PME2025</v>
      </c>
      <c r="J1071" s="92" t="s">
        <v>128</v>
      </c>
      <c r="K1071" s="89" cm="1">
        <f ca="1" t="array" ref="K1071:L1071">_xlfn.XLOOKUP(J1071,匹配表1065!Y:Y,匹配表1065!AA:AB)</f>
        <v>13</v>
      </c>
      <c r="L1071" s="89" t="str">
        <v>3个月以上</v>
      </c>
      <c r="M1071" s="92" t="s">
        <v>30</v>
      </c>
      <c r="N1071" s="92">
        <v>1</v>
      </c>
      <c r="O1071" s="93" t="str">
        <f>_xlfn.XLOOKUP(P1071,匹配表1065!U:U,匹配表1065!T:T)</f>
        <v>HO00001400</v>
      </c>
      <c r="P1071" s="89" t="s">
        <v>112</v>
      </c>
      <c r="Q1071" s="89" t="s">
        <v>241</v>
      </c>
      <c r="R1071" s="89" t="str">
        <f>_xlfn.XLOOKUP(Q1071,匹配表1065!L:L,匹配表1065!O:O)</f>
        <v>A</v>
      </c>
      <c r="S1071" s="93" t="str">
        <f>IFERROR(_xlfn.XLOOKUP(Q1071,匹配表1065!AI:AI,匹配表1065!AJ:AJ),"绿标")</f>
        <v>红标</v>
      </c>
      <c r="T1071" s="93" t="str" cm="1">
        <f t="array" ref="T1071:U1071">_xlfn.XLOOKUP(Q1071,匹配表1065!L:L,匹配表1065!M:N)</f>
        <v>头痛</v>
      </c>
      <c r="U1071" s="94" t="str">
        <v>神经内科</v>
      </c>
      <c r="V1071" s="95" t="s">
        <v>42</v>
      </c>
      <c r="W1071" s="93">
        <f>_xlfn.XLOOKUP(M1071,匹配表1065!D:D,匹配表1065!F:F)*N1071</f>
        <v>12</v>
      </c>
    </row>
    <row r="1072" customHeight="1" spans="1:23">
      <c r="A1072" s="89" t="s">
        <v>25</v>
      </c>
      <c r="B1072" s="90">
        <v>46133</v>
      </c>
      <c r="C1072" s="91" t="str">
        <f t="shared" si="32"/>
        <v>4月第4周</v>
      </c>
      <c r="D1072" s="89" t="s">
        <v>557</v>
      </c>
      <c r="E1072" s="89" t="str">
        <f t="shared" si="33"/>
        <v>4月第4周--周2</v>
      </c>
      <c r="F1072" s="92" t="s">
        <v>27</v>
      </c>
      <c r="G1072" s="92" t="s">
        <v>104</v>
      </c>
      <c r="H1072" s="92" t="str">
        <f>_xlfn.XLOOKUP(O1072,匹配表1065!T:T,匹配表1065!W:W)</f>
        <v>济南市</v>
      </c>
      <c r="I1072" s="89" t="str">
        <f>_xlfn.XLOOKUP(O1072,匹配表1065!T:T,匹配表1065!X:X)</f>
        <v>PME2025</v>
      </c>
      <c r="J1072" s="92" t="s">
        <v>128</v>
      </c>
      <c r="K1072" s="89" cm="1">
        <f ca="1" t="array" ref="K1072:L1072">_xlfn.XLOOKUP(J1072,匹配表1065!Y:Y,匹配表1065!AA:AB)</f>
        <v>13</v>
      </c>
      <c r="L1072" s="89" t="str">
        <v>3个月以上</v>
      </c>
      <c r="M1072" s="92" t="s">
        <v>35</v>
      </c>
      <c r="N1072" s="92">
        <v>2</v>
      </c>
      <c r="O1072" s="93" t="str">
        <f>_xlfn.XLOOKUP(P1072,匹配表1065!U:U,匹配表1065!T:T)</f>
        <v>HO00001400</v>
      </c>
      <c r="P1072" s="89" t="s">
        <v>112</v>
      </c>
      <c r="Q1072" s="89" t="s">
        <v>131</v>
      </c>
      <c r="R1072" s="89" t="str">
        <f>_xlfn.XLOOKUP(Q1072,匹配表1065!L:L,匹配表1065!O:O)</f>
        <v>B</v>
      </c>
      <c r="S1072" s="93" t="str">
        <f>IFERROR(_xlfn.XLOOKUP(Q1072,匹配表1065!AI:AI,匹配表1065!AJ:AJ),"绿标")</f>
        <v>红标</v>
      </c>
      <c r="T1072" s="93" t="str" cm="1">
        <f t="array" ref="T1072:U1072">_xlfn.XLOOKUP(Q1072,匹配表1065!L:L,匹配表1065!M:N)</f>
        <v>脑血管</v>
      </c>
      <c r="U1072" s="94" t="str">
        <v>神经内科</v>
      </c>
      <c r="V1072" s="95" t="s">
        <v>58</v>
      </c>
      <c r="W1072" s="93">
        <f>_xlfn.XLOOKUP(M1072,匹配表1065!D:D,匹配表1065!F:F)*N1072</f>
        <v>8</v>
      </c>
    </row>
    <row r="1073" customHeight="1" spans="1:23">
      <c r="A1073" s="89" t="s">
        <v>25</v>
      </c>
      <c r="B1073" s="90">
        <v>46133</v>
      </c>
      <c r="C1073" s="91" t="str">
        <f t="shared" si="32"/>
        <v>4月第4周</v>
      </c>
      <c r="D1073" s="89" t="s">
        <v>557</v>
      </c>
      <c r="E1073" s="89" t="str">
        <f t="shared" si="33"/>
        <v>4月第4周--周2</v>
      </c>
      <c r="F1073" s="92" t="s">
        <v>27</v>
      </c>
      <c r="G1073" s="92" t="s">
        <v>167</v>
      </c>
      <c r="H1073" s="92" t="str">
        <f>_xlfn.XLOOKUP(O1073,匹配表1065!T:T,匹配表1065!W:W)</f>
        <v>南通市</v>
      </c>
      <c r="I1073" s="89" t="str">
        <f>_xlfn.XLOOKUP(O1073,匹配表1065!T:T,匹配表1065!X:X)</f>
        <v>PME2013</v>
      </c>
      <c r="J1073" s="92" t="s">
        <v>180</v>
      </c>
      <c r="K1073" s="89" cm="1">
        <f ca="1" t="array" ref="K1073:L1073">_xlfn.XLOOKUP(J1073,匹配表1065!Y:Y,匹配表1065!AA:AB)</f>
        <v>51</v>
      </c>
      <c r="L1073" s="89" t="str">
        <v>3个月以上</v>
      </c>
      <c r="M1073" s="92" t="s">
        <v>30</v>
      </c>
      <c r="N1073" s="92">
        <v>1</v>
      </c>
      <c r="O1073" s="93" t="str">
        <f>_xlfn.XLOOKUP(P1073,匹配表1065!U:U,匹配表1065!T:T)</f>
        <v>HO00001066</v>
      </c>
      <c r="P1073" s="89" t="s">
        <v>183</v>
      </c>
      <c r="Q1073" s="89" t="s">
        <v>185</v>
      </c>
      <c r="R1073" s="89" t="str">
        <f>_xlfn.XLOOKUP(Q1073,匹配表1065!L:L,匹配表1065!O:O)</f>
        <v>A</v>
      </c>
      <c r="S1073" s="93" t="str">
        <f>IFERROR(_xlfn.XLOOKUP(Q1073,匹配表1065!AI:AI,匹配表1065!AJ:AJ),"绿标")</f>
        <v>红标</v>
      </c>
      <c r="T1073" s="93" t="str" cm="1">
        <f t="array" ref="T1073:U1073">_xlfn.XLOOKUP(Q1073,匹配表1065!L:L,匹配表1065!M:N)</f>
        <v>头痛</v>
      </c>
      <c r="U1073" s="94" t="str">
        <v>神经内科</v>
      </c>
      <c r="V1073" s="95" t="s">
        <v>33</v>
      </c>
      <c r="W1073" s="93">
        <f>_xlfn.XLOOKUP(M1073,匹配表1065!D:D,匹配表1065!F:F)*N1073</f>
        <v>12</v>
      </c>
    </row>
    <row r="1074" customHeight="1" spans="1:23">
      <c r="A1074" s="89" t="s">
        <v>25</v>
      </c>
      <c r="B1074" s="90">
        <v>46133</v>
      </c>
      <c r="C1074" s="91" t="str">
        <f t="shared" si="32"/>
        <v>4月第4周</v>
      </c>
      <c r="D1074" s="89" t="s">
        <v>557</v>
      </c>
      <c r="E1074" s="89" t="str">
        <f t="shared" si="33"/>
        <v>4月第4周--周2</v>
      </c>
      <c r="F1074" s="92" t="s">
        <v>27</v>
      </c>
      <c r="G1074" s="92" t="s">
        <v>167</v>
      </c>
      <c r="H1074" s="92" t="str">
        <f>_xlfn.XLOOKUP(O1074,匹配表1065!T:T,匹配表1065!W:W)</f>
        <v>南通市</v>
      </c>
      <c r="I1074" s="89" t="str">
        <f>_xlfn.XLOOKUP(O1074,匹配表1065!T:T,匹配表1065!X:X)</f>
        <v>PME2013</v>
      </c>
      <c r="J1074" s="92" t="s">
        <v>180</v>
      </c>
      <c r="K1074" s="89" cm="1">
        <f ca="1" t="array" ref="K1074:L1074">_xlfn.XLOOKUP(J1074,匹配表1065!Y:Y,匹配表1065!AA:AB)</f>
        <v>51</v>
      </c>
      <c r="L1074" s="89" t="str">
        <v>3个月以上</v>
      </c>
      <c r="M1074" s="92" t="s">
        <v>30</v>
      </c>
      <c r="N1074" s="92">
        <v>1</v>
      </c>
      <c r="O1074" s="93" t="str">
        <f>_xlfn.XLOOKUP(P1074,匹配表1065!U:U,匹配表1065!T:T)</f>
        <v>HO00001066</v>
      </c>
      <c r="P1074" s="89" t="s">
        <v>183</v>
      </c>
      <c r="Q1074" s="89" t="s">
        <v>296</v>
      </c>
      <c r="R1074" s="89" t="str">
        <f>_xlfn.XLOOKUP(Q1074,匹配表1065!L:L,匹配表1065!O:O)</f>
        <v>C</v>
      </c>
      <c r="S1074" s="93" t="str">
        <f>IFERROR(_xlfn.XLOOKUP(Q1074,匹配表1065!AI:AI,匹配表1065!AJ:AJ),"绿标")</f>
        <v>红标</v>
      </c>
      <c r="T1074" s="93" t="str" cm="1">
        <f t="array" ref="T1074:U1074">_xlfn.XLOOKUP(Q1074,匹配表1065!L:L,匹配表1065!M:N)</f>
        <v>眩晕</v>
      </c>
      <c r="U1074" s="94" t="str">
        <v>耳鼻喉科</v>
      </c>
      <c r="V1074" s="95" t="s">
        <v>70</v>
      </c>
      <c r="W1074" s="93">
        <f>_xlfn.XLOOKUP(M1074,匹配表1065!D:D,匹配表1065!F:F)*N1074</f>
        <v>12</v>
      </c>
    </row>
    <row r="1075" customHeight="1" spans="1:23">
      <c r="A1075" s="89" t="s">
        <v>25</v>
      </c>
      <c r="B1075" s="90">
        <v>46133</v>
      </c>
      <c r="C1075" s="91" t="str">
        <f t="shared" si="32"/>
        <v>4月第4周</v>
      </c>
      <c r="D1075" s="89" t="s">
        <v>557</v>
      </c>
      <c r="E1075" s="89" t="str">
        <f t="shared" si="33"/>
        <v>4月第4周--周2</v>
      </c>
      <c r="F1075" s="92" t="s">
        <v>27</v>
      </c>
      <c r="G1075" s="92" t="s">
        <v>167</v>
      </c>
      <c r="H1075" s="92" t="str">
        <f>_xlfn.XLOOKUP(O1075,匹配表1065!T:T,匹配表1065!W:W)</f>
        <v>无锡市</v>
      </c>
      <c r="I1075" s="89" t="str">
        <f>_xlfn.XLOOKUP(O1075,匹配表1065!T:T,匹配表1065!X:X)</f>
        <v>PME2014</v>
      </c>
      <c r="J1075" s="89" t="s">
        <v>581</v>
      </c>
      <c r="K1075" s="89" cm="1">
        <f ca="1" t="array" ref="K1075:L1075">_xlfn.XLOOKUP(J1075,匹配表1065!Y:Y,匹配表1065!AA:AB)</f>
        <v>1</v>
      </c>
      <c r="L1075" s="89" t="str">
        <v>3个月以内</v>
      </c>
      <c r="M1075" s="92" t="s">
        <v>35</v>
      </c>
      <c r="N1075" s="92">
        <v>1</v>
      </c>
      <c r="O1075" s="93" t="str">
        <f>_xlfn.XLOOKUP(P1075,匹配表1065!U:U,匹配表1065!T:T)</f>
        <v>HO00001111</v>
      </c>
      <c r="P1075" s="89" t="s">
        <v>582</v>
      </c>
      <c r="Q1075" s="89" t="s">
        <v>583</v>
      </c>
      <c r="R1075" s="89" t="str">
        <f>_xlfn.XLOOKUP(Q1075,匹配表1065!L:L,匹配表1065!O:O)</f>
        <v>B</v>
      </c>
      <c r="S1075" s="93" t="str">
        <f>IFERROR(_xlfn.XLOOKUP(Q1075,匹配表1065!AI:AI,匹配表1065!AJ:AJ),"绿标")</f>
        <v>黑标</v>
      </c>
      <c r="T1075" s="93" t="str" cm="1">
        <f t="array" ref="T1075:U1075">_xlfn.XLOOKUP(Q1075,匹配表1065!L:L,匹配表1065!M:N)</f>
        <v>脑血管</v>
      </c>
      <c r="U1075" s="94" t="str">
        <v>神经内科</v>
      </c>
      <c r="V1075" s="95" t="s">
        <v>42</v>
      </c>
      <c r="W1075" s="93">
        <f>_xlfn.XLOOKUP(M1075,匹配表1065!D:D,匹配表1065!F:F)*N1075</f>
        <v>4</v>
      </c>
    </row>
    <row r="1076" customHeight="1" spans="1:23">
      <c r="A1076" s="89" t="s">
        <v>25</v>
      </c>
      <c r="B1076" s="90">
        <v>46133</v>
      </c>
      <c r="C1076" s="91" t="str">
        <f t="shared" si="32"/>
        <v>4月第4周</v>
      </c>
      <c r="D1076" s="89" t="s">
        <v>557</v>
      </c>
      <c r="E1076" s="89" t="str">
        <f t="shared" si="33"/>
        <v>4月第4周--周2</v>
      </c>
      <c r="F1076" s="92" t="s">
        <v>27</v>
      </c>
      <c r="G1076" s="92" t="s">
        <v>167</v>
      </c>
      <c r="H1076" s="92" t="str">
        <f>_xlfn.XLOOKUP(O1076,匹配表1065!T:T,匹配表1065!W:W)</f>
        <v>苏州市</v>
      </c>
      <c r="I1076" s="89" t="str">
        <f>_xlfn.XLOOKUP(O1076,匹配表1065!T:T,匹配表1065!X:X)</f>
        <v>PME2017</v>
      </c>
      <c r="J1076" s="92" t="s">
        <v>323</v>
      </c>
      <c r="K1076" s="89" cm="1">
        <f ca="1" t="array" ref="K1076:L1076">_xlfn.XLOOKUP(J1076,匹配表1065!Y:Y,匹配表1065!AA:AB)</f>
        <v>7</v>
      </c>
      <c r="L1076" s="89" t="str">
        <v>3个月以上</v>
      </c>
      <c r="M1076" s="92" t="s">
        <v>30</v>
      </c>
      <c r="N1076" s="92">
        <v>1</v>
      </c>
      <c r="O1076" s="93" t="str">
        <f>_xlfn.XLOOKUP(P1076,匹配表1065!U:U,匹配表1065!T:T)</f>
        <v>HO00001044</v>
      </c>
      <c r="P1076" s="89" t="s">
        <v>346</v>
      </c>
      <c r="Q1076" s="89" t="s">
        <v>347</v>
      </c>
      <c r="R1076" s="89" t="str">
        <f>_xlfn.XLOOKUP(Q1076,匹配表1065!L:L,匹配表1065!O:O)</f>
        <v>A</v>
      </c>
      <c r="S1076" s="93" t="str">
        <f>IFERROR(_xlfn.XLOOKUP(Q1076,匹配表1065!AI:AI,匹配表1065!AJ:AJ),"绿标")</f>
        <v>红标</v>
      </c>
      <c r="T1076" s="93" t="str" cm="1">
        <f t="array" ref="T1076:U1076">_xlfn.XLOOKUP(Q1076,匹配表1065!L:L,匹配表1065!M:N)</f>
        <v>头痛</v>
      </c>
      <c r="U1076" s="94" t="str">
        <v>神经内科</v>
      </c>
      <c r="V1076" s="95" t="s">
        <v>42</v>
      </c>
      <c r="W1076" s="93">
        <f>_xlfn.XLOOKUP(M1076,匹配表1065!D:D,匹配表1065!F:F)*N1076</f>
        <v>12</v>
      </c>
    </row>
    <row r="1077" customHeight="1" spans="1:23">
      <c r="A1077" s="89" t="s">
        <v>25</v>
      </c>
      <c r="B1077" s="90">
        <v>46133</v>
      </c>
      <c r="C1077" s="91" t="str">
        <f t="shared" si="32"/>
        <v>4月第4周</v>
      </c>
      <c r="D1077" s="89" t="s">
        <v>557</v>
      </c>
      <c r="E1077" s="89" t="str">
        <f t="shared" si="33"/>
        <v>4月第4周--周2</v>
      </c>
      <c r="F1077" s="92" t="s">
        <v>27</v>
      </c>
      <c r="G1077" s="92" t="s">
        <v>167</v>
      </c>
      <c r="H1077" s="92" t="str">
        <f>_xlfn.XLOOKUP(O1077,匹配表1065!T:T,匹配表1065!W:W)</f>
        <v>苏州市</v>
      </c>
      <c r="I1077" s="89" t="str">
        <f>_xlfn.XLOOKUP(O1077,匹配表1065!T:T,匹配表1065!X:X)</f>
        <v>PME2017</v>
      </c>
      <c r="J1077" s="92" t="s">
        <v>323</v>
      </c>
      <c r="K1077" s="89" cm="1">
        <f ca="1" t="array" ref="K1077:L1077">_xlfn.XLOOKUP(J1077,匹配表1065!Y:Y,匹配表1065!AA:AB)</f>
        <v>7</v>
      </c>
      <c r="L1077" s="89" t="str">
        <v>3个月以上</v>
      </c>
      <c r="M1077" s="92" t="s">
        <v>35</v>
      </c>
      <c r="N1077" s="92">
        <v>1</v>
      </c>
      <c r="O1077" s="93" t="str">
        <f>_xlfn.XLOOKUP(P1077,匹配表1065!U:U,匹配表1065!T:T)</f>
        <v>HO00001044</v>
      </c>
      <c r="P1077" s="89" t="s">
        <v>346</v>
      </c>
      <c r="Q1077" s="89" t="s">
        <v>584</v>
      </c>
      <c r="R1077" s="89" t="str">
        <f>_xlfn.XLOOKUP(Q1077,匹配表1065!L:L,匹配表1065!O:O)</f>
        <v>B</v>
      </c>
      <c r="S1077" s="93" t="str">
        <f>IFERROR(_xlfn.XLOOKUP(Q1077,匹配表1065!AI:AI,匹配表1065!AJ:AJ),"绿标")</f>
        <v>黑标</v>
      </c>
      <c r="T1077" s="93" t="str" cm="1">
        <f t="array" ref="T1077:U1077">_xlfn.XLOOKUP(Q1077,匹配表1065!L:L,匹配表1065!M:N)</f>
        <v>脑血管</v>
      </c>
      <c r="U1077" s="94" t="str">
        <v>神经内科</v>
      </c>
      <c r="V1077" s="95" t="s">
        <v>58</v>
      </c>
      <c r="W1077" s="93">
        <f>_xlfn.XLOOKUP(M1077,匹配表1065!D:D,匹配表1065!F:F)*N1077</f>
        <v>4</v>
      </c>
    </row>
    <row r="1078" customHeight="1" spans="1:23">
      <c r="A1078" s="89" t="s">
        <v>25</v>
      </c>
      <c r="B1078" s="90">
        <v>46133</v>
      </c>
      <c r="C1078" s="91" t="str">
        <f t="shared" si="32"/>
        <v>4月第4周</v>
      </c>
      <c r="D1078" s="89" t="s">
        <v>557</v>
      </c>
      <c r="E1078" s="89" t="str">
        <f t="shared" si="33"/>
        <v>4月第4周--周2</v>
      </c>
      <c r="F1078" s="92" t="s">
        <v>27</v>
      </c>
      <c r="G1078" s="92" t="s">
        <v>167</v>
      </c>
      <c r="H1078" s="92" t="str">
        <f>_xlfn.XLOOKUP(O1078,匹配表1065!T:T,匹配表1065!W:W)</f>
        <v>无锡市</v>
      </c>
      <c r="I1078" s="89" t="str">
        <f>_xlfn.XLOOKUP(O1078,匹配表1065!T:T,匹配表1065!X:X)</f>
        <v>PME2009</v>
      </c>
      <c r="J1078" s="92" t="s">
        <v>193</v>
      </c>
      <c r="K1078" s="89" cm="1">
        <f ca="1" t="array" ref="K1078:L1078">_xlfn.XLOOKUP(J1078,匹配表1065!Y:Y,匹配表1065!AA:AB)</f>
        <v>7</v>
      </c>
      <c r="L1078" s="89" t="str">
        <v>3个月以上</v>
      </c>
      <c r="M1078" s="92" t="s">
        <v>30</v>
      </c>
      <c r="N1078" s="92">
        <v>1</v>
      </c>
      <c r="O1078" s="93" t="str">
        <f>_xlfn.XLOOKUP(P1078,匹配表1065!U:U,匹配表1065!T:T)</f>
        <v>HO00001116</v>
      </c>
      <c r="P1078" s="89" t="s">
        <v>229</v>
      </c>
      <c r="Q1078" s="89" t="s">
        <v>230</v>
      </c>
      <c r="R1078" s="89" t="str">
        <f>_xlfn.XLOOKUP(Q1078,匹配表1065!L:L,匹配表1065!O:O)</f>
        <v>A</v>
      </c>
      <c r="S1078" s="93" t="str">
        <f>IFERROR(_xlfn.XLOOKUP(Q1078,匹配表1065!AI:AI,匹配表1065!AJ:AJ),"绿标")</f>
        <v>绿标</v>
      </c>
      <c r="T1078" s="93" t="str" cm="1">
        <f t="array" ref="T1078:U1078">_xlfn.XLOOKUP(Q1078,匹配表1065!L:L,匹配表1065!M:N)</f>
        <v>头痛</v>
      </c>
      <c r="U1078" s="94" t="str">
        <v>神经内科</v>
      </c>
      <c r="V1078" s="95" t="s">
        <v>33</v>
      </c>
      <c r="W1078" s="93">
        <f>_xlfn.XLOOKUP(M1078,匹配表1065!D:D,匹配表1065!F:F)*N1078</f>
        <v>12</v>
      </c>
    </row>
    <row r="1079" customHeight="1" spans="1:23">
      <c r="A1079" s="89" t="s">
        <v>25</v>
      </c>
      <c r="B1079" s="90">
        <v>46133</v>
      </c>
      <c r="C1079" s="91" t="str">
        <f t="shared" si="32"/>
        <v>4月第4周</v>
      </c>
      <c r="D1079" s="89" t="s">
        <v>557</v>
      </c>
      <c r="E1079" s="89" t="str">
        <f t="shared" si="33"/>
        <v>4月第4周--周2</v>
      </c>
      <c r="F1079" s="92" t="s">
        <v>27</v>
      </c>
      <c r="G1079" s="92" t="s">
        <v>167</v>
      </c>
      <c r="H1079" s="92" t="str">
        <f>_xlfn.XLOOKUP(O1079,匹配表1065!T:T,匹配表1065!W:W)</f>
        <v>无锡市</v>
      </c>
      <c r="I1079" s="89" t="str">
        <f>_xlfn.XLOOKUP(O1079,匹配表1065!T:T,匹配表1065!X:X)</f>
        <v>PME2009</v>
      </c>
      <c r="J1079" s="92" t="s">
        <v>193</v>
      </c>
      <c r="K1079" s="89" cm="1">
        <f ca="1" t="array" ref="K1079:L1079">_xlfn.XLOOKUP(J1079,匹配表1065!Y:Y,匹配表1065!AA:AB)</f>
        <v>7</v>
      </c>
      <c r="L1079" s="89" t="str">
        <v>3个月以上</v>
      </c>
      <c r="M1079" s="92" t="s">
        <v>35</v>
      </c>
      <c r="N1079" s="92">
        <v>1</v>
      </c>
      <c r="O1079" s="93" t="str">
        <f>_xlfn.XLOOKUP(P1079,匹配表1065!U:U,匹配表1065!T:T)</f>
        <v>HO00001116</v>
      </c>
      <c r="P1079" s="89" t="s">
        <v>229</v>
      </c>
      <c r="Q1079" s="89" t="s">
        <v>230</v>
      </c>
      <c r="R1079" s="89" t="str">
        <f>_xlfn.XLOOKUP(Q1079,匹配表1065!L:L,匹配表1065!O:O)</f>
        <v>A</v>
      </c>
      <c r="S1079" s="93" t="str">
        <f>IFERROR(_xlfn.XLOOKUP(Q1079,匹配表1065!AI:AI,匹配表1065!AJ:AJ),"绿标")</f>
        <v>绿标</v>
      </c>
      <c r="T1079" s="93" t="str" cm="1">
        <f t="array" ref="T1079:U1079">_xlfn.XLOOKUP(Q1079,匹配表1065!L:L,匹配表1065!M:N)</f>
        <v>头痛</v>
      </c>
      <c r="U1079" s="94" t="str">
        <v>神经内科</v>
      </c>
      <c r="V1079" s="95" t="s">
        <v>33</v>
      </c>
      <c r="W1079" s="93">
        <f>_xlfn.XLOOKUP(M1079,匹配表1065!D:D,匹配表1065!F:F)*N1079</f>
        <v>4</v>
      </c>
    </row>
    <row r="1080" customHeight="1" spans="1:23">
      <c r="A1080" s="89" t="s">
        <v>25</v>
      </c>
      <c r="B1080" s="90">
        <v>46133</v>
      </c>
      <c r="C1080" s="91" t="str">
        <f t="shared" si="32"/>
        <v>4月第4周</v>
      </c>
      <c r="D1080" s="89" t="s">
        <v>557</v>
      </c>
      <c r="E1080" s="89" t="str">
        <f t="shared" si="33"/>
        <v>4月第4周--周2</v>
      </c>
      <c r="F1080" s="92" t="s">
        <v>27</v>
      </c>
      <c r="G1080" s="92" t="s">
        <v>167</v>
      </c>
      <c r="H1080" s="92" t="str">
        <f>_xlfn.XLOOKUP(O1080,匹配表1065!T:T,匹配表1065!W:W)</f>
        <v>苏州市</v>
      </c>
      <c r="I1080" s="89" t="str">
        <f>_xlfn.XLOOKUP(O1080,匹配表1065!T:T,匹配表1065!X:X)</f>
        <v>PME2016</v>
      </c>
      <c r="J1080" s="89" t="s">
        <v>173</v>
      </c>
      <c r="K1080" s="89" cm="1">
        <f ca="1" t="array" ref="K1080:L1080">_xlfn.XLOOKUP(J1080,匹配表1065!Y:Y,匹配表1065!AA:AB)</f>
        <v>1</v>
      </c>
      <c r="L1080" s="89" t="str">
        <v>3个月以内</v>
      </c>
      <c r="M1080" s="92" t="s">
        <v>30</v>
      </c>
      <c r="N1080" s="92">
        <v>2</v>
      </c>
      <c r="O1080" s="93" t="str">
        <f>_xlfn.XLOOKUP(P1080,匹配表1065!U:U,匹配表1065!T:T)</f>
        <v>HO00001048</v>
      </c>
      <c r="P1080" s="89" t="s">
        <v>176</v>
      </c>
      <c r="Q1080" s="89" t="s">
        <v>290</v>
      </c>
      <c r="R1080" s="89" t="str">
        <f>_xlfn.XLOOKUP(Q1080,匹配表1065!L:L,匹配表1065!O:O)</f>
        <v>A</v>
      </c>
      <c r="S1080" s="93" t="str">
        <f>IFERROR(_xlfn.XLOOKUP(Q1080,匹配表1065!AI:AI,匹配表1065!AJ:AJ),"绿标")</f>
        <v>红标</v>
      </c>
      <c r="T1080" s="93" t="str" cm="1">
        <f t="array" ref="T1080:U1080">_xlfn.XLOOKUP(Q1080,匹配表1065!L:L,匹配表1065!M:N)</f>
        <v>头痛</v>
      </c>
      <c r="U1080" s="94" t="str">
        <v>神经内科</v>
      </c>
      <c r="V1080" s="95" t="s">
        <v>67</v>
      </c>
      <c r="W1080" s="93">
        <f>_xlfn.XLOOKUP(M1080,匹配表1065!D:D,匹配表1065!F:F)*N1080</f>
        <v>24</v>
      </c>
    </row>
    <row r="1081" customHeight="1" spans="1:23">
      <c r="A1081" s="89" t="s">
        <v>25</v>
      </c>
      <c r="B1081" s="90">
        <v>46133</v>
      </c>
      <c r="C1081" s="91" t="str">
        <f t="shared" si="32"/>
        <v>4月第4周</v>
      </c>
      <c r="D1081" s="89" t="s">
        <v>557</v>
      </c>
      <c r="E1081" s="89" t="str">
        <f t="shared" si="33"/>
        <v>4月第4周--周2</v>
      </c>
      <c r="F1081" s="92" t="s">
        <v>27</v>
      </c>
      <c r="G1081" s="92" t="s">
        <v>167</v>
      </c>
      <c r="H1081" s="92" t="str">
        <f>_xlfn.XLOOKUP(O1081,匹配表1065!T:T,匹配表1065!W:W)</f>
        <v>苏州市</v>
      </c>
      <c r="I1081" s="89" t="str">
        <f>_xlfn.XLOOKUP(O1081,匹配表1065!T:T,匹配表1065!X:X)</f>
        <v>PME2016</v>
      </c>
      <c r="J1081" s="89" t="s">
        <v>173</v>
      </c>
      <c r="K1081" s="89" cm="1">
        <f ca="1" t="array" ref="K1081:L1081">_xlfn.XLOOKUP(J1081,匹配表1065!Y:Y,匹配表1065!AA:AB)</f>
        <v>1</v>
      </c>
      <c r="L1081" s="89" t="str">
        <v>3个月以内</v>
      </c>
      <c r="M1081" s="92" t="s">
        <v>30</v>
      </c>
      <c r="N1081" s="92">
        <v>1</v>
      </c>
      <c r="O1081" s="93" t="str">
        <f>_xlfn.XLOOKUP(P1081,匹配表1065!U:U,匹配表1065!T:T)</f>
        <v>HO00001048</v>
      </c>
      <c r="P1081" s="89" t="s">
        <v>176</v>
      </c>
      <c r="Q1081" s="89" t="s">
        <v>426</v>
      </c>
      <c r="R1081" s="89" t="str">
        <f>_xlfn.XLOOKUP(Q1081,匹配表1065!L:L,匹配表1065!O:O)</f>
        <v>C</v>
      </c>
      <c r="S1081" s="93" t="str">
        <f>IFERROR(_xlfn.XLOOKUP(Q1081,匹配表1065!AI:AI,匹配表1065!AJ:AJ),"绿标")</f>
        <v>红标</v>
      </c>
      <c r="T1081" s="93" t="str" cm="1">
        <f t="array" ref="T1081:U1081">_xlfn.XLOOKUP(Q1081,匹配表1065!L:L,匹配表1065!M:N)</f>
        <v>眩晕</v>
      </c>
      <c r="U1081" s="94" t="str">
        <v>耳鼻喉科</v>
      </c>
      <c r="V1081" s="95" t="s">
        <v>70</v>
      </c>
      <c r="W1081" s="93">
        <f>_xlfn.XLOOKUP(M1081,匹配表1065!D:D,匹配表1065!F:F)*N1081</f>
        <v>12</v>
      </c>
    </row>
    <row r="1082" customHeight="1" spans="1:23">
      <c r="A1082" s="89" t="s">
        <v>25</v>
      </c>
      <c r="B1082" s="90">
        <v>46133</v>
      </c>
      <c r="C1082" s="91" t="str">
        <f t="shared" si="32"/>
        <v>4月第4周</v>
      </c>
      <c r="D1082" s="89" t="s">
        <v>557</v>
      </c>
      <c r="E1082" s="89" t="str">
        <f t="shared" si="33"/>
        <v>4月第4周--周2</v>
      </c>
      <c r="F1082" s="92" t="s">
        <v>27</v>
      </c>
      <c r="G1082" s="92" t="s">
        <v>167</v>
      </c>
      <c r="H1082" s="92" t="str">
        <f>_xlfn.XLOOKUP(O1082,匹配表1065!T:T,匹配表1065!W:W)</f>
        <v>苏州市</v>
      </c>
      <c r="I1082" s="89" t="str">
        <f>_xlfn.XLOOKUP(O1082,匹配表1065!T:T,匹配表1065!X:X)</f>
        <v>PME2016</v>
      </c>
      <c r="J1082" s="89" t="s">
        <v>173</v>
      </c>
      <c r="K1082" s="89" cm="1">
        <f ca="1" t="array" ref="K1082:L1082">_xlfn.XLOOKUP(J1082,匹配表1065!Y:Y,匹配表1065!AA:AB)</f>
        <v>1</v>
      </c>
      <c r="L1082" s="89" t="str">
        <v>3个月以内</v>
      </c>
      <c r="M1082" s="92" t="s">
        <v>30</v>
      </c>
      <c r="N1082" s="92">
        <v>1</v>
      </c>
      <c r="O1082" s="93" t="str">
        <f>_xlfn.XLOOKUP(P1082,匹配表1065!U:U,匹配表1065!T:T)</f>
        <v>HO00001043</v>
      </c>
      <c r="P1082" s="89" t="s">
        <v>221</v>
      </c>
      <c r="Q1082" s="89" t="s">
        <v>291</v>
      </c>
      <c r="R1082" s="89" t="str">
        <f>_xlfn.XLOOKUP(Q1082,匹配表1065!L:L,匹配表1065!O:O)</f>
        <v>A</v>
      </c>
      <c r="S1082" s="93" t="str">
        <f>IFERROR(_xlfn.XLOOKUP(Q1082,匹配表1065!AI:AI,匹配表1065!AJ:AJ),"绿标")</f>
        <v>红标</v>
      </c>
      <c r="T1082" s="93" t="str" cm="1">
        <f t="array" ref="T1082:U1082">_xlfn.XLOOKUP(Q1082,匹配表1065!L:L,匹配表1065!M:N)</f>
        <v>头痛</v>
      </c>
      <c r="U1082" s="94" t="str">
        <v>神经内科</v>
      </c>
      <c r="V1082" s="95" t="s">
        <v>70</v>
      </c>
      <c r="W1082" s="93">
        <f>_xlfn.XLOOKUP(M1082,匹配表1065!D:D,匹配表1065!F:F)*N1082</f>
        <v>12</v>
      </c>
    </row>
    <row r="1083" customHeight="1" spans="1:23">
      <c r="A1083" s="89" t="s">
        <v>25</v>
      </c>
      <c r="B1083" s="90">
        <v>46133</v>
      </c>
      <c r="C1083" s="91" t="str">
        <f t="shared" si="32"/>
        <v>4月第4周</v>
      </c>
      <c r="D1083" s="89" t="s">
        <v>557</v>
      </c>
      <c r="E1083" s="89" t="str">
        <f t="shared" si="33"/>
        <v>4月第4周--周2</v>
      </c>
      <c r="F1083" s="92" t="s">
        <v>27</v>
      </c>
      <c r="G1083" s="92" t="s">
        <v>167</v>
      </c>
      <c r="H1083" s="92" t="str">
        <f>_xlfn.XLOOKUP(O1083,匹配表1065!T:T,匹配表1065!W:W)</f>
        <v>苏州市</v>
      </c>
      <c r="I1083" s="89" t="str">
        <f>_xlfn.XLOOKUP(O1083,匹配表1065!T:T,匹配表1065!X:X)</f>
        <v>PME2011</v>
      </c>
      <c r="J1083" s="92" t="s">
        <v>168</v>
      </c>
      <c r="K1083" s="89" cm="1">
        <f ca="1" t="array" ref="K1083:L1083">_xlfn.XLOOKUP(J1083,匹配表1065!Y:Y,匹配表1065!AA:AB)</f>
        <v>19</v>
      </c>
      <c r="L1083" s="89" t="str">
        <v>3个月以上</v>
      </c>
      <c r="M1083" s="92" t="s">
        <v>30</v>
      </c>
      <c r="N1083" s="92">
        <v>1</v>
      </c>
      <c r="O1083" s="93" t="str">
        <f>_xlfn.XLOOKUP(P1083,匹配表1065!U:U,匹配表1065!T:T)</f>
        <v>HO00307823</v>
      </c>
      <c r="P1083" s="89" t="s">
        <v>169</v>
      </c>
      <c r="Q1083" s="89" t="s">
        <v>172</v>
      </c>
      <c r="R1083" s="89" t="str">
        <f>_xlfn.XLOOKUP(Q1083,匹配表1065!L:L,匹配表1065!O:O)</f>
        <v>C</v>
      </c>
      <c r="S1083" s="93" t="str">
        <f>IFERROR(_xlfn.XLOOKUP(Q1083,匹配表1065!AI:AI,匹配表1065!AJ:AJ),"绿标")</f>
        <v>绿标</v>
      </c>
      <c r="T1083" s="93" t="str" cm="1">
        <f t="array" ref="T1083:U1083">_xlfn.XLOOKUP(Q1083,匹配表1065!L:L,匹配表1065!M:N)</f>
        <v>眩晕</v>
      </c>
      <c r="U1083" s="94" t="str">
        <v>神经内科</v>
      </c>
      <c r="V1083" s="95" t="s">
        <v>42</v>
      </c>
      <c r="W1083" s="93">
        <f>_xlfn.XLOOKUP(M1083,匹配表1065!D:D,匹配表1065!F:F)*N1083</f>
        <v>12</v>
      </c>
    </row>
    <row r="1084" customHeight="1" spans="1:23">
      <c r="A1084" s="89" t="s">
        <v>25</v>
      </c>
      <c r="B1084" s="90">
        <v>46133</v>
      </c>
      <c r="C1084" s="91" t="str">
        <f t="shared" si="32"/>
        <v>4月第4周</v>
      </c>
      <c r="D1084" s="89" t="s">
        <v>557</v>
      </c>
      <c r="E1084" s="89" t="str">
        <f t="shared" si="33"/>
        <v>4月第4周--周2</v>
      </c>
      <c r="F1084" s="92" t="s">
        <v>27</v>
      </c>
      <c r="G1084" s="92" t="s">
        <v>167</v>
      </c>
      <c r="H1084" s="92" t="str">
        <f>_xlfn.XLOOKUP(O1084,匹配表1065!T:T,匹配表1065!W:W)</f>
        <v>苏州市</v>
      </c>
      <c r="I1084" s="89" t="str">
        <f>_xlfn.XLOOKUP(O1084,匹配表1065!T:T,匹配表1065!X:X)</f>
        <v>PME2011</v>
      </c>
      <c r="J1084" s="92" t="s">
        <v>168</v>
      </c>
      <c r="K1084" s="89" cm="1">
        <f ca="1" t="array" ref="K1084:L1084">_xlfn.XLOOKUP(J1084,匹配表1065!Y:Y,匹配表1065!AA:AB)</f>
        <v>19</v>
      </c>
      <c r="L1084" s="89" t="str">
        <v>3个月以上</v>
      </c>
      <c r="M1084" s="92" t="s">
        <v>30</v>
      </c>
      <c r="N1084" s="92">
        <v>2</v>
      </c>
      <c r="O1084" s="93" t="str">
        <f>_xlfn.XLOOKUP(P1084,匹配表1065!U:U,匹配表1065!T:T)</f>
        <v>HO00307823</v>
      </c>
      <c r="P1084" s="89" t="s">
        <v>169</v>
      </c>
      <c r="Q1084" s="89" t="s">
        <v>170</v>
      </c>
      <c r="R1084" s="89" t="str">
        <f>_xlfn.XLOOKUP(Q1084,匹配表1065!L:L,匹配表1065!O:O)</f>
        <v>A</v>
      </c>
      <c r="S1084" s="93" t="str">
        <f>IFERROR(_xlfn.XLOOKUP(Q1084,匹配表1065!AI:AI,匹配表1065!AJ:AJ),"绿标")</f>
        <v>红标</v>
      </c>
      <c r="T1084" s="93" t="str" cm="1">
        <f t="array" ref="T1084:U1084">_xlfn.XLOOKUP(Q1084,匹配表1065!L:L,匹配表1065!M:N)</f>
        <v>头痛</v>
      </c>
      <c r="U1084" s="94" t="str">
        <v>神经内科</v>
      </c>
      <c r="V1084" s="95" t="s">
        <v>33</v>
      </c>
      <c r="W1084" s="93">
        <f>_xlfn.XLOOKUP(M1084,匹配表1065!D:D,匹配表1065!F:F)*N1084</f>
        <v>24</v>
      </c>
    </row>
    <row r="1085" customHeight="1" spans="1:23">
      <c r="A1085" s="89" t="s">
        <v>25</v>
      </c>
      <c r="B1085" s="90">
        <v>46133</v>
      </c>
      <c r="C1085" s="91" t="str">
        <f t="shared" si="32"/>
        <v>4月第4周</v>
      </c>
      <c r="D1085" s="89" t="s">
        <v>557</v>
      </c>
      <c r="E1085" s="89" t="str">
        <f t="shared" si="33"/>
        <v>4月第4周--周2</v>
      </c>
      <c r="F1085" s="92" t="s">
        <v>27</v>
      </c>
      <c r="G1085" s="92" t="s">
        <v>167</v>
      </c>
      <c r="H1085" s="92" t="str">
        <f>_xlfn.XLOOKUP(O1085,匹配表1065!T:T,匹配表1065!W:W)</f>
        <v>苏州市</v>
      </c>
      <c r="I1085" s="89" t="str">
        <f>_xlfn.XLOOKUP(O1085,匹配表1065!T:T,匹配表1065!X:X)</f>
        <v>PME2011</v>
      </c>
      <c r="J1085" s="92" t="s">
        <v>168</v>
      </c>
      <c r="K1085" s="89" cm="1">
        <f ca="1" t="array" ref="K1085:L1085">_xlfn.XLOOKUP(J1085,匹配表1065!Y:Y,匹配表1065!AA:AB)</f>
        <v>19</v>
      </c>
      <c r="L1085" s="89" t="str">
        <v>3个月以上</v>
      </c>
      <c r="M1085" s="92" t="s">
        <v>35</v>
      </c>
      <c r="N1085" s="92">
        <v>1</v>
      </c>
      <c r="O1085" s="93" t="str">
        <f>_xlfn.XLOOKUP(P1085,匹配表1065!U:U,匹配表1065!T:T)</f>
        <v>HO00307823</v>
      </c>
      <c r="P1085" s="89" t="s">
        <v>169</v>
      </c>
      <c r="Q1085" s="89" t="s">
        <v>585</v>
      </c>
      <c r="R1085" s="89" t="str">
        <f>_xlfn.XLOOKUP(Q1085,匹配表1065!L:L,匹配表1065!O:O)</f>
        <v>B</v>
      </c>
      <c r="S1085" s="93" t="str">
        <f>IFERROR(_xlfn.XLOOKUP(Q1085,匹配表1065!AI:AI,匹配表1065!AJ:AJ),"绿标")</f>
        <v>绿标</v>
      </c>
      <c r="T1085" s="93" t="str" cm="1">
        <f t="array" ref="T1085:U1085">_xlfn.XLOOKUP(Q1085,匹配表1065!L:L,匹配表1065!M:N)</f>
        <v>脑血管</v>
      </c>
      <c r="U1085" s="94" t="str">
        <v>神经内科</v>
      </c>
      <c r="V1085" s="95" t="s">
        <v>58</v>
      </c>
      <c r="W1085" s="93">
        <f>_xlfn.XLOOKUP(M1085,匹配表1065!D:D,匹配表1065!F:F)*N1085</f>
        <v>4</v>
      </c>
    </row>
    <row r="1086" customHeight="1" spans="1:23">
      <c r="A1086" s="89" t="s">
        <v>25</v>
      </c>
      <c r="B1086" s="90">
        <v>46133</v>
      </c>
      <c r="C1086" s="91" t="str">
        <f t="shared" si="32"/>
        <v>4月第4周</v>
      </c>
      <c r="D1086" s="89" t="s">
        <v>557</v>
      </c>
      <c r="E1086" s="89" t="str">
        <f t="shared" si="33"/>
        <v>4月第4周--周2</v>
      </c>
      <c r="F1086" s="92" t="s">
        <v>27</v>
      </c>
      <c r="G1086" s="92" t="s">
        <v>167</v>
      </c>
      <c r="H1086" s="92" t="str">
        <f>_xlfn.XLOOKUP(O1086,匹配表1065!T:T,匹配表1065!W:W)</f>
        <v>苏州市</v>
      </c>
      <c r="I1086" s="89" t="str">
        <f>_xlfn.XLOOKUP(O1086,匹配表1065!T:T,匹配表1065!X:X)</f>
        <v>PME2010</v>
      </c>
      <c r="J1086" s="92" t="s">
        <v>186</v>
      </c>
      <c r="K1086" s="89" cm="1">
        <f ca="1" t="array" ref="K1086:L1086">_xlfn.XLOOKUP(J1086,匹配表1065!Y:Y,匹配表1065!AA:AB)</f>
        <v>6</v>
      </c>
      <c r="L1086" s="89" t="str">
        <v>3个月以上</v>
      </c>
      <c r="M1086" s="92" t="s">
        <v>30</v>
      </c>
      <c r="N1086" s="92">
        <v>1</v>
      </c>
      <c r="O1086" s="93" t="str">
        <f>_xlfn.XLOOKUP(P1086,匹配表1065!U:U,匹配表1065!T:T)</f>
        <v>HO00001051</v>
      </c>
      <c r="P1086" s="89" t="s">
        <v>191</v>
      </c>
      <c r="Q1086" s="89" t="s">
        <v>192</v>
      </c>
      <c r="R1086" s="89" t="str">
        <f>_xlfn.XLOOKUP(Q1086,匹配表1065!L:L,匹配表1065!O:O)</f>
        <v>B</v>
      </c>
      <c r="S1086" s="93" t="str">
        <f>IFERROR(_xlfn.XLOOKUP(Q1086,匹配表1065!AI:AI,匹配表1065!AJ:AJ),"绿标")</f>
        <v>绿标</v>
      </c>
      <c r="T1086" s="93" t="str" cm="1">
        <f t="array" ref="T1086:U1086">_xlfn.XLOOKUP(Q1086,匹配表1065!L:L,匹配表1065!M:N)</f>
        <v>抑郁焦虑</v>
      </c>
      <c r="U1086" s="94" t="str">
        <v>神经内科</v>
      </c>
      <c r="V1086" s="95" t="s">
        <v>58</v>
      </c>
      <c r="W1086" s="93">
        <f>_xlfn.XLOOKUP(M1086,匹配表1065!D:D,匹配表1065!F:F)*N1086</f>
        <v>12</v>
      </c>
    </row>
    <row r="1087" customHeight="1" spans="1:23">
      <c r="A1087" s="89" t="s">
        <v>25</v>
      </c>
      <c r="B1087" s="90">
        <v>46133</v>
      </c>
      <c r="C1087" s="91" t="str">
        <f t="shared" si="32"/>
        <v>4月第4周</v>
      </c>
      <c r="D1087" s="89" t="s">
        <v>557</v>
      </c>
      <c r="E1087" s="89" t="str">
        <f t="shared" si="33"/>
        <v>4月第4周--周2</v>
      </c>
      <c r="F1087" s="92" t="s">
        <v>27</v>
      </c>
      <c r="G1087" s="92" t="s">
        <v>167</v>
      </c>
      <c r="H1087" s="92" t="str">
        <f>_xlfn.XLOOKUP(O1087,匹配表1065!T:T,匹配表1065!W:W)</f>
        <v>苏州市</v>
      </c>
      <c r="I1087" s="89" t="str">
        <f>_xlfn.XLOOKUP(O1087,匹配表1065!T:T,匹配表1065!X:X)</f>
        <v>PME2010</v>
      </c>
      <c r="J1087" s="92" t="s">
        <v>186</v>
      </c>
      <c r="K1087" s="89" cm="1">
        <f ca="1" t="array" ref="K1087:L1087">_xlfn.XLOOKUP(J1087,匹配表1065!Y:Y,匹配表1065!AA:AB)</f>
        <v>6</v>
      </c>
      <c r="L1087" s="89" t="str">
        <v>3个月以上</v>
      </c>
      <c r="M1087" s="92" t="s">
        <v>30</v>
      </c>
      <c r="N1087" s="92">
        <v>1</v>
      </c>
      <c r="O1087" s="93" t="str">
        <f>_xlfn.XLOOKUP(P1087,匹配表1065!U:U,匹配表1065!T:T)</f>
        <v>HO00001051</v>
      </c>
      <c r="P1087" s="89" t="s">
        <v>191</v>
      </c>
      <c r="Q1087" s="89" t="s">
        <v>354</v>
      </c>
      <c r="R1087" s="89" t="str">
        <f>_xlfn.XLOOKUP(Q1087,匹配表1065!L:L,匹配表1065!O:O)</f>
        <v>A</v>
      </c>
      <c r="S1087" s="93" t="str">
        <f>IFERROR(_xlfn.XLOOKUP(Q1087,匹配表1065!AI:AI,匹配表1065!AJ:AJ),"绿标")</f>
        <v>黑标</v>
      </c>
      <c r="T1087" s="93" t="str" cm="1">
        <f t="array" ref="T1087:U1087">_xlfn.XLOOKUP(Q1087,匹配表1065!L:L,匹配表1065!M:N)</f>
        <v>头痛</v>
      </c>
      <c r="U1087" s="94" t="str">
        <v>神经内科</v>
      </c>
      <c r="V1087" s="95" t="s">
        <v>70</v>
      </c>
      <c r="W1087" s="93">
        <f>_xlfn.XLOOKUP(M1087,匹配表1065!D:D,匹配表1065!F:F)*N1087</f>
        <v>12</v>
      </c>
    </row>
    <row r="1088" customHeight="1" spans="1:23">
      <c r="A1088" s="89" t="s">
        <v>25</v>
      </c>
      <c r="B1088" s="90">
        <v>46133</v>
      </c>
      <c r="C1088" s="91" t="str">
        <f t="shared" si="32"/>
        <v>4月第4周</v>
      </c>
      <c r="D1088" s="89" t="s">
        <v>557</v>
      </c>
      <c r="E1088" s="89" t="str">
        <f t="shared" si="33"/>
        <v>4月第4周--周2</v>
      </c>
      <c r="F1088" s="92" t="s">
        <v>27</v>
      </c>
      <c r="G1088" s="92" t="s">
        <v>167</v>
      </c>
      <c r="H1088" s="92" t="str">
        <f>_xlfn.XLOOKUP(O1088,匹配表1065!T:T,匹配表1065!W:W)</f>
        <v>苏州市</v>
      </c>
      <c r="I1088" s="89" t="str">
        <f>_xlfn.XLOOKUP(O1088,匹配表1065!T:T,匹配表1065!X:X)</f>
        <v>PME2010</v>
      </c>
      <c r="J1088" s="92" t="s">
        <v>186</v>
      </c>
      <c r="K1088" s="89" cm="1">
        <f ca="1" t="array" ref="K1088:L1088">_xlfn.XLOOKUP(J1088,匹配表1065!Y:Y,匹配表1065!AA:AB)</f>
        <v>6</v>
      </c>
      <c r="L1088" s="89" t="str">
        <v>3个月以上</v>
      </c>
      <c r="M1088" s="92" t="s">
        <v>35</v>
      </c>
      <c r="N1088" s="92">
        <v>1</v>
      </c>
      <c r="O1088" s="93" t="str">
        <f>_xlfn.XLOOKUP(P1088,匹配表1065!U:U,匹配表1065!T:T)</f>
        <v>HO00001047</v>
      </c>
      <c r="P1088" s="89" t="s">
        <v>189</v>
      </c>
      <c r="Q1088" s="89" t="s">
        <v>518</v>
      </c>
      <c r="R1088" s="89" t="str">
        <f>_xlfn.XLOOKUP(Q1088,匹配表1065!L:L,匹配表1065!O:O)</f>
        <v>C</v>
      </c>
      <c r="S1088" s="93" t="str">
        <f>IFERROR(_xlfn.XLOOKUP(Q1088,匹配表1065!AI:AI,匹配表1065!AJ:AJ),"绿标")</f>
        <v>绿标</v>
      </c>
      <c r="T1088" s="93" t="str" cm="1">
        <f t="array" ref="T1088:U1088">_xlfn.XLOOKUP(Q1088,匹配表1065!L:L,匹配表1065!M:N)</f>
        <v>眩晕</v>
      </c>
      <c r="U1088" s="94" t="str">
        <v>耳鼻喉科</v>
      </c>
      <c r="V1088" s="95" t="s">
        <v>70</v>
      </c>
      <c r="W1088" s="93">
        <f>_xlfn.XLOOKUP(M1088,匹配表1065!D:D,匹配表1065!F:F)*N1088</f>
        <v>4</v>
      </c>
    </row>
    <row r="1089" customHeight="1" spans="1:23">
      <c r="A1089" s="89" t="s">
        <v>25</v>
      </c>
      <c r="B1089" s="90">
        <v>46133</v>
      </c>
      <c r="C1089" s="91" t="str">
        <f t="shared" si="32"/>
        <v>4月第4周</v>
      </c>
      <c r="D1089" s="89" t="s">
        <v>557</v>
      </c>
      <c r="E1089" s="89" t="str">
        <f t="shared" si="33"/>
        <v>4月第4周--周2</v>
      </c>
      <c r="F1089" s="92" t="s">
        <v>27</v>
      </c>
      <c r="G1089" s="92" t="s">
        <v>136</v>
      </c>
      <c r="H1089" s="92" t="str">
        <f>_xlfn.XLOOKUP(O1089,匹配表1065!T:T,匹配表1065!W:W)</f>
        <v>青岛市</v>
      </c>
      <c r="I1089" s="89" t="str">
        <f>_xlfn.XLOOKUP(O1089,匹配表1065!T:T,匹配表1065!X:X)</f>
        <v>PME2033</v>
      </c>
      <c r="J1089" s="92" t="s">
        <v>137</v>
      </c>
      <c r="K1089" s="89" cm="1">
        <f ca="1" t="array" ref="K1089:L1089">_xlfn.XLOOKUP(J1089,匹配表1065!Y:Y,匹配表1065!AA:AB)</f>
        <v>10</v>
      </c>
      <c r="L1089" s="89" t="str">
        <v>3个月以上</v>
      </c>
      <c r="M1089" s="92" t="s">
        <v>55</v>
      </c>
      <c r="N1089" s="92">
        <v>1</v>
      </c>
      <c r="O1089" s="93" t="str">
        <f>_xlfn.XLOOKUP(P1089,匹配表1065!U:U,匹配表1065!T:T)</f>
        <v>HO00001481</v>
      </c>
      <c r="P1089" s="89" t="s">
        <v>246</v>
      </c>
      <c r="Q1089" s="89" t="s">
        <v>306</v>
      </c>
      <c r="R1089" s="89" t="str">
        <f>_xlfn.XLOOKUP(Q1089,匹配表1065!L:L,匹配表1065!O:O)</f>
        <v>A</v>
      </c>
      <c r="S1089" s="93" t="str">
        <f>IFERROR(_xlfn.XLOOKUP(Q1089,匹配表1065!AI:AI,匹配表1065!AJ:AJ),"绿标")</f>
        <v>红标</v>
      </c>
      <c r="T1089" s="93" t="str" cm="1">
        <f t="array" ref="T1089:U1089">_xlfn.XLOOKUP(Q1089,匹配表1065!L:L,匹配表1065!M:N)</f>
        <v>头痛</v>
      </c>
      <c r="U1089" s="94" t="str">
        <v>神经内科</v>
      </c>
      <c r="V1089" s="95" t="s">
        <v>33</v>
      </c>
      <c r="W1089" s="93">
        <f>_xlfn.XLOOKUP(M1089,匹配表1065!D:D,匹配表1065!F:F)*N1089</f>
        <v>8</v>
      </c>
    </row>
    <row r="1090" customHeight="1" spans="1:23">
      <c r="A1090" s="89" t="s">
        <v>25</v>
      </c>
      <c r="B1090" s="90">
        <v>46133</v>
      </c>
      <c r="C1090" s="91" t="str">
        <f t="shared" ref="C1090:C1153" si="34">MONTH(B1090)&amp;TEXT(WEEKNUM(B1090,2)-WEEKNUM(B1090+1-DAY(B1090),2)+1,"月第0周")</f>
        <v>4月第4周</v>
      </c>
      <c r="D1090" s="89" t="s">
        <v>557</v>
      </c>
      <c r="E1090" s="89" t="str">
        <f t="shared" ref="E1090:E1153" si="35">D1090&amp;"--"&amp;"周"&amp;WEEKDAY(B1090,2)</f>
        <v>4月第4周--周2</v>
      </c>
      <c r="F1090" s="92" t="s">
        <v>27</v>
      </c>
      <c r="G1090" s="92" t="s">
        <v>136</v>
      </c>
      <c r="H1090" s="92" t="str">
        <f>_xlfn.XLOOKUP(O1090,匹配表1065!T:T,匹配表1065!W:W)</f>
        <v>日照市</v>
      </c>
      <c r="I1090" s="89" t="str">
        <f>_xlfn.XLOOKUP(O1090,匹配表1065!T:T,匹配表1065!X:X)</f>
        <v>PME2033</v>
      </c>
      <c r="J1090" s="92" t="s">
        <v>137</v>
      </c>
      <c r="K1090" s="89" cm="1">
        <f ca="1" t="array" ref="K1090:L1090">_xlfn.XLOOKUP(J1090,匹配表1065!Y:Y,匹配表1065!AA:AB)</f>
        <v>10</v>
      </c>
      <c r="L1090" s="89" t="str">
        <v>3个月以上</v>
      </c>
      <c r="M1090" s="92" t="s">
        <v>35</v>
      </c>
      <c r="N1090" s="92">
        <v>1</v>
      </c>
      <c r="O1090" s="93" t="str">
        <f>_xlfn.XLOOKUP(P1090,匹配表1065!U:U,匹配表1065!T:T)</f>
        <v>HO00025571</v>
      </c>
      <c r="P1090" s="89" t="s">
        <v>365</v>
      </c>
      <c r="Q1090" s="89" t="s">
        <v>496</v>
      </c>
      <c r="R1090" s="89" t="str">
        <f>_xlfn.XLOOKUP(Q1090,匹配表1065!L:L,匹配表1065!O:O)</f>
        <v>A</v>
      </c>
      <c r="S1090" s="93" t="str">
        <f>IFERROR(_xlfn.XLOOKUP(Q1090,匹配表1065!AI:AI,匹配表1065!AJ:AJ),"绿标")</f>
        <v>红标</v>
      </c>
      <c r="T1090" s="93" t="str" cm="1">
        <f t="array" ref="T1090:U1090">_xlfn.XLOOKUP(Q1090,匹配表1065!L:L,匹配表1065!M:N)</f>
        <v>头痛</v>
      </c>
      <c r="U1090" s="94" t="str">
        <v>神经内科</v>
      </c>
      <c r="V1090" s="95" t="s">
        <v>58</v>
      </c>
      <c r="W1090" s="93">
        <f>_xlfn.XLOOKUP(M1090,匹配表1065!D:D,匹配表1065!F:F)*N1090</f>
        <v>4</v>
      </c>
    </row>
    <row r="1091" customHeight="1" spans="1:23">
      <c r="A1091" s="89" t="s">
        <v>25</v>
      </c>
      <c r="B1091" s="90">
        <v>46133</v>
      </c>
      <c r="C1091" s="91" t="str">
        <f t="shared" si="34"/>
        <v>4月第4周</v>
      </c>
      <c r="D1091" s="89" t="s">
        <v>557</v>
      </c>
      <c r="E1091" s="89" t="str">
        <f t="shared" si="35"/>
        <v>4月第4周--周2</v>
      </c>
      <c r="F1091" s="92" t="s">
        <v>27</v>
      </c>
      <c r="G1091" s="92" t="s">
        <v>136</v>
      </c>
      <c r="H1091" s="92" t="str">
        <f>_xlfn.XLOOKUP(O1091,匹配表1065!T:T,匹配表1065!W:W)</f>
        <v>淄博市</v>
      </c>
      <c r="I1091" s="89" t="str">
        <f>_xlfn.XLOOKUP(O1091,匹配表1065!T:T,匹配表1065!X:X)</f>
        <v>PME2043</v>
      </c>
      <c r="J1091" s="92" t="s">
        <v>140</v>
      </c>
      <c r="K1091" s="89" cm="1">
        <f ca="1" t="array" ref="K1091:L1091">_xlfn.XLOOKUP(J1091,匹配表1065!Y:Y,匹配表1065!AA:AB)</f>
        <v>9</v>
      </c>
      <c r="L1091" s="89" t="str">
        <v>3个月以上</v>
      </c>
      <c r="M1091" s="92" t="s">
        <v>35</v>
      </c>
      <c r="N1091" s="92">
        <v>1</v>
      </c>
      <c r="O1091" s="93" t="str">
        <f>_xlfn.XLOOKUP(P1091,匹配表1065!U:U,匹配表1065!T:T)</f>
        <v>HO00001440</v>
      </c>
      <c r="P1091" s="89" t="s">
        <v>534</v>
      </c>
      <c r="Q1091" s="89" t="s">
        <v>535</v>
      </c>
      <c r="R1091" s="89" t="str">
        <f>_xlfn.XLOOKUP(Q1091,匹配表1065!L:L,匹配表1065!O:O)</f>
        <v>B</v>
      </c>
      <c r="S1091" s="93" t="str">
        <f>IFERROR(_xlfn.XLOOKUP(Q1091,匹配表1065!AI:AI,匹配表1065!AJ:AJ),"绿标")</f>
        <v>绿标</v>
      </c>
      <c r="T1091" s="93" t="str" cm="1">
        <f t="array" ref="T1091:U1091">_xlfn.XLOOKUP(Q1091,匹配表1065!L:L,匹配表1065!M:N)</f>
        <v>脑血管</v>
      </c>
      <c r="U1091" s="94" t="str">
        <v>神经内科</v>
      </c>
      <c r="V1091" s="95" t="s">
        <v>58</v>
      </c>
      <c r="W1091" s="93">
        <f>_xlfn.XLOOKUP(M1091,匹配表1065!D:D,匹配表1065!F:F)*N1091</f>
        <v>4</v>
      </c>
    </row>
    <row r="1092" customHeight="1" spans="1:23">
      <c r="A1092" s="89" t="s">
        <v>25</v>
      </c>
      <c r="B1092" s="90">
        <v>46133</v>
      </c>
      <c r="C1092" s="91" t="str">
        <f t="shared" si="34"/>
        <v>4月第4周</v>
      </c>
      <c r="D1092" s="89" t="s">
        <v>557</v>
      </c>
      <c r="E1092" s="89" t="str">
        <f t="shared" si="35"/>
        <v>4月第4周--周2</v>
      </c>
      <c r="F1092" s="92" t="s">
        <v>27</v>
      </c>
      <c r="G1092" s="92" t="s">
        <v>136</v>
      </c>
      <c r="H1092" s="92" t="str">
        <f>_xlfn.XLOOKUP(O1092,匹配表1065!T:T,匹配表1065!W:W)</f>
        <v>淄博市</v>
      </c>
      <c r="I1092" s="89" t="str">
        <f>_xlfn.XLOOKUP(O1092,匹配表1065!T:T,匹配表1065!X:X)</f>
        <v>PME2043</v>
      </c>
      <c r="J1092" s="92" t="s">
        <v>140</v>
      </c>
      <c r="K1092" s="89" cm="1">
        <f ca="1" t="array" ref="K1092:L1092">_xlfn.XLOOKUP(J1092,匹配表1065!Y:Y,匹配表1065!AA:AB)</f>
        <v>9</v>
      </c>
      <c r="L1092" s="89" t="str">
        <v>3个月以上</v>
      </c>
      <c r="M1092" s="92" t="s">
        <v>35</v>
      </c>
      <c r="N1092" s="92">
        <v>1</v>
      </c>
      <c r="O1092" s="93" t="str">
        <f>_xlfn.XLOOKUP(P1092,匹配表1065!U:U,匹配表1065!T:T)</f>
        <v>HO00001431</v>
      </c>
      <c r="P1092" s="89" t="s">
        <v>244</v>
      </c>
      <c r="Q1092" s="89" t="s">
        <v>423</v>
      </c>
      <c r="R1092" s="89" t="str">
        <f>_xlfn.XLOOKUP(Q1092,匹配表1065!L:L,匹配表1065!O:O)</f>
        <v>B</v>
      </c>
      <c r="S1092" s="93" t="str">
        <f>IFERROR(_xlfn.XLOOKUP(Q1092,匹配表1065!AI:AI,匹配表1065!AJ:AJ),"绿标")</f>
        <v>红标</v>
      </c>
      <c r="T1092" s="93" t="str" cm="1">
        <f t="array" ref="T1092:U1092">_xlfn.XLOOKUP(Q1092,匹配表1065!L:L,匹配表1065!M:N)</f>
        <v>脑血管</v>
      </c>
      <c r="U1092" s="94" t="str">
        <v>神经内科</v>
      </c>
      <c r="V1092" s="95" t="s">
        <v>42</v>
      </c>
      <c r="W1092" s="93">
        <f>_xlfn.XLOOKUP(M1092,匹配表1065!D:D,匹配表1065!F:F)*N1092</f>
        <v>4</v>
      </c>
    </row>
    <row r="1093" customHeight="1" spans="1:23">
      <c r="A1093" s="89" t="s">
        <v>25</v>
      </c>
      <c r="B1093" s="90">
        <v>46133</v>
      </c>
      <c r="C1093" s="91" t="str">
        <f t="shared" si="34"/>
        <v>4月第4周</v>
      </c>
      <c r="D1093" s="89" t="s">
        <v>557</v>
      </c>
      <c r="E1093" s="89" t="str">
        <f t="shared" si="35"/>
        <v>4月第4周--周2</v>
      </c>
      <c r="F1093" s="92" t="s">
        <v>27</v>
      </c>
      <c r="G1093" s="92" t="s">
        <v>136</v>
      </c>
      <c r="H1093" s="92" t="str">
        <f>_xlfn.XLOOKUP(O1093,匹配表1065!T:T,匹配表1065!W:W)</f>
        <v>青岛市</v>
      </c>
      <c r="I1093" s="89" t="str">
        <f>_xlfn.XLOOKUP(O1093,匹配表1065!T:T,匹配表1065!X:X)</f>
        <v>PME2032</v>
      </c>
      <c r="J1093" s="92" t="s">
        <v>143</v>
      </c>
      <c r="K1093" s="89" cm="1">
        <f ca="1" t="array" ref="K1093:L1093">_xlfn.XLOOKUP(J1093,匹配表1065!Y:Y,匹配表1065!AA:AB)</f>
        <v>31</v>
      </c>
      <c r="L1093" s="89" t="str">
        <v>3个月以上</v>
      </c>
      <c r="M1093" s="92" t="s">
        <v>30</v>
      </c>
      <c r="N1093" s="92">
        <v>1</v>
      </c>
      <c r="O1093" s="93" t="str">
        <f>_xlfn.XLOOKUP(P1093,匹配表1065!U:U,匹配表1065!T:T)</f>
        <v>HO00001482</v>
      </c>
      <c r="P1093" s="89" t="s">
        <v>146</v>
      </c>
      <c r="Q1093" s="89" t="s">
        <v>149</v>
      </c>
      <c r="R1093" s="89" t="str">
        <f>_xlfn.XLOOKUP(Q1093,匹配表1065!L:L,匹配表1065!O:O)</f>
        <v>B</v>
      </c>
      <c r="S1093" s="93" t="str">
        <f>IFERROR(_xlfn.XLOOKUP(Q1093,匹配表1065!AI:AI,匹配表1065!AJ:AJ),"绿标")</f>
        <v>红标</v>
      </c>
      <c r="T1093" s="93" t="str" cm="1">
        <f t="array" ref="T1093:U1093">_xlfn.XLOOKUP(Q1093,匹配表1065!L:L,匹配表1065!M:N)</f>
        <v>脑血管</v>
      </c>
      <c r="U1093" s="94" t="str">
        <v>神经内科</v>
      </c>
      <c r="V1093" s="95" t="s">
        <v>42</v>
      </c>
      <c r="W1093" s="93">
        <f>_xlfn.XLOOKUP(M1093,匹配表1065!D:D,匹配表1065!F:F)*N1093</f>
        <v>12</v>
      </c>
    </row>
    <row r="1094" customHeight="1" spans="1:23">
      <c r="A1094" s="89" t="s">
        <v>25</v>
      </c>
      <c r="B1094" s="90">
        <v>46133</v>
      </c>
      <c r="C1094" s="91" t="str">
        <f t="shared" si="34"/>
        <v>4月第4周</v>
      </c>
      <c r="D1094" s="89" t="s">
        <v>557</v>
      </c>
      <c r="E1094" s="89" t="str">
        <f t="shared" si="35"/>
        <v>4月第4周--周2</v>
      </c>
      <c r="F1094" s="92" t="s">
        <v>27</v>
      </c>
      <c r="G1094" s="92" t="s">
        <v>136</v>
      </c>
      <c r="H1094" s="92" t="str">
        <f>_xlfn.XLOOKUP(O1094,匹配表1065!T:T,匹配表1065!W:W)</f>
        <v>青岛市</v>
      </c>
      <c r="I1094" s="89" t="str">
        <f>_xlfn.XLOOKUP(O1094,匹配表1065!T:T,匹配表1065!X:X)</f>
        <v>PME2032</v>
      </c>
      <c r="J1094" s="92" t="s">
        <v>143</v>
      </c>
      <c r="K1094" s="89" cm="1">
        <f ca="1" t="array" ref="K1094:L1094">_xlfn.XLOOKUP(J1094,匹配表1065!Y:Y,匹配表1065!AA:AB)</f>
        <v>31</v>
      </c>
      <c r="L1094" s="89" t="str">
        <v>3个月以上</v>
      </c>
      <c r="M1094" s="92" t="s">
        <v>55</v>
      </c>
      <c r="N1094" s="92">
        <v>1</v>
      </c>
      <c r="O1094" s="93" t="str">
        <f>_xlfn.XLOOKUP(P1094,匹配表1065!U:U,匹配表1065!T:T)</f>
        <v>HO00001482</v>
      </c>
      <c r="P1094" s="89" t="s">
        <v>146</v>
      </c>
      <c r="Q1094" s="89" t="s">
        <v>249</v>
      </c>
      <c r="R1094" s="89" t="str">
        <f>_xlfn.XLOOKUP(Q1094,匹配表1065!L:L,匹配表1065!O:O)</f>
        <v>C</v>
      </c>
      <c r="S1094" s="93" t="str">
        <f>IFERROR(_xlfn.XLOOKUP(Q1094,匹配表1065!AI:AI,匹配表1065!AJ:AJ),"绿标")</f>
        <v>绿标</v>
      </c>
      <c r="T1094" s="93" t="str" cm="1">
        <f t="array" ref="T1094:U1094">_xlfn.XLOOKUP(Q1094,匹配表1065!L:L,匹配表1065!M:N)</f>
        <v>眩晕</v>
      </c>
      <c r="U1094" s="94" t="str">
        <v>耳鼻喉科</v>
      </c>
      <c r="V1094" s="95" t="s">
        <v>70</v>
      </c>
      <c r="W1094" s="93">
        <f>_xlfn.XLOOKUP(M1094,匹配表1065!D:D,匹配表1065!F:F)*N1094</f>
        <v>8</v>
      </c>
    </row>
    <row r="1095" customHeight="1" spans="1:23">
      <c r="A1095" s="89" t="s">
        <v>25</v>
      </c>
      <c r="B1095" s="90">
        <v>46133</v>
      </c>
      <c r="C1095" s="91" t="str">
        <f t="shared" si="34"/>
        <v>4月第4周</v>
      </c>
      <c r="D1095" s="89" t="s">
        <v>557</v>
      </c>
      <c r="E1095" s="89" t="str">
        <f t="shared" si="35"/>
        <v>4月第4周--周2</v>
      </c>
      <c r="F1095" s="92" t="s">
        <v>27</v>
      </c>
      <c r="G1095" s="92" t="s">
        <v>136</v>
      </c>
      <c r="H1095" s="92" t="str">
        <f>_xlfn.XLOOKUP(O1095,匹配表1065!T:T,匹配表1065!W:W)</f>
        <v>青岛市</v>
      </c>
      <c r="I1095" s="89" t="str">
        <f>_xlfn.XLOOKUP(O1095,匹配表1065!T:T,匹配表1065!X:X)</f>
        <v>PME2032</v>
      </c>
      <c r="J1095" s="92" t="s">
        <v>143</v>
      </c>
      <c r="K1095" s="89" cm="1">
        <f ca="1" t="array" ref="K1095:L1095">_xlfn.XLOOKUP(J1095,匹配表1065!Y:Y,匹配表1065!AA:AB)</f>
        <v>31</v>
      </c>
      <c r="L1095" s="89" t="str">
        <v>3个月以上</v>
      </c>
      <c r="M1095" s="92" t="s">
        <v>55</v>
      </c>
      <c r="N1095" s="92">
        <v>1</v>
      </c>
      <c r="O1095" s="93" t="str">
        <f>_xlfn.XLOOKUP(P1095,匹配表1065!U:U,匹配表1065!T:T)</f>
        <v>HO00001482</v>
      </c>
      <c r="P1095" s="89" t="s">
        <v>146</v>
      </c>
      <c r="Q1095" s="89" t="s">
        <v>299</v>
      </c>
      <c r="R1095" s="89" t="str">
        <f>_xlfn.XLOOKUP(Q1095,匹配表1065!L:L,匹配表1065!O:O)</f>
        <v>C</v>
      </c>
      <c r="S1095" s="93" t="str">
        <f>IFERROR(_xlfn.XLOOKUP(Q1095,匹配表1065!AI:AI,匹配表1065!AJ:AJ),"绿标")</f>
        <v>绿标</v>
      </c>
      <c r="T1095" s="93" t="str" cm="1">
        <f t="array" ref="T1095:U1095">_xlfn.XLOOKUP(Q1095,匹配表1065!L:L,匹配表1065!M:N)</f>
        <v>眩晕</v>
      </c>
      <c r="U1095" s="94" t="str">
        <v>耳鼻喉科</v>
      </c>
      <c r="V1095" s="95" t="s">
        <v>70</v>
      </c>
      <c r="W1095" s="93">
        <f>_xlfn.XLOOKUP(M1095,匹配表1065!D:D,匹配表1065!F:F)*N1095</f>
        <v>8</v>
      </c>
    </row>
    <row r="1096" customHeight="1" spans="1:23">
      <c r="A1096" s="89" t="s">
        <v>25</v>
      </c>
      <c r="B1096" s="90">
        <v>46133</v>
      </c>
      <c r="C1096" s="91" t="str">
        <f t="shared" si="34"/>
        <v>4月第4周</v>
      </c>
      <c r="D1096" s="89" t="s">
        <v>557</v>
      </c>
      <c r="E1096" s="89" t="str">
        <f t="shared" si="35"/>
        <v>4月第4周--周2</v>
      </c>
      <c r="F1096" s="92" t="s">
        <v>27</v>
      </c>
      <c r="G1096" s="92" t="s">
        <v>136</v>
      </c>
      <c r="H1096" s="92" t="str">
        <f>_xlfn.XLOOKUP(O1096,匹配表1065!T:T,匹配表1065!W:W)</f>
        <v>青岛市</v>
      </c>
      <c r="I1096" s="89" t="str">
        <f>_xlfn.XLOOKUP(O1096,匹配表1065!T:T,匹配表1065!X:X)</f>
        <v>PME2032</v>
      </c>
      <c r="J1096" s="92" t="s">
        <v>143</v>
      </c>
      <c r="K1096" s="89" cm="1">
        <f ca="1" t="array" ref="K1096:L1096">_xlfn.XLOOKUP(J1096,匹配表1065!Y:Y,匹配表1065!AA:AB)</f>
        <v>31</v>
      </c>
      <c r="L1096" s="89" t="str">
        <v>3个月以上</v>
      </c>
      <c r="M1096" s="92" t="s">
        <v>35</v>
      </c>
      <c r="N1096" s="92">
        <v>1</v>
      </c>
      <c r="O1096" s="93" t="str">
        <f>_xlfn.XLOOKUP(P1096,匹配表1065!U:U,匹配表1065!T:T)</f>
        <v>HO00001482</v>
      </c>
      <c r="P1096" s="89" t="s">
        <v>146</v>
      </c>
      <c r="Q1096" s="89" t="s">
        <v>586</v>
      </c>
      <c r="R1096" s="89" t="str">
        <f>_xlfn.XLOOKUP(Q1096,匹配表1065!L:L,匹配表1065!O:O)</f>
        <v>C</v>
      </c>
      <c r="S1096" s="93" t="str">
        <f>IFERROR(_xlfn.XLOOKUP(Q1096,匹配表1065!AI:AI,匹配表1065!AJ:AJ),"绿标")</f>
        <v>绿标</v>
      </c>
      <c r="T1096" s="93" t="str" cm="1">
        <f t="array" ref="T1096:U1096">_xlfn.XLOOKUP(Q1096,匹配表1065!L:L,匹配表1065!M:N)</f>
        <v>眩晕</v>
      </c>
      <c r="U1096" s="94" t="str">
        <v>耳鼻喉科</v>
      </c>
      <c r="V1096" s="95" t="s">
        <v>70</v>
      </c>
      <c r="W1096" s="93">
        <f>_xlfn.XLOOKUP(M1096,匹配表1065!D:D,匹配表1065!F:F)*N1096</f>
        <v>4</v>
      </c>
    </row>
    <row r="1097" customHeight="1" spans="1:23">
      <c r="A1097" s="89" t="s">
        <v>25</v>
      </c>
      <c r="B1097" s="90">
        <v>46133</v>
      </c>
      <c r="C1097" s="91" t="str">
        <f t="shared" si="34"/>
        <v>4月第4周</v>
      </c>
      <c r="D1097" s="89" t="s">
        <v>557</v>
      </c>
      <c r="E1097" s="89" t="str">
        <f t="shared" si="35"/>
        <v>4月第4周--周2</v>
      </c>
      <c r="F1097" s="92" t="s">
        <v>27</v>
      </c>
      <c r="G1097" s="92" t="s">
        <v>136</v>
      </c>
      <c r="H1097" s="92" t="str">
        <f>_xlfn.XLOOKUP(O1097,匹配表1065!T:T,匹配表1065!W:W)</f>
        <v>潍坊市</v>
      </c>
      <c r="I1097" s="89" t="str">
        <f>_xlfn.XLOOKUP(O1097,匹配表1065!T:T,匹配表1065!X:X)</f>
        <v>PME2036</v>
      </c>
      <c r="J1097" s="89" t="s">
        <v>161</v>
      </c>
      <c r="K1097" s="89" cm="1">
        <f ca="1" t="array" ref="K1097:L1097">_xlfn.XLOOKUP(J1097,匹配表1065!Y:Y,匹配表1065!AA:AB)</f>
        <v>1519</v>
      </c>
      <c r="L1097" s="89" t="str">
        <v>3个月以上</v>
      </c>
      <c r="M1097" s="92" t="s">
        <v>30</v>
      </c>
      <c r="N1097" s="92">
        <v>1</v>
      </c>
      <c r="O1097" s="93" t="str">
        <f>_xlfn.XLOOKUP(P1097,匹配表1065!U:U,匹配表1065!T:T)</f>
        <v>HO00001466</v>
      </c>
      <c r="P1097" s="89" t="s">
        <v>164</v>
      </c>
      <c r="Q1097" s="89" t="s">
        <v>165</v>
      </c>
      <c r="R1097" s="89" t="str">
        <f>_xlfn.XLOOKUP(Q1097,匹配表1065!L:L,匹配表1065!O:O)</f>
        <v>C</v>
      </c>
      <c r="S1097" s="93" t="str">
        <f>IFERROR(_xlfn.XLOOKUP(Q1097,匹配表1065!AI:AI,匹配表1065!AJ:AJ),"绿标")</f>
        <v>绿标</v>
      </c>
      <c r="T1097" s="93" t="str" cm="1">
        <f t="array" ref="T1097:U1097">_xlfn.XLOOKUP(Q1097,匹配表1065!L:L,匹配表1065!M:N)</f>
        <v>眩晕</v>
      </c>
      <c r="U1097" s="94" t="str">
        <v>神经内科</v>
      </c>
      <c r="V1097" s="95" t="s">
        <v>70</v>
      </c>
      <c r="W1097" s="93">
        <f>_xlfn.XLOOKUP(M1097,匹配表1065!D:D,匹配表1065!F:F)*N1097</f>
        <v>12</v>
      </c>
    </row>
    <row r="1098" customHeight="1" spans="1:23">
      <c r="A1098" s="89" t="s">
        <v>25</v>
      </c>
      <c r="B1098" s="90">
        <v>46133</v>
      </c>
      <c r="C1098" s="91" t="str">
        <f t="shared" si="34"/>
        <v>4月第4周</v>
      </c>
      <c r="D1098" s="89" t="s">
        <v>557</v>
      </c>
      <c r="E1098" s="89" t="str">
        <f t="shared" si="35"/>
        <v>4月第4周--周2</v>
      </c>
      <c r="F1098" s="92" t="s">
        <v>27</v>
      </c>
      <c r="G1098" s="92" t="s">
        <v>136</v>
      </c>
      <c r="H1098" s="92" t="str">
        <f>_xlfn.XLOOKUP(O1098,匹配表1065!T:T,匹配表1065!W:W)</f>
        <v>潍坊市</v>
      </c>
      <c r="I1098" s="89" t="str">
        <f>_xlfn.XLOOKUP(O1098,匹配表1065!T:T,匹配表1065!X:X)</f>
        <v>PME2036</v>
      </c>
      <c r="J1098" s="89" t="s">
        <v>161</v>
      </c>
      <c r="K1098" s="89" cm="1">
        <f ca="1" t="array" ref="K1098:L1098">_xlfn.XLOOKUP(J1098,匹配表1065!Y:Y,匹配表1065!AA:AB)</f>
        <v>1519</v>
      </c>
      <c r="L1098" s="89" t="str">
        <v>3个月以上</v>
      </c>
      <c r="M1098" s="92" t="s">
        <v>30</v>
      </c>
      <c r="N1098" s="92">
        <v>1</v>
      </c>
      <c r="O1098" s="93" t="str">
        <f>_xlfn.XLOOKUP(P1098,匹配表1065!U:U,匹配表1065!T:T)</f>
        <v>HO00001521</v>
      </c>
      <c r="P1098" s="89" t="s">
        <v>162</v>
      </c>
      <c r="Q1098" s="89" t="s">
        <v>163</v>
      </c>
      <c r="R1098" s="89" t="str">
        <f>_xlfn.XLOOKUP(Q1098,匹配表1065!L:L,匹配表1065!O:O)</f>
        <v>A</v>
      </c>
      <c r="S1098" s="93" t="str">
        <f>IFERROR(_xlfn.XLOOKUP(Q1098,匹配表1065!AI:AI,匹配表1065!AJ:AJ),"绿标")</f>
        <v>红标</v>
      </c>
      <c r="T1098" s="93" t="str" cm="1">
        <f t="array" ref="T1098:U1098">_xlfn.XLOOKUP(Q1098,匹配表1065!L:L,匹配表1065!M:N)</f>
        <v>头痛</v>
      </c>
      <c r="U1098" s="94" t="str">
        <v>神经内科</v>
      </c>
      <c r="V1098" s="95" t="s">
        <v>70</v>
      </c>
      <c r="W1098" s="93">
        <f>_xlfn.XLOOKUP(M1098,匹配表1065!D:D,匹配表1065!F:F)*N1098</f>
        <v>12</v>
      </c>
    </row>
    <row r="1099" customHeight="1" spans="1:23">
      <c r="A1099" s="89" t="s">
        <v>25</v>
      </c>
      <c r="B1099" s="90">
        <v>46133</v>
      </c>
      <c r="C1099" s="91" t="str">
        <f t="shared" si="34"/>
        <v>4月第4周</v>
      </c>
      <c r="D1099" s="89" t="s">
        <v>557</v>
      </c>
      <c r="E1099" s="89" t="str">
        <f t="shared" si="35"/>
        <v>4月第4周--周2</v>
      </c>
      <c r="F1099" s="92" t="s">
        <v>27</v>
      </c>
      <c r="G1099" s="92" t="s">
        <v>136</v>
      </c>
      <c r="H1099" s="92" t="str">
        <f>_xlfn.XLOOKUP(O1099,匹配表1065!T:T,匹配表1065!W:W)</f>
        <v>青岛市</v>
      </c>
      <c r="I1099" s="89" t="str">
        <f>_xlfn.XLOOKUP(O1099,匹配表1065!T:T,匹配表1065!X:X)</f>
        <v>PME2031</v>
      </c>
      <c r="J1099" s="92" t="s">
        <v>155</v>
      </c>
      <c r="K1099" s="89" cm="1">
        <f ca="1" t="array" ref="K1099:L1099">_xlfn.XLOOKUP(J1099,匹配表1065!Y:Y,匹配表1065!AA:AB)</f>
        <v>31</v>
      </c>
      <c r="L1099" s="89" t="str">
        <v>3个月以上</v>
      </c>
      <c r="M1099" s="92" t="s">
        <v>30</v>
      </c>
      <c r="N1099" s="92">
        <v>1</v>
      </c>
      <c r="O1099" s="93" t="str">
        <f>_xlfn.XLOOKUP(P1099,匹配表1065!U:U,匹配表1065!T:T)</f>
        <v>HO00072793</v>
      </c>
      <c r="P1099" s="89" t="s">
        <v>159</v>
      </c>
      <c r="Q1099" s="89" t="s">
        <v>339</v>
      </c>
      <c r="R1099" s="89" t="str">
        <f>_xlfn.XLOOKUP(Q1099,匹配表1065!L:L,匹配表1065!O:O)</f>
        <v>C</v>
      </c>
      <c r="S1099" s="93" t="str">
        <f>IFERROR(_xlfn.XLOOKUP(Q1099,匹配表1065!AI:AI,匹配表1065!AJ:AJ),"绿标")</f>
        <v>红标</v>
      </c>
      <c r="T1099" s="93" t="str" cm="1">
        <f t="array" ref="T1099:U1099">_xlfn.XLOOKUP(Q1099,匹配表1065!L:L,匹配表1065!M:N)</f>
        <v>眩晕</v>
      </c>
      <c r="U1099" s="94" t="str">
        <v>神经内科</v>
      </c>
      <c r="V1099" s="95" t="s">
        <v>33</v>
      </c>
      <c r="W1099" s="93">
        <f>_xlfn.XLOOKUP(M1099,匹配表1065!D:D,匹配表1065!F:F)*N1099</f>
        <v>12</v>
      </c>
    </row>
    <row r="1100" customHeight="1" spans="1:23">
      <c r="A1100" s="89" t="s">
        <v>25</v>
      </c>
      <c r="B1100" s="90">
        <v>46133</v>
      </c>
      <c r="C1100" s="91" t="str">
        <f t="shared" si="34"/>
        <v>4月第4周</v>
      </c>
      <c r="D1100" s="89" t="s">
        <v>557</v>
      </c>
      <c r="E1100" s="89" t="str">
        <f t="shared" si="35"/>
        <v>4月第4周--周2</v>
      </c>
      <c r="F1100" s="92" t="s">
        <v>27</v>
      </c>
      <c r="G1100" s="92" t="s">
        <v>136</v>
      </c>
      <c r="H1100" s="92" t="str">
        <f>_xlfn.XLOOKUP(O1100,匹配表1065!T:T,匹配表1065!W:W)</f>
        <v>青岛市</v>
      </c>
      <c r="I1100" s="89" t="str">
        <f>_xlfn.XLOOKUP(O1100,匹配表1065!T:T,匹配表1065!X:X)</f>
        <v>PME2031</v>
      </c>
      <c r="J1100" s="92" t="s">
        <v>155</v>
      </c>
      <c r="K1100" s="89" cm="1">
        <f ca="1" t="array" ref="K1100:L1100">_xlfn.XLOOKUP(J1100,匹配表1065!Y:Y,匹配表1065!AA:AB)</f>
        <v>31</v>
      </c>
      <c r="L1100" s="89" t="str">
        <v>3个月以上</v>
      </c>
      <c r="M1100" s="92" t="s">
        <v>55</v>
      </c>
      <c r="N1100" s="92">
        <v>1</v>
      </c>
      <c r="O1100" s="93" t="str">
        <f>_xlfn.XLOOKUP(P1100,匹配表1065!U:U,匹配表1065!T:T)</f>
        <v>HO00001478</v>
      </c>
      <c r="P1100" s="89" t="s">
        <v>156</v>
      </c>
      <c r="Q1100" s="89" t="s">
        <v>300</v>
      </c>
      <c r="R1100" s="89" t="str">
        <f>_xlfn.XLOOKUP(Q1100,匹配表1065!L:L,匹配表1065!O:O)</f>
        <v>C</v>
      </c>
      <c r="S1100" s="93" t="str">
        <f>IFERROR(_xlfn.XLOOKUP(Q1100,匹配表1065!AI:AI,匹配表1065!AJ:AJ),"绿标")</f>
        <v>红标</v>
      </c>
      <c r="T1100" s="93" t="str" cm="1">
        <f t="array" ref="T1100:U1100">_xlfn.XLOOKUP(Q1100,匹配表1065!L:L,匹配表1065!M:N)</f>
        <v>眩晕</v>
      </c>
      <c r="U1100" s="94" t="str">
        <v>神经内科</v>
      </c>
      <c r="V1100" s="95" t="s">
        <v>67</v>
      </c>
      <c r="W1100" s="93">
        <f>_xlfn.XLOOKUP(M1100,匹配表1065!D:D,匹配表1065!F:F)*N1100</f>
        <v>8</v>
      </c>
    </row>
    <row r="1101" customHeight="1" spans="1:23">
      <c r="A1101" s="89" t="s">
        <v>25</v>
      </c>
      <c r="B1101" s="90">
        <v>46133</v>
      </c>
      <c r="C1101" s="91" t="str">
        <f t="shared" si="34"/>
        <v>4月第4周</v>
      </c>
      <c r="D1101" s="89" t="s">
        <v>557</v>
      </c>
      <c r="E1101" s="89" t="str">
        <f t="shared" si="35"/>
        <v>4月第4周--周2</v>
      </c>
      <c r="F1101" s="92" t="s">
        <v>27</v>
      </c>
      <c r="G1101" s="92" t="s">
        <v>136</v>
      </c>
      <c r="H1101" s="92" t="str">
        <f>_xlfn.XLOOKUP(O1101,匹配表1065!T:T,匹配表1065!W:W)</f>
        <v>青岛市</v>
      </c>
      <c r="I1101" s="89" t="str">
        <f>_xlfn.XLOOKUP(O1101,匹配表1065!T:T,匹配表1065!X:X)</f>
        <v>PME2031</v>
      </c>
      <c r="J1101" s="92" t="s">
        <v>155</v>
      </c>
      <c r="K1101" s="89" cm="1">
        <f ca="1" t="array" ref="K1101:L1101">_xlfn.XLOOKUP(J1101,匹配表1065!Y:Y,匹配表1065!AA:AB)</f>
        <v>31</v>
      </c>
      <c r="L1101" s="89" t="str">
        <v>3个月以上</v>
      </c>
      <c r="M1101" s="92" t="s">
        <v>35</v>
      </c>
      <c r="N1101" s="92">
        <v>1</v>
      </c>
      <c r="O1101" s="93" t="str">
        <f>_xlfn.XLOOKUP(P1101,匹配表1065!U:U,匹配表1065!T:T)</f>
        <v>HO00072793</v>
      </c>
      <c r="P1101" s="89" t="s">
        <v>159</v>
      </c>
      <c r="Q1101" s="89" t="s">
        <v>587</v>
      </c>
      <c r="R1101" s="89" t="str">
        <f>_xlfn.XLOOKUP(Q1101,匹配表1065!L:L,匹配表1065!O:O)</f>
        <v>D</v>
      </c>
      <c r="S1101" s="93" t="str">
        <f>IFERROR(_xlfn.XLOOKUP(Q1101,匹配表1065!AI:AI,匹配表1065!AJ:AJ),"绿标")</f>
        <v>绿标</v>
      </c>
      <c r="T1101" s="93" t="str" cm="1">
        <f t="array" ref="T1101:U1101">_xlfn.XLOOKUP(Q1101,匹配表1065!L:L,匹配表1065!M:N)</f>
        <v>疼痛</v>
      </c>
      <c r="U1101" s="94" t="str">
        <v>疼痛科</v>
      </c>
      <c r="V1101" s="95" t="s">
        <v>70</v>
      </c>
      <c r="W1101" s="93">
        <f>_xlfn.XLOOKUP(M1101,匹配表1065!D:D,匹配表1065!F:F)*N1101</f>
        <v>4</v>
      </c>
    </row>
    <row r="1102" customHeight="1" spans="1:23">
      <c r="A1102" s="89" t="s">
        <v>25</v>
      </c>
      <c r="B1102" s="90">
        <v>46133</v>
      </c>
      <c r="C1102" s="91" t="str">
        <f t="shared" si="34"/>
        <v>4月第4周</v>
      </c>
      <c r="D1102" s="89" t="s">
        <v>557</v>
      </c>
      <c r="E1102" s="89" t="str">
        <f t="shared" si="35"/>
        <v>4月第4周--周2</v>
      </c>
      <c r="F1102" s="92" t="s">
        <v>27</v>
      </c>
      <c r="G1102" s="92" t="s">
        <v>136</v>
      </c>
      <c r="H1102" s="92" t="str">
        <f>_xlfn.XLOOKUP(O1102,匹配表1065!T:T,匹配表1065!W:W)</f>
        <v>青岛市</v>
      </c>
      <c r="I1102" s="89" t="str">
        <f>_xlfn.XLOOKUP(O1102,匹配表1065!T:T,匹配表1065!X:X)</f>
        <v>PME2035</v>
      </c>
      <c r="J1102" s="92" t="s">
        <v>150</v>
      </c>
      <c r="K1102" s="89" cm="1">
        <f ca="1" t="array" ref="K1102:L1102">_xlfn.XLOOKUP(J1102,匹配表1065!Y:Y,匹配表1065!AA:AB)</f>
        <v>8</v>
      </c>
      <c r="L1102" s="89" t="str">
        <v>3个月以上</v>
      </c>
      <c r="M1102" s="92" t="s">
        <v>30</v>
      </c>
      <c r="N1102" s="92">
        <v>1</v>
      </c>
      <c r="O1102" s="93" t="str">
        <f>_xlfn.XLOOKUP(P1102,匹配表1065!U:U,匹配表1065!T:T)</f>
        <v>HO00001483</v>
      </c>
      <c r="P1102" s="89" t="s">
        <v>259</v>
      </c>
      <c r="Q1102" s="89" t="s">
        <v>340</v>
      </c>
      <c r="R1102" s="89" t="str">
        <f>_xlfn.XLOOKUP(Q1102,匹配表1065!L:L,匹配表1065!O:O)</f>
        <v>A</v>
      </c>
      <c r="S1102" s="93" t="str">
        <f>IFERROR(_xlfn.XLOOKUP(Q1102,匹配表1065!AI:AI,匹配表1065!AJ:AJ),"绿标")</f>
        <v>红标</v>
      </c>
      <c r="T1102" s="93" t="str" cm="1">
        <f t="array" ref="T1102:U1102">_xlfn.XLOOKUP(Q1102,匹配表1065!L:L,匹配表1065!M:N)</f>
        <v>头痛</v>
      </c>
      <c r="U1102" s="94" t="str">
        <v>神经内科</v>
      </c>
      <c r="V1102" s="95" t="s">
        <v>67</v>
      </c>
      <c r="W1102" s="93">
        <f>_xlfn.XLOOKUP(M1102,匹配表1065!D:D,匹配表1065!F:F)*N1102</f>
        <v>12</v>
      </c>
    </row>
    <row r="1103" customHeight="1" spans="1:23">
      <c r="A1103" s="89" t="s">
        <v>25</v>
      </c>
      <c r="B1103" s="90">
        <v>46133</v>
      </c>
      <c r="C1103" s="91" t="str">
        <f t="shared" si="34"/>
        <v>4月第4周</v>
      </c>
      <c r="D1103" s="89" t="s">
        <v>557</v>
      </c>
      <c r="E1103" s="89" t="str">
        <f t="shared" si="35"/>
        <v>4月第4周--周2</v>
      </c>
      <c r="F1103" s="92" t="s">
        <v>27</v>
      </c>
      <c r="G1103" s="92" t="s">
        <v>136</v>
      </c>
      <c r="H1103" s="92" t="str">
        <f>_xlfn.XLOOKUP(O1103,匹配表1065!T:T,匹配表1065!W:W)</f>
        <v>青岛市</v>
      </c>
      <c r="I1103" s="89" t="str">
        <f>_xlfn.XLOOKUP(O1103,匹配表1065!T:T,匹配表1065!X:X)</f>
        <v>PME2035</v>
      </c>
      <c r="J1103" s="92" t="s">
        <v>150</v>
      </c>
      <c r="K1103" s="89" cm="1">
        <f ca="1" t="array" ref="K1103:L1103">_xlfn.XLOOKUP(J1103,匹配表1065!Y:Y,匹配表1065!AA:AB)</f>
        <v>8</v>
      </c>
      <c r="L1103" s="89" t="str">
        <v>3个月以上</v>
      </c>
      <c r="M1103" s="92" t="s">
        <v>30</v>
      </c>
      <c r="N1103" s="92">
        <v>1</v>
      </c>
      <c r="O1103" s="93" t="str">
        <f>_xlfn.XLOOKUP(P1103,匹配表1065!U:U,匹配表1065!T:T)</f>
        <v>HO00001483</v>
      </c>
      <c r="P1103" s="89" t="s">
        <v>259</v>
      </c>
      <c r="Q1103" s="89" t="s">
        <v>260</v>
      </c>
      <c r="R1103" s="89" t="str">
        <f>_xlfn.XLOOKUP(Q1103,匹配表1065!L:L,匹配表1065!O:O)</f>
        <v>C</v>
      </c>
      <c r="S1103" s="93" t="str">
        <f>IFERROR(_xlfn.XLOOKUP(Q1103,匹配表1065!AI:AI,匹配表1065!AJ:AJ),"绿标")</f>
        <v>红标</v>
      </c>
      <c r="T1103" s="93" t="str" cm="1">
        <f t="array" ref="T1103:U1103">_xlfn.XLOOKUP(Q1103,匹配表1065!L:L,匹配表1065!M:N)</f>
        <v>眩晕</v>
      </c>
      <c r="U1103" s="94" t="str">
        <v>耳鼻喉科</v>
      </c>
      <c r="V1103" s="95" t="s">
        <v>70</v>
      </c>
      <c r="W1103" s="93">
        <f>_xlfn.XLOOKUP(M1103,匹配表1065!D:D,匹配表1065!F:F)*N1103</f>
        <v>12</v>
      </c>
    </row>
    <row r="1104" customHeight="1" spans="1:23">
      <c r="A1104" s="89" t="s">
        <v>25</v>
      </c>
      <c r="B1104" s="90">
        <v>46133</v>
      </c>
      <c r="C1104" s="91" t="str">
        <f t="shared" si="34"/>
        <v>4月第4周</v>
      </c>
      <c r="D1104" s="89" t="s">
        <v>557</v>
      </c>
      <c r="E1104" s="89" t="str">
        <f t="shared" si="35"/>
        <v>4月第4周--周2</v>
      </c>
      <c r="F1104" s="92" t="s">
        <v>27</v>
      </c>
      <c r="G1104" s="92" t="s">
        <v>136</v>
      </c>
      <c r="H1104" s="92" t="str">
        <f>_xlfn.XLOOKUP(O1104,匹配表1065!T:T,匹配表1065!W:W)</f>
        <v>青岛市</v>
      </c>
      <c r="I1104" s="89" t="str">
        <f>_xlfn.XLOOKUP(O1104,匹配表1065!T:T,匹配表1065!X:X)</f>
        <v>PME2035</v>
      </c>
      <c r="J1104" s="97" t="s">
        <v>150</v>
      </c>
      <c r="K1104" s="89" cm="1">
        <f ca="1" t="array" ref="K1104:L1104">_xlfn.XLOOKUP(J1104,匹配表1065!Y:Y,匹配表1065!AA:AB)</f>
        <v>8</v>
      </c>
      <c r="L1104" s="89" t="str">
        <v>3个月以上</v>
      </c>
      <c r="M1104" s="92" t="s">
        <v>35</v>
      </c>
      <c r="N1104" s="97">
        <v>1</v>
      </c>
      <c r="O1104" s="93" t="str">
        <f>_xlfn.XLOOKUP(P1104,匹配表1065!U:U,匹配表1065!T:T)</f>
        <v>HO00001483</v>
      </c>
      <c r="P1104" s="89" t="s">
        <v>259</v>
      </c>
      <c r="Q1104" s="89" t="s">
        <v>588</v>
      </c>
      <c r="R1104" s="89" t="str">
        <f>_xlfn.XLOOKUP(Q1104,匹配表1065!L:L,匹配表1065!O:O)</f>
        <v>B</v>
      </c>
      <c r="S1104" s="93" t="str">
        <f>IFERROR(_xlfn.XLOOKUP(Q1104,匹配表1065!AI:AI,匹配表1065!AJ:AJ),"绿标")</f>
        <v>绿标</v>
      </c>
      <c r="T1104" s="93" t="str" cm="1">
        <f t="array" ref="T1104:U1104">_xlfn.XLOOKUP(Q1104,匹配表1065!L:L,匹配表1065!M:N)</f>
        <v>脑血管</v>
      </c>
      <c r="U1104" s="94" t="str">
        <v>神经内科</v>
      </c>
      <c r="V1104" s="95" t="s">
        <v>70</v>
      </c>
      <c r="W1104" s="93">
        <f>_xlfn.XLOOKUP(M1104,匹配表1065!D:D,匹配表1065!F:F)*N1104</f>
        <v>4</v>
      </c>
    </row>
    <row r="1105" customHeight="1" spans="1:23">
      <c r="A1105" s="89" t="s">
        <v>25</v>
      </c>
      <c r="B1105" s="90">
        <v>46134</v>
      </c>
      <c r="C1105" s="91" t="str">
        <f t="shared" si="34"/>
        <v>4月第4周</v>
      </c>
      <c r="D1105" s="89" t="s">
        <v>557</v>
      </c>
      <c r="E1105" s="89" t="str">
        <f t="shared" si="35"/>
        <v>4月第4周--周3</v>
      </c>
      <c r="F1105" s="92" t="s">
        <v>27</v>
      </c>
      <c r="G1105" s="92" t="s">
        <v>28</v>
      </c>
      <c r="H1105" s="92" t="str">
        <f>_xlfn.XLOOKUP(O1105,匹配表1065!T:T,匹配表1065!W:W)</f>
        <v>扬州市</v>
      </c>
      <c r="I1105" s="89" t="str">
        <f>_xlfn.XLOOKUP(O1105,匹配表1065!T:T,匹配表1065!X:X)</f>
        <v>PME2012</v>
      </c>
      <c r="J1105" s="89" t="s">
        <v>60</v>
      </c>
      <c r="K1105" s="89" cm="1">
        <f ca="1" t="array" ref="K1105:L1105">_xlfn.XLOOKUP(J1105,匹配表1065!Y:Y,匹配表1065!AA:AB)</f>
        <v>13</v>
      </c>
      <c r="L1105" s="89" t="str">
        <v>3个月以上</v>
      </c>
      <c r="M1105" s="92" t="s">
        <v>30</v>
      </c>
      <c r="N1105" s="98">
        <v>1</v>
      </c>
      <c r="O1105" s="93" t="str">
        <f>_xlfn.XLOOKUP(P1105,匹配表1065!U:U,匹配表1065!T:T)</f>
        <v>HO00000968</v>
      </c>
      <c r="P1105" s="89" t="s">
        <v>61</v>
      </c>
      <c r="Q1105" s="89" t="s">
        <v>62</v>
      </c>
      <c r="R1105" s="89" t="str">
        <f>_xlfn.XLOOKUP(Q1105,匹配表1065!L:L,匹配表1065!O:O)</f>
        <v>A</v>
      </c>
      <c r="S1105" s="93" t="str">
        <f>IFERROR(_xlfn.XLOOKUP(Q1105,匹配表1065!AI:AI,匹配表1065!AJ:AJ),"绿标")</f>
        <v>红标</v>
      </c>
      <c r="T1105" s="93" t="str" cm="1">
        <f t="array" ref="T1105:U1105">_xlfn.XLOOKUP(Q1105,匹配表1065!L:L,匹配表1065!M:N)</f>
        <v>头痛</v>
      </c>
      <c r="U1105" s="94" t="str">
        <v>神经内科</v>
      </c>
      <c r="V1105" s="95" t="s">
        <v>67</v>
      </c>
      <c r="W1105" s="93">
        <f>_xlfn.XLOOKUP(M1105,匹配表1065!D:D,匹配表1065!F:F)*N1105</f>
        <v>12</v>
      </c>
    </row>
    <row r="1106" customHeight="1" spans="1:23">
      <c r="A1106" s="89" t="s">
        <v>25</v>
      </c>
      <c r="B1106" s="90">
        <v>46134</v>
      </c>
      <c r="C1106" s="91" t="str">
        <f t="shared" si="34"/>
        <v>4月第4周</v>
      </c>
      <c r="D1106" s="89" t="s">
        <v>557</v>
      </c>
      <c r="E1106" s="89" t="str">
        <f t="shared" si="35"/>
        <v>4月第4周--周3</v>
      </c>
      <c r="F1106" s="92" t="s">
        <v>27</v>
      </c>
      <c r="G1106" s="92" t="s">
        <v>28</v>
      </c>
      <c r="H1106" s="92" t="str">
        <f>_xlfn.XLOOKUP(O1106,匹配表1065!T:T,匹配表1065!W:W)</f>
        <v>扬州市</v>
      </c>
      <c r="I1106" s="89" t="str">
        <f>_xlfn.XLOOKUP(O1106,匹配表1065!T:T,匹配表1065!X:X)</f>
        <v>PME2012</v>
      </c>
      <c r="J1106" s="89" t="s">
        <v>60</v>
      </c>
      <c r="K1106" s="89" cm="1">
        <f ca="1" t="array" ref="K1106:L1106">_xlfn.XLOOKUP(J1106,匹配表1065!Y:Y,匹配表1065!AA:AB)</f>
        <v>13</v>
      </c>
      <c r="L1106" s="89" t="str">
        <v>3个月以上</v>
      </c>
      <c r="M1106" s="92" t="s">
        <v>35</v>
      </c>
      <c r="N1106" s="98">
        <v>1</v>
      </c>
      <c r="O1106" s="93" t="str">
        <f>_xlfn.XLOOKUP(P1106,匹配表1065!U:U,匹配表1065!T:T)</f>
        <v>HO00000968</v>
      </c>
      <c r="P1106" s="89" t="s">
        <v>61</v>
      </c>
      <c r="Q1106" s="89" t="s">
        <v>589</v>
      </c>
      <c r="R1106" s="89" t="str">
        <f>_xlfn.XLOOKUP(Q1106,匹配表1065!L:L,匹配表1065!O:O)</f>
        <v>B</v>
      </c>
      <c r="S1106" s="93" t="str">
        <f>IFERROR(_xlfn.XLOOKUP(Q1106,匹配表1065!AI:AI,匹配表1065!AJ:AJ),"绿标")</f>
        <v>绿标</v>
      </c>
      <c r="T1106" s="93" t="str" cm="1">
        <f t="array" ref="T1106:U1106">_xlfn.XLOOKUP(Q1106,匹配表1065!L:L,匹配表1065!M:N)</f>
        <v>脑血管</v>
      </c>
      <c r="U1106" s="94" t="str">
        <v>神经内科</v>
      </c>
      <c r="V1106" s="95" t="s">
        <v>67</v>
      </c>
      <c r="W1106" s="93">
        <f>_xlfn.XLOOKUP(M1106,匹配表1065!D:D,匹配表1065!F:F)*N1106</f>
        <v>4</v>
      </c>
    </row>
    <row r="1107" customHeight="1" spans="1:23">
      <c r="A1107" s="89" t="s">
        <v>25</v>
      </c>
      <c r="B1107" s="90">
        <v>46134</v>
      </c>
      <c r="C1107" s="91" t="str">
        <f t="shared" si="34"/>
        <v>4月第4周</v>
      </c>
      <c r="D1107" s="89" t="s">
        <v>557</v>
      </c>
      <c r="E1107" s="89" t="str">
        <f t="shared" si="35"/>
        <v>4月第4周--周3</v>
      </c>
      <c r="F1107" s="92" t="s">
        <v>27</v>
      </c>
      <c r="G1107" s="92" t="s">
        <v>28</v>
      </c>
      <c r="H1107" s="92" t="str">
        <f>_xlfn.XLOOKUP(O1107,匹配表1065!T:T,匹配表1065!W:W)</f>
        <v>泰州市</v>
      </c>
      <c r="I1107" s="89" t="str">
        <f>_xlfn.XLOOKUP(O1107,匹配表1065!T:T,匹配表1065!X:X)</f>
        <v>PME2012</v>
      </c>
      <c r="J1107" s="89" t="s">
        <v>60</v>
      </c>
      <c r="K1107" s="89" cm="1">
        <f ca="1" t="array" ref="K1107:L1107">_xlfn.XLOOKUP(J1107,匹配表1065!Y:Y,匹配表1065!AA:AB)</f>
        <v>13</v>
      </c>
      <c r="L1107" s="89" t="str">
        <v>3个月以上</v>
      </c>
      <c r="M1107" s="92" t="s">
        <v>35</v>
      </c>
      <c r="N1107" s="98">
        <v>1</v>
      </c>
      <c r="O1107" s="93" t="str">
        <f>_xlfn.XLOOKUP(P1107,匹配表1065!U:U,匹配表1065!T:T)</f>
        <v>HO00000954</v>
      </c>
      <c r="P1107" s="89" t="s">
        <v>200</v>
      </c>
      <c r="Q1107" s="89" t="s">
        <v>201</v>
      </c>
      <c r="R1107" s="89" t="str">
        <f>_xlfn.XLOOKUP(Q1107,匹配表1065!L:L,匹配表1065!O:O)</f>
        <v>B</v>
      </c>
      <c r="S1107" s="93" t="str">
        <f>IFERROR(_xlfn.XLOOKUP(Q1107,匹配表1065!AI:AI,匹配表1065!AJ:AJ),"绿标")</f>
        <v>绿标</v>
      </c>
      <c r="T1107" s="93" t="str" cm="1">
        <f t="array" ref="T1107:U1107">_xlfn.XLOOKUP(Q1107,匹配表1065!L:L,匹配表1065!M:N)</f>
        <v>脑血管</v>
      </c>
      <c r="U1107" s="94" t="str">
        <v>神经内科</v>
      </c>
      <c r="V1107" s="95" t="s">
        <v>70</v>
      </c>
      <c r="W1107" s="93">
        <f>_xlfn.XLOOKUP(M1107,匹配表1065!D:D,匹配表1065!F:F)*N1107</f>
        <v>4</v>
      </c>
    </row>
    <row r="1108" customHeight="1" spans="1:23">
      <c r="A1108" s="89" t="s">
        <v>25</v>
      </c>
      <c r="B1108" s="90">
        <v>46134</v>
      </c>
      <c r="C1108" s="91" t="str">
        <f t="shared" si="34"/>
        <v>4月第4周</v>
      </c>
      <c r="D1108" s="89" t="s">
        <v>557</v>
      </c>
      <c r="E1108" s="89" t="str">
        <f t="shared" si="35"/>
        <v>4月第4周--周3</v>
      </c>
      <c r="F1108" s="92" t="s">
        <v>27</v>
      </c>
      <c r="G1108" s="92" t="s">
        <v>28</v>
      </c>
      <c r="H1108" s="92" t="str">
        <f>_xlfn.XLOOKUP(O1108,匹配表1065!T:T,匹配表1065!W:W)</f>
        <v>南京市</v>
      </c>
      <c r="I1108" s="89" t="str">
        <f>_xlfn.XLOOKUP(O1108,匹配表1065!T:T,匹配表1065!X:X)</f>
        <v>PME2039</v>
      </c>
      <c r="J1108" s="89" t="s">
        <v>39</v>
      </c>
      <c r="K1108" s="89" cm="1">
        <f ca="1" t="array" ref="K1108:L1108">_xlfn.XLOOKUP(J1108,匹配表1065!Y:Y,匹配表1065!AA:AB)</f>
        <v>7</v>
      </c>
      <c r="L1108" s="89" t="str">
        <v>3个月以上</v>
      </c>
      <c r="M1108" s="92" t="s">
        <v>35</v>
      </c>
      <c r="N1108" s="98">
        <v>1</v>
      </c>
      <c r="O1108" s="93" t="str">
        <f>_xlfn.XLOOKUP(P1108,匹配表1065!U:U,匹配表1065!T:T)</f>
        <v>HO00000971</v>
      </c>
      <c r="P1108" s="89" t="s">
        <v>40</v>
      </c>
      <c r="Q1108" s="89" t="s">
        <v>379</v>
      </c>
      <c r="R1108" s="89" t="str">
        <f>_xlfn.XLOOKUP(Q1108,匹配表1065!L:L,匹配表1065!O:O)</f>
        <v>A</v>
      </c>
      <c r="S1108" s="93" t="str">
        <f>IFERROR(_xlfn.XLOOKUP(Q1108,匹配表1065!AI:AI,匹配表1065!AJ:AJ),"绿标")</f>
        <v>绿标</v>
      </c>
      <c r="T1108" s="93" t="str" cm="1">
        <f t="array" ref="T1108:U1108">_xlfn.XLOOKUP(Q1108,匹配表1065!L:L,匹配表1065!M:N)</f>
        <v>头痛</v>
      </c>
      <c r="U1108" s="94" t="str">
        <v>神经内科</v>
      </c>
      <c r="V1108" s="95" t="s">
        <v>58</v>
      </c>
      <c r="W1108" s="93">
        <f>_xlfn.XLOOKUP(M1108,匹配表1065!D:D,匹配表1065!F:F)*N1108</f>
        <v>4</v>
      </c>
    </row>
    <row r="1109" customHeight="1" spans="1:23">
      <c r="A1109" s="89" t="s">
        <v>25</v>
      </c>
      <c r="B1109" s="90">
        <v>46134</v>
      </c>
      <c r="C1109" s="91" t="str">
        <f t="shared" si="34"/>
        <v>4月第4周</v>
      </c>
      <c r="D1109" s="89" t="s">
        <v>557</v>
      </c>
      <c r="E1109" s="89" t="str">
        <f t="shared" si="35"/>
        <v>4月第4周--周3</v>
      </c>
      <c r="F1109" s="92" t="s">
        <v>27</v>
      </c>
      <c r="G1109" s="92" t="s">
        <v>28</v>
      </c>
      <c r="H1109" s="92" t="str">
        <f>_xlfn.XLOOKUP(O1109,匹配表1065!T:T,匹配表1065!W:W)</f>
        <v>镇江市</v>
      </c>
      <c r="I1109" s="89" t="str">
        <f>_xlfn.XLOOKUP(O1109,匹配表1065!T:T,匹配表1065!X:X)</f>
        <v>PME2039</v>
      </c>
      <c r="J1109" s="89" t="s">
        <v>39</v>
      </c>
      <c r="K1109" s="89" cm="1">
        <f ca="1" t="array" ref="K1109:L1109">_xlfn.XLOOKUP(J1109,匹配表1065!Y:Y,匹配表1065!AA:AB)</f>
        <v>7</v>
      </c>
      <c r="L1109" s="89" t="str">
        <v>3个月以上</v>
      </c>
      <c r="M1109" s="92" t="s">
        <v>35</v>
      </c>
      <c r="N1109" s="98">
        <v>1</v>
      </c>
      <c r="O1109" s="93" t="str">
        <f>_xlfn.XLOOKUP(P1109,匹配表1065!U:U,匹配表1065!T:T)</f>
        <v>HO00001015</v>
      </c>
      <c r="P1109" s="89" t="s">
        <v>43</v>
      </c>
      <c r="Q1109" s="89" t="s">
        <v>44</v>
      </c>
      <c r="R1109" s="89" t="str">
        <f>_xlfn.XLOOKUP(Q1109,匹配表1065!L:L,匹配表1065!O:O)</f>
        <v>A</v>
      </c>
      <c r="S1109" s="93" t="str">
        <f>IFERROR(_xlfn.XLOOKUP(Q1109,匹配表1065!AI:AI,匹配表1065!AJ:AJ),"绿标")</f>
        <v>绿标</v>
      </c>
      <c r="T1109" s="93" t="str" cm="1">
        <f t="array" ref="T1109:U1109">_xlfn.XLOOKUP(Q1109,匹配表1065!L:L,匹配表1065!M:N)</f>
        <v>头痛</v>
      </c>
      <c r="U1109" s="94" t="str">
        <v>神经内科</v>
      </c>
      <c r="V1109" s="95" t="s">
        <v>33</v>
      </c>
      <c r="W1109" s="93">
        <f>_xlfn.XLOOKUP(M1109,匹配表1065!D:D,匹配表1065!F:F)*N1109</f>
        <v>4</v>
      </c>
    </row>
    <row r="1110" customHeight="1" spans="1:23">
      <c r="A1110" s="89" t="s">
        <v>25</v>
      </c>
      <c r="B1110" s="90">
        <v>46134</v>
      </c>
      <c r="C1110" s="91" t="str">
        <f t="shared" si="34"/>
        <v>4月第4周</v>
      </c>
      <c r="D1110" s="89" t="s">
        <v>557</v>
      </c>
      <c r="E1110" s="89" t="str">
        <f t="shared" si="35"/>
        <v>4月第4周--周3</v>
      </c>
      <c r="F1110" s="92" t="s">
        <v>27</v>
      </c>
      <c r="G1110" s="92" t="s">
        <v>28</v>
      </c>
      <c r="H1110" s="92" t="str">
        <f>_xlfn.XLOOKUP(O1110,匹配表1065!T:T,匹配表1065!W:W)</f>
        <v>南京市</v>
      </c>
      <c r="I1110" s="89" t="str">
        <f>_xlfn.XLOOKUP(O1110,匹配表1065!T:T,匹配表1065!X:X)</f>
        <v>PME2004</v>
      </c>
      <c r="J1110" s="89" t="s">
        <v>34</v>
      </c>
      <c r="K1110" s="89" cm="1">
        <f ca="1" t="array" ref="K1110:L1110">_xlfn.XLOOKUP(J1110,匹配表1065!Y:Y,匹配表1065!AA:AB)</f>
        <v>11</v>
      </c>
      <c r="L1110" s="89" t="str">
        <v>3个月以上</v>
      </c>
      <c r="M1110" s="92" t="s">
        <v>35</v>
      </c>
      <c r="N1110" s="98">
        <v>1</v>
      </c>
      <c r="O1110" s="93" t="str">
        <f>_xlfn.XLOOKUP(P1110,匹配表1065!U:U,匹配表1065!T:T)</f>
        <v>HO00000972</v>
      </c>
      <c r="P1110" s="89" t="s">
        <v>36</v>
      </c>
      <c r="Q1110" s="89" t="s">
        <v>37</v>
      </c>
      <c r="R1110" s="89" t="str">
        <f>_xlfn.XLOOKUP(Q1110,匹配表1065!L:L,匹配表1065!O:O)</f>
        <v>A</v>
      </c>
      <c r="S1110" s="93" t="str">
        <f>IFERROR(_xlfn.XLOOKUP(Q1110,匹配表1065!AI:AI,匹配表1065!AJ:AJ),"绿标")</f>
        <v>绿标</v>
      </c>
      <c r="T1110" s="93" t="str" cm="1">
        <f t="array" ref="T1110:U1110">_xlfn.XLOOKUP(Q1110,匹配表1065!L:L,匹配表1065!M:N)</f>
        <v>头痛</v>
      </c>
      <c r="U1110" s="94" t="str">
        <v>神经内科</v>
      </c>
      <c r="V1110" s="95" t="s">
        <v>33</v>
      </c>
      <c r="W1110" s="93">
        <f>_xlfn.XLOOKUP(M1110,匹配表1065!D:D,匹配表1065!F:F)*N1110</f>
        <v>4</v>
      </c>
    </row>
    <row r="1111" customHeight="1" spans="1:23">
      <c r="A1111" s="89" t="s">
        <v>25</v>
      </c>
      <c r="B1111" s="90">
        <v>46134</v>
      </c>
      <c r="C1111" s="91" t="str">
        <f t="shared" si="34"/>
        <v>4月第4周</v>
      </c>
      <c r="D1111" s="89" t="s">
        <v>557</v>
      </c>
      <c r="E1111" s="89" t="str">
        <f t="shared" si="35"/>
        <v>4月第4周--周3</v>
      </c>
      <c r="F1111" s="92" t="s">
        <v>27</v>
      </c>
      <c r="G1111" s="92" t="s">
        <v>28</v>
      </c>
      <c r="H1111" s="92" t="str">
        <f>_xlfn.XLOOKUP(O1111,匹配表1065!T:T,匹配表1065!W:W)</f>
        <v>南京市</v>
      </c>
      <c r="I1111" s="89" t="str">
        <f>_xlfn.XLOOKUP(O1111,匹配表1065!T:T,匹配表1065!X:X)</f>
        <v>PME2004</v>
      </c>
      <c r="J1111" s="89" t="s">
        <v>34</v>
      </c>
      <c r="K1111" s="89" cm="1">
        <f ca="1" t="array" ref="K1111:L1111">_xlfn.XLOOKUP(J1111,匹配表1065!Y:Y,匹配表1065!AA:AB)</f>
        <v>11</v>
      </c>
      <c r="L1111" s="89" t="str">
        <v>3个月以上</v>
      </c>
      <c r="M1111" s="92" t="s">
        <v>35</v>
      </c>
      <c r="N1111" s="98">
        <v>1</v>
      </c>
      <c r="O1111" s="93" t="str">
        <f>_xlfn.XLOOKUP(P1111,匹配表1065!U:U,匹配表1065!T:T)</f>
        <v>HO00000960</v>
      </c>
      <c r="P1111" s="89" t="s">
        <v>272</v>
      </c>
      <c r="Q1111" s="89" t="s">
        <v>590</v>
      </c>
      <c r="R1111" s="89" t="str">
        <f>_xlfn.XLOOKUP(Q1111,匹配表1065!L:L,匹配表1065!O:O)</f>
        <v>B</v>
      </c>
      <c r="S1111" s="93" t="str">
        <f>IFERROR(_xlfn.XLOOKUP(Q1111,匹配表1065!AI:AI,匹配表1065!AJ:AJ),"绿标")</f>
        <v>绿标</v>
      </c>
      <c r="T1111" s="93" t="str" cm="1">
        <f t="array" ref="T1111:U1111">_xlfn.XLOOKUP(Q1111,匹配表1065!L:L,匹配表1065!M:N)</f>
        <v>脑血管</v>
      </c>
      <c r="U1111" s="94" t="str">
        <v>神经内科</v>
      </c>
      <c r="V1111" s="95" t="s">
        <v>33</v>
      </c>
      <c r="W1111" s="93">
        <f>_xlfn.XLOOKUP(M1111,匹配表1065!D:D,匹配表1065!F:F)*N1111</f>
        <v>4</v>
      </c>
    </row>
    <row r="1112" customHeight="1" spans="1:23">
      <c r="A1112" s="89" t="s">
        <v>25</v>
      </c>
      <c r="B1112" s="90">
        <v>46134</v>
      </c>
      <c r="C1112" s="91" t="str">
        <f t="shared" si="34"/>
        <v>4月第4周</v>
      </c>
      <c r="D1112" s="89" t="s">
        <v>557</v>
      </c>
      <c r="E1112" s="89" t="str">
        <f t="shared" si="35"/>
        <v>4月第4周--周3</v>
      </c>
      <c r="F1112" s="92" t="s">
        <v>27</v>
      </c>
      <c r="G1112" s="92" t="s">
        <v>28</v>
      </c>
      <c r="H1112" s="92" t="str">
        <f>_xlfn.XLOOKUP(O1112,匹配表1065!T:T,匹配表1065!W:W)</f>
        <v>南京市</v>
      </c>
      <c r="I1112" s="89" t="str">
        <f>_xlfn.XLOOKUP(O1112,匹配表1065!T:T,匹配表1065!X:X)</f>
        <v>PME2006</v>
      </c>
      <c r="J1112" s="89" t="s">
        <v>29</v>
      </c>
      <c r="K1112" s="89" cm="1">
        <f ca="1" t="array" ref="K1112:L1112">_xlfn.XLOOKUP(J1112,匹配表1065!Y:Y,匹配表1065!AA:AB)</f>
        <v>15</v>
      </c>
      <c r="L1112" s="89" t="str">
        <v>3个月以上</v>
      </c>
      <c r="M1112" s="92" t="s">
        <v>30</v>
      </c>
      <c r="N1112" s="98">
        <v>1</v>
      </c>
      <c r="O1112" s="93" t="str">
        <f>_xlfn.XLOOKUP(P1112,匹配表1065!U:U,匹配表1065!T:T)</f>
        <v>HO00000959</v>
      </c>
      <c r="P1112" s="89" t="s">
        <v>196</v>
      </c>
      <c r="Q1112" s="89" t="s">
        <v>197</v>
      </c>
      <c r="R1112" s="89" t="str">
        <f>_xlfn.XLOOKUP(Q1112,匹配表1065!L:L,匹配表1065!O:O)</f>
        <v>C</v>
      </c>
      <c r="S1112" s="93" t="str">
        <f>IFERROR(_xlfn.XLOOKUP(Q1112,匹配表1065!AI:AI,匹配表1065!AJ:AJ),"绿标")</f>
        <v>红标</v>
      </c>
      <c r="T1112" s="93" t="str" cm="1">
        <f t="array" ref="T1112:U1112">_xlfn.XLOOKUP(Q1112,匹配表1065!L:L,匹配表1065!M:N)</f>
        <v>眩晕</v>
      </c>
      <c r="U1112" s="94" t="str">
        <v>神经内科</v>
      </c>
      <c r="V1112" s="95" t="s">
        <v>70</v>
      </c>
      <c r="W1112" s="93">
        <f>_xlfn.XLOOKUP(M1112,匹配表1065!D:D,匹配表1065!F:F)*N1112</f>
        <v>12</v>
      </c>
    </row>
    <row r="1113" customHeight="1" spans="1:23">
      <c r="A1113" s="89" t="s">
        <v>25</v>
      </c>
      <c r="B1113" s="90">
        <v>46134</v>
      </c>
      <c r="C1113" s="91" t="str">
        <f t="shared" si="34"/>
        <v>4月第4周</v>
      </c>
      <c r="D1113" s="89" t="s">
        <v>557</v>
      </c>
      <c r="E1113" s="89" t="str">
        <f t="shared" si="35"/>
        <v>4月第4周--周3</v>
      </c>
      <c r="F1113" s="92" t="s">
        <v>27</v>
      </c>
      <c r="G1113" s="92" t="s">
        <v>28</v>
      </c>
      <c r="H1113" s="92" t="str">
        <f>_xlfn.XLOOKUP(O1113,匹配表1065!T:T,匹配表1065!W:W)</f>
        <v>南京市</v>
      </c>
      <c r="I1113" s="89" t="str">
        <f>_xlfn.XLOOKUP(O1113,匹配表1065!T:T,匹配表1065!X:X)</f>
        <v>PME2006</v>
      </c>
      <c r="J1113" s="89" t="s">
        <v>29</v>
      </c>
      <c r="K1113" s="89" cm="1">
        <f ca="1" t="array" ref="K1113:L1113">_xlfn.XLOOKUP(J1113,匹配表1065!Y:Y,匹配表1065!AA:AB)</f>
        <v>15</v>
      </c>
      <c r="L1113" s="89" t="str">
        <v>3个月以上</v>
      </c>
      <c r="M1113" s="92" t="s">
        <v>30</v>
      </c>
      <c r="N1113" s="98">
        <v>1</v>
      </c>
      <c r="O1113" s="93" t="str">
        <f>_xlfn.XLOOKUP(P1113,匹配表1065!U:U,匹配表1065!T:T)</f>
        <v>HO00000959</v>
      </c>
      <c r="P1113" s="89" t="s">
        <v>196</v>
      </c>
      <c r="Q1113" s="89" t="s">
        <v>268</v>
      </c>
      <c r="R1113" s="89" t="str">
        <f>_xlfn.XLOOKUP(Q1113,匹配表1065!L:L,匹配表1065!O:O)</f>
        <v>C</v>
      </c>
      <c r="S1113" s="93" t="str">
        <f>IFERROR(_xlfn.XLOOKUP(Q1113,匹配表1065!AI:AI,匹配表1065!AJ:AJ),"绿标")</f>
        <v>红标</v>
      </c>
      <c r="T1113" s="93" t="str" cm="1">
        <f t="array" ref="T1113:U1113">_xlfn.XLOOKUP(Q1113,匹配表1065!L:L,匹配表1065!M:N)</f>
        <v>眩晕</v>
      </c>
      <c r="U1113" s="94" t="str">
        <v>耳鼻喉科</v>
      </c>
      <c r="V1113" s="95" t="s">
        <v>70</v>
      </c>
      <c r="W1113" s="93">
        <f>_xlfn.XLOOKUP(M1113,匹配表1065!D:D,匹配表1065!F:F)*N1113</f>
        <v>12</v>
      </c>
    </row>
    <row r="1114" customHeight="1" spans="1:23">
      <c r="A1114" s="89" t="s">
        <v>25</v>
      </c>
      <c r="B1114" s="90">
        <v>46134</v>
      </c>
      <c r="C1114" s="91" t="str">
        <f t="shared" si="34"/>
        <v>4月第4周</v>
      </c>
      <c r="D1114" s="89" t="s">
        <v>557</v>
      </c>
      <c r="E1114" s="89" t="str">
        <f t="shared" si="35"/>
        <v>4月第4周--周3</v>
      </c>
      <c r="F1114" s="92" t="s">
        <v>27</v>
      </c>
      <c r="G1114" s="92" t="s">
        <v>28</v>
      </c>
      <c r="H1114" s="92" t="str">
        <f>_xlfn.XLOOKUP(O1114,匹配表1065!T:T,匹配表1065!W:W)</f>
        <v>常州市</v>
      </c>
      <c r="I1114" s="89" t="str">
        <f>_xlfn.XLOOKUP(O1114,匹配表1065!T:T,匹配表1065!X:X)</f>
        <v>PME2015</v>
      </c>
      <c r="J1114" s="89" t="s">
        <v>45</v>
      </c>
      <c r="K1114" s="89" cm="1">
        <f ca="1" t="array" ref="K1114:L1114">_xlfn.XLOOKUP(J1114,匹配表1065!Y:Y,匹配表1065!AA:AB)</f>
        <v>9</v>
      </c>
      <c r="L1114" s="89" t="str">
        <v>3个月以上</v>
      </c>
      <c r="M1114" s="92" t="s">
        <v>35</v>
      </c>
      <c r="N1114" s="98">
        <v>1</v>
      </c>
      <c r="O1114" s="93" t="str">
        <f>_xlfn.XLOOKUP(P1114,匹配表1065!U:U,匹配表1065!T:T)</f>
        <v>HO00016083</v>
      </c>
      <c r="P1114" s="89" t="s">
        <v>48</v>
      </c>
      <c r="Q1114" s="89" t="s">
        <v>49</v>
      </c>
      <c r="R1114" s="89" t="str">
        <f>_xlfn.XLOOKUP(Q1114,匹配表1065!L:L,匹配表1065!O:O)</f>
        <v>B</v>
      </c>
      <c r="S1114" s="93" t="str">
        <f>IFERROR(_xlfn.XLOOKUP(Q1114,匹配表1065!AI:AI,匹配表1065!AJ:AJ),"绿标")</f>
        <v>红标</v>
      </c>
      <c r="T1114" s="93" t="str" cm="1">
        <f t="array" ref="T1114:U1114">_xlfn.XLOOKUP(Q1114,匹配表1065!L:L,匹配表1065!M:N)</f>
        <v>脑血管</v>
      </c>
      <c r="U1114" s="94" t="str">
        <v>神经内科</v>
      </c>
      <c r="V1114" s="95" t="s">
        <v>33</v>
      </c>
      <c r="W1114" s="93">
        <f>_xlfn.XLOOKUP(M1114,匹配表1065!D:D,匹配表1065!F:F)*N1114</f>
        <v>4</v>
      </c>
    </row>
    <row r="1115" customHeight="1" spans="1:23">
      <c r="A1115" s="89" t="s">
        <v>25</v>
      </c>
      <c r="B1115" s="90">
        <v>46134</v>
      </c>
      <c r="C1115" s="91" t="str">
        <f t="shared" si="34"/>
        <v>4月第4周</v>
      </c>
      <c r="D1115" s="89" t="s">
        <v>557</v>
      </c>
      <c r="E1115" s="89" t="str">
        <f t="shared" si="35"/>
        <v>4月第4周--周3</v>
      </c>
      <c r="F1115" s="92" t="s">
        <v>27</v>
      </c>
      <c r="G1115" s="92" t="s">
        <v>28</v>
      </c>
      <c r="H1115" s="92" t="str">
        <f>_xlfn.XLOOKUP(O1115,匹配表1065!T:T,匹配表1065!W:W)</f>
        <v>常州市</v>
      </c>
      <c r="I1115" s="89" t="str">
        <f>_xlfn.XLOOKUP(O1115,匹配表1065!T:T,匹配表1065!X:X)</f>
        <v>PME2015</v>
      </c>
      <c r="J1115" s="89" t="s">
        <v>45</v>
      </c>
      <c r="K1115" s="89" cm="1">
        <f ca="1" t="array" ref="K1115:L1115">_xlfn.XLOOKUP(J1115,匹配表1065!Y:Y,匹配表1065!AA:AB)</f>
        <v>9</v>
      </c>
      <c r="L1115" s="89" t="str">
        <v>3个月以上</v>
      </c>
      <c r="M1115" s="92" t="s">
        <v>35</v>
      </c>
      <c r="N1115" s="98">
        <v>1</v>
      </c>
      <c r="O1115" s="93" t="str">
        <f>_xlfn.XLOOKUP(P1115,匹配表1065!U:U,匹配表1065!T:T)</f>
        <v>HO00016083</v>
      </c>
      <c r="P1115" s="89" t="s">
        <v>48</v>
      </c>
      <c r="Q1115" s="89" t="s">
        <v>591</v>
      </c>
      <c r="R1115" s="89" t="str">
        <f>_xlfn.XLOOKUP(Q1115,匹配表1065!L:L,匹配表1065!O:O)</f>
        <v>D</v>
      </c>
      <c r="S1115" s="93" t="str">
        <f>IFERROR(_xlfn.XLOOKUP(Q1115,匹配表1065!AI:AI,匹配表1065!AJ:AJ),"绿标")</f>
        <v>绿标</v>
      </c>
      <c r="T1115" s="93" t="str" cm="1">
        <f t="array" ref="T1115:U1115">_xlfn.XLOOKUP(Q1115,匹配表1065!L:L,匹配表1065!M:N)</f>
        <v>其他</v>
      </c>
      <c r="U1115" s="94" t="str">
        <v>其他</v>
      </c>
      <c r="V1115" s="95" t="s">
        <v>33</v>
      </c>
      <c r="W1115" s="93">
        <f>_xlfn.XLOOKUP(M1115,匹配表1065!D:D,匹配表1065!F:F)*N1115</f>
        <v>4</v>
      </c>
    </row>
    <row r="1116" customHeight="1" spans="1:23">
      <c r="A1116" s="89" t="s">
        <v>25</v>
      </c>
      <c r="B1116" s="90">
        <v>46134</v>
      </c>
      <c r="C1116" s="91" t="str">
        <f t="shared" si="34"/>
        <v>4月第4周</v>
      </c>
      <c r="D1116" s="89" t="s">
        <v>557</v>
      </c>
      <c r="E1116" s="89" t="str">
        <f t="shared" si="35"/>
        <v>4月第4周--周3</v>
      </c>
      <c r="F1116" s="92" t="s">
        <v>27</v>
      </c>
      <c r="G1116" s="92" t="s">
        <v>28</v>
      </c>
      <c r="H1116" s="92" t="str">
        <f>_xlfn.XLOOKUP(O1116,匹配表1065!T:T,匹配表1065!W:W)</f>
        <v>南京市</v>
      </c>
      <c r="I1116" s="89" t="str">
        <f>_xlfn.XLOOKUP(O1116,匹配表1065!T:T,匹配表1065!X:X)</f>
        <v>PME2040</v>
      </c>
      <c r="J1116" s="89" t="s">
        <v>50</v>
      </c>
      <c r="K1116" s="89" t="e" cm="1">
        <f ca="1" t="array" ref="K1116">_xlfn.XLOOKUP(J1116,匹配表1065!Y:Y,匹配表1065!AA:AB)</f>
        <v>#N/A</v>
      </c>
      <c r="L1116" s="89"/>
      <c r="M1116" s="92" t="s">
        <v>35</v>
      </c>
      <c r="N1116" s="98">
        <v>1</v>
      </c>
      <c r="O1116" s="93" t="str">
        <f>_xlfn.XLOOKUP(P1116,匹配表1065!U:U,匹配表1065!T:T)</f>
        <v>HO00000966</v>
      </c>
      <c r="P1116" s="89" t="s">
        <v>51</v>
      </c>
      <c r="Q1116" s="89" t="s">
        <v>52</v>
      </c>
      <c r="R1116" s="89" t="str">
        <f>_xlfn.XLOOKUP(Q1116,匹配表1065!L:L,匹配表1065!O:O)</f>
        <v>B</v>
      </c>
      <c r="S1116" s="93" t="str">
        <f>IFERROR(_xlfn.XLOOKUP(Q1116,匹配表1065!AI:AI,匹配表1065!AJ:AJ),"绿标")</f>
        <v>红标</v>
      </c>
      <c r="T1116" s="93" t="str" cm="1">
        <f t="array" ref="T1116:U1116">_xlfn.XLOOKUP(Q1116,匹配表1065!L:L,匹配表1065!M:N)</f>
        <v>脑血管</v>
      </c>
      <c r="U1116" s="94" t="str">
        <v>神经内科</v>
      </c>
      <c r="V1116" s="95" t="s">
        <v>33</v>
      </c>
      <c r="W1116" s="93">
        <f>_xlfn.XLOOKUP(M1116,匹配表1065!D:D,匹配表1065!F:F)*N1116</f>
        <v>4</v>
      </c>
    </row>
    <row r="1117" customHeight="1" spans="1:23">
      <c r="A1117" s="89" t="s">
        <v>25</v>
      </c>
      <c r="B1117" s="90">
        <v>46134</v>
      </c>
      <c r="C1117" s="91" t="str">
        <f t="shared" si="34"/>
        <v>4月第4周</v>
      </c>
      <c r="D1117" s="89" t="s">
        <v>557</v>
      </c>
      <c r="E1117" s="89" t="str">
        <f t="shared" si="35"/>
        <v>4月第4周--周3</v>
      </c>
      <c r="F1117" s="92" t="s">
        <v>27</v>
      </c>
      <c r="G1117" s="92" t="s">
        <v>28</v>
      </c>
      <c r="H1117" s="92" t="str">
        <f>_xlfn.XLOOKUP(O1117,匹配表1065!T:T,匹配表1065!W:W)</f>
        <v>南京市</v>
      </c>
      <c r="I1117" s="89" t="str">
        <f>_xlfn.XLOOKUP(O1117,匹配表1065!T:T,匹配表1065!X:X)</f>
        <v>PME2040</v>
      </c>
      <c r="J1117" s="89" t="s">
        <v>50</v>
      </c>
      <c r="K1117" s="89" t="e" cm="1">
        <f ca="1" t="array" ref="K1117">_xlfn.XLOOKUP(J1117,匹配表1065!Y:Y,匹配表1065!AA:AB)</f>
        <v>#N/A</v>
      </c>
      <c r="L1117" s="89"/>
      <c r="M1117" s="92" t="s">
        <v>35</v>
      </c>
      <c r="N1117" s="98">
        <v>1</v>
      </c>
      <c r="O1117" s="93" t="str">
        <f>_xlfn.XLOOKUP(P1117,匹配表1065!U:U,匹配表1065!T:T)</f>
        <v>HO00000966</v>
      </c>
      <c r="P1117" s="89" t="s">
        <v>51</v>
      </c>
      <c r="Q1117" s="89" t="s">
        <v>53</v>
      </c>
      <c r="R1117" s="89" t="str">
        <f>_xlfn.XLOOKUP(Q1117,匹配表1065!L:L,匹配表1065!O:O)</f>
        <v>A</v>
      </c>
      <c r="S1117" s="93" t="str">
        <f>IFERROR(_xlfn.XLOOKUP(Q1117,匹配表1065!AI:AI,匹配表1065!AJ:AJ),"绿标")</f>
        <v>绿标</v>
      </c>
      <c r="T1117" s="93" t="str" cm="1">
        <f t="array" ref="T1117:U1117">_xlfn.XLOOKUP(Q1117,匹配表1065!L:L,匹配表1065!M:N)</f>
        <v>头痛</v>
      </c>
      <c r="U1117" s="94" t="str">
        <v>神经内科</v>
      </c>
      <c r="V1117" s="95" t="s">
        <v>33</v>
      </c>
      <c r="W1117" s="93">
        <f>_xlfn.XLOOKUP(M1117,匹配表1065!D:D,匹配表1065!F:F)*N1117</f>
        <v>4</v>
      </c>
    </row>
    <row r="1118" customHeight="1" spans="1:23">
      <c r="A1118" s="89" t="s">
        <v>25</v>
      </c>
      <c r="B1118" s="90">
        <v>46134</v>
      </c>
      <c r="C1118" s="91" t="str">
        <f t="shared" si="34"/>
        <v>4月第4周</v>
      </c>
      <c r="D1118" s="89" t="s">
        <v>557</v>
      </c>
      <c r="E1118" s="89" t="str">
        <f t="shared" si="35"/>
        <v>4月第4周--周3</v>
      </c>
      <c r="F1118" s="92" t="s">
        <v>27</v>
      </c>
      <c r="G1118" s="92" t="s">
        <v>28</v>
      </c>
      <c r="H1118" s="92" t="str">
        <f>_xlfn.XLOOKUP(O1118,匹配表1065!T:T,匹配表1065!W:W)</f>
        <v>南京市</v>
      </c>
      <c r="I1118" s="89" t="str">
        <f>_xlfn.XLOOKUP(O1118,匹配表1065!T:T,匹配表1065!X:X)</f>
        <v>PME2005</v>
      </c>
      <c r="J1118" s="89" t="s">
        <v>54</v>
      </c>
      <c r="K1118" s="89" cm="1">
        <f ca="1" t="array" ref="K1118:L1118">_xlfn.XLOOKUP(J1118,匹配表1065!Y:Y,匹配表1065!AA:AB)</f>
        <v>3</v>
      </c>
      <c r="L1118" s="89" t="str">
        <v>3个月以上</v>
      </c>
      <c r="M1118" s="92" t="s">
        <v>35</v>
      </c>
      <c r="N1118" s="98">
        <v>1</v>
      </c>
      <c r="O1118" s="93" t="str">
        <f>_xlfn.XLOOKUP(P1118,匹配表1065!U:U,匹配表1065!T:T)</f>
        <v>HO00000975</v>
      </c>
      <c r="P1118" s="89" t="s">
        <v>56</v>
      </c>
      <c r="Q1118" s="89" t="s">
        <v>592</v>
      </c>
      <c r="R1118" s="89" t="str">
        <f>_xlfn.XLOOKUP(Q1118,匹配表1065!L:L,匹配表1065!O:O)</f>
        <v>A</v>
      </c>
      <c r="S1118" s="93" t="str">
        <f>IFERROR(_xlfn.XLOOKUP(Q1118,匹配表1065!AI:AI,匹配表1065!AJ:AJ),"绿标")</f>
        <v>绿标</v>
      </c>
      <c r="T1118" s="93" t="str" cm="1">
        <f t="array" ref="T1118:U1118">_xlfn.XLOOKUP(Q1118,匹配表1065!L:L,匹配表1065!M:N)</f>
        <v>头痛</v>
      </c>
      <c r="U1118" s="94" t="str">
        <v>神经内科</v>
      </c>
      <c r="V1118" s="95" t="s">
        <v>33</v>
      </c>
      <c r="W1118" s="93">
        <f>_xlfn.XLOOKUP(M1118,匹配表1065!D:D,匹配表1065!F:F)*N1118</f>
        <v>4</v>
      </c>
    </row>
    <row r="1119" customHeight="1" spans="1:23">
      <c r="A1119" s="89" t="s">
        <v>25</v>
      </c>
      <c r="B1119" s="90">
        <v>46134</v>
      </c>
      <c r="C1119" s="91" t="str">
        <f t="shared" si="34"/>
        <v>4月第4周</v>
      </c>
      <c r="D1119" s="89" t="s">
        <v>557</v>
      </c>
      <c r="E1119" s="89" t="str">
        <f t="shared" si="35"/>
        <v>4月第4周--周3</v>
      </c>
      <c r="F1119" s="92" t="s">
        <v>27</v>
      </c>
      <c r="G1119" s="92" t="s">
        <v>136</v>
      </c>
      <c r="H1119" s="92" t="str">
        <f>_xlfn.XLOOKUP(O1119,匹配表1065!T:T,匹配表1065!W:W)</f>
        <v>淄博市</v>
      </c>
      <c r="I1119" s="89" t="str">
        <f>_xlfn.XLOOKUP(O1119,匹配表1065!T:T,匹配表1065!X:X)</f>
        <v>PME2043</v>
      </c>
      <c r="J1119" s="89" t="s">
        <v>140</v>
      </c>
      <c r="K1119" s="89" cm="1">
        <f ca="1" t="array" ref="K1119:L1119">_xlfn.XLOOKUP(J1119,匹配表1065!Y:Y,匹配表1065!AA:AB)</f>
        <v>9</v>
      </c>
      <c r="L1119" s="89" t="str">
        <v>3个月以上</v>
      </c>
      <c r="M1119" s="92" t="s">
        <v>30</v>
      </c>
      <c r="N1119" s="98">
        <v>1</v>
      </c>
      <c r="O1119" s="93" t="str">
        <f>_xlfn.XLOOKUP(P1119,匹配表1065!U:U,匹配表1065!T:T)</f>
        <v>HO00024398</v>
      </c>
      <c r="P1119" s="89" t="s">
        <v>141</v>
      </c>
      <c r="Q1119" s="89" t="s">
        <v>298</v>
      </c>
      <c r="R1119" s="89" t="str">
        <f>_xlfn.XLOOKUP(Q1119,匹配表1065!L:L,匹配表1065!O:O)</f>
        <v>C</v>
      </c>
      <c r="S1119" s="93" t="str">
        <f>IFERROR(_xlfn.XLOOKUP(Q1119,匹配表1065!AI:AI,匹配表1065!AJ:AJ),"绿标")</f>
        <v>红标</v>
      </c>
      <c r="T1119" s="93" t="str" cm="1">
        <f t="array" ref="T1119:U1119">_xlfn.XLOOKUP(Q1119,匹配表1065!L:L,匹配表1065!M:N)</f>
        <v>眩晕</v>
      </c>
      <c r="U1119" s="94" t="str">
        <v>神经内科</v>
      </c>
      <c r="V1119" s="95" t="s">
        <v>70</v>
      </c>
      <c r="W1119" s="93">
        <f>_xlfn.XLOOKUP(M1119,匹配表1065!D:D,匹配表1065!F:F)*N1119</f>
        <v>12</v>
      </c>
    </row>
    <row r="1120" customHeight="1" spans="1:23">
      <c r="A1120" s="89" t="s">
        <v>25</v>
      </c>
      <c r="B1120" s="90">
        <v>46134</v>
      </c>
      <c r="C1120" s="91" t="str">
        <f t="shared" si="34"/>
        <v>4月第4周</v>
      </c>
      <c r="D1120" s="89" t="s">
        <v>557</v>
      </c>
      <c r="E1120" s="89" t="str">
        <f t="shared" si="35"/>
        <v>4月第4周--周3</v>
      </c>
      <c r="F1120" s="92" t="s">
        <v>27</v>
      </c>
      <c r="G1120" s="92" t="s">
        <v>136</v>
      </c>
      <c r="H1120" s="92" t="str">
        <f>_xlfn.XLOOKUP(O1120,匹配表1065!T:T,匹配表1065!W:W)</f>
        <v>青岛市</v>
      </c>
      <c r="I1120" s="89" t="str">
        <f>_xlfn.XLOOKUP(O1120,匹配表1065!T:T,匹配表1065!X:X)</f>
        <v>PME2032</v>
      </c>
      <c r="J1120" s="89" t="s">
        <v>143</v>
      </c>
      <c r="K1120" s="89" cm="1">
        <f ca="1" t="array" ref="K1120:L1120">_xlfn.XLOOKUP(J1120,匹配表1065!Y:Y,匹配表1065!AA:AB)</f>
        <v>31</v>
      </c>
      <c r="L1120" s="89" t="str">
        <v>3个月以上</v>
      </c>
      <c r="M1120" s="92" t="s">
        <v>30</v>
      </c>
      <c r="N1120" s="98">
        <v>1</v>
      </c>
      <c r="O1120" s="93" t="str">
        <f>_xlfn.XLOOKUP(P1120,匹配表1065!U:U,匹配表1065!T:T)</f>
        <v>HO00001489</v>
      </c>
      <c r="P1120" s="89" t="s">
        <v>144</v>
      </c>
      <c r="Q1120" s="89" t="s">
        <v>145</v>
      </c>
      <c r="R1120" s="89" t="str">
        <f>_xlfn.XLOOKUP(Q1120,匹配表1065!L:L,匹配表1065!O:O)</f>
        <v>D</v>
      </c>
      <c r="S1120" s="93" t="str">
        <f>IFERROR(_xlfn.XLOOKUP(Q1120,匹配表1065!AI:AI,匹配表1065!AJ:AJ),"绿标")</f>
        <v>红标</v>
      </c>
      <c r="T1120" s="93" t="str" cm="1">
        <f t="array" ref="T1120:U1120">_xlfn.XLOOKUP(Q1120,匹配表1065!L:L,匹配表1065!M:N)</f>
        <v>抑郁焦虑</v>
      </c>
      <c r="U1120" s="94" t="str">
        <v>精神心理科</v>
      </c>
      <c r="V1120" s="95" t="s">
        <v>70</v>
      </c>
      <c r="W1120" s="93">
        <f>_xlfn.XLOOKUP(M1120,匹配表1065!D:D,匹配表1065!F:F)*N1120</f>
        <v>12</v>
      </c>
    </row>
    <row r="1121" customHeight="1" spans="1:23">
      <c r="A1121" s="89" t="s">
        <v>25</v>
      </c>
      <c r="B1121" s="90">
        <v>46134</v>
      </c>
      <c r="C1121" s="91" t="str">
        <f t="shared" si="34"/>
        <v>4月第4周</v>
      </c>
      <c r="D1121" s="89" t="s">
        <v>557</v>
      </c>
      <c r="E1121" s="89" t="str">
        <f t="shared" si="35"/>
        <v>4月第4周--周3</v>
      </c>
      <c r="F1121" s="92" t="s">
        <v>27</v>
      </c>
      <c r="G1121" s="92" t="s">
        <v>136</v>
      </c>
      <c r="H1121" s="92" t="str">
        <f>_xlfn.XLOOKUP(O1121,匹配表1065!T:T,匹配表1065!W:W)</f>
        <v>青岛市</v>
      </c>
      <c r="I1121" s="89" t="str">
        <f>_xlfn.XLOOKUP(O1121,匹配表1065!T:T,匹配表1065!X:X)</f>
        <v>PME2032</v>
      </c>
      <c r="J1121" s="89" t="s">
        <v>143</v>
      </c>
      <c r="K1121" s="89" cm="1">
        <f ca="1" t="array" ref="K1121:L1121">_xlfn.XLOOKUP(J1121,匹配表1065!Y:Y,匹配表1065!AA:AB)</f>
        <v>31</v>
      </c>
      <c r="L1121" s="89" t="str">
        <v>3个月以上</v>
      </c>
      <c r="M1121" s="92" t="s">
        <v>30</v>
      </c>
      <c r="N1121" s="98">
        <v>1</v>
      </c>
      <c r="O1121" s="93" t="str">
        <f>_xlfn.XLOOKUP(P1121,匹配表1065!U:U,匹配表1065!T:T)</f>
        <v>HO00001482</v>
      </c>
      <c r="P1121" s="89" t="s">
        <v>146</v>
      </c>
      <c r="Q1121" s="89" t="s">
        <v>147</v>
      </c>
      <c r="R1121" s="89" t="str">
        <f>_xlfn.XLOOKUP(Q1121,匹配表1065!L:L,匹配表1065!O:O)</f>
        <v>A</v>
      </c>
      <c r="S1121" s="93" t="str">
        <f>IFERROR(_xlfn.XLOOKUP(Q1121,匹配表1065!AI:AI,匹配表1065!AJ:AJ),"绿标")</f>
        <v>红标</v>
      </c>
      <c r="T1121" s="93" t="str" cm="1">
        <f t="array" ref="T1121:U1121">_xlfn.XLOOKUP(Q1121,匹配表1065!L:L,匹配表1065!M:N)</f>
        <v>头痛</v>
      </c>
      <c r="U1121" s="94" t="str">
        <v>神经内科</v>
      </c>
      <c r="V1121" s="95" t="s">
        <v>67</v>
      </c>
      <c r="W1121" s="93">
        <f>_xlfn.XLOOKUP(M1121,匹配表1065!D:D,匹配表1065!F:F)*N1121</f>
        <v>12</v>
      </c>
    </row>
    <row r="1122" customHeight="1" spans="1:23">
      <c r="A1122" s="89" t="s">
        <v>25</v>
      </c>
      <c r="B1122" s="90">
        <v>46134</v>
      </c>
      <c r="C1122" s="91" t="str">
        <f t="shared" si="34"/>
        <v>4月第4周</v>
      </c>
      <c r="D1122" s="89" t="s">
        <v>557</v>
      </c>
      <c r="E1122" s="89" t="str">
        <f t="shared" si="35"/>
        <v>4月第4周--周3</v>
      </c>
      <c r="F1122" s="92" t="s">
        <v>27</v>
      </c>
      <c r="G1122" s="92" t="s">
        <v>136</v>
      </c>
      <c r="H1122" s="92" t="str">
        <f>_xlfn.XLOOKUP(O1122,匹配表1065!T:T,匹配表1065!W:W)</f>
        <v>青岛市</v>
      </c>
      <c r="I1122" s="89" t="str">
        <f>_xlfn.XLOOKUP(O1122,匹配表1065!T:T,匹配表1065!X:X)</f>
        <v>PME2032</v>
      </c>
      <c r="J1122" s="89" t="s">
        <v>143</v>
      </c>
      <c r="K1122" s="89" cm="1">
        <f ca="1" t="array" ref="K1122:L1122">_xlfn.XLOOKUP(J1122,匹配表1065!Y:Y,匹配表1065!AA:AB)</f>
        <v>31</v>
      </c>
      <c r="L1122" s="89" t="str">
        <v>3个月以上</v>
      </c>
      <c r="M1122" s="92" t="s">
        <v>55</v>
      </c>
      <c r="N1122" s="98">
        <v>1</v>
      </c>
      <c r="O1122" s="93" t="str">
        <f>_xlfn.XLOOKUP(P1122,匹配表1065!U:U,匹配表1065!T:T)</f>
        <v>HO00104790</v>
      </c>
      <c r="P1122" s="89" t="s">
        <v>363</v>
      </c>
      <c r="Q1122" s="89" t="s">
        <v>364</v>
      </c>
      <c r="R1122" s="89" t="str">
        <f>_xlfn.XLOOKUP(Q1122,匹配表1065!L:L,匹配表1065!O:O)</f>
        <v>B</v>
      </c>
      <c r="S1122" s="93" t="str">
        <f>IFERROR(_xlfn.XLOOKUP(Q1122,匹配表1065!AI:AI,匹配表1065!AJ:AJ),"绿标")</f>
        <v>红标</v>
      </c>
      <c r="T1122" s="93" t="str" cm="1">
        <f t="array" ref="T1122:U1122">_xlfn.XLOOKUP(Q1122,匹配表1065!L:L,匹配表1065!M:N)</f>
        <v>脑血管</v>
      </c>
      <c r="U1122" s="94" t="str">
        <v>神经内科</v>
      </c>
      <c r="V1122" s="95" t="s">
        <v>33</v>
      </c>
      <c r="W1122" s="93">
        <f>_xlfn.XLOOKUP(M1122,匹配表1065!D:D,匹配表1065!F:F)*N1122</f>
        <v>8</v>
      </c>
    </row>
    <row r="1123" customHeight="1" spans="1:23">
      <c r="A1123" s="89" t="s">
        <v>25</v>
      </c>
      <c r="B1123" s="90">
        <v>46134</v>
      </c>
      <c r="C1123" s="91" t="str">
        <f t="shared" si="34"/>
        <v>4月第4周</v>
      </c>
      <c r="D1123" s="89" t="s">
        <v>557</v>
      </c>
      <c r="E1123" s="89" t="str">
        <f t="shared" si="35"/>
        <v>4月第4周--周3</v>
      </c>
      <c r="F1123" s="92" t="s">
        <v>27</v>
      </c>
      <c r="G1123" s="92" t="s">
        <v>136</v>
      </c>
      <c r="H1123" s="92" t="str">
        <f>_xlfn.XLOOKUP(O1123,匹配表1065!T:T,匹配表1065!W:W)</f>
        <v>日照市</v>
      </c>
      <c r="I1123" s="89" t="str">
        <f>_xlfn.XLOOKUP(O1123,匹配表1065!T:T,匹配表1065!X:X)</f>
        <v>PME2033</v>
      </c>
      <c r="J1123" s="89" t="s">
        <v>137</v>
      </c>
      <c r="K1123" s="89" cm="1">
        <f ca="1" t="array" ref="K1123:L1123">_xlfn.XLOOKUP(J1123,匹配表1065!Y:Y,匹配表1065!AA:AB)</f>
        <v>10</v>
      </c>
      <c r="L1123" s="89" t="str">
        <v>3个月以上</v>
      </c>
      <c r="M1123" s="92" t="s">
        <v>55</v>
      </c>
      <c r="N1123" s="98">
        <v>1</v>
      </c>
      <c r="O1123" s="93" t="str">
        <f>_xlfn.XLOOKUP(P1123,匹配表1065!U:U,匹配表1065!T:T)</f>
        <v>HO00001531</v>
      </c>
      <c r="P1123" s="89" t="s">
        <v>367</v>
      </c>
      <c r="Q1123" s="89" t="s">
        <v>593</v>
      </c>
      <c r="R1123" s="89" t="str">
        <f>_xlfn.XLOOKUP(Q1123,匹配表1065!L:L,匹配表1065!O:O)</f>
        <v>B</v>
      </c>
      <c r="S1123" s="93" t="str">
        <f>IFERROR(_xlfn.XLOOKUP(Q1123,匹配表1065!AI:AI,匹配表1065!AJ:AJ),"绿标")</f>
        <v>黑标</v>
      </c>
      <c r="T1123" s="93" t="str" cm="1">
        <f t="array" ref="T1123:U1123">_xlfn.XLOOKUP(Q1123,匹配表1065!L:L,匹配表1065!M:N)</f>
        <v>脑血管</v>
      </c>
      <c r="U1123" s="94" t="str">
        <v>神经内科</v>
      </c>
      <c r="V1123" s="95" t="s">
        <v>67</v>
      </c>
      <c r="W1123" s="93">
        <f>_xlfn.XLOOKUP(M1123,匹配表1065!D:D,匹配表1065!F:F)*N1123</f>
        <v>8</v>
      </c>
    </row>
    <row r="1124" customHeight="1" spans="1:23">
      <c r="A1124" s="89" t="s">
        <v>25</v>
      </c>
      <c r="B1124" s="90">
        <v>46134</v>
      </c>
      <c r="C1124" s="91" t="str">
        <f t="shared" si="34"/>
        <v>4月第4周</v>
      </c>
      <c r="D1124" s="89" t="s">
        <v>557</v>
      </c>
      <c r="E1124" s="89" t="str">
        <f t="shared" si="35"/>
        <v>4月第4周--周3</v>
      </c>
      <c r="F1124" s="92" t="s">
        <v>27</v>
      </c>
      <c r="G1124" s="92" t="s">
        <v>136</v>
      </c>
      <c r="H1124" s="92" t="str">
        <f>_xlfn.XLOOKUP(O1124,匹配表1065!T:T,匹配表1065!W:W)</f>
        <v>青岛市</v>
      </c>
      <c r="I1124" s="89" t="str">
        <f>_xlfn.XLOOKUP(O1124,匹配表1065!T:T,匹配表1065!X:X)</f>
        <v>PME2033</v>
      </c>
      <c r="J1124" s="89" t="s">
        <v>137</v>
      </c>
      <c r="K1124" s="89" cm="1">
        <f ca="1" t="array" ref="K1124:L1124">_xlfn.XLOOKUP(J1124,匹配表1065!Y:Y,匹配表1065!AA:AB)</f>
        <v>10</v>
      </c>
      <c r="L1124" s="89" t="str">
        <v>3个月以上</v>
      </c>
      <c r="M1124" s="92" t="s">
        <v>35</v>
      </c>
      <c r="N1124" s="98">
        <v>1</v>
      </c>
      <c r="O1124" s="93" t="str">
        <f>_xlfn.XLOOKUP(P1124,匹配表1065!U:U,匹配表1065!T:T)</f>
        <v>HO00001481</v>
      </c>
      <c r="P1124" s="89" t="s">
        <v>246</v>
      </c>
      <c r="Q1124" s="89" t="s">
        <v>306</v>
      </c>
      <c r="R1124" s="89" t="str">
        <f>_xlfn.XLOOKUP(Q1124,匹配表1065!L:L,匹配表1065!O:O)</f>
        <v>A</v>
      </c>
      <c r="S1124" s="93" t="str">
        <f>IFERROR(_xlfn.XLOOKUP(Q1124,匹配表1065!AI:AI,匹配表1065!AJ:AJ),"绿标")</f>
        <v>红标</v>
      </c>
      <c r="T1124" s="93" t="str" cm="1">
        <f t="array" ref="T1124:U1124">_xlfn.XLOOKUP(Q1124,匹配表1065!L:L,匹配表1065!M:N)</f>
        <v>头痛</v>
      </c>
      <c r="U1124" s="94" t="str">
        <v>神经内科</v>
      </c>
      <c r="V1124" s="95" t="s">
        <v>58</v>
      </c>
      <c r="W1124" s="93">
        <f>_xlfn.XLOOKUP(M1124,匹配表1065!D:D,匹配表1065!F:F)*N1124</f>
        <v>4</v>
      </c>
    </row>
    <row r="1125" customHeight="1" spans="1:23">
      <c r="A1125" s="89" t="s">
        <v>25</v>
      </c>
      <c r="B1125" s="90">
        <v>46134</v>
      </c>
      <c r="C1125" s="91" t="str">
        <f t="shared" si="34"/>
        <v>4月第4周</v>
      </c>
      <c r="D1125" s="89" t="s">
        <v>557</v>
      </c>
      <c r="E1125" s="89" t="str">
        <f t="shared" si="35"/>
        <v>4月第4周--周3</v>
      </c>
      <c r="F1125" s="92" t="s">
        <v>27</v>
      </c>
      <c r="G1125" s="92" t="s">
        <v>136</v>
      </c>
      <c r="H1125" s="92" t="str">
        <f>_xlfn.XLOOKUP(O1125,匹配表1065!T:T,匹配表1065!W:W)</f>
        <v>青岛市</v>
      </c>
      <c r="I1125" s="89" t="str">
        <f>_xlfn.XLOOKUP(O1125,匹配表1065!T:T,匹配表1065!X:X)</f>
        <v>PME2035</v>
      </c>
      <c r="J1125" s="89" t="s">
        <v>150</v>
      </c>
      <c r="K1125" s="89" cm="1">
        <f ca="1" t="array" ref="K1125:L1125">_xlfn.XLOOKUP(J1125,匹配表1065!Y:Y,匹配表1065!AA:AB)</f>
        <v>8</v>
      </c>
      <c r="L1125" s="89" t="str">
        <v>3个月以上</v>
      </c>
      <c r="M1125" s="92" t="s">
        <v>30</v>
      </c>
      <c r="N1125" s="98">
        <v>1</v>
      </c>
      <c r="O1125" s="93" t="str">
        <f>_xlfn.XLOOKUP(P1125,匹配表1065!U:U,匹配表1065!T:T)</f>
        <v>HO00001476</v>
      </c>
      <c r="P1125" s="89" t="s">
        <v>151</v>
      </c>
      <c r="Q1125" s="89" t="s">
        <v>152</v>
      </c>
      <c r="R1125" s="89" t="str">
        <f>_xlfn.XLOOKUP(Q1125,匹配表1065!L:L,匹配表1065!O:O)</f>
        <v>C</v>
      </c>
      <c r="S1125" s="93" t="str">
        <f>IFERROR(_xlfn.XLOOKUP(Q1125,匹配表1065!AI:AI,匹配表1065!AJ:AJ),"绿标")</f>
        <v>红标</v>
      </c>
      <c r="T1125" s="93" t="str" cm="1">
        <f t="array" ref="T1125:U1125">_xlfn.XLOOKUP(Q1125,匹配表1065!L:L,匹配表1065!M:N)</f>
        <v>眩晕</v>
      </c>
      <c r="U1125" s="94" t="str">
        <v>神经内科</v>
      </c>
      <c r="V1125" s="95" t="s">
        <v>70</v>
      </c>
      <c r="W1125" s="93">
        <f>_xlfn.XLOOKUP(M1125,匹配表1065!D:D,匹配表1065!F:F)*N1125</f>
        <v>12</v>
      </c>
    </row>
    <row r="1126" customHeight="1" spans="1:23">
      <c r="A1126" s="89" t="s">
        <v>25</v>
      </c>
      <c r="B1126" s="90">
        <v>46134</v>
      </c>
      <c r="C1126" s="91" t="str">
        <f t="shared" si="34"/>
        <v>4月第4周</v>
      </c>
      <c r="D1126" s="89" t="s">
        <v>557</v>
      </c>
      <c r="E1126" s="89" t="str">
        <f t="shared" si="35"/>
        <v>4月第4周--周3</v>
      </c>
      <c r="F1126" s="92" t="s">
        <v>27</v>
      </c>
      <c r="G1126" s="92" t="s">
        <v>136</v>
      </c>
      <c r="H1126" s="92" t="str">
        <f>_xlfn.XLOOKUP(O1126,匹配表1065!T:T,匹配表1065!W:W)</f>
        <v>青岛市</v>
      </c>
      <c r="I1126" s="89" t="str">
        <f>_xlfn.XLOOKUP(O1126,匹配表1065!T:T,匹配表1065!X:X)</f>
        <v>PME2035</v>
      </c>
      <c r="J1126" s="89" t="s">
        <v>150</v>
      </c>
      <c r="K1126" s="89" cm="1">
        <f ca="1" t="array" ref="K1126:L1126">_xlfn.XLOOKUP(J1126,匹配表1065!Y:Y,匹配表1065!AA:AB)</f>
        <v>8</v>
      </c>
      <c r="L1126" s="89" t="str">
        <v>3个月以上</v>
      </c>
      <c r="M1126" s="92" t="s">
        <v>35</v>
      </c>
      <c r="N1126" s="98">
        <v>1</v>
      </c>
      <c r="O1126" s="93" t="str">
        <f>_xlfn.XLOOKUP(P1126,匹配表1065!U:U,匹配表1065!T:T)</f>
        <v>HO00001483</v>
      </c>
      <c r="P1126" s="89" t="s">
        <v>259</v>
      </c>
      <c r="Q1126" s="89" t="s">
        <v>398</v>
      </c>
      <c r="R1126" s="89" t="str">
        <f>_xlfn.XLOOKUP(Q1126,匹配表1065!L:L,匹配表1065!O:O)</f>
        <v>C</v>
      </c>
      <c r="S1126" s="93" t="str">
        <f>IFERROR(_xlfn.XLOOKUP(Q1126,匹配表1065!AI:AI,匹配表1065!AJ:AJ),"绿标")</f>
        <v>绿标</v>
      </c>
      <c r="T1126" s="93" t="str" cm="1">
        <f t="array" ref="T1126:U1126">_xlfn.XLOOKUP(Q1126,匹配表1065!L:L,匹配表1065!M:N)</f>
        <v>眩晕</v>
      </c>
      <c r="U1126" s="94" t="str">
        <v>耳鼻喉科</v>
      </c>
      <c r="V1126" s="95" t="s">
        <v>70</v>
      </c>
      <c r="W1126" s="93">
        <f>_xlfn.XLOOKUP(M1126,匹配表1065!D:D,匹配表1065!F:F)*N1126</f>
        <v>4</v>
      </c>
    </row>
    <row r="1127" customHeight="1" spans="1:23">
      <c r="A1127" s="89" t="s">
        <v>25</v>
      </c>
      <c r="B1127" s="90">
        <v>46134</v>
      </c>
      <c r="C1127" s="91" t="str">
        <f t="shared" si="34"/>
        <v>4月第4周</v>
      </c>
      <c r="D1127" s="89" t="s">
        <v>557</v>
      </c>
      <c r="E1127" s="89" t="str">
        <f t="shared" si="35"/>
        <v>4月第4周--周3</v>
      </c>
      <c r="F1127" s="92" t="s">
        <v>27</v>
      </c>
      <c r="G1127" s="92" t="s">
        <v>136</v>
      </c>
      <c r="H1127" s="92" t="str">
        <f>_xlfn.XLOOKUP(O1127,匹配表1065!T:T,匹配表1065!W:W)</f>
        <v>青岛市</v>
      </c>
      <c r="I1127" s="89" t="str">
        <f>_xlfn.XLOOKUP(O1127,匹配表1065!T:T,匹配表1065!X:X)</f>
        <v>PME2035</v>
      </c>
      <c r="J1127" s="89" t="s">
        <v>150</v>
      </c>
      <c r="K1127" s="89" cm="1">
        <f ca="1" t="array" ref="K1127:L1127">_xlfn.XLOOKUP(J1127,匹配表1065!Y:Y,匹配表1065!AA:AB)</f>
        <v>8</v>
      </c>
      <c r="L1127" s="89" t="str">
        <v>3个月以上</v>
      </c>
      <c r="M1127" s="92" t="s">
        <v>35</v>
      </c>
      <c r="N1127" s="98">
        <v>1</v>
      </c>
      <c r="O1127" s="93" t="str">
        <f>_xlfn.XLOOKUP(P1127,匹配表1065!U:U,匹配表1065!T:T)</f>
        <v>HO00001477</v>
      </c>
      <c r="P1127" s="89" t="s">
        <v>153</v>
      </c>
      <c r="Q1127" s="89" t="s">
        <v>307</v>
      </c>
      <c r="R1127" s="89" t="str">
        <f>_xlfn.XLOOKUP(Q1127,匹配表1065!L:L,匹配表1065!O:O)</f>
        <v>B</v>
      </c>
      <c r="S1127" s="93" t="str">
        <f>IFERROR(_xlfn.XLOOKUP(Q1127,匹配表1065!AI:AI,匹配表1065!AJ:AJ),"绿标")</f>
        <v>红标</v>
      </c>
      <c r="T1127" s="93" t="str" cm="1">
        <f t="array" ref="T1127:U1127">_xlfn.XLOOKUP(Q1127,匹配表1065!L:L,匹配表1065!M:N)</f>
        <v>脑血管</v>
      </c>
      <c r="U1127" s="94" t="str">
        <v>神经内科</v>
      </c>
      <c r="V1127" s="95" t="s">
        <v>67</v>
      </c>
      <c r="W1127" s="93">
        <f>_xlfn.XLOOKUP(M1127,匹配表1065!D:D,匹配表1065!F:F)*N1127</f>
        <v>4</v>
      </c>
    </row>
    <row r="1128" customHeight="1" spans="1:23">
      <c r="A1128" s="89" t="s">
        <v>25</v>
      </c>
      <c r="B1128" s="90">
        <v>46134</v>
      </c>
      <c r="C1128" s="91" t="str">
        <f t="shared" si="34"/>
        <v>4月第4周</v>
      </c>
      <c r="D1128" s="89" t="s">
        <v>557</v>
      </c>
      <c r="E1128" s="89" t="str">
        <f t="shared" si="35"/>
        <v>4月第4周--周3</v>
      </c>
      <c r="F1128" s="92" t="s">
        <v>27</v>
      </c>
      <c r="G1128" s="92" t="s">
        <v>136</v>
      </c>
      <c r="H1128" s="92" t="str">
        <f>_xlfn.XLOOKUP(O1128,匹配表1065!T:T,匹配表1065!W:W)</f>
        <v>潍坊市</v>
      </c>
      <c r="I1128" s="89" t="str">
        <f>_xlfn.XLOOKUP(O1128,匹配表1065!T:T,匹配表1065!X:X)</f>
        <v>PME2036</v>
      </c>
      <c r="J1128" s="89" t="s">
        <v>161</v>
      </c>
      <c r="K1128" s="89" cm="1">
        <f ca="1" t="array" ref="K1128:L1128">_xlfn.XLOOKUP(J1128,匹配表1065!Y:Y,匹配表1065!AA:AB)</f>
        <v>1519</v>
      </c>
      <c r="L1128" s="89" t="str">
        <v>3个月以上</v>
      </c>
      <c r="M1128" s="92" t="s">
        <v>30</v>
      </c>
      <c r="N1128" s="98">
        <v>1</v>
      </c>
      <c r="O1128" s="93" t="str">
        <f>_xlfn.XLOOKUP(P1128,匹配表1065!U:U,匹配表1065!T:T)</f>
        <v>HO00001466</v>
      </c>
      <c r="P1128" s="89" t="s">
        <v>164</v>
      </c>
      <c r="Q1128" s="89" t="s">
        <v>165</v>
      </c>
      <c r="R1128" s="89" t="str">
        <f>_xlfn.XLOOKUP(Q1128,匹配表1065!L:L,匹配表1065!O:O)</f>
        <v>C</v>
      </c>
      <c r="S1128" s="93" t="str">
        <f>IFERROR(_xlfn.XLOOKUP(Q1128,匹配表1065!AI:AI,匹配表1065!AJ:AJ),"绿标")</f>
        <v>绿标</v>
      </c>
      <c r="T1128" s="93" t="str" cm="1">
        <f t="array" ref="T1128:U1128">_xlfn.XLOOKUP(Q1128,匹配表1065!L:L,匹配表1065!M:N)</f>
        <v>眩晕</v>
      </c>
      <c r="U1128" s="94" t="str">
        <v>神经内科</v>
      </c>
      <c r="V1128" s="95" t="s">
        <v>33</v>
      </c>
      <c r="W1128" s="93">
        <f>_xlfn.XLOOKUP(M1128,匹配表1065!D:D,匹配表1065!F:F)*N1128</f>
        <v>12</v>
      </c>
    </row>
    <row r="1129" customHeight="1" spans="1:23">
      <c r="A1129" s="89" t="s">
        <v>25</v>
      </c>
      <c r="B1129" s="90">
        <v>46134</v>
      </c>
      <c r="C1129" s="91" t="str">
        <f t="shared" si="34"/>
        <v>4月第4周</v>
      </c>
      <c r="D1129" s="89" t="s">
        <v>557</v>
      </c>
      <c r="E1129" s="89" t="str">
        <f t="shared" si="35"/>
        <v>4月第4周--周3</v>
      </c>
      <c r="F1129" s="92" t="s">
        <v>27</v>
      </c>
      <c r="G1129" s="92" t="s">
        <v>136</v>
      </c>
      <c r="H1129" s="92" t="str">
        <f>_xlfn.XLOOKUP(O1129,匹配表1065!T:T,匹配表1065!W:W)</f>
        <v>潍坊市</v>
      </c>
      <c r="I1129" s="89" t="str">
        <f>_xlfn.XLOOKUP(O1129,匹配表1065!T:T,匹配表1065!X:X)</f>
        <v>PME2036</v>
      </c>
      <c r="J1129" s="89" t="s">
        <v>161</v>
      </c>
      <c r="K1129" s="89" cm="1">
        <f ca="1" t="array" ref="K1129:L1129">_xlfn.XLOOKUP(J1129,匹配表1065!Y:Y,匹配表1065!AA:AB)</f>
        <v>1519</v>
      </c>
      <c r="L1129" s="89" t="str">
        <v>3个月以上</v>
      </c>
      <c r="M1129" s="92" t="s">
        <v>55</v>
      </c>
      <c r="N1129" s="98">
        <v>1</v>
      </c>
      <c r="O1129" s="93" t="str">
        <f>_xlfn.XLOOKUP(P1129,匹配表1065!U:U,匹配表1065!T:T)</f>
        <v>HO00001506</v>
      </c>
      <c r="P1129" s="89" t="s">
        <v>395</v>
      </c>
      <c r="Q1129" s="89" t="s">
        <v>396</v>
      </c>
      <c r="R1129" s="89" t="str">
        <f>_xlfn.XLOOKUP(Q1129,匹配表1065!L:L,匹配表1065!O:O)</f>
        <v>C</v>
      </c>
      <c r="S1129" s="93" t="str">
        <f>IFERROR(_xlfn.XLOOKUP(Q1129,匹配表1065!AI:AI,匹配表1065!AJ:AJ),"绿标")</f>
        <v>绿标</v>
      </c>
      <c r="T1129" s="93" t="str" cm="1">
        <f t="array" ref="T1129:U1129">_xlfn.XLOOKUP(Q1129,匹配表1065!L:L,匹配表1065!M:N)</f>
        <v>眩晕</v>
      </c>
      <c r="U1129" s="94" t="str">
        <v>神经内科</v>
      </c>
      <c r="V1129" s="95" t="s">
        <v>33</v>
      </c>
      <c r="W1129" s="93">
        <f>_xlfn.XLOOKUP(M1129,匹配表1065!D:D,匹配表1065!F:F)*N1129</f>
        <v>8</v>
      </c>
    </row>
    <row r="1130" customHeight="1" spans="1:23">
      <c r="A1130" s="89" t="s">
        <v>25</v>
      </c>
      <c r="B1130" s="90">
        <v>46134</v>
      </c>
      <c r="C1130" s="91" t="str">
        <f t="shared" si="34"/>
        <v>4月第4周</v>
      </c>
      <c r="D1130" s="89" t="s">
        <v>557</v>
      </c>
      <c r="E1130" s="89" t="str">
        <f t="shared" si="35"/>
        <v>4月第4周--周3</v>
      </c>
      <c r="F1130" s="92" t="s">
        <v>27</v>
      </c>
      <c r="G1130" s="92" t="s">
        <v>136</v>
      </c>
      <c r="H1130" s="92" t="str">
        <f>_xlfn.XLOOKUP(O1130,匹配表1065!T:T,匹配表1065!W:W)</f>
        <v>潍坊市</v>
      </c>
      <c r="I1130" s="89" t="str">
        <f>_xlfn.XLOOKUP(O1130,匹配表1065!T:T,匹配表1065!X:X)</f>
        <v>PME2036</v>
      </c>
      <c r="J1130" s="89" t="s">
        <v>161</v>
      </c>
      <c r="K1130" s="89" cm="1">
        <f ca="1" t="array" ref="K1130:L1130">_xlfn.XLOOKUP(J1130,匹配表1065!Y:Y,匹配表1065!AA:AB)</f>
        <v>1519</v>
      </c>
      <c r="L1130" s="89" t="str">
        <v>3个月以上</v>
      </c>
      <c r="M1130" s="92" t="s">
        <v>35</v>
      </c>
      <c r="N1130" s="98">
        <v>1</v>
      </c>
      <c r="O1130" s="93" t="str">
        <f>_xlfn.XLOOKUP(P1130,匹配表1065!U:U,匹配表1065!T:T)</f>
        <v>HO00001521</v>
      </c>
      <c r="P1130" s="89" t="s">
        <v>162</v>
      </c>
      <c r="Q1130" s="89" t="s">
        <v>166</v>
      </c>
      <c r="R1130" s="89" t="str">
        <f>_xlfn.XLOOKUP(Q1130,匹配表1065!L:L,匹配表1065!O:O)</f>
        <v>B</v>
      </c>
      <c r="S1130" s="93" t="str">
        <f>IFERROR(_xlfn.XLOOKUP(Q1130,匹配表1065!AI:AI,匹配表1065!AJ:AJ),"绿标")</f>
        <v>红标</v>
      </c>
      <c r="T1130" s="93" t="str" cm="1">
        <f t="array" ref="T1130:U1130">_xlfn.XLOOKUP(Q1130,匹配表1065!L:L,匹配表1065!M:N)</f>
        <v>脑血管</v>
      </c>
      <c r="U1130" s="94" t="str">
        <v>神经内科</v>
      </c>
      <c r="V1130" s="95" t="s">
        <v>42</v>
      </c>
      <c r="W1130" s="93">
        <f>_xlfn.XLOOKUP(M1130,匹配表1065!D:D,匹配表1065!F:F)*N1130</f>
        <v>4</v>
      </c>
    </row>
    <row r="1131" customHeight="1" spans="1:23">
      <c r="A1131" s="89" t="s">
        <v>25</v>
      </c>
      <c r="B1131" s="90">
        <v>46134</v>
      </c>
      <c r="C1131" s="91" t="str">
        <f t="shared" si="34"/>
        <v>4月第4周</v>
      </c>
      <c r="D1131" s="89" t="s">
        <v>557</v>
      </c>
      <c r="E1131" s="89" t="str">
        <f t="shared" si="35"/>
        <v>4月第4周--周3</v>
      </c>
      <c r="F1131" s="92" t="s">
        <v>27</v>
      </c>
      <c r="G1131" s="92" t="s">
        <v>136</v>
      </c>
      <c r="H1131" s="92" t="str">
        <f>_xlfn.XLOOKUP(O1131,匹配表1065!T:T,匹配表1065!W:W)</f>
        <v>青岛市</v>
      </c>
      <c r="I1131" s="89" t="str">
        <f>_xlfn.XLOOKUP(O1131,匹配表1065!T:T,匹配表1065!X:X)</f>
        <v>PME2031</v>
      </c>
      <c r="J1131" s="89" t="s">
        <v>155</v>
      </c>
      <c r="K1131" s="89" cm="1">
        <f ca="1" t="array" ref="K1131:L1131">_xlfn.XLOOKUP(J1131,匹配表1065!Y:Y,匹配表1065!AA:AB)</f>
        <v>31</v>
      </c>
      <c r="L1131" s="89" t="str">
        <v>3个月以上</v>
      </c>
      <c r="M1131" s="92" t="s">
        <v>30</v>
      </c>
      <c r="N1131" s="98">
        <v>1</v>
      </c>
      <c r="O1131" s="93" t="str">
        <f>_xlfn.XLOOKUP(P1131,匹配表1065!U:U,匹配表1065!T:T)</f>
        <v>HO00072793</v>
      </c>
      <c r="P1131" s="89" t="s">
        <v>159</v>
      </c>
      <c r="Q1131" s="89" t="s">
        <v>160</v>
      </c>
      <c r="R1131" s="89" t="str">
        <f>_xlfn.XLOOKUP(Q1131,匹配表1065!L:L,匹配表1065!O:O)</f>
        <v>A</v>
      </c>
      <c r="S1131" s="93" t="str">
        <f>IFERROR(_xlfn.XLOOKUP(Q1131,匹配表1065!AI:AI,匹配表1065!AJ:AJ),"绿标")</f>
        <v>红标</v>
      </c>
      <c r="T1131" s="93" t="str" cm="1">
        <f t="array" ref="T1131:U1131">_xlfn.XLOOKUP(Q1131,匹配表1065!L:L,匹配表1065!M:N)</f>
        <v>头痛</v>
      </c>
      <c r="U1131" s="94" t="str">
        <v>神经内科</v>
      </c>
      <c r="V1131" s="95" t="s">
        <v>67</v>
      </c>
      <c r="W1131" s="93">
        <f>_xlfn.XLOOKUP(M1131,匹配表1065!D:D,匹配表1065!F:F)*N1131</f>
        <v>12</v>
      </c>
    </row>
    <row r="1132" customHeight="1" spans="1:23">
      <c r="A1132" s="89" t="s">
        <v>25</v>
      </c>
      <c r="B1132" s="90">
        <v>46134</v>
      </c>
      <c r="C1132" s="91" t="str">
        <f t="shared" si="34"/>
        <v>4月第4周</v>
      </c>
      <c r="D1132" s="89" t="s">
        <v>557</v>
      </c>
      <c r="E1132" s="89" t="str">
        <f t="shared" si="35"/>
        <v>4月第4周--周3</v>
      </c>
      <c r="F1132" s="92" t="s">
        <v>27</v>
      </c>
      <c r="G1132" s="92" t="s">
        <v>136</v>
      </c>
      <c r="H1132" s="92" t="str">
        <f>_xlfn.XLOOKUP(O1132,匹配表1065!T:T,匹配表1065!W:W)</f>
        <v>青岛市</v>
      </c>
      <c r="I1132" s="89" t="str">
        <f>_xlfn.XLOOKUP(O1132,匹配表1065!T:T,匹配表1065!X:X)</f>
        <v>PME2031</v>
      </c>
      <c r="J1132" s="89" t="s">
        <v>155</v>
      </c>
      <c r="K1132" s="89" cm="1">
        <f ca="1" t="array" ref="K1132:L1132">_xlfn.XLOOKUP(J1132,匹配表1065!Y:Y,匹配表1065!AA:AB)</f>
        <v>31</v>
      </c>
      <c r="L1132" s="89" t="str">
        <v>3个月以上</v>
      </c>
      <c r="M1132" s="92" t="s">
        <v>30</v>
      </c>
      <c r="N1132" s="98">
        <v>1</v>
      </c>
      <c r="O1132" s="93" t="str">
        <f>_xlfn.XLOOKUP(P1132,匹配表1065!U:U,匹配表1065!T:T)</f>
        <v>HO00001485</v>
      </c>
      <c r="P1132" s="89" t="s">
        <v>253</v>
      </c>
      <c r="Q1132" s="89" t="s">
        <v>254</v>
      </c>
      <c r="R1132" s="89" t="str">
        <f>_xlfn.XLOOKUP(Q1132,匹配表1065!L:L,匹配表1065!O:O)</f>
        <v>B</v>
      </c>
      <c r="S1132" s="93" t="str">
        <f>IFERROR(_xlfn.XLOOKUP(Q1132,匹配表1065!AI:AI,匹配表1065!AJ:AJ),"绿标")</f>
        <v>红标</v>
      </c>
      <c r="T1132" s="93" t="str" cm="1">
        <f t="array" ref="T1132:U1132">_xlfn.XLOOKUP(Q1132,匹配表1065!L:L,匹配表1065!M:N)</f>
        <v>脑血管</v>
      </c>
      <c r="U1132" s="94" t="str">
        <v>神经内科</v>
      </c>
      <c r="V1132" s="95" t="s">
        <v>67</v>
      </c>
      <c r="W1132" s="93">
        <f>_xlfn.XLOOKUP(M1132,匹配表1065!D:D,匹配表1065!F:F)*N1132</f>
        <v>12</v>
      </c>
    </row>
    <row r="1133" customHeight="1" spans="1:23">
      <c r="A1133" s="89" t="s">
        <v>25</v>
      </c>
      <c r="B1133" s="90">
        <v>46134</v>
      </c>
      <c r="C1133" s="91" t="str">
        <f t="shared" si="34"/>
        <v>4月第4周</v>
      </c>
      <c r="D1133" s="89" t="s">
        <v>557</v>
      </c>
      <c r="E1133" s="89" t="str">
        <f t="shared" si="35"/>
        <v>4月第4周--周3</v>
      </c>
      <c r="F1133" s="92" t="s">
        <v>27</v>
      </c>
      <c r="G1133" s="92" t="s">
        <v>92</v>
      </c>
      <c r="H1133" s="92" t="str">
        <f>_xlfn.XLOOKUP(O1133,匹配表1065!T:T,匹配表1065!W:W)</f>
        <v>合肥市</v>
      </c>
      <c r="I1133" s="89" t="str">
        <f>_xlfn.XLOOKUP(O1133,匹配表1065!T:T,匹配表1065!X:X)</f>
        <v>PME2007</v>
      </c>
      <c r="J1133" s="89" t="s">
        <v>93</v>
      </c>
      <c r="K1133" s="89" cm="1">
        <f ca="1" t="array" ref="K1133:L1133">_xlfn.XLOOKUP(J1133,匹配表1065!Y:Y,匹配表1065!AA:AB)</f>
        <v>9</v>
      </c>
      <c r="L1133" s="89" t="str">
        <v>3个月以上</v>
      </c>
      <c r="M1133" s="92" t="s">
        <v>55</v>
      </c>
      <c r="N1133" s="98">
        <v>1</v>
      </c>
      <c r="O1133" s="93" t="str">
        <f>_xlfn.XLOOKUP(P1133,匹配表1065!U:U,匹配表1065!T:T)</f>
        <v>HO00000001</v>
      </c>
      <c r="P1133" s="89" t="s">
        <v>94</v>
      </c>
      <c r="Q1133" s="89" t="s">
        <v>95</v>
      </c>
      <c r="R1133" s="89" t="str">
        <f>_xlfn.XLOOKUP(Q1133,匹配表1065!L:L,匹配表1065!O:O)</f>
        <v>B</v>
      </c>
      <c r="S1133" s="93" t="str">
        <f>IFERROR(_xlfn.XLOOKUP(Q1133,匹配表1065!AI:AI,匹配表1065!AJ:AJ),"绿标")</f>
        <v>绿标</v>
      </c>
      <c r="T1133" s="93" t="str" cm="1">
        <f t="array" ref="T1133:U1133">_xlfn.XLOOKUP(Q1133,匹配表1065!L:L,匹配表1065!M:N)</f>
        <v>脑血管</v>
      </c>
      <c r="U1133" s="94" t="str">
        <v>神经内科</v>
      </c>
      <c r="V1133" s="95" t="s">
        <v>33</v>
      </c>
      <c r="W1133" s="93">
        <f>_xlfn.XLOOKUP(M1133,匹配表1065!D:D,匹配表1065!F:F)*N1133</f>
        <v>8</v>
      </c>
    </row>
    <row r="1134" customHeight="1" spans="1:23">
      <c r="A1134" s="89" t="s">
        <v>25</v>
      </c>
      <c r="B1134" s="90">
        <v>46134</v>
      </c>
      <c r="C1134" s="91" t="str">
        <f t="shared" si="34"/>
        <v>4月第4周</v>
      </c>
      <c r="D1134" s="89" t="s">
        <v>557</v>
      </c>
      <c r="E1134" s="89" t="str">
        <f t="shared" si="35"/>
        <v>4月第4周--周3</v>
      </c>
      <c r="F1134" s="92" t="s">
        <v>27</v>
      </c>
      <c r="G1134" s="92" t="s">
        <v>92</v>
      </c>
      <c r="H1134" s="92" t="str">
        <f>_xlfn.XLOOKUP(O1134,匹配表1065!T:T,匹配表1065!W:W)</f>
        <v>合肥市</v>
      </c>
      <c r="I1134" s="89" t="str">
        <f>_xlfn.XLOOKUP(O1134,匹配表1065!T:T,匹配表1065!X:X)</f>
        <v>PME2047</v>
      </c>
      <c r="J1134" s="92" t="s">
        <v>97</v>
      </c>
      <c r="K1134" s="89" cm="1">
        <f ca="1" t="array" ref="K1134:L1134">_xlfn.XLOOKUP(J1134,匹配表1065!Y:Y,匹配表1065!AA:AB)</f>
        <v>2</v>
      </c>
      <c r="L1134" s="89" t="str">
        <v>3个月以内</v>
      </c>
      <c r="M1134" s="92" t="s">
        <v>35</v>
      </c>
      <c r="N1134" s="98">
        <v>1</v>
      </c>
      <c r="O1134" s="93" t="str">
        <f>_xlfn.XLOOKUP(P1134,匹配表1065!U:U,匹配表1065!T:T)</f>
        <v>HO00000005</v>
      </c>
      <c r="P1134" s="89" t="s">
        <v>98</v>
      </c>
      <c r="Q1134" s="89" t="s">
        <v>99</v>
      </c>
      <c r="R1134" s="89" t="str">
        <f>_xlfn.XLOOKUP(Q1134,匹配表1065!L:L,匹配表1065!O:O)</f>
        <v>C</v>
      </c>
      <c r="S1134" s="93" t="str">
        <f>IFERROR(_xlfn.XLOOKUP(Q1134,匹配表1065!AI:AI,匹配表1065!AJ:AJ),"绿标")</f>
        <v>黑标</v>
      </c>
      <c r="T1134" s="93" t="str" cm="1">
        <f t="array" ref="T1134:U1134">_xlfn.XLOOKUP(Q1134,匹配表1065!L:L,匹配表1065!M:N)</f>
        <v>眩晕</v>
      </c>
      <c r="U1134" s="94" t="str">
        <v>耳鼻喉科</v>
      </c>
      <c r="V1134" s="95" t="s">
        <v>100</v>
      </c>
      <c r="W1134" s="93">
        <f>_xlfn.XLOOKUP(M1134,匹配表1065!D:D,匹配表1065!F:F)*N1134</f>
        <v>4</v>
      </c>
    </row>
    <row r="1135" customHeight="1" spans="1:23">
      <c r="A1135" s="89" t="s">
        <v>25</v>
      </c>
      <c r="B1135" s="90">
        <v>46134</v>
      </c>
      <c r="C1135" s="91" t="str">
        <f t="shared" si="34"/>
        <v>4月第4周</v>
      </c>
      <c r="D1135" s="89" t="s">
        <v>557</v>
      </c>
      <c r="E1135" s="89" t="str">
        <f t="shared" si="35"/>
        <v>4月第4周--周3</v>
      </c>
      <c r="F1135" s="92" t="s">
        <v>27</v>
      </c>
      <c r="G1135" s="92" t="s">
        <v>92</v>
      </c>
      <c r="H1135" s="92" t="str">
        <f>_xlfn.XLOOKUP(O1135,匹配表1065!T:T,匹配表1065!W:W)</f>
        <v>合肥市</v>
      </c>
      <c r="I1135" s="89" t="str">
        <f>_xlfn.XLOOKUP(O1135,匹配表1065!T:T,匹配表1065!X:X)</f>
        <v>PME2047</v>
      </c>
      <c r="J1135" s="92" t="s">
        <v>97</v>
      </c>
      <c r="K1135" s="89" cm="1">
        <f ca="1" t="array" ref="K1135:L1135">_xlfn.XLOOKUP(J1135,匹配表1065!Y:Y,匹配表1065!AA:AB)</f>
        <v>2</v>
      </c>
      <c r="L1135" s="89" t="str">
        <v>3个月以内</v>
      </c>
      <c r="M1135" s="92" t="s">
        <v>35</v>
      </c>
      <c r="N1135" s="98">
        <v>1</v>
      </c>
      <c r="O1135" s="93" t="str">
        <f>_xlfn.XLOOKUP(P1135,匹配表1065!U:U,匹配表1065!T:T)</f>
        <v>HO00000005</v>
      </c>
      <c r="P1135" s="89" t="s">
        <v>98</v>
      </c>
      <c r="Q1135" s="89" t="s">
        <v>345</v>
      </c>
      <c r="R1135" s="89" t="str">
        <f>_xlfn.XLOOKUP(Q1135,匹配表1065!L:L,匹配表1065!O:O)</f>
        <v>B</v>
      </c>
      <c r="S1135" s="93" t="str">
        <f>IFERROR(_xlfn.XLOOKUP(Q1135,匹配表1065!AI:AI,匹配表1065!AJ:AJ),"绿标")</f>
        <v>绿标</v>
      </c>
      <c r="T1135" s="93" t="str" cm="1">
        <f t="array" ref="T1135:U1135">_xlfn.XLOOKUP(Q1135,匹配表1065!L:L,匹配表1065!M:N)</f>
        <v>脑血管</v>
      </c>
      <c r="U1135" s="94" t="str">
        <v>神经内科</v>
      </c>
      <c r="V1135" s="95" t="s">
        <v>33</v>
      </c>
      <c r="W1135" s="93">
        <f>_xlfn.XLOOKUP(M1135,匹配表1065!D:D,匹配表1065!F:F)*N1135</f>
        <v>4</v>
      </c>
    </row>
    <row r="1136" customHeight="1" spans="1:23">
      <c r="A1136" s="89" t="s">
        <v>25</v>
      </c>
      <c r="B1136" s="90">
        <v>46134</v>
      </c>
      <c r="C1136" s="91" t="str">
        <f t="shared" si="34"/>
        <v>4月第4周</v>
      </c>
      <c r="D1136" s="89" t="s">
        <v>557</v>
      </c>
      <c r="E1136" s="89" t="str">
        <f t="shared" si="35"/>
        <v>4月第4周--周3</v>
      </c>
      <c r="F1136" s="92" t="s">
        <v>27</v>
      </c>
      <c r="G1136" s="92" t="s">
        <v>92</v>
      </c>
      <c r="H1136" s="92" t="str">
        <f>_xlfn.XLOOKUP(O1136,匹配表1065!T:T,匹配表1065!W:W)</f>
        <v>合肥市</v>
      </c>
      <c r="I1136" s="89" t="str">
        <f>_xlfn.XLOOKUP(O1136,匹配表1065!T:T,匹配表1065!X:X)</f>
        <v>PME2048</v>
      </c>
      <c r="J1136" s="89" t="s">
        <v>547</v>
      </c>
      <c r="K1136" s="89" cm="1">
        <f ca="1" t="array" ref="K1136:L1136">_xlfn.XLOOKUP(J1136,匹配表1065!Y:Y,匹配表1065!AA:AB)</f>
        <v>4</v>
      </c>
      <c r="L1136" s="89" t="str">
        <v>3个月以上</v>
      </c>
      <c r="M1136" s="92" t="s">
        <v>35</v>
      </c>
      <c r="N1136" s="98">
        <v>2</v>
      </c>
      <c r="O1136" s="93" t="str">
        <f>_xlfn.XLOOKUP(P1136,匹配表1065!U:U,匹配表1065!T:T)</f>
        <v>HO00002956</v>
      </c>
      <c r="P1136" s="89" t="s">
        <v>285</v>
      </c>
      <c r="Q1136" s="89" t="s">
        <v>548</v>
      </c>
      <c r="R1136" s="89" t="str">
        <f>_xlfn.XLOOKUP(Q1136,匹配表1065!L:L,匹配表1065!O:O)</f>
        <v>B</v>
      </c>
      <c r="S1136" s="93" t="str">
        <f>IFERROR(_xlfn.XLOOKUP(Q1136,匹配表1065!AI:AI,匹配表1065!AJ:AJ),"绿标")</f>
        <v>绿标</v>
      </c>
      <c r="T1136" s="93" t="str" cm="1">
        <f t="array" ref="T1136:U1136">_xlfn.XLOOKUP(Q1136,匹配表1065!L:L,匹配表1065!M:N)</f>
        <v>脑血管</v>
      </c>
      <c r="U1136" s="94" t="str">
        <v>神经内科</v>
      </c>
      <c r="V1136" s="95" t="s">
        <v>33</v>
      </c>
      <c r="W1136" s="93">
        <f>_xlfn.XLOOKUP(M1136,匹配表1065!D:D,匹配表1065!F:F)*N1136</f>
        <v>8</v>
      </c>
    </row>
    <row r="1137" customHeight="1" spans="1:23">
      <c r="A1137" s="89" t="s">
        <v>25</v>
      </c>
      <c r="B1137" s="90">
        <v>46134</v>
      </c>
      <c r="C1137" s="91" t="str">
        <f t="shared" si="34"/>
        <v>4月第4周</v>
      </c>
      <c r="D1137" s="89" t="s">
        <v>557</v>
      </c>
      <c r="E1137" s="89" t="str">
        <f t="shared" si="35"/>
        <v>4月第4周--周3</v>
      </c>
      <c r="F1137" s="92" t="s">
        <v>27</v>
      </c>
      <c r="G1137" s="92" t="s">
        <v>167</v>
      </c>
      <c r="H1137" s="92" t="str">
        <f>_xlfn.XLOOKUP(O1137,匹配表1065!T:T,匹配表1065!W:W)</f>
        <v>无锡市</v>
      </c>
      <c r="I1137" s="89" t="str">
        <f>_xlfn.XLOOKUP(O1137,匹配表1065!T:T,匹配表1065!X:X)</f>
        <v>PME2014</v>
      </c>
      <c r="J1137" s="89" t="s">
        <v>581</v>
      </c>
      <c r="K1137" s="89" cm="1">
        <f ca="1" t="array" ref="K1137:L1137">_xlfn.XLOOKUP(J1137,匹配表1065!Y:Y,匹配表1065!AA:AB)</f>
        <v>1</v>
      </c>
      <c r="L1137" s="89" t="str">
        <v>3个月以内</v>
      </c>
      <c r="M1137" s="92" t="s">
        <v>30</v>
      </c>
      <c r="N1137" s="98">
        <v>1</v>
      </c>
      <c r="O1137" s="93" t="str">
        <f>_xlfn.XLOOKUP(P1137,匹配表1065!U:U,匹配表1065!T:T)</f>
        <v>HO00001112</v>
      </c>
      <c r="P1137" s="89" t="s">
        <v>594</v>
      </c>
      <c r="Q1137" s="89" t="s">
        <v>595</v>
      </c>
      <c r="R1137" s="89" t="str">
        <f>_xlfn.XLOOKUP(Q1137,匹配表1065!L:L,匹配表1065!O:O)</f>
        <v>A</v>
      </c>
      <c r="S1137" s="93" t="str">
        <f>IFERROR(_xlfn.XLOOKUP(Q1137,匹配表1065!AI:AI,匹配表1065!AJ:AJ),"绿标")</f>
        <v>红标</v>
      </c>
      <c r="T1137" s="93" t="str" cm="1">
        <f t="array" ref="T1137:U1137">_xlfn.XLOOKUP(Q1137,匹配表1065!L:L,匹配表1065!M:N)</f>
        <v>头痛</v>
      </c>
      <c r="U1137" s="94" t="str">
        <v>神经内科</v>
      </c>
      <c r="V1137" s="95" t="s">
        <v>67</v>
      </c>
      <c r="W1137" s="93">
        <f>_xlfn.XLOOKUP(M1137,匹配表1065!D:D,匹配表1065!F:F)*N1137</f>
        <v>12</v>
      </c>
    </row>
    <row r="1138" customHeight="1" spans="1:23">
      <c r="A1138" s="89" t="s">
        <v>25</v>
      </c>
      <c r="B1138" s="90">
        <v>46134</v>
      </c>
      <c r="C1138" s="91" t="str">
        <f t="shared" si="34"/>
        <v>4月第4周</v>
      </c>
      <c r="D1138" s="89" t="s">
        <v>557</v>
      </c>
      <c r="E1138" s="89" t="str">
        <f t="shared" si="35"/>
        <v>4月第4周--周3</v>
      </c>
      <c r="F1138" s="92" t="s">
        <v>27</v>
      </c>
      <c r="G1138" s="92" t="s">
        <v>167</v>
      </c>
      <c r="H1138" s="92" t="str">
        <f>_xlfn.XLOOKUP(O1138,匹配表1065!T:T,匹配表1065!W:W)</f>
        <v>苏州市</v>
      </c>
      <c r="I1138" s="89" t="str">
        <f>_xlfn.XLOOKUP(O1138,匹配表1065!T:T,匹配表1065!X:X)</f>
        <v>PME2016</v>
      </c>
      <c r="J1138" s="89" t="s">
        <v>173</v>
      </c>
      <c r="K1138" s="89" cm="1">
        <f ca="1" t="array" ref="K1138:L1138">_xlfn.XLOOKUP(J1138,匹配表1065!Y:Y,匹配表1065!AA:AB)</f>
        <v>1</v>
      </c>
      <c r="L1138" s="89" t="str">
        <v>3个月以内</v>
      </c>
      <c r="M1138" s="92" t="s">
        <v>30</v>
      </c>
      <c r="N1138" s="98">
        <v>1</v>
      </c>
      <c r="O1138" s="93" t="str">
        <f>_xlfn.XLOOKUP(P1138,匹配表1065!U:U,匹配表1065!T:T)</f>
        <v>HO00001048</v>
      </c>
      <c r="P1138" s="89" t="s">
        <v>176</v>
      </c>
      <c r="Q1138" s="89" t="s">
        <v>290</v>
      </c>
      <c r="R1138" s="89" t="str">
        <f>_xlfn.XLOOKUP(Q1138,匹配表1065!L:L,匹配表1065!O:O)</f>
        <v>A</v>
      </c>
      <c r="S1138" s="93" t="str">
        <f>IFERROR(_xlfn.XLOOKUP(Q1138,匹配表1065!AI:AI,匹配表1065!AJ:AJ),"绿标")</f>
        <v>红标</v>
      </c>
      <c r="T1138" s="93" t="str" cm="1">
        <f t="array" ref="T1138:U1138">_xlfn.XLOOKUP(Q1138,匹配表1065!L:L,匹配表1065!M:N)</f>
        <v>头痛</v>
      </c>
      <c r="U1138" s="94" t="str">
        <v>神经内科</v>
      </c>
      <c r="V1138" s="95" t="s">
        <v>58</v>
      </c>
      <c r="W1138" s="93">
        <f>_xlfn.XLOOKUP(M1138,匹配表1065!D:D,匹配表1065!F:F)*N1138</f>
        <v>12</v>
      </c>
    </row>
    <row r="1139" customHeight="1" spans="1:23">
      <c r="A1139" s="89" t="s">
        <v>25</v>
      </c>
      <c r="B1139" s="90">
        <v>46134</v>
      </c>
      <c r="C1139" s="91" t="str">
        <f t="shared" si="34"/>
        <v>4月第4周</v>
      </c>
      <c r="D1139" s="89" t="s">
        <v>557</v>
      </c>
      <c r="E1139" s="89" t="str">
        <f t="shared" si="35"/>
        <v>4月第4周--周3</v>
      </c>
      <c r="F1139" s="92" t="s">
        <v>27</v>
      </c>
      <c r="G1139" s="92" t="s">
        <v>167</v>
      </c>
      <c r="H1139" s="92" t="str">
        <f>_xlfn.XLOOKUP(O1139,匹配表1065!T:T,匹配表1065!W:W)</f>
        <v>苏州市</v>
      </c>
      <c r="I1139" s="89" t="str">
        <f>_xlfn.XLOOKUP(O1139,匹配表1065!T:T,匹配表1065!X:X)</f>
        <v>PME2016</v>
      </c>
      <c r="J1139" s="89" t="s">
        <v>173</v>
      </c>
      <c r="K1139" s="89" cm="1">
        <f ca="1" t="array" ref="K1139:L1139">_xlfn.XLOOKUP(J1139,匹配表1065!Y:Y,匹配表1065!AA:AB)</f>
        <v>1</v>
      </c>
      <c r="L1139" s="89" t="str">
        <v>3个月以内</v>
      </c>
      <c r="M1139" s="92" t="s">
        <v>30</v>
      </c>
      <c r="N1139" s="98">
        <v>1</v>
      </c>
      <c r="O1139" s="93" t="str">
        <f>_xlfn.XLOOKUP(P1139,匹配表1065!U:U,匹配表1065!T:T)</f>
        <v>HO00099680</v>
      </c>
      <c r="P1139" s="89" t="s">
        <v>174</v>
      </c>
      <c r="Q1139" s="89" t="s">
        <v>175</v>
      </c>
      <c r="R1139" s="89" t="str">
        <f>_xlfn.XLOOKUP(Q1139,匹配表1065!L:L,匹配表1065!O:O)</f>
        <v>A</v>
      </c>
      <c r="S1139" s="93" t="str">
        <f>IFERROR(_xlfn.XLOOKUP(Q1139,匹配表1065!AI:AI,匹配表1065!AJ:AJ),"绿标")</f>
        <v>红标</v>
      </c>
      <c r="T1139" s="93" t="str" cm="1">
        <f t="array" ref="T1139:U1139">_xlfn.XLOOKUP(Q1139,匹配表1065!L:L,匹配表1065!M:N)</f>
        <v>头痛</v>
      </c>
      <c r="U1139" s="94" t="str">
        <v>神经内科</v>
      </c>
      <c r="V1139" s="95" t="s">
        <v>58</v>
      </c>
      <c r="W1139" s="93">
        <f>_xlfn.XLOOKUP(M1139,匹配表1065!D:D,匹配表1065!F:F)*N1139</f>
        <v>12</v>
      </c>
    </row>
    <row r="1140" customHeight="1" spans="1:23">
      <c r="A1140" s="89" t="s">
        <v>25</v>
      </c>
      <c r="B1140" s="90">
        <v>46134</v>
      </c>
      <c r="C1140" s="91" t="str">
        <f t="shared" si="34"/>
        <v>4月第4周</v>
      </c>
      <c r="D1140" s="89" t="s">
        <v>557</v>
      </c>
      <c r="E1140" s="89" t="str">
        <f t="shared" si="35"/>
        <v>4月第4周--周3</v>
      </c>
      <c r="F1140" s="92" t="s">
        <v>27</v>
      </c>
      <c r="G1140" s="92" t="s">
        <v>167</v>
      </c>
      <c r="H1140" s="92" t="str">
        <f>_xlfn.XLOOKUP(O1140,匹配表1065!T:T,匹配表1065!W:W)</f>
        <v>苏州市</v>
      </c>
      <c r="I1140" s="89" t="str">
        <f>_xlfn.XLOOKUP(O1140,匹配表1065!T:T,匹配表1065!X:X)</f>
        <v>PME2016</v>
      </c>
      <c r="J1140" s="89" t="s">
        <v>173</v>
      </c>
      <c r="K1140" s="89" cm="1">
        <f ca="1" t="array" ref="K1140:L1140">_xlfn.XLOOKUP(J1140,匹配表1065!Y:Y,匹配表1065!AA:AB)</f>
        <v>1</v>
      </c>
      <c r="L1140" s="89" t="str">
        <v>3个月以内</v>
      </c>
      <c r="M1140" s="92" t="s">
        <v>30</v>
      </c>
      <c r="N1140" s="98">
        <v>1</v>
      </c>
      <c r="O1140" s="93" t="str">
        <f>_xlfn.XLOOKUP(P1140,匹配表1065!U:U,匹配表1065!T:T)</f>
        <v>HO00001043</v>
      </c>
      <c r="P1140" s="89" t="s">
        <v>221</v>
      </c>
      <c r="Q1140" s="89" t="s">
        <v>291</v>
      </c>
      <c r="R1140" s="89" t="str">
        <f>_xlfn.XLOOKUP(Q1140,匹配表1065!L:L,匹配表1065!O:O)</f>
        <v>A</v>
      </c>
      <c r="S1140" s="93" t="str">
        <f>IFERROR(_xlfn.XLOOKUP(Q1140,匹配表1065!AI:AI,匹配表1065!AJ:AJ),"绿标")</f>
        <v>红标</v>
      </c>
      <c r="T1140" s="93" t="str" cm="1">
        <f t="array" ref="T1140:U1140">_xlfn.XLOOKUP(Q1140,匹配表1065!L:L,匹配表1065!M:N)</f>
        <v>头痛</v>
      </c>
      <c r="U1140" s="94" t="str">
        <v>神经内科</v>
      </c>
      <c r="V1140" s="95" t="s">
        <v>58</v>
      </c>
      <c r="W1140" s="93">
        <f>_xlfn.XLOOKUP(M1140,匹配表1065!D:D,匹配表1065!F:F)*N1140</f>
        <v>12</v>
      </c>
    </row>
    <row r="1141" customHeight="1" spans="1:23">
      <c r="A1141" s="89" t="s">
        <v>25</v>
      </c>
      <c r="B1141" s="90">
        <v>46134</v>
      </c>
      <c r="C1141" s="91" t="str">
        <f t="shared" si="34"/>
        <v>4月第4周</v>
      </c>
      <c r="D1141" s="89" t="s">
        <v>557</v>
      </c>
      <c r="E1141" s="89" t="str">
        <f t="shared" si="35"/>
        <v>4月第4周--周3</v>
      </c>
      <c r="F1141" s="92" t="s">
        <v>27</v>
      </c>
      <c r="G1141" s="92" t="s">
        <v>167</v>
      </c>
      <c r="H1141" s="92" t="str">
        <f>_xlfn.XLOOKUP(O1141,匹配表1065!T:T,匹配表1065!W:W)</f>
        <v>苏州市</v>
      </c>
      <c r="I1141" s="89" t="str">
        <f>_xlfn.XLOOKUP(O1141,匹配表1065!T:T,匹配表1065!X:X)</f>
        <v>PME2010</v>
      </c>
      <c r="J1141" s="89" t="s">
        <v>186</v>
      </c>
      <c r="K1141" s="89" cm="1">
        <f ca="1" t="array" ref="K1141:L1141">_xlfn.XLOOKUP(J1141,匹配表1065!Y:Y,匹配表1065!AA:AB)</f>
        <v>6</v>
      </c>
      <c r="L1141" s="89" t="str">
        <v>3个月以上</v>
      </c>
      <c r="M1141" s="92" t="s">
        <v>35</v>
      </c>
      <c r="N1141" s="98">
        <v>1</v>
      </c>
      <c r="O1141" s="93" t="str">
        <f>_xlfn.XLOOKUP(P1141,匹配表1065!U:U,匹配表1065!T:T)</f>
        <v>HO00392084</v>
      </c>
      <c r="P1141" s="89" t="s">
        <v>187</v>
      </c>
      <c r="Q1141" s="89" t="s">
        <v>188</v>
      </c>
      <c r="R1141" s="89" t="str">
        <f>_xlfn.XLOOKUP(Q1141,匹配表1065!L:L,匹配表1065!O:O)</f>
        <v>A</v>
      </c>
      <c r="S1141" s="93" t="str">
        <f>IFERROR(_xlfn.XLOOKUP(Q1141,匹配表1065!AI:AI,匹配表1065!AJ:AJ),"绿标")</f>
        <v>黑标</v>
      </c>
      <c r="T1141" s="93" t="str" cm="1">
        <f t="array" ref="T1141:U1141">_xlfn.XLOOKUP(Q1141,匹配表1065!L:L,匹配表1065!M:N)</f>
        <v>头痛</v>
      </c>
      <c r="U1141" s="94" t="str">
        <v>神经内科</v>
      </c>
      <c r="V1141" s="95" t="s">
        <v>100</v>
      </c>
      <c r="W1141" s="93">
        <f>_xlfn.XLOOKUP(M1141,匹配表1065!D:D,匹配表1065!F:F)*N1141</f>
        <v>4</v>
      </c>
    </row>
    <row r="1142" customHeight="1" spans="1:23">
      <c r="A1142" s="89" t="s">
        <v>25</v>
      </c>
      <c r="B1142" s="90">
        <v>46134</v>
      </c>
      <c r="C1142" s="91" t="str">
        <f t="shared" si="34"/>
        <v>4月第4周</v>
      </c>
      <c r="D1142" s="89" t="s">
        <v>557</v>
      </c>
      <c r="E1142" s="89" t="str">
        <f t="shared" si="35"/>
        <v>4月第4周--周3</v>
      </c>
      <c r="F1142" s="92" t="s">
        <v>27</v>
      </c>
      <c r="G1142" s="92" t="s">
        <v>167</v>
      </c>
      <c r="H1142" s="92" t="str">
        <f>_xlfn.XLOOKUP(O1142,匹配表1065!T:T,匹配表1065!W:W)</f>
        <v>苏州市</v>
      </c>
      <c r="I1142" s="89" t="str">
        <f>_xlfn.XLOOKUP(O1142,匹配表1065!T:T,匹配表1065!X:X)</f>
        <v>PME2010</v>
      </c>
      <c r="J1142" s="89" t="s">
        <v>186</v>
      </c>
      <c r="K1142" s="89" cm="1">
        <f ca="1" t="array" ref="K1142:L1142">_xlfn.XLOOKUP(J1142,匹配表1065!Y:Y,匹配表1065!AA:AB)</f>
        <v>6</v>
      </c>
      <c r="L1142" s="89" t="str">
        <v>3个月以上</v>
      </c>
      <c r="M1142" s="92" t="s">
        <v>30</v>
      </c>
      <c r="N1142" s="98">
        <v>1</v>
      </c>
      <c r="O1142" s="93" t="str">
        <f>_xlfn.XLOOKUP(P1142,匹配表1065!U:U,匹配表1065!T:T)</f>
        <v>HO00001051</v>
      </c>
      <c r="P1142" s="89" t="s">
        <v>191</v>
      </c>
      <c r="Q1142" s="89" t="s">
        <v>192</v>
      </c>
      <c r="R1142" s="89" t="str">
        <f>_xlfn.XLOOKUP(Q1142,匹配表1065!L:L,匹配表1065!O:O)</f>
        <v>B</v>
      </c>
      <c r="S1142" s="93" t="str">
        <f>IFERROR(_xlfn.XLOOKUP(Q1142,匹配表1065!AI:AI,匹配表1065!AJ:AJ),"绿标")</f>
        <v>绿标</v>
      </c>
      <c r="T1142" s="93" t="str" cm="1">
        <f t="array" ref="T1142:U1142">_xlfn.XLOOKUP(Q1142,匹配表1065!L:L,匹配表1065!M:N)</f>
        <v>抑郁焦虑</v>
      </c>
      <c r="U1142" s="94" t="str">
        <v>神经内科</v>
      </c>
      <c r="V1142" s="95" t="s">
        <v>70</v>
      </c>
      <c r="W1142" s="93">
        <f>_xlfn.XLOOKUP(M1142,匹配表1065!D:D,匹配表1065!F:F)*N1142</f>
        <v>12</v>
      </c>
    </row>
    <row r="1143" customHeight="1" spans="1:23">
      <c r="A1143" s="89" t="s">
        <v>25</v>
      </c>
      <c r="B1143" s="90">
        <v>46134</v>
      </c>
      <c r="C1143" s="91" t="str">
        <f t="shared" si="34"/>
        <v>4月第4周</v>
      </c>
      <c r="D1143" s="89" t="s">
        <v>557</v>
      </c>
      <c r="E1143" s="89" t="str">
        <f t="shared" si="35"/>
        <v>4月第4周--周3</v>
      </c>
      <c r="F1143" s="92" t="s">
        <v>27</v>
      </c>
      <c r="G1143" s="92" t="s">
        <v>167</v>
      </c>
      <c r="H1143" s="92" t="str">
        <f>_xlfn.XLOOKUP(O1143,匹配表1065!T:T,匹配表1065!W:W)</f>
        <v>苏州市</v>
      </c>
      <c r="I1143" s="89" t="str">
        <f>_xlfn.XLOOKUP(O1143,匹配表1065!T:T,匹配表1065!X:X)</f>
        <v>PME2011</v>
      </c>
      <c r="J1143" s="89" t="s">
        <v>168</v>
      </c>
      <c r="K1143" s="89" cm="1">
        <f ca="1" t="array" ref="K1143:L1143">_xlfn.XLOOKUP(J1143,匹配表1065!Y:Y,匹配表1065!AA:AB)</f>
        <v>19</v>
      </c>
      <c r="L1143" s="89" t="str">
        <v>3个月以上</v>
      </c>
      <c r="M1143" s="92" t="s">
        <v>30</v>
      </c>
      <c r="N1143" s="98">
        <v>1</v>
      </c>
      <c r="O1143" s="93" t="str">
        <f>_xlfn.XLOOKUP(P1143,匹配表1065!U:U,匹配表1065!T:T)</f>
        <v>HO00307823</v>
      </c>
      <c r="P1143" s="89" t="s">
        <v>169</v>
      </c>
      <c r="Q1143" s="89" t="s">
        <v>172</v>
      </c>
      <c r="R1143" s="89" t="str">
        <f>_xlfn.XLOOKUP(Q1143,匹配表1065!L:L,匹配表1065!O:O)</f>
        <v>C</v>
      </c>
      <c r="S1143" s="93" t="str">
        <f>IFERROR(_xlfn.XLOOKUP(Q1143,匹配表1065!AI:AI,匹配表1065!AJ:AJ),"绿标")</f>
        <v>绿标</v>
      </c>
      <c r="T1143" s="93" t="str" cm="1">
        <f t="array" ref="T1143:U1143">_xlfn.XLOOKUP(Q1143,匹配表1065!L:L,匹配表1065!M:N)</f>
        <v>眩晕</v>
      </c>
      <c r="U1143" s="94" t="str">
        <v>神经内科</v>
      </c>
      <c r="V1143" s="95" t="s">
        <v>70</v>
      </c>
      <c r="W1143" s="93">
        <f>_xlfn.XLOOKUP(M1143,匹配表1065!D:D,匹配表1065!F:F)*N1143</f>
        <v>12</v>
      </c>
    </row>
    <row r="1144" customHeight="1" spans="1:23">
      <c r="A1144" s="89" t="s">
        <v>25</v>
      </c>
      <c r="B1144" s="90">
        <v>46134</v>
      </c>
      <c r="C1144" s="91" t="str">
        <f t="shared" si="34"/>
        <v>4月第4周</v>
      </c>
      <c r="D1144" s="89" t="s">
        <v>557</v>
      </c>
      <c r="E1144" s="89" t="str">
        <f t="shared" si="35"/>
        <v>4月第4周--周3</v>
      </c>
      <c r="F1144" s="92" t="s">
        <v>27</v>
      </c>
      <c r="G1144" s="92" t="s">
        <v>167</v>
      </c>
      <c r="H1144" s="92" t="str">
        <f>_xlfn.XLOOKUP(O1144,匹配表1065!T:T,匹配表1065!W:W)</f>
        <v>苏州市</v>
      </c>
      <c r="I1144" s="89" t="str">
        <f>_xlfn.XLOOKUP(O1144,匹配表1065!T:T,匹配表1065!X:X)</f>
        <v>PME2011</v>
      </c>
      <c r="J1144" s="89" t="s">
        <v>168</v>
      </c>
      <c r="K1144" s="89" cm="1">
        <f ca="1" t="array" ref="K1144:L1144">_xlfn.XLOOKUP(J1144,匹配表1065!Y:Y,匹配表1065!AA:AB)</f>
        <v>19</v>
      </c>
      <c r="L1144" s="89" t="str">
        <v>3个月以上</v>
      </c>
      <c r="M1144" s="92" t="s">
        <v>30</v>
      </c>
      <c r="N1144" s="98">
        <v>2</v>
      </c>
      <c r="O1144" s="93" t="str">
        <f>_xlfn.XLOOKUP(P1144,匹配表1065!U:U,匹配表1065!T:T)</f>
        <v>HO00307823</v>
      </c>
      <c r="P1144" s="89" t="s">
        <v>169</v>
      </c>
      <c r="Q1144" s="89" t="s">
        <v>170</v>
      </c>
      <c r="R1144" s="89" t="str">
        <f>_xlfn.XLOOKUP(Q1144,匹配表1065!L:L,匹配表1065!O:O)</f>
        <v>A</v>
      </c>
      <c r="S1144" s="93" t="str">
        <f>IFERROR(_xlfn.XLOOKUP(Q1144,匹配表1065!AI:AI,匹配表1065!AJ:AJ),"绿标")</f>
        <v>红标</v>
      </c>
      <c r="T1144" s="93" t="str" cm="1">
        <f t="array" ref="T1144:U1144">_xlfn.XLOOKUP(Q1144,匹配表1065!L:L,匹配表1065!M:N)</f>
        <v>头痛</v>
      </c>
      <c r="U1144" s="94" t="str">
        <v>神经内科</v>
      </c>
      <c r="V1144" s="95" t="s">
        <v>67</v>
      </c>
      <c r="W1144" s="93">
        <f>_xlfn.XLOOKUP(M1144,匹配表1065!D:D,匹配表1065!F:F)*N1144</f>
        <v>24</v>
      </c>
    </row>
    <row r="1145" customHeight="1" spans="1:23">
      <c r="A1145" s="89" t="s">
        <v>25</v>
      </c>
      <c r="B1145" s="90">
        <v>46134</v>
      </c>
      <c r="C1145" s="91" t="str">
        <f t="shared" si="34"/>
        <v>4月第4周</v>
      </c>
      <c r="D1145" s="89" t="s">
        <v>557</v>
      </c>
      <c r="E1145" s="89" t="str">
        <f t="shared" si="35"/>
        <v>4月第4周--周3</v>
      </c>
      <c r="F1145" s="92" t="s">
        <v>27</v>
      </c>
      <c r="G1145" s="92" t="s">
        <v>167</v>
      </c>
      <c r="H1145" s="92" t="str">
        <f>_xlfn.XLOOKUP(O1145,匹配表1065!T:T,匹配表1065!W:W)</f>
        <v>苏州市</v>
      </c>
      <c r="I1145" s="89" t="str">
        <f>_xlfn.XLOOKUP(O1145,匹配表1065!T:T,匹配表1065!X:X)</f>
        <v>PME2011</v>
      </c>
      <c r="J1145" s="89" t="s">
        <v>168</v>
      </c>
      <c r="K1145" s="89" cm="1">
        <f ca="1" t="array" ref="K1145:L1145">_xlfn.XLOOKUP(J1145,匹配表1065!Y:Y,匹配表1065!AA:AB)</f>
        <v>19</v>
      </c>
      <c r="L1145" s="89" t="str">
        <v>3个月以上</v>
      </c>
      <c r="M1145" s="92" t="s">
        <v>35</v>
      </c>
      <c r="N1145" s="98">
        <v>1</v>
      </c>
      <c r="O1145" s="93" t="str">
        <f>_xlfn.XLOOKUP(P1145,匹配表1065!U:U,匹配表1065!T:T)</f>
        <v>HO00307823</v>
      </c>
      <c r="P1145" s="89" t="s">
        <v>169</v>
      </c>
      <c r="Q1145" s="89" t="s">
        <v>438</v>
      </c>
      <c r="R1145" s="89" t="str">
        <f>_xlfn.XLOOKUP(Q1145,匹配表1065!L:L,匹配表1065!O:O)</f>
        <v>A</v>
      </c>
      <c r="S1145" s="93" t="str">
        <f>IFERROR(_xlfn.XLOOKUP(Q1145,匹配表1065!AI:AI,匹配表1065!AJ:AJ),"绿标")</f>
        <v>红标</v>
      </c>
      <c r="T1145" s="93" t="str" cm="1">
        <f t="array" ref="T1145:U1145">_xlfn.XLOOKUP(Q1145,匹配表1065!L:L,匹配表1065!M:N)</f>
        <v>头痛</v>
      </c>
      <c r="U1145" s="94" t="str">
        <v>神经内科</v>
      </c>
      <c r="V1145" s="95" t="s">
        <v>58</v>
      </c>
      <c r="W1145" s="93">
        <f>_xlfn.XLOOKUP(M1145,匹配表1065!D:D,匹配表1065!F:F)*N1145</f>
        <v>4</v>
      </c>
    </row>
    <row r="1146" customHeight="1" spans="1:23">
      <c r="A1146" s="89" t="s">
        <v>25</v>
      </c>
      <c r="B1146" s="90">
        <v>46134</v>
      </c>
      <c r="C1146" s="91" t="str">
        <f t="shared" si="34"/>
        <v>4月第4周</v>
      </c>
      <c r="D1146" s="89" t="s">
        <v>557</v>
      </c>
      <c r="E1146" s="89" t="str">
        <f t="shared" si="35"/>
        <v>4月第4周--周3</v>
      </c>
      <c r="F1146" s="92" t="s">
        <v>27</v>
      </c>
      <c r="G1146" s="92" t="s">
        <v>167</v>
      </c>
      <c r="H1146" s="92" t="str">
        <f>_xlfn.XLOOKUP(O1146,匹配表1065!T:T,匹配表1065!W:W)</f>
        <v>苏州市</v>
      </c>
      <c r="I1146" s="89" t="str">
        <f>_xlfn.XLOOKUP(O1146,匹配表1065!T:T,匹配表1065!X:X)</f>
        <v>PME2017</v>
      </c>
      <c r="J1146" s="89" t="s">
        <v>323</v>
      </c>
      <c r="K1146" s="89" cm="1">
        <f ca="1" t="array" ref="K1146:L1146">_xlfn.XLOOKUP(J1146,匹配表1065!Y:Y,匹配表1065!AA:AB)</f>
        <v>7</v>
      </c>
      <c r="L1146" s="89" t="str">
        <v>3个月以上</v>
      </c>
      <c r="M1146" s="92" t="s">
        <v>35</v>
      </c>
      <c r="N1146" s="98">
        <v>1</v>
      </c>
      <c r="O1146" s="93" t="str">
        <f>_xlfn.XLOOKUP(P1146,匹配表1065!U:U,匹配表1065!T:T)</f>
        <v>HO00001045</v>
      </c>
      <c r="P1146" s="89" t="s">
        <v>447</v>
      </c>
      <c r="Q1146" s="89" t="s">
        <v>448</v>
      </c>
      <c r="R1146" s="89" t="str">
        <f>_xlfn.XLOOKUP(Q1146,匹配表1065!L:L,匹配表1065!O:O)</f>
        <v>B</v>
      </c>
      <c r="S1146" s="93" t="str">
        <f>IFERROR(_xlfn.XLOOKUP(Q1146,匹配表1065!AI:AI,匹配表1065!AJ:AJ),"绿标")</f>
        <v>绿标</v>
      </c>
      <c r="T1146" s="93" t="str" cm="1">
        <f t="array" ref="T1146:U1146">_xlfn.XLOOKUP(Q1146,匹配表1065!L:L,匹配表1065!M:N)</f>
        <v>脑血管</v>
      </c>
      <c r="U1146" s="94" t="str">
        <v>神经内科</v>
      </c>
      <c r="V1146" s="95" t="s">
        <v>58</v>
      </c>
      <c r="W1146" s="93">
        <f>_xlfn.XLOOKUP(M1146,匹配表1065!D:D,匹配表1065!F:F)*N1146</f>
        <v>4</v>
      </c>
    </row>
    <row r="1147" customHeight="1" spans="1:23">
      <c r="A1147" s="89" t="s">
        <v>25</v>
      </c>
      <c r="B1147" s="90">
        <v>46134</v>
      </c>
      <c r="C1147" s="91" t="str">
        <f t="shared" si="34"/>
        <v>4月第4周</v>
      </c>
      <c r="D1147" s="89" t="s">
        <v>557</v>
      </c>
      <c r="E1147" s="89" t="str">
        <f t="shared" si="35"/>
        <v>4月第4周--周3</v>
      </c>
      <c r="F1147" s="92" t="s">
        <v>27</v>
      </c>
      <c r="G1147" s="92" t="s">
        <v>167</v>
      </c>
      <c r="H1147" s="92" t="str">
        <f>_xlfn.XLOOKUP(O1147,匹配表1065!T:T,匹配表1065!W:W)</f>
        <v>苏州市</v>
      </c>
      <c r="I1147" s="89" t="str">
        <f>_xlfn.XLOOKUP(O1147,匹配表1065!T:T,匹配表1065!X:X)</f>
        <v>PME2017</v>
      </c>
      <c r="J1147" s="89" t="s">
        <v>323</v>
      </c>
      <c r="K1147" s="89" cm="1">
        <f ca="1" t="array" ref="K1147:L1147">_xlfn.XLOOKUP(J1147,匹配表1065!Y:Y,匹配表1065!AA:AB)</f>
        <v>7</v>
      </c>
      <c r="L1147" s="89" t="str">
        <v>3个月以上</v>
      </c>
      <c r="M1147" s="92" t="s">
        <v>35</v>
      </c>
      <c r="N1147" s="98">
        <v>1</v>
      </c>
      <c r="O1147" s="93" t="str">
        <f>_xlfn.XLOOKUP(P1147,匹配表1065!U:U,匹配表1065!T:T)</f>
        <v>HO00001110</v>
      </c>
      <c r="P1147" s="89" t="s">
        <v>324</v>
      </c>
      <c r="Q1147" s="89" t="s">
        <v>386</v>
      </c>
      <c r="R1147" s="89" t="str">
        <f>_xlfn.XLOOKUP(Q1147,匹配表1065!L:L,匹配表1065!O:O)</f>
        <v>C</v>
      </c>
      <c r="S1147" s="93" t="str">
        <f>IFERROR(_xlfn.XLOOKUP(Q1147,匹配表1065!AI:AI,匹配表1065!AJ:AJ),"绿标")</f>
        <v>绿标</v>
      </c>
      <c r="T1147" s="93" t="str" cm="1">
        <f t="array" ref="T1147:U1147">_xlfn.XLOOKUP(Q1147,匹配表1065!L:L,匹配表1065!M:N)</f>
        <v>眩晕</v>
      </c>
      <c r="U1147" s="94" t="str">
        <v>耳鼻喉科</v>
      </c>
      <c r="V1147" s="95" t="s">
        <v>58</v>
      </c>
      <c r="W1147" s="93">
        <f>_xlfn.XLOOKUP(M1147,匹配表1065!D:D,匹配表1065!F:F)*N1147</f>
        <v>4</v>
      </c>
    </row>
    <row r="1148" customHeight="1" spans="1:23">
      <c r="A1148" s="89" t="s">
        <v>25</v>
      </c>
      <c r="B1148" s="90">
        <v>46134</v>
      </c>
      <c r="C1148" s="91" t="str">
        <f t="shared" si="34"/>
        <v>4月第4周</v>
      </c>
      <c r="D1148" s="89" t="s">
        <v>557</v>
      </c>
      <c r="E1148" s="89" t="str">
        <f t="shared" si="35"/>
        <v>4月第4周--周3</v>
      </c>
      <c r="F1148" s="92" t="s">
        <v>27</v>
      </c>
      <c r="G1148" s="92" t="s">
        <v>167</v>
      </c>
      <c r="H1148" s="92" t="str">
        <f>_xlfn.XLOOKUP(O1148,匹配表1065!T:T,匹配表1065!W:W)</f>
        <v>南通市</v>
      </c>
      <c r="I1148" s="89" t="str">
        <f>_xlfn.XLOOKUP(O1148,匹配表1065!T:T,匹配表1065!X:X)</f>
        <v>PME2013</v>
      </c>
      <c r="J1148" s="89" t="s">
        <v>180</v>
      </c>
      <c r="K1148" s="89" cm="1">
        <f ca="1" t="array" ref="K1148:L1148">_xlfn.XLOOKUP(J1148,匹配表1065!Y:Y,匹配表1065!AA:AB)</f>
        <v>51</v>
      </c>
      <c r="L1148" s="89" t="str">
        <v>3个月以上</v>
      </c>
      <c r="M1148" s="92" t="s">
        <v>30</v>
      </c>
      <c r="N1148" s="98">
        <v>2</v>
      </c>
      <c r="O1148" s="93" t="str">
        <f>_xlfn.XLOOKUP(P1148,匹配表1065!U:U,匹配表1065!T:T)</f>
        <v>HO00001021</v>
      </c>
      <c r="P1148" s="89" t="s">
        <v>181</v>
      </c>
      <c r="Q1148" s="89" t="s">
        <v>182</v>
      </c>
      <c r="R1148" s="89" t="str">
        <f>_xlfn.XLOOKUP(Q1148,匹配表1065!L:L,匹配表1065!O:O)</f>
        <v>C</v>
      </c>
      <c r="S1148" s="93" t="str">
        <f>IFERROR(_xlfn.XLOOKUP(Q1148,匹配表1065!AI:AI,匹配表1065!AJ:AJ),"绿标")</f>
        <v>红标</v>
      </c>
      <c r="T1148" s="93" t="str" cm="1">
        <f t="array" ref="T1148:U1148">_xlfn.XLOOKUP(Q1148,匹配表1065!L:L,匹配表1065!M:N)</f>
        <v>眩晕</v>
      </c>
      <c r="U1148" s="94" t="str">
        <v>神经内科</v>
      </c>
      <c r="V1148" s="95" t="s">
        <v>70</v>
      </c>
      <c r="W1148" s="93">
        <f>_xlfn.XLOOKUP(M1148,匹配表1065!D:D,匹配表1065!F:F)*N1148</f>
        <v>24</v>
      </c>
    </row>
    <row r="1149" customHeight="1" spans="1:23">
      <c r="A1149" s="89" t="s">
        <v>25</v>
      </c>
      <c r="B1149" s="90">
        <v>46134</v>
      </c>
      <c r="C1149" s="91" t="str">
        <f t="shared" si="34"/>
        <v>4月第4周</v>
      </c>
      <c r="D1149" s="89" t="s">
        <v>557</v>
      </c>
      <c r="E1149" s="89" t="str">
        <f t="shared" si="35"/>
        <v>4月第4周--周3</v>
      </c>
      <c r="F1149" s="92" t="s">
        <v>27</v>
      </c>
      <c r="G1149" s="92" t="s">
        <v>167</v>
      </c>
      <c r="H1149" s="92" t="str">
        <f>_xlfn.XLOOKUP(O1149,匹配表1065!T:T,匹配表1065!W:W)</f>
        <v>南通市</v>
      </c>
      <c r="I1149" s="89" t="str">
        <f>_xlfn.XLOOKUP(O1149,匹配表1065!T:T,匹配表1065!X:X)</f>
        <v>PME2013</v>
      </c>
      <c r="J1149" s="89" t="s">
        <v>180</v>
      </c>
      <c r="K1149" s="89" cm="1">
        <f ca="1" t="array" ref="K1149:L1149">_xlfn.XLOOKUP(J1149,匹配表1065!Y:Y,匹配表1065!AA:AB)</f>
        <v>51</v>
      </c>
      <c r="L1149" s="89" t="str">
        <v>3个月以上</v>
      </c>
      <c r="M1149" s="92" t="s">
        <v>35</v>
      </c>
      <c r="N1149" s="98">
        <v>1</v>
      </c>
      <c r="O1149" s="93" t="str">
        <f>_xlfn.XLOOKUP(P1149,匹配表1065!U:U,匹配表1065!T:T)</f>
        <v>HO00001066</v>
      </c>
      <c r="P1149" s="89" t="s">
        <v>183</v>
      </c>
      <c r="Q1149" s="89" t="s">
        <v>184</v>
      </c>
      <c r="R1149" s="89" t="str">
        <f>_xlfn.XLOOKUP(Q1149,匹配表1065!L:L,匹配表1065!O:O)</f>
        <v>A</v>
      </c>
      <c r="S1149" s="93" t="str">
        <f>IFERROR(_xlfn.XLOOKUP(Q1149,匹配表1065!AI:AI,匹配表1065!AJ:AJ),"绿标")</f>
        <v>红标</v>
      </c>
      <c r="T1149" s="93" t="str" cm="1">
        <f t="array" ref="T1149:U1149">_xlfn.XLOOKUP(Q1149,匹配表1065!L:L,匹配表1065!M:N)</f>
        <v>头痛</v>
      </c>
      <c r="U1149" s="94" t="str">
        <v>神经内科</v>
      </c>
      <c r="V1149" s="95" t="s">
        <v>58</v>
      </c>
      <c r="W1149" s="93">
        <f>_xlfn.XLOOKUP(M1149,匹配表1065!D:D,匹配表1065!F:F)*N1149</f>
        <v>4</v>
      </c>
    </row>
    <row r="1150" customHeight="1" spans="1:23">
      <c r="A1150" s="89" t="s">
        <v>25</v>
      </c>
      <c r="B1150" s="90">
        <v>46134</v>
      </c>
      <c r="C1150" s="91" t="str">
        <f t="shared" si="34"/>
        <v>4月第4周</v>
      </c>
      <c r="D1150" s="89" t="s">
        <v>557</v>
      </c>
      <c r="E1150" s="89" t="str">
        <f t="shared" si="35"/>
        <v>4月第4周--周3</v>
      </c>
      <c r="F1150" s="92" t="s">
        <v>27</v>
      </c>
      <c r="G1150" s="92" t="s">
        <v>167</v>
      </c>
      <c r="H1150" s="92" t="str">
        <f>_xlfn.XLOOKUP(O1150,匹配表1065!T:T,匹配表1065!W:W)</f>
        <v>苏州市</v>
      </c>
      <c r="I1150" s="89" t="str">
        <f>_xlfn.XLOOKUP(O1150,匹配表1065!T:T,匹配表1065!X:X)</f>
        <v>PME2009</v>
      </c>
      <c r="J1150" s="89" t="s">
        <v>193</v>
      </c>
      <c r="K1150" s="89" cm="1">
        <f ca="1" t="array" ref="K1150:L1150">_xlfn.XLOOKUP(J1150,匹配表1065!Y:Y,匹配表1065!AA:AB)</f>
        <v>7</v>
      </c>
      <c r="L1150" s="89" t="str">
        <v>3个月以上</v>
      </c>
      <c r="M1150" s="92" t="s">
        <v>30</v>
      </c>
      <c r="N1150" s="98">
        <v>1</v>
      </c>
      <c r="O1150" s="93" t="str">
        <f>_xlfn.XLOOKUP(P1150,匹配表1065!U:U,匹配表1065!T:T)</f>
        <v>HO00017518</v>
      </c>
      <c r="P1150" s="89" t="s">
        <v>194</v>
      </c>
      <c r="Q1150" s="89" t="s">
        <v>195</v>
      </c>
      <c r="R1150" s="89" t="str">
        <f>_xlfn.XLOOKUP(Q1150,匹配表1065!L:L,匹配表1065!O:O)</f>
        <v>C</v>
      </c>
      <c r="S1150" s="93" t="str">
        <f>IFERROR(_xlfn.XLOOKUP(Q1150,匹配表1065!AI:AI,匹配表1065!AJ:AJ),"绿标")</f>
        <v>红标</v>
      </c>
      <c r="T1150" s="93" t="str" cm="1">
        <f t="array" ref="T1150:U1150">_xlfn.XLOOKUP(Q1150,匹配表1065!L:L,匹配表1065!M:N)</f>
        <v>眩晕</v>
      </c>
      <c r="U1150" s="94" t="str">
        <v>耳鼻喉科</v>
      </c>
      <c r="V1150" s="95" t="s">
        <v>70</v>
      </c>
      <c r="W1150" s="93">
        <f>_xlfn.XLOOKUP(M1150,匹配表1065!D:D,匹配表1065!F:F)*N1150</f>
        <v>12</v>
      </c>
    </row>
    <row r="1151" customHeight="1" spans="1:23">
      <c r="A1151" s="89" t="s">
        <v>25</v>
      </c>
      <c r="B1151" s="90">
        <v>46134</v>
      </c>
      <c r="C1151" s="91" t="str">
        <f t="shared" si="34"/>
        <v>4月第4周</v>
      </c>
      <c r="D1151" s="89" t="s">
        <v>557</v>
      </c>
      <c r="E1151" s="89" t="str">
        <f t="shared" si="35"/>
        <v>4月第4周--周3</v>
      </c>
      <c r="F1151" s="92" t="s">
        <v>27</v>
      </c>
      <c r="G1151" s="92" t="s">
        <v>167</v>
      </c>
      <c r="H1151" s="92" t="str">
        <f>_xlfn.XLOOKUP(O1151,匹配表1065!T:T,匹配表1065!W:W)</f>
        <v>苏州市</v>
      </c>
      <c r="I1151" s="89" t="str">
        <f>_xlfn.XLOOKUP(O1151,匹配表1065!T:T,匹配表1065!X:X)</f>
        <v>PME2009</v>
      </c>
      <c r="J1151" s="89" t="s">
        <v>193</v>
      </c>
      <c r="K1151" s="89" cm="1">
        <f ca="1" t="array" ref="K1151:L1151">_xlfn.XLOOKUP(J1151,匹配表1065!Y:Y,匹配表1065!AA:AB)</f>
        <v>7</v>
      </c>
      <c r="L1151" s="89" t="str">
        <v>3个月以上</v>
      </c>
      <c r="M1151" s="92" t="s">
        <v>35</v>
      </c>
      <c r="N1151" s="98">
        <v>1</v>
      </c>
      <c r="O1151" s="93" t="str">
        <f>_xlfn.XLOOKUP(P1151,匹配表1065!U:U,匹配表1065!T:T)</f>
        <v>HO00402369</v>
      </c>
      <c r="P1151" s="89" t="s">
        <v>227</v>
      </c>
      <c r="Q1151" s="89" t="s">
        <v>596</v>
      </c>
      <c r="R1151" s="89" t="str">
        <f>_xlfn.XLOOKUP(Q1151,匹配表1065!L:L,匹配表1065!O:O)</f>
        <v>B</v>
      </c>
      <c r="S1151" s="93" t="str">
        <f>IFERROR(_xlfn.XLOOKUP(Q1151,匹配表1065!AI:AI,匹配表1065!AJ:AJ),"绿标")</f>
        <v>黑标</v>
      </c>
      <c r="T1151" s="93" t="str" cm="1">
        <f t="array" ref="T1151:U1151">_xlfn.XLOOKUP(Q1151,匹配表1065!L:L,匹配表1065!M:N)</f>
        <v>脑血管</v>
      </c>
      <c r="U1151" s="94" t="str">
        <v>神经内科</v>
      </c>
      <c r="V1151" s="95" t="s">
        <v>33</v>
      </c>
      <c r="W1151" s="93">
        <f>_xlfn.XLOOKUP(M1151,匹配表1065!D:D,匹配表1065!F:F)*N1151</f>
        <v>4</v>
      </c>
    </row>
    <row r="1152" customHeight="1" spans="1:23">
      <c r="A1152" s="89" t="s">
        <v>25</v>
      </c>
      <c r="B1152" s="90">
        <v>46134</v>
      </c>
      <c r="C1152" s="91" t="str">
        <f t="shared" si="34"/>
        <v>4月第4周</v>
      </c>
      <c r="D1152" s="89" t="s">
        <v>557</v>
      </c>
      <c r="E1152" s="89" t="str">
        <f t="shared" si="35"/>
        <v>4月第4周--周3</v>
      </c>
      <c r="F1152" s="92" t="s">
        <v>27</v>
      </c>
      <c r="G1152" s="92" t="s">
        <v>104</v>
      </c>
      <c r="H1152" s="92" t="str">
        <f>_xlfn.XLOOKUP(O1152,匹配表1065!T:T,匹配表1065!W:W)</f>
        <v>济南市</v>
      </c>
      <c r="I1152" s="89" t="str">
        <f>_xlfn.XLOOKUP(O1152,匹配表1065!T:T,匹配表1065!X:X)</f>
        <v>PME2025</v>
      </c>
      <c r="J1152" s="89" t="s">
        <v>111</v>
      </c>
      <c r="K1152" s="89" cm="1">
        <f ca="1" t="array" ref="K1152:L1152">_xlfn.XLOOKUP(J1152,匹配表1065!Y:Y,匹配表1065!AA:AB)</f>
        <v>30</v>
      </c>
      <c r="L1152" s="89" t="str">
        <v>3个月以上</v>
      </c>
      <c r="M1152" s="92" t="s">
        <v>30</v>
      </c>
      <c r="N1152" s="98">
        <v>2</v>
      </c>
      <c r="O1152" s="93" t="str">
        <f>_xlfn.XLOOKUP(P1152,匹配表1065!U:U,匹配表1065!T:T)</f>
        <v>HO00001400</v>
      </c>
      <c r="P1152" s="89" t="s">
        <v>112</v>
      </c>
      <c r="Q1152" s="89" t="s">
        <v>113</v>
      </c>
      <c r="R1152" s="89" t="str">
        <f>_xlfn.XLOOKUP(Q1152,匹配表1065!L:L,匹配表1065!O:O)</f>
        <v>B</v>
      </c>
      <c r="S1152" s="93" t="str">
        <f>IFERROR(_xlfn.XLOOKUP(Q1152,匹配表1065!AI:AI,匹配表1065!AJ:AJ),"绿标")</f>
        <v>红标</v>
      </c>
      <c r="T1152" s="93" t="str" cm="1">
        <f t="array" ref="T1152:U1152">_xlfn.XLOOKUP(Q1152,匹配表1065!L:L,匹配表1065!M:N)</f>
        <v>抑郁焦虑</v>
      </c>
      <c r="U1152" s="94" t="str">
        <v>神经内科</v>
      </c>
      <c r="V1152" s="95" t="s">
        <v>67</v>
      </c>
      <c r="W1152" s="93">
        <f>_xlfn.XLOOKUP(M1152,匹配表1065!D:D,匹配表1065!F:F)*N1152</f>
        <v>24</v>
      </c>
    </row>
    <row r="1153" customHeight="1" spans="1:23">
      <c r="A1153" s="89" t="s">
        <v>25</v>
      </c>
      <c r="B1153" s="90">
        <v>46134</v>
      </c>
      <c r="C1153" s="91" t="str">
        <f t="shared" si="34"/>
        <v>4月第4周</v>
      </c>
      <c r="D1153" s="89" t="s">
        <v>557</v>
      </c>
      <c r="E1153" s="89" t="str">
        <f t="shared" si="35"/>
        <v>4月第4周--周3</v>
      </c>
      <c r="F1153" s="92" t="s">
        <v>27</v>
      </c>
      <c r="G1153" s="92" t="s">
        <v>104</v>
      </c>
      <c r="H1153" s="92" t="str">
        <f>_xlfn.XLOOKUP(O1153,匹配表1065!T:T,匹配表1065!W:W)</f>
        <v>济南市</v>
      </c>
      <c r="I1153" s="89" t="str">
        <f>_xlfn.XLOOKUP(O1153,匹配表1065!T:T,匹配表1065!X:X)</f>
        <v>PME2025</v>
      </c>
      <c r="J1153" s="89" t="s">
        <v>111</v>
      </c>
      <c r="K1153" s="89" cm="1">
        <f ca="1" t="array" ref="K1153:L1153">_xlfn.XLOOKUP(J1153,匹配表1065!Y:Y,匹配表1065!AA:AB)</f>
        <v>30</v>
      </c>
      <c r="L1153" s="89" t="str">
        <v>3个月以上</v>
      </c>
      <c r="M1153" s="92" t="s">
        <v>55</v>
      </c>
      <c r="N1153" s="98">
        <v>1</v>
      </c>
      <c r="O1153" s="93" t="str">
        <f>_xlfn.XLOOKUP(P1153,匹配表1065!U:U,匹配表1065!T:T)</f>
        <v>HO00001400</v>
      </c>
      <c r="P1153" s="89" t="s">
        <v>112</v>
      </c>
      <c r="Q1153" s="89" t="s">
        <v>597</v>
      </c>
      <c r="R1153" s="89" t="str">
        <f>_xlfn.XLOOKUP(Q1153,匹配表1065!L:L,匹配表1065!O:O)</f>
        <v>B</v>
      </c>
      <c r="S1153" s="93" t="str">
        <f>IFERROR(_xlfn.XLOOKUP(Q1153,匹配表1065!AI:AI,匹配表1065!AJ:AJ),"绿标")</f>
        <v>绿标</v>
      </c>
      <c r="T1153" s="93" t="str" cm="1">
        <f t="array" ref="T1153:U1153">_xlfn.XLOOKUP(Q1153,匹配表1065!L:L,匹配表1065!M:N)</f>
        <v>脑血管</v>
      </c>
      <c r="U1153" s="94" t="str">
        <v>神经内科</v>
      </c>
      <c r="V1153" s="95" t="s">
        <v>42</v>
      </c>
      <c r="W1153" s="93">
        <f>_xlfn.XLOOKUP(M1153,匹配表1065!D:D,匹配表1065!F:F)*N1153</f>
        <v>8</v>
      </c>
    </row>
    <row r="1154" customHeight="1" spans="1:23">
      <c r="A1154" s="89" t="s">
        <v>25</v>
      </c>
      <c r="B1154" s="90">
        <v>46134</v>
      </c>
      <c r="C1154" s="91" t="str">
        <f t="shared" ref="C1154:C1217" si="36">MONTH(B1154)&amp;TEXT(WEEKNUM(B1154,2)-WEEKNUM(B1154+1-DAY(B1154),2)+1,"月第0周")</f>
        <v>4月第4周</v>
      </c>
      <c r="D1154" s="89" t="s">
        <v>557</v>
      </c>
      <c r="E1154" s="89" t="str">
        <f t="shared" ref="E1154:E1217" si="37">D1154&amp;"--"&amp;"周"&amp;WEEKDAY(B1154,2)</f>
        <v>4月第4周--周3</v>
      </c>
      <c r="F1154" s="92" t="s">
        <v>27</v>
      </c>
      <c r="G1154" s="92" t="s">
        <v>104</v>
      </c>
      <c r="H1154" s="92" t="str">
        <f>_xlfn.XLOOKUP(O1154,匹配表1065!T:T,匹配表1065!W:W)</f>
        <v>济南市</v>
      </c>
      <c r="I1154" s="89" t="str">
        <f>_xlfn.XLOOKUP(O1154,匹配表1065!T:T,匹配表1065!X:X)</f>
        <v>PME2026</v>
      </c>
      <c r="J1154" s="89" t="s">
        <v>116</v>
      </c>
      <c r="K1154" s="89" cm="1">
        <f ca="1" t="array" ref="K1154:L1154">_xlfn.XLOOKUP(J1154,匹配表1065!Y:Y,匹配表1065!AA:AB)</f>
        <v>13</v>
      </c>
      <c r="L1154" s="89" t="str">
        <v>3个月以上</v>
      </c>
      <c r="M1154" s="92" t="s">
        <v>30</v>
      </c>
      <c r="N1154" s="98">
        <v>2</v>
      </c>
      <c r="O1154" s="93" t="str">
        <f>_xlfn.XLOOKUP(P1154,匹配表1065!U:U,匹配表1065!T:T)</f>
        <v>HO00001409</v>
      </c>
      <c r="P1154" s="89" t="s">
        <v>117</v>
      </c>
      <c r="Q1154" s="89" t="s">
        <v>118</v>
      </c>
      <c r="R1154" s="89" t="str">
        <f>_xlfn.XLOOKUP(Q1154,匹配表1065!L:L,匹配表1065!O:O)</f>
        <v>A</v>
      </c>
      <c r="S1154" s="93" t="str">
        <f>IFERROR(_xlfn.XLOOKUP(Q1154,匹配表1065!AI:AI,匹配表1065!AJ:AJ),"绿标")</f>
        <v>绿标</v>
      </c>
      <c r="T1154" s="93" t="str" cm="1">
        <f t="array" ref="T1154:U1154">_xlfn.XLOOKUP(Q1154,匹配表1065!L:L,匹配表1065!M:N)</f>
        <v>头痛</v>
      </c>
      <c r="U1154" s="94" t="str">
        <v>神经内科</v>
      </c>
      <c r="V1154" s="95" t="s">
        <v>67</v>
      </c>
      <c r="W1154" s="93">
        <f>_xlfn.XLOOKUP(M1154,匹配表1065!D:D,匹配表1065!F:F)*N1154</f>
        <v>24</v>
      </c>
    </row>
    <row r="1155" customHeight="1" spans="1:23">
      <c r="A1155" s="89" t="s">
        <v>25</v>
      </c>
      <c r="B1155" s="90">
        <v>46134</v>
      </c>
      <c r="C1155" s="91" t="str">
        <f t="shared" si="36"/>
        <v>4月第4周</v>
      </c>
      <c r="D1155" s="89" t="s">
        <v>557</v>
      </c>
      <c r="E1155" s="89" t="str">
        <f t="shared" si="37"/>
        <v>4月第4周--周3</v>
      </c>
      <c r="F1155" s="92" t="s">
        <v>27</v>
      </c>
      <c r="G1155" s="92" t="s">
        <v>104</v>
      </c>
      <c r="H1155" s="92" t="str">
        <f>_xlfn.XLOOKUP(O1155,匹配表1065!T:T,匹配表1065!W:W)</f>
        <v>聊城市</v>
      </c>
      <c r="I1155" s="89" t="str">
        <f>_xlfn.XLOOKUP(O1155,匹配表1065!T:T,匹配表1065!X:X)</f>
        <v>PME2046</v>
      </c>
      <c r="J1155" s="89" t="s">
        <v>108</v>
      </c>
      <c r="K1155" s="89" cm="1">
        <f ca="1" t="array" ref="K1155:L1155">_xlfn.XLOOKUP(J1155,匹配表1065!Y:Y,匹配表1065!AA:AB)</f>
        <v>8</v>
      </c>
      <c r="L1155" s="89" t="str">
        <v>3个月以上</v>
      </c>
      <c r="M1155" s="92" t="s">
        <v>30</v>
      </c>
      <c r="N1155" s="98">
        <v>1</v>
      </c>
      <c r="O1155" s="93" t="str">
        <f>_xlfn.XLOOKUP(P1155,匹配表1065!U:U,匹配表1065!T:T)</f>
        <v>HO00001415</v>
      </c>
      <c r="P1155" s="89" t="s">
        <v>109</v>
      </c>
      <c r="Q1155" s="89" t="s">
        <v>110</v>
      </c>
      <c r="R1155" s="89" t="str">
        <f>_xlfn.XLOOKUP(Q1155,匹配表1065!L:L,匹配表1065!O:O)</f>
        <v>B</v>
      </c>
      <c r="S1155" s="93" t="str">
        <f>IFERROR(_xlfn.XLOOKUP(Q1155,匹配表1065!AI:AI,匹配表1065!AJ:AJ),"绿标")</f>
        <v>绿标</v>
      </c>
      <c r="T1155" s="93" t="str" cm="1">
        <f t="array" ref="T1155:U1155">_xlfn.XLOOKUP(Q1155,匹配表1065!L:L,匹配表1065!M:N)</f>
        <v>脑血管</v>
      </c>
      <c r="U1155" s="94" t="str">
        <v>神经内科</v>
      </c>
      <c r="V1155" s="95" t="s">
        <v>33</v>
      </c>
      <c r="W1155" s="93">
        <f>_xlfn.XLOOKUP(M1155,匹配表1065!D:D,匹配表1065!F:F)*N1155</f>
        <v>12</v>
      </c>
    </row>
    <row r="1156" customHeight="1" spans="1:23">
      <c r="A1156" s="89" t="s">
        <v>25</v>
      </c>
      <c r="B1156" s="90">
        <v>46134</v>
      </c>
      <c r="C1156" s="91" t="str">
        <f t="shared" si="36"/>
        <v>4月第4周</v>
      </c>
      <c r="D1156" s="89" t="s">
        <v>557</v>
      </c>
      <c r="E1156" s="89" t="str">
        <f t="shared" si="37"/>
        <v>4月第4周--周3</v>
      </c>
      <c r="F1156" s="92" t="s">
        <v>27</v>
      </c>
      <c r="G1156" s="92" t="s">
        <v>104</v>
      </c>
      <c r="H1156" s="92" t="str">
        <f>_xlfn.XLOOKUP(O1156,匹配表1065!T:T,匹配表1065!W:W)</f>
        <v>济南市</v>
      </c>
      <c r="I1156" s="89" t="str">
        <f>_xlfn.XLOOKUP(O1156,匹配表1065!T:T,匹配表1065!X:X)</f>
        <v>PME2024</v>
      </c>
      <c r="J1156" s="89" t="s">
        <v>125</v>
      </c>
      <c r="K1156" s="89" cm="1">
        <f ca="1" t="array" ref="K1156:L1156">_xlfn.XLOOKUP(J1156,匹配表1065!Y:Y,匹配表1065!AA:AB)</f>
        <v>9</v>
      </c>
      <c r="L1156" s="89" t="str">
        <v>3个月以上</v>
      </c>
      <c r="M1156" s="92" t="s">
        <v>30</v>
      </c>
      <c r="N1156" s="98">
        <v>1</v>
      </c>
      <c r="O1156" s="93" t="str">
        <f>_xlfn.XLOOKUP(P1156,匹配表1065!U:U,匹配表1065!T:T)</f>
        <v>HO00001404</v>
      </c>
      <c r="P1156" s="89" t="s">
        <v>126</v>
      </c>
      <c r="Q1156" s="89" t="s">
        <v>127</v>
      </c>
      <c r="R1156" s="89" t="str">
        <f>_xlfn.XLOOKUP(Q1156,匹配表1065!L:L,匹配表1065!O:O)</f>
        <v>A</v>
      </c>
      <c r="S1156" s="93" t="str">
        <f>IFERROR(_xlfn.XLOOKUP(Q1156,匹配表1065!AI:AI,匹配表1065!AJ:AJ),"绿标")</f>
        <v>红标</v>
      </c>
      <c r="T1156" s="93" t="str" cm="1">
        <f t="array" ref="T1156:U1156">_xlfn.XLOOKUP(Q1156,匹配表1065!L:L,匹配表1065!M:N)</f>
        <v>头痛</v>
      </c>
      <c r="U1156" s="94" t="str">
        <v>神经内科</v>
      </c>
      <c r="V1156" s="95" t="s">
        <v>42</v>
      </c>
      <c r="W1156" s="93">
        <f>_xlfn.XLOOKUP(M1156,匹配表1065!D:D,匹配表1065!F:F)*N1156</f>
        <v>12</v>
      </c>
    </row>
    <row r="1157" customHeight="1" spans="1:23">
      <c r="A1157" s="89" t="s">
        <v>25</v>
      </c>
      <c r="B1157" s="90">
        <v>46134</v>
      </c>
      <c r="C1157" s="91" t="str">
        <f t="shared" si="36"/>
        <v>4月第4周</v>
      </c>
      <c r="D1157" s="89" t="s">
        <v>557</v>
      </c>
      <c r="E1157" s="89" t="str">
        <f t="shared" si="37"/>
        <v>4月第4周--周3</v>
      </c>
      <c r="F1157" s="92" t="s">
        <v>27</v>
      </c>
      <c r="G1157" s="92" t="s">
        <v>104</v>
      </c>
      <c r="H1157" s="92" t="str">
        <f>_xlfn.XLOOKUP(O1157,匹配表1065!T:T,匹配表1065!W:W)</f>
        <v>济南市</v>
      </c>
      <c r="I1157" s="89" t="str">
        <f>_xlfn.XLOOKUP(O1157,匹配表1065!T:T,匹配表1065!X:X)</f>
        <v>PME2044</v>
      </c>
      <c r="J1157" s="89" t="s">
        <v>105</v>
      </c>
      <c r="K1157" s="89" cm="1">
        <f ca="1" t="array" ref="K1157:L1157">_xlfn.XLOOKUP(J1157,匹配表1065!Y:Y,匹配表1065!AA:AB)</f>
        <v>8</v>
      </c>
      <c r="L1157" s="89" t="str">
        <v>3个月以上</v>
      </c>
      <c r="M1157" s="92" t="s">
        <v>30</v>
      </c>
      <c r="N1157" s="98">
        <v>2</v>
      </c>
      <c r="O1157" s="93" t="str">
        <f>_xlfn.XLOOKUP(P1157,匹配表1065!U:U,匹配表1065!T:T)</f>
        <v>HO00001401</v>
      </c>
      <c r="P1157" s="89" t="s">
        <v>106</v>
      </c>
      <c r="Q1157" s="89" t="s">
        <v>107</v>
      </c>
      <c r="R1157" s="89" t="str">
        <f>_xlfn.XLOOKUP(Q1157,匹配表1065!L:L,匹配表1065!O:O)</f>
        <v>B</v>
      </c>
      <c r="S1157" s="93" t="str">
        <f>IFERROR(_xlfn.XLOOKUP(Q1157,匹配表1065!AI:AI,匹配表1065!AJ:AJ),"绿标")</f>
        <v>红标</v>
      </c>
      <c r="T1157" s="93" t="str" cm="1">
        <f t="array" ref="T1157:U1157">_xlfn.XLOOKUP(Q1157,匹配表1065!L:L,匹配表1065!M:N)</f>
        <v>脑血管</v>
      </c>
      <c r="U1157" s="94" t="str">
        <v>神经内科</v>
      </c>
      <c r="V1157" s="95" t="s">
        <v>33</v>
      </c>
      <c r="W1157" s="93">
        <f>_xlfn.XLOOKUP(M1157,匹配表1065!D:D,匹配表1065!F:F)*N1157</f>
        <v>24</v>
      </c>
    </row>
    <row r="1158" customHeight="1" spans="1:23">
      <c r="A1158" s="89" t="s">
        <v>25</v>
      </c>
      <c r="B1158" s="90">
        <v>46134</v>
      </c>
      <c r="C1158" s="91" t="str">
        <f t="shared" si="36"/>
        <v>4月第4周</v>
      </c>
      <c r="D1158" s="89" t="s">
        <v>557</v>
      </c>
      <c r="E1158" s="89" t="str">
        <f t="shared" si="37"/>
        <v>4月第4周--周3</v>
      </c>
      <c r="F1158" s="92" t="s">
        <v>27</v>
      </c>
      <c r="G1158" s="92" t="s">
        <v>104</v>
      </c>
      <c r="H1158" s="92" t="str">
        <f>_xlfn.XLOOKUP(O1158,匹配表1065!T:T,匹配表1065!W:W)</f>
        <v>济南市</v>
      </c>
      <c r="I1158" s="89" t="str">
        <f>_xlfn.XLOOKUP(O1158,匹配表1065!T:T,匹配表1065!X:X)</f>
        <v>PME2025</v>
      </c>
      <c r="J1158" s="89" t="s">
        <v>128</v>
      </c>
      <c r="K1158" s="89" cm="1">
        <f ca="1" t="array" ref="K1158:L1158">_xlfn.XLOOKUP(J1158,匹配表1065!Y:Y,匹配表1065!AA:AB)</f>
        <v>13</v>
      </c>
      <c r="L1158" s="89" t="str">
        <v>3个月以上</v>
      </c>
      <c r="M1158" s="92" t="s">
        <v>35</v>
      </c>
      <c r="N1158" s="98">
        <v>1</v>
      </c>
      <c r="O1158" s="93" t="str">
        <f>_xlfn.XLOOKUP(P1158,匹配表1065!U:U,匹配表1065!T:T)</f>
        <v>HO00001400</v>
      </c>
      <c r="P1158" s="89" t="s">
        <v>112</v>
      </c>
      <c r="Q1158" s="89" t="s">
        <v>416</v>
      </c>
      <c r="R1158" s="89" t="str">
        <f>_xlfn.XLOOKUP(Q1158,匹配表1065!L:L,匹配表1065!O:O)</f>
        <v>C</v>
      </c>
      <c r="S1158" s="93" t="str">
        <f>IFERROR(_xlfn.XLOOKUP(Q1158,匹配表1065!AI:AI,匹配表1065!AJ:AJ),"绿标")</f>
        <v>绿标</v>
      </c>
      <c r="T1158" s="93" t="str" cm="1">
        <f t="array" ref="T1158:U1158">_xlfn.XLOOKUP(Q1158,匹配表1065!L:L,匹配表1065!M:N)</f>
        <v>眩晕</v>
      </c>
      <c r="U1158" s="94" t="str">
        <v>耳鼻喉科</v>
      </c>
      <c r="V1158" s="95" t="s">
        <v>42</v>
      </c>
      <c r="W1158" s="93">
        <f>_xlfn.XLOOKUP(M1158,匹配表1065!D:D,匹配表1065!F:F)*N1158</f>
        <v>4</v>
      </c>
    </row>
    <row r="1159" customHeight="1" spans="1:23">
      <c r="A1159" s="89" t="s">
        <v>25</v>
      </c>
      <c r="B1159" s="90">
        <v>46134</v>
      </c>
      <c r="C1159" s="91" t="str">
        <f t="shared" si="36"/>
        <v>4月第4周</v>
      </c>
      <c r="D1159" s="89" t="s">
        <v>557</v>
      </c>
      <c r="E1159" s="89" t="str">
        <f t="shared" si="37"/>
        <v>4月第4周--周3</v>
      </c>
      <c r="F1159" s="92" t="s">
        <v>27</v>
      </c>
      <c r="G1159" s="92" t="s">
        <v>104</v>
      </c>
      <c r="H1159" s="92" t="str">
        <f>_xlfn.XLOOKUP(O1159,匹配表1065!T:T,匹配表1065!W:W)</f>
        <v>济南市</v>
      </c>
      <c r="I1159" s="89" t="str">
        <f>_xlfn.XLOOKUP(O1159,匹配表1065!T:T,匹配表1065!X:X)</f>
        <v>PME2029</v>
      </c>
      <c r="J1159" s="89" t="s">
        <v>128</v>
      </c>
      <c r="K1159" s="89" cm="1">
        <f ca="1" t="array" ref="K1159:L1159">_xlfn.XLOOKUP(J1159,匹配表1065!Y:Y,匹配表1065!AA:AB)</f>
        <v>13</v>
      </c>
      <c r="L1159" s="89" t="str">
        <v>3个月以上</v>
      </c>
      <c r="M1159" s="92" t="s">
        <v>133</v>
      </c>
      <c r="N1159" s="98">
        <v>1</v>
      </c>
      <c r="O1159" s="93" t="str">
        <f>_xlfn.XLOOKUP(P1159,匹配表1065!U:U,匹配表1065!T:T)</f>
        <v>HO00001403</v>
      </c>
      <c r="P1159" s="89" t="s">
        <v>329</v>
      </c>
      <c r="Q1159" s="89" t="s">
        <v>505</v>
      </c>
      <c r="R1159" s="89" t="str">
        <f>_xlfn.XLOOKUP(Q1159,匹配表1065!L:L,匹配表1065!O:O)</f>
        <v>B</v>
      </c>
      <c r="S1159" s="93" t="str">
        <f>IFERROR(_xlfn.XLOOKUP(Q1159,匹配表1065!AI:AI,匹配表1065!AJ:AJ),"绿标")</f>
        <v>绿标</v>
      </c>
      <c r="T1159" s="93" t="str" cm="1">
        <f t="array" ref="T1159:U1159">_xlfn.XLOOKUP(Q1159,匹配表1065!L:L,匹配表1065!M:N)</f>
        <v>脑血管</v>
      </c>
      <c r="U1159" s="94" t="str">
        <v>神经内科</v>
      </c>
      <c r="V1159" s="95" t="s">
        <v>33</v>
      </c>
      <c r="W1159" s="93">
        <f>_xlfn.XLOOKUP(M1159,匹配表1065!D:D,匹配表1065!F:F)*N1159</f>
        <v>1</v>
      </c>
    </row>
    <row r="1160" customHeight="1" spans="1:23">
      <c r="A1160" s="89" t="s">
        <v>25</v>
      </c>
      <c r="B1160" s="90">
        <v>46134</v>
      </c>
      <c r="C1160" s="91" t="str">
        <f t="shared" si="36"/>
        <v>4月第4周</v>
      </c>
      <c r="D1160" s="89" t="s">
        <v>557</v>
      </c>
      <c r="E1160" s="89" t="str">
        <f t="shared" si="37"/>
        <v>4月第4周--周3</v>
      </c>
      <c r="F1160" s="92" t="s">
        <v>27</v>
      </c>
      <c r="G1160" s="92" t="s">
        <v>104</v>
      </c>
      <c r="H1160" s="92" t="str">
        <f>_xlfn.XLOOKUP(O1160,匹配表1065!T:T,匹配表1065!W:W)</f>
        <v>泰安市</v>
      </c>
      <c r="I1160" s="89" t="str">
        <f>_xlfn.XLOOKUP(O1160,匹配表1065!T:T,匹配表1065!X:X)</f>
        <v>PME2029</v>
      </c>
      <c r="J1160" s="89" t="s">
        <v>128</v>
      </c>
      <c r="K1160" s="89" cm="1">
        <f ca="1" t="array" ref="K1160:L1160">_xlfn.XLOOKUP(J1160,匹配表1065!Y:Y,匹配表1065!AA:AB)</f>
        <v>13</v>
      </c>
      <c r="L1160" s="89" t="str">
        <v>3个月以上</v>
      </c>
      <c r="M1160" s="92" t="s">
        <v>30</v>
      </c>
      <c r="N1160" s="98">
        <v>1</v>
      </c>
      <c r="O1160" s="93" t="str">
        <f>_xlfn.XLOOKUP(P1160,匹配表1065!U:U,匹配表1065!T:T)</f>
        <v>HO00023975</v>
      </c>
      <c r="P1160" s="89" t="s">
        <v>598</v>
      </c>
      <c r="Q1160" s="89" t="s">
        <v>599</v>
      </c>
      <c r="R1160" s="89" t="str">
        <f>_xlfn.XLOOKUP(Q1160,匹配表1065!L:L,匹配表1065!O:O)</f>
        <v>B</v>
      </c>
      <c r="S1160" s="93" t="str">
        <f>IFERROR(_xlfn.XLOOKUP(Q1160,匹配表1065!AI:AI,匹配表1065!AJ:AJ),"绿标")</f>
        <v>绿标</v>
      </c>
      <c r="T1160" s="93" t="str" cm="1">
        <f t="array" ref="T1160:U1160">_xlfn.XLOOKUP(Q1160,匹配表1065!L:L,匹配表1065!M:N)</f>
        <v>脑血管</v>
      </c>
      <c r="U1160" s="94" t="str">
        <v>神经内科</v>
      </c>
      <c r="V1160" s="95" t="s">
        <v>42</v>
      </c>
      <c r="W1160" s="93">
        <f>_xlfn.XLOOKUP(M1160,匹配表1065!D:D,匹配表1065!F:F)*N1160</f>
        <v>12</v>
      </c>
    </row>
    <row r="1161" customHeight="1" spans="1:23">
      <c r="A1161" s="89" t="s">
        <v>25</v>
      </c>
      <c r="B1161" s="90">
        <v>46134</v>
      </c>
      <c r="C1161" s="91" t="str">
        <f t="shared" si="36"/>
        <v>4月第4周</v>
      </c>
      <c r="D1161" s="89" t="s">
        <v>557</v>
      </c>
      <c r="E1161" s="89" t="str">
        <f t="shared" si="37"/>
        <v>4月第4周--周3</v>
      </c>
      <c r="F1161" s="92" t="s">
        <v>27</v>
      </c>
      <c r="G1161" s="92" t="s">
        <v>104</v>
      </c>
      <c r="H1161" s="92" t="str">
        <f>_xlfn.XLOOKUP(O1161,匹配表1065!T:T,匹配表1065!W:W)</f>
        <v>济南市</v>
      </c>
      <c r="I1161" s="89" t="str">
        <f>_xlfn.XLOOKUP(O1161,匹配表1065!T:T,匹配表1065!X:X)</f>
        <v>PME2029</v>
      </c>
      <c r="J1161" s="89" t="s">
        <v>128</v>
      </c>
      <c r="K1161" s="89" cm="1">
        <f ca="1" t="array" ref="K1161:L1161">_xlfn.XLOOKUP(J1161,匹配表1065!Y:Y,匹配表1065!AA:AB)</f>
        <v>13</v>
      </c>
      <c r="L1161" s="89" t="str">
        <v>3个月以上</v>
      </c>
      <c r="M1161" s="92" t="s">
        <v>35</v>
      </c>
      <c r="N1161" s="98">
        <v>1</v>
      </c>
      <c r="O1161" s="93" t="str">
        <f>_xlfn.XLOOKUP(P1161,匹配表1065!U:U,匹配表1065!T:T)</f>
        <v>HO00024281</v>
      </c>
      <c r="P1161" s="89" t="s">
        <v>129</v>
      </c>
      <c r="Q1161" s="89" t="s">
        <v>130</v>
      </c>
      <c r="R1161" s="89" t="str">
        <f>_xlfn.XLOOKUP(Q1161,匹配表1065!L:L,匹配表1065!O:O)</f>
        <v>B</v>
      </c>
      <c r="S1161" s="93" t="str">
        <f>IFERROR(_xlfn.XLOOKUP(Q1161,匹配表1065!AI:AI,匹配表1065!AJ:AJ),"绿标")</f>
        <v>绿标</v>
      </c>
      <c r="T1161" s="93" t="str" cm="1">
        <f t="array" ref="T1161:U1161">_xlfn.XLOOKUP(Q1161,匹配表1065!L:L,匹配表1065!M:N)</f>
        <v>脑血管</v>
      </c>
      <c r="U1161" s="94" t="str">
        <v>神经内科</v>
      </c>
      <c r="V1161" s="95" t="s">
        <v>42</v>
      </c>
      <c r="W1161" s="93">
        <f>_xlfn.XLOOKUP(M1161,匹配表1065!D:D,匹配表1065!F:F)*N1161</f>
        <v>4</v>
      </c>
    </row>
    <row r="1162" customHeight="1" spans="1:23">
      <c r="A1162" s="89" t="s">
        <v>25</v>
      </c>
      <c r="B1162" s="90">
        <v>46134</v>
      </c>
      <c r="C1162" s="91" t="str">
        <f t="shared" si="36"/>
        <v>4月第4周</v>
      </c>
      <c r="D1162" s="89" t="s">
        <v>557</v>
      </c>
      <c r="E1162" s="89" t="str">
        <f t="shared" si="37"/>
        <v>4月第4周--周3</v>
      </c>
      <c r="F1162" s="92" t="s">
        <v>27</v>
      </c>
      <c r="G1162" s="92" t="s">
        <v>104</v>
      </c>
      <c r="H1162" s="92" t="str">
        <f>_xlfn.XLOOKUP(O1162,匹配表1065!T:T,匹配表1065!W:W)</f>
        <v>济南市</v>
      </c>
      <c r="I1162" s="89" t="str">
        <f>_xlfn.XLOOKUP(O1162,匹配表1065!T:T,匹配表1065!X:X)</f>
        <v>PME2025</v>
      </c>
      <c r="J1162" s="89" t="s">
        <v>128</v>
      </c>
      <c r="K1162" s="89" cm="1">
        <f ca="1" t="array" ref="K1162:L1162">_xlfn.XLOOKUP(J1162,匹配表1065!Y:Y,匹配表1065!AA:AB)</f>
        <v>13</v>
      </c>
      <c r="L1162" s="89" t="str">
        <v>3个月以上</v>
      </c>
      <c r="M1162" s="92" t="s">
        <v>55</v>
      </c>
      <c r="N1162" s="98">
        <v>1</v>
      </c>
      <c r="O1162" s="93" t="str">
        <f>_xlfn.XLOOKUP(P1162,匹配表1065!U:U,匹配表1065!T:T)</f>
        <v>HO00001400</v>
      </c>
      <c r="P1162" s="89" t="s">
        <v>112</v>
      </c>
      <c r="Q1162" s="89" t="s">
        <v>131</v>
      </c>
      <c r="R1162" s="89" t="str">
        <f>_xlfn.XLOOKUP(Q1162,匹配表1065!L:L,匹配表1065!O:O)</f>
        <v>B</v>
      </c>
      <c r="S1162" s="93" t="str">
        <f>IFERROR(_xlfn.XLOOKUP(Q1162,匹配表1065!AI:AI,匹配表1065!AJ:AJ),"绿标")</f>
        <v>红标</v>
      </c>
      <c r="T1162" s="93" t="str" cm="1">
        <f t="array" ref="T1162:U1162">_xlfn.XLOOKUP(Q1162,匹配表1065!L:L,匹配表1065!M:N)</f>
        <v>脑血管</v>
      </c>
      <c r="U1162" s="94" t="str">
        <v>神经内科</v>
      </c>
      <c r="V1162" s="95" t="s">
        <v>70</v>
      </c>
      <c r="W1162" s="93">
        <f>_xlfn.XLOOKUP(M1162,匹配表1065!D:D,匹配表1065!F:F)*N1162</f>
        <v>8</v>
      </c>
    </row>
    <row r="1163" customHeight="1" spans="1:23">
      <c r="A1163" s="89" t="s">
        <v>25</v>
      </c>
      <c r="B1163" s="90">
        <v>46134</v>
      </c>
      <c r="C1163" s="91" t="str">
        <f t="shared" si="36"/>
        <v>4月第4周</v>
      </c>
      <c r="D1163" s="89" t="s">
        <v>557</v>
      </c>
      <c r="E1163" s="89" t="str">
        <f t="shared" si="37"/>
        <v>4月第4周--周3</v>
      </c>
      <c r="F1163" s="92" t="s">
        <v>27</v>
      </c>
      <c r="G1163" s="92" t="s">
        <v>104</v>
      </c>
      <c r="H1163" s="92" t="str">
        <f>_xlfn.XLOOKUP(O1163,匹配表1065!T:T,匹配表1065!W:W)</f>
        <v>东营市</v>
      </c>
      <c r="I1163" s="89" t="str">
        <f>_xlfn.XLOOKUP(O1163,匹配表1065!T:T,匹配表1065!X:X)</f>
        <v>PME2028</v>
      </c>
      <c r="J1163" s="89" t="s">
        <v>121</v>
      </c>
      <c r="K1163" s="89" cm="1">
        <f ca="1" t="array" ref="K1163:L1163">_xlfn.XLOOKUP(J1163,匹配表1065!Y:Y,匹配表1065!AA:AB)</f>
        <v>26</v>
      </c>
      <c r="L1163" s="89" t="str">
        <v>3个月以上</v>
      </c>
      <c r="M1163" s="92" t="s">
        <v>30</v>
      </c>
      <c r="N1163" s="98">
        <v>1</v>
      </c>
      <c r="O1163" s="93" t="str">
        <f>_xlfn.XLOOKUP(P1163,匹配表1065!U:U,匹配表1065!T:T)</f>
        <v>HO00001421</v>
      </c>
      <c r="P1163" s="89" t="s">
        <v>122</v>
      </c>
      <c r="Q1163" s="89" t="s">
        <v>123</v>
      </c>
      <c r="R1163" s="89" t="str">
        <f>_xlfn.XLOOKUP(Q1163,匹配表1065!L:L,匹配表1065!O:O)</f>
        <v>A</v>
      </c>
      <c r="S1163" s="93" t="str">
        <f>IFERROR(_xlfn.XLOOKUP(Q1163,匹配表1065!AI:AI,匹配表1065!AJ:AJ),"绿标")</f>
        <v>红标</v>
      </c>
      <c r="T1163" s="93" t="str" cm="1">
        <f t="array" ref="T1163:U1163">_xlfn.XLOOKUP(Q1163,匹配表1065!L:L,匹配表1065!M:N)</f>
        <v>头痛</v>
      </c>
      <c r="U1163" s="94" t="str">
        <v>神经内科</v>
      </c>
      <c r="V1163" s="95" t="s">
        <v>42</v>
      </c>
      <c r="W1163" s="93">
        <f>_xlfn.XLOOKUP(M1163,匹配表1065!D:D,匹配表1065!F:F)*N1163</f>
        <v>12</v>
      </c>
    </row>
    <row r="1164" customHeight="1" spans="1:23">
      <c r="A1164" s="89" t="s">
        <v>25</v>
      </c>
      <c r="B1164" s="90">
        <v>46134</v>
      </c>
      <c r="C1164" s="91" t="str">
        <f t="shared" si="36"/>
        <v>4月第4周</v>
      </c>
      <c r="D1164" s="89" t="s">
        <v>557</v>
      </c>
      <c r="E1164" s="89" t="str">
        <f t="shared" si="37"/>
        <v>4月第4周--周3</v>
      </c>
      <c r="F1164" s="92" t="s">
        <v>27</v>
      </c>
      <c r="G1164" s="92" t="s">
        <v>104</v>
      </c>
      <c r="H1164" s="92" t="str">
        <f>_xlfn.XLOOKUP(O1164,匹配表1065!T:T,匹配表1065!W:W)</f>
        <v>东营市</v>
      </c>
      <c r="I1164" s="89" t="str">
        <f>_xlfn.XLOOKUP(O1164,匹配表1065!T:T,匹配表1065!X:X)</f>
        <v>PME2028</v>
      </c>
      <c r="J1164" s="89" t="s">
        <v>121</v>
      </c>
      <c r="K1164" s="89" cm="1">
        <f ca="1" t="array" ref="K1164:L1164">_xlfn.XLOOKUP(J1164,匹配表1065!Y:Y,匹配表1065!AA:AB)</f>
        <v>26</v>
      </c>
      <c r="L1164" s="89" t="str">
        <v>3个月以上</v>
      </c>
      <c r="M1164" s="92" t="s">
        <v>30</v>
      </c>
      <c r="N1164" s="98">
        <v>1</v>
      </c>
      <c r="O1164" s="93" t="str">
        <f>_xlfn.XLOOKUP(P1164,匹配表1065!U:U,匹配表1065!T:T)</f>
        <v>HO00001421</v>
      </c>
      <c r="P1164" s="89" t="s">
        <v>122</v>
      </c>
      <c r="Q1164" s="89" t="s">
        <v>600</v>
      </c>
      <c r="R1164" s="89" t="str">
        <f>_xlfn.XLOOKUP(Q1164,匹配表1065!L:L,匹配表1065!O:O)</f>
        <v>B</v>
      </c>
      <c r="S1164" s="93" t="str">
        <f>IFERROR(_xlfn.XLOOKUP(Q1164,匹配表1065!AI:AI,匹配表1065!AJ:AJ),"绿标")</f>
        <v>绿标</v>
      </c>
      <c r="T1164" s="93" t="str" cm="1">
        <f t="array" ref="T1164:U1164">_xlfn.XLOOKUP(Q1164,匹配表1065!L:L,匹配表1065!M:N)</f>
        <v>脑血管</v>
      </c>
      <c r="U1164" s="94" t="str">
        <v>神经内科</v>
      </c>
      <c r="V1164" s="95" t="s">
        <v>58</v>
      </c>
      <c r="W1164" s="93">
        <f>_xlfn.XLOOKUP(M1164,匹配表1065!D:D,匹配表1065!F:F)*N1164</f>
        <v>12</v>
      </c>
    </row>
    <row r="1165" customHeight="1" spans="1:23">
      <c r="A1165" s="89" t="s">
        <v>25</v>
      </c>
      <c r="B1165" s="90">
        <v>46134</v>
      </c>
      <c r="C1165" s="91" t="str">
        <f t="shared" si="36"/>
        <v>4月第4周</v>
      </c>
      <c r="D1165" s="89" t="s">
        <v>557</v>
      </c>
      <c r="E1165" s="89" t="str">
        <f t="shared" si="37"/>
        <v>4月第4周--周3</v>
      </c>
      <c r="F1165" s="92" t="s">
        <v>27</v>
      </c>
      <c r="G1165" s="89" t="s">
        <v>63</v>
      </c>
      <c r="H1165" s="92" t="str">
        <f>_xlfn.XLOOKUP(O1165,匹配表1065!T:T,匹配表1065!W:W)</f>
        <v>南京市</v>
      </c>
      <c r="I1165" s="89" t="str">
        <f>_xlfn.XLOOKUP(O1165,匹配表1065!T:T,匹配表1065!X:X)</f>
        <v>PME2001</v>
      </c>
      <c r="J1165" s="89" t="s">
        <v>64</v>
      </c>
      <c r="K1165" s="89" cm="1">
        <f ca="1" t="array" ref="K1165:L1165">_xlfn.XLOOKUP(J1165,匹配表1065!Y:Y,匹配表1065!AA:AB)</f>
        <v>31</v>
      </c>
      <c r="L1165" s="89" t="str">
        <v>3个月以上</v>
      </c>
      <c r="M1165" s="92" t="s">
        <v>30</v>
      </c>
      <c r="N1165" s="98">
        <v>1</v>
      </c>
      <c r="O1165" s="93" t="str">
        <f>_xlfn.XLOOKUP(P1165,匹配表1065!U:U,匹配表1065!T:T)</f>
        <v>HO00000958</v>
      </c>
      <c r="P1165" s="89" t="s">
        <v>65</v>
      </c>
      <c r="Q1165" s="89" t="s">
        <v>69</v>
      </c>
      <c r="R1165" s="89" t="str">
        <f>_xlfn.XLOOKUP(Q1165,匹配表1065!L:L,匹配表1065!O:O)</f>
        <v>C</v>
      </c>
      <c r="S1165" s="93" t="str">
        <f>IFERROR(_xlfn.XLOOKUP(Q1165,匹配表1065!AI:AI,匹配表1065!AJ:AJ),"绿标")</f>
        <v>绿标</v>
      </c>
      <c r="T1165" s="93" t="str" cm="1">
        <f t="array" ref="T1165:U1165">_xlfn.XLOOKUP(Q1165,匹配表1065!L:L,匹配表1065!M:N)</f>
        <v>眩晕</v>
      </c>
      <c r="U1165" s="94" t="str">
        <v>耳鼻喉科</v>
      </c>
      <c r="V1165" s="95" t="s">
        <v>70</v>
      </c>
      <c r="W1165" s="93">
        <f>_xlfn.XLOOKUP(M1165,匹配表1065!D:D,匹配表1065!F:F)*N1165</f>
        <v>12</v>
      </c>
    </row>
    <row r="1166" customHeight="1" spans="1:23">
      <c r="A1166" s="89" t="s">
        <v>25</v>
      </c>
      <c r="B1166" s="90">
        <v>46134</v>
      </c>
      <c r="C1166" s="91" t="str">
        <f t="shared" si="36"/>
        <v>4月第4周</v>
      </c>
      <c r="D1166" s="89" t="s">
        <v>557</v>
      </c>
      <c r="E1166" s="89" t="str">
        <f t="shared" si="37"/>
        <v>4月第4周--周3</v>
      </c>
      <c r="F1166" s="92" t="s">
        <v>27</v>
      </c>
      <c r="G1166" s="89" t="s">
        <v>63</v>
      </c>
      <c r="H1166" s="92" t="str">
        <f>_xlfn.XLOOKUP(O1166,匹配表1065!T:T,匹配表1065!W:W)</f>
        <v>南京市</v>
      </c>
      <c r="I1166" s="89" t="str">
        <f>_xlfn.XLOOKUP(O1166,匹配表1065!T:T,匹配表1065!X:X)</f>
        <v>PME2001</v>
      </c>
      <c r="J1166" s="89" t="s">
        <v>64</v>
      </c>
      <c r="K1166" s="89" cm="1">
        <f ca="1" t="array" ref="K1166:L1166">_xlfn.XLOOKUP(J1166,匹配表1065!Y:Y,匹配表1065!AA:AB)</f>
        <v>31</v>
      </c>
      <c r="L1166" s="89" t="str">
        <v>3个月以上</v>
      </c>
      <c r="M1166" s="92" t="s">
        <v>30</v>
      </c>
      <c r="N1166" s="98">
        <v>1</v>
      </c>
      <c r="O1166" s="93" t="str">
        <f>_xlfn.XLOOKUP(P1166,匹配表1065!U:U,匹配表1065!T:T)</f>
        <v>HO00000958</v>
      </c>
      <c r="P1166" s="89" t="s">
        <v>65</v>
      </c>
      <c r="Q1166" s="89" t="s">
        <v>68</v>
      </c>
      <c r="R1166" s="89" t="str">
        <f>_xlfn.XLOOKUP(Q1166,匹配表1065!L:L,匹配表1065!O:O)</f>
        <v>A</v>
      </c>
      <c r="S1166" s="93" t="str">
        <f>IFERROR(_xlfn.XLOOKUP(Q1166,匹配表1065!AI:AI,匹配表1065!AJ:AJ),"绿标")</f>
        <v>红标</v>
      </c>
      <c r="T1166" s="93" t="str" cm="1">
        <f t="array" ref="T1166:U1166">_xlfn.XLOOKUP(Q1166,匹配表1065!L:L,匹配表1065!M:N)</f>
        <v>头痛</v>
      </c>
      <c r="U1166" s="94" t="str">
        <v>神经内科</v>
      </c>
      <c r="V1166" s="95" t="s">
        <v>33</v>
      </c>
      <c r="W1166" s="93">
        <f>_xlfn.XLOOKUP(M1166,匹配表1065!D:D,匹配表1065!F:F)*N1166</f>
        <v>12</v>
      </c>
    </row>
    <row r="1167" customHeight="1" spans="1:23">
      <c r="A1167" s="89" t="s">
        <v>25</v>
      </c>
      <c r="B1167" s="90">
        <v>46134</v>
      </c>
      <c r="C1167" s="91" t="str">
        <f t="shared" si="36"/>
        <v>4月第4周</v>
      </c>
      <c r="D1167" s="89" t="s">
        <v>557</v>
      </c>
      <c r="E1167" s="89" t="str">
        <f t="shared" si="37"/>
        <v>4月第4周--周3</v>
      </c>
      <c r="F1167" s="92" t="s">
        <v>27</v>
      </c>
      <c r="G1167" s="89" t="s">
        <v>63</v>
      </c>
      <c r="H1167" s="92" t="str">
        <f>_xlfn.XLOOKUP(O1167,匹配表1065!T:T,匹配表1065!W:W)</f>
        <v>南京市</v>
      </c>
      <c r="I1167" s="89" t="str">
        <f>_xlfn.XLOOKUP(O1167,匹配表1065!T:T,匹配表1065!X:X)</f>
        <v>PME2001</v>
      </c>
      <c r="J1167" s="89" t="s">
        <v>64</v>
      </c>
      <c r="K1167" s="89" cm="1">
        <f ca="1" t="array" ref="K1167:L1167">_xlfn.XLOOKUP(J1167,匹配表1065!Y:Y,匹配表1065!AA:AB)</f>
        <v>31</v>
      </c>
      <c r="L1167" s="89" t="str">
        <v>3个月以上</v>
      </c>
      <c r="M1167" s="92" t="s">
        <v>30</v>
      </c>
      <c r="N1167" s="98">
        <v>1</v>
      </c>
      <c r="O1167" s="93" t="str">
        <f>_xlfn.XLOOKUP(P1167,匹配表1065!U:U,匹配表1065!T:T)</f>
        <v>HO00000958</v>
      </c>
      <c r="P1167" s="89" t="s">
        <v>65</v>
      </c>
      <c r="Q1167" s="89" t="s">
        <v>66</v>
      </c>
      <c r="R1167" s="89" t="str">
        <f>_xlfn.XLOOKUP(Q1167,匹配表1065!L:L,匹配表1065!O:O)</f>
        <v>A</v>
      </c>
      <c r="S1167" s="93" t="str">
        <f>IFERROR(_xlfn.XLOOKUP(Q1167,匹配表1065!AI:AI,匹配表1065!AJ:AJ),"绿标")</f>
        <v>红标</v>
      </c>
      <c r="T1167" s="93" t="str" cm="1">
        <f t="array" ref="T1167:U1167">_xlfn.XLOOKUP(Q1167,匹配表1065!L:L,匹配表1065!M:N)</f>
        <v>头痛</v>
      </c>
      <c r="U1167" s="94" t="str">
        <v>神经内科</v>
      </c>
      <c r="V1167" s="95" t="s">
        <v>33</v>
      </c>
      <c r="W1167" s="93">
        <f>_xlfn.XLOOKUP(M1167,匹配表1065!D:D,匹配表1065!F:F)*N1167</f>
        <v>12</v>
      </c>
    </row>
    <row r="1168" customHeight="1" spans="1:23">
      <c r="A1168" s="89" t="s">
        <v>25</v>
      </c>
      <c r="B1168" s="90">
        <v>46134</v>
      </c>
      <c r="C1168" s="91" t="str">
        <f t="shared" si="36"/>
        <v>4月第4周</v>
      </c>
      <c r="D1168" s="89" t="s">
        <v>557</v>
      </c>
      <c r="E1168" s="89" t="str">
        <f t="shared" si="37"/>
        <v>4月第4周--周3</v>
      </c>
      <c r="F1168" s="92" t="s">
        <v>27</v>
      </c>
      <c r="G1168" s="89" t="s">
        <v>63</v>
      </c>
      <c r="H1168" s="92" t="str">
        <f>_xlfn.XLOOKUP(O1168,匹配表1065!T:T,匹配表1065!W:W)</f>
        <v>盐城市</v>
      </c>
      <c r="I1168" s="89" t="str">
        <f>_xlfn.XLOOKUP(O1168,匹配表1065!T:T,匹配表1065!X:X)</f>
        <v>PME2042</v>
      </c>
      <c r="J1168" s="89" t="s">
        <v>74</v>
      </c>
      <c r="K1168" s="89" cm="1">
        <f ca="1" t="array" ref="K1168:L1168">_xlfn.XLOOKUP(J1168,匹配表1065!Y:Y,匹配表1065!AA:AB)</f>
        <v>7</v>
      </c>
      <c r="L1168" s="89" t="str">
        <v>3个月以上</v>
      </c>
      <c r="M1168" s="92" t="s">
        <v>30</v>
      </c>
      <c r="N1168" s="98">
        <v>1</v>
      </c>
      <c r="O1168" s="93" t="str">
        <f>_xlfn.XLOOKUP(P1168,匹配表1065!U:U,匹配表1065!T:T)</f>
        <v>HO00016743</v>
      </c>
      <c r="P1168" s="89" t="s">
        <v>510</v>
      </c>
      <c r="Q1168" s="89" t="s">
        <v>511</v>
      </c>
      <c r="R1168" s="89" t="str">
        <f>_xlfn.XLOOKUP(Q1168,匹配表1065!L:L,匹配表1065!O:O)</f>
        <v>A</v>
      </c>
      <c r="S1168" s="93" t="str">
        <f>IFERROR(_xlfn.XLOOKUP(Q1168,匹配表1065!AI:AI,匹配表1065!AJ:AJ),"绿标")</f>
        <v>绿标</v>
      </c>
      <c r="T1168" s="93" t="str" cm="1">
        <f t="array" ref="T1168:U1168">_xlfn.XLOOKUP(Q1168,匹配表1065!L:L,匹配表1065!M:N)</f>
        <v>头痛</v>
      </c>
      <c r="U1168" s="94" t="str">
        <v>神经内科</v>
      </c>
      <c r="V1168" s="95" t="s">
        <v>67</v>
      </c>
      <c r="W1168" s="93">
        <f>_xlfn.XLOOKUP(M1168,匹配表1065!D:D,匹配表1065!F:F)*N1168</f>
        <v>12</v>
      </c>
    </row>
    <row r="1169" customHeight="1" spans="1:23">
      <c r="A1169" s="89" t="s">
        <v>25</v>
      </c>
      <c r="B1169" s="90">
        <v>46134</v>
      </c>
      <c r="C1169" s="91" t="str">
        <f t="shared" si="36"/>
        <v>4月第4周</v>
      </c>
      <c r="D1169" s="89" t="s">
        <v>557</v>
      </c>
      <c r="E1169" s="89" t="str">
        <f t="shared" si="37"/>
        <v>4月第4周--周3</v>
      </c>
      <c r="F1169" s="92" t="s">
        <v>27</v>
      </c>
      <c r="G1169" s="89" t="s">
        <v>63</v>
      </c>
      <c r="H1169" s="92" t="str">
        <f>_xlfn.XLOOKUP(O1169,匹配表1065!T:T,匹配表1065!W:W)</f>
        <v>南京市</v>
      </c>
      <c r="I1169" s="89" t="str">
        <f>_xlfn.XLOOKUP(O1169,匹配表1065!T:T,匹配表1065!X:X)</f>
        <v>PME2001</v>
      </c>
      <c r="J1169" s="89" t="s">
        <v>77</v>
      </c>
      <c r="K1169" s="89" cm="1">
        <f ca="1" t="array" ref="K1169:L1169">_xlfn.XLOOKUP(J1169,匹配表1065!Y:Y,匹配表1065!AA:AB)</f>
        <v>8</v>
      </c>
      <c r="L1169" s="89" t="str">
        <v>3个月以上</v>
      </c>
      <c r="M1169" s="92" t="s">
        <v>30</v>
      </c>
      <c r="N1169" s="98">
        <v>1</v>
      </c>
      <c r="O1169" s="93" t="str">
        <f>_xlfn.XLOOKUP(P1169,匹配表1065!U:U,匹配表1065!T:T)</f>
        <v>HO00000958</v>
      </c>
      <c r="P1169" s="89" t="s">
        <v>65</v>
      </c>
      <c r="Q1169" s="89" t="s">
        <v>78</v>
      </c>
      <c r="R1169" s="89" t="str">
        <f>_xlfn.XLOOKUP(Q1169,匹配表1065!L:L,匹配表1065!O:O)</f>
        <v>C</v>
      </c>
      <c r="S1169" s="93" t="str">
        <f>IFERROR(_xlfn.XLOOKUP(Q1169,匹配表1065!AI:AI,匹配表1065!AJ:AJ),"绿标")</f>
        <v>绿标</v>
      </c>
      <c r="T1169" s="93" t="str" cm="1">
        <f t="array" ref="T1169:U1169">_xlfn.XLOOKUP(Q1169,匹配表1065!L:L,匹配表1065!M:N)</f>
        <v>眩晕</v>
      </c>
      <c r="U1169" s="94" t="str">
        <v>神经内科</v>
      </c>
      <c r="V1169" s="95" t="s">
        <v>33</v>
      </c>
      <c r="W1169" s="93">
        <f>_xlfn.XLOOKUP(M1169,匹配表1065!D:D,匹配表1065!F:F)*N1169</f>
        <v>12</v>
      </c>
    </row>
    <row r="1170" customHeight="1" spans="1:23">
      <c r="A1170" s="89" t="s">
        <v>25</v>
      </c>
      <c r="B1170" s="90">
        <v>46134</v>
      </c>
      <c r="C1170" s="91" t="str">
        <f t="shared" si="36"/>
        <v>4月第4周</v>
      </c>
      <c r="D1170" s="89" t="s">
        <v>557</v>
      </c>
      <c r="E1170" s="89" t="str">
        <f t="shared" si="37"/>
        <v>4月第4周--周3</v>
      </c>
      <c r="F1170" s="92" t="s">
        <v>27</v>
      </c>
      <c r="G1170" s="89" t="s">
        <v>63</v>
      </c>
      <c r="H1170" s="92" t="str">
        <f>_xlfn.XLOOKUP(O1170,匹配表1065!T:T,匹配表1065!W:W)</f>
        <v>淮安市</v>
      </c>
      <c r="I1170" s="89" t="str">
        <f>_xlfn.XLOOKUP(O1170,匹配表1065!T:T,匹配表1065!X:X)</f>
        <v>PME2041</v>
      </c>
      <c r="J1170" s="89" t="s">
        <v>71</v>
      </c>
      <c r="K1170" s="89" cm="1">
        <f ca="1" t="array" ref="K1170:L1170">_xlfn.XLOOKUP(J1170,匹配表1065!Y:Y,匹配表1065!AA:AB)</f>
        <v>5</v>
      </c>
      <c r="L1170" s="89" t="str">
        <v>3个月以上</v>
      </c>
      <c r="M1170" s="92" t="s">
        <v>55</v>
      </c>
      <c r="N1170" s="98">
        <v>1</v>
      </c>
      <c r="O1170" s="93" t="str">
        <f>_xlfn.XLOOKUP(P1170,匹配表1065!U:U,匹配表1065!T:T)</f>
        <v>HO00000992</v>
      </c>
      <c r="P1170" s="89" t="s">
        <v>72</v>
      </c>
      <c r="Q1170" s="89" t="s">
        <v>73</v>
      </c>
      <c r="R1170" s="89" t="str">
        <f>_xlfn.XLOOKUP(Q1170,匹配表1065!L:L,匹配表1065!O:O)</f>
        <v>D</v>
      </c>
      <c r="S1170" s="93" t="str">
        <f>IFERROR(_xlfn.XLOOKUP(Q1170,匹配表1065!AI:AI,匹配表1065!AJ:AJ),"绿标")</f>
        <v>绿标</v>
      </c>
      <c r="T1170" s="93" t="str" cm="1">
        <f t="array" ref="T1170:U1170">_xlfn.XLOOKUP(Q1170,匹配表1065!L:L,匹配表1065!M:N)</f>
        <v>眩晕</v>
      </c>
      <c r="U1170" s="94" t="str">
        <v>神经内科</v>
      </c>
      <c r="V1170" s="95" t="s">
        <v>67</v>
      </c>
      <c r="W1170" s="93">
        <f>_xlfn.XLOOKUP(M1170,匹配表1065!D:D,匹配表1065!F:F)*N1170</f>
        <v>8</v>
      </c>
    </row>
    <row r="1171" customHeight="1" spans="1:23">
      <c r="A1171" s="89" t="s">
        <v>25</v>
      </c>
      <c r="B1171" s="90">
        <v>46134</v>
      </c>
      <c r="C1171" s="91" t="str">
        <f t="shared" si="36"/>
        <v>4月第4周</v>
      </c>
      <c r="D1171" s="89" t="s">
        <v>557</v>
      </c>
      <c r="E1171" s="89" t="str">
        <f t="shared" si="37"/>
        <v>4月第4周--周3</v>
      </c>
      <c r="F1171" s="92" t="s">
        <v>27</v>
      </c>
      <c r="G1171" s="89" t="s">
        <v>63</v>
      </c>
      <c r="H1171" s="92" t="str">
        <f>_xlfn.XLOOKUP(O1171,匹配表1065!T:T,匹配表1065!W:W)</f>
        <v>南京市</v>
      </c>
      <c r="I1171" s="89" t="str">
        <f>_xlfn.XLOOKUP(O1171,匹配表1065!T:T,匹配表1065!X:X)</f>
        <v>PME2002</v>
      </c>
      <c r="J1171" s="89" t="s">
        <v>410</v>
      </c>
      <c r="K1171" s="89" cm="1">
        <f ca="1" t="array" ref="K1171:L1171">_xlfn.XLOOKUP(J1171,匹配表1065!Y:Y,匹配表1065!AA:AB)</f>
        <v>1</v>
      </c>
      <c r="L1171" s="89" t="str">
        <v>3个月以内</v>
      </c>
      <c r="M1171" s="92" t="s">
        <v>55</v>
      </c>
      <c r="N1171" s="98">
        <v>1</v>
      </c>
      <c r="O1171" s="93" t="str">
        <f>_xlfn.XLOOKUP(P1171,匹配表1065!U:U,匹配表1065!T:T)</f>
        <v>HO00000964</v>
      </c>
      <c r="P1171" s="89" t="s">
        <v>90</v>
      </c>
      <c r="Q1171" s="89" t="s">
        <v>211</v>
      </c>
      <c r="R1171" s="89" t="str">
        <f>_xlfn.XLOOKUP(Q1171,匹配表1065!L:L,匹配表1065!O:O)</f>
        <v>D</v>
      </c>
      <c r="S1171" s="93" t="str">
        <f>IFERROR(_xlfn.XLOOKUP(Q1171,匹配表1065!AI:AI,匹配表1065!AJ:AJ),"绿标")</f>
        <v>绿标</v>
      </c>
      <c r="T1171" s="93" t="str" cm="1">
        <f t="array" ref="T1171:U1171">_xlfn.XLOOKUP(Q1171,匹配表1065!L:L,匹配表1065!M:N)</f>
        <v>头痛</v>
      </c>
      <c r="U1171" s="94" t="str">
        <v>神经内科</v>
      </c>
      <c r="V1171" s="95" t="s">
        <v>33</v>
      </c>
      <c r="W1171" s="93">
        <f>_xlfn.XLOOKUP(M1171,匹配表1065!D:D,匹配表1065!F:F)*N1171</f>
        <v>8</v>
      </c>
    </row>
    <row r="1172" customHeight="1" spans="1:23">
      <c r="A1172" s="89" t="s">
        <v>25</v>
      </c>
      <c r="B1172" s="90">
        <v>46134</v>
      </c>
      <c r="C1172" s="91" t="str">
        <f t="shared" si="36"/>
        <v>4月第4周</v>
      </c>
      <c r="D1172" s="89" t="s">
        <v>557</v>
      </c>
      <c r="E1172" s="89" t="str">
        <f t="shared" si="37"/>
        <v>4月第4周--周3</v>
      </c>
      <c r="F1172" s="92" t="s">
        <v>27</v>
      </c>
      <c r="G1172" s="89" t="s">
        <v>63</v>
      </c>
      <c r="H1172" s="92" t="str">
        <f>_xlfn.XLOOKUP(O1172,匹配表1065!T:T,匹配表1065!W:W)</f>
        <v>南京市</v>
      </c>
      <c r="I1172" s="89" t="str">
        <f>_xlfn.XLOOKUP(O1172,匹配表1065!T:T,匹配表1065!X:X)</f>
        <v>PME2002</v>
      </c>
      <c r="J1172" s="89" t="s">
        <v>410</v>
      </c>
      <c r="K1172" s="89" cm="1">
        <f ca="1" t="array" ref="K1172:L1172">_xlfn.XLOOKUP(J1172,匹配表1065!Y:Y,匹配表1065!AA:AB)</f>
        <v>1</v>
      </c>
      <c r="L1172" s="89" t="str">
        <v>3个月以内</v>
      </c>
      <c r="M1172" s="92" t="s">
        <v>55</v>
      </c>
      <c r="N1172" s="98">
        <v>1</v>
      </c>
      <c r="O1172" s="93" t="str">
        <f>_xlfn.XLOOKUP(P1172,匹配表1065!U:U,匹配表1065!T:T)</f>
        <v>HO00000964</v>
      </c>
      <c r="P1172" s="89" t="s">
        <v>90</v>
      </c>
      <c r="Q1172" s="89" t="s">
        <v>213</v>
      </c>
      <c r="R1172" s="89" t="str">
        <f>_xlfn.XLOOKUP(Q1172,匹配表1065!L:L,匹配表1065!O:O)</f>
        <v>A</v>
      </c>
      <c r="S1172" s="93" t="str">
        <f>IFERROR(_xlfn.XLOOKUP(Q1172,匹配表1065!AI:AI,匹配表1065!AJ:AJ),"绿标")</f>
        <v>红标</v>
      </c>
      <c r="T1172" s="93" t="str" cm="1">
        <f t="array" ref="T1172:U1172">_xlfn.XLOOKUP(Q1172,匹配表1065!L:L,匹配表1065!M:N)</f>
        <v>头痛</v>
      </c>
      <c r="U1172" s="94" t="str">
        <v>神经内科</v>
      </c>
      <c r="V1172" s="95" t="s">
        <v>67</v>
      </c>
      <c r="W1172" s="93">
        <f>_xlfn.XLOOKUP(M1172,匹配表1065!D:D,匹配表1065!F:F)*N1172</f>
        <v>8</v>
      </c>
    </row>
    <row r="1173" customHeight="1" spans="1:23">
      <c r="A1173" s="89" t="s">
        <v>25</v>
      </c>
      <c r="B1173" s="90">
        <v>46134</v>
      </c>
      <c r="C1173" s="91" t="str">
        <f t="shared" si="36"/>
        <v>4月第4周</v>
      </c>
      <c r="D1173" s="89" t="s">
        <v>557</v>
      </c>
      <c r="E1173" s="89" t="str">
        <f t="shared" si="37"/>
        <v>4月第4周--周3</v>
      </c>
      <c r="F1173" s="92" t="s">
        <v>27</v>
      </c>
      <c r="G1173" s="89" t="s">
        <v>63</v>
      </c>
      <c r="H1173" s="92" t="str">
        <f>_xlfn.XLOOKUP(O1173,匹配表1065!T:T,匹配表1065!W:W)</f>
        <v>南京市</v>
      </c>
      <c r="I1173" s="89" t="str">
        <f>_xlfn.XLOOKUP(O1173,匹配表1065!T:T,匹配表1065!X:X)</f>
        <v>PME2002</v>
      </c>
      <c r="J1173" s="89" t="s">
        <v>84</v>
      </c>
      <c r="K1173" s="89" cm="1">
        <f ca="1" t="array" ref="K1173:L1173">_xlfn.XLOOKUP(J1173,匹配表1065!Y:Y,匹配表1065!AA:AB)</f>
        <v>31</v>
      </c>
      <c r="L1173" s="89" t="str">
        <v>3个月以上</v>
      </c>
      <c r="M1173" s="92" t="s">
        <v>30</v>
      </c>
      <c r="N1173" s="98">
        <v>1</v>
      </c>
      <c r="O1173" s="93" t="str">
        <f>_xlfn.XLOOKUP(P1173,匹配表1065!U:U,匹配表1065!T:T)</f>
        <v>HO00000964</v>
      </c>
      <c r="P1173" s="89" t="s">
        <v>90</v>
      </c>
      <c r="Q1173" s="89" t="s">
        <v>281</v>
      </c>
      <c r="R1173" s="89" t="str">
        <f>_xlfn.XLOOKUP(Q1173,匹配表1065!L:L,匹配表1065!O:O)</f>
        <v>A</v>
      </c>
      <c r="S1173" s="93" t="str">
        <f>IFERROR(_xlfn.XLOOKUP(Q1173,匹配表1065!AI:AI,匹配表1065!AJ:AJ),"绿标")</f>
        <v>红标</v>
      </c>
      <c r="T1173" s="93" t="str" cm="1">
        <f t="array" ref="T1173:U1173">_xlfn.XLOOKUP(Q1173,匹配表1065!L:L,匹配表1065!M:N)</f>
        <v>头痛</v>
      </c>
      <c r="U1173" s="94" t="str">
        <v>神经内科</v>
      </c>
      <c r="V1173" s="95" t="s">
        <v>67</v>
      </c>
      <c r="W1173" s="93">
        <f>_xlfn.XLOOKUP(M1173,匹配表1065!D:D,匹配表1065!F:F)*N1173</f>
        <v>12</v>
      </c>
    </row>
    <row r="1174" customHeight="1" spans="1:23">
      <c r="A1174" s="89" t="s">
        <v>25</v>
      </c>
      <c r="B1174" s="90">
        <v>46134</v>
      </c>
      <c r="C1174" s="91" t="str">
        <f t="shared" si="36"/>
        <v>4月第4周</v>
      </c>
      <c r="D1174" s="89" t="s">
        <v>557</v>
      </c>
      <c r="E1174" s="89" t="str">
        <f t="shared" si="37"/>
        <v>4月第4周--周3</v>
      </c>
      <c r="F1174" s="92" t="s">
        <v>27</v>
      </c>
      <c r="G1174" s="89" t="s">
        <v>63</v>
      </c>
      <c r="H1174" s="92" t="str">
        <f>_xlfn.XLOOKUP(O1174,匹配表1065!T:T,匹配表1065!W:W)</f>
        <v>南京市</v>
      </c>
      <c r="I1174" s="89" t="str">
        <f>_xlfn.XLOOKUP(O1174,匹配表1065!T:T,匹配表1065!X:X)</f>
        <v>PME2002</v>
      </c>
      <c r="J1174" s="89" t="s">
        <v>84</v>
      </c>
      <c r="K1174" s="89" cm="1">
        <f ca="1" t="array" ref="K1174:L1174">_xlfn.XLOOKUP(J1174,匹配表1065!Y:Y,匹配表1065!AA:AB)</f>
        <v>31</v>
      </c>
      <c r="L1174" s="89" t="str">
        <v>3个月以上</v>
      </c>
      <c r="M1174" s="92" t="s">
        <v>30</v>
      </c>
      <c r="N1174" s="98">
        <v>1</v>
      </c>
      <c r="O1174" s="93" t="str">
        <f>_xlfn.XLOOKUP(P1174,匹配表1065!U:U,匹配表1065!T:T)</f>
        <v>HO00039936</v>
      </c>
      <c r="P1174" s="89" t="s">
        <v>87</v>
      </c>
      <c r="Q1174" s="89" t="s">
        <v>88</v>
      </c>
      <c r="R1174" s="89" t="str">
        <f>_xlfn.XLOOKUP(Q1174,匹配表1065!L:L,匹配表1065!O:O)</f>
        <v>C</v>
      </c>
      <c r="S1174" s="93" t="str">
        <f>IFERROR(_xlfn.XLOOKUP(Q1174,匹配表1065!AI:AI,匹配表1065!AJ:AJ),"绿标")</f>
        <v>黑标</v>
      </c>
      <c r="T1174" s="93" t="str" cm="1">
        <f t="array" ref="T1174:U1174">_xlfn.XLOOKUP(Q1174,匹配表1065!L:L,匹配表1065!M:N)</f>
        <v>眩晕</v>
      </c>
      <c r="U1174" s="94" t="str">
        <v>耳鼻喉科</v>
      </c>
      <c r="V1174" s="95" t="s">
        <v>70</v>
      </c>
      <c r="W1174" s="93">
        <f>_xlfn.XLOOKUP(M1174,匹配表1065!D:D,匹配表1065!F:F)*N1174</f>
        <v>12</v>
      </c>
    </row>
    <row r="1175" customHeight="1" spans="1:23">
      <c r="A1175" s="89" t="s">
        <v>25</v>
      </c>
      <c r="B1175" s="90">
        <v>46134</v>
      </c>
      <c r="C1175" s="91" t="str">
        <f t="shared" si="36"/>
        <v>4月第4周</v>
      </c>
      <c r="D1175" s="89" t="s">
        <v>557</v>
      </c>
      <c r="E1175" s="89" t="str">
        <f t="shared" si="37"/>
        <v>4月第4周--周3</v>
      </c>
      <c r="F1175" s="92" t="s">
        <v>27</v>
      </c>
      <c r="G1175" s="89" t="s">
        <v>63</v>
      </c>
      <c r="H1175" s="92" t="str">
        <f>_xlfn.XLOOKUP(O1175,匹配表1065!T:T,匹配表1065!W:W)</f>
        <v>南京市</v>
      </c>
      <c r="I1175" s="89" t="str">
        <f>_xlfn.XLOOKUP(O1175,匹配表1065!T:T,匹配表1065!X:X)</f>
        <v>PME2002</v>
      </c>
      <c r="J1175" s="89" t="s">
        <v>84</v>
      </c>
      <c r="K1175" s="89" cm="1">
        <f ca="1" t="array" ref="K1175:L1175">_xlfn.XLOOKUP(J1175,匹配表1065!Y:Y,匹配表1065!AA:AB)</f>
        <v>31</v>
      </c>
      <c r="L1175" s="89" t="str">
        <v>3个月以上</v>
      </c>
      <c r="M1175" s="92" t="s">
        <v>35</v>
      </c>
      <c r="N1175" s="98">
        <v>1</v>
      </c>
      <c r="O1175" s="93" t="str">
        <f>_xlfn.XLOOKUP(P1175,匹配表1065!U:U,匹配表1065!T:T)</f>
        <v>HO00000964</v>
      </c>
      <c r="P1175" s="89" t="s">
        <v>90</v>
      </c>
      <c r="Q1175" s="89" t="s">
        <v>283</v>
      </c>
      <c r="R1175" s="89" t="str">
        <f>_xlfn.XLOOKUP(Q1175,匹配表1065!L:L,匹配表1065!O:O)</f>
        <v>D</v>
      </c>
      <c r="S1175" s="93" t="str">
        <f>IFERROR(_xlfn.XLOOKUP(Q1175,匹配表1065!AI:AI,匹配表1065!AJ:AJ),"绿标")</f>
        <v>红标</v>
      </c>
      <c r="T1175" s="93" t="str" cm="1">
        <f t="array" ref="T1175:U1175">_xlfn.XLOOKUP(Q1175,匹配表1065!L:L,匹配表1065!M:N)</f>
        <v>疼痛</v>
      </c>
      <c r="U1175" s="94" t="str">
        <v>疼痛科</v>
      </c>
      <c r="V1175" s="95" t="s">
        <v>58</v>
      </c>
      <c r="W1175" s="93">
        <f>_xlfn.XLOOKUP(M1175,匹配表1065!D:D,匹配表1065!F:F)*N1175</f>
        <v>4</v>
      </c>
    </row>
    <row r="1176" customHeight="1" spans="1:23">
      <c r="A1176" s="89" t="s">
        <v>25</v>
      </c>
      <c r="B1176" s="90">
        <v>46134</v>
      </c>
      <c r="C1176" s="91" t="str">
        <f t="shared" si="36"/>
        <v>4月第4周</v>
      </c>
      <c r="D1176" s="89" t="s">
        <v>557</v>
      </c>
      <c r="E1176" s="89" t="str">
        <f t="shared" si="37"/>
        <v>4月第4周--周3</v>
      </c>
      <c r="F1176" s="92" t="s">
        <v>27</v>
      </c>
      <c r="G1176" s="89" t="s">
        <v>63</v>
      </c>
      <c r="H1176" s="92" t="str">
        <f>_xlfn.XLOOKUP(O1176,匹配表1065!T:T,匹配表1065!W:W)</f>
        <v>徐州市</v>
      </c>
      <c r="I1176" s="89" t="str">
        <f>_xlfn.XLOOKUP(O1176,匹配表1065!T:T,匹配表1065!X:X)</f>
        <v>PME2008</v>
      </c>
      <c r="J1176" s="89" t="s">
        <v>81</v>
      </c>
      <c r="K1176" s="89" cm="1">
        <f ca="1" t="array" ref="K1176:L1176">_xlfn.XLOOKUP(J1176,匹配表1065!Y:Y,匹配表1065!AA:AB)</f>
        <v>19</v>
      </c>
      <c r="L1176" s="89" t="str">
        <v>3个月以上</v>
      </c>
      <c r="M1176" s="92" t="s">
        <v>30</v>
      </c>
      <c r="N1176" s="98">
        <v>1</v>
      </c>
      <c r="O1176" s="93" t="str">
        <f>_xlfn.XLOOKUP(P1176,匹配表1065!U:U,匹配表1065!T:T)</f>
        <v>HO00000989</v>
      </c>
      <c r="P1176" s="89" t="s">
        <v>214</v>
      </c>
      <c r="Q1176" s="89" t="s">
        <v>401</v>
      </c>
      <c r="R1176" s="89" t="str">
        <f>_xlfn.XLOOKUP(Q1176,匹配表1065!L:L,匹配表1065!O:O)</f>
        <v>C</v>
      </c>
      <c r="S1176" s="93" t="str">
        <f>IFERROR(_xlfn.XLOOKUP(Q1176,匹配表1065!AI:AI,匹配表1065!AJ:AJ),"绿标")</f>
        <v>绿标</v>
      </c>
      <c r="T1176" s="93" t="str" cm="1">
        <f t="array" ref="T1176:U1176">_xlfn.XLOOKUP(Q1176,匹配表1065!L:L,匹配表1065!M:N)</f>
        <v>眩晕</v>
      </c>
      <c r="U1176" s="94" t="str">
        <v>耳鼻喉科</v>
      </c>
      <c r="V1176" s="95" t="s">
        <v>33</v>
      </c>
      <c r="W1176" s="93">
        <f>_xlfn.XLOOKUP(M1176,匹配表1065!D:D,匹配表1065!F:F)*N1176</f>
        <v>12</v>
      </c>
    </row>
    <row r="1177" customHeight="1" spans="1:23">
      <c r="A1177" s="89" t="s">
        <v>25</v>
      </c>
      <c r="B1177" s="90">
        <v>46135</v>
      </c>
      <c r="C1177" s="91" t="str">
        <f t="shared" si="36"/>
        <v>4月第4周</v>
      </c>
      <c r="D1177" s="89" t="s">
        <v>557</v>
      </c>
      <c r="E1177" s="89" t="str">
        <f t="shared" si="37"/>
        <v>4月第4周--周4</v>
      </c>
      <c r="F1177" s="92" t="s">
        <v>27</v>
      </c>
      <c r="G1177" s="92" t="s">
        <v>104</v>
      </c>
      <c r="H1177" s="92" t="str">
        <f>_xlfn.XLOOKUP(O1177,匹配表1065!T:T,匹配表1065!W:W)</f>
        <v>济南市</v>
      </c>
      <c r="I1177" s="89" t="str">
        <f>_xlfn.XLOOKUP(O1177,匹配表1065!T:T,匹配表1065!X:X)</f>
        <v>PME2024</v>
      </c>
      <c r="J1177" s="89" t="s">
        <v>125</v>
      </c>
      <c r="K1177" s="89" cm="1">
        <f ca="1" t="array" ref="K1177:L1177">_xlfn.XLOOKUP(J1177,匹配表1065!Y:Y,匹配表1065!AA:AB)</f>
        <v>9</v>
      </c>
      <c r="L1177" s="89" t="str">
        <v>3个月以上</v>
      </c>
      <c r="M1177" s="92" t="s">
        <v>30</v>
      </c>
      <c r="N1177" s="98">
        <v>1</v>
      </c>
      <c r="O1177" s="93" t="str">
        <f>_xlfn.XLOOKUP(P1177,匹配表1065!U:U,匹配表1065!T:T)</f>
        <v>HO00001404</v>
      </c>
      <c r="P1177" s="89" t="s">
        <v>126</v>
      </c>
      <c r="Q1177" s="92" t="s">
        <v>127</v>
      </c>
      <c r="R1177" s="89" t="str">
        <f>_xlfn.XLOOKUP(Q1177,匹配表1065!L:L,匹配表1065!O:O)</f>
        <v>A</v>
      </c>
      <c r="S1177" s="93" t="str">
        <f>IFERROR(_xlfn.XLOOKUP(Q1177,匹配表1065!AI:AI,匹配表1065!AJ:AJ),"绿标")</f>
        <v>红标</v>
      </c>
      <c r="T1177" s="93" t="str" cm="1">
        <f t="array" ref="T1177:U1177">_xlfn.XLOOKUP(Q1177,匹配表1065!L:L,匹配表1065!M:N)</f>
        <v>头痛</v>
      </c>
      <c r="U1177" s="94" t="str">
        <v>神经内科</v>
      </c>
      <c r="V1177" s="95" t="s">
        <v>33</v>
      </c>
      <c r="W1177" s="93">
        <f>_xlfn.XLOOKUP(M1177,匹配表1065!D:D,匹配表1065!F:F)*N1177</f>
        <v>12</v>
      </c>
    </row>
    <row r="1178" customHeight="1" spans="1:23">
      <c r="A1178" s="89" t="s">
        <v>25</v>
      </c>
      <c r="B1178" s="90">
        <v>46135</v>
      </c>
      <c r="C1178" s="91" t="str">
        <f t="shared" si="36"/>
        <v>4月第4周</v>
      </c>
      <c r="D1178" s="89" t="s">
        <v>557</v>
      </c>
      <c r="E1178" s="89" t="str">
        <f t="shared" si="37"/>
        <v>4月第4周--周4</v>
      </c>
      <c r="F1178" s="92" t="s">
        <v>27</v>
      </c>
      <c r="G1178" s="92" t="s">
        <v>104</v>
      </c>
      <c r="H1178" s="92" t="str">
        <f>_xlfn.XLOOKUP(O1178,匹配表1065!T:T,匹配表1065!W:W)</f>
        <v>济南市</v>
      </c>
      <c r="I1178" s="89" t="str">
        <f>_xlfn.XLOOKUP(O1178,匹配表1065!T:T,匹配表1065!X:X)</f>
        <v>PME2024</v>
      </c>
      <c r="J1178" s="89" t="s">
        <v>125</v>
      </c>
      <c r="K1178" s="89" cm="1">
        <f ca="1" t="array" ref="K1178:L1178">_xlfn.XLOOKUP(J1178,匹配表1065!Y:Y,匹配表1065!AA:AB)</f>
        <v>9</v>
      </c>
      <c r="L1178" s="89" t="str">
        <v>3个月以上</v>
      </c>
      <c r="M1178" s="92" t="s">
        <v>35</v>
      </c>
      <c r="N1178" s="98">
        <v>1</v>
      </c>
      <c r="O1178" s="93" t="str">
        <f>_xlfn.XLOOKUP(P1178,匹配表1065!U:U,匹配表1065!T:T)</f>
        <v>HO00001404</v>
      </c>
      <c r="P1178" s="89" t="s">
        <v>126</v>
      </c>
      <c r="Q1178" s="92" t="s">
        <v>235</v>
      </c>
      <c r="R1178" s="89" t="str">
        <f>_xlfn.XLOOKUP(Q1178,匹配表1065!L:L,匹配表1065!O:O)</f>
        <v>B</v>
      </c>
      <c r="S1178" s="93" t="str">
        <f>IFERROR(_xlfn.XLOOKUP(Q1178,匹配表1065!AI:AI,匹配表1065!AJ:AJ),"绿标")</f>
        <v>绿标</v>
      </c>
      <c r="T1178" s="93" t="str" cm="1">
        <f t="array" ref="T1178:U1178">_xlfn.XLOOKUP(Q1178,匹配表1065!L:L,匹配表1065!M:N)</f>
        <v>脑血管</v>
      </c>
      <c r="U1178" s="94" t="str">
        <v>神经内科</v>
      </c>
      <c r="V1178" s="95" t="s">
        <v>58</v>
      </c>
      <c r="W1178" s="93">
        <f>_xlfn.XLOOKUP(M1178,匹配表1065!D:D,匹配表1065!F:F)*N1178</f>
        <v>4</v>
      </c>
    </row>
    <row r="1179" customHeight="1" spans="1:23">
      <c r="A1179" s="89" t="s">
        <v>25</v>
      </c>
      <c r="B1179" s="90">
        <v>46135</v>
      </c>
      <c r="C1179" s="91" t="str">
        <f t="shared" si="36"/>
        <v>4月第4周</v>
      </c>
      <c r="D1179" s="89" t="s">
        <v>557</v>
      </c>
      <c r="E1179" s="89" t="str">
        <f t="shared" si="37"/>
        <v>4月第4周--周4</v>
      </c>
      <c r="F1179" s="92" t="s">
        <v>27</v>
      </c>
      <c r="G1179" s="92" t="s">
        <v>104</v>
      </c>
      <c r="H1179" s="92" t="str">
        <f>_xlfn.XLOOKUP(O1179,匹配表1065!T:T,匹配表1065!W:W)</f>
        <v>聊城市</v>
      </c>
      <c r="I1179" s="89" t="str">
        <f>_xlfn.XLOOKUP(O1179,匹配表1065!T:T,匹配表1065!X:X)</f>
        <v>PME2046</v>
      </c>
      <c r="J1179" s="89" t="s">
        <v>108</v>
      </c>
      <c r="K1179" s="89" cm="1">
        <f ca="1" t="array" ref="K1179:L1179">_xlfn.XLOOKUP(J1179,匹配表1065!Y:Y,匹配表1065!AA:AB)</f>
        <v>8</v>
      </c>
      <c r="L1179" s="89" t="str">
        <v>3个月以上</v>
      </c>
      <c r="M1179" s="92" t="s">
        <v>30</v>
      </c>
      <c r="N1179" s="98">
        <v>1</v>
      </c>
      <c r="O1179" s="93" t="str">
        <f>_xlfn.XLOOKUP(P1179,匹配表1065!U:U,匹配表1065!T:T)</f>
        <v>HO00001415</v>
      </c>
      <c r="P1179" s="89" t="s">
        <v>109</v>
      </c>
      <c r="Q1179" s="92" t="s">
        <v>601</v>
      </c>
      <c r="R1179" s="89" t="str">
        <f>_xlfn.XLOOKUP(Q1179,匹配表1065!L:L,匹配表1065!O:O)</f>
        <v>B</v>
      </c>
      <c r="S1179" s="93" t="str">
        <f>IFERROR(_xlfn.XLOOKUP(Q1179,匹配表1065!AI:AI,匹配表1065!AJ:AJ),"绿标")</f>
        <v>绿标</v>
      </c>
      <c r="T1179" s="93" t="str" cm="1">
        <f t="array" ref="T1179:U1179">_xlfn.XLOOKUP(Q1179,匹配表1065!L:L,匹配表1065!M:N)</f>
        <v>脑血管</v>
      </c>
      <c r="U1179" s="94" t="str">
        <v>神经内科</v>
      </c>
      <c r="V1179" s="95" t="s">
        <v>33</v>
      </c>
      <c r="W1179" s="93">
        <f>_xlfn.XLOOKUP(M1179,匹配表1065!D:D,匹配表1065!F:F)*N1179</f>
        <v>12</v>
      </c>
    </row>
    <row r="1180" customHeight="1" spans="1:23">
      <c r="A1180" s="89" t="s">
        <v>25</v>
      </c>
      <c r="B1180" s="90">
        <v>46135</v>
      </c>
      <c r="C1180" s="91" t="str">
        <f t="shared" si="36"/>
        <v>4月第4周</v>
      </c>
      <c r="D1180" s="89" t="s">
        <v>557</v>
      </c>
      <c r="E1180" s="89" t="str">
        <f t="shared" si="37"/>
        <v>4月第4周--周4</v>
      </c>
      <c r="F1180" s="92" t="s">
        <v>27</v>
      </c>
      <c r="G1180" s="92" t="s">
        <v>104</v>
      </c>
      <c r="H1180" s="92" t="str">
        <f>_xlfn.XLOOKUP(O1180,匹配表1065!T:T,匹配表1065!W:W)</f>
        <v>济南市</v>
      </c>
      <c r="I1180" s="89" t="str">
        <f>_xlfn.XLOOKUP(O1180,匹配表1065!T:T,匹配表1065!X:X)</f>
        <v>PME2044</v>
      </c>
      <c r="J1180" s="89" t="s">
        <v>105</v>
      </c>
      <c r="K1180" s="89" cm="1">
        <f ca="1" t="array" ref="K1180:L1180">_xlfn.XLOOKUP(J1180,匹配表1065!Y:Y,匹配表1065!AA:AB)</f>
        <v>8</v>
      </c>
      <c r="L1180" s="89" t="str">
        <v>3个月以上</v>
      </c>
      <c r="M1180" s="92" t="s">
        <v>30</v>
      </c>
      <c r="N1180" s="98">
        <v>1</v>
      </c>
      <c r="O1180" s="93" t="str">
        <f>_xlfn.XLOOKUP(P1180,匹配表1065!U:U,匹配表1065!T:T)</f>
        <v>HO00001401</v>
      </c>
      <c r="P1180" s="89" t="s">
        <v>106</v>
      </c>
      <c r="Q1180" s="92" t="s">
        <v>602</v>
      </c>
      <c r="R1180" s="89" t="str">
        <f>_xlfn.XLOOKUP(Q1180,匹配表1065!L:L,匹配表1065!O:O)</f>
        <v>B</v>
      </c>
      <c r="S1180" s="93" t="str">
        <f>IFERROR(_xlfn.XLOOKUP(Q1180,匹配表1065!AI:AI,匹配表1065!AJ:AJ),"绿标")</f>
        <v>黑标</v>
      </c>
      <c r="T1180" s="93" t="str" cm="1">
        <f t="array" ref="T1180:U1180">_xlfn.XLOOKUP(Q1180,匹配表1065!L:L,匹配表1065!M:N)</f>
        <v>脑血管</v>
      </c>
      <c r="U1180" s="94" t="str">
        <v>神经内科</v>
      </c>
      <c r="V1180" s="95" t="s">
        <v>33</v>
      </c>
      <c r="W1180" s="93">
        <f>_xlfn.XLOOKUP(M1180,匹配表1065!D:D,匹配表1065!F:F)*N1180</f>
        <v>12</v>
      </c>
    </row>
    <row r="1181" customHeight="1" spans="1:23">
      <c r="A1181" s="89" t="s">
        <v>25</v>
      </c>
      <c r="B1181" s="90">
        <v>46135</v>
      </c>
      <c r="C1181" s="91" t="str">
        <f t="shared" si="36"/>
        <v>4月第4周</v>
      </c>
      <c r="D1181" s="89" t="s">
        <v>557</v>
      </c>
      <c r="E1181" s="89" t="str">
        <f t="shared" si="37"/>
        <v>4月第4周--周4</v>
      </c>
      <c r="F1181" s="92" t="s">
        <v>27</v>
      </c>
      <c r="G1181" s="92" t="s">
        <v>104</v>
      </c>
      <c r="H1181" s="92" t="str">
        <f>_xlfn.XLOOKUP(O1181,匹配表1065!T:T,匹配表1065!W:W)</f>
        <v>济南市</v>
      </c>
      <c r="I1181" s="89" t="str">
        <f>_xlfn.XLOOKUP(O1181,匹配表1065!T:T,匹配表1065!X:X)</f>
        <v>PME2025</v>
      </c>
      <c r="J1181" s="89" t="s">
        <v>111</v>
      </c>
      <c r="K1181" s="89" cm="1">
        <f ca="1" t="array" ref="K1181:L1181">_xlfn.XLOOKUP(J1181,匹配表1065!Y:Y,匹配表1065!AA:AB)</f>
        <v>30</v>
      </c>
      <c r="L1181" s="89" t="str">
        <v>3个月以上</v>
      </c>
      <c r="M1181" s="92" t="s">
        <v>30</v>
      </c>
      <c r="N1181" s="98">
        <v>1</v>
      </c>
      <c r="O1181" s="93" t="str">
        <f>_xlfn.XLOOKUP(P1181,匹配表1065!U:U,匹配表1065!T:T)</f>
        <v>HO00001400</v>
      </c>
      <c r="P1181" s="89" t="s">
        <v>112</v>
      </c>
      <c r="Q1181" s="92" t="s">
        <v>262</v>
      </c>
      <c r="R1181" s="89" t="str">
        <f>_xlfn.XLOOKUP(Q1181,匹配表1065!L:L,匹配表1065!O:O)</f>
        <v>B</v>
      </c>
      <c r="S1181" s="93" t="str">
        <f>IFERROR(_xlfn.XLOOKUP(Q1181,匹配表1065!AI:AI,匹配表1065!AJ:AJ),"绿标")</f>
        <v>绿标</v>
      </c>
      <c r="T1181" s="93" t="str" cm="1">
        <f t="array" ref="T1181:U1181">_xlfn.XLOOKUP(Q1181,匹配表1065!L:L,匹配表1065!M:N)</f>
        <v>脑血管</v>
      </c>
      <c r="U1181" s="94" t="str">
        <v>神经内科</v>
      </c>
      <c r="V1181" s="95" t="s">
        <v>33</v>
      </c>
      <c r="W1181" s="93">
        <f>_xlfn.XLOOKUP(M1181,匹配表1065!D:D,匹配表1065!F:F)*N1181</f>
        <v>12</v>
      </c>
    </row>
    <row r="1182" customHeight="1" spans="1:23">
      <c r="A1182" s="89" t="s">
        <v>25</v>
      </c>
      <c r="B1182" s="90">
        <v>46135</v>
      </c>
      <c r="C1182" s="91" t="str">
        <f t="shared" si="36"/>
        <v>4月第4周</v>
      </c>
      <c r="D1182" s="89" t="s">
        <v>557</v>
      </c>
      <c r="E1182" s="89" t="str">
        <f t="shared" si="37"/>
        <v>4月第4周--周4</v>
      </c>
      <c r="F1182" s="92" t="s">
        <v>27</v>
      </c>
      <c r="G1182" s="92" t="s">
        <v>104</v>
      </c>
      <c r="H1182" s="92" t="str">
        <f>_xlfn.XLOOKUP(O1182,匹配表1065!T:T,匹配表1065!W:W)</f>
        <v>济南市</v>
      </c>
      <c r="I1182" s="89" t="str">
        <f>_xlfn.XLOOKUP(O1182,匹配表1065!T:T,匹配表1065!X:X)</f>
        <v>PME2025</v>
      </c>
      <c r="J1182" s="89" t="s">
        <v>111</v>
      </c>
      <c r="K1182" s="89" cm="1">
        <f ca="1" t="array" ref="K1182:L1182">_xlfn.XLOOKUP(J1182,匹配表1065!Y:Y,匹配表1065!AA:AB)</f>
        <v>30</v>
      </c>
      <c r="L1182" s="89" t="str">
        <v>3个月以上</v>
      </c>
      <c r="M1182" s="92" t="s">
        <v>55</v>
      </c>
      <c r="N1182" s="98">
        <v>1</v>
      </c>
      <c r="O1182" s="93" t="str">
        <f>_xlfn.XLOOKUP(P1182,匹配表1065!U:U,匹配表1065!T:T)</f>
        <v>HO00001400</v>
      </c>
      <c r="P1182" s="89" t="s">
        <v>112</v>
      </c>
      <c r="Q1182" s="92" t="s">
        <v>492</v>
      </c>
      <c r="R1182" s="89" t="str">
        <f>_xlfn.XLOOKUP(Q1182,匹配表1065!L:L,匹配表1065!O:O)</f>
        <v>B</v>
      </c>
      <c r="S1182" s="93" t="str">
        <f>IFERROR(_xlfn.XLOOKUP(Q1182,匹配表1065!AI:AI,匹配表1065!AJ:AJ),"绿标")</f>
        <v>红标</v>
      </c>
      <c r="T1182" s="93" t="str" cm="1">
        <f t="array" ref="T1182:U1182">_xlfn.XLOOKUP(Q1182,匹配表1065!L:L,匹配表1065!M:N)</f>
        <v>脑血管</v>
      </c>
      <c r="U1182" s="94" t="str">
        <v>神经内科</v>
      </c>
      <c r="V1182" s="95" t="s">
        <v>33</v>
      </c>
      <c r="W1182" s="93">
        <f>_xlfn.XLOOKUP(M1182,匹配表1065!D:D,匹配表1065!F:F)*N1182</f>
        <v>8</v>
      </c>
    </row>
    <row r="1183" customHeight="1" spans="1:23">
      <c r="A1183" s="89" t="s">
        <v>25</v>
      </c>
      <c r="B1183" s="90">
        <v>46135</v>
      </c>
      <c r="C1183" s="91" t="str">
        <f t="shared" si="36"/>
        <v>4月第4周</v>
      </c>
      <c r="D1183" s="89" t="s">
        <v>557</v>
      </c>
      <c r="E1183" s="89" t="str">
        <f t="shared" si="37"/>
        <v>4月第4周--周4</v>
      </c>
      <c r="F1183" s="92" t="s">
        <v>27</v>
      </c>
      <c r="G1183" s="92" t="s">
        <v>104</v>
      </c>
      <c r="H1183" s="92" t="str">
        <f>_xlfn.XLOOKUP(O1183,匹配表1065!T:T,匹配表1065!W:W)</f>
        <v>济南市</v>
      </c>
      <c r="I1183" s="89" t="str">
        <f>_xlfn.XLOOKUP(O1183,匹配表1065!T:T,匹配表1065!X:X)</f>
        <v>PME2025</v>
      </c>
      <c r="J1183" s="89" t="s">
        <v>111</v>
      </c>
      <c r="K1183" s="89" cm="1">
        <f ca="1" t="array" ref="K1183:L1183">_xlfn.XLOOKUP(J1183,匹配表1065!Y:Y,匹配表1065!AA:AB)</f>
        <v>30</v>
      </c>
      <c r="L1183" s="89" t="str">
        <v>3个月以上</v>
      </c>
      <c r="M1183" s="92" t="s">
        <v>55</v>
      </c>
      <c r="N1183" s="98">
        <v>1</v>
      </c>
      <c r="O1183" s="93" t="str">
        <f>_xlfn.XLOOKUP(P1183,匹配表1065!U:U,匹配表1065!T:T)</f>
        <v>HO00001400</v>
      </c>
      <c r="P1183" s="89" t="s">
        <v>112</v>
      </c>
      <c r="Q1183" s="92" t="s">
        <v>603</v>
      </c>
      <c r="R1183" s="89" t="str">
        <f>_xlfn.XLOOKUP(Q1183,匹配表1065!L:L,匹配表1065!O:O)</f>
        <v>B</v>
      </c>
      <c r="S1183" s="93" t="str">
        <f>IFERROR(_xlfn.XLOOKUP(Q1183,匹配表1065!AI:AI,匹配表1065!AJ:AJ),"绿标")</f>
        <v>绿标</v>
      </c>
      <c r="T1183" s="93" t="str" cm="1">
        <f t="array" ref="T1183:U1183">_xlfn.XLOOKUP(Q1183,匹配表1065!L:L,匹配表1065!M:N)</f>
        <v>脑血管</v>
      </c>
      <c r="U1183" s="94" t="str">
        <v>神经内科</v>
      </c>
      <c r="V1183" s="95" t="s">
        <v>33</v>
      </c>
      <c r="W1183" s="93">
        <f>_xlfn.XLOOKUP(M1183,匹配表1065!D:D,匹配表1065!F:F)*N1183</f>
        <v>8</v>
      </c>
    </row>
    <row r="1184" customHeight="1" spans="1:23">
      <c r="A1184" s="89" t="s">
        <v>25</v>
      </c>
      <c r="B1184" s="90">
        <v>46135</v>
      </c>
      <c r="C1184" s="91" t="str">
        <f t="shared" si="36"/>
        <v>4月第4周</v>
      </c>
      <c r="D1184" s="89" t="s">
        <v>557</v>
      </c>
      <c r="E1184" s="89" t="str">
        <f t="shared" si="37"/>
        <v>4月第4周--周4</v>
      </c>
      <c r="F1184" s="92" t="s">
        <v>27</v>
      </c>
      <c r="G1184" s="92" t="s">
        <v>104</v>
      </c>
      <c r="H1184" s="92" t="str">
        <f>_xlfn.XLOOKUP(O1184,匹配表1065!T:T,匹配表1065!W:W)</f>
        <v>济南市</v>
      </c>
      <c r="I1184" s="89" t="str">
        <f>_xlfn.XLOOKUP(O1184,匹配表1065!T:T,匹配表1065!X:X)</f>
        <v>PME2026</v>
      </c>
      <c r="J1184" s="89" t="s">
        <v>116</v>
      </c>
      <c r="K1184" s="89" cm="1">
        <f ca="1" t="array" ref="K1184:L1184">_xlfn.XLOOKUP(J1184,匹配表1065!Y:Y,匹配表1065!AA:AB)</f>
        <v>13</v>
      </c>
      <c r="L1184" s="89" t="str">
        <v>3个月以上</v>
      </c>
      <c r="M1184" s="92" t="s">
        <v>30</v>
      </c>
      <c r="N1184" s="98">
        <v>1</v>
      </c>
      <c r="O1184" s="93" t="str">
        <f>_xlfn.XLOOKUP(P1184,匹配表1065!U:U,匹配表1065!T:T)</f>
        <v>HO00001409</v>
      </c>
      <c r="P1184" s="89" t="s">
        <v>117</v>
      </c>
      <c r="Q1184" s="92" t="s">
        <v>312</v>
      </c>
      <c r="R1184" s="89" t="str">
        <f>_xlfn.XLOOKUP(Q1184,匹配表1065!L:L,匹配表1065!O:O)</f>
        <v>A</v>
      </c>
      <c r="S1184" s="93" t="str">
        <f>IFERROR(_xlfn.XLOOKUP(Q1184,匹配表1065!AI:AI,匹配表1065!AJ:AJ),"绿标")</f>
        <v>绿标</v>
      </c>
      <c r="T1184" s="93" t="str" cm="1">
        <f t="array" ref="T1184:U1184">_xlfn.XLOOKUP(Q1184,匹配表1065!L:L,匹配表1065!M:N)</f>
        <v>头痛</v>
      </c>
      <c r="U1184" s="94" t="str">
        <v>神经内科</v>
      </c>
      <c r="V1184" s="95" t="s">
        <v>67</v>
      </c>
      <c r="W1184" s="93">
        <f>_xlfn.XLOOKUP(M1184,匹配表1065!D:D,匹配表1065!F:F)*N1184</f>
        <v>12</v>
      </c>
    </row>
    <row r="1185" customHeight="1" spans="1:23">
      <c r="A1185" s="89" t="s">
        <v>25</v>
      </c>
      <c r="B1185" s="90">
        <v>46135</v>
      </c>
      <c r="C1185" s="91" t="str">
        <f t="shared" si="36"/>
        <v>4月第4周</v>
      </c>
      <c r="D1185" s="89" t="s">
        <v>557</v>
      </c>
      <c r="E1185" s="89" t="str">
        <f t="shared" si="37"/>
        <v>4月第4周--周4</v>
      </c>
      <c r="F1185" s="92" t="s">
        <v>27</v>
      </c>
      <c r="G1185" s="92" t="s">
        <v>104</v>
      </c>
      <c r="H1185" s="92" t="str">
        <f>_xlfn.XLOOKUP(O1185,匹配表1065!T:T,匹配表1065!W:W)</f>
        <v>济南市</v>
      </c>
      <c r="I1185" s="89" t="str">
        <f>_xlfn.XLOOKUP(O1185,匹配表1065!T:T,匹配表1065!X:X)</f>
        <v>PME2026</v>
      </c>
      <c r="J1185" s="89" t="s">
        <v>116</v>
      </c>
      <c r="K1185" s="89" cm="1">
        <f ca="1" t="array" ref="K1185:L1185">_xlfn.XLOOKUP(J1185,匹配表1065!Y:Y,匹配表1065!AA:AB)</f>
        <v>13</v>
      </c>
      <c r="L1185" s="89" t="str">
        <v>3个月以上</v>
      </c>
      <c r="M1185" s="92" t="s">
        <v>30</v>
      </c>
      <c r="N1185" s="98">
        <v>1</v>
      </c>
      <c r="O1185" s="93" t="str">
        <f>_xlfn.XLOOKUP(P1185,匹配表1065!U:U,匹配表1065!T:T)</f>
        <v>HO00001417</v>
      </c>
      <c r="P1185" s="89" t="s">
        <v>119</v>
      </c>
      <c r="Q1185" s="92" t="s">
        <v>310</v>
      </c>
      <c r="R1185" s="89" t="str">
        <f>_xlfn.XLOOKUP(Q1185,匹配表1065!L:L,匹配表1065!O:O)</f>
        <v>D</v>
      </c>
      <c r="S1185" s="93" t="str">
        <f>IFERROR(_xlfn.XLOOKUP(Q1185,匹配表1065!AI:AI,匹配表1065!AJ:AJ),"绿标")</f>
        <v>红标</v>
      </c>
      <c r="T1185" s="93" t="str" cm="1">
        <f t="array" ref="T1185:U1185">_xlfn.XLOOKUP(Q1185,匹配表1065!L:L,匹配表1065!M:N)</f>
        <v>抑郁焦虑</v>
      </c>
      <c r="U1185" s="94" t="str">
        <v>精神心理科</v>
      </c>
      <c r="V1185" s="95" t="s">
        <v>42</v>
      </c>
      <c r="W1185" s="93">
        <f>_xlfn.XLOOKUP(M1185,匹配表1065!D:D,匹配表1065!F:F)*N1185</f>
        <v>12</v>
      </c>
    </row>
    <row r="1186" customHeight="1" spans="1:23">
      <c r="A1186" s="89" t="s">
        <v>25</v>
      </c>
      <c r="B1186" s="90">
        <v>46135</v>
      </c>
      <c r="C1186" s="91" t="str">
        <f t="shared" si="36"/>
        <v>4月第4周</v>
      </c>
      <c r="D1186" s="89" t="s">
        <v>557</v>
      </c>
      <c r="E1186" s="89" t="str">
        <f t="shared" si="37"/>
        <v>4月第4周--周4</v>
      </c>
      <c r="F1186" s="92" t="s">
        <v>27</v>
      </c>
      <c r="G1186" s="92" t="s">
        <v>104</v>
      </c>
      <c r="H1186" s="92" t="str">
        <f>_xlfn.XLOOKUP(O1186,匹配表1065!T:T,匹配表1065!W:W)</f>
        <v>济南市</v>
      </c>
      <c r="I1186" s="89" t="str">
        <f>_xlfn.XLOOKUP(O1186,匹配表1065!T:T,匹配表1065!X:X)</f>
        <v>PME2025</v>
      </c>
      <c r="J1186" s="89" t="s">
        <v>128</v>
      </c>
      <c r="K1186" s="89" cm="1">
        <f ca="1" t="array" ref="K1186:L1186">_xlfn.XLOOKUP(J1186,匹配表1065!Y:Y,匹配表1065!AA:AB)</f>
        <v>13</v>
      </c>
      <c r="L1186" s="89" t="str">
        <v>3个月以上</v>
      </c>
      <c r="M1186" s="92" t="s">
        <v>30</v>
      </c>
      <c r="N1186" s="98">
        <v>1</v>
      </c>
      <c r="O1186" s="93" t="str">
        <f>_xlfn.XLOOKUP(P1186,匹配表1065!U:U,匹配表1065!T:T)</f>
        <v>HO00001400</v>
      </c>
      <c r="P1186" s="89" t="s">
        <v>112</v>
      </c>
      <c r="Q1186" s="92" t="s">
        <v>131</v>
      </c>
      <c r="R1186" s="89" t="str">
        <f>_xlfn.XLOOKUP(Q1186,匹配表1065!L:L,匹配表1065!O:O)</f>
        <v>B</v>
      </c>
      <c r="S1186" s="93" t="str">
        <f>IFERROR(_xlfn.XLOOKUP(Q1186,匹配表1065!AI:AI,匹配表1065!AJ:AJ),"绿标")</f>
        <v>红标</v>
      </c>
      <c r="T1186" s="93" t="str" cm="1">
        <f t="array" ref="T1186:U1186">_xlfn.XLOOKUP(Q1186,匹配表1065!L:L,匹配表1065!M:N)</f>
        <v>脑血管</v>
      </c>
      <c r="U1186" s="94" t="str">
        <v>神经内科</v>
      </c>
      <c r="V1186" s="95" t="s">
        <v>33</v>
      </c>
      <c r="W1186" s="93">
        <f>_xlfn.XLOOKUP(M1186,匹配表1065!D:D,匹配表1065!F:F)*N1186</f>
        <v>12</v>
      </c>
    </row>
    <row r="1187" customHeight="1" spans="1:23">
      <c r="A1187" s="89" t="s">
        <v>25</v>
      </c>
      <c r="B1187" s="90">
        <v>46135</v>
      </c>
      <c r="C1187" s="91" t="str">
        <f t="shared" si="36"/>
        <v>4月第4周</v>
      </c>
      <c r="D1187" s="89" t="s">
        <v>557</v>
      </c>
      <c r="E1187" s="89" t="str">
        <f t="shared" si="37"/>
        <v>4月第4周--周4</v>
      </c>
      <c r="F1187" s="92" t="s">
        <v>27</v>
      </c>
      <c r="G1187" s="92" t="s">
        <v>104</v>
      </c>
      <c r="H1187" s="92" t="str">
        <f>_xlfn.XLOOKUP(O1187,匹配表1065!T:T,匹配表1065!W:W)</f>
        <v>济南市</v>
      </c>
      <c r="I1187" s="89" t="str">
        <f>_xlfn.XLOOKUP(O1187,匹配表1065!T:T,匹配表1065!X:X)</f>
        <v>PME2025</v>
      </c>
      <c r="J1187" s="89" t="s">
        <v>128</v>
      </c>
      <c r="K1187" s="89" cm="1">
        <f ca="1" t="array" ref="K1187:L1187">_xlfn.XLOOKUP(J1187,匹配表1065!Y:Y,匹配表1065!AA:AB)</f>
        <v>13</v>
      </c>
      <c r="L1187" s="89" t="str">
        <v>3个月以上</v>
      </c>
      <c r="M1187" s="92" t="s">
        <v>55</v>
      </c>
      <c r="N1187" s="98">
        <v>1</v>
      </c>
      <c r="O1187" s="93" t="str">
        <f>_xlfn.XLOOKUP(P1187,匹配表1065!U:U,匹配表1065!T:T)</f>
        <v>HO00001400</v>
      </c>
      <c r="P1187" s="89" t="s">
        <v>112</v>
      </c>
      <c r="Q1187" s="92" t="s">
        <v>132</v>
      </c>
      <c r="R1187" s="89" t="str">
        <f>_xlfn.XLOOKUP(Q1187,匹配表1065!L:L,匹配表1065!O:O)</f>
        <v>D</v>
      </c>
      <c r="S1187" s="93" t="str">
        <f>IFERROR(_xlfn.XLOOKUP(Q1187,匹配表1065!AI:AI,匹配表1065!AJ:AJ),"绿标")</f>
        <v>绿标</v>
      </c>
      <c r="T1187" s="93" t="str" cm="1">
        <f t="array" ref="T1187:U1187">_xlfn.XLOOKUP(Q1187,匹配表1065!L:L,匹配表1065!M:N)</f>
        <v>抑郁焦虑</v>
      </c>
      <c r="U1187" s="94" t="str">
        <v>精神心理科</v>
      </c>
      <c r="V1187" s="95" t="s">
        <v>58</v>
      </c>
      <c r="W1187" s="93">
        <f>_xlfn.XLOOKUP(M1187,匹配表1065!D:D,匹配表1065!F:F)*N1187</f>
        <v>8</v>
      </c>
    </row>
    <row r="1188" customHeight="1" spans="1:23">
      <c r="A1188" s="89" t="s">
        <v>25</v>
      </c>
      <c r="B1188" s="90">
        <v>46135</v>
      </c>
      <c r="C1188" s="91" t="str">
        <f t="shared" si="36"/>
        <v>4月第4周</v>
      </c>
      <c r="D1188" s="89" t="s">
        <v>557</v>
      </c>
      <c r="E1188" s="89" t="str">
        <f t="shared" si="37"/>
        <v>4月第4周--周4</v>
      </c>
      <c r="F1188" s="92" t="s">
        <v>27</v>
      </c>
      <c r="G1188" s="92" t="s">
        <v>104</v>
      </c>
      <c r="H1188" s="92" t="str">
        <f>_xlfn.XLOOKUP(O1188,匹配表1065!T:T,匹配表1065!W:W)</f>
        <v>东营市</v>
      </c>
      <c r="I1188" s="89" t="str">
        <f>_xlfn.XLOOKUP(O1188,匹配表1065!T:T,匹配表1065!X:X)</f>
        <v>PME2028</v>
      </c>
      <c r="J1188" s="89" t="s">
        <v>121</v>
      </c>
      <c r="K1188" s="89" cm="1">
        <f ca="1" t="array" ref="K1188:L1188">_xlfn.XLOOKUP(J1188,匹配表1065!Y:Y,匹配表1065!AA:AB)</f>
        <v>26</v>
      </c>
      <c r="L1188" s="89" t="str">
        <v>3个月以上</v>
      </c>
      <c r="M1188" s="92" t="s">
        <v>30</v>
      </c>
      <c r="N1188" s="98">
        <v>1</v>
      </c>
      <c r="O1188" s="93" t="str">
        <f>_xlfn.XLOOKUP(P1188,匹配表1065!U:U,匹配表1065!T:T)</f>
        <v>HO00001462</v>
      </c>
      <c r="P1188" s="89" t="s">
        <v>236</v>
      </c>
      <c r="Q1188" s="92" t="s">
        <v>237</v>
      </c>
      <c r="R1188" s="89" t="str">
        <f>_xlfn.XLOOKUP(Q1188,匹配表1065!L:L,匹配表1065!O:O)</f>
        <v>A</v>
      </c>
      <c r="S1188" s="93" t="str">
        <f>IFERROR(_xlfn.XLOOKUP(Q1188,匹配表1065!AI:AI,匹配表1065!AJ:AJ),"绿标")</f>
        <v>红标</v>
      </c>
      <c r="T1188" s="93" t="str" cm="1">
        <f t="array" ref="T1188:U1188">_xlfn.XLOOKUP(Q1188,匹配表1065!L:L,匹配表1065!M:N)</f>
        <v>头痛</v>
      </c>
      <c r="U1188" s="94" t="str">
        <v>神经内科</v>
      </c>
      <c r="V1188" s="95" t="s">
        <v>42</v>
      </c>
      <c r="W1188" s="93">
        <f>_xlfn.XLOOKUP(M1188,匹配表1065!D:D,匹配表1065!F:F)*N1188</f>
        <v>12</v>
      </c>
    </row>
    <row r="1189" customHeight="1" spans="1:23">
      <c r="A1189" s="89" t="s">
        <v>25</v>
      </c>
      <c r="B1189" s="90">
        <v>46135</v>
      </c>
      <c r="C1189" s="91" t="str">
        <f t="shared" si="36"/>
        <v>4月第4周</v>
      </c>
      <c r="D1189" s="89" t="s">
        <v>557</v>
      </c>
      <c r="E1189" s="89" t="str">
        <f t="shared" si="37"/>
        <v>4月第4周--周4</v>
      </c>
      <c r="F1189" s="92" t="s">
        <v>27</v>
      </c>
      <c r="G1189" s="92" t="s">
        <v>104</v>
      </c>
      <c r="H1189" s="92" t="str">
        <f>_xlfn.XLOOKUP(O1189,匹配表1065!T:T,匹配表1065!W:W)</f>
        <v>东营市</v>
      </c>
      <c r="I1189" s="89" t="str">
        <f>_xlfn.XLOOKUP(O1189,匹配表1065!T:T,匹配表1065!X:X)</f>
        <v>PME2028</v>
      </c>
      <c r="J1189" s="89" t="s">
        <v>121</v>
      </c>
      <c r="K1189" s="89" cm="1">
        <f ca="1" t="array" ref="K1189:L1189">_xlfn.XLOOKUP(J1189,匹配表1065!Y:Y,匹配表1065!AA:AB)</f>
        <v>26</v>
      </c>
      <c r="L1189" s="89" t="str">
        <v>3个月以上</v>
      </c>
      <c r="M1189" s="92" t="s">
        <v>55</v>
      </c>
      <c r="N1189" s="98">
        <v>1</v>
      </c>
      <c r="O1189" s="93" t="str">
        <f>_xlfn.XLOOKUP(P1189,匹配表1065!U:U,匹配表1065!T:T)</f>
        <v>HO00001421</v>
      </c>
      <c r="P1189" s="89" t="s">
        <v>122</v>
      </c>
      <c r="Q1189" s="92" t="s">
        <v>124</v>
      </c>
      <c r="R1189" s="89" t="str">
        <f>_xlfn.XLOOKUP(Q1189,匹配表1065!L:L,匹配表1065!O:O)</f>
        <v>A</v>
      </c>
      <c r="S1189" s="93" t="str">
        <f>IFERROR(_xlfn.XLOOKUP(Q1189,匹配表1065!AI:AI,匹配表1065!AJ:AJ),"绿标")</f>
        <v>红标</v>
      </c>
      <c r="T1189" s="93" t="str" cm="1">
        <f t="array" ref="T1189:U1189">_xlfn.XLOOKUP(Q1189,匹配表1065!L:L,匹配表1065!M:N)</f>
        <v>头痛</v>
      </c>
      <c r="U1189" s="94" t="str">
        <v>神经内科</v>
      </c>
      <c r="V1189" s="95" t="s">
        <v>58</v>
      </c>
      <c r="W1189" s="93">
        <f>_xlfn.XLOOKUP(M1189,匹配表1065!D:D,匹配表1065!F:F)*N1189</f>
        <v>8</v>
      </c>
    </row>
    <row r="1190" customHeight="1" spans="1:23">
      <c r="A1190" s="89" t="s">
        <v>25</v>
      </c>
      <c r="B1190" s="90">
        <v>46135</v>
      </c>
      <c r="C1190" s="91" t="str">
        <f t="shared" si="36"/>
        <v>4月第4周</v>
      </c>
      <c r="D1190" s="89" t="s">
        <v>557</v>
      </c>
      <c r="E1190" s="89" t="str">
        <f t="shared" si="37"/>
        <v>4月第4周--周4</v>
      </c>
      <c r="F1190" s="92" t="s">
        <v>27</v>
      </c>
      <c r="G1190" s="92" t="s">
        <v>28</v>
      </c>
      <c r="H1190" s="92" t="str">
        <f>_xlfn.XLOOKUP(O1190,匹配表1065!T:T,匹配表1065!W:W)</f>
        <v>扬州市</v>
      </c>
      <c r="I1190" s="89" t="str">
        <f>_xlfn.XLOOKUP(O1190,匹配表1065!T:T,匹配表1065!X:X)</f>
        <v>PME2012</v>
      </c>
      <c r="J1190" s="89" t="s">
        <v>60</v>
      </c>
      <c r="K1190" s="89" cm="1">
        <f ca="1" t="array" ref="K1190:L1190">_xlfn.XLOOKUP(J1190,匹配表1065!Y:Y,匹配表1065!AA:AB)</f>
        <v>13</v>
      </c>
      <c r="L1190" s="89" t="str">
        <v>3个月以上</v>
      </c>
      <c r="M1190" s="92" t="s">
        <v>30</v>
      </c>
      <c r="N1190" s="98">
        <v>1</v>
      </c>
      <c r="O1190" s="93" t="str">
        <f>_xlfn.XLOOKUP(P1190,匹配表1065!U:U,匹配表1065!T:T)</f>
        <v>HO00000968</v>
      </c>
      <c r="P1190" s="89" t="s">
        <v>61</v>
      </c>
      <c r="Q1190" s="92" t="s">
        <v>62</v>
      </c>
      <c r="R1190" s="89" t="str">
        <f>_xlfn.XLOOKUP(Q1190,匹配表1065!L:L,匹配表1065!O:O)</f>
        <v>A</v>
      </c>
      <c r="S1190" s="93" t="str">
        <f>IFERROR(_xlfn.XLOOKUP(Q1190,匹配表1065!AI:AI,匹配表1065!AJ:AJ),"绿标")</f>
        <v>红标</v>
      </c>
      <c r="T1190" s="93" t="str" cm="1">
        <f t="array" ref="T1190:U1190">_xlfn.XLOOKUP(Q1190,匹配表1065!L:L,匹配表1065!M:N)</f>
        <v>头痛</v>
      </c>
      <c r="U1190" s="94" t="str">
        <v>神经内科</v>
      </c>
      <c r="V1190" s="95" t="s">
        <v>58</v>
      </c>
      <c r="W1190" s="93">
        <f>_xlfn.XLOOKUP(M1190,匹配表1065!D:D,匹配表1065!F:F)*N1190</f>
        <v>12</v>
      </c>
    </row>
    <row r="1191" customHeight="1" spans="1:23">
      <c r="A1191" s="89" t="s">
        <v>25</v>
      </c>
      <c r="B1191" s="90">
        <v>46135</v>
      </c>
      <c r="C1191" s="91" t="str">
        <f t="shared" si="36"/>
        <v>4月第4周</v>
      </c>
      <c r="D1191" s="89" t="s">
        <v>557</v>
      </c>
      <c r="E1191" s="89" t="str">
        <f t="shared" si="37"/>
        <v>4月第4周--周4</v>
      </c>
      <c r="F1191" s="92" t="s">
        <v>27</v>
      </c>
      <c r="G1191" s="92" t="s">
        <v>28</v>
      </c>
      <c r="H1191" s="92" t="str">
        <f>_xlfn.XLOOKUP(O1191,匹配表1065!T:T,匹配表1065!W:W)</f>
        <v>南京市</v>
      </c>
      <c r="I1191" s="89" t="str">
        <f>_xlfn.XLOOKUP(O1191,匹配表1065!T:T,匹配表1065!X:X)</f>
        <v>PME2039</v>
      </c>
      <c r="J1191" s="89" t="s">
        <v>39</v>
      </c>
      <c r="K1191" s="89" cm="1">
        <f ca="1" t="array" ref="K1191:L1191">_xlfn.XLOOKUP(J1191,匹配表1065!Y:Y,匹配表1065!AA:AB)</f>
        <v>7</v>
      </c>
      <c r="L1191" s="89" t="str">
        <v>3个月以上</v>
      </c>
      <c r="M1191" s="92" t="s">
        <v>30</v>
      </c>
      <c r="N1191" s="98">
        <v>1</v>
      </c>
      <c r="O1191" s="93" t="str">
        <f>_xlfn.XLOOKUP(P1191,匹配表1065!U:U,匹配表1065!T:T)</f>
        <v>HO00000971</v>
      </c>
      <c r="P1191" s="89" t="s">
        <v>40</v>
      </c>
      <c r="Q1191" s="92" t="s">
        <v>41</v>
      </c>
      <c r="R1191" s="89" t="str">
        <f>_xlfn.XLOOKUP(Q1191,匹配表1065!L:L,匹配表1065!O:O)</f>
        <v>A</v>
      </c>
      <c r="S1191" s="93" t="str">
        <f>IFERROR(_xlfn.XLOOKUP(Q1191,匹配表1065!AI:AI,匹配表1065!AJ:AJ),"绿标")</f>
        <v>绿标</v>
      </c>
      <c r="T1191" s="93" t="str" cm="1">
        <f t="array" ref="T1191:U1191">_xlfn.XLOOKUP(Q1191,匹配表1065!L:L,匹配表1065!M:N)</f>
        <v>头痛</v>
      </c>
      <c r="U1191" s="94" t="str">
        <v>神经内科</v>
      </c>
      <c r="V1191" s="95" t="s">
        <v>33</v>
      </c>
      <c r="W1191" s="93">
        <f>_xlfn.XLOOKUP(M1191,匹配表1065!D:D,匹配表1065!F:F)*N1191</f>
        <v>12</v>
      </c>
    </row>
    <row r="1192" customHeight="1" spans="1:23">
      <c r="A1192" s="89" t="s">
        <v>25</v>
      </c>
      <c r="B1192" s="90">
        <v>46135</v>
      </c>
      <c r="C1192" s="91" t="str">
        <f t="shared" si="36"/>
        <v>4月第4周</v>
      </c>
      <c r="D1192" s="89" t="s">
        <v>557</v>
      </c>
      <c r="E1192" s="89" t="str">
        <f t="shared" si="37"/>
        <v>4月第4周--周4</v>
      </c>
      <c r="F1192" s="92" t="s">
        <v>27</v>
      </c>
      <c r="G1192" s="92" t="s">
        <v>28</v>
      </c>
      <c r="H1192" s="92" t="str">
        <f>_xlfn.XLOOKUP(O1192,匹配表1065!T:T,匹配表1065!W:W)</f>
        <v>南京市</v>
      </c>
      <c r="I1192" s="89" t="str">
        <f>_xlfn.XLOOKUP(O1192,匹配表1065!T:T,匹配表1065!X:X)</f>
        <v>PME2004</v>
      </c>
      <c r="J1192" s="89" t="s">
        <v>34</v>
      </c>
      <c r="K1192" s="89" cm="1">
        <f ca="1" t="array" ref="K1192:L1192">_xlfn.XLOOKUP(J1192,匹配表1065!Y:Y,匹配表1065!AA:AB)</f>
        <v>11</v>
      </c>
      <c r="L1192" s="89" t="str">
        <v>3个月以上</v>
      </c>
      <c r="M1192" s="92" t="s">
        <v>30</v>
      </c>
      <c r="N1192" s="98">
        <v>1</v>
      </c>
      <c r="O1192" s="93" t="str">
        <f>_xlfn.XLOOKUP(P1192,匹配表1065!U:U,匹配表1065!T:T)</f>
        <v>HO00000972</v>
      </c>
      <c r="P1192" s="89" t="s">
        <v>36</v>
      </c>
      <c r="Q1192" s="92" t="s">
        <v>37</v>
      </c>
      <c r="R1192" s="89" t="str">
        <f>_xlfn.XLOOKUP(Q1192,匹配表1065!L:L,匹配表1065!O:O)</f>
        <v>A</v>
      </c>
      <c r="S1192" s="93" t="str">
        <f>IFERROR(_xlfn.XLOOKUP(Q1192,匹配表1065!AI:AI,匹配表1065!AJ:AJ),"绿标")</f>
        <v>绿标</v>
      </c>
      <c r="T1192" s="93" t="str" cm="1">
        <f t="array" ref="T1192:U1192">_xlfn.XLOOKUP(Q1192,匹配表1065!L:L,匹配表1065!M:N)</f>
        <v>头痛</v>
      </c>
      <c r="U1192" s="94" t="str">
        <v>神经内科</v>
      </c>
      <c r="V1192" s="95" t="s">
        <v>42</v>
      </c>
      <c r="W1192" s="93">
        <f>_xlfn.XLOOKUP(M1192,匹配表1065!D:D,匹配表1065!F:F)*N1192</f>
        <v>12</v>
      </c>
    </row>
    <row r="1193" customHeight="1" spans="1:23">
      <c r="A1193" s="89" t="s">
        <v>25</v>
      </c>
      <c r="B1193" s="90">
        <v>46135</v>
      </c>
      <c r="C1193" s="91" t="str">
        <f t="shared" si="36"/>
        <v>4月第4周</v>
      </c>
      <c r="D1193" s="89" t="s">
        <v>557</v>
      </c>
      <c r="E1193" s="89" t="str">
        <f t="shared" si="37"/>
        <v>4月第4周--周4</v>
      </c>
      <c r="F1193" s="92" t="s">
        <v>27</v>
      </c>
      <c r="G1193" s="92" t="s">
        <v>28</v>
      </c>
      <c r="H1193" s="92" t="str">
        <f>_xlfn.XLOOKUP(O1193,匹配表1065!T:T,匹配表1065!W:W)</f>
        <v>南京市</v>
      </c>
      <c r="I1193" s="89" t="str">
        <f>_xlfn.XLOOKUP(O1193,匹配表1065!T:T,匹配表1065!X:X)</f>
        <v>PME2006</v>
      </c>
      <c r="J1193" s="89" t="s">
        <v>29</v>
      </c>
      <c r="K1193" s="89" cm="1">
        <f ca="1" t="array" ref="K1193:L1193">_xlfn.XLOOKUP(J1193,匹配表1065!Y:Y,匹配表1065!AA:AB)</f>
        <v>15</v>
      </c>
      <c r="L1193" s="89" t="str">
        <v>3个月以上</v>
      </c>
      <c r="M1193" s="92" t="s">
        <v>55</v>
      </c>
      <c r="N1193" s="98">
        <v>1</v>
      </c>
      <c r="O1193" s="93" t="str">
        <f>_xlfn.XLOOKUP(P1193,匹配表1065!U:U,匹配表1065!T:T)</f>
        <v>HO00000959</v>
      </c>
      <c r="P1193" s="89" t="s">
        <v>196</v>
      </c>
      <c r="Q1193" s="92" t="s">
        <v>197</v>
      </c>
      <c r="R1193" s="89" t="str">
        <f>_xlfn.XLOOKUP(Q1193,匹配表1065!L:L,匹配表1065!O:O)</f>
        <v>C</v>
      </c>
      <c r="S1193" s="93" t="str">
        <f>IFERROR(_xlfn.XLOOKUP(Q1193,匹配表1065!AI:AI,匹配表1065!AJ:AJ),"绿标")</f>
        <v>红标</v>
      </c>
      <c r="T1193" s="93" t="str" cm="1">
        <f t="array" ref="T1193:U1193">_xlfn.XLOOKUP(Q1193,匹配表1065!L:L,匹配表1065!M:N)</f>
        <v>眩晕</v>
      </c>
      <c r="U1193" s="94" t="str">
        <v>神经内科</v>
      </c>
      <c r="V1193" s="95" t="s">
        <v>70</v>
      </c>
      <c r="W1193" s="93">
        <f>_xlfn.XLOOKUP(M1193,匹配表1065!D:D,匹配表1065!F:F)*N1193</f>
        <v>8</v>
      </c>
    </row>
    <row r="1194" customHeight="1" spans="1:23">
      <c r="A1194" s="89" t="s">
        <v>25</v>
      </c>
      <c r="B1194" s="90">
        <v>46135</v>
      </c>
      <c r="C1194" s="91" t="str">
        <f t="shared" si="36"/>
        <v>4月第4周</v>
      </c>
      <c r="D1194" s="89" t="s">
        <v>557</v>
      </c>
      <c r="E1194" s="89" t="str">
        <f t="shared" si="37"/>
        <v>4月第4周--周4</v>
      </c>
      <c r="F1194" s="92" t="s">
        <v>27</v>
      </c>
      <c r="G1194" s="92" t="s">
        <v>28</v>
      </c>
      <c r="H1194" s="92" t="str">
        <f>_xlfn.XLOOKUP(O1194,匹配表1065!T:T,匹配表1065!W:W)</f>
        <v>南京市</v>
      </c>
      <c r="I1194" s="89" t="str">
        <f>_xlfn.XLOOKUP(O1194,匹配表1065!T:T,匹配表1065!X:X)</f>
        <v>PME2006</v>
      </c>
      <c r="J1194" s="89" t="s">
        <v>29</v>
      </c>
      <c r="K1194" s="89" cm="1">
        <f ca="1" t="array" ref="K1194:L1194">_xlfn.XLOOKUP(J1194,匹配表1065!Y:Y,匹配表1065!AA:AB)</f>
        <v>15</v>
      </c>
      <c r="L1194" s="89" t="str">
        <v>3个月以上</v>
      </c>
      <c r="M1194" s="92" t="s">
        <v>35</v>
      </c>
      <c r="N1194" s="98">
        <v>1</v>
      </c>
      <c r="O1194" s="93" t="str">
        <f>_xlfn.XLOOKUP(P1194,匹配表1065!U:U,匹配表1065!T:T)</f>
        <v>HO00000965</v>
      </c>
      <c r="P1194" s="89" t="s">
        <v>31</v>
      </c>
      <c r="Q1194" s="92" t="s">
        <v>32</v>
      </c>
      <c r="R1194" s="89" t="str">
        <f>_xlfn.XLOOKUP(Q1194,匹配表1065!L:L,匹配表1065!O:O)</f>
        <v>A</v>
      </c>
      <c r="S1194" s="93" t="str">
        <f>IFERROR(_xlfn.XLOOKUP(Q1194,匹配表1065!AI:AI,匹配表1065!AJ:AJ),"绿标")</f>
        <v>绿标</v>
      </c>
      <c r="T1194" s="93" t="str" cm="1">
        <f t="array" ref="T1194:U1194">_xlfn.XLOOKUP(Q1194,匹配表1065!L:L,匹配表1065!M:N)</f>
        <v>头痛</v>
      </c>
      <c r="U1194" s="94" t="str">
        <v>神经内科</v>
      </c>
      <c r="V1194" s="95" t="s">
        <v>58</v>
      </c>
      <c r="W1194" s="93">
        <f>_xlfn.XLOOKUP(M1194,匹配表1065!D:D,匹配表1065!F:F)*N1194</f>
        <v>4</v>
      </c>
    </row>
    <row r="1195" customHeight="1" spans="1:23">
      <c r="A1195" s="89" t="s">
        <v>25</v>
      </c>
      <c r="B1195" s="90">
        <v>46135</v>
      </c>
      <c r="C1195" s="91" t="str">
        <f t="shared" si="36"/>
        <v>4月第4周</v>
      </c>
      <c r="D1195" s="89" t="s">
        <v>557</v>
      </c>
      <c r="E1195" s="89" t="str">
        <f t="shared" si="37"/>
        <v>4月第4周--周4</v>
      </c>
      <c r="F1195" s="92" t="s">
        <v>27</v>
      </c>
      <c r="G1195" s="92" t="s">
        <v>28</v>
      </c>
      <c r="H1195" s="92" t="str">
        <f>_xlfn.XLOOKUP(O1195,匹配表1065!T:T,匹配表1065!W:W)</f>
        <v>南京市</v>
      </c>
      <c r="I1195" s="89" t="str">
        <f>_xlfn.XLOOKUP(O1195,匹配表1065!T:T,匹配表1065!X:X)</f>
        <v>PME2040</v>
      </c>
      <c r="J1195" s="89" t="s">
        <v>50</v>
      </c>
      <c r="K1195" s="89" t="e" cm="1">
        <f ca="1" t="array" ref="K1195">_xlfn.XLOOKUP(J1195,匹配表1065!Y:Y,匹配表1065!AA:AB)</f>
        <v>#N/A</v>
      </c>
      <c r="L1195" s="89"/>
      <c r="M1195" s="92" t="s">
        <v>30</v>
      </c>
      <c r="N1195" s="98">
        <v>1</v>
      </c>
      <c r="O1195" s="93" t="str">
        <f>_xlfn.XLOOKUP(P1195,匹配表1065!U:U,匹配表1065!T:T)</f>
        <v>HO00000966</v>
      </c>
      <c r="P1195" s="89" t="s">
        <v>51</v>
      </c>
      <c r="Q1195" s="92" t="s">
        <v>199</v>
      </c>
      <c r="R1195" s="89" t="str">
        <f>_xlfn.XLOOKUP(Q1195,匹配表1065!L:L,匹配表1065!O:O)</f>
        <v>A</v>
      </c>
      <c r="S1195" s="93" t="str">
        <f>IFERROR(_xlfn.XLOOKUP(Q1195,匹配表1065!AI:AI,匹配表1065!AJ:AJ),"绿标")</f>
        <v>绿标</v>
      </c>
      <c r="T1195" s="93" t="str" cm="1">
        <f t="array" ref="T1195:U1195">_xlfn.XLOOKUP(Q1195,匹配表1065!L:L,匹配表1065!M:N)</f>
        <v>头痛</v>
      </c>
      <c r="U1195" s="94" t="str">
        <v>神经内科</v>
      </c>
      <c r="V1195" s="95" t="s">
        <v>33</v>
      </c>
      <c r="W1195" s="93">
        <f>_xlfn.XLOOKUP(M1195,匹配表1065!D:D,匹配表1065!F:F)*N1195</f>
        <v>12</v>
      </c>
    </row>
    <row r="1196" customHeight="1" spans="1:23">
      <c r="A1196" s="89" t="s">
        <v>25</v>
      </c>
      <c r="B1196" s="90">
        <v>46135</v>
      </c>
      <c r="C1196" s="91" t="str">
        <f t="shared" si="36"/>
        <v>4月第4周</v>
      </c>
      <c r="D1196" s="89" t="s">
        <v>557</v>
      </c>
      <c r="E1196" s="89" t="str">
        <f t="shared" si="37"/>
        <v>4月第4周--周4</v>
      </c>
      <c r="F1196" s="92" t="s">
        <v>27</v>
      </c>
      <c r="G1196" s="92" t="s">
        <v>28</v>
      </c>
      <c r="H1196" s="92" t="str">
        <f>_xlfn.XLOOKUP(O1196,匹配表1065!T:T,匹配表1065!W:W)</f>
        <v>常州市</v>
      </c>
      <c r="I1196" s="89" t="str">
        <f>_xlfn.XLOOKUP(O1196,匹配表1065!T:T,匹配表1065!X:X)</f>
        <v>PME2015</v>
      </c>
      <c r="J1196" s="89" t="s">
        <v>45</v>
      </c>
      <c r="K1196" s="89" cm="1">
        <f ca="1" t="array" ref="K1196:L1196">_xlfn.XLOOKUP(J1196,匹配表1065!Y:Y,匹配表1065!AA:AB)</f>
        <v>9</v>
      </c>
      <c r="L1196" s="89" t="str">
        <v>3个月以上</v>
      </c>
      <c r="M1196" s="92" t="s">
        <v>30</v>
      </c>
      <c r="N1196" s="98">
        <v>1</v>
      </c>
      <c r="O1196" s="93" t="str">
        <f>_xlfn.XLOOKUP(P1196,匹配表1065!U:U,匹配表1065!T:T)</f>
        <v>HO00000940</v>
      </c>
      <c r="P1196" s="89" t="s">
        <v>203</v>
      </c>
      <c r="Q1196" s="92" t="s">
        <v>204</v>
      </c>
      <c r="R1196" s="89" t="str">
        <f>_xlfn.XLOOKUP(Q1196,匹配表1065!L:L,匹配表1065!O:O)</f>
        <v>C</v>
      </c>
      <c r="S1196" s="93" t="str">
        <f>IFERROR(_xlfn.XLOOKUP(Q1196,匹配表1065!AI:AI,匹配表1065!AJ:AJ),"绿标")</f>
        <v>红标</v>
      </c>
      <c r="T1196" s="93" t="str" cm="1">
        <f t="array" ref="T1196:U1196">_xlfn.XLOOKUP(Q1196,匹配表1065!L:L,匹配表1065!M:N)</f>
        <v>眩晕</v>
      </c>
      <c r="U1196" s="94" t="str">
        <v>耳鼻喉科</v>
      </c>
      <c r="V1196" s="95" t="s">
        <v>58</v>
      </c>
      <c r="W1196" s="93">
        <f>_xlfn.XLOOKUP(M1196,匹配表1065!D:D,匹配表1065!F:F)*N1196</f>
        <v>12</v>
      </c>
    </row>
    <row r="1197" customHeight="1" spans="1:23">
      <c r="A1197" s="89" t="s">
        <v>25</v>
      </c>
      <c r="B1197" s="90">
        <v>46135</v>
      </c>
      <c r="C1197" s="91" t="str">
        <f t="shared" si="36"/>
        <v>4月第4周</v>
      </c>
      <c r="D1197" s="89" t="s">
        <v>557</v>
      </c>
      <c r="E1197" s="89" t="str">
        <f t="shared" si="37"/>
        <v>4月第4周--周4</v>
      </c>
      <c r="F1197" s="92" t="s">
        <v>27</v>
      </c>
      <c r="G1197" s="89" t="s">
        <v>63</v>
      </c>
      <c r="H1197" s="92" t="str">
        <f>_xlfn.XLOOKUP(O1197,匹配表1065!T:T,匹配表1065!W:W)</f>
        <v>南京市</v>
      </c>
      <c r="I1197" s="89" t="str">
        <f>_xlfn.XLOOKUP(O1197,匹配表1065!T:T,匹配表1065!X:X)</f>
        <v>PME2001</v>
      </c>
      <c r="J1197" s="89" t="s">
        <v>64</v>
      </c>
      <c r="K1197" s="89" cm="1">
        <f ca="1" t="array" ref="K1197:L1197">_xlfn.XLOOKUP(J1197,匹配表1065!Y:Y,匹配表1065!AA:AB)</f>
        <v>31</v>
      </c>
      <c r="L1197" s="89" t="str">
        <v>3个月以上</v>
      </c>
      <c r="M1197" s="92" t="s">
        <v>30</v>
      </c>
      <c r="N1197" s="98">
        <v>1</v>
      </c>
      <c r="O1197" s="93" t="str">
        <f>_xlfn.XLOOKUP(P1197,匹配表1065!U:U,匹配表1065!T:T)</f>
        <v>HO00000958</v>
      </c>
      <c r="P1197" s="89" t="s">
        <v>65</v>
      </c>
      <c r="Q1197" s="92" t="s">
        <v>409</v>
      </c>
      <c r="R1197" s="89" t="str">
        <f>_xlfn.XLOOKUP(Q1197,匹配表1065!L:L,匹配表1065!O:O)</f>
        <v>B</v>
      </c>
      <c r="S1197" s="93" t="str">
        <f>IFERROR(_xlfn.XLOOKUP(Q1197,匹配表1065!AI:AI,匹配表1065!AJ:AJ),"绿标")</f>
        <v>红标</v>
      </c>
      <c r="T1197" s="93" t="str" cm="1">
        <f t="array" ref="T1197:U1197">_xlfn.XLOOKUP(Q1197,匹配表1065!L:L,匹配表1065!M:N)</f>
        <v>其他</v>
      </c>
      <c r="U1197" s="94" t="str">
        <v>神经内科</v>
      </c>
      <c r="V1197" s="95" t="s">
        <v>33</v>
      </c>
      <c r="W1197" s="93">
        <f>_xlfn.XLOOKUP(M1197,匹配表1065!D:D,匹配表1065!F:F)*N1197</f>
        <v>12</v>
      </c>
    </row>
    <row r="1198" customHeight="1" spans="1:23">
      <c r="A1198" s="89" t="s">
        <v>25</v>
      </c>
      <c r="B1198" s="90">
        <v>46135</v>
      </c>
      <c r="C1198" s="91" t="str">
        <f t="shared" si="36"/>
        <v>4月第4周</v>
      </c>
      <c r="D1198" s="89" t="s">
        <v>557</v>
      </c>
      <c r="E1198" s="89" t="str">
        <f t="shared" si="37"/>
        <v>4月第4周--周4</v>
      </c>
      <c r="F1198" s="92" t="s">
        <v>27</v>
      </c>
      <c r="G1198" s="89" t="s">
        <v>63</v>
      </c>
      <c r="H1198" s="92" t="str">
        <f>_xlfn.XLOOKUP(O1198,匹配表1065!T:T,匹配表1065!W:W)</f>
        <v>南京市</v>
      </c>
      <c r="I1198" s="89" t="str">
        <f>_xlfn.XLOOKUP(O1198,匹配表1065!T:T,匹配表1065!X:X)</f>
        <v>PME2001</v>
      </c>
      <c r="J1198" s="89" t="s">
        <v>64</v>
      </c>
      <c r="K1198" s="89" cm="1">
        <f ca="1" t="array" ref="K1198:L1198">_xlfn.XLOOKUP(J1198,匹配表1065!Y:Y,匹配表1065!AA:AB)</f>
        <v>31</v>
      </c>
      <c r="L1198" s="89" t="str">
        <v>3个月以上</v>
      </c>
      <c r="M1198" s="92" t="s">
        <v>30</v>
      </c>
      <c r="N1198" s="98">
        <v>2</v>
      </c>
      <c r="O1198" s="93" t="str">
        <f>_xlfn.XLOOKUP(P1198,匹配表1065!U:U,匹配表1065!T:T)</f>
        <v>HO00000958</v>
      </c>
      <c r="P1198" s="89" t="s">
        <v>65</v>
      </c>
      <c r="Q1198" s="92" t="s">
        <v>209</v>
      </c>
      <c r="R1198" s="89" t="str">
        <f>_xlfn.XLOOKUP(Q1198,匹配表1065!L:L,匹配表1065!O:O)</f>
        <v>C</v>
      </c>
      <c r="S1198" s="93" t="str">
        <f>IFERROR(_xlfn.XLOOKUP(Q1198,匹配表1065!AI:AI,匹配表1065!AJ:AJ),"绿标")</f>
        <v>红标</v>
      </c>
      <c r="T1198" s="93" t="str" cm="1">
        <f t="array" ref="T1198:U1198">_xlfn.XLOOKUP(Q1198,匹配表1065!L:L,匹配表1065!M:N)</f>
        <v>眩晕</v>
      </c>
      <c r="U1198" s="94" t="str">
        <v>耳鼻喉科</v>
      </c>
      <c r="V1198" s="95" t="s">
        <v>70</v>
      </c>
      <c r="W1198" s="93">
        <f>_xlfn.XLOOKUP(M1198,匹配表1065!D:D,匹配表1065!F:F)*N1198</f>
        <v>24</v>
      </c>
    </row>
    <row r="1199" customHeight="1" spans="1:23">
      <c r="A1199" s="89" t="s">
        <v>25</v>
      </c>
      <c r="B1199" s="90">
        <v>46135</v>
      </c>
      <c r="C1199" s="91" t="str">
        <f t="shared" si="36"/>
        <v>4月第4周</v>
      </c>
      <c r="D1199" s="89" t="s">
        <v>557</v>
      </c>
      <c r="E1199" s="89" t="str">
        <f t="shared" si="37"/>
        <v>4月第4周--周4</v>
      </c>
      <c r="F1199" s="92" t="s">
        <v>27</v>
      </c>
      <c r="G1199" s="89" t="s">
        <v>63</v>
      </c>
      <c r="H1199" s="92" t="str">
        <f>_xlfn.XLOOKUP(O1199,匹配表1065!T:T,匹配表1065!W:W)</f>
        <v>连云港市</v>
      </c>
      <c r="I1199" s="89" t="str">
        <f>_xlfn.XLOOKUP(O1199,匹配表1065!T:T,匹配表1065!X:X)</f>
        <v>PME2042</v>
      </c>
      <c r="J1199" s="89" t="s">
        <v>74</v>
      </c>
      <c r="K1199" s="89" cm="1">
        <f ca="1" t="array" ref="K1199:L1199">_xlfn.XLOOKUP(J1199,匹配表1065!Y:Y,匹配表1065!AA:AB)</f>
        <v>7</v>
      </c>
      <c r="L1199" s="89" t="str">
        <v>3个月以上</v>
      </c>
      <c r="M1199" s="92" t="s">
        <v>30</v>
      </c>
      <c r="N1199" s="98">
        <v>1</v>
      </c>
      <c r="O1199" s="93" t="str">
        <f>_xlfn.XLOOKUP(P1199,匹配表1065!U:U,匹配表1065!T:T)</f>
        <v>HO00001004</v>
      </c>
      <c r="P1199" s="89" t="s">
        <v>75</v>
      </c>
      <c r="Q1199" s="92" t="s">
        <v>279</v>
      </c>
      <c r="R1199" s="89" t="str">
        <f>_xlfn.XLOOKUP(Q1199,匹配表1065!L:L,匹配表1065!O:O)</f>
        <v>B</v>
      </c>
      <c r="S1199" s="93" t="str">
        <f>IFERROR(_xlfn.XLOOKUP(Q1199,匹配表1065!AI:AI,匹配表1065!AJ:AJ),"绿标")</f>
        <v>绿标</v>
      </c>
      <c r="T1199" s="93" t="str" cm="1">
        <f t="array" ref="T1199:U1199">_xlfn.XLOOKUP(Q1199,匹配表1065!L:L,匹配表1065!M:N)</f>
        <v>脑血管</v>
      </c>
      <c r="U1199" s="94" t="str">
        <v>神经内科</v>
      </c>
      <c r="V1199" s="95" t="s">
        <v>42</v>
      </c>
      <c r="W1199" s="93">
        <f>_xlfn.XLOOKUP(M1199,匹配表1065!D:D,匹配表1065!F:F)*N1199</f>
        <v>12</v>
      </c>
    </row>
    <row r="1200" customHeight="1" spans="1:23">
      <c r="A1200" s="89" t="s">
        <v>25</v>
      </c>
      <c r="B1200" s="90">
        <v>46135</v>
      </c>
      <c r="C1200" s="91" t="str">
        <f t="shared" si="36"/>
        <v>4月第4周</v>
      </c>
      <c r="D1200" s="89" t="s">
        <v>557</v>
      </c>
      <c r="E1200" s="89" t="str">
        <f t="shared" si="37"/>
        <v>4月第4周--周4</v>
      </c>
      <c r="F1200" s="92" t="s">
        <v>27</v>
      </c>
      <c r="G1200" s="89" t="s">
        <v>63</v>
      </c>
      <c r="H1200" s="92" t="str">
        <f>_xlfn.XLOOKUP(O1200,匹配表1065!T:T,匹配表1065!W:W)</f>
        <v>南京市</v>
      </c>
      <c r="I1200" s="89" t="str">
        <f>_xlfn.XLOOKUP(O1200,匹配表1065!T:T,匹配表1065!X:X)</f>
        <v>PME2002</v>
      </c>
      <c r="J1200" s="89" t="s">
        <v>84</v>
      </c>
      <c r="K1200" s="89" cm="1">
        <f ca="1" t="array" ref="K1200:L1200">_xlfn.XLOOKUP(J1200,匹配表1065!Y:Y,匹配表1065!AA:AB)</f>
        <v>31</v>
      </c>
      <c r="L1200" s="89" t="str">
        <v>3个月以上</v>
      </c>
      <c r="M1200" s="92" t="s">
        <v>30</v>
      </c>
      <c r="N1200" s="98">
        <v>1</v>
      </c>
      <c r="O1200" s="93" t="str">
        <f>_xlfn.XLOOKUP(P1200,匹配表1065!U:U,匹配表1065!T:T)</f>
        <v>HO00039936</v>
      </c>
      <c r="P1200" s="89" t="s">
        <v>87</v>
      </c>
      <c r="Q1200" s="92" t="s">
        <v>88</v>
      </c>
      <c r="R1200" s="89" t="str">
        <f>_xlfn.XLOOKUP(Q1200,匹配表1065!L:L,匹配表1065!O:O)</f>
        <v>C</v>
      </c>
      <c r="S1200" s="93" t="str">
        <f>IFERROR(_xlfn.XLOOKUP(Q1200,匹配表1065!AI:AI,匹配表1065!AJ:AJ),"绿标")</f>
        <v>黑标</v>
      </c>
      <c r="T1200" s="93" t="str" cm="1">
        <f t="array" ref="T1200:U1200">_xlfn.XLOOKUP(Q1200,匹配表1065!L:L,匹配表1065!M:N)</f>
        <v>眩晕</v>
      </c>
      <c r="U1200" s="94" t="str">
        <v>耳鼻喉科</v>
      </c>
      <c r="V1200" s="95" t="s">
        <v>70</v>
      </c>
      <c r="W1200" s="93">
        <f>_xlfn.XLOOKUP(M1200,匹配表1065!D:D,匹配表1065!F:F)*N1200</f>
        <v>12</v>
      </c>
    </row>
    <row r="1201" customHeight="1" spans="1:23">
      <c r="A1201" s="89" t="s">
        <v>25</v>
      </c>
      <c r="B1201" s="90">
        <v>46135</v>
      </c>
      <c r="C1201" s="91" t="str">
        <f t="shared" si="36"/>
        <v>4月第4周</v>
      </c>
      <c r="D1201" s="89" t="s">
        <v>557</v>
      </c>
      <c r="E1201" s="89" t="str">
        <f t="shared" si="37"/>
        <v>4月第4周--周4</v>
      </c>
      <c r="F1201" s="92" t="s">
        <v>27</v>
      </c>
      <c r="G1201" s="89" t="s">
        <v>63</v>
      </c>
      <c r="H1201" s="92" t="str">
        <f>_xlfn.XLOOKUP(O1201,匹配表1065!T:T,匹配表1065!W:W)</f>
        <v>南京市</v>
      </c>
      <c r="I1201" s="89" t="str">
        <f>_xlfn.XLOOKUP(O1201,匹配表1065!T:T,匹配表1065!X:X)</f>
        <v>PME2002</v>
      </c>
      <c r="J1201" s="89" t="s">
        <v>84</v>
      </c>
      <c r="K1201" s="89" cm="1">
        <f ca="1" t="array" ref="K1201:L1201">_xlfn.XLOOKUP(J1201,匹配表1065!Y:Y,匹配表1065!AA:AB)</f>
        <v>31</v>
      </c>
      <c r="L1201" s="89" t="str">
        <v>3个月以上</v>
      </c>
      <c r="M1201" s="92" t="s">
        <v>30</v>
      </c>
      <c r="N1201" s="98">
        <v>1</v>
      </c>
      <c r="O1201" s="93" t="str">
        <f>_xlfn.XLOOKUP(P1201,匹配表1065!U:U,匹配表1065!T:T)</f>
        <v>HO00111156</v>
      </c>
      <c r="P1201" s="89" t="s">
        <v>85</v>
      </c>
      <c r="Q1201" s="92" t="s">
        <v>86</v>
      </c>
      <c r="R1201" s="89" t="str">
        <f>_xlfn.XLOOKUP(Q1201,匹配表1065!L:L,匹配表1065!O:O)</f>
        <v>D</v>
      </c>
      <c r="S1201" s="93" t="str">
        <f>IFERROR(_xlfn.XLOOKUP(Q1201,匹配表1065!AI:AI,匹配表1065!AJ:AJ),"绿标")</f>
        <v>红标</v>
      </c>
      <c r="T1201" s="93" t="str" cm="1">
        <f t="array" ref="T1201:U1201">_xlfn.XLOOKUP(Q1201,匹配表1065!L:L,匹配表1065!M:N)</f>
        <v>头痛</v>
      </c>
      <c r="U1201" s="94" t="str">
        <v>神经内科</v>
      </c>
      <c r="V1201" s="95" t="s">
        <v>58</v>
      </c>
      <c r="W1201" s="93">
        <f>_xlfn.XLOOKUP(M1201,匹配表1065!D:D,匹配表1065!F:F)*N1201</f>
        <v>12</v>
      </c>
    </row>
    <row r="1202" customHeight="1" spans="1:23">
      <c r="A1202" s="89" t="s">
        <v>25</v>
      </c>
      <c r="B1202" s="90">
        <v>46135</v>
      </c>
      <c r="C1202" s="91" t="str">
        <f t="shared" si="36"/>
        <v>4月第4周</v>
      </c>
      <c r="D1202" s="89" t="s">
        <v>557</v>
      </c>
      <c r="E1202" s="89" t="str">
        <f t="shared" si="37"/>
        <v>4月第4周--周4</v>
      </c>
      <c r="F1202" s="92" t="s">
        <v>27</v>
      </c>
      <c r="G1202" s="89" t="s">
        <v>63</v>
      </c>
      <c r="H1202" s="92" t="str">
        <f>_xlfn.XLOOKUP(O1202,匹配表1065!T:T,匹配表1065!W:W)</f>
        <v>南京市</v>
      </c>
      <c r="I1202" s="89" t="str">
        <f>_xlfn.XLOOKUP(O1202,匹配表1065!T:T,匹配表1065!X:X)</f>
        <v>PME2002</v>
      </c>
      <c r="J1202" s="89" t="s">
        <v>84</v>
      </c>
      <c r="K1202" s="89" cm="1">
        <f ca="1" t="array" ref="K1202:L1202">_xlfn.XLOOKUP(J1202,匹配表1065!Y:Y,匹配表1065!AA:AB)</f>
        <v>31</v>
      </c>
      <c r="L1202" s="89" t="str">
        <v>3个月以上</v>
      </c>
      <c r="M1202" s="92" t="s">
        <v>35</v>
      </c>
      <c r="N1202" s="98">
        <v>1</v>
      </c>
      <c r="O1202" s="93" t="str">
        <f>_xlfn.XLOOKUP(P1202,匹配表1065!U:U,匹配表1065!T:T)</f>
        <v>HO00111156</v>
      </c>
      <c r="P1202" s="89" t="s">
        <v>85</v>
      </c>
      <c r="Q1202" s="92" t="s">
        <v>360</v>
      </c>
      <c r="R1202" s="89" t="str">
        <f>_xlfn.XLOOKUP(Q1202,匹配表1065!L:L,匹配表1065!O:O)</f>
        <v>B</v>
      </c>
      <c r="S1202" s="93" t="str">
        <f>IFERROR(_xlfn.XLOOKUP(Q1202,匹配表1065!AI:AI,匹配表1065!AJ:AJ),"绿标")</f>
        <v>绿标</v>
      </c>
      <c r="T1202" s="93" t="str" cm="1">
        <f t="array" ref="T1202:U1202">_xlfn.XLOOKUP(Q1202,匹配表1065!L:L,匹配表1065!M:N)</f>
        <v>脑血管</v>
      </c>
      <c r="U1202" s="94" t="str">
        <v>神经内科</v>
      </c>
      <c r="V1202" s="95" t="s">
        <v>58</v>
      </c>
      <c r="W1202" s="93">
        <f>_xlfn.XLOOKUP(M1202,匹配表1065!D:D,匹配表1065!F:F)*N1202</f>
        <v>4</v>
      </c>
    </row>
    <row r="1203" customHeight="1" spans="1:23">
      <c r="A1203" s="89" t="s">
        <v>25</v>
      </c>
      <c r="B1203" s="90">
        <v>46135</v>
      </c>
      <c r="C1203" s="91" t="str">
        <f t="shared" si="36"/>
        <v>4月第4周</v>
      </c>
      <c r="D1203" s="89" t="s">
        <v>557</v>
      </c>
      <c r="E1203" s="89" t="str">
        <f t="shared" si="37"/>
        <v>4月第4周--周4</v>
      </c>
      <c r="F1203" s="92" t="s">
        <v>27</v>
      </c>
      <c r="G1203" s="89" t="s">
        <v>63</v>
      </c>
      <c r="H1203" s="92" t="str">
        <f>_xlfn.XLOOKUP(O1203,匹配表1065!T:T,匹配表1065!W:W)</f>
        <v>南京市</v>
      </c>
      <c r="I1203" s="89" t="str">
        <f>_xlfn.XLOOKUP(O1203,匹配表1065!T:T,匹配表1065!X:X)</f>
        <v>PME2002</v>
      </c>
      <c r="J1203" s="89" t="s">
        <v>84</v>
      </c>
      <c r="K1203" s="89" cm="1">
        <f ca="1" t="array" ref="K1203:L1203">_xlfn.XLOOKUP(J1203,匹配表1065!Y:Y,匹配表1065!AA:AB)</f>
        <v>31</v>
      </c>
      <c r="L1203" s="89" t="str">
        <v>3个月以上</v>
      </c>
      <c r="M1203" s="92" t="s">
        <v>35</v>
      </c>
      <c r="N1203" s="98">
        <v>1</v>
      </c>
      <c r="O1203" s="93" t="str">
        <f>_xlfn.XLOOKUP(P1203,匹配表1065!U:U,匹配表1065!T:T)</f>
        <v>HO00039936</v>
      </c>
      <c r="P1203" s="89" t="s">
        <v>87</v>
      </c>
      <c r="Q1203" s="92" t="s">
        <v>604</v>
      </c>
      <c r="R1203" s="89" t="str">
        <f>_xlfn.XLOOKUP(Q1203,匹配表1065!L:L,匹配表1065!O:O)</f>
        <v>A</v>
      </c>
      <c r="S1203" s="93" t="str">
        <f>IFERROR(_xlfn.XLOOKUP(Q1203,匹配表1065!AI:AI,匹配表1065!AJ:AJ),"绿标")</f>
        <v>红标</v>
      </c>
      <c r="T1203" s="93" t="str" cm="1">
        <f t="array" ref="T1203:U1203">_xlfn.XLOOKUP(Q1203,匹配表1065!L:L,匹配表1065!M:N)</f>
        <v>头痛</v>
      </c>
      <c r="U1203" s="94" t="str">
        <v>神经内科</v>
      </c>
      <c r="V1203" s="95" t="s">
        <v>58</v>
      </c>
      <c r="W1203" s="93">
        <f>_xlfn.XLOOKUP(M1203,匹配表1065!D:D,匹配表1065!F:F)*N1203</f>
        <v>4</v>
      </c>
    </row>
    <row r="1204" customHeight="1" spans="1:23">
      <c r="A1204" s="89" t="s">
        <v>25</v>
      </c>
      <c r="B1204" s="90">
        <v>46135</v>
      </c>
      <c r="C1204" s="91" t="str">
        <f t="shared" si="36"/>
        <v>4月第4周</v>
      </c>
      <c r="D1204" s="89" t="s">
        <v>557</v>
      </c>
      <c r="E1204" s="89" t="str">
        <f t="shared" si="37"/>
        <v>4月第4周--周4</v>
      </c>
      <c r="F1204" s="92" t="s">
        <v>27</v>
      </c>
      <c r="G1204" s="89" t="s">
        <v>63</v>
      </c>
      <c r="H1204" s="92" t="str">
        <f>_xlfn.XLOOKUP(O1204,匹配表1065!T:T,匹配表1065!W:W)</f>
        <v>南京市</v>
      </c>
      <c r="I1204" s="89" t="str">
        <f>_xlfn.XLOOKUP(O1204,匹配表1065!T:T,匹配表1065!X:X)</f>
        <v>PME2002</v>
      </c>
      <c r="J1204" s="89" t="s">
        <v>410</v>
      </c>
      <c r="K1204" s="89" cm="1">
        <f ca="1" t="array" ref="K1204:L1204">_xlfn.XLOOKUP(J1204,匹配表1065!Y:Y,匹配表1065!AA:AB)</f>
        <v>1</v>
      </c>
      <c r="L1204" s="89" t="str">
        <v>3个月以内</v>
      </c>
      <c r="M1204" s="92" t="s">
        <v>35</v>
      </c>
      <c r="N1204" s="98">
        <v>2</v>
      </c>
      <c r="O1204" s="93" t="str">
        <f>_xlfn.XLOOKUP(P1204,匹配表1065!U:U,匹配表1065!T:T)</f>
        <v>HO00000964</v>
      </c>
      <c r="P1204" s="89" t="s">
        <v>90</v>
      </c>
      <c r="Q1204" s="92" t="s">
        <v>213</v>
      </c>
      <c r="R1204" s="89" t="str">
        <f>_xlfn.XLOOKUP(Q1204,匹配表1065!L:L,匹配表1065!O:O)</f>
        <v>A</v>
      </c>
      <c r="S1204" s="93" t="str">
        <f>IFERROR(_xlfn.XLOOKUP(Q1204,匹配表1065!AI:AI,匹配表1065!AJ:AJ),"绿标")</f>
        <v>红标</v>
      </c>
      <c r="T1204" s="93" t="str" cm="1">
        <f t="array" ref="T1204:U1204">_xlfn.XLOOKUP(Q1204,匹配表1065!L:L,匹配表1065!M:N)</f>
        <v>头痛</v>
      </c>
      <c r="U1204" s="94" t="str">
        <v>神经内科</v>
      </c>
      <c r="V1204" s="95" t="s">
        <v>58</v>
      </c>
      <c r="W1204" s="93">
        <f>_xlfn.XLOOKUP(M1204,匹配表1065!D:D,匹配表1065!F:F)*N1204</f>
        <v>8</v>
      </c>
    </row>
    <row r="1205" customHeight="1" spans="1:23">
      <c r="A1205" s="89" t="s">
        <v>25</v>
      </c>
      <c r="B1205" s="90">
        <v>46135</v>
      </c>
      <c r="C1205" s="91" t="str">
        <f t="shared" si="36"/>
        <v>4月第4周</v>
      </c>
      <c r="D1205" s="89" t="s">
        <v>557</v>
      </c>
      <c r="E1205" s="89" t="str">
        <f t="shared" si="37"/>
        <v>4月第4周--周4</v>
      </c>
      <c r="F1205" s="92" t="s">
        <v>27</v>
      </c>
      <c r="G1205" s="89" t="s">
        <v>63</v>
      </c>
      <c r="H1205" s="92" t="str">
        <f>_xlfn.XLOOKUP(O1205,匹配表1065!T:T,匹配表1065!W:W)</f>
        <v>南京市</v>
      </c>
      <c r="I1205" s="89" t="str">
        <f>_xlfn.XLOOKUP(O1205,匹配表1065!T:T,匹配表1065!X:X)</f>
        <v>PME2002</v>
      </c>
      <c r="J1205" s="89" t="s">
        <v>410</v>
      </c>
      <c r="K1205" s="89" cm="1">
        <f ca="1" t="array" ref="K1205:L1205">_xlfn.XLOOKUP(J1205,匹配表1065!Y:Y,匹配表1065!AA:AB)</f>
        <v>1</v>
      </c>
      <c r="L1205" s="89" t="str">
        <v>3个月以内</v>
      </c>
      <c r="M1205" s="92" t="s">
        <v>35</v>
      </c>
      <c r="N1205" s="98">
        <v>1</v>
      </c>
      <c r="O1205" s="93" t="str">
        <f>_xlfn.XLOOKUP(P1205,匹配表1065!U:U,匹配表1065!T:T)</f>
        <v>HO00000964</v>
      </c>
      <c r="P1205" s="89" t="s">
        <v>90</v>
      </c>
      <c r="Q1205" s="92" t="s">
        <v>334</v>
      </c>
      <c r="R1205" s="89" t="str">
        <f>_xlfn.XLOOKUP(Q1205,匹配表1065!L:L,匹配表1065!O:O)</f>
        <v>D</v>
      </c>
      <c r="S1205" s="93" t="str">
        <f>IFERROR(_xlfn.XLOOKUP(Q1205,匹配表1065!AI:AI,匹配表1065!AJ:AJ),"绿标")</f>
        <v>绿标</v>
      </c>
      <c r="T1205" s="93" t="str" cm="1">
        <f t="array" ref="T1205:U1205">_xlfn.XLOOKUP(Q1205,匹配表1065!L:L,匹配表1065!M:N)</f>
        <v>抑郁焦虑</v>
      </c>
      <c r="U1205" s="94" t="str">
        <v>精神心理科</v>
      </c>
      <c r="V1205" s="95" t="s">
        <v>58</v>
      </c>
      <c r="W1205" s="93">
        <f>_xlfn.XLOOKUP(M1205,匹配表1065!D:D,匹配表1065!F:F)*N1205</f>
        <v>4</v>
      </c>
    </row>
    <row r="1206" customHeight="1" spans="1:23">
      <c r="A1206" s="89" t="s">
        <v>25</v>
      </c>
      <c r="B1206" s="90">
        <v>46135</v>
      </c>
      <c r="C1206" s="91" t="str">
        <f t="shared" si="36"/>
        <v>4月第4周</v>
      </c>
      <c r="D1206" s="89" t="s">
        <v>557</v>
      </c>
      <c r="E1206" s="89" t="str">
        <f t="shared" si="37"/>
        <v>4月第4周--周4</v>
      </c>
      <c r="F1206" s="92" t="s">
        <v>27</v>
      </c>
      <c r="G1206" s="89" t="s">
        <v>63</v>
      </c>
      <c r="H1206" s="92" t="str">
        <f>_xlfn.XLOOKUP(O1206,匹配表1065!T:T,匹配表1065!W:W)</f>
        <v>徐州市</v>
      </c>
      <c r="I1206" s="89" t="str">
        <f>_xlfn.XLOOKUP(O1206,匹配表1065!T:T,匹配表1065!X:X)</f>
        <v>PME2008</v>
      </c>
      <c r="J1206" s="89" t="s">
        <v>81</v>
      </c>
      <c r="K1206" s="89" cm="1">
        <f ca="1" t="array" ref="K1206:L1206">_xlfn.XLOOKUP(J1206,匹配表1065!Y:Y,匹配表1065!AA:AB)</f>
        <v>19</v>
      </c>
      <c r="L1206" s="89" t="str">
        <v>3个月以上</v>
      </c>
      <c r="M1206" s="92" t="s">
        <v>30</v>
      </c>
      <c r="N1206" s="98">
        <v>1</v>
      </c>
      <c r="O1206" s="93" t="str">
        <f>_xlfn.XLOOKUP(P1206,匹配表1065!U:U,匹配表1065!T:T)</f>
        <v>HO00001134</v>
      </c>
      <c r="P1206" s="89" t="s">
        <v>82</v>
      </c>
      <c r="Q1206" s="92" t="s">
        <v>530</v>
      </c>
      <c r="R1206" s="89" t="str">
        <f>_xlfn.XLOOKUP(Q1206,匹配表1065!L:L,匹配表1065!O:O)</f>
        <v>A</v>
      </c>
      <c r="S1206" s="93" t="str">
        <f>IFERROR(_xlfn.XLOOKUP(Q1206,匹配表1065!AI:AI,匹配表1065!AJ:AJ),"绿标")</f>
        <v>绿标</v>
      </c>
      <c r="T1206" s="93" t="str" cm="1">
        <f t="array" ref="T1206:U1206">_xlfn.XLOOKUP(Q1206,匹配表1065!L:L,匹配表1065!M:N)</f>
        <v>头痛</v>
      </c>
      <c r="U1206" s="94" t="str">
        <v>神经内科</v>
      </c>
      <c r="V1206" s="95" t="s">
        <v>70</v>
      </c>
      <c r="W1206" s="93">
        <f>_xlfn.XLOOKUP(M1206,匹配表1065!D:D,匹配表1065!F:F)*N1206</f>
        <v>12</v>
      </c>
    </row>
    <row r="1207" customHeight="1" spans="1:23">
      <c r="A1207" s="89" t="s">
        <v>25</v>
      </c>
      <c r="B1207" s="90">
        <v>46135</v>
      </c>
      <c r="C1207" s="91" t="str">
        <f t="shared" si="36"/>
        <v>4月第4周</v>
      </c>
      <c r="D1207" s="89" t="s">
        <v>557</v>
      </c>
      <c r="E1207" s="89" t="str">
        <f t="shared" si="37"/>
        <v>4月第4周--周4</v>
      </c>
      <c r="F1207" s="92" t="s">
        <v>27</v>
      </c>
      <c r="G1207" s="89" t="s">
        <v>63</v>
      </c>
      <c r="H1207" s="92" t="str">
        <f>_xlfn.XLOOKUP(O1207,匹配表1065!T:T,匹配表1065!W:W)</f>
        <v>南京市</v>
      </c>
      <c r="I1207" s="89" t="str">
        <f>_xlfn.XLOOKUP(O1207,匹配表1065!T:T,匹配表1065!X:X)</f>
        <v>PME2001</v>
      </c>
      <c r="J1207" s="89" t="s">
        <v>77</v>
      </c>
      <c r="K1207" s="89" cm="1">
        <f ca="1" t="array" ref="K1207:L1207">_xlfn.XLOOKUP(J1207,匹配表1065!Y:Y,匹配表1065!AA:AB)</f>
        <v>8</v>
      </c>
      <c r="L1207" s="89" t="str">
        <v>3个月以上</v>
      </c>
      <c r="M1207" s="92" t="s">
        <v>30</v>
      </c>
      <c r="N1207" s="98">
        <v>1</v>
      </c>
      <c r="O1207" s="93" t="str">
        <f>_xlfn.XLOOKUP(P1207,匹配表1065!U:U,匹配表1065!T:T)</f>
        <v>HO00000958</v>
      </c>
      <c r="P1207" s="89" t="s">
        <v>65</v>
      </c>
      <c r="Q1207" s="92" t="s">
        <v>216</v>
      </c>
      <c r="R1207" s="89" t="str">
        <f>_xlfn.XLOOKUP(Q1207,匹配表1065!L:L,匹配表1065!O:O)</f>
        <v>A</v>
      </c>
      <c r="S1207" s="93" t="str">
        <f>IFERROR(_xlfn.XLOOKUP(Q1207,匹配表1065!AI:AI,匹配表1065!AJ:AJ),"绿标")</f>
        <v>红标</v>
      </c>
      <c r="T1207" s="93" t="str" cm="1">
        <f t="array" ref="T1207:U1207">_xlfn.XLOOKUP(Q1207,匹配表1065!L:L,匹配表1065!M:N)</f>
        <v>头痛</v>
      </c>
      <c r="U1207" s="94" t="str">
        <v>神经内科</v>
      </c>
      <c r="V1207" s="95" t="s">
        <v>33</v>
      </c>
      <c r="W1207" s="93">
        <f>_xlfn.XLOOKUP(M1207,匹配表1065!D:D,匹配表1065!F:F)*N1207</f>
        <v>12</v>
      </c>
    </row>
    <row r="1208" customHeight="1" spans="1:23">
      <c r="A1208" s="89" t="s">
        <v>25</v>
      </c>
      <c r="B1208" s="90">
        <v>46135</v>
      </c>
      <c r="C1208" s="91" t="str">
        <f t="shared" si="36"/>
        <v>4月第4周</v>
      </c>
      <c r="D1208" s="89" t="s">
        <v>557</v>
      </c>
      <c r="E1208" s="89" t="str">
        <f t="shared" si="37"/>
        <v>4月第4周--周4</v>
      </c>
      <c r="F1208" s="92" t="s">
        <v>27</v>
      </c>
      <c r="G1208" s="89" t="s">
        <v>63</v>
      </c>
      <c r="H1208" s="92" t="str">
        <f>_xlfn.XLOOKUP(O1208,匹配表1065!T:T,匹配表1065!W:W)</f>
        <v>南京市</v>
      </c>
      <c r="I1208" s="89" t="str">
        <f>_xlfn.XLOOKUP(O1208,匹配表1065!T:T,匹配表1065!X:X)</f>
        <v>PME2001</v>
      </c>
      <c r="J1208" s="89" t="s">
        <v>77</v>
      </c>
      <c r="K1208" s="89" cm="1">
        <f ca="1" t="array" ref="K1208:L1208">_xlfn.XLOOKUP(J1208,匹配表1065!Y:Y,匹配表1065!AA:AB)</f>
        <v>8</v>
      </c>
      <c r="L1208" s="89" t="str">
        <v>3个月以上</v>
      </c>
      <c r="M1208" s="92" t="s">
        <v>30</v>
      </c>
      <c r="N1208" s="98">
        <v>1</v>
      </c>
      <c r="O1208" s="93" t="str">
        <f>_xlfn.XLOOKUP(P1208,匹配表1065!U:U,匹配表1065!T:T)</f>
        <v>HO00000958</v>
      </c>
      <c r="P1208" s="89" t="s">
        <v>65</v>
      </c>
      <c r="Q1208" s="92" t="s">
        <v>78</v>
      </c>
      <c r="R1208" s="89" t="str">
        <f>_xlfn.XLOOKUP(Q1208,匹配表1065!L:L,匹配表1065!O:O)</f>
        <v>C</v>
      </c>
      <c r="S1208" s="93" t="str">
        <f>IFERROR(_xlfn.XLOOKUP(Q1208,匹配表1065!AI:AI,匹配表1065!AJ:AJ),"绿标")</f>
        <v>绿标</v>
      </c>
      <c r="T1208" s="93" t="str" cm="1">
        <f t="array" ref="T1208:U1208">_xlfn.XLOOKUP(Q1208,匹配表1065!L:L,匹配表1065!M:N)</f>
        <v>眩晕</v>
      </c>
      <c r="U1208" s="94" t="str">
        <v>神经内科</v>
      </c>
      <c r="V1208" s="95" t="s">
        <v>58</v>
      </c>
      <c r="W1208" s="93">
        <f>_xlfn.XLOOKUP(M1208,匹配表1065!D:D,匹配表1065!F:F)*N1208</f>
        <v>12</v>
      </c>
    </row>
    <row r="1209" customHeight="1" spans="1:23">
      <c r="A1209" s="89" t="s">
        <v>25</v>
      </c>
      <c r="B1209" s="90">
        <v>46135</v>
      </c>
      <c r="C1209" s="91" t="str">
        <f t="shared" si="36"/>
        <v>4月第4周</v>
      </c>
      <c r="D1209" s="89" t="s">
        <v>557</v>
      </c>
      <c r="E1209" s="89" t="str">
        <f t="shared" si="37"/>
        <v>4月第4周--周4</v>
      </c>
      <c r="F1209" s="92" t="s">
        <v>27</v>
      </c>
      <c r="G1209" s="89" t="s">
        <v>63</v>
      </c>
      <c r="H1209" s="92" t="str">
        <f>_xlfn.XLOOKUP(O1209,匹配表1065!T:T,匹配表1065!W:W)</f>
        <v>南京市</v>
      </c>
      <c r="I1209" s="89" t="str">
        <f>_xlfn.XLOOKUP(O1209,匹配表1065!T:T,匹配表1065!X:X)</f>
        <v>PME2001</v>
      </c>
      <c r="J1209" s="89" t="s">
        <v>77</v>
      </c>
      <c r="K1209" s="89" cm="1">
        <f ca="1" t="array" ref="K1209:L1209">_xlfn.XLOOKUP(J1209,匹配表1065!Y:Y,匹配表1065!AA:AB)</f>
        <v>8</v>
      </c>
      <c r="L1209" s="89" t="str">
        <v>3个月以上</v>
      </c>
      <c r="M1209" s="92" t="s">
        <v>30</v>
      </c>
      <c r="N1209" s="98">
        <v>1</v>
      </c>
      <c r="O1209" s="93" t="str">
        <f>_xlfn.XLOOKUP(P1209,匹配表1065!U:U,匹配表1065!T:T)</f>
        <v>HO00000958</v>
      </c>
      <c r="P1209" s="89" t="s">
        <v>65</v>
      </c>
      <c r="Q1209" s="92" t="s">
        <v>562</v>
      </c>
      <c r="R1209" s="89" t="str">
        <f>_xlfn.XLOOKUP(Q1209,匹配表1065!L:L,匹配表1065!O:O)</f>
        <v>A</v>
      </c>
      <c r="S1209" s="93" t="str">
        <f>IFERROR(_xlfn.XLOOKUP(Q1209,匹配表1065!AI:AI,匹配表1065!AJ:AJ),"绿标")</f>
        <v>绿标</v>
      </c>
      <c r="T1209" s="93" t="str" cm="1">
        <f t="array" ref="T1209:U1209">_xlfn.XLOOKUP(Q1209,匹配表1065!L:L,匹配表1065!M:N)</f>
        <v>头痛</v>
      </c>
      <c r="U1209" s="94" t="str">
        <v>神经内科</v>
      </c>
      <c r="V1209" s="95" t="s">
        <v>33</v>
      </c>
      <c r="W1209" s="93">
        <f>_xlfn.XLOOKUP(M1209,匹配表1065!D:D,匹配表1065!F:F)*N1209</f>
        <v>12</v>
      </c>
    </row>
    <row r="1210" customHeight="1" spans="1:23">
      <c r="A1210" s="89" t="s">
        <v>25</v>
      </c>
      <c r="B1210" s="90">
        <v>46135</v>
      </c>
      <c r="C1210" s="91" t="str">
        <f t="shared" si="36"/>
        <v>4月第4周</v>
      </c>
      <c r="D1210" s="89" t="s">
        <v>557</v>
      </c>
      <c r="E1210" s="89" t="str">
        <f t="shared" si="37"/>
        <v>4月第4周--周4</v>
      </c>
      <c r="F1210" s="92" t="s">
        <v>27</v>
      </c>
      <c r="G1210" s="92" t="s">
        <v>92</v>
      </c>
      <c r="H1210" s="92" t="str">
        <f>_xlfn.XLOOKUP(O1210,匹配表1065!T:T,匹配表1065!W:W)</f>
        <v>合肥市</v>
      </c>
      <c r="I1210" s="89" t="str">
        <f>_xlfn.XLOOKUP(O1210,匹配表1065!T:T,匹配表1065!X:X)</f>
        <v>PME2007</v>
      </c>
      <c r="J1210" s="89" t="s">
        <v>93</v>
      </c>
      <c r="K1210" s="89" cm="1">
        <f ca="1" t="array" ref="K1210:L1210">_xlfn.XLOOKUP(J1210,匹配表1065!Y:Y,匹配表1065!AA:AB)</f>
        <v>9</v>
      </c>
      <c r="L1210" s="89" t="str">
        <v>3个月以上</v>
      </c>
      <c r="M1210" s="92" t="s">
        <v>55</v>
      </c>
      <c r="N1210" s="98">
        <v>1</v>
      </c>
      <c r="O1210" s="93" t="str">
        <f>_xlfn.XLOOKUP(P1210,匹配表1065!U:U,匹配表1065!T:T)</f>
        <v>HO00000001</v>
      </c>
      <c r="P1210" s="89" t="s">
        <v>94</v>
      </c>
      <c r="Q1210" s="92" t="s">
        <v>207</v>
      </c>
      <c r="R1210" s="89" t="str">
        <f>_xlfn.XLOOKUP(Q1210,匹配表1065!L:L,匹配表1065!O:O)</f>
        <v>C</v>
      </c>
      <c r="S1210" s="93" t="str">
        <f>IFERROR(_xlfn.XLOOKUP(Q1210,匹配表1065!AI:AI,匹配表1065!AJ:AJ),"绿标")</f>
        <v>红标</v>
      </c>
      <c r="T1210" s="93" t="str" cm="1">
        <f t="array" ref="T1210:U1210">_xlfn.XLOOKUP(Q1210,匹配表1065!L:L,匹配表1065!M:N)</f>
        <v>眩晕</v>
      </c>
      <c r="U1210" s="94" t="str">
        <v>神经内科</v>
      </c>
      <c r="V1210" s="95" t="s">
        <v>33</v>
      </c>
      <c r="W1210" s="93">
        <f>_xlfn.XLOOKUP(M1210,匹配表1065!D:D,匹配表1065!F:F)*N1210</f>
        <v>8</v>
      </c>
    </row>
    <row r="1211" customHeight="1" spans="1:23">
      <c r="A1211" s="89" t="s">
        <v>25</v>
      </c>
      <c r="B1211" s="90">
        <v>46135</v>
      </c>
      <c r="C1211" s="91" t="str">
        <f t="shared" si="36"/>
        <v>4月第4周</v>
      </c>
      <c r="D1211" s="89" t="s">
        <v>557</v>
      </c>
      <c r="E1211" s="89" t="str">
        <f t="shared" si="37"/>
        <v>4月第4周--周4</v>
      </c>
      <c r="F1211" s="92" t="s">
        <v>27</v>
      </c>
      <c r="G1211" s="92" t="s">
        <v>92</v>
      </c>
      <c r="H1211" s="92" t="str">
        <f>_xlfn.XLOOKUP(O1211,匹配表1065!T:T,匹配表1065!W:W)</f>
        <v>合肥市</v>
      </c>
      <c r="I1211" s="89" t="str">
        <f>_xlfn.XLOOKUP(O1211,匹配表1065!T:T,匹配表1065!X:X)</f>
        <v>PME2047</v>
      </c>
      <c r="J1211" s="92" t="s">
        <v>97</v>
      </c>
      <c r="K1211" s="89" cm="1">
        <f ca="1" t="array" ref="K1211:L1211">_xlfn.XLOOKUP(J1211,匹配表1065!Y:Y,匹配表1065!AA:AB)</f>
        <v>2</v>
      </c>
      <c r="L1211" s="89" t="str">
        <v>3个月以内</v>
      </c>
      <c r="M1211" s="92" t="s">
        <v>35</v>
      </c>
      <c r="N1211" s="98">
        <v>1</v>
      </c>
      <c r="O1211" s="93" t="str">
        <f>_xlfn.XLOOKUP(P1211,匹配表1065!U:U,匹配表1065!T:T)</f>
        <v>HO00000005</v>
      </c>
      <c r="P1211" s="89" t="s">
        <v>98</v>
      </c>
      <c r="Q1211" s="92" t="s">
        <v>345</v>
      </c>
      <c r="R1211" s="89" t="str">
        <f>_xlfn.XLOOKUP(Q1211,匹配表1065!L:L,匹配表1065!O:O)</f>
        <v>B</v>
      </c>
      <c r="S1211" s="93" t="str">
        <f>IFERROR(_xlfn.XLOOKUP(Q1211,匹配表1065!AI:AI,匹配表1065!AJ:AJ),"绿标")</f>
        <v>绿标</v>
      </c>
      <c r="T1211" s="93" t="str" cm="1">
        <f t="array" ref="T1211:U1211">_xlfn.XLOOKUP(Q1211,匹配表1065!L:L,匹配表1065!M:N)</f>
        <v>脑血管</v>
      </c>
      <c r="U1211" s="94" t="str">
        <v>神经内科</v>
      </c>
      <c r="V1211" s="95" t="s">
        <v>33</v>
      </c>
      <c r="W1211" s="93">
        <f>_xlfn.XLOOKUP(M1211,匹配表1065!D:D,匹配表1065!F:F)*N1211</f>
        <v>4</v>
      </c>
    </row>
    <row r="1212" customHeight="1" spans="1:23">
      <c r="A1212" s="89" t="s">
        <v>25</v>
      </c>
      <c r="B1212" s="90">
        <v>46135</v>
      </c>
      <c r="C1212" s="91" t="str">
        <f t="shared" si="36"/>
        <v>4月第4周</v>
      </c>
      <c r="D1212" s="89" t="s">
        <v>557</v>
      </c>
      <c r="E1212" s="89" t="str">
        <f t="shared" si="37"/>
        <v>4月第4周--周4</v>
      </c>
      <c r="F1212" s="92" t="s">
        <v>27</v>
      </c>
      <c r="G1212" s="92" t="s">
        <v>92</v>
      </c>
      <c r="H1212" s="92" t="str">
        <f>_xlfn.XLOOKUP(O1212,匹配表1065!T:T,匹配表1065!W:W)</f>
        <v>合肥市</v>
      </c>
      <c r="I1212" s="89" t="str">
        <f>_xlfn.XLOOKUP(O1212,匹配表1065!T:T,匹配表1065!X:X)</f>
        <v>PME2047</v>
      </c>
      <c r="J1212" s="92" t="s">
        <v>97</v>
      </c>
      <c r="K1212" s="89" cm="1">
        <f ca="1" t="array" ref="K1212:L1212">_xlfn.XLOOKUP(J1212,匹配表1065!Y:Y,匹配表1065!AA:AB)</f>
        <v>2</v>
      </c>
      <c r="L1212" s="89" t="str">
        <v>3个月以内</v>
      </c>
      <c r="M1212" s="92" t="s">
        <v>30</v>
      </c>
      <c r="N1212" s="98">
        <v>1</v>
      </c>
      <c r="O1212" s="93" t="str">
        <f>_xlfn.XLOOKUP(P1212,匹配表1065!U:U,匹配表1065!T:T)</f>
        <v>HO00000005</v>
      </c>
      <c r="P1212" s="89" t="s">
        <v>98</v>
      </c>
      <c r="Q1212" s="92" t="s">
        <v>208</v>
      </c>
      <c r="R1212" s="89" t="str">
        <f>_xlfn.XLOOKUP(Q1212,匹配表1065!L:L,匹配表1065!O:O)</f>
        <v>A</v>
      </c>
      <c r="S1212" s="93" t="str">
        <f>IFERROR(_xlfn.XLOOKUP(Q1212,匹配表1065!AI:AI,匹配表1065!AJ:AJ),"绿标")</f>
        <v>黑标</v>
      </c>
      <c r="T1212" s="93" t="str" cm="1">
        <f t="array" ref="T1212:U1212">_xlfn.XLOOKUP(Q1212,匹配表1065!L:L,匹配表1065!M:N)</f>
        <v>头痛</v>
      </c>
      <c r="U1212" s="94" t="str">
        <v>神经内科</v>
      </c>
      <c r="V1212" s="95" t="s">
        <v>58</v>
      </c>
      <c r="W1212" s="93">
        <f>_xlfn.XLOOKUP(M1212,匹配表1065!D:D,匹配表1065!F:F)*N1212</f>
        <v>12</v>
      </c>
    </row>
    <row r="1213" customHeight="1" spans="1:23">
      <c r="A1213" s="89" t="s">
        <v>25</v>
      </c>
      <c r="B1213" s="90">
        <v>46135</v>
      </c>
      <c r="C1213" s="91" t="str">
        <f t="shared" si="36"/>
        <v>4月第4周</v>
      </c>
      <c r="D1213" s="89" t="s">
        <v>557</v>
      </c>
      <c r="E1213" s="89" t="str">
        <f t="shared" si="37"/>
        <v>4月第4周--周4</v>
      </c>
      <c r="F1213" s="92" t="s">
        <v>27</v>
      </c>
      <c r="G1213" s="92" t="s">
        <v>92</v>
      </c>
      <c r="H1213" s="92" t="str">
        <f>_xlfn.XLOOKUP(O1213,匹配表1065!T:T,匹配表1065!W:W)</f>
        <v>合肥市</v>
      </c>
      <c r="I1213" s="89" t="str">
        <f>_xlfn.XLOOKUP(O1213,匹配表1065!T:T,匹配表1065!X:X)</f>
        <v>PME2007</v>
      </c>
      <c r="J1213" s="89" t="s">
        <v>93</v>
      </c>
      <c r="K1213" s="89" cm="1">
        <f ca="1" t="array" ref="K1213:L1213">_xlfn.XLOOKUP(J1213,匹配表1065!Y:Y,匹配表1065!AA:AB)</f>
        <v>9</v>
      </c>
      <c r="L1213" s="89" t="str">
        <v>3个月以上</v>
      </c>
      <c r="M1213" s="92" t="s">
        <v>35</v>
      </c>
      <c r="N1213" s="98">
        <v>1</v>
      </c>
      <c r="O1213" s="93" t="str">
        <f>_xlfn.XLOOKUP(P1213,匹配表1065!U:U,匹配表1065!T:T)</f>
        <v>HO00000001</v>
      </c>
      <c r="P1213" s="89" t="s">
        <v>94</v>
      </c>
      <c r="Q1213" s="92" t="s">
        <v>605</v>
      </c>
      <c r="R1213" s="89" t="str">
        <f>_xlfn.XLOOKUP(Q1213,匹配表1065!L:L,匹配表1065!O:O)</f>
        <v>D</v>
      </c>
      <c r="S1213" s="93" t="str">
        <f>IFERROR(_xlfn.XLOOKUP(Q1213,匹配表1065!AI:AI,匹配表1065!AJ:AJ),"绿标")</f>
        <v>绿标</v>
      </c>
      <c r="T1213" s="93" t="str" cm="1">
        <f t="array" ref="T1213:U1213">_xlfn.XLOOKUP(Q1213,匹配表1065!L:L,匹配表1065!M:N)</f>
        <v>其他</v>
      </c>
      <c r="U1213" s="94" t="str">
        <v>其他</v>
      </c>
      <c r="V1213" s="95" t="s">
        <v>58</v>
      </c>
      <c r="W1213" s="93">
        <f>_xlfn.XLOOKUP(M1213,匹配表1065!D:D,匹配表1065!F:F)*N1213</f>
        <v>4</v>
      </c>
    </row>
    <row r="1214" customHeight="1" spans="1:23">
      <c r="A1214" s="89" t="s">
        <v>25</v>
      </c>
      <c r="B1214" s="90">
        <v>46135</v>
      </c>
      <c r="C1214" s="91" t="str">
        <f t="shared" si="36"/>
        <v>4月第4周</v>
      </c>
      <c r="D1214" s="89" t="s">
        <v>557</v>
      </c>
      <c r="E1214" s="89" t="str">
        <f t="shared" si="37"/>
        <v>4月第4周--周4</v>
      </c>
      <c r="F1214" s="92" t="s">
        <v>27</v>
      </c>
      <c r="G1214" s="92" t="s">
        <v>136</v>
      </c>
      <c r="H1214" s="92" t="str">
        <f>_xlfn.XLOOKUP(O1214,匹配表1065!T:T,匹配表1065!W:W)</f>
        <v>淄博市</v>
      </c>
      <c r="I1214" s="89" t="str">
        <f>_xlfn.XLOOKUP(O1214,匹配表1065!T:T,匹配表1065!X:X)</f>
        <v>PME2043</v>
      </c>
      <c r="J1214" s="89" t="s">
        <v>140</v>
      </c>
      <c r="K1214" s="89" cm="1">
        <f ca="1" t="array" ref="K1214:L1214">_xlfn.XLOOKUP(J1214,匹配表1065!Y:Y,匹配表1065!AA:AB)</f>
        <v>9</v>
      </c>
      <c r="L1214" s="89" t="str">
        <v>3个月以上</v>
      </c>
      <c r="M1214" s="92" t="s">
        <v>35</v>
      </c>
      <c r="N1214" s="98">
        <v>1</v>
      </c>
      <c r="O1214" s="93" t="str">
        <f>_xlfn.XLOOKUP(P1214,匹配表1065!U:U,匹配表1065!T:T)</f>
        <v>HO00024398</v>
      </c>
      <c r="P1214" s="89" t="s">
        <v>141</v>
      </c>
      <c r="Q1214" s="92" t="s">
        <v>422</v>
      </c>
      <c r="R1214" s="89" t="str">
        <f>_xlfn.XLOOKUP(Q1214,匹配表1065!L:L,匹配表1065!O:O)</f>
        <v>A</v>
      </c>
      <c r="S1214" s="93" t="str">
        <f>IFERROR(_xlfn.XLOOKUP(Q1214,匹配表1065!AI:AI,匹配表1065!AJ:AJ),"绿标")</f>
        <v>红标</v>
      </c>
      <c r="T1214" s="93" t="str" cm="1">
        <f t="array" ref="T1214:U1214">_xlfn.XLOOKUP(Q1214,匹配表1065!L:L,匹配表1065!M:N)</f>
        <v>头痛</v>
      </c>
      <c r="U1214" s="94" t="str">
        <v>神经内科</v>
      </c>
      <c r="V1214" s="95" t="s">
        <v>33</v>
      </c>
      <c r="W1214" s="93">
        <f>_xlfn.XLOOKUP(M1214,匹配表1065!D:D,匹配表1065!F:F)*N1214</f>
        <v>4</v>
      </c>
    </row>
    <row r="1215" customHeight="1" spans="1:23">
      <c r="A1215" s="89" t="s">
        <v>25</v>
      </c>
      <c r="B1215" s="90">
        <v>46135</v>
      </c>
      <c r="C1215" s="91" t="str">
        <f t="shared" si="36"/>
        <v>4月第4周</v>
      </c>
      <c r="D1215" s="89" t="s">
        <v>557</v>
      </c>
      <c r="E1215" s="89" t="str">
        <f t="shared" si="37"/>
        <v>4月第4周--周4</v>
      </c>
      <c r="F1215" s="92" t="s">
        <v>27</v>
      </c>
      <c r="G1215" s="92" t="s">
        <v>136</v>
      </c>
      <c r="H1215" s="92" t="str">
        <f>_xlfn.XLOOKUP(O1215,匹配表1065!T:T,匹配表1065!W:W)</f>
        <v>淄博市</v>
      </c>
      <c r="I1215" s="89" t="str">
        <f>_xlfn.XLOOKUP(O1215,匹配表1065!T:T,匹配表1065!X:X)</f>
        <v>PME2043</v>
      </c>
      <c r="J1215" s="89" t="s">
        <v>140</v>
      </c>
      <c r="K1215" s="89" cm="1">
        <f ca="1" t="array" ref="K1215:L1215">_xlfn.XLOOKUP(J1215,匹配表1065!Y:Y,匹配表1065!AA:AB)</f>
        <v>9</v>
      </c>
      <c r="L1215" s="89" t="str">
        <v>3个月以上</v>
      </c>
      <c r="M1215" s="92" t="s">
        <v>35</v>
      </c>
      <c r="N1215" s="98">
        <v>1</v>
      </c>
      <c r="O1215" s="93" t="str">
        <f>_xlfn.XLOOKUP(P1215,匹配表1065!U:U,匹配表1065!T:T)</f>
        <v>HO00001431</v>
      </c>
      <c r="P1215" s="89" t="s">
        <v>244</v>
      </c>
      <c r="Q1215" s="92" t="s">
        <v>423</v>
      </c>
      <c r="R1215" s="89" t="str">
        <f>_xlfn.XLOOKUP(Q1215,匹配表1065!L:L,匹配表1065!O:O)</f>
        <v>B</v>
      </c>
      <c r="S1215" s="93" t="str">
        <f>IFERROR(_xlfn.XLOOKUP(Q1215,匹配表1065!AI:AI,匹配表1065!AJ:AJ),"绿标")</f>
        <v>红标</v>
      </c>
      <c r="T1215" s="93" t="str" cm="1">
        <f t="array" ref="T1215:U1215">_xlfn.XLOOKUP(Q1215,匹配表1065!L:L,匹配表1065!M:N)</f>
        <v>脑血管</v>
      </c>
      <c r="U1215" s="94" t="str">
        <v>神经内科</v>
      </c>
      <c r="V1215" s="95" t="s">
        <v>70</v>
      </c>
      <c r="W1215" s="93">
        <f>_xlfn.XLOOKUP(M1215,匹配表1065!D:D,匹配表1065!F:F)*N1215</f>
        <v>4</v>
      </c>
    </row>
    <row r="1216" customHeight="1" spans="1:23">
      <c r="A1216" s="89" t="s">
        <v>25</v>
      </c>
      <c r="B1216" s="90">
        <v>46135</v>
      </c>
      <c r="C1216" s="91" t="str">
        <f t="shared" si="36"/>
        <v>4月第4周</v>
      </c>
      <c r="D1216" s="89" t="s">
        <v>557</v>
      </c>
      <c r="E1216" s="89" t="str">
        <f t="shared" si="37"/>
        <v>4月第4周--周4</v>
      </c>
      <c r="F1216" s="92" t="s">
        <v>27</v>
      </c>
      <c r="G1216" s="92" t="s">
        <v>136</v>
      </c>
      <c r="H1216" s="92" t="str">
        <f>_xlfn.XLOOKUP(O1216,匹配表1065!T:T,匹配表1065!W:W)</f>
        <v>青岛市</v>
      </c>
      <c r="I1216" s="89" t="str">
        <f>_xlfn.XLOOKUP(O1216,匹配表1065!T:T,匹配表1065!X:X)</f>
        <v>PME2033</v>
      </c>
      <c r="J1216" s="89" t="s">
        <v>137</v>
      </c>
      <c r="K1216" s="89" cm="1">
        <f ca="1" t="array" ref="K1216:L1216">_xlfn.XLOOKUP(J1216,匹配表1065!Y:Y,匹配表1065!AA:AB)</f>
        <v>10</v>
      </c>
      <c r="L1216" s="89" t="str">
        <v>3个月以上</v>
      </c>
      <c r="M1216" s="92" t="s">
        <v>35</v>
      </c>
      <c r="N1216" s="98">
        <v>1</v>
      </c>
      <c r="O1216" s="93" t="str">
        <f>_xlfn.XLOOKUP(P1216,匹配表1065!U:U,匹配表1065!T:T)</f>
        <v>HO00273985</v>
      </c>
      <c r="P1216" s="89" t="s">
        <v>419</v>
      </c>
      <c r="Q1216" s="92" t="s">
        <v>606</v>
      </c>
      <c r="R1216" s="89" t="str">
        <f>_xlfn.XLOOKUP(Q1216,匹配表1065!L:L,匹配表1065!O:O)</f>
        <v>B</v>
      </c>
      <c r="S1216" s="93" t="str">
        <f>IFERROR(_xlfn.XLOOKUP(Q1216,匹配表1065!AI:AI,匹配表1065!AJ:AJ),"绿标")</f>
        <v>黑标</v>
      </c>
      <c r="T1216" s="93" t="str" cm="1">
        <f t="array" ref="T1216:U1216">_xlfn.XLOOKUP(Q1216,匹配表1065!L:L,匹配表1065!M:N)</f>
        <v>脑血管</v>
      </c>
      <c r="U1216" s="94" t="str">
        <v>神经内科</v>
      </c>
      <c r="V1216" s="95" t="s">
        <v>58</v>
      </c>
      <c r="W1216" s="93">
        <f>_xlfn.XLOOKUP(M1216,匹配表1065!D:D,匹配表1065!F:F)*N1216</f>
        <v>4</v>
      </c>
    </row>
    <row r="1217" customHeight="1" spans="1:23">
      <c r="A1217" s="89" t="s">
        <v>25</v>
      </c>
      <c r="B1217" s="90">
        <v>46135</v>
      </c>
      <c r="C1217" s="91" t="str">
        <f t="shared" si="36"/>
        <v>4月第4周</v>
      </c>
      <c r="D1217" s="89" t="s">
        <v>557</v>
      </c>
      <c r="E1217" s="89" t="str">
        <f t="shared" si="37"/>
        <v>4月第4周--周4</v>
      </c>
      <c r="F1217" s="92" t="s">
        <v>27</v>
      </c>
      <c r="G1217" s="92" t="s">
        <v>136</v>
      </c>
      <c r="H1217" s="92" t="str">
        <f>_xlfn.XLOOKUP(O1217,匹配表1065!T:T,匹配表1065!W:W)</f>
        <v>青岛市</v>
      </c>
      <c r="I1217" s="89" t="str">
        <f>_xlfn.XLOOKUP(O1217,匹配表1065!T:T,匹配表1065!X:X)</f>
        <v>PME2033</v>
      </c>
      <c r="J1217" s="89" t="s">
        <v>137</v>
      </c>
      <c r="K1217" s="89" cm="1">
        <f ca="1" t="array" ref="K1217:L1217">_xlfn.XLOOKUP(J1217,匹配表1065!Y:Y,匹配表1065!AA:AB)</f>
        <v>10</v>
      </c>
      <c r="L1217" s="89" t="str">
        <v>3个月以上</v>
      </c>
      <c r="M1217" s="92" t="s">
        <v>55</v>
      </c>
      <c r="N1217" s="98">
        <v>1</v>
      </c>
      <c r="O1217" s="93" t="str">
        <f>_xlfn.XLOOKUP(P1217,匹配表1065!U:U,匹配表1065!T:T)</f>
        <v>HO00001481</v>
      </c>
      <c r="P1217" s="89" t="s">
        <v>246</v>
      </c>
      <c r="Q1217" s="92" t="s">
        <v>306</v>
      </c>
      <c r="R1217" s="89" t="str">
        <f>_xlfn.XLOOKUP(Q1217,匹配表1065!L:L,匹配表1065!O:O)</f>
        <v>A</v>
      </c>
      <c r="S1217" s="93" t="str">
        <f>IFERROR(_xlfn.XLOOKUP(Q1217,匹配表1065!AI:AI,匹配表1065!AJ:AJ),"绿标")</f>
        <v>红标</v>
      </c>
      <c r="T1217" s="93" t="str" cm="1">
        <f t="array" ref="T1217:U1217">_xlfn.XLOOKUP(Q1217,匹配表1065!L:L,匹配表1065!M:N)</f>
        <v>头痛</v>
      </c>
      <c r="U1217" s="94" t="str">
        <v>神经内科</v>
      </c>
      <c r="V1217" s="95" t="s">
        <v>58</v>
      </c>
      <c r="W1217" s="93">
        <f>_xlfn.XLOOKUP(M1217,匹配表1065!D:D,匹配表1065!F:F)*N1217</f>
        <v>8</v>
      </c>
    </row>
    <row r="1218" customHeight="1" spans="1:23">
      <c r="A1218" s="89" t="s">
        <v>25</v>
      </c>
      <c r="B1218" s="90">
        <v>46135</v>
      </c>
      <c r="C1218" s="91" t="str">
        <f t="shared" ref="C1218:C1281" si="38">MONTH(B1218)&amp;TEXT(WEEKNUM(B1218,2)-WEEKNUM(B1218+1-DAY(B1218),2)+1,"月第0周")</f>
        <v>4月第4周</v>
      </c>
      <c r="D1218" s="89" t="s">
        <v>557</v>
      </c>
      <c r="E1218" s="89" t="str">
        <f t="shared" ref="E1218:E1281" si="39">D1218&amp;"--"&amp;"周"&amp;WEEKDAY(B1218,2)</f>
        <v>4月第4周--周4</v>
      </c>
      <c r="F1218" s="92" t="s">
        <v>27</v>
      </c>
      <c r="G1218" s="92" t="s">
        <v>136</v>
      </c>
      <c r="H1218" s="92" t="str">
        <f>_xlfn.XLOOKUP(O1218,匹配表1065!T:T,匹配表1065!W:W)</f>
        <v>青岛市</v>
      </c>
      <c r="I1218" s="89" t="str">
        <f>_xlfn.XLOOKUP(O1218,匹配表1065!T:T,匹配表1065!X:X)</f>
        <v>PME2032</v>
      </c>
      <c r="J1218" s="89" t="s">
        <v>143</v>
      </c>
      <c r="K1218" s="89" cm="1">
        <f ca="1" t="array" ref="K1218:L1218">_xlfn.XLOOKUP(J1218,匹配表1065!Y:Y,匹配表1065!AA:AB)</f>
        <v>31</v>
      </c>
      <c r="L1218" s="89" t="str">
        <v>3个月以上</v>
      </c>
      <c r="M1218" s="92" t="s">
        <v>30</v>
      </c>
      <c r="N1218" s="98">
        <v>1</v>
      </c>
      <c r="O1218" s="93" t="str">
        <f>_xlfn.XLOOKUP(P1218,匹配表1065!U:U,匹配表1065!T:T)</f>
        <v>HO00001482</v>
      </c>
      <c r="P1218" s="89" t="s">
        <v>146</v>
      </c>
      <c r="Q1218" s="92" t="s">
        <v>147</v>
      </c>
      <c r="R1218" s="89" t="str">
        <f>_xlfn.XLOOKUP(Q1218,匹配表1065!L:L,匹配表1065!O:O)</f>
        <v>A</v>
      </c>
      <c r="S1218" s="93" t="str">
        <f>IFERROR(_xlfn.XLOOKUP(Q1218,匹配表1065!AI:AI,匹配表1065!AJ:AJ),"绿标")</f>
        <v>红标</v>
      </c>
      <c r="T1218" s="93" t="str" cm="1">
        <f t="array" ref="T1218:U1218">_xlfn.XLOOKUP(Q1218,匹配表1065!L:L,匹配表1065!M:N)</f>
        <v>头痛</v>
      </c>
      <c r="U1218" s="94" t="str">
        <v>神经内科</v>
      </c>
      <c r="V1218" s="95" t="s">
        <v>67</v>
      </c>
      <c r="W1218" s="93">
        <f>_xlfn.XLOOKUP(M1218,匹配表1065!D:D,匹配表1065!F:F)*N1218</f>
        <v>12</v>
      </c>
    </row>
    <row r="1219" customHeight="1" spans="1:23">
      <c r="A1219" s="89" t="s">
        <v>25</v>
      </c>
      <c r="B1219" s="90">
        <v>46135</v>
      </c>
      <c r="C1219" s="91" t="str">
        <f t="shared" si="38"/>
        <v>4月第4周</v>
      </c>
      <c r="D1219" s="89" t="s">
        <v>557</v>
      </c>
      <c r="E1219" s="89" t="str">
        <f t="shared" si="39"/>
        <v>4月第4周--周4</v>
      </c>
      <c r="F1219" s="92" t="s">
        <v>27</v>
      </c>
      <c r="G1219" s="92" t="s">
        <v>136</v>
      </c>
      <c r="H1219" s="92" t="str">
        <f>_xlfn.XLOOKUP(O1219,匹配表1065!T:T,匹配表1065!W:W)</f>
        <v>青岛市</v>
      </c>
      <c r="I1219" s="89" t="str">
        <f>_xlfn.XLOOKUP(O1219,匹配表1065!T:T,匹配表1065!X:X)</f>
        <v>PME2032</v>
      </c>
      <c r="J1219" s="89" t="s">
        <v>143</v>
      </c>
      <c r="K1219" s="89" cm="1">
        <f ca="1" t="array" ref="K1219:L1219">_xlfn.XLOOKUP(J1219,匹配表1065!Y:Y,匹配表1065!AA:AB)</f>
        <v>31</v>
      </c>
      <c r="L1219" s="89" t="str">
        <v>3个月以上</v>
      </c>
      <c r="M1219" s="92" t="s">
        <v>55</v>
      </c>
      <c r="N1219" s="98">
        <v>1</v>
      </c>
      <c r="O1219" s="93" t="str">
        <f>_xlfn.XLOOKUP(P1219,匹配表1065!U:U,匹配表1065!T:T)</f>
        <v>HO00001482</v>
      </c>
      <c r="P1219" s="89" t="s">
        <v>146</v>
      </c>
      <c r="Q1219" s="92" t="s">
        <v>149</v>
      </c>
      <c r="R1219" s="89" t="str">
        <f>_xlfn.XLOOKUP(Q1219,匹配表1065!L:L,匹配表1065!O:O)</f>
        <v>B</v>
      </c>
      <c r="S1219" s="93" t="str">
        <f>IFERROR(_xlfn.XLOOKUP(Q1219,匹配表1065!AI:AI,匹配表1065!AJ:AJ),"绿标")</f>
        <v>红标</v>
      </c>
      <c r="T1219" s="93" t="str" cm="1">
        <f t="array" ref="T1219:U1219">_xlfn.XLOOKUP(Q1219,匹配表1065!L:L,匹配表1065!M:N)</f>
        <v>脑血管</v>
      </c>
      <c r="U1219" s="94" t="str">
        <v>神经内科</v>
      </c>
      <c r="V1219" s="95" t="s">
        <v>33</v>
      </c>
      <c r="W1219" s="93">
        <f>_xlfn.XLOOKUP(M1219,匹配表1065!D:D,匹配表1065!F:F)*N1219</f>
        <v>8</v>
      </c>
    </row>
    <row r="1220" customHeight="1" spans="1:23">
      <c r="A1220" s="89" t="s">
        <v>25</v>
      </c>
      <c r="B1220" s="90">
        <v>46135</v>
      </c>
      <c r="C1220" s="91" t="str">
        <f t="shared" si="38"/>
        <v>4月第4周</v>
      </c>
      <c r="D1220" s="89" t="s">
        <v>557</v>
      </c>
      <c r="E1220" s="89" t="str">
        <f t="shared" si="39"/>
        <v>4月第4周--周4</v>
      </c>
      <c r="F1220" s="92" t="s">
        <v>27</v>
      </c>
      <c r="G1220" s="92" t="s">
        <v>136</v>
      </c>
      <c r="H1220" s="92" t="str">
        <f>_xlfn.XLOOKUP(O1220,匹配表1065!T:T,匹配表1065!W:W)</f>
        <v>青岛市</v>
      </c>
      <c r="I1220" s="89" t="str">
        <f>_xlfn.XLOOKUP(O1220,匹配表1065!T:T,匹配表1065!X:X)</f>
        <v>PME2032</v>
      </c>
      <c r="J1220" s="89" t="s">
        <v>143</v>
      </c>
      <c r="K1220" s="89" cm="1">
        <f ca="1" t="array" ref="K1220:L1220">_xlfn.XLOOKUP(J1220,匹配表1065!Y:Y,匹配表1065!AA:AB)</f>
        <v>31</v>
      </c>
      <c r="L1220" s="89" t="str">
        <v>3个月以上</v>
      </c>
      <c r="M1220" s="92" t="s">
        <v>55</v>
      </c>
      <c r="N1220" s="98">
        <v>1</v>
      </c>
      <c r="O1220" s="93" t="str">
        <f>_xlfn.XLOOKUP(P1220,匹配表1065!U:U,匹配表1065!T:T)</f>
        <v>HO00104790</v>
      </c>
      <c r="P1220" s="89" t="s">
        <v>363</v>
      </c>
      <c r="Q1220" s="92" t="s">
        <v>364</v>
      </c>
      <c r="R1220" s="89" t="str">
        <f>_xlfn.XLOOKUP(Q1220,匹配表1065!L:L,匹配表1065!O:O)</f>
        <v>B</v>
      </c>
      <c r="S1220" s="93" t="str">
        <f>IFERROR(_xlfn.XLOOKUP(Q1220,匹配表1065!AI:AI,匹配表1065!AJ:AJ),"绿标")</f>
        <v>红标</v>
      </c>
      <c r="T1220" s="93" t="str" cm="1">
        <f t="array" ref="T1220:U1220">_xlfn.XLOOKUP(Q1220,匹配表1065!L:L,匹配表1065!M:N)</f>
        <v>脑血管</v>
      </c>
      <c r="U1220" s="94" t="str">
        <v>神经内科</v>
      </c>
      <c r="V1220" s="95" t="s">
        <v>67</v>
      </c>
      <c r="W1220" s="93">
        <f>_xlfn.XLOOKUP(M1220,匹配表1065!D:D,匹配表1065!F:F)*N1220</f>
        <v>8</v>
      </c>
    </row>
    <row r="1221" customHeight="1" spans="1:23">
      <c r="A1221" s="89" t="s">
        <v>25</v>
      </c>
      <c r="B1221" s="90">
        <v>46135</v>
      </c>
      <c r="C1221" s="91" t="str">
        <f t="shared" si="38"/>
        <v>4月第4周</v>
      </c>
      <c r="D1221" s="89" t="s">
        <v>557</v>
      </c>
      <c r="E1221" s="89" t="str">
        <f t="shared" si="39"/>
        <v>4月第4周--周4</v>
      </c>
      <c r="F1221" s="92" t="s">
        <v>27</v>
      </c>
      <c r="G1221" s="92" t="s">
        <v>136</v>
      </c>
      <c r="H1221" s="92" t="str">
        <f>_xlfn.XLOOKUP(O1221,匹配表1065!T:T,匹配表1065!W:W)</f>
        <v>青岛市</v>
      </c>
      <c r="I1221" s="89" t="str">
        <f>_xlfn.XLOOKUP(O1221,匹配表1065!T:T,匹配表1065!X:X)</f>
        <v>PME2031</v>
      </c>
      <c r="J1221" s="89" t="s">
        <v>155</v>
      </c>
      <c r="K1221" s="89" cm="1">
        <f ca="1" t="array" ref="K1221:L1221">_xlfn.XLOOKUP(J1221,匹配表1065!Y:Y,匹配表1065!AA:AB)</f>
        <v>31</v>
      </c>
      <c r="L1221" s="89" t="str">
        <v>3个月以上</v>
      </c>
      <c r="M1221" s="92" t="s">
        <v>35</v>
      </c>
      <c r="N1221" s="98">
        <v>1</v>
      </c>
      <c r="O1221" s="93" t="str">
        <f>_xlfn.XLOOKUP(P1221,匹配表1065!U:U,匹配表1065!T:T)</f>
        <v>HO00001432</v>
      </c>
      <c r="P1221" s="89" t="s">
        <v>301</v>
      </c>
      <c r="Q1221" s="92" t="s">
        <v>607</v>
      </c>
      <c r="R1221" s="89" t="str">
        <f>_xlfn.XLOOKUP(Q1221,匹配表1065!L:L,匹配表1065!O:O)</f>
        <v>D</v>
      </c>
      <c r="S1221" s="93" t="str">
        <f>IFERROR(_xlfn.XLOOKUP(Q1221,匹配表1065!AI:AI,匹配表1065!AJ:AJ),"绿标")</f>
        <v>绿标</v>
      </c>
      <c r="T1221" s="93" t="str" cm="1">
        <f t="array" ref="T1221:U1221">_xlfn.XLOOKUP(Q1221,匹配表1065!L:L,匹配表1065!M:N)</f>
        <v>疼痛</v>
      </c>
      <c r="U1221" s="94" t="str">
        <v>疼痛科</v>
      </c>
      <c r="V1221" s="95" t="s">
        <v>67</v>
      </c>
      <c r="W1221" s="93">
        <f>_xlfn.XLOOKUP(M1221,匹配表1065!D:D,匹配表1065!F:F)*N1221</f>
        <v>4</v>
      </c>
    </row>
    <row r="1222" customHeight="1" spans="1:23">
      <c r="A1222" s="89" t="s">
        <v>25</v>
      </c>
      <c r="B1222" s="90">
        <v>46135</v>
      </c>
      <c r="C1222" s="91" t="str">
        <f t="shared" si="38"/>
        <v>4月第4周</v>
      </c>
      <c r="D1222" s="89" t="s">
        <v>557</v>
      </c>
      <c r="E1222" s="89" t="str">
        <f t="shared" si="39"/>
        <v>4月第4周--周4</v>
      </c>
      <c r="F1222" s="92" t="s">
        <v>27</v>
      </c>
      <c r="G1222" s="92" t="s">
        <v>136</v>
      </c>
      <c r="H1222" s="92" t="str">
        <f>_xlfn.XLOOKUP(O1222,匹配表1065!T:T,匹配表1065!W:W)</f>
        <v>青岛市</v>
      </c>
      <c r="I1222" s="89" t="str">
        <f>_xlfn.XLOOKUP(O1222,匹配表1065!T:T,匹配表1065!X:X)</f>
        <v>PME2031</v>
      </c>
      <c r="J1222" s="89" t="s">
        <v>155</v>
      </c>
      <c r="K1222" s="89" cm="1">
        <f ca="1" t="array" ref="K1222:L1222">_xlfn.XLOOKUP(J1222,匹配表1065!Y:Y,匹配表1065!AA:AB)</f>
        <v>31</v>
      </c>
      <c r="L1222" s="89" t="str">
        <v>3个月以上</v>
      </c>
      <c r="M1222" s="92" t="s">
        <v>30</v>
      </c>
      <c r="N1222" s="98">
        <v>1</v>
      </c>
      <c r="O1222" s="93" t="str">
        <f>_xlfn.XLOOKUP(P1222,匹配表1065!U:U,匹配表1065!T:T)</f>
        <v>HO00001485</v>
      </c>
      <c r="P1222" s="89" t="s">
        <v>253</v>
      </c>
      <c r="Q1222" s="92" t="s">
        <v>254</v>
      </c>
      <c r="R1222" s="89" t="str">
        <f>_xlfn.XLOOKUP(Q1222,匹配表1065!L:L,匹配表1065!O:O)</f>
        <v>B</v>
      </c>
      <c r="S1222" s="93" t="str">
        <f>IFERROR(_xlfn.XLOOKUP(Q1222,匹配表1065!AI:AI,匹配表1065!AJ:AJ),"绿标")</f>
        <v>红标</v>
      </c>
      <c r="T1222" s="93" t="str" cm="1">
        <f t="array" ref="T1222:U1222">_xlfn.XLOOKUP(Q1222,匹配表1065!L:L,匹配表1065!M:N)</f>
        <v>脑血管</v>
      </c>
      <c r="U1222" s="94" t="str">
        <v>神经内科</v>
      </c>
      <c r="V1222" s="95" t="s">
        <v>67</v>
      </c>
      <c r="W1222" s="93">
        <f>_xlfn.XLOOKUP(M1222,匹配表1065!D:D,匹配表1065!F:F)*N1222</f>
        <v>12</v>
      </c>
    </row>
    <row r="1223" customHeight="1" spans="1:23">
      <c r="A1223" s="89" t="s">
        <v>25</v>
      </c>
      <c r="B1223" s="90">
        <v>46135</v>
      </c>
      <c r="C1223" s="91" t="str">
        <f t="shared" si="38"/>
        <v>4月第4周</v>
      </c>
      <c r="D1223" s="89" t="s">
        <v>557</v>
      </c>
      <c r="E1223" s="89" t="str">
        <f t="shared" si="39"/>
        <v>4月第4周--周4</v>
      </c>
      <c r="F1223" s="92" t="s">
        <v>27</v>
      </c>
      <c r="G1223" s="92" t="s">
        <v>136</v>
      </c>
      <c r="H1223" s="92" t="str">
        <f>_xlfn.XLOOKUP(O1223,匹配表1065!T:T,匹配表1065!W:W)</f>
        <v>青岛市</v>
      </c>
      <c r="I1223" s="89" t="str">
        <f>_xlfn.XLOOKUP(O1223,匹配表1065!T:T,匹配表1065!X:X)</f>
        <v>PME2031</v>
      </c>
      <c r="J1223" s="89" t="s">
        <v>155</v>
      </c>
      <c r="K1223" s="89" cm="1">
        <f ca="1" t="array" ref="K1223:L1223">_xlfn.XLOOKUP(J1223,匹配表1065!Y:Y,匹配表1065!AA:AB)</f>
        <v>31</v>
      </c>
      <c r="L1223" s="89" t="str">
        <v>3个月以上</v>
      </c>
      <c r="M1223" s="92" t="s">
        <v>55</v>
      </c>
      <c r="N1223" s="98">
        <v>1</v>
      </c>
      <c r="O1223" s="93" t="str">
        <f>_xlfn.XLOOKUP(P1223,匹配表1065!U:U,匹配表1065!T:T)</f>
        <v>HO00001478</v>
      </c>
      <c r="P1223" s="89" t="s">
        <v>156</v>
      </c>
      <c r="Q1223" s="92" t="s">
        <v>157</v>
      </c>
      <c r="R1223" s="89" t="str">
        <f>_xlfn.XLOOKUP(Q1223,匹配表1065!L:L,匹配表1065!O:O)</f>
        <v>A</v>
      </c>
      <c r="S1223" s="93" t="str">
        <f>IFERROR(_xlfn.XLOOKUP(Q1223,匹配表1065!AI:AI,匹配表1065!AJ:AJ),"绿标")</f>
        <v>红标</v>
      </c>
      <c r="T1223" s="93" t="str" cm="1">
        <f t="array" ref="T1223:U1223">_xlfn.XLOOKUP(Q1223,匹配表1065!L:L,匹配表1065!M:N)</f>
        <v>头痛</v>
      </c>
      <c r="U1223" s="94" t="str">
        <v>神经内科</v>
      </c>
      <c r="V1223" s="95" t="s">
        <v>67</v>
      </c>
      <c r="W1223" s="93">
        <f>_xlfn.XLOOKUP(M1223,匹配表1065!D:D,匹配表1065!F:F)*N1223</f>
        <v>8</v>
      </c>
    </row>
    <row r="1224" customHeight="1" spans="1:23">
      <c r="A1224" s="89" t="s">
        <v>25</v>
      </c>
      <c r="B1224" s="90">
        <v>46135</v>
      </c>
      <c r="C1224" s="91" t="str">
        <f t="shared" si="38"/>
        <v>4月第4周</v>
      </c>
      <c r="D1224" s="89" t="s">
        <v>557</v>
      </c>
      <c r="E1224" s="89" t="str">
        <f t="shared" si="39"/>
        <v>4月第4周--周4</v>
      </c>
      <c r="F1224" s="92" t="s">
        <v>27</v>
      </c>
      <c r="G1224" s="92" t="s">
        <v>136</v>
      </c>
      <c r="H1224" s="92" t="str">
        <f>_xlfn.XLOOKUP(O1224,匹配表1065!T:T,匹配表1065!W:W)</f>
        <v>潍坊市</v>
      </c>
      <c r="I1224" s="89" t="str">
        <f>_xlfn.XLOOKUP(O1224,匹配表1065!T:T,匹配表1065!X:X)</f>
        <v>PME2036</v>
      </c>
      <c r="J1224" s="89" t="s">
        <v>161</v>
      </c>
      <c r="K1224" s="89" cm="1">
        <f ca="1" t="array" ref="K1224:L1224">_xlfn.XLOOKUP(J1224,匹配表1065!Y:Y,匹配表1065!AA:AB)</f>
        <v>1519</v>
      </c>
      <c r="L1224" s="89" t="str">
        <v>3个月以上</v>
      </c>
      <c r="M1224" s="92" t="s">
        <v>30</v>
      </c>
      <c r="N1224" s="98">
        <v>1</v>
      </c>
      <c r="O1224" s="93" t="str">
        <f>_xlfn.XLOOKUP(P1224,匹配表1065!U:U,匹配表1065!T:T)</f>
        <v>HO00001521</v>
      </c>
      <c r="P1224" s="89" t="s">
        <v>162</v>
      </c>
      <c r="Q1224" s="92" t="s">
        <v>498</v>
      </c>
      <c r="R1224" s="89" t="str">
        <f>_xlfn.XLOOKUP(Q1224,匹配表1065!L:L,匹配表1065!O:O)</f>
        <v>C</v>
      </c>
      <c r="S1224" s="93" t="str">
        <f>IFERROR(_xlfn.XLOOKUP(Q1224,匹配表1065!AI:AI,匹配表1065!AJ:AJ),"绿标")</f>
        <v>红标</v>
      </c>
      <c r="T1224" s="93" t="str" cm="1">
        <f t="array" ref="T1224:U1224">_xlfn.XLOOKUP(Q1224,匹配表1065!L:L,匹配表1065!M:N)</f>
        <v>眩晕</v>
      </c>
      <c r="U1224" s="94" t="str">
        <v>耳鼻喉科</v>
      </c>
      <c r="V1224" s="95" t="s">
        <v>70</v>
      </c>
      <c r="W1224" s="93">
        <f>_xlfn.XLOOKUP(M1224,匹配表1065!D:D,匹配表1065!F:F)*N1224</f>
        <v>12</v>
      </c>
    </row>
    <row r="1225" customHeight="1" spans="1:23">
      <c r="A1225" s="89" t="s">
        <v>25</v>
      </c>
      <c r="B1225" s="90">
        <v>46135</v>
      </c>
      <c r="C1225" s="91" t="str">
        <f t="shared" si="38"/>
        <v>4月第4周</v>
      </c>
      <c r="D1225" s="89" t="s">
        <v>557</v>
      </c>
      <c r="E1225" s="89" t="str">
        <f t="shared" si="39"/>
        <v>4月第4周--周4</v>
      </c>
      <c r="F1225" s="92" t="s">
        <v>27</v>
      </c>
      <c r="G1225" s="92" t="s">
        <v>136</v>
      </c>
      <c r="H1225" s="92" t="str">
        <f>_xlfn.XLOOKUP(O1225,匹配表1065!T:T,匹配表1065!W:W)</f>
        <v>潍坊市</v>
      </c>
      <c r="I1225" s="89" t="str">
        <f>_xlfn.XLOOKUP(O1225,匹配表1065!T:T,匹配表1065!X:X)</f>
        <v>PME2036</v>
      </c>
      <c r="J1225" s="89" t="s">
        <v>161</v>
      </c>
      <c r="K1225" s="89" cm="1">
        <f ca="1" t="array" ref="K1225:L1225">_xlfn.XLOOKUP(J1225,匹配表1065!Y:Y,匹配表1065!AA:AB)</f>
        <v>1519</v>
      </c>
      <c r="L1225" s="89" t="str">
        <v>3个月以上</v>
      </c>
      <c r="M1225" s="92" t="s">
        <v>55</v>
      </c>
      <c r="N1225" s="98">
        <v>1</v>
      </c>
      <c r="O1225" s="93" t="str">
        <f>_xlfn.XLOOKUP(P1225,匹配表1065!U:U,匹配表1065!T:T)</f>
        <v>HO00001496</v>
      </c>
      <c r="P1225" s="89" t="s">
        <v>256</v>
      </c>
      <c r="Q1225" s="92" t="s">
        <v>497</v>
      </c>
      <c r="R1225" s="89" t="str">
        <f>_xlfn.XLOOKUP(Q1225,匹配表1065!L:L,匹配表1065!O:O)</f>
        <v>A</v>
      </c>
      <c r="S1225" s="93" t="str">
        <f>IFERROR(_xlfn.XLOOKUP(Q1225,匹配表1065!AI:AI,匹配表1065!AJ:AJ),"绿标")</f>
        <v>绿标</v>
      </c>
      <c r="T1225" s="93" t="str" cm="1">
        <f t="array" ref="T1225:U1225">_xlfn.XLOOKUP(Q1225,匹配表1065!L:L,匹配表1065!M:N)</f>
        <v>头痛</v>
      </c>
      <c r="U1225" s="94" t="str">
        <v>神经内科</v>
      </c>
      <c r="V1225" s="95" t="s">
        <v>67</v>
      </c>
      <c r="W1225" s="93">
        <f>_xlfn.XLOOKUP(M1225,匹配表1065!D:D,匹配表1065!F:F)*N1225</f>
        <v>8</v>
      </c>
    </row>
    <row r="1226" customHeight="1" spans="1:23">
      <c r="A1226" s="89" t="s">
        <v>25</v>
      </c>
      <c r="B1226" s="90">
        <v>46135</v>
      </c>
      <c r="C1226" s="91" t="str">
        <f t="shared" si="38"/>
        <v>4月第4周</v>
      </c>
      <c r="D1226" s="89" t="s">
        <v>557</v>
      </c>
      <c r="E1226" s="89" t="str">
        <f t="shared" si="39"/>
        <v>4月第4周--周4</v>
      </c>
      <c r="F1226" s="92" t="s">
        <v>27</v>
      </c>
      <c r="G1226" s="92" t="s">
        <v>136</v>
      </c>
      <c r="H1226" s="92" t="str">
        <f>_xlfn.XLOOKUP(O1226,匹配表1065!T:T,匹配表1065!W:W)</f>
        <v>潍坊市</v>
      </c>
      <c r="I1226" s="89" t="str">
        <f>_xlfn.XLOOKUP(O1226,匹配表1065!T:T,匹配表1065!X:X)</f>
        <v>PME2036</v>
      </c>
      <c r="J1226" s="89" t="s">
        <v>161</v>
      </c>
      <c r="K1226" s="89" cm="1">
        <f ca="1" t="array" ref="K1226:L1226">_xlfn.XLOOKUP(J1226,匹配表1065!Y:Y,匹配表1065!AA:AB)</f>
        <v>1519</v>
      </c>
      <c r="L1226" s="89" t="str">
        <v>3个月以上</v>
      </c>
      <c r="M1226" s="92" t="s">
        <v>55</v>
      </c>
      <c r="N1226" s="98">
        <v>1</v>
      </c>
      <c r="O1226" s="93" t="str">
        <f>_xlfn.XLOOKUP(P1226,匹配表1065!U:U,匹配表1065!T:T)</f>
        <v>HO00001521</v>
      </c>
      <c r="P1226" s="89" t="s">
        <v>162</v>
      </c>
      <c r="Q1226" s="92" t="s">
        <v>608</v>
      </c>
      <c r="R1226" s="89" t="str">
        <f>_xlfn.XLOOKUP(Q1226,匹配表1065!L:L,匹配表1065!O:O)</f>
        <v>C</v>
      </c>
      <c r="S1226" s="93" t="str">
        <f>IFERROR(_xlfn.XLOOKUP(Q1226,匹配表1065!AI:AI,匹配表1065!AJ:AJ),"绿标")</f>
        <v>黑标</v>
      </c>
      <c r="T1226" s="93" t="str" cm="1">
        <f t="array" ref="T1226:U1226">_xlfn.XLOOKUP(Q1226,匹配表1065!L:L,匹配表1065!M:N)</f>
        <v>眩晕</v>
      </c>
      <c r="U1226" s="94" t="str">
        <v>神经内科</v>
      </c>
      <c r="V1226" s="95" t="s">
        <v>70</v>
      </c>
      <c r="W1226" s="93">
        <f>_xlfn.XLOOKUP(M1226,匹配表1065!D:D,匹配表1065!F:F)*N1226</f>
        <v>8</v>
      </c>
    </row>
    <row r="1227" customHeight="1" spans="1:23">
      <c r="A1227" s="89" t="s">
        <v>25</v>
      </c>
      <c r="B1227" s="90">
        <v>46135</v>
      </c>
      <c r="C1227" s="91" t="str">
        <f t="shared" si="38"/>
        <v>4月第4周</v>
      </c>
      <c r="D1227" s="89" t="s">
        <v>557</v>
      </c>
      <c r="E1227" s="89" t="str">
        <f t="shared" si="39"/>
        <v>4月第4周--周4</v>
      </c>
      <c r="F1227" s="92" t="s">
        <v>27</v>
      </c>
      <c r="G1227" s="92" t="s">
        <v>136</v>
      </c>
      <c r="H1227" s="92" t="str">
        <f>_xlfn.XLOOKUP(O1227,匹配表1065!T:T,匹配表1065!W:W)</f>
        <v>青岛市</v>
      </c>
      <c r="I1227" s="89" t="str">
        <f>_xlfn.XLOOKUP(O1227,匹配表1065!T:T,匹配表1065!X:X)</f>
        <v>PME2035</v>
      </c>
      <c r="J1227" s="89" t="s">
        <v>150</v>
      </c>
      <c r="K1227" s="89" cm="1">
        <f ca="1" t="array" ref="K1227:L1227">_xlfn.XLOOKUP(J1227,匹配表1065!Y:Y,匹配表1065!AA:AB)</f>
        <v>8</v>
      </c>
      <c r="L1227" s="89" t="str">
        <v>3个月以上</v>
      </c>
      <c r="M1227" s="92" t="s">
        <v>30</v>
      </c>
      <c r="N1227" s="98">
        <v>1</v>
      </c>
      <c r="O1227" s="93" t="str">
        <f>_xlfn.XLOOKUP(P1227,匹配表1065!U:U,匹配表1065!T:T)</f>
        <v>HO00001483</v>
      </c>
      <c r="P1227" s="89" t="s">
        <v>259</v>
      </c>
      <c r="Q1227" s="92" t="s">
        <v>340</v>
      </c>
      <c r="R1227" s="89" t="str">
        <f>_xlfn.XLOOKUP(Q1227,匹配表1065!L:L,匹配表1065!O:O)</f>
        <v>A</v>
      </c>
      <c r="S1227" s="93" t="str">
        <f>IFERROR(_xlfn.XLOOKUP(Q1227,匹配表1065!AI:AI,匹配表1065!AJ:AJ),"绿标")</f>
        <v>红标</v>
      </c>
      <c r="T1227" s="93" t="str" cm="1">
        <f t="array" ref="T1227:U1227">_xlfn.XLOOKUP(Q1227,匹配表1065!L:L,匹配表1065!M:N)</f>
        <v>头痛</v>
      </c>
      <c r="U1227" s="94" t="str">
        <v>神经内科</v>
      </c>
      <c r="V1227" s="95" t="s">
        <v>70</v>
      </c>
      <c r="W1227" s="93">
        <f>_xlfn.XLOOKUP(M1227,匹配表1065!D:D,匹配表1065!F:F)*N1227</f>
        <v>12</v>
      </c>
    </row>
    <row r="1228" customHeight="1" spans="1:23">
      <c r="A1228" s="89" t="s">
        <v>25</v>
      </c>
      <c r="B1228" s="90">
        <v>46135</v>
      </c>
      <c r="C1228" s="91" t="str">
        <f t="shared" si="38"/>
        <v>4月第4周</v>
      </c>
      <c r="D1228" s="89" t="s">
        <v>557</v>
      </c>
      <c r="E1228" s="89" t="str">
        <f t="shared" si="39"/>
        <v>4月第4周--周4</v>
      </c>
      <c r="F1228" s="92" t="s">
        <v>27</v>
      </c>
      <c r="G1228" s="92" t="s">
        <v>136</v>
      </c>
      <c r="H1228" s="92" t="str">
        <f>_xlfn.XLOOKUP(O1228,匹配表1065!T:T,匹配表1065!W:W)</f>
        <v>青岛市</v>
      </c>
      <c r="I1228" s="89" t="str">
        <f>_xlfn.XLOOKUP(O1228,匹配表1065!T:T,匹配表1065!X:X)</f>
        <v>PME2035</v>
      </c>
      <c r="J1228" s="89" t="s">
        <v>150</v>
      </c>
      <c r="K1228" s="89" cm="1">
        <f ca="1" t="array" ref="K1228:L1228">_xlfn.XLOOKUP(J1228,匹配表1065!Y:Y,匹配表1065!AA:AB)</f>
        <v>8</v>
      </c>
      <c r="L1228" s="89" t="str">
        <v>3个月以上</v>
      </c>
      <c r="M1228" s="92" t="s">
        <v>35</v>
      </c>
      <c r="N1228" s="98">
        <v>1</v>
      </c>
      <c r="O1228" s="93" t="str">
        <f>_xlfn.XLOOKUP(P1228,匹配表1065!U:U,匹配表1065!T:T)</f>
        <v>HO00001483</v>
      </c>
      <c r="P1228" s="89" t="s">
        <v>259</v>
      </c>
      <c r="Q1228" s="92" t="s">
        <v>437</v>
      </c>
      <c r="R1228" s="89" t="str">
        <f>_xlfn.XLOOKUP(Q1228,匹配表1065!L:L,匹配表1065!O:O)</f>
        <v>C</v>
      </c>
      <c r="S1228" s="93" t="str">
        <f>IFERROR(_xlfn.XLOOKUP(Q1228,匹配表1065!AI:AI,匹配表1065!AJ:AJ),"绿标")</f>
        <v>红标</v>
      </c>
      <c r="T1228" s="93" t="str" cm="1">
        <f t="array" ref="T1228:U1228">_xlfn.XLOOKUP(Q1228,匹配表1065!L:L,匹配表1065!M:N)</f>
        <v>眩晕</v>
      </c>
      <c r="U1228" s="94" t="str">
        <v>耳鼻喉科</v>
      </c>
      <c r="V1228" s="95" t="s">
        <v>70</v>
      </c>
      <c r="W1228" s="93">
        <f>_xlfn.XLOOKUP(M1228,匹配表1065!D:D,匹配表1065!F:F)*N1228</f>
        <v>4</v>
      </c>
    </row>
    <row r="1229" customHeight="1" spans="1:23">
      <c r="A1229" s="89" t="s">
        <v>25</v>
      </c>
      <c r="B1229" s="90">
        <v>46135</v>
      </c>
      <c r="C1229" s="91" t="str">
        <f t="shared" si="38"/>
        <v>4月第4周</v>
      </c>
      <c r="D1229" s="89" t="s">
        <v>557</v>
      </c>
      <c r="E1229" s="89" t="str">
        <f t="shared" si="39"/>
        <v>4月第4周--周4</v>
      </c>
      <c r="F1229" s="92" t="s">
        <v>27</v>
      </c>
      <c r="G1229" s="92" t="s">
        <v>136</v>
      </c>
      <c r="H1229" s="92" t="str">
        <f>_xlfn.XLOOKUP(O1229,匹配表1065!T:T,匹配表1065!W:W)</f>
        <v>青岛市</v>
      </c>
      <c r="I1229" s="89" t="str">
        <f>_xlfn.XLOOKUP(O1229,匹配表1065!T:T,匹配表1065!X:X)</f>
        <v>PME2035</v>
      </c>
      <c r="J1229" s="89" t="s">
        <v>150</v>
      </c>
      <c r="K1229" s="89" cm="1">
        <f ca="1" t="array" ref="K1229:L1229">_xlfn.XLOOKUP(J1229,匹配表1065!Y:Y,匹配表1065!AA:AB)</f>
        <v>8</v>
      </c>
      <c r="L1229" s="89" t="str">
        <v>3个月以上</v>
      </c>
      <c r="M1229" s="92" t="s">
        <v>35</v>
      </c>
      <c r="N1229" s="98">
        <v>1</v>
      </c>
      <c r="O1229" s="93" t="str">
        <f>_xlfn.XLOOKUP(P1229,匹配表1065!U:U,匹配表1065!T:T)</f>
        <v>HO00001483</v>
      </c>
      <c r="P1229" s="89" t="s">
        <v>259</v>
      </c>
      <c r="Q1229" s="92" t="s">
        <v>538</v>
      </c>
      <c r="R1229" s="89" t="str">
        <f>_xlfn.XLOOKUP(Q1229,匹配表1065!L:L,匹配表1065!O:O)</f>
        <v>C</v>
      </c>
      <c r="S1229" s="93" t="str">
        <f>IFERROR(_xlfn.XLOOKUP(Q1229,匹配表1065!AI:AI,匹配表1065!AJ:AJ),"绿标")</f>
        <v>红标</v>
      </c>
      <c r="T1229" s="93" t="str" cm="1">
        <f t="array" ref="T1229:U1229">_xlfn.XLOOKUP(Q1229,匹配表1065!L:L,匹配表1065!M:N)</f>
        <v>眩晕</v>
      </c>
      <c r="U1229" s="94" t="str">
        <v>耳鼻喉科</v>
      </c>
      <c r="V1229" s="95" t="s">
        <v>70</v>
      </c>
      <c r="W1229" s="93">
        <f>_xlfn.XLOOKUP(M1229,匹配表1065!D:D,匹配表1065!F:F)*N1229</f>
        <v>4</v>
      </c>
    </row>
    <row r="1230" customHeight="1" spans="1:23">
      <c r="A1230" s="89" t="s">
        <v>25</v>
      </c>
      <c r="B1230" s="90">
        <v>46135</v>
      </c>
      <c r="C1230" s="91" t="str">
        <f t="shared" si="38"/>
        <v>4月第4周</v>
      </c>
      <c r="D1230" s="89" t="s">
        <v>557</v>
      </c>
      <c r="E1230" s="89" t="str">
        <f t="shared" si="39"/>
        <v>4月第4周--周4</v>
      </c>
      <c r="F1230" s="92" t="s">
        <v>27</v>
      </c>
      <c r="G1230" s="92" t="s">
        <v>167</v>
      </c>
      <c r="H1230" s="92" t="str">
        <f>_xlfn.XLOOKUP(O1230,匹配表1065!T:T,匹配表1065!W:W)</f>
        <v>苏州市</v>
      </c>
      <c r="I1230" s="89" t="str">
        <f>_xlfn.XLOOKUP(O1230,匹配表1065!T:T,匹配表1065!X:X)</f>
        <v>PME2011</v>
      </c>
      <c r="J1230" s="89" t="s">
        <v>168</v>
      </c>
      <c r="K1230" s="89" cm="1">
        <f ca="1" t="array" ref="K1230:L1230">_xlfn.XLOOKUP(J1230,匹配表1065!Y:Y,匹配表1065!AA:AB)</f>
        <v>19</v>
      </c>
      <c r="L1230" s="89" t="str">
        <v>3个月以上</v>
      </c>
      <c r="M1230" s="92" t="s">
        <v>30</v>
      </c>
      <c r="N1230" s="98">
        <v>1</v>
      </c>
      <c r="O1230" s="93" t="str">
        <f>_xlfn.XLOOKUP(P1230,匹配表1065!U:U,匹配表1065!T:T)</f>
        <v>HO00307823</v>
      </c>
      <c r="P1230" s="89" t="s">
        <v>169</v>
      </c>
      <c r="Q1230" s="92" t="s">
        <v>172</v>
      </c>
      <c r="R1230" s="89" t="str">
        <f>_xlfn.XLOOKUP(Q1230,匹配表1065!L:L,匹配表1065!O:O)</f>
        <v>C</v>
      </c>
      <c r="S1230" s="93" t="str">
        <f>IFERROR(_xlfn.XLOOKUP(Q1230,匹配表1065!AI:AI,匹配表1065!AJ:AJ),"绿标")</f>
        <v>绿标</v>
      </c>
      <c r="T1230" s="93" t="str" cm="1">
        <f t="array" ref="T1230:U1230">_xlfn.XLOOKUP(Q1230,匹配表1065!L:L,匹配表1065!M:N)</f>
        <v>眩晕</v>
      </c>
      <c r="U1230" s="94" t="str">
        <v>神经内科</v>
      </c>
      <c r="V1230" s="95" t="s">
        <v>70</v>
      </c>
      <c r="W1230" s="93">
        <f>_xlfn.XLOOKUP(M1230,匹配表1065!D:D,匹配表1065!F:F)*N1230</f>
        <v>12</v>
      </c>
    </row>
    <row r="1231" customHeight="1" spans="1:23">
      <c r="A1231" s="89" t="s">
        <v>25</v>
      </c>
      <c r="B1231" s="90">
        <v>46135</v>
      </c>
      <c r="C1231" s="91" t="str">
        <f t="shared" si="38"/>
        <v>4月第4周</v>
      </c>
      <c r="D1231" s="89" t="s">
        <v>557</v>
      </c>
      <c r="E1231" s="89" t="str">
        <f t="shared" si="39"/>
        <v>4月第4周--周4</v>
      </c>
      <c r="F1231" s="92" t="s">
        <v>27</v>
      </c>
      <c r="G1231" s="92" t="s">
        <v>167</v>
      </c>
      <c r="H1231" s="92" t="str">
        <f>_xlfn.XLOOKUP(O1231,匹配表1065!T:T,匹配表1065!W:W)</f>
        <v>苏州市</v>
      </c>
      <c r="I1231" s="89" t="str">
        <f>_xlfn.XLOOKUP(O1231,匹配表1065!T:T,匹配表1065!X:X)</f>
        <v>PME2011</v>
      </c>
      <c r="J1231" s="89" t="s">
        <v>168</v>
      </c>
      <c r="K1231" s="89" cm="1">
        <f ca="1" t="array" ref="K1231:L1231">_xlfn.XLOOKUP(J1231,匹配表1065!Y:Y,匹配表1065!AA:AB)</f>
        <v>19</v>
      </c>
      <c r="L1231" s="89" t="str">
        <v>3个月以上</v>
      </c>
      <c r="M1231" s="92" t="s">
        <v>30</v>
      </c>
      <c r="N1231" s="98">
        <v>2</v>
      </c>
      <c r="O1231" s="93" t="str">
        <f>_xlfn.XLOOKUP(P1231,匹配表1065!U:U,匹配表1065!T:T)</f>
        <v>HO00307823</v>
      </c>
      <c r="P1231" s="89" t="s">
        <v>169</v>
      </c>
      <c r="Q1231" s="92" t="s">
        <v>170</v>
      </c>
      <c r="R1231" s="89" t="str">
        <f>_xlfn.XLOOKUP(Q1231,匹配表1065!L:L,匹配表1065!O:O)</f>
        <v>A</v>
      </c>
      <c r="S1231" s="93" t="str">
        <f>IFERROR(_xlfn.XLOOKUP(Q1231,匹配表1065!AI:AI,匹配表1065!AJ:AJ),"绿标")</f>
        <v>红标</v>
      </c>
      <c r="T1231" s="93" t="str" cm="1">
        <f t="array" ref="T1231:U1231">_xlfn.XLOOKUP(Q1231,匹配表1065!L:L,匹配表1065!M:N)</f>
        <v>头痛</v>
      </c>
      <c r="U1231" s="94" t="str">
        <v>神经内科</v>
      </c>
      <c r="V1231" s="95" t="s">
        <v>67</v>
      </c>
      <c r="W1231" s="93">
        <f>_xlfn.XLOOKUP(M1231,匹配表1065!D:D,匹配表1065!F:F)*N1231</f>
        <v>24</v>
      </c>
    </row>
    <row r="1232" customHeight="1" spans="1:23">
      <c r="A1232" s="89" t="s">
        <v>25</v>
      </c>
      <c r="B1232" s="90">
        <v>46135</v>
      </c>
      <c r="C1232" s="91" t="str">
        <f t="shared" si="38"/>
        <v>4月第4周</v>
      </c>
      <c r="D1232" s="89" t="s">
        <v>557</v>
      </c>
      <c r="E1232" s="89" t="str">
        <f t="shared" si="39"/>
        <v>4月第4周--周4</v>
      </c>
      <c r="F1232" s="92" t="s">
        <v>27</v>
      </c>
      <c r="G1232" s="92" t="s">
        <v>167</v>
      </c>
      <c r="H1232" s="92" t="str">
        <f>_xlfn.XLOOKUP(O1232,匹配表1065!T:T,匹配表1065!W:W)</f>
        <v>苏州市</v>
      </c>
      <c r="I1232" s="89" t="str">
        <f>_xlfn.XLOOKUP(O1232,匹配表1065!T:T,匹配表1065!X:X)</f>
        <v>PME2011</v>
      </c>
      <c r="J1232" s="89" t="s">
        <v>168</v>
      </c>
      <c r="K1232" s="89" cm="1">
        <f ca="1" t="array" ref="K1232:L1232">_xlfn.XLOOKUP(J1232,匹配表1065!Y:Y,匹配表1065!AA:AB)</f>
        <v>19</v>
      </c>
      <c r="L1232" s="89" t="str">
        <v>3个月以上</v>
      </c>
      <c r="M1232" s="92" t="s">
        <v>35</v>
      </c>
      <c r="N1232" s="98">
        <v>1</v>
      </c>
      <c r="O1232" s="93" t="str">
        <f>_xlfn.XLOOKUP(P1232,匹配表1065!U:U,匹配表1065!T:T)</f>
        <v>HO00307823</v>
      </c>
      <c r="P1232" s="89" t="s">
        <v>169</v>
      </c>
      <c r="Q1232" s="92" t="s">
        <v>438</v>
      </c>
      <c r="R1232" s="89" t="str">
        <f>_xlfn.XLOOKUP(Q1232,匹配表1065!L:L,匹配表1065!O:O)</f>
        <v>A</v>
      </c>
      <c r="S1232" s="93" t="str">
        <f>IFERROR(_xlfn.XLOOKUP(Q1232,匹配表1065!AI:AI,匹配表1065!AJ:AJ),"绿标")</f>
        <v>红标</v>
      </c>
      <c r="T1232" s="93" t="str" cm="1">
        <f t="array" ref="T1232:U1232">_xlfn.XLOOKUP(Q1232,匹配表1065!L:L,匹配表1065!M:N)</f>
        <v>头痛</v>
      </c>
      <c r="U1232" s="94" t="str">
        <v>神经内科</v>
      </c>
      <c r="V1232" s="95" t="s">
        <v>58</v>
      </c>
      <c r="W1232" s="93">
        <f>_xlfn.XLOOKUP(M1232,匹配表1065!D:D,匹配表1065!F:F)*N1232</f>
        <v>4</v>
      </c>
    </row>
    <row r="1233" customHeight="1" spans="1:23">
      <c r="A1233" s="89" t="s">
        <v>25</v>
      </c>
      <c r="B1233" s="90">
        <v>46135</v>
      </c>
      <c r="C1233" s="91" t="str">
        <f t="shared" si="38"/>
        <v>4月第4周</v>
      </c>
      <c r="D1233" s="89" t="s">
        <v>557</v>
      </c>
      <c r="E1233" s="89" t="str">
        <f t="shared" si="39"/>
        <v>4月第4周--周4</v>
      </c>
      <c r="F1233" s="92" t="s">
        <v>27</v>
      </c>
      <c r="G1233" s="92" t="s">
        <v>167</v>
      </c>
      <c r="H1233" s="92" t="str">
        <f>_xlfn.XLOOKUP(O1233,匹配表1065!T:T,匹配表1065!W:W)</f>
        <v>苏州市</v>
      </c>
      <c r="I1233" s="89" t="str">
        <f>_xlfn.XLOOKUP(O1233,匹配表1065!T:T,匹配表1065!X:X)</f>
        <v>PME2016</v>
      </c>
      <c r="J1233" s="89" t="s">
        <v>173</v>
      </c>
      <c r="K1233" s="89" cm="1">
        <f ca="1" t="array" ref="K1233:L1233">_xlfn.XLOOKUP(J1233,匹配表1065!Y:Y,匹配表1065!AA:AB)</f>
        <v>1</v>
      </c>
      <c r="L1233" s="89" t="str">
        <v>3个月以内</v>
      </c>
      <c r="M1233" s="92" t="s">
        <v>30</v>
      </c>
      <c r="N1233" s="98">
        <v>2</v>
      </c>
      <c r="O1233" s="93" t="str">
        <f>_xlfn.XLOOKUP(P1233,匹配表1065!U:U,匹配表1065!T:T)</f>
        <v>HO00001043</v>
      </c>
      <c r="P1233" s="89" t="s">
        <v>221</v>
      </c>
      <c r="Q1233" s="92" t="s">
        <v>291</v>
      </c>
      <c r="R1233" s="89" t="str">
        <f>_xlfn.XLOOKUP(Q1233,匹配表1065!L:L,匹配表1065!O:O)</f>
        <v>A</v>
      </c>
      <c r="S1233" s="93" t="str">
        <f>IFERROR(_xlfn.XLOOKUP(Q1233,匹配表1065!AI:AI,匹配表1065!AJ:AJ),"绿标")</f>
        <v>红标</v>
      </c>
      <c r="T1233" s="93" t="str" cm="1">
        <f t="array" ref="T1233:U1233">_xlfn.XLOOKUP(Q1233,匹配表1065!L:L,匹配表1065!M:N)</f>
        <v>头痛</v>
      </c>
      <c r="U1233" s="94" t="str">
        <v>神经内科</v>
      </c>
      <c r="V1233" s="95" t="s">
        <v>33</v>
      </c>
      <c r="W1233" s="93">
        <f>_xlfn.XLOOKUP(M1233,匹配表1065!D:D,匹配表1065!F:F)*N1233</f>
        <v>24</v>
      </c>
    </row>
    <row r="1234" customHeight="1" spans="1:23">
      <c r="A1234" s="89" t="s">
        <v>25</v>
      </c>
      <c r="B1234" s="90">
        <v>46135</v>
      </c>
      <c r="C1234" s="91" t="str">
        <f t="shared" si="38"/>
        <v>4月第4周</v>
      </c>
      <c r="D1234" s="89" t="s">
        <v>557</v>
      </c>
      <c r="E1234" s="89" t="str">
        <f t="shared" si="39"/>
        <v>4月第4周--周4</v>
      </c>
      <c r="F1234" s="92" t="s">
        <v>27</v>
      </c>
      <c r="G1234" s="92" t="s">
        <v>167</v>
      </c>
      <c r="H1234" s="92" t="str">
        <f>_xlfn.XLOOKUP(O1234,匹配表1065!T:T,匹配表1065!W:W)</f>
        <v>苏州市</v>
      </c>
      <c r="I1234" s="89" t="str">
        <f>_xlfn.XLOOKUP(O1234,匹配表1065!T:T,匹配表1065!X:X)</f>
        <v>PME2016</v>
      </c>
      <c r="J1234" s="89" t="s">
        <v>173</v>
      </c>
      <c r="K1234" s="89" cm="1">
        <f ca="1" t="array" ref="K1234:L1234">_xlfn.XLOOKUP(J1234,匹配表1065!Y:Y,匹配表1065!AA:AB)</f>
        <v>1</v>
      </c>
      <c r="L1234" s="89" t="str">
        <v>3个月以内</v>
      </c>
      <c r="M1234" s="92" t="s">
        <v>30</v>
      </c>
      <c r="N1234" s="98">
        <v>1</v>
      </c>
      <c r="O1234" s="93" t="str">
        <f>_xlfn.XLOOKUP(P1234,匹配表1065!U:U,匹配表1065!T:T)</f>
        <v>HO00001048</v>
      </c>
      <c r="P1234" s="89" t="s">
        <v>176</v>
      </c>
      <c r="Q1234" s="92" t="s">
        <v>426</v>
      </c>
      <c r="R1234" s="89" t="str">
        <f>_xlfn.XLOOKUP(Q1234,匹配表1065!L:L,匹配表1065!O:O)</f>
        <v>C</v>
      </c>
      <c r="S1234" s="93" t="str">
        <f>IFERROR(_xlfn.XLOOKUP(Q1234,匹配表1065!AI:AI,匹配表1065!AJ:AJ),"绿标")</f>
        <v>红标</v>
      </c>
      <c r="T1234" s="93" t="str" cm="1">
        <f t="array" ref="T1234:U1234">_xlfn.XLOOKUP(Q1234,匹配表1065!L:L,匹配表1065!M:N)</f>
        <v>眩晕</v>
      </c>
      <c r="U1234" s="94" t="str">
        <v>耳鼻喉科</v>
      </c>
      <c r="V1234" s="95" t="s">
        <v>70</v>
      </c>
      <c r="W1234" s="93">
        <f>_xlfn.XLOOKUP(M1234,匹配表1065!D:D,匹配表1065!F:F)*N1234</f>
        <v>12</v>
      </c>
    </row>
    <row r="1235" customHeight="1" spans="1:23">
      <c r="A1235" s="89" t="s">
        <v>25</v>
      </c>
      <c r="B1235" s="90">
        <v>46135</v>
      </c>
      <c r="C1235" s="91" t="str">
        <f t="shared" si="38"/>
        <v>4月第4周</v>
      </c>
      <c r="D1235" s="89" t="s">
        <v>557</v>
      </c>
      <c r="E1235" s="89" t="str">
        <f t="shared" si="39"/>
        <v>4月第4周--周4</v>
      </c>
      <c r="F1235" s="92" t="s">
        <v>27</v>
      </c>
      <c r="G1235" s="92" t="s">
        <v>167</v>
      </c>
      <c r="H1235" s="92" t="str">
        <f>_xlfn.XLOOKUP(O1235,匹配表1065!T:T,匹配表1065!W:W)</f>
        <v>苏州市</v>
      </c>
      <c r="I1235" s="89" t="str">
        <f>_xlfn.XLOOKUP(O1235,匹配表1065!T:T,匹配表1065!X:X)</f>
        <v>PME2016</v>
      </c>
      <c r="J1235" s="89" t="s">
        <v>173</v>
      </c>
      <c r="K1235" s="89" cm="1">
        <f ca="1" t="array" ref="K1235:L1235">_xlfn.XLOOKUP(J1235,匹配表1065!Y:Y,匹配表1065!AA:AB)</f>
        <v>1</v>
      </c>
      <c r="L1235" s="89" t="str">
        <v>3个月以内</v>
      </c>
      <c r="M1235" s="92" t="s">
        <v>30</v>
      </c>
      <c r="N1235" s="98">
        <v>1</v>
      </c>
      <c r="O1235" s="93" t="str">
        <f>_xlfn.XLOOKUP(P1235,匹配表1065!U:U,匹配表1065!T:T)</f>
        <v>HO00001048</v>
      </c>
      <c r="P1235" s="89" t="s">
        <v>176</v>
      </c>
      <c r="Q1235" s="92" t="s">
        <v>220</v>
      </c>
      <c r="R1235" s="89" t="str">
        <f>_xlfn.XLOOKUP(Q1235,匹配表1065!L:L,匹配表1065!O:O)</f>
        <v>A</v>
      </c>
      <c r="S1235" s="93" t="str">
        <f>IFERROR(_xlfn.XLOOKUP(Q1235,匹配表1065!AI:AI,匹配表1065!AJ:AJ),"绿标")</f>
        <v>红标</v>
      </c>
      <c r="T1235" s="93" t="str" cm="1">
        <f t="array" ref="T1235:U1235">_xlfn.XLOOKUP(Q1235,匹配表1065!L:L,匹配表1065!M:N)</f>
        <v>头痛</v>
      </c>
      <c r="U1235" s="94" t="str">
        <v>神经内科</v>
      </c>
      <c r="V1235" s="95" t="s">
        <v>33</v>
      </c>
      <c r="W1235" s="93">
        <f>_xlfn.XLOOKUP(M1235,匹配表1065!D:D,匹配表1065!F:F)*N1235</f>
        <v>12</v>
      </c>
    </row>
    <row r="1236" customHeight="1" spans="1:23">
      <c r="A1236" s="89" t="s">
        <v>25</v>
      </c>
      <c r="B1236" s="90">
        <v>46135</v>
      </c>
      <c r="C1236" s="91" t="str">
        <f t="shared" si="38"/>
        <v>4月第4周</v>
      </c>
      <c r="D1236" s="89" t="s">
        <v>557</v>
      </c>
      <c r="E1236" s="89" t="str">
        <f t="shared" si="39"/>
        <v>4月第4周--周4</v>
      </c>
      <c r="F1236" s="92" t="s">
        <v>27</v>
      </c>
      <c r="G1236" s="92" t="s">
        <v>167</v>
      </c>
      <c r="H1236" s="92" t="str">
        <f>_xlfn.XLOOKUP(O1236,匹配表1065!T:T,匹配表1065!W:W)</f>
        <v>无锡市</v>
      </c>
      <c r="I1236" s="89" t="str">
        <f>_xlfn.XLOOKUP(O1236,匹配表1065!T:T,匹配表1065!X:X)</f>
        <v>PME2014</v>
      </c>
      <c r="J1236" s="89" t="s">
        <v>581</v>
      </c>
      <c r="K1236" s="89" cm="1">
        <f ca="1" t="array" ref="K1236:L1236">_xlfn.XLOOKUP(J1236,匹配表1065!Y:Y,匹配表1065!AA:AB)</f>
        <v>1</v>
      </c>
      <c r="L1236" s="89" t="str">
        <v>3个月以内</v>
      </c>
      <c r="M1236" s="92" t="s">
        <v>35</v>
      </c>
      <c r="N1236" s="98">
        <v>1</v>
      </c>
      <c r="O1236" s="93" t="str">
        <f>_xlfn.XLOOKUP(P1236,匹配表1065!U:U,匹配表1065!T:T)</f>
        <v>HO00001111</v>
      </c>
      <c r="P1236" s="89" t="s">
        <v>582</v>
      </c>
      <c r="Q1236" s="92" t="s">
        <v>583</v>
      </c>
      <c r="R1236" s="89" t="str">
        <f>_xlfn.XLOOKUP(Q1236,匹配表1065!L:L,匹配表1065!O:O)</f>
        <v>B</v>
      </c>
      <c r="S1236" s="93" t="str">
        <f>IFERROR(_xlfn.XLOOKUP(Q1236,匹配表1065!AI:AI,匹配表1065!AJ:AJ),"绿标")</f>
        <v>黑标</v>
      </c>
      <c r="T1236" s="93" t="str" cm="1">
        <f t="array" ref="T1236:U1236">_xlfn.XLOOKUP(Q1236,匹配表1065!L:L,匹配表1065!M:N)</f>
        <v>脑血管</v>
      </c>
      <c r="U1236" s="94" t="str">
        <v>神经内科</v>
      </c>
      <c r="V1236" s="95" t="s">
        <v>58</v>
      </c>
      <c r="W1236" s="93">
        <f>_xlfn.XLOOKUP(M1236,匹配表1065!D:D,匹配表1065!F:F)*N1236</f>
        <v>4</v>
      </c>
    </row>
    <row r="1237" customHeight="1" spans="1:23">
      <c r="A1237" s="89" t="s">
        <v>25</v>
      </c>
      <c r="B1237" s="90">
        <v>46135</v>
      </c>
      <c r="C1237" s="91" t="str">
        <f t="shared" si="38"/>
        <v>4月第4周</v>
      </c>
      <c r="D1237" s="89" t="s">
        <v>557</v>
      </c>
      <c r="E1237" s="89" t="str">
        <f t="shared" si="39"/>
        <v>4月第4周--周4</v>
      </c>
      <c r="F1237" s="92" t="s">
        <v>27</v>
      </c>
      <c r="G1237" s="92" t="s">
        <v>167</v>
      </c>
      <c r="H1237" s="92" t="str">
        <f>_xlfn.XLOOKUP(O1237,匹配表1065!T:T,匹配表1065!W:W)</f>
        <v>苏州市</v>
      </c>
      <c r="I1237" s="89" t="str">
        <f>_xlfn.XLOOKUP(O1237,匹配表1065!T:T,匹配表1065!X:X)</f>
        <v>PME2017</v>
      </c>
      <c r="J1237" s="89" t="s">
        <v>323</v>
      </c>
      <c r="K1237" s="89" cm="1">
        <f ca="1" t="array" ref="K1237:L1237">_xlfn.XLOOKUP(J1237,匹配表1065!Y:Y,匹配表1065!AA:AB)</f>
        <v>7</v>
      </c>
      <c r="L1237" s="89" t="str">
        <v>3个月以上</v>
      </c>
      <c r="M1237" s="92" t="s">
        <v>30</v>
      </c>
      <c r="N1237" s="98">
        <v>1</v>
      </c>
      <c r="O1237" s="93" t="str">
        <f>_xlfn.XLOOKUP(P1237,匹配表1065!U:U,匹配表1065!T:T)</f>
        <v>HO00001044</v>
      </c>
      <c r="P1237" s="89" t="s">
        <v>346</v>
      </c>
      <c r="Q1237" s="92" t="s">
        <v>428</v>
      </c>
      <c r="R1237" s="89" t="str">
        <f>_xlfn.XLOOKUP(Q1237,匹配表1065!L:L,匹配表1065!O:O)</f>
        <v>B</v>
      </c>
      <c r="S1237" s="93" t="str">
        <f>IFERROR(_xlfn.XLOOKUP(Q1237,匹配表1065!AI:AI,匹配表1065!AJ:AJ),"绿标")</f>
        <v>绿标</v>
      </c>
      <c r="T1237" s="93" t="str" cm="1">
        <f t="array" ref="T1237:U1237">_xlfn.XLOOKUP(Q1237,匹配表1065!L:L,匹配表1065!M:N)</f>
        <v>脑血管</v>
      </c>
      <c r="U1237" s="94" t="str">
        <v>神经内科</v>
      </c>
      <c r="V1237" s="95" t="s">
        <v>67</v>
      </c>
      <c r="W1237" s="93">
        <f>_xlfn.XLOOKUP(M1237,匹配表1065!D:D,匹配表1065!F:F)*N1237</f>
        <v>12</v>
      </c>
    </row>
    <row r="1238" customHeight="1" spans="1:23">
      <c r="A1238" s="89" t="s">
        <v>25</v>
      </c>
      <c r="B1238" s="90">
        <v>46135</v>
      </c>
      <c r="C1238" s="91" t="str">
        <f t="shared" si="38"/>
        <v>4月第4周</v>
      </c>
      <c r="D1238" s="89" t="s">
        <v>557</v>
      </c>
      <c r="E1238" s="89" t="str">
        <f t="shared" si="39"/>
        <v>4月第4周--周4</v>
      </c>
      <c r="F1238" s="92" t="s">
        <v>27</v>
      </c>
      <c r="G1238" s="92" t="s">
        <v>167</v>
      </c>
      <c r="H1238" s="92" t="str">
        <f>_xlfn.XLOOKUP(O1238,匹配表1065!T:T,匹配表1065!W:W)</f>
        <v>苏州市</v>
      </c>
      <c r="I1238" s="89" t="str">
        <f>_xlfn.XLOOKUP(O1238,匹配表1065!T:T,匹配表1065!X:X)</f>
        <v>PME2017</v>
      </c>
      <c r="J1238" s="89" t="s">
        <v>323</v>
      </c>
      <c r="K1238" s="89" cm="1">
        <f ca="1" t="array" ref="K1238:L1238">_xlfn.XLOOKUP(J1238,匹配表1065!Y:Y,匹配表1065!AA:AB)</f>
        <v>7</v>
      </c>
      <c r="L1238" s="89" t="str">
        <v>3个月以上</v>
      </c>
      <c r="M1238" s="92" t="s">
        <v>35</v>
      </c>
      <c r="N1238" s="98">
        <v>1</v>
      </c>
      <c r="O1238" s="93" t="str">
        <f>_xlfn.XLOOKUP(P1238,匹配表1065!U:U,匹配表1065!T:T)</f>
        <v>HO00001110</v>
      </c>
      <c r="P1238" s="89" t="s">
        <v>324</v>
      </c>
      <c r="Q1238" s="92" t="s">
        <v>325</v>
      </c>
      <c r="R1238" s="89" t="str">
        <f>_xlfn.XLOOKUP(Q1238,匹配表1065!L:L,匹配表1065!O:O)</f>
        <v>B</v>
      </c>
      <c r="S1238" s="93" t="str">
        <f>IFERROR(_xlfn.XLOOKUP(Q1238,匹配表1065!AI:AI,匹配表1065!AJ:AJ),"绿标")</f>
        <v>黑标</v>
      </c>
      <c r="T1238" s="93" t="str" cm="1">
        <f t="array" ref="T1238:U1238">_xlfn.XLOOKUP(Q1238,匹配表1065!L:L,匹配表1065!M:N)</f>
        <v>脑血管</v>
      </c>
      <c r="U1238" s="94" t="str">
        <v>神经内科</v>
      </c>
      <c r="V1238" s="95" t="s">
        <v>58</v>
      </c>
      <c r="W1238" s="93">
        <f>_xlfn.XLOOKUP(M1238,匹配表1065!D:D,匹配表1065!F:F)*N1238</f>
        <v>4</v>
      </c>
    </row>
    <row r="1239" customHeight="1" spans="1:23">
      <c r="A1239" s="89" t="s">
        <v>25</v>
      </c>
      <c r="B1239" s="90">
        <v>46135</v>
      </c>
      <c r="C1239" s="91" t="str">
        <f t="shared" si="38"/>
        <v>4月第4周</v>
      </c>
      <c r="D1239" s="89" t="s">
        <v>557</v>
      </c>
      <c r="E1239" s="89" t="str">
        <f t="shared" si="39"/>
        <v>4月第4周--周4</v>
      </c>
      <c r="F1239" s="92" t="s">
        <v>27</v>
      </c>
      <c r="G1239" s="92" t="s">
        <v>167</v>
      </c>
      <c r="H1239" s="92" t="str">
        <f>_xlfn.XLOOKUP(O1239,匹配表1065!T:T,匹配表1065!W:W)</f>
        <v>苏州市</v>
      </c>
      <c r="I1239" s="89" t="str">
        <f>_xlfn.XLOOKUP(O1239,匹配表1065!T:T,匹配表1065!X:X)</f>
        <v>PME2017</v>
      </c>
      <c r="J1239" s="89" t="s">
        <v>323</v>
      </c>
      <c r="K1239" s="89" cm="1">
        <f ca="1" t="array" ref="K1239:L1239">_xlfn.XLOOKUP(J1239,匹配表1065!Y:Y,匹配表1065!AA:AB)</f>
        <v>7</v>
      </c>
      <c r="L1239" s="89" t="str">
        <v>3个月以上</v>
      </c>
      <c r="M1239" s="92" t="s">
        <v>133</v>
      </c>
      <c r="N1239" s="98">
        <v>1</v>
      </c>
      <c r="O1239" s="93" t="str">
        <f>_xlfn.XLOOKUP(P1239,匹配表1065!U:U,匹配表1065!T:T)</f>
        <v>HO00001110</v>
      </c>
      <c r="P1239" s="89" t="s">
        <v>324</v>
      </c>
      <c r="Q1239" s="92" t="s">
        <v>386</v>
      </c>
      <c r="R1239" s="89" t="str">
        <f>_xlfn.XLOOKUP(Q1239,匹配表1065!L:L,匹配表1065!O:O)</f>
        <v>C</v>
      </c>
      <c r="S1239" s="93" t="str">
        <f>IFERROR(_xlfn.XLOOKUP(Q1239,匹配表1065!AI:AI,匹配表1065!AJ:AJ),"绿标")</f>
        <v>绿标</v>
      </c>
      <c r="T1239" s="93" t="str" cm="1">
        <f t="array" ref="T1239:U1239">_xlfn.XLOOKUP(Q1239,匹配表1065!L:L,匹配表1065!M:N)</f>
        <v>眩晕</v>
      </c>
      <c r="U1239" s="94" t="str">
        <v>耳鼻喉科</v>
      </c>
      <c r="V1239" s="95" t="s">
        <v>58</v>
      </c>
      <c r="W1239" s="93">
        <f>_xlfn.XLOOKUP(M1239,匹配表1065!D:D,匹配表1065!F:F)*N1239</f>
        <v>1</v>
      </c>
    </row>
    <row r="1240" customHeight="1" spans="1:23">
      <c r="A1240" s="89" t="s">
        <v>25</v>
      </c>
      <c r="B1240" s="90">
        <v>46135</v>
      </c>
      <c r="C1240" s="91" t="str">
        <f t="shared" si="38"/>
        <v>4月第4周</v>
      </c>
      <c r="D1240" s="89" t="s">
        <v>557</v>
      </c>
      <c r="E1240" s="89" t="str">
        <f t="shared" si="39"/>
        <v>4月第4周--周4</v>
      </c>
      <c r="F1240" s="92" t="s">
        <v>27</v>
      </c>
      <c r="G1240" s="92" t="s">
        <v>167</v>
      </c>
      <c r="H1240" s="92" t="str">
        <f>_xlfn.XLOOKUP(O1240,匹配表1065!T:T,匹配表1065!W:W)</f>
        <v>苏州市</v>
      </c>
      <c r="I1240" s="89" t="str">
        <f>_xlfn.XLOOKUP(O1240,匹配表1065!T:T,匹配表1065!X:X)</f>
        <v>PME2009</v>
      </c>
      <c r="J1240" s="89" t="s">
        <v>193</v>
      </c>
      <c r="K1240" s="89" cm="1">
        <f ca="1" t="array" ref="K1240:L1240">_xlfn.XLOOKUP(J1240,匹配表1065!Y:Y,匹配表1065!AA:AB)</f>
        <v>7</v>
      </c>
      <c r="L1240" s="89" t="str">
        <v>3个月以上</v>
      </c>
      <c r="M1240" s="92" t="s">
        <v>35</v>
      </c>
      <c r="N1240" s="98">
        <v>1</v>
      </c>
      <c r="O1240" s="93" t="str">
        <f>_xlfn.XLOOKUP(P1240,匹配表1065!U:U,匹配表1065!T:T)</f>
        <v>HO00402369</v>
      </c>
      <c r="P1240" s="89" t="s">
        <v>227</v>
      </c>
      <c r="Q1240" s="92" t="s">
        <v>228</v>
      </c>
      <c r="R1240" s="89" t="str">
        <f>_xlfn.XLOOKUP(Q1240,匹配表1065!L:L,匹配表1065!O:O)</f>
        <v>B</v>
      </c>
      <c r="S1240" s="93" t="str">
        <f>IFERROR(_xlfn.XLOOKUP(Q1240,匹配表1065!AI:AI,匹配表1065!AJ:AJ),"绿标")</f>
        <v>绿标</v>
      </c>
      <c r="T1240" s="93" t="str" cm="1">
        <f t="array" ref="T1240:U1240">_xlfn.XLOOKUP(Q1240,匹配表1065!L:L,匹配表1065!M:N)</f>
        <v>脑血管</v>
      </c>
      <c r="U1240" s="94" t="str">
        <v>神经内科</v>
      </c>
      <c r="V1240" s="95" t="s">
        <v>33</v>
      </c>
      <c r="W1240" s="93">
        <f>_xlfn.XLOOKUP(M1240,匹配表1065!D:D,匹配表1065!F:F)*N1240</f>
        <v>4</v>
      </c>
    </row>
    <row r="1241" customHeight="1" spans="1:23">
      <c r="A1241" s="89" t="s">
        <v>25</v>
      </c>
      <c r="B1241" s="90">
        <v>46135</v>
      </c>
      <c r="C1241" s="91" t="str">
        <f t="shared" si="38"/>
        <v>4月第4周</v>
      </c>
      <c r="D1241" s="89" t="s">
        <v>557</v>
      </c>
      <c r="E1241" s="89" t="str">
        <f t="shared" si="39"/>
        <v>4月第4周--周4</v>
      </c>
      <c r="F1241" s="92" t="s">
        <v>27</v>
      </c>
      <c r="G1241" s="92" t="s">
        <v>167</v>
      </c>
      <c r="H1241" s="92" t="str">
        <f>_xlfn.XLOOKUP(O1241,匹配表1065!T:T,匹配表1065!W:W)</f>
        <v>苏州市</v>
      </c>
      <c r="I1241" s="89" t="str">
        <f>_xlfn.XLOOKUP(O1241,匹配表1065!T:T,匹配表1065!X:X)</f>
        <v>PME2009</v>
      </c>
      <c r="J1241" s="89" t="s">
        <v>193</v>
      </c>
      <c r="K1241" s="89" cm="1">
        <f ca="1" t="array" ref="K1241:L1241">_xlfn.XLOOKUP(J1241,匹配表1065!Y:Y,匹配表1065!AA:AB)</f>
        <v>7</v>
      </c>
      <c r="L1241" s="89" t="str">
        <v>3个月以上</v>
      </c>
      <c r="M1241" s="92" t="s">
        <v>35</v>
      </c>
      <c r="N1241" s="98">
        <v>1</v>
      </c>
      <c r="O1241" s="93" t="str">
        <f>_xlfn.XLOOKUP(P1241,匹配表1065!U:U,匹配表1065!T:T)</f>
        <v>HO00402369</v>
      </c>
      <c r="P1241" s="89" t="s">
        <v>227</v>
      </c>
      <c r="Q1241" s="92" t="s">
        <v>609</v>
      </c>
      <c r="R1241" s="89" t="str">
        <f>_xlfn.XLOOKUP(Q1241,匹配表1065!L:L,匹配表1065!O:O)</f>
        <v>B</v>
      </c>
      <c r="S1241" s="93" t="str">
        <f>IFERROR(_xlfn.XLOOKUP(Q1241,匹配表1065!AI:AI,匹配表1065!AJ:AJ),"绿标")</f>
        <v>绿标</v>
      </c>
      <c r="T1241" s="93" t="str" cm="1">
        <f t="array" ref="T1241:U1241">_xlfn.XLOOKUP(Q1241,匹配表1065!L:L,匹配表1065!M:N)</f>
        <v>脑血管</v>
      </c>
      <c r="U1241" s="94" t="str">
        <v>神经内科</v>
      </c>
      <c r="V1241" s="95" t="s">
        <v>33</v>
      </c>
      <c r="W1241" s="93">
        <f>_xlfn.XLOOKUP(M1241,匹配表1065!D:D,匹配表1065!F:F)*N1241</f>
        <v>4</v>
      </c>
    </row>
    <row r="1242" customHeight="1" spans="1:23">
      <c r="A1242" s="89" t="s">
        <v>25</v>
      </c>
      <c r="B1242" s="90">
        <v>46135</v>
      </c>
      <c r="C1242" s="91" t="str">
        <f t="shared" si="38"/>
        <v>4月第4周</v>
      </c>
      <c r="D1242" s="89" t="s">
        <v>557</v>
      </c>
      <c r="E1242" s="89" t="str">
        <f t="shared" si="39"/>
        <v>4月第4周--周4</v>
      </c>
      <c r="F1242" s="92" t="s">
        <v>27</v>
      </c>
      <c r="G1242" s="92" t="s">
        <v>167</v>
      </c>
      <c r="H1242" s="92" t="str">
        <f>_xlfn.XLOOKUP(O1242,匹配表1065!T:T,匹配表1065!W:W)</f>
        <v>南通市</v>
      </c>
      <c r="I1242" s="89" t="str">
        <f>_xlfn.XLOOKUP(O1242,匹配表1065!T:T,匹配表1065!X:X)</f>
        <v>PME2013</v>
      </c>
      <c r="J1242" s="89" t="s">
        <v>180</v>
      </c>
      <c r="K1242" s="89" cm="1">
        <f ca="1" t="array" ref="K1242:L1242">_xlfn.XLOOKUP(J1242,匹配表1065!Y:Y,匹配表1065!AA:AB)</f>
        <v>51</v>
      </c>
      <c r="L1242" s="89" t="str">
        <v>3个月以上</v>
      </c>
      <c r="M1242" s="92" t="s">
        <v>30</v>
      </c>
      <c r="N1242" s="98">
        <v>2</v>
      </c>
      <c r="O1242" s="93" t="str">
        <f>_xlfn.XLOOKUP(P1242,匹配表1065!U:U,匹配表1065!T:T)</f>
        <v>HO00001021</v>
      </c>
      <c r="P1242" s="89" t="s">
        <v>181</v>
      </c>
      <c r="Q1242" s="92" t="s">
        <v>182</v>
      </c>
      <c r="R1242" s="89" t="str">
        <f>_xlfn.XLOOKUP(Q1242,匹配表1065!L:L,匹配表1065!O:O)</f>
        <v>C</v>
      </c>
      <c r="S1242" s="93" t="str">
        <f>IFERROR(_xlfn.XLOOKUP(Q1242,匹配表1065!AI:AI,匹配表1065!AJ:AJ),"绿标")</f>
        <v>红标</v>
      </c>
      <c r="T1242" s="93" t="str" cm="1">
        <f t="array" ref="T1242:U1242">_xlfn.XLOOKUP(Q1242,匹配表1065!L:L,匹配表1065!M:N)</f>
        <v>眩晕</v>
      </c>
      <c r="U1242" s="94" t="str">
        <v>神经内科</v>
      </c>
      <c r="V1242" s="95" t="s">
        <v>70</v>
      </c>
      <c r="W1242" s="93">
        <f>_xlfn.XLOOKUP(M1242,匹配表1065!D:D,匹配表1065!F:F)*N1242</f>
        <v>24</v>
      </c>
    </row>
    <row r="1243" customHeight="1" spans="1:23">
      <c r="A1243" s="89" t="s">
        <v>25</v>
      </c>
      <c r="B1243" s="90">
        <v>46135</v>
      </c>
      <c r="C1243" s="91" t="str">
        <f t="shared" si="38"/>
        <v>4月第4周</v>
      </c>
      <c r="D1243" s="89" t="s">
        <v>557</v>
      </c>
      <c r="E1243" s="89" t="str">
        <f t="shared" si="39"/>
        <v>4月第4周--周4</v>
      </c>
      <c r="F1243" s="92" t="s">
        <v>27</v>
      </c>
      <c r="G1243" s="92" t="s">
        <v>167</v>
      </c>
      <c r="H1243" s="92" t="str">
        <f>_xlfn.XLOOKUP(O1243,匹配表1065!T:T,匹配表1065!W:W)</f>
        <v>南通市</v>
      </c>
      <c r="I1243" s="89" t="str">
        <f>_xlfn.XLOOKUP(O1243,匹配表1065!T:T,匹配表1065!X:X)</f>
        <v>PME2013</v>
      </c>
      <c r="J1243" s="89" t="s">
        <v>180</v>
      </c>
      <c r="K1243" s="89" cm="1">
        <f ca="1" t="array" ref="K1243:L1243">_xlfn.XLOOKUP(J1243,匹配表1065!Y:Y,匹配表1065!AA:AB)</f>
        <v>51</v>
      </c>
      <c r="L1243" s="89" t="str">
        <v>3个月以上</v>
      </c>
      <c r="M1243" s="92" t="s">
        <v>35</v>
      </c>
      <c r="N1243" s="98">
        <v>1</v>
      </c>
      <c r="O1243" s="93" t="str">
        <f>_xlfn.XLOOKUP(P1243,匹配表1065!U:U,匹配表1065!T:T)</f>
        <v>HO00001066</v>
      </c>
      <c r="P1243" s="89" t="s">
        <v>183</v>
      </c>
      <c r="Q1243" s="92" t="s">
        <v>184</v>
      </c>
      <c r="R1243" s="89" t="str">
        <f>_xlfn.XLOOKUP(Q1243,匹配表1065!L:L,匹配表1065!O:O)</f>
        <v>A</v>
      </c>
      <c r="S1243" s="93" t="str">
        <f>IFERROR(_xlfn.XLOOKUP(Q1243,匹配表1065!AI:AI,匹配表1065!AJ:AJ),"绿标")</f>
        <v>红标</v>
      </c>
      <c r="T1243" s="93" t="str" cm="1">
        <f t="array" ref="T1243:U1243">_xlfn.XLOOKUP(Q1243,匹配表1065!L:L,匹配表1065!M:N)</f>
        <v>头痛</v>
      </c>
      <c r="U1243" s="94" t="str">
        <v>神经内科</v>
      </c>
      <c r="V1243" s="95" t="s">
        <v>58</v>
      </c>
      <c r="W1243" s="93">
        <f>_xlfn.XLOOKUP(M1243,匹配表1065!D:D,匹配表1065!F:F)*N1243</f>
        <v>4</v>
      </c>
    </row>
    <row r="1244" customHeight="1" spans="1:23">
      <c r="A1244" s="89" t="s">
        <v>25</v>
      </c>
      <c r="B1244" s="90">
        <v>46135</v>
      </c>
      <c r="C1244" s="91" t="str">
        <f t="shared" si="38"/>
        <v>4月第4周</v>
      </c>
      <c r="D1244" s="89" t="s">
        <v>557</v>
      </c>
      <c r="E1244" s="89" t="str">
        <f t="shared" si="39"/>
        <v>4月第4周--周4</v>
      </c>
      <c r="F1244" s="92" t="s">
        <v>27</v>
      </c>
      <c r="G1244" s="92" t="s">
        <v>167</v>
      </c>
      <c r="H1244" s="92" t="str">
        <f>_xlfn.XLOOKUP(O1244,匹配表1065!T:T,匹配表1065!W:W)</f>
        <v>南通市</v>
      </c>
      <c r="I1244" s="89" t="str">
        <f>_xlfn.XLOOKUP(O1244,匹配表1065!T:T,匹配表1065!X:X)</f>
        <v>PME2013</v>
      </c>
      <c r="J1244" s="89" t="s">
        <v>180</v>
      </c>
      <c r="K1244" s="89" cm="1">
        <f ca="1" t="array" ref="K1244:L1244">_xlfn.XLOOKUP(J1244,匹配表1065!Y:Y,匹配表1065!AA:AB)</f>
        <v>51</v>
      </c>
      <c r="L1244" s="89" t="str">
        <v>3个月以上</v>
      </c>
      <c r="M1244" s="92" t="s">
        <v>35</v>
      </c>
      <c r="N1244" s="98">
        <v>1</v>
      </c>
      <c r="O1244" s="93" t="str">
        <f>_xlfn.XLOOKUP(P1244,匹配表1065!U:U,匹配表1065!T:T)</f>
        <v>HO00001066</v>
      </c>
      <c r="P1244" s="89" t="s">
        <v>183</v>
      </c>
      <c r="Q1244" s="92" t="s">
        <v>610</v>
      </c>
      <c r="R1244" s="89" t="str">
        <f>_xlfn.XLOOKUP(Q1244,匹配表1065!L:L,匹配表1065!O:O)</f>
        <v>B</v>
      </c>
      <c r="S1244" s="93" t="str">
        <f>IFERROR(_xlfn.XLOOKUP(Q1244,匹配表1065!AI:AI,匹配表1065!AJ:AJ),"绿标")</f>
        <v>黑标</v>
      </c>
      <c r="T1244" s="93" t="str" cm="1">
        <f t="array" ref="T1244:U1244">_xlfn.XLOOKUP(Q1244,匹配表1065!L:L,匹配表1065!M:N)</f>
        <v>脑血管</v>
      </c>
      <c r="U1244" s="94" t="str">
        <v>神经内科</v>
      </c>
      <c r="V1244" s="95" t="s">
        <v>58</v>
      </c>
      <c r="W1244" s="93">
        <f>_xlfn.XLOOKUP(M1244,匹配表1065!D:D,匹配表1065!F:F)*N1244</f>
        <v>4</v>
      </c>
    </row>
    <row r="1245" customHeight="1" spans="1:23">
      <c r="A1245" s="89" t="s">
        <v>25</v>
      </c>
      <c r="B1245" s="90">
        <v>46135</v>
      </c>
      <c r="C1245" s="91" t="str">
        <f t="shared" si="38"/>
        <v>4月第4周</v>
      </c>
      <c r="D1245" s="89" t="s">
        <v>557</v>
      </c>
      <c r="E1245" s="89" t="str">
        <f t="shared" si="39"/>
        <v>4月第4周--周4</v>
      </c>
      <c r="F1245" s="92" t="s">
        <v>27</v>
      </c>
      <c r="G1245" s="92" t="s">
        <v>167</v>
      </c>
      <c r="H1245" s="92" t="str">
        <f>_xlfn.XLOOKUP(O1245,匹配表1065!T:T,匹配表1065!W:W)</f>
        <v>苏州市</v>
      </c>
      <c r="I1245" s="89" t="str">
        <f>_xlfn.XLOOKUP(O1245,匹配表1065!T:T,匹配表1065!X:X)</f>
        <v>PME2010</v>
      </c>
      <c r="J1245" s="89" t="s">
        <v>186</v>
      </c>
      <c r="K1245" s="89" cm="1">
        <f ca="1" t="array" ref="K1245:L1245">_xlfn.XLOOKUP(J1245,匹配表1065!Y:Y,匹配表1065!AA:AB)</f>
        <v>6</v>
      </c>
      <c r="L1245" s="89" t="str">
        <v>3个月以上</v>
      </c>
      <c r="M1245" s="92" t="s">
        <v>30</v>
      </c>
      <c r="N1245" s="98">
        <v>1</v>
      </c>
      <c r="O1245" s="93" t="str">
        <f>_xlfn.XLOOKUP(P1245,匹配表1065!U:U,匹配表1065!T:T)</f>
        <v>HO00111872</v>
      </c>
      <c r="P1245" s="89" t="s">
        <v>218</v>
      </c>
      <c r="Q1245" s="92" t="s">
        <v>219</v>
      </c>
      <c r="R1245" s="89" t="str">
        <f>_xlfn.XLOOKUP(Q1245,匹配表1065!L:L,匹配表1065!O:O)</f>
        <v>D</v>
      </c>
      <c r="S1245" s="93" t="str">
        <f>IFERROR(_xlfn.XLOOKUP(Q1245,匹配表1065!AI:AI,匹配表1065!AJ:AJ),"绿标")</f>
        <v>绿标</v>
      </c>
      <c r="T1245" s="93" t="str" cm="1">
        <f t="array" ref="T1245:U1245">_xlfn.XLOOKUP(Q1245,匹配表1065!L:L,匹配表1065!M:N)</f>
        <v>其他</v>
      </c>
      <c r="U1245" s="94" t="str">
        <v>其他</v>
      </c>
      <c r="V1245" s="95" t="s">
        <v>58</v>
      </c>
      <c r="W1245" s="93">
        <f>_xlfn.XLOOKUP(M1245,匹配表1065!D:D,匹配表1065!F:F)*N1245</f>
        <v>12</v>
      </c>
    </row>
    <row r="1246" customHeight="1" spans="1:23">
      <c r="A1246" s="89" t="s">
        <v>25</v>
      </c>
      <c r="B1246" s="90">
        <v>46135</v>
      </c>
      <c r="C1246" s="91" t="str">
        <f t="shared" si="38"/>
        <v>4月第4周</v>
      </c>
      <c r="D1246" s="89" t="s">
        <v>557</v>
      </c>
      <c r="E1246" s="89" t="str">
        <f t="shared" si="39"/>
        <v>4月第4周--周4</v>
      </c>
      <c r="F1246" s="92" t="s">
        <v>27</v>
      </c>
      <c r="G1246" s="92" t="s">
        <v>167</v>
      </c>
      <c r="H1246" s="92" t="str">
        <f>_xlfn.XLOOKUP(O1246,匹配表1065!T:T,匹配表1065!W:W)</f>
        <v>苏州市</v>
      </c>
      <c r="I1246" s="89" t="str">
        <f>_xlfn.XLOOKUP(O1246,匹配表1065!T:T,匹配表1065!X:X)</f>
        <v>PME2010</v>
      </c>
      <c r="J1246" s="89" t="s">
        <v>186</v>
      </c>
      <c r="K1246" s="89" cm="1">
        <f ca="1" t="array" ref="K1246:L1246">_xlfn.XLOOKUP(J1246,匹配表1065!Y:Y,匹配表1065!AA:AB)</f>
        <v>6</v>
      </c>
      <c r="L1246" s="89" t="str">
        <v>3个月以上</v>
      </c>
      <c r="M1246" s="92" t="s">
        <v>35</v>
      </c>
      <c r="N1246" s="98">
        <v>1</v>
      </c>
      <c r="O1246" s="93" t="str">
        <f>_xlfn.XLOOKUP(P1246,匹配表1065!U:U,匹配表1065!T:T)</f>
        <v>HO00001051</v>
      </c>
      <c r="P1246" s="89" t="s">
        <v>191</v>
      </c>
      <c r="Q1246" s="92" t="s">
        <v>192</v>
      </c>
      <c r="R1246" s="89" t="str">
        <f>_xlfn.XLOOKUP(Q1246,匹配表1065!L:L,匹配表1065!O:O)</f>
        <v>B</v>
      </c>
      <c r="S1246" s="93" t="str">
        <f>IFERROR(_xlfn.XLOOKUP(Q1246,匹配表1065!AI:AI,匹配表1065!AJ:AJ),"绿标")</f>
        <v>绿标</v>
      </c>
      <c r="T1246" s="93" t="str" cm="1">
        <f t="array" ref="T1246:U1246">_xlfn.XLOOKUP(Q1246,匹配表1065!L:L,匹配表1065!M:N)</f>
        <v>抑郁焦虑</v>
      </c>
      <c r="U1246" s="94" t="str">
        <v>神经内科</v>
      </c>
      <c r="V1246" s="95" t="s">
        <v>58</v>
      </c>
      <c r="W1246" s="93">
        <f>_xlfn.XLOOKUP(M1246,匹配表1065!D:D,匹配表1065!F:F)*N1246</f>
        <v>4</v>
      </c>
    </row>
    <row r="1247" customHeight="1" spans="1:23">
      <c r="A1247" s="89" t="s">
        <v>25</v>
      </c>
      <c r="B1247" s="90">
        <v>46135</v>
      </c>
      <c r="C1247" s="91" t="str">
        <f t="shared" si="38"/>
        <v>4月第4周</v>
      </c>
      <c r="D1247" s="89" t="s">
        <v>557</v>
      </c>
      <c r="E1247" s="89" t="str">
        <f t="shared" si="39"/>
        <v>4月第4周--周4</v>
      </c>
      <c r="F1247" s="92" t="s">
        <v>27</v>
      </c>
      <c r="G1247" s="92" t="s">
        <v>167</v>
      </c>
      <c r="H1247" s="92" t="str">
        <f>_xlfn.XLOOKUP(O1247,匹配表1065!T:T,匹配表1065!W:W)</f>
        <v>苏州市</v>
      </c>
      <c r="I1247" s="89" t="str">
        <f>_xlfn.XLOOKUP(O1247,匹配表1065!T:T,匹配表1065!X:X)</f>
        <v>PME2010</v>
      </c>
      <c r="J1247" s="89" t="s">
        <v>186</v>
      </c>
      <c r="K1247" s="89" cm="1">
        <f ca="1" t="array" ref="K1247:L1247">_xlfn.XLOOKUP(J1247,匹配表1065!Y:Y,匹配表1065!AA:AB)</f>
        <v>6</v>
      </c>
      <c r="L1247" s="89" t="str">
        <v>3个月以上</v>
      </c>
      <c r="M1247" s="92" t="s">
        <v>35</v>
      </c>
      <c r="N1247" s="98">
        <v>1</v>
      </c>
      <c r="O1247" s="93" t="str">
        <f>_xlfn.XLOOKUP(P1247,匹配表1065!U:U,匹配表1065!T:T)</f>
        <v>HO00001047</v>
      </c>
      <c r="P1247" s="89" t="s">
        <v>189</v>
      </c>
      <c r="Q1247" s="92" t="s">
        <v>217</v>
      </c>
      <c r="R1247" s="89" t="str">
        <f>_xlfn.XLOOKUP(Q1247,匹配表1065!L:L,匹配表1065!O:O)</f>
        <v>A</v>
      </c>
      <c r="S1247" s="93" t="str">
        <f>IFERROR(_xlfn.XLOOKUP(Q1247,匹配表1065!AI:AI,匹配表1065!AJ:AJ),"绿标")</f>
        <v>红标</v>
      </c>
      <c r="T1247" s="93" t="str" cm="1">
        <f t="array" ref="T1247:U1247">_xlfn.XLOOKUP(Q1247,匹配表1065!L:L,匹配表1065!M:N)</f>
        <v>头痛</v>
      </c>
      <c r="U1247" s="94" t="str">
        <v>神经内科</v>
      </c>
      <c r="V1247" s="95" t="s">
        <v>33</v>
      </c>
      <c r="W1247" s="93">
        <f>_xlfn.XLOOKUP(M1247,匹配表1065!D:D,匹配表1065!F:F)*N1247</f>
        <v>4</v>
      </c>
    </row>
    <row r="1248" customHeight="1" spans="1:23">
      <c r="A1248" s="89" t="s">
        <v>25</v>
      </c>
      <c r="B1248" s="90">
        <v>46136</v>
      </c>
      <c r="C1248" s="91" t="str">
        <f t="shared" si="38"/>
        <v>4月第4周</v>
      </c>
      <c r="D1248" s="89" t="s">
        <v>557</v>
      </c>
      <c r="E1248" s="89" t="str">
        <f t="shared" si="39"/>
        <v>4月第4周--周5</v>
      </c>
      <c r="F1248" s="92" t="s">
        <v>27</v>
      </c>
      <c r="G1248" s="92" t="s">
        <v>104</v>
      </c>
      <c r="H1248" s="92" t="str">
        <f>_xlfn.XLOOKUP(O1248,匹配表1065!T:T,匹配表1065!W:W)</f>
        <v>济南市</v>
      </c>
      <c r="I1248" s="89" t="str">
        <f>_xlfn.XLOOKUP(O1248,匹配表1065!T:T,匹配表1065!X:X)</f>
        <v>PME2044</v>
      </c>
      <c r="J1248" s="92" t="s">
        <v>105</v>
      </c>
      <c r="K1248" s="89" cm="1">
        <f ca="1" t="array" ref="K1248:L1248">_xlfn.XLOOKUP(J1248,匹配表1065!Y:Y,匹配表1065!AA:AB)</f>
        <v>8</v>
      </c>
      <c r="L1248" s="89" t="str">
        <v>3个月以上</v>
      </c>
      <c r="M1248" s="92" t="s">
        <v>30</v>
      </c>
      <c r="N1248" s="98">
        <v>1</v>
      </c>
      <c r="O1248" s="93" t="str">
        <f>_xlfn.XLOOKUP(P1248,匹配表1065!U:U,匹配表1065!T:T)</f>
        <v>HO00371069</v>
      </c>
      <c r="P1248" s="89" t="s">
        <v>315</v>
      </c>
      <c r="Q1248" s="92" t="s">
        <v>316</v>
      </c>
      <c r="R1248" s="89" t="str">
        <f>_xlfn.XLOOKUP(Q1248,匹配表1065!L:L,匹配表1065!O:O)</f>
        <v>B</v>
      </c>
      <c r="S1248" s="93" t="str">
        <f>IFERROR(_xlfn.XLOOKUP(Q1248,匹配表1065!AI:AI,匹配表1065!AJ:AJ),"绿标")</f>
        <v>绿标</v>
      </c>
      <c r="T1248" s="93" t="str" cm="1">
        <f t="array" ref="T1248:U1248">_xlfn.XLOOKUP(Q1248,匹配表1065!L:L,匹配表1065!M:N)</f>
        <v>脑血管</v>
      </c>
      <c r="U1248" s="94" t="str">
        <v>神经内科</v>
      </c>
      <c r="V1248" s="95" t="s">
        <v>58</v>
      </c>
      <c r="W1248" s="93">
        <f>_xlfn.XLOOKUP(M1248,匹配表1065!D:D,匹配表1065!F:F)*N1248</f>
        <v>12</v>
      </c>
    </row>
    <row r="1249" customHeight="1" spans="1:23">
      <c r="A1249" s="89" t="s">
        <v>25</v>
      </c>
      <c r="B1249" s="90">
        <v>46136</v>
      </c>
      <c r="C1249" s="91" t="str">
        <f t="shared" si="38"/>
        <v>4月第4周</v>
      </c>
      <c r="D1249" s="89" t="s">
        <v>557</v>
      </c>
      <c r="E1249" s="89" t="str">
        <f t="shared" si="39"/>
        <v>4月第4周--周5</v>
      </c>
      <c r="F1249" s="92" t="s">
        <v>27</v>
      </c>
      <c r="G1249" s="92" t="s">
        <v>104</v>
      </c>
      <c r="H1249" s="92" t="str">
        <f>_xlfn.XLOOKUP(O1249,匹配表1065!T:T,匹配表1065!W:W)</f>
        <v>济南市</v>
      </c>
      <c r="I1249" s="89" t="str">
        <f>_xlfn.XLOOKUP(O1249,匹配表1065!T:T,匹配表1065!X:X)</f>
        <v>PME2024</v>
      </c>
      <c r="J1249" s="92" t="s">
        <v>125</v>
      </c>
      <c r="K1249" s="89" cm="1">
        <f ca="1" t="array" ref="K1249:L1249">_xlfn.XLOOKUP(J1249,匹配表1065!Y:Y,匹配表1065!AA:AB)</f>
        <v>9</v>
      </c>
      <c r="L1249" s="89" t="str">
        <v>3个月以上</v>
      </c>
      <c r="M1249" s="92" t="s">
        <v>35</v>
      </c>
      <c r="N1249" s="98">
        <v>1</v>
      </c>
      <c r="O1249" s="93" t="str">
        <f>_xlfn.XLOOKUP(P1249,匹配表1065!U:U,匹配表1065!T:T)</f>
        <v>HO00001404</v>
      </c>
      <c r="P1249" s="89" t="s">
        <v>126</v>
      </c>
      <c r="Q1249" s="92" t="s">
        <v>415</v>
      </c>
      <c r="R1249" s="89" t="str">
        <f>_xlfn.XLOOKUP(Q1249,匹配表1065!L:L,匹配表1065!O:O)</f>
        <v>B</v>
      </c>
      <c r="S1249" s="93" t="str">
        <f>IFERROR(_xlfn.XLOOKUP(Q1249,匹配表1065!AI:AI,匹配表1065!AJ:AJ),"绿标")</f>
        <v>绿标</v>
      </c>
      <c r="T1249" s="93" t="str" cm="1">
        <f t="array" ref="T1249:U1249">_xlfn.XLOOKUP(Q1249,匹配表1065!L:L,匹配表1065!M:N)</f>
        <v>脑血管</v>
      </c>
      <c r="U1249" s="94" t="str">
        <v>神经内科</v>
      </c>
      <c r="V1249" s="95" t="s">
        <v>58</v>
      </c>
      <c r="W1249" s="93">
        <f>_xlfn.XLOOKUP(M1249,匹配表1065!D:D,匹配表1065!F:F)*N1249</f>
        <v>4</v>
      </c>
    </row>
    <row r="1250" customHeight="1" spans="1:23">
      <c r="A1250" s="89" t="s">
        <v>25</v>
      </c>
      <c r="B1250" s="90">
        <v>46136</v>
      </c>
      <c r="C1250" s="91" t="str">
        <f t="shared" si="38"/>
        <v>4月第4周</v>
      </c>
      <c r="D1250" s="89" t="s">
        <v>557</v>
      </c>
      <c r="E1250" s="89" t="str">
        <f t="shared" si="39"/>
        <v>4月第4周--周5</v>
      </c>
      <c r="F1250" s="92" t="s">
        <v>27</v>
      </c>
      <c r="G1250" s="92" t="s">
        <v>104</v>
      </c>
      <c r="H1250" s="92" t="str">
        <f>_xlfn.XLOOKUP(O1250,匹配表1065!T:T,匹配表1065!W:W)</f>
        <v>济南市</v>
      </c>
      <c r="I1250" s="89" t="str">
        <f>_xlfn.XLOOKUP(O1250,匹配表1065!T:T,匹配表1065!X:X)</f>
        <v>PME2024</v>
      </c>
      <c r="J1250" s="92" t="s">
        <v>125</v>
      </c>
      <c r="K1250" s="89" cm="1">
        <f ca="1" t="array" ref="K1250:L1250">_xlfn.XLOOKUP(J1250,匹配表1065!Y:Y,匹配表1065!AA:AB)</f>
        <v>9</v>
      </c>
      <c r="L1250" s="89" t="str">
        <v>3个月以上</v>
      </c>
      <c r="M1250" s="92" t="s">
        <v>35</v>
      </c>
      <c r="N1250" s="98">
        <v>1</v>
      </c>
      <c r="O1250" s="93" t="str">
        <f>_xlfn.XLOOKUP(P1250,匹配表1065!U:U,匹配表1065!T:T)</f>
        <v>HO00001404</v>
      </c>
      <c r="P1250" s="89" t="s">
        <v>126</v>
      </c>
      <c r="Q1250" s="92" t="s">
        <v>414</v>
      </c>
      <c r="R1250" s="89" t="str">
        <f>_xlfn.XLOOKUP(Q1250,匹配表1065!L:L,匹配表1065!O:O)</f>
        <v>B</v>
      </c>
      <c r="S1250" s="93" t="str">
        <f>IFERROR(_xlfn.XLOOKUP(Q1250,匹配表1065!AI:AI,匹配表1065!AJ:AJ),"绿标")</f>
        <v>绿标</v>
      </c>
      <c r="T1250" s="93" t="str" cm="1">
        <f t="array" ref="T1250:U1250">_xlfn.XLOOKUP(Q1250,匹配表1065!L:L,匹配表1065!M:N)</f>
        <v>其他</v>
      </c>
      <c r="U1250" s="94" t="str">
        <v>神经内科</v>
      </c>
      <c r="V1250" s="95" t="s">
        <v>58</v>
      </c>
      <c r="W1250" s="93">
        <f>_xlfn.XLOOKUP(M1250,匹配表1065!D:D,匹配表1065!F:F)*N1250</f>
        <v>4</v>
      </c>
    </row>
    <row r="1251" customHeight="1" spans="1:23">
      <c r="A1251" s="89" t="s">
        <v>25</v>
      </c>
      <c r="B1251" s="90">
        <v>46136</v>
      </c>
      <c r="C1251" s="91" t="str">
        <f t="shared" si="38"/>
        <v>4月第4周</v>
      </c>
      <c r="D1251" s="89" t="s">
        <v>557</v>
      </c>
      <c r="E1251" s="89" t="str">
        <f t="shared" si="39"/>
        <v>4月第4周--周5</v>
      </c>
      <c r="F1251" s="92" t="s">
        <v>27</v>
      </c>
      <c r="G1251" s="92" t="s">
        <v>104</v>
      </c>
      <c r="H1251" s="92" t="str">
        <f>_xlfn.XLOOKUP(O1251,匹配表1065!T:T,匹配表1065!W:W)</f>
        <v>济南市</v>
      </c>
      <c r="I1251" s="89" t="str">
        <f>_xlfn.XLOOKUP(O1251,匹配表1065!T:T,匹配表1065!X:X)</f>
        <v>PME2025</v>
      </c>
      <c r="J1251" s="92" t="s">
        <v>111</v>
      </c>
      <c r="K1251" s="89" cm="1">
        <f ca="1" t="array" ref="K1251:L1251">_xlfn.XLOOKUP(J1251,匹配表1065!Y:Y,匹配表1065!AA:AB)</f>
        <v>30</v>
      </c>
      <c r="L1251" s="89" t="str">
        <v>3个月以上</v>
      </c>
      <c r="M1251" s="92" t="s">
        <v>30</v>
      </c>
      <c r="N1251" s="98">
        <v>1</v>
      </c>
      <c r="O1251" s="93" t="str">
        <f>_xlfn.XLOOKUP(P1251,匹配表1065!U:U,匹配表1065!T:T)</f>
        <v>HO00001400</v>
      </c>
      <c r="P1251" s="89" t="s">
        <v>112</v>
      </c>
      <c r="Q1251" s="92" t="s">
        <v>309</v>
      </c>
      <c r="R1251" s="89" t="str">
        <f>_xlfn.XLOOKUP(Q1251,匹配表1065!L:L,匹配表1065!O:O)</f>
        <v>A</v>
      </c>
      <c r="S1251" s="93" t="str">
        <f>IFERROR(_xlfn.XLOOKUP(Q1251,匹配表1065!AI:AI,匹配表1065!AJ:AJ),"绿标")</f>
        <v>红标</v>
      </c>
      <c r="T1251" s="93" t="str" cm="1">
        <f t="array" ref="T1251:U1251">_xlfn.XLOOKUP(Q1251,匹配表1065!L:L,匹配表1065!M:N)</f>
        <v>头痛</v>
      </c>
      <c r="U1251" s="94" t="str">
        <v>神经内科</v>
      </c>
      <c r="V1251" s="95" t="s">
        <v>67</v>
      </c>
      <c r="W1251" s="93">
        <f>_xlfn.XLOOKUP(M1251,匹配表1065!D:D,匹配表1065!F:F)*N1251</f>
        <v>12</v>
      </c>
    </row>
    <row r="1252" customHeight="1" spans="1:23">
      <c r="A1252" s="89" t="s">
        <v>25</v>
      </c>
      <c r="B1252" s="90">
        <v>46136</v>
      </c>
      <c r="C1252" s="91" t="str">
        <f t="shared" si="38"/>
        <v>4月第4周</v>
      </c>
      <c r="D1252" s="89" t="s">
        <v>557</v>
      </c>
      <c r="E1252" s="89" t="str">
        <f t="shared" si="39"/>
        <v>4月第4周--周5</v>
      </c>
      <c r="F1252" s="92" t="s">
        <v>27</v>
      </c>
      <c r="G1252" s="92" t="s">
        <v>104</v>
      </c>
      <c r="H1252" s="92" t="str">
        <f>_xlfn.XLOOKUP(O1252,匹配表1065!T:T,匹配表1065!W:W)</f>
        <v>济南市</v>
      </c>
      <c r="I1252" s="89" t="str">
        <f>_xlfn.XLOOKUP(O1252,匹配表1065!T:T,匹配表1065!X:X)</f>
        <v>PME2025</v>
      </c>
      <c r="J1252" s="92" t="s">
        <v>111</v>
      </c>
      <c r="K1252" s="89" cm="1">
        <f ca="1" t="array" ref="K1252:L1252">_xlfn.XLOOKUP(J1252,匹配表1065!Y:Y,匹配表1065!AA:AB)</f>
        <v>30</v>
      </c>
      <c r="L1252" s="89" t="str">
        <v>3个月以上</v>
      </c>
      <c r="M1252" s="92" t="s">
        <v>55</v>
      </c>
      <c r="N1252" s="98">
        <v>1</v>
      </c>
      <c r="O1252" s="93" t="str">
        <f>_xlfn.XLOOKUP(P1252,匹配表1065!U:U,匹配表1065!T:T)</f>
        <v>HO00001400</v>
      </c>
      <c r="P1252" s="89" t="s">
        <v>112</v>
      </c>
      <c r="Q1252" s="92" t="s">
        <v>308</v>
      </c>
      <c r="R1252" s="89" t="str">
        <f>_xlfn.XLOOKUP(Q1252,匹配表1065!L:L,匹配表1065!O:O)</f>
        <v>B</v>
      </c>
      <c r="S1252" s="93" t="str">
        <f>IFERROR(_xlfn.XLOOKUP(Q1252,匹配表1065!AI:AI,匹配表1065!AJ:AJ),"绿标")</f>
        <v>红标</v>
      </c>
      <c r="T1252" s="93" t="str" cm="1">
        <f t="array" ref="T1252:U1252">_xlfn.XLOOKUP(Q1252,匹配表1065!L:L,匹配表1065!M:N)</f>
        <v>脑血管</v>
      </c>
      <c r="U1252" s="94" t="str">
        <v>神经内科</v>
      </c>
      <c r="V1252" s="95" t="s">
        <v>33</v>
      </c>
      <c r="W1252" s="93">
        <f>_xlfn.XLOOKUP(M1252,匹配表1065!D:D,匹配表1065!F:F)*N1252</f>
        <v>8</v>
      </c>
    </row>
    <row r="1253" customHeight="1" spans="1:23">
      <c r="A1253" s="89" t="s">
        <v>25</v>
      </c>
      <c r="B1253" s="90">
        <v>46136</v>
      </c>
      <c r="C1253" s="91" t="str">
        <f t="shared" si="38"/>
        <v>4月第4周</v>
      </c>
      <c r="D1253" s="89" t="s">
        <v>557</v>
      </c>
      <c r="E1253" s="89" t="str">
        <f t="shared" si="39"/>
        <v>4月第4周--周5</v>
      </c>
      <c r="F1253" s="92" t="s">
        <v>27</v>
      </c>
      <c r="G1253" s="92" t="s">
        <v>104</v>
      </c>
      <c r="H1253" s="92" t="str">
        <f>_xlfn.XLOOKUP(O1253,匹配表1065!T:T,匹配表1065!W:W)</f>
        <v>济南市</v>
      </c>
      <c r="I1253" s="89" t="str">
        <f>_xlfn.XLOOKUP(O1253,匹配表1065!T:T,匹配表1065!X:X)</f>
        <v>PME2025</v>
      </c>
      <c r="J1253" s="92" t="s">
        <v>111</v>
      </c>
      <c r="K1253" s="89" cm="1">
        <f ca="1" t="array" ref="K1253:L1253">_xlfn.XLOOKUP(J1253,匹配表1065!Y:Y,匹配表1065!AA:AB)</f>
        <v>30</v>
      </c>
      <c r="L1253" s="89" t="str">
        <v>3个月以上</v>
      </c>
      <c r="M1253" s="92" t="s">
        <v>55</v>
      </c>
      <c r="N1253" s="98">
        <v>1</v>
      </c>
      <c r="O1253" s="93" t="str">
        <f>_xlfn.XLOOKUP(P1253,匹配表1065!U:U,匹配表1065!T:T)</f>
        <v>HO00001400</v>
      </c>
      <c r="P1253" s="89" t="s">
        <v>112</v>
      </c>
      <c r="Q1253" s="92" t="s">
        <v>115</v>
      </c>
      <c r="R1253" s="89" t="str">
        <f>_xlfn.XLOOKUP(Q1253,匹配表1065!L:L,匹配表1065!O:O)</f>
        <v>B</v>
      </c>
      <c r="S1253" s="93" t="str">
        <f>IFERROR(_xlfn.XLOOKUP(Q1253,匹配表1065!AI:AI,匹配表1065!AJ:AJ),"绿标")</f>
        <v>绿标</v>
      </c>
      <c r="T1253" s="93" t="str" cm="1">
        <f t="array" ref="T1253:U1253">_xlfn.XLOOKUP(Q1253,匹配表1065!L:L,匹配表1065!M:N)</f>
        <v>癫痫</v>
      </c>
      <c r="U1253" s="94" t="str">
        <v>神经内科</v>
      </c>
      <c r="V1253" s="95" t="s">
        <v>33</v>
      </c>
      <c r="W1253" s="93">
        <f>_xlfn.XLOOKUP(M1253,匹配表1065!D:D,匹配表1065!F:F)*N1253</f>
        <v>8</v>
      </c>
    </row>
    <row r="1254" customHeight="1" spans="1:23">
      <c r="A1254" s="89" t="s">
        <v>25</v>
      </c>
      <c r="B1254" s="90">
        <v>46136</v>
      </c>
      <c r="C1254" s="91" t="str">
        <f t="shared" si="38"/>
        <v>4月第4周</v>
      </c>
      <c r="D1254" s="89" t="s">
        <v>557</v>
      </c>
      <c r="E1254" s="89" t="str">
        <f t="shared" si="39"/>
        <v>4月第4周--周5</v>
      </c>
      <c r="F1254" s="92" t="s">
        <v>27</v>
      </c>
      <c r="G1254" s="92" t="s">
        <v>104</v>
      </c>
      <c r="H1254" s="92" t="str">
        <f>_xlfn.XLOOKUP(O1254,匹配表1065!T:T,匹配表1065!W:W)</f>
        <v>济南市</v>
      </c>
      <c r="I1254" s="89" t="str">
        <f>_xlfn.XLOOKUP(O1254,匹配表1065!T:T,匹配表1065!X:X)</f>
        <v>PME2026</v>
      </c>
      <c r="J1254" s="92" t="s">
        <v>116</v>
      </c>
      <c r="K1254" s="89" cm="1">
        <f ca="1" t="array" ref="K1254:L1254">_xlfn.XLOOKUP(J1254,匹配表1065!Y:Y,匹配表1065!AA:AB)</f>
        <v>13</v>
      </c>
      <c r="L1254" s="89" t="str">
        <v>3个月以上</v>
      </c>
      <c r="M1254" s="92" t="s">
        <v>30</v>
      </c>
      <c r="N1254" s="98">
        <v>1</v>
      </c>
      <c r="O1254" s="93" t="str">
        <f>_xlfn.XLOOKUP(P1254,匹配表1065!U:U,匹配表1065!T:T)</f>
        <v>HO00001409</v>
      </c>
      <c r="P1254" s="89" t="s">
        <v>117</v>
      </c>
      <c r="Q1254" s="92" t="s">
        <v>554</v>
      </c>
      <c r="R1254" s="89" t="str">
        <f>_xlfn.XLOOKUP(Q1254,匹配表1065!L:L,匹配表1065!O:O)</f>
        <v>B</v>
      </c>
      <c r="S1254" s="93" t="str">
        <f>IFERROR(_xlfn.XLOOKUP(Q1254,匹配表1065!AI:AI,匹配表1065!AJ:AJ),"绿标")</f>
        <v>红标</v>
      </c>
      <c r="T1254" s="93" t="str" cm="1">
        <f t="array" ref="T1254:U1254">_xlfn.XLOOKUP(Q1254,匹配表1065!L:L,匹配表1065!M:N)</f>
        <v>脑血管</v>
      </c>
      <c r="U1254" s="94" t="str">
        <v>神经内科</v>
      </c>
      <c r="V1254" s="95" t="s">
        <v>42</v>
      </c>
      <c r="W1254" s="93">
        <f>_xlfn.XLOOKUP(M1254,匹配表1065!D:D,匹配表1065!F:F)*N1254</f>
        <v>12</v>
      </c>
    </row>
    <row r="1255" customHeight="1" spans="1:23">
      <c r="A1255" s="89" t="s">
        <v>25</v>
      </c>
      <c r="B1255" s="90">
        <v>46136</v>
      </c>
      <c r="C1255" s="91" t="str">
        <f t="shared" si="38"/>
        <v>4月第4周</v>
      </c>
      <c r="D1255" s="89" t="s">
        <v>557</v>
      </c>
      <c r="E1255" s="89" t="str">
        <f t="shared" si="39"/>
        <v>4月第4周--周5</v>
      </c>
      <c r="F1255" s="92" t="s">
        <v>27</v>
      </c>
      <c r="G1255" s="92" t="s">
        <v>104</v>
      </c>
      <c r="H1255" s="92" t="str">
        <f>_xlfn.XLOOKUP(O1255,匹配表1065!T:T,匹配表1065!W:W)</f>
        <v>聊城市</v>
      </c>
      <c r="I1255" s="89" t="str">
        <f>_xlfn.XLOOKUP(O1255,匹配表1065!T:T,匹配表1065!X:X)</f>
        <v>PME2046</v>
      </c>
      <c r="J1255" s="92" t="s">
        <v>108</v>
      </c>
      <c r="K1255" s="89" cm="1">
        <f ca="1" t="array" ref="K1255:L1255">_xlfn.XLOOKUP(J1255,匹配表1065!Y:Y,匹配表1065!AA:AB)</f>
        <v>8</v>
      </c>
      <c r="L1255" s="89" t="str">
        <v>3个月以上</v>
      </c>
      <c r="M1255" s="92" t="s">
        <v>30</v>
      </c>
      <c r="N1255" s="98">
        <v>1</v>
      </c>
      <c r="O1255" s="93" t="str">
        <f>_xlfn.XLOOKUP(P1255,匹配表1065!U:U,匹配表1065!T:T)</f>
        <v>HO00001415</v>
      </c>
      <c r="P1255" s="89" t="s">
        <v>109</v>
      </c>
      <c r="Q1255" s="92" t="s">
        <v>317</v>
      </c>
      <c r="R1255" s="89" t="str">
        <f>_xlfn.XLOOKUP(Q1255,匹配表1065!L:L,匹配表1065!O:O)</f>
        <v>A</v>
      </c>
      <c r="S1255" s="93" t="str">
        <f>IFERROR(_xlfn.XLOOKUP(Q1255,匹配表1065!AI:AI,匹配表1065!AJ:AJ),"绿标")</f>
        <v>绿标</v>
      </c>
      <c r="T1255" s="93" t="str" cm="1">
        <f t="array" ref="T1255:U1255">_xlfn.XLOOKUP(Q1255,匹配表1065!L:L,匹配表1065!M:N)</f>
        <v>头痛</v>
      </c>
      <c r="U1255" s="94" t="str">
        <v>神经内科</v>
      </c>
      <c r="V1255" s="95" t="s">
        <v>42</v>
      </c>
      <c r="W1255" s="93">
        <f>_xlfn.XLOOKUP(M1255,匹配表1065!D:D,匹配表1065!F:F)*N1255</f>
        <v>12</v>
      </c>
    </row>
    <row r="1256" customHeight="1" spans="1:23">
      <c r="A1256" s="89" t="s">
        <v>25</v>
      </c>
      <c r="B1256" s="90">
        <v>46136</v>
      </c>
      <c r="C1256" s="91" t="str">
        <f t="shared" si="38"/>
        <v>4月第4周</v>
      </c>
      <c r="D1256" s="89" t="s">
        <v>557</v>
      </c>
      <c r="E1256" s="89" t="str">
        <f t="shared" si="39"/>
        <v>4月第4周--周5</v>
      </c>
      <c r="F1256" s="92" t="s">
        <v>27</v>
      </c>
      <c r="G1256" s="92" t="s">
        <v>104</v>
      </c>
      <c r="H1256" s="92" t="str">
        <f>_xlfn.XLOOKUP(O1256,匹配表1065!T:T,匹配表1065!W:W)</f>
        <v>济南市</v>
      </c>
      <c r="I1256" s="89" t="str">
        <f>_xlfn.XLOOKUP(O1256,匹配表1065!T:T,匹配表1065!X:X)</f>
        <v>PME2025</v>
      </c>
      <c r="J1256" s="92" t="s">
        <v>128</v>
      </c>
      <c r="K1256" s="89" cm="1">
        <f ca="1" t="array" ref="K1256:L1256">_xlfn.XLOOKUP(J1256,匹配表1065!Y:Y,匹配表1065!AA:AB)</f>
        <v>13</v>
      </c>
      <c r="L1256" s="89" t="str">
        <v>3个月以上</v>
      </c>
      <c r="M1256" s="92" t="s">
        <v>35</v>
      </c>
      <c r="N1256" s="98">
        <v>1</v>
      </c>
      <c r="O1256" s="93" t="str">
        <f>_xlfn.XLOOKUP(P1256,匹配表1065!U:U,匹配表1065!T:T)</f>
        <v>HO00001400</v>
      </c>
      <c r="P1256" s="89" t="s">
        <v>112</v>
      </c>
      <c r="Q1256" s="92" t="s">
        <v>320</v>
      </c>
      <c r="R1256" s="89" t="str">
        <f>_xlfn.XLOOKUP(Q1256,匹配表1065!L:L,匹配表1065!O:O)</f>
        <v>D</v>
      </c>
      <c r="S1256" s="93" t="str">
        <f>IFERROR(_xlfn.XLOOKUP(Q1256,匹配表1065!AI:AI,匹配表1065!AJ:AJ),"绿标")</f>
        <v>绿标</v>
      </c>
      <c r="T1256" s="93" t="str" cm="1">
        <f t="array" ref="T1256:U1256">_xlfn.XLOOKUP(Q1256,匹配表1065!L:L,匹配表1065!M:N)</f>
        <v>抑郁焦虑</v>
      </c>
      <c r="U1256" s="94" t="str">
        <v>精神心理科</v>
      </c>
      <c r="V1256" s="95" t="s">
        <v>70</v>
      </c>
      <c r="W1256" s="93">
        <f>_xlfn.XLOOKUP(M1256,匹配表1065!D:D,匹配表1065!F:F)*N1256</f>
        <v>4</v>
      </c>
    </row>
    <row r="1257" customHeight="1" spans="1:23">
      <c r="A1257" s="89" t="s">
        <v>25</v>
      </c>
      <c r="B1257" s="90">
        <v>46136</v>
      </c>
      <c r="C1257" s="91" t="str">
        <f t="shared" si="38"/>
        <v>4月第4周</v>
      </c>
      <c r="D1257" s="89" t="s">
        <v>557</v>
      </c>
      <c r="E1257" s="89" t="str">
        <f t="shared" si="39"/>
        <v>4月第4周--周5</v>
      </c>
      <c r="F1257" s="92" t="s">
        <v>27</v>
      </c>
      <c r="G1257" s="92" t="s">
        <v>104</v>
      </c>
      <c r="H1257" s="92" t="str">
        <f>_xlfn.XLOOKUP(O1257,匹配表1065!T:T,匹配表1065!W:W)</f>
        <v>济南市</v>
      </c>
      <c r="I1257" s="89" t="str">
        <f>_xlfn.XLOOKUP(O1257,匹配表1065!T:T,匹配表1065!X:X)</f>
        <v>PME2025</v>
      </c>
      <c r="J1257" s="92" t="s">
        <v>128</v>
      </c>
      <c r="K1257" s="89" cm="1">
        <f ca="1" t="array" ref="K1257:L1257">_xlfn.XLOOKUP(J1257,匹配表1065!Y:Y,匹配表1065!AA:AB)</f>
        <v>13</v>
      </c>
      <c r="L1257" s="89" t="str">
        <v>3个月以上</v>
      </c>
      <c r="M1257" s="92" t="s">
        <v>35</v>
      </c>
      <c r="N1257" s="98">
        <v>1</v>
      </c>
      <c r="O1257" s="93" t="str">
        <f>_xlfn.XLOOKUP(P1257,匹配表1065!U:U,匹配表1065!T:T)</f>
        <v>HO00001400</v>
      </c>
      <c r="P1257" s="89" t="s">
        <v>112</v>
      </c>
      <c r="Q1257" s="92" t="s">
        <v>319</v>
      </c>
      <c r="R1257" s="89" t="str">
        <f>_xlfn.XLOOKUP(Q1257,匹配表1065!L:L,匹配表1065!O:O)</f>
        <v>B</v>
      </c>
      <c r="S1257" s="93" t="str">
        <f>IFERROR(_xlfn.XLOOKUP(Q1257,匹配表1065!AI:AI,匹配表1065!AJ:AJ),"绿标")</f>
        <v>绿标</v>
      </c>
      <c r="T1257" s="93" t="str" cm="1">
        <f t="array" ref="T1257:U1257">_xlfn.XLOOKUP(Q1257,匹配表1065!L:L,匹配表1065!M:N)</f>
        <v>脑血管</v>
      </c>
      <c r="U1257" s="94" t="str">
        <v>神经内科</v>
      </c>
      <c r="V1257" s="95" t="s">
        <v>58</v>
      </c>
      <c r="W1257" s="93">
        <f>_xlfn.XLOOKUP(M1257,匹配表1065!D:D,匹配表1065!F:F)*N1257</f>
        <v>4</v>
      </c>
    </row>
    <row r="1258" customHeight="1" spans="1:23">
      <c r="A1258" s="89" t="s">
        <v>25</v>
      </c>
      <c r="B1258" s="90">
        <v>46136</v>
      </c>
      <c r="C1258" s="91" t="str">
        <f t="shared" si="38"/>
        <v>4月第4周</v>
      </c>
      <c r="D1258" s="89" t="s">
        <v>557</v>
      </c>
      <c r="E1258" s="89" t="str">
        <f t="shared" si="39"/>
        <v>4月第4周--周5</v>
      </c>
      <c r="F1258" s="92" t="s">
        <v>27</v>
      </c>
      <c r="G1258" s="92" t="s">
        <v>104</v>
      </c>
      <c r="H1258" s="92" t="str">
        <f>_xlfn.XLOOKUP(O1258,匹配表1065!T:T,匹配表1065!W:W)</f>
        <v>济南市</v>
      </c>
      <c r="I1258" s="89" t="str">
        <f>_xlfn.XLOOKUP(O1258,匹配表1065!T:T,匹配表1065!X:X)</f>
        <v>PME2025</v>
      </c>
      <c r="J1258" s="92" t="s">
        <v>128</v>
      </c>
      <c r="K1258" s="89" cm="1">
        <f ca="1" t="array" ref="K1258:L1258">_xlfn.XLOOKUP(J1258,匹配表1065!Y:Y,匹配表1065!AA:AB)</f>
        <v>13</v>
      </c>
      <c r="L1258" s="89" t="str">
        <v>3个月以上</v>
      </c>
      <c r="M1258" s="92" t="s">
        <v>30</v>
      </c>
      <c r="N1258" s="98">
        <v>1</v>
      </c>
      <c r="O1258" s="93" t="str">
        <f>_xlfn.XLOOKUP(P1258,匹配表1065!U:U,匹配表1065!T:T)</f>
        <v>HO00001400</v>
      </c>
      <c r="P1258" s="89" t="s">
        <v>112</v>
      </c>
      <c r="Q1258" s="92" t="s">
        <v>131</v>
      </c>
      <c r="R1258" s="89" t="str">
        <f>_xlfn.XLOOKUP(Q1258,匹配表1065!L:L,匹配表1065!O:O)</f>
        <v>B</v>
      </c>
      <c r="S1258" s="93" t="str">
        <f>IFERROR(_xlfn.XLOOKUP(Q1258,匹配表1065!AI:AI,匹配表1065!AJ:AJ),"绿标")</f>
        <v>红标</v>
      </c>
      <c r="T1258" s="93" t="str" cm="1">
        <f t="array" ref="T1258:U1258">_xlfn.XLOOKUP(Q1258,匹配表1065!L:L,匹配表1065!M:N)</f>
        <v>脑血管</v>
      </c>
      <c r="U1258" s="94" t="str">
        <v>神经内科</v>
      </c>
      <c r="V1258" s="95" t="s">
        <v>33</v>
      </c>
      <c r="W1258" s="93">
        <f>_xlfn.XLOOKUP(M1258,匹配表1065!D:D,匹配表1065!F:F)*N1258</f>
        <v>12</v>
      </c>
    </row>
    <row r="1259" customHeight="1" spans="1:23">
      <c r="A1259" s="89" t="s">
        <v>25</v>
      </c>
      <c r="B1259" s="90">
        <v>46136</v>
      </c>
      <c r="C1259" s="91" t="str">
        <f t="shared" si="38"/>
        <v>4月第4周</v>
      </c>
      <c r="D1259" s="89" t="s">
        <v>557</v>
      </c>
      <c r="E1259" s="89" t="str">
        <f t="shared" si="39"/>
        <v>4月第4周--周5</v>
      </c>
      <c r="F1259" s="92" t="s">
        <v>27</v>
      </c>
      <c r="G1259" s="92" t="s">
        <v>104</v>
      </c>
      <c r="H1259" s="92" t="str">
        <f>_xlfn.XLOOKUP(O1259,匹配表1065!T:T,匹配表1065!W:W)</f>
        <v>东营市</v>
      </c>
      <c r="I1259" s="89" t="str">
        <f>_xlfn.XLOOKUP(O1259,匹配表1065!T:T,匹配表1065!X:X)</f>
        <v>PME2028</v>
      </c>
      <c r="J1259" s="92" t="s">
        <v>121</v>
      </c>
      <c r="K1259" s="89" cm="1">
        <f ca="1" t="array" ref="K1259:L1259">_xlfn.XLOOKUP(J1259,匹配表1065!Y:Y,匹配表1065!AA:AB)</f>
        <v>26</v>
      </c>
      <c r="L1259" s="89" t="str">
        <v>3个月以上</v>
      </c>
      <c r="M1259" s="92" t="s">
        <v>30</v>
      </c>
      <c r="N1259" s="98">
        <v>1</v>
      </c>
      <c r="O1259" s="93" t="str">
        <f>_xlfn.XLOOKUP(P1259,匹配表1065!U:U,匹配表1065!T:T)</f>
        <v>HO00001421</v>
      </c>
      <c r="P1259" s="89" t="s">
        <v>122</v>
      </c>
      <c r="Q1259" s="92" t="s">
        <v>313</v>
      </c>
      <c r="R1259" s="89" t="str">
        <f>_xlfn.XLOOKUP(Q1259,匹配表1065!L:L,匹配表1065!O:O)</f>
        <v>B</v>
      </c>
      <c r="S1259" s="93" t="str">
        <f>IFERROR(_xlfn.XLOOKUP(Q1259,匹配表1065!AI:AI,匹配表1065!AJ:AJ),"绿标")</f>
        <v>绿标</v>
      </c>
      <c r="T1259" s="93" t="str" cm="1">
        <f t="array" ref="T1259:U1259">_xlfn.XLOOKUP(Q1259,匹配表1065!L:L,匹配表1065!M:N)</f>
        <v>脑血管</v>
      </c>
      <c r="U1259" s="94" t="str">
        <v>神经内科</v>
      </c>
      <c r="V1259" s="95" t="s">
        <v>42</v>
      </c>
      <c r="W1259" s="93">
        <f>_xlfn.XLOOKUP(M1259,匹配表1065!D:D,匹配表1065!F:F)*N1259</f>
        <v>12</v>
      </c>
    </row>
    <row r="1260" customHeight="1" spans="1:23">
      <c r="A1260" s="89" t="s">
        <v>25</v>
      </c>
      <c r="B1260" s="90">
        <v>46136</v>
      </c>
      <c r="C1260" s="91" t="str">
        <f t="shared" si="38"/>
        <v>4月第4周</v>
      </c>
      <c r="D1260" s="89" t="s">
        <v>557</v>
      </c>
      <c r="E1260" s="89" t="str">
        <f t="shared" si="39"/>
        <v>4月第4周--周5</v>
      </c>
      <c r="F1260" s="92" t="s">
        <v>27</v>
      </c>
      <c r="G1260" s="92" t="s">
        <v>104</v>
      </c>
      <c r="H1260" s="92" t="str">
        <f>_xlfn.XLOOKUP(O1260,匹配表1065!T:T,匹配表1065!W:W)</f>
        <v>东营市</v>
      </c>
      <c r="I1260" s="89" t="str">
        <f>_xlfn.XLOOKUP(O1260,匹配表1065!T:T,匹配表1065!X:X)</f>
        <v>PME2028</v>
      </c>
      <c r="J1260" s="92" t="s">
        <v>121</v>
      </c>
      <c r="K1260" s="89" cm="1">
        <f ca="1" t="array" ref="K1260:L1260">_xlfn.XLOOKUP(J1260,匹配表1065!Y:Y,匹配表1065!AA:AB)</f>
        <v>26</v>
      </c>
      <c r="L1260" s="89" t="str">
        <v>3个月以上</v>
      </c>
      <c r="M1260" s="92" t="s">
        <v>30</v>
      </c>
      <c r="N1260" s="98">
        <v>1</v>
      </c>
      <c r="O1260" s="93" t="str">
        <f>_xlfn.XLOOKUP(P1260,匹配表1065!U:U,匹配表1065!T:T)</f>
        <v>HO00001421</v>
      </c>
      <c r="P1260" s="89" t="s">
        <v>122</v>
      </c>
      <c r="Q1260" s="92" t="s">
        <v>328</v>
      </c>
      <c r="R1260" s="89" t="str">
        <f>_xlfn.XLOOKUP(Q1260,匹配表1065!L:L,匹配表1065!O:O)</f>
        <v>B</v>
      </c>
      <c r="S1260" s="93" t="str">
        <f>IFERROR(_xlfn.XLOOKUP(Q1260,匹配表1065!AI:AI,匹配表1065!AJ:AJ),"绿标")</f>
        <v>绿标</v>
      </c>
      <c r="T1260" s="93" t="str" cm="1">
        <f t="array" ref="T1260:U1260">_xlfn.XLOOKUP(Q1260,匹配表1065!L:L,匹配表1065!M:N)</f>
        <v>抑郁焦虑</v>
      </c>
      <c r="U1260" s="94" t="str">
        <v>神经内科</v>
      </c>
      <c r="V1260" s="95" t="s">
        <v>42</v>
      </c>
      <c r="W1260" s="93">
        <f>_xlfn.XLOOKUP(M1260,匹配表1065!D:D,匹配表1065!F:F)*N1260</f>
        <v>12</v>
      </c>
    </row>
    <row r="1261" customHeight="1" spans="1:23">
      <c r="A1261" s="89" t="s">
        <v>25</v>
      </c>
      <c r="B1261" s="90">
        <v>46136</v>
      </c>
      <c r="C1261" s="91" t="str">
        <f t="shared" si="38"/>
        <v>4月第4周</v>
      </c>
      <c r="D1261" s="89" t="s">
        <v>557</v>
      </c>
      <c r="E1261" s="89" t="str">
        <f t="shared" si="39"/>
        <v>4月第4周--周5</v>
      </c>
      <c r="F1261" s="92" t="s">
        <v>27</v>
      </c>
      <c r="G1261" s="89" t="s">
        <v>63</v>
      </c>
      <c r="H1261" s="92" t="str">
        <f>_xlfn.XLOOKUP(O1261,匹配表1065!T:T,匹配表1065!W:W)</f>
        <v>南京市</v>
      </c>
      <c r="I1261" s="89" t="str">
        <f>_xlfn.XLOOKUP(O1261,匹配表1065!T:T,匹配表1065!X:X)</f>
        <v>PME2001</v>
      </c>
      <c r="J1261" s="92" t="s">
        <v>64</v>
      </c>
      <c r="K1261" s="89" cm="1">
        <f ca="1" t="array" ref="K1261:L1261">_xlfn.XLOOKUP(J1261,匹配表1065!Y:Y,匹配表1065!AA:AB)</f>
        <v>31</v>
      </c>
      <c r="L1261" s="89" t="str">
        <v>3个月以上</v>
      </c>
      <c r="M1261" s="92" t="s">
        <v>30</v>
      </c>
      <c r="N1261" s="98">
        <v>1</v>
      </c>
      <c r="O1261" s="93" t="str">
        <f>_xlfn.XLOOKUP(P1261,匹配表1065!U:U,匹配表1065!T:T)</f>
        <v>HO00000958</v>
      </c>
      <c r="P1261" s="89" t="s">
        <v>65</v>
      </c>
      <c r="Q1261" s="92" t="s">
        <v>209</v>
      </c>
      <c r="R1261" s="89" t="str">
        <f>_xlfn.XLOOKUP(Q1261,匹配表1065!L:L,匹配表1065!O:O)</f>
        <v>C</v>
      </c>
      <c r="S1261" s="93" t="str">
        <f>IFERROR(_xlfn.XLOOKUP(Q1261,匹配表1065!AI:AI,匹配表1065!AJ:AJ),"绿标")</f>
        <v>红标</v>
      </c>
      <c r="T1261" s="93" t="str" cm="1">
        <f t="array" ref="T1261:U1261">_xlfn.XLOOKUP(Q1261,匹配表1065!L:L,匹配表1065!M:N)</f>
        <v>眩晕</v>
      </c>
      <c r="U1261" s="94" t="str">
        <v>耳鼻喉科</v>
      </c>
      <c r="V1261" s="95" t="s">
        <v>70</v>
      </c>
      <c r="W1261" s="93">
        <f>_xlfn.XLOOKUP(M1261,匹配表1065!D:D,匹配表1065!F:F)*N1261</f>
        <v>12</v>
      </c>
    </row>
    <row r="1262" customHeight="1" spans="1:23">
      <c r="A1262" s="89" t="s">
        <v>25</v>
      </c>
      <c r="B1262" s="90">
        <v>46136</v>
      </c>
      <c r="C1262" s="91" t="str">
        <f t="shared" si="38"/>
        <v>4月第4周</v>
      </c>
      <c r="D1262" s="89" t="s">
        <v>557</v>
      </c>
      <c r="E1262" s="89" t="str">
        <f t="shared" si="39"/>
        <v>4月第4周--周5</v>
      </c>
      <c r="F1262" s="92" t="s">
        <v>27</v>
      </c>
      <c r="G1262" s="89" t="s">
        <v>63</v>
      </c>
      <c r="H1262" s="92" t="str">
        <f>_xlfn.XLOOKUP(O1262,匹配表1065!T:T,匹配表1065!W:W)</f>
        <v>南京市</v>
      </c>
      <c r="I1262" s="89" t="str">
        <f>_xlfn.XLOOKUP(O1262,匹配表1065!T:T,匹配表1065!X:X)</f>
        <v>PME2001</v>
      </c>
      <c r="J1262" s="92" t="s">
        <v>64</v>
      </c>
      <c r="K1262" s="89" cm="1">
        <f ca="1" t="array" ref="K1262:L1262">_xlfn.XLOOKUP(J1262,匹配表1065!Y:Y,匹配表1065!AA:AB)</f>
        <v>31</v>
      </c>
      <c r="L1262" s="89" t="str">
        <v>3个月以上</v>
      </c>
      <c r="M1262" s="92" t="s">
        <v>30</v>
      </c>
      <c r="N1262" s="98">
        <v>1</v>
      </c>
      <c r="O1262" s="93" t="str">
        <f>_xlfn.XLOOKUP(P1262,匹配表1065!U:U,匹配表1065!T:T)</f>
        <v>HO00000958</v>
      </c>
      <c r="P1262" s="89" t="s">
        <v>65</v>
      </c>
      <c r="Q1262" s="92" t="s">
        <v>68</v>
      </c>
      <c r="R1262" s="89" t="str">
        <f>_xlfn.XLOOKUP(Q1262,匹配表1065!L:L,匹配表1065!O:O)</f>
        <v>A</v>
      </c>
      <c r="S1262" s="93" t="str">
        <f>IFERROR(_xlfn.XLOOKUP(Q1262,匹配表1065!AI:AI,匹配表1065!AJ:AJ),"绿标")</f>
        <v>红标</v>
      </c>
      <c r="T1262" s="93" t="str" cm="1">
        <f t="array" ref="T1262:U1262">_xlfn.XLOOKUP(Q1262,匹配表1065!L:L,匹配表1065!M:N)</f>
        <v>头痛</v>
      </c>
      <c r="U1262" s="94" t="str">
        <v>神经内科</v>
      </c>
      <c r="V1262" s="95" t="s">
        <v>33</v>
      </c>
      <c r="W1262" s="93">
        <f>_xlfn.XLOOKUP(M1262,匹配表1065!D:D,匹配表1065!F:F)*N1262</f>
        <v>12</v>
      </c>
    </row>
    <row r="1263" customHeight="1" spans="1:23">
      <c r="A1263" s="89" t="s">
        <v>25</v>
      </c>
      <c r="B1263" s="90">
        <v>46136</v>
      </c>
      <c r="C1263" s="91" t="str">
        <f t="shared" si="38"/>
        <v>4月第4周</v>
      </c>
      <c r="D1263" s="89" t="s">
        <v>557</v>
      </c>
      <c r="E1263" s="89" t="str">
        <f t="shared" si="39"/>
        <v>4月第4周--周5</v>
      </c>
      <c r="F1263" s="92" t="s">
        <v>27</v>
      </c>
      <c r="G1263" s="89" t="s">
        <v>63</v>
      </c>
      <c r="H1263" s="92" t="str">
        <f>_xlfn.XLOOKUP(O1263,匹配表1065!T:T,匹配表1065!W:W)</f>
        <v>连云港市</v>
      </c>
      <c r="I1263" s="89" t="str">
        <f>_xlfn.XLOOKUP(O1263,匹配表1065!T:T,匹配表1065!X:X)</f>
        <v>PME2042</v>
      </c>
      <c r="J1263" s="92" t="s">
        <v>74</v>
      </c>
      <c r="K1263" s="89" cm="1">
        <f ca="1" t="array" ref="K1263:L1263">_xlfn.XLOOKUP(J1263,匹配表1065!Y:Y,匹配表1065!AA:AB)</f>
        <v>7</v>
      </c>
      <c r="L1263" s="89" t="str">
        <v>3个月以上</v>
      </c>
      <c r="M1263" s="92" t="s">
        <v>35</v>
      </c>
      <c r="N1263" s="98">
        <v>1</v>
      </c>
      <c r="O1263" s="93" t="str">
        <f>_xlfn.XLOOKUP(P1263,匹配表1065!U:U,匹配表1065!T:T)</f>
        <v>HO00001004</v>
      </c>
      <c r="P1263" s="89" t="s">
        <v>75</v>
      </c>
      <c r="Q1263" s="92" t="s">
        <v>468</v>
      </c>
      <c r="R1263" s="89" t="str">
        <f>_xlfn.XLOOKUP(Q1263,匹配表1065!L:L,匹配表1065!O:O)</f>
        <v>B</v>
      </c>
      <c r="S1263" s="93" t="str">
        <f>IFERROR(_xlfn.XLOOKUP(Q1263,匹配表1065!AI:AI,匹配表1065!AJ:AJ),"绿标")</f>
        <v>黑标</v>
      </c>
      <c r="T1263" s="93" t="str" cm="1">
        <f t="array" ref="T1263:U1263">_xlfn.XLOOKUP(Q1263,匹配表1065!L:L,匹配表1065!M:N)</f>
        <v>脑血管</v>
      </c>
      <c r="U1263" s="94" t="str">
        <v>神经内科</v>
      </c>
      <c r="V1263" s="95" t="s">
        <v>67</v>
      </c>
      <c r="W1263" s="93">
        <f>_xlfn.XLOOKUP(M1263,匹配表1065!D:D,匹配表1065!F:F)*N1263</f>
        <v>4</v>
      </c>
    </row>
    <row r="1264" customHeight="1" spans="1:23">
      <c r="A1264" s="89" t="s">
        <v>25</v>
      </c>
      <c r="B1264" s="90">
        <v>46136</v>
      </c>
      <c r="C1264" s="91" t="str">
        <f t="shared" si="38"/>
        <v>4月第4周</v>
      </c>
      <c r="D1264" s="89" t="s">
        <v>557</v>
      </c>
      <c r="E1264" s="89" t="str">
        <f t="shared" si="39"/>
        <v>4月第4周--周5</v>
      </c>
      <c r="F1264" s="92" t="s">
        <v>27</v>
      </c>
      <c r="G1264" s="89" t="s">
        <v>63</v>
      </c>
      <c r="H1264" s="92" t="str">
        <f>_xlfn.XLOOKUP(O1264,匹配表1065!T:T,匹配表1065!W:W)</f>
        <v>南京市</v>
      </c>
      <c r="I1264" s="89" t="str">
        <f>_xlfn.XLOOKUP(O1264,匹配表1065!T:T,匹配表1065!X:X)</f>
        <v>PME2002</v>
      </c>
      <c r="J1264" s="92" t="s">
        <v>84</v>
      </c>
      <c r="K1264" s="89" cm="1">
        <f ca="1" t="array" ref="K1264:L1264">_xlfn.XLOOKUP(J1264,匹配表1065!Y:Y,匹配表1065!AA:AB)</f>
        <v>31</v>
      </c>
      <c r="L1264" s="89" t="str">
        <v>3个月以上</v>
      </c>
      <c r="M1264" s="92" t="s">
        <v>35</v>
      </c>
      <c r="N1264" s="98">
        <v>1</v>
      </c>
      <c r="O1264" s="93" t="str">
        <f>_xlfn.XLOOKUP(P1264,匹配表1065!U:U,匹配表1065!T:T)</f>
        <v>HO00111156</v>
      </c>
      <c r="P1264" s="89" t="s">
        <v>85</v>
      </c>
      <c r="Q1264" s="92" t="s">
        <v>360</v>
      </c>
      <c r="R1264" s="89" t="str">
        <f>_xlfn.XLOOKUP(Q1264,匹配表1065!L:L,匹配表1065!O:O)</f>
        <v>B</v>
      </c>
      <c r="S1264" s="93" t="str">
        <f>IFERROR(_xlfn.XLOOKUP(Q1264,匹配表1065!AI:AI,匹配表1065!AJ:AJ),"绿标")</f>
        <v>绿标</v>
      </c>
      <c r="T1264" s="93" t="str" cm="1">
        <f t="array" ref="T1264:U1264">_xlfn.XLOOKUP(Q1264,匹配表1065!L:L,匹配表1065!M:N)</f>
        <v>脑血管</v>
      </c>
      <c r="U1264" s="94" t="str">
        <v>神经内科</v>
      </c>
      <c r="V1264" s="95" t="s">
        <v>58</v>
      </c>
      <c r="W1264" s="93">
        <f>_xlfn.XLOOKUP(M1264,匹配表1065!D:D,匹配表1065!F:F)*N1264</f>
        <v>4</v>
      </c>
    </row>
    <row r="1265" customHeight="1" spans="1:23">
      <c r="A1265" s="89" t="s">
        <v>25</v>
      </c>
      <c r="B1265" s="90">
        <v>46136</v>
      </c>
      <c r="C1265" s="91" t="str">
        <f t="shared" si="38"/>
        <v>4月第4周</v>
      </c>
      <c r="D1265" s="89" t="s">
        <v>557</v>
      </c>
      <c r="E1265" s="89" t="str">
        <f t="shared" si="39"/>
        <v>4月第4周--周5</v>
      </c>
      <c r="F1265" s="92" t="s">
        <v>27</v>
      </c>
      <c r="G1265" s="89" t="s">
        <v>63</v>
      </c>
      <c r="H1265" s="92" t="str">
        <f>_xlfn.XLOOKUP(O1265,匹配表1065!T:T,匹配表1065!W:W)</f>
        <v>南京市</v>
      </c>
      <c r="I1265" s="89" t="str">
        <f>_xlfn.XLOOKUP(O1265,匹配表1065!T:T,匹配表1065!X:X)</f>
        <v>PME2002</v>
      </c>
      <c r="J1265" s="92" t="s">
        <v>84</v>
      </c>
      <c r="K1265" s="89" cm="1">
        <f ca="1" t="array" ref="K1265:L1265">_xlfn.XLOOKUP(J1265,匹配表1065!Y:Y,匹配表1065!AA:AB)</f>
        <v>31</v>
      </c>
      <c r="L1265" s="89" t="str">
        <v>3个月以上</v>
      </c>
      <c r="M1265" s="92" t="s">
        <v>35</v>
      </c>
      <c r="N1265" s="98">
        <v>1</v>
      </c>
      <c r="O1265" s="93" t="str">
        <f>_xlfn.XLOOKUP(P1265,匹配表1065!U:U,匹配表1065!T:T)</f>
        <v>HO00039936</v>
      </c>
      <c r="P1265" s="89" t="s">
        <v>87</v>
      </c>
      <c r="Q1265" s="92" t="s">
        <v>611</v>
      </c>
      <c r="R1265" s="89" t="str">
        <f>_xlfn.XLOOKUP(Q1265,匹配表1065!L:L,匹配表1065!O:O)</f>
        <v>B</v>
      </c>
      <c r="S1265" s="93" t="str">
        <f>IFERROR(_xlfn.XLOOKUP(Q1265,匹配表1065!AI:AI,匹配表1065!AJ:AJ),"绿标")</f>
        <v>绿标</v>
      </c>
      <c r="T1265" s="93" t="str" cm="1">
        <f t="array" ref="T1265:U1265">_xlfn.XLOOKUP(Q1265,匹配表1065!L:L,匹配表1065!M:N)</f>
        <v>脑血管</v>
      </c>
      <c r="U1265" s="94" t="str">
        <v>神经内科</v>
      </c>
      <c r="V1265" s="95" t="s">
        <v>58</v>
      </c>
      <c r="W1265" s="93">
        <f>_xlfn.XLOOKUP(M1265,匹配表1065!D:D,匹配表1065!F:F)*N1265</f>
        <v>4</v>
      </c>
    </row>
    <row r="1266" customHeight="1" spans="1:23">
      <c r="A1266" s="89" t="s">
        <v>25</v>
      </c>
      <c r="B1266" s="90">
        <v>46136</v>
      </c>
      <c r="C1266" s="91" t="str">
        <f t="shared" si="38"/>
        <v>4月第4周</v>
      </c>
      <c r="D1266" s="89" t="s">
        <v>557</v>
      </c>
      <c r="E1266" s="89" t="str">
        <f t="shared" si="39"/>
        <v>4月第4周--周5</v>
      </c>
      <c r="F1266" s="92" t="s">
        <v>27</v>
      </c>
      <c r="G1266" s="89" t="s">
        <v>63</v>
      </c>
      <c r="H1266" s="92" t="str">
        <f>_xlfn.XLOOKUP(O1266,匹配表1065!T:T,匹配表1065!W:W)</f>
        <v>南京市</v>
      </c>
      <c r="I1266" s="89" t="str">
        <f>_xlfn.XLOOKUP(O1266,匹配表1065!T:T,匹配表1065!X:X)</f>
        <v>PME2002</v>
      </c>
      <c r="J1266" s="92" t="s">
        <v>84</v>
      </c>
      <c r="K1266" s="89" cm="1">
        <f ca="1" t="array" ref="K1266:L1266">_xlfn.XLOOKUP(J1266,匹配表1065!Y:Y,匹配表1065!AA:AB)</f>
        <v>31</v>
      </c>
      <c r="L1266" s="89" t="str">
        <v>3个月以上</v>
      </c>
      <c r="M1266" s="92" t="s">
        <v>35</v>
      </c>
      <c r="N1266" s="98">
        <v>1</v>
      </c>
      <c r="O1266" s="93" t="str">
        <f>_xlfn.XLOOKUP(P1266,匹配表1065!U:U,匹配表1065!T:T)</f>
        <v>HO00039936</v>
      </c>
      <c r="P1266" s="89" t="s">
        <v>87</v>
      </c>
      <c r="Q1266" s="92" t="s">
        <v>89</v>
      </c>
      <c r="R1266" s="89" t="str">
        <f>_xlfn.XLOOKUP(Q1266,匹配表1065!L:L,匹配表1065!O:O)</f>
        <v>B</v>
      </c>
      <c r="S1266" s="93" t="str">
        <f>IFERROR(_xlfn.XLOOKUP(Q1266,匹配表1065!AI:AI,匹配表1065!AJ:AJ),"绿标")</f>
        <v>黑标</v>
      </c>
      <c r="T1266" s="93" t="str" cm="1">
        <f t="array" ref="T1266:U1266">_xlfn.XLOOKUP(Q1266,匹配表1065!L:L,匹配表1065!M:N)</f>
        <v>癫痫</v>
      </c>
      <c r="U1266" s="94" t="str">
        <v>神经内科</v>
      </c>
      <c r="V1266" s="95" t="s">
        <v>58</v>
      </c>
      <c r="W1266" s="93">
        <f>_xlfn.XLOOKUP(M1266,匹配表1065!D:D,匹配表1065!F:F)*N1266</f>
        <v>4</v>
      </c>
    </row>
    <row r="1267" customHeight="1" spans="1:23">
      <c r="A1267" s="89" t="s">
        <v>25</v>
      </c>
      <c r="B1267" s="90">
        <v>46136</v>
      </c>
      <c r="C1267" s="91" t="str">
        <f t="shared" si="38"/>
        <v>4月第4周</v>
      </c>
      <c r="D1267" s="89" t="s">
        <v>557</v>
      </c>
      <c r="E1267" s="89" t="str">
        <f t="shared" si="39"/>
        <v>4月第4周--周5</v>
      </c>
      <c r="F1267" s="92" t="s">
        <v>27</v>
      </c>
      <c r="G1267" s="89" t="s">
        <v>63</v>
      </c>
      <c r="H1267" s="92" t="str">
        <f>_xlfn.XLOOKUP(O1267,匹配表1065!T:T,匹配表1065!W:W)</f>
        <v>南京市</v>
      </c>
      <c r="I1267" s="89" t="str">
        <f>_xlfn.XLOOKUP(O1267,匹配表1065!T:T,匹配表1065!X:X)</f>
        <v>PME2002</v>
      </c>
      <c r="J1267" s="92" t="s">
        <v>84</v>
      </c>
      <c r="K1267" s="89" cm="1">
        <f ca="1" t="array" ref="K1267:L1267">_xlfn.XLOOKUP(J1267,匹配表1065!Y:Y,匹配表1065!AA:AB)</f>
        <v>31</v>
      </c>
      <c r="L1267" s="89" t="str">
        <v>3个月以上</v>
      </c>
      <c r="M1267" s="92" t="s">
        <v>30</v>
      </c>
      <c r="N1267" s="98">
        <v>1</v>
      </c>
      <c r="O1267" s="93" t="str">
        <f>_xlfn.XLOOKUP(P1267,匹配表1065!U:U,匹配表1065!T:T)</f>
        <v>HO00039936</v>
      </c>
      <c r="P1267" s="89" t="s">
        <v>87</v>
      </c>
      <c r="Q1267" s="92" t="s">
        <v>403</v>
      </c>
      <c r="R1267" s="89" t="str">
        <f>_xlfn.XLOOKUP(Q1267,匹配表1065!L:L,匹配表1065!O:O)</f>
        <v>C</v>
      </c>
      <c r="S1267" s="93" t="str">
        <f>IFERROR(_xlfn.XLOOKUP(Q1267,匹配表1065!AI:AI,匹配表1065!AJ:AJ),"绿标")</f>
        <v>绿标</v>
      </c>
      <c r="T1267" s="93" t="str" cm="1">
        <f t="array" ref="T1267:U1267">_xlfn.XLOOKUP(Q1267,匹配表1065!L:L,匹配表1065!M:N)</f>
        <v>眩晕</v>
      </c>
      <c r="U1267" s="94" t="str">
        <v>耳鼻喉科</v>
      </c>
      <c r="V1267" s="95" t="s">
        <v>70</v>
      </c>
      <c r="W1267" s="93">
        <f>_xlfn.XLOOKUP(M1267,匹配表1065!D:D,匹配表1065!F:F)*N1267</f>
        <v>12</v>
      </c>
    </row>
    <row r="1268" customHeight="1" spans="1:23">
      <c r="A1268" s="89" t="s">
        <v>25</v>
      </c>
      <c r="B1268" s="90">
        <v>46136</v>
      </c>
      <c r="C1268" s="91" t="str">
        <f t="shared" si="38"/>
        <v>4月第4周</v>
      </c>
      <c r="D1268" s="89" t="s">
        <v>557</v>
      </c>
      <c r="E1268" s="89" t="str">
        <f t="shared" si="39"/>
        <v>4月第4周--周5</v>
      </c>
      <c r="F1268" s="92" t="s">
        <v>27</v>
      </c>
      <c r="G1268" s="89" t="s">
        <v>63</v>
      </c>
      <c r="H1268" s="92" t="str">
        <f>_xlfn.XLOOKUP(O1268,匹配表1065!T:T,匹配表1065!W:W)</f>
        <v>南京市</v>
      </c>
      <c r="I1268" s="89" t="str">
        <f>_xlfn.XLOOKUP(O1268,匹配表1065!T:T,匹配表1065!X:X)</f>
        <v>PME2001</v>
      </c>
      <c r="J1268" s="92" t="s">
        <v>77</v>
      </c>
      <c r="K1268" s="89" cm="1">
        <f ca="1" t="array" ref="K1268:L1268">_xlfn.XLOOKUP(J1268,匹配表1065!Y:Y,匹配表1065!AA:AB)</f>
        <v>8</v>
      </c>
      <c r="L1268" s="89" t="str">
        <v>3个月以上</v>
      </c>
      <c r="M1268" s="92" t="s">
        <v>30</v>
      </c>
      <c r="N1268" s="98">
        <v>2</v>
      </c>
      <c r="O1268" s="93" t="str">
        <f>_xlfn.XLOOKUP(P1268,匹配表1065!U:U,匹配表1065!T:T)</f>
        <v>HO00000958</v>
      </c>
      <c r="P1268" s="89" t="s">
        <v>65</v>
      </c>
      <c r="Q1268" s="92" t="s">
        <v>216</v>
      </c>
      <c r="R1268" s="89" t="str">
        <f>_xlfn.XLOOKUP(Q1268,匹配表1065!L:L,匹配表1065!O:O)</f>
        <v>A</v>
      </c>
      <c r="S1268" s="93" t="str">
        <f>IFERROR(_xlfn.XLOOKUP(Q1268,匹配表1065!AI:AI,匹配表1065!AJ:AJ),"绿标")</f>
        <v>红标</v>
      </c>
      <c r="T1268" s="93" t="str" cm="1">
        <f t="array" ref="T1268:U1268">_xlfn.XLOOKUP(Q1268,匹配表1065!L:L,匹配表1065!M:N)</f>
        <v>头痛</v>
      </c>
      <c r="U1268" s="94" t="str">
        <v>神经内科</v>
      </c>
      <c r="V1268" s="95" t="s">
        <v>42</v>
      </c>
      <c r="W1268" s="93">
        <f>_xlfn.XLOOKUP(M1268,匹配表1065!D:D,匹配表1065!F:F)*N1268</f>
        <v>24</v>
      </c>
    </row>
    <row r="1269" customHeight="1" spans="1:23">
      <c r="A1269" s="89" t="s">
        <v>25</v>
      </c>
      <c r="B1269" s="90">
        <v>46136</v>
      </c>
      <c r="C1269" s="91" t="str">
        <f t="shared" si="38"/>
        <v>4月第4周</v>
      </c>
      <c r="D1269" s="89" t="s">
        <v>557</v>
      </c>
      <c r="E1269" s="89" t="str">
        <f t="shared" si="39"/>
        <v>4月第4周--周5</v>
      </c>
      <c r="F1269" s="92" t="s">
        <v>27</v>
      </c>
      <c r="G1269" s="89" t="s">
        <v>63</v>
      </c>
      <c r="H1269" s="92" t="str">
        <f>_xlfn.XLOOKUP(O1269,匹配表1065!T:T,匹配表1065!W:W)</f>
        <v>南京市</v>
      </c>
      <c r="I1269" s="89" t="str">
        <f>_xlfn.XLOOKUP(O1269,匹配表1065!T:T,匹配表1065!X:X)</f>
        <v>PME2002</v>
      </c>
      <c r="J1269" s="92" t="s">
        <v>84</v>
      </c>
      <c r="K1269" s="89" cm="1">
        <f ca="1" t="array" ref="K1269:L1269">_xlfn.XLOOKUP(J1269,匹配表1065!Y:Y,匹配表1065!AA:AB)</f>
        <v>31</v>
      </c>
      <c r="L1269" s="89" t="str">
        <v>3个月以上</v>
      </c>
      <c r="M1269" s="92" t="s">
        <v>30</v>
      </c>
      <c r="N1269" s="98">
        <v>1</v>
      </c>
      <c r="O1269" s="93" t="str">
        <f>_xlfn.XLOOKUP(P1269,匹配表1065!U:U,匹配表1065!T:T)</f>
        <v>HO00000964</v>
      </c>
      <c r="P1269" s="89" t="s">
        <v>90</v>
      </c>
      <c r="Q1269" s="92" t="s">
        <v>612</v>
      </c>
      <c r="R1269" s="89" t="str">
        <f>_xlfn.XLOOKUP(Q1269,匹配表1065!L:L,匹配表1065!O:O)</f>
        <v>B</v>
      </c>
      <c r="S1269" s="93" t="str">
        <f>IFERROR(_xlfn.XLOOKUP(Q1269,匹配表1065!AI:AI,匹配表1065!AJ:AJ),"绿标")</f>
        <v>绿标</v>
      </c>
      <c r="T1269" s="93" t="str" cm="1">
        <f t="array" ref="T1269:U1269">_xlfn.XLOOKUP(Q1269,匹配表1065!L:L,匹配表1065!M:N)</f>
        <v>脑血管</v>
      </c>
      <c r="U1269" s="94" t="str">
        <v>神经内科</v>
      </c>
      <c r="V1269" s="95" t="s">
        <v>42</v>
      </c>
      <c r="W1269" s="93">
        <f>_xlfn.XLOOKUP(M1269,匹配表1065!D:D,匹配表1065!F:F)*N1269</f>
        <v>12</v>
      </c>
    </row>
    <row r="1270" customHeight="1" spans="1:23">
      <c r="A1270" s="89" t="s">
        <v>25</v>
      </c>
      <c r="B1270" s="90">
        <v>46136</v>
      </c>
      <c r="C1270" s="91" t="str">
        <f t="shared" si="38"/>
        <v>4月第4周</v>
      </c>
      <c r="D1270" s="89" t="s">
        <v>557</v>
      </c>
      <c r="E1270" s="89" t="str">
        <f t="shared" si="39"/>
        <v>4月第4周--周5</v>
      </c>
      <c r="F1270" s="92" t="s">
        <v>27</v>
      </c>
      <c r="G1270" s="89" t="s">
        <v>63</v>
      </c>
      <c r="H1270" s="92" t="str">
        <f>_xlfn.XLOOKUP(O1270,匹配表1065!T:T,匹配表1065!W:W)</f>
        <v>南京市</v>
      </c>
      <c r="I1270" s="89" t="str">
        <f>_xlfn.XLOOKUP(O1270,匹配表1065!T:T,匹配表1065!X:X)</f>
        <v>PME2002</v>
      </c>
      <c r="J1270" s="92" t="s">
        <v>84</v>
      </c>
      <c r="K1270" s="89" cm="1">
        <f ca="1" t="array" ref="K1270:L1270">_xlfn.XLOOKUP(J1270,匹配表1065!Y:Y,匹配表1065!AA:AB)</f>
        <v>31</v>
      </c>
      <c r="L1270" s="89" t="str">
        <v>3个月以上</v>
      </c>
      <c r="M1270" s="92" t="s">
        <v>35</v>
      </c>
      <c r="N1270" s="98">
        <v>1</v>
      </c>
      <c r="O1270" s="93" t="str">
        <f>_xlfn.XLOOKUP(P1270,匹配表1065!U:U,匹配表1065!T:T)</f>
        <v>HO00000964</v>
      </c>
      <c r="P1270" s="89" t="s">
        <v>90</v>
      </c>
      <c r="Q1270" s="92" t="s">
        <v>283</v>
      </c>
      <c r="R1270" s="89" t="str">
        <f>_xlfn.XLOOKUP(Q1270,匹配表1065!L:L,匹配表1065!O:O)</f>
        <v>D</v>
      </c>
      <c r="S1270" s="93" t="str">
        <f>IFERROR(_xlfn.XLOOKUP(Q1270,匹配表1065!AI:AI,匹配表1065!AJ:AJ),"绿标")</f>
        <v>红标</v>
      </c>
      <c r="T1270" s="93" t="str" cm="1">
        <f t="array" ref="T1270:U1270">_xlfn.XLOOKUP(Q1270,匹配表1065!L:L,匹配表1065!M:N)</f>
        <v>疼痛</v>
      </c>
      <c r="U1270" s="94" t="str">
        <v>疼痛科</v>
      </c>
      <c r="V1270" s="95" t="s">
        <v>58</v>
      </c>
      <c r="W1270" s="93">
        <f>_xlfn.XLOOKUP(M1270,匹配表1065!D:D,匹配表1065!F:F)*N1270</f>
        <v>4</v>
      </c>
    </row>
    <row r="1271" customHeight="1" spans="1:23">
      <c r="A1271" s="89" t="s">
        <v>25</v>
      </c>
      <c r="B1271" s="90">
        <v>46136</v>
      </c>
      <c r="C1271" s="91" t="str">
        <f t="shared" si="38"/>
        <v>4月第4周</v>
      </c>
      <c r="D1271" s="89" t="s">
        <v>557</v>
      </c>
      <c r="E1271" s="89" t="str">
        <f t="shared" si="39"/>
        <v>4月第4周--周5</v>
      </c>
      <c r="F1271" s="92" t="s">
        <v>27</v>
      </c>
      <c r="G1271" s="89" t="s">
        <v>63</v>
      </c>
      <c r="H1271" s="92" t="str">
        <f>_xlfn.XLOOKUP(O1271,匹配表1065!T:T,匹配表1065!W:W)</f>
        <v>徐州市</v>
      </c>
      <c r="I1271" s="89" t="str">
        <f>_xlfn.XLOOKUP(O1271,匹配表1065!T:T,匹配表1065!X:X)</f>
        <v>PME2008</v>
      </c>
      <c r="J1271" s="92" t="s">
        <v>81</v>
      </c>
      <c r="K1271" s="89" cm="1">
        <f ca="1" t="array" ref="K1271:L1271">_xlfn.XLOOKUP(J1271,匹配表1065!Y:Y,匹配表1065!AA:AB)</f>
        <v>19</v>
      </c>
      <c r="L1271" s="89" t="str">
        <v>3个月以上</v>
      </c>
      <c r="M1271" s="92" t="s">
        <v>30</v>
      </c>
      <c r="N1271" s="98">
        <v>2</v>
      </c>
      <c r="O1271" s="93" t="str">
        <f>_xlfn.XLOOKUP(P1271,匹配表1065!U:U,匹配表1065!T:T)</f>
        <v>HO00000989</v>
      </c>
      <c r="P1271" s="89" t="s">
        <v>214</v>
      </c>
      <c r="Q1271" s="92" t="s">
        <v>215</v>
      </c>
      <c r="R1271" s="89" t="str">
        <f>_xlfn.XLOOKUP(Q1271,匹配表1065!L:L,匹配表1065!O:O)</f>
        <v>A</v>
      </c>
      <c r="S1271" s="93" t="str">
        <f>IFERROR(_xlfn.XLOOKUP(Q1271,匹配表1065!AI:AI,匹配表1065!AJ:AJ),"绿标")</f>
        <v>红标</v>
      </c>
      <c r="T1271" s="93" t="str" cm="1">
        <f t="array" ref="T1271:U1271">_xlfn.XLOOKUP(Q1271,匹配表1065!L:L,匹配表1065!M:N)</f>
        <v>头痛</v>
      </c>
      <c r="U1271" s="94" t="str">
        <v>神经内科</v>
      </c>
      <c r="V1271" s="95" t="s">
        <v>33</v>
      </c>
      <c r="W1271" s="93">
        <f>_xlfn.XLOOKUP(M1271,匹配表1065!D:D,匹配表1065!F:F)*N1271</f>
        <v>24</v>
      </c>
    </row>
    <row r="1272" customHeight="1" spans="1:23">
      <c r="A1272" s="89" t="s">
        <v>25</v>
      </c>
      <c r="B1272" s="90">
        <v>46136</v>
      </c>
      <c r="C1272" s="91" t="str">
        <f t="shared" si="38"/>
        <v>4月第4周</v>
      </c>
      <c r="D1272" s="89" t="s">
        <v>557</v>
      </c>
      <c r="E1272" s="89" t="str">
        <f t="shared" si="39"/>
        <v>4月第4周--周5</v>
      </c>
      <c r="F1272" s="92" t="s">
        <v>27</v>
      </c>
      <c r="G1272" s="89" t="s">
        <v>63</v>
      </c>
      <c r="H1272" s="92" t="str">
        <f>_xlfn.XLOOKUP(O1272,匹配表1065!T:T,匹配表1065!W:W)</f>
        <v>淮安市</v>
      </c>
      <c r="I1272" s="89" t="str">
        <f>_xlfn.XLOOKUP(O1272,匹配表1065!T:T,匹配表1065!X:X)</f>
        <v>PME2041</v>
      </c>
      <c r="J1272" s="92" t="s">
        <v>71</v>
      </c>
      <c r="K1272" s="89" cm="1">
        <f ca="1" t="array" ref="K1272:L1272">_xlfn.XLOOKUP(J1272,匹配表1065!Y:Y,匹配表1065!AA:AB)</f>
        <v>5</v>
      </c>
      <c r="L1272" s="89" t="str">
        <v>3个月以上</v>
      </c>
      <c r="M1272" s="92" t="s">
        <v>35</v>
      </c>
      <c r="N1272" s="98">
        <v>1</v>
      </c>
      <c r="O1272" s="93" t="str">
        <f>_xlfn.XLOOKUP(P1272,匹配表1065!U:U,匹配表1065!T:T)</f>
        <v>HO00000992</v>
      </c>
      <c r="P1272" s="89" t="s">
        <v>72</v>
      </c>
      <c r="Q1272" s="92" t="s">
        <v>73</v>
      </c>
      <c r="R1272" s="89" t="str">
        <f>_xlfn.XLOOKUP(Q1272,匹配表1065!L:L,匹配表1065!O:O)</f>
        <v>D</v>
      </c>
      <c r="S1272" s="93" t="str">
        <f>IFERROR(_xlfn.XLOOKUP(Q1272,匹配表1065!AI:AI,匹配表1065!AJ:AJ),"绿标")</f>
        <v>绿标</v>
      </c>
      <c r="T1272" s="93" t="str" cm="1">
        <f t="array" ref="T1272:U1272">_xlfn.XLOOKUP(Q1272,匹配表1065!L:L,匹配表1065!M:N)</f>
        <v>眩晕</v>
      </c>
      <c r="U1272" s="94" t="str">
        <v>神经内科</v>
      </c>
      <c r="V1272" s="95" t="s">
        <v>67</v>
      </c>
      <c r="W1272" s="93">
        <f>_xlfn.XLOOKUP(M1272,匹配表1065!D:D,匹配表1065!F:F)*N1272</f>
        <v>4</v>
      </c>
    </row>
    <row r="1273" customHeight="1" spans="1:23">
      <c r="A1273" s="89" t="s">
        <v>25</v>
      </c>
      <c r="B1273" s="90">
        <v>46136</v>
      </c>
      <c r="C1273" s="91" t="str">
        <f t="shared" si="38"/>
        <v>4月第4周</v>
      </c>
      <c r="D1273" s="89" t="s">
        <v>557</v>
      </c>
      <c r="E1273" s="89" t="str">
        <f t="shared" si="39"/>
        <v>4月第4周--周5</v>
      </c>
      <c r="F1273" s="92" t="s">
        <v>27</v>
      </c>
      <c r="G1273" s="92" t="s">
        <v>92</v>
      </c>
      <c r="H1273" s="92" t="str">
        <f>_xlfn.XLOOKUP(O1273,匹配表1065!T:T,匹配表1065!W:W)</f>
        <v>合肥市</v>
      </c>
      <c r="I1273" s="89" t="str">
        <f>_xlfn.XLOOKUP(O1273,匹配表1065!T:T,匹配表1065!X:X)</f>
        <v>PME2048</v>
      </c>
      <c r="J1273" s="92" t="s">
        <v>547</v>
      </c>
      <c r="K1273" s="89" cm="1">
        <f ca="1" t="array" ref="K1273:L1273">_xlfn.XLOOKUP(J1273,匹配表1065!Y:Y,匹配表1065!AA:AB)</f>
        <v>4</v>
      </c>
      <c r="L1273" s="89" t="str">
        <v>3个月以上</v>
      </c>
      <c r="M1273" s="92" t="s">
        <v>35</v>
      </c>
      <c r="N1273" s="98">
        <v>1</v>
      </c>
      <c r="O1273" s="93" t="str">
        <f>_xlfn.XLOOKUP(P1273,匹配表1065!U:U,匹配表1065!T:T)</f>
        <v>HO00002856</v>
      </c>
      <c r="P1273" s="89" t="s">
        <v>613</v>
      </c>
      <c r="Q1273" s="92" t="s">
        <v>614</v>
      </c>
      <c r="R1273" s="89" t="str">
        <f>_xlfn.XLOOKUP(Q1273,匹配表1065!L:L,匹配表1065!O:O)</f>
        <v>A</v>
      </c>
      <c r="S1273" s="93" t="str">
        <f>IFERROR(_xlfn.XLOOKUP(Q1273,匹配表1065!AI:AI,匹配表1065!AJ:AJ),"绿标")</f>
        <v>绿标</v>
      </c>
      <c r="T1273" s="93" t="str" cm="1">
        <f t="array" ref="T1273:U1273">_xlfn.XLOOKUP(Q1273,匹配表1065!L:L,匹配表1065!M:N)</f>
        <v>头痛</v>
      </c>
      <c r="U1273" s="94" t="str">
        <v>神经内科</v>
      </c>
      <c r="V1273" s="95" t="s">
        <v>33</v>
      </c>
      <c r="W1273" s="93">
        <f>_xlfn.XLOOKUP(M1273,匹配表1065!D:D,匹配表1065!F:F)*N1273</f>
        <v>4</v>
      </c>
    </row>
    <row r="1274" customHeight="1" spans="1:23">
      <c r="A1274" s="89" t="s">
        <v>25</v>
      </c>
      <c r="B1274" s="90">
        <v>46136</v>
      </c>
      <c r="C1274" s="91" t="str">
        <f t="shared" si="38"/>
        <v>4月第4周</v>
      </c>
      <c r="D1274" s="89" t="s">
        <v>557</v>
      </c>
      <c r="E1274" s="89" t="str">
        <f t="shared" si="39"/>
        <v>4月第4周--周5</v>
      </c>
      <c r="F1274" s="92" t="s">
        <v>27</v>
      </c>
      <c r="G1274" s="92" t="s">
        <v>92</v>
      </c>
      <c r="H1274" s="92" t="str">
        <f>_xlfn.XLOOKUP(O1274,匹配表1065!T:T,匹配表1065!W:W)</f>
        <v>合肥市</v>
      </c>
      <c r="I1274" s="89" t="str">
        <f>_xlfn.XLOOKUP(O1274,匹配表1065!T:T,匹配表1065!X:X)</f>
        <v>PME2047</v>
      </c>
      <c r="J1274" s="92" t="s">
        <v>97</v>
      </c>
      <c r="K1274" s="89" cm="1">
        <f ca="1" t="array" ref="K1274:L1274">_xlfn.XLOOKUP(J1274,匹配表1065!Y:Y,匹配表1065!AA:AB)</f>
        <v>2</v>
      </c>
      <c r="L1274" s="89" t="str">
        <v>3个月以内</v>
      </c>
      <c r="M1274" s="92" t="s">
        <v>35</v>
      </c>
      <c r="N1274" s="98">
        <v>1</v>
      </c>
      <c r="O1274" s="93" t="str">
        <f>_xlfn.XLOOKUP(P1274,匹配表1065!U:U,匹配表1065!T:T)</f>
        <v>HO00000005</v>
      </c>
      <c r="P1274" s="89" t="s">
        <v>98</v>
      </c>
      <c r="Q1274" s="92" t="s">
        <v>208</v>
      </c>
      <c r="R1274" s="89" t="str">
        <f>_xlfn.XLOOKUP(Q1274,匹配表1065!L:L,匹配表1065!O:O)</f>
        <v>A</v>
      </c>
      <c r="S1274" s="93" t="str">
        <f>IFERROR(_xlfn.XLOOKUP(Q1274,匹配表1065!AI:AI,匹配表1065!AJ:AJ),"绿标")</f>
        <v>黑标</v>
      </c>
      <c r="T1274" s="93" t="str" cm="1">
        <f t="array" ref="T1274:U1274">_xlfn.XLOOKUP(Q1274,匹配表1065!L:L,匹配表1065!M:N)</f>
        <v>头痛</v>
      </c>
      <c r="U1274" s="94" t="str">
        <v>神经内科</v>
      </c>
      <c r="V1274" s="95" t="s">
        <v>58</v>
      </c>
      <c r="W1274" s="93">
        <f>_xlfn.XLOOKUP(M1274,匹配表1065!D:D,匹配表1065!F:F)*N1274</f>
        <v>4</v>
      </c>
    </row>
    <row r="1275" customHeight="1" spans="1:23">
      <c r="A1275" s="89" t="s">
        <v>25</v>
      </c>
      <c r="B1275" s="90">
        <v>46136</v>
      </c>
      <c r="C1275" s="91" t="str">
        <f t="shared" si="38"/>
        <v>4月第4周</v>
      </c>
      <c r="D1275" s="89" t="s">
        <v>557</v>
      </c>
      <c r="E1275" s="89" t="str">
        <f t="shared" si="39"/>
        <v>4月第4周--周5</v>
      </c>
      <c r="F1275" s="92" t="s">
        <v>27</v>
      </c>
      <c r="G1275" s="92" t="s">
        <v>92</v>
      </c>
      <c r="H1275" s="92" t="str">
        <f>_xlfn.XLOOKUP(O1275,匹配表1065!T:T,匹配表1065!W:W)</f>
        <v>合肥市</v>
      </c>
      <c r="I1275" s="89" t="str">
        <f>_xlfn.XLOOKUP(O1275,匹配表1065!T:T,匹配表1065!X:X)</f>
        <v>PME2007</v>
      </c>
      <c r="J1275" s="92" t="s">
        <v>93</v>
      </c>
      <c r="K1275" s="89" cm="1">
        <f ca="1" t="array" ref="K1275:L1275">_xlfn.XLOOKUP(J1275,匹配表1065!Y:Y,匹配表1065!AA:AB)</f>
        <v>9</v>
      </c>
      <c r="L1275" s="89" t="str">
        <v>3个月以上</v>
      </c>
      <c r="M1275" s="92" t="s">
        <v>35</v>
      </c>
      <c r="N1275" s="98">
        <v>1</v>
      </c>
      <c r="O1275" s="93" t="str">
        <f>_xlfn.XLOOKUP(P1275,匹配表1065!U:U,匹配表1065!T:T)</f>
        <v>HO00000001</v>
      </c>
      <c r="P1275" s="89" t="s">
        <v>94</v>
      </c>
      <c r="Q1275" s="92" t="s">
        <v>284</v>
      </c>
      <c r="R1275" s="89" t="str">
        <f>_xlfn.XLOOKUP(Q1275,匹配表1065!L:L,匹配表1065!O:O)</f>
        <v>A</v>
      </c>
      <c r="S1275" s="93" t="str">
        <f>IFERROR(_xlfn.XLOOKUP(Q1275,匹配表1065!AI:AI,匹配表1065!AJ:AJ),"绿标")</f>
        <v>绿标</v>
      </c>
      <c r="T1275" s="93" t="str" cm="1">
        <f t="array" ref="T1275:U1275">_xlfn.XLOOKUP(Q1275,匹配表1065!L:L,匹配表1065!M:N)</f>
        <v>头痛</v>
      </c>
      <c r="U1275" s="94" t="str">
        <v>神经内科</v>
      </c>
      <c r="V1275" s="95" t="s">
        <v>58</v>
      </c>
      <c r="W1275" s="93">
        <f>_xlfn.XLOOKUP(M1275,匹配表1065!D:D,匹配表1065!F:F)*N1275</f>
        <v>4</v>
      </c>
    </row>
    <row r="1276" customHeight="1" spans="1:23">
      <c r="A1276" s="89" t="s">
        <v>25</v>
      </c>
      <c r="B1276" s="90">
        <v>46136</v>
      </c>
      <c r="C1276" s="91" t="str">
        <f t="shared" si="38"/>
        <v>4月第4周</v>
      </c>
      <c r="D1276" s="89" t="s">
        <v>557</v>
      </c>
      <c r="E1276" s="89" t="str">
        <f t="shared" si="39"/>
        <v>4月第4周--周5</v>
      </c>
      <c r="F1276" s="92" t="s">
        <v>27</v>
      </c>
      <c r="G1276" s="92" t="s">
        <v>92</v>
      </c>
      <c r="H1276" s="92" t="str">
        <f>_xlfn.XLOOKUP(O1276,匹配表1065!T:T,匹配表1065!W:W)</f>
        <v>合肥市</v>
      </c>
      <c r="I1276" s="89" t="str">
        <f>_xlfn.XLOOKUP(O1276,匹配表1065!T:T,匹配表1065!X:X)</f>
        <v>PME2007</v>
      </c>
      <c r="J1276" s="92" t="s">
        <v>93</v>
      </c>
      <c r="K1276" s="89" cm="1">
        <f ca="1" t="array" ref="K1276:L1276">_xlfn.XLOOKUP(J1276,匹配表1065!Y:Y,匹配表1065!AA:AB)</f>
        <v>9</v>
      </c>
      <c r="L1276" s="89" t="str">
        <v>3个月以上</v>
      </c>
      <c r="M1276" s="92" t="s">
        <v>35</v>
      </c>
      <c r="N1276" s="98">
        <v>1</v>
      </c>
      <c r="O1276" s="93" t="str">
        <f>_xlfn.XLOOKUP(P1276,匹配表1065!U:U,匹配表1065!T:T)</f>
        <v>HO00000001</v>
      </c>
      <c r="P1276" s="89" t="s">
        <v>94</v>
      </c>
      <c r="Q1276" s="92" t="s">
        <v>95</v>
      </c>
      <c r="R1276" s="89" t="str">
        <f>_xlfn.XLOOKUP(Q1276,匹配表1065!L:L,匹配表1065!O:O)</f>
        <v>B</v>
      </c>
      <c r="S1276" s="93" t="str">
        <f>IFERROR(_xlfn.XLOOKUP(Q1276,匹配表1065!AI:AI,匹配表1065!AJ:AJ),"绿标")</f>
        <v>绿标</v>
      </c>
      <c r="T1276" s="93" t="str" cm="1">
        <f t="array" ref="T1276:U1276">_xlfn.XLOOKUP(Q1276,匹配表1065!L:L,匹配表1065!M:N)</f>
        <v>脑血管</v>
      </c>
      <c r="U1276" s="94" t="str">
        <v>神经内科</v>
      </c>
      <c r="V1276" s="95" t="s">
        <v>58</v>
      </c>
      <c r="W1276" s="93">
        <f>_xlfn.XLOOKUP(M1276,匹配表1065!D:D,匹配表1065!F:F)*N1276</f>
        <v>4</v>
      </c>
    </row>
    <row r="1277" customHeight="1" spans="1:23">
      <c r="A1277" s="89" t="s">
        <v>25</v>
      </c>
      <c r="B1277" s="90">
        <v>46136</v>
      </c>
      <c r="C1277" s="91" t="str">
        <f t="shared" si="38"/>
        <v>4月第4周</v>
      </c>
      <c r="D1277" s="89" t="s">
        <v>557</v>
      </c>
      <c r="E1277" s="89" t="str">
        <f t="shared" si="39"/>
        <v>4月第4周--周5</v>
      </c>
      <c r="F1277" s="92" t="s">
        <v>27</v>
      </c>
      <c r="G1277" s="92" t="s">
        <v>92</v>
      </c>
      <c r="H1277" s="92" t="str">
        <f>_xlfn.XLOOKUP(O1277,匹配表1065!T:T,匹配表1065!W:W)</f>
        <v>合肥市</v>
      </c>
      <c r="I1277" s="89" t="str">
        <f>_xlfn.XLOOKUP(O1277,匹配表1065!T:T,匹配表1065!X:X)</f>
        <v>PME2047</v>
      </c>
      <c r="J1277" s="92" t="s">
        <v>97</v>
      </c>
      <c r="K1277" s="89" cm="1">
        <f ca="1" t="array" ref="K1277:L1277">_xlfn.XLOOKUP(J1277,匹配表1065!Y:Y,匹配表1065!AA:AB)</f>
        <v>2</v>
      </c>
      <c r="L1277" s="89" t="str">
        <v>3个月以内</v>
      </c>
      <c r="M1277" s="92" t="s">
        <v>35</v>
      </c>
      <c r="N1277" s="98">
        <v>1</v>
      </c>
      <c r="O1277" s="93" t="str">
        <f>_xlfn.XLOOKUP(P1277,匹配表1065!U:U,匹配表1065!T:T)</f>
        <v>HO00000005</v>
      </c>
      <c r="P1277" s="89" t="s">
        <v>98</v>
      </c>
      <c r="Q1277" s="92" t="s">
        <v>287</v>
      </c>
      <c r="R1277" s="89" t="str">
        <f>_xlfn.XLOOKUP(Q1277,匹配表1065!L:L,匹配表1065!O:O)</f>
        <v>A</v>
      </c>
      <c r="S1277" s="93" t="str">
        <f>IFERROR(_xlfn.XLOOKUP(Q1277,匹配表1065!AI:AI,匹配表1065!AJ:AJ),"绿标")</f>
        <v>绿标</v>
      </c>
      <c r="T1277" s="93" t="str" cm="1">
        <f t="array" ref="T1277:U1277">_xlfn.XLOOKUP(Q1277,匹配表1065!L:L,匹配表1065!M:N)</f>
        <v>头痛</v>
      </c>
      <c r="U1277" s="94" t="str">
        <v>神经内科</v>
      </c>
      <c r="V1277" s="95" t="s">
        <v>33</v>
      </c>
      <c r="W1277" s="93">
        <f>_xlfn.XLOOKUP(M1277,匹配表1065!D:D,匹配表1065!F:F)*N1277</f>
        <v>4</v>
      </c>
    </row>
    <row r="1278" customHeight="1" spans="1:23">
      <c r="A1278" s="89" t="s">
        <v>25</v>
      </c>
      <c r="B1278" s="90">
        <v>46136</v>
      </c>
      <c r="C1278" s="91" t="str">
        <f t="shared" si="38"/>
        <v>4月第4周</v>
      </c>
      <c r="D1278" s="89" t="s">
        <v>557</v>
      </c>
      <c r="E1278" s="89" t="str">
        <f t="shared" si="39"/>
        <v>4月第4周--周5</v>
      </c>
      <c r="F1278" s="92" t="s">
        <v>27</v>
      </c>
      <c r="G1278" s="92" t="s">
        <v>92</v>
      </c>
      <c r="H1278" s="92" t="str">
        <f>_xlfn.XLOOKUP(O1278,匹配表1065!T:T,匹配表1065!W:W)</f>
        <v>安庆市</v>
      </c>
      <c r="I1278" s="89" t="str">
        <f>_xlfn.XLOOKUP(O1278,匹配表1065!T:T,匹配表1065!X:X)</f>
        <v>PME2003</v>
      </c>
      <c r="J1278" s="92" t="s">
        <v>547</v>
      </c>
      <c r="K1278" s="89" cm="1">
        <f ca="1" t="array" ref="K1278:L1278">_xlfn.XLOOKUP(J1278,匹配表1065!Y:Y,匹配表1065!AA:AB)</f>
        <v>4</v>
      </c>
      <c r="L1278" s="89" t="str">
        <v>3个月以上</v>
      </c>
      <c r="M1278" s="92" t="s">
        <v>55</v>
      </c>
      <c r="N1278" s="98">
        <v>1</v>
      </c>
      <c r="O1278" s="93" t="str">
        <f>_xlfn.XLOOKUP(P1278,匹配表1065!U:U,匹配表1065!T:T)</f>
        <v>HO00000026</v>
      </c>
      <c r="P1278" s="89" t="s">
        <v>615</v>
      </c>
      <c r="Q1278" s="92" t="s">
        <v>616</v>
      </c>
      <c r="R1278" s="89" t="str">
        <f>_xlfn.XLOOKUP(Q1278,匹配表1065!L:L,匹配表1065!O:O)</f>
        <v>A</v>
      </c>
      <c r="S1278" s="93" t="str">
        <f>IFERROR(_xlfn.XLOOKUP(Q1278,匹配表1065!AI:AI,匹配表1065!AJ:AJ),"绿标")</f>
        <v>绿标</v>
      </c>
      <c r="T1278" s="93" t="str" cm="1">
        <f t="array" ref="T1278:U1278">_xlfn.XLOOKUP(Q1278,匹配表1065!L:L,匹配表1065!M:N)</f>
        <v>头痛</v>
      </c>
      <c r="U1278" s="94" t="str">
        <v>神经内科</v>
      </c>
      <c r="V1278" s="95" t="s">
        <v>33</v>
      </c>
      <c r="W1278" s="93">
        <f>_xlfn.XLOOKUP(M1278,匹配表1065!D:D,匹配表1065!F:F)*N1278</f>
        <v>8</v>
      </c>
    </row>
    <row r="1279" customHeight="1" spans="1:23">
      <c r="A1279" s="89" t="s">
        <v>25</v>
      </c>
      <c r="B1279" s="90">
        <v>46136</v>
      </c>
      <c r="C1279" s="91" t="str">
        <f t="shared" si="38"/>
        <v>4月第4周</v>
      </c>
      <c r="D1279" s="89" t="s">
        <v>557</v>
      </c>
      <c r="E1279" s="89" t="str">
        <f t="shared" si="39"/>
        <v>4月第4周--周5</v>
      </c>
      <c r="F1279" s="92" t="s">
        <v>27</v>
      </c>
      <c r="G1279" s="92" t="s">
        <v>28</v>
      </c>
      <c r="H1279" s="92" t="str">
        <f>_xlfn.XLOOKUP(O1279,匹配表1065!T:T,匹配表1065!W:W)</f>
        <v>南京市</v>
      </c>
      <c r="I1279" s="89" t="str">
        <f>_xlfn.XLOOKUP(O1279,匹配表1065!T:T,匹配表1065!X:X)</f>
        <v>PME2006</v>
      </c>
      <c r="J1279" s="92" t="s">
        <v>29</v>
      </c>
      <c r="K1279" s="89" cm="1">
        <f ca="1" t="array" ref="K1279:L1279">_xlfn.XLOOKUP(J1279,匹配表1065!Y:Y,匹配表1065!AA:AB)</f>
        <v>15</v>
      </c>
      <c r="L1279" s="89" t="str">
        <v>3个月以上</v>
      </c>
      <c r="M1279" s="92" t="s">
        <v>55</v>
      </c>
      <c r="N1279" s="98">
        <v>1</v>
      </c>
      <c r="O1279" s="93" t="str">
        <f>_xlfn.XLOOKUP(P1279,匹配表1065!U:U,匹配表1065!T:T)</f>
        <v>HO00000965</v>
      </c>
      <c r="P1279" s="89" t="s">
        <v>31</v>
      </c>
      <c r="Q1279" s="92" t="s">
        <v>32</v>
      </c>
      <c r="R1279" s="89" t="str">
        <f>_xlfn.XLOOKUP(Q1279,匹配表1065!L:L,匹配表1065!O:O)</f>
        <v>A</v>
      </c>
      <c r="S1279" s="93" t="str">
        <f>IFERROR(_xlfn.XLOOKUP(Q1279,匹配表1065!AI:AI,匹配表1065!AJ:AJ),"绿标")</f>
        <v>绿标</v>
      </c>
      <c r="T1279" s="93" t="str" cm="1">
        <f t="array" ref="T1279:U1279">_xlfn.XLOOKUP(Q1279,匹配表1065!L:L,匹配表1065!M:N)</f>
        <v>头痛</v>
      </c>
      <c r="U1279" s="94" t="str">
        <v>神经内科</v>
      </c>
      <c r="V1279" s="95" t="s">
        <v>33</v>
      </c>
      <c r="W1279" s="93">
        <f>_xlfn.XLOOKUP(M1279,匹配表1065!D:D,匹配表1065!F:F)*N1279</f>
        <v>8</v>
      </c>
    </row>
    <row r="1280" customHeight="1" spans="1:23">
      <c r="A1280" s="89" t="s">
        <v>25</v>
      </c>
      <c r="B1280" s="90">
        <v>46136</v>
      </c>
      <c r="C1280" s="91" t="str">
        <f t="shared" si="38"/>
        <v>4月第4周</v>
      </c>
      <c r="D1280" s="89" t="s">
        <v>557</v>
      </c>
      <c r="E1280" s="89" t="str">
        <f t="shared" si="39"/>
        <v>4月第4周--周5</v>
      </c>
      <c r="F1280" s="92" t="s">
        <v>27</v>
      </c>
      <c r="G1280" s="92" t="s">
        <v>28</v>
      </c>
      <c r="H1280" s="92" t="str">
        <f>_xlfn.XLOOKUP(O1280,匹配表1065!T:T,匹配表1065!W:W)</f>
        <v>南京市</v>
      </c>
      <c r="I1280" s="89" t="str">
        <f>_xlfn.XLOOKUP(O1280,匹配表1065!T:T,匹配表1065!X:X)</f>
        <v>PME2004</v>
      </c>
      <c r="J1280" s="92" t="s">
        <v>34</v>
      </c>
      <c r="K1280" s="89" cm="1">
        <f ca="1" t="array" ref="K1280:L1280">_xlfn.XLOOKUP(J1280,匹配表1065!Y:Y,匹配表1065!AA:AB)</f>
        <v>11</v>
      </c>
      <c r="L1280" s="89" t="str">
        <v>3个月以上</v>
      </c>
      <c r="M1280" s="92" t="s">
        <v>35</v>
      </c>
      <c r="N1280" s="98">
        <v>1</v>
      </c>
      <c r="O1280" s="93" t="str">
        <f>_xlfn.XLOOKUP(P1280,匹配表1065!U:U,匹配表1065!T:T)</f>
        <v>HO00000972</v>
      </c>
      <c r="P1280" s="89" t="s">
        <v>36</v>
      </c>
      <c r="Q1280" s="92" t="s">
        <v>38</v>
      </c>
      <c r="R1280" s="89" t="str">
        <f>_xlfn.XLOOKUP(Q1280,匹配表1065!L:L,匹配表1065!O:O)</f>
        <v>B</v>
      </c>
      <c r="S1280" s="93" t="str">
        <f>IFERROR(_xlfn.XLOOKUP(Q1280,匹配表1065!AI:AI,匹配表1065!AJ:AJ),"绿标")</f>
        <v>绿标</v>
      </c>
      <c r="T1280" s="93" t="str" cm="1">
        <f t="array" ref="T1280:U1280">_xlfn.XLOOKUP(Q1280,匹配表1065!L:L,匹配表1065!M:N)</f>
        <v>脑血管</v>
      </c>
      <c r="U1280" s="94" t="str">
        <v>神经内科</v>
      </c>
      <c r="V1280" s="95" t="s">
        <v>58</v>
      </c>
      <c r="W1280" s="93">
        <f>_xlfn.XLOOKUP(M1280,匹配表1065!D:D,匹配表1065!F:F)*N1280</f>
        <v>4</v>
      </c>
    </row>
    <row r="1281" customHeight="1" spans="1:23">
      <c r="A1281" s="89" t="s">
        <v>25</v>
      </c>
      <c r="B1281" s="90">
        <v>46136</v>
      </c>
      <c r="C1281" s="91" t="str">
        <f t="shared" si="38"/>
        <v>4月第4周</v>
      </c>
      <c r="D1281" s="89" t="s">
        <v>557</v>
      </c>
      <c r="E1281" s="89" t="str">
        <f t="shared" si="39"/>
        <v>4月第4周--周5</v>
      </c>
      <c r="F1281" s="92" t="s">
        <v>27</v>
      </c>
      <c r="G1281" s="92" t="s">
        <v>28</v>
      </c>
      <c r="H1281" s="92" t="str">
        <f>_xlfn.XLOOKUP(O1281,匹配表1065!T:T,匹配表1065!W:W)</f>
        <v>南京市</v>
      </c>
      <c r="I1281" s="89" t="str">
        <f>_xlfn.XLOOKUP(O1281,匹配表1065!T:T,匹配表1065!X:X)</f>
        <v>PME2004</v>
      </c>
      <c r="J1281" s="92" t="s">
        <v>34</v>
      </c>
      <c r="K1281" s="89" cm="1">
        <f ca="1" t="array" ref="K1281:L1281">_xlfn.XLOOKUP(J1281,匹配表1065!Y:Y,匹配表1065!AA:AB)</f>
        <v>11</v>
      </c>
      <c r="L1281" s="89" t="str">
        <v>3个月以上</v>
      </c>
      <c r="M1281" s="92" t="s">
        <v>35</v>
      </c>
      <c r="N1281" s="98">
        <v>1</v>
      </c>
      <c r="O1281" s="93" t="str">
        <f>_xlfn.XLOOKUP(P1281,匹配表1065!U:U,匹配表1065!T:T)</f>
        <v>HO00000960</v>
      </c>
      <c r="P1281" s="89" t="s">
        <v>272</v>
      </c>
      <c r="Q1281" s="92" t="s">
        <v>273</v>
      </c>
      <c r="R1281" s="89" t="str">
        <f>_xlfn.XLOOKUP(Q1281,匹配表1065!L:L,匹配表1065!O:O)</f>
        <v>A</v>
      </c>
      <c r="S1281" s="93" t="str">
        <f>IFERROR(_xlfn.XLOOKUP(Q1281,匹配表1065!AI:AI,匹配表1065!AJ:AJ),"绿标")</f>
        <v>绿标</v>
      </c>
      <c r="T1281" s="93" t="str" cm="1">
        <f t="array" ref="T1281:U1281">_xlfn.XLOOKUP(Q1281,匹配表1065!L:L,匹配表1065!M:N)</f>
        <v>头痛</v>
      </c>
      <c r="U1281" s="94" t="str">
        <v>神经内科</v>
      </c>
      <c r="V1281" s="95" t="s">
        <v>33</v>
      </c>
      <c r="W1281" s="93">
        <f>_xlfn.XLOOKUP(M1281,匹配表1065!D:D,匹配表1065!F:F)*N1281</f>
        <v>4</v>
      </c>
    </row>
    <row r="1282" customHeight="1" spans="1:23">
      <c r="A1282" s="89" t="s">
        <v>25</v>
      </c>
      <c r="B1282" s="90">
        <v>46136</v>
      </c>
      <c r="C1282" s="91" t="str">
        <f t="shared" ref="C1282:C1345" si="40">MONTH(B1282)&amp;TEXT(WEEKNUM(B1282,2)-WEEKNUM(B1282+1-DAY(B1282),2)+1,"月第0周")</f>
        <v>4月第4周</v>
      </c>
      <c r="D1282" s="89" t="s">
        <v>557</v>
      </c>
      <c r="E1282" s="89" t="str">
        <f t="shared" ref="E1282:E1345" si="41">D1282&amp;"--"&amp;"周"&amp;WEEKDAY(B1282,2)</f>
        <v>4月第4周--周5</v>
      </c>
      <c r="F1282" s="92" t="s">
        <v>27</v>
      </c>
      <c r="G1282" s="92" t="s">
        <v>28</v>
      </c>
      <c r="H1282" s="92" t="str">
        <f>_xlfn.XLOOKUP(O1282,匹配表1065!T:T,匹配表1065!W:W)</f>
        <v>扬州市</v>
      </c>
      <c r="I1282" s="89" t="str">
        <f>_xlfn.XLOOKUP(O1282,匹配表1065!T:T,匹配表1065!X:X)</f>
        <v>PME2012</v>
      </c>
      <c r="J1282" s="92" t="s">
        <v>60</v>
      </c>
      <c r="K1282" s="89" cm="1">
        <f ca="1" t="array" ref="K1282:L1282">_xlfn.XLOOKUP(J1282,匹配表1065!Y:Y,匹配表1065!AA:AB)</f>
        <v>13</v>
      </c>
      <c r="L1282" s="89" t="str">
        <v>3个月以上</v>
      </c>
      <c r="M1282" s="92" t="s">
        <v>30</v>
      </c>
      <c r="N1282" s="98">
        <v>1</v>
      </c>
      <c r="O1282" s="93" t="str">
        <f>_xlfn.XLOOKUP(P1282,匹配表1065!U:U,匹配表1065!T:T)</f>
        <v>HO00000968</v>
      </c>
      <c r="P1282" s="89" t="s">
        <v>61</v>
      </c>
      <c r="Q1282" s="92" t="s">
        <v>617</v>
      </c>
      <c r="R1282" s="89" t="str">
        <f>_xlfn.XLOOKUP(Q1282,匹配表1065!L:L,匹配表1065!O:O)</f>
        <v>B</v>
      </c>
      <c r="S1282" s="93" t="str">
        <f>IFERROR(_xlfn.XLOOKUP(Q1282,匹配表1065!AI:AI,匹配表1065!AJ:AJ),"绿标")</f>
        <v>绿标</v>
      </c>
      <c r="T1282" s="93" t="str" cm="1">
        <f t="array" ref="T1282:U1282">_xlfn.XLOOKUP(Q1282,匹配表1065!L:L,匹配表1065!M:N)</f>
        <v>脑血管</v>
      </c>
      <c r="U1282" s="94" t="str">
        <v>神经内科</v>
      </c>
      <c r="V1282" s="95" t="s">
        <v>33</v>
      </c>
      <c r="W1282" s="93">
        <f>_xlfn.XLOOKUP(M1282,匹配表1065!D:D,匹配表1065!F:F)*N1282</f>
        <v>12</v>
      </c>
    </row>
    <row r="1283" customHeight="1" spans="1:23">
      <c r="A1283" s="89" t="s">
        <v>25</v>
      </c>
      <c r="B1283" s="90">
        <v>46136</v>
      </c>
      <c r="C1283" s="91" t="str">
        <f t="shared" si="40"/>
        <v>4月第4周</v>
      </c>
      <c r="D1283" s="89" t="s">
        <v>557</v>
      </c>
      <c r="E1283" s="89" t="str">
        <f t="shared" si="41"/>
        <v>4月第4周--周5</v>
      </c>
      <c r="F1283" s="92" t="s">
        <v>27</v>
      </c>
      <c r="G1283" s="92" t="s">
        <v>28</v>
      </c>
      <c r="H1283" s="92" t="str">
        <f>_xlfn.XLOOKUP(O1283,匹配表1065!T:T,匹配表1065!W:W)</f>
        <v>南京市</v>
      </c>
      <c r="I1283" s="89" t="str">
        <f>_xlfn.XLOOKUP(O1283,匹配表1065!T:T,匹配表1065!X:X)</f>
        <v>PME2039</v>
      </c>
      <c r="J1283" s="92" t="s">
        <v>39</v>
      </c>
      <c r="K1283" s="89" cm="1">
        <f ca="1" t="array" ref="K1283:L1283">_xlfn.XLOOKUP(J1283,匹配表1065!Y:Y,匹配表1065!AA:AB)</f>
        <v>7</v>
      </c>
      <c r="L1283" s="89" t="str">
        <v>3个月以上</v>
      </c>
      <c r="M1283" s="92" t="s">
        <v>35</v>
      </c>
      <c r="N1283" s="98">
        <v>1</v>
      </c>
      <c r="O1283" s="93" t="str">
        <f>_xlfn.XLOOKUP(P1283,匹配表1065!U:U,匹配表1065!T:T)</f>
        <v>HO00000971</v>
      </c>
      <c r="P1283" s="89" t="s">
        <v>40</v>
      </c>
      <c r="Q1283" s="92" t="s">
        <v>379</v>
      </c>
      <c r="R1283" s="89" t="str">
        <f>_xlfn.XLOOKUP(Q1283,匹配表1065!L:L,匹配表1065!O:O)</f>
        <v>A</v>
      </c>
      <c r="S1283" s="93" t="str">
        <f>IFERROR(_xlfn.XLOOKUP(Q1283,匹配表1065!AI:AI,匹配表1065!AJ:AJ),"绿标")</f>
        <v>绿标</v>
      </c>
      <c r="T1283" s="93" t="str" cm="1">
        <f t="array" ref="T1283:U1283">_xlfn.XLOOKUP(Q1283,匹配表1065!L:L,匹配表1065!M:N)</f>
        <v>头痛</v>
      </c>
      <c r="U1283" s="94" t="str">
        <v>神经内科</v>
      </c>
      <c r="V1283" s="95" t="s">
        <v>42</v>
      </c>
      <c r="W1283" s="93">
        <f>_xlfn.XLOOKUP(M1283,匹配表1065!D:D,匹配表1065!F:F)*N1283</f>
        <v>4</v>
      </c>
    </row>
    <row r="1284" customHeight="1" spans="1:23">
      <c r="A1284" s="89" t="s">
        <v>25</v>
      </c>
      <c r="B1284" s="90">
        <v>46136</v>
      </c>
      <c r="C1284" s="91" t="str">
        <f t="shared" si="40"/>
        <v>4月第4周</v>
      </c>
      <c r="D1284" s="89" t="s">
        <v>557</v>
      </c>
      <c r="E1284" s="89" t="str">
        <f t="shared" si="41"/>
        <v>4月第4周--周5</v>
      </c>
      <c r="F1284" s="92" t="s">
        <v>27</v>
      </c>
      <c r="G1284" s="92" t="s">
        <v>28</v>
      </c>
      <c r="H1284" s="92" t="str">
        <f>_xlfn.XLOOKUP(O1284,匹配表1065!T:T,匹配表1065!W:W)</f>
        <v>镇江市</v>
      </c>
      <c r="I1284" s="89" t="str">
        <f>_xlfn.XLOOKUP(O1284,匹配表1065!T:T,匹配表1065!X:X)</f>
        <v>PME2039</v>
      </c>
      <c r="J1284" s="92" t="s">
        <v>39</v>
      </c>
      <c r="K1284" s="89" cm="1">
        <f ca="1" t="array" ref="K1284:L1284">_xlfn.XLOOKUP(J1284,匹配表1065!Y:Y,匹配表1065!AA:AB)</f>
        <v>7</v>
      </c>
      <c r="L1284" s="89" t="str">
        <v>3个月以上</v>
      </c>
      <c r="M1284" s="92" t="s">
        <v>35</v>
      </c>
      <c r="N1284" s="98">
        <v>1</v>
      </c>
      <c r="O1284" s="93" t="str">
        <f>_xlfn.XLOOKUP(P1284,匹配表1065!U:U,匹配表1065!T:T)</f>
        <v>HO00001014</v>
      </c>
      <c r="P1284" s="89" t="s">
        <v>266</v>
      </c>
      <c r="Q1284" s="92" t="s">
        <v>267</v>
      </c>
      <c r="R1284" s="89" t="str">
        <f>_xlfn.XLOOKUP(Q1284,匹配表1065!L:L,匹配表1065!O:O)</f>
        <v>B</v>
      </c>
      <c r="S1284" s="93" t="str">
        <f>IFERROR(_xlfn.XLOOKUP(Q1284,匹配表1065!AI:AI,匹配表1065!AJ:AJ),"绿标")</f>
        <v>绿标</v>
      </c>
      <c r="T1284" s="93" t="str" cm="1">
        <f t="array" ref="T1284:U1284">_xlfn.XLOOKUP(Q1284,匹配表1065!L:L,匹配表1065!M:N)</f>
        <v>脑血管</v>
      </c>
      <c r="U1284" s="94" t="str">
        <v>神经内科</v>
      </c>
      <c r="V1284" s="95" t="s">
        <v>42</v>
      </c>
      <c r="W1284" s="93">
        <f>_xlfn.XLOOKUP(M1284,匹配表1065!D:D,匹配表1065!F:F)*N1284</f>
        <v>4</v>
      </c>
    </row>
    <row r="1285" customHeight="1" spans="1:23">
      <c r="A1285" s="89" t="s">
        <v>25</v>
      </c>
      <c r="B1285" s="90">
        <v>46136</v>
      </c>
      <c r="C1285" s="91" t="str">
        <f t="shared" si="40"/>
        <v>4月第4周</v>
      </c>
      <c r="D1285" s="89" t="s">
        <v>557</v>
      </c>
      <c r="E1285" s="89" t="str">
        <f t="shared" si="41"/>
        <v>4月第4周--周5</v>
      </c>
      <c r="F1285" s="92" t="s">
        <v>27</v>
      </c>
      <c r="G1285" s="92" t="s">
        <v>28</v>
      </c>
      <c r="H1285" s="92" t="str">
        <f>_xlfn.XLOOKUP(O1285,匹配表1065!T:T,匹配表1065!W:W)</f>
        <v>南京市</v>
      </c>
      <c r="I1285" s="89" t="str">
        <f>_xlfn.XLOOKUP(O1285,匹配表1065!T:T,匹配表1065!X:X)</f>
        <v>PME2040</v>
      </c>
      <c r="J1285" s="89" t="s">
        <v>50</v>
      </c>
      <c r="K1285" s="89" t="e" cm="1">
        <f ca="1" t="array" ref="K1285">_xlfn.XLOOKUP(J1285,匹配表1065!Y:Y,匹配表1065!AA:AB)</f>
        <v>#N/A</v>
      </c>
      <c r="L1285" s="89"/>
      <c r="M1285" s="92" t="s">
        <v>35</v>
      </c>
      <c r="N1285" s="98">
        <v>1</v>
      </c>
      <c r="O1285" s="93" t="str">
        <f>_xlfn.XLOOKUP(P1285,匹配表1065!U:U,匹配表1065!T:T)</f>
        <v>HO00000966</v>
      </c>
      <c r="P1285" s="89" t="s">
        <v>51</v>
      </c>
      <c r="Q1285" s="92" t="s">
        <v>278</v>
      </c>
      <c r="R1285" s="89" t="str">
        <f>_xlfn.XLOOKUP(Q1285,匹配表1065!L:L,匹配表1065!O:O)</f>
        <v>A</v>
      </c>
      <c r="S1285" s="93" t="str">
        <f>IFERROR(_xlfn.XLOOKUP(Q1285,匹配表1065!AI:AI,匹配表1065!AJ:AJ),"绿标")</f>
        <v>绿标</v>
      </c>
      <c r="T1285" s="93" t="str" cm="1">
        <f t="array" ref="T1285:U1285">_xlfn.XLOOKUP(Q1285,匹配表1065!L:L,匹配表1065!M:N)</f>
        <v>头痛</v>
      </c>
      <c r="U1285" s="94" t="str">
        <v>神经内科</v>
      </c>
      <c r="V1285" s="95" t="s">
        <v>33</v>
      </c>
      <c r="W1285" s="93">
        <f>_xlfn.XLOOKUP(M1285,匹配表1065!D:D,匹配表1065!F:F)*N1285</f>
        <v>4</v>
      </c>
    </row>
    <row r="1286" customHeight="1" spans="1:23">
      <c r="A1286" s="89" t="s">
        <v>25</v>
      </c>
      <c r="B1286" s="90">
        <v>46136</v>
      </c>
      <c r="C1286" s="91" t="str">
        <f t="shared" si="40"/>
        <v>4月第4周</v>
      </c>
      <c r="D1286" s="89" t="s">
        <v>557</v>
      </c>
      <c r="E1286" s="89" t="str">
        <f t="shared" si="41"/>
        <v>4月第4周--周5</v>
      </c>
      <c r="F1286" s="92" t="s">
        <v>27</v>
      </c>
      <c r="G1286" s="92" t="s">
        <v>28</v>
      </c>
      <c r="H1286" s="92" t="str">
        <f>_xlfn.XLOOKUP(O1286,匹配表1065!T:T,匹配表1065!W:W)</f>
        <v>南京市</v>
      </c>
      <c r="I1286" s="89" t="str">
        <f>_xlfn.XLOOKUP(O1286,匹配表1065!T:T,匹配表1065!X:X)</f>
        <v>PME2040</v>
      </c>
      <c r="J1286" s="89" t="s">
        <v>50</v>
      </c>
      <c r="K1286" s="89" t="e" cm="1">
        <f ca="1" t="array" ref="K1286">_xlfn.XLOOKUP(J1286,匹配表1065!Y:Y,匹配表1065!AA:AB)</f>
        <v>#N/A</v>
      </c>
      <c r="L1286" s="89"/>
      <c r="M1286" s="92" t="s">
        <v>35</v>
      </c>
      <c r="N1286" s="98">
        <v>1</v>
      </c>
      <c r="O1286" s="93" t="str">
        <f>_xlfn.XLOOKUP(P1286,匹配表1065!U:U,匹配表1065!T:T)</f>
        <v>HO00000966</v>
      </c>
      <c r="P1286" s="89" t="s">
        <v>51</v>
      </c>
      <c r="Q1286" s="92" t="s">
        <v>381</v>
      </c>
      <c r="R1286" s="89" t="str">
        <f>_xlfn.XLOOKUP(Q1286,匹配表1065!L:L,匹配表1065!O:O)</f>
        <v>B</v>
      </c>
      <c r="S1286" s="93" t="str">
        <f>IFERROR(_xlfn.XLOOKUP(Q1286,匹配表1065!AI:AI,匹配表1065!AJ:AJ),"绿标")</f>
        <v>绿标</v>
      </c>
      <c r="T1286" s="93" t="str" cm="1">
        <f t="array" ref="T1286:U1286">_xlfn.XLOOKUP(Q1286,匹配表1065!L:L,匹配表1065!M:N)</f>
        <v>脑血管</v>
      </c>
      <c r="U1286" s="94" t="str">
        <v>神经内科</v>
      </c>
      <c r="V1286" s="95" t="s">
        <v>33</v>
      </c>
      <c r="W1286" s="93">
        <f>_xlfn.XLOOKUP(M1286,匹配表1065!D:D,匹配表1065!F:F)*N1286</f>
        <v>4</v>
      </c>
    </row>
    <row r="1287" customHeight="1" spans="1:23">
      <c r="A1287" s="89" t="s">
        <v>25</v>
      </c>
      <c r="B1287" s="90">
        <v>46136</v>
      </c>
      <c r="C1287" s="91" t="str">
        <f t="shared" si="40"/>
        <v>4月第4周</v>
      </c>
      <c r="D1287" s="89" t="s">
        <v>557</v>
      </c>
      <c r="E1287" s="89" t="str">
        <f t="shared" si="41"/>
        <v>4月第4周--周5</v>
      </c>
      <c r="F1287" s="92" t="s">
        <v>27</v>
      </c>
      <c r="G1287" s="92" t="s">
        <v>28</v>
      </c>
      <c r="H1287" s="92" t="str">
        <f>_xlfn.XLOOKUP(O1287,匹配表1065!T:T,匹配表1065!W:W)</f>
        <v>南京市</v>
      </c>
      <c r="I1287" s="89" t="str">
        <f>_xlfn.XLOOKUP(O1287,匹配表1065!T:T,匹配表1065!X:X)</f>
        <v>PME2005</v>
      </c>
      <c r="J1287" s="89" t="s">
        <v>54</v>
      </c>
      <c r="K1287" s="89" cm="1">
        <f ca="1" t="array" ref="K1287:L1287">_xlfn.XLOOKUP(J1287,匹配表1065!Y:Y,匹配表1065!AA:AB)</f>
        <v>3</v>
      </c>
      <c r="L1287" s="89" t="str">
        <v>3个月以上</v>
      </c>
      <c r="M1287" s="92" t="s">
        <v>30</v>
      </c>
      <c r="N1287" s="98">
        <v>1</v>
      </c>
      <c r="O1287" s="93" t="str">
        <f>_xlfn.XLOOKUP(P1287,匹配表1065!U:U,匹配表1065!T:T)</f>
        <v>HO00000975</v>
      </c>
      <c r="P1287" s="89" t="s">
        <v>56</v>
      </c>
      <c r="Q1287" s="92" t="s">
        <v>264</v>
      </c>
      <c r="R1287" s="89" t="str">
        <f>_xlfn.XLOOKUP(Q1287,匹配表1065!L:L,匹配表1065!O:O)</f>
        <v>A</v>
      </c>
      <c r="S1287" s="93" t="str">
        <f>IFERROR(_xlfn.XLOOKUP(Q1287,匹配表1065!AI:AI,匹配表1065!AJ:AJ),"绿标")</f>
        <v>红标</v>
      </c>
      <c r="T1287" s="93" t="str" cm="1">
        <f t="array" ref="T1287:U1287">_xlfn.XLOOKUP(Q1287,匹配表1065!L:L,匹配表1065!M:N)</f>
        <v>头痛</v>
      </c>
      <c r="U1287" s="94" t="str">
        <v>神经内科</v>
      </c>
      <c r="V1287" s="95" t="s">
        <v>42</v>
      </c>
      <c r="W1287" s="93">
        <f>_xlfn.XLOOKUP(M1287,匹配表1065!D:D,匹配表1065!F:F)*N1287</f>
        <v>12</v>
      </c>
    </row>
    <row r="1288" customHeight="1" spans="1:23">
      <c r="A1288" s="89" t="s">
        <v>25</v>
      </c>
      <c r="B1288" s="90">
        <v>46136</v>
      </c>
      <c r="C1288" s="91" t="str">
        <f t="shared" si="40"/>
        <v>4月第4周</v>
      </c>
      <c r="D1288" s="89" t="s">
        <v>557</v>
      </c>
      <c r="E1288" s="89" t="str">
        <f t="shared" si="41"/>
        <v>4月第4周--周5</v>
      </c>
      <c r="F1288" s="92" t="s">
        <v>27</v>
      </c>
      <c r="G1288" s="92" t="s">
        <v>28</v>
      </c>
      <c r="H1288" s="92" t="str">
        <f>_xlfn.XLOOKUP(O1288,匹配表1065!T:T,匹配表1065!W:W)</f>
        <v>常州市</v>
      </c>
      <c r="I1288" s="89" t="str">
        <f>_xlfn.XLOOKUP(O1288,匹配表1065!T:T,匹配表1065!X:X)</f>
        <v>PME2015</v>
      </c>
      <c r="J1288" s="92" t="s">
        <v>45</v>
      </c>
      <c r="K1288" s="89" cm="1">
        <f ca="1" t="array" ref="K1288:L1288">_xlfn.XLOOKUP(J1288,匹配表1065!Y:Y,匹配表1065!AA:AB)</f>
        <v>9</v>
      </c>
      <c r="L1288" s="89" t="str">
        <v>3个月以上</v>
      </c>
      <c r="M1288" s="92" t="s">
        <v>35</v>
      </c>
      <c r="N1288" s="98">
        <v>1</v>
      </c>
      <c r="O1288" s="93" t="str">
        <f>_xlfn.XLOOKUP(P1288,匹配表1065!U:U,匹配表1065!T:T)</f>
        <v>HO00000942</v>
      </c>
      <c r="P1288" s="89" t="s">
        <v>274</v>
      </c>
      <c r="Q1288" s="92" t="s">
        <v>275</v>
      </c>
      <c r="R1288" s="89" t="str">
        <f>_xlfn.XLOOKUP(Q1288,匹配表1065!L:L,匹配表1065!O:O)</f>
        <v>B</v>
      </c>
      <c r="S1288" s="93" t="str">
        <f>IFERROR(_xlfn.XLOOKUP(Q1288,匹配表1065!AI:AI,匹配表1065!AJ:AJ),"绿标")</f>
        <v>绿标</v>
      </c>
      <c r="T1288" s="93" t="str" cm="1">
        <f t="array" ref="T1288:U1288">_xlfn.XLOOKUP(Q1288,匹配表1065!L:L,匹配表1065!M:N)</f>
        <v>脑血管</v>
      </c>
      <c r="U1288" s="94" t="str">
        <v>神经内科</v>
      </c>
      <c r="V1288" s="95" t="s">
        <v>42</v>
      </c>
      <c r="W1288" s="93">
        <f>_xlfn.XLOOKUP(M1288,匹配表1065!D:D,匹配表1065!F:F)*N1288</f>
        <v>4</v>
      </c>
    </row>
    <row r="1289" customHeight="1" spans="1:23">
      <c r="A1289" s="89" t="s">
        <v>25</v>
      </c>
      <c r="B1289" s="90">
        <v>46136</v>
      </c>
      <c r="C1289" s="91" t="str">
        <f t="shared" si="40"/>
        <v>4月第4周</v>
      </c>
      <c r="D1289" s="89" t="s">
        <v>557</v>
      </c>
      <c r="E1289" s="89" t="str">
        <f t="shared" si="41"/>
        <v>4月第4周--周5</v>
      </c>
      <c r="F1289" s="92" t="s">
        <v>27</v>
      </c>
      <c r="G1289" s="92" t="s">
        <v>28</v>
      </c>
      <c r="H1289" s="92" t="str">
        <f>_xlfn.XLOOKUP(O1289,匹配表1065!T:T,匹配表1065!W:W)</f>
        <v>常州市</v>
      </c>
      <c r="I1289" s="89" t="str">
        <f>_xlfn.XLOOKUP(O1289,匹配表1065!T:T,匹配表1065!X:X)</f>
        <v>PME2015</v>
      </c>
      <c r="J1289" s="92" t="s">
        <v>45</v>
      </c>
      <c r="K1289" s="89" cm="1">
        <f ca="1" t="array" ref="K1289:L1289">_xlfn.XLOOKUP(J1289,匹配表1065!Y:Y,匹配表1065!AA:AB)</f>
        <v>9</v>
      </c>
      <c r="L1289" s="89" t="str">
        <v>3个月以上</v>
      </c>
      <c r="M1289" s="92" t="s">
        <v>35</v>
      </c>
      <c r="N1289" s="98">
        <v>1</v>
      </c>
      <c r="O1289" s="93" t="str">
        <f>_xlfn.XLOOKUP(P1289,匹配表1065!U:U,匹配表1065!T:T)</f>
        <v>HO00000940</v>
      </c>
      <c r="P1289" s="89" t="s">
        <v>203</v>
      </c>
      <c r="Q1289" s="92" t="s">
        <v>618</v>
      </c>
      <c r="R1289" s="89" t="str">
        <f>_xlfn.XLOOKUP(Q1289,匹配表1065!L:L,匹配表1065!O:O)</f>
        <v>B</v>
      </c>
      <c r="S1289" s="93" t="str">
        <f>IFERROR(_xlfn.XLOOKUP(Q1289,匹配表1065!AI:AI,匹配表1065!AJ:AJ),"绿标")</f>
        <v>绿标</v>
      </c>
      <c r="T1289" s="93" t="str" cm="1">
        <f t="array" ref="T1289:U1289">_xlfn.XLOOKUP(Q1289,匹配表1065!L:L,匹配表1065!M:N)</f>
        <v>脑血管</v>
      </c>
      <c r="U1289" s="94" t="str">
        <v>神经内科</v>
      </c>
      <c r="V1289" s="95" t="s">
        <v>42</v>
      </c>
      <c r="W1289" s="93">
        <f>_xlfn.XLOOKUP(M1289,匹配表1065!D:D,匹配表1065!F:F)*N1289</f>
        <v>4</v>
      </c>
    </row>
    <row r="1290" customHeight="1" spans="1:23">
      <c r="A1290" s="89" t="s">
        <v>25</v>
      </c>
      <c r="B1290" s="90">
        <v>46136</v>
      </c>
      <c r="C1290" s="91" t="str">
        <f t="shared" si="40"/>
        <v>4月第4周</v>
      </c>
      <c r="D1290" s="89" t="s">
        <v>557</v>
      </c>
      <c r="E1290" s="89" t="str">
        <f t="shared" si="41"/>
        <v>4月第4周--周5</v>
      </c>
      <c r="F1290" s="92" t="s">
        <v>27</v>
      </c>
      <c r="G1290" s="92" t="s">
        <v>136</v>
      </c>
      <c r="H1290" s="92" t="str">
        <f>_xlfn.XLOOKUP(O1290,匹配表1065!T:T,匹配表1065!W:W)</f>
        <v>淄博市</v>
      </c>
      <c r="I1290" s="89" t="str">
        <f>_xlfn.XLOOKUP(O1290,匹配表1065!T:T,匹配表1065!X:X)</f>
        <v>PME2043</v>
      </c>
      <c r="J1290" s="92" t="s">
        <v>140</v>
      </c>
      <c r="K1290" s="89" cm="1">
        <f ca="1" t="array" ref="K1290:L1290">_xlfn.XLOOKUP(J1290,匹配表1065!Y:Y,匹配表1065!AA:AB)</f>
        <v>9</v>
      </c>
      <c r="L1290" s="89" t="str">
        <v>3个月以上</v>
      </c>
      <c r="M1290" s="92" t="s">
        <v>30</v>
      </c>
      <c r="N1290" s="98">
        <v>1</v>
      </c>
      <c r="O1290" s="93" t="str">
        <f>_xlfn.XLOOKUP(P1290,匹配表1065!U:U,匹配表1065!T:T)</f>
        <v>HO00024398</v>
      </c>
      <c r="P1290" s="89" t="s">
        <v>141</v>
      </c>
      <c r="Q1290" s="92" t="s">
        <v>298</v>
      </c>
      <c r="R1290" s="89" t="str">
        <f>_xlfn.XLOOKUP(Q1290,匹配表1065!L:L,匹配表1065!O:O)</f>
        <v>C</v>
      </c>
      <c r="S1290" s="93" t="str">
        <f>IFERROR(_xlfn.XLOOKUP(Q1290,匹配表1065!AI:AI,匹配表1065!AJ:AJ),"绿标")</f>
        <v>红标</v>
      </c>
      <c r="T1290" s="93" t="str" cm="1">
        <f t="array" ref="T1290:U1290">_xlfn.XLOOKUP(Q1290,匹配表1065!L:L,匹配表1065!M:N)</f>
        <v>眩晕</v>
      </c>
      <c r="U1290" s="94" t="str">
        <v>神经内科</v>
      </c>
      <c r="V1290" s="95" t="s">
        <v>70</v>
      </c>
      <c r="W1290" s="93">
        <f>_xlfn.XLOOKUP(M1290,匹配表1065!D:D,匹配表1065!F:F)*N1290</f>
        <v>12</v>
      </c>
    </row>
    <row r="1291" customHeight="1" spans="1:23">
      <c r="A1291" s="89" t="s">
        <v>25</v>
      </c>
      <c r="B1291" s="90">
        <v>46136</v>
      </c>
      <c r="C1291" s="91" t="str">
        <f t="shared" si="40"/>
        <v>4月第4周</v>
      </c>
      <c r="D1291" s="89" t="s">
        <v>557</v>
      </c>
      <c r="E1291" s="89" t="str">
        <f t="shared" si="41"/>
        <v>4月第4周--周5</v>
      </c>
      <c r="F1291" s="92" t="s">
        <v>27</v>
      </c>
      <c r="G1291" s="92" t="s">
        <v>136</v>
      </c>
      <c r="H1291" s="92" t="str">
        <f>_xlfn.XLOOKUP(O1291,匹配表1065!T:T,匹配表1065!W:W)</f>
        <v>潍坊市</v>
      </c>
      <c r="I1291" s="89" t="str">
        <f>_xlfn.XLOOKUP(O1291,匹配表1065!T:T,匹配表1065!X:X)</f>
        <v>PME2036</v>
      </c>
      <c r="J1291" s="89" t="s">
        <v>161</v>
      </c>
      <c r="K1291" s="89" cm="1">
        <f ca="1" t="array" ref="K1291:L1291">_xlfn.XLOOKUP(J1291,匹配表1065!Y:Y,匹配表1065!AA:AB)</f>
        <v>1519</v>
      </c>
      <c r="L1291" s="89" t="str">
        <v>3个月以上</v>
      </c>
      <c r="M1291" s="92" t="s">
        <v>30</v>
      </c>
      <c r="N1291" s="98">
        <v>1</v>
      </c>
      <c r="O1291" s="93" t="str">
        <f>_xlfn.XLOOKUP(P1291,匹配表1065!U:U,匹配表1065!T:T)</f>
        <v>HO00001496</v>
      </c>
      <c r="P1291" s="89" t="s">
        <v>256</v>
      </c>
      <c r="Q1291" s="92" t="s">
        <v>303</v>
      </c>
      <c r="R1291" s="89" t="str">
        <f>_xlfn.XLOOKUP(Q1291,匹配表1065!L:L,匹配表1065!O:O)</f>
        <v>C</v>
      </c>
      <c r="S1291" s="93" t="str">
        <f>IFERROR(_xlfn.XLOOKUP(Q1291,匹配表1065!AI:AI,匹配表1065!AJ:AJ),"绿标")</f>
        <v>红标</v>
      </c>
      <c r="T1291" s="93" t="str" cm="1">
        <f t="array" ref="T1291:U1291">_xlfn.XLOOKUP(Q1291,匹配表1065!L:L,匹配表1065!M:N)</f>
        <v>眩晕</v>
      </c>
      <c r="U1291" s="94" t="str">
        <v>神经内科</v>
      </c>
      <c r="V1291" s="95" t="s">
        <v>70</v>
      </c>
      <c r="W1291" s="93">
        <f>_xlfn.XLOOKUP(M1291,匹配表1065!D:D,匹配表1065!F:F)*N1291</f>
        <v>12</v>
      </c>
    </row>
    <row r="1292" customHeight="1" spans="1:23">
      <c r="A1292" s="89" t="s">
        <v>25</v>
      </c>
      <c r="B1292" s="90">
        <v>46136</v>
      </c>
      <c r="C1292" s="91" t="str">
        <f t="shared" si="40"/>
        <v>4月第4周</v>
      </c>
      <c r="D1292" s="89" t="s">
        <v>557</v>
      </c>
      <c r="E1292" s="89" t="str">
        <f t="shared" si="41"/>
        <v>4月第4周--周5</v>
      </c>
      <c r="F1292" s="92" t="s">
        <v>27</v>
      </c>
      <c r="G1292" s="92" t="s">
        <v>136</v>
      </c>
      <c r="H1292" s="92" t="str">
        <f>_xlfn.XLOOKUP(O1292,匹配表1065!T:T,匹配表1065!W:W)</f>
        <v>潍坊市</v>
      </c>
      <c r="I1292" s="89" t="str">
        <f>_xlfn.XLOOKUP(O1292,匹配表1065!T:T,匹配表1065!X:X)</f>
        <v>PME2036</v>
      </c>
      <c r="J1292" s="89" t="s">
        <v>161</v>
      </c>
      <c r="K1292" s="89" cm="1">
        <f ca="1" t="array" ref="K1292:L1292">_xlfn.XLOOKUP(J1292,匹配表1065!Y:Y,匹配表1065!AA:AB)</f>
        <v>1519</v>
      </c>
      <c r="L1292" s="89" t="str">
        <v>3个月以上</v>
      </c>
      <c r="M1292" s="92" t="s">
        <v>55</v>
      </c>
      <c r="N1292" s="98">
        <v>1</v>
      </c>
      <c r="O1292" s="93" t="str">
        <f>_xlfn.XLOOKUP(P1292,匹配表1065!U:U,匹配表1065!T:T)</f>
        <v>HO00001496</v>
      </c>
      <c r="P1292" s="89" t="s">
        <v>256</v>
      </c>
      <c r="Q1292" s="92" t="s">
        <v>551</v>
      </c>
      <c r="R1292" s="89" t="str">
        <f>_xlfn.XLOOKUP(Q1292,匹配表1065!L:L,匹配表1065!O:O)</f>
        <v>A</v>
      </c>
      <c r="S1292" s="93" t="str">
        <f>IFERROR(_xlfn.XLOOKUP(Q1292,匹配表1065!AI:AI,匹配表1065!AJ:AJ),"绿标")</f>
        <v>绿标</v>
      </c>
      <c r="T1292" s="93" t="str" cm="1">
        <f t="array" ref="T1292:U1292">_xlfn.XLOOKUP(Q1292,匹配表1065!L:L,匹配表1065!M:N)</f>
        <v>头痛</v>
      </c>
      <c r="U1292" s="94" t="str">
        <v>神经内科</v>
      </c>
      <c r="V1292" s="95" t="s">
        <v>67</v>
      </c>
      <c r="W1292" s="93">
        <f>_xlfn.XLOOKUP(M1292,匹配表1065!D:D,匹配表1065!F:F)*N1292</f>
        <v>8</v>
      </c>
    </row>
    <row r="1293" customHeight="1" spans="1:23">
      <c r="A1293" s="89" t="s">
        <v>25</v>
      </c>
      <c r="B1293" s="90">
        <v>46136</v>
      </c>
      <c r="C1293" s="91" t="str">
        <f t="shared" si="40"/>
        <v>4月第4周</v>
      </c>
      <c r="D1293" s="89" t="s">
        <v>557</v>
      </c>
      <c r="E1293" s="89" t="str">
        <f t="shared" si="41"/>
        <v>4月第4周--周5</v>
      </c>
      <c r="F1293" s="92" t="s">
        <v>27</v>
      </c>
      <c r="G1293" s="92" t="s">
        <v>136</v>
      </c>
      <c r="H1293" s="92" t="str">
        <f>_xlfn.XLOOKUP(O1293,匹配表1065!T:T,匹配表1065!W:W)</f>
        <v>潍坊市</v>
      </c>
      <c r="I1293" s="89" t="str">
        <f>_xlfn.XLOOKUP(O1293,匹配表1065!T:T,匹配表1065!X:X)</f>
        <v>PME2036</v>
      </c>
      <c r="J1293" s="89" t="s">
        <v>161</v>
      </c>
      <c r="K1293" s="89" cm="1">
        <f ca="1" t="array" ref="K1293:L1293">_xlfn.XLOOKUP(J1293,匹配表1065!Y:Y,匹配表1065!AA:AB)</f>
        <v>1519</v>
      </c>
      <c r="L1293" s="89" t="str">
        <v>3个月以上</v>
      </c>
      <c r="M1293" s="92" t="s">
        <v>30</v>
      </c>
      <c r="N1293" s="98">
        <v>1</v>
      </c>
      <c r="O1293" s="93" t="str">
        <f>_xlfn.XLOOKUP(P1293,匹配表1065!U:U,匹配表1065!T:T)</f>
        <v>HO00001521</v>
      </c>
      <c r="P1293" s="89" t="s">
        <v>162</v>
      </c>
      <c r="Q1293" s="92" t="s">
        <v>619</v>
      </c>
      <c r="R1293" s="89" t="str">
        <f>_xlfn.XLOOKUP(Q1293,匹配表1065!L:L,匹配表1065!O:O)</f>
        <v>B</v>
      </c>
      <c r="S1293" s="93" t="str">
        <f>IFERROR(_xlfn.XLOOKUP(Q1293,匹配表1065!AI:AI,匹配表1065!AJ:AJ),"绿标")</f>
        <v>红标</v>
      </c>
      <c r="T1293" s="93" t="str" cm="1">
        <f t="array" ref="T1293:U1293">_xlfn.XLOOKUP(Q1293,匹配表1065!L:L,匹配表1065!M:N)</f>
        <v>癫痫</v>
      </c>
      <c r="U1293" s="94" t="str">
        <v>神经内科</v>
      </c>
      <c r="V1293" s="95" t="s">
        <v>67</v>
      </c>
      <c r="W1293" s="93">
        <f>_xlfn.XLOOKUP(M1293,匹配表1065!D:D,匹配表1065!F:F)*N1293</f>
        <v>12</v>
      </c>
    </row>
    <row r="1294" customHeight="1" spans="1:23">
      <c r="A1294" s="89" t="s">
        <v>25</v>
      </c>
      <c r="B1294" s="90">
        <v>46136</v>
      </c>
      <c r="C1294" s="91" t="str">
        <f t="shared" si="40"/>
        <v>4月第4周</v>
      </c>
      <c r="D1294" s="89" t="s">
        <v>557</v>
      </c>
      <c r="E1294" s="89" t="str">
        <f t="shared" si="41"/>
        <v>4月第4周--周5</v>
      </c>
      <c r="F1294" s="92" t="s">
        <v>27</v>
      </c>
      <c r="G1294" s="92" t="s">
        <v>136</v>
      </c>
      <c r="H1294" s="92" t="str">
        <f>_xlfn.XLOOKUP(O1294,匹配表1065!T:T,匹配表1065!W:W)</f>
        <v>青岛市</v>
      </c>
      <c r="I1294" s="89" t="str">
        <f>_xlfn.XLOOKUP(O1294,匹配表1065!T:T,匹配表1065!X:X)</f>
        <v>PME2032</v>
      </c>
      <c r="J1294" s="92" t="s">
        <v>143</v>
      </c>
      <c r="K1294" s="89" cm="1">
        <f ca="1" t="array" ref="K1294:L1294">_xlfn.XLOOKUP(J1294,匹配表1065!Y:Y,匹配表1065!AA:AB)</f>
        <v>31</v>
      </c>
      <c r="L1294" s="89" t="str">
        <v>3个月以上</v>
      </c>
      <c r="M1294" s="92" t="s">
        <v>30</v>
      </c>
      <c r="N1294" s="98">
        <v>1</v>
      </c>
      <c r="O1294" s="93" t="str">
        <f>_xlfn.XLOOKUP(P1294,匹配表1065!U:U,匹配表1065!T:T)</f>
        <v>HO00001482</v>
      </c>
      <c r="P1294" s="89" t="s">
        <v>146</v>
      </c>
      <c r="Q1294" s="92" t="s">
        <v>149</v>
      </c>
      <c r="R1294" s="89" t="str">
        <f>_xlfn.XLOOKUP(Q1294,匹配表1065!L:L,匹配表1065!O:O)</f>
        <v>B</v>
      </c>
      <c r="S1294" s="93" t="str">
        <f>IFERROR(_xlfn.XLOOKUP(Q1294,匹配表1065!AI:AI,匹配表1065!AJ:AJ),"绿标")</f>
        <v>红标</v>
      </c>
      <c r="T1294" s="93" t="str" cm="1">
        <f t="array" ref="T1294:U1294">_xlfn.XLOOKUP(Q1294,匹配表1065!L:L,匹配表1065!M:N)</f>
        <v>脑血管</v>
      </c>
      <c r="U1294" s="94" t="str">
        <v>神经内科</v>
      </c>
      <c r="V1294" s="95" t="s">
        <v>67</v>
      </c>
      <c r="W1294" s="93">
        <f>_xlfn.XLOOKUP(M1294,匹配表1065!D:D,匹配表1065!F:F)*N1294</f>
        <v>12</v>
      </c>
    </row>
    <row r="1295" customHeight="1" spans="1:23">
      <c r="A1295" s="89" t="s">
        <v>25</v>
      </c>
      <c r="B1295" s="90">
        <v>46136</v>
      </c>
      <c r="C1295" s="91" t="str">
        <f t="shared" si="40"/>
        <v>4月第4周</v>
      </c>
      <c r="D1295" s="89" t="s">
        <v>557</v>
      </c>
      <c r="E1295" s="89" t="str">
        <f t="shared" si="41"/>
        <v>4月第4周--周5</v>
      </c>
      <c r="F1295" s="92" t="s">
        <v>27</v>
      </c>
      <c r="G1295" s="92" t="s">
        <v>136</v>
      </c>
      <c r="H1295" s="92" t="str">
        <f>_xlfn.XLOOKUP(O1295,匹配表1065!T:T,匹配表1065!W:W)</f>
        <v>青岛市</v>
      </c>
      <c r="I1295" s="89" t="str">
        <f>_xlfn.XLOOKUP(O1295,匹配表1065!T:T,匹配表1065!X:X)</f>
        <v>PME2032</v>
      </c>
      <c r="J1295" s="92" t="s">
        <v>143</v>
      </c>
      <c r="K1295" s="89" cm="1">
        <f ca="1" t="array" ref="K1295:L1295">_xlfn.XLOOKUP(J1295,匹配表1065!Y:Y,匹配表1065!AA:AB)</f>
        <v>31</v>
      </c>
      <c r="L1295" s="89" t="str">
        <v>3个月以上</v>
      </c>
      <c r="M1295" s="92" t="s">
        <v>55</v>
      </c>
      <c r="N1295" s="98">
        <v>1</v>
      </c>
      <c r="O1295" s="93" t="str">
        <f>_xlfn.XLOOKUP(P1295,匹配表1065!U:U,匹配表1065!T:T)</f>
        <v>HO00001482</v>
      </c>
      <c r="P1295" s="89" t="s">
        <v>146</v>
      </c>
      <c r="Q1295" s="92" t="s">
        <v>299</v>
      </c>
      <c r="R1295" s="89" t="str">
        <f>_xlfn.XLOOKUP(Q1295,匹配表1065!L:L,匹配表1065!O:O)</f>
        <v>C</v>
      </c>
      <c r="S1295" s="93" t="str">
        <f>IFERROR(_xlfn.XLOOKUP(Q1295,匹配表1065!AI:AI,匹配表1065!AJ:AJ),"绿标")</f>
        <v>绿标</v>
      </c>
      <c r="T1295" s="93" t="str" cm="1">
        <f t="array" ref="T1295:U1295">_xlfn.XLOOKUP(Q1295,匹配表1065!L:L,匹配表1065!M:N)</f>
        <v>眩晕</v>
      </c>
      <c r="U1295" s="94" t="str">
        <v>耳鼻喉科</v>
      </c>
      <c r="V1295" s="95" t="s">
        <v>70</v>
      </c>
      <c r="W1295" s="93">
        <f>_xlfn.XLOOKUP(M1295,匹配表1065!D:D,匹配表1065!F:F)*N1295</f>
        <v>8</v>
      </c>
    </row>
    <row r="1296" customHeight="1" spans="1:23">
      <c r="A1296" s="89" t="s">
        <v>25</v>
      </c>
      <c r="B1296" s="90">
        <v>46136</v>
      </c>
      <c r="C1296" s="91" t="str">
        <f t="shared" si="40"/>
        <v>4月第4周</v>
      </c>
      <c r="D1296" s="89" t="s">
        <v>557</v>
      </c>
      <c r="E1296" s="89" t="str">
        <f t="shared" si="41"/>
        <v>4月第4周--周5</v>
      </c>
      <c r="F1296" s="92" t="s">
        <v>27</v>
      </c>
      <c r="G1296" s="92" t="s">
        <v>136</v>
      </c>
      <c r="H1296" s="92" t="str">
        <f>_xlfn.XLOOKUP(O1296,匹配表1065!T:T,匹配表1065!W:W)</f>
        <v>青岛市</v>
      </c>
      <c r="I1296" s="89" t="str">
        <f>_xlfn.XLOOKUP(O1296,匹配表1065!T:T,匹配表1065!X:X)</f>
        <v>PME2032</v>
      </c>
      <c r="J1296" s="92" t="s">
        <v>143</v>
      </c>
      <c r="K1296" s="89" cm="1">
        <f ca="1" t="array" ref="K1296:L1296">_xlfn.XLOOKUP(J1296,匹配表1065!Y:Y,匹配表1065!AA:AB)</f>
        <v>31</v>
      </c>
      <c r="L1296" s="89" t="str">
        <v>3个月以上</v>
      </c>
      <c r="M1296" s="92" t="s">
        <v>35</v>
      </c>
      <c r="N1296" s="98">
        <v>1</v>
      </c>
      <c r="O1296" s="93" t="str">
        <f>_xlfn.XLOOKUP(P1296,匹配表1065!U:U,匹配表1065!T:T)</f>
        <v>HO00001489</v>
      </c>
      <c r="P1296" s="89" t="s">
        <v>144</v>
      </c>
      <c r="Q1296" s="92" t="s">
        <v>336</v>
      </c>
      <c r="R1296" s="89" t="str">
        <f>_xlfn.XLOOKUP(Q1296,匹配表1065!L:L,匹配表1065!O:O)</f>
        <v>D</v>
      </c>
      <c r="S1296" s="93" t="str">
        <f>IFERROR(_xlfn.XLOOKUP(Q1296,匹配表1065!AI:AI,匹配表1065!AJ:AJ),"绿标")</f>
        <v>绿标</v>
      </c>
      <c r="T1296" s="93" t="str" cm="1">
        <f t="array" ref="T1296:U1296">_xlfn.XLOOKUP(Q1296,匹配表1065!L:L,匹配表1065!M:N)</f>
        <v>抑郁焦虑</v>
      </c>
      <c r="U1296" s="94" t="str">
        <v>精神心理科</v>
      </c>
      <c r="V1296" s="95" t="s">
        <v>70</v>
      </c>
      <c r="W1296" s="93">
        <f>_xlfn.XLOOKUP(M1296,匹配表1065!D:D,匹配表1065!F:F)*N1296</f>
        <v>4</v>
      </c>
    </row>
    <row r="1297" customHeight="1" spans="1:23">
      <c r="A1297" s="89" t="s">
        <v>25</v>
      </c>
      <c r="B1297" s="90">
        <v>46136</v>
      </c>
      <c r="C1297" s="91" t="str">
        <f t="shared" si="40"/>
        <v>4月第4周</v>
      </c>
      <c r="D1297" s="89" t="s">
        <v>557</v>
      </c>
      <c r="E1297" s="89" t="str">
        <f t="shared" si="41"/>
        <v>4月第4周--周5</v>
      </c>
      <c r="F1297" s="92" t="s">
        <v>27</v>
      </c>
      <c r="G1297" s="92" t="s">
        <v>136</v>
      </c>
      <c r="H1297" s="92" t="str">
        <f>_xlfn.XLOOKUP(O1297,匹配表1065!T:T,匹配表1065!W:W)</f>
        <v>青岛市</v>
      </c>
      <c r="I1297" s="89" t="str">
        <f>_xlfn.XLOOKUP(O1297,匹配表1065!T:T,匹配表1065!X:X)</f>
        <v>PME2031</v>
      </c>
      <c r="J1297" s="92" t="s">
        <v>155</v>
      </c>
      <c r="K1297" s="89" cm="1">
        <f ca="1" t="array" ref="K1297:L1297">_xlfn.XLOOKUP(J1297,匹配表1065!Y:Y,匹配表1065!AA:AB)</f>
        <v>31</v>
      </c>
      <c r="L1297" s="89" t="str">
        <v>3个月以上</v>
      </c>
      <c r="M1297" s="92" t="s">
        <v>55</v>
      </c>
      <c r="N1297" s="98">
        <v>1</v>
      </c>
      <c r="O1297" s="93" t="str">
        <f>_xlfn.XLOOKUP(P1297,匹配表1065!U:U,匹配表1065!T:T)</f>
        <v>HO00072793</v>
      </c>
      <c r="P1297" s="89" t="s">
        <v>159</v>
      </c>
      <c r="Q1297" s="92" t="s">
        <v>620</v>
      </c>
      <c r="R1297" s="89" t="str">
        <f>_xlfn.XLOOKUP(Q1297,匹配表1065!L:L,匹配表1065!O:O)</f>
        <v>B</v>
      </c>
      <c r="S1297" s="93" t="str">
        <f>IFERROR(_xlfn.XLOOKUP(Q1297,匹配表1065!AI:AI,匹配表1065!AJ:AJ),"绿标")</f>
        <v>绿标</v>
      </c>
      <c r="T1297" s="93" t="str" cm="1">
        <f t="array" ref="T1297:U1297">_xlfn.XLOOKUP(Q1297,匹配表1065!L:L,匹配表1065!M:N)</f>
        <v>脑血管</v>
      </c>
      <c r="U1297" s="94" t="str">
        <v>神经内科</v>
      </c>
      <c r="V1297" s="95" t="s">
        <v>67</v>
      </c>
      <c r="W1297" s="93">
        <f>_xlfn.XLOOKUP(M1297,匹配表1065!D:D,匹配表1065!F:F)*N1297</f>
        <v>8</v>
      </c>
    </row>
    <row r="1298" customHeight="1" spans="1:23">
      <c r="A1298" s="89" t="s">
        <v>25</v>
      </c>
      <c r="B1298" s="90">
        <v>46136</v>
      </c>
      <c r="C1298" s="91" t="str">
        <f t="shared" si="40"/>
        <v>4月第4周</v>
      </c>
      <c r="D1298" s="89" t="s">
        <v>557</v>
      </c>
      <c r="E1298" s="89" t="str">
        <f t="shared" si="41"/>
        <v>4月第4周--周5</v>
      </c>
      <c r="F1298" s="92" t="s">
        <v>27</v>
      </c>
      <c r="G1298" s="92" t="s">
        <v>136</v>
      </c>
      <c r="H1298" s="92" t="str">
        <f>_xlfn.XLOOKUP(O1298,匹配表1065!T:T,匹配表1065!W:W)</f>
        <v>青岛市</v>
      </c>
      <c r="I1298" s="89" t="str">
        <f>_xlfn.XLOOKUP(O1298,匹配表1065!T:T,匹配表1065!X:X)</f>
        <v>PME2031</v>
      </c>
      <c r="J1298" s="92" t="s">
        <v>155</v>
      </c>
      <c r="K1298" s="89" cm="1">
        <f ca="1" t="array" ref="K1298:L1298">_xlfn.XLOOKUP(J1298,匹配表1065!Y:Y,匹配表1065!AA:AB)</f>
        <v>31</v>
      </c>
      <c r="L1298" s="89" t="str">
        <v>3个月以上</v>
      </c>
      <c r="M1298" s="92" t="s">
        <v>35</v>
      </c>
      <c r="N1298" s="98">
        <v>1</v>
      </c>
      <c r="O1298" s="93" t="str">
        <f>_xlfn.XLOOKUP(P1298,匹配表1065!U:U,匹配表1065!T:T)</f>
        <v>HO00001478</v>
      </c>
      <c r="P1298" s="89" t="s">
        <v>156</v>
      </c>
      <c r="Q1298" s="92" t="s">
        <v>621</v>
      </c>
      <c r="R1298" s="89" t="str">
        <f>_xlfn.XLOOKUP(Q1298,匹配表1065!L:L,匹配表1065!O:O)</f>
        <v>C</v>
      </c>
      <c r="S1298" s="93" t="str">
        <f>IFERROR(_xlfn.XLOOKUP(Q1298,匹配表1065!AI:AI,匹配表1065!AJ:AJ),"绿标")</f>
        <v>绿标</v>
      </c>
      <c r="T1298" s="93" t="str" cm="1">
        <f t="array" ref="T1298:U1298">_xlfn.XLOOKUP(Q1298,匹配表1065!L:L,匹配表1065!M:N)</f>
        <v>眩晕</v>
      </c>
      <c r="U1298" s="94" t="str">
        <v>耳鼻喉科</v>
      </c>
      <c r="V1298" s="95" t="s">
        <v>67</v>
      </c>
      <c r="W1298" s="93">
        <f>_xlfn.XLOOKUP(M1298,匹配表1065!D:D,匹配表1065!F:F)*N1298</f>
        <v>4</v>
      </c>
    </row>
    <row r="1299" customHeight="1" spans="1:23">
      <c r="A1299" s="89" t="s">
        <v>25</v>
      </c>
      <c r="B1299" s="90">
        <v>46136</v>
      </c>
      <c r="C1299" s="91" t="str">
        <f t="shared" si="40"/>
        <v>4月第4周</v>
      </c>
      <c r="D1299" s="89" t="s">
        <v>557</v>
      </c>
      <c r="E1299" s="89" t="str">
        <f t="shared" si="41"/>
        <v>4月第4周--周5</v>
      </c>
      <c r="F1299" s="92" t="s">
        <v>27</v>
      </c>
      <c r="G1299" s="92" t="s">
        <v>136</v>
      </c>
      <c r="H1299" s="92" t="str">
        <f>_xlfn.XLOOKUP(O1299,匹配表1065!T:T,匹配表1065!W:W)</f>
        <v>青岛市</v>
      </c>
      <c r="I1299" s="89" t="str">
        <f>_xlfn.XLOOKUP(O1299,匹配表1065!T:T,匹配表1065!X:X)</f>
        <v>PME2031</v>
      </c>
      <c r="J1299" s="92" t="s">
        <v>155</v>
      </c>
      <c r="K1299" s="89" cm="1">
        <f ca="1" t="array" ref="K1299:L1299">_xlfn.XLOOKUP(J1299,匹配表1065!Y:Y,匹配表1065!AA:AB)</f>
        <v>31</v>
      </c>
      <c r="L1299" s="89" t="str">
        <v>3个月以上</v>
      </c>
      <c r="M1299" s="92" t="s">
        <v>30</v>
      </c>
      <c r="N1299" s="98">
        <v>1</v>
      </c>
      <c r="O1299" s="93" t="str">
        <f>_xlfn.XLOOKUP(P1299,匹配表1065!U:U,匹配表1065!T:T)</f>
        <v>HO00072793</v>
      </c>
      <c r="P1299" s="89" t="s">
        <v>159</v>
      </c>
      <c r="Q1299" s="92" t="s">
        <v>160</v>
      </c>
      <c r="R1299" s="89" t="str">
        <f>_xlfn.XLOOKUP(Q1299,匹配表1065!L:L,匹配表1065!O:O)</f>
        <v>A</v>
      </c>
      <c r="S1299" s="93" t="str">
        <f>IFERROR(_xlfn.XLOOKUP(Q1299,匹配表1065!AI:AI,匹配表1065!AJ:AJ),"绿标")</f>
        <v>红标</v>
      </c>
      <c r="T1299" s="93" t="str" cm="1">
        <f t="array" ref="T1299:U1299">_xlfn.XLOOKUP(Q1299,匹配表1065!L:L,匹配表1065!M:N)</f>
        <v>头痛</v>
      </c>
      <c r="U1299" s="94" t="str">
        <v>神经内科</v>
      </c>
      <c r="V1299" s="95" t="s">
        <v>67</v>
      </c>
      <c r="W1299" s="93">
        <f>_xlfn.XLOOKUP(M1299,匹配表1065!D:D,匹配表1065!F:F)*N1299</f>
        <v>12</v>
      </c>
    </row>
    <row r="1300" customHeight="1" spans="1:23">
      <c r="A1300" s="89" t="s">
        <v>25</v>
      </c>
      <c r="B1300" s="90">
        <v>46136</v>
      </c>
      <c r="C1300" s="91" t="str">
        <f t="shared" si="40"/>
        <v>4月第4周</v>
      </c>
      <c r="D1300" s="89" t="s">
        <v>557</v>
      </c>
      <c r="E1300" s="89" t="str">
        <f t="shared" si="41"/>
        <v>4月第4周--周5</v>
      </c>
      <c r="F1300" s="92" t="s">
        <v>27</v>
      </c>
      <c r="G1300" s="92" t="s">
        <v>136</v>
      </c>
      <c r="H1300" s="92" t="str">
        <f>_xlfn.XLOOKUP(O1300,匹配表1065!T:T,匹配表1065!W:W)</f>
        <v>威海市</v>
      </c>
      <c r="I1300" s="89" t="str">
        <f>_xlfn.XLOOKUP(O1300,匹配表1065!T:T,匹配表1065!X:X)</f>
        <v>PME2033</v>
      </c>
      <c r="J1300" s="92" t="s">
        <v>137</v>
      </c>
      <c r="K1300" s="89" cm="1">
        <f ca="1" t="array" ref="K1300:L1300">_xlfn.XLOOKUP(J1300,匹配表1065!Y:Y,匹配表1065!AA:AB)</f>
        <v>10</v>
      </c>
      <c r="L1300" s="89" t="str">
        <v>3个月以上</v>
      </c>
      <c r="M1300" s="92" t="s">
        <v>30</v>
      </c>
      <c r="N1300" s="98">
        <v>1</v>
      </c>
      <c r="O1300" s="93" t="str">
        <f>_xlfn.XLOOKUP(P1300,匹配表1065!U:U,匹配表1065!T:T)</f>
        <v>HO00001513</v>
      </c>
      <c r="P1300" s="89" t="s">
        <v>622</v>
      </c>
      <c r="Q1300" s="92" t="s">
        <v>623</v>
      </c>
      <c r="R1300" s="89" t="str">
        <f>_xlfn.XLOOKUP(Q1300,匹配表1065!L:L,匹配表1065!O:O)</f>
        <v>A</v>
      </c>
      <c r="S1300" s="93" t="str">
        <f>IFERROR(_xlfn.XLOOKUP(Q1300,匹配表1065!AI:AI,匹配表1065!AJ:AJ),"绿标")</f>
        <v>绿标</v>
      </c>
      <c r="T1300" s="93" t="str" cm="1">
        <f t="array" ref="T1300:U1300">_xlfn.XLOOKUP(Q1300,匹配表1065!L:L,匹配表1065!M:N)</f>
        <v>头痛</v>
      </c>
      <c r="U1300" s="94" t="str">
        <v>神经内科</v>
      </c>
      <c r="V1300" s="95" t="s">
        <v>42</v>
      </c>
      <c r="W1300" s="93">
        <f>_xlfn.XLOOKUP(M1300,匹配表1065!D:D,匹配表1065!F:F)*N1300</f>
        <v>12</v>
      </c>
    </row>
    <row r="1301" customHeight="1" spans="1:23">
      <c r="A1301" s="89" t="s">
        <v>25</v>
      </c>
      <c r="B1301" s="90">
        <v>46136</v>
      </c>
      <c r="C1301" s="91" t="str">
        <f t="shared" si="40"/>
        <v>4月第4周</v>
      </c>
      <c r="D1301" s="89" t="s">
        <v>557</v>
      </c>
      <c r="E1301" s="89" t="str">
        <f t="shared" si="41"/>
        <v>4月第4周--周5</v>
      </c>
      <c r="F1301" s="92" t="s">
        <v>27</v>
      </c>
      <c r="G1301" s="92" t="s">
        <v>136</v>
      </c>
      <c r="H1301" s="92" t="str">
        <f>_xlfn.XLOOKUP(O1301,匹配表1065!T:T,匹配表1065!W:W)</f>
        <v>青岛市</v>
      </c>
      <c r="I1301" s="89" t="str">
        <f>_xlfn.XLOOKUP(O1301,匹配表1065!T:T,匹配表1065!X:X)</f>
        <v>PME2035</v>
      </c>
      <c r="J1301" s="92" t="s">
        <v>150</v>
      </c>
      <c r="K1301" s="89" cm="1">
        <f ca="1" t="array" ref="K1301:L1301">_xlfn.XLOOKUP(J1301,匹配表1065!Y:Y,匹配表1065!AA:AB)</f>
        <v>8</v>
      </c>
      <c r="L1301" s="89" t="str">
        <v>3个月以上</v>
      </c>
      <c r="M1301" s="92" t="s">
        <v>30</v>
      </c>
      <c r="N1301" s="98">
        <v>1</v>
      </c>
      <c r="O1301" s="93" t="str">
        <f>_xlfn.XLOOKUP(P1301,匹配表1065!U:U,匹配表1065!T:T)</f>
        <v>HO00370760</v>
      </c>
      <c r="P1301" s="89" t="s">
        <v>499</v>
      </c>
      <c r="Q1301" s="92" t="s">
        <v>500</v>
      </c>
      <c r="R1301" s="89" t="str">
        <f>_xlfn.XLOOKUP(Q1301,匹配表1065!L:L,匹配表1065!O:O)</f>
        <v>A</v>
      </c>
      <c r="S1301" s="93" t="str">
        <f>IFERROR(_xlfn.XLOOKUP(Q1301,匹配表1065!AI:AI,匹配表1065!AJ:AJ),"绿标")</f>
        <v>红标</v>
      </c>
      <c r="T1301" s="93" t="str" cm="1">
        <f t="array" ref="T1301:U1301">_xlfn.XLOOKUP(Q1301,匹配表1065!L:L,匹配表1065!M:N)</f>
        <v>头痛</v>
      </c>
      <c r="U1301" s="94" t="str">
        <v>神经内科</v>
      </c>
      <c r="V1301" s="95" t="s">
        <v>70</v>
      </c>
      <c r="W1301" s="93">
        <f>_xlfn.XLOOKUP(M1301,匹配表1065!D:D,匹配表1065!F:F)*N1301</f>
        <v>12</v>
      </c>
    </row>
    <row r="1302" customHeight="1" spans="1:23">
      <c r="A1302" s="89" t="s">
        <v>25</v>
      </c>
      <c r="B1302" s="90">
        <v>46136</v>
      </c>
      <c r="C1302" s="91" t="str">
        <f t="shared" si="40"/>
        <v>4月第4周</v>
      </c>
      <c r="D1302" s="89" t="s">
        <v>557</v>
      </c>
      <c r="E1302" s="89" t="str">
        <f t="shared" si="41"/>
        <v>4月第4周--周5</v>
      </c>
      <c r="F1302" s="92" t="s">
        <v>27</v>
      </c>
      <c r="G1302" s="92" t="s">
        <v>136</v>
      </c>
      <c r="H1302" s="92" t="str">
        <f>_xlfn.XLOOKUP(O1302,匹配表1065!T:T,匹配表1065!W:W)</f>
        <v>青岛市</v>
      </c>
      <c r="I1302" s="89" t="str">
        <f>_xlfn.XLOOKUP(O1302,匹配表1065!T:T,匹配表1065!X:X)</f>
        <v>PME2035</v>
      </c>
      <c r="J1302" s="92" t="s">
        <v>150</v>
      </c>
      <c r="K1302" s="89" cm="1">
        <f ca="1" t="array" ref="K1302:L1302">_xlfn.XLOOKUP(J1302,匹配表1065!Y:Y,匹配表1065!AA:AB)</f>
        <v>8</v>
      </c>
      <c r="L1302" s="89" t="str">
        <v>3个月以上</v>
      </c>
      <c r="M1302" s="92" t="s">
        <v>35</v>
      </c>
      <c r="N1302" s="98">
        <v>1</v>
      </c>
      <c r="O1302" s="93" t="str">
        <f>_xlfn.XLOOKUP(P1302,匹配表1065!U:U,匹配表1065!T:T)</f>
        <v>HO00001483</v>
      </c>
      <c r="P1302" s="89" t="s">
        <v>259</v>
      </c>
      <c r="Q1302" s="92" t="s">
        <v>624</v>
      </c>
      <c r="R1302" s="89" t="str">
        <f>_xlfn.XLOOKUP(Q1302,匹配表1065!L:L,匹配表1065!O:O)</f>
        <v>B</v>
      </c>
      <c r="S1302" s="93" t="str">
        <f>IFERROR(_xlfn.XLOOKUP(Q1302,匹配表1065!AI:AI,匹配表1065!AJ:AJ),"绿标")</f>
        <v>绿标</v>
      </c>
      <c r="T1302" s="93" t="str" cm="1">
        <f t="array" ref="T1302:U1302">_xlfn.XLOOKUP(Q1302,匹配表1065!L:L,匹配表1065!M:N)</f>
        <v>脑血管</v>
      </c>
      <c r="U1302" s="94" t="str">
        <v>神经内科</v>
      </c>
      <c r="V1302" s="95" t="s">
        <v>33</v>
      </c>
      <c r="W1302" s="93">
        <f>_xlfn.XLOOKUP(M1302,匹配表1065!D:D,匹配表1065!F:F)*N1302</f>
        <v>4</v>
      </c>
    </row>
    <row r="1303" customHeight="1" spans="1:23">
      <c r="A1303" s="89" t="s">
        <v>25</v>
      </c>
      <c r="B1303" s="90">
        <v>46136</v>
      </c>
      <c r="C1303" s="91" t="str">
        <f t="shared" si="40"/>
        <v>4月第4周</v>
      </c>
      <c r="D1303" s="89" t="s">
        <v>557</v>
      </c>
      <c r="E1303" s="89" t="str">
        <f t="shared" si="41"/>
        <v>4月第4周--周5</v>
      </c>
      <c r="F1303" s="92" t="s">
        <v>27</v>
      </c>
      <c r="G1303" s="92" t="s">
        <v>136</v>
      </c>
      <c r="H1303" s="92" t="str">
        <f>_xlfn.XLOOKUP(O1303,匹配表1065!T:T,匹配表1065!W:W)</f>
        <v>青岛市</v>
      </c>
      <c r="I1303" s="89" t="str">
        <f>_xlfn.XLOOKUP(O1303,匹配表1065!T:T,匹配表1065!X:X)</f>
        <v>PME2035</v>
      </c>
      <c r="J1303" s="92" t="s">
        <v>150</v>
      </c>
      <c r="K1303" s="89" cm="1">
        <f ca="1" t="array" ref="K1303:L1303">_xlfn.XLOOKUP(J1303,匹配表1065!Y:Y,匹配表1065!AA:AB)</f>
        <v>8</v>
      </c>
      <c r="L1303" s="89" t="str">
        <v>3个月以上</v>
      </c>
      <c r="M1303" s="92" t="s">
        <v>35</v>
      </c>
      <c r="N1303" s="98">
        <v>1</v>
      </c>
      <c r="O1303" s="93" t="str">
        <f>_xlfn.XLOOKUP(P1303,匹配表1065!U:U,匹配表1065!T:T)</f>
        <v>HO00001483</v>
      </c>
      <c r="P1303" s="89" t="s">
        <v>259</v>
      </c>
      <c r="Q1303" s="92" t="s">
        <v>625</v>
      </c>
      <c r="R1303" s="89" t="str">
        <f>_xlfn.XLOOKUP(Q1303,匹配表1065!L:L,匹配表1065!O:O)</f>
        <v>C</v>
      </c>
      <c r="S1303" s="93" t="str">
        <f>IFERROR(_xlfn.XLOOKUP(Q1303,匹配表1065!AI:AI,匹配表1065!AJ:AJ),"绿标")</f>
        <v>绿标</v>
      </c>
      <c r="T1303" s="93" t="str" cm="1">
        <f t="array" ref="T1303:U1303">_xlfn.XLOOKUP(Q1303,匹配表1065!L:L,匹配表1065!M:N)</f>
        <v>眩晕</v>
      </c>
      <c r="U1303" s="94" t="str">
        <v>耳鼻喉科</v>
      </c>
      <c r="V1303" s="95" t="s">
        <v>70</v>
      </c>
      <c r="W1303" s="93">
        <f>_xlfn.XLOOKUP(M1303,匹配表1065!D:D,匹配表1065!F:F)*N1303</f>
        <v>4</v>
      </c>
    </row>
    <row r="1304" customHeight="1" spans="1:23">
      <c r="A1304" s="89" t="s">
        <v>25</v>
      </c>
      <c r="B1304" s="90">
        <v>46136</v>
      </c>
      <c r="C1304" s="91" t="str">
        <f t="shared" si="40"/>
        <v>4月第4周</v>
      </c>
      <c r="D1304" s="89" t="s">
        <v>557</v>
      </c>
      <c r="E1304" s="89" t="str">
        <f t="shared" si="41"/>
        <v>4月第4周--周5</v>
      </c>
      <c r="F1304" s="92" t="s">
        <v>27</v>
      </c>
      <c r="G1304" s="92" t="s">
        <v>136</v>
      </c>
      <c r="H1304" s="92" t="str">
        <f>_xlfn.XLOOKUP(O1304,匹配表1065!T:T,匹配表1065!W:W)</f>
        <v>青岛市</v>
      </c>
      <c r="I1304" s="89" t="str">
        <f>_xlfn.XLOOKUP(O1304,匹配表1065!T:T,匹配表1065!X:X)</f>
        <v>PME2035</v>
      </c>
      <c r="J1304" s="92" t="s">
        <v>150</v>
      </c>
      <c r="K1304" s="89" cm="1">
        <f ca="1" t="array" ref="K1304:L1304">_xlfn.XLOOKUP(J1304,匹配表1065!Y:Y,匹配表1065!AA:AB)</f>
        <v>8</v>
      </c>
      <c r="L1304" s="89" t="str">
        <v>3个月以上</v>
      </c>
      <c r="M1304" s="92" t="s">
        <v>35</v>
      </c>
      <c r="N1304" s="98">
        <v>1</v>
      </c>
      <c r="O1304" s="93" t="str">
        <f>_xlfn.XLOOKUP(P1304,匹配表1065!U:U,匹配表1065!T:T)</f>
        <v>HO00001483</v>
      </c>
      <c r="P1304" s="89" t="s">
        <v>259</v>
      </c>
      <c r="Q1304" s="92" t="s">
        <v>397</v>
      </c>
      <c r="R1304" s="89" t="str">
        <f>_xlfn.XLOOKUP(Q1304,匹配表1065!L:L,匹配表1065!O:O)</f>
        <v>C</v>
      </c>
      <c r="S1304" s="93" t="str">
        <f>IFERROR(_xlfn.XLOOKUP(Q1304,匹配表1065!AI:AI,匹配表1065!AJ:AJ),"绿标")</f>
        <v>绿标</v>
      </c>
      <c r="T1304" s="93" t="str" cm="1">
        <f t="array" ref="T1304:U1304">_xlfn.XLOOKUP(Q1304,匹配表1065!L:L,匹配表1065!M:N)</f>
        <v>眩晕</v>
      </c>
      <c r="U1304" s="94" t="str">
        <v>神经内科</v>
      </c>
      <c r="V1304" s="95" t="s">
        <v>67</v>
      </c>
      <c r="W1304" s="93">
        <f>_xlfn.XLOOKUP(M1304,匹配表1065!D:D,匹配表1065!F:F)*N1304</f>
        <v>4</v>
      </c>
    </row>
    <row r="1305" customHeight="1" spans="1:23">
      <c r="A1305" s="89" t="s">
        <v>25</v>
      </c>
      <c r="B1305" s="90">
        <v>46136</v>
      </c>
      <c r="C1305" s="91" t="str">
        <f t="shared" si="40"/>
        <v>4月第4周</v>
      </c>
      <c r="D1305" s="89" t="s">
        <v>557</v>
      </c>
      <c r="E1305" s="89" t="str">
        <f t="shared" si="41"/>
        <v>4月第4周--周5</v>
      </c>
      <c r="F1305" s="92" t="s">
        <v>27</v>
      </c>
      <c r="G1305" s="92" t="s">
        <v>167</v>
      </c>
      <c r="H1305" s="92" t="str">
        <f>_xlfn.XLOOKUP(O1305,匹配表1065!T:T,匹配表1065!W:W)</f>
        <v>无锡市</v>
      </c>
      <c r="I1305" s="89" t="str">
        <f>_xlfn.XLOOKUP(O1305,匹配表1065!T:T,匹配表1065!X:X)</f>
        <v>PME2009</v>
      </c>
      <c r="J1305" s="92" t="s">
        <v>193</v>
      </c>
      <c r="K1305" s="89" cm="1">
        <f ca="1" t="array" ref="K1305:L1305">_xlfn.XLOOKUP(J1305,匹配表1065!Y:Y,匹配表1065!AA:AB)</f>
        <v>7</v>
      </c>
      <c r="L1305" s="89" t="str">
        <v>3个月以上</v>
      </c>
      <c r="M1305" s="92" t="s">
        <v>35</v>
      </c>
      <c r="N1305" s="98">
        <v>1</v>
      </c>
      <c r="O1305" s="93" t="str">
        <f>_xlfn.XLOOKUP(P1305,匹配表1065!U:U,匹配表1065!T:T)</f>
        <v>HO00000948</v>
      </c>
      <c r="P1305" s="89" t="s">
        <v>451</v>
      </c>
      <c r="Q1305" s="92" t="s">
        <v>452</v>
      </c>
      <c r="R1305" s="89" t="str">
        <f>_xlfn.XLOOKUP(Q1305,匹配表1065!L:L,匹配表1065!O:O)</f>
        <v>B</v>
      </c>
      <c r="S1305" s="93" t="str">
        <f>IFERROR(_xlfn.XLOOKUP(Q1305,匹配表1065!AI:AI,匹配表1065!AJ:AJ),"绿标")</f>
        <v>黑标</v>
      </c>
      <c r="T1305" s="93" t="str" cm="1">
        <f t="array" ref="T1305:U1305">_xlfn.XLOOKUP(Q1305,匹配表1065!L:L,匹配表1065!M:N)</f>
        <v>脑血管</v>
      </c>
      <c r="U1305" s="94" t="str">
        <v>神经内科</v>
      </c>
      <c r="V1305" s="95" t="s">
        <v>67</v>
      </c>
      <c r="W1305" s="93">
        <f>_xlfn.XLOOKUP(M1305,匹配表1065!D:D,匹配表1065!F:F)*N1305</f>
        <v>4</v>
      </c>
    </row>
    <row r="1306" customHeight="1" spans="1:23">
      <c r="A1306" s="89" t="s">
        <v>25</v>
      </c>
      <c r="B1306" s="90">
        <v>46136</v>
      </c>
      <c r="C1306" s="91" t="str">
        <f t="shared" si="40"/>
        <v>4月第4周</v>
      </c>
      <c r="D1306" s="89" t="s">
        <v>557</v>
      </c>
      <c r="E1306" s="89" t="str">
        <f t="shared" si="41"/>
        <v>4月第4周--周5</v>
      </c>
      <c r="F1306" s="92" t="s">
        <v>27</v>
      </c>
      <c r="G1306" s="92" t="s">
        <v>167</v>
      </c>
      <c r="H1306" s="92" t="str">
        <f>_xlfn.XLOOKUP(O1306,匹配表1065!T:T,匹配表1065!W:W)</f>
        <v>苏州市</v>
      </c>
      <c r="I1306" s="89" t="str">
        <f>_xlfn.XLOOKUP(O1306,匹配表1065!T:T,匹配表1065!X:X)</f>
        <v>PME2009</v>
      </c>
      <c r="J1306" s="92" t="s">
        <v>193</v>
      </c>
      <c r="K1306" s="89" cm="1">
        <f ca="1" t="array" ref="K1306:L1306">_xlfn.XLOOKUP(J1306,匹配表1065!Y:Y,匹配表1065!AA:AB)</f>
        <v>7</v>
      </c>
      <c r="L1306" s="89" t="str">
        <v>3个月以上</v>
      </c>
      <c r="M1306" s="92" t="s">
        <v>35</v>
      </c>
      <c r="N1306" s="98">
        <v>1</v>
      </c>
      <c r="O1306" s="93" t="str">
        <f>_xlfn.XLOOKUP(P1306,匹配表1065!U:U,匹配表1065!T:T)</f>
        <v>HO00139397</v>
      </c>
      <c r="P1306" s="89" t="s">
        <v>294</v>
      </c>
      <c r="Q1306" s="92" t="s">
        <v>295</v>
      </c>
      <c r="R1306" s="89" t="str">
        <f>_xlfn.XLOOKUP(Q1306,匹配表1065!L:L,匹配表1065!O:O)</f>
        <v>A</v>
      </c>
      <c r="S1306" s="93" t="str">
        <f>IFERROR(_xlfn.XLOOKUP(Q1306,匹配表1065!AI:AI,匹配表1065!AJ:AJ),"绿标")</f>
        <v>红标</v>
      </c>
      <c r="T1306" s="93" t="str" cm="1">
        <f t="array" ref="T1306:U1306">_xlfn.XLOOKUP(Q1306,匹配表1065!L:L,匹配表1065!M:N)</f>
        <v>头痛</v>
      </c>
      <c r="U1306" s="94" t="str">
        <v>神经内科</v>
      </c>
      <c r="V1306" s="95" t="s">
        <v>42</v>
      </c>
      <c r="W1306" s="93">
        <f>_xlfn.XLOOKUP(M1306,匹配表1065!D:D,匹配表1065!F:F)*N1306</f>
        <v>4</v>
      </c>
    </row>
    <row r="1307" customHeight="1" spans="1:23">
      <c r="A1307" s="89" t="s">
        <v>25</v>
      </c>
      <c r="B1307" s="90">
        <v>46136</v>
      </c>
      <c r="C1307" s="91" t="str">
        <f t="shared" si="40"/>
        <v>4月第4周</v>
      </c>
      <c r="D1307" s="89" t="s">
        <v>557</v>
      </c>
      <c r="E1307" s="89" t="str">
        <f t="shared" si="41"/>
        <v>4月第4周--周5</v>
      </c>
      <c r="F1307" s="92" t="s">
        <v>27</v>
      </c>
      <c r="G1307" s="92" t="s">
        <v>167</v>
      </c>
      <c r="H1307" s="92" t="str">
        <f>_xlfn.XLOOKUP(O1307,匹配表1065!T:T,匹配表1065!W:W)</f>
        <v>苏州市</v>
      </c>
      <c r="I1307" s="89" t="str">
        <f>_xlfn.XLOOKUP(O1307,匹配表1065!T:T,匹配表1065!X:X)</f>
        <v>PME2011</v>
      </c>
      <c r="J1307" s="92" t="s">
        <v>168</v>
      </c>
      <c r="K1307" s="89" cm="1">
        <f ca="1" t="array" ref="K1307:L1307">_xlfn.XLOOKUP(J1307,匹配表1065!Y:Y,匹配表1065!AA:AB)</f>
        <v>19</v>
      </c>
      <c r="L1307" s="89" t="str">
        <v>3个月以上</v>
      </c>
      <c r="M1307" s="92" t="s">
        <v>35</v>
      </c>
      <c r="N1307" s="98">
        <v>1</v>
      </c>
      <c r="O1307" s="93" t="str">
        <f>_xlfn.XLOOKUP(P1307,匹配表1065!U:U,匹配表1065!T:T)</f>
        <v>HO00307823</v>
      </c>
      <c r="P1307" s="89" t="s">
        <v>169</v>
      </c>
      <c r="Q1307" s="92" t="s">
        <v>626</v>
      </c>
      <c r="R1307" s="89" t="str">
        <f>_xlfn.XLOOKUP(Q1307,匹配表1065!L:L,匹配表1065!O:O)</f>
        <v>B</v>
      </c>
      <c r="S1307" s="93" t="str">
        <f>IFERROR(_xlfn.XLOOKUP(Q1307,匹配表1065!AI:AI,匹配表1065!AJ:AJ),"绿标")</f>
        <v>绿标</v>
      </c>
      <c r="T1307" s="93" t="str" cm="1">
        <f t="array" ref="T1307:U1307">_xlfn.XLOOKUP(Q1307,匹配表1065!L:L,匹配表1065!M:N)</f>
        <v>脑血管</v>
      </c>
      <c r="U1307" s="94" t="str">
        <v>神经内科</v>
      </c>
      <c r="V1307" s="95" t="s">
        <v>33</v>
      </c>
      <c r="W1307" s="93">
        <f>_xlfn.XLOOKUP(M1307,匹配表1065!D:D,匹配表1065!F:F)*N1307</f>
        <v>4</v>
      </c>
    </row>
    <row r="1308" customHeight="1" spans="1:23">
      <c r="A1308" s="89" t="s">
        <v>25</v>
      </c>
      <c r="B1308" s="90">
        <v>46136</v>
      </c>
      <c r="C1308" s="91" t="str">
        <f t="shared" si="40"/>
        <v>4月第4周</v>
      </c>
      <c r="D1308" s="89" t="s">
        <v>557</v>
      </c>
      <c r="E1308" s="89" t="str">
        <f t="shared" si="41"/>
        <v>4月第4周--周5</v>
      </c>
      <c r="F1308" s="92" t="s">
        <v>27</v>
      </c>
      <c r="G1308" s="92" t="s">
        <v>167</v>
      </c>
      <c r="H1308" s="92" t="str">
        <f>_xlfn.XLOOKUP(O1308,匹配表1065!T:T,匹配表1065!W:W)</f>
        <v>苏州市</v>
      </c>
      <c r="I1308" s="89" t="str">
        <f>_xlfn.XLOOKUP(O1308,匹配表1065!T:T,匹配表1065!X:X)</f>
        <v>PME2011</v>
      </c>
      <c r="J1308" s="92" t="s">
        <v>168</v>
      </c>
      <c r="K1308" s="89" cm="1">
        <f ca="1" t="array" ref="K1308:L1308">_xlfn.XLOOKUP(J1308,匹配表1065!Y:Y,匹配表1065!AA:AB)</f>
        <v>19</v>
      </c>
      <c r="L1308" s="89" t="str">
        <v>3个月以上</v>
      </c>
      <c r="M1308" s="92" t="s">
        <v>30</v>
      </c>
      <c r="N1308" s="98">
        <v>3</v>
      </c>
      <c r="O1308" s="93" t="str">
        <f>_xlfn.XLOOKUP(P1308,匹配表1065!U:U,匹配表1065!T:T)</f>
        <v>HO00307823</v>
      </c>
      <c r="P1308" s="89" t="s">
        <v>169</v>
      </c>
      <c r="Q1308" s="92" t="s">
        <v>170</v>
      </c>
      <c r="R1308" s="89" t="str">
        <f>_xlfn.XLOOKUP(Q1308,匹配表1065!L:L,匹配表1065!O:O)</f>
        <v>A</v>
      </c>
      <c r="S1308" s="93" t="str">
        <f>IFERROR(_xlfn.XLOOKUP(Q1308,匹配表1065!AI:AI,匹配表1065!AJ:AJ),"绿标")</f>
        <v>红标</v>
      </c>
      <c r="T1308" s="93" t="str" cm="1">
        <f t="array" ref="T1308:U1308">_xlfn.XLOOKUP(Q1308,匹配表1065!L:L,匹配表1065!M:N)</f>
        <v>头痛</v>
      </c>
      <c r="U1308" s="94" t="str">
        <v>神经内科</v>
      </c>
      <c r="V1308" s="95" t="s">
        <v>70</v>
      </c>
      <c r="W1308" s="93">
        <f>_xlfn.XLOOKUP(M1308,匹配表1065!D:D,匹配表1065!F:F)*N1308</f>
        <v>36</v>
      </c>
    </row>
    <row r="1309" customHeight="1" spans="1:23">
      <c r="A1309" s="89" t="s">
        <v>25</v>
      </c>
      <c r="B1309" s="90">
        <v>46136</v>
      </c>
      <c r="C1309" s="91" t="str">
        <f t="shared" si="40"/>
        <v>4月第4周</v>
      </c>
      <c r="D1309" s="89" t="s">
        <v>557</v>
      </c>
      <c r="E1309" s="89" t="str">
        <f t="shared" si="41"/>
        <v>4月第4周--周5</v>
      </c>
      <c r="F1309" s="92" t="s">
        <v>27</v>
      </c>
      <c r="G1309" s="92" t="s">
        <v>167</v>
      </c>
      <c r="H1309" s="92" t="str">
        <f>_xlfn.XLOOKUP(O1309,匹配表1065!T:T,匹配表1065!W:W)</f>
        <v>苏州市</v>
      </c>
      <c r="I1309" s="89" t="str">
        <f>_xlfn.XLOOKUP(O1309,匹配表1065!T:T,匹配表1065!X:X)</f>
        <v>PME2011</v>
      </c>
      <c r="J1309" s="92" t="s">
        <v>168</v>
      </c>
      <c r="K1309" s="89" cm="1">
        <f ca="1" t="array" ref="K1309:L1309">_xlfn.XLOOKUP(J1309,匹配表1065!Y:Y,匹配表1065!AA:AB)</f>
        <v>19</v>
      </c>
      <c r="L1309" s="89" t="str">
        <v>3个月以上</v>
      </c>
      <c r="M1309" s="92" t="s">
        <v>35</v>
      </c>
      <c r="N1309" s="98">
        <v>1</v>
      </c>
      <c r="O1309" s="93" t="str">
        <f>_xlfn.XLOOKUP(P1309,匹配表1065!U:U,匹配表1065!T:T)</f>
        <v>HO00307823</v>
      </c>
      <c r="P1309" s="89" t="s">
        <v>169</v>
      </c>
      <c r="Q1309" s="92" t="s">
        <v>288</v>
      </c>
      <c r="R1309" s="89" t="str">
        <f>_xlfn.XLOOKUP(Q1309,匹配表1065!L:L,匹配表1065!O:O)</f>
        <v>B</v>
      </c>
      <c r="S1309" s="93" t="str">
        <f>IFERROR(_xlfn.XLOOKUP(Q1309,匹配表1065!AI:AI,匹配表1065!AJ:AJ),"绿标")</f>
        <v>红标</v>
      </c>
      <c r="T1309" s="93" t="str" cm="1">
        <f t="array" ref="T1309:U1309">_xlfn.XLOOKUP(Q1309,匹配表1065!L:L,匹配表1065!M:N)</f>
        <v>脑血管</v>
      </c>
      <c r="U1309" s="94" t="str">
        <v>神经内科</v>
      </c>
      <c r="V1309" s="95" t="s">
        <v>67</v>
      </c>
      <c r="W1309" s="93">
        <f>_xlfn.XLOOKUP(M1309,匹配表1065!D:D,匹配表1065!F:F)*N1309</f>
        <v>4</v>
      </c>
    </row>
    <row r="1310" customHeight="1" spans="1:23">
      <c r="A1310" s="89" t="s">
        <v>25</v>
      </c>
      <c r="B1310" s="90">
        <v>46136</v>
      </c>
      <c r="C1310" s="91" t="str">
        <f t="shared" si="40"/>
        <v>4月第4周</v>
      </c>
      <c r="D1310" s="89" t="s">
        <v>557</v>
      </c>
      <c r="E1310" s="89" t="str">
        <f t="shared" si="41"/>
        <v>4月第4周--周5</v>
      </c>
      <c r="F1310" s="92" t="s">
        <v>27</v>
      </c>
      <c r="G1310" s="92" t="s">
        <v>167</v>
      </c>
      <c r="H1310" s="92" t="str">
        <f>_xlfn.XLOOKUP(O1310,匹配表1065!T:T,匹配表1065!W:W)</f>
        <v>苏州市</v>
      </c>
      <c r="I1310" s="89" t="str">
        <f>_xlfn.XLOOKUP(O1310,匹配表1065!T:T,匹配表1065!X:X)</f>
        <v>PME2010</v>
      </c>
      <c r="J1310" s="92" t="s">
        <v>186</v>
      </c>
      <c r="K1310" s="89" cm="1">
        <f ca="1" t="array" ref="K1310:L1310">_xlfn.XLOOKUP(J1310,匹配表1065!Y:Y,匹配表1065!AA:AB)</f>
        <v>6</v>
      </c>
      <c r="L1310" s="89" t="str">
        <v>3个月以上</v>
      </c>
      <c r="M1310" s="92" t="s">
        <v>30</v>
      </c>
      <c r="N1310" s="98">
        <v>1</v>
      </c>
      <c r="O1310" s="93" t="str">
        <f>_xlfn.XLOOKUP(P1310,匹配表1065!U:U,匹配表1065!T:T)</f>
        <v>HO00111872</v>
      </c>
      <c r="P1310" s="89" t="s">
        <v>218</v>
      </c>
      <c r="Q1310" s="92" t="s">
        <v>289</v>
      </c>
      <c r="R1310" s="89" t="str">
        <f>_xlfn.XLOOKUP(Q1310,匹配表1065!L:L,匹配表1065!O:O)</f>
        <v>C</v>
      </c>
      <c r="S1310" s="93" t="str">
        <f>IFERROR(_xlfn.XLOOKUP(Q1310,匹配表1065!AI:AI,匹配表1065!AJ:AJ),"绿标")</f>
        <v>绿标</v>
      </c>
      <c r="T1310" s="93" t="str" cm="1">
        <f t="array" ref="T1310:U1310">_xlfn.XLOOKUP(Q1310,匹配表1065!L:L,匹配表1065!M:N)</f>
        <v>眩晕</v>
      </c>
      <c r="U1310" s="94" t="str">
        <v>神经内科</v>
      </c>
      <c r="V1310" s="95" t="s">
        <v>58</v>
      </c>
      <c r="W1310" s="93">
        <f>_xlfn.XLOOKUP(M1310,匹配表1065!D:D,匹配表1065!F:F)*N1310</f>
        <v>12</v>
      </c>
    </row>
    <row r="1311" customHeight="1" spans="1:23">
      <c r="A1311" s="89" t="s">
        <v>25</v>
      </c>
      <c r="B1311" s="90">
        <v>46136</v>
      </c>
      <c r="C1311" s="91" t="str">
        <f t="shared" si="40"/>
        <v>4月第4周</v>
      </c>
      <c r="D1311" s="89" t="s">
        <v>557</v>
      </c>
      <c r="E1311" s="89" t="str">
        <f t="shared" si="41"/>
        <v>4月第4周--周5</v>
      </c>
      <c r="F1311" s="92" t="s">
        <v>27</v>
      </c>
      <c r="G1311" s="92" t="s">
        <v>167</v>
      </c>
      <c r="H1311" s="92" t="str">
        <f>_xlfn.XLOOKUP(O1311,匹配表1065!T:T,匹配表1065!W:W)</f>
        <v>苏州市</v>
      </c>
      <c r="I1311" s="89" t="str">
        <f>_xlfn.XLOOKUP(O1311,匹配表1065!T:T,匹配表1065!X:X)</f>
        <v>PME2010</v>
      </c>
      <c r="J1311" s="92" t="s">
        <v>186</v>
      </c>
      <c r="K1311" s="89" cm="1">
        <f ca="1" t="array" ref="K1311:L1311">_xlfn.XLOOKUP(J1311,匹配表1065!Y:Y,匹配表1065!AA:AB)</f>
        <v>6</v>
      </c>
      <c r="L1311" s="89" t="str">
        <v>3个月以上</v>
      </c>
      <c r="M1311" s="92" t="s">
        <v>35</v>
      </c>
      <c r="N1311" s="98">
        <v>1</v>
      </c>
      <c r="O1311" s="93" t="str">
        <f>_xlfn.XLOOKUP(P1311,匹配表1065!U:U,匹配表1065!T:T)</f>
        <v>HO00111872</v>
      </c>
      <c r="P1311" s="89" t="s">
        <v>218</v>
      </c>
      <c r="Q1311" s="92" t="s">
        <v>494</v>
      </c>
      <c r="R1311" s="89" t="str">
        <f>_xlfn.XLOOKUP(Q1311,匹配表1065!L:L,匹配表1065!O:O)</f>
        <v>B</v>
      </c>
      <c r="S1311" s="93" t="str">
        <f>IFERROR(_xlfn.XLOOKUP(Q1311,匹配表1065!AI:AI,匹配表1065!AJ:AJ),"绿标")</f>
        <v>绿标</v>
      </c>
      <c r="T1311" s="93" t="str" cm="1">
        <f t="array" ref="T1311:U1311">_xlfn.XLOOKUP(Q1311,匹配表1065!L:L,匹配表1065!M:N)</f>
        <v>癫痫</v>
      </c>
      <c r="U1311" s="94" t="str">
        <v>神经内科</v>
      </c>
      <c r="V1311" s="95" t="s">
        <v>58</v>
      </c>
      <c r="W1311" s="93">
        <f>_xlfn.XLOOKUP(M1311,匹配表1065!D:D,匹配表1065!F:F)*N1311</f>
        <v>4</v>
      </c>
    </row>
    <row r="1312" customHeight="1" spans="1:23">
      <c r="A1312" s="89" t="s">
        <v>25</v>
      </c>
      <c r="B1312" s="90">
        <v>46136</v>
      </c>
      <c r="C1312" s="91" t="str">
        <f t="shared" si="40"/>
        <v>4月第4周</v>
      </c>
      <c r="D1312" s="89" t="s">
        <v>557</v>
      </c>
      <c r="E1312" s="89" t="str">
        <f t="shared" si="41"/>
        <v>4月第4周--周5</v>
      </c>
      <c r="F1312" s="92" t="s">
        <v>27</v>
      </c>
      <c r="G1312" s="92" t="s">
        <v>167</v>
      </c>
      <c r="H1312" s="92" t="str">
        <f>_xlfn.XLOOKUP(O1312,匹配表1065!T:T,匹配表1065!W:W)</f>
        <v>苏州市</v>
      </c>
      <c r="I1312" s="89" t="str">
        <f>_xlfn.XLOOKUP(O1312,匹配表1065!T:T,匹配表1065!X:X)</f>
        <v>PME2010</v>
      </c>
      <c r="J1312" s="92" t="s">
        <v>186</v>
      </c>
      <c r="K1312" s="89" cm="1">
        <f ca="1" t="array" ref="K1312:L1312">_xlfn.XLOOKUP(J1312,匹配表1065!Y:Y,匹配表1065!AA:AB)</f>
        <v>6</v>
      </c>
      <c r="L1312" s="89" t="str">
        <v>3个月以上</v>
      </c>
      <c r="M1312" s="92" t="s">
        <v>35</v>
      </c>
      <c r="N1312" s="98">
        <v>1</v>
      </c>
      <c r="O1312" s="93" t="str">
        <f>_xlfn.XLOOKUP(P1312,匹配表1065!U:U,匹配表1065!T:T)</f>
        <v>HO00001047</v>
      </c>
      <c r="P1312" s="89" t="s">
        <v>189</v>
      </c>
      <c r="Q1312" s="92" t="s">
        <v>553</v>
      </c>
      <c r="R1312" s="89" t="str">
        <f>_xlfn.XLOOKUP(Q1312,匹配表1065!L:L,匹配表1065!O:O)</f>
        <v>A</v>
      </c>
      <c r="S1312" s="93" t="str">
        <f>IFERROR(_xlfn.XLOOKUP(Q1312,匹配表1065!AI:AI,匹配表1065!AJ:AJ),"绿标")</f>
        <v>黑标</v>
      </c>
      <c r="T1312" s="93" t="str" cm="1">
        <f t="array" ref="T1312:U1312">_xlfn.XLOOKUP(Q1312,匹配表1065!L:L,匹配表1065!M:N)</f>
        <v>头痛</v>
      </c>
      <c r="U1312" s="94" t="str">
        <v>神经内科</v>
      </c>
      <c r="V1312" s="95" t="s">
        <v>33</v>
      </c>
      <c r="W1312" s="93">
        <f>_xlfn.XLOOKUP(M1312,匹配表1065!D:D,匹配表1065!F:F)*N1312</f>
        <v>4</v>
      </c>
    </row>
    <row r="1313" customHeight="1" spans="1:23">
      <c r="A1313" s="89" t="s">
        <v>25</v>
      </c>
      <c r="B1313" s="90">
        <v>46136</v>
      </c>
      <c r="C1313" s="91" t="str">
        <f t="shared" si="40"/>
        <v>4月第4周</v>
      </c>
      <c r="D1313" s="89" t="s">
        <v>557</v>
      </c>
      <c r="E1313" s="89" t="str">
        <f t="shared" si="41"/>
        <v>4月第4周--周5</v>
      </c>
      <c r="F1313" s="92" t="s">
        <v>27</v>
      </c>
      <c r="G1313" s="92" t="s">
        <v>167</v>
      </c>
      <c r="H1313" s="92" t="str">
        <f>_xlfn.XLOOKUP(O1313,匹配表1065!T:T,匹配表1065!W:W)</f>
        <v>苏州市</v>
      </c>
      <c r="I1313" s="89" t="str">
        <f>_xlfn.XLOOKUP(O1313,匹配表1065!T:T,匹配表1065!X:X)</f>
        <v>PME2017</v>
      </c>
      <c r="J1313" s="92" t="s">
        <v>323</v>
      </c>
      <c r="K1313" s="89" cm="1">
        <f ca="1" t="array" ref="K1313:L1313">_xlfn.XLOOKUP(J1313,匹配表1065!Y:Y,匹配表1065!AA:AB)</f>
        <v>7</v>
      </c>
      <c r="L1313" s="89" t="str">
        <v>3个月以上</v>
      </c>
      <c r="M1313" s="92" t="s">
        <v>30</v>
      </c>
      <c r="N1313" s="98">
        <v>1</v>
      </c>
      <c r="O1313" s="93" t="str">
        <f>_xlfn.XLOOKUP(P1313,匹配表1065!U:U,匹配表1065!T:T)</f>
        <v>HO00001044</v>
      </c>
      <c r="P1313" s="89" t="s">
        <v>346</v>
      </c>
      <c r="Q1313" s="92" t="s">
        <v>347</v>
      </c>
      <c r="R1313" s="89" t="str">
        <f>_xlfn.XLOOKUP(Q1313,匹配表1065!L:L,匹配表1065!O:O)</f>
        <v>A</v>
      </c>
      <c r="S1313" s="93" t="str">
        <f>IFERROR(_xlfn.XLOOKUP(Q1313,匹配表1065!AI:AI,匹配表1065!AJ:AJ),"绿标")</f>
        <v>红标</v>
      </c>
      <c r="T1313" s="93" t="str" cm="1">
        <f t="array" ref="T1313:U1313">_xlfn.XLOOKUP(Q1313,匹配表1065!L:L,匹配表1065!M:N)</f>
        <v>头痛</v>
      </c>
      <c r="U1313" s="94" t="str">
        <v>神经内科</v>
      </c>
      <c r="V1313" s="95" t="s">
        <v>67</v>
      </c>
      <c r="W1313" s="93">
        <f>_xlfn.XLOOKUP(M1313,匹配表1065!D:D,匹配表1065!F:F)*N1313</f>
        <v>12</v>
      </c>
    </row>
    <row r="1314" customHeight="1" spans="1:23">
      <c r="A1314" s="89" t="s">
        <v>25</v>
      </c>
      <c r="B1314" s="90">
        <v>46136</v>
      </c>
      <c r="C1314" s="91" t="str">
        <f t="shared" si="40"/>
        <v>4月第4周</v>
      </c>
      <c r="D1314" s="89" t="s">
        <v>557</v>
      </c>
      <c r="E1314" s="89" t="str">
        <f t="shared" si="41"/>
        <v>4月第4周--周5</v>
      </c>
      <c r="F1314" s="92" t="s">
        <v>27</v>
      </c>
      <c r="G1314" s="92" t="s">
        <v>167</v>
      </c>
      <c r="H1314" s="92" t="str">
        <f>_xlfn.XLOOKUP(O1314,匹配表1065!T:T,匹配表1065!W:W)</f>
        <v>苏州市</v>
      </c>
      <c r="I1314" s="89" t="str">
        <f>_xlfn.XLOOKUP(O1314,匹配表1065!T:T,匹配表1065!X:X)</f>
        <v>PME2017</v>
      </c>
      <c r="J1314" s="92" t="s">
        <v>323</v>
      </c>
      <c r="K1314" s="89" cm="1">
        <f ca="1" t="array" ref="K1314:L1314">_xlfn.XLOOKUP(J1314,匹配表1065!Y:Y,匹配表1065!AA:AB)</f>
        <v>7</v>
      </c>
      <c r="L1314" s="89" t="str">
        <v>3个月以上</v>
      </c>
      <c r="M1314" s="92" t="s">
        <v>35</v>
      </c>
      <c r="N1314" s="98">
        <v>1</v>
      </c>
      <c r="O1314" s="93" t="str">
        <f>_xlfn.XLOOKUP(P1314,匹配表1065!U:U,匹配表1065!T:T)</f>
        <v>HO00001044</v>
      </c>
      <c r="P1314" s="89" t="s">
        <v>346</v>
      </c>
      <c r="Q1314" s="92" t="s">
        <v>627</v>
      </c>
      <c r="R1314" s="89" t="str">
        <f>_xlfn.XLOOKUP(Q1314,匹配表1065!L:L,匹配表1065!O:O)</f>
        <v>B</v>
      </c>
      <c r="S1314" s="93" t="str">
        <f>IFERROR(_xlfn.XLOOKUP(Q1314,匹配表1065!AI:AI,匹配表1065!AJ:AJ),"绿标")</f>
        <v>黑标</v>
      </c>
      <c r="T1314" s="93" t="str" cm="1">
        <f t="array" ref="T1314:U1314">_xlfn.XLOOKUP(Q1314,匹配表1065!L:L,匹配表1065!M:N)</f>
        <v>脑血管</v>
      </c>
      <c r="U1314" s="94" t="str">
        <v>神经内科</v>
      </c>
      <c r="V1314" s="95" t="s">
        <v>58</v>
      </c>
      <c r="W1314" s="93">
        <f>_xlfn.XLOOKUP(M1314,匹配表1065!D:D,匹配表1065!F:F)*N1314</f>
        <v>4</v>
      </c>
    </row>
    <row r="1315" customHeight="1" spans="1:23">
      <c r="A1315" s="89" t="s">
        <v>25</v>
      </c>
      <c r="B1315" s="90">
        <v>46136</v>
      </c>
      <c r="C1315" s="91" t="str">
        <f t="shared" si="40"/>
        <v>4月第4周</v>
      </c>
      <c r="D1315" s="89" t="s">
        <v>557</v>
      </c>
      <c r="E1315" s="89" t="str">
        <f t="shared" si="41"/>
        <v>4月第4周--周5</v>
      </c>
      <c r="F1315" s="92" t="s">
        <v>27</v>
      </c>
      <c r="G1315" s="92" t="s">
        <v>167</v>
      </c>
      <c r="H1315" s="92" t="str">
        <f>_xlfn.XLOOKUP(O1315,匹配表1065!T:T,匹配表1065!W:W)</f>
        <v>苏州市</v>
      </c>
      <c r="I1315" s="89" t="str">
        <f>_xlfn.XLOOKUP(O1315,匹配表1065!T:T,匹配表1065!X:X)</f>
        <v>PME2017</v>
      </c>
      <c r="J1315" s="92" t="s">
        <v>323</v>
      </c>
      <c r="K1315" s="89" cm="1">
        <f ca="1" t="array" ref="K1315:L1315">_xlfn.XLOOKUP(J1315,匹配表1065!Y:Y,匹配表1065!AA:AB)</f>
        <v>7</v>
      </c>
      <c r="L1315" s="89" t="str">
        <v>3个月以上</v>
      </c>
      <c r="M1315" s="92" t="s">
        <v>35</v>
      </c>
      <c r="N1315" s="98">
        <v>1</v>
      </c>
      <c r="O1315" s="93" t="str">
        <f>_xlfn.XLOOKUP(P1315,匹配表1065!U:U,匹配表1065!T:T)</f>
        <v>HO00001110</v>
      </c>
      <c r="P1315" s="89" t="s">
        <v>324</v>
      </c>
      <c r="Q1315" s="92" t="s">
        <v>325</v>
      </c>
      <c r="R1315" s="89" t="str">
        <f>_xlfn.XLOOKUP(Q1315,匹配表1065!L:L,匹配表1065!O:O)</f>
        <v>B</v>
      </c>
      <c r="S1315" s="93" t="str">
        <f>IFERROR(_xlfn.XLOOKUP(Q1315,匹配表1065!AI:AI,匹配表1065!AJ:AJ),"绿标")</f>
        <v>黑标</v>
      </c>
      <c r="T1315" s="93" t="str" cm="1">
        <f t="array" ref="T1315:U1315">_xlfn.XLOOKUP(Q1315,匹配表1065!L:L,匹配表1065!M:N)</f>
        <v>脑血管</v>
      </c>
      <c r="U1315" s="94" t="str">
        <v>神经内科</v>
      </c>
      <c r="V1315" s="95" t="s">
        <v>58</v>
      </c>
      <c r="W1315" s="93">
        <f>_xlfn.XLOOKUP(M1315,匹配表1065!D:D,匹配表1065!F:F)*N1315</f>
        <v>4</v>
      </c>
    </row>
    <row r="1316" customHeight="1" spans="1:23">
      <c r="A1316" s="89" t="s">
        <v>25</v>
      </c>
      <c r="B1316" s="90">
        <v>46136</v>
      </c>
      <c r="C1316" s="91" t="str">
        <f t="shared" si="40"/>
        <v>4月第4周</v>
      </c>
      <c r="D1316" s="89" t="s">
        <v>557</v>
      </c>
      <c r="E1316" s="89" t="str">
        <f t="shared" si="41"/>
        <v>4月第4周--周5</v>
      </c>
      <c r="F1316" s="92" t="s">
        <v>27</v>
      </c>
      <c r="G1316" s="92" t="s">
        <v>167</v>
      </c>
      <c r="H1316" s="92" t="str">
        <f>_xlfn.XLOOKUP(O1316,匹配表1065!T:T,匹配表1065!W:W)</f>
        <v>无锡市</v>
      </c>
      <c r="I1316" s="89" t="str">
        <f>_xlfn.XLOOKUP(O1316,匹配表1065!T:T,匹配表1065!X:X)</f>
        <v>PME2014</v>
      </c>
      <c r="J1316" s="89" t="s">
        <v>581</v>
      </c>
      <c r="K1316" s="89" cm="1">
        <f ca="1" t="array" ref="K1316:L1316">_xlfn.XLOOKUP(J1316,匹配表1065!Y:Y,匹配表1065!AA:AB)</f>
        <v>1</v>
      </c>
      <c r="L1316" s="89" t="str">
        <v>3个月以内</v>
      </c>
      <c r="M1316" s="92" t="s">
        <v>35</v>
      </c>
      <c r="N1316" s="98">
        <v>1</v>
      </c>
      <c r="O1316" s="93" t="str">
        <f>_xlfn.XLOOKUP(P1316,匹配表1065!U:U,匹配表1065!T:T)</f>
        <v>HO00001114</v>
      </c>
      <c r="P1316" s="89" t="s">
        <v>628</v>
      </c>
      <c r="Q1316" s="92" t="s">
        <v>629</v>
      </c>
      <c r="R1316" s="89" t="str">
        <f>_xlfn.XLOOKUP(Q1316,匹配表1065!L:L,匹配表1065!O:O)</f>
        <v>C</v>
      </c>
      <c r="S1316" s="93" t="str">
        <f>IFERROR(_xlfn.XLOOKUP(Q1316,匹配表1065!AI:AI,匹配表1065!AJ:AJ),"绿标")</f>
        <v>绿标</v>
      </c>
      <c r="T1316" s="93" t="str" cm="1">
        <f t="array" ref="T1316:U1316">_xlfn.XLOOKUP(Q1316,匹配表1065!L:L,匹配表1065!M:N)</f>
        <v>眩晕</v>
      </c>
      <c r="U1316" s="94" t="str">
        <v>耳鼻喉科</v>
      </c>
      <c r="V1316" s="95" t="s">
        <v>70</v>
      </c>
      <c r="W1316" s="93">
        <f>_xlfn.XLOOKUP(M1316,匹配表1065!D:D,匹配表1065!F:F)*N1316</f>
        <v>4</v>
      </c>
    </row>
    <row r="1317" customHeight="1" spans="1:23">
      <c r="A1317" s="89" t="s">
        <v>25</v>
      </c>
      <c r="B1317" s="90">
        <v>46136</v>
      </c>
      <c r="C1317" s="91" t="str">
        <f t="shared" si="40"/>
        <v>4月第4周</v>
      </c>
      <c r="D1317" s="89" t="s">
        <v>557</v>
      </c>
      <c r="E1317" s="89" t="str">
        <f t="shared" si="41"/>
        <v>4月第4周--周5</v>
      </c>
      <c r="F1317" s="92" t="s">
        <v>27</v>
      </c>
      <c r="G1317" s="92" t="s">
        <v>167</v>
      </c>
      <c r="H1317" s="92" t="str">
        <f>_xlfn.XLOOKUP(O1317,匹配表1065!T:T,匹配表1065!W:W)</f>
        <v>南通市</v>
      </c>
      <c r="I1317" s="89" t="str">
        <f>_xlfn.XLOOKUP(O1317,匹配表1065!T:T,匹配表1065!X:X)</f>
        <v>PME2013</v>
      </c>
      <c r="J1317" s="92" t="s">
        <v>180</v>
      </c>
      <c r="K1317" s="89" cm="1">
        <f ca="1" t="array" ref="K1317:L1317">_xlfn.XLOOKUP(J1317,匹配表1065!Y:Y,匹配表1065!AA:AB)</f>
        <v>51</v>
      </c>
      <c r="L1317" s="89" t="str">
        <v>3个月以上</v>
      </c>
      <c r="M1317" s="92" t="s">
        <v>30</v>
      </c>
      <c r="N1317" s="98">
        <v>1</v>
      </c>
      <c r="O1317" s="93" t="str">
        <f>_xlfn.XLOOKUP(P1317,匹配表1065!U:U,匹配表1065!T:T)</f>
        <v>HO00001066</v>
      </c>
      <c r="P1317" s="89" t="s">
        <v>183</v>
      </c>
      <c r="Q1317" s="92" t="s">
        <v>296</v>
      </c>
      <c r="R1317" s="89" t="str">
        <f>_xlfn.XLOOKUP(Q1317,匹配表1065!L:L,匹配表1065!O:O)</f>
        <v>C</v>
      </c>
      <c r="S1317" s="93" t="str">
        <f>IFERROR(_xlfn.XLOOKUP(Q1317,匹配表1065!AI:AI,匹配表1065!AJ:AJ),"绿标")</f>
        <v>红标</v>
      </c>
      <c r="T1317" s="93" t="str" cm="1">
        <f t="array" ref="T1317:U1317">_xlfn.XLOOKUP(Q1317,匹配表1065!L:L,匹配表1065!M:N)</f>
        <v>眩晕</v>
      </c>
      <c r="U1317" s="94" t="str">
        <v>耳鼻喉科</v>
      </c>
      <c r="V1317" s="95" t="s">
        <v>70</v>
      </c>
      <c r="W1317" s="93">
        <f>_xlfn.XLOOKUP(M1317,匹配表1065!D:D,匹配表1065!F:F)*N1317</f>
        <v>12</v>
      </c>
    </row>
    <row r="1318" customHeight="1" spans="1:23">
      <c r="A1318" s="89" t="s">
        <v>25</v>
      </c>
      <c r="B1318" s="90">
        <v>46136</v>
      </c>
      <c r="C1318" s="91" t="str">
        <f t="shared" si="40"/>
        <v>4月第4周</v>
      </c>
      <c r="D1318" s="89" t="s">
        <v>557</v>
      </c>
      <c r="E1318" s="89" t="str">
        <f t="shared" si="41"/>
        <v>4月第4周--周5</v>
      </c>
      <c r="F1318" s="92" t="s">
        <v>27</v>
      </c>
      <c r="G1318" s="92" t="s">
        <v>167</v>
      </c>
      <c r="H1318" s="92" t="str">
        <f>_xlfn.XLOOKUP(O1318,匹配表1065!T:T,匹配表1065!W:W)</f>
        <v>南通市</v>
      </c>
      <c r="I1318" s="89" t="str">
        <f>_xlfn.XLOOKUP(O1318,匹配表1065!T:T,匹配表1065!X:X)</f>
        <v>PME2013</v>
      </c>
      <c r="J1318" s="92" t="s">
        <v>180</v>
      </c>
      <c r="K1318" s="89" cm="1">
        <f ca="1" t="array" ref="K1318:L1318">_xlfn.XLOOKUP(J1318,匹配表1065!Y:Y,匹配表1065!AA:AB)</f>
        <v>51</v>
      </c>
      <c r="L1318" s="89" t="str">
        <v>3个月以上</v>
      </c>
      <c r="M1318" s="92" t="s">
        <v>30</v>
      </c>
      <c r="N1318" s="98">
        <v>1</v>
      </c>
      <c r="O1318" s="93" t="str">
        <f>_xlfn.XLOOKUP(P1318,匹配表1065!U:U,匹配表1065!T:T)</f>
        <v>HO00001021</v>
      </c>
      <c r="P1318" s="89" t="s">
        <v>181</v>
      </c>
      <c r="Q1318" s="92" t="s">
        <v>182</v>
      </c>
      <c r="R1318" s="89" t="str">
        <f>_xlfn.XLOOKUP(Q1318,匹配表1065!L:L,匹配表1065!O:O)</f>
        <v>C</v>
      </c>
      <c r="S1318" s="93" t="str">
        <f>IFERROR(_xlfn.XLOOKUP(Q1318,匹配表1065!AI:AI,匹配表1065!AJ:AJ),"绿标")</f>
        <v>红标</v>
      </c>
      <c r="T1318" s="93" t="str" cm="1">
        <f t="array" ref="T1318:U1318">_xlfn.XLOOKUP(Q1318,匹配表1065!L:L,匹配表1065!M:N)</f>
        <v>眩晕</v>
      </c>
      <c r="U1318" s="94" t="str">
        <v>神经内科</v>
      </c>
      <c r="V1318" s="95" t="s">
        <v>67</v>
      </c>
      <c r="W1318" s="93">
        <f>_xlfn.XLOOKUP(M1318,匹配表1065!D:D,匹配表1065!F:F)*N1318</f>
        <v>12</v>
      </c>
    </row>
    <row r="1319" customHeight="1" spans="1:23">
      <c r="A1319" s="89" t="s">
        <v>25</v>
      </c>
      <c r="B1319" s="90">
        <v>46136</v>
      </c>
      <c r="C1319" s="91" t="str">
        <f t="shared" si="40"/>
        <v>4月第4周</v>
      </c>
      <c r="D1319" s="89" t="s">
        <v>557</v>
      </c>
      <c r="E1319" s="89" t="str">
        <f t="shared" si="41"/>
        <v>4月第4周--周5</v>
      </c>
      <c r="F1319" s="92" t="s">
        <v>27</v>
      </c>
      <c r="G1319" s="92" t="s">
        <v>167</v>
      </c>
      <c r="H1319" s="92" t="str">
        <f>_xlfn.XLOOKUP(O1319,匹配表1065!T:T,匹配表1065!W:W)</f>
        <v>南通市</v>
      </c>
      <c r="I1319" s="89" t="str">
        <f>_xlfn.XLOOKUP(O1319,匹配表1065!T:T,匹配表1065!X:X)</f>
        <v>PME2013</v>
      </c>
      <c r="J1319" s="92" t="s">
        <v>180</v>
      </c>
      <c r="K1319" s="89" cm="1">
        <f ca="1" t="array" ref="K1319:L1319">_xlfn.XLOOKUP(J1319,匹配表1065!Y:Y,匹配表1065!AA:AB)</f>
        <v>51</v>
      </c>
      <c r="L1319" s="89" t="str">
        <v>3个月以上</v>
      </c>
      <c r="M1319" s="92" t="s">
        <v>35</v>
      </c>
      <c r="N1319" s="98">
        <v>1</v>
      </c>
      <c r="O1319" s="93" t="str">
        <f>_xlfn.XLOOKUP(P1319,匹配表1065!U:U,匹配表1065!T:T)</f>
        <v>HO00001066</v>
      </c>
      <c r="P1319" s="89" t="s">
        <v>183</v>
      </c>
      <c r="Q1319" s="92" t="s">
        <v>352</v>
      </c>
      <c r="R1319" s="89" t="str">
        <f>_xlfn.XLOOKUP(Q1319,匹配表1065!L:L,匹配表1065!O:O)</f>
        <v>C</v>
      </c>
      <c r="S1319" s="93" t="str">
        <f>IFERROR(_xlfn.XLOOKUP(Q1319,匹配表1065!AI:AI,匹配表1065!AJ:AJ),"绿标")</f>
        <v>绿标</v>
      </c>
      <c r="T1319" s="93" t="str" cm="1">
        <f t="array" ref="T1319:U1319">_xlfn.XLOOKUP(Q1319,匹配表1065!L:L,匹配表1065!M:N)</f>
        <v>眩晕</v>
      </c>
      <c r="U1319" s="94" t="str">
        <v>耳鼻喉科</v>
      </c>
      <c r="V1319" s="95" t="s">
        <v>70</v>
      </c>
      <c r="W1319" s="93">
        <f>_xlfn.XLOOKUP(M1319,匹配表1065!D:D,匹配表1065!F:F)*N1319</f>
        <v>4</v>
      </c>
    </row>
    <row r="1320" customHeight="1" spans="1:23">
      <c r="A1320" s="89" t="s">
        <v>25</v>
      </c>
      <c r="B1320" s="90">
        <v>46136</v>
      </c>
      <c r="C1320" s="91" t="str">
        <f t="shared" si="40"/>
        <v>4月第4周</v>
      </c>
      <c r="D1320" s="89" t="s">
        <v>557</v>
      </c>
      <c r="E1320" s="89" t="str">
        <f t="shared" si="41"/>
        <v>4月第4周--周5</v>
      </c>
      <c r="F1320" s="92" t="s">
        <v>27</v>
      </c>
      <c r="G1320" s="92" t="s">
        <v>167</v>
      </c>
      <c r="H1320" s="92" t="str">
        <f>_xlfn.XLOOKUP(O1320,匹配表1065!T:T,匹配表1065!W:W)</f>
        <v>苏州市</v>
      </c>
      <c r="I1320" s="89" t="str">
        <f>_xlfn.XLOOKUP(O1320,匹配表1065!T:T,匹配表1065!X:X)</f>
        <v>PME2016</v>
      </c>
      <c r="J1320" s="89" t="s">
        <v>173</v>
      </c>
      <c r="K1320" s="89" cm="1">
        <f ca="1" t="array" ref="K1320:L1320">_xlfn.XLOOKUP(J1320,匹配表1065!Y:Y,匹配表1065!AA:AB)</f>
        <v>1</v>
      </c>
      <c r="L1320" s="89" t="str">
        <v>3个月以内</v>
      </c>
      <c r="M1320" s="92" t="s">
        <v>30</v>
      </c>
      <c r="N1320" s="98">
        <v>2</v>
      </c>
      <c r="O1320" s="93" t="str">
        <f>_xlfn.XLOOKUP(P1320,匹配表1065!U:U,匹配表1065!T:T)</f>
        <v>HO00001048</v>
      </c>
      <c r="P1320" s="89" t="s">
        <v>176</v>
      </c>
      <c r="Q1320" s="92" t="s">
        <v>290</v>
      </c>
      <c r="R1320" s="89" t="str">
        <f>_xlfn.XLOOKUP(Q1320,匹配表1065!L:L,匹配表1065!O:O)</f>
        <v>A</v>
      </c>
      <c r="S1320" s="93" t="str">
        <f>IFERROR(_xlfn.XLOOKUP(Q1320,匹配表1065!AI:AI,匹配表1065!AJ:AJ),"绿标")</f>
        <v>红标</v>
      </c>
      <c r="T1320" s="93" t="str" cm="1">
        <f t="array" ref="T1320:U1320">_xlfn.XLOOKUP(Q1320,匹配表1065!L:L,匹配表1065!M:N)</f>
        <v>头痛</v>
      </c>
      <c r="U1320" s="94" t="str">
        <v>神经内科</v>
      </c>
      <c r="V1320" s="95" t="s">
        <v>70</v>
      </c>
      <c r="W1320" s="93">
        <f>_xlfn.XLOOKUP(M1320,匹配表1065!D:D,匹配表1065!F:F)*N1320</f>
        <v>24</v>
      </c>
    </row>
    <row r="1321" customHeight="1" spans="1:23">
      <c r="A1321" s="89" t="s">
        <v>25</v>
      </c>
      <c r="B1321" s="90">
        <v>46136</v>
      </c>
      <c r="C1321" s="91" t="str">
        <f t="shared" si="40"/>
        <v>4月第4周</v>
      </c>
      <c r="D1321" s="89" t="s">
        <v>557</v>
      </c>
      <c r="E1321" s="89" t="str">
        <f t="shared" si="41"/>
        <v>4月第4周--周5</v>
      </c>
      <c r="F1321" s="92" t="s">
        <v>27</v>
      </c>
      <c r="G1321" s="92" t="s">
        <v>167</v>
      </c>
      <c r="H1321" s="92" t="str">
        <f>_xlfn.XLOOKUP(O1321,匹配表1065!T:T,匹配表1065!W:W)</f>
        <v>苏州市</v>
      </c>
      <c r="I1321" s="89" t="str">
        <f>_xlfn.XLOOKUP(O1321,匹配表1065!T:T,匹配表1065!X:X)</f>
        <v>PME2016</v>
      </c>
      <c r="J1321" s="89" t="s">
        <v>173</v>
      </c>
      <c r="K1321" s="89" cm="1">
        <f ca="1" t="array" ref="K1321:L1321">_xlfn.XLOOKUP(J1321,匹配表1065!Y:Y,匹配表1065!AA:AB)</f>
        <v>1</v>
      </c>
      <c r="L1321" s="89" t="str">
        <v>3个月以内</v>
      </c>
      <c r="M1321" s="92" t="s">
        <v>30</v>
      </c>
      <c r="N1321" s="98">
        <v>1</v>
      </c>
      <c r="O1321" s="93" t="str">
        <f>_xlfn.XLOOKUP(P1321,匹配表1065!U:U,匹配表1065!T:T)</f>
        <v>HO00001043</v>
      </c>
      <c r="P1321" s="89" t="s">
        <v>221</v>
      </c>
      <c r="Q1321" s="92" t="s">
        <v>291</v>
      </c>
      <c r="R1321" s="89" t="str">
        <f>_xlfn.XLOOKUP(Q1321,匹配表1065!L:L,匹配表1065!O:O)</f>
        <v>A</v>
      </c>
      <c r="S1321" s="93" t="str">
        <f>IFERROR(_xlfn.XLOOKUP(Q1321,匹配表1065!AI:AI,匹配表1065!AJ:AJ),"绿标")</f>
        <v>红标</v>
      </c>
      <c r="T1321" s="93" t="str" cm="1">
        <f t="array" ref="T1321:U1321">_xlfn.XLOOKUP(Q1321,匹配表1065!L:L,匹配表1065!M:N)</f>
        <v>头痛</v>
      </c>
      <c r="U1321" s="94" t="str">
        <v>神经内科</v>
      </c>
      <c r="V1321" s="95" t="s">
        <v>70</v>
      </c>
      <c r="W1321" s="93">
        <f>_xlfn.XLOOKUP(M1321,匹配表1065!D:D,匹配表1065!F:F)*N1321</f>
        <v>12</v>
      </c>
    </row>
    <row r="1322" customHeight="1" spans="1:23">
      <c r="A1322" s="89" t="s">
        <v>25</v>
      </c>
      <c r="B1322" s="90">
        <v>46138</v>
      </c>
      <c r="C1322" s="91" t="str">
        <f t="shared" si="40"/>
        <v>4月第4周</v>
      </c>
      <c r="D1322" s="89" t="s">
        <v>630</v>
      </c>
      <c r="E1322" s="89" t="str">
        <f t="shared" si="41"/>
        <v>4月第5周--周7</v>
      </c>
      <c r="F1322" s="92" t="s">
        <v>27</v>
      </c>
      <c r="G1322" s="92" t="s">
        <v>28</v>
      </c>
      <c r="H1322" s="92" t="str">
        <f>_xlfn.XLOOKUP(O1322,匹配表1065!T:T,匹配表1065!W:W)</f>
        <v>南京市</v>
      </c>
      <c r="I1322" s="89" t="str">
        <f>_xlfn.XLOOKUP(O1322,匹配表1065!T:T,匹配表1065!X:X)</f>
        <v>PME2006</v>
      </c>
      <c r="J1322" s="92" t="s">
        <v>29</v>
      </c>
      <c r="K1322" s="89" cm="1">
        <f ca="1" t="array" ref="K1322:L1322">_xlfn.XLOOKUP(J1322,匹配表1065!Y:Y,匹配表1065!AA:AB)</f>
        <v>15</v>
      </c>
      <c r="L1322" s="89" t="str">
        <v>3个月以上</v>
      </c>
      <c r="M1322" s="92" t="s">
        <v>55</v>
      </c>
      <c r="N1322" s="92">
        <v>1</v>
      </c>
      <c r="O1322" s="93" t="str">
        <f>_xlfn.XLOOKUP(P1322,匹配表1065!U:U,匹配表1065!T:T)</f>
        <v>HO00000959</v>
      </c>
      <c r="P1322" s="89" t="s">
        <v>196</v>
      </c>
      <c r="Q1322" s="92" t="s">
        <v>268</v>
      </c>
      <c r="R1322" s="89" t="str">
        <f>_xlfn.XLOOKUP(Q1322,匹配表1065!L:L,匹配表1065!O:O)</f>
        <v>C</v>
      </c>
      <c r="S1322" s="93" t="str">
        <f>IFERROR(_xlfn.XLOOKUP(Q1322,匹配表1065!AI:AI,匹配表1065!AJ:AJ),"绿标")</f>
        <v>红标</v>
      </c>
      <c r="T1322" s="93" t="str" cm="1">
        <f t="array" ref="T1322:U1322">_xlfn.XLOOKUP(Q1322,匹配表1065!L:L,匹配表1065!M:N)</f>
        <v>眩晕</v>
      </c>
      <c r="U1322" s="94" t="str">
        <v>耳鼻喉科</v>
      </c>
      <c r="V1322" s="95" t="s">
        <v>70</v>
      </c>
      <c r="W1322" s="93">
        <f>_xlfn.XLOOKUP(M1322,匹配表1065!D:D,匹配表1065!F:F)*N1322</f>
        <v>8</v>
      </c>
    </row>
    <row r="1323" customHeight="1" spans="1:23">
      <c r="A1323" s="89" t="s">
        <v>25</v>
      </c>
      <c r="B1323" s="90">
        <v>46138</v>
      </c>
      <c r="C1323" s="91" t="str">
        <f t="shared" si="40"/>
        <v>4月第4周</v>
      </c>
      <c r="D1323" s="89" t="s">
        <v>630</v>
      </c>
      <c r="E1323" s="89" t="str">
        <f t="shared" si="41"/>
        <v>4月第5周--周7</v>
      </c>
      <c r="F1323" s="92" t="s">
        <v>27</v>
      </c>
      <c r="G1323" s="92" t="s">
        <v>28</v>
      </c>
      <c r="H1323" s="92" t="str">
        <f>_xlfn.XLOOKUP(O1323,匹配表1065!T:T,匹配表1065!W:W)</f>
        <v>南京市</v>
      </c>
      <c r="I1323" s="89" t="str">
        <f>_xlfn.XLOOKUP(O1323,匹配表1065!T:T,匹配表1065!X:X)</f>
        <v>PME2039</v>
      </c>
      <c r="J1323" s="92" t="s">
        <v>39</v>
      </c>
      <c r="K1323" s="89" cm="1">
        <f ca="1" t="array" ref="K1323:L1323">_xlfn.XLOOKUP(J1323,匹配表1065!Y:Y,匹配表1065!AA:AB)</f>
        <v>7</v>
      </c>
      <c r="L1323" s="89" t="str">
        <v>3个月以上</v>
      </c>
      <c r="M1323" s="92" t="s">
        <v>35</v>
      </c>
      <c r="N1323" s="92">
        <v>1</v>
      </c>
      <c r="O1323" s="93" t="str">
        <f>_xlfn.XLOOKUP(P1323,匹配表1065!U:U,匹配表1065!T:T)</f>
        <v>HO00000971</v>
      </c>
      <c r="P1323" s="89" t="s">
        <v>40</v>
      </c>
      <c r="Q1323" s="92" t="s">
        <v>379</v>
      </c>
      <c r="R1323" s="89" t="str">
        <f>_xlfn.XLOOKUP(Q1323,匹配表1065!L:L,匹配表1065!O:O)</f>
        <v>A</v>
      </c>
      <c r="S1323" s="93" t="str">
        <f>IFERROR(_xlfn.XLOOKUP(Q1323,匹配表1065!AI:AI,匹配表1065!AJ:AJ),"绿标")</f>
        <v>绿标</v>
      </c>
      <c r="T1323" s="93" t="str" cm="1">
        <f t="array" ref="T1323:U1323">_xlfn.XLOOKUP(Q1323,匹配表1065!L:L,匹配表1065!M:N)</f>
        <v>头痛</v>
      </c>
      <c r="U1323" s="94" t="str">
        <v>神经内科</v>
      </c>
      <c r="V1323" s="95" t="s">
        <v>67</v>
      </c>
      <c r="W1323" s="93">
        <f>_xlfn.XLOOKUP(M1323,匹配表1065!D:D,匹配表1065!F:F)*N1323</f>
        <v>4</v>
      </c>
    </row>
    <row r="1324" customHeight="1" spans="1:23">
      <c r="A1324" s="89" t="s">
        <v>25</v>
      </c>
      <c r="B1324" s="90">
        <v>46138</v>
      </c>
      <c r="C1324" s="91" t="str">
        <f t="shared" si="40"/>
        <v>4月第4周</v>
      </c>
      <c r="D1324" s="89" t="s">
        <v>630</v>
      </c>
      <c r="E1324" s="89" t="str">
        <f t="shared" si="41"/>
        <v>4月第5周--周7</v>
      </c>
      <c r="F1324" s="92" t="s">
        <v>27</v>
      </c>
      <c r="G1324" s="92" t="s">
        <v>28</v>
      </c>
      <c r="H1324" s="92" t="str">
        <f>_xlfn.XLOOKUP(O1324,匹配表1065!T:T,匹配表1065!W:W)</f>
        <v>扬州市</v>
      </c>
      <c r="I1324" s="89" t="str">
        <f>_xlfn.XLOOKUP(O1324,匹配表1065!T:T,匹配表1065!X:X)</f>
        <v>PME2012</v>
      </c>
      <c r="J1324" s="92" t="s">
        <v>60</v>
      </c>
      <c r="K1324" s="89" cm="1">
        <f ca="1" t="array" ref="K1324:L1324">_xlfn.XLOOKUP(J1324,匹配表1065!Y:Y,匹配表1065!AA:AB)</f>
        <v>13</v>
      </c>
      <c r="L1324" s="89" t="str">
        <v>3个月以上</v>
      </c>
      <c r="M1324" s="92" t="s">
        <v>35</v>
      </c>
      <c r="N1324" s="92">
        <v>1</v>
      </c>
      <c r="O1324" s="93" t="str">
        <f>_xlfn.XLOOKUP(P1324,匹配表1065!U:U,匹配表1065!T:T)</f>
        <v>HO00000968</v>
      </c>
      <c r="P1324" s="89" t="s">
        <v>61</v>
      </c>
      <c r="Q1324" s="92" t="s">
        <v>62</v>
      </c>
      <c r="R1324" s="89" t="str">
        <f>_xlfn.XLOOKUP(Q1324,匹配表1065!L:L,匹配表1065!O:O)</f>
        <v>A</v>
      </c>
      <c r="S1324" s="93" t="str">
        <f>IFERROR(_xlfn.XLOOKUP(Q1324,匹配表1065!AI:AI,匹配表1065!AJ:AJ),"绿标")</f>
        <v>红标</v>
      </c>
      <c r="T1324" s="93" t="str" cm="1">
        <f t="array" ref="T1324:U1324">_xlfn.XLOOKUP(Q1324,匹配表1065!L:L,匹配表1065!M:N)</f>
        <v>头痛</v>
      </c>
      <c r="U1324" s="94" t="str">
        <v>神经内科</v>
      </c>
      <c r="V1324" s="95" t="s">
        <v>67</v>
      </c>
      <c r="W1324" s="93">
        <f>_xlfn.XLOOKUP(M1324,匹配表1065!D:D,匹配表1065!F:F)*N1324</f>
        <v>4</v>
      </c>
    </row>
    <row r="1325" customHeight="1" spans="1:23">
      <c r="A1325" s="89" t="s">
        <v>25</v>
      </c>
      <c r="B1325" s="90">
        <v>46138</v>
      </c>
      <c r="C1325" s="91" t="str">
        <f t="shared" si="40"/>
        <v>4月第4周</v>
      </c>
      <c r="D1325" s="89" t="s">
        <v>630</v>
      </c>
      <c r="E1325" s="89" t="str">
        <f t="shared" si="41"/>
        <v>4月第5周--周7</v>
      </c>
      <c r="F1325" s="92" t="s">
        <v>27</v>
      </c>
      <c r="G1325" s="92" t="s">
        <v>28</v>
      </c>
      <c r="H1325" s="92" t="str">
        <f>_xlfn.XLOOKUP(O1325,匹配表1065!T:T,匹配表1065!W:W)</f>
        <v>南京市</v>
      </c>
      <c r="I1325" s="89" t="str">
        <f>_xlfn.XLOOKUP(O1325,匹配表1065!T:T,匹配表1065!X:X)</f>
        <v>PME2040</v>
      </c>
      <c r="J1325" s="89" t="s">
        <v>50</v>
      </c>
      <c r="K1325" s="89" t="e" cm="1">
        <f ca="1" t="array" ref="K1325">_xlfn.XLOOKUP(J1325,匹配表1065!Y:Y,匹配表1065!AA:AB)</f>
        <v>#N/A</v>
      </c>
      <c r="L1325" s="89"/>
      <c r="M1325" s="92" t="s">
        <v>35</v>
      </c>
      <c r="N1325" s="92">
        <v>1</v>
      </c>
      <c r="O1325" s="93" t="str">
        <f>_xlfn.XLOOKUP(P1325,匹配表1065!U:U,匹配表1065!T:T)</f>
        <v>HO00000966</v>
      </c>
      <c r="P1325" s="89" t="s">
        <v>51</v>
      </c>
      <c r="Q1325" s="92" t="s">
        <v>377</v>
      </c>
      <c r="R1325" s="89" t="str">
        <f>_xlfn.XLOOKUP(Q1325,匹配表1065!L:L,匹配表1065!O:O)</f>
        <v>B</v>
      </c>
      <c r="S1325" s="93" t="str">
        <f>IFERROR(_xlfn.XLOOKUP(Q1325,匹配表1065!AI:AI,匹配表1065!AJ:AJ),"绿标")</f>
        <v>绿标</v>
      </c>
      <c r="T1325" s="93" t="str" cm="1">
        <f t="array" ref="T1325:U1325">_xlfn.XLOOKUP(Q1325,匹配表1065!L:L,匹配表1065!M:N)</f>
        <v>癫痫</v>
      </c>
      <c r="U1325" s="94" t="str">
        <v>神经内科</v>
      </c>
      <c r="V1325" s="95" t="s">
        <v>33</v>
      </c>
      <c r="W1325" s="93">
        <f>_xlfn.XLOOKUP(M1325,匹配表1065!D:D,匹配表1065!F:F)*N1325</f>
        <v>4</v>
      </c>
    </row>
    <row r="1326" customHeight="1" spans="1:23">
      <c r="A1326" s="89" t="s">
        <v>25</v>
      </c>
      <c r="B1326" s="90">
        <v>46138</v>
      </c>
      <c r="C1326" s="91" t="str">
        <f t="shared" si="40"/>
        <v>4月第4周</v>
      </c>
      <c r="D1326" s="89" t="s">
        <v>630</v>
      </c>
      <c r="E1326" s="89" t="str">
        <f t="shared" si="41"/>
        <v>4月第5周--周7</v>
      </c>
      <c r="F1326" s="92" t="s">
        <v>27</v>
      </c>
      <c r="G1326" s="89" t="s">
        <v>63</v>
      </c>
      <c r="H1326" s="92" t="str">
        <f>_xlfn.XLOOKUP(O1326,匹配表1065!T:T,匹配表1065!W:W)</f>
        <v>南京市</v>
      </c>
      <c r="I1326" s="89" t="str">
        <f>_xlfn.XLOOKUP(O1326,匹配表1065!T:T,匹配表1065!X:X)</f>
        <v>PME2001</v>
      </c>
      <c r="J1326" s="92" t="s">
        <v>64</v>
      </c>
      <c r="K1326" s="89" cm="1">
        <f ca="1" t="array" ref="K1326:L1326">_xlfn.XLOOKUP(J1326,匹配表1065!Y:Y,匹配表1065!AA:AB)</f>
        <v>31</v>
      </c>
      <c r="L1326" s="89" t="str">
        <v>3个月以上</v>
      </c>
      <c r="M1326" s="92" t="s">
        <v>35</v>
      </c>
      <c r="N1326" s="92">
        <v>1</v>
      </c>
      <c r="O1326" s="93" t="str">
        <f>_xlfn.XLOOKUP(P1326,匹配表1065!U:U,匹配表1065!T:T)</f>
        <v>HO00000958</v>
      </c>
      <c r="P1326" s="89" t="s">
        <v>65</v>
      </c>
      <c r="Q1326" s="92" t="s">
        <v>467</v>
      </c>
      <c r="R1326" s="89" t="str">
        <f>_xlfn.XLOOKUP(Q1326,匹配表1065!L:L,匹配表1065!O:O)</f>
        <v>B</v>
      </c>
      <c r="S1326" s="93" t="str">
        <f>IFERROR(_xlfn.XLOOKUP(Q1326,匹配表1065!AI:AI,匹配表1065!AJ:AJ),"绿标")</f>
        <v>绿标</v>
      </c>
      <c r="T1326" s="93" t="str" cm="1">
        <f t="array" ref="T1326:U1326">_xlfn.XLOOKUP(Q1326,匹配表1065!L:L,匹配表1065!M:N)</f>
        <v>脑血管</v>
      </c>
      <c r="U1326" s="94" t="str">
        <v>神经内科</v>
      </c>
      <c r="V1326" s="95" t="s">
        <v>58</v>
      </c>
      <c r="W1326" s="93">
        <f>_xlfn.XLOOKUP(M1326,匹配表1065!D:D,匹配表1065!F:F)*N1326</f>
        <v>4</v>
      </c>
    </row>
    <row r="1327" customHeight="1" spans="1:23">
      <c r="A1327" s="89" t="s">
        <v>25</v>
      </c>
      <c r="B1327" s="90">
        <v>46138</v>
      </c>
      <c r="C1327" s="91" t="str">
        <f t="shared" si="40"/>
        <v>4月第4周</v>
      </c>
      <c r="D1327" s="89" t="s">
        <v>630</v>
      </c>
      <c r="E1327" s="89" t="str">
        <f t="shared" si="41"/>
        <v>4月第5周--周7</v>
      </c>
      <c r="F1327" s="92" t="s">
        <v>27</v>
      </c>
      <c r="G1327" s="89" t="s">
        <v>63</v>
      </c>
      <c r="H1327" s="92" t="str">
        <f>_xlfn.XLOOKUP(O1327,匹配表1065!T:T,匹配表1065!W:W)</f>
        <v>南京市</v>
      </c>
      <c r="I1327" s="89" t="str">
        <f>_xlfn.XLOOKUP(O1327,匹配表1065!T:T,匹配表1065!X:X)</f>
        <v>PME2002</v>
      </c>
      <c r="J1327" s="92" t="s">
        <v>84</v>
      </c>
      <c r="K1327" s="89" cm="1">
        <f ca="1" t="array" ref="K1327:L1327">_xlfn.XLOOKUP(J1327,匹配表1065!Y:Y,匹配表1065!AA:AB)</f>
        <v>31</v>
      </c>
      <c r="L1327" s="89" t="str">
        <v>3个月以上</v>
      </c>
      <c r="M1327" s="92" t="s">
        <v>35</v>
      </c>
      <c r="N1327" s="92">
        <v>1</v>
      </c>
      <c r="O1327" s="93" t="str">
        <f>_xlfn.XLOOKUP(P1327,匹配表1065!U:U,匹配表1065!T:T)</f>
        <v>HO00039936</v>
      </c>
      <c r="P1327" s="89" t="s">
        <v>87</v>
      </c>
      <c r="Q1327" s="92" t="s">
        <v>411</v>
      </c>
      <c r="R1327" s="89" t="str">
        <f>_xlfn.XLOOKUP(Q1327,匹配表1065!L:L,匹配表1065!O:O)</f>
        <v>C</v>
      </c>
      <c r="S1327" s="93" t="str">
        <f>IFERROR(_xlfn.XLOOKUP(Q1327,匹配表1065!AI:AI,匹配表1065!AJ:AJ),"绿标")</f>
        <v>绿标</v>
      </c>
      <c r="T1327" s="93" t="str" cm="1">
        <f t="array" ref="T1327:U1327">_xlfn.XLOOKUP(Q1327,匹配表1065!L:L,匹配表1065!M:N)</f>
        <v>眩晕</v>
      </c>
      <c r="U1327" s="94" t="str">
        <v>神经内科</v>
      </c>
      <c r="V1327" s="95" t="s">
        <v>58</v>
      </c>
      <c r="W1327" s="93">
        <f>_xlfn.XLOOKUP(M1327,匹配表1065!D:D,匹配表1065!F:F)*N1327</f>
        <v>4</v>
      </c>
    </row>
    <row r="1328" customHeight="1" spans="1:23">
      <c r="A1328" s="89" t="s">
        <v>25</v>
      </c>
      <c r="B1328" s="90">
        <v>46138</v>
      </c>
      <c r="C1328" s="91" t="str">
        <f t="shared" si="40"/>
        <v>4月第4周</v>
      </c>
      <c r="D1328" s="89" t="s">
        <v>630</v>
      </c>
      <c r="E1328" s="89" t="str">
        <f t="shared" si="41"/>
        <v>4月第5周--周7</v>
      </c>
      <c r="F1328" s="92" t="s">
        <v>27</v>
      </c>
      <c r="G1328" s="89" t="s">
        <v>63</v>
      </c>
      <c r="H1328" s="92" t="str">
        <f>_xlfn.XLOOKUP(O1328,匹配表1065!T:T,匹配表1065!W:W)</f>
        <v>南京市</v>
      </c>
      <c r="I1328" s="89" t="str">
        <f>_xlfn.XLOOKUP(O1328,匹配表1065!T:T,匹配表1065!X:X)</f>
        <v>PME2002</v>
      </c>
      <c r="J1328" s="92" t="s">
        <v>84</v>
      </c>
      <c r="K1328" s="89" cm="1">
        <f ca="1" t="array" ref="K1328:L1328">_xlfn.XLOOKUP(J1328,匹配表1065!Y:Y,匹配表1065!AA:AB)</f>
        <v>31</v>
      </c>
      <c r="L1328" s="89" t="str">
        <v>3个月以上</v>
      </c>
      <c r="M1328" s="92" t="s">
        <v>35</v>
      </c>
      <c r="N1328" s="92">
        <v>1</v>
      </c>
      <c r="O1328" s="93" t="str">
        <f>_xlfn.XLOOKUP(P1328,匹配表1065!U:U,匹配表1065!T:T)</f>
        <v>HO00039936</v>
      </c>
      <c r="P1328" s="89" t="s">
        <v>87</v>
      </c>
      <c r="Q1328" s="92" t="s">
        <v>604</v>
      </c>
      <c r="R1328" s="89" t="str">
        <f>_xlfn.XLOOKUP(Q1328,匹配表1065!L:L,匹配表1065!O:O)</f>
        <v>A</v>
      </c>
      <c r="S1328" s="93" t="str">
        <f>IFERROR(_xlfn.XLOOKUP(Q1328,匹配表1065!AI:AI,匹配表1065!AJ:AJ),"绿标")</f>
        <v>红标</v>
      </c>
      <c r="T1328" s="93" t="str" cm="1">
        <f t="array" ref="T1328:U1328">_xlfn.XLOOKUP(Q1328,匹配表1065!L:L,匹配表1065!M:N)</f>
        <v>头痛</v>
      </c>
      <c r="U1328" s="94" t="str">
        <v>神经内科</v>
      </c>
      <c r="V1328" s="95" t="s">
        <v>58</v>
      </c>
      <c r="W1328" s="93">
        <f>_xlfn.XLOOKUP(M1328,匹配表1065!D:D,匹配表1065!F:F)*N1328</f>
        <v>4</v>
      </c>
    </row>
    <row r="1329" customHeight="1" spans="1:23">
      <c r="A1329" s="89" t="s">
        <v>25</v>
      </c>
      <c r="B1329" s="90">
        <v>46138</v>
      </c>
      <c r="C1329" s="91" t="str">
        <f t="shared" si="40"/>
        <v>4月第4周</v>
      </c>
      <c r="D1329" s="89" t="s">
        <v>630</v>
      </c>
      <c r="E1329" s="89" t="str">
        <f t="shared" si="41"/>
        <v>4月第5周--周7</v>
      </c>
      <c r="F1329" s="92" t="s">
        <v>27</v>
      </c>
      <c r="G1329" s="89" t="s">
        <v>63</v>
      </c>
      <c r="H1329" s="92" t="str">
        <f>_xlfn.XLOOKUP(O1329,匹配表1065!T:T,匹配表1065!W:W)</f>
        <v>南京市</v>
      </c>
      <c r="I1329" s="89" t="str">
        <f>_xlfn.XLOOKUP(O1329,匹配表1065!T:T,匹配表1065!X:X)</f>
        <v>PME2002</v>
      </c>
      <c r="J1329" s="92" t="s">
        <v>410</v>
      </c>
      <c r="K1329" s="89" cm="1">
        <f ca="1" t="array" ref="K1329:L1329">_xlfn.XLOOKUP(J1329,匹配表1065!Y:Y,匹配表1065!AA:AB)</f>
        <v>1</v>
      </c>
      <c r="L1329" s="89" t="str">
        <v>3个月以内</v>
      </c>
      <c r="M1329" s="92" t="s">
        <v>55</v>
      </c>
      <c r="N1329" s="92">
        <v>1</v>
      </c>
      <c r="O1329" s="93" t="str">
        <f>_xlfn.XLOOKUP(P1329,匹配表1065!U:U,匹配表1065!T:T)</f>
        <v>HO00000964</v>
      </c>
      <c r="P1329" s="89" t="s">
        <v>90</v>
      </c>
      <c r="Q1329" s="92" t="s">
        <v>333</v>
      </c>
      <c r="R1329" s="89" t="str">
        <f>_xlfn.XLOOKUP(Q1329,匹配表1065!L:L,匹配表1065!O:O)</f>
        <v>A</v>
      </c>
      <c r="S1329" s="93" t="str">
        <f>IFERROR(_xlfn.XLOOKUP(Q1329,匹配表1065!AI:AI,匹配表1065!AJ:AJ),"绿标")</f>
        <v>红标</v>
      </c>
      <c r="T1329" s="93" t="str" cm="1">
        <f t="array" ref="T1329:U1329">_xlfn.XLOOKUP(Q1329,匹配表1065!L:L,匹配表1065!M:N)</f>
        <v>头痛</v>
      </c>
      <c r="U1329" s="94" t="str">
        <v>神经内科</v>
      </c>
      <c r="V1329" s="95" t="s">
        <v>33</v>
      </c>
      <c r="W1329" s="93">
        <f>_xlfn.XLOOKUP(M1329,匹配表1065!D:D,匹配表1065!F:F)*N1329</f>
        <v>8</v>
      </c>
    </row>
    <row r="1330" customHeight="1" spans="1:23">
      <c r="A1330" s="89" t="s">
        <v>25</v>
      </c>
      <c r="B1330" s="90">
        <v>46138</v>
      </c>
      <c r="C1330" s="91" t="str">
        <f t="shared" si="40"/>
        <v>4月第4周</v>
      </c>
      <c r="D1330" s="89" t="s">
        <v>630</v>
      </c>
      <c r="E1330" s="89" t="str">
        <f t="shared" si="41"/>
        <v>4月第5周--周7</v>
      </c>
      <c r="F1330" s="92" t="s">
        <v>27</v>
      </c>
      <c r="G1330" s="92" t="s">
        <v>136</v>
      </c>
      <c r="H1330" s="92" t="str">
        <f>_xlfn.XLOOKUP(O1330,匹配表1065!T:T,匹配表1065!W:W)</f>
        <v>潍坊市</v>
      </c>
      <c r="I1330" s="89" t="str">
        <f>_xlfn.XLOOKUP(O1330,匹配表1065!T:T,匹配表1065!X:X)</f>
        <v>PME2036</v>
      </c>
      <c r="J1330" s="89" t="s">
        <v>161</v>
      </c>
      <c r="K1330" s="89" cm="1">
        <f ca="1" t="array" ref="K1330:L1330">_xlfn.XLOOKUP(J1330,匹配表1065!Y:Y,匹配表1065!AA:AB)</f>
        <v>1519</v>
      </c>
      <c r="L1330" s="89" t="str">
        <v>3个月以上</v>
      </c>
      <c r="M1330" s="92" t="s">
        <v>631</v>
      </c>
      <c r="N1330" s="92">
        <v>1</v>
      </c>
      <c r="O1330" s="93" t="str">
        <f>_xlfn.XLOOKUP(P1330,匹配表1065!U:U,匹配表1065!T:T)</f>
        <v>HO00001496</v>
      </c>
      <c r="P1330" s="89" t="s">
        <v>256</v>
      </c>
      <c r="Q1330" s="92" t="s">
        <v>632</v>
      </c>
      <c r="R1330" s="89" t="str">
        <f>_xlfn.XLOOKUP(Q1330,匹配表1065!L:L,匹配表1065!O:O)</f>
        <v>B</v>
      </c>
      <c r="S1330" s="93" t="str">
        <f>IFERROR(_xlfn.XLOOKUP(Q1330,匹配表1065!AI:AI,匹配表1065!AJ:AJ),"绿标")</f>
        <v>黑标</v>
      </c>
      <c r="T1330" s="93" t="str" cm="1">
        <f t="array" ref="T1330:U1330">_xlfn.XLOOKUP(Q1330,匹配表1065!L:L,匹配表1065!M:N)</f>
        <v>脑血管</v>
      </c>
      <c r="U1330" s="94" t="str">
        <v>神经内科</v>
      </c>
      <c r="V1330" s="95" t="s">
        <v>67</v>
      </c>
      <c r="W1330" s="93">
        <f>_xlfn.XLOOKUP(M1330,匹配表1065!D:D,匹配表1065!F:F)*N1330</f>
        <v>24</v>
      </c>
    </row>
    <row r="1331" customHeight="1" spans="1:23">
      <c r="A1331" s="89" t="s">
        <v>25</v>
      </c>
      <c r="B1331" s="90">
        <v>46138</v>
      </c>
      <c r="C1331" s="91" t="str">
        <f t="shared" si="40"/>
        <v>4月第4周</v>
      </c>
      <c r="D1331" s="89" t="s">
        <v>630</v>
      </c>
      <c r="E1331" s="89" t="str">
        <f t="shared" si="41"/>
        <v>4月第5周--周7</v>
      </c>
      <c r="F1331" s="92" t="s">
        <v>27</v>
      </c>
      <c r="G1331" s="92" t="s">
        <v>136</v>
      </c>
      <c r="H1331" s="92" t="str">
        <f>_xlfn.XLOOKUP(O1331,匹配表1065!T:T,匹配表1065!W:W)</f>
        <v>潍坊市</v>
      </c>
      <c r="I1331" s="89" t="str">
        <f>_xlfn.XLOOKUP(O1331,匹配表1065!T:T,匹配表1065!X:X)</f>
        <v>PME2036</v>
      </c>
      <c r="J1331" s="89" t="s">
        <v>161</v>
      </c>
      <c r="K1331" s="89" cm="1">
        <f ca="1" t="array" ref="K1331:L1331">_xlfn.XLOOKUP(J1331,匹配表1065!Y:Y,匹配表1065!AA:AB)</f>
        <v>1519</v>
      </c>
      <c r="L1331" s="89" t="str">
        <v>3个月以上</v>
      </c>
      <c r="M1331" s="92" t="s">
        <v>35</v>
      </c>
      <c r="N1331" s="92">
        <v>1</v>
      </c>
      <c r="O1331" s="93" t="str">
        <f>_xlfn.XLOOKUP(P1331,匹配表1065!U:U,匹配表1065!T:T)</f>
        <v>HO00001466</v>
      </c>
      <c r="P1331" s="89" t="s">
        <v>164</v>
      </c>
      <c r="Q1331" s="92" t="s">
        <v>165</v>
      </c>
      <c r="R1331" s="89" t="str">
        <f>_xlfn.XLOOKUP(Q1331,匹配表1065!L:L,匹配表1065!O:O)</f>
        <v>C</v>
      </c>
      <c r="S1331" s="93" t="str">
        <f>IFERROR(_xlfn.XLOOKUP(Q1331,匹配表1065!AI:AI,匹配表1065!AJ:AJ),"绿标")</f>
        <v>绿标</v>
      </c>
      <c r="T1331" s="93" t="str" cm="1">
        <f t="array" ref="T1331:U1331">_xlfn.XLOOKUP(Q1331,匹配表1065!L:L,匹配表1065!M:N)</f>
        <v>眩晕</v>
      </c>
      <c r="U1331" s="94" t="str">
        <v>神经内科</v>
      </c>
      <c r="V1331" s="95" t="s">
        <v>70</v>
      </c>
      <c r="W1331" s="93">
        <f>_xlfn.XLOOKUP(M1331,匹配表1065!D:D,匹配表1065!F:F)*N1331</f>
        <v>4</v>
      </c>
    </row>
    <row r="1332" customHeight="1" spans="1:23">
      <c r="A1332" s="89" t="s">
        <v>25</v>
      </c>
      <c r="B1332" s="90">
        <v>46138</v>
      </c>
      <c r="C1332" s="91" t="str">
        <f t="shared" si="40"/>
        <v>4月第4周</v>
      </c>
      <c r="D1332" s="89" t="s">
        <v>630</v>
      </c>
      <c r="E1332" s="89" t="str">
        <f t="shared" si="41"/>
        <v>4月第5周--周7</v>
      </c>
      <c r="F1332" s="92" t="s">
        <v>27</v>
      </c>
      <c r="G1332" s="92" t="s">
        <v>136</v>
      </c>
      <c r="H1332" s="92" t="str">
        <f>_xlfn.XLOOKUP(O1332,匹配表1065!T:T,匹配表1065!W:W)</f>
        <v>淄博市</v>
      </c>
      <c r="I1332" s="89" t="str">
        <f>_xlfn.XLOOKUP(O1332,匹配表1065!T:T,匹配表1065!X:X)</f>
        <v>PME2043</v>
      </c>
      <c r="J1332" s="92" t="s">
        <v>140</v>
      </c>
      <c r="K1332" s="89" cm="1">
        <f ca="1" t="array" ref="K1332:L1332">_xlfn.XLOOKUP(J1332,匹配表1065!Y:Y,匹配表1065!AA:AB)</f>
        <v>9</v>
      </c>
      <c r="L1332" s="89" t="str">
        <v>3个月以上</v>
      </c>
      <c r="M1332" s="92" t="s">
        <v>35</v>
      </c>
      <c r="N1332" s="92">
        <v>1</v>
      </c>
      <c r="O1332" s="93" t="str">
        <f>_xlfn.XLOOKUP(P1332,匹配表1065!U:U,匹配表1065!T:T)</f>
        <v>HO00001431</v>
      </c>
      <c r="P1332" s="89" t="s">
        <v>244</v>
      </c>
      <c r="Q1332" s="92" t="s">
        <v>633</v>
      </c>
      <c r="R1332" s="89" t="str">
        <f>_xlfn.XLOOKUP(Q1332,匹配表1065!L:L,匹配表1065!O:O)</f>
        <v>B</v>
      </c>
      <c r="S1332" s="93" t="str">
        <f>IFERROR(_xlfn.XLOOKUP(Q1332,匹配表1065!AI:AI,匹配表1065!AJ:AJ),"绿标")</f>
        <v>绿标</v>
      </c>
      <c r="T1332" s="93" t="str" cm="1">
        <f t="array" ref="T1332:U1332">_xlfn.XLOOKUP(Q1332,匹配表1065!L:L,匹配表1065!M:N)</f>
        <v>脑血管</v>
      </c>
      <c r="U1332" s="94" t="str">
        <v>神经内科</v>
      </c>
      <c r="V1332" s="95" t="s">
        <v>33</v>
      </c>
      <c r="W1332" s="93">
        <f>_xlfn.XLOOKUP(M1332,匹配表1065!D:D,匹配表1065!F:F)*N1332</f>
        <v>4</v>
      </c>
    </row>
    <row r="1333" customHeight="1" spans="1:23">
      <c r="A1333" s="89" t="s">
        <v>25</v>
      </c>
      <c r="B1333" s="90">
        <v>46138</v>
      </c>
      <c r="C1333" s="91" t="str">
        <f t="shared" si="40"/>
        <v>4月第4周</v>
      </c>
      <c r="D1333" s="89" t="s">
        <v>630</v>
      </c>
      <c r="E1333" s="89" t="str">
        <f t="shared" si="41"/>
        <v>4月第5周--周7</v>
      </c>
      <c r="F1333" s="92" t="s">
        <v>27</v>
      </c>
      <c r="G1333" s="92" t="s">
        <v>136</v>
      </c>
      <c r="H1333" s="92" t="str">
        <f>_xlfn.XLOOKUP(O1333,匹配表1065!T:T,匹配表1065!W:W)</f>
        <v>青岛市</v>
      </c>
      <c r="I1333" s="89" t="str">
        <f>_xlfn.XLOOKUP(O1333,匹配表1065!T:T,匹配表1065!X:X)</f>
        <v>PME2032</v>
      </c>
      <c r="J1333" s="92" t="s">
        <v>143</v>
      </c>
      <c r="K1333" s="89" cm="1">
        <f ca="1" t="array" ref="K1333:L1333">_xlfn.XLOOKUP(J1333,匹配表1065!Y:Y,匹配表1065!AA:AB)</f>
        <v>31</v>
      </c>
      <c r="L1333" s="89" t="str">
        <v>3个月以上</v>
      </c>
      <c r="M1333" s="92" t="s">
        <v>30</v>
      </c>
      <c r="N1333" s="92">
        <v>1</v>
      </c>
      <c r="O1333" s="93" t="str">
        <f>_xlfn.XLOOKUP(P1333,匹配表1065!U:U,匹配表1065!T:T)</f>
        <v>HO00001482</v>
      </c>
      <c r="P1333" s="89" t="s">
        <v>146</v>
      </c>
      <c r="Q1333" s="92" t="s">
        <v>299</v>
      </c>
      <c r="R1333" s="89" t="str">
        <f>_xlfn.XLOOKUP(Q1333,匹配表1065!L:L,匹配表1065!O:O)</f>
        <v>C</v>
      </c>
      <c r="S1333" s="93" t="str">
        <f>IFERROR(_xlfn.XLOOKUP(Q1333,匹配表1065!AI:AI,匹配表1065!AJ:AJ),"绿标")</f>
        <v>绿标</v>
      </c>
      <c r="T1333" s="93" t="str" cm="1">
        <f t="array" ref="T1333:U1333">_xlfn.XLOOKUP(Q1333,匹配表1065!L:L,匹配表1065!M:N)</f>
        <v>眩晕</v>
      </c>
      <c r="U1333" s="94" t="str">
        <v>耳鼻喉科</v>
      </c>
      <c r="V1333" s="95" t="s">
        <v>70</v>
      </c>
      <c r="W1333" s="93">
        <f>_xlfn.XLOOKUP(M1333,匹配表1065!D:D,匹配表1065!F:F)*N1333</f>
        <v>12</v>
      </c>
    </row>
    <row r="1334" customHeight="1" spans="1:23">
      <c r="A1334" s="89" t="s">
        <v>25</v>
      </c>
      <c r="B1334" s="90">
        <v>46138</v>
      </c>
      <c r="C1334" s="91" t="str">
        <f t="shared" si="40"/>
        <v>4月第4周</v>
      </c>
      <c r="D1334" s="89" t="s">
        <v>630</v>
      </c>
      <c r="E1334" s="89" t="str">
        <f t="shared" si="41"/>
        <v>4月第5周--周7</v>
      </c>
      <c r="F1334" s="92" t="s">
        <v>27</v>
      </c>
      <c r="G1334" s="92" t="s">
        <v>136</v>
      </c>
      <c r="H1334" s="92" t="str">
        <f>_xlfn.XLOOKUP(O1334,匹配表1065!T:T,匹配表1065!W:W)</f>
        <v>青岛市</v>
      </c>
      <c r="I1334" s="89" t="str">
        <f>_xlfn.XLOOKUP(O1334,匹配表1065!T:T,匹配表1065!X:X)</f>
        <v>PME2035</v>
      </c>
      <c r="J1334" s="92" t="s">
        <v>150</v>
      </c>
      <c r="K1334" s="89" cm="1">
        <f ca="1" t="array" ref="K1334:L1334">_xlfn.XLOOKUP(J1334,匹配表1065!Y:Y,匹配表1065!AA:AB)</f>
        <v>8</v>
      </c>
      <c r="L1334" s="89" t="str">
        <v>3个月以上</v>
      </c>
      <c r="M1334" s="92" t="s">
        <v>30</v>
      </c>
      <c r="N1334" s="92">
        <v>1</v>
      </c>
      <c r="O1334" s="93" t="str">
        <f>_xlfn.XLOOKUP(P1334,匹配表1065!U:U,匹配表1065!T:T)</f>
        <v>HO00001483</v>
      </c>
      <c r="P1334" s="89" t="s">
        <v>259</v>
      </c>
      <c r="Q1334" s="92" t="s">
        <v>397</v>
      </c>
      <c r="R1334" s="89" t="str">
        <f>_xlfn.XLOOKUP(Q1334,匹配表1065!L:L,匹配表1065!O:O)</f>
        <v>C</v>
      </c>
      <c r="S1334" s="93" t="str">
        <f>IFERROR(_xlfn.XLOOKUP(Q1334,匹配表1065!AI:AI,匹配表1065!AJ:AJ),"绿标")</f>
        <v>绿标</v>
      </c>
      <c r="T1334" s="93" t="str" cm="1">
        <f t="array" ref="T1334:U1334">_xlfn.XLOOKUP(Q1334,匹配表1065!L:L,匹配表1065!M:N)</f>
        <v>眩晕</v>
      </c>
      <c r="U1334" s="94" t="str">
        <v>神经内科</v>
      </c>
      <c r="V1334" s="95" t="s">
        <v>70</v>
      </c>
      <c r="W1334" s="93">
        <f>_xlfn.XLOOKUP(M1334,匹配表1065!D:D,匹配表1065!F:F)*N1334</f>
        <v>12</v>
      </c>
    </row>
    <row r="1335" customHeight="1" spans="1:23">
      <c r="A1335" s="89" t="s">
        <v>25</v>
      </c>
      <c r="B1335" s="90">
        <v>46138</v>
      </c>
      <c r="C1335" s="91" t="str">
        <f t="shared" si="40"/>
        <v>4月第4周</v>
      </c>
      <c r="D1335" s="89" t="s">
        <v>630</v>
      </c>
      <c r="E1335" s="89" t="str">
        <f t="shared" si="41"/>
        <v>4月第5周--周7</v>
      </c>
      <c r="F1335" s="92" t="s">
        <v>27</v>
      </c>
      <c r="G1335" s="92" t="s">
        <v>136</v>
      </c>
      <c r="H1335" s="92" t="str">
        <f>_xlfn.XLOOKUP(O1335,匹配表1065!T:T,匹配表1065!W:W)</f>
        <v>青岛市</v>
      </c>
      <c r="I1335" s="89" t="str">
        <f>_xlfn.XLOOKUP(O1335,匹配表1065!T:T,匹配表1065!X:X)</f>
        <v>PME2035</v>
      </c>
      <c r="J1335" s="92" t="s">
        <v>150</v>
      </c>
      <c r="K1335" s="89" cm="1">
        <f ca="1" t="array" ref="K1335:L1335">_xlfn.XLOOKUP(J1335,匹配表1065!Y:Y,匹配表1065!AA:AB)</f>
        <v>8</v>
      </c>
      <c r="L1335" s="89" t="str">
        <v>3个月以上</v>
      </c>
      <c r="M1335" s="92" t="s">
        <v>35</v>
      </c>
      <c r="N1335" s="92">
        <v>1</v>
      </c>
      <c r="O1335" s="93" t="str">
        <f>_xlfn.XLOOKUP(P1335,匹配表1065!U:U,匹配表1065!T:T)</f>
        <v>HO00001483</v>
      </c>
      <c r="P1335" s="89" t="s">
        <v>259</v>
      </c>
      <c r="Q1335" s="92" t="s">
        <v>538</v>
      </c>
      <c r="R1335" s="89" t="str">
        <f>_xlfn.XLOOKUP(Q1335,匹配表1065!L:L,匹配表1065!O:O)</f>
        <v>C</v>
      </c>
      <c r="S1335" s="93" t="str">
        <f>IFERROR(_xlfn.XLOOKUP(Q1335,匹配表1065!AI:AI,匹配表1065!AJ:AJ),"绿标")</f>
        <v>红标</v>
      </c>
      <c r="T1335" s="93" t="str" cm="1">
        <f t="array" ref="T1335:U1335">_xlfn.XLOOKUP(Q1335,匹配表1065!L:L,匹配表1065!M:N)</f>
        <v>眩晕</v>
      </c>
      <c r="U1335" s="94" t="str">
        <v>耳鼻喉科</v>
      </c>
      <c r="V1335" s="95" t="s">
        <v>70</v>
      </c>
      <c r="W1335" s="93">
        <f>_xlfn.XLOOKUP(M1335,匹配表1065!D:D,匹配表1065!F:F)*N1335</f>
        <v>4</v>
      </c>
    </row>
    <row r="1336" customHeight="1" spans="1:23">
      <c r="A1336" s="89" t="s">
        <v>25</v>
      </c>
      <c r="B1336" s="90">
        <v>46138</v>
      </c>
      <c r="C1336" s="91" t="str">
        <f t="shared" si="40"/>
        <v>4月第4周</v>
      </c>
      <c r="D1336" s="89" t="s">
        <v>630</v>
      </c>
      <c r="E1336" s="89" t="str">
        <f t="shared" si="41"/>
        <v>4月第5周--周7</v>
      </c>
      <c r="F1336" s="92" t="s">
        <v>27</v>
      </c>
      <c r="G1336" s="92" t="s">
        <v>136</v>
      </c>
      <c r="H1336" s="92" t="str">
        <f>_xlfn.XLOOKUP(O1336,匹配表1065!T:T,匹配表1065!W:W)</f>
        <v>青岛市</v>
      </c>
      <c r="I1336" s="89" t="str">
        <f>_xlfn.XLOOKUP(O1336,匹配表1065!T:T,匹配表1065!X:X)</f>
        <v>PME2033</v>
      </c>
      <c r="J1336" s="92" t="s">
        <v>137</v>
      </c>
      <c r="K1336" s="89" cm="1">
        <f ca="1" t="array" ref="K1336:L1336">_xlfn.XLOOKUP(J1336,匹配表1065!Y:Y,匹配表1065!AA:AB)</f>
        <v>10</v>
      </c>
      <c r="L1336" s="89" t="str">
        <v>3个月以上</v>
      </c>
      <c r="M1336" s="92" t="s">
        <v>55</v>
      </c>
      <c r="N1336" s="92">
        <v>1</v>
      </c>
      <c r="O1336" s="93" t="str">
        <f>_xlfn.XLOOKUP(P1336,匹配表1065!U:U,匹配表1065!T:T)</f>
        <v>HO00001493</v>
      </c>
      <c r="P1336" s="89" t="s">
        <v>304</v>
      </c>
      <c r="Q1336" s="92" t="s">
        <v>634</v>
      </c>
      <c r="R1336" s="89" t="str">
        <f>_xlfn.XLOOKUP(Q1336,匹配表1065!L:L,匹配表1065!O:O)</f>
        <v>C</v>
      </c>
      <c r="S1336" s="93" t="str">
        <f>IFERROR(_xlfn.XLOOKUP(Q1336,匹配表1065!AI:AI,匹配表1065!AJ:AJ),"绿标")</f>
        <v>黑标</v>
      </c>
      <c r="T1336" s="93" t="str" cm="1">
        <f t="array" ref="T1336:U1336">_xlfn.XLOOKUP(Q1336,匹配表1065!L:L,匹配表1065!M:N)</f>
        <v>眩晕</v>
      </c>
      <c r="U1336" s="94" t="str">
        <v>耳鼻喉科</v>
      </c>
      <c r="V1336" s="95" t="s">
        <v>70</v>
      </c>
      <c r="W1336" s="93">
        <f>_xlfn.XLOOKUP(M1336,匹配表1065!D:D,匹配表1065!F:F)*N1336</f>
        <v>8</v>
      </c>
    </row>
    <row r="1337" customHeight="1" spans="1:23">
      <c r="A1337" s="89" t="s">
        <v>25</v>
      </c>
      <c r="B1337" s="90">
        <v>46138</v>
      </c>
      <c r="C1337" s="91" t="str">
        <f t="shared" si="40"/>
        <v>4月第4周</v>
      </c>
      <c r="D1337" s="89" t="s">
        <v>630</v>
      </c>
      <c r="E1337" s="89" t="str">
        <f t="shared" si="41"/>
        <v>4月第5周--周7</v>
      </c>
      <c r="F1337" s="92" t="s">
        <v>27</v>
      </c>
      <c r="G1337" s="92" t="s">
        <v>136</v>
      </c>
      <c r="H1337" s="92" t="str">
        <f>_xlfn.XLOOKUP(O1337,匹配表1065!T:T,匹配表1065!W:W)</f>
        <v>青岛市</v>
      </c>
      <c r="I1337" s="89" t="str">
        <f>_xlfn.XLOOKUP(O1337,匹配表1065!T:T,匹配表1065!X:X)</f>
        <v>PME2031</v>
      </c>
      <c r="J1337" s="92" t="s">
        <v>155</v>
      </c>
      <c r="K1337" s="89" cm="1">
        <f ca="1" t="array" ref="K1337:L1337">_xlfn.XLOOKUP(J1337,匹配表1065!Y:Y,匹配表1065!AA:AB)</f>
        <v>31</v>
      </c>
      <c r="L1337" s="89" t="str">
        <v>3个月以上</v>
      </c>
      <c r="M1337" s="92" t="s">
        <v>202</v>
      </c>
      <c r="N1337" s="92">
        <v>1</v>
      </c>
      <c r="O1337" s="93" t="str">
        <f>_xlfn.XLOOKUP(P1337,匹配表1065!U:U,匹配表1065!T:T)</f>
        <v>HO00072793</v>
      </c>
      <c r="P1337" s="89" t="s">
        <v>159</v>
      </c>
      <c r="Q1337" s="92" t="s">
        <v>160</v>
      </c>
      <c r="R1337" s="89" t="str">
        <f>_xlfn.XLOOKUP(Q1337,匹配表1065!L:L,匹配表1065!O:O)</f>
        <v>A</v>
      </c>
      <c r="S1337" s="93" t="str">
        <f>IFERROR(_xlfn.XLOOKUP(Q1337,匹配表1065!AI:AI,匹配表1065!AJ:AJ),"绿标")</f>
        <v>红标</v>
      </c>
      <c r="T1337" s="93" t="str" cm="1">
        <f t="array" ref="T1337:U1337">_xlfn.XLOOKUP(Q1337,匹配表1065!L:L,匹配表1065!M:N)</f>
        <v>头痛</v>
      </c>
      <c r="U1337" s="94" t="str">
        <v>神经内科</v>
      </c>
      <c r="V1337" s="95" t="s">
        <v>67</v>
      </c>
      <c r="W1337" s="93">
        <f>_xlfn.XLOOKUP(M1337,匹配表1065!D:D,匹配表1065!F:F)*N1337</f>
        <v>16</v>
      </c>
    </row>
    <row r="1338" customHeight="1" spans="1:23">
      <c r="A1338" s="89" t="s">
        <v>25</v>
      </c>
      <c r="B1338" s="90">
        <v>46138</v>
      </c>
      <c r="C1338" s="91" t="str">
        <f t="shared" si="40"/>
        <v>4月第4周</v>
      </c>
      <c r="D1338" s="89" t="s">
        <v>630</v>
      </c>
      <c r="E1338" s="89" t="str">
        <f t="shared" si="41"/>
        <v>4月第5周--周7</v>
      </c>
      <c r="F1338" s="92" t="s">
        <v>27</v>
      </c>
      <c r="G1338" s="92" t="s">
        <v>167</v>
      </c>
      <c r="H1338" s="92" t="str">
        <f>_xlfn.XLOOKUP(O1338,匹配表1065!T:T,匹配表1065!W:W)</f>
        <v>苏州市</v>
      </c>
      <c r="I1338" s="89" t="str">
        <f>_xlfn.XLOOKUP(O1338,匹配表1065!T:T,匹配表1065!X:X)</f>
        <v>PME2016</v>
      </c>
      <c r="J1338" s="89" t="s">
        <v>173</v>
      </c>
      <c r="K1338" s="89" cm="1">
        <f ca="1" t="array" ref="K1338:L1338">_xlfn.XLOOKUP(J1338,匹配表1065!Y:Y,匹配表1065!AA:AB)</f>
        <v>1</v>
      </c>
      <c r="L1338" s="89" t="str">
        <v>3个月以内</v>
      </c>
      <c r="M1338" s="92" t="s">
        <v>30</v>
      </c>
      <c r="N1338" s="92">
        <v>1</v>
      </c>
      <c r="O1338" s="93" t="str">
        <f>_xlfn.XLOOKUP(P1338,匹配表1065!U:U,匹配表1065!T:T)</f>
        <v>HO00001043</v>
      </c>
      <c r="P1338" s="89" t="s">
        <v>221</v>
      </c>
      <c r="Q1338" s="92" t="s">
        <v>291</v>
      </c>
      <c r="R1338" s="89" t="str">
        <f>_xlfn.XLOOKUP(Q1338,匹配表1065!L:L,匹配表1065!O:O)</f>
        <v>A</v>
      </c>
      <c r="S1338" s="93" t="str">
        <f>IFERROR(_xlfn.XLOOKUP(Q1338,匹配表1065!AI:AI,匹配表1065!AJ:AJ),"绿标")</f>
        <v>红标</v>
      </c>
      <c r="T1338" s="93" t="str" cm="1">
        <f t="array" ref="T1338:U1338">_xlfn.XLOOKUP(Q1338,匹配表1065!L:L,匹配表1065!M:N)</f>
        <v>头痛</v>
      </c>
      <c r="U1338" s="94" t="str">
        <v>神经内科</v>
      </c>
      <c r="V1338" s="95" t="s">
        <v>70</v>
      </c>
      <c r="W1338" s="93">
        <f>_xlfn.XLOOKUP(M1338,匹配表1065!D:D,匹配表1065!F:F)*N1338</f>
        <v>12</v>
      </c>
    </row>
    <row r="1339" customHeight="1" spans="1:23">
      <c r="A1339" s="89" t="s">
        <v>25</v>
      </c>
      <c r="B1339" s="90">
        <v>46138</v>
      </c>
      <c r="C1339" s="91" t="str">
        <f t="shared" si="40"/>
        <v>4月第4周</v>
      </c>
      <c r="D1339" s="89" t="s">
        <v>630</v>
      </c>
      <c r="E1339" s="89" t="str">
        <f t="shared" si="41"/>
        <v>4月第5周--周7</v>
      </c>
      <c r="F1339" s="92" t="s">
        <v>27</v>
      </c>
      <c r="G1339" s="92" t="s">
        <v>167</v>
      </c>
      <c r="H1339" s="92" t="str">
        <f>_xlfn.XLOOKUP(O1339,匹配表1065!T:T,匹配表1065!W:W)</f>
        <v>苏州市</v>
      </c>
      <c r="I1339" s="89" t="str">
        <f>_xlfn.XLOOKUP(O1339,匹配表1065!T:T,匹配表1065!X:X)</f>
        <v>PME2011</v>
      </c>
      <c r="J1339" s="92" t="s">
        <v>168</v>
      </c>
      <c r="K1339" s="89" cm="1">
        <f ca="1" t="array" ref="K1339:L1339">_xlfn.XLOOKUP(J1339,匹配表1065!Y:Y,匹配表1065!AA:AB)</f>
        <v>19</v>
      </c>
      <c r="L1339" s="89" t="str">
        <v>3个月以上</v>
      </c>
      <c r="M1339" s="92" t="s">
        <v>30</v>
      </c>
      <c r="N1339" s="92">
        <v>1</v>
      </c>
      <c r="O1339" s="93" t="str">
        <f>_xlfn.XLOOKUP(P1339,匹配表1065!U:U,匹配表1065!T:T)</f>
        <v>HO00307823</v>
      </c>
      <c r="P1339" s="89" t="s">
        <v>169</v>
      </c>
      <c r="Q1339" s="92" t="s">
        <v>170</v>
      </c>
      <c r="R1339" s="89" t="str">
        <f>_xlfn.XLOOKUP(Q1339,匹配表1065!L:L,匹配表1065!O:O)</f>
        <v>A</v>
      </c>
      <c r="S1339" s="93" t="str">
        <f>IFERROR(_xlfn.XLOOKUP(Q1339,匹配表1065!AI:AI,匹配表1065!AJ:AJ),"绿标")</f>
        <v>红标</v>
      </c>
      <c r="T1339" s="93" t="str" cm="1">
        <f t="array" ref="T1339:U1339">_xlfn.XLOOKUP(Q1339,匹配表1065!L:L,匹配表1065!M:N)</f>
        <v>头痛</v>
      </c>
      <c r="U1339" s="94" t="str">
        <v>神经内科</v>
      </c>
      <c r="V1339" s="95" t="s">
        <v>70</v>
      </c>
      <c r="W1339" s="93">
        <f>_xlfn.XLOOKUP(M1339,匹配表1065!D:D,匹配表1065!F:F)*N1339</f>
        <v>12</v>
      </c>
    </row>
    <row r="1340" customHeight="1" spans="1:23">
      <c r="A1340" s="89" t="s">
        <v>25</v>
      </c>
      <c r="B1340" s="90">
        <v>46138</v>
      </c>
      <c r="C1340" s="91" t="str">
        <f t="shared" si="40"/>
        <v>4月第4周</v>
      </c>
      <c r="D1340" s="89" t="s">
        <v>630</v>
      </c>
      <c r="E1340" s="89" t="str">
        <f t="shared" si="41"/>
        <v>4月第5周--周7</v>
      </c>
      <c r="F1340" s="92" t="s">
        <v>27</v>
      </c>
      <c r="G1340" s="92" t="s">
        <v>167</v>
      </c>
      <c r="H1340" s="92" t="str">
        <f>_xlfn.XLOOKUP(O1340,匹配表1065!T:T,匹配表1065!W:W)</f>
        <v>南通市</v>
      </c>
      <c r="I1340" s="89" t="str">
        <f>_xlfn.XLOOKUP(O1340,匹配表1065!T:T,匹配表1065!X:X)</f>
        <v>PME2013</v>
      </c>
      <c r="J1340" s="92" t="s">
        <v>180</v>
      </c>
      <c r="K1340" s="89" cm="1">
        <f ca="1" t="array" ref="K1340:L1340">_xlfn.XLOOKUP(J1340,匹配表1065!Y:Y,匹配表1065!AA:AB)</f>
        <v>51</v>
      </c>
      <c r="L1340" s="89" t="str">
        <v>3个月以上</v>
      </c>
      <c r="M1340" s="92" t="s">
        <v>30</v>
      </c>
      <c r="N1340" s="92">
        <v>1</v>
      </c>
      <c r="O1340" s="93" t="str">
        <f>_xlfn.XLOOKUP(P1340,匹配表1065!U:U,匹配表1065!T:T)</f>
        <v>HO00001021</v>
      </c>
      <c r="P1340" s="89" t="s">
        <v>181</v>
      </c>
      <c r="Q1340" s="92" t="s">
        <v>182</v>
      </c>
      <c r="R1340" s="89" t="str">
        <f>_xlfn.XLOOKUP(Q1340,匹配表1065!L:L,匹配表1065!O:O)</f>
        <v>C</v>
      </c>
      <c r="S1340" s="93" t="str">
        <f>IFERROR(_xlfn.XLOOKUP(Q1340,匹配表1065!AI:AI,匹配表1065!AJ:AJ),"绿标")</f>
        <v>红标</v>
      </c>
      <c r="T1340" s="93" t="str" cm="1">
        <f t="array" ref="T1340:U1340">_xlfn.XLOOKUP(Q1340,匹配表1065!L:L,匹配表1065!M:N)</f>
        <v>眩晕</v>
      </c>
      <c r="U1340" s="94" t="str">
        <v>神经内科</v>
      </c>
      <c r="V1340" s="95" t="s">
        <v>70</v>
      </c>
      <c r="W1340" s="93">
        <f>_xlfn.XLOOKUP(M1340,匹配表1065!D:D,匹配表1065!F:F)*N1340</f>
        <v>12</v>
      </c>
    </row>
    <row r="1341" customHeight="1" spans="1:23">
      <c r="A1341" s="89" t="s">
        <v>25</v>
      </c>
      <c r="B1341" s="90">
        <v>46138</v>
      </c>
      <c r="C1341" s="91" t="str">
        <f t="shared" si="40"/>
        <v>4月第4周</v>
      </c>
      <c r="D1341" s="89" t="s">
        <v>630</v>
      </c>
      <c r="E1341" s="89" t="str">
        <f t="shared" si="41"/>
        <v>4月第5周--周7</v>
      </c>
      <c r="F1341" s="92" t="s">
        <v>27</v>
      </c>
      <c r="G1341" s="92" t="s">
        <v>167</v>
      </c>
      <c r="H1341" s="92" t="str">
        <f>_xlfn.XLOOKUP(O1341,匹配表1065!T:T,匹配表1065!W:W)</f>
        <v>苏州市</v>
      </c>
      <c r="I1341" s="89" t="str">
        <f>_xlfn.XLOOKUP(O1341,匹配表1065!T:T,匹配表1065!X:X)</f>
        <v>PME2010</v>
      </c>
      <c r="J1341" s="92" t="s">
        <v>186</v>
      </c>
      <c r="K1341" s="89" cm="1">
        <f ca="1" t="array" ref="K1341:L1341">_xlfn.XLOOKUP(J1341,匹配表1065!Y:Y,匹配表1065!AA:AB)</f>
        <v>6</v>
      </c>
      <c r="L1341" s="89" t="str">
        <v>3个月以上</v>
      </c>
      <c r="M1341" s="92" t="s">
        <v>35</v>
      </c>
      <c r="N1341" s="92">
        <v>1</v>
      </c>
      <c r="O1341" s="93" t="str">
        <f>_xlfn.XLOOKUP(P1341,匹配表1065!U:U,匹配表1065!T:T)</f>
        <v>HO00001051</v>
      </c>
      <c r="P1341" s="89" t="s">
        <v>191</v>
      </c>
      <c r="Q1341" s="92" t="s">
        <v>354</v>
      </c>
      <c r="R1341" s="89" t="str">
        <f>_xlfn.XLOOKUP(Q1341,匹配表1065!L:L,匹配表1065!O:O)</f>
        <v>A</v>
      </c>
      <c r="S1341" s="93" t="str">
        <f>IFERROR(_xlfn.XLOOKUP(Q1341,匹配表1065!AI:AI,匹配表1065!AJ:AJ),"绿标")</f>
        <v>黑标</v>
      </c>
      <c r="T1341" s="93" t="str" cm="1">
        <f t="array" ref="T1341:U1341">_xlfn.XLOOKUP(Q1341,匹配表1065!L:L,匹配表1065!M:N)</f>
        <v>头痛</v>
      </c>
      <c r="U1341" s="94" t="str">
        <v>神经内科</v>
      </c>
      <c r="V1341" s="95" t="s">
        <v>70</v>
      </c>
      <c r="W1341" s="93">
        <f>_xlfn.XLOOKUP(M1341,匹配表1065!D:D,匹配表1065!F:F)*N1341</f>
        <v>4</v>
      </c>
    </row>
    <row r="1342" customHeight="1" spans="1:23">
      <c r="A1342" s="89" t="s">
        <v>25</v>
      </c>
      <c r="B1342" s="90">
        <v>46138</v>
      </c>
      <c r="C1342" s="91" t="str">
        <f t="shared" si="40"/>
        <v>4月第4周</v>
      </c>
      <c r="D1342" s="89" t="s">
        <v>630</v>
      </c>
      <c r="E1342" s="89" t="str">
        <f t="shared" si="41"/>
        <v>4月第5周--周7</v>
      </c>
      <c r="F1342" s="92" t="s">
        <v>27</v>
      </c>
      <c r="G1342" s="92" t="s">
        <v>104</v>
      </c>
      <c r="H1342" s="92" t="str">
        <f>_xlfn.XLOOKUP(O1342,匹配表1065!T:T,匹配表1065!W:W)</f>
        <v>济南市</v>
      </c>
      <c r="I1342" s="89" t="str">
        <f>_xlfn.XLOOKUP(O1342,匹配表1065!T:T,匹配表1065!X:X)</f>
        <v>PME2025</v>
      </c>
      <c r="J1342" s="92" t="s">
        <v>111</v>
      </c>
      <c r="K1342" s="89" cm="1">
        <f ca="1" t="array" ref="K1342:L1342">_xlfn.XLOOKUP(J1342,匹配表1065!Y:Y,匹配表1065!AA:AB)</f>
        <v>30</v>
      </c>
      <c r="L1342" s="89" t="str">
        <v>3个月以上</v>
      </c>
      <c r="M1342" s="92" t="s">
        <v>55</v>
      </c>
      <c r="N1342" s="92">
        <v>1</v>
      </c>
      <c r="O1342" s="93" t="str">
        <f>_xlfn.XLOOKUP(P1342,匹配表1065!U:U,匹配表1065!T:T)</f>
        <v>HO00001400</v>
      </c>
      <c r="P1342" s="89" t="s">
        <v>112</v>
      </c>
      <c r="Q1342" s="92" t="s">
        <v>262</v>
      </c>
      <c r="R1342" s="89" t="str">
        <f>_xlfn.XLOOKUP(Q1342,匹配表1065!L:L,匹配表1065!O:O)</f>
        <v>B</v>
      </c>
      <c r="S1342" s="93" t="str">
        <f>IFERROR(_xlfn.XLOOKUP(Q1342,匹配表1065!AI:AI,匹配表1065!AJ:AJ),"绿标")</f>
        <v>绿标</v>
      </c>
      <c r="T1342" s="93" t="str" cm="1">
        <f t="array" ref="T1342:U1342">_xlfn.XLOOKUP(Q1342,匹配表1065!L:L,匹配表1065!M:N)</f>
        <v>脑血管</v>
      </c>
      <c r="U1342" s="94" t="str">
        <v>神经内科</v>
      </c>
      <c r="V1342" s="95" t="s">
        <v>42</v>
      </c>
      <c r="W1342" s="93">
        <f>_xlfn.XLOOKUP(M1342,匹配表1065!D:D,匹配表1065!F:F)*N1342</f>
        <v>8</v>
      </c>
    </row>
    <row r="1343" customHeight="1" spans="1:23">
      <c r="A1343" s="89" t="s">
        <v>25</v>
      </c>
      <c r="B1343" s="90">
        <v>46138</v>
      </c>
      <c r="C1343" s="91" t="str">
        <f t="shared" si="40"/>
        <v>4月第4周</v>
      </c>
      <c r="D1343" s="89" t="s">
        <v>630</v>
      </c>
      <c r="E1343" s="89" t="str">
        <f t="shared" si="41"/>
        <v>4月第5周--周7</v>
      </c>
      <c r="F1343" s="92" t="s">
        <v>27</v>
      </c>
      <c r="G1343" s="92" t="s">
        <v>104</v>
      </c>
      <c r="H1343" s="92" t="str">
        <f>_xlfn.XLOOKUP(O1343,匹配表1065!T:T,匹配表1065!W:W)</f>
        <v>济南市</v>
      </c>
      <c r="I1343" s="89" t="str">
        <f>_xlfn.XLOOKUP(O1343,匹配表1065!T:T,匹配表1065!X:X)</f>
        <v>PME2024</v>
      </c>
      <c r="J1343" s="92" t="s">
        <v>125</v>
      </c>
      <c r="K1343" s="89" cm="1">
        <f ca="1" t="array" ref="K1343:L1343">_xlfn.XLOOKUP(J1343,匹配表1065!Y:Y,匹配表1065!AA:AB)</f>
        <v>9</v>
      </c>
      <c r="L1343" s="89" t="str">
        <v>3个月以上</v>
      </c>
      <c r="M1343" s="92" t="s">
        <v>35</v>
      </c>
      <c r="N1343" s="92">
        <v>1</v>
      </c>
      <c r="O1343" s="93" t="str">
        <f>_xlfn.XLOOKUP(P1343,匹配表1065!U:U,匹配表1065!T:T)</f>
        <v>HO00001404</v>
      </c>
      <c r="P1343" s="89" t="s">
        <v>126</v>
      </c>
      <c r="Q1343" s="92" t="s">
        <v>235</v>
      </c>
      <c r="R1343" s="89" t="str">
        <f>_xlfn.XLOOKUP(Q1343,匹配表1065!L:L,匹配表1065!O:O)</f>
        <v>B</v>
      </c>
      <c r="S1343" s="93" t="str">
        <f>IFERROR(_xlfn.XLOOKUP(Q1343,匹配表1065!AI:AI,匹配表1065!AJ:AJ),"绿标")</f>
        <v>绿标</v>
      </c>
      <c r="T1343" s="93" t="str" cm="1">
        <f t="array" ref="T1343:U1343">_xlfn.XLOOKUP(Q1343,匹配表1065!L:L,匹配表1065!M:N)</f>
        <v>脑血管</v>
      </c>
      <c r="U1343" s="94" t="str">
        <v>神经内科</v>
      </c>
      <c r="V1343" s="95" t="s">
        <v>58</v>
      </c>
      <c r="W1343" s="93">
        <f>_xlfn.XLOOKUP(M1343,匹配表1065!D:D,匹配表1065!F:F)*N1343</f>
        <v>4</v>
      </c>
    </row>
    <row r="1344" customHeight="1" spans="1:23">
      <c r="A1344" s="89" t="s">
        <v>25</v>
      </c>
      <c r="B1344" s="90">
        <v>46138</v>
      </c>
      <c r="C1344" s="91" t="str">
        <f t="shared" si="40"/>
        <v>4月第4周</v>
      </c>
      <c r="D1344" s="89" t="s">
        <v>630</v>
      </c>
      <c r="E1344" s="89" t="str">
        <f t="shared" si="41"/>
        <v>4月第5周--周7</v>
      </c>
      <c r="F1344" s="92" t="s">
        <v>27</v>
      </c>
      <c r="G1344" s="92" t="s">
        <v>104</v>
      </c>
      <c r="H1344" s="92" t="str">
        <f>_xlfn.XLOOKUP(O1344,匹配表1065!T:T,匹配表1065!W:W)</f>
        <v>济南市</v>
      </c>
      <c r="I1344" s="89" t="str">
        <f>_xlfn.XLOOKUP(O1344,匹配表1065!T:T,匹配表1065!X:X)</f>
        <v>PME2025</v>
      </c>
      <c r="J1344" s="92" t="s">
        <v>128</v>
      </c>
      <c r="K1344" s="89" cm="1">
        <f ca="1" t="array" ref="K1344:L1344">_xlfn.XLOOKUP(J1344,匹配表1065!Y:Y,匹配表1065!AA:AB)</f>
        <v>13</v>
      </c>
      <c r="L1344" s="89" t="str">
        <v>3个月以上</v>
      </c>
      <c r="M1344" s="92" t="s">
        <v>35</v>
      </c>
      <c r="N1344" s="92">
        <v>1</v>
      </c>
      <c r="O1344" s="93" t="str">
        <f>_xlfn.XLOOKUP(P1344,匹配表1065!U:U,匹配表1065!T:T)</f>
        <v>HO00001400</v>
      </c>
      <c r="P1344" s="89" t="s">
        <v>112</v>
      </c>
      <c r="Q1344" s="92" t="s">
        <v>242</v>
      </c>
      <c r="R1344" s="89" t="str">
        <f>_xlfn.XLOOKUP(Q1344,匹配表1065!L:L,匹配表1065!O:O)</f>
        <v>B</v>
      </c>
      <c r="S1344" s="93" t="str">
        <f>IFERROR(_xlfn.XLOOKUP(Q1344,匹配表1065!AI:AI,匹配表1065!AJ:AJ),"绿标")</f>
        <v>绿标</v>
      </c>
      <c r="T1344" s="93" t="str" cm="1">
        <f t="array" ref="T1344:U1344">_xlfn.XLOOKUP(Q1344,匹配表1065!L:L,匹配表1065!M:N)</f>
        <v>癫痫</v>
      </c>
      <c r="U1344" s="94" t="str">
        <v>神经内科</v>
      </c>
      <c r="V1344" s="95" t="s">
        <v>58</v>
      </c>
      <c r="W1344" s="93">
        <f>_xlfn.XLOOKUP(M1344,匹配表1065!D:D,匹配表1065!F:F)*N1344</f>
        <v>4</v>
      </c>
    </row>
    <row r="1345" customHeight="1" spans="1:23">
      <c r="A1345" s="89" t="s">
        <v>25</v>
      </c>
      <c r="B1345" s="90">
        <v>46138</v>
      </c>
      <c r="C1345" s="91" t="str">
        <f t="shared" si="40"/>
        <v>4月第4周</v>
      </c>
      <c r="D1345" s="89" t="s">
        <v>630</v>
      </c>
      <c r="E1345" s="89" t="str">
        <f t="shared" si="41"/>
        <v>4月第5周--周7</v>
      </c>
      <c r="F1345" s="92" t="s">
        <v>27</v>
      </c>
      <c r="G1345" s="92" t="s">
        <v>104</v>
      </c>
      <c r="H1345" s="92" t="str">
        <f>_xlfn.XLOOKUP(O1345,匹配表1065!T:T,匹配表1065!W:W)</f>
        <v>东营市</v>
      </c>
      <c r="I1345" s="89" t="str">
        <f>_xlfn.XLOOKUP(O1345,匹配表1065!T:T,匹配表1065!X:X)</f>
        <v>PME2028</v>
      </c>
      <c r="J1345" s="92" t="s">
        <v>121</v>
      </c>
      <c r="K1345" s="89" cm="1">
        <f ca="1" t="array" ref="K1345:L1345">_xlfn.XLOOKUP(J1345,匹配表1065!Y:Y,匹配表1065!AA:AB)</f>
        <v>26</v>
      </c>
      <c r="L1345" s="89" t="str">
        <v>3个月以上</v>
      </c>
      <c r="M1345" s="92" t="s">
        <v>35</v>
      </c>
      <c r="N1345" s="92">
        <v>1</v>
      </c>
      <c r="O1345" s="93" t="str">
        <f>_xlfn.XLOOKUP(P1345,匹配表1065!U:U,匹配表1065!T:T)</f>
        <v>HO00001421</v>
      </c>
      <c r="P1345" s="89" t="s">
        <v>122</v>
      </c>
      <c r="Q1345" s="92" t="s">
        <v>328</v>
      </c>
      <c r="R1345" s="89" t="str">
        <f>_xlfn.XLOOKUP(Q1345,匹配表1065!L:L,匹配表1065!O:O)</f>
        <v>B</v>
      </c>
      <c r="S1345" s="93" t="str">
        <f>IFERROR(_xlfn.XLOOKUP(Q1345,匹配表1065!AI:AI,匹配表1065!AJ:AJ),"绿标")</f>
        <v>绿标</v>
      </c>
      <c r="T1345" s="93" t="str" cm="1">
        <f t="array" ref="T1345:U1345">_xlfn.XLOOKUP(Q1345,匹配表1065!L:L,匹配表1065!M:N)</f>
        <v>抑郁焦虑</v>
      </c>
      <c r="U1345" s="94" t="str">
        <v>神经内科</v>
      </c>
      <c r="V1345" s="95" t="s">
        <v>33</v>
      </c>
      <c r="W1345" s="93">
        <f>_xlfn.XLOOKUP(M1345,匹配表1065!D:D,匹配表1065!F:F)*N1345</f>
        <v>4</v>
      </c>
    </row>
    <row r="1346" customHeight="1" spans="1:23">
      <c r="A1346" s="89" t="s">
        <v>25</v>
      </c>
      <c r="B1346" s="90">
        <v>46138</v>
      </c>
      <c r="C1346" s="91" t="str">
        <f t="shared" ref="C1346:C1409" si="42">MONTH(B1346)&amp;TEXT(WEEKNUM(B1346,2)-WEEKNUM(B1346+1-DAY(B1346),2)+1,"月第0周")</f>
        <v>4月第4周</v>
      </c>
      <c r="D1346" s="89" t="s">
        <v>630</v>
      </c>
      <c r="E1346" s="89" t="str">
        <f t="shared" ref="E1346:E1409" si="43">D1346&amp;"--"&amp;"周"&amp;WEEKDAY(B1346,2)</f>
        <v>4月第5周--周7</v>
      </c>
      <c r="F1346" s="92" t="s">
        <v>27</v>
      </c>
      <c r="G1346" s="92" t="s">
        <v>104</v>
      </c>
      <c r="H1346" s="92" t="str">
        <f>_xlfn.XLOOKUP(O1346,匹配表1065!T:T,匹配表1065!W:W)</f>
        <v>聊城市</v>
      </c>
      <c r="I1346" s="89" t="str">
        <f>_xlfn.XLOOKUP(O1346,匹配表1065!T:T,匹配表1065!X:X)</f>
        <v>PME2046</v>
      </c>
      <c r="J1346" s="92" t="s">
        <v>108</v>
      </c>
      <c r="K1346" s="89" cm="1">
        <f ca="1" t="array" ref="K1346:L1346">_xlfn.XLOOKUP(J1346,匹配表1065!Y:Y,匹配表1065!AA:AB)</f>
        <v>8</v>
      </c>
      <c r="L1346" s="89" t="str">
        <v>3个月以上</v>
      </c>
      <c r="M1346" s="92" t="s">
        <v>35</v>
      </c>
      <c r="N1346" s="92">
        <v>1</v>
      </c>
      <c r="O1346" s="93" t="str">
        <f>_xlfn.XLOOKUP(P1346,匹配表1065!U:U,匹配表1065!T:T)</f>
        <v>HO00001415</v>
      </c>
      <c r="P1346" s="89" t="s">
        <v>109</v>
      </c>
      <c r="Q1346" s="92" t="s">
        <v>318</v>
      </c>
      <c r="R1346" s="89" t="str">
        <f>_xlfn.XLOOKUP(Q1346,匹配表1065!L:L,匹配表1065!O:O)</f>
        <v>C</v>
      </c>
      <c r="S1346" s="93" t="str">
        <f>IFERROR(_xlfn.XLOOKUP(Q1346,匹配表1065!AI:AI,匹配表1065!AJ:AJ),"绿标")</f>
        <v>黑标</v>
      </c>
      <c r="T1346" s="93" t="str" cm="1">
        <f t="array" ref="T1346:U1346">_xlfn.XLOOKUP(Q1346,匹配表1065!L:L,匹配表1065!M:N)</f>
        <v>眩晕</v>
      </c>
      <c r="U1346" s="94" t="str">
        <v>耳鼻喉科</v>
      </c>
      <c r="V1346" s="95" t="s">
        <v>33</v>
      </c>
      <c r="W1346" s="93">
        <f>_xlfn.XLOOKUP(M1346,匹配表1065!D:D,匹配表1065!F:F)*N1346</f>
        <v>4</v>
      </c>
    </row>
    <row r="1347" customHeight="1" spans="1:23">
      <c r="A1347" s="89" t="s">
        <v>25</v>
      </c>
      <c r="B1347" s="90">
        <v>46138</v>
      </c>
      <c r="C1347" s="91" t="str">
        <f t="shared" si="42"/>
        <v>4月第4周</v>
      </c>
      <c r="D1347" s="89" t="s">
        <v>630</v>
      </c>
      <c r="E1347" s="89" t="str">
        <f t="shared" si="43"/>
        <v>4月第5周--周7</v>
      </c>
      <c r="F1347" s="92" t="s">
        <v>27</v>
      </c>
      <c r="G1347" s="92" t="s">
        <v>104</v>
      </c>
      <c r="H1347" s="92" t="str">
        <f>_xlfn.XLOOKUP(O1347,匹配表1065!T:T,匹配表1065!W:W)</f>
        <v>济南市</v>
      </c>
      <c r="I1347" s="89" t="str">
        <f>_xlfn.XLOOKUP(O1347,匹配表1065!T:T,匹配表1065!X:X)</f>
        <v>PME2026</v>
      </c>
      <c r="J1347" s="92" t="s">
        <v>116</v>
      </c>
      <c r="K1347" s="89" cm="1">
        <f ca="1" t="array" ref="K1347:L1347">_xlfn.XLOOKUP(J1347,匹配表1065!Y:Y,匹配表1065!AA:AB)</f>
        <v>13</v>
      </c>
      <c r="L1347" s="89" t="str">
        <v>3个月以上</v>
      </c>
      <c r="M1347" s="92" t="s">
        <v>35</v>
      </c>
      <c r="N1347" s="92">
        <v>1</v>
      </c>
      <c r="O1347" s="93" t="str">
        <f>_xlfn.XLOOKUP(P1347,匹配表1065!U:U,匹配表1065!T:T)</f>
        <v>HO00001409</v>
      </c>
      <c r="P1347" s="89" t="s">
        <v>117</v>
      </c>
      <c r="Q1347" s="92" t="s">
        <v>312</v>
      </c>
      <c r="R1347" s="89" t="str">
        <f>_xlfn.XLOOKUP(Q1347,匹配表1065!L:L,匹配表1065!O:O)</f>
        <v>A</v>
      </c>
      <c r="S1347" s="93" t="str">
        <f>IFERROR(_xlfn.XLOOKUP(Q1347,匹配表1065!AI:AI,匹配表1065!AJ:AJ),"绿标")</f>
        <v>绿标</v>
      </c>
      <c r="T1347" s="93" t="str" cm="1">
        <f t="array" ref="T1347:U1347">_xlfn.XLOOKUP(Q1347,匹配表1065!L:L,匹配表1065!M:N)</f>
        <v>头痛</v>
      </c>
      <c r="U1347" s="94" t="str">
        <v>神经内科</v>
      </c>
      <c r="V1347" s="95" t="s">
        <v>33</v>
      </c>
      <c r="W1347" s="93">
        <f>_xlfn.XLOOKUP(M1347,匹配表1065!D:D,匹配表1065!F:F)*N1347</f>
        <v>4</v>
      </c>
    </row>
    <row r="1348" customHeight="1" spans="1:23">
      <c r="A1348" s="89" t="s">
        <v>25</v>
      </c>
      <c r="B1348" s="90">
        <v>46138</v>
      </c>
      <c r="C1348" s="91" t="str">
        <f t="shared" si="42"/>
        <v>4月第4周</v>
      </c>
      <c r="D1348" s="89" t="s">
        <v>630</v>
      </c>
      <c r="E1348" s="89" t="str">
        <f t="shared" si="43"/>
        <v>4月第5周--周7</v>
      </c>
      <c r="F1348" s="92" t="s">
        <v>27</v>
      </c>
      <c r="G1348" s="92" t="s">
        <v>104</v>
      </c>
      <c r="H1348" s="92" t="str">
        <f>_xlfn.XLOOKUP(O1348,匹配表1065!T:T,匹配表1065!W:W)</f>
        <v>济南市</v>
      </c>
      <c r="I1348" s="89" t="str">
        <f>_xlfn.XLOOKUP(O1348,匹配表1065!T:T,匹配表1065!X:X)</f>
        <v>PME2044</v>
      </c>
      <c r="J1348" s="92" t="s">
        <v>105</v>
      </c>
      <c r="K1348" s="89" cm="1">
        <f ca="1" t="array" ref="K1348:L1348">_xlfn.XLOOKUP(J1348,匹配表1065!Y:Y,匹配表1065!AA:AB)</f>
        <v>8</v>
      </c>
      <c r="L1348" s="89" t="str">
        <v>3个月以上</v>
      </c>
      <c r="M1348" s="92" t="s">
        <v>30</v>
      </c>
      <c r="N1348" s="92">
        <v>1</v>
      </c>
      <c r="O1348" s="93" t="str">
        <f>_xlfn.XLOOKUP(P1348,匹配表1065!U:U,匹配表1065!T:T)</f>
        <v>HO00371069</v>
      </c>
      <c r="P1348" s="89" t="s">
        <v>315</v>
      </c>
      <c r="Q1348" s="92" t="s">
        <v>316</v>
      </c>
      <c r="R1348" s="89" t="str">
        <f>_xlfn.XLOOKUP(Q1348,匹配表1065!L:L,匹配表1065!O:O)</f>
        <v>B</v>
      </c>
      <c r="S1348" s="93" t="str">
        <f>IFERROR(_xlfn.XLOOKUP(Q1348,匹配表1065!AI:AI,匹配表1065!AJ:AJ),"绿标")</f>
        <v>绿标</v>
      </c>
      <c r="T1348" s="93" t="str" cm="1">
        <f t="array" ref="T1348:U1348">_xlfn.XLOOKUP(Q1348,匹配表1065!L:L,匹配表1065!M:N)</f>
        <v>脑血管</v>
      </c>
      <c r="U1348" s="94" t="str">
        <v>神经内科</v>
      </c>
      <c r="V1348" s="95" t="s">
        <v>58</v>
      </c>
      <c r="W1348" s="93">
        <f>_xlfn.XLOOKUP(M1348,匹配表1065!D:D,匹配表1065!F:F)*N1348</f>
        <v>12</v>
      </c>
    </row>
    <row r="1349" customHeight="1" spans="1:23">
      <c r="A1349" s="89" t="s">
        <v>25</v>
      </c>
      <c r="B1349" s="90">
        <v>46139</v>
      </c>
      <c r="C1349" s="91" t="str">
        <f t="shared" si="42"/>
        <v>4月第5周</v>
      </c>
      <c r="D1349" s="89" t="s">
        <v>630</v>
      </c>
      <c r="E1349" s="89" t="str">
        <f t="shared" si="43"/>
        <v>4月第5周--周1</v>
      </c>
      <c r="F1349" s="92" t="s">
        <v>27</v>
      </c>
      <c r="G1349" s="92" t="s">
        <v>104</v>
      </c>
      <c r="H1349" s="92" t="str">
        <f>_xlfn.XLOOKUP(O1349,匹配表1065!T:T,匹配表1065!W:W)</f>
        <v>济南市</v>
      </c>
      <c r="I1349" s="89" t="str">
        <f>_xlfn.XLOOKUP(O1349,匹配表1065!T:T,匹配表1065!X:X)</f>
        <v>PME2026</v>
      </c>
      <c r="J1349" s="92" t="s">
        <v>116</v>
      </c>
      <c r="K1349" s="89" cm="1">
        <f ca="1" t="array" ref="K1349:L1349">_xlfn.XLOOKUP(J1349,匹配表1065!Y:Y,匹配表1065!AA:AB)</f>
        <v>13</v>
      </c>
      <c r="L1349" s="89" t="str">
        <v>3个月以上</v>
      </c>
      <c r="M1349" s="92" t="s">
        <v>30</v>
      </c>
      <c r="N1349" s="92">
        <v>1</v>
      </c>
      <c r="O1349" s="93" t="str">
        <f>_xlfn.XLOOKUP(P1349,匹配表1065!U:U,匹配表1065!T:T)</f>
        <v>HO00001409</v>
      </c>
      <c r="P1349" s="89" t="s">
        <v>117</v>
      </c>
      <c r="Q1349" s="92" t="s">
        <v>240</v>
      </c>
      <c r="R1349" s="89" t="str">
        <f>_xlfn.XLOOKUP(Q1349,匹配表1065!L:L,匹配表1065!O:O)</f>
        <v>B</v>
      </c>
      <c r="S1349" s="93" t="str">
        <f>IFERROR(_xlfn.XLOOKUP(Q1349,匹配表1065!AI:AI,匹配表1065!AJ:AJ),"绿标")</f>
        <v>红标</v>
      </c>
      <c r="T1349" s="93" t="str" cm="1">
        <f t="array" ref="T1349:U1349">_xlfn.XLOOKUP(Q1349,匹配表1065!L:L,匹配表1065!M:N)</f>
        <v>脑血管</v>
      </c>
      <c r="U1349" s="94" t="str">
        <v>神经内科</v>
      </c>
      <c r="V1349" s="95" t="s">
        <v>67</v>
      </c>
      <c r="W1349" s="93">
        <f>_xlfn.XLOOKUP(M1349,匹配表1065!D:D,匹配表1065!F:F)*N1349</f>
        <v>12</v>
      </c>
    </row>
    <row r="1350" customHeight="1" spans="1:23">
      <c r="A1350" s="89" t="s">
        <v>25</v>
      </c>
      <c r="B1350" s="90">
        <v>46139</v>
      </c>
      <c r="C1350" s="91" t="str">
        <f t="shared" si="42"/>
        <v>4月第5周</v>
      </c>
      <c r="D1350" s="89" t="s">
        <v>630</v>
      </c>
      <c r="E1350" s="89" t="str">
        <f t="shared" si="43"/>
        <v>4月第5周--周1</v>
      </c>
      <c r="F1350" s="92" t="s">
        <v>27</v>
      </c>
      <c r="G1350" s="92" t="s">
        <v>104</v>
      </c>
      <c r="H1350" s="92" t="str">
        <f>_xlfn.XLOOKUP(O1350,匹配表1065!T:T,匹配表1065!W:W)</f>
        <v>济南市</v>
      </c>
      <c r="I1350" s="89" t="str">
        <f>_xlfn.XLOOKUP(O1350,匹配表1065!T:T,匹配表1065!X:X)</f>
        <v>PME2044</v>
      </c>
      <c r="J1350" s="92" t="s">
        <v>105</v>
      </c>
      <c r="K1350" s="89" cm="1">
        <f ca="1" t="array" ref="K1350:L1350">_xlfn.XLOOKUP(J1350,匹配表1065!Y:Y,匹配表1065!AA:AB)</f>
        <v>8</v>
      </c>
      <c r="L1350" s="89" t="str">
        <v>3个月以上</v>
      </c>
      <c r="M1350" s="92" t="s">
        <v>30</v>
      </c>
      <c r="N1350" s="92">
        <v>1</v>
      </c>
      <c r="O1350" s="93" t="str">
        <f>_xlfn.XLOOKUP(P1350,匹配表1065!U:U,匹配表1065!T:T)</f>
        <v>HO00371069</v>
      </c>
      <c r="P1350" s="89" t="s">
        <v>315</v>
      </c>
      <c r="Q1350" s="92" t="s">
        <v>461</v>
      </c>
      <c r="R1350" s="89" t="str">
        <f>_xlfn.XLOOKUP(Q1350,匹配表1065!L:L,匹配表1065!O:O)</f>
        <v>B</v>
      </c>
      <c r="S1350" s="93" t="str">
        <f>IFERROR(_xlfn.XLOOKUP(Q1350,匹配表1065!AI:AI,匹配表1065!AJ:AJ),"绿标")</f>
        <v>绿标</v>
      </c>
      <c r="T1350" s="93" t="str" cm="1">
        <f t="array" ref="T1350:U1350">_xlfn.XLOOKUP(Q1350,匹配表1065!L:L,匹配表1065!M:N)</f>
        <v>脑血管</v>
      </c>
      <c r="U1350" s="94" t="str">
        <v>神经内科</v>
      </c>
      <c r="V1350" s="95" t="s">
        <v>42</v>
      </c>
      <c r="W1350" s="93">
        <f>_xlfn.XLOOKUP(M1350,匹配表1065!D:D,匹配表1065!F:F)*N1350</f>
        <v>12</v>
      </c>
    </row>
    <row r="1351" customHeight="1" spans="1:23">
      <c r="A1351" s="89" t="s">
        <v>25</v>
      </c>
      <c r="B1351" s="90">
        <v>46139</v>
      </c>
      <c r="C1351" s="91" t="str">
        <f t="shared" si="42"/>
        <v>4月第5周</v>
      </c>
      <c r="D1351" s="89" t="s">
        <v>630</v>
      </c>
      <c r="E1351" s="89" t="str">
        <f t="shared" si="43"/>
        <v>4月第5周--周1</v>
      </c>
      <c r="F1351" s="92" t="s">
        <v>27</v>
      </c>
      <c r="G1351" s="92" t="s">
        <v>104</v>
      </c>
      <c r="H1351" s="92" t="str">
        <f>_xlfn.XLOOKUP(O1351,匹配表1065!T:T,匹配表1065!W:W)</f>
        <v>济南市</v>
      </c>
      <c r="I1351" s="89" t="str">
        <f>_xlfn.XLOOKUP(O1351,匹配表1065!T:T,匹配表1065!X:X)</f>
        <v>PME2025</v>
      </c>
      <c r="J1351" s="92" t="s">
        <v>111</v>
      </c>
      <c r="K1351" s="89" cm="1">
        <f ca="1" t="array" ref="K1351:L1351">_xlfn.XLOOKUP(J1351,匹配表1065!Y:Y,匹配表1065!AA:AB)</f>
        <v>30</v>
      </c>
      <c r="L1351" s="89" t="str">
        <v>3个月以上</v>
      </c>
      <c r="M1351" s="92" t="s">
        <v>35</v>
      </c>
      <c r="N1351" s="92">
        <v>1</v>
      </c>
      <c r="O1351" s="93" t="str">
        <f>_xlfn.XLOOKUP(P1351,匹配表1065!U:U,匹配表1065!T:T)</f>
        <v>HO00001400</v>
      </c>
      <c r="P1351" s="89" t="s">
        <v>112</v>
      </c>
      <c r="Q1351" s="92" t="s">
        <v>597</v>
      </c>
      <c r="R1351" s="89" t="str">
        <f>_xlfn.XLOOKUP(Q1351,匹配表1065!L:L,匹配表1065!O:O)</f>
        <v>B</v>
      </c>
      <c r="S1351" s="93" t="str">
        <f>IFERROR(_xlfn.XLOOKUP(Q1351,匹配表1065!AI:AI,匹配表1065!AJ:AJ),"绿标")</f>
        <v>绿标</v>
      </c>
      <c r="T1351" s="93" t="str" cm="1">
        <f t="array" ref="T1351:U1351">_xlfn.XLOOKUP(Q1351,匹配表1065!L:L,匹配表1065!M:N)</f>
        <v>脑血管</v>
      </c>
      <c r="U1351" s="94" t="str">
        <v>神经内科</v>
      </c>
      <c r="V1351" s="95" t="s">
        <v>58</v>
      </c>
      <c r="W1351" s="93">
        <f>_xlfn.XLOOKUP(M1351,匹配表1065!D:D,匹配表1065!F:F)*N1351</f>
        <v>4</v>
      </c>
    </row>
    <row r="1352" customHeight="1" spans="1:23">
      <c r="A1352" s="89" t="s">
        <v>25</v>
      </c>
      <c r="B1352" s="90">
        <v>46139</v>
      </c>
      <c r="C1352" s="91" t="str">
        <f t="shared" si="42"/>
        <v>4月第5周</v>
      </c>
      <c r="D1352" s="89" t="s">
        <v>630</v>
      </c>
      <c r="E1352" s="89" t="str">
        <f t="shared" si="43"/>
        <v>4月第5周--周1</v>
      </c>
      <c r="F1352" s="92" t="s">
        <v>27</v>
      </c>
      <c r="G1352" s="92" t="s">
        <v>104</v>
      </c>
      <c r="H1352" s="92" t="str">
        <f>_xlfn.XLOOKUP(O1352,匹配表1065!T:T,匹配表1065!W:W)</f>
        <v>济南市</v>
      </c>
      <c r="I1352" s="89" t="str">
        <f>_xlfn.XLOOKUP(O1352,匹配表1065!T:T,匹配表1065!X:X)</f>
        <v>PME2025</v>
      </c>
      <c r="J1352" s="92" t="s">
        <v>111</v>
      </c>
      <c r="K1352" s="89" cm="1">
        <f ca="1" t="array" ref="K1352:L1352">_xlfn.XLOOKUP(J1352,匹配表1065!Y:Y,匹配表1065!AA:AB)</f>
        <v>30</v>
      </c>
      <c r="L1352" s="89" t="str">
        <v>3个月以上</v>
      </c>
      <c r="M1352" s="92" t="s">
        <v>30</v>
      </c>
      <c r="N1352" s="92">
        <v>1</v>
      </c>
      <c r="O1352" s="93" t="str">
        <f>_xlfn.XLOOKUP(P1352,匹配表1065!U:U,匹配表1065!T:T)</f>
        <v>HO00001400</v>
      </c>
      <c r="P1352" s="89" t="s">
        <v>112</v>
      </c>
      <c r="Q1352" s="92" t="s">
        <v>113</v>
      </c>
      <c r="R1352" s="89" t="str">
        <f>_xlfn.XLOOKUP(Q1352,匹配表1065!L:L,匹配表1065!O:O)</f>
        <v>B</v>
      </c>
      <c r="S1352" s="93" t="str">
        <f>IFERROR(_xlfn.XLOOKUP(Q1352,匹配表1065!AI:AI,匹配表1065!AJ:AJ),"绿标")</f>
        <v>红标</v>
      </c>
      <c r="T1352" s="93" t="str" cm="1">
        <f t="array" ref="T1352:U1352">_xlfn.XLOOKUP(Q1352,匹配表1065!L:L,匹配表1065!M:N)</f>
        <v>抑郁焦虑</v>
      </c>
      <c r="U1352" s="94" t="str">
        <v>神经内科</v>
      </c>
      <c r="V1352" s="95" t="s">
        <v>67</v>
      </c>
      <c r="W1352" s="93">
        <f>_xlfn.XLOOKUP(M1352,匹配表1065!D:D,匹配表1065!F:F)*N1352</f>
        <v>12</v>
      </c>
    </row>
    <row r="1353" customHeight="1" spans="1:23">
      <c r="A1353" s="89" t="s">
        <v>25</v>
      </c>
      <c r="B1353" s="90">
        <v>46139</v>
      </c>
      <c r="C1353" s="91" t="str">
        <f t="shared" si="42"/>
        <v>4月第5周</v>
      </c>
      <c r="D1353" s="89" t="s">
        <v>630</v>
      </c>
      <c r="E1353" s="89" t="str">
        <f t="shared" si="43"/>
        <v>4月第5周--周1</v>
      </c>
      <c r="F1353" s="92" t="s">
        <v>27</v>
      </c>
      <c r="G1353" s="92" t="s">
        <v>104</v>
      </c>
      <c r="H1353" s="92" t="str">
        <f>_xlfn.XLOOKUP(O1353,匹配表1065!T:T,匹配表1065!W:W)</f>
        <v>聊城市</v>
      </c>
      <c r="I1353" s="89" t="str">
        <f>_xlfn.XLOOKUP(O1353,匹配表1065!T:T,匹配表1065!X:X)</f>
        <v>PME2046</v>
      </c>
      <c r="J1353" s="92" t="s">
        <v>108</v>
      </c>
      <c r="K1353" s="89" cm="1">
        <f ca="1" t="array" ref="K1353:L1353">_xlfn.XLOOKUP(J1353,匹配表1065!Y:Y,匹配表1065!AA:AB)</f>
        <v>8</v>
      </c>
      <c r="L1353" s="89" t="str">
        <v>3个月以上</v>
      </c>
      <c r="M1353" s="92" t="s">
        <v>30</v>
      </c>
      <c r="N1353" s="92">
        <v>1</v>
      </c>
      <c r="O1353" s="93" t="str">
        <f>_xlfn.XLOOKUP(P1353,匹配表1065!U:U,匹配表1065!T:T)</f>
        <v>HO00001415</v>
      </c>
      <c r="P1353" s="89" t="s">
        <v>109</v>
      </c>
      <c r="Q1353" s="92" t="s">
        <v>317</v>
      </c>
      <c r="R1353" s="89" t="str">
        <f>_xlfn.XLOOKUP(Q1353,匹配表1065!L:L,匹配表1065!O:O)</f>
        <v>A</v>
      </c>
      <c r="S1353" s="93" t="str">
        <f>IFERROR(_xlfn.XLOOKUP(Q1353,匹配表1065!AI:AI,匹配表1065!AJ:AJ),"绿标")</f>
        <v>绿标</v>
      </c>
      <c r="T1353" s="93" t="str" cm="1">
        <f t="array" ref="T1353:U1353">_xlfn.XLOOKUP(Q1353,匹配表1065!L:L,匹配表1065!M:N)</f>
        <v>头痛</v>
      </c>
      <c r="U1353" s="94" t="str">
        <v>神经内科</v>
      </c>
      <c r="V1353" s="95" t="s">
        <v>67</v>
      </c>
      <c r="W1353" s="93">
        <f>_xlfn.XLOOKUP(M1353,匹配表1065!D:D,匹配表1065!F:F)*N1353</f>
        <v>12</v>
      </c>
    </row>
    <row r="1354" customHeight="1" spans="1:23">
      <c r="A1354" s="89" t="s">
        <v>25</v>
      </c>
      <c r="B1354" s="90">
        <v>46139</v>
      </c>
      <c r="C1354" s="91" t="str">
        <f t="shared" si="42"/>
        <v>4月第5周</v>
      </c>
      <c r="D1354" s="89" t="s">
        <v>630</v>
      </c>
      <c r="E1354" s="89" t="str">
        <f t="shared" si="43"/>
        <v>4月第5周--周1</v>
      </c>
      <c r="F1354" s="92" t="s">
        <v>27</v>
      </c>
      <c r="G1354" s="92" t="s">
        <v>104</v>
      </c>
      <c r="H1354" s="92" t="str">
        <f>_xlfn.XLOOKUP(O1354,匹配表1065!T:T,匹配表1065!W:W)</f>
        <v>聊城市</v>
      </c>
      <c r="I1354" s="89" t="str">
        <f>_xlfn.XLOOKUP(O1354,匹配表1065!T:T,匹配表1065!X:X)</f>
        <v>PME2046</v>
      </c>
      <c r="J1354" s="92" t="s">
        <v>108</v>
      </c>
      <c r="K1354" s="89" cm="1">
        <f ca="1" t="array" ref="K1354:L1354">_xlfn.XLOOKUP(J1354,匹配表1065!Y:Y,匹配表1065!AA:AB)</f>
        <v>8</v>
      </c>
      <c r="L1354" s="89" t="str">
        <v>3个月以上</v>
      </c>
      <c r="M1354" s="92" t="s">
        <v>35</v>
      </c>
      <c r="N1354" s="92">
        <v>1</v>
      </c>
      <c r="O1354" s="93" t="str">
        <f>_xlfn.XLOOKUP(P1354,匹配表1065!U:U,匹配表1065!T:T)</f>
        <v>HO00001415</v>
      </c>
      <c r="P1354" s="89" t="s">
        <v>109</v>
      </c>
      <c r="Q1354" s="92" t="s">
        <v>318</v>
      </c>
      <c r="R1354" s="89" t="str">
        <f>_xlfn.XLOOKUP(Q1354,匹配表1065!L:L,匹配表1065!O:O)</f>
        <v>C</v>
      </c>
      <c r="S1354" s="93" t="str">
        <f>IFERROR(_xlfn.XLOOKUP(Q1354,匹配表1065!AI:AI,匹配表1065!AJ:AJ),"绿标")</f>
        <v>黑标</v>
      </c>
      <c r="T1354" s="93" t="str" cm="1">
        <f t="array" ref="T1354:U1354">_xlfn.XLOOKUP(Q1354,匹配表1065!L:L,匹配表1065!M:N)</f>
        <v>眩晕</v>
      </c>
      <c r="U1354" s="94" t="str">
        <v>耳鼻喉科</v>
      </c>
      <c r="V1354" s="95" t="s">
        <v>33</v>
      </c>
      <c r="W1354" s="93">
        <f>_xlfn.XLOOKUP(M1354,匹配表1065!D:D,匹配表1065!F:F)*N1354</f>
        <v>4</v>
      </c>
    </row>
    <row r="1355" customHeight="1" spans="1:23">
      <c r="A1355" s="89" t="s">
        <v>25</v>
      </c>
      <c r="B1355" s="90">
        <v>46139</v>
      </c>
      <c r="C1355" s="91" t="str">
        <f t="shared" si="42"/>
        <v>4月第5周</v>
      </c>
      <c r="D1355" s="89" t="s">
        <v>630</v>
      </c>
      <c r="E1355" s="89" t="str">
        <f t="shared" si="43"/>
        <v>4月第5周--周1</v>
      </c>
      <c r="F1355" s="92" t="s">
        <v>27</v>
      </c>
      <c r="G1355" s="92" t="s">
        <v>104</v>
      </c>
      <c r="H1355" s="92" t="str">
        <f>_xlfn.XLOOKUP(O1355,匹配表1065!T:T,匹配表1065!W:W)</f>
        <v>济南市</v>
      </c>
      <c r="I1355" s="89" t="str">
        <f>_xlfn.XLOOKUP(O1355,匹配表1065!T:T,匹配表1065!X:X)</f>
        <v>PME2025</v>
      </c>
      <c r="J1355" s="92" t="s">
        <v>111</v>
      </c>
      <c r="K1355" s="89" cm="1">
        <f ca="1" t="array" ref="K1355:L1355">_xlfn.XLOOKUP(J1355,匹配表1065!Y:Y,匹配表1065!AA:AB)</f>
        <v>30</v>
      </c>
      <c r="L1355" s="89" t="str">
        <v>3个月以上</v>
      </c>
      <c r="M1355" s="92" t="s">
        <v>30</v>
      </c>
      <c r="N1355" s="92">
        <v>1</v>
      </c>
      <c r="O1355" s="93" t="str">
        <f>_xlfn.XLOOKUP(P1355,匹配表1065!U:U,匹配表1065!T:T)</f>
        <v>HO00001400</v>
      </c>
      <c r="P1355" s="89" t="s">
        <v>112</v>
      </c>
      <c r="Q1355" s="92" t="s">
        <v>331</v>
      </c>
      <c r="R1355" s="89" t="str">
        <f>_xlfn.XLOOKUP(Q1355,匹配表1065!L:L,匹配表1065!O:O)</f>
        <v>C</v>
      </c>
      <c r="S1355" s="93" t="str">
        <f>IFERROR(_xlfn.XLOOKUP(Q1355,匹配表1065!AI:AI,匹配表1065!AJ:AJ),"绿标")</f>
        <v>红标</v>
      </c>
      <c r="T1355" s="93" t="str" cm="1">
        <f t="array" ref="T1355:U1355">_xlfn.XLOOKUP(Q1355,匹配表1065!L:L,匹配表1065!M:N)</f>
        <v>眩晕</v>
      </c>
      <c r="U1355" s="94" t="str">
        <v>神经内科</v>
      </c>
      <c r="V1355" s="95" t="s">
        <v>67</v>
      </c>
      <c r="W1355" s="93">
        <f>_xlfn.XLOOKUP(M1355,匹配表1065!D:D,匹配表1065!F:F)*N1355</f>
        <v>12</v>
      </c>
    </row>
    <row r="1356" customHeight="1" spans="1:23">
      <c r="A1356" s="89" t="s">
        <v>25</v>
      </c>
      <c r="B1356" s="90">
        <v>46139</v>
      </c>
      <c r="C1356" s="91" t="str">
        <f t="shared" si="42"/>
        <v>4月第5周</v>
      </c>
      <c r="D1356" s="89" t="s">
        <v>630</v>
      </c>
      <c r="E1356" s="89" t="str">
        <f t="shared" si="43"/>
        <v>4月第5周--周1</v>
      </c>
      <c r="F1356" s="92" t="s">
        <v>27</v>
      </c>
      <c r="G1356" s="92" t="s">
        <v>104</v>
      </c>
      <c r="H1356" s="92" t="str">
        <f>_xlfn.XLOOKUP(O1356,匹配表1065!T:T,匹配表1065!W:W)</f>
        <v>济南市</v>
      </c>
      <c r="I1356" s="89" t="str">
        <f>_xlfn.XLOOKUP(O1356,匹配表1065!T:T,匹配表1065!X:X)</f>
        <v>PME2024</v>
      </c>
      <c r="J1356" s="92" t="s">
        <v>125</v>
      </c>
      <c r="K1356" s="89" cm="1">
        <f ca="1" t="array" ref="K1356:L1356">_xlfn.XLOOKUP(J1356,匹配表1065!Y:Y,匹配表1065!AA:AB)</f>
        <v>9</v>
      </c>
      <c r="L1356" s="89" t="str">
        <v>3个月以上</v>
      </c>
      <c r="M1356" s="92" t="s">
        <v>30</v>
      </c>
      <c r="N1356" s="92">
        <v>1</v>
      </c>
      <c r="O1356" s="93" t="str">
        <f>_xlfn.XLOOKUP(P1356,匹配表1065!U:U,匹配表1065!T:T)</f>
        <v>HO00001404</v>
      </c>
      <c r="P1356" s="89" t="s">
        <v>126</v>
      </c>
      <c r="Q1356" s="92" t="s">
        <v>233</v>
      </c>
      <c r="R1356" s="89" t="str">
        <f>_xlfn.XLOOKUP(Q1356,匹配表1065!L:L,匹配表1065!O:O)</f>
        <v>B</v>
      </c>
      <c r="S1356" s="93" t="str">
        <f>IFERROR(_xlfn.XLOOKUP(Q1356,匹配表1065!AI:AI,匹配表1065!AJ:AJ),"绿标")</f>
        <v>红标</v>
      </c>
      <c r="T1356" s="93" t="str" cm="1">
        <f t="array" ref="T1356:U1356">_xlfn.XLOOKUP(Q1356,匹配表1065!L:L,匹配表1065!M:N)</f>
        <v>脑血管</v>
      </c>
      <c r="U1356" s="94" t="str">
        <v>神经内科</v>
      </c>
      <c r="V1356" s="95" t="s">
        <v>58</v>
      </c>
      <c r="W1356" s="93">
        <f>_xlfn.XLOOKUP(M1356,匹配表1065!D:D,匹配表1065!F:F)*N1356</f>
        <v>12</v>
      </c>
    </row>
    <row r="1357" customHeight="1" spans="1:23">
      <c r="A1357" s="89" t="s">
        <v>25</v>
      </c>
      <c r="B1357" s="90">
        <v>46139</v>
      </c>
      <c r="C1357" s="91" t="str">
        <f t="shared" si="42"/>
        <v>4月第5周</v>
      </c>
      <c r="D1357" s="89" t="s">
        <v>630</v>
      </c>
      <c r="E1357" s="89" t="str">
        <f t="shared" si="43"/>
        <v>4月第5周--周1</v>
      </c>
      <c r="F1357" s="92" t="s">
        <v>27</v>
      </c>
      <c r="G1357" s="92" t="s">
        <v>104</v>
      </c>
      <c r="H1357" s="92" t="str">
        <f>_xlfn.XLOOKUP(O1357,匹配表1065!T:T,匹配表1065!W:W)</f>
        <v>济南市</v>
      </c>
      <c r="I1357" s="89" t="str">
        <f>_xlfn.XLOOKUP(O1357,匹配表1065!T:T,匹配表1065!X:X)</f>
        <v>PME2025</v>
      </c>
      <c r="J1357" s="92" t="s">
        <v>128</v>
      </c>
      <c r="K1357" s="89" cm="1">
        <f ca="1" t="array" ref="K1357:L1357">_xlfn.XLOOKUP(J1357,匹配表1065!Y:Y,匹配表1065!AA:AB)</f>
        <v>13</v>
      </c>
      <c r="L1357" s="89" t="str">
        <v>3个月以上</v>
      </c>
      <c r="M1357" s="92" t="s">
        <v>35</v>
      </c>
      <c r="N1357" s="92">
        <v>1</v>
      </c>
      <c r="O1357" s="93" t="str">
        <f>_xlfn.XLOOKUP(P1357,匹配表1065!U:U,匹配表1065!T:T)</f>
        <v>HO00001400</v>
      </c>
      <c r="P1357" s="89" t="s">
        <v>112</v>
      </c>
      <c r="Q1357" s="92" t="s">
        <v>131</v>
      </c>
      <c r="R1357" s="89" t="str">
        <f>_xlfn.XLOOKUP(Q1357,匹配表1065!L:L,匹配表1065!O:O)</f>
        <v>B</v>
      </c>
      <c r="S1357" s="93" t="str">
        <f>IFERROR(_xlfn.XLOOKUP(Q1357,匹配表1065!AI:AI,匹配表1065!AJ:AJ),"绿标")</f>
        <v>红标</v>
      </c>
      <c r="T1357" s="93" t="str" cm="1">
        <f t="array" ref="T1357:U1357">_xlfn.XLOOKUP(Q1357,匹配表1065!L:L,匹配表1065!M:N)</f>
        <v>脑血管</v>
      </c>
      <c r="U1357" s="94" t="str">
        <v>神经内科</v>
      </c>
      <c r="V1357" s="95" t="s">
        <v>58</v>
      </c>
      <c r="W1357" s="93">
        <f>_xlfn.XLOOKUP(M1357,匹配表1065!D:D,匹配表1065!F:F)*N1357</f>
        <v>4</v>
      </c>
    </row>
    <row r="1358" customHeight="1" spans="1:23">
      <c r="A1358" s="89" t="s">
        <v>25</v>
      </c>
      <c r="B1358" s="90">
        <v>46139</v>
      </c>
      <c r="C1358" s="91" t="str">
        <f t="shared" si="42"/>
        <v>4月第5周</v>
      </c>
      <c r="D1358" s="89" t="s">
        <v>630</v>
      </c>
      <c r="E1358" s="89" t="str">
        <f t="shared" si="43"/>
        <v>4月第5周--周1</v>
      </c>
      <c r="F1358" s="92" t="s">
        <v>27</v>
      </c>
      <c r="G1358" s="92" t="s">
        <v>104</v>
      </c>
      <c r="H1358" s="92" t="str">
        <f>_xlfn.XLOOKUP(O1358,匹配表1065!T:T,匹配表1065!W:W)</f>
        <v>济南市</v>
      </c>
      <c r="I1358" s="89" t="str">
        <f>_xlfn.XLOOKUP(O1358,匹配表1065!T:T,匹配表1065!X:X)</f>
        <v>PME2025</v>
      </c>
      <c r="J1358" s="92" t="s">
        <v>128</v>
      </c>
      <c r="K1358" s="89" cm="1">
        <f ca="1" t="array" ref="K1358:L1358">_xlfn.XLOOKUP(J1358,匹配表1065!Y:Y,匹配表1065!AA:AB)</f>
        <v>13</v>
      </c>
      <c r="L1358" s="89" t="str">
        <v>3个月以上</v>
      </c>
      <c r="M1358" s="92" t="s">
        <v>35</v>
      </c>
      <c r="N1358" s="92">
        <v>1</v>
      </c>
      <c r="O1358" s="93" t="str">
        <f>_xlfn.XLOOKUP(P1358,匹配表1065!U:U,匹配表1065!T:T)</f>
        <v>HO00001400</v>
      </c>
      <c r="P1358" s="89" t="s">
        <v>112</v>
      </c>
      <c r="Q1358" s="92" t="s">
        <v>357</v>
      </c>
      <c r="R1358" s="89" t="str">
        <f>_xlfn.XLOOKUP(Q1358,匹配表1065!L:L,匹配表1065!O:O)</f>
        <v>B</v>
      </c>
      <c r="S1358" s="93" t="str">
        <f>IFERROR(_xlfn.XLOOKUP(Q1358,匹配表1065!AI:AI,匹配表1065!AJ:AJ),"绿标")</f>
        <v>红标</v>
      </c>
      <c r="T1358" s="93" t="str" cm="1">
        <f t="array" ref="T1358:U1358">_xlfn.XLOOKUP(Q1358,匹配表1065!L:L,匹配表1065!M:N)</f>
        <v>癫痫</v>
      </c>
      <c r="U1358" s="94" t="str">
        <v>神经内科</v>
      </c>
      <c r="V1358" s="95" t="s">
        <v>70</v>
      </c>
      <c r="W1358" s="93">
        <f>_xlfn.XLOOKUP(M1358,匹配表1065!D:D,匹配表1065!F:F)*N1358</f>
        <v>4</v>
      </c>
    </row>
    <row r="1359" customHeight="1" spans="1:23">
      <c r="A1359" s="89" t="s">
        <v>25</v>
      </c>
      <c r="B1359" s="90">
        <v>46139</v>
      </c>
      <c r="C1359" s="91" t="str">
        <f t="shared" si="42"/>
        <v>4月第5周</v>
      </c>
      <c r="D1359" s="89" t="s">
        <v>630</v>
      </c>
      <c r="E1359" s="89" t="str">
        <f t="shared" si="43"/>
        <v>4月第5周--周1</v>
      </c>
      <c r="F1359" s="92" t="s">
        <v>27</v>
      </c>
      <c r="G1359" s="92" t="s">
        <v>104</v>
      </c>
      <c r="H1359" s="92" t="str">
        <f>_xlfn.XLOOKUP(O1359,匹配表1065!T:T,匹配表1065!W:W)</f>
        <v>济南市</v>
      </c>
      <c r="I1359" s="89" t="str">
        <f>_xlfn.XLOOKUP(O1359,匹配表1065!T:T,匹配表1065!X:X)</f>
        <v>PME2029</v>
      </c>
      <c r="J1359" s="92" t="s">
        <v>128</v>
      </c>
      <c r="K1359" s="89" cm="1">
        <f ca="1" t="array" ref="K1359:L1359">_xlfn.XLOOKUP(J1359,匹配表1065!Y:Y,匹配表1065!AA:AB)</f>
        <v>13</v>
      </c>
      <c r="L1359" s="89" t="str">
        <v>3个月以上</v>
      </c>
      <c r="M1359" s="92" t="s">
        <v>30</v>
      </c>
      <c r="N1359" s="92">
        <v>1</v>
      </c>
      <c r="O1359" s="93" t="str">
        <f>_xlfn.XLOOKUP(P1359,匹配表1065!U:U,匹配表1065!T:T)</f>
        <v>HO00001403</v>
      </c>
      <c r="P1359" s="89" t="s">
        <v>329</v>
      </c>
      <c r="Q1359" s="92" t="s">
        <v>455</v>
      </c>
      <c r="R1359" s="89" t="str">
        <f>_xlfn.XLOOKUP(Q1359,匹配表1065!L:L,匹配表1065!O:O)</f>
        <v>C</v>
      </c>
      <c r="S1359" s="93" t="str">
        <f>IFERROR(_xlfn.XLOOKUP(Q1359,匹配表1065!AI:AI,匹配表1065!AJ:AJ),"绿标")</f>
        <v>绿标</v>
      </c>
      <c r="T1359" s="93" t="str" cm="1">
        <f t="array" ref="T1359:U1359">_xlfn.XLOOKUP(Q1359,匹配表1065!L:L,匹配表1065!M:N)</f>
        <v>眩晕</v>
      </c>
      <c r="U1359" s="94" t="str">
        <v>耳鼻喉科</v>
      </c>
      <c r="V1359" s="95" t="s">
        <v>33</v>
      </c>
      <c r="W1359" s="93">
        <f>_xlfn.XLOOKUP(M1359,匹配表1065!D:D,匹配表1065!F:F)*N1359</f>
        <v>12</v>
      </c>
    </row>
    <row r="1360" customHeight="1" spans="1:23">
      <c r="A1360" s="89" t="s">
        <v>25</v>
      </c>
      <c r="B1360" s="90">
        <v>46139</v>
      </c>
      <c r="C1360" s="91" t="str">
        <f t="shared" si="42"/>
        <v>4月第5周</v>
      </c>
      <c r="D1360" s="89" t="s">
        <v>630</v>
      </c>
      <c r="E1360" s="89" t="str">
        <f t="shared" si="43"/>
        <v>4月第5周--周1</v>
      </c>
      <c r="F1360" s="92" t="s">
        <v>27</v>
      </c>
      <c r="G1360" s="92" t="s">
        <v>104</v>
      </c>
      <c r="H1360" s="92" t="str">
        <f>_xlfn.XLOOKUP(O1360,匹配表1065!T:T,匹配表1065!W:W)</f>
        <v>济南市</v>
      </c>
      <c r="I1360" s="89" t="str">
        <f>_xlfn.XLOOKUP(O1360,匹配表1065!T:T,匹配表1065!X:X)</f>
        <v>PME2029</v>
      </c>
      <c r="J1360" s="92" t="s">
        <v>128</v>
      </c>
      <c r="K1360" s="89" cm="1">
        <f ca="1" t="array" ref="K1360:L1360">_xlfn.XLOOKUP(J1360,匹配表1065!Y:Y,匹配表1065!AA:AB)</f>
        <v>13</v>
      </c>
      <c r="L1360" s="89" t="str">
        <v>3个月以上</v>
      </c>
      <c r="M1360" s="92" t="s">
        <v>35</v>
      </c>
      <c r="N1360" s="92">
        <v>1</v>
      </c>
      <c r="O1360" s="93" t="str">
        <f>_xlfn.XLOOKUP(P1360,匹配表1065!U:U,匹配表1065!T:T)</f>
        <v>HO00001403</v>
      </c>
      <c r="P1360" s="89" t="s">
        <v>329</v>
      </c>
      <c r="Q1360" s="92" t="s">
        <v>505</v>
      </c>
      <c r="R1360" s="89" t="str">
        <f>_xlfn.XLOOKUP(Q1360,匹配表1065!L:L,匹配表1065!O:O)</f>
        <v>B</v>
      </c>
      <c r="S1360" s="93" t="str">
        <f>IFERROR(_xlfn.XLOOKUP(Q1360,匹配表1065!AI:AI,匹配表1065!AJ:AJ),"绿标")</f>
        <v>绿标</v>
      </c>
      <c r="T1360" s="93" t="str" cm="1">
        <f t="array" ref="T1360:U1360">_xlfn.XLOOKUP(Q1360,匹配表1065!L:L,匹配表1065!M:N)</f>
        <v>脑血管</v>
      </c>
      <c r="U1360" s="94" t="str">
        <v>神经内科</v>
      </c>
      <c r="V1360" s="95" t="s">
        <v>33</v>
      </c>
      <c r="W1360" s="93">
        <f>_xlfn.XLOOKUP(M1360,匹配表1065!D:D,匹配表1065!F:F)*N1360</f>
        <v>4</v>
      </c>
    </row>
    <row r="1361" customHeight="1" spans="1:23">
      <c r="A1361" s="89" t="s">
        <v>25</v>
      </c>
      <c r="B1361" s="90">
        <v>46139</v>
      </c>
      <c r="C1361" s="91" t="str">
        <f t="shared" si="42"/>
        <v>4月第5周</v>
      </c>
      <c r="D1361" s="89" t="s">
        <v>630</v>
      </c>
      <c r="E1361" s="89" t="str">
        <f t="shared" si="43"/>
        <v>4月第5周--周1</v>
      </c>
      <c r="F1361" s="92" t="s">
        <v>27</v>
      </c>
      <c r="G1361" s="92" t="s">
        <v>104</v>
      </c>
      <c r="H1361" s="92" t="str">
        <f>_xlfn.XLOOKUP(O1361,匹配表1065!T:T,匹配表1065!W:W)</f>
        <v>东营市</v>
      </c>
      <c r="I1361" s="89" t="str">
        <f>_xlfn.XLOOKUP(O1361,匹配表1065!T:T,匹配表1065!X:X)</f>
        <v>PME2028</v>
      </c>
      <c r="J1361" s="92" t="s">
        <v>121</v>
      </c>
      <c r="K1361" s="89" cm="1">
        <f ca="1" t="array" ref="K1361:L1361">_xlfn.XLOOKUP(J1361,匹配表1065!Y:Y,匹配表1065!AA:AB)</f>
        <v>26</v>
      </c>
      <c r="L1361" s="89" t="str">
        <v>3个月以上</v>
      </c>
      <c r="M1361" s="92" t="s">
        <v>30</v>
      </c>
      <c r="N1361" s="92">
        <v>1</v>
      </c>
      <c r="O1361" s="93" t="str">
        <f>_xlfn.XLOOKUP(P1361,匹配表1065!U:U,匹配表1065!T:T)</f>
        <v>HO00001421</v>
      </c>
      <c r="P1361" s="89" t="s">
        <v>122</v>
      </c>
      <c r="Q1361" s="92" t="s">
        <v>328</v>
      </c>
      <c r="R1361" s="89" t="str">
        <f>_xlfn.XLOOKUP(Q1361,匹配表1065!L:L,匹配表1065!O:O)</f>
        <v>B</v>
      </c>
      <c r="S1361" s="93" t="str">
        <f>IFERROR(_xlfn.XLOOKUP(Q1361,匹配表1065!AI:AI,匹配表1065!AJ:AJ),"绿标")</f>
        <v>绿标</v>
      </c>
      <c r="T1361" s="93" t="str" cm="1">
        <f t="array" ref="T1361:U1361">_xlfn.XLOOKUP(Q1361,匹配表1065!L:L,匹配表1065!M:N)</f>
        <v>抑郁焦虑</v>
      </c>
      <c r="U1361" s="94" t="str">
        <v>神经内科</v>
      </c>
      <c r="V1361" s="95" t="s">
        <v>42</v>
      </c>
      <c r="W1361" s="93">
        <f>_xlfn.XLOOKUP(M1361,匹配表1065!D:D,匹配表1065!F:F)*N1361</f>
        <v>12</v>
      </c>
    </row>
    <row r="1362" customHeight="1" spans="1:23">
      <c r="A1362" s="89" t="s">
        <v>25</v>
      </c>
      <c r="B1362" s="90">
        <v>46139</v>
      </c>
      <c r="C1362" s="91" t="str">
        <f t="shared" si="42"/>
        <v>4月第5周</v>
      </c>
      <c r="D1362" s="89" t="s">
        <v>630</v>
      </c>
      <c r="E1362" s="89" t="str">
        <f t="shared" si="43"/>
        <v>4月第5周--周1</v>
      </c>
      <c r="F1362" s="92" t="s">
        <v>27</v>
      </c>
      <c r="G1362" s="92" t="s">
        <v>104</v>
      </c>
      <c r="H1362" s="92" t="str">
        <f>_xlfn.XLOOKUP(O1362,匹配表1065!T:T,匹配表1065!W:W)</f>
        <v>东营市</v>
      </c>
      <c r="I1362" s="89" t="str">
        <f>_xlfn.XLOOKUP(O1362,匹配表1065!T:T,匹配表1065!X:X)</f>
        <v>PME2028</v>
      </c>
      <c r="J1362" s="92" t="s">
        <v>121</v>
      </c>
      <c r="K1362" s="89" cm="1">
        <f ca="1" t="array" ref="K1362:L1362">_xlfn.XLOOKUP(J1362,匹配表1065!Y:Y,匹配表1065!AA:AB)</f>
        <v>26</v>
      </c>
      <c r="L1362" s="89" t="str">
        <v>3个月以上</v>
      </c>
      <c r="M1362" s="92" t="s">
        <v>30</v>
      </c>
      <c r="N1362" s="92">
        <v>1</v>
      </c>
      <c r="O1362" s="93" t="str">
        <f>_xlfn.XLOOKUP(P1362,匹配表1065!U:U,匹配表1065!T:T)</f>
        <v>HO00001421</v>
      </c>
      <c r="P1362" s="89" t="s">
        <v>122</v>
      </c>
      <c r="Q1362" s="92" t="s">
        <v>123</v>
      </c>
      <c r="R1362" s="89" t="str">
        <f>_xlfn.XLOOKUP(Q1362,匹配表1065!L:L,匹配表1065!O:O)</f>
        <v>A</v>
      </c>
      <c r="S1362" s="93" t="str">
        <f>IFERROR(_xlfn.XLOOKUP(Q1362,匹配表1065!AI:AI,匹配表1065!AJ:AJ),"绿标")</f>
        <v>红标</v>
      </c>
      <c r="T1362" s="93" t="str" cm="1">
        <f t="array" ref="T1362:U1362">_xlfn.XLOOKUP(Q1362,匹配表1065!L:L,匹配表1065!M:N)</f>
        <v>头痛</v>
      </c>
      <c r="U1362" s="94" t="str">
        <v>神经内科</v>
      </c>
      <c r="V1362" s="95" t="s">
        <v>33</v>
      </c>
      <c r="W1362" s="93">
        <f>_xlfn.XLOOKUP(M1362,匹配表1065!D:D,匹配表1065!F:F)*N1362</f>
        <v>12</v>
      </c>
    </row>
    <row r="1363" customHeight="1" spans="1:23">
      <c r="A1363" s="89" t="s">
        <v>25</v>
      </c>
      <c r="B1363" s="90">
        <v>46139</v>
      </c>
      <c r="C1363" s="91" t="str">
        <f t="shared" si="42"/>
        <v>4月第5周</v>
      </c>
      <c r="D1363" s="89" t="s">
        <v>630</v>
      </c>
      <c r="E1363" s="89" t="str">
        <f t="shared" si="43"/>
        <v>4月第5周--周1</v>
      </c>
      <c r="F1363" s="92" t="s">
        <v>27</v>
      </c>
      <c r="G1363" s="92" t="s">
        <v>92</v>
      </c>
      <c r="H1363" s="92" t="str">
        <f>_xlfn.XLOOKUP(O1363,匹配表1065!T:T,匹配表1065!W:W)</f>
        <v>合肥市</v>
      </c>
      <c r="I1363" s="89" t="str">
        <f>_xlfn.XLOOKUP(O1363,匹配表1065!T:T,匹配表1065!X:X)</f>
        <v>PME2048</v>
      </c>
      <c r="J1363" s="92" t="s">
        <v>547</v>
      </c>
      <c r="K1363" s="89" cm="1">
        <f ca="1" t="array" ref="K1363:L1363">_xlfn.XLOOKUP(J1363,匹配表1065!Y:Y,匹配表1065!AA:AB)</f>
        <v>4</v>
      </c>
      <c r="L1363" s="89" t="str">
        <v>3个月以上</v>
      </c>
      <c r="M1363" s="92" t="s">
        <v>35</v>
      </c>
      <c r="N1363" s="92">
        <v>2</v>
      </c>
      <c r="O1363" s="93" t="str">
        <f>_xlfn.XLOOKUP(P1363,匹配表1065!U:U,匹配表1065!T:T)</f>
        <v>HO00002956</v>
      </c>
      <c r="P1363" s="89" t="s">
        <v>285</v>
      </c>
      <c r="Q1363" s="92" t="s">
        <v>578</v>
      </c>
      <c r="R1363" s="89" t="str">
        <f>_xlfn.XLOOKUP(Q1363,匹配表1065!L:L,匹配表1065!O:O)</f>
        <v>B</v>
      </c>
      <c r="S1363" s="93" t="str">
        <f>IFERROR(_xlfn.XLOOKUP(Q1363,匹配表1065!AI:AI,匹配表1065!AJ:AJ),"绿标")</f>
        <v>黑标</v>
      </c>
      <c r="T1363" s="93" t="str" cm="1">
        <f t="array" ref="T1363:U1363">_xlfn.XLOOKUP(Q1363,匹配表1065!L:L,匹配表1065!M:N)</f>
        <v>脑血管</v>
      </c>
      <c r="U1363" s="94" t="str">
        <v>神经内科</v>
      </c>
      <c r="V1363" s="95" t="s">
        <v>33</v>
      </c>
      <c r="W1363" s="93">
        <f>_xlfn.XLOOKUP(M1363,匹配表1065!D:D,匹配表1065!F:F)*N1363</f>
        <v>8</v>
      </c>
    </row>
    <row r="1364" customHeight="1" spans="1:23">
      <c r="A1364" s="89" t="s">
        <v>25</v>
      </c>
      <c r="B1364" s="90">
        <v>46139</v>
      </c>
      <c r="C1364" s="91" t="str">
        <f t="shared" si="42"/>
        <v>4月第5周</v>
      </c>
      <c r="D1364" s="89" t="s">
        <v>630</v>
      </c>
      <c r="E1364" s="89" t="str">
        <f t="shared" si="43"/>
        <v>4月第5周--周1</v>
      </c>
      <c r="F1364" s="92" t="s">
        <v>27</v>
      </c>
      <c r="G1364" s="92" t="s">
        <v>92</v>
      </c>
      <c r="H1364" s="92" t="str">
        <f>_xlfn.XLOOKUP(O1364,匹配表1065!T:T,匹配表1065!W:W)</f>
        <v>合肥市</v>
      </c>
      <c r="I1364" s="89" t="str">
        <f>_xlfn.XLOOKUP(O1364,匹配表1065!T:T,匹配表1065!X:X)</f>
        <v>PME2007</v>
      </c>
      <c r="J1364" s="92" t="s">
        <v>93</v>
      </c>
      <c r="K1364" s="89" cm="1">
        <f ca="1" t="array" ref="K1364:L1364">_xlfn.XLOOKUP(J1364,匹配表1065!Y:Y,匹配表1065!AA:AB)</f>
        <v>9</v>
      </c>
      <c r="L1364" s="89" t="str">
        <v>3个月以上</v>
      </c>
      <c r="M1364" s="92" t="s">
        <v>35</v>
      </c>
      <c r="N1364" s="92">
        <v>1</v>
      </c>
      <c r="O1364" s="93" t="str">
        <f>_xlfn.XLOOKUP(P1364,匹配表1065!U:U,匹配表1065!T:T)</f>
        <v>HO00000001</v>
      </c>
      <c r="P1364" s="89" t="s">
        <v>94</v>
      </c>
      <c r="Q1364" s="92" t="s">
        <v>207</v>
      </c>
      <c r="R1364" s="89" t="str">
        <f>_xlfn.XLOOKUP(Q1364,匹配表1065!L:L,匹配表1065!O:O)</f>
        <v>C</v>
      </c>
      <c r="S1364" s="93" t="str">
        <f>IFERROR(_xlfn.XLOOKUP(Q1364,匹配表1065!AI:AI,匹配表1065!AJ:AJ),"绿标")</f>
        <v>红标</v>
      </c>
      <c r="T1364" s="93" t="str" cm="1">
        <f t="array" ref="T1364:U1364">_xlfn.XLOOKUP(Q1364,匹配表1065!L:L,匹配表1065!M:N)</f>
        <v>眩晕</v>
      </c>
      <c r="U1364" s="94" t="str">
        <v>神经内科</v>
      </c>
      <c r="V1364" s="95" t="s">
        <v>33</v>
      </c>
      <c r="W1364" s="93">
        <f>_xlfn.XLOOKUP(M1364,匹配表1065!D:D,匹配表1065!F:F)*N1364</f>
        <v>4</v>
      </c>
    </row>
    <row r="1365" customHeight="1" spans="1:23">
      <c r="A1365" s="89" t="s">
        <v>25</v>
      </c>
      <c r="B1365" s="90">
        <v>46139</v>
      </c>
      <c r="C1365" s="91" t="str">
        <f t="shared" si="42"/>
        <v>4月第5周</v>
      </c>
      <c r="D1365" s="89" t="s">
        <v>630</v>
      </c>
      <c r="E1365" s="89" t="str">
        <f t="shared" si="43"/>
        <v>4月第5周--周1</v>
      </c>
      <c r="F1365" s="92" t="s">
        <v>27</v>
      </c>
      <c r="G1365" s="92" t="s">
        <v>92</v>
      </c>
      <c r="H1365" s="92" t="str">
        <f>_xlfn.XLOOKUP(O1365,匹配表1065!T:T,匹配表1065!W:W)</f>
        <v>合肥市</v>
      </c>
      <c r="I1365" s="89" t="str">
        <f>_xlfn.XLOOKUP(O1365,匹配表1065!T:T,匹配表1065!X:X)</f>
        <v>PME2007</v>
      </c>
      <c r="J1365" s="92" t="s">
        <v>93</v>
      </c>
      <c r="K1365" s="89" cm="1">
        <f ca="1" t="array" ref="K1365:L1365">_xlfn.XLOOKUP(J1365,匹配表1065!Y:Y,匹配表1065!AA:AB)</f>
        <v>9</v>
      </c>
      <c r="L1365" s="89" t="str">
        <v>3个月以上</v>
      </c>
      <c r="M1365" s="92" t="s">
        <v>35</v>
      </c>
      <c r="N1365" s="92">
        <v>1</v>
      </c>
      <c r="O1365" s="93" t="str">
        <f>_xlfn.XLOOKUP(P1365,匹配表1065!U:U,匹配表1065!T:T)</f>
        <v>HO00000001</v>
      </c>
      <c r="P1365" s="89" t="s">
        <v>94</v>
      </c>
      <c r="Q1365" s="92" t="s">
        <v>433</v>
      </c>
      <c r="R1365" s="89" t="str">
        <f>_xlfn.XLOOKUP(Q1365,匹配表1065!L:L,匹配表1065!O:O)</f>
        <v>A</v>
      </c>
      <c r="S1365" s="93" t="str">
        <f>IFERROR(_xlfn.XLOOKUP(Q1365,匹配表1065!AI:AI,匹配表1065!AJ:AJ),"绿标")</f>
        <v>绿标</v>
      </c>
      <c r="T1365" s="93" t="str" cm="1">
        <f t="array" ref="T1365:U1365">_xlfn.XLOOKUP(Q1365,匹配表1065!L:L,匹配表1065!M:N)</f>
        <v>头痛</v>
      </c>
      <c r="U1365" s="94" t="str">
        <v>神经内科</v>
      </c>
      <c r="V1365" s="95" t="s">
        <v>33</v>
      </c>
      <c r="W1365" s="93">
        <f>_xlfn.XLOOKUP(M1365,匹配表1065!D:D,匹配表1065!F:F)*N1365</f>
        <v>4</v>
      </c>
    </row>
    <row r="1366" customHeight="1" spans="1:23">
      <c r="A1366" s="89" t="s">
        <v>25</v>
      </c>
      <c r="B1366" s="90">
        <v>46139</v>
      </c>
      <c r="C1366" s="91" t="str">
        <f t="shared" si="42"/>
        <v>4月第5周</v>
      </c>
      <c r="D1366" s="89" t="s">
        <v>630</v>
      </c>
      <c r="E1366" s="89" t="str">
        <f t="shared" si="43"/>
        <v>4月第5周--周1</v>
      </c>
      <c r="F1366" s="92" t="s">
        <v>27</v>
      </c>
      <c r="G1366" s="92" t="s">
        <v>92</v>
      </c>
      <c r="H1366" s="92" t="str">
        <f>_xlfn.XLOOKUP(O1366,匹配表1065!T:T,匹配表1065!W:W)</f>
        <v>芜湖市</v>
      </c>
      <c r="I1366" s="89" t="str">
        <f>_xlfn.XLOOKUP(O1366,匹配表1065!T:T,匹配表1065!X:X)</f>
        <v>PME2003</v>
      </c>
      <c r="J1366" s="92" t="s">
        <v>101</v>
      </c>
      <c r="K1366" s="89" cm="1">
        <f ca="1" t="array" ref="K1366:L1366">_xlfn.XLOOKUP(J1366,匹配表1065!Y:Y,匹配表1065!AA:AB)</f>
        <v>1</v>
      </c>
      <c r="L1366" s="89" t="str">
        <v>3个月以内</v>
      </c>
      <c r="M1366" s="92" t="s">
        <v>55</v>
      </c>
      <c r="N1366" s="92">
        <v>1</v>
      </c>
      <c r="O1366" s="93" t="str">
        <f>_xlfn.XLOOKUP(P1366,匹配表1065!U:U,匹配表1065!T:T)</f>
        <v>HO00000022</v>
      </c>
      <c r="P1366" s="89" t="s">
        <v>102</v>
      </c>
      <c r="Q1366" s="92" t="s">
        <v>103</v>
      </c>
      <c r="R1366" s="89" t="str">
        <f>_xlfn.XLOOKUP(Q1366,匹配表1065!L:L,匹配表1065!O:O)</f>
        <v>A</v>
      </c>
      <c r="S1366" s="93" t="str">
        <f>IFERROR(_xlfn.XLOOKUP(Q1366,匹配表1065!AI:AI,匹配表1065!AJ:AJ),"绿标")</f>
        <v>绿标</v>
      </c>
      <c r="T1366" s="93" t="str" cm="1">
        <f t="array" ref="T1366:U1366">_xlfn.XLOOKUP(Q1366,匹配表1065!L:L,匹配表1065!M:N)</f>
        <v>头痛</v>
      </c>
      <c r="U1366" s="94" t="str">
        <v>神经内科</v>
      </c>
      <c r="V1366" s="95" t="s">
        <v>33</v>
      </c>
      <c r="W1366" s="93">
        <f>_xlfn.XLOOKUP(M1366,匹配表1065!D:D,匹配表1065!F:F)*N1366</f>
        <v>8</v>
      </c>
    </row>
    <row r="1367" customHeight="1" spans="1:23">
      <c r="A1367" s="89" t="s">
        <v>25</v>
      </c>
      <c r="B1367" s="90">
        <v>46139</v>
      </c>
      <c r="C1367" s="91" t="str">
        <f t="shared" si="42"/>
        <v>4月第5周</v>
      </c>
      <c r="D1367" s="89" t="s">
        <v>630</v>
      </c>
      <c r="E1367" s="89" t="str">
        <f t="shared" si="43"/>
        <v>4月第5周--周1</v>
      </c>
      <c r="F1367" s="92" t="s">
        <v>27</v>
      </c>
      <c r="G1367" s="92" t="s">
        <v>92</v>
      </c>
      <c r="H1367" s="92" t="str">
        <f>_xlfn.XLOOKUP(O1367,匹配表1065!T:T,匹配表1065!W:W)</f>
        <v>合肥市</v>
      </c>
      <c r="I1367" s="89" t="str">
        <f>_xlfn.XLOOKUP(O1367,匹配表1065!T:T,匹配表1065!X:X)</f>
        <v>PME2047</v>
      </c>
      <c r="J1367" s="92" t="s">
        <v>97</v>
      </c>
      <c r="K1367" s="89" cm="1">
        <f ca="1" t="array" ref="K1367:L1367">_xlfn.XLOOKUP(J1367,匹配表1065!Y:Y,匹配表1065!AA:AB)</f>
        <v>2</v>
      </c>
      <c r="L1367" s="89" t="str">
        <v>3个月以内</v>
      </c>
      <c r="M1367" s="92" t="s">
        <v>35</v>
      </c>
      <c r="N1367" s="92">
        <v>1</v>
      </c>
      <c r="O1367" s="93" t="str">
        <f>_xlfn.XLOOKUP(P1367,匹配表1065!U:U,匹配表1065!T:T)</f>
        <v>HO00000005</v>
      </c>
      <c r="P1367" s="89" t="s">
        <v>98</v>
      </c>
      <c r="Q1367" s="92" t="s">
        <v>345</v>
      </c>
      <c r="R1367" s="89" t="str">
        <f>_xlfn.XLOOKUP(Q1367,匹配表1065!L:L,匹配表1065!O:O)</f>
        <v>B</v>
      </c>
      <c r="S1367" s="93" t="str">
        <f>IFERROR(_xlfn.XLOOKUP(Q1367,匹配表1065!AI:AI,匹配表1065!AJ:AJ),"绿标")</f>
        <v>绿标</v>
      </c>
      <c r="T1367" s="93" t="str" cm="1">
        <f t="array" ref="T1367:U1367">_xlfn.XLOOKUP(Q1367,匹配表1065!L:L,匹配表1065!M:N)</f>
        <v>脑血管</v>
      </c>
      <c r="U1367" s="94" t="str">
        <v>神经内科</v>
      </c>
      <c r="V1367" s="95" t="s">
        <v>33</v>
      </c>
      <c r="W1367" s="93">
        <f>_xlfn.XLOOKUP(M1367,匹配表1065!D:D,匹配表1065!F:F)*N1367</f>
        <v>4</v>
      </c>
    </row>
    <row r="1368" customHeight="1" spans="1:23">
      <c r="A1368" s="89" t="s">
        <v>25</v>
      </c>
      <c r="B1368" s="90">
        <v>46139</v>
      </c>
      <c r="C1368" s="91" t="str">
        <f t="shared" si="42"/>
        <v>4月第5周</v>
      </c>
      <c r="D1368" s="89" t="s">
        <v>630</v>
      </c>
      <c r="E1368" s="89" t="str">
        <f t="shared" si="43"/>
        <v>4月第5周--周1</v>
      </c>
      <c r="F1368" s="92" t="s">
        <v>27</v>
      </c>
      <c r="G1368" s="89" t="s">
        <v>63</v>
      </c>
      <c r="H1368" s="92" t="str">
        <f>_xlfn.XLOOKUP(O1368,匹配表1065!T:T,匹配表1065!W:W)</f>
        <v>南京市</v>
      </c>
      <c r="I1368" s="89" t="str">
        <f>_xlfn.XLOOKUP(O1368,匹配表1065!T:T,匹配表1065!X:X)</f>
        <v>PME2001</v>
      </c>
      <c r="J1368" s="92" t="s">
        <v>64</v>
      </c>
      <c r="K1368" s="89" cm="1">
        <f ca="1" t="array" ref="K1368:L1368">_xlfn.XLOOKUP(J1368,匹配表1065!Y:Y,匹配表1065!AA:AB)</f>
        <v>31</v>
      </c>
      <c r="L1368" s="89" t="str">
        <v>3个月以上</v>
      </c>
      <c r="M1368" s="92" t="s">
        <v>30</v>
      </c>
      <c r="N1368" s="92">
        <v>3</v>
      </c>
      <c r="O1368" s="93" t="str">
        <f>_xlfn.XLOOKUP(P1368,匹配表1065!U:U,匹配表1065!T:T)</f>
        <v>HO00000958</v>
      </c>
      <c r="P1368" s="89" t="s">
        <v>65</v>
      </c>
      <c r="Q1368" s="92" t="s">
        <v>209</v>
      </c>
      <c r="R1368" s="89" t="str">
        <f>_xlfn.XLOOKUP(Q1368,匹配表1065!L:L,匹配表1065!O:O)</f>
        <v>C</v>
      </c>
      <c r="S1368" s="93" t="str">
        <f>IFERROR(_xlfn.XLOOKUP(Q1368,匹配表1065!AI:AI,匹配表1065!AJ:AJ),"绿标")</f>
        <v>红标</v>
      </c>
      <c r="T1368" s="93" t="str" cm="1">
        <f t="array" ref="T1368:U1368">_xlfn.XLOOKUP(Q1368,匹配表1065!L:L,匹配表1065!M:N)</f>
        <v>眩晕</v>
      </c>
      <c r="U1368" s="94" t="str">
        <v>耳鼻喉科</v>
      </c>
      <c r="V1368" s="95" t="s">
        <v>70</v>
      </c>
      <c r="W1368" s="93">
        <f>_xlfn.XLOOKUP(M1368,匹配表1065!D:D,匹配表1065!F:F)*N1368</f>
        <v>36</v>
      </c>
    </row>
    <row r="1369" customHeight="1" spans="1:23">
      <c r="A1369" s="89" t="s">
        <v>25</v>
      </c>
      <c r="B1369" s="90">
        <v>46139</v>
      </c>
      <c r="C1369" s="91" t="str">
        <f t="shared" si="42"/>
        <v>4月第5周</v>
      </c>
      <c r="D1369" s="89" t="s">
        <v>630</v>
      </c>
      <c r="E1369" s="89" t="str">
        <f t="shared" si="43"/>
        <v>4月第5周--周1</v>
      </c>
      <c r="F1369" s="92" t="s">
        <v>27</v>
      </c>
      <c r="G1369" s="89" t="s">
        <v>63</v>
      </c>
      <c r="H1369" s="92" t="str">
        <f>_xlfn.XLOOKUP(O1369,匹配表1065!T:T,匹配表1065!W:W)</f>
        <v>南京市</v>
      </c>
      <c r="I1369" s="89" t="str">
        <f>_xlfn.XLOOKUP(O1369,匹配表1065!T:T,匹配表1065!X:X)</f>
        <v>PME2001</v>
      </c>
      <c r="J1369" s="92" t="s">
        <v>64</v>
      </c>
      <c r="K1369" s="89" cm="1">
        <f ca="1" t="array" ref="K1369:L1369">_xlfn.XLOOKUP(J1369,匹配表1065!Y:Y,匹配表1065!AA:AB)</f>
        <v>31</v>
      </c>
      <c r="L1369" s="89" t="str">
        <v>3个月以上</v>
      </c>
      <c r="M1369" s="92" t="s">
        <v>35</v>
      </c>
      <c r="N1369" s="92">
        <v>1</v>
      </c>
      <c r="O1369" s="93" t="str">
        <f>_xlfn.XLOOKUP(P1369,匹配表1065!U:U,匹配表1065!T:T)</f>
        <v>HO00000958</v>
      </c>
      <c r="P1369" s="89" t="s">
        <v>65</v>
      </c>
      <c r="Q1369" s="92" t="s">
        <v>209</v>
      </c>
      <c r="R1369" s="89" t="str">
        <f>_xlfn.XLOOKUP(Q1369,匹配表1065!L:L,匹配表1065!O:O)</f>
        <v>C</v>
      </c>
      <c r="S1369" s="93" t="str">
        <f>IFERROR(_xlfn.XLOOKUP(Q1369,匹配表1065!AI:AI,匹配表1065!AJ:AJ),"绿标")</f>
        <v>红标</v>
      </c>
      <c r="T1369" s="93" t="str" cm="1">
        <f t="array" ref="T1369:U1369">_xlfn.XLOOKUP(Q1369,匹配表1065!L:L,匹配表1065!M:N)</f>
        <v>眩晕</v>
      </c>
      <c r="U1369" s="94" t="str">
        <v>耳鼻喉科</v>
      </c>
      <c r="V1369" s="95" t="s">
        <v>70</v>
      </c>
      <c r="W1369" s="93">
        <f>_xlfn.XLOOKUP(M1369,匹配表1065!D:D,匹配表1065!F:F)*N1369</f>
        <v>4</v>
      </c>
    </row>
    <row r="1370" customHeight="1" spans="1:23">
      <c r="A1370" s="89" t="s">
        <v>25</v>
      </c>
      <c r="B1370" s="90">
        <v>46139</v>
      </c>
      <c r="C1370" s="91" t="str">
        <f t="shared" si="42"/>
        <v>4月第5周</v>
      </c>
      <c r="D1370" s="89" t="s">
        <v>630</v>
      </c>
      <c r="E1370" s="89" t="str">
        <f t="shared" si="43"/>
        <v>4月第5周--周1</v>
      </c>
      <c r="F1370" s="92" t="s">
        <v>27</v>
      </c>
      <c r="G1370" s="89" t="s">
        <v>63</v>
      </c>
      <c r="H1370" s="92" t="str">
        <f>_xlfn.XLOOKUP(O1370,匹配表1065!T:T,匹配表1065!W:W)</f>
        <v>淮安市</v>
      </c>
      <c r="I1370" s="89" t="str">
        <f>_xlfn.XLOOKUP(O1370,匹配表1065!T:T,匹配表1065!X:X)</f>
        <v>PME2041</v>
      </c>
      <c r="J1370" s="92" t="s">
        <v>71</v>
      </c>
      <c r="K1370" s="89" cm="1">
        <f ca="1" t="array" ref="K1370:L1370">_xlfn.XLOOKUP(J1370,匹配表1065!Y:Y,匹配表1065!AA:AB)</f>
        <v>5</v>
      </c>
      <c r="L1370" s="89" t="str">
        <v>3个月以上</v>
      </c>
      <c r="M1370" s="92" t="s">
        <v>55</v>
      </c>
      <c r="N1370" s="92">
        <v>1</v>
      </c>
      <c r="O1370" s="93" t="str">
        <f>_xlfn.XLOOKUP(P1370,匹配表1065!U:U,匹配表1065!T:T)</f>
        <v>HO00000992</v>
      </c>
      <c r="P1370" s="89" t="s">
        <v>72</v>
      </c>
      <c r="Q1370" s="92" t="s">
        <v>73</v>
      </c>
      <c r="R1370" s="89" t="str">
        <f>_xlfn.XLOOKUP(Q1370,匹配表1065!L:L,匹配表1065!O:O)</f>
        <v>D</v>
      </c>
      <c r="S1370" s="93" t="str">
        <f>IFERROR(_xlfn.XLOOKUP(Q1370,匹配表1065!AI:AI,匹配表1065!AJ:AJ),"绿标")</f>
        <v>绿标</v>
      </c>
      <c r="T1370" s="93" t="str" cm="1">
        <f t="array" ref="T1370:U1370">_xlfn.XLOOKUP(Q1370,匹配表1065!L:L,匹配表1065!M:N)</f>
        <v>眩晕</v>
      </c>
      <c r="U1370" s="94" t="str">
        <v>神经内科</v>
      </c>
      <c r="V1370" s="95" t="s">
        <v>58</v>
      </c>
      <c r="W1370" s="93">
        <f>_xlfn.XLOOKUP(M1370,匹配表1065!D:D,匹配表1065!F:F)*N1370</f>
        <v>8</v>
      </c>
    </row>
    <row r="1371" customHeight="1" spans="1:23">
      <c r="A1371" s="89" t="s">
        <v>25</v>
      </c>
      <c r="B1371" s="90">
        <v>46139</v>
      </c>
      <c r="C1371" s="91" t="str">
        <f t="shared" si="42"/>
        <v>4月第5周</v>
      </c>
      <c r="D1371" s="89" t="s">
        <v>630</v>
      </c>
      <c r="E1371" s="89" t="str">
        <f t="shared" si="43"/>
        <v>4月第5周--周1</v>
      </c>
      <c r="F1371" s="92" t="s">
        <v>27</v>
      </c>
      <c r="G1371" s="89" t="s">
        <v>63</v>
      </c>
      <c r="H1371" s="92" t="str">
        <f>_xlfn.XLOOKUP(O1371,匹配表1065!T:T,匹配表1065!W:W)</f>
        <v>连云港市</v>
      </c>
      <c r="I1371" s="89" t="str">
        <f>_xlfn.XLOOKUP(O1371,匹配表1065!T:T,匹配表1065!X:X)</f>
        <v>PME2042</v>
      </c>
      <c r="J1371" s="92" t="s">
        <v>74</v>
      </c>
      <c r="K1371" s="89" cm="1">
        <f ca="1" t="array" ref="K1371:L1371">_xlfn.XLOOKUP(J1371,匹配表1065!Y:Y,匹配表1065!AA:AB)</f>
        <v>7</v>
      </c>
      <c r="L1371" s="89" t="str">
        <v>3个月以上</v>
      </c>
      <c r="M1371" s="92" t="s">
        <v>30</v>
      </c>
      <c r="N1371" s="92">
        <v>1</v>
      </c>
      <c r="O1371" s="93" t="str">
        <f>_xlfn.XLOOKUP(P1371,匹配表1065!U:U,匹配表1065!T:T)</f>
        <v>HO00001004</v>
      </c>
      <c r="P1371" s="89" t="s">
        <v>75</v>
      </c>
      <c r="Q1371" s="92" t="s">
        <v>468</v>
      </c>
      <c r="R1371" s="89" t="str">
        <f>_xlfn.XLOOKUP(Q1371,匹配表1065!L:L,匹配表1065!O:O)</f>
        <v>B</v>
      </c>
      <c r="S1371" s="93" t="str">
        <f>IFERROR(_xlfn.XLOOKUP(Q1371,匹配表1065!AI:AI,匹配表1065!AJ:AJ),"绿标")</f>
        <v>黑标</v>
      </c>
      <c r="T1371" s="93" t="str" cm="1">
        <f t="array" ref="T1371:U1371">_xlfn.XLOOKUP(Q1371,匹配表1065!L:L,匹配表1065!M:N)</f>
        <v>脑血管</v>
      </c>
      <c r="U1371" s="94" t="str">
        <v>神经内科</v>
      </c>
      <c r="V1371" s="95" t="s">
        <v>42</v>
      </c>
      <c r="W1371" s="93">
        <f>_xlfn.XLOOKUP(M1371,匹配表1065!D:D,匹配表1065!F:F)*N1371</f>
        <v>12</v>
      </c>
    </row>
    <row r="1372" customHeight="1" spans="1:23">
      <c r="A1372" s="89" t="s">
        <v>25</v>
      </c>
      <c r="B1372" s="90">
        <v>46139</v>
      </c>
      <c r="C1372" s="91" t="str">
        <f t="shared" si="42"/>
        <v>4月第5周</v>
      </c>
      <c r="D1372" s="89" t="s">
        <v>630</v>
      </c>
      <c r="E1372" s="89" t="str">
        <f t="shared" si="43"/>
        <v>4月第5周--周1</v>
      </c>
      <c r="F1372" s="92" t="s">
        <v>27</v>
      </c>
      <c r="G1372" s="89" t="s">
        <v>63</v>
      </c>
      <c r="H1372" s="92" t="str">
        <f>_xlfn.XLOOKUP(O1372,匹配表1065!T:T,匹配表1065!W:W)</f>
        <v>南京市</v>
      </c>
      <c r="I1372" s="89" t="str">
        <f>_xlfn.XLOOKUP(O1372,匹配表1065!T:T,匹配表1065!X:X)</f>
        <v>PME2002</v>
      </c>
      <c r="J1372" s="92" t="s">
        <v>410</v>
      </c>
      <c r="K1372" s="89" cm="1">
        <f ca="1" t="array" ref="K1372:L1372">_xlfn.XLOOKUP(J1372,匹配表1065!Y:Y,匹配表1065!AA:AB)</f>
        <v>1</v>
      </c>
      <c r="L1372" s="89" t="str">
        <v>3个月以内</v>
      </c>
      <c r="M1372" s="92" t="s">
        <v>30</v>
      </c>
      <c r="N1372" s="92">
        <v>1</v>
      </c>
      <c r="O1372" s="93" t="str">
        <f>_xlfn.XLOOKUP(P1372,匹配表1065!U:U,匹配表1065!T:T)</f>
        <v>HO00000964</v>
      </c>
      <c r="P1372" s="89" t="s">
        <v>90</v>
      </c>
      <c r="Q1372" s="92" t="s">
        <v>213</v>
      </c>
      <c r="R1372" s="89" t="str">
        <f>_xlfn.XLOOKUP(Q1372,匹配表1065!L:L,匹配表1065!O:O)</f>
        <v>A</v>
      </c>
      <c r="S1372" s="93" t="str">
        <f>IFERROR(_xlfn.XLOOKUP(Q1372,匹配表1065!AI:AI,匹配表1065!AJ:AJ),"绿标")</f>
        <v>红标</v>
      </c>
      <c r="T1372" s="93" t="str" cm="1">
        <f t="array" ref="T1372:U1372">_xlfn.XLOOKUP(Q1372,匹配表1065!L:L,匹配表1065!M:N)</f>
        <v>头痛</v>
      </c>
      <c r="U1372" s="94" t="str">
        <v>神经内科</v>
      </c>
      <c r="V1372" s="95" t="s">
        <v>67</v>
      </c>
      <c r="W1372" s="93">
        <f>_xlfn.XLOOKUP(M1372,匹配表1065!D:D,匹配表1065!F:F)*N1372</f>
        <v>12</v>
      </c>
    </row>
    <row r="1373" customHeight="1" spans="1:23">
      <c r="A1373" s="89" t="s">
        <v>25</v>
      </c>
      <c r="B1373" s="90">
        <v>46139</v>
      </c>
      <c r="C1373" s="91" t="str">
        <f t="shared" si="42"/>
        <v>4月第5周</v>
      </c>
      <c r="D1373" s="89" t="s">
        <v>630</v>
      </c>
      <c r="E1373" s="89" t="str">
        <f t="shared" si="43"/>
        <v>4月第5周--周1</v>
      </c>
      <c r="F1373" s="92" t="s">
        <v>27</v>
      </c>
      <c r="G1373" s="89" t="s">
        <v>63</v>
      </c>
      <c r="H1373" s="92" t="str">
        <f>_xlfn.XLOOKUP(O1373,匹配表1065!T:T,匹配表1065!W:W)</f>
        <v>南京市</v>
      </c>
      <c r="I1373" s="89" t="str">
        <f>_xlfn.XLOOKUP(O1373,匹配表1065!T:T,匹配表1065!X:X)</f>
        <v>PME2001</v>
      </c>
      <c r="J1373" s="92" t="s">
        <v>77</v>
      </c>
      <c r="K1373" s="89" cm="1">
        <f ca="1" t="array" ref="K1373:L1373">_xlfn.XLOOKUP(J1373,匹配表1065!Y:Y,匹配表1065!AA:AB)</f>
        <v>8</v>
      </c>
      <c r="L1373" s="89" t="str">
        <v>3个月以上</v>
      </c>
      <c r="M1373" s="92" t="s">
        <v>30</v>
      </c>
      <c r="N1373" s="92">
        <v>1</v>
      </c>
      <c r="O1373" s="93" t="str">
        <f>_xlfn.XLOOKUP(P1373,匹配表1065!U:U,匹配表1065!T:T)</f>
        <v>HO00000958</v>
      </c>
      <c r="P1373" s="89" t="s">
        <v>65</v>
      </c>
      <c r="Q1373" s="92" t="s">
        <v>216</v>
      </c>
      <c r="R1373" s="89" t="str">
        <f>_xlfn.XLOOKUP(Q1373,匹配表1065!L:L,匹配表1065!O:O)</f>
        <v>A</v>
      </c>
      <c r="S1373" s="93" t="str">
        <f>IFERROR(_xlfn.XLOOKUP(Q1373,匹配表1065!AI:AI,匹配表1065!AJ:AJ),"绿标")</f>
        <v>红标</v>
      </c>
      <c r="T1373" s="93" t="str" cm="1">
        <f t="array" ref="T1373:U1373">_xlfn.XLOOKUP(Q1373,匹配表1065!L:L,匹配表1065!M:N)</f>
        <v>头痛</v>
      </c>
      <c r="U1373" s="94" t="str">
        <v>神经内科</v>
      </c>
      <c r="V1373" s="95" t="s">
        <v>33</v>
      </c>
      <c r="W1373" s="93">
        <f>_xlfn.XLOOKUP(M1373,匹配表1065!D:D,匹配表1065!F:F)*N1373</f>
        <v>12</v>
      </c>
    </row>
    <row r="1374" customHeight="1" spans="1:23">
      <c r="A1374" s="89" t="s">
        <v>25</v>
      </c>
      <c r="B1374" s="90">
        <v>46139</v>
      </c>
      <c r="C1374" s="91" t="str">
        <f t="shared" si="42"/>
        <v>4月第5周</v>
      </c>
      <c r="D1374" s="89" t="s">
        <v>630</v>
      </c>
      <c r="E1374" s="89" t="str">
        <f t="shared" si="43"/>
        <v>4月第5周--周1</v>
      </c>
      <c r="F1374" s="92" t="s">
        <v>27</v>
      </c>
      <c r="G1374" s="89" t="s">
        <v>63</v>
      </c>
      <c r="H1374" s="92" t="str">
        <f>_xlfn.XLOOKUP(O1374,匹配表1065!T:T,匹配表1065!W:W)</f>
        <v>南京市</v>
      </c>
      <c r="I1374" s="89" t="str">
        <f>_xlfn.XLOOKUP(O1374,匹配表1065!T:T,匹配表1065!X:X)</f>
        <v>PME2002</v>
      </c>
      <c r="J1374" s="92" t="s">
        <v>410</v>
      </c>
      <c r="K1374" s="89" cm="1">
        <f ca="1" t="array" ref="K1374:L1374">_xlfn.XLOOKUP(J1374,匹配表1065!Y:Y,匹配表1065!AA:AB)</f>
        <v>1</v>
      </c>
      <c r="L1374" s="89" t="str">
        <v>3个月以内</v>
      </c>
      <c r="M1374" s="92" t="s">
        <v>55</v>
      </c>
      <c r="N1374" s="92">
        <v>1</v>
      </c>
      <c r="O1374" s="93" t="str">
        <f>_xlfn.XLOOKUP(P1374,匹配表1065!U:U,匹配表1065!T:T)</f>
        <v>HO00000964</v>
      </c>
      <c r="P1374" s="89" t="s">
        <v>90</v>
      </c>
      <c r="Q1374" s="92" t="s">
        <v>213</v>
      </c>
      <c r="R1374" s="89" t="str">
        <f>_xlfn.XLOOKUP(Q1374,匹配表1065!L:L,匹配表1065!O:O)</f>
        <v>A</v>
      </c>
      <c r="S1374" s="93" t="str">
        <f>IFERROR(_xlfn.XLOOKUP(Q1374,匹配表1065!AI:AI,匹配表1065!AJ:AJ),"绿标")</f>
        <v>红标</v>
      </c>
      <c r="T1374" s="93" t="str" cm="1">
        <f t="array" ref="T1374:U1374">_xlfn.XLOOKUP(Q1374,匹配表1065!L:L,匹配表1065!M:N)</f>
        <v>头痛</v>
      </c>
      <c r="U1374" s="94" t="str">
        <v>神经内科</v>
      </c>
      <c r="V1374" s="95" t="s">
        <v>42</v>
      </c>
      <c r="W1374" s="93">
        <f>_xlfn.XLOOKUP(M1374,匹配表1065!D:D,匹配表1065!F:F)*N1374</f>
        <v>8</v>
      </c>
    </row>
    <row r="1375" customHeight="1" spans="1:23">
      <c r="A1375" s="89" t="s">
        <v>25</v>
      </c>
      <c r="B1375" s="90">
        <v>46139</v>
      </c>
      <c r="C1375" s="91" t="str">
        <f t="shared" si="42"/>
        <v>4月第5周</v>
      </c>
      <c r="D1375" s="89" t="s">
        <v>630</v>
      </c>
      <c r="E1375" s="89" t="str">
        <f t="shared" si="43"/>
        <v>4月第5周--周1</v>
      </c>
      <c r="F1375" s="92" t="s">
        <v>27</v>
      </c>
      <c r="G1375" s="89" t="s">
        <v>63</v>
      </c>
      <c r="H1375" s="92" t="str">
        <f>_xlfn.XLOOKUP(O1375,匹配表1065!T:T,匹配表1065!W:W)</f>
        <v>徐州市</v>
      </c>
      <c r="I1375" s="89" t="str">
        <f>_xlfn.XLOOKUP(O1375,匹配表1065!T:T,匹配表1065!X:X)</f>
        <v>PME2008</v>
      </c>
      <c r="J1375" s="92" t="s">
        <v>81</v>
      </c>
      <c r="K1375" s="89" cm="1">
        <f ca="1" t="array" ref="K1375:L1375">_xlfn.XLOOKUP(J1375,匹配表1065!Y:Y,匹配表1065!AA:AB)</f>
        <v>19</v>
      </c>
      <c r="L1375" s="89" t="str">
        <v>3个月以上</v>
      </c>
      <c r="M1375" s="92" t="s">
        <v>30</v>
      </c>
      <c r="N1375" s="92">
        <v>1</v>
      </c>
      <c r="O1375" s="93" t="str">
        <f>_xlfn.XLOOKUP(P1375,匹配表1065!U:U,匹配表1065!T:T)</f>
        <v>HO00000989</v>
      </c>
      <c r="P1375" s="89" t="s">
        <v>214</v>
      </c>
      <c r="Q1375" s="92" t="s">
        <v>454</v>
      </c>
      <c r="R1375" s="89" t="str">
        <f>_xlfn.XLOOKUP(Q1375,匹配表1065!L:L,匹配表1065!O:O)</f>
        <v>C</v>
      </c>
      <c r="S1375" s="93" t="str">
        <f>IFERROR(_xlfn.XLOOKUP(Q1375,匹配表1065!AI:AI,匹配表1065!AJ:AJ),"绿标")</f>
        <v>绿标</v>
      </c>
      <c r="T1375" s="93" t="str" cm="1">
        <f t="array" ref="T1375:U1375">_xlfn.XLOOKUP(Q1375,匹配表1065!L:L,匹配表1065!M:N)</f>
        <v>眩晕</v>
      </c>
      <c r="U1375" s="94" t="str">
        <v>耳鼻喉科</v>
      </c>
      <c r="V1375" s="95" t="s">
        <v>70</v>
      </c>
      <c r="W1375" s="93">
        <f>_xlfn.XLOOKUP(M1375,匹配表1065!D:D,匹配表1065!F:F)*N1375</f>
        <v>12</v>
      </c>
    </row>
    <row r="1376" customHeight="1" spans="1:23">
      <c r="A1376" s="89" t="s">
        <v>25</v>
      </c>
      <c r="B1376" s="90">
        <v>46139</v>
      </c>
      <c r="C1376" s="91" t="str">
        <f t="shared" si="42"/>
        <v>4月第5周</v>
      </c>
      <c r="D1376" s="89" t="s">
        <v>630</v>
      </c>
      <c r="E1376" s="89" t="str">
        <f t="shared" si="43"/>
        <v>4月第5周--周1</v>
      </c>
      <c r="F1376" s="92" t="s">
        <v>27</v>
      </c>
      <c r="G1376" s="89" t="s">
        <v>63</v>
      </c>
      <c r="H1376" s="92" t="str">
        <f>_xlfn.XLOOKUP(O1376,匹配表1065!T:T,匹配表1065!W:W)</f>
        <v>南京市</v>
      </c>
      <c r="I1376" s="89" t="str">
        <f>_xlfn.XLOOKUP(O1376,匹配表1065!T:T,匹配表1065!X:X)</f>
        <v>PME2002</v>
      </c>
      <c r="J1376" s="92" t="s">
        <v>84</v>
      </c>
      <c r="K1376" s="89" cm="1">
        <f ca="1" t="array" ref="K1376:L1376">_xlfn.XLOOKUP(J1376,匹配表1065!Y:Y,匹配表1065!AA:AB)</f>
        <v>31</v>
      </c>
      <c r="L1376" s="89" t="str">
        <v>3个月以上</v>
      </c>
      <c r="M1376" s="92" t="s">
        <v>30</v>
      </c>
      <c r="N1376" s="92">
        <v>3</v>
      </c>
      <c r="O1376" s="93" t="str">
        <f>_xlfn.XLOOKUP(P1376,匹配表1065!U:U,匹配表1065!T:T)</f>
        <v>HO00000964</v>
      </c>
      <c r="P1376" s="89" t="s">
        <v>90</v>
      </c>
      <c r="Q1376" s="92" t="s">
        <v>281</v>
      </c>
      <c r="R1376" s="89" t="str">
        <f>_xlfn.XLOOKUP(Q1376,匹配表1065!L:L,匹配表1065!O:O)</f>
        <v>A</v>
      </c>
      <c r="S1376" s="93" t="str">
        <f>IFERROR(_xlfn.XLOOKUP(Q1376,匹配表1065!AI:AI,匹配表1065!AJ:AJ),"绿标")</f>
        <v>红标</v>
      </c>
      <c r="T1376" s="93" t="str" cm="1">
        <f t="array" ref="T1376:U1376">_xlfn.XLOOKUP(Q1376,匹配表1065!L:L,匹配表1065!M:N)</f>
        <v>头痛</v>
      </c>
      <c r="U1376" s="94" t="str">
        <v>神经内科</v>
      </c>
      <c r="V1376" s="95" t="s">
        <v>70</v>
      </c>
      <c r="W1376" s="93">
        <f>_xlfn.XLOOKUP(M1376,匹配表1065!D:D,匹配表1065!F:F)*N1376</f>
        <v>36</v>
      </c>
    </row>
    <row r="1377" customHeight="1" spans="1:23">
      <c r="A1377" s="89" t="s">
        <v>25</v>
      </c>
      <c r="B1377" s="90">
        <v>46139</v>
      </c>
      <c r="C1377" s="91" t="str">
        <f t="shared" si="42"/>
        <v>4月第5周</v>
      </c>
      <c r="D1377" s="89" t="s">
        <v>630</v>
      </c>
      <c r="E1377" s="89" t="str">
        <f t="shared" si="43"/>
        <v>4月第5周--周1</v>
      </c>
      <c r="F1377" s="92" t="s">
        <v>27</v>
      </c>
      <c r="G1377" s="89" t="s">
        <v>63</v>
      </c>
      <c r="H1377" s="92" t="str">
        <f>_xlfn.XLOOKUP(O1377,匹配表1065!T:T,匹配表1065!W:W)</f>
        <v>南京市</v>
      </c>
      <c r="I1377" s="89" t="str">
        <f>_xlfn.XLOOKUP(O1377,匹配表1065!T:T,匹配表1065!X:X)</f>
        <v>PME2002</v>
      </c>
      <c r="J1377" s="92" t="s">
        <v>84</v>
      </c>
      <c r="K1377" s="89" cm="1">
        <f ca="1" t="array" ref="K1377:L1377">_xlfn.XLOOKUP(J1377,匹配表1065!Y:Y,匹配表1065!AA:AB)</f>
        <v>31</v>
      </c>
      <c r="L1377" s="89" t="str">
        <v>3个月以上</v>
      </c>
      <c r="M1377" s="92" t="s">
        <v>30</v>
      </c>
      <c r="N1377" s="92">
        <v>1</v>
      </c>
      <c r="O1377" s="93" t="str">
        <f>_xlfn.XLOOKUP(P1377,匹配表1065!U:U,匹配表1065!T:T)</f>
        <v>HO00000964</v>
      </c>
      <c r="P1377" s="89" t="s">
        <v>90</v>
      </c>
      <c r="Q1377" s="92" t="s">
        <v>332</v>
      </c>
      <c r="R1377" s="89" t="str">
        <f>_xlfn.XLOOKUP(Q1377,匹配表1065!L:L,匹配表1065!O:O)</f>
        <v>D</v>
      </c>
      <c r="S1377" s="93" t="str">
        <f>IFERROR(_xlfn.XLOOKUP(Q1377,匹配表1065!AI:AI,匹配表1065!AJ:AJ),"绿标")</f>
        <v>绿标</v>
      </c>
      <c r="T1377" s="93" t="str" cm="1">
        <f t="array" ref="T1377:U1377">_xlfn.XLOOKUP(Q1377,匹配表1065!L:L,匹配表1065!M:N)</f>
        <v>疼痛</v>
      </c>
      <c r="U1377" s="94" t="str">
        <v>疼痛科</v>
      </c>
      <c r="V1377" s="95" t="s">
        <v>67</v>
      </c>
      <c r="W1377" s="93">
        <f>_xlfn.XLOOKUP(M1377,匹配表1065!D:D,匹配表1065!F:F)*N1377</f>
        <v>12</v>
      </c>
    </row>
    <row r="1378" customHeight="1" spans="1:23">
      <c r="A1378" s="89" t="s">
        <v>25</v>
      </c>
      <c r="B1378" s="90">
        <v>46139</v>
      </c>
      <c r="C1378" s="91" t="str">
        <f t="shared" si="42"/>
        <v>4月第5周</v>
      </c>
      <c r="D1378" s="89" t="s">
        <v>630</v>
      </c>
      <c r="E1378" s="89" t="str">
        <f t="shared" si="43"/>
        <v>4月第5周--周1</v>
      </c>
      <c r="F1378" s="92" t="s">
        <v>27</v>
      </c>
      <c r="G1378" s="89" t="s">
        <v>63</v>
      </c>
      <c r="H1378" s="92" t="str">
        <f>_xlfn.XLOOKUP(O1378,匹配表1065!T:T,匹配表1065!W:W)</f>
        <v>南京市</v>
      </c>
      <c r="I1378" s="89" t="str">
        <f>_xlfn.XLOOKUP(O1378,匹配表1065!T:T,匹配表1065!X:X)</f>
        <v>PME2002</v>
      </c>
      <c r="J1378" s="92" t="s">
        <v>84</v>
      </c>
      <c r="K1378" s="89" cm="1">
        <f ca="1" t="array" ref="K1378:L1378">_xlfn.XLOOKUP(J1378,匹配表1065!Y:Y,匹配表1065!AA:AB)</f>
        <v>31</v>
      </c>
      <c r="L1378" s="89" t="str">
        <v>3个月以上</v>
      </c>
      <c r="M1378" s="92" t="s">
        <v>35</v>
      </c>
      <c r="N1378" s="92">
        <v>1</v>
      </c>
      <c r="O1378" s="93" t="str">
        <f>_xlfn.XLOOKUP(P1378,匹配表1065!U:U,匹配表1065!T:T)</f>
        <v>HO00000964</v>
      </c>
      <c r="P1378" s="89" t="s">
        <v>90</v>
      </c>
      <c r="Q1378" s="92" t="s">
        <v>332</v>
      </c>
      <c r="R1378" s="89" t="str">
        <f>_xlfn.XLOOKUP(Q1378,匹配表1065!L:L,匹配表1065!O:O)</f>
        <v>D</v>
      </c>
      <c r="S1378" s="93" t="str">
        <f>IFERROR(_xlfn.XLOOKUP(Q1378,匹配表1065!AI:AI,匹配表1065!AJ:AJ),"绿标")</f>
        <v>绿标</v>
      </c>
      <c r="T1378" s="93" t="str" cm="1">
        <f t="array" ref="T1378:U1378">_xlfn.XLOOKUP(Q1378,匹配表1065!L:L,匹配表1065!M:N)</f>
        <v>疼痛</v>
      </c>
      <c r="U1378" s="94" t="str">
        <v>疼痛科</v>
      </c>
      <c r="V1378" s="95" t="s">
        <v>58</v>
      </c>
      <c r="W1378" s="93">
        <f>_xlfn.XLOOKUP(M1378,匹配表1065!D:D,匹配表1065!F:F)*N1378</f>
        <v>4</v>
      </c>
    </row>
    <row r="1379" customHeight="1" spans="1:23">
      <c r="A1379" s="89" t="s">
        <v>25</v>
      </c>
      <c r="B1379" s="90">
        <v>46139</v>
      </c>
      <c r="C1379" s="91" t="str">
        <f t="shared" si="42"/>
        <v>4月第5周</v>
      </c>
      <c r="D1379" s="89" t="s">
        <v>630</v>
      </c>
      <c r="E1379" s="89" t="str">
        <f t="shared" si="43"/>
        <v>4月第5周--周1</v>
      </c>
      <c r="F1379" s="92" t="s">
        <v>27</v>
      </c>
      <c r="G1379" s="89" t="s">
        <v>63</v>
      </c>
      <c r="H1379" s="92" t="str">
        <f>_xlfn.XLOOKUP(O1379,匹配表1065!T:T,匹配表1065!W:W)</f>
        <v>南京市</v>
      </c>
      <c r="I1379" s="89" t="str">
        <f>_xlfn.XLOOKUP(O1379,匹配表1065!T:T,匹配表1065!X:X)</f>
        <v>PME2002</v>
      </c>
      <c r="J1379" s="92" t="s">
        <v>84</v>
      </c>
      <c r="K1379" s="89" cm="1">
        <f ca="1" t="array" ref="K1379:L1379">_xlfn.XLOOKUP(J1379,匹配表1065!Y:Y,匹配表1065!AA:AB)</f>
        <v>31</v>
      </c>
      <c r="L1379" s="89" t="str">
        <v>3个月以上</v>
      </c>
      <c r="M1379" s="92" t="s">
        <v>35</v>
      </c>
      <c r="N1379" s="92">
        <v>1</v>
      </c>
      <c r="O1379" s="93" t="str">
        <f>_xlfn.XLOOKUP(P1379,匹配表1065!U:U,匹配表1065!T:T)</f>
        <v>HO00000964</v>
      </c>
      <c r="P1379" s="89" t="s">
        <v>90</v>
      </c>
      <c r="Q1379" s="92" t="s">
        <v>635</v>
      </c>
      <c r="R1379" s="89" t="str">
        <f>_xlfn.XLOOKUP(Q1379,匹配表1065!L:L,匹配表1065!O:O)</f>
        <v>B</v>
      </c>
      <c r="S1379" s="93" t="str">
        <f>IFERROR(_xlfn.XLOOKUP(Q1379,匹配表1065!AI:AI,匹配表1065!AJ:AJ),"绿标")</f>
        <v>黑标</v>
      </c>
      <c r="T1379" s="93" t="str" cm="1">
        <f t="array" ref="T1379:U1379">_xlfn.XLOOKUP(Q1379,匹配表1065!L:L,匹配表1065!M:N)</f>
        <v>脑血管</v>
      </c>
      <c r="U1379" s="94" t="str">
        <v>神经内科</v>
      </c>
      <c r="V1379" s="95" t="s">
        <v>58</v>
      </c>
      <c r="W1379" s="93">
        <f>_xlfn.XLOOKUP(M1379,匹配表1065!D:D,匹配表1065!F:F)*N1379</f>
        <v>4</v>
      </c>
    </row>
    <row r="1380" customHeight="1" spans="1:23">
      <c r="A1380" s="89" t="s">
        <v>25</v>
      </c>
      <c r="B1380" s="90">
        <v>46139</v>
      </c>
      <c r="C1380" s="91" t="str">
        <f t="shared" si="42"/>
        <v>4月第5周</v>
      </c>
      <c r="D1380" s="89" t="s">
        <v>630</v>
      </c>
      <c r="E1380" s="89" t="str">
        <f t="shared" si="43"/>
        <v>4月第5周--周1</v>
      </c>
      <c r="F1380" s="92" t="s">
        <v>27</v>
      </c>
      <c r="G1380" s="92" t="s">
        <v>136</v>
      </c>
      <c r="H1380" s="92" t="str">
        <f>_xlfn.XLOOKUP(O1380,匹配表1065!T:T,匹配表1065!W:W)</f>
        <v>青岛市</v>
      </c>
      <c r="I1380" s="89" t="str">
        <f>_xlfn.XLOOKUP(O1380,匹配表1065!T:T,匹配表1065!X:X)</f>
        <v>PME2031</v>
      </c>
      <c r="J1380" s="92" t="s">
        <v>155</v>
      </c>
      <c r="K1380" s="89" cm="1">
        <f ca="1" t="array" ref="K1380:L1380">_xlfn.XLOOKUP(J1380,匹配表1065!Y:Y,匹配表1065!AA:AB)</f>
        <v>31</v>
      </c>
      <c r="L1380" s="89" t="str">
        <v>3个月以上</v>
      </c>
      <c r="M1380" s="92" t="s">
        <v>30</v>
      </c>
      <c r="N1380" s="92">
        <v>1</v>
      </c>
      <c r="O1380" s="93" t="str">
        <f>_xlfn.XLOOKUP(P1380,匹配表1065!U:U,匹配表1065!T:T)</f>
        <v>HO00072793</v>
      </c>
      <c r="P1380" s="89" t="s">
        <v>159</v>
      </c>
      <c r="Q1380" s="92" t="s">
        <v>339</v>
      </c>
      <c r="R1380" s="89" t="str">
        <f>_xlfn.XLOOKUP(Q1380,匹配表1065!L:L,匹配表1065!O:O)</f>
        <v>C</v>
      </c>
      <c r="S1380" s="93" t="str">
        <f>IFERROR(_xlfn.XLOOKUP(Q1380,匹配表1065!AI:AI,匹配表1065!AJ:AJ),"绿标")</f>
        <v>红标</v>
      </c>
      <c r="T1380" s="93" t="str" cm="1">
        <f t="array" ref="T1380:U1380">_xlfn.XLOOKUP(Q1380,匹配表1065!L:L,匹配表1065!M:N)</f>
        <v>眩晕</v>
      </c>
      <c r="U1380" s="94" t="str">
        <v>神经内科</v>
      </c>
      <c r="V1380" s="95" t="s">
        <v>67</v>
      </c>
      <c r="W1380" s="93">
        <f>_xlfn.XLOOKUP(M1380,匹配表1065!D:D,匹配表1065!F:F)*N1380</f>
        <v>12</v>
      </c>
    </row>
    <row r="1381" customHeight="1" spans="1:23">
      <c r="A1381" s="89" t="s">
        <v>25</v>
      </c>
      <c r="B1381" s="90">
        <v>46139</v>
      </c>
      <c r="C1381" s="91" t="str">
        <f t="shared" si="42"/>
        <v>4月第5周</v>
      </c>
      <c r="D1381" s="89" t="s">
        <v>630</v>
      </c>
      <c r="E1381" s="89" t="str">
        <f t="shared" si="43"/>
        <v>4月第5周--周1</v>
      </c>
      <c r="F1381" s="92" t="s">
        <v>27</v>
      </c>
      <c r="G1381" s="92" t="s">
        <v>136</v>
      </c>
      <c r="H1381" s="92" t="str">
        <f>_xlfn.XLOOKUP(O1381,匹配表1065!T:T,匹配表1065!W:W)</f>
        <v>青岛市</v>
      </c>
      <c r="I1381" s="89" t="str">
        <f>_xlfn.XLOOKUP(O1381,匹配表1065!T:T,匹配表1065!X:X)</f>
        <v>PME2031</v>
      </c>
      <c r="J1381" s="92" t="s">
        <v>155</v>
      </c>
      <c r="K1381" s="89" cm="1">
        <f ca="1" t="array" ref="K1381:L1381">_xlfn.XLOOKUP(J1381,匹配表1065!Y:Y,匹配表1065!AA:AB)</f>
        <v>31</v>
      </c>
      <c r="L1381" s="89" t="str">
        <v>3个月以上</v>
      </c>
      <c r="M1381" s="92" t="s">
        <v>30</v>
      </c>
      <c r="N1381" s="92">
        <v>1</v>
      </c>
      <c r="O1381" s="93" t="str">
        <f>_xlfn.XLOOKUP(P1381,匹配表1065!U:U,匹配表1065!T:T)</f>
        <v>HO00001478</v>
      </c>
      <c r="P1381" s="89" t="s">
        <v>156</v>
      </c>
      <c r="Q1381" s="92" t="s">
        <v>157</v>
      </c>
      <c r="R1381" s="89" t="str">
        <f>_xlfn.XLOOKUP(Q1381,匹配表1065!L:L,匹配表1065!O:O)</f>
        <v>A</v>
      </c>
      <c r="S1381" s="93" t="str">
        <f>IFERROR(_xlfn.XLOOKUP(Q1381,匹配表1065!AI:AI,匹配表1065!AJ:AJ),"绿标")</f>
        <v>红标</v>
      </c>
      <c r="T1381" s="93" t="str" cm="1">
        <f t="array" ref="T1381:U1381">_xlfn.XLOOKUP(Q1381,匹配表1065!L:L,匹配表1065!M:N)</f>
        <v>头痛</v>
      </c>
      <c r="U1381" s="94" t="str">
        <v>神经内科</v>
      </c>
      <c r="V1381" s="95" t="s">
        <v>67</v>
      </c>
      <c r="W1381" s="93">
        <f>_xlfn.XLOOKUP(M1381,匹配表1065!D:D,匹配表1065!F:F)*N1381</f>
        <v>12</v>
      </c>
    </row>
    <row r="1382" customHeight="1" spans="1:23">
      <c r="A1382" s="89" t="s">
        <v>25</v>
      </c>
      <c r="B1382" s="90">
        <v>46139</v>
      </c>
      <c r="C1382" s="91" t="str">
        <f t="shared" si="42"/>
        <v>4月第5周</v>
      </c>
      <c r="D1382" s="89" t="s">
        <v>630</v>
      </c>
      <c r="E1382" s="89" t="str">
        <f t="shared" si="43"/>
        <v>4月第5周--周1</v>
      </c>
      <c r="F1382" s="92" t="s">
        <v>27</v>
      </c>
      <c r="G1382" s="92" t="s">
        <v>136</v>
      </c>
      <c r="H1382" s="92" t="str">
        <f>_xlfn.XLOOKUP(O1382,匹配表1065!T:T,匹配表1065!W:W)</f>
        <v>淄博市</v>
      </c>
      <c r="I1382" s="89" t="str">
        <f>_xlfn.XLOOKUP(O1382,匹配表1065!T:T,匹配表1065!X:X)</f>
        <v>PME2043</v>
      </c>
      <c r="J1382" s="92" t="s">
        <v>140</v>
      </c>
      <c r="K1382" s="89" cm="1">
        <f ca="1" t="array" ref="K1382:L1382">_xlfn.XLOOKUP(J1382,匹配表1065!Y:Y,匹配表1065!AA:AB)</f>
        <v>9</v>
      </c>
      <c r="L1382" s="89" t="str">
        <v>3个月以上</v>
      </c>
      <c r="M1382" s="92" t="s">
        <v>30</v>
      </c>
      <c r="N1382" s="92">
        <v>1</v>
      </c>
      <c r="O1382" s="93" t="str">
        <f>_xlfn.XLOOKUP(P1382,匹配表1065!U:U,匹配表1065!T:T)</f>
        <v>HO00001431</v>
      </c>
      <c r="P1382" s="89" t="s">
        <v>244</v>
      </c>
      <c r="Q1382" s="92" t="s">
        <v>567</v>
      </c>
      <c r="R1382" s="89" t="str">
        <f>_xlfn.XLOOKUP(Q1382,匹配表1065!L:L,匹配表1065!O:O)</f>
        <v>A</v>
      </c>
      <c r="S1382" s="93" t="str">
        <f>IFERROR(_xlfn.XLOOKUP(Q1382,匹配表1065!AI:AI,匹配表1065!AJ:AJ),"绿标")</f>
        <v>红标</v>
      </c>
      <c r="T1382" s="93" t="str" cm="1">
        <f t="array" ref="T1382:U1382">_xlfn.XLOOKUP(Q1382,匹配表1065!L:L,匹配表1065!M:N)</f>
        <v>头痛</v>
      </c>
      <c r="U1382" s="94" t="str">
        <v>神经内科</v>
      </c>
      <c r="V1382" s="95" t="s">
        <v>33</v>
      </c>
      <c r="W1382" s="93">
        <f>_xlfn.XLOOKUP(M1382,匹配表1065!D:D,匹配表1065!F:F)*N1382</f>
        <v>12</v>
      </c>
    </row>
    <row r="1383" customHeight="1" spans="1:23">
      <c r="A1383" s="89" t="s">
        <v>25</v>
      </c>
      <c r="B1383" s="90">
        <v>46139</v>
      </c>
      <c r="C1383" s="91" t="str">
        <f t="shared" si="42"/>
        <v>4月第5周</v>
      </c>
      <c r="D1383" s="89" t="s">
        <v>630</v>
      </c>
      <c r="E1383" s="89" t="str">
        <f t="shared" si="43"/>
        <v>4月第5周--周1</v>
      </c>
      <c r="F1383" s="92" t="s">
        <v>27</v>
      </c>
      <c r="G1383" s="92" t="s">
        <v>136</v>
      </c>
      <c r="H1383" s="92" t="str">
        <f>_xlfn.XLOOKUP(O1383,匹配表1065!T:T,匹配表1065!W:W)</f>
        <v>青岛市</v>
      </c>
      <c r="I1383" s="89" t="str">
        <f>_xlfn.XLOOKUP(O1383,匹配表1065!T:T,匹配表1065!X:X)</f>
        <v>PME2032</v>
      </c>
      <c r="J1383" s="92" t="s">
        <v>143</v>
      </c>
      <c r="K1383" s="89" cm="1">
        <f ca="1" t="array" ref="K1383:L1383">_xlfn.XLOOKUP(J1383,匹配表1065!Y:Y,匹配表1065!AA:AB)</f>
        <v>31</v>
      </c>
      <c r="L1383" s="89" t="str">
        <v>3个月以上</v>
      </c>
      <c r="M1383" s="92" t="s">
        <v>30</v>
      </c>
      <c r="N1383" s="92">
        <v>1</v>
      </c>
      <c r="O1383" s="93" t="str">
        <f>_xlfn.XLOOKUP(P1383,匹配表1065!U:U,匹配表1065!T:T)</f>
        <v>HO00001482</v>
      </c>
      <c r="P1383" s="89" t="s">
        <v>146</v>
      </c>
      <c r="Q1383" s="92" t="s">
        <v>249</v>
      </c>
      <c r="R1383" s="89" t="str">
        <f>_xlfn.XLOOKUP(Q1383,匹配表1065!L:L,匹配表1065!O:O)</f>
        <v>C</v>
      </c>
      <c r="S1383" s="93" t="str">
        <f>IFERROR(_xlfn.XLOOKUP(Q1383,匹配表1065!AI:AI,匹配表1065!AJ:AJ),"绿标")</f>
        <v>绿标</v>
      </c>
      <c r="T1383" s="93" t="str" cm="1">
        <f t="array" ref="T1383:U1383">_xlfn.XLOOKUP(Q1383,匹配表1065!L:L,匹配表1065!M:N)</f>
        <v>眩晕</v>
      </c>
      <c r="U1383" s="94" t="str">
        <v>耳鼻喉科</v>
      </c>
      <c r="V1383" s="95" t="s">
        <v>70</v>
      </c>
      <c r="W1383" s="93">
        <f>_xlfn.XLOOKUP(M1383,匹配表1065!D:D,匹配表1065!F:F)*N1383</f>
        <v>12</v>
      </c>
    </row>
    <row r="1384" customHeight="1" spans="1:23">
      <c r="A1384" s="89" t="s">
        <v>25</v>
      </c>
      <c r="B1384" s="90">
        <v>46139</v>
      </c>
      <c r="C1384" s="91" t="str">
        <f t="shared" si="42"/>
        <v>4月第5周</v>
      </c>
      <c r="D1384" s="89" t="s">
        <v>630</v>
      </c>
      <c r="E1384" s="89" t="str">
        <f t="shared" si="43"/>
        <v>4月第5周--周1</v>
      </c>
      <c r="F1384" s="92" t="s">
        <v>27</v>
      </c>
      <c r="G1384" s="92" t="s">
        <v>136</v>
      </c>
      <c r="H1384" s="92" t="str">
        <f>_xlfn.XLOOKUP(O1384,匹配表1065!T:T,匹配表1065!W:W)</f>
        <v>青岛市</v>
      </c>
      <c r="I1384" s="89" t="str">
        <f>_xlfn.XLOOKUP(O1384,匹配表1065!T:T,匹配表1065!X:X)</f>
        <v>PME2032</v>
      </c>
      <c r="J1384" s="92" t="s">
        <v>143</v>
      </c>
      <c r="K1384" s="89" cm="1">
        <f ca="1" t="array" ref="K1384:L1384">_xlfn.XLOOKUP(J1384,匹配表1065!Y:Y,匹配表1065!AA:AB)</f>
        <v>31</v>
      </c>
      <c r="L1384" s="89" t="str">
        <v>3个月以上</v>
      </c>
      <c r="M1384" s="92" t="s">
        <v>55</v>
      </c>
      <c r="N1384" s="92">
        <v>1</v>
      </c>
      <c r="O1384" s="93" t="str">
        <f>_xlfn.XLOOKUP(P1384,匹配表1065!U:U,匹配表1065!T:T)</f>
        <v>HO00001482</v>
      </c>
      <c r="P1384" s="89" t="s">
        <v>146</v>
      </c>
      <c r="Q1384" s="92" t="s">
        <v>147</v>
      </c>
      <c r="R1384" s="89" t="str">
        <f>_xlfn.XLOOKUP(Q1384,匹配表1065!L:L,匹配表1065!O:O)</f>
        <v>A</v>
      </c>
      <c r="S1384" s="93" t="str">
        <f>IFERROR(_xlfn.XLOOKUP(Q1384,匹配表1065!AI:AI,匹配表1065!AJ:AJ),"绿标")</f>
        <v>红标</v>
      </c>
      <c r="T1384" s="93" t="str" cm="1">
        <f t="array" ref="T1384:U1384">_xlfn.XLOOKUP(Q1384,匹配表1065!L:L,匹配表1065!M:N)</f>
        <v>头痛</v>
      </c>
      <c r="U1384" s="94" t="str">
        <v>神经内科</v>
      </c>
      <c r="V1384" s="95" t="s">
        <v>33</v>
      </c>
      <c r="W1384" s="93">
        <f>_xlfn.XLOOKUP(M1384,匹配表1065!D:D,匹配表1065!F:F)*N1384</f>
        <v>8</v>
      </c>
    </row>
    <row r="1385" customHeight="1" spans="1:23">
      <c r="A1385" s="89" t="s">
        <v>25</v>
      </c>
      <c r="B1385" s="90">
        <v>46139</v>
      </c>
      <c r="C1385" s="91" t="str">
        <f t="shared" si="42"/>
        <v>4月第5周</v>
      </c>
      <c r="D1385" s="89" t="s">
        <v>630</v>
      </c>
      <c r="E1385" s="89" t="str">
        <f t="shared" si="43"/>
        <v>4月第5周--周1</v>
      </c>
      <c r="F1385" s="92" t="s">
        <v>27</v>
      </c>
      <c r="G1385" s="92" t="s">
        <v>136</v>
      </c>
      <c r="H1385" s="92" t="str">
        <f>_xlfn.XLOOKUP(O1385,匹配表1065!T:T,匹配表1065!W:W)</f>
        <v>青岛市</v>
      </c>
      <c r="I1385" s="89" t="str">
        <f>_xlfn.XLOOKUP(O1385,匹配表1065!T:T,匹配表1065!X:X)</f>
        <v>PME2032</v>
      </c>
      <c r="J1385" s="92" t="s">
        <v>143</v>
      </c>
      <c r="K1385" s="89" cm="1">
        <f ca="1" t="array" ref="K1385:L1385">_xlfn.XLOOKUP(J1385,匹配表1065!Y:Y,匹配表1065!AA:AB)</f>
        <v>31</v>
      </c>
      <c r="L1385" s="89" t="str">
        <v>3个月以上</v>
      </c>
      <c r="M1385" s="92" t="s">
        <v>35</v>
      </c>
      <c r="N1385" s="92">
        <v>1</v>
      </c>
      <c r="O1385" s="93" t="str">
        <f>_xlfn.XLOOKUP(P1385,匹配表1065!U:U,匹配表1065!T:T)</f>
        <v>HO00001482</v>
      </c>
      <c r="P1385" s="89" t="s">
        <v>146</v>
      </c>
      <c r="Q1385" s="92" t="s">
        <v>586</v>
      </c>
      <c r="R1385" s="89" t="str">
        <f>_xlfn.XLOOKUP(Q1385,匹配表1065!L:L,匹配表1065!O:O)</f>
        <v>C</v>
      </c>
      <c r="S1385" s="93" t="str">
        <f>IFERROR(_xlfn.XLOOKUP(Q1385,匹配表1065!AI:AI,匹配表1065!AJ:AJ),"绿标")</f>
        <v>绿标</v>
      </c>
      <c r="T1385" s="93" t="str" cm="1">
        <f t="array" ref="T1385:U1385">_xlfn.XLOOKUP(Q1385,匹配表1065!L:L,匹配表1065!M:N)</f>
        <v>眩晕</v>
      </c>
      <c r="U1385" s="94" t="str">
        <v>耳鼻喉科</v>
      </c>
      <c r="V1385" s="95" t="s">
        <v>70</v>
      </c>
      <c r="W1385" s="93">
        <f>_xlfn.XLOOKUP(M1385,匹配表1065!D:D,匹配表1065!F:F)*N1385</f>
        <v>4</v>
      </c>
    </row>
    <row r="1386" customHeight="1" spans="1:23">
      <c r="A1386" s="89" t="s">
        <v>25</v>
      </c>
      <c r="B1386" s="90">
        <v>46139</v>
      </c>
      <c r="C1386" s="91" t="str">
        <f t="shared" si="42"/>
        <v>4月第5周</v>
      </c>
      <c r="D1386" s="89" t="s">
        <v>630</v>
      </c>
      <c r="E1386" s="89" t="str">
        <f t="shared" si="43"/>
        <v>4月第5周--周1</v>
      </c>
      <c r="F1386" s="92" t="s">
        <v>27</v>
      </c>
      <c r="G1386" s="92" t="s">
        <v>136</v>
      </c>
      <c r="H1386" s="92" t="str">
        <f>_xlfn.XLOOKUP(O1386,匹配表1065!T:T,匹配表1065!W:W)</f>
        <v>潍坊市</v>
      </c>
      <c r="I1386" s="89" t="str">
        <f>_xlfn.XLOOKUP(O1386,匹配表1065!T:T,匹配表1065!X:X)</f>
        <v>PME2036</v>
      </c>
      <c r="J1386" s="89" t="s">
        <v>161</v>
      </c>
      <c r="K1386" s="89" cm="1">
        <f ca="1" t="array" ref="K1386:L1386">_xlfn.XLOOKUP(J1386,匹配表1065!Y:Y,匹配表1065!AA:AB)</f>
        <v>1519</v>
      </c>
      <c r="L1386" s="89" t="str">
        <v>3个月以上</v>
      </c>
      <c r="M1386" s="92" t="s">
        <v>35</v>
      </c>
      <c r="N1386" s="92">
        <v>1</v>
      </c>
      <c r="O1386" s="93" t="str">
        <f>_xlfn.XLOOKUP(P1386,匹配表1065!U:U,匹配表1065!T:T)</f>
        <v>HO00001496</v>
      </c>
      <c r="P1386" s="89" t="s">
        <v>256</v>
      </c>
      <c r="Q1386" s="92" t="s">
        <v>303</v>
      </c>
      <c r="R1386" s="89" t="str">
        <f>_xlfn.XLOOKUP(Q1386,匹配表1065!L:L,匹配表1065!O:O)</f>
        <v>C</v>
      </c>
      <c r="S1386" s="93" t="str">
        <f>IFERROR(_xlfn.XLOOKUP(Q1386,匹配表1065!AI:AI,匹配表1065!AJ:AJ),"绿标")</f>
        <v>红标</v>
      </c>
      <c r="T1386" s="93" t="str" cm="1">
        <f t="array" ref="T1386:U1386">_xlfn.XLOOKUP(Q1386,匹配表1065!L:L,匹配表1065!M:N)</f>
        <v>眩晕</v>
      </c>
      <c r="U1386" s="94" t="str">
        <v>神经内科</v>
      </c>
      <c r="V1386" s="95" t="s">
        <v>70</v>
      </c>
      <c r="W1386" s="93">
        <f>_xlfn.XLOOKUP(M1386,匹配表1065!D:D,匹配表1065!F:F)*N1386</f>
        <v>4</v>
      </c>
    </row>
    <row r="1387" customHeight="1" spans="1:23">
      <c r="A1387" s="89" t="s">
        <v>25</v>
      </c>
      <c r="B1387" s="90">
        <v>46139</v>
      </c>
      <c r="C1387" s="91" t="str">
        <f t="shared" si="42"/>
        <v>4月第5周</v>
      </c>
      <c r="D1387" s="89" t="s">
        <v>630</v>
      </c>
      <c r="E1387" s="89" t="str">
        <f t="shared" si="43"/>
        <v>4月第5周--周1</v>
      </c>
      <c r="F1387" s="92" t="s">
        <v>27</v>
      </c>
      <c r="G1387" s="92" t="s">
        <v>136</v>
      </c>
      <c r="H1387" s="92" t="str">
        <f>_xlfn.XLOOKUP(O1387,匹配表1065!T:T,匹配表1065!W:W)</f>
        <v>潍坊市</v>
      </c>
      <c r="I1387" s="89" t="str">
        <f>_xlfn.XLOOKUP(O1387,匹配表1065!T:T,匹配表1065!X:X)</f>
        <v>PME2036</v>
      </c>
      <c r="J1387" s="89" t="s">
        <v>161</v>
      </c>
      <c r="K1387" s="89" cm="1">
        <f ca="1" t="array" ref="K1387:L1387">_xlfn.XLOOKUP(J1387,匹配表1065!Y:Y,匹配表1065!AA:AB)</f>
        <v>1519</v>
      </c>
      <c r="L1387" s="89" t="str">
        <v>3个月以上</v>
      </c>
      <c r="M1387" s="92" t="s">
        <v>55</v>
      </c>
      <c r="N1387" s="92">
        <v>1</v>
      </c>
      <c r="O1387" s="93" t="str">
        <f>_xlfn.XLOOKUP(P1387,匹配表1065!U:U,匹配表1065!T:T)</f>
        <v>HO00001507</v>
      </c>
      <c r="P1387" s="89" t="s">
        <v>424</v>
      </c>
      <c r="Q1387" s="92" t="s">
        <v>425</v>
      </c>
      <c r="R1387" s="89" t="str">
        <f>_xlfn.XLOOKUP(Q1387,匹配表1065!L:L,匹配表1065!O:O)</f>
        <v>C</v>
      </c>
      <c r="S1387" s="93" t="str">
        <f>IFERROR(_xlfn.XLOOKUP(Q1387,匹配表1065!AI:AI,匹配表1065!AJ:AJ),"绿标")</f>
        <v>黑标</v>
      </c>
      <c r="T1387" s="93" t="str" cm="1">
        <f t="array" ref="T1387:U1387">_xlfn.XLOOKUP(Q1387,匹配表1065!L:L,匹配表1065!M:N)</f>
        <v>眩晕</v>
      </c>
      <c r="U1387" s="94" t="str">
        <v>神经内科</v>
      </c>
      <c r="V1387" s="95" t="s">
        <v>70</v>
      </c>
      <c r="W1387" s="93">
        <f>_xlfn.XLOOKUP(M1387,匹配表1065!D:D,匹配表1065!F:F)*N1387</f>
        <v>8</v>
      </c>
    </row>
    <row r="1388" customHeight="1" spans="1:23">
      <c r="A1388" s="89" t="s">
        <v>25</v>
      </c>
      <c r="B1388" s="90">
        <v>46139</v>
      </c>
      <c r="C1388" s="91" t="str">
        <f t="shared" si="42"/>
        <v>4月第5周</v>
      </c>
      <c r="D1388" s="89" t="s">
        <v>630</v>
      </c>
      <c r="E1388" s="89" t="str">
        <f t="shared" si="43"/>
        <v>4月第5周--周1</v>
      </c>
      <c r="F1388" s="92" t="s">
        <v>27</v>
      </c>
      <c r="G1388" s="92" t="s">
        <v>136</v>
      </c>
      <c r="H1388" s="92" t="str">
        <f>_xlfn.XLOOKUP(O1388,匹配表1065!T:T,匹配表1065!W:W)</f>
        <v>潍坊市</v>
      </c>
      <c r="I1388" s="89" t="str">
        <f>_xlfn.XLOOKUP(O1388,匹配表1065!T:T,匹配表1065!X:X)</f>
        <v>PME2036</v>
      </c>
      <c r="J1388" s="89" t="s">
        <v>161</v>
      </c>
      <c r="K1388" s="89" cm="1">
        <f ca="1" t="array" ref="K1388:L1388">_xlfn.XLOOKUP(J1388,匹配表1065!Y:Y,匹配表1065!AA:AB)</f>
        <v>1519</v>
      </c>
      <c r="L1388" s="89" t="str">
        <v>3个月以上</v>
      </c>
      <c r="M1388" s="92" t="s">
        <v>202</v>
      </c>
      <c r="N1388" s="92">
        <v>1</v>
      </c>
      <c r="O1388" s="93" t="str">
        <f>_xlfn.XLOOKUP(P1388,匹配表1065!U:U,匹配表1065!T:T)</f>
        <v>HO00001521</v>
      </c>
      <c r="P1388" s="89" t="s">
        <v>162</v>
      </c>
      <c r="Q1388" s="92" t="s">
        <v>636</v>
      </c>
      <c r="R1388" s="89" t="str">
        <f>_xlfn.XLOOKUP(Q1388,匹配表1065!L:L,匹配表1065!O:O)</f>
        <v>C</v>
      </c>
      <c r="S1388" s="93" t="str">
        <f>IFERROR(_xlfn.XLOOKUP(Q1388,匹配表1065!AI:AI,匹配表1065!AJ:AJ),"绿标")</f>
        <v>绿标</v>
      </c>
      <c r="T1388" s="93" t="str" cm="1">
        <f t="array" ref="T1388:U1388">_xlfn.XLOOKUP(Q1388,匹配表1065!L:L,匹配表1065!M:N)</f>
        <v>眩晕</v>
      </c>
      <c r="U1388" s="94" t="str">
        <v>神经内科</v>
      </c>
      <c r="V1388" s="95" t="s">
        <v>67</v>
      </c>
      <c r="W1388" s="93">
        <f>_xlfn.XLOOKUP(M1388,匹配表1065!D:D,匹配表1065!F:F)*N1388</f>
        <v>16</v>
      </c>
    </row>
    <row r="1389" customHeight="1" spans="1:23">
      <c r="A1389" s="89" t="s">
        <v>25</v>
      </c>
      <c r="B1389" s="90">
        <v>46139</v>
      </c>
      <c r="C1389" s="91" t="str">
        <f t="shared" si="42"/>
        <v>4月第5周</v>
      </c>
      <c r="D1389" s="89" t="s">
        <v>630</v>
      </c>
      <c r="E1389" s="89" t="str">
        <f t="shared" si="43"/>
        <v>4月第5周--周1</v>
      </c>
      <c r="F1389" s="92" t="s">
        <v>27</v>
      </c>
      <c r="G1389" s="92" t="s">
        <v>136</v>
      </c>
      <c r="H1389" s="92" t="str">
        <f>_xlfn.XLOOKUP(O1389,匹配表1065!T:T,匹配表1065!W:W)</f>
        <v>青岛市</v>
      </c>
      <c r="I1389" s="89" t="str">
        <f>_xlfn.XLOOKUP(O1389,匹配表1065!T:T,匹配表1065!X:X)</f>
        <v>PME2033</v>
      </c>
      <c r="J1389" s="92" t="s">
        <v>137</v>
      </c>
      <c r="K1389" s="89" cm="1">
        <f ca="1" t="array" ref="K1389:L1389">_xlfn.XLOOKUP(J1389,匹配表1065!Y:Y,匹配表1065!AA:AB)</f>
        <v>10</v>
      </c>
      <c r="L1389" s="89" t="str">
        <v>3个月以上</v>
      </c>
      <c r="M1389" s="92" t="s">
        <v>30</v>
      </c>
      <c r="N1389" s="92">
        <v>1</v>
      </c>
      <c r="O1389" s="93" t="str">
        <f>_xlfn.XLOOKUP(P1389,匹配表1065!U:U,匹配表1065!T:T)</f>
        <v>HO00001481</v>
      </c>
      <c r="P1389" s="89" t="s">
        <v>246</v>
      </c>
      <c r="Q1389" s="92" t="s">
        <v>306</v>
      </c>
      <c r="R1389" s="89" t="str">
        <f>_xlfn.XLOOKUP(Q1389,匹配表1065!L:L,匹配表1065!O:O)</f>
        <v>A</v>
      </c>
      <c r="S1389" s="93" t="str">
        <f>IFERROR(_xlfn.XLOOKUP(Q1389,匹配表1065!AI:AI,匹配表1065!AJ:AJ),"绿标")</f>
        <v>红标</v>
      </c>
      <c r="T1389" s="93" t="str" cm="1">
        <f t="array" ref="T1389:U1389">_xlfn.XLOOKUP(Q1389,匹配表1065!L:L,匹配表1065!M:N)</f>
        <v>头痛</v>
      </c>
      <c r="U1389" s="94" t="str">
        <v>神经内科</v>
      </c>
      <c r="V1389" s="95" t="s">
        <v>67</v>
      </c>
      <c r="W1389" s="93">
        <f>_xlfn.XLOOKUP(M1389,匹配表1065!D:D,匹配表1065!F:F)*N1389</f>
        <v>12</v>
      </c>
    </row>
    <row r="1390" customHeight="1" spans="1:23">
      <c r="A1390" s="89" t="s">
        <v>25</v>
      </c>
      <c r="B1390" s="90">
        <v>46139</v>
      </c>
      <c r="C1390" s="91" t="str">
        <f t="shared" si="42"/>
        <v>4月第5周</v>
      </c>
      <c r="D1390" s="89" t="s">
        <v>630</v>
      </c>
      <c r="E1390" s="89" t="str">
        <f t="shared" si="43"/>
        <v>4月第5周--周1</v>
      </c>
      <c r="F1390" s="92" t="s">
        <v>27</v>
      </c>
      <c r="G1390" s="92" t="s">
        <v>136</v>
      </c>
      <c r="H1390" s="92" t="str">
        <f>_xlfn.XLOOKUP(O1390,匹配表1065!T:T,匹配表1065!W:W)</f>
        <v>威海市</v>
      </c>
      <c r="I1390" s="89" t="str">
        <f>_xlfn.XLOOKUP(O1390,匹配表1065!T:T,匹配表1065!X:X)</f>
        <v>PME2033</v>
      </c>
      <c r="J1390" s="92" t="s">
        <v>137</v>
      </c>
      <c r="K1390" s="89" cm="1">
        <f ca="1" t="array" ref="K1390:L1390">_xlfn.XLOOKUP(J1390,匹配表1065!Y:Y,匹配表1065!AA:AB)</f>
        <v>10</v>
      </c>
      <c r="L1390" s="89" t="str">
        <v>3个月以上</v>
      </c>
      <c r="M1390" s="92" t="s">
        <v>35</v>
      </c>
      <c r="N1390" s="92">
        <v>1</v>
      </c>
      <c r="O1390" s="93" t="str">
        <f>_xlfn.XLOOKUP(P1390,匹配表1065!U:U,匹配表1065!T:T)</f>
        <v>HO00001519</v>
      </c>
      <c r="P1390" s="89" t="s">
        <v>392</v>
      </c>
      <c r="Q1390" s="92" t="s">
        <v>393</v>
      </c>
      <c r="R1390" s="89" t="str">
        <f>_xlfn.XLOOKUP(Q1390,匹配表1065!L:L,匹配表1065!O:O)</f>
        <v>B</v>
      </c>
      <c r="S1390" s="93" t="str">
        <f>IFERROR(_xlfn.XLOOKUP(Q1390,匹配表1065!AI:AI,匹配表1065!AJ:AJ),"绿标")</f>
        <v>绿标</v>
      </c>
      <c r="T1390" s="93" t="str" cm="1">
        <f t="array" ref="T1390:U1390">_xlfn.XLOOKUP(Q1390,匹配表1065!L:L,匹配表1065!M:N)</f>
        <v>脑血管</v>
      </c>
      <c r="U1390" s="94" t="str">
        <v>神经内科</v>
      </c>
      <c r="V1390" s="95" t="s">
        <v>33</v>
      </c>
      <c r="W1390" s="93">
        <f>_xlfn.XLOOKUP(M1390,匹配表1065!D:D,匹配表1065!F:F)*N1390</f>
        <v>4</v>
      </c>
    </row>
    <row r="1391" customHeight="1" spans="1:23">
      <c r="A1391" s="89" t="s">
        <v>25</v>
      </c>
      <c r="B1391" s="90">
        <v>46139</v>
      </c>
      <c r="C1391" s="91" t="str">
        <f t="shared" si="42"/>
        <v>4月第5周</v>
      </c>
      <c r="D1391" s="89" t="s">
        <v>630</v>
      </c>
      <c r="E1391" s="89" t="str">
        <f t="shared" si="43"/>
        <v>4月第5周--周1</v>
      </c>
      <c r="F1391" s="92" t="s">
        <v>27</v>
      </c>
      <c r="G1391" s="92" t="s">
        <v>136</v>
      </c>
      <c r="H1391" s="92" t="str">
        <f>_xlfn.XLOOKUP(O1391,匹配表1065!T:T,匹配表1065!W:W)</f>
        <v>青岛市</v>
      </c>
      <c r="I1391" s="89" t="str">
        <f>_xlfn.XLOOKUP(O1391,匹配表1065!T:T,匹配表1065!X:X)</f>
        <v>PME2035</v>
      </c>
      <c r="J1391" s="92" t="s">
        <v>150</v>
      </c>
      <c r="K1391" s="89" cm="1">
        <f ca="1" t="array" ref="K1391:L1391">_xlfn.XLOOKUP(J1391,匹配表1065!Y:Y,匹配表1065!AA:AB)</f>
        <v>8</v>
      </c>
      <c r="L1391" s="89" t="str">
        <v>3个月以上</v>
      </c>
      <c r="M1391" s="92" t="s">
        <v>202</v>
      </c>
      <c r="N1391" s="92">
        <v>1</v>
      </c>
      <c r="O1391" s="93" t="str">
        <f>_xlfn.XLOOKUP(P1391,匹配表1065!U:U,匹配表1065!T:T)</f>
        <v>HO00001476</v>
      </c>
      <c r="P1391" s="89" t="s">
        <v>151</v>
      </c>
      <c r="Q1391" s="92" t="s">
        <v>152</v>
      </c>
      <c r="R1391" s="89" t="str">
        <f>_xlfn.XLOOKUP(Q1391,匹配表1065!L:L,匹配表1065!O:O)</f>
        <v>C</v>
      </c>
      <c r="S1391" s="93" t="str">
        <f>IFERROR(_xlfn.XLOOKUP(Q1391,匹配表1065!AI:AI,匹配表1065!AJ:AJ),"绿标")</f>
        <v>红标</v>
      </c>
      <c r="T1391" s="93" t="str" cm="1">
        <f t="array" ref="T1391:U1391">_xlfn.XLOOKUP(Q1391,匹配表1065!L:L,匹配表1065!M:N)</f>
        <v>眩晕</v>
      </c>
      <c r="U1391" s="94" t="str">
        <v>神经内科</v>
      </c>
      <c r="V1391" s="95" t="s">
        <v>70</v>
      </c>
      <c r="W1391" s="93">
        <f>_xlfn.XLOOKUP(M1391,匹配表1065!D:D,匹配表1065!F:F)*N1391</f>
        <v>16</v>
      </c>
    </row>
    <row r="1392" customHeight="1" spans="1:23">
      <c r="A1392" s="89" t="s">
        <v>25</v>
      </c>
      <c r="B1392" s="90">
        <v>46139</v>
      </c>
      <c r="C1392" s="91" t="str">
        <f t="shared" si="42"/>
        <v>4月第5周</v>
      </c>
      <c r="D1392" s="89" t="s">
        <v>630</v>
      </c>
      <c r="E1392" s="89" t="str">
        <f t="shared" si="43"/>
        <v>4月第5周--周1</v>
      </c>
      <c r="F1392" s="92" t="s">
        <v>27</v>
      </c>
      <c r="G1392" s="92" t="s">
        <v>136</v>
      </c>
      <c r="H1392" s="92" t="str">
        <f>_xlfn.XLOOKUP(O1392,匹配表1065!T:T,匹配表1065!W:W)</f>
        <v>青岛市</v>
      </c>
      <c r="I1392" s="89" t="str">
        <f>_xlfn.XLOOKUP(O1392,匹配表1065!T:T,匹配表1065!X:X)</f>
        <v>PME2035</v>
      </c>
      <c r="J1392" s="92" t="s">
        <v>150</v>
      </c>
      <c r="K1392" s="89" cm="1">
        <f ca="1" t="array" ref="K1392:L1392">_xlfn.XLOOKUP(J1392,匹配表1065!Y:Y,匹配表1065!AA:AB)</f>
        <v>8</v>
      </c>
      <c r="L1392" s="89" t="str">
        <v>3个月以上</v>
      </c>
      <c r="M1392" s="92" t="s">
        <v>35</v>
      </c>
      <c r="N1392" s="92">
        <v>1</v>
      </c>
      <c r="O1392" s="93" t="str">
        <f>_xlfn.XLOOKUP(P1392,匹配表1065!U:U,匹配表1065!T:T)</f>
        <v>HO00001483</v>
      </c>
      <c r="P1392" s="89" t="s">
        <v>259</v>
      </c>
      <c r="Q1392" s="92" t="s">
        <v>588</v>
      </c>
      <c r="R1392" s="89" t="str">
        <f>_xlfn.XLOOKUP(Q1392,匹配表1065!L:L,匹配表1065!O:O)</f>
        <v>B</v>
      </c>
      <c r="S1392" s="93" t="str">
        <f>IFERROR(_xlfn.XLOOKUP(Q1392,匹配表1065!AI:AI,匹配表1065!AJ:AJ),"绿标")</f>
        <v>绿标</v>
      </c>
      <c r="T1392" s="93" t="str" cm="1">
        <f t="array" ref="T1392:U1392">_xlfn.XLOOKUP(Q1392,匹配表1065!L:L,匹配表1065!M:N)</f>
        <v>脑血管</v>
      </c>
      <c r="U1392" s="94" t="str">
        <v>神经内科</v>
      </c>
      <c r="V1392" s="95" t="s">
        <v>67</v>
      </c>
      <c r="W1392" s="93">
        <f>_xlfn.XLOOKUP(M1392,匹配表1065!D:D,匹配表1065!F:F)*N1392</f>
        <v>4</v>
      </c>
    </row>
    <row r="1393" customHeight="1" spans="1:23">
      <c r="A1393" s="89" t="s">
        <v>25</v>
      </c>
      <c r="B1393" s="90">
        <v>46139</v>
      </c>
      <c r="C1393" s="91" t="str">
        <f t="shared" si="42"/>
        <v>4月第5周</v>
      </c>
      <c r="D1393" s="89" t="s">
        <v>630</v>
      </c>
      <c r="E1393" s="89" t="str">
        <f t="shared" si="43"/>
        <v>4月第5周--周1</v>
      </c>
      <c r="F1393" s="92" t="s">
        <v>27</v>
      </c>
      <c r="G1393" s="92" t="s">
        <v>136</v>
      </c>
      <c r="H1393" s="92" t="str">
        <f>_xlfn.XLOOKUP(O1393,匹配表1065!T:T,匹配表1065!W:W)</f>
        <v>青岛市</v>
      </c>
      <c r="I1393" s="89" t="str">
        <f>_xlfn.XLOOKUP(O1393,匹配表1065!T:T,匹配表1065!X:X)</f>
        <v>PME2035</v>
      </c>
      <c r="J1393" s="92" t="s">
        <v>150</v>
      </c>
      <c r="K1393" s="89" cm="1">
        <f ca="1" t="array" ref="K1393:L1393">_xlfn.XLOOKUP(J1393,匹配表1065!Y:Y,匹配表1065!AA:AB)</f>
        <v>8</v>
      </c>
      <c r="L1393" s="89" t="str">
        <v>3个月以上</v>
      </c>
      <c r="M1393" s="92" t="s">
        <v>35</v>
      </c>
      <c r="N1393" s="92">
        <v>1</v>
      </c>
      <c r="O1393" s="93" t="str">
        <f>_xlfn.XLOOKUP(P1393,匹配表1065!U:U,匹配表1065!T:T)</f>
        <v>HO00001477</v>
      </c>
      <c r="P1393" s="89" t="s">
        <v>153</v>
      </c>
      <c r="Q1393" s="92" t="s">
        <v>307</v>
      </c>
      <c r="R1393" s="89" t="str">
        <f>_xlfn.XLOOKUP(Q1393,匹配表1065!L:L,匹配表1065!O:O)</f>
        <v>B</v>
      </c>
      <c r="S1393" s="93" t="str">
        <f>IFERROR(_xlfn.XLOOKUP(Q1393,匹配表1065!AI:AI,匹配表1065!AJ:AJ),"绿标")</f>
        <v>红标</v>
      </c>
      <c r="T1393" s="93" t="str" cm="1">
        <f t="array" ref="T1393:U1393">_xlfn.XLOOKUP(Q1393,匹配表1065!L:L,匹配表1065!M:N)</f>
        <v>脑血管</v>
      </c>
      <c r="U1393" s="94" t="str">
        <v>神经内科</v>
      </c>
      <c r="V1393" s="95" t="s">
        <v>70</v>
      </c>
      <c r="W1393" s="93">
        <f>_xlfn.XLOOKUP(M1393,匹配表1065!D:D,匹配表1065!F:F)*N1393</f>
        <v>4</v>
      </c>
    </row>
    <row r="1394" customHeight="1" spans="1:23">
      <c r="A1394" s="89" t="s">
        <v>25</v>
      </c>
      <c r="B1394" s="90">
        <v>46139</v>
      </c>
      <c r="C1394" s="91" t="str">
        <f t="shared" si="42"/>
        <v>4月第5周</v>
      </c>
      <c r="D1394" s="89" t="s">
        <v>630</v>
      </c>
      <c r="E1394" s="89" t="str">
        <f t="shared" si="43"/>
        <v>4月第5周--周1</v>
      </c>
      <c r="F1394" s="92" t="s">
        <v>27</v>
      </c>
      <c r="G1394" s="92" t="s">
        <v>28</v>
      </c>
      <c r="H1394" s="92" t="str">
        <f>_xlfn.XLOOKUP(O1394,匹配表1065!T:T,匹配表1065!W:W)</f>
        <v>扬州市</v>
      </c>
      <c r="I1394" s="89" t="str">
        <f>_xlfn.XLOOKUP(O1394,匹配表1065!T:T,匹配表1065!X:X)</f>
        <v>PME2012</v>
      </c>
      <c r="J1394" s="92" t="s">
        <v>60</v>
      </c>
      <c r="K1394" s="89" cm="1">
        <f ca="1" t="array" ref="K1394:L1394">_xlfn.XLOOKUP(J1394,匹配表1065!Y:Y,匹配表1065!AA:AB)</f>
        <v>13</v>
      </c>
      <c r="L1394" s="89" t="str">
        <v>3个月以上</v>
      </c>
      <c r="M1394" s="92" t="s">
        <v>202</v>
      </c>
      <c r="N1394" s="92">
        <v>1</v>
      </c>
      <c r="O1394" s="93" t="str">
        <f>_xlfn.XLOOKUP(P1394,匹配表1065!U:U,匹配表1065!T:T)</f>
        <v>HO00000968</v>
      </c>
      <c r="P1394" s="89" t="s">
        <v>61</v>
      </c>
      <c r="Q1394" s="92" t="s">
        <v>406</v>
      </c>
      <c r="R1394" s="89" t="str">
        <f>_xlfn.XLOOKUP(Q1394,匹配表1065!L:L,匹配表1065!O:O)</f>
        <v>B</v>
      </c>
      <c r="S1394" s="93" t="str">
        <f>IFERROR(_xlfn.XLOOKUP(Q1394,匹配表1065!AI:AI,匹配表1065!AJ:AJ),"绿标")</f>
        <v>红标</v>
      </c>
      <c r="T1394" s="93" t="str" cm="1">
        <f t="array" ref="T1394:U1394">_xlfn.XLOOKUP(Q1394,匹配表1065!L:L,匹配表1065!M:N)</f>
        <v>脑血管</v>
      </c>
      <c r="U1394" s="94" t="str">
        <v>神经内科</v>
      </c>
      <c r="V1394" s="95" t="s">
        <v>70</v>
      </c>
      <c r="W1394" s="93">
        <f>_xlfn.XLOOKUP(M1394,匹配表1065!D:D,匹配表1065!F:F)*N1394</f>
        <v>16</v>
      </c>
    </row>
    <row r="1395" customHeight="1" spans="1:23">
      <c r="A1395" s="89" t="s">
        <v>25</v>
      </c>
      <c r="B1395" s="90">
        <v>46139</v>
      </c>
      <c r="C1395" s="91" t="str">
        <f t="shared" si="42"/>
        <v>4月第5周</v>
      </c>
      <c r="D1395" s="89" t="s">
        <v>630</v>
      </c>
      <c r="E1395" s="89" t="str">
        <f t="shared" si="43"/>
        <v>4月第5周--周1</v>
      </c>
      <c r="F1395" s="92" t="s">
        <v>27</v>
      </c>
      <c r="G1395" s="92" t="s">
        <v>28</v>
      </c>
      <c r="H1395" s="92" t="str">
        <f>_xlfn.XLOOKUP(O1395,匹配表1065!T:T,匹配表1065!W:W)</f>
        <v>扬州市</v>
      </c>
      <c r="I1395" s="89" t="str">
        <f>_xlfn.XLOOKUP(O1395,匹配表1065!T:T,匹配表1065!X:X)</f>
        <v>PME2012</v>
      </c>
      <c r="J1395" s="92" t="s">
        <v>60</v>
      </c>
      <c r="K1395" s="89" cm="1">
        <f ca="1" t="array" ref="K1395:L1395">_xlfn.XLOOKUP(J1395,匹配表1065!Y:Y,匹配表1065!AA:AB)</f>
        <v>13</v>
      </c>
      <c r="L1395" s="89" t="str">
        <v>3个月以上</v>
      </c>
      <c r="M1395" s="92" t="s">
        <v>35</v>
      </c>
      <c r="N1395" s="92">
        <v>1</v>
      </c>
      <c r="O1395" s="93" t="str">
        <f>_xlfn.XLOOKUP(P1395,匹配表1065!U:U,匹配表1065!T:T)</f>
        <v>HO00000968</v>
      </c>
      <c r="P1395" s="89" t="s">
        <v>61</v>
      </c>
      <c r="Q1395" s="92" t="s">
        <v>637</v>
      </c>
      <c r="R1395" s="89" t="str">
        <f>_xlfn.XLOOKUP(Q1395,匹配表1065!L:L,匹配表1065!O:O)</f>
        <v>C</v>
      </c>
      <c r="S1395" s="93" t="str">
        <f>IFERROR(_xlfn.XLOOKUP(Q1395,匹配表1065!AI:AI,匹配表1065!AJ:AJ),"绿标")</f>
        <v>绿标</v>
      </c>
      <c r="T1395" s="93" t="str" cm="1">
        <f t="array" ref="T1395:U1395">_xlfn.XLOOKUP(Q1395,匹配表1065!L:L,匹配表1065!M:N)</f>
        <v>眩晕</v>
      </c>
      <c r="U1395" s="94" t="str">
        <v>神经内科</v>
      </c>
      <c r="V1395" s="95" t="s">
        <v>70</v>
      </c>
      <c r="W1395" s="93">
        <f>_xlfn.XLOOKUP(M1395,匹配表1065!D:D,匹配表1065!F:F)*N1395</f>
        <v>4</v>
      </c>
    </row>
    <row r="1396" customHeight="1" spans="1:23">
      <c r="A1396" s="89" t="s">
        <v>25</v>
      </c>
      <c r="B1396" s="90">
        <v>46139</v>
      </c>
      <c r="C1396" s="91" t="str">
        <f t="shared" si="42"/>
        <v>4月第5周</v>
      </c>
      <c r="D1396" s="89" t="s">
        <v>630</v>
      </c>
      <c r="E1396" s="89" t="str">
        <f t="shared" si="43"/>
        <v>4月第5周--周1</v>
      </c>
      <c r="F1396" s="92" t="s">
        <v>27</v>
      </c>
      <c r="G1396" s="92" t="s">
        <v>28</v>
      </c>
      <c r="H1396" s="92" t="str">
        <f>_xlfn.XLOOKUP(O1396,匹配表1065!T:T,匹配表1065!W:W)</f>
        <v>南京市</v>
      </c>
      <c r="I1396" s="89" t="str">
        <f>_xlfn.XLOOKUP(O1396,匹配表1065!T:T,匹配表1065!X:X)</f>
        <v>PME2039</v>
      </c>
      <c r="J1396" s="92" t="s">
        <v>39</v>
      </c>
      <c r="K1396" s="89" cm="1">
        <f ca="1" t="array" ref="K1396:L1396">_xlfn.XLOOKUP(J1396,匹配表1065!Y:Y,匹配表1065!AA:AB)</f>
        <v>7</v>
      </c>
      <c r="L1396" s="89" t="str">
        <v>3个月以上</v>
      </c>
      <c r="M1396" s="92" t="s">
        <v>55</v>
      </c>
      <c r="N1396" s="92">
        <v>1</v>
      </c>
      <c r="O1396" s="93" t="str">
        <f>_xlfn.XLOOKUP(P1396,匹配表1065!U:U,匹配表1065!T:T)</f>
        <v>HO00000971</v>
      </c>
      <c r="P1396" s="89" t="s">
        <v>40</v>
      </c>
      <c r="Q1396" s="92" t="s">
        <v>379</v>
      </c>
      <c r="R1396" s="89" t="str">
        <f>_xlfn.XLOOKUP(Q1396,匹配表1065!L:L,匹配表1065!O:O)</f>
        <v>A</v>
      </c>
      <c r="S1396" s="93" t="str">
        <f>IFERROR(_xlfn.XLOOKUP(Q1396,匹配表1065!AI:AI,匹配表1065!AJ:AJ),"绿标")</f>
        <v>绿标</v>
      </c>
      <c r="T1396" s="93" t="str" cm="1">
        <f t="array" ref="T1396:U1396">_xlfn.XLOOKUP(Q1396,匹配表1065!L:L,匹配表1065!M:N)</f>
        <v>头痛</v>
      </c>
      <c r="U1396" s="94" t="str">
        <v>神经内科</v>
      </c>
      <c r="V1396" s="95" t="s">
        <v>70</v>
      </c>
      <c r="W1396" s="93">
        <f>_xlfn.XLOOKUP(M1396,匹配表1065!D:D,匹配表1065!F:F)*N1396</f>
        <v>8</v>
      </c>
    </row>
    <row r="1397" customHeight="1" spans="1:23">
      <c r="A1397" s="89" t="s">
        <v>25</v>
      </c>
      <c r="B1397" s="90">
        <v>46139</v>
      </c>
      <c r="C1397" s="91" t="str">
        <f t="shared" si="42"/>
        <v>4月第5周</v>
      </c>
      <c r="D1397" s="89" t="s">
        <v>630</v>
      </c>
      <c r="E1397" s="89" t="str">
        <f t="shared" si="43"/>
        <v>4月第5周--周1</v>
      </c>
      <c r="F1397" s="92" t="s">
        <v>27</v>
      </c>
      <c r="G1397" s="92" t="s">
        <v>28</v>
      </c>
      <c r="H1397" s="92" t="str">
        <f>_xlfn.XLOOKUP(O1397,匹配表1065!T:T,匹配表1065!W:W)</f>
        <v>南京市</v>
      </c>
      <c r="I1397" s="89" t="str">
        <f>_xlfn.XLOOKUP(O1397,匹配表1065!T:T,匹配表1065!X:X)</f>
        <v>PME2039</v>
      </c>
      <c r="J1397" s="92" t="s">
        <v>39</v>
      </c>
      <c r="K1397" s="89" cm="1">
        <f ca="1" t="array" ref="K1397:L1397">_xlfn.XLOOKUP(J1397,匹配表1065!Y:Y,匹配表1065!AA:AB)</f>
        <v>7</v>
      </c>
      <c r="L1397" s="89" t="str">
        <v>3个月以上</v>
      </c>
      <c r="M1397" s="92" t="s">
        <v>35</v>
      </c>
      <c r="N1397" s="92">
        <v>1</v>
      </c>
      <c r="O1397" s="93" t="str">
        <f>_xlfn.XLOOKUP(P1397,匹配表1065!U:U,匹配表1065!T:T)</f>
        <v>HO00000971</v>
      </c>
      <c r="P1397" s="89" t="s">
        <v>40</v>
      </c>
      <c r="Q1397" s="92" t="s">
        <v>380</v>
      </c>
      <c r="R1397" s="89" t="str">
        <f>_xlfn.XLOOKUP(Q1397,匹配表1065!L:L,匹配表1065!O:O)</f>
        <v>C</v>
      </c>
      <c r="S1397" s="93" t="str">
        <f>IFERROR(_xlfn.XLOOKUP(Q1397,匹配表1065!AI:AI,匹配表1065!AJ:AJ),"绿标")</f>
        <v>绿标</v>
      </c>
      <c r="T1397" s="93" t="str" cm="1">
        <f t="array" ref="T1397:U1397">_xlfn.XLOOKUP(Q1397,匹配表1065!L:L,匹配表1065!M:N)</f>
        <v>眩晕</v>
      </c>
      <c r="U1397" s="94" t="str">
        <v>神经内科</v>
      </c>
      <c r="V1397" s="95" t="s">
        <v>70</v>
      </c>
      <c r="W1397" s="93">
        <f>_xlfn.XLOOKUP(M1397,匹配表1065!D:D,匹配表1065!F:F)*N1397</f>
        <v>4</v>
      </c>
    </row>
    <row r="1398" customHeight="1" spans="1:23">
      <c r="A1398" s="89" t="s">
        <v>25</v>
      </c>
      <c r="B1398" s="90">
        <v>46139</v>
      </c>
      <c r="C1398" s="91" t="str">
        <f t="shared" si="42"/>
        <v>4月第5周</v>
      </c>
      <c r="D1398" s="89" t="s">
        <v>630</v>
      </c>
      <c r="E1398" s="89" t="str">
        <f t="shared" si="43"/>
        <v>4月第5周--周1</v>
      </c>
      <c r="F1398" s="92" t="s">
        <v>27</v>
      </c>
      <c r="G1398" s="92" t="s">
        <v>28</v>
      </c>
      <c r="H1398" s="92" t="str">
        <f>_xlfn.XLOOKUP(O1398,匹配表1065!T:T,匹配表1065!W:W)</f>
        <v>南京市</v>
      </c>
      <c r="I1398" s="89" t="str">
        <f>_xlfn.XLOOKUP(O1398,匹配表1065!T:T,匹配表1065!X:X)</f>
        <v>PME2040</v>
      </c>
      <c r="J1398" s="89" t="s">
        <v>50</v>
      </c>
      <c r="K1398" s="89" t="e" cm="1">
        <f ca="1" t="array" ref="K1398">_xlfn.XLOOKUP(J1398,匹配表1065!Y:Y,匹配表1065!AA:AB)</f>
        <v>#N/A</v>
      </c>
      <c r="L1398" s="89"/>
      <c r="M1398" s="92" t="s">
        <v>35</v>
      </c>
      <c r="N1398" s="92">
        <v>1</v>
      </c>
      <c r="O1398" s="93" t="str">
        <f>_xlfn.XLOOKUP(P1398,匹配表1065!U:U,匹配表1065!T:T)</f>
        <v>HO00000966</v>
      </c>
      <c r="P1398" s="89" t="s">
        <v>51</v>
      </c>
      <c r="Q1398" s="92" t="s">
        <v>199</v>
      </c>
      <c r="R1398" s="89" t="str">
        <f>_xlfn.XLOOKUP(Q1398,匹配表1065!L:L,匹配表1065!O:O)</f>
        <v>A</v>
      </c>
      <c r="S1398" s="93" t="str">
        <f>IFERROR(_xlfn.XLOOKUP(Q1398,匹配表1065!AI:AI,匹配表1065!AJ:AJ),"绿标")</f>
        <v>绿标</v>
      </c>
      <c r="T1398" s="93" t="str" cm="1">
        <f t="array" ref="T1398:U1398">_xlfn.XLOOKUP(Q1398,匹配表1065!L:L,匹配表1065!M:N)</f>
        <v>头痛</v>
      </c>
      <c r="U1398" s="94" t="str">
        <v>神经内科</v>
      </c>
      <c r="V1398" s="95" t="s">
        <v>70</v>
      </c>
      <c r="W1398" s="93">
        <f>_xlfn.XLOOKUP(M1398,匹配表1065!D:D,匹配表1065!F:F)*N1398</f>
        <v>4</v>
      </c>
    </row>
    <row r="1399" customHeight="1" spans="1:23">
      <c r="A1399" s="89" t="s">
        <v>25</v>
      </c>
      <c r="B1399" s="90">
        <v>46139</v>
      </c>
      <c r="C1399" s="91" t="str">
        <f t="shared" si="42"/>
        <v>4月第5周</v>
      </c>
      <c r="D1399" s="89" t="s">
        <v>630</v>
      </c>
      <c r="E1399" s="89" t="str">
        <f t="shared" si="43"/>
        <v>4月第5周--周1</v>
      </c>
      <c r="F1399" s="92" t="s">
        <v>27</v>
      </c>
      <c r="G1399" s="92" t="s">
        <v>28</v>
      </c>
      <c r="H1399" s="92" t="str">
        <f>_xlfn.XLOOKUP(O1399,匹配表1065!T:T,匹配表1065!W:W)</f>
        <v>南京市</v>
      </c>
      <c r="I1399" s="89" t="str">
        <f>_xlfn.XLOOKUP(O1399,匹配表1065!T:T,匹配表1065!X:X)</f>
        <v>PME2040</v>
      </c>
      <c r="J1399" s="89" t="s">
        <v>50</v>
      </c>
      <c r="K1399" s="89" t="e" cm="1">
        <f ca="1" t="array" ref="K1399">_xlfn.XLOOKUP(J1399,匹配表1065!Y:Y,匹配表1065!AA:AB)</f>
        <v>#N/A</v>
      </c>
      <c r="L1399" s="89"/>
      <c r="M1399" s="92" t="s">
        <v>35</v>
      </c>
      <c r="N1399" s="92">
        <v>1</v>
      </c>
      <c r="O1399" s="93" t="str">
        <f>_xlfn.XLOOKUP(P1399,匹配表1065!U:U,匹配表1065!T:T)</f>
        <v>HO00000966</v>
      </c>
      <c r="P1399" s="89" t="s">
        <v>51</v>
      </c>
      <c r="Q1399" s="92" t="s">
        <v>638</v>
      </c>
      <c r="R1399" s="89" t="str">
        <f>_xlfn.XLOOKUP(Q1399,匹配表1065!L:L,匹配表1065!O:O)</f>
        <v>A</v>
      </c>
      <c r="S1399" s="93" t="str">
        <f>IFERROR(_xlfn.XLOOKUP(Q1399,匹配表1065!AI:AI,匹配表1065!AJ:AJ),"绿标")</f>
        <v>绿标</v>
      </c>
      <c r="T1399" s="93" t="str" cm="1">
        <f t="array" ref="T1399:U1399">_xlfn.XLOOKUP(Q1399,匹配表1065!L:L,匹配表1065!M:N)</f>
        <v>头痛</v>
      </c>
      <c r="U1399" s="94" t="str">
        <v>神经内科</v>
      </c>
      <c r="V1399" s="95" t="s">
        <v>33</v>
      </c>
      <c r="W1399" s="93">
        <f>_xlfn.XLOOKUP(M1399,匹配表1065!D:D,匹配表1065!F:F)*N1399</f>
        <v>4</v>
      </c>
    </row>
    <row r="1400" customHeight="1" spans="1:23">
      <c r="A1400" s="89" t="s">
        <v>25</v>
      </c>
      <c r="B1400" s="90">
        <v>46139</v>
      </c>
      <c r="C1400" s="91" t="str">
        <f t="shared" si="42"/>
        <v>4月第5周</v>
      </c>
      <c r="D1400" s="89" t="s">
        <v>630</v>
      </c>
      <c r="E1400" s="89" t="str">
        <f t="shared" si="43"/>
        <v>4月第5周--周1</v>
      </c>
      <c r="F1400" s="92" t="s">
        <v>27</v>
      </c>
      <c r="G1400" s="92" t="s">
        <v>28</v>
      </c>
      <c r="H1400" s="92" t="str">
        <f>_xlfn.XLOOKUP(O1400,匹配表1065!T:T,匹配表1065!W:W)</f>
        <v>常州市</v>
      </c>
      <c r="I1400" s="89" t="str">
        <f>_xlfn.XLOOKUP(O1400,匹配表1065!T:T,匹配表1065!X:X)</f>
        <v>PME2015</v>
      </c>
      <c r="J1400" s="92" t="s">
        <v>45</v>
      </c>
      <c r="K1400" s="89" cm="1">
        <f ca="1" t="array" ref="K1400:L1400">_xlfn.XLOOKUP(J1400,匹配表1065!Y:Y,匹配表1065!AA:AB)</f>
        <v>9</v>
      </c>
      <c r="L1400" s="89" t="str">
        <v>3个月以上</v>
      </c>
      <c r="M1400" s="92" t="s">
        <v>55</v>
      </c>
      <c r="N1400" s="92">
        <v>1</v>
      </c>
      <c r="O1400" s="93" t="str">
        <f>_xlfn.XLOOKUP(P1400,匹配表1065!U:U,匹配表1065!T:T)</f>
        <v>HO00000978</v>
      </c>
      <c r="P1400" s="89" t="s">
        <v>374</v>
      </c>
      <c r="Q1400" s="92" t="s">
        <v>639</v>
      </c>
      <c r="R1400" s="89" t="str">
        <f>_xlfn.XLOOKUP(Q1400,匹配表1065!L:L,匹配表1065!O:O)</f>
        <v>B</v>
      </c>
      <c r="S1400" s="93" t="str">
        <f>IFERROR(_xlfn.XLOOKUP(Q1400,匹配表1065!AI:AI,匹配表1065!AJ:AJ),"绿标")</f>
        <v>绿标</v>
      </c>
      <c r="T1400" s="93" t="str" cm="1">
        <f t="array" ref="T1400:U1400">_xlfn.XLOOKUP(Q1400,匹配表1065!L:L,匹配表1065!M:N)</f>
        <v>脑血管</v>
      </c>
      <c r="U1400" s="94" t="str">
        <v>神经内科</v>
      </c>
      <c r="V1400" s="95" t="s">
        <v>33</v>
      </c>
      <c r="W1400" s="93">
        <f>_xlfn.XLOOKUP(M1400,匹配表1065!D:D,匹配表1065!F:F)*N1400</f>
        <v>8</v>
      </c>
    </row>
    <row r="1401" customHeight="1" spans="1:23">
      <c r="A1401" s="89" t="s">
        <v>25</v>
      </c>
      <c r="B1401" s="90">
        <v>46139</v>
      </c>
      <c r="C1401" s="91" t="str">
        <f t="shared" si="42"/>
        <v>4月第5周</v>
      </c>
      <c r="D1401" s="89" t="s">
        <v>630</v>
      </c>
      <c r="E1401" s="89" t="str">
        <f t="shared" si="43"/>
        <v>4月第5周--周1</v>
      </c>
      <c r="F1401" s="92" t="s">
        <v>27</v>
      </c>
      <c r="G1401" s="92" t="s">
        <v>28</v>
      </c>
      <c r="H1401" s="92" t="str">
        <f>_xlfn.XLOOKUP(O1401,匹配表1065!T:T,匹配表1065!W:W)</f>
        <v>常州市</v>
      </c>
      <c r="I1401" s="89" t="str">
        <f>_xlfn.XLOOKUP(O1401,匹配表1065!T:T,匹配表1065!X:X)</f>
        <v>PME2015</v>
      </c>
      <c r="J1401" s="92" t="s">
        <v>45</v>
      </c>
      <c r="K1401" s="89" cm="1">
        <f ca="1" t="array" ref="K1401:L1401">_xlfn.XLOOKUP(J1401,匹配表1065!Y:Y,匹配表1065!AA:AB)</f>
        <v>9</v>
      </c>
      <c r="L1401" s="89" t="str">
        <v>3个月以上</v>
      </c>
      <c r="M1401" s="92" t="s">
        <v>35</v>
      </c>
      <c r="N1401" s="92">
        <v>1</v>
      </c>
      <c r="O1401" s="93" t="str">
        <f>_xlfn.XLOOKUP(P1401,匹配表1065!U:U,匹配表1065!T:T)</f>
        <v>HO00000944</v>
      </c>
      <c r="P1401" s="89" t="s">
        <v>640</v>
      </c>
      <c r="Q1401" s="92" t="s">
        <v>641</v>
      </c>
      <c r="R1401" s="89" t="str">
        <f>_xlfn.XLOOKUP(Q1401,匹配表1065!L:L,匹配表1065!O:O)</f>
        <v>A</v>
      </c>
      <c r="S1401" s="93" t="str">
        <f>IFERROR(_xlfn.XLOOKUP(Q1401,匹配表1065!AI:AI,匹配表1065!AJ:AJ),"绿标")</f>
        <v>绿标</v>
      </c>
      <c r="T1401" s="93" t="str" cm="1">
        <f t="array" ref="T1401:U1401">_xlfn.XLOOKUP(Q1401,匹配表1065!L:L,匹配表1065!M:N)</f>
        <v>头痛</v>
      </c>
      <c r="U1401" s="94" t="str">
        <v>神经内科</v>
      </c>
      <c r="V1401" s="95" t="s">
        <v>33</v>
      </c>
      <c r="W1401" s="93">
        <f>_xlfn.XLOOKUP(M1401,匹配表1065!D:D,匹配表1065!F:F)*N1401</f>
        <v>4</v>
      </c>
    </row>
    <row r="1402" customHeight="1" spans="1:23">
      <c r="A1402" s="89" t="s">
        <v>25</v>
      </c>
      <c r="B1402" s="90">
        <v>46139</v>
      </c>
      <c r="C1402" s="91" t="str">
        <f t="shared" si="42"/>
        <v>4月第5周</v>
      </c>
      <c r="D1402" s="89" t="s">
        <v>630</v>
      </c>
      <c r="E1402" s="89" t="str">
        <f t="shared" si="43"/>
        <v>4月第5周--周1</v>
      </c>
      <c r="F1402" s="92" t="s">
        <v>27</v>
      </c>
      <c r="G1402" s="92" t="s">
        <v>28</v>
      </c>
      <c r="H1402" s="92" t="str">
        <f>_xlfn.XLOOKUP(O1402,匹配表1065!T:T,匹配表1065!W:W)</f>
        <v>南京市</v>
      </c>
      <c r="I1402" s="89" t="str">
        <f>_xlfn.XLOOKUP(O1402,匹配表1065!T:T,匹配表1065!X:X)</f>
        <v>PME2005</v>
      </c>
      <c r="J1402" s="89" t="s">
        <v>54</v>
      </c>
      <c r="K1402" s="89" cm="1">
        <f ca="1" t="array" ref="K1402:L1402">_xlfn.XLOOKUP(J1402,匹配表1065!Y:Y,匹配表1065!AA:AB)</f>
        <v>3</v>
      </c>
      <c r="L1402" s="89" t="str">
        <v>3个月以上</v>
      </c>
      <c r="M1402" s="92" t="s">
        <v>55</v>
      </c>
      <c r="N1402" s="92">
        <v>1</v>
      </c>
      <c r="O1402" s="93" t="str">
        <f>_xlfn.XLOOKUP(P1402,匹配表1065!U:U,匹配表1065!T:T)</f>
        <v>HO00000975</v>
      </c>
      <c r="P1402" s="89" t="s">
        <v>56</v>
      </c>
      <c r="Q1402" s="92" t="s">
        <v>642</v>
      </c>
      <c r="R1402" s="89" t="str">
        <f>_xlfn.XLOOKUP(Q1402,匹配表1065!L:L,匹配表1065!O:O)</f>
        <v>A</v>
      </c>
      <c r="S1402" s="93" t="str">
        <f>IFERROR(_xlfn.XLOOKUP(Q1402,匹配表1065!AI:AI,匹配表1065!AJ:AJ),"绿标")</f>
        <v>绿标</v>
      </c>
      <c r="T1402" s="93" t="str" cm="1">
        <f t="array" ref="T1402:U1402">_xlfn.XLOOKUP(Q1402,匹配表1065!L:L,匹配表1065!M:N)</f>
        <v>头痛</v>
      </c>
      <c r="U1402" s="94" t="str">
        <v>神经内科</v>
      </c>
      <c r="V1402" s="95" t="s">
        <v>33</v>
      </c>
      <c r="W1402" s="93">
        <f>_xlfn.XLOOKUP(M1402,匹配表1065!D:D,匹配表1065!F:F)*N1402</f>
        <v>8</v>
      </c>
    </row>
    <row r="1403" customHeight="1" spans="1:23">
      <c r="A1403" s="89" t="s">
        <v>25</v>
      </c>
      <c r="B1403" s="90">
        <v>46139</v>
      </c>
      <c r="C1403" s="91" t="str">
        <f t="shared" si="42"/>
        <v>4月第5周</v>
      </c>
      <c r="D1403" s="89" t="s">
        <v>630</v>
      </c>
      <c r="E1403" s="89" t="str">
        <f t="shared" si="43"/>
        <v>4月第5周--周1</v>
      </c>
      <c r="F1403" s="92" t="s">
        <v>27</v>
      </c>
      <c r="G1403" s="92" t="s">
        <v>28</v>
      </c>
      <c r="H1403" s="92" t="str">
        <f>_xlfn.XLOOKUP(O1403,匹配表1065!T:T,匹配表1065!W:W)</f>
        <v>南京市</v>
      </c>
      <c r="I1403" s="89" t="str">
        <f>_xlfn.XLOOKUP(O1403,匹配表1065!T:T,匹配表1065!X:X)</f>
        <v>PME2006</v>
      </c>
      <c r="J1403" s="92" t="s">
        <v>29</v>
      </c>
      <c r="K1403" s="89" cm="1">
        <f ca="1" t="array" ref="K1403:L1403">_xlfn.XLOOKUP(J1403,匹配表1065!Y:Y,匹配表1065!AA:AB)</f>
        <v>15</v>
      </c>
      <c r="L1403" s="89" t="str">
        <v>3个月以上</v>
      </c>
      <c r="M1403" s="92" t="s">
        <v>30</v>
      </c>
      <c r="N1403" s="92">
        <v>1</v>
      </c>
      <c r="O1403" s="93" t="str">
        <f>_xlfn.XLOOKUP(P1403,匹配表1065!U:U,匹配表1065!T:T)</f>
        <v>HO00000959</v>
      </c>
      <c r="P1403" s="89" t="s">
        <v>196</v>
      </c>
      <c r="Q1403" s="92" t="s">
        <v>440</v>
      </c>
      <c r="R1403" s="89" t="str">
        <f>_xlfn.XLOOKUP(Q1403,匹配表1065!L:L,匹配表1065!O:O)</f>
        <v>A</v>
      </c>
      <c r="S1403" s="93" t="str">
        <f>IFERROR(_xlfn.XLOOKUP(Q1403,匹配表1065!AI:AI,匹配表1065!AJ:AJ),"绿标")</f>
        <v>红标</v>
      </c>
      <c r="T1403" s="93" t="str" cm="1">
        <f t="array" ref="T1403:U1403">_xlfn.XLOOKUP(Q1403,匹配表1065!L:L,匹配表1065!M:N)</f>
        <v>头痛</v>
      </c>
      <c r="U1403" s="94" t="str">
        <v>神经内科</v>
      </c>
      <c r="V1403" s="95" t="s">
        <v>33</v>
      </c>
      <c r="W1403" s="93">
        <f>_xlfn.XLOOKUP(M1403,匹配表1065!D:D,匹配表1065!F:F)*N1403</f>
        <v>12</v>
      </c>
    </row>
    <row r="1404" customHeight="1" spans="1:23">
      <c r="A1404" s="89" t="s">
        <v>25</v>
      </c>
      <c r="B1404" s="90">
        <v>46139</v>
      </c>
      <c r="C1404" s="91" t="str">
        <f t="shared" si="42"/>
        <v>4月第5周</v>
      </c>
      <c r="D1404" s="89" t="s">
        <v>630</v>
      </c>
      <c r="E1404" s="89" t="str">
        <f t="shared" si="43"/>
        <v>4月第5周--周1</v>
      </c>
      <c r="F1404" s="92" t="s">
        <v>27</v>
      </c>
      <c r="G1404" s="92" t="s">
        <v>28</v>
      </c>
      <c r="H1404" s="92" t="str">
        <f>_xlfn.XLOOKUP(O1404,匹配表1065!T:T,匹配表1065!W:W)</f>
        <v>南京市</v>
      </c>
      <c r="I1404" s="89" t="str">
        <f>_xlfn.XLOOKUP(O1404,匹配表1065!T:T,匹配表1065!X:X)</f>
        <v>PME2004</v>
      </c>
      <c r="J1404" s="92" t="s">
        <v>34</v>
      </c>
      <c r="K1404" s="89" cm="1">
        <f ca="1" t="array" ref="K1404:L1404">_xlfn.XLOOKUP(J1404,匹配表1065!Y:Y,匹配表1065!AA:AB)</f>
        <v>11</v>
      </c>
      <c r="L1404" s="89" t="str">
        <v>3个月以上</v>
      </c>
      <c r="M1404" s="92" t="s">
        <v>30</v>
      </c>
      <c r="N1404" s="92">
        <v>1</v>
      </c>
      <c r="O1404" s="93" t="str">
        <f>_xlfn.XLOOKUP(P1404,匹配表1065!U:U,匹配表1065!T:T)</f>
        <v>HO00000972</v>
      </c>
      <c r="P1404" s="89" t="s">
        <v>36</v>
      </c>
      <c r="Q1404" s="92" t="s">
        <v>37</v>
      </c>
      <c r="R1404" s="89" t="str">
        <f>_xlfn.XLOOKUP(Q1404,匹配表1065!L:L,匹配表1065!O:O)</f>
        <v>A</v>
      </c>
      <c r="S1404" s="93" t="str">
        <f>IFERROR(_xlfn.XLOOKUP(Q1404,匹配表1065!AI:AI,匹配表1065!AJ:AJ),"绿标")</f>
        <v>绿标</v>
      </c>
      <c r="T1404" s="93" t="str" cm="1">
        <f t="array" ref="T1404:U1404">_xlfn.XLOOKUP(Q1404,匹配表1065!L:L,匹配表1065!M:N)</f>
        <v>头痛</v>
      </c>
      <c r="U1404" s="94" t="str">
        <v>神经内科</v>
      </c>
      <c r="V1404" s="95" t="s">
        <v>33</v>
      </c>
      <c r="W1404" s="93">
        <f>_xlfn.XLOOKUP(M1404,匹配表1065!D:D,匹配表1065!F:F)*N1404</f>
        <v>12</v>
      </c>
    </row>
    <row r="1405" customHeight="1" spans="1:23">
      <c r="A1405" s="89" t="s">
        <v>25</v>
      </c>
      <c r="B1405" s="90">
        <v>46139</v>
      </c>
      <c r="C1405" s="91" t="str">
        <f t="shared" si="42"/>
        <v>4月第5周</v>
      </c>
      <c r="D1405" s="89" t="s">
        <v>630</v>
      </c>
      <c r="E1405" s="89" t="str">
        <f t="shared" si="43"/>
        <v>4月第5周--周1</v>
      </c>
      <c r="F1405" s="92" t="s">
        <v>27</v>
      </c>
      <c r="G1405" s="92" t="s">
        <v>167</v>
      </c>
      <c r="H1405" s="92" t="str">
        <f>_xlfn.XLOOKUP(O1405,匹配表1065!T:T,匹配表1065!W:W)</f>
        <v>苏州市</v>
      </c>
      <c r="I1405" s="89" t="str">
        <f>_xlfn.XLOOKUP(O1405,匹配表1065!T:T,匹配表1065!X:X)</f>
        <v>PME2016</v>
      </c>
      <c r="J1405" s="89" t="s">
        <v>173</v>
      </c>
      <c r="K1405" s="89" cm="1">
        <f ca="1" t="array" ref="K1405:L1405">_xlfn.XLOOKUP(J1405,匹配表1065!Y:Y,匹配表1065!AA:AB)</f>
        <v>1</v>
      </c>
      <c r="L1405" s="89" t="str">
        <v>3个月以内</v>
      </c>
      <c r="M1405" s="92" t="s">
        <v>30</v>
      </c>
      <c r="N1405" s="92">
        <v>1</v>
      </c>
      <c r="O1405" s="93" t="str">
        <f>_xlfn.XLOOKUP(P1405,匹配表1065!U:U,匹配表1065!T:T)</f>
        <v>HO00001048</v>
      </c>
      <c r="P1405" s="89" t="s">
        <v>176</v>
      </c>
      <c r="Q1405" s="92" t="s">
        <v>290</v>
      </c>
      <c r="R1405" s="89" t="str">
        <f>_xlfn.XLOOKUP(Q1405,匹配表1065!L:L,匹配表1065!O:O)</f>
        <v>A</v>
      </c>
      <c r="S1405" s="93" t="str">
        <f>IFERROR(_xlfn.XLOOKUP(Q1405,匹配表1065!AI:AI,匹配表1065!AJ:AJ),"绿标")</f>
        <v>红标</v>
      </c>
      <c r="T1405" s="93" t="str" cm="1">
        <f t="array" ref="T1405:U1405">_xlfn.XLOOKUP(Q1405,匹配表1065!L:L,匹配表1065!M:N)</f>
        <v>头痛</v>
      </c>
      <c r="U1405" s="94" t="str">
        <v>神经内科</v>
      </c>
      <c r="V1405" s="95" t="s">
        <v>70</v>
      </c>
      <c r="W1405" s="93">
        <f>_xlfn.XLOOKUP(M1405,匹配表1065!D:D,匹配表1065!F:F)*N1405</f>
        <v>12</v>
      </c>
    </row>
    <row r="1406" customHeight="1" spans="1:23">
      <c r="A1406" s="89" t="s">
        <v>25</v>
      </c>
      <c r="B1406" s="90">
        <v>46139</v>
      </c>
      <c r="C1406" s="91" t="str">
        <f t="shared" si="42"/>
        <v>4月第5周</v>
      </c>
      <c r="D1406" s="89" t="s">
        <v>630</v>
      </c>
      <c r="E1406" s="89" t="str">
        <f t="shared" si="43"/>
        <v>4月第5周--周1</v>
      </c>
      <c r="F1406" s="92" t="s">
        <v>27</v>
      </c>
      <c r="G1406" s="92" t="s">
        <v>167</v>
      </c>
      <c r="H1406" s="92" t="str">
        <f>_xlfn.XLOOKUP(O1406,匹配表1065!T:T,匹配表1065!W:W)</f>
        <v>苏州市</v>
      </c>
      <c r="I1406" s="89" t="str">
        <f>_xlfn.XLOOKUP(O1406,匹配表1065!T:T,匹配表1065!X:X)</f>
        <v>PME2016</v>
      </c>
      <c r="J1406" s="89" t="s">
        <v>173</v>
      </c>
      <c r="K1406" s="89" cm="1">
        <f ca="1" t="array" ref="K1406:L1406">_xlfn.XLOOKUP(J1406,匹配表1065!Y:Y,匹配表1065!AA:AB)</f>
        <v>1</v>
      </c>
      <c r="L1406" s="89" t="str">
        <v>3个月以内</v>
      </c>
      <c r="M1406" s="92" t="s">
        <v>30</v>
      </c>
      <c r="N1406" s="92">
        <v>1</v>
      </c>
      <c r="O1406" s="93" t="str">
        <f>_xlfn.XLOOKUP(P1406,匹配表1065!U:U,匹配表1065!T:T)</f>
        <v>HO00001043</v>
      </c>
      <c r="P1406" s="89" t="s">
        <v>221</v>
      </c>
      <c r="Q1406" s="92" t="s">
        <v>291</v>
      </c>
      <c r="R1406" s="89" t="str">
        <f>_xlfn.XLOOKUP(Q1406,匹配表1065!L:L,匹配表1065!O:O)</f>
        <v>A</v>
      </c>
      <c r="S1406" s="93" t="str">
        <f>IFERROR(_xlfn.XLOOKUP(Q1406,匹配表1065!AI:AI,匹配表1065!AJ:AJ),"绿标")</f>
        <v>红标</v>
      </c>
      <c r="T1406" s="93" t="str" cm="1">
        <f t="array" ref="T1406:U1406">_xlfn.XLOOKUP(Q1406,匹配表1065!L:L,匹配表1065!M:N)</f>
        <v>头痛</v>
      </c>
      <c r="U1406" s="94" t="str">
        <v>神经内科</v>
      </c>
      <c r="V1406" s="95" t="s">
        <v>70</v>
      </c>
      <c r="W1406" s="93">
        <f>_xlfn.XLOOKUP(M1406,匹配表1065!D:D,匹配表1065!F:F)*N1406</f>
        <v>12</v>
      </c>
    </row>
    <row r="1407" customHeight="1" spans="1:23">
      <c r="A1407" s="89" t="s">
        <v>25</v>
      </c>
      <c r="B1407" s="90">
        <v>46139</v>
      </c>
      <c r="C1407" s="91" t="str">
        <f t="shared" si="42"/>
        <v>4月第5周</v>
      </c>
      <c r="D1407" s="89" t="s">
        <v>630</v>
      </c>
      <c r="E1407" s="89" t="str">
        <f t="shared" si="43"/>
        <v>4月第5周--周1</v>
      </c>
      <c r="F1407" s="92" t="s">
        <v>27</v>
      </c>
      <c r="G1407" s="92" t="s">
        <v>167</v>
      </c>
      <c r="H1407" s="92" t="str">
        <f>_xlfn.XLOOKUP(O1407,匹配表1065!T:T,匹配表1065!W:W)</f>
        <v>苏州市</v>
      </c>
      <c r="I1407" s="89" t="str">
        <f>_xlfn.XLOOKUP(O1407,匹配表1065!T:T,匹配表1065!X:X)</f>
        <v>PME2016</v>
      </c>
      <c r="J1407" s="89" t="s">
        <v>173</v>
      </c>
      <c r="K1407" s="89" cm="1">
        <f ca="1" t="array" ref="K1407:L1407">_xlfn.XLOOKUP(J1407,匹配表1065!Y:Y,匹配表1065!AA:AB)</f>
        <v>1</v>
      </c>
      <c r="L1407" s="89" t="str">
        <v>3个月以内</v>
      </c>
      <c r="M1407" s="92" t="s">
        <v>30</v>
      </c>
      <c r="N1407" s="92">
        <v>1</v>
      </c>
      <c r="O1407" s="93" t="str">
        <f>_xlfn.XLOOKUP(P1407,匹配表1065!U:U,匹配表1065!T:T)</f>
        <v>HO00099680</v>
      </c>
      <c r="P1407" s="89" t="s">
        <v>174</v>
      </c>
      <c r="Q1407" s="92" t="s">
        <v>175</v>
      </c>
      <c r="R1407" s="89" t="str">
        <f>_xlfn.XLOOKUP(Q1407,匹配表1065!L:L,匹配表1065!O:O)</f>
        <v>A</v>
      </c>
      <c r="S1407" s="93" t="str">
        <f>IFERROR(_xlfn.XLOOKUP(Q1407,匹配表1065!AI:AI,匹配表1065!AJ:AJ),"绿标")</f>
        <v>红标</v>
      </c>
      <c r="T1407" s="93" t="str" cm="1">
        <f t="array" ref="T1407:U1407">_xlfn.XLOOKUP(Q1407,匹配表1065!L:L,匹配表1065!M:N)</f>
        <v>头痛</v>
      </c>
      <c r="U1407" s="94" t="str">
        <v>神经内科</v>
      </c>
      <c r="V1407" s="95" t="s">
        <v>58</v>
      </c>
      <c r="W1407" s="93">
        <f>_xlfn.XLOOKUP(M1407,匹配表1065!D:D,匹配表1065!F:F)*N1407</f>
        <v>12</v>
      </c>
    </row>
    <row r="1408" customHeight="1" spans="1:23">
      <c r="A1408" s="89" t="s">
        <v>25</v>
      </c>
      <c r="B1408" s="90">
        <v>46139</v>
      </c>
      <c r="C1408" s="91" t="str">
        <f t="shared" si="42"/>
        <v>4月第5周</v>
      </c>
      <c r="D1408" s="89" t="s">
        <v>630</v>
      </c>
      <c r="E1408" s="89" t="str">
        <f t="shared" si="43"/>
        <v>4月第5周--周1</v>
      </c>
      <c r="F1408" s="92" t="s">
        <v>27</v>
      </c>
      <c r="G1408" s="92" t="s">
        <v>167</v>
      </c>
      <c r="H1408" s="92" t="str">
        <f>_xlfn.XLOOKUP(O1408,匹配表1065!T:T,匹配表1065!W:W)</f>
        <v>无锡市</v>
      </c>
      <c r="I1408" s="89" t="str">
        <f>_xlfn.XLOOKUP(O1408,匹配表1065!T:T,匹配表1065!X:X)</f>
        <v>PME2014</v>
      </c>
      <c r="J1408" s="89" t="s">
        <v>581</v>
      </c>
      <c r="K1408" s="89" cm="1">
        <f ca="1" t="array" ref="K1408:L1408">_xlfn.XLOOKUP(J1408,匹配表1065!Y:Y,匹配表1065!AA:AB)</f>
        <v>1</v>
      </c>
      <c r="L1408" s="89" t="str">
        <v>3个月以内</v>
      </c>
      <c r="M1408" s="92" t="s">
        <v>30</v>
      </c>
      <c r="N1408" s="92">
        <v>1</v>
      </c>
      <c r="O1408" s="93" t="str">
        <f>_xlfn.XLOOKUP(P1408,匹配表1065!U:U,匹配表1065!T:T)</f>
        <v>HO00001112</v>
      </c>
      <c r="P1408" s="89" t="s">
        <v>594</v>
      </c>
      <c r="Q1408" s="92" t="s">
        <v>595</v>
      </c>
      <c r="R1408" s="89" t="str">
        <f>_xlfn.XLOOKUP(Q1408,匹配表1065!L:L,匹配表1065!O:O)</f>
        <v>A</v>
      </c>
      <c r="S1408" s="93" t="str">
        <f>IFERROR(_xlfn.XLOOKUP(Q1408,匹配表1065!AI:AI,匹配表1065!AJ:AJ),"绿标")</f>
        <v>红标</v>
      </c>
      <c r="T1408" s="93" t="str" cm="1">
        <f t="array" ref="T1408:U1408">_xlfn.XLOOKUP(Q1408,匹配表1065!L:L,匹配表1065!M:N)</f>
        <v>头痛</v>
      </c>
      <c r="U1408" s="94" t="str">
        <v>神经内科</v>
      </c>
      <c r="V1408" s="95" t="s">
        <v>42</v>
      </c>
      <c r="W1408" s="93">
        <f>_xlfn.XLOOKUP(M1408,匹配表1065!D:D,匹配表1065!F:F)*N1408</f>
        <v>12</v>
      </c>
    </row>
    <row r="1409" customHeight="1" spans="1:23">
      <c r="A1409" s="89" t="s">
        <v>25</v>
      </c>
      <c r="B1409" s="90">
        <v>46139</v>
      </c>
      <c r="C1409" s="91" t="str">
        <f t="shared" si="42"/>
        <v>4月第5周</v>
      </c>
      <c r="D1409" s="89" t="s">
        <v>630</v>
      </c>
      <c r="E1409" s="89" t="str">
        <f t="shared" si="43"/>
        <v>4月第5周--周1</v>
      </c>
      <c r="F1409" s="92" t="s">
        <v>27</v>
      </c>
      <c r="G1409" s="92" t="s">
        <v>167</v>
      </c>
      <c r="H1409" s="92" t="str">
        <f>_xlfn.XLOOKUP(O1409,匹配表1065!T:T,匹配表1065!W:W)</f>
        <v>苏州市</v>
      </c>
      <c r="I1409" s="89" t="str">
        <f>_xlfn.XLOOKUP(O1409,匹配表1065!T:T,匹配表1065!X:X)</f>
        <v>PME2011</v>
      </c>
      <c r="J1409" s="92" t="s">
        <v>168</v>
      </c>
      <c r="K1409" s="89" cm="1">
        <f ca="1" t="array" ref="K1409:L1409">_xlfn.XLOOKUP(J1409,匹配表1065!Y:Y,匹配表1065!AA:AB)</f>
        <v>19</v>
      </c>
      <c r="L1409" s="89" t="str">
        <v>3个月以上</v>
      </c>
      <c r="M1409" s="92" t="s">
        <v>35</v>
      </c>
      <c r="N1409" s="92">
        <v>1</v>
      </c>
      <c r="O1409" s="93" t="str">
        <f>_xlfn.XLOOKUP(P1409,匹配表1065!U:U,匹配表1065!T:T)</f>
        <v>HO00307823</v>
      </c>
      <c r="P1409" s="89" t="s">
        <v>169</v>
      </c>
      <c r="Q1409" s="92" t="s">
        <v>438</v>
      </c>
      <c r="R1409" s="89" t="str">
        <f>_xlfn.XLOOKUP(Q1409,匹配表1065!L:L,匹配表1065!O:O)</f>
        <v>A</v>
      </c>
      <c r="S1409" s="93" t="str">
        <f>IFERROR(_xlfn.XLOOKUP(Q1409,匹配表1065!AI:AI,匹配表1065!AJ:AJ),"绿标")</f>
        <v>红标</v>
      </c>
      <c r="T1409" s="93" t="str" cm="1">
        <f t="array" ref="T1409:U1409">_xlfn.XLOOKUP(Q1409,匹配表1065!L:L,匹配表1065!M:N)</f>
        <v>头痛</v>
      </c>
      <c r="U1409" s="94" t="str">
        <v>神经内科</v>
      </c>
      <c r="V1409" s="95" t="s">
        <v>58</v>
      </c>
      <c r="W1409" s="93">
        <f>_xlfn.XLOOKUP(M1409,匹配表1065!D:D,匹配表1065!F:F)*N1409</f>
        <v>4</v>
      </c>
    </row>
    <row r="1410" customHeight="1" spans="1:23">
      <c r="A1410" s="89" t="s">
        <v>25</v>
      </c>
      <c r="B1410" s="90">
        <v>46139</v>
      </c>
      <c r="C1410" s="91" t="str">
        <f t="shared" ref="C1410:C1473" si="44">MONTH(B1410)&amp;TEXT(WEEKNUM(B1410,2)-WEEKNUM(B1410+1-DAY(B1410),2)+1,"月第0周")</f>
        <v>4月第5周</v>
      </c>
      <c r="D1410" s="89" t="s">
        <v>630</v>
      </c>
      <c r="E1410" s="89" t="str">
        <f t="shared" ref="E1410:E1473" si="45">D1410&amp;"--"&amp;"周"&amp;WEEKDAY(B1410,2)</f>
        <v>4月第5周--周1</v>
      </c>
      <c r="F1410" s="92" t="s">
        <v>27</v>
      </c>
      <c r="G1410" s="92" t="s">
        <v>167</v>
      </c>
      <c r="H1410" s="92" t="str">
        <f>_xlfn.XLOOKUP(O1410,匹配表1065!T:T,匹配表1065!W:W)</f>
        <v>苏州市</v>
      </c>
      <c r="I1410" s="89" t="str">
        <f>_xlfn.XLOOKUP(O1410,匹配表1065!T:T,匹配表1065!X:X)</f>
        <v>PME2010</v>
      </c>
      <c r="J1410" s="92" t="s">
        <v>186</v>
      </c>
      <c r="K1410" s="89" cm="1">
        <f ca="1" t="array" ref="K1410:L1410">_xlfn.XLOOKUP(J1410,匹配表1065!Y:Y,匹配表1065!AA:AB)</f>
        <v>6</v>
      </c>
      <c r="L1410" s="89" t="str">
        <v>3个月以上</v>
      </c>
      <c r="M1410" s="92" t="s">
        <v>35</v>
      </c>
      <c r="N1410" s="92">
        <v>1</v>
      </c>
      <c r="O1410" s="93" t="str">
        <f>_xlfn.XLOOKUP(P1410,匹配表1065!U:U,匹配表1065!T:T)</f>
        <v>HO00001051</v>
      </c>
      <c r="P1410" s="89" t="s">
        <v>191</v>
      </c>
      <c r="Q1410" s="92" t="s">
        <v>192</v>
      </c>
      <c r="R1410" s="89" t="str">
        <f>_xlfn.XLOOKUP(Q1410,匹配表1065!L:L,匹配表1065!O:O)</f>
        <v>B</v>
      </c>
      <c r="S1410" s="93" t="str">
        <f>IFERROR(_xlfn.XLOOKUP(Q1410,匹配表1065!AI:AI,匹配表1065!AJ:AJ),"绿标")</f>
        <v>绿标</v>
      </c>
      <c r="T1410" s="93" t="str" cm="1">
        <f t="array" ref="T1410:U1410">_xlfn.XLOOKUP(Q1410,匹配表1065!L:L,匹配表1065!M:N)</f>
        <v>抑郁焦虑</v>
      </c>
      <c r="U1410" s="94" t="str">
        <v>神经内科</v>
      </c>
      <c r="V1410" s="95" t="s">
        <v>58</v>
      </c>
      <c r="W1410" s="93">
        <f>_xlfn.XLOOKUP(M1410,匹配表1065!D:D,匹配表1065!F:F)*N1410</f>
        <v>4</v>
      </c>
    </row>
    <row r="1411" customHeight="1" spans="1:23">
      <c r="A1411" s="89" t="s">
        <v>25</v>
      </c>
      <c r="B1411" s="90">
        <v>46139</v>
      </c>
      <c r="C1411" s="91" t="str">
        <f t="shared" si="44"/>
        <v>4月第5周</v>
      </c>
      <c r="D1411" s="89" t="s">
        <v>630</v>
      </c>
      <c r="E1411" s="89" t="str">
        <f t="shared" si="45"/>
        <v>4月第5周--周1</v>
      </c>
      <c r="F1411" s="92" t="s">
        <v>27</v>
      </c>
      <c r="G1411" s="92" t="s">
        <v>167</v>
      </c>
      <c r="H1411" s="92" t="str">
        <f>_xlfn.XLOOKUP(O1411,匹配表1065!T:T,匹配表1065!W:W)</f>
        <v>苏州市</v>
      </c>
      <c r="I1411" s="89" t="str">
        <f>_xlfn.XLOOKUP(O1411,匹配表1065!T:T,匹配表1065!X:X)</f>
        <v>PME2010</v>
      </c>
      <c r="J1411" s="92" t="s">
        <v>186</v>
      </c>
      <c r="K1411" s="89" cm="1">
        <f ca="1" t="array" ref="K1411:L1411">_xlfn.XLOOKUP(J1411,匹配表1065!Y:Y,匹配表1065!AA:AB)</f>
        <v>6</v>
      </c>
      <c r="L1411" s="89" t="str">
        <v>3个月以上</v>
      </c>
      <c r="M1411" s="92" t="s">
        <v>35</v>
      </c>
      <c r="N1411" s="92">
        <v>1</v>
      </c>
      <c r="O1411" s="93" t="str">
        <f>_xlfn.XLOOKUP(P1411,匹配表1065!U:U,匹配表1065!T:T)</f>
        <v>HO00001047</v>
      </c>
      <c r="P1411" s="89" t="s">
        <v>189</v>
      </c>
      <c r="Q1411" s="92" t="s">
        <v>643</v>
      </c>
      <c r="R1411" s="89" t="str">
        <f>_xlfn.XLOOKUP(Q1411,匹配表1065!L:L,匹配表1065!O:O)</f>
        <v>B</v>
      </c>
      <c r="S1411" s="93" t="str">
        <f>IFERROR(_xlfn.XLOOKUP(Q1411,匹配表1065!AI:AI,匹配表1065!AJ:AJ),"绿标")</f>
        <v>绿标</v>
      </c>
      <c r="T1411" s="93" t="str" cm="1">
        <f t="array" ref="T1411:U1411">_xlfn.XLOOKUP(Q1411,匹配表1065!L:L,匹配表1065!M:N)</f>
        <v>脑血管</v>
      </c>
      <c r="U1411" s="94" t="str">
        <v>神经内科</v>
      </c>
      <c r="V1411" s="95" t="s">
        <v>58</v>
      </c>
      <c r="W1411" s="93">
        <f>_xlfn.XLOOKUP(M1411,匹配表1065!D:D,匹配表1065!F:F)*N1411</f>
        <v>4</v>
      </c>
    </row>
    <row r="1412" customHeight="1" spans="1:23">
      <c r="A1412" s="89" t="s">
        <v>25</v>
      </c>
      <c r="B1412" s="90">
        <v>46139</v>
      </c>
      <c r="C1412" s="91" t="str">
        <f t="shared" si="44"/>
        <v>4月第5周</v>
      </c>
      <c r="D1412" s="89" t="s">
        <v>630</v>
      </c>
      <c r="E1412" s="89" t="str">
        <f t="shared" si="45"/>
        <v>4月第5周--周1</v>
      </c>
      <c r="F1412" s="92" t="s">
        <v>27</v>
      </c>
      <c r="G1412" s="92" t="s">
        <v>167</v>
      </c>
      <c r="H1412" s="92" t="str">
        <f>_xlfn.XLOOKUP(O1412,匹配表1065!T:T,匹配表1065!W:W)</f>
        <v>苏州市</v>
      </c>
      <c r="I1412" s="89" t="str">
        <f>_xlfn.XLOOKUP(O1412,匹配表1065!T:T,匹配表1065!X:X)</f>
        <v>PME2010</v>
      </c>
      <c r="J1412" s="92" t="s">
        <v>186</v>
      </c>
      <c r="K1412" s="89" cm="1">
        <f ca="1" t="array" ref="K1412:L1412">_xlfn.XLOOKUP(J1412,匹配表1065!Y:Y,匹配表1065!AA:AB)</f>
        <v>6</v>
      </c>
      <c r="L1412" s="89" t="str">
        <v>3个月以上</v>
      </c>
      <c r="M1412" s="92" t="s">
        <v>35</v>
      </c>
      <c r="N1412" s="92">
        <v>1</v>
      </c>
      <c r="O1412" s="93" t="str">
        <f>_xlfn.XLOOKUP(P1412,匹配表1065!U:U,匹配表1065!T:T)</f>
        <v>HO00001047</v>
      </c>
      <c r="P1412" s="89" t="s">
        <v>189</v>
      </c>
      <c r="Q1412" s="92" t="s">
        <v>384</v>
      </c>
      <c r="R1412" s="89" t="str">
        <f>_xlfn.XLOOKUP(Q1412,匹配表1065!L:L,匹配表1065!O:O)</f>
        <v>B</v>
      </c>
      <c r="S1412" s="93" t="str">
        <f>IFERROR(_xlfn.XLOOKUP(Q1412,匹配表1065!AI:AI,匹配表1065!AJ:AJ),"绿标")</f>
        <v>绿标</v>
      </c>
      <c r="T1412" s="93" t="str" cm="1">
        <f t="array" ref="T1412:U1412">_xlfn.XLOOKUP(Q1412,匹配表1065!L:L,匹配表1065!M:N)</f>
        <v>脑血管</v>
      </c>
      <c r="U1412" s="94" t="str">
        <v>神经内科</v>
      </c>
      <c r="V1412" s="95" t="s">
        <v>33</v>
      </c>
      <c r="W1412" s="93">
        <f>_xlfn.XLOOKUP(M1412,匹配表1065!D:D,匹配表1065!F:F)*N1412</f>
        <v>4</v>
      </c>
    </row>
    <row r="1413" customHeight="1" spans="1:23">
      <c r="A1413" s="89" t="s">
        <v>25</v>
      </c>
      <c r="B1413" s="90">
        <v>46139</v>
      </c>
      <c r="C1413" s="91" t="str">
        <f t="shared" si="44"/>
        <v>4月第5周</v>
      </c>
      <c r="D1413" s="89" t="s">
        <v>630</v>
      </c>
      <c r="E1413" s="89" t="str">
        <f t="shared" si="45"/>
        <v>4月第5周--周1</v>
      </c>
      <c r="F1413" s="92" t="s">
        <v>27</v>
      </c>
      <c r="G1413" s="92" t="s">
        <v>167</v>
      </c>
      <c r="H1413" s="92" t="str">
        <f>_xlfn.XLOOKUP(O1413,匹配表1065!T:T,匹配表1065!W:W)</f>
        <v>苏州市</v>
      </c>
      <c r="I1413" s="89" t="str">
        <f>_xlfn.XLOOKUP(O1413,匹配表1065!T:T,匹配表1065!X:X)</f>
        <v>PME2009</v>
      </c>
      <c r="J1413" s="92" t="s">
        <v>193</v>
      </c>
      <c r="K1413" s="89" cm="1">
        <f ca="1" t="array" ref="K1413:L1413">_xlfn.XLOOKUP(J1413,匹配表1065!Y:Y,匹配表1065!AA:AB)</f>
        <v>7</v>
      </c>
      <c r="L1413" s="89" t="str">
        <v>3个月以上</v>
      </c>
      <c r="M1413" s="92" t="s">
        <v>30</v>
      </c>
      <c r="N1413" s="92">
        <v>1</v>
      </c>
      <c r="O1413" s="93" t="str">
        <f>_xlfn.XLOOKUP(P1413,匹配表1065!U:U,匹配表1065!T:T)</f>
        <v>HO00017518</v>
      </c>
      <c r="P1413" s="89" t="s">
        <v>194</v>
      </c>
      <c r="Q1413" s="92" t="s">
        <v>195</v>
      </c>
      <c r="R1413" s="89" t="str">
        <f>_xlfn.XLOOKUP(Q1413,匹配表1065!L:L,匹配表1065!O:O)</f>
        <v>C</v>
      </c>
      <c r="S1413" s="93" t="str">
        <f>IFERROR(_xlfn.XLOOKUP(Q1413,匹配表1065!AI:AI,匹配表1065!AJ:AJ),"绿标")</f>
        <v>红标</v>
      </c>
      <c r="T1413" s="93" t="str" cm="1">
        <f t="array" ref="T1413:U1413">_xlfn.XLOOKUP(Q1413,匹配表1065!L:L,匹配表1065!M:N)</f>
        <v>眩晕</v>
      </c>
      <c r="U1413" s="94" t="str">
        <v>耳鼻喉科</v>
      </c>
      <c r="V1413" s="95" t="s">
        <v>70</v>
      </c>
      <c r="W1413" s="93">
        <f>_xlfn.XLOOKUP(M1413,匹配表1065!D:D,匹配表1065!F:F)*N1413</f>
        <v>12</v>
      </c>
    </row>
    <row r="1414" customHeight="1" spans="1:23">
      <c r="A1414" s="89" t="s">
        <v>25</v>
      </c>
      <c r="B1414" s="90">
        <v>46139</v>
      </c>
      <c r="C1414" s="91" t="str">
        <f t="shared" si="44"/>
        <v>4月第5周</v>
      </c>
      <c r="D1414" s="89" t="s">
        <v>630</v>
      </c>
      <c r="E1414" s="89" t="str">
        <f t="shared" si="45"/>
        <v>4月第5周--周1</v>
      </c>
      <c r="F1414" s="92" t="s">
        <v>27</v>
      </c>
      <c r="G1414" s="92" t="s">
        <v>167</v>
      </c>
      <c r="H1414" s="92" t="str">
        <f>_xlfn.XLOOKUP(O1414,匹配表1065!T:T,匹配表1065!W:W)</f>
        <v>苏州市</v>
      </c>
      <c r="I1414" s="89" t="str">
        <f>_xlfn.XLOOKUP(O1414,匹配表1065!T:T,匹配表1065!X:X)</f>
        <v>PME2009</v>
      </c>
      <c r="J1414" s="92" t="s">
        <v>193</v>
      </c>
      <c r="K1414" s="89" cm="1">
        <f ca="1" t="array" ref="K1414:L1414">_xlfn.XLOOKUP(J1414,匹配表1065!Y:Y,匹配表1065!AA:AB)</f>
        <v>7</v>
      </c>
      <c r="L1414" s="89" t="str">
        <v>3个月以上</v>
      </c>
      <c r="M1414" s="92" t="s">
        <v>35</v>
      </c>
      <c r="N1414" s="92">
        <v>1</v>
      </c>
      <c r="O1414" s="93" t="str">
        <f>_xlfn.XLOOKUP(P1414,匹配表1065!U:U,匹配表1065!T:T)</f>
        <v>HO00402369</v>
      </c>
      <c r="P1414" s="89" t="s">
        <v>227</v>
      </c>
      <c r="Q1414" s="92" t="s">
        <v>644</v>
      </c>
      <c r="R1414" s="89" t="str">
        <f>_xlfn.XLOOKUP(Q1414,匹配表1065!L:L,匹配表1065!O:O)</f>
        <v>C</v>
      </c>
      <c r="S1414" s="93" t="str">
        <f>IFERROR(_xlfn.XLOOKUP(Q1414,匹配表1065!AI:AI,匹配表1065!AJ:AJ),"绿标")</f>
        <v>黑标</v>
      </c>
      <c r="T1414" s="93" t="str" cm="1">
        <f t="array" ref="T1414:U1414">_xlfn.XLOOKUP(Q1414,匹配表1065!L:L,匹配表1065!M:N)</f>
        <v>眩晕</v>
      </c>
      <c r="U1414" s="94" t="str">
        <v>神经内科</v>
      </c>
      <c r="V1414" s="95" t="s">
        <v>42</v>
      </c>
      <c r="W1414" s="93">
        <f>_xlfn.XLOOKUP(M1414,匹配表1065!D:D,匹配表1065!F:F)*N1414</f>
        <v>4</v>
      </c>
    </row>
    <row r="1415" customHeight="1" spans="1:23">
      <c r="A1415" s="89" t="s">
        <v>25</v>
      </c>
      <c r="B1415" s="90">
        <v>46139</v>
      </c>
      <c r="C1415" s="91" t="str">
        <f t="shared" si="44"/>
        <v>4月第5周</v>
      </c>
      <c r="D1415" s="89" t="s">
        <v>630</v>
      </c>
      <c r="E1415" s="89" t="str">
        <f t="shared" si="45"/>
        <v>4月第5周--周1</v>
      </c>
      <c r="F1415" s="92" t="s">
        <v>27</v>
      </c>
      <c r="G1415" s="92" t="s">
        <v>167</v>
      </c>
      <c r="H1415" s="92" t="str">
        <f>_xlfn.XLOOKUP(O1415,匹配表1065!T:T,匹配表1065!W:W)</f>
        <v>苏州市</v>
      </c>
      <c r="I1415" s="89" t="str">
        <f>_xlfn.XLOOKUP(O1415,匹配表1065!T:T,匹配表1065!X:X)</f>
        <v>PME2011</v>
      </c>
      <c r="J1415" s="92" t="s">
        <v>168</v>
      </c>
      <c r="K1415" s="89" cm="1">
        <f ca="1" t="array" ref="K1415:L1415">_xlfn.XLOOKUP(J1415,匹配表1065!Y:Y,匹配表1065!AA:AB)</f>
        <v>19</v>
      </c>
      <c r="L1415" s="89" t="str">
        <v>3个月以上</v>
      </c>
      <c r="M1415" s="92" t="s">
        <v>30</v>
      </c>
      <c r="N1415" s="92">
        <v>3</v>
      </c>
      <c r="O1415" s="93" t="str">
        <f>_xlfn.XLOOKUP(P1415,匹配表1065!U:U,匹配表1065!T:T)</f>
        <v>HO00307823</v>
      </c>
      <c r="P1415" s="89" t="s">
        <v>169</v>
      </c>
      <c r="Q1415" s="92" t="s">
        <v>170</v>
      </c>
      <c r="R1415" s="89" t="str">
        <f>_xlfn.XLOOKUP(Q1415,匹配表1065!L:L,匹配表1065!O:O)</f>
        <v>A</v>
      </c>
      <c r="S1415" s="93" t="str">
        <f>IFERROR(_xlfn.XLOOKUP(Q1415,匹配表1065!AI:AI,匹配表1065!AJ:AJ),"绿标")</f>
        <v>红标</v>
      </c>
      <c r="T1415" s="93" t="str" cm="1">
        <f t="array" ref="T1415:U1415">_xlfn.XLOOKUP(Q1415,匹配表1065!L:L,匹配表1065!M:N)</f>
        <v>头痛</v>
      </c>
      <c r="U1415" s="94" t="str">
        <v>神经内科</v>
      </c>
      <c r="V1415" s="95" t="s">
        <v>70</v>
      </c>
      <c r="W1415" s="93">
        <f>_xlfn.XLOOKUP(M1415,匹配表1065!D:D,匹配表1065!F:F)*N1415</f>
        <v>36</v>
      </c>
    </row>
    <row r="1416" customHeight="1" spans="1:23">
      <c r="A1416" s="89" t="s">
        <v>25</v>
      </c>
      <c r="B1416" s="90">
        <v>46139</v>
      </c>
      <c r="C1416" s="91" t="str">
        <f t="shared" si="44"/>
        <v>4月第5周</v>
      </c>
      <c r="D1416" s="89" t="s">
        <v>630</v>
      </c>
      <c r="E1416" s="89" t="str">
        <f t="shared" si="45"/>
        <v>4月第5周--周1</v>
      </c>
      <c r="F1416" s="92" t="s">
        <v>27</v>
      </c>
      <c r="G1416" s="92" t="s">
        <v>167</v>
      </c>
      <c r="H1416" s="92" t="str">
        <f>_xlfn.XLOOKUP(O1416,匹配表1065!T:T,匹配表1065!W:W)</f>
        <v>苏州市</v>
      </c>
      <c r="I1416" s="89" t="str">
        <f>_xlfn.XLOOKUP(O1416,匹配表1065!T:T,匹配表1065!X:X)</f>
        <v>PME2011</v>
      </c>
      <c r="J1416" s="92" t="s">
        <v>168</v>
      </c>
      <c r="K1416" s="89" cm="1">
        <f ca="1" t="array" ref="K1416:L1416">_xlfn.XLOOKUP(J1416,匹配表1065!Y:Y,匹配表1065!AA:AB)</f>
        <v>19</v>
      </c>
      <c r="L1416" s="89" t="str">
        <v>3个月以上</v>
      </c>
      <c r="M1416" s="92" t="s">
        <v>35</v>
      </c>
      <c r="N1416" s="92">
        <v>1</v>
      </c>
      <c r="O1416" s="93" t="str">
        <f>_xlfn.XLOOKUP(P1416,匹配表1065!U:U,匹配表1065!T:T)</f>
        <v>HO00307823</v>
      </c>
      <c r="P1416" s="89" t="s">
        <v>169</v>
      </c>
      <c r="Q1416" s="92" t="s">
        <v>645</v>
      </c>
      <c r="R1416" s="89" t="str">
        <f>_xlfn.XLOOKUP(Q1416,匹配表1065!L:L,匹配表1065!O:O)</f>
        <v>B</v>
      </c>
      <c r="S1416" s="93" t="str">
        <f>IFERROR(_xlfn.XLOOKUP(Q1416,匹配表1065!AI:AI,匹配表1065!AJ:AJ),"绿标")</f>
        <v>绿标</v>
      </c>
      <c r="T1416" s="93" t="str" cm="1">
        <f t="array" ref="T1416:U1416">_xlfn.XLOOKUP(Q1416,匹配表1065!L:L,匹配表1065!M:N)</f>
        <v>脑血管</v>
      </c>
      <c r="U1416" s="94" t="str">
        <v>神经内科</v>
      </c>
      <c r="V1416" s="95" t="s">
        <v>67</v>
      </c>
      <c r="W1416" s="93">
        <f>_xlfn.XLOOKUP(M1416,匹配表1065!D:D,匹配表1065!F:F)*N1416</f>
        <v>4</v>
      </c>
    </row>
    <row r="1417" customHeight="1" spans="1:23">
      <c r="A1417" s="89" t="s">
        <v>25</v>
      </c>
      <c r="B1417" s="90">
        <v>46139</v>
      </c>
      <c r="C1417" s="91" t="str">
        <f t="shared" si="44"/>
        <v>4月第5周</v>
      </c>
      <c r="D1417" s="89" t="s">
        <v>630</v>
      </c>
      <c r="E1417" s="89" t="str">
        <f t="shared" si="45"/>
        <v>4月第5周--周1</v>
      </c>
      <c r="F1417" s="92" t="s">
        <v>27</v>
      </c>
      <c r="G1417" s="92" t="s">
        <v>167</v>
      </c>
      <c r="H1417" s="92" t="str">
        <f>_xlfn.XLOOKUP(O1417,匹配表1065!T:T,匹配表1065!W:W)</f>
        <v>苏州市</v>
      </c>
      <c r="I1417" s="89" t="str">
        <f>_xlfn.XLOOKUP(O1417,匹配表1065!T:T,匹配表1065!X:X)</f>
        <v>PME2017</v>
      </c>
      <c r="J1417" s="92" t="s">
        <v>323</v>
      </c>
      <c r="K1417" s="89" cm="1">
        <f ca="1" t="array" ref="K1417:L1417">_xlfn.XLOOKUP(J1417,匹配表1065!Y:Y,匹配表1065!AA:AB)</f>
        <v>7</v>
      </c>
      <c r="L1417" s="89" t="str">
        <v>3个月以上</v>
      </c>
      <c r="M1417" s="92" t="s">
        <v>30</v>
      </c>
      <c r="N1417" s="92">
        <v>1</v>
      </c>
      <c r="O1417" s="93" t="str">
        <f>_xlfn.XLOOKUP(P1417,匹配表1065!U:U,匹配表1065!T:T)</f>
        <v>HO00001044</v>
      </c>
      <c r="P1417" s="89" t="s">
        <v>346</v>
      </c>
      <c r="Q1417" s="92" t="s">
        <v>347</v>
      </c>
      <c r="R1417" s="89" t="str">
        <f>_xlfn.XLOOKUP(Q1417,匹配表1065!L:L,匹配表1065!O:O)</f>
        <v>A</v>
      </c>
      <c r="S1417" s="93" t="str">
        <f>IFERROR(_xlfn.XLOOKUP(Q1417,匹配表1065!AI:AI,匹配表1065!AJ:AJ),"绿标")</f>
        <v>红标</v>
      </c>
      <c r="T1417" s="93" t="str" cm="1">
        <f t="array" ref="T1417:U1417">_xlfn.XLOOKUP(Q1417,匹配表1065!L:L,匹配表1065!M:N)</f>
        <v>头痛</v>
      </c>
      <c r="U1417" s="94" t="str">
        <v>神经内科</v>
      </c>
      <c r="V1417" s="95" t="s">
        <v>33</v>
      </c>
      <c r="W1417" s="93">
        <f>_xlfn.XLOOKUP(M1417,匹配表1065!D:D,匹配表1065!F:F)*N1417</f>
        <v>12</v>
      </c>
    </row>
    <row r="1418" customHeight="1" spans="1:23">
      <c r="A1418" s="89" t="s">
        <v>25</v>
      </c>
      <c r="B1418" s="90">
        <v>46139</v>
      </c>
      <c r="C1418" s="91" t="str">
        <f t="shared" si="44"/>
        <v>4月第5周</v>
      </c>
      <c r="D1418" s="89" t="s">
        <v>630</v>
      </c>
      <c r="E1418" s="89" t="str">
        <f t="shared" si="45"/>
        <v>4月第5周--周1</v>
      </c>
      <c r="F1418" s="92" t="s">
        <v>27</v>
      </c>
      <c r="G1418" s="92" t="s">
        <v>167</v>
      </c>
      <c r="H1418" s="92" t="str">
        <f>_xlfn.XLOOKUP(O1418,匹配表1065!T:T,匹配表1065!W:W)</f>
        <v>南通市</v>
      </c>
      <c r="I1418" s="89" t="str">
        <f>_xlfn.XLOOKUP(O1418,匹配表1065!T:T,匹配表1065!X:X)</f>
        <v>PME2013</v>
      </c>
      <c r="J1418" s="92" t="s">
        <v>180</v>
      </c>
      <c r="K1418" s="89" cm="1">
        <f ca="1" t="array" ref="K1418:L1418">_xlfn.XLOOKUP(J1418,匹配表1065!Y:Y,匹配表1065!AA:AB)</f>
        <v>51</v>
      </c>
      <c r="L1418" s="89" t="str">
        <v>3个月以上</v>
      </c>
      <c r="M1418" s="92" t="s">
        <v>30</v>
      </c>
      <c r="N1418" s="92">
        <v>1</v>
      </c>
      <c r="O1418" s="93" t="str">
        <f>_xlfn.XLOOKUP(P1418,匹配表1065!U:U,匹配表1065!T:T)</f>
        <v>HO00001066</v>
      </c>
      <c r="P1418" s="89" t="s">
        <v>183</v>
      </c>
      <c r="Q1418" s="92" t="s">
        <v>477</v>
      </c>
      <c r="R1418" s="89" t="str">
        <f>_xlfn.XLOOKUP(Q1418,匹配表1065!L:L,匹配表1065!O:O)</f>
        <v>B</v>
      </c>
      <c r="S1418" s="93" t="str">
        <f>IFERROR(_xlfn.XLOOKUP(Q1418,匹配表1065!AI:AI,匹配表1065!AJ:AJ),"绿标")</f>
        <v>绿标</v>
      </c>
      <c r="T1418" s="93" t="str" cm="1">
        <f t="array" ref="T1418:U1418">_xlfn.XLOOKUP(Q1418,匹配表1065!L:L,匹配表1065!M:N)</f>
        <v>脑血管</v>
      </c>
      <c r="U1418" s="94" t="str">
        <v>神经内科</v>
      </c>
      <c r="V1418" s="95" t="s">
        <v>33</v>
      </c>
      <c r="W1418" s="93">
        <f>_xlfn.XLOOKUP(M1418,匹配表1065!D:D,匹配表1065!F:F)*N1418</f>
        <v>12</v>
      </c>
    </row>
    <row r="1419" customHeight="1" spans="1:23">
      <c r="A1419" s="89" t="s">
        <v>25</v>
      </c>
      <c r="B1419" s="90">
        <v>46139</v>
      </c>
      <c r="C1419" s="91" t="str">
        <f t="shared" si="44"/>
        <v>4月第5周</v>
      </c>
      <c r="D1419" s="89" t="s">
        <v>630</v>
      </c>
      <c r="E1419" s="89" t="str">
        <f t="shared" si="45"/>
        <v>4月第5周--周1</v>
      </c>
      <c r="F1419" s="92" t="s">
        <v>27</v>
      </c>
      <c r="G1419" s="92" t="s">
        <v>167</v>
      </c>
      <c r="H1419" s="92" t="str">
        <f>_xlfn.XLOOKUP(O1419,匹配表1065!T:T,匹配表1065!W:W)</f>
        <v>南通市</v>
      </c>
      <c r="I1419" s="89" t="str">
        <f>_xlfn.XLOOKUP(O1419,匹配表1065!T:T,匹配表1065!X:X)</f>
        <v>PME2013</v>
      </c>
      <c r="J1419" s="92" t="s">
        <v>180</v>
      </c>
      <c r="K1419" s="89" cm="1">
        <f ca="1" t="array" ref="K1419:L1419">_xlfn.XLOOKUP(J1419,匹配表1065!Y:Y,匹配表1065!AA:AB)</f>
        <v>51</v>
      </c>
      <c r="L1419" s="89" t="str">
        <v>3个月以上</v>
      </c>
      <c r="M1419" s="92" t="s">
        <v>35</v>
      </c>
      <c r="N1419" s="92">
        <v>1</v>
      </c>
      <c r="O1419" s="93" t="str">
        <f>_xlfn.XLOOKUP(P1419,匹配表1065!U:U,匹配表1065!T:T)</f>
        <v>HO00001021</v>
      </c>
      <c r="P1419" s="89" t="s">
        <v>181</v>
      </c>
      <c r="Q1419" s="92" t="s">
        <v>646</v>
      </c>
      <c r="R1419" s="89" t="str">
        <f>_xlfn.XLOOKUP(Q1419,匹配表1065!L:L,匹配表1065!O:O)</f>
        <v>B</v>
      </c>
      <c r="S1419" s="93" t="str">
        <f>IFERROR(_xlfn.XLOOKUP(Q1419,匹配表1065!AI:AI,匹配表1065!AJ:AJ),"绿标")</f>
        <v>绿标</v>
      </c>
      <c r="T1419" s="93" t="str" cm="1">
        <f t="array" ref="T1419:U1419">_xlfn.XLOOKUP(Q1419,匹配表1065!L:L,匹配表1065!M:N)</f>
        <v>脑血管</v>
      </c>
      <c r="U1419" s="94" t="str">
        <v>神经内科</v>
      </c>
      <c r="V1419" s="95" t="s">
        <v>58</v>
      </c>
      <c r="W1419" s="93">
        <f>_xlfn.XLOOKUP(M1419,匹配表1065!D:D,匹配表1065!F:F)*N1419</f>
        <v>4</v>
      </c>
    </row>
    <row r="1420" customHeight="1" spans="1:23">
      <c r="A1420" s="89" t="s">
        <v>25</v>
      </c>
      <c r="B1420" s="90">
        <v>46139</v>
      </c>
      <c r="C1420" s="91" t="str">
        <f t="shared" si="44"/>
        <v>4月第5周</v>
      </c>
      <c r="D1420" s="89" t="s">
        <v>630</v>
      </c>
      <c r="E1420" s="89" t="str">
        <f t="shared" si="45"/>
        <v>4月第5周--周1</v>
      </c>
      <c r="F1420" s="92" t="s">
        <v>27</v>
      </c>
      <c r="G1420" s="92" t="s">
        <v>167</v>
      </c>
      <c r="H1420" s="92" t="str">
        <f>_xlfn.XLOOKUP(O1420,匹配表1065!T:T,匹配表1065!W:W)</f>
        <v>南通市</v>
      </c>
      <c r="I1420" s="89" t="str">
        <f>_xlfn.XLOOKUP(O1420,匹配表1065!T:T,匹配表1065!X:X)</f>
        <v>PME2013</v>
      </c>
      <c r="J1420" s="92" t="s">
        <v>180</v>
      </c>
      <c r="K1420" s="89" cm="1">
        <f ca="1" t="array" ref="K1420:L1420">_xlfn.XLOOKUP(J1420,匹配表1065!Y:Y,匹配表1065!AA:AB)</f>
        <v>51</v>
      </c>
      <c r="L1420" s="89" t="str">
        <v>3个月以上</v>
      </c>
      <c r="M1420" s="92" t="s">
        <v>30</v>
      </c>
      <c r="N1420" s="92">
        <v>1</v>
      </c>
      <c r="O1420" s="93" t="str">
        <f>_xlfn.XLOOKUP(P1420,匹配表1065!U:U,匹配表1065!T:T)</f>
        <v>HO00001066</v>
      </c>
      <c r="P1420" s="89" t="s">
        <v>183</v>
      </c>
      <c r="Q1420" s="92" t="s">
        <v>184</v>
      </c>
      <c r="R1420" s="89" t="str">
        <f>_xlfn.XLOOKUP(Q1420,匹配表1065!L:L,匹配表1065!O:O)</f>
        <v>A</v>
      </c>
      <c r="S1420" s="93" t="str">
        <f>IFERROR(_xlfn.XLOOKUP(Q1420,匹配表1065!AI:AI,匹配表1065!AJ:AJ),"绿标")</f>
        <v>红标</v>
      </c>
      <c r="T1420" s="93" t="str" cm="1">
        <f t="array" ref="T1420:U1420">_xlfn.XLOOKUP(Q1420,匹配表1065!L:L,匹配表1065!M:N)</f>
        <v>头痛</v>
      </c>
      <c r="U1420" s="94" t="str">
        <v>神经内科</v>
      </c>
      <c r="V1420" s="95" t="s">
        <v>33</v>
      </c>
      <c r="W1420" s="93">
        <f>_xlfn.XLOOKUP(M1420,匹配表1065!D:D,匹配表1065!F:F)*N1420</f>
        <v>12</v>
      </c>
    </row>
    <row r="1421" customHeight="1" spans="1:23">
      <c r="A1421" s="89" t="s">
        <v>25</v>
      </c>
      <c r="B1421" s="90">
        <v>46140</v>
      </c>
      <c r="C1421" s="91" t="str">
        <f t="shared" si="44"/>
        <v>4月第5周</v>
      </c>
      <c r="D1421" s="89" t="s">
        <v>630</v>
      </c>
      <c r="E1421" s="89" t="str">
        <f t="shared" si="45"/>
        <v>4月第5周--周2</v>
      </c>
      <c r="F1421" s="92" t="s">
        <v>27</v>
      </c>
      <c r="G1421" s="92" t="s">
        <v>104</v>
      </c>
      <c r="H1421" s="92" t="str">
        <f>_xlfn.XLOOKUP(O1421,匹配表1065!T:T,匹配表1065!W:W)</f>
        <v>聊城市</v>
      </c>
      <c r="I1421" s="89" t="str">
        <f>_xlfn.XLOOKUP(O1421,匹配表1065!T:T,匹配表1065!X:X)</f>
        <v>PME2046</v>
      </c>
      <c r="J1421" s="92" t="s">
        <v>108</v>
      </c>
      <c r="K1421" s="89" cm="1">
        <f ca="1" t="array" ref="K1421:L1421">_xlfn.XLOOKUP(J1421,匹配表1065!Y:Y,匹配表1065!AA:AB)</f>
        <v>8</v>
      </c>
      <c r="L1421" s="89" t="str">
        <v>3个月以上</v>
      </c>
      <c r="M1421" s="92" t="s">
        <v>30</v>
      </c>
      <c r="N1421" s="92">
        <v>1</v>
      </c>
      <c r="O1421" s="93" t="str">
        <f>_xlfn.XLOOKUP(P1421,匹配表1065!U:U,匹配表1065!T:T)</f>
        <v>HO00001415</v>
      </c>
      <c r="P1421" s="89" t="s">
        <v>109</v>
      </c>
      <c r="Q1421" s="92" t="s">
        <v>524</v>
      </c>
      <c r="R1421" s="89" t="str">
        <f>_xlfn.XLOOKUP(Q1421,匹配表1065!L:L,匹配表1065!O:O)</f>
        <v>B</v>
      </c>
      <c r="S1421" s="93" t="str">
        <f>IFERROR(_xlfn.XLOOKUP(Q1421,匹配表1065!AI:AI,匹配表1065!AJ:AJ),"绿标")</f>
        <v>绿标</v>
      </c>
      <c r="T1421" s="93" t="str" cm="1">
        <f t="array" ref="T1421:U1421">_xlfn.XLOOKUP(Q1421,匹配表1065!L:L,匹配表1065!M:N)</f>
        <v>脑血管</v>
      </c>
      <c r="U1421" s="94" t="str">
        <v>神经内科</v>
      </c>
      <c r="V1421" s="95" t="s">
        <v>42</v>
      </c>
      <c r="W1421" s="93">
        <f>_xlfn.XLOOKUP(M1421,匹配表1065!D:D,匹配表1065!F:F)*N1421</f>
        <v>12</v>
      </c>
    </row>
    <row r="1422" customHeight="1" spans="1:23">
      <c r="A1422" s="89" t="s">
        <v>25</v>
      </c>
      <c r="B1422" s="90">
        <v>46140</v>
      </c>
      <c r="C1422" s="91" t="str">
        <f t="shared" si="44"/>
        <v>4月第5周</v>
      </c>
      <c r="D1422" s="89" t="s">
        <v>630</v>
      </c>
      <c r="E1422" s="89" t="str">
        <f t="shared" si="45"/>
        <v>4月第5周--周2</v>
      </c>
      <c r="F1422" s="92" t="s">
        <v>27</v>
      </c>
      <c r="G1422" s="92" t="s">
        <v>104</v>
      </c>
      <c r="H1422" s="92" t="str">
        <f>_xlfn.XLOOKUP(O1422,匹配表1065!T:T,匹配表1065!W:W)</f>
        <v>德州市</v>
      </c>
      <c r="I1422" s="89" t="str">
        <f>_xlfn.XLOOKUP(O1422,匹配表1065!T:T,匹配表1065!X:X)</f>
        <v>PME2046</v>
      </c>
      <c r="J1422" s="92" t="s">
        <v>108</v>
      </c>
      <c r="K1422" s="89" cm="1">
        <f ca="1" t="array" ref="K1422:L1422">_xlfn.XLOOKUP(J1422,匹配表1065!Y:Y,匹配表1065!AA:AB)</f>
        <v>8</v>
      </c>
      <c r="L1422" s="89" t="str">
        <v>3个月以上</v>
      </c>
      <c r="M1422" s="92" t="s">
        <v>35</v>
      </c>
      <c r="N1422" s="92">
        <v>1</v>
      </c>
      <c r="O1422" s="93" t="str">
        <f>_xlfn.XLOOKUP(P1422,匹配表1065!U:U,匹配表1065!T:T)</f>
        <v>HO00001420</v>
      </c>
      <c r="P1422" s="89" t="s">
        <v>647</v>
      </c>
      <c r="Q1422" s="92" t="s">
        <v>648</v>
      </c>
      <c r="R1422" s="89" t="str">
        <f>_xlfn.XLOOKUP(Q1422,匹配表1065!L:L,匹配表1065!O:O)</f>
        <v>D</v>
      </c>
      <c r="S1422" s="93" t="str">
        <f>IFERROR(_xlfn.XLOOKUP(Q1422,匹配表1065!AI:AI,匹配表1065!AJ:AJ),"绿标")</f>
        <v>绿标</v>
      </c>
      <c r="T1422" s="93" t="str" cm="1">
        <f t="array" ref="T1422:U1422">_xlfn.XLOOKUP(Q1422,匹配表1065!L:L,匹配表1065!M:N)</f>
        <v>疼痛</v>
      </c>
      <c r="U1422" s="94" t="str">
        <v>疼痛科</v>
      </c>
      <c r="V1422" s="95" t="s">
        <v>33</v>
      </c>
      <c r="W1422" s="93">
        <f>_xlfn.XLOOKUP(M1422,匹配表1065!D:D,匹配表1065!F:F)*N1422</f>
        <v>4</v>
      </c>
    </row>
    <row r="1423" customHeight="1" spans="1:23">
      <c r="A1423" s="89" t="s">
        <v>25</v>
      </c>
      <c r="B1423" s="90">
        <v>46140</v>
      </c>
      <c r="C1423" s="91" t="str">
        <f t="shared" si="44"/>
        <v>4月第5周</v>
      </c>
      <c r="D1423" s="89" t="s">
        <v>630</v>
      </c>
      <c r="E1423" s="89" t="str">
        <f t="shared" si="45"/>
        <v>4月第5周--周2</v>
      </c>
      <c r="F1423" s="92" t="s">
        <v>27</v>
      </c>
      <c r="G1423" s="92" t="s">
        <v>104</v>
      </c>
      <c r="H1423" s="92" t="str">
        <f>_xlfn.XLOOKUP(O1423,匹配表1065!T:T,匹配表1065!W:W)</f>
        <v>济南市</v>
      </c>
      <c r="I1423" s="89" t="str">
        <f>_xlfn.XLOOKUP(O1423,匹配表1065!T:T,匹配表1065!X:X)</f>
        <v>PME2024</v>
      </c>
      <c r="J1423" s="92" t="s">
        <v>125</v>
      </c>
      <c r="K1423" s="89" cm="1">
        <f ca="1" t="array" ref="K1423:L1423">_xlfn.XLOOKUP(J1423,匹配表1065!Y:Y,匹配表1065!AA:AB)</f>
        <v>9</v>
      </c>
      <c r="L1423" s="89" t="str">
        <v>3个月以上</v>
      </c>
      <c r="M1423" s="92" t="s">
        <v>30</v>
      </c>
      <c r="N1423" s="92">
        <v>1</v>
      </c>
      <c r="O1423" s="93" t="str">
        <f>_xlfn.XLOOKUP(P1423,匹配表1065!U:U,匹配表1065!T:T)</f>
        <v>HO00001404</v>
      </c>
      <c r="P1423" s="89" t="s">
        <v>126</v>
      </c>
      <c r="Q1423" s="92" t="s">
        <v>234</v>
      </c>
      <c r="R1423" s="89" t="str">
        <f>_xlfn.XLOOKUP(Q1423,匹配表1065!L:L,匹配表1065!O:O)</f>
        <v>A</v>
      </c>
      <c r="S1423" s="93" t="str">
        <f>IFERROR(_xlfn.XLOOKUP(Q1423,匹配表1065!AI:AI,匹配表1065!AJ:AJ),"绿标")</f>
        <v>红标</v>
      </c>
      <c r="T1423" s="93" t="str" cm="1">
        <f t="array" ref="T1423:U1423">_xlfn.XLOOKUP(Q1423,匹配表1065!L:L,匹配表1065!M:N)</f>
        <v>头痛</v>
      </c>
      <c r="U1423" s="94" t="str">
        <v>神经内科</v>
      </c>
      <c r="V1423" s="95" t="s">
        <v>67</v>
      </c>
      <c r="W1423" s="93">
        <f>_xlfn.XLOOKUP(M1423,匹配表1065!D:D,匹配表1065!F:F)*N1423</f>
        <v>12</v>
      </c>
    </row>
    <row r="1424" customHeight="1" spans="1:23">
      <c r="A1424" s="89" t="s">
        <v>25</v>
      </c>
      <c r="B1424" s="90">
        <v>46140</v>
      </c>
      <c r="C1424" s="91" t="str">
        <f t="shared" si="44"/>
        <v>4月第5周</v>
      </c>
      <c r="D1424" s="89" t="s">
        <v>630</v>
      </c>
      <c r="E1424" s="89" t="str">
        <f t="shared" si="45"/>
        <v>4月第5周--周2</v>
      </c>
      <c r="F1424" s="92" t="s">
        <v>27</v>
      </c>
      <c r="G1424" s="92" t="s">
        <v>104</v>
      </c>
      <c r="H1424" s="92" t="str">
        <f>_xlfn.XLOOKUP(O1424,匹配表1065!T:T,匹配表1065!W:W)</f>
        <v>济南市</v>
      </c>
      <c r="I1424" s="89" t="str">
        <f>_xlfn.XLOOKUP(O1424,匹配表1065!T:T,匹配表1065!X:X)</f>
        <v>PME2025</v>
      </c>
      <c r="J1424" s="92" t="s">
        <v>111</v>
      </c>
      <c r="K1424" s="89" cm="1">
        <f ca="1" t="array" ref="K1424:L1424">_xlfn.XLOOKUP(J1424,匹配表1065!Y:Y,匹配表1065!AA:AB)</f>
        <v>30</v>
      </c>
      <c r="L1424" s="89" t="str">
        <v>3个月以上</v>
      </c>
      <c r="M1424" s="92" t="s">
        <v>30</v>
      </c>
      <c r="N1424" s="92">
        <v>1</v>
      </c>
      <c r="O1424" s="93" t="str">
        <f>_xlfn.XLOOKUP(P1424,匹配表1065!U:U,匹配表1065!T:T)</f>
        <v>HO00137606</v>
      </c>
      <c r="P1424" s="89" t="s">
        <v>649</v>
      </c>
      <c r="Q1424" s="92" t="s">
        <v>650</v>
      </c>
      <c r="R1424" s="89" t="str">
        <f>_xlfn.XLOOKUP(Q1424,匹配表1065!L:L,匹配表1065!O:O)</f>
        <v>A</v>
      </c>
      <c r="S1424" s="93" t="str">
        <f>IFERROR(_xlfn.XLOOKUP(Q1424,匹配表1065!AI:AI,匹配表1065!AJ:AJ),"绿标")</f>
        <v>绿标</v>
      </c>
      <c r="T1424" s="93" t="str" cm="1">
        <f t="array" ref="T1424:U1424">_xlfn.XLOOKUP(Q1424,匹配表1065!L:L,匹配表1065!M:N)</f>
        <v>头痛</v>
      </c>
      <c r="U1424" s="94" t="str">
        <v>神经内科</v>
      </c>
      <c r="V1424" s="95" t="s">
        <v>67</v>
      </c>
      <c r="W1424" s="93">
        <f>_xlfn.XLOOKUP(M1424,匹配表1065!D:D,匹配表1065!F:F)*N1424</f>
        <v>12</v>
      </c>
    </row>
    <row r="1425" customHeight="1" spans="1:23">
      <c r="A1425" s="89" t="s">
        <v>25</v>
      </c>
      <c r="B1425" s="90">
        <v>46140</v>
      </c>
      <c r="C1425" s="91" t="str">
        <f t="shared" si="44"/>
        <v>4月第5周</v>
      </c>
      <c r="D1425" s="89" t="s">
        <v>630</v>
      </c>
      <c r="E1425" s="89" t="str">
        <f t="shared" si="45"/>
        <v>4月第5周--周2</v>
      </c>
      <c r="F1425" s="92" t="s">
        <v>27</v>
      </c>
      <c r="G1425" s="92" t="s">
        <v>104</v>
      </c>
      <c r="H1425" s="92" t="str">
        <f>_xlfn.XLOOKUP(O1425,匹配表1065!T:T,匹配表1065!W:W)</f>
        <v>济南市</v>
      </c>
      <c r="I1425" s="89" t="str">
        <f>_xlfn.XLOOKUP(O1425,匹配表1065!T:T,匹配表1065!X:X)</f>
        <v>PME2025</v>
      </c>
      <c r="J1425" s="92" t="s">
        <v>111</v>
      </c>
      <c r="K1425" s="89" cm="1">
        <f ca="1" t="array" ref="K1425:L1425">_xlfn.XLOOKUP(J1425,匹配表1065!Y:Y,匹配表1065!AA:AB)</f>
        <v>30</v>
      </c>
      <c r="L1425" s="89" t="str">
        <v>3个月以上</v>
      </c>
      <c r="M1425" s="92" t="s">
        <v>30</v>
      </c>
      <c r="N1425" s="92">
        <v>1</v>
      </c>
      <c r="O1425" s="93" t="str">
        <f>_xlfn.XLOOKUP(P1425,匹配表1065!U:U,匹配表1065!T:T)</f>
        <v>HO00394630</v>
      </c>
      <c r="P1425" s="89" t="s">
        <v>462</v>
      </c>
      <c r="Q1425" s="92" t="s">
        <v>463</v>
      </c>
      <c r="R1425" s="89" t="str">
        <f>_xlfn.XLOOKUP(Q1425,匹配表1065!L:L,匹配表1065!O:O)</f>
        <v>C</v>
      </c>
      <c r="S1425" s="93" t="str">
        <f>IFERROR(_xlfn.XLOOKUP(Q1425,匹配表1065!AI:AI,匹配表1065!AJ:AJ),"绿标")</f>
        <v>绿标</v>
      </c>
      <c r="T1425" s="93" t="str" cm="1">
        <f t="array" ref="T1425:U1425">_xlfn.XLOOKUP(Q1425,匹配表1065!L:L,匹配表1065!M:N)</f>
        <v>眩晕</v>
      </c>
      <c r="U1425" s="94" t="str">
        <v>神经内科</v>
      </c>
      <c r="V1425" s="95" t="s">
        <v>67</v>
      </c>
      <c r="W1425" s="93">
        <f>_xlfn.XLOOKUP(M1425,匹配表1065!D:D,匹配表1065!F:F)*N1425</f>
        <v>12</v>
      </c>
    </row>
    <row r="1426" customHeight="1" spans="1:23">
      <c r="A1426" s="89" t="s">
        <v>25</v>
      </c>
      <c r="B1426" s="90">
        <v>46140</v>
      </c>
      <c r="C1426" s="91" t="str">
        <f t="shared" si="44"/>
        <v>4月第5周</v>
      </c>
      <c r="D1426" s="89" t="s">
        <v>630</v>
      </c>
      <c r="E1426" s="89" t="str">
        <f t="shared" si="45"/>
        <v>4月第5周--周2</v>
      </c>
      <c r="F1426" s="92" t="s">
        <v>27</v>
      </c>
      <c r="G1426" s="92" t="s">
        <v>104</v>
      </c>
      <c r="H1426" s="92" t="str">
        <f>_xlfn.XLOOKUP(O1426,匹配表1065!T:T,匹配表1065!W:W)</f>
        <v>济南市</v>
      </c>
      <c r="I1426" s="89" t="str">
        <f>_xlfn.XLOOKUP(O1426,匹配表1065!T:T,匹配表1065!X:X)</f>
        <v>PME2025</v>
      </c>
      <c r="J1426" s="92" t="s">
        <v>111</v>
      </c>
      <c r="K1426" s="89" cm="1">
        <f ca="1" t="array" ref="K1426:L1426">_xlfn.XLOOKUP(J1426,匹配表1065!Y:Y,匹配表1065!AA:AB)</f>
        <v>30</v>
      </c>
      <c r="L1426" s="89" t="str">
        <v>3个月以上</v>
      </c>
      <c r="M1426" s="92" t="s">
        <v>35</v>
      </c>
      <c r="N1426" s="92">
        <v>1</v>
      </c>
      <c r="O1426" s="93" t="str">
        <f>_xlfn.XLOOKUP(P1426,匹配表1065!U:U,匹配表1065!T:T)</f>
        <v>HO00001400</v>
      </c>
      <c r="P1426" s="89" t="s">
        <v>112</v>
      </c>
      <c r="Q1426" s="92" t="s">
        <v>331</v>
      </c>
      <c r="R1426" s="89" t="str">
        <f>_xlfn.XLOOKUP(Q1426,匹配表1065!L:L,匹配表1065!O:O)</f>
        <v>C</v>
      </c>
      <c r="S1426" s="93" t="str">
        <f>IFERROR(_xlfn.XLOOKUP(Q1426,匹配表1065!AI:AI,匹配表1065!AJ:AJ),"绿标")</f>
        <v>红标</v>
      </c>
      <c r="T1426" s="93" t="str" cm="1">
        <f t="array" ref="T1426:U1426">_xlfn.XLOOKUP(Q1426,匹配表1065!L:L,匹配表1065!M:N)</f>
        <v>眩晕</v>
      </c>
      <c r="U1426" s="94" t="str">
        <v>神经内科</v>
      </c>
      <c r="V1426" s="95" t="s">
        <v>58</v>
      </c>
      <c r="W1426" s="93">
        <f>_xlfn.XLOOKUP(M1426,匹配表1065!D:D,匹配表1065!F:F)*N1426</f>
        <v>4</v>
      </c>
    </row>
    <row r="1427" customHeight="1" spans="1:23">
      <c r="A1427" s="89" t="s">
        <v>25</v>
      </c>
      <c r="B1427" s="90">
        <v>46140</v>
      </c>
      <c r="C1427" s="91" t="str">
        <f t="shared" si="44"/>
        <v>4月第5周</v>
      </c>
      <c r="D1427" s="89" t="s">
        <v>630</v>
      </c>
      <c r="E1427" s="89" t="str">
        <f t="shared" si="45"/>
        <v>4月第5周--周2</v>
      </c>
      <c r="F1427" s="92" t="s">
        <v>27</v>
      </c>
      <c r="G1427" s="92" t="s">
        <v>104</v>
      </c>
      <c r="H1427" s="92" t="str">
        <f>_xlfn.XLOOKUP(O1427,匹配表1065!T:T,匹配表1065!W:W)</f>
        <v>济南市</v>
      </c>
      <c r="I1427" s="89" t="str">
        <f>_xlfn.XLOOKUP(O1427,匹配表1065!T:T,匹配表1065!X:X)</f>
        <v>PME2026</v>
      </c>
      <c r="J1427" s="92" t="s">
        <v>116</v>
      </c>
      <c r="K1427" s="89" cm="1">
        <f ca="1" t="array" ref="K1427:L1427">_xlfn.XLOOKUP(J1427,匹配表1065!Y:Y,匹配表1065!AA:AB)</f>
        <v>13</v>
      </c>
      <c r="L1427" s="89" t="str">
        <v>3个月以上</v>
      </c>
      <c r="M1427" s="92" t="s">
        <v>30</v>
      </c>
      <c r="N1427" s="92">
        <v>1</v>
      </c>
      <c r="O1427" s="93" t="str">
        <f>_xlfn.XLOOKUP(P1427,匹配表1065!U:U,匹配表1065!T:T)</f>
        <v>HO00001409</v>
      </c>
      <c r="P1427" s="89" t="s">
        <v>117</v>
      </c>
      <c r="Q1427" s="92" t="s">
        <v>465</v>
      </c>
      <c r="R1427" s="89" t="str">
        <f>_xlfn.XLOOKUP(Q1427,匹配表1065!L:L,匹配表1065!O:O)</f>
        <v>B</v>
      </c>
      <c r="S1427" s="93" t="str">
        <f>IFERROR(_xlfn.XLOOKUP(Q1427,匹配表1065!AI:AI,匹配表1065!AJ:AJ),"绿标")</f>
        <v>绿标</v>
      </c>
      <c r="T1427" s="93" t="str" cm="1">
        <f t="array" ref="T1427:U1427">_xlfn.XLOOKUP(Q1427,匹配表1065!L:L,匹配表1065!M:N)</f>
        <v>脑血管</v>
      </c>
      <c r="U1427" s="94" t="str">
        <v>神经内科</v>
      </c>
      <c r="V1427" s="95" t="s">
        <v>67</v>
      </c>
      <c r="W1427" s="93">
        <f>_xlfn.XLOOKUP(M1427,匹配表1065!D:D,匹配表1065!F:F)*N1427</f>
        <v>12</v>
      </c>
    </row>
    <row r="1428" customHeight="1" spans="1:23">
      <c r="A1428" s="89" t="s">
        <v>25</v>
      </c>
      <c r="B1428" s="90">
        <v>46140</v>
      </c>
      <c r="C1428" s="91" t="str">
        <f t="shared" si="44"/>
        <v>4月第5周</v>
      </c>
      <c r="D1428" s="89" t="s">
        <v>630</v>
      </c>
      <c r="E1428" s="89" t="str">
        <f t="shared" si="45"/>
        <v>4月第5周--周2</v>
      </c>
      <c r="F1428" s="92" t="s">
        <v>27</v>
      </c>
      <c r="G1428" s="92" t="s">
        <v>104</v>
      </c>
      <c r="H1428" s="92" t="str">
        <f>_xlfn.XLOOKUP(O1428,匹配表1065!T:T,匹配表1065!W:W)</f>
        <v>济南市</v>
      </c>
      <c r="I1428" s="89" t="str">
        <f>_xlfn.XLOOKUP(O1428,匹配表1065!T:T,匹配表1065!X:X)</f>
        <v>PME2026</v>
      </c>
      <c r="J1428" s="92" t="s">
        <v>116</v>
      </c>
      <c r="K1428" s="89" cm="1">
        <f ca="1" t="array" ref="K1428:L1428">_xlfn.XLOOKUP(J1428,匹配表1065!Y:Y,匹配表1065!AA:AB)</f>
        <v>13</v>
      </c>
      <c r="L1428" s="89" t="str">
        <v>3个月以上</v>
      </c>
      <c r="M1428" s="92" t="s">
        <v>55</v>
      </c>
      <c r="N1428" s="92">
        <v>1</v>
      </c>
      <c r="O1428" s="93" t="str">
        <f>_xlfn.XLOOKUP(P1428,匹配表1065!U:U,匹配表1065!T:T)</f>
        <v>HO00001409</v>
      </c>
      <c r="P1428" s="89" t="s">
        <v>117</v>
      </c>
      <c r="Q1428" s="92" t="s">
        <v>312</v>
      </c>
      <c r="R1428" s="89" t="str">
        <f>_xlfn.XLOOKUP(Q1428,匹配表1065!L:L,匹配表1065!O:O)</f>
        <v>A</v>
      </c>
      <c r="S1428" s="93" t="str">
        <f>IFERROR(_xlfn.XLOOKUP(Q1428,匹配表1065!AI:AI,匹配表1065!AJ:AJ),"绿标")</f>
        <v>绿标</v>
      </c>
      <c r="T1428" s="93" t="str" cm="1">
        <f t="array" ref="T1428:U1428">_xlfn.XLOOKUP(Q1428,匹配表1065!L:L,匹配表1065!M:N)</f>
        <v>头痛</v>
      </c>
      <c r="U1428" s="94" t="str">
        <v>神经内科</v>
      </c>
      <c r="V1428" s="95" t="s">
        <v>42</v>
      </c>
      <c r="W1428" s="93">
        <f>_xlfn.XLOOKUP(M1428,匹配表1065!D:D,匹配表1065!F:F)*N1428</f>
        <v>8</v>
      </c>
    </row>
    <row r="1429" customHeight="1" spans="1:23">
      <c r="A1429" s="89" t="s">
        <v>25</v>
      </c>
      <c r="B1429" s="90">
        <v>46140</v>
      </c>
      <c r="C1429" s="91" t="str">
        <f t="shared" si="44"/>
        <v>4月第5周</v>
      </c>
      <c r="D1429" s="89" t="s">
        <v>630</v>
      </c>
      <c r="E1429" s="89" t="str">
        <f t="shared" si="45"/>
        <v>4月第5周--周2</v>
      </c>
      <c r="F1429" s="92" t="s">
        <v>27</v>
      </c>
      <c r="G1429" s="92" t="s">
        <v>104</v>
      </c>
      <c r="H1429" s="92" t="str">
        <f>_xlfn.XLOOKUP(O1429,匹配表1065!T:T,匹配表1065!W:W)</f>
        <v>济南市</v>
      </c>
      <c r="I1429" s="89" t="str">
        <f>_xlfn.XLOOKUP(O1429,匹配表1065!T:T,匹配表1065!X:X)</f>
        <v>PME2044</v>
      </c>
      <c r="J1429" s="92" t="s">
        <v>105</v>
      </c>
      <c r="K1429" s="89" cm="1">
        <f ca="1" t="array" ref="K1429:L1429">_xlfn.XLOOKUP(J1429,匹配表1065!Y:Y,匹配表1065!AA:AB)</f>
        <v>8</v>
      </c>
      <c r="L1429" s="89" t="str">
        <v>3个月以上</v>
      </c>
      <c r="M1429" s="92" t="s">
        <v>30</v>
      </c>
      <c r="N1429" s="92">
        <v>1</v>
      </c>
      <c r="O1429" s="93" t="str">
        <f>_xlfn.XLOOKUP(P1429,匹配表1065!U:U,匹配表1065!T:T)</f>
        <v>HO00001401</v>
      </c>
      <c r="P1429" s="89" t="s">
        <v>106</v>
      </c>
      <c r="Q1429" s="92" t="s">
        <v>651</v>
      </c>
      <c r="R1429" s="89" t="str">
        <f>_xlfn.XLOOKUP(Q1429,匹配表1065!L:L,匹配表1065!O:O)</f>
        <v>B</v>
      </c>
      <c r="S1429" s="93" t="str">
        <f>IFERROR(_xlfn.XLOOKUP(Q1429,匹配表1065!AI:AI,匹配表1065!AJ:AJ),"绿标")</f>
        <v>黑标</v>
      </c>
      <c r="T1429" s="93" t="str" cm="1">
        <f t="array" ref="T1429:U1429">_xlfn.XLOOKUP(Q1429,匹配表1065!L:L,匹配表1065!M:N)</f>
        <v>脑血管</v>
      </c>
      <c r="U1429" s="94" t="str">
        <v>神经内科</v>
      </c>
      <c r="V1429" s="95" t="s">
        <v>42</v>
      </c>
      <c r="W1429" s="93">
        <f>_xlfn.XLOOKUP(M1429,匹配表1065!D:D,匹配表1065!F:F)*N1429</f>
        <v>12</v>
      </c>
    </row>
    <row r="1430" customHeight="1" spans="1:23">
      <c r="A1430" s="89" t="s">
        <v>25</v>
      </c>
      <c r="B1430" s="90">
        <v>46140</v>
      </c>
      <c r="C1430" s="91" t="str">
        <f t="shared" si="44"/>
        <v>4月第5周</v>
      </c>
      <c r="D1430" s="89" t="s">
        <v>630</v>
      </c>
      <c r="E1430" s="89" t="str">
        <f t="shared" si="45"/>
        <v>4月第5周--周2</v>
      </c>
      <c r="F1430" s="92" t="s">
        <v>27</v>
      </c>
      <c r="G1430" s="92" t="s">
        <v>104</v>
      </c>
      <c r="H1430" s="92" t="str">
        <f>_xlfn.XLOOKUP(O1430,匹配表1065!T:T,匹配表1065!W:W)</f>
        <v>东营市</v>
      </c>
      <c r="I1430" s="89" t="str">
        <f>_xlfn.XLOOKUP(O1430,匹配表1065!T:T,匹配表1065!X:X)</f>
        <v>PME2028</v>
      </c>
      <c r="J1430" s="92" t="s">
        <v>121</v>
      </c>
      <c r="K1430" s="89" cm="1">
        <f ca="1" t="array" ref="K1430:L1430">_xlfn.XLOOKUP(J1430,匹配表1065!Y:Y,匹配表1065!AA:AB)</f>
        <v>26</v>
      </c>
      <c r="L1430" s="89" t="str">
        <v>3个月以上</v>
      </c>
      <c r="M1430" s="92" t="s">
        <v>30</v>
      </c>
      <c r="N1430" s="92">
        <v>1</v>
      </c>
      <c r="O1430" s="93" t="str">
        <f>_xlfn.XLOOKUP(P1430,匹配表1065!U:U,匹配表1065!T:T)</f>
        <v>HO00001421</v>
      </c>
      <c r="P1430" s="89" t="s">
        <v>122</v>
      </c>
      <c r="Q1430" s="92" t="s">
        <v>123</v>
      </c>
      <c r="R1430" s="89" t="str">
        <f>_xlfn.XLOOKUP(Q1430,匹配表1065!L:L,匹配表1065!O:O)</f>
        <v>A</v>
      </c>
      <c r="S1430" s="93" t="str">
        <f>IFERROR(_xlfn.XLOOKUP(Q1430,匹配表1065!AI:AI,匹配表1065!AJ:AJ),"绿标")</f>
        <v>红标</v>
      </c>
      <c r="T1430" s="93" t="str" cm="1">
        <f t="array" ref="T1430:U1430">_xlfn.XLOOKUP(Q1430,匹配表1065!L:L,匹配表1065!M:N)</f>
        <v>头痛</v>
      </c>
      <c r="U1430" s="94" t="str">
        <v>神经内科</v>
      </c>
      <c r="V1430" s="95" t="s">
        <v>42</v>
      </c>
      <c r="W1430" s="93">
        <f>_xlfn.XLOOKUP(M1430,匹配表1065!D:D,匹配表1065!F:F)*N1430</f>
        <v>12</v>
      </c>
    </row>
    <row r="1431" customHeight="1" spans="1:23">
      <c r="A1431" s="89" t="s">
        <v>25</v>
      </c>
      <c r="B1431" s="90">
        <v>46140</v>
      </c>
      <c r="C1431" s="91" t="str">
        <f t="shared" si="44"/>
        <v>4月第5周</v>
      </c>
      <c r="D1431" s="89" t="s">
        <v>630</v>
      </c>
      <c r="E1431" s="89" t="str">
        <f t="shared" si="45"/>
        <v>4月第5周--周2</v>
      </c>
      <c r="F1431" s="92" t="s">
        <v>27</v>
      </c>
      <c r="G1431" s="92" t="s">
        <v>104</v>
      </c>
      <c r="H1431" s="92" t="str">
        <f>_xlfn.XLOOKUP(O1431,匹配表1065!T:T,匹配表1065!W:W)</f>
        <v>东营市</v>
      </c>
      <c r="I1431" s="89" t="str">
        <f>_xlfn.XLOOKUP(O1431,匹配表1065!T:T,匹配表1065!X:X)</f>
        <v>PME2028</v>
      </c>
      <c r="J1431" s="92" t="s">
        <v>121</v>
      </c>
      <c r="K1431" s="89" cm="1">
        <f ca="1" t="array" ref="K1431:L1431">_xlfn.XLOOKUP(J1431,匹配表1065!Y:Y,匹配表1065!AA:AB)</f>
        <v>26</v>
      </c>
      <c r="L1431" s="89" t="str">
        <v>3个月以上</v>
      </c>
      <c r="M1431" s="92" t="s">
        <v>30</v>
      </c>
      <c r="N1431" s="92">
        <v>1</v>
      </c>
      <c r="O1431" s="93" t="str">
        <f>_xlfn.XLOOKUP(P1431,匹配表1065!U:U,匹配表1065!T:T)</f>
        <v>HO00001421</v>
      </c>
      <c r="P1431" s="89" t="s">
        <v>122</v>
      </c>
      <c r="Q1431" s="92" t="s">
        <v>314</v>
      </c>
      <c r="R1431" s="89" t="str">
        <f>_xlfn.XLOOKUP(Q1431,匹配表1065!L:L,匹配表1065!O:O)</f>
        <v>A</v>
      </c>
      <c r="S1431" s="93" t="str">
        <f>IFERROR(_xlfn.XLOOKUP(Q1431,匹配表1065!AI:AI,匹配表1065!AJ:AJ),"绿标")</f>
        <v>红标</v>
      </c>
      <c r="T1431" s="93" t="str" cm="1">
        <f t="array" ref="T1431:U1431">_xlfn.XLOOKUP(Q1431,匹配表1065!L:L,匹配表1065!M:N)</f>
        <v>头痛</v>
      </c>
      <c r="U1431" s="94" t="str">
        <v>神经内科</v>
      </c>
      <c r="V1431" s="95" t="s">
        <v>42</v>
      </c>
      <c r="W1431" s="93">
        <f>_xlfn.XLOOKUP(M1431,匹配表1065!D:D,匹配表1065!F:F)*N1431</f>
        <v>12</v>
      </c>
    </row>
    <row r="1432" customHeight="1" spans="1:23">
      <c r="A1432" s="89" t="s">
        <v>25</v>
      </c>
      <c r="B1432" s="90">
        <v>46140</v>
      </c>
      <c r="C1432" s="91" t="str">
        <f t="shared" si="44"/>
        <v>4月第5周</v>
      </c>
      <c r="D1432" s="89" t="s">
        <v>630</v>
      </c>
      <c r="E1432" s="89" t="str">
        <f t="shared" si="45"/>
        <v>4月第5周--周2</v>
      </c>
      <c r="F1432" s="92" t="s">
        <v>27</v>
      </c>
      <c r="G1432" s="92" t="s">
        <v>104</v>
      </c>
      <c r="H1432" s="92" t="str">
        <f>_xlfn.XLOOKUP(O1432,匹配表1065!T:T,匹配表1065!W:W)</f>
        <v>济南市</v>
      </c>
      <c r="I1432" s="89" t="str">
        <f>_xlfn.XLOOKUP(O1432,匹配表1065!T:T,匹配表1065!X:X)</f>
        <v>PME2029</v>
      </c>
      <c r="J1432" s="92" t="s">
        <v>128</v>
      </c>
      <c r="K1432" s="89" cm="1">
        <f ca="1" t="array" ref="K1432:L1432">_xlfn.XLOOKUP(J1432,匹配表1065!Y:Y,匹配表1065!AA:AB)</f>
        <v>13</v>
      </c>
      <c r="L1432" s="89" t="str">
        <v>3个月以上</v>
      </c>
      <c r="M1432" s="92" t="s">
        <v>30</v>
      </c>
      <c r="N1432" s="92">
        <v>1</v>
      </c>
      <c r="O1432" s="93" t="str">
        <f>_xlfn.XLOOKUP(P1432,匹配表1065!U:U,匹配表1065!T:T)</f>
        <v>HO00001403</v>
      </c>
      <c r="P1432" s="89" t="s">
        <v>329</v>
      </c>
      <c r="Q1432" s="92" t="s">
        <v>330</v>
      </c>
      <c r="R1432" s="89" t="str">
        <f>_xlfn.XLOOKUP(Q1432,匹配表1065!L:L,匹配表1065!O:O)</f>
        <v>A</v>
      </c>
      <c r="S1432" s="93" t="str">
        <f>IFERROR(_xlfn.XLOOKUP(Q1432,匹配表1065!AI:AI,匹配表1065!AJ:AJ),"绿标")</f>
        <v>黑标</v>
      </c>
      <c r="T1432" s="93" t="str" cm="1">
        <f t="array" ref="T1432:U1432">_xlfn.XLOOKUP(Q1432,匹配表1065!L:L,匹配表1065!M:N)</f>
        <v>头痛</v>
      </c>
      <c r="U1432" s="94" t="str">
        <v>神经内科</v>
      </c>
      <c r="V1432" s="95" t="s">
        <v>33</v>
      </c>
      <c r="W1432" s="93">
        <f>_xlfn.XLOOKUP(M1432,匹配表1065!D:D,匹配表1065!F:F)*N1432</f>
        <v>12</v>
      </c>
    </row>
    <row r="1433" customHeight="1" spans="1:23">
      <c r="A1433" s="89" t="s">
        <v>25</v>
      </c>
      <c r="B1433" s="90">
        <v>46140</v>
      </c>
      <c r="C1433" s="91" t="str">
        <f t="shared" si="44"/>
        <v>4月第5周</v>
      </c>
      <c r="D1433" s="89" t="s">
        <v>630</v>
      </c>
      <c r="E1433" s="89" t="str">
        <f t="shared" si="45"/>
        <v>4月第5周--周2</v>
      </c>
      <c r="F1433" s="92" t="s">
        <v>27</v>
      </c>
      <c r="G1433" s="92" t="s">
        <v>104</v>
      </c>
      <c r="H1433" s="92" t="str">
        <f>_xlfn.XLOOKUP(O1433,匹配表1065!T:T,匹配表1065!W:W)</f>
        <v>济南市</v>
      </c>
      <c r="I1433" s="89" t="str">
        <f>_xlfn.XLOOKUP(O1433,匹配表1065!T:T,匹配表1065!X:X)</f>
        <v>PME2025</v>
      </c>
      <c r="J1433" s="92" t="s">
        <v>128</v>
      </c>
      <c r="K1433" s="89" cm="1">
        <f ca="1" t="array" ref="K1433:L1433">_xlfn.XLOOKUP(J1433,匹配表1065!Y:Y,匹配表1065!AA:AB)</f>
        <v>13</v>
      </c>
      <c r="L1433" s="89" t="str">
        <v>3个月以上</v>
      </c>
      <c r="M1433" s="92" t="s">
        <v>55</v>
      </c>
      <c r="N1433" s="92">
        <v>1</v>
      </c>
      <c r="O1433" s="93" t="str">
        <f>_xlfn.XLOOKUP(P1433,匹配表1065!U:U,匹配表1065!T:T)</f>
        <v>HO00001400</v>
      </c>
      <c r="P1433" s="89" t="s">
        <v>112</v>
      </c>
      <c r="Q1433" s="92" t="s">
        <v>131</v>
      </c>
      <c r="R1433" s="89" t="str">
        <f>_xlfn.XLOOKUP(Q1433,匹配表1065!L:L,匹配表1065!O:O)</f>
        <v>B</v>
      </c>
      <c r="S1433" s="93" t="str">
        <f>IFERROR(_xlfn.XLOOKUP(Q1433,匹配表1065!AI:AI,匹配表1065!AJ:AJ),"绿标")</f>
        <v>红标</v>
      </c>
      <c r="T1433" s="93" t="str" cm="1">
        <f t="array" ref="T1433:U1433">_xlfn.XLOOKUP(Q1433,匹配表1065!L:L,匹配表1065!M:N)</f>
        <v>脑血管</v>
      </c>
      <c r="U1433" s="94" t="str">
        <v>神经内科</v>
      </c>
      <c r="V1433" s="95" t="s">
        <v>70</v>
      </c>
      <c r="W1433" s="93">
        <f>_xlfn.XLOOKUP(M1433,匹配表1065!D:D,匹配表1065!F:F)*N1433</f>
        <v>8</v>
      </c>
    </row>
    <row r="1434" customHeight="1" spans="1:23">
      <c r="A1434" s="89" t="s">
        <v>25</v>
      </c>
      <c r="B1434" s="90">
        <v>46140</v>
      </c>
      <c r="C1434" s="91" t="str">
        <f t="shared" si="44"/>
        <v>4月第5周</v>
      </c>
      <c r="D1434" s="89" t="s">
        <v>630</v>
      </c>
      <c r="E1434" s="89" t="str">
        <f t="shared" si="45"/>
        <v>4月第5周--周2</v>
      </c>
      <c r="F1434" s="92" t="s">
        <v>27</v>
      </c>
      <c r="G1434" s="92" t="s">
        <v>104</v>
      </c>
      <c r="H1434" s="92" t="str">
        <f>_xlfn.XLOOKUP(O1434,匹配表1065!T:T,匹配表1065!W:W)</f>
        <v>济南市</v>
      </c>
      <c r="I1434" s="89" t="str">
        <f>_xlfn.XLOOKUP(O1434,匹配表1065!T:T,匹配表1065!X:X)</f>
        <v>PME2025</v>
      </c>
      <c r="J1434" s="92" t="s">
        <v>128</v>
      </c>
      <c r="K1434" s="89" cm="1">
        <f ca="1" t="array" ref="K1434:L1434">_xlfn.XLOOKUP(J1434,匹配表1065!Y:Y,匹配表1065!AA:AB)</f>
        <v>13</v>
      </c>
      <c r="L1434" s="89" t="str">
        <v>3个月以上</v>
      </c>
      <c r="M1434" s="92" t="s">
        <v>35</v>
      </c>
      <c r="N1434" s="92">
        <v>1</v>
      </c>
      <c r="O1434" s="93" t="str">
        <f>_xlfn.XLOOKUP(P1434,匹配表1065!U:U,匹配表1065!T:T)</f>
        <v>HO00001400</v>
      </c>
      <c r="P1434" s="89" t="s">
        <v>112</v>
      </c>
      <c r="Q1434" s="92" t="s">
        <v>357</v>
      </c>
      <c r="R1434" s="89" t="str">
        <f>_xlfn.XLOOKUP(Q1434,匹配表1065!L:L,匹配表1065!O:O)</f>
        <v>B</v>
      </c>
      <c r="S1434" s="93" t="str">
        <f>IFERROR(_xlfn.XLOOKUP(Q1434,匹配表1065!AI:AI,匹配表1065!AJ:AJ),"绿标")</f>
        <v>红标</v>
      </c>
      <c r="T1434" s="93" t="str" cm="1">
        <f t="array" ref="T1434:U1434">_xlfn.XLOOKUP(Q1434,匹配表1065!L:L,匹配表1065!M:N)</f>
        <v>癫痫</v>
      </c>
      <c r="U1434" s="94" t="str">
        <v>神经内科</v>
      </c>
      <c r="V1434" s="95" t="s">
        <v>58</v>
      </c>
      <c r="W1434" s="93">
        <f>_xlfn.XLOOKUP(M1434,匹配表1065!D:D,匹配表1065!F:F)*N1434</f>
        <v>4</v>
      </c>
    </row>
    <row r="1435" customHeight="1" spans="1:23">
      <c r="A1435" s="89" t="s">
        <v>25</v>
      </c>
      <c r="B1435" s="90">
        <v>46140</v>
      </c>
      <c r="C1435" s="91" t="str">
        <f t="shared" si="44"/>
        <v>4月第5周</v>
      </c>
      <c r="D1435" s="89" t="s">
        <v>630</v>
      </c>
      <c r="E1435" s="89" t="str">
        <f t="shared" si="45"/>
        <v>4月第5周--周2</v>
      </c>
      <c r="F1435" s="92" t="s">
        <v>27</v>
      </c>
      <c r="G1435" s="89" t="s">
        <v>63</v>
      </c>
      <c r="H1435" s="92" t="str">
        <f>_xlfn.XLOOKUP(O1435,匹配表1065!T:T,匹配表1065!W:W)</f>
        <v>南京市</v>
      </c>
      <c r="I1435" s="89" t="str">
        <f>_xlfn.XLOOKUP(O1435,匹配表1065!T:T,匹配表1065!X:X)</f>
        <v>PME2001</v>
      </c>
      <c r="J1435" s="92" t="s">
        <v>64</v>
      </c>
      <c r="K1435" s="89" cm="1">
        <f ca="1" t="array" ref="K1435:L1435">_xlfn.XLOOKUP(J1435,匹配表1065!Y:Y,匹配表1065!AA:AB)</f>
        <v>31</v>
      </c>
      <c r="L1435" s="89" t="str">
        <v>3个月以上</v>
      </c>
      <c r="M1435" s="92" t="s">
        <v>30</v>
      </c>
      <c r="N1435" s="92">
        <v>1</v>
      </c>
      <c r="O1435" s="93" t="str">
        <f>_xlfn.XLOOKUP(P1435,匹配表1065!U:U,匹配表1065!T:T)</f>
        <v>HO00000958</v>
      </c>
      <c r="P1435" s="89" t="s">
        <v>65</v>
      </c>
      <c r="Q1435" s="92" t="s">
        <v>209</v>
      </c>
      <c r="R1435" s="89" t="str">
        <f>_xlfn.XLOOKUP(Q1435,匹配表1065!L:L,匹配表1065!O:O)</f>
        <v>C</v>
      </c>
      <c r="S1435" s="93" t="str">
        <f>IFERROR(_xlfn.XLOOKUP(Q1435,匹配表1065!AI:AI,匹配表1065!AJ:AJ),"绿标")</f>
        <v>红标</v>
      </c>
      <c r="T1435" s="93" t="str" cm="1">
        <f t="array" ref="T1435:U1435">_xlfn.XLOOKUP(Q1435,匹配表1065!L:L,匹配表1065!M:N)</f>
        <v>眩晕</v>
      </c>
      <c r="U1435" s="94" t="str">
        <v>耳鼻喉科</v>
      </c>
      <c r="V1435" s="95" t="s">
        <v>70</v>
      </c>
      <c r="W1435" s="93">
        <f>_xlfn.XLOOKUP(M1435,匹配表1065!D:D,匹配表1065!F:F)*N1435</f>
        <v>12</v>
      </c>
    </row>
    <row r="1436" customHeight="1" spans="1:23">
      <c r="A1436" s="89" t="s">
        <v>25</v>
      </c>
      <c r="B1436" s="90">
        <v>46140</v>
      </c>
      <c r="C1436" s="91" t="str">
        <f t="shared" si="44"/>
        <v>4月第5周</v>
      </c>
      <c r="D1436" s="89" t="s">
        <v>630</v>
      </c>
      <c r="E1436" s="89" t="str">
        <f t="shared" si="45"/>
        <v>4月第5周--周2</v>
      </c>
      <c r="F1436" s="92" t="s">
        <v>27</v>
      </c>
      <c r="G1436" s="89" t="s">
        <v>63</v>
      </c>
      <c r="H1436" s="92" t="str">
        <f>_xlfn.XLOOKUP(O1436,匹配表1065!T:T,匹配表1065!W:W)</f>
        <v>南京市</v>
      </c>
      <c r="I1436" s="89" t="str">
        <f>_xlfn.XLOOKUP(O1436,匹配表1065!T:T,匹配表1065!X:X)</f>
        <v>PME2001</v>
      </c>
      <c r="J1436" s="92" t="s">
        <v>64</v>
      </c>
      <c r="K1436" s="89" cm="1">
        <f ca="1" t="array" ref="K1436:L1436">_xlfn.XLOOKUP(J1436,匹配表1065!Y:Y,匹配表1065!AA:AB)</f>
        <v>31</v>
      </c>
      <c r="L1436" s="89" t="str">
        <v>3个月以上</v>
      </c>
      <c r="M1436" s="92" t="s">
        <v>30</v>
      </c>
      <c r="N1436" s="92">
        <v>1</v>
      </c>
      <c r="O1436" s="93" t="str">
        <f>_xlfn.XLOOKUP(P1436,匹配表1065!U:U,匹配表1065!T:T)</f>
        <v>HO00000958</v>
      </c>
      <c r="P1436" s="89" t="s">
        <v>65</v>
      </c>
      <c r="Q1436" s="92" t="s">
        <v>68</v>
      </c>
      <c r="R1436" s="89" t="str">
        <f>_xlfn.XLOOKUP(Q1436,匹配表1065!L:L,匹配表1065!O:O)</f>
        <v>A</v>
      </c>
      <c r="S1436" s="93" t="str">
        <f>IFERROR(_xlfn.XLOOKUP(Q1436,匹配表1065!AI:AI,匹配表1065!AJ:AJ),"绿标")</f>
        <v>红标</v>
      </c>
      <c r="T1436" s="93" t="str" cm="1">
        <f t="array" ref="T1436:U1436">_xlfn.XLOOKUP(Q1436,匹配表1065!L:L,匹配表1065!M:N)</f>
        <v>头痛</v>
      </c>
      <c r="U1436" s="94" t="str">
        <v>神经内科</v>
      </c>
      <c r="V1436" s="95" t="s">
        <v>58</v>
      </c>
      <c r="W1436" s="93">
        <f>_xlfn.XLOOKUP(M1436,匹配表1065!D:D,匹配表1065!F:F)*N1436</f>
        <v>12</v>
      </c>
    </row>
    <row r="1437" customHeight="1" spans="1:23">
      <c r="A1437" s="89" t="s">
        <v>25</v>
      </c>
      <c r="B1437" s="90">
        <v>46140</v>
      </c>
      <c r="C1437" s="91" t="str">
        <f t="shared" si="44"/>
        <v>4月第5周</v>
      </c>
      <c r="D1437" s="89" t="s">
        <v>630</v>
      </c>
      <c r="E1437" s="89" t="str">
        <f t="shared" si="45"/>
        <v>4月第5周--周2</v>
      </c>
      <c r="F1437" s="92" t="s">
        <v>27</v>
      </c>
      <c r="G1437" s="89" t="s">
        <v>63</v>
      </c>
      <c r="H1437" s="92" t="str">
        <f>_xlfn.XLOOKUP(O1437,匹配表1065!T:T,匹配表1065!W:W)</f>
        <v>南京市</v>
      </c>
      <c r="I1437" s="89" t="str">
        <f>_xlfn.XLOOKUP(O1437,匹配表1065!T:T,匹配表1065!X:X)</f>
        <v>PME2001</v>
      </c>
      <c r="J1437" s="92" t="s">
        <v>64</v>
      </c>
      <c r="K1437" s="89" cm="1">
        <f ca="1" t="array" ref="K1437:L1437">_xlfn.XLOOKUP(J1437,匹配表1065!Y:Y,匹配表1065!AA:AB)</f>
        <v>31</v>
      </c>
      <c r="L1437" s="89" t="str">
        <v>3个月以上</v>
      </c>
      <c r="M1437" s="92" t="s">
        <v>35</v>
      </c>
      <c r="N1437" s="92">
        <v>1</v>
      </c>
      <c r="O1437" s="93" t="str">
        <f>_xlfn.XLOOKUP(P1437,匹配表1065!U:U,匹配表1065!T:T)</f>
        <v>HO00000958</v>
      </c>
      <c r="P1437" s="89" t="s">
        <v>65</v>
      </c>
      <c r="Q1437" s="92" t="s">
        <v>652</v>
      </c>
      <c r="R1437" s="89" t="str">
        <f>_xlfn.XLOOKUP(Q1437,匹配表1065!L:L,匹配表1065!O:O)</f>
        <v>B</v>
      </c>
      <c r="S1437" s="93" t="str">
        <f>IFERROR(_xlfn.XLOOKUP(Q1437,匹配表1065!AI:AI,匹配表1065!AJ:AJ),"绿标")</f>
        <v>绿标</v>
      </c>
      <c r="T1437" s="93" t="str" cm="1">
        <f t="array" ref="T1437:U1437">_xlfn.XLOOKUP(Q1437,匹配表1065!L:L,匹配表1065!M:N)</f>
        <v>脑血管</v>
      </c>
      <c r="U1437" s="94" t="str">
        <v>神经内科</v>
      </c>
      <c r="V1437" s="95" t="s">
        <v>58</v>
      </c>
      <c r="W1437" s="93">
        <f>_xlfn.XLOOKUP(M1437,匹配表1065!D:D,匹配表1065!F:F)*N1437</f>
        <v>4</v>
      </c>
    </row>
    <row r="1438" customHeight="1" spans="1:23">
      <c r="A1438" s="89" t="s">
        <v>25</v>
      </c>
      <c r="B1438" s="90">
        <v>46140</v>
      </c>
      <c r="C1438" s="91" t="str">
        <f t="shared" si="44"/>
        <v>4月第5周</v>
      </c>
      <c r="D1438" s="89" t="s">
        <v>630</v>
      </c>
      <c r="E1438" s="89" t="str">
        <f t="shared" si="45"/>
        <v>4月第5周--周2</v>
      </c>
      <c r="F1438" s="92" t="s">
        <v>27</v>
      </c>
      <c r="G1438" s="89" t="s">
        <v>63</v>
      </c>
      <c r="H1438" s="92" t="str">
        <f>_xlfn.XLOOKUP(O1438,匹配表1065!T:T,匹配表1065!W:W)</f>
        <v>南京市</v>
      </c>
      <c r="I1438" s="89" t="str">
        <f>_xlfn.XLOOKUP(O1438,匹配表1065!T:T,匹配表1065!X:X)</f>
        <v>PME2001</v>
      </c>
      <c r="J1438" s="92" t="s">
        <v>64</v>
      </c>
      <c r="K1438" s="89" cm="1">
        <f ca="1" t="array" ref="K1438:L1438">_xlfn.XLOOKUP(J1438,匹配表1065!Y:Y,匹配表1065!AA:AB)</f>
        <v>31</v>
      </c>
      <c r="L1438" s="89" t="str">
        <v>3个月以上</v>
      </c>
      <c r="M1438" s="92" t="s">
        <v>35</v>
      </c>
      <c r="N1438" s="92">
        <v>1</v>
      </c>
      <c r="O1438" s="93" t="str">
        <f>_xlfn.XLOOKUP(P1438,匹配表1065!U:U,匹配表1065!T:T)</f>
        <v>HO00000958</v>
      </c>
      <c r="P1438" s="89" t="s">
        <v>65</v>
      </c>
      <c r="Q1438" s="92" t="s">
        <v>66</v>
      </c>
      <c r="R1438" s="89" t="str">
        <f>_xlfn.XLOOKUP(Q1438,匹配表1065!L:L,匹配表1065!O:O)</f>
        <v>A</v>
      </c>
      <c r="S1438" s="93" t="str">
        <f>IFERROR(_xlfn.XLOOKUP(Q1438,匹配表1065!AI:AI,匹配表1065!AJ:AJ),"绿标")</f>
        <v>红标</v>
      </c>
      <c r="T1438" s="93" t="str" cm="1">
        <f t="array" ref="T1438:U1438">_xlfn.XLOOKUP(Q1438,匹配表1065!L:L,匹配表1065!M:N)</f>
        <v>头痛</v>
      </c>
      <c r="U1438" s="94" t="str">
        <v>神经内科</v>
      </c>
      <c r="V1438" s="95" t="s">
        <v>58</v>
      </c>
      <c r="W1438" s="93">
        <f>_xlfn.XLOOKUP(M1438,匹配表1065!D:D,匹配表1065!F:F)*N1438</f>
        <v>4</v>
      </c>
    </row>
    <row r="1439" customHeight="1" spans="1:23">
      <c r="A1439" s="89" t="s">
        <v>25</v>
      </c>
      <c r="B1439" s="90">
        <v>46140</v>
      </c>
      <c r="C1439" s="91" t="str">
        <f t="shared" si="44"/>
        <v>4月第5周</v>
      </c>
      <c r="D1439" s="89" t="s">
        <v>630</v>
      </c>
      <c r="E1439" s="89" t="str">
        <f t="shared" si="45"/>
        <v>4月第5周--周2</v>
      </c>
      <c r="F1439" s="92" t="s">
        <v>27</v>
      </c>
      <c r="G1439" s="89" t="s">
        <v>63</v>
      </c>
      <c r="H1439" s="92" t="str">
        <f>_xlfn.XLOOKUP(O1439,匹配表1065!T:T,匹配表1065!W:W)</f>
        <v>连云港市</v>
      </c>
      <c r="I1439" s="89" t="str">
        <f>_xlfn.XLOOKUP(O1439,匹配表1065!T:T,匹配表1065!X:X)</f>
        <v>PME2042</v>
      </c>
      <c r="J1439" s="92" t="s">
        <v>74</v>
      </c>
      <c r="K1439" s="89" cm="1">
        <f ca="1" t="array" ref="K1439:L1439">_xlfn.XLOOKUP(J1439,匹配表1065!Y:Y,匹配表1065!AA:AB)</f>
        <v>7</v>
      </c>
      <c r="L1439" s="89" t="str">
        <v>3个月以上</v>
      </c>
      <c r="M1439" s="92" t="s">
        <v>35</v>
      </c>
      <c r="N1439" s="92">
        <v>1</v>
      </c>
      <c r="O1439" s="93" t="str">
        <f>_xlfn.XLOOKUP(P1439,匹配表1065!U:U,匹配表1065!T:T)</f>
        <v>HO00001004</v>
      </c>
      <c r="P1439" s="89" t="s">
        <v>75</v>
      </c>
      <c r="Q1439" s="92" t="s">
        <v>507</v>
      </c>
      <c r="R1439" s="89" t="str">
        <f>_xlfn.XLOOKUP(Q1439,匹配表1065!L:L,匹配表1065!O:O)</f>
        <v>D</v>
      </c>
      <c r="S1439" s="93" t="str">
        <f>IFERROR(_xlfn.XLOOKUP(Q1439,匹配表1065!AI:AI,匹配表1065!AJ:AJ),"绿标")</f>
        <v>绿标</v>
      </c>
      <c r="T1439" s="93" t="str" cm="1">
        <f t="array" ref="T1439:U1439">_xlfn.XLOOKUP(Q1439,匹配表1065!L:L,匹配表1065!M:N)</f>
        <v>疼痛</v>
      </c>
      <c r="U1439" s="94" t="str">
        <v>疼痛科</v>
      </c>
      <c r="V1439" s="95" t="s">
        <v>42</v>
      </c>
      <c r="W1439" s="93">
        <f>_xlfn.XLOOKUP(M1439,匹配表1065!D:D,匹配表1065!F:F)*N1439</f>
        <v>4</v>
      </c>
    </row>
    <row r="1440" customHeight="1" spans="1:23">
      <c r="A1440" s="89" t="s">
        <v>25</v>
      </c>
      <c r="B1440" s="90">
        <v>46140</v>
      </c>
      <c r="C1440" s="91" t="str">
        <f t="shared" si="44"/>
        <v>4月第5周</v>
      </c>
      <c r="D1440" s="89" t="s">
        <v>630</v>
      </c>
      <c r="E1440" s="89" t="str">
        <f t="shared" si="45"/>
        <v>4月第5周--周2</v>
      </c>
      <c r="F1440" s="92" t="s">
        <v>27</v>
      </c>
      <c r="G1440" s="89" t="s">
        <v>63</v>
      </c>
      <c r="H1440" s="92" t="str">
        <f>_xlfn.XLOOKUP(O1440,匹配表1065!T:T,匹配表1065!W:W)</f>
        <v>盐城市</v>
      </c>
      <c r="I1440" s="89" t="str">
        <f>_xlfn.XLOOKUP(O1440,匹配表1065!T:T,匹配表1065!X:X)</f>
        <v>PME2042</v>
      </c>
      <c r="J1440" s="92" t="s">
        <v>74</v>
      </c>
      <c r="K1440" s="89" cm="1">
        <f ca="1" t="array" ref="K1440:L1440">_xlfn.XLOOKUP(J1440,匹配表1065!Y:Y,匹配表1065!AA:AB)</f>
        <v>7</v>
      </c>
      <c r="L1440" s="89" t="str">
        <v>3个月以上</v>
      </c>
      <c r="M1440" s="92" t="s">
        <v>35</v>
      </c>
      <c r="N1440" s="92">
        <v>1</v>
      </c>
      <c r="O1440" s="93" t="str">
        <f>_xlfn.XLOOKUP(P1440,匹配表1065!U:U,匹配表1065!T:T)</f>
        <v>HO00016743</v>
      </c>
      <c r="P1440" s="89" t="s">
        <v>510</v>
      </c>
      <c r="Q1440" s="92" t="s">
        <v>511</v>
      </c>
      <c r="R1440" s="89" t="str">
        <f>_xlfn.XLOOKUP(Q1440,匹配表1065!L:L,匹配表1065!O:O)</f>
        <v>A</v>
      </c>
      <c r="S1440" s="93" t="str">
        <f>IFERROR(_xlfn.XLOOKUP(Q1440,匹配表1065!AI:AI,匹配表1065!AJ:AJ),"绿标")</f>
        <v>绿标</v>
      </c>
      <c r="T1440" s="93" t="str" cm="1">
        <f t="array" ref="T1440:U1440">_xlfn.XLOOKUP(Q1440,匹配表1065!L:L,匹配表1065!M:N)</f>
        <v>头痛</v>
      </c>
      <c r="U1440" s="94" t="str">
        <v>神经内科</v>
      </c>
      <c r="V1440" s="95" t="s">
        <v>42</v>
      </c>
      <c r="W1440" s="93">
        <f>_xlfn.XLOOKUP(M1440,匹配表1065!D:D,匹配表1065!F:F)*N1440</f>
        <v>4</v>
      </c>
    </row>
    <row r="1441" customHeight="1" spans="1:23">
      <c r="A1441" s="89" t="s">
        <v>25</v>
      </c>
      <c r="B1441" s="90">
        <v>46140</v>
      </c>
      <c r="C1441" s="91" t="str">
        <f t="shared" si="44"/>
        <v>4月第5周</v>
      </c>
      <c r="D1441" s="89" t="s">
        <v>630</v>
      </c>
      <c r="E1441" s="89" t="str">
        <f t="shared" si="45"/>
        <v>4月第5周--周2</v>
      </c>
      <c r="F1441" s="92" t="s">
        <v>27</v>
      </c>
      <c r="G1441" s="89" t="s">
        <v>63</v>
      </c>
      <c r="H1441" s="92" t="str">
        <f>_xlfn.XLOOKUP(O1441,匹配表1065!T:T,匹配表1065!W:W)</f>
        <v>徐州市</v>
      </c>
      <c r="I1441" s="89" t="str">
        <f>_xlfn.XLOOKUP(O1441,匹配表1065!T:T,匹配表1065!X:X)</f>
        <v>PME2008</v>
      </c>
      <c r="J1441" s="92" t="s">
        <v>81</v>
      </c>
      <c r="K1441" s="89" cm="1">
        <f ca="1" t="array" ref="K1441:L1441">_xlfn.XLOOKUP(J1441,匹配表1065!Y:Y,匹配表1065!AA:AB)</f>
        <v>19</v>
      </c>
      <c r="L1441" s="89" t="str">
        <v>3个月以上</v>
      </c>
      <c r="M1441" s="92" t="s">
        <v>30</v>
      </c>
      <c r="N1441" s="92">
        <v>1</v>
      </c>
      <c r="O1441" s="93" t="str">
        <f>_xlfn.XLOOKUP(P1441,匹配表1065!U:U,匹配表1065!T:T)</f>
        <v>HO00000989</v>
      </c>
      <c r="P1441" s="89" t="s">
        <v>214</v>
      </c>
      <c r="Q1441" s="92" t="s">
        <v>215</v>
      </c>
      <c r="R1441" s="89" t="str">
        <f>_xlfn.XLOOKUP(Q1441,匹配表1065!L:L,匹配表1065!O:O)</f>
        <v>A</v>
      </c>
      <c r="S1441" s="93" t="str">
        <f>IFERROR(_xlfn.XLOOKUP(Q1441,匹配表1065!AI:AI,匹配表1065!AJ:AJ),"绿标")</f>
        <v>红标</v>
      </c>
      <c r="T1441" s="93" t="str" cm="1">
        <f t="array" ref="T1441:U1441">_xlfn.XLOOKUP(Q1441,匹配表1065!L:L,匹配表1065!M:N)</f>
        <v>头痛</v>
      </c>
      <c r="U1441" s="94" t="str">
        <v>神经内科</v>
      </c>
      <c r="V1441" s="95" t="s">
        <v>42</v>
      </c>
      <c r="W1441" s="93">
        <f>_xlfn.XLOOKUP(M1441,匹配表1065!D:D,匹配表1065!F:F)*N1441</f>
        <v>12</v>
      </c>
    </row>
    <row r="1442" customHeight="1" spans="1:23">
      <c r="A1442" s="89" t="s">
        <v>25</v>
      </c>
      <c r="B1442" s="90">
        <v>46140</v>
      </c>
      <c r="C1442" s="91" t="str">
        <f t="shared" si="44"/>
        <v>4月第5周</v>
      </c>
      <c r="D1442" s="89" t="s">
        <v>630</v>
      </c>
      <c r="E1442" s="89" t="str">
        <f t="shared" si="45"/>
        <v>4月第5周--周2</v>
      </c>
      <c r="F1442" s="92" t="s">
        <v>27</v>
      </c>
      <c r="G1442" s="89" t="s">
        <v>63</v>
      </c>
      <c r="H1442" s="92" t="str">
        <f>_xlfn.XLOOKUP(O1442,匹配表1065!T:T,匹配表1065!W:W)</f>
        <v>徐州市</v>
      </c>
      <c r="I1442" s="89" t="str">
        <f>_xlfn.XLOOKUP(O1442,匹配表1065!T:T,匹配表1065!X:X)</f>
        <v>PME2008</v>
      </c>
      <c r="J1442" s="92" t="s">
        <v>81</v>
      </c>
      <c r="K1442" s="89" cm="1">
        <f ca="1" t="array" ref="K1442:L1442">_xlfn.XLOOKUP(J1442,匹配表1065!Y:Y,匹配表1065!AA:AB)</f>
        <v>19</v>
      </c>
      <c r="L1442" s="89" t="str">
        <v>3个月以上</v>
      </c>
      <c r="M1442" s="92" t="s">
        <v>30</v>
      </c>
      <c r="N1442" s="92">
        <v>1</v>
      </c>
      <c r="O1442" s="93" t="str">
        <f>_xlfn.XLOOKUP(P1442,匹配表1065!U:U,匹配表1065!T:T)</f>
        <v>HO00001134</v>
      </c>
      <c r="P1442" s="89" t="s">
        <v>82</v>
      </c>
      <c r="Q1442" s="92" t="s">
        <v>653</v>
      </c>
      <c r="R1442" s="89" t="str">
        <f>_xlfn.XLOOKUP(Q1442,匹配表1065!L:L,匹配表1065!O:O)</f>
        <v>C</v>
      </c>
      <c r="S1442" s="93" t="str">
        <f>IFERROR(_xlfn.XLOOKUP(Q1442,匹配表1065!AI:AI,匹配表1065!AJ:AJ),"绿标")</f>
        <v>黑标</v>
      </c>
      <c r="T1442" s="93" t="str" cm="1">
        <f t="array" ref="T1442:U1442">_xlfn.XLOOKUP(Q1442,匹配表1065!L:L,匹配表1065!M:N)</f>
        <v>眩晕</v>
      </c>
      <c r="U1442" s="94" t="str">
        <v>神经内科</v>
      </c>
      <c r="V1442" s="95" t="s">
        <v>42</v>
      </c>
      <c r="W1442" s="93">
        <f>_xlfn.XLOOKUP(M1442,匹配表1065!D:D,匹配表1065!F:F)*N1442</f>
        <v>12</v>
      </c>
    </row>
    <row r="1443" customHeight="1" spans="1:23">
      <c r="A1443" s="89" t="s">
        <v>25</v>
      </c>
      <c r="B1443" s="90">
        <v>46140</v>
      </c>
      <c r="C1443" s="91" t="str">
        <f t="shared" si="44"/>
        <v>4月第5周</v>
      </c>
      <c r="D1443" s="89" t="s">
        <v>630</v>
      </c>
      <c r="E1443" s="89" t="str">
        <f t="shared" si="45"/>
        <v>4月第5周--周2</v>
      </c>
      <c r="F1443" s="92" t="s">
        <v>27</v>
      </c>
      <c r="G1443" s="89" t="s">
        <v>63</v>
      </c>
      <c r="H1443" s="92" t="str">
        <f>_xlfn.XLOOKUP(O1443,匹配表1065!T:T,匹配表1065!W:W)</f>
        <v>淮安市</v>
      </c>
      <c r="I1443" s="89" t="str">
        <f>_xlfn.XLOOKUP(O1443,匹配表1065!T:T,匹配表1065!X:X)</f>
        <v>PME2041</v>
      </c>
      <c r="J1443" s="92" t="s">
        <v>71</v>
      </c>
      <c r="K1443" s="89" cm="1">
        <f ca="1" t="array" ref="K1443:L1443">_xlfn.XLOOKUP(J1443,匹配表1065!Y:Y,匹配表1065!AA:AB)</f>
        <v>5</v>
      </c>
      <c r="L1443" s="89" t="str">
        <v>3个月以上</v>
      </c>
      <c r="M1443" s="92" t="s">
        <v>35</v>
      </c>
      <c r="N1443" s="92">
        <v>1</v>
      </c>
      <c r="O1443" s="93" t="str">
        <f>_xlfn.XLOOKUP(P1443,匹配表1065!U:U,匹配表1065!T:T)</f>
        <v>HO00000992</v>
      </c>
      <c r="P1443" s="89" t="s">
        <v>72</v>
      </c>
      <c r="Q1443" s="92" t="s">
        <v>654</v>
      </c>
      <c r="R1443" s="89" t="str">
        <f>_xlfn.XLOOKUP(Q1443,匹配表1065!L:L,匹配表1065!O:O)</f>
        <v>C</v>
      </c>
      <c r="S1443" s="93" t="str">
        <f>IFERROR(_xlfn.XLOOKUP(Q1443,匹配表1065!AI:AI,匹配表1065!AJ:AJ),"绿标")</f>
        <v>绿标</v>
      </c>
      <c r="T1443" s="93" t="str" cm="1">
        <f t="array" ref="T1443:U1443">_xlfn.XLOOKUP(Q1443,匹配表1065!L:L,匹配表1065!M:N)</f>
        <v>眩晕</v>
      </c>
      <c r="U1443" s="94" t="str">
        <v>耳鼻喉科</v>
      </c>
      <c r="V1443" s="95" t="s">
        <v>58</v>
      </c>
      <c r="W1443" s="93">
        <f>_xlfn.XLOOKUP(M1443,匹配表1065!D:D,匹配表1065!F:F)*N1443</f>
        <v>4</v>
      </c>
    </row>
    <row r="1444" customHeight="1" spans="1:23">
      <c r="A1444" s="89" t="s">
        <v>25</v>
      </c>
      <c r="B1444" s="90">
        <v>46140</v>
      </c>
      <c r="C1444" s="91" t="str">
        <f t="shared" si="44"/>
        <v>4月第5周</v>
      </c>
      <c r="D1444" s="89" t="s">
        <v>630</v>
      </c>
      <c r="E1444" s="89" t="str">
        <f t="shared" si="45"/>
        <v>4月第5周--周2</v>
      </c>
      <c r="F1444" s="92" t="s">
        <v>27</v>
      </c>
      <c r="G1444" s="89" t="s">
        <v>63</v>
      </c>
      <c r="H1444" s="92" t="str">
        <f>_xlfn.XLOOKUP(O1444,匹配表1065!T:T,匹配表1065!W:W)</f>
        <v>徐州市</v>
      </c>
      <c r="I1444" s="89" t="str">
        <f>_xlfn.XLOOKUP(O1444,匹配表1065!T:T,匹配表1065!X:X)</f>
        <v>PME2008</v>
      </c>
      <c r="J1444" s="92" t="s">
        <v>81</v>
      </c>
      <c r="K1444" s="89" cm="1">
        <f ca="1" t="array" ref="K1444:L1444">_xlfn.XLOOKUP(J1444,匹配表1065!Y:Y,匹配表1065!AA:AB)</f>
        <v>19</v>
      </c>
      <c r="L1444" s="89" t="str">
        <v>3个月以上</v>
      </c>
      <c r="M1444" s="92" t="s">
        <v>35</v>
      </c>
      <c r="N1444" s="92">
        <v>1</v>
      </c>
      <c r="O1444" s="93" t="str">
        <f>_xlfn.XLOOKUP(P1444,匹配表1065!U:U,匹配表1065!T:T)</f>
        <v>HO00001134</v>
      </c>
      <c r="P1444" s="89" t="s">
        <v>82</v>
      </c>
      <c r="Q1444" s="92" t="s">
        <v>655</v>
      </c>
      <c r="R1444" s="89" t="str">
        <f>_xlfn.XLOOKUP(Q1444,匹配表1065!L:L,匹配表1065!O:O)</f>
        <v>C</v>
      </c>
      <c r="S1444" s="93" t="str">
        <f>IFERROR(_xlfn.XLOOKUP(Q1444,匹配表1065!AI:AI,匹配表1065!AJ:AJ),"绿标")</f>
        <v>黑标</v>
      </c>
      <c r="T1444" s="93" t="str" cm="1">
        <f t="array" ref="T1444:U1444">_xlfn.XLOOKUP(Q1444,匹配表1065!L:L,匹配表1065!M:N)</f>
        <v>眩晕</v>
      </c>
      <c r="U1444" s="94" t="str">
        <v>神经内科</v>
      </c>
      <c r="V1444" s="95" t="s">
        <v>42</v>
      </c>
      <c r="W1444" s="93">
        <f>_xlfn.XLOOKUP(M1444,匹配表1065!D:D,匹配表1065!F:F)*N1444</f>
        <v>4</v>
      </c>
    </row>
    <row r="1445" customHeight="1" spans="1:23">
      <c r="A1445" s="89" t="s">
        <v>25</v>
      </c>
      <c r="B1445" s="90">
        <v>46140</v>
      </c>
      <c r="C1445" s="91" t="str">
        <f t="shared" si="44"/>
        <v>4月第5周</v>
      </c>
      <c r="D1445" s="89" t="s">
        <v>630</v>
      </c>
      <c r="E1445" s="89" t="str">
        <f t="shared" si="45"/>
        <v>4月第5周--周2</v>
      </c>
      <c r="F1445" s="92" t="s">
        <v>27</v>
      </c>
      <c r="G1445" s="89" t="s">
        <v>63</v>
      </c>
      <c r="H1445" s="92" t="str">
        <f>_xlfn.XLOOKUP(O1445,匹配表1065!T:T,匹配表1065!W:W)</f>
        <v>南京市</v>
      </c>
      <c r="I1445" s="89" t="str">
        <f>_xlfn.XLOOKUP(O1445,匹配表1065!T:T,匹配表1065!X:X)</f>
        <v>PME2001</v>
      </c>
      <c r="J1445" s="92" t="s">
        <v>77</v>
      </c>
      <c r="K1445" s="89" cm="1">
        <f ca="1" t="array" ref="K1445:L1445">_xlfn.XLOOKUP(J1445,匹配表1065!Y:Y,匹配表1065!AA:AB)</f>
        <v>8</v>
      </c>
      <c r="L1445" s="89" t="str">
        <v>3个月以上</v>
      </c>
      <c r="M1445" s="92" t="s">
        <v>30</v>
      </c>
      <c r="N1445" s="92">
        <v>1</v>
      </c>
      <c r="O1445" s="93" t="str">
        <f>_xlfn.XLOOKUP(P1445,匹配表1065!U:U,匹配表1065!T:T)</f>
        <v>HO00000958</v>
      </c>
      <c r="P1445" s="89" t="s">
        <v>65</v>
      </c>
      <c r="Q1445" s="92" t="s">
        <v>78</v>
      </c>
      <c r="R1445" s="89" t="str">
        <f>_xlfn.XLOOKUP(Q1445,匹配表1065!L:L,匹配表1065!O:O)</f>
        <v>C</v>
      </c>
      <c r="S1445" s="93" t="str">
        <f>IFERROR(_xlfn.XLOOKUP(Q1445,匹配表1065!AI:AI,匹配表1065!AJ:AJ),"绿标")</f>
        <v>绿标</v>
      </c>
      <c r="T1445" s="93" t="str" cm="1">
        <f t="array" ref="T1445:U1445">_xlfn.XLOOKUP(Q1445,匹配表1065!L:L,匹配表1065!M:N)</f>
        <v>眩晕</v>
      </c>
      <c r="U1445" s="94" t="str">
        <v>神经内科</v>
      </c>
      <c r="V1445" s="95" t="s">
        <v>70</v>
      </c>
      <c r="W1445" s="93">
        <f>_xlfn.XLOOKUP(M1445,匹配表1065!D:D,匹配表1065!F:F)*N1445</f>
        <v>12</v>
      </c>
    </row>
    <row r="1446" customHeight="1" spans="1:23">
      <c r="A1446" s="89" t="s">
        <v>25</v>
      </c>
      <c r="B1446" s="90">
        <v>46140</v>
      </c>
      <c r="C1446" s="91" t="str">
        <f t="shared" si="44"/>
        <v>4月第5周</v>
      </c>
      <c r="D1446" s="89" t="s">
        <v>630</v>
      </c>
      <c r="E1446" s="89" t="str">
        <f t="shared" si="45"/>
        <v>4月第5周--周2</v>
      </c>
      <c r="F1446" s="92" t="s">
        <v>27</v>
      </c>
      <c r="G1446" s="89" t="s">
        <v>63</v>
      </c>
      <c r="H1446" s="92" t="str">
        <f>_xlfn.XLOOKUP(O1446,匹配表1065!T:T,匹配表1065!W:W)</f>
        <v>南京市</v>
      </c>
      <c r="I1446" s="89" t="str">
        <f>_xlfn.XLOOKUP(O1446,匹配表1065!T:T,匹配表1065!X:X)</f>
        <v>PME2001</v>
      </c>
      <c r="J1446" s="92" t="s">
        <v>77</v>
      </c>
      <c r="K1446" s="89" cm="1">
        <f ca="1" t="array" ref="K1446:L1446">_xlfn.XLOOKUP(J1446,匹配表1065!Y:Y,匹配表1065!AA:AB)</f>
        <v>8</v>
      </c>
      <c r="L1446" s="89" t="str">
        <v>3个月以上</v>
      </c>
      <c r="M1446" s="92" t="s">
        <v>35</v>
      </c>
      <c r="N1446" s="92">
        <v>1</v>
      </c>
      <c r="O1446" s="93" t="str">
        <f>_xlfn.XLOOKUP(P1446,匹配表1065!U:U,匹配表1065!T:T)</f>
        <v>HO00000958</v>
      </c>
      <c r="P1446" s="89" t="s">
        <v>65</v>
      </c>
      <c r="Q1446" s="92" t="s">
        <v>656</v>
      </c>
      <c r="R1446" s="89" t="str">
        <f>_xlfn.XLOOKUP(Q1446,匹配表1065!L:L,匹配表1065!O:O)</f>
        <v>D</v>
      </c>
      <c r="S1446" s="93" t="str">
        <f>IFERROR(_xlfn.XLOOKUP(Q1446,匹配表1065!AI:AI,匹配表1065!AJ:AJ),"绿标")</f>
        <v>绿标</v>
      </c>
      <c r="T1446" s="93" t="str" cm="1">
        <f t="array" ref="T1446:U1446">_xlfn.XLOOKUP(Q1446,匹配表1065!L:L,匹配表1065!M:N)</f>
        <v>抑郁焦虑</v>
      </c>
      <c r="U1446" s="94" t="str">
        <v>神经内科</v>
      </c>
      <c r="V1446" s="95" t="s">
        <v>70</v>
      </c>
      <c r="W1446" s="93">
        <f>_xlfn.XLOOKUP(M1446,匹配表1065!D:D,匹配表1065!F:F)*N1446</f>
        <v>4</v>
      </c>
    </row>
    <row r="1447" customHeight="1" spans="1:23">
      <c r="A1447" s="89" t="s">
        <v>25</v>
      </c>
      <c r="B1447" s="90">
        <v>46140</v>
      </c>
      <c r="C1447" s="91" t="str">
        <f t="shared" si="44"/>
        <v>4月第5周</v>
      </c>
      <c r="D1447" s="89" t="s">
        <v>630</v>
      </c>
      <c r="E1447" s="89" t="str">
        <f t="shared" si="45"/>
        <v>4月第5周--周2</v>
      </c>
      <c r="F1447" s="92" t="s">
        <v>27</v>
      </c>
      <c r="G1447" s="89" t="s">
        <v>63</v>
      </c>
      <c r="H1447" s="92" t="str">
        <f>_xlfn.XLOOKUP(O1447,匹配表1065!T:T,匹配表1065!W:W)</f>
        <v>南京市</v>
      </c>
      <c r="I1447" s="89" t="str">
        <f>_xlfn.XLOOKUP(O1447,匹配表1065!T:T,匹配表1065!X:X)</f>
        <v>PME2001</v>
      </c>
      <c r="J1447" s="92" t="s">
        <v>77</v>
      </c>
      <c r="K1447" s="89" cm="1">
        <f ca="1" t="array" ref="K1447:L1447">_xlfn.XLOOKUP(J1447,匹配表1065!Y:Y,匹配表1065!AA:AB)</f>
        <v>8</v>
      </c>
      <c r="L1447" s="89" t="str">
        <v>3个月以上</v>
      </c>
      <c r="M1447" s="92" t="s">
        <v>35</v>
      </c>
      <c r="N1447" s="92">
        <v>1</v>
      </c>
      <c r="O1447" s="93" t="str">
        <f>_xlfn.XLOOKUP(P1447,匹配表1065!U:U,匹配表1065!T:T)</f>
        <v>HO00000958</v>
      </c>
      <c r="P1447" s="89" t="s">
        <v>65</v>
      </c>
      <c r="Q1447" s="92" t="s">
        <v>657</v>
      </c>
      <c r="R1447" s="89" t="str">
        <f>_xlfn.XLOOKUP(Q1447,匹配表1065!L:L,匹配表1065!O:O)</f>
        <v>B</v>
      </c>
      <c r="S1447" s="93" t="str">
        <f>IFERROR(_xlfn.XLOOKUP(Q1447,匹配表1065!AI:AI,匹配表1065!AJ:AJ),"绿标")</f>
        <v>黑标</v>
      </c>
      <c r="T1447" s="93" t="str" cm="1">
        <f t="array" ref="T1447:U1447">_xlfn.XLOOKUP(Q1447,匹配表1065!L:L,匹配表1065!M:N)</f>
        <v>脑血管</v>
      </c>
      <c r="U1447" s="94" t="str">
        <v>神经内科</v>
      </c>
      <c r="V1447" s="95" t="s">
        <v>58</v>
      </c>
      <c r="W1447" s="93">
        <f>_xlfn.XLOOKUP(M1447,匹配表1065!D:D,匹配表1065!F:F)*N1447</f>
        <v>4</v>
      </c>
    </row>
    <row r="1448" customHeight="1" spans="1:23">
      <c r="A1448" s="89" t="s">
        <v>25</v>
      </c>
      <c r="B1448" s="90">
        <v>46140</v>
      </c>
      <c r="C1448" s="91" t="str">
        <f t="shared" si="44"/>
        <v>4月第5周</v>
      </c>
      <c r="D1448" s="89" t="s">
        <v>630</v>
      </c>
      <c r="E1448" s="89" t="str">
        <f t="shared" si="45"/>
        <v>4月第5周--周2</v>
      </c>
      <c r="F1448" s="92" t="s">
        <v>27</v>
      </c>
      <c r="G1448" s="89" t="s">
        <v>63</v>
      </c>
      <c r="H1448" s="92" t="str">
        <f>_xlfn.XLOOKUP(O1448,匹配表1065!T:T,匹配表1065!W:W)</f>
        <v>南京市</v>
      </c>
      <c r="I1448" s="89" t="str">
        <f>_xlfn.XLOOKUP(O1448,匹配表1065!T:T,匹配表1065!X:X)</f>
        <v>PME2002</v>
      </c>
      <c r="J1448" s="92" t="s">
        <v>84</v>
      </c>
      <c r="K1448" s="89" cm="1">
        <f ca="1" t="array" ref="K1448:L1448">_xlfn.XLOOKUP(J1448,匹配表1065!Y:Y,匹配表1065!AA:AB)</f>
        <v>31</v>
      </c>
      <c r="L1448" s="89" t="str">
        <v>3个月以上</v>
      </c>
      <c r="M1448" s="92" t="s">
        <v>30</v>
      </c>
      <c r="N1448" s="92">
        <v>4</v>
      </c>
      <c r="O1448" s="93" t="str">
        <f>_xlfn.XLOOKUP(P1448,匹配表1065!U:U,匹配表1065!T:T)</f>
        <v>HO00000964</v>
      </c>
      <c r="P1448" s="89" t="s">
        <v>90</v>
      </c>
      <c r="Q1448" s="92" t="s">
        <v>281</v>
      </c>
      <c r="R1448" s="89" t="str">
        <f>_xlfn.XLOOKUP(Q1448,匹配表1065!L:L,匹配表1065!O:O)</f>
        <v>A</v>
      </c>
      <c r="S1448" s="93" t="str">
        <f>IFERROR(_xlfn.XLOOKUP(Q1448,匹配表1065!AI:AI,匹配表1065!AJ:AJ),"绿标")</f>
        <v>红标</v>
      </c>
      <c r="T1448" s="93" t="str" cm="1">
        <f t="array" ref="T1448:U1448">_xlfn.XLOOKUP(Q1448,匹配表1065!L:L,匹配表1065!M:N)</f>
        <v>头痛</v>
      </c>
      <c r="U1448" s="94" t="str">
        <v>神经内科</v>
      </c>
      <c r="V1448" s="95" t="s">
        <v>70</v>
      </c>
      <c r="W1448" s="93">
        <f>_xlfn.XLOOKUP(M1448,匹配表1065!D:D,匹配表1065!F:F)*N1448</f>
        <v>48</v>
      </c>
    </row>
    <row r="1449" customHeight="1" spans="1:23">
      <c r="A1449" s="89" t="s">
        <v>25</v>
      </c>
      <c r="B1449" s="90">
        <v>46140</v>
      </c>
      <c r="C1449" s="91" t="str">
        <f t="shared" si="44"/>
        <v>4月第5周</v>
      </c>
      <c r="D1449" s="89" t="s">
        <v>630</v>
      </c>
      <c r="E1449" s="89" t="str">
        <f t="shared" si="45"/>
        <v>4月第5周--周2</v>
      </c>
      <c r="F1449" s="92" t="s">
        <v>27</v>
      </c>
      <c r="G1449" s="89" t="s">
        <v>63</v>
      </c>
      <c r="H1449" s="92" t="str">
        <f>_xlfn.XLOOKUP(O1449,匹配表1065!T:T,匹配表1065!W:W)</f>
        <v>南京市</v>
      </c>
      <c r="I1449" s="89" t="str">
        <f>_xlfn.XLOOKUP(O1449,匹配表1065!T:T,匹配表1065!X:X)</f>
        <v>PME2002</v>
      </c>
      <c r="J1449" s="92" t="s">
        <v>84</v>
      </c>
      <c r="K1449" s="89" cm="1">
        <f ca="1" t="array" ref="K1449:L1449">_xlfn.XLOOKUP(J1449,匹配表1065!Y:Y,匹配表1065!AA:AB)</f>
        <v>31</v>
      </c>
      <c r="L1449" s="89" t="str">
        <v>3个月以上</v>
      </c>
      <c r="M1449" s="92" t="s">
        <v>30</v>
      </c>
      <c r="N1449" s="92">
        <v>1</v>
      </c>
      <c r="O1449" s="93" t="str">
        <f>_xlfn.XLOOKUP(P1449,匹配表1065!U:U,匹配表1065!T:T)</f>
        <v>HO00000964</v>
      </c>
      <c r="P1449" s="89" t="s">
        <v>90</v>
      </c>
      <c r="Q1449" s="92" t="s">
        <v>283</v>
      </c>
      <c r="R1449" s="89" t="str">
        <f>_xlfn.XLOOKUP(Q1449,匹配表1065!L:L,匹配表1065!O:O)</f>
        <v>D</v>
      </c>
      <c r="S1449" s="93" t="str">
        <f>IFERROR(_xlfn.XLOOKUP(Q1449,匹配表1065!AI:AI,匹配表1065!AJ:AJ),"绿标")</f>
        <v>红标</v>
      </c>
      <c r="T1449" s="93" t="str" cm="1">
        <f t="array" ref="T1449:U1449">_xlfn.XLOOKUP(Q1449,匹配表1065!L:L,匹配表1065!M:N)</f>
        <v>疼痛</v>
      </c>
      <c r="U1449" s="94" t="str">
        <v>疼痛科</v>
      </c>
      <c r="V1449" s="95" t="s">
        <v>58</v>
      </c>
      <c r="W1449" s="93">
        <f>_xlfn.XLOOKUP(M1449,匹配表1065!D:D,匹配表1065!F:F)*N1449</f>
        <v>12</v>
      </c>
    </row>
    <row r="1450" customHeight="1" spans="1:23">
      <c r="A1450" s="89" t="s">
        <v>25</v>
      </c>
      <c r="B1450" s="90">
        <v>46140</v>
      </c>
      <c r="C1450" s="91" t="str">
        <f t="shared" si="44"/>
        <v>4月第5周</v>
      </c>
      <c r="D1450" s="89" t="s">
        <v>630</v>
      </c>
      <c r="E1450" s="89" t="str">
        <f t="shared" si="45"/>
        <v>4月第5周--周2</v>
      </c>
      <c r="F1450" s="92" t="s">
        <v>27</v>
      </c>
      <c r="G1450" s="89" t="s">
        <v>63</v>
      </c>
      <c r="H1450" s="92" t="str">
        <f>_xlfn.XLOOKUP(O1450,匹配表1065!T:T,匹配表1065!W:W)</f>
        <v>南京市</v>
      </c>
      <c r="I1450" s="89" t="str">
        <f>_xlfn.XLOOKUP(O1450,匹配表1065!T:T,匹配表1065!X:X)</f>
        <v>PME2002</v>
      </c>
      <c r="J1450" s="92" t="s">
        <v>410</v>
      </c>
      <c r="K1450" s="89" cm="1">
        <f ca="1" t="array" ref="K1450:L1450">_xlfn.XLOOKUP(J1450,匹配表1065!Y:Y,匹配表1065!AA:AB)</f>
        <v>1</v>
      </c>
      <c r="L1450" s="89" t="str">
        <v>3个月以内</v>
      </c>
      <c r="M1450" s="92" t="s">
        <v>55</v>
      </c>
      <c r="N1450" s="92">
        <v>1</v>
      </c>
      <c r="O1450" s="93" t="str">
        <f>_xlfn.XLOOKUP(P1450,匹配表1065!U:U,匹配表1065!T:T)</f>
        <v>HO00000964</v>
      </c>
      <c r="P1450" s="89" t="s">
        <v>90</v>
      </c>
      <c r="Q1450" s="92" t="s">
        <v>213</v>
      </c>
      <c r="R1450" s="89" t="str">
        <f>_xlfn.XLOOKUP(Q1450,匹配表1065!L:L,匹配表1065!O:O)</f>
        <v>A</v>
      </c>
      <c r="S1450" s="93" t="str">
        <f>IFERROR(_xlfn.XLOOKUP(Q1450,匹配表1065!AI:AI,匹配表1065!AJ:AJ),"绿标")</f>
        <v>红标</v>
      </c>
      <c r="T1450" s="93" t="str" cm="1">
        <f t="array" ref="T1450:U1450">_xlfn.XLOOKUP(Q1450,匹配表1065!L:L,匹配表1065!M:N)</f>
        <v>头痛</v>
      </c>
      <c r="U1450" s="94" t="str">
        <v>神经内科</v>
      </c>
      <c r="V1450" s="95" t="s">
        <v>33</v>
      </c>
      <c r="W1450" s="93">
        <f>_xlfn.XLOOKUP(M1450,匹配表1065!D:D,匹配表1065!F:F)*N1450</f>
        <v>8</v>
      </c>
    </row>
    <row r="1451" customHeight="1" spans="1:23">
      <c r="A1451" s="89" t="s">
        <v>25</v>
      </c>
      <c r="B1451" s="90">
        <v>46140</v>
      </c>
      <c r="C1451" s="91" t="str">
        <f t="shared" si="44"/>
        <v>4月第5周</v>
      </c>
      <c r="D1451" s="89" t="s">
        <v>630</v>
      </c>
      <c r="E1451" s="89" t="str">
        <f t="shared" si="45"/>
        <v>4月第5周--周2</v>
      </c>
      <c r="F1451" s="92" t="s">
        <v>27</v>
      </c>
      <c r="G1451" s="89" t="s">
        <v>63</v>
      </c>
      <c r="H1451" s="92" t="str">
        <f>_xlfn.XLOOKUP(O1451,匹配表1065!T:T,匹配表1065!W:W)</f>
        <v>南京市</v>
      </c>
      <c r="I1451" s="89" t="str">
        <f>_xlfn.XLOOKUP(O1451,匹配表1065!T:T,匹配表1065!X:X)</f>
        <v>PME2002</v>
      </c>
      <c r="J1451" s="92" t="s">
        <v>410</v>
      </c>
      <c r="K1451" s="89" cm="1">
        <f ca="1" t="array" ref="K1451:L1451">_xlfn.XLOOKUP(J1451,匹配表1065!Y:Y,匹配表1065!AA:AB)</f>
        <v>1</v>
      </c>
      <c r="L1451" s="89" t="str">
        <v>3个月以内</v>
      </c>
      <c r="M1451" s="92" t="s">
        <v>35</v>
      </c>
      <c r="N1451" s="92">
        <v>1</v>
      </c>
      <c r="O1451" s="93" t="str">
        <f>_xlfn.XLOOKUP(P1451,匹配表1065!U:U,匹配表1065!T:T)</f>
        <v>HO00000964</v>
      </c>
      <c r="P1451" s="89" t="s">
        <v>90</v>
      </c>
      <c r="Q1451" s="92" t="s">
        <v>470</v>
      </c>
      <c r="R1451" s="89" t="str">
        <f>_xlfn.XLOOKUP(Q1451,匹配表1065!L:L,匹配表1065!O:O)</f>
        <v>B</v>
      </c>
      <c r="S1451" s="93" t="str">
        <f>IFERROR(_xlfn.XLOOKUP(Q1451,匹配表1065!AI:AI,匹配表1065!AJ:AJ),"绿标")</f>
        <v>黑标</v>
      </c>
      <c r="T1451" s="93" t="str" cm="1">
        <f t="array" ref="T1451:U1451">_xlfn.XLOOKUP(Q1451,匹配表1065!L:L,匹配表1065!M:N)</f>
        <v>脑血管</v>
      </c>
      <c r="U1451" s="94" t="str">
        <v>神经内科</v>
      </c>
      <c r="V1451" s="95" t="s">
        <v>58</v>
      </c>
      <c r="W1451" s="93">
        <f>_xlfn.XLOOKUP(M1451,匹配表1065!D:D,匹配表1065!F:F)*N1451</f>
        <v>4</v>
      </c>
    </row>
    <row r="1452" customHeight="1" spans="1:23">
      <c r="A1452" s="89" t="s">
        <v>25</v>
      </c>
      <c r="B1452" s="90">
        <v>46140</v>
      </c>
      <c r="C1452" s="91" t="str">
        <f t="shared" si="44"/>
        <v>4月第5周</v>
      </c>
      <c r="D1452" s="89" t="s">
        <v>630</v>
      </c>
      <c r="E1452" s="89" t="str">
        <f t="shared" si="45"/>
        <v>4月第5周--周2</v>
      </c>
      <c r="F1452" s="92" t="s">
        <v>27</v>
      </c>
      <c r="G1452" s="92" t="s">
        <v>167</v>
      </c>
      <c r="H1452" s="92" t="str">
        <f>_xlfn.XLOOKUP(O1452,匹配表1065!T:T,匹配表1065!W:W)</f>
        <v>无锡市</v>
      </c>
      <c r="I1452" s="89" t="str">
        <f>_xlfn.XLOOKUP(O1452,匹配表1065!T:T,匹配表1065!X:X)</f>
        <v>PME2014</v>
      </c>
      <c r="J1452" s="89" t="s">
        <v>581</v>
      </c>
      <c r="K1452" s="89" cm="1">
        <f ca="1" t="array" ref="K1452:L1452">_xlfn.XLOOKUP(J1452,匹配表1065!Y:Y,匹配表1065!AA:AB)</f>
        <v>1</v>
      </c>
      <c r="L1452" s="89" t="str">
        <v>3个月以内</v>
      </c>
      <c r="M1452" s="92" t="s">
        <v>35</v>
      </c>
      <c r="N1452" s="92">
        <v>1</v>
      </c>
      <c r="O1452" s="93" t="str">
        <f>_xlfn.XLOOKUP(P1452,匹配表1065!U:U,匹配表1065!T:T)</f>
        <v>HO00001114</v>
      </c>
      <c r="P1452" s="89" t="s">
        <v>628</v>
      </c>
      <c r="Q1452" s="92" t="s">
        <v>629</v>
      </c>
      <c r="R1452" s="89" t="str">
        <f>_xlfn.XLOOKUP(Q1452,匹配表1065!L:L,匹配表1065!O:O)</f>
        <v>C</v>
      </c>
      <c r="S1452" s="93" t="str">
        <f>IFERROR(_xlfn.XLOOKUP(Q1452,匹配表1065!AI:AI,匹配表1065!AJ:AJ),"绿标")</f>
        <v>绿标</v>
      </c>
      <c r="T1452" s="93" t="str" cm="1">
        <f t="array" ref="T1452:U1452">_xlfn.XLOOKUP(Q1452,匹配表1065!L:L,匹配表1065!M:N)</f>
        <v>眩晕</v>
      </c>
      <c r="U1452" s="94" t="str">
        <v>耳鼻喉科</v>
      </c>
      <c r="V1452" s="95" t="s">
        <v>70</v>
      </c>
      <c r="W1452" s="93">
        <f>_xlfn.XLOOKUP(M1452,匹配表1065!D:D,匹配表1065!F:F)*N1452</f>
        <v>4</v>
      </c>
    </row>
    <row r="1453" customHeight="1" spans="1:23">
      <c r="A1453" s="89" t="s">
        <v>25</v>
      </c>
      <c r="B1453" s="90">
        <v>46140</v>
      </c>
      <c r="C1453" s="91" t="str">
        <f t="shared" si="44"/>
        <v>4月第5周</v>
      </c>
      <c r="D1453" s="89" t="s">
        <v>630</v>
      </c>
      <c r="E1453" s="89" t="str">
        <f t="shared" si="45"/>
        <v>4月第5周--周2</v>
      </c>
      <c r="F1453" s="92" t="s">
        <v>27</v>
      </c>
      <c r="G1453" s="92" t="s">
        <v>167</v>
      </c>
      <c r="H1453" s="92" t="str">
        <f>_xlfn.XLOOKUP(O1453,匹配表1065!T:T,匹配表1065!W:W)</f>
        <v>苏州市</v>
      </c>
      <c r="I1453" s="89" t="str">
        <f>_xlfn.XLOOKUP(O1453,匹配表1065!T:T,匹配表1065!X:X)</f>
        <v>PME2016</v>
      </c>
      <c r="J1453" s="89" t="s">
        <v>173</v>
      </c>
      <c r="K1453" s="89" cm="1">
        <f ca="1" t="array" ref="K1453:L1453">_xlfn.XLOOKUP(J1453,匹配表1065!Y:Y,匹配表1065!AA:AB)</f>
        <v>1</v>
      </c>
      <c r="L1453" s="89" t="str">
        <v>3个月以内</v>
      </c>
      <c r="M1453" s="92" t="s">
        <v>30</v>
      </c>
      <c r="N1453" s="92">
        <v>1</v>
      </c>
      <c r="O1453" s="93" t="str">
        <f>_xlfn.XLOOKUP(P1453,匹配表1065!U:U,匹配表1065!T:T)</f>
        <v>HO00001048</v>
      </c>
      <c r="P1453" s="89" t="s">
        <v>176</v>
      </c>
      <c r="Q1453" s="92" t="s">
        <v>426</v>
      </c>
      <c r="R1453" s="89" t="str">
        <f>_xlfn.XLOOKUP(Q1453,匹配表1065!L:L,匹配表1065!O:O)</f>
        <v>C</v>
      </c>
      <c r="S1453" s="93" t="str">
        <f>IFERROR(_xlfn.XLOOKUP(Q1453,匹配表1065!AI:AI,匹配表1065!AJ:AJ),"绿标")</f>
        <v>红标</v>
      </c>
      <c r="T1453" s="93" t="str" cm="1">
        <f t="array" ref="T1453:U1453">_xlfn.XLOOKUP(Q1453,匹配表1065!L:L,匹配表1065!M:N)</f>
        <v>眩晕</v>
      </c>
      <c r="U1453" s="94" t="str">
        <v>耳鼻喉科</v>
      </c>
      <c r="V1453" s="95" t="s">
        <v>70</v>
      </c>
      <c r="W1453" s="93">
        <f>_xlfn.XLOOKUP(M1453,匹配表1065!D:D,匹配表1065!F:F)*N1453</f>
        <v>12</v>
      </c>
    </row>
    <row r="1454" customHeight="1" spans="1:23">
      <c r="A1454" s="89" t="s">
        <v>25</v>
      </c>
      <c r="B1454" s="90">
        <v>46140</v>
      </c>
      <c r="C1454" s="91" t="str">
        <f t="shared" si="44"/>
        <v>4月第5周</v>
      </c>
      <c r="D1454" s="89" t="s">
        <v>630</v>
      </c>
      <c r="E1454" s="89" t="str">
        <f t="shared" si="45"/>
        <v>4月第5周--周2</v>
      </c>
      <c r="F1454" s="92" t="s">
        <v>27</v>
      </c>
      <c r="G1454" s="92" t="s">
        <v>167</v>
      </c>
      <c r="H1454" s="92" t="str">
        <f>_xlfn.XLOOKUP(O1454,匹配表1065!T:T,匹配表1065!W:W)</f>
        <v>苏州市</v>
      </c>
      <c r="I1454" s="89" t="str">
        <f>_xlfn.XLOOKUP(O1454,匹配表1065!T:T,匹配表1065!X:X)</f>
        <v>PME2016</v>
      </c>
      <c r="J1454" s="89" t="s">
        <v>173</v>
      </c>
      <c r="K1454" s="89" cm="1">
        <f ca="1" t="array" ref="K1454:L1454">_xlfn.XLOOKUP(J1454,匹配表1065!Y:Y,匹配表1065!AA:AB)</f>
        <v>1</v>
      </c>
      <c r="L1454" s="89" t="str">
        <v>3个月以内</v>
      </c>
      <c r="M1454" s="92" t="s">
        <v>30</v>
      </c>
      <c r="N1454" s="92">
        <v>1</v>
      </c>
      <c r="O1454" s="93" t="str">
        <f>_xlfn.XLOOKUP(P1454,匹配表1065!U:U,匹配表1065!T:T)</f>
        <v>HO00001048</v>
      </c>
      <c r="P1454" s="89" t="s">
        <v>176</v>
      </c>
      <c r="Q1454" s="92" t="s">
        <v>290</v>
      </c>
      <c r="R1454" s="89" t="str">
        <f>_xlfn.XLOOKUP(Q1454,匹配表1065!L:L,匹配表1065!O:O)</f>
        <v>A</v>
      </c>
      <c r="S1454" s="93" t="str">
        <f>IFERROR(_xlfn.XLOOKUP(Q1454,匹配表1065!AI:AI,匹配表1065!AJ:AJ),"绿标")</f>
        <v>红标</v>
      </c>
      <c r="T1454" s="93" t="str" cm="1">
        <f t="array" ref="T1454:U1454">_xlfn.XLOOKUP(Q1454,匹配表1065!L:L,匹配表1065!M:N)</f>
        <v>头痛</v>
      </c>
      <c r="U1454" s="94" t="str">
        <v>神经内科</v>
      </c>
      <c r="V1454" s="95" t="s">
        <v>58</v>
      </c>
      <c r="W1454" s="93">
        <f>_xlfn.XLOOKUP(M1454,匹配表1065!D:D,匹配表1065!F:F)*N1454</f>
        <v>12</v>
      </c>
    </row>
    <row r="1455" customHeight="1" spans="1:23">
      <c r="A1455" s="89" t="s">
        <v>25</v>
      </c>
      <c r="B1455" s="90">
        <v>46140</v>
      </c>
      <c r="C1455" s="91" t="str">
        <f t="shared" si="44"/>
        <v>4月第5周</v>
      </c>
      <c r="D1455" s="89" t="s">
        <v>630</v>
      </c>
      <c r="E1455" s="89" t="str">
        <f t="shared" si="45"/>
        <v>4月第5周--周2</v>
      </c>
      <c r="F1455" s="92" t="s">
        <v>27</v>
      </c>
      <c r="G1455" s="92" t="s">
        <v>167</v>
      </c>
      <c r="H1455" s="92" t="str">
        <f>_xlfn.XLOOKUP(O1455,匹配表1065!T:T,匹配表1065!W:W)</f>
        <v>苏州市</v>
      </c>
      <c r="I1455" s="89" t="str">
        <f>_xlfn.XLOOKUP(O1455,匹配表1065!T:T,匹配表1065!X:X)</f>
        <v>PME2016</v>
      </c>
      <c r="J1455" s="89" t="s">
        <v>173</v>
      </c>
      <c r="K1455" s="89" cm="1">
        <f ca="1" t="array" ref="K1455:L1455">_xlfn.XLOOKUP(J1455,匹配表1065!Y:Y,匹配表1065!AA:AB)</f>
        <v>1</v>
      </c>
      <c r="L1455" s="89" t="str">
        <v>3个月以内</v>
      </c>
      <c r="M1455" s="92" t="s">
        <v>30</v>
      </c>
      <c r="N1455" s="92">
        <v>1</v>
      </c>
      <c r="O1455" s="93" t="str">
        <f>_xlfn.XLOOKUP(P1455,匹配表1065!U:U,匹配表1065!T:T)</f>
        <v>HO00001043</v>
      </c>
      <c r="P1455" s="89" t="s">
        <v>221</v>
      </c>
      <c r="Q1455" s="92" t="s">
        <v>291</v>
      </c>
      <c r="R1455" s="89" t="str">
        <f>_xlfn.XLOOKUP(Q1455,匹配表1065!L:L,匹配表1065!O:O)</f>
        <v>A</v>
      </c>
      <c r="S1455" s="93" t="str">
        <f>IFERROR(_xlfn.XLOOKUP(Q1455,匹配表1065!AI:AI,匹配表1065!AJ:AJ),"绿标")</f>
        <v>红标</v>
      </c>
      <c r="T1455" s="93" t="str" cm="1">
        <f t="array" ref="T1455:U1455">_xlfn.XLOOKUP(Q1455,匹配表1065!L:L,匹配表1065!M:N)</f>
        <v>头痛</v>
      </c>
      <c r="U1455" s="94" t="str">
        <v>神经内科</v>
      </c>
      <c r="V1455" s="95" t="s">
        <v>70</v>
      </c>
      <c r="W1455" s="93">
        <f>_xlfn.XLOOKUP(M1455,匹配表1065!D:D,匹配表1065!F:F)*N1455</f>
        <v>12</v>
      </c>
    </row>
    <row r="1456" customHeight="1" spans="1:23">
      <c r="A1456" s="89" t="s">
        <v>25</v>
      </c>
      <c r="B1456" s="90">
        <v>46140</v>
      </c>
      <c r="C1456" s="91" t="str">
        <f t="shared" si="44"/>
        <v>4月第5周</v>
      </c>
      <c r="D1456" s="89" t="s">
        <v>630</v>
      </c>
      <c r="E1456" s="89" t="str">
        <f t="shared" si="45"/>
        <v>4月第5周--周2</v>
      </c>
      <c r="F1456" s="92" t="s">
        <v>27</v>
      </c>
      <c r="G1456" s="92" t="s">
        <v>167</v>
      </c>
      <c r="H1456" s="92" t="str">
        <f>_xlfn.XLOOKUP(O1456,匹配表1065!T:T,匹配表1065!W:W)</f>
        <v>南通市</v>
      </c>
      <c r="I1456" s="89" t="str">
        <f>_xlfn.XLOOKUP(O1456,匹配表1065!T:T,匹配表1065!X:X)</f>
        <v>PME2013</v>
      </c>
      <c r="J1456" s="92" t="s">
        <v>180</v>
      </c>
      <c r="K1456" s="89" cm="1">
        <f ca="1" t="array" ref="K1456:L1456">_xlfn.XLOOKUP(J1456,匹配表1065!Y:Y,匹配表1065!AA:AB)</f>
        <v>51</v>
      </c>
      <c r="L1456" s="89" t="str">
        <v>3个月以上</v>
      </c>
      <c r="M1456" s="92" t="s">
        <v>30</v>
      </c>
      <c r="N1456" s="92">
        <v>1</v>
      </c>
      <c r="O1456" s="93" t="str">
        <f>_xlfn.XLOOKUP(P1456,匹配表1065!U:U,匹配表1065!T:T)</f>
        <v>HO00001066</v>
      </c>
      <c r="P1456" s="89" t="s">
        <v>183</v>
      </c>
      <c r="Q1456" s="92" t="s">
        <v>296</v>
      </c>
      <c r="R1456" s="89" t="str">
        <f>_xlfn.XLOOKUP(Q1456,匹配表1065!L:L,匹配表1065!O:O)</f>
        <v>C</v>
      </c>
      <c r="S1456" s="93" t="str">
        <f>IFERROR(_xlfn.XLOOKUP(Q1456,匹配表1065!AI:AI,匹配表1065!AJ:AJ),"绿标")</f>
        <v>红标</v>
      </c>
      <c r="T1456" s="93" t="str" cm="1">
        <f t="array" ref="T1456:U1456">_xlfn.XLOOKUP(Q1456,匹配表1065!L:L,匹配表1065!M:N)</f>
        <v>眩晕</v>
      </c>
      <c r="U1456" s="94" t="str">
        <v>耳鼻喉科</v>
      </c>
      <c r="V1456" s="95" t="s">
        <v>70</v>
      </c>
      <c r="W1456" s="93">
        <f>_xlfn.XLOOKUP(M1456,匹配表1065!D:D,匹配表1065!F:F)*N1456</f>
        <v>12</v>
      </c>
    </row>
    <row r="1457" customHeight="1" spans="1:23">
      <c r="A1457" s="89" t="s">
        <v>25</v>
      </c>
      <c r="B1457" s="90">
        <v>46140</v>
      </c>
      <c r="C1457" s="91" t="str">
        <f t="shared" si="44"/>
        <v>4月第5周</v>
      </c>
      <c r="D1457" s="89" t="s">
        <v>630</v>
      </c>
      <c r="E1457" s="89" t="str">
        <f t="shared" si="45"/>
        <v>4月第5周--周2</v>
      </c>
      <c r="F1457" s="92" t="s">
        <v>27</v>
      </c>
      <c r="G1457" s="92" t="s">
        <v>167</v>
      </c>
      <c r="H1457" s="92" t="str">
        <f>_xlfn.XLOOKUP(O1457,匹配表1065!T:T,匹配表1065!W:W)</f>
        <v>南通市</v>
      </c>
      <c r="I1457" s="89" t="str">
        <f>_xlfn.XLOOKUP(O1457,匹配表1065!T:T,匹配表1065!X:X)</f>
        <v>PME2013</v>
      </c>
      <c r="J1457" s="92" t="s">
        <v>180</v>
      </c>
      <c r="K1457" s="89" cm="1">
        <f ca="1" t="array" ref="K1457:L1457">_xlfn.XLOOKUP(J1457,匹配表1065!Y:Y,匹配表1065!AA:AB)</f>
        <v>51</v>
      </c>
      <c r="L1457" s="89" t="str">
        <v>3个月以上</v>
      </c>
      <c r="M1457" s="92" t="s">
        <v>35</v>
      </c>
      <c r="N1457" s="92">
        <v>1</v>
      </c>
      <c r="O1457" s="93" t="str">
        <f>_xlfn.XLOOKUP(P1457,匹配表1065!U:U,匹配表1065!T:T)</f>
        <v>HO00001021</v>
      </c>
      <c r="P1457" s="89" t="s">
        <v>181</v>
      </c>
      <c r="Q1457" s="92" t="s">
        <v>658</v>
      </c>
      <c r="R1457" s="89" t="str">
        <f>_xlfn.XLOOKUP(Q1457,匹配表1065!L:L,匹配表1065!O:O)</f>
        <v>A</v>
      </c>
      <c r="S1457" s="93" t="str">
        <f>IFERROR(_xlfn.XLOOKUP(Q1457,匹配表1065!AI:AI,匹配表1065!AJ:AJ),"绿标")</f>
        <v>红标</v>
      </c>
      <c r="T1457" s="93" t="str" cm="1">
        <f t="array" ref="T1457:U1457">_xlfn.XLOOKUP(Q1457,匹配表1065!L:L,匹配表1065!M:N)</f>
        <v>头痛</v>
      </c>
      <c r="U1457" s="94" t="str">
        <v>神经内科</v>
      </c>
      <c r="V1457" s="95" t="s">
        <v>58</v>
      </c>
      <c r="W1457" s="93">
        <f>_xlfn.XLOOKUP(M1457,匹配表1065!D:D,匹配表1065!F:F)*N1457</f>
        <v>4</v>
      </c>
    </row>
    <row r="1458" customHeight="1" spans="1:23">
      <c r="A1458" s="89" t="s">
        <v>25</v>
      </c>
      <c r="B1458" s="90">
        <v>46140</v>
      </c>
      <c r="C1458" s="91" t="str">
        <f t="shared" si="44"/>
        <v>4月第5周</v>
      </c>
      <c r="D1458" s="89" t="s">
        <v>630</v>
      </c>
      <c r="E1458" s="89" t="str">
        <f t="shared" si="45"/>
        <v>4月第5周--周2</v>
      </c>
      <c r="F1458" s="92" t="s">
        <v>27</v>
      </c>
      <c r="G1458" s="92" t="s">
        <v>167</v>
      </c>
      <c r="H1458" s="92" t="str">
        <f>_xlfn.XLOOKUP(O1458,匹配表1065!T:T,匹配表1065!W:W)</f>
        <v>南通市</v>
      </c>
      <c r="I1458" s="89" t="str">
        <f>_xlfn.XLOOKUP(O1458,匹配表1065!T:T,匹配表1065!X:X)</f>
        <v>PME2013</v>
      </c>
      <c r="J1458" s="92" t="s">
        <v>180</v>
      </c>
      <c r="K1458" s="89" cm="1">
        <f ca="1" t="array" ref="K1458:L1458">_xlfn.XLOOKUP(J1458,匹配表1065!Y:Y,匹配表1065!AA:AB)</f>
        <v>51</v>
      </c>
      <c r="L1458" s="89" t="str">
        <v>3个月以上</v>
      </c>
      <c r="M1458" s="92" t="s">
        <v>30</v>
      </c>
      <c r="N1458" s="92">
        <v>1</v>
      </c>
      <c r="O1458" s="93" t="str">
        <f>_xlfn.XLOOKUP(P1458,匹配表1065!U:U,匹配表1065!T:T)</f>
        <v>HO00001066</v>
      </c>
      <c r="P1458" s="89" t="s">
        <v>183</v>
      </c>
      <c r="Q1458" s="92" t="s">
        <v>185</v>
      </c>
      <c r="R1458" s="89" t="str">
        <f>_xlfn.XLOOKUP(Q1458,匹配表1065!L:L,匹配表1065!O:O)</f>
        <v>A</v>
      </c>
      <c r="S1458" s="93" t="str">
        <f>IFERROR(_xlfn.XLOOKUP(Q1458,匹配表1065!AI:AI,匹配表1065!AJ:AJ),"绿标")</f>
        <v>红标</v>
      </c>
      <c r="T1458" s="93" t="str" cm="1">
        <f t="array" ref="T1458:U1458">_xlfn.XLOOKUP(Q1458,匹配表1065!L:L,匹配表1065!M:N)</f>
        <v>头痛</v>
      </c>
      <c r="U1458" s="94" t="str">
        <v>神经内科</v>
      </c>
      <c r="V1458" s="95" t="s">
        <v>33</v>
      </c>
      <c r="W1458" s="93">
        <f>_xlfn.XLOOKUP(M1458,匹配表1065!D:D,匹配表1065!F:F)*N1458</f>
        <v>12</v>
      </c>
    </row>
    <row r="1459" customHeight="1" spans="1:23">
      <c r="A1459" s="89" t="s">
        <v>25</v>
      </c>
      <c r="B1459" s="90">
        <v>46140</v>
      </c>
      <c r="C1459" s="91" t="str">
        <f t="shared" si="44"/>
        <v>4月第5周</v>
      </c>
      <c r="D1459" s="89" t="s">
        <v>630</v>
      </c>
      <c r="E1459" s="89" t="str">
        <f t="shared" si="45"/>
        <v>4月第5周--周2</v>
      </c>
      <c r="F1459" s="92" t="s">
        <v>27</v>
      </c>
      <c r="G1459" s="92" t="s">
        <v>167</v>
      </c>
      <c r="H1459" s="92" t="str">
        <f>_xlfn.XLOOKUP(O1459,匹配表1065!T:T,匹配表1065!W:W)</f>
        <v>无锡市</v>
      </c>
      <c r="I1459" s="89" t="str">
        <f>_xlfn.XLOOKUP(O1459,匹配表1065!T:T,匹配表1065!X:X)</f>
        <v>PME2009</v>
      </c>
      <c r="J1459" s="92" t="s">
        <v>193</v>
      </c>
      <c r="K1459" s="89" cm="1">
        <f ca="1" t="array" ref="K1459:L1459">_xlfn.XLOOKUP(J1459,匹配表1065!Y:Y,匹配表1065!AA:AB)</f>
        <v>7</v>
      </c>
      <c r="L1459" s="89" t="str">
        <v>3个月以上</v>
      </c>
      <c r="M1459" s="92" t="s">
        <v>30</v>
      </c>
      <c r="N1459" s="92">
        <v>1</v>
      </c>
      <c r="O1459" s="93" t="str">
        <f>_xlfn.XLOOKUP(P1459,匹配表1065!U:U,匹配表1065!T:T)</f>
        <v>HO00001116</v>
      </c>
      <c r="P1459" s="89" t="s">
        <v>229</v>
      </c>
      <c r="Q1459" s="92" t="s">
        <v>230</v>
      </c>
      <c r="R1459" s="89" t="str">
        <f>_xlfn.XLOOKUP(Q1459,匹配表1065!L:L,匹配表1065!O:O)</f>
        <v>A</v>
      </c>
      <c r="S1459" s="93" t="str">
        <f>IFERROR(_xlfn.XLOOKUP(Q1459,匹配表1065!AI:AI,匹配表1065!AJ:AJ),"绿标")</f>
        <v>绿标</v>
      </c>
      <c r="T1459" s="93" t="str" cm="1">
        <f t="array" ref="T1459:U1459">_xlfn.XLOOKUP(Q1459,匹配表1065!L:L,匹配表1065!M:N)</f>
        <v>头痛</v>
      </c>
      <c r="U1459" s="94" t="str">
        <v>神经内科</v>
      </c>
      <c r="V1459" s="95" t="s">
        <v>33</v>
      </c>
      <c r="W1459" s="93">
        <f>_xlfn.XLOOKUP(M1459,匹配表1065!D:D,匹配表1065!F:F)*N1459</f>
        <v>12</v>
      </c>
    </row>
    <row r="1460" customHeight="1" spans="1:23">
      <c r="A1460" s="89" t="s">
        <v>25</v>
      </c>
      <c r="B1460" s="90">
        <v>46140</v>
      </c>
      <c r="C1460" s="91" t="str">
        <f t="shared" si="44"/>
        <v>4月第5周</v>
      </c>
      <c r="D1460" s="89" t="s">
        <v>630</v>
      </c>
      <c r="E1460" s="89" t="str">
        <f t="shared" si="45"/>
        <v>4月第5周--周2</v>
      </c>
      <c r="F1460" s="92" t="s">
        <v>27</v>
      </c>
      <c r="G1460" s="92" t="s">
        <v>167</v>
      </c>
      <c r="H1460" s="92" t="str">
        <f>_xlfn.XLOOKUP(O1460,匹配表1065!T:T,匹配表1065!W:W)</f>
        <v>无锡市</v>
      </c>
      <c r="I1460" s="89" t="str">
        <f>_xlfn.XLOOKUP(O1460,匹配表1065!T:T,匹配表1065!X:X)</f>
        <v>PME2009</v>
      </c>
      <c r="J1460" s="92" t="s">
        <v>193</v>
      </c>
      <c r="K1460" s="89" cm="1">
        <f ca="1" t="array" ref="K1460:L1460">_xlfn.XLOOKUP(J1460,匹配表1065!Y:Y,匹配表1065!AA:AB)</f>
        <v>7</v>
      </c>
      <c r="L1460" s="89" t="str">
        <v>3个月以上</v>
      </c>
      <c r="M1460" s="92" t="s">
        <v>35</v>
      </c>
      <c r="N1460" s="92">
        <v>1</v>
      </c>
      <c r="O1460" s="93" t="str">
        <f>_xlfn.XLOOKUP(P1460,匹配表1065!U:U,匹配表1065!T:T)</f>
        <v>HO00001116</v>
      </c>
      <c r="P1460" s="89" t="s">
        <v>229</v>
      </c>
      <c r="Q1460" s="92" t="s">
        <v>230</v>
      </c>
      <c r="R1460" s="89" t="str">
        <f>_xlfn.XLOOKUP(Q1460,匹配表1065!L:L,匹配表1065!O:O)</f>
        <v>A</v>
      </c>
      <c r="S1460" s="93" t="str">
        <f>IFERROR(_xlfn.XLOOKUP(Q1460,匹配表1065!AI:AI,匹配表1065!AJ:AJ),"绿标")</f>
        <v>绿标</v>
      </c>
      <c r="T1460" s="93" t="str" cm="1">
        <f t="array" ref="T1460:U1460">_xlfn.XLOOKUP(Q1460,匹配表1065!L:L,匹配表1065!M:N)</f>
        <v>头痛</v>
      </c>
      <c r="U1460" s="94" t="str">
        <v>神经内科</v>
      </c>
      <c r="V1460" s="95" t="s">
        <v>42</v>
      </c>
      <c r="W1460" s="93">
        <f>_xlfn.XLOOKUP(M1460,匹配表1065!D:D,匹配表1065!F:F)*N1460</f>
        <v>4</v>
      </c>
    </row>
    <row r="1461" customHeight="1" spans="1:23">
      <c r="A1461" s="89" t="s">
        <v>25</v>
      </c>
      <c r="B1461" s="90">
        <v>46140</v>
      </c>
      <c r="C1461" s="91" t="str">
        <f t="shared" si="44"/>
        <v>4月第5周</v>
      </c>
      <c r="D1461" s="89" t="s">
        <v>630</v>
      </c>
      <c r="E1461" s="89" t="str">
        <f t="shared" si="45"/>
        <v>4月第5周--周2</v>
      </c>
      <c r="F1461" s="92" t="s">
        <v>27</v>
      </c>
      <c r="G1461" s="92" t="s">
        <v>167</v>
      </c>
      <c r="H1461" s="92" t="str">
        <f>_xlfn.XLOOKUP(O1461,匹配表1065!T:T,匹配表1065!W:W)</f>
        <v>苏州市</v>
      </c>
      <c r="I1461" s="89" t="str">
        <f>_xlfn.XLOOKUP(O1461,匹配表1065!T:T,匹配表1065!X:X)</f>
        <v>PME2017</v>
      </c>
      <c r="J1461" s="92" t="s">
        <v>323</v>
      </c>
      <c r="K1461" s="89" cm="1">
        <f ca="1" t="array" ref="K1461:L1461">_xlfn.XLOOKUP(J1461,匹配表1065!Y:Y,匹配表1065!AA:AB)</f>
        <v>7</v>
      </c>
      <c r="L1461" s="89" t="str">
        <v>3个月以上</v>
      </c>
      <c r="M1461" s="92" t="s">
        <v>30</v>
      </c>
      <c r="N1461" s="92">
        <v>1</v>
      </c>
      <c r="O1461" s="93" t="str">
        <f>_xlfn.XLOOKUP(P1461,匹配表1065!U:U,匹配表1065!T:T)</f>
        <v>HO00001044</v>
      </c>
      <c r="P1461" s="89" t="s">
        <v>346</v>
      </c>
      <c r="Q1461" s="92" t="s">
        <v>347</v>
      </c>
      <c r="R1461" s="89" t="str">
        <f>_xlfn.XLOOKUP(Q1461,匹配表1065!L:L,匹配表1065!O:O)</f>
        <v>A</v>
      </c>
      <c r="S1461" s="93" t="str">
        <f>IFERROR(_xlfn.XLOOKUP(Q1461,匹配表1065!AI:AI,匹配表1065!AJ:AJ),"绿标")</f>
        <v>红标</v>
      </c>
      <c r="T1461" s="93" t="str" cm="1">
        <f t="array" ref="T1461:U1461">_xlfn.XLOOKUP(Q1461,匹配表1065!L:L,匹配表1065!M:N)</f>
        <v>头痛</v>
      </c>
      <c r="U1461" s="94" t="str">
        <v>神经内科</v>
      </c>
      <c r="V1461" s="95" t="s">
        <v>33</v>
      </c>
      <c r="W1461" s="93">
        <f>_xlfn.XLOOKUP(M1461,匹配表1065!D:D,匹配表1065!F:F)*N1461</f>
        <v>12</v>
      </c>
    </row>
    <row r="1462" customHeight="1" spans="1:23">
      <c r="A1462" s="89" t="s">
        <v>25</v>
      </c>
      <c r="B1462" s="90">
        <v>46140</v>
      </c>
      <c r="C1462" s="91" t="str">
        <f t="shared" si="44"/>
        <v>4月第5周</v>
      </c>
      <c r="D1462" s="89" t="s">
        <v>630</v>
      </c>
      <c r="E1462" s="89" t="str">
        <f t="shared" si="45"/>
        <v>4月第5周--周2</v>
      </c>
      <c r="F1462" s="92" t="s">
        <v>27</v>
      </c>
      <c r="G1462" s="92" t="s">
        <v>167</v>
      </c>
      <c r="H1462" s="92" t="str">
        <f>_xlfn.XLOOKUP(O1462,匹配表1065!T:T,匹配表1065!W:W)</f>
        <v>苏州市</v>
      </c>
      <c r="I1462" s="89" t="str">
        <f>_xlfn.XLOOKUP(O1462,匹配表1065!T:T,匹配表1065!X:X)</f>
        <v>PME2017</v>
      </c>
      <c r="J1462" s="92" t="s">
        <v>323</v>
      </c>
      <c r="K1462" s="89" cm="1">
        <f ca="1" t="array" ref="K1462:L1462">_xlfn.XLOOKUP(J1462,匹配表1065!Y:Y,匹配表1065!AA:AB)</f>
        <v>7</v>
      </c>
      <c r="L1462" s="89" t="str">
        <v>3个月以上</v>
      </c>
      <c r="M1462" s="92" t="s">
        <v>35</v>
      </c>
      <c r="N1462" s="92">
        <v>1</v>
      </c>
      <c r="O1462" s="93" t="str">
        <f>_xlfn.XLOOKUP(P1462,匹配表1065!U:U,匹配表1065!T:T)</f>
        <v>HO00001110</v>
      </c>
      <c r="P1462" s="89" t="s">
        <v>324</v>
      </c>
      <c r="Q1462" s="92" t="s">
        <v>325</v>
      </c>
      <c r="R1462" s="89" t="str">
        <f>_xlfn.XLOOKUP(Q1462,匹配表1065!L:L,匹配表1065!O:O)</f>
        <v>B</v>
      </c>
      <c r="S1462" s="93" t="str">
        <f>IFERROR(_xlfn.XLOOKUP(Q1462,匹配表1065!AI:AI,匹配表1065!AJ:AJ),"绿标")</f>
        <v>黑标</v>
      </c>
      <c r="T1462" s="93" t="str" cm="1">
        <f t="array" ref="T1462:U1462">_xlfn.XLOOKUP(Q1462,匹配表1065!L:L,匹配表1065!M:N)</f>
        <v>脑血管</v>
      </c>
      <c r="U1462" s="94" t="str">
        <v>神经内科</v>
      </c>
      <c r="V1462" s="95" t="s">
        <v>58</v>
      </c>
      <c r="W1462" s="93">
        <f>_xlfn.XLOOKUP(M1462,匹配表1065!D:D,匹配表1065!F:F)*N1462</f>
        <v>4</v>
      </c>
    </row>
    <row r="1463" customHeight="1" spans="1:23">
      <c r="A1463" s="89" t="s">
        <v>25</v>
      </c>
      <c r="B1463" s="90">
        <v>46140</v>
      </c>
      <c r="C1463" s="91" t="str">
        <f t="shared" si="44"/>
        <v>4月第5周</v>
      </c>
      <c r="D1463" s="89" t="s">
        <v>630</v>
      </c>
      <c r="E1463" s="89" t="str">
        <f t="shared" si="45"/>
        <v>4月第5周--周2</v>
      </c>
      <c r="F1463" s="92" t="s">
        <v>27</v>
      </c>
      <c r="G1463" s="92" t="s">
        <v>167</v>
      </c>
      <c r="H1463" s="92" t="str">
        <f>_xlfn.XLOOKUP(O1463,匹配表1065!T:T,匹配表1065!W:W)</f>
        <v>苏州市</v>
      </c>
      <c r="I1463" s="89" t="str">
        <f>_xlfn.XLOOKUP(O1463,匹配表1065!T:T,匹配表1065!X:X)</f>
        <v>PME2017</v>
      </c>
      <c r="J1463" s="92" t="s">
        <v>323</v>
      </c>
      <c r="K1463" s="89" cm="1">
        <f ca="1" t="array" ref="K1463:L1463">_xlfn.XLOOKUP(J1463,匹配表1065!Y:Y,匹配表1065!AA:AB)</f>
        <v>7</v>
      </c>
      <c r="L1463" s="89" t="str">
        <v>3个月以上</v>
      </c>
      <c r="M1463" s="92" t="s">
        <v>35</v>
      </c>
      <c r="N1463" s="92">
        <v>1</v>
      </c>
      <c r="O1463" s="93" t="str">
        <f>_xlfn.XLOOKUP(P1463,匹配表1065!U:U,匹配表1065!T:T)</f>
        <v>HO00001044</v>
      </c>
      <c r="P1463" s="89" t="s">
        <v>346</v>
      </c>
      <c r="Q1463" s="92" t="s">
        <v>584</v>
      </c>
      <c r="R1463" s="89" t="str">
        <f>_xlfn.XLOOKUP(Q1463,匹配表1065!L:L,匹配表1065!O:O)</f>
        <v>B</v>
      </c>
      <c r="S1463" s="93" t="str">
        <f>IFERROR(_xlfn.XLOOKUP(Q1463,匹配表1065!AI:AI,匹配表1065!AJ:AJ),"绿标")</f>
        <v>黑标</v>
      </c>
      <c r="T1463" s="93" t="str" cm="1">
        <f t="array" ref="T1463:U1463">_xlfn.XLOOKUP(Q1463,匹配表1065!L:L,匹配表1065!M:N)</f>
        <v>脑血管</v>
      </c>
      <c r="U1463" s="94" t="str">
        <v>神经内科</v>
      </c>
      <c r="V1463" s="95" t="s">
        <v>58</v>
      </c>
      <c r="W1463" s="93">
        <f>_xlfn.XLOOKUP(M1463,匹配表1065!D:D,匹配表1065!F:F)*N1463</f>
        <v>4</v>
      </c>
    </row>
    <row r="1464" customHeight="1" spans="1:23">
      <c r="A1464" s="89" t="s">
        <v>25</v>
      </c>
      <c r="B1464" s="90">
        <v>46140</v>
      </c>
      <c r="C1464" s="91" t="str">
        <f t="shared" si="44"/>
        <v>4月第5周</v>
      </c>
      <c r="D1464" s="89" t="s">
        <v>630</v>
      </c>
      <c r="E1464" s="89" t="str">
        <f t="shared" si="45"/>
        <v>4月第5周--周2</v>
      </c>
      <c r="F1464" s="92" t="s">
        <v>27</v>
      </c>
      <c r="G1464" s="92" t="s">
        <v>167</v>
      </c>
      <c r="H1464" s="92" t="str">
        <f>_xlfn.XLOOKUP(O1464,匹配表1065!T:T,匹配表1065!W:W)</f>
        <v>苏州市</v>
      </c>
      <c r="I1464" s="89" t="str">
        <f>_xlfn.XLOOKUP(O1464,匹配表1065!T:T,匹配表1065!X:X)</f>
        <v>PME2017</v>
      </c>
      <c r="J1464" s="92" t="s">
        <v>323</v>
      </c>
      <c r="K1464" s="89" cm="1">
        <f ca="1" t="array" ref="K1464:L1464">_xlfn.XLOOKUP(J1464,匹配表1065!Y:Y,匹配表1065!AA:AB)</f>
        <v>7</v>
      </c>
      <c r="L1464" s="89" t="str">
        <v>3个月以上</v>
      </c>
      <c r="M1464" s="92" t="s">
        <v>35</v>
      </c>
      <c r="N1464" s="92">
        <v>1</v>
      </c>
      <c r="O1464" s="93" t="str">
        <f>_xlfn.XLOOKUP(P1464,匹配表1065!U:U,匹配表1065!T:T)</f>
        <v>HO00017517</v>
      </c>
      <c r="P1464" s="89" t="s">
        <v>348</v>
      </c>
      <c r="Q1464" s="92" t="s">
        <v>659</v>
      </c>
      <c r="R1464" s="89" t="str">
        <f>_xlfn.XLOOKUP(Q1464,匹配表1065!L:L,匹配表1065!O:O)</f>
        <v>C</v>
      </c>
      <c r="S1464" s="93" t="str">
        <f>IFERROR(_xlfn.XLOOKUP(Q1464,匹配表1065!AI:AI,匹配表1065!AJ:AJ),"绿标")</f>
        <v>黑标</v>
      </c>
      <c r="T1464" s="93" t="str" cm="1">
        <f t="array" ref="T1464:U1464">_xlfn.XLOOKUP(Q1464,匹配表1065!L:L,匹配表1065!M:N)</f>
        <v>眩晕</v>
      </c>
      <c r="U1464" s="94" t="str">
        <v>耳鼻喉科</v>
      </c>
      <c r="V1464" s="95" t="s">
        <v>70</v>
      </c>
      <c r="W1464" s="93">
        <f>_xlfn.XLOOKUP(M1464,匹配表1065!D:D,匹配表1065!F:F)*N1464</f>
        <v>4</v>
      </c>
    </row>
    <row r="1465" customHeight="1" spans="1:23">
      <c r="A1465" s="89" t="s">
        <v>25</v>
      </c>
      <c r="B1465" s="90">
        <v>46140</v>
      </c>
      <c r="C1465" s="91" t="str">
        <f t="shared" si="44"/>
        <v>4月第5周</v>
      </c>
      <c r="D1465" s="89" t="s">
        <v>630</v>
      </c>
      <c r="E1465" s="89" t="str">
        <f t="shared" si="45"/>
        <v>4月第5周--周2</v>
      </c>
      <c r="F1465" s="92" t="s">
        <v>27</v>
      </c>
      <c r="G1465" s="92" t="s">
        <v>167</v>
      </c>
      <c r="H1465" s="92" t="str">
        <f>_xlfn.XLOOKUP(O1465,匹配表1065!T:T,匹配表1065!W:W)</f>
        <v>苏州市</v>
      </c>
      <c r="I1465" s="89" t="str">
        <f>_xlfn.XLOOKUP(O1465,匹配表1065!T:T,匹配表1065!X:X)</f>
        <v>PME2011</v>
      </c>
      <c r="J1465" s="92" t="s">
        <v>168</v>
      </c>
      <c r="K1465" s="89" cm="1">
        <f ca="1" t="array" ref="K1465:L1465">_xlfn.XLOOKUP(J1465,匹配表1065!Y:Y,匹配表1065!AA:AB)</f>
        <v>19</v>
      </c>
      <c r="L1465" s="89" t="str">
        <v>3个月以上</v>
      </c>
      <c r="M1465" s="92" t="s">
        <v>30</v>
      </c>
      <c r="N1465" s="92">
        <v>1</v>
      </c>
      <c r="O1465" s="93" t="str">
        <f>_xlfn.XLOOKUP(P1465,匹配表1065!U:U,匹配表1065!T:T)</f>
        <v>HO00307823</v>
      </c>
      <c r="P1465" s="89" t="s">
        <v>169</v>
      </c>
      <c r="Q1465" s="92" t="s">
        <v>172</v>
      </c>
      <c r="R1465" s="89" t="str">
        <f>_xlfn.XLOOKUP(Q1465,匹配表1065!L:L,匹配表1065!O:O)</f>
        <v>C</v>
      </c>
      <c r="S1465" s="93" t="str">
        <f>IFERROR(_xlfn.XLOOKUP(Q1465,匹配表1065!AI:AI,匹配表1065!AJ:AJ),"绿标")</f>
        <v>绿标</v>
      </c>
      <c r="T1465" s="93" t="str" cm="1">
        <f t="array" ref="T1465:U1465">_xlfn.XLOOKUP(Q1465,匹配表1065!L:L,匹配表1065!M:N)</f>
        <v>眩晕</v>
      </c>
      <c r="U1465" s="94" t="str">
        <v>神经内科</v>
      </c>
      <c r="V1465" s="95" t="s">
        <v>33</v>
      </c>
      <c r="W1465" s="93">
        <f>_xlfn.XLOOKUP(M1465,匹配表1065!D:D,匹配表1065!F:F)*N1465</f>
        <v>12</v>
      </c>
    </row>
    <row r="1466" customHeight="1" spans="1:23">
      <c r="A1466" s="89" t="s">
        <v>25</v>
      </c>
      <c r="B1466" s="90">
        <v>46140</v>
      </c>
      <c r="C1466" s="91" t="str">
        <f t="shared" si="44"/>
        <v>4月第5周</v>
      </c>
      <c r="D1466" s="89" t="s">
        <v>630</v>
      </c>
      <c r="E1466" s="89" t="str">
        <f t="shared" si="45"/>
        <v>4月第5周--周2</v>
      </c>
      <c r="F1466" s="92" t="s">
        <v>27</v>
      </c>
      <c r="G1466" s="92" t="s">
        <v>167</v>
      </c>
      <c r="H1466" s="92" t="str">
        <f>_xlfn.XLOOKUP(O1466,匹配表1065!T:T,匹配表1065!W:W)</f>
        <v>苏州市</v>
      </c>
      <c r="I1466" s="89" t="str">
        <f>_xlfn.XLOOKUP(O1466,匹配表1065!T:T,匹配表1065!X:X)</f>
        <v>PME2011</v>
      </c>
      <c r="J1466" s="92" t="s">
        <v>168</v>
      </c>
      <c r="K1466" s="89" cm="1">
        <f ca="1" t="array" ref="K1466:L1466">_xlfn.XLOOKUP(J1466,匹配表1065!Y:Y,匹配表1065!AA:AB)</f>
        <v>19</v>
      </c>
      <c r="L1466" s="89" t="str">
        <v>3个月以上</v>
      </c>
      <c r="M1466" s="92" t="s">
        <v>30</v>
      </c>
      <c r="N1466" s="92">
        <v>3</v>
      </c>
      <c r="O1466" s="93" t="str">
        <f>_xlfn.XLOOKUP(P1466,匹配表1065!U:U,匹配表1065!T:T)</f>
        <v>HO00307823</v>
      </c>
      <c r="P1466" s="89" t="s">
        <v>169</v>
      </c>
      <c r="Q1466" s="92" t="s">
        <v>170</v>
      </c>
      <c r="R1466" s="89" t="str">
        <f>_xlfn.XLOOKUP(Q1466,匹配表1065!L:L,匹配表1065!O:O)</f>
        <v>A</v>
      </c>
      <c r="S1466" s="93" t="str">
        <f>IFERROR(_xlfn.XLOOKUP(Q1466,匹配表1065!AI:AI,匹配表1065!AJ:AJ),"绿标")</f>
        <v>红标</v>
      </c>
      <c r="T1466" s="93" t="str" cm="1">
        <f t="array" ref="T1466:U1466">_xlfn.XLOOKUP(Q1466,匹配表1065!L:L,匹配表1065!M:N)</f>
        <v>头痛</v>
      </c>
      <c r="U1466" s="94" t="str">
        <v>神经内科</v>
      </c>
      <c r="V1466" s="95" t="s">
        <v>70</v>
      </c>
      <c r="W1466" s="93">
        <f>_xlfn.XLOOKUP(M1466,匹配表1065!D:D,匹配表1065!F:F)*N1466</f>
        <v>36</v>
      </c>
    </row>
    <row r="1467" customHeight="1" spans="1:23">
      <c r="A1467" s="89" t="s">
        <v>25</v>
      </c>
      <c r="B1467" s="90">
        <v>46140</v>
      </c>
      <c r="C1467" s="91" t="str">
        <f t="shared" si="44"/>
        <v>4月第5周</v>
      </c>
      <c r="D1467" s="89" t="s">
        <v>630</v>
      </c>
      <c r="E1467" s="89" t="str">
        <f t="shared" si="45"/>
        <v>4月第5周--周2</v>
      </c>
      <c r="F1467" s="92" t="s">
        <v>27</v>
      </c>
      <c r="G1467" s="92" t="s">
        <v>167</v>
      </c>
      <c r="H1467" s="92" t="str">
        <f>_xlfn.XLOOKUP(O1467,匹配表1065!T:T,匹配表1065!W:W)</f>
        <v>苏州市</v>
      </c>
      <c r="I1467" s="89" t="str">
        <f>_xlfn.XLOOKUP(O1467,匹配表1065!T:T,匹配表1065!X:X)</f>
        <v>PME2011</v>
      </c>
      <c r="J1467" s="92" t="s">
        <v>168</v>
      </c>
      <c r="K1467" s="89" cm="1">
        <f ca="1" t="array" ref="K1467:L1467">_xlfn.XLOOKUP(J1467,匹配表1065!Y:Y,匹配表1065!AA:AB)</f>
        <v>19</v>
      </c>
      <c r="L1467" s="89" t="str">
        <v>3个月以上</v>
      </c>
      <c r="M1467" s="92" t="s">
        <v>35</v>
      </c>
      <c r="N1467" s="92">
        <v>1</v>
      </c>
      <c r="O1467" s="93" t="str">
        <f>_xlfn.XLOOKUP(P1467,匹配表1065!U:U,匹配表1065!T:T)</f>
        <v>HO00307823</v>
      </c>
      <c r="P1467" s="89" t="s">
        <v>169</v>
      </c>
      <c r="Q1467" s="92" t="s">
        <v>660</v>
      </c>
      <c r="R1467" s="89" t="str">
        <f>_xlfn.XLOOKUP(Q1467,匹配表1065!L:L,匹配表1065!O:O)</f>
        <v>B</v>
      </c>
      <c r="S1467" s="93" t="str">
        <f>IFERROR(_xlfn.XLOOKUP(Q1467,匹配表1065!AI:AI,匹配表1065!AJ:AJ),"绿标")</f>
        <v>绿标</v>
      </c>
      <c r="T1467" s="93" t="str" cm="1">
        <f t="array" ref="T1467:U1467">_xlfn.XLOOKUP(Q1467,匹配表1065!L:L,匹配表1065!M:N)</f>
        <v>脑血管</v>
      </c>
      <c r="U1467" s="94" t="str">
        <v>神经内科</v>
      </c>
      <c r="V1467" s="95" t="s">
        <v>58</v>
      </c>
      <c r="W1467" s="93">
        <f>_xlfn.XLOOKUP(M1467,匹配表1065!D:D,匹配表1065!F:F)*N1467</f>
        <v>4</v>
      </c>
    </row>
    <row r="1468" customHeight="1" spans="1:23">
      <c r="A1468" s="89" t="s">
        <v>25</v>
      </c>
      <c r="B1468" s="90">
        <v>46140</v>
      </c>
      <c r="C1468" s="91" t="str">
        <f t="shared" si="44"/>
        <v>4月第5周</v>
      </c>
      <c r="D1468" s="89" t="s">
        <v>630</v>
      </c>
      <c r="E1468" s="89" t="str">
        <f t="shared" si="45"/>
        <v>4月第5周--周2</v>
      </c>
      <c r="F1468" s="92" t="s">
        <v>27</v>
      </c>
      <c r="G1468" s="92" t="s">
        <v>167</v>
      </c>
      <c r="H1468" s="92" t="str">
        <f>_xlfn.XLOOKUP(O1468,匹配表1065!T:T,匹配表1065!W:W)</f>
        <v>苏州市</v>
      </c>
      <c r="I1468" s="89" t="str">
        <f>_xlfn.XLOOKUP(O1468,匹配表1065!T:T,匹配表1065!X:X)</f>
        <v>PME2010</v>
      </c>
      <c r="J1468" s="92" t="s">
        <v>186</v>
      </c>
      <c r="K1468" s="89" cm="1">
        <f ca="1" t="array" ref="K1468:L1468">_xlfn.XLOOKUP(J1468,匹配表1065!Y:Y,匹配表1065!AA:AB)</f>
        <v>6</v>
      </c>
      <c r="L1468" s="89" t="str">
        <v>3个月以上</v>
      </c>
      <c r="M1468" s="92" t="s">
        <v>202</v>
      </c>
      <c r="N1468" s="92">
        <v>1</v>
      </c>
      <c r="O1468" s="93" t="str">
        <f>_xlfn.XLOOKUP(P1468,匹配表1065!U:U,匹配表1065!T:T)</f>
        <v>HO00001051</v>
      </c>
      <c r="P1468" s="89" t="s">
        <v>191</v>
      </c>
      <c r="Q1468" s="92" t="s">
        <v>192</v>
      </c>
      <c r="R1468" s="89" t="str">
        <f>_xlfn.XLOOKUP(Q1468,匹配表1065!L:L,匹配表1065!O:O)</f>
        <v>B</v>
      </c>
      <c r="S1468" s="93" t="str">
        <f>IFERROR(_xlfn.XLOOKUP(Q1468,匹配表1065!AI:AI,匹配表1065!AJ:AJ),"绿标")</f>
        <v>绿标</v>
      </c>
      <c r="T1468" s="93" t="str" cm="1">
        <f t="array" ref="T1468:U1468">_xlfn.XLOOKUP(Q1468,匹配表1065!L:L,匹配表1065!M:N)</f>
        <v>抑郁焦虑</v>
      </c>
      <c r="U1468" s="94" t="str">
        <v>神经内科</v>
      </c>
      <c r="V1468" s="95" t="s">
        <v>58</v>
      </c>
      <c r="W1468" s="93">
        <f>_xlfn.XLOOKUP(M1468,匹配表1065!D:D,匹配表1065!F:F)*N1468</f>
        <v>16</v>
      </c>
    </row>
    <row r="1469" customHeight="1" spans="1:23">
      <c r="A1469" s="89" t="s">
        <v>25</v>
      </c>
      <c r="B1469" s="90">
        <v>46140</v>
      </c>
      <c r="C1469" s="91" t="str">
        <f t="shared" si="44"/>
        <v>4月第5周</v>
      </c>
      <c r="D1469" s="89" t="s">
        <v>630</v>
      </c>
      <c r="E1469" s="89" t="str">
        <f t="shared" si="45"/>
        <v>4月第5周--周2</v>
      </c>
      <c r="F1469" s="92" t="s">
        <v>27</v>
      </c>
      <c r="G1469" s="92" t="s">
        <v>167</v>
      </c>
      <c r="H1469" s="92" t="str">
        <f>_xlfn.XLOOKUP(O1469,匹配表1065!T:T,匹配表1065!W:W)</f>
        <v>苏州市</v>
      </c>
      <c r="I1469" s="89" t="str">
        <f>_xlfn.XLOOKUP(O1469,匹配表1065!T:T,匹配表1065!X:X)</f>
        <v>PME2010</v>
      </c>
      <c r="J1469" s="92" t="s">
        <v>186</v>
      </c>
      <c r="K1469" s="89" cm="1">
        <f ca="1" t="array" ref="K1469:L1469">_xlfn.XLOOKUP(J1469,匹配表1065!Y:Y,匹配表1065!AA:AB)</f>
        <v>6</v>
      </c>
      <c r="L1469" s="89" t="str">
        <v>3个月以上</v>
      </c>
      <c r="M1469" s="92" t="s">
        <v>30</v>
      </c>
      <c r="N1469" s="92">
        <v>1</v>
      </c>
      <c r="O1469" s="93" t="str">
        <f>_xlfn.XLOOKUP(P1469,匹配表1065!U:U,匹配表1065!T:T)</f>
        <v>HO00001051</v>
      </c>
      <c r="P1469" s="89" t="s">
        <v>191</v>
      </c>
      <c r="Q1469" s="92" t="s">
        <v>354</v>
      </c>
      <c r="R1469" s="89" t="str">
        <f>_xlfn.XLOOKUP(Q1469,匹配表1065!L:L,匹配表1065!O:O)</f>
        <v>A</v>
      </c>
      <c r="S1469" s="93" t="str">
        <f>IFERROR(_xlfn.XLOOKUP(Q1469,匹配表1065!AI:AI,匹配表1065!AJ:AJ),"绿标")</f>
        <v>黑标</v>
      </c>
      <c r="T1469" s="93" t="str" cm="1">
        <f t="array" ref="T1469:U1469">_xlfn.XLOOKUP(Q1469,匹配表1065!L:L,匹配表1065!M:N)</f>
        <v>头痛</v>
      </c>
      <c r="U1469" s="94" t="str">
        <v>神经内科</v>
      </c>
      <c r="V1469" s="95" t="s">
        <v>70</v>
      </c>
      <c r="W1469" s="93">
        <f>_xlfn.XLOOKUP(M1469,匹配表1065!D:D,匹配表1065!F:F)*N1469</f>
        <v>12</v>
      </c>
    </row>
    <row r="1470" customHeight="1" spans="1:23">
      <c r="A1470" s="89" t="s">
        <v>25</v>
      </c>
      <c r="B1470" s="90">
        <v>46140</v>
      </c>
      <c r="C1470" s="91" t="str">
        <f t="shared" si="44"/>
        <v>4月第5周</v>
      </c>
      <c r="D1470" s="89" t="s">
        <v>630</v>
      </c>
      <c r="E1470" s="89" t="str">
        <f t="shared" si="45"/>
        <v>4月第5周--周2</v>
      </c>
      <c r="F1470" s="92" t="s">
        <v>27</v>
      </c>
      <c r="G1470" s="92" t="s">
        <v>28</v>
      </c>
      <c r="H1470" s="92" t="str">
        <f>_xlfn.XLOOKUP(O1470,匹配表1065!T:T,匹配表1065!W:W)</f>
        <v>南京市</v>
      </c>
      <c r="I1470" s="89" t="str">
        <f>_xlfn.XLOOKUP(O1470,匹配表1065!T:T,匹配表1065!X:X)</f>
        <v>PME2040</v>
      </c>
      <c r="J1470" s="89" t="s">
        <v>50</v>
      </c>
      <c r="K1470" s="89" t="e" cm="1">
        <f ca="1" t="array" ref="K1470">_xlfn.XLOOKUP(J1470,匹配表1065!Y:Y,匹配表1065!AA:AB)</f>
        <v>#N/A</v>
      </c>
      <c r="L1470" s="89"/>
      <c r="M1470" s="92" t="s">
        <v>30</v>
      </c>
      <c r="N1470" s="92">
        <v>1</v>
      </c>
      <c r="O1470" s="93" t="str">
        <f>_xlfn.XLOOKUP(P1470,匹配表1065!U:U,匹配表1065!T:T)</f>
        <v>HO00000966</v>
      </c>
      <c r="P1470" s="89" t="s">
        <v>51</v>
      </c>
      <c r="Q1470" s="92" t="s">
        <v>576</v>
      </c>
      <c r="R1470" s="89" t="str">
        <f>_xlfn.XLOOKUP(Q1470,匹配表1065!L:L,匹配表1065!O:O)</f>
        <v>A</v>
      </c>
      <c r="S1470" s="93" t="str">
        <f>IFERROR(_xlfn.XLOOKUP(Q1470,匹配表1065!AI:AI,匹配表1065!AJ:AJ),"绿标")</f>
        <v>红标</v>
      </c>
      <c r="T1470" s="93" t="str" cm="1">
        <f t="array" ref="T1470:U1470">_xlfn.XLOOKUP(Q1470,匹配表1065!L:L,匹配表1065!M:N)</f>
        <v>头痛</v>
      </c>
      <c r="U1470" s="94" t="str">
        <v>神经内科</v>
      </c>
      <c r="V1470" s="95" t="s">
        <v>33</v>
      </c>
      <c r="W1470" s="93">
        <f>_xlfn.XLOOKUP(M1470,匹配表1065!D:D,匹配表1065!F:F)*N1470</f>
        <v>12</v>
      </c>
    </row>
    <row r="1471" customHeight="1" spans="1:23">
      <c r="A1471" s="89" t="s">
        <v>25</v>
      </c>
      <c r="B1471" s="90">
        <v>46140</v>
      </c>
      <c r="C1471" s="91" t="str">
        <f t="shared" si="44"/>
        <v>4月第5周</v>
      </c>
      <c r="D1471" s="89" t="s">
        <v>630</v>
      </c>
      <c r="E1471" s="89" t="str">
        <f t="shared" si="45"/>
        <v>4月第5周--周2</v>
      </c>
      <c r="F1471" s="92" t="s">
        <v>27</v>
      </c>
      <c r="G1471" s="92" t="s">
        <v>28</v>
      </c>
      <c r="H1471" s="92" t="str">
        <f>_xlfn.XLOOKUP(O1471,匹配表1065!T:T,匹配表1065!W:W)</f>
        <v>南京市</v>
      </c>
      <c r="I1471" s="89" t="str">
        <f>_xlfn.XLOOKUP(O1471,匹配表1065!T:T,匹配表1065!X:X)</f>
        <v>PME2004</v>
      </c>
      <c r="J1471" s="92" t="s">
        <v>34</v>
      </c>
      <c r="K1471" s="89" cm="1">
        <f ca="1" t="array" ref="K1471:L1471">_xlfn.XLOOKUP(J1471,匹配表1065!Y:Y,匹配表1065!AA:AB)</f>
        <v>11</v>
      </c>
      <c r="L1471" s="89" t="str">
        <v>3个月以上</v>
      </c>
      <c r="M1471" s="92" t="s">
        <v>30</v>
      </c>
      <c r="N1471" s="92">
        <v>1</v>
      </c>
      <c r="O1471" s="93" t="str">
        <f>_xlfn.XLOOKUP(P1471,匹配表1065!U:U,匹配表1065!T:T)</f>
        <v>HO00000972</v>
      </c>
      <c r="P1471" s="89" t="s">
        <v>36</v>
      </c>
      <c r="Q1471" s="92" t="s">
        <v>370</v>
      </c>
      <c r="R1471" s="89" t="str">
        <f>_xlfn.XLOOKUP(Q1471,匹配表1065!L:L,匹配表1065!O:O)</f>
        <v>A</v>
      </c>
      <c r="S1471" s="93" t="str">
        <f>IFERROR(_xlfn.XLOOKUP(Q1471,匹配表1065!AI:AI,匹配表1065!AJ:AJ),"绿标")</f>
        <v>绿标</v>
      </c>
      <c r="T1471" s="93" t="str" cm="1">
        <f t="array" ref="T1471:U1471">_xlfn.XLOOKUP(Q1471,匹配表1065!L:L,匹配表1065!M:N)</f>
        <v>头痛</v>
      </c>
      <c r="U1471" s="94" t="str">
        <v>神经内科</v>
      </c>
      <c r="V1471" s="95" t="s">
        <v>42</v>
      </c>
      <c r="W1471" s="93">
        <f>_xlfn.XLOOKUP(M1471,匹配表1065!D:D,匹配表1065!F:F)*N1471</f>
        <v>12</v>
      </c>
    </row>
    <row r="1472" customHeight="1" spans="1:23">
      <c r="A1472" s="89" t="s">
        <v>25</v>
      </c>
      <c r="B1472" s="90">
        <v>46140</v>
      </c>
      <c r="C1472" s="91" t="str">
        <f t="shared" si="44"/>
        <v>4月第5周</v>
      </c>
      <c r="D1472" s="89" t="s">
        <v>630</v>
      </c>
      <c r="E1472" s="89" t="str">
        <f t="shared" si="45"/>
        <v>4月第5周--周2</v>
      </c>
      <c r="F1472" s="92" t="s">
        <v>27</v>
      </c>
      <c r="G1472" s="92" t="s">
        <v>28</v>
      </c>
      <c r="H1472" s="92" t="str">
        <f>_xlfn.XLOOKUP(O1472,匹配表1065!T:T,匹配表1065!W:W)</f>
        <v>南京市</v>
      </c>
      <c r="I1472" s="89" t="str">
        <f>_xlfn.XLOOKUP(O1472,匹配表1065!T:T,匹配表1065!X:X)</f>
        <v>PME2006</v>
      </c>
      <c r="J1472" s="92" t="s">
        <v>29</v>
      </c>
      <c r="K1472" s="89" cm="1">
        <f ca="1" t="array" ref="K1472:L1472">_xlfn.XLOOKUP(J1472,匹配表1065!Y:Y,匹配表1065!AA:AB)</f>
        <v>15</v>
      </c>
      <c r="L1472" s="89" t="str">
        <v>3个月以上</v>
      </c>
      <c r="M1472" s="92" t="s">
        <v>30</v>
      </c>
      <c r="N1472" s="92">
        <v>1</v>
      </c>
      <c r="O1472" s="93" t="str">
        <f>_xlfn.XLOOKUP(P1472,匹配表1065!U:U,匹配表1065!T:T)</f>
        <v>HO00000965</v>
      </c>
      <c r="P1472" s="89" t="s">
        <v>31</v>
      </c>
      <c r="Q1472" s="92" t="s">
        <v>32</v>
      </c>
      <c r="R1472" s="89" t="str">
        <f>_xlfn.XLOOKUP(Q1472,匹配表1065!L:L,匹配表1065!O:O)</f>
        <v>A</v>
      </c>
      <c r="S1472" s="93" t="str">
        <f>IFERROR(_xlfn.XLOOKUP(Q1472,匹配表1065!AI:AI,匹配表1065!AJ:AJ),"绿标")</f>
        <v>绿标</v>
      </c>
      <c r="T1472" s="93" t="str" cm="1">
        <f t="array" ref="T1472:U1472">_xlfn.XLOOKUP(Q1472,匹配表1065!L:L,匹配表1065!M:N)</f>
        <v>头痛</v>
      </c>
      <c r="U1472" s="94" t="str">
        <v>神经内科</v>
      </c>
      <c r="V1472" s="95" t="s">
        <v>42</v>
      </c>
      <c r="W1472" s="93">
        <f>_xlfn.XLOOKUP(M1472,匹配表1065!D:D,匹配表1065!F:F)*N1472</f>
        <v>12</v>
      </c>
    </row>
    <row r="1473" customHeight="1" spans="1:23">
      <c r="A1473" s="89" t="s">
        <v>25</v>
      </c>
      <c r="B1473" s="90">
        <v>46140</v>
      </c>
      <c r="C1473" s="91" t="str">
        <f t="shared" si="44"/>
        <v>4月第5周</v>
      </c>
      <c r="D1473" s="89" t="s">
        <v>630</v>
      </c>
      <c r="E1473" s="89" t="str">
        <f t="shared" si="45"/>
        <v>4月第5周--周2</v>
      </c>
      <c r="F1473" s="92" t="s">
        <v>27</v>
      </c>
      <c r="G1473" s="92" t="s">
        <v>28</v>
      </c>
      <c r="H1473" s="92" t="str">
        <f>_xlfn.XLOOKUP(O1473,匹配表1065!T:T,匹配表1065!W:W)</f>
        <v>扬州市</v>
      </c>
      <c r="I1473" s="89" t="str">
        <f>_xlfn.XLOOKUP(O1473,匹配表1065!T:T,匹配表1065!X:X)</f>
        <v>PME2012</v>
      </c>
      <c r="J1473" s="92" t="s">
        <v>60</v>
      </c>
      <c r="K1473" s="89" cm="1">
        <f ca="1" t="array" ref="K1473:L1473">_xlfn.XLOOKUP(J1473,匹配表1065!Y:Y,匹配表1065!AA:AB)</f>
        <v>13</v>
      </c>
      <c r="L1473" s="89" t="str">
        <v>3个月以上</v>
      </c>
      <c r="M1473" s="92" t="s">
        <v>30</v>
      </c>
      <c r="N1473" s="92">
        <v>1</v>
      </c>
      <c r="O1473" s="93" t="str">
        <f>_xlfn.XLOOKUP(P1473,匹配表1065!U:U,匹配表1065!T:T)</f>
        <v>HO00041526</v>
      </c>
      <c r="P1473" s="89" t="s">
        <v>407</v>
      </c>
      <c r="Q1473" s="92" t="s">
        <v>408</v>
      </c>
      <c r="R1473" s="89" t="str">
        <f>_xlfn.XLOOKUP(Q1473,匹配表1065!L:L,匹配表1065!O:O)</f>
        <v>C</v>
      </c>
      <c r="S1473" s="93" t="str">
        <f>IFERROR(_xlfn.XLOOKUP(Q1473,匹配表1065!AI:AI,匹配表1065!AJ:AJ),"绿标")</f>
        <v>红标</v>
      </c>
      <c r="T1473" s="93" t="str" cm="1">
        <f t="array" ref="T1473:U1473">_xlfn.XLOOKUP(Q1473,匹配表1065!L:L,匹配表1065!M:N)</f>
        <v>眩晕</v>
      </c>
      <c r="U1473" s="94" t="str">
        <v>神经内科</v>
      </c>
      <c r="V1473" s="95" t="s">
        <v>70</v>
      </c>
      <c r="W1473" s="93">
        <f>_xlfn.XLOOKUP(M1473,匹配表1065!D:D,匹配表1065!F:F)*N1473</f>
        <v>12</v>
      </c>
    </row>
    <row r="1474" customHeight="1" spans="1:23">
      <c r="A1474" s="89" t="s">
        <v>25</v>
      </c>
      <c r="B1474" s="90">
        <v>46140</v>
      </c>
      <c r="C1474" s="91" t="str">
        <f t="shared" ref="C1474:C1537" si="46">MONTH(B1474)&amp;TEXT(WEEKNUM(B1474,2)-WEEKNUM(B1474+1-DAY(B1474),2)+1,"月第0周")</f>
        <v>4月第5周</v>
      </c>
      <c r="D1474" s="89" t="s">
        <v>630</v>
      </c>
      <c r="E1474" s="89" t="str">
        <f t="shared" ref="E1474:E1537" si="47">D1474&amp;"--"&amp;"周"&amp;WEEKDAY(B1474,2)</f>
        <v>4月第5周--周2</v>
      </c>
      <c r="F1474" s="92" t="s">
        <v>27</v>
      </c>
      <c r="G1474" s="92" t="s">
        <v>28</v>
      </c>
      <c r="H1474" s="92" t="str">
        <f>_xlfn.XLOOKUP(O1474,匹配表1065!T:T,匹配表1065!W:W)</f>
        <v>镇江市</v>
      </c>
      <c r="I1474" s="89" t="str">
        <f>_xlfn.XLOOKUP(O1474,匹配表1065!T:T,匹配表1065!X:X)</f>
        <v>PME2039</v>
      </c>
      <c r="J1474" s="92" t="s">
        <v>39</v>
      </c>
      <c r="K1474" s="89" cm="1">
        <f ca="1" t="array" ref="K1474:L1474">_xlfn.XLOOKUP(J1474,匹配表1065!Y:Y,匹配表1065!AA:AB)</f>
        <v>7</v>
      </c>
      <c r="L1474" s="89" t="str">
        <v>3个月以上</v>
      </c>
      <c r="M1474" s="92" t="s">
        <v>30</v>
      </c>
      <c r="N1474" s="92">
        <v>1</v>
      </c>
      <c r="O1474" s="93" t="str">
        <f>_xlfn.XLOOKUP(P1474,匹配表1065!U:U,匹配表1065!T:T)</f>
        <v>HO00001015</v>
      </c>
      <c r="P1474" s="89" t="s">
        <v>43</v>
      </c>
      <c r="Q1474" s="92" t="s">
        <v>44</v>
      </c>
      <c r="R1474" s="89" t="str">
        <f>_xlfn.XLOOKUP(Q1474,匹配表1065!L:L,匹配表1065!O:O)</f>
        <v>A</v>
      </c>
      <c r="S1474" s="93" t="str">
        <f>IFERROR(_xlfn.XLOOKUP(Q1474,匹配表1065!AI:AI,匹配表1065!AJ:AJ),"绿标")</f>
        <v>绿标</v>
      </c>
      <c r="T1474" s="93" t="str" cm="1">
        <f t="array" ref="T1474:U1474">_xlfn.XLOOKUP(Q1474,匹配表1065!L:L,匹配表1065!M:N)</f>
        <v>头痛</v>
      </c>
      <c r="U1474" s="94" t="str">
        <v>神经内科</v>
      </c>
      <c r="V1474" s="95" t="s">
        <v>42</v>
      </c>
      <c r="W1474" s="93">
        <f>_xlfn.XLOOKUP(M1474,匹配表1065!D:D,匹配表1065!F:F)*N1474</f>
        <v>12</v>
      </c>
    </row>
    <row r="1475" customHeight="1" spans="1:23">
      <c r="A1475" s="89" t="s">
        <v>25</v>
      </c>
      <c r="B1475" s="90">
        <v>46140</v>
      </c>
      <c r="C1475" s="91" t="str">
        <f t="shared" si="46"/>
        <v>4月第5周</v>
      </c>
      <c r="D1475" s="89" t="s">
        <v>630</v>
      </c>
      <c r="E1475" s="89" t="str">
        <f t="shared" si="47"/>
        <v>4月第5周--周2</v>
      </c>
      <c r="F1475" s="92" t="s">
        <v>27</v>
      </c>
      <c r="G1475" s="92" t="s">
        <v>28</v>
      </c>
      <c r="H1475" s="92" t="str">
        <f>_xlfn.XLOOKUP(O1475,匹配表1065!T:T,匹配表1065!W:W)</f>
        <v>常州市</v>
      </c>
      <c r="I1475" s="89" t="str">
        <f>_xlfn.XLOOKUP(O1475,匹配表1065!T:T,匹配表1065!X:X)</f>
        <v>PME2015</v>
      </c>
      <c r="J1475" s="92" t="s">
        <v>45</v>
      </c>
      <c r="K1475" s="89" cm="1">
        <f ca="1" t="array" ref="K1475:L1475">_xlfn.XLOOKUP(J1475,匹配表1065!Y:Y,匹配表1065!AA:AB)</f>
        <v>9</v>
      </c>
      <c r="L1475" s="89" t="str">
        <v>3个月以上</v>
      </c>
      <c r="M1475" s="92" t="s">
        <v>30</v>
      </c>
      <c r="N1475" s="92">
        <v>1</v>
      </c>
      <c r="O1475" s="93" t="str">
        <f>_xlfn.XLOOKUP(P1475,匹配表1065!U:U,匹配表1065!T:T)</f>
        <v>HO00000978</v>
      </c>
      <c r="P1475" s="89" t="s">
        <v>374</v>
      </c>
      <c r="Q1475" s="92" t="s">
        <v>375</v>
      </c>
      <c r="R1475" s="89" t="str">
        <f>_xlfn.XLOOKUP(Q1475,匹配表1065!L:L,匹配表1065!O:O)</f>
        <v>B</v>
      </c>
      <c r="S1475" s="93" t="str">
        <f>IFERROR(_xlfn.XLOOKUP(Q1475,匹配表1065!AI:AI,匹配表1065!AJ:AJ),"绿标")</f>
        <v>绿标</v>
      </c>
      <c r="T1475" s="93" t="str" cm="1">
        <f t="array" ref="T1475:U1475">_xlfn.XLOOKUP(Q1475,匹配表1065!L:L,匹配表1065!M:N)</f>
        <v>脑血管</v>
      </c>
      <c r="U1475" s="94" t="str">
        <v>神经内科</v>
      </c>
      <c r="V1475" s="95" t="s">
        <v>67</v>
      </c>
      <c r="W1475" s="93">
        <f>_xlfn.XLOOKUP(M1475,匹配表1065!D:D,匹配表1065!F:F)*N1475</f>
        <v>12</v>
      </c>
    </row>
    <row r="1476" customHeight="1" spans="1:23">
      <c r="A1476" s="89" t="s">
        <v>25</v>
      </c>
      <c r="B1476" s="90">
        <v>46140</v>
      </c>
      <c r="C1476" s="91" t="str">
        <f t="shared" si="46"/>
        <v>4月第5周</v>
      </c>
      <c r="D1476" s="89" t="s">
        <v>630</v>
      </c>
      <c r="E1476" s="89" t="str">
        <f t="shared" si="47"/>
        <v>4月第5周--周2</v>
      </c>
      <c r="F1476" s="92" t="s">
        <v>27</v>
      </c>
      <c r="G1476" s="92" t="s">
        <v>28</v>
      </c>
      <c r="H1476" s="92" t="str">
        <f>_xlfn.XLOOKUP(O1476,匹配表1065!T:T,匹配表1065!W:W)</f>
        <v>常州市</v>
      </c>
      <c r="I1476" s="89" t="str">
        <f>_xlfn.XLOOKUP(O1476,匹配表1065!T:T,匹配表1065!X:X)</f>
        <v>PME2015</v>
      </c>
      <c r="J1476" s="92" t="s">
        <v>45</v>
      </c>
      <c r="K1476" s="89" cm="1">
        <f ca="1" t="array" ref="K1476:L1476">_xlfn.XLOOKUP(J1476,匹配表1065!Y:Y,匹配表1065!AA:AB)</f>
        <v>9</v>
      </c>
      <c r="L1476" s="89" t="str">
        <v>3个月以上</v>
      </c>
      <c r="M1476" s="92" t="s">
        <v>35</v>
      </c>
      <c r="N1476" s="92">
        <v>1</v>
      </c>
      <c r="O1476" s="93" t="str">
        <f>_xlfn.XLOOKUP(P1476,匹配表1065!U:U,匹配表1065!T:T)</f>
        <v>HO00000940</v>
      </c>
      <c r="P1476" s="89" t="s">
        <v>203</v>
      </c>
      <c r="Q1476" s="92" t="s">
        <v>373</v>
      </c>
      <c r="R1476" s="89" t="str">
        <f>_xlfn.XLOOKUP(Q1476,匹配表1065!L:L,匹配表1065!O:O)</f>
        <v>C</v>
      </c>
      <c r="S1476" s="93" t="str">
        <f>IFERROR(_xlfn.XLOOKUP(Q1476,匹配表1065!AI:AI,匹配表1065!AJ:AJ),"绿标")</f>
        <v>绿标</v>
      </c>
      <c r="T1476" s="93" t="str" cm="1">
        <f t="array" ref="T1476:U1476">_xlfn.XLOOKUP(Q1476,匹配表1065!L:L,匹配表1065!M:N)</f>
        <v>眩晕</v>
      </c>
      <c r="U1476" s="94" t="str">
        <v>耳鼻喉科</v>
      </c>
      <c r="V1476" s="95" t="s">
        <v>33</v>
      </c>
      <c r="W1476" s="93">
        <f>_xlfn.XLOOKUP(M1476,匹配表1065!D:D,匹配表1065!F:F)*N1476</f>
        <v>4</v>
      </c>
    </row>
    <row r="1477" customHeight="1" spans="1:23">
      <c r="A1477" s="89" t="s">
        <v>25</v>
      </c>
      <c r="B1477" s="90">
        <v>46140</v>
      </c>
      <c r="C1477" s="91" t="str">
        <f t="shared" si="46"/>
        <v>4月第5周</v>
      </c>
      <c r="D1477" s="89" t="s">
        <v>630</v>
      </c>
      <c r="E1477" s="89" t="str">
        <f t="shared" si="47"/>
        <v>4月第5周--周2</v>
      </c>
      <c r="F1477" s="92" t="s">
        <v>27</v>
      </c>
      <c r="G1477" s="92" t="s">
        <v>28</v>
      </c>
      <c r="H1477" s="92" t="str">
        <f>_xlfn.XLOOKUP(O1477,匹配表1065!T:T,匹配表1065!W:W)</f>
        <v>南京市</v>
      </c>
      <c r="I1477" s="89" t="str">
        <f>_xlfn.XLOOKUP(O1477,匹配表1065!T:T,匹配表1065!X:X)</f>
        <v>PME2005</v>
      </c>
      <c r="J1477" s="89" t="s">
        <v>54</v>
      </c>
      <c r="K1477" s="89" cm="1">
        <f ca="1" t="array" ref="K1477:L1477">_xlfn.XLOOKUP(J1477,匹配表1065!Y:Y,匹配表1065!AA:AB)</f>
        <v>3</v>
      </c>
      <c r="L1477" s="89" t="str">
        <v>3个月以上</v>
      </c>
      <c r="M1477" s="92" t="s">
        <v>30</v>
      </c>
      <c r="N1477" s="92">
        <v>1</v>
      </c>
      <c r="O1477" s="93" t="str">
        <f>_xlfn.XLOOKUP(P1477,匹配表1065!U:U,匹配表1065!T:T)</f>
        <v>HO00000975</v>
      </c>
      <c r="P1477" s="89" t="s">
        <v>56</v>
      </c>
      <c r="Q1477" s="92" t="s">
        <v>264</v>
      </c>
      <c r="R1477" s="89" t="str">
        <f>_xlfn.XLOOKUP(Q1477,匹配表1065!L:L,匹配表1065!O:O)</f>
        <v>A</v>
      </c>
      <c r="S1477" s="93" t="str">
        <f>IFERROR(_xlfn.XLOOKUP(Q1477,匹配表1065!AI:AI,匹配表1065!AJ:AJ),"绿标")</f>
        <v>红标</v>
      </c>
      <c r="T1477" s="93" t="str" cm="1">
        <f t="array" ref="T1477:U1477">_xlfn.XLOOKUP(Q1477,匹配表1065!L:L,匹配表1065!M:N)</f>
        <v>头痛</v>
      </c>
      <c r="U1477" s="94" t="str">
        <v>神经内科</v>
      </c>
      <c r="V1477" s="95" t="s">
        <v>42</v>
      </c>
      <c r="W1477" s="93">
        <f>_xlfn.XLOOKUP(M1477,匹配表1065!D:D,匹配表1065!F:F)*N1477</f>
        <v>12</v>
      </c>
    </row>
    <row r="1478" customHeight="1" spans="1:23">
      <c r="A1478" s="89" t="s">
        <v>25</v>
      </c>
      <c r="B1478" s="90">
        <v>46140</v>
      </c>
      <c r="C1478" s="91" t="str">
        <f t="shared" si="46"/>
        <v>4月第5周</v>
      </c>
      <c r="D1478" s="89" t="s">
        <v>630</v>
      </c>
      <c r="E1478" s="89" t="str">
        <f t="shared" si="47"/>
        <v>4月第5周--周2</v>
      </c>
      <c r="F1478" s="92" t="s">
        <v>27</v>
      </c>
      <c r="G1478" s="92" t="s">
        <v>28</v>
      </c>
      <c r="H1478" s="92" t="str">
        <f>_xlfn.XLOOKUP(O1478,匹配表1065!T:T,匹配表1065!W:W)</f>
        <v>南京市</v>
      </c>
      <c r="I1478" s="89" t="str">
        <f>_xlfn.XLOOKUP(O1478,匹配表1065!T:T,匹配表1065!X:X)</f>
        <v>PME2005</v>
      </c>
      <c r="J1478" s="89" t="s">
        <v>54</v>
      </c>
      <c r="K1478" s="89" cm="1">
        <f ca="1" t="array" ref="K1478:L1478">_xlfn.XLOOKUP(J1478,匹配表1065!Y:Y,匹配表1065!AA:AB)</f>
        <v>3</v>
      </c>
      <c r="L1478" s="89" t="str">
        <v>3个月以上</v>
      </c>
      <c r="M1478" s="92" t="s">
        <v>55</v>
      </c>
      <c r="N1478" s="92">
        <v>1</v>
      </c>
      <c r="O1478" s="93" t="str">
        <f>_xlfn.XLOOKUP(P1478,匹配表1065!U:U,匹配表1065!T:T)</f>
        <v>HO00000975</v>
      </c>
      <c r="P1478" s="89" t="s">
        <v>56</v>
      </c>
      <c r="Q1478" s="92" t="s">
        <v>483</v>
      </c>
      <c r="R1478" s="89" t="str">
        <f>_xlfn.XLOOKUP(Q1478,匹配表1065!L:L,匹配表1065!O:O)</f>
        <v>B</v>
      </c>
      <c r="S1478" s="93" t="str">
        <f>IFERROR(_xlfn.XLOOKUP(Q1478,匹配表1065!AI:AI,匹配表1065!AJ:AJ),"绿标")</f>
        <v>红标</v>
      </c>
      <c r="T1478" s="93" t="str" cm="1">
        <f t="array" ref="T1478:U1478">_xlfn.XLOOKUP(Q1478,匹配表1065!L:L,匹配表1065!M:N)</f>
        <v>癫痫</v>
      </c>
      <c r="U1478" s="94" t="str">
        <v>神经内科</v>
      </c>
      <c r="V1478" s="95" t="s">
        <v>33</v>
      </c>
      <c r="W1478" s="93">
        <f>_xlfn.XLOOKUP(M1478,匹配表1065!D:D,匹配表1065!F:F)*N1478</f>
        <v>8</v>
      </c>
    </row>
    <row r="1479" customHeight="1" spans="1:23">
      <c r="A1479" s="89" t="s">
        <v>25</v>
      </c>
      <c r="B1479" s="90">
        <v>46140</v>
      </c>
      <c r="C1479" s="91" t="str">
        <f t="shared" si="46"/>
        <v>4月第5周</v>
      </c>
      <c r="D1479" s="89" t="s">
        <v>630</v>
      </c>
      <c r="E1479" s="89" t="str">
        <f t="shared" si="47"/>
        <v>4月第5周--周2</v>
      </c>
      <c r="F1479" s="92" t="s">
        <v>27</v>
      </c>
      <c r="G1479" s="92" t="s">
        <v>92</v>
      </c>
      <c r="H1479" s="92" t="str">
        <f>_xlfn.XLOOKUP(O1479,匹配表1065!T:T,匹配表1065!W:W)</f>
        <v>合肥市</v>
      </c>
      <c r="I1479" s="89" t="str">
        <f>_xlfn.XLOOKUP(O1479,匹配表1065!T:T,匹配表1065!X:X)</f>
        <v>PME2007</v>
      </c>
      <c r="J1479" s="92" t="s">
        <v>93</v>
      </c>
      <c r="K1479" s="89" cm="1">
        <f ca="1" t="array" ref="K1479:L1479">_xlfn.XLOOKUP(J1479,匹配表1065!Y:Y,匹配表1065!AA:AB)</f>
        <v>9</v>
      </c>
      <c r="L1479" s="89" t="str">
        <v>3个月以上</v>
      </c>
      <c r="M1479" s="92" t="s">
        <v>55</v>
      </c>
      <c r="N1479" s="92">
        <v>1</v>
      </c>
      <c r="O1479" s="93" t="str">
        <f>_xlfn.XLOOKUP(P1479,匹配表1065!U:U,匹配表1065!T:T)</f>
        <v>HO00000001</v>
      </c>
      <c r="P1479" s="89" t="s">
        <v>94</v>
      </c>
      <c r="Q1479" s="92" t="s">
        <v>207</v>
      </c>
      <c r="R1479" s="89" t="str">
        <f>_xlfn.XLOOKUP(Q1479,匹配表1065!L:L,匹配表1065!O:O)</f>
        <v>C</v>
      </c>
      <c r="S1479" s="93" t="str">
        <f>IFERROR(_xlfn.XLOOKUP(Q1479,匹配表1065!AI:AI,匹配表1065!AJ:AJ),"绿标")</f>
        <v>红标</v>
      </c>
      <c r="T1479" s="93" t="str" cm="1">
        <f t="array" ref="T1479:U1479">_xlfn.XLOOKUP(Q1479,匹配表1065!L:L,匹配表1065!M:N)</f>
        <v>眩晕</v>
      </c>
      <c r="U1479" s="94" t="str">
        <v>神经内科</v>
      </c>
      <c r="V1479" s="95" t="s">
        <v>33</v>
      </c>
      <c r="W1479" s="93">
        <f>_xlfn.XLOOKUP(M1479,匹配表1065!D:D,匹配表1065!F:F)*N1479</f>
        <v>8</v>
      </c>
    </row>
    <row r="1480" customHeight="1" spans="1:23">
      <c r="A1480" s="89" t="s">
        <v>25</v>
      </c>
      <c r="B1480" s="90">
        <v>46140</v>
      </c>
      <c r="C1480" s="91" t="str">
        <f t="shared" si="46"/>
        <v>4月第5周</v>
      </c>
      <c r="D1480" s="89" t="s">
        <v>630</v>
      </c>
      <c r="E1480" s="89" t="str">
        <f t="shared" si="47"/>
        <v>4月第5周--周2</v>
      </c>
      <c r="F1480" s="92" t="s">
        <v>27</v>
      </c>
      <c r="G1480" s="92" t="s">
        <v>92</v>
      </c>
      <c r="H1480" s="92" t="str">
        <f>_xlfn.XLOOKUP(O1480,匹配表1065!T:T,匹配表1065!W:W)</f>
        <v>合肥市</v>
      </c>
      <c r="I1480" s="89" t="str">
        <f>_xlfn.XLOOKUP(O1480,匹配表1065!T:T,匹配表1065!X:X)</f>
        <v>PME2007</v>
      </c>
      <c r="J1480" s="92" t="s">
        <v>93</v>
      </c>
      <c r="K1480" s="89" cm="1">
        <f ca="1" t="array" ref="K1480:L1480">_xlfn.XLOOKUP(J1480,匹配表1065!Y:Y,匹配表1065!AA:AB)</f>
        <v>9</v>
      </c>
      <c r="L1480" s="89" t="str">
        <v>3个月以上</v>
      </c>
      <c r="M1480" s="92" t="s">
        <v>30</v>
      </c>
      <c r="N1480" s="92">
        <v>1</v>
      </c>
      <c r="O1480" s="93" t="str">
        <f>_xlfn.XLOOKUP(P1480,匹配表1065!U:U,匹配表1065!T:T)</f>
        <v>HO00000001</v>
      </c>
      <c r="P1480" s="89" t="s">
        <v>94</v>
      </c>
      <c r="Q1480" s="92" t="s">
        <v>206</v>
      </c>
      <c r="R1480" s="89" t="str">
        <f>_xlfn.XLOOKUP(Q1480,匹配表1065!L:L,匹配表1065!O:O)</f>
        <v>A</v>
      </c>
      <c r="S1480" s="93" t="str">
        <f>IFERROR(_xlfn.XLOOKUP(Q1480,匹配表1065!AI:AI,匹配表1065!AJ:AJ),"绿标")</f>
        <v>绿标</v>
      </c>
      <c r="T1480" s="93" t="str" cm="1">
        <f t="array" ref="T1480:U1480">_xlfn.XLOOKUP(Q1480,匹配表1065!L:L,匹配表1065!M:N)</f>
        <v>头痛</v>
      </c>
      <c r="U1480" s="94" t="str">
        <v>神经内科</v>
      </c>
      <c r="V1480" s="95" t="s">
        <v>33</v>
      </c>
      <c r="W1480" s="93">
        <f>_xlfn.XLOOKUP(M1480,匹配表1065!D:D,匹配表1065!F:F)*N1480</f>
        <v>12</v>
      </c>
    </row>
    <row r="1481" customHeight="1" spans="1:23">
      <c r="A1481" s="89" t="s">
        <v>25</v>
      </c>
      <c r="B1481" s="90">
        <v>46140</v>
      </c>
      <c r="C1481" s="91" t="str">
        <f t="shared" si="46"/>
        <v>4月第5周</v>
      </c>
      <c r="D1481" s="89" t="s">
        <v>630</v>
      </c>
      <c r="E1481" s="89" t="str">
        <f t="shared" si="47"/>
        <v>4月第5周--周2</v>
      </c>
      <c r="F1481" s="92" t="s">
        <v>27</v>
      </c>
      <c r="G1481" s="92" t="s">
        <v>92</v>
      </c>
      <c r="H1481" s="92" t="str">
        <f>_xlfn.XLOOKUP(O1481,匹配表1065!T:T,匹配表1065!W:W)</f>
        <v>合肥市</v>
      </c>
      <c r="I1481" s="89" t="str">
        <f>_xlfn.XLOOKUP(O1481,匹配表1065!T:T,匹配表1065!X:X)</f>
        <v>PME2047</v>
      </c>
      <c r="J1481" s="92" t="s">
        <v>97</v>
      </c>
      <c r="K1481" s="89" cm="1">
        <f ca="1" t="array" ref="K1481:L1481">_xlfn.XLOOKUP(J1481,匹配表1065!Y:Y,匹配表1065!AA:AB)</f>
        <v>2</v>
      </c>
      <c r="L1481" s="89" t="str">
        <v>3个月以内</v>
      </c>
      <c r="M1481" s="92" t="s">
        <v>35</v>
      </c>
      <c r="N1481" s="92">
        <v>1</v>
      </c>
      <c r="O1481" s="93" t="str">
        <f>_xlfn.XLOOKUP(P1481,匹配表1065!U:U,匹配表1065!T:T)</f>
        <v>HO00000005</v>
      </c>
      <c r="P1481" s="89" t="s">
        <v>98</v>
      </c>
      <c r="Q1481" s="92" t="s">
        <v>208</v>
      </c>
      <c r="R1481" s="89" t="str">
        <f>_xlfn.XLOOKUP(Q1481,匹配表1065!L:L,匹配表1065!O:O)</f>
        <v>A</v>
      </c>
      <c r="S1481" s="93" t="str">
        <f>IFERROR(_xlfn.XLOOKUP(Q1481,匹配表1065!AI:AI,匹配表1065!AJ:AJ),"绿标")</f>
        <v>黑标</v>
      </c>
      <c r="T1481" s="93" t="str" cm="1">
        <f t="array" ref="T1481:U1481">_xlfn.XLOOKUP(Q1481,匹配表1065!L:L,匹配表1065!M:N)</f>
        <v>头痛</v>
      </c>
      <c r="U1481" s="94" t="str">
        <v>神经内科</v>
      </c>
      <c r="V1481" s="95" t="s">
        <v>58</v>
      </c>
      <c r="W1481" s="93">
        <f>_xlfn.XLOOKUP(M1481,匹配表1065!D:D,匹配表1065!F:F)*N1481</f>
        <v>4</v>
      </c>
    </row>
    <row r="1482" customHeight="1" spans="1:23">
      <c r="A1482" s="89" t="s">
        <v>25</v>
      </c>
      <c r="B1482" s="90">
        <v>46140</v>
      </c>
      <c r="C1482" s="91" t="str">
        <f t="shared" si="46"/>
        <v>4月第5周</v>
      </c>
      <c r="D1482" s="89" t="s">
        <v>630</v>
      </c>
      <c r="E1482" s="89" t="str">
        <f t="shared" si="47"/>
        <v>4月第5周--周2</v>
      </c>
      <c r="F1482" s="92" t="s">
        <v>27</v>
      </c>
      <c r="G1482" s="92" t="s">
        <v>92</v>
      </c>
      <c r="H1482" s="92" t="str">
        <f>_xlfn.XLOOKUP(O1482,匹配表1065!T:T,匹配表1065!W:W)</f>
        <v>芜湖市</v>
      </c>
      <c r="I1482" s="89" t="str">
        <f>_xlfn.XLOOKUP(O1482,匹配表1065!T:T,匹配表1065!X:X)</f>
        <v>PME2003</v>
      </c>
      <c r="J1482" s="92" t="s">
        <v>101</v>
      </c>
      <c r="K1482" s="89" cm="1">
        <f ca="1" t="array" ref="K1482:L1482">_xlfn.XLOOKUP(J1482,匹配表1065!Y:Y,匹配表1065!AA:AB)</f>
        <v>1</v>
      </c>
      <c r="L1482" s="89" t="str">
        <v>3个月以内</v>
      </c>
      <c r="M1482" s="92" t="s">
        <v>55</v>
      </c>
      <c r="N1482" s="92">
        <v>1</v>
      </c>
      <c r="O1482" s="93" t="str">
        <f>_xlfn.XLOOKUP(P1482,匹配表1065!U:U,匹配表1065!T:T)</f>
        <v>HO00000022</v>
      </c>
      <c r="P1482" s="89" t="s">
        <v>102</v>
      </c>
      <c r="Q1482" s="92" t="s">
        <v>661</v>
      </c>
      <c r="R1482" s="89" t="str">
        <f>_xlfn.XLOOKUP(Q1482,匹配表1065!L:L,匹配表1065!O:O)</f>
        <v>A</v>
      </c>
      <c r="S1482" s="93" t="str">
        <f>IFERROR(_xlfn.XLOOKUP(Q1482,匹配表1065!AI:AI,匹配表1065!AJ:AJ),"绿标")</f>
        <v>绿标</v>
      </c>
      <c r="T1482" s="93" t="str" cm="1">
        <f t="array" ref="T1482:U1482">_xlfn.XLOOKUP(Q1482,匹配表1065!L:L,匹配表1065!M:N)</f>
        <v>头痛</v>
      </c>
      <c r="U1482" s="94" t="str">
        <v>神经内科</v>
      </c>
      <c r="V1482" s="95" t="s">
        <v>33</v>
      </c>
      <c r="W1482" s="93">
        <f>_xlfn.XLOOKUP(M1482,匹配表1065!D:D,匹配表1065!F:F)*N1482</f>
        <v>8</v>
      </c>
    </row>
    <row r="1483" customHeight="1" spans="1:23">
      <c r="A1483" s="89" t="s">
        <v>25</v>
      </c>
      <c r="B1483" s="90">
        <v>46140</v>
      </c>
      <c r="C1483" s="91" t="str">
        <f t="shared" si="46"/>
        <v>4月第5周</v>
      </c>
      <c r="D1483" s="89" t="s">
        <v>630</v>
      </c>
      <c r="E1483" s="89" t="str">
        <f t="shared" si="47"/>
        <v>4月第5周--周2</v>
      </c>
      <c r="F1483" s="92" t="s">
        <v>27</v>
      </c>
      <c r="G1483" s="92" t="s">
        <v>136</v>
      </c>
      <c r="H1483" s="92" t="str">
        <f>_xlfn.XLOOKUP(O1483,匹配表1065!T:T,匹配表1065!W:W)</f>
        <v>淄博市</v>
      </c>
      <c r="I1483" s="89" t="str">
        <f>_xlfn.XLOOKUP(O1483,匹配表1065!T:T,匹配表1065!X:X)</f>
        <v>PME2043</v>
      </c>
      <c r="J1483" s="92" t="s">
        <v>140</v>
      </c>
      <c r="K1483" s="89" cm="1">
        <f ca="1" t="array" ref="K1483:L1483">_xlfn.XLOOKUP(J1483,匹配表1065!Y:Y,匹配表1065!AA:AB)</f>
        <v>9</v>
      </c>
      <c r="L1483" s="89" t="str">
        <v>3个月以上</v>
      </c>
      <c r="M1483" s="92" t="s">
        <v>30</v>
      </c>
      <c r="N1483" s="92">
        <v>1</v>
      </c>
      <c r="O1483" s="93" t="str">
        <f>_xlfn.XLOOKUP(P1483,匹配表1065!U:U,匹配表1065!T:T)</f>
        <v>HO00001431</v>
      </c>
      <c r="P1483" s="89" t="s">
        <v>244</v>
      </c>
      <c r="Q1483" s="92" t="s">
        <v>423</v>
      </c>
      <c r="R1483" s="89" t="str">
        <f>_xlfn.XLOOKUP(Q1483,匹配表1065!L:L,匹配表1065!O:O)</f>
        <v>B</v>
      </c>
      <c r="S1483" s="93" t="str">
        <f>IFERROR(_xlfn.XLOOKUP(Q1483,匹配表1065!AI:AI,匹配表1065!AJ:AJ),"绿标")</f>
        <v>红标</v>
      </c>
      <c r="T1483" s="93" t="str" cm="1">
        <f t="array" ref="T1483:U1483">_xlfn.XLOOKUP(Q1483,匹配表1065!L:L,匹配表1065!M:N)</f>
        <v>脑血管</v>
      </c>
      <c r="U1483" s="94" t="str">
        <v>神经内科</v>
      </c>
      <c r="V1483" s="95" t="s">
        <v>42</v>
      </c>
      <c r="W1483" s="93">
        <f>_xlfn.XLOOKUP(M1483,匹配表1065!D:D,匹配表1065!F:F)*N1483</f>
        <v>12</v>
      </c>
    </row>
    <row r="1484" customHeight="1" spans="1:23">
      <c r="A1484" s="89" t="s">
        <v>25</v>
      </c>
      <c r="B1484" s="90">
        <v>46140</v>
      </c>
      <c r="C1484" s="91" t="str">
        <f t="shared" si="46"/>
        <v>4月第5周</v>
      </c>
      <c r="D1484" s="89" t="s">
        <v>630</v>
      </c>
      <c r="E1484" s="89" t="str">
        <f t="shared" si="47"/>
        <v>4月第5周--周2</v>
      </c>
      <c r="F1484" s="92" t="s">
        <v>27</v>
      </c>
      <c r="G1484" s="92" t="s">
        <v>136</v>
      </c>
      <c r="H1484" s="92" t="str">
        <f>_xlfn.XLOOKUP(O1484,匹配表1065!T:T,匹配表1065!W:W)</f>
        <v>淄博市</v>
      </c>
      <c r="I1484" s="89" t="str">
        <f>_xlfn.XLOOKUP(O1484,匹配表1065!T:T,匹配表1065!X:X)</f>
        <v>PME2043</v>
      </c>
      <c r="J1484" s="92" t="s">
        <v>140</v>
      </c>
      <c r="K1484" s="89" cm="1">
        <f ca="1" t="array" ref="K1484:L1484">_xlfn.XLOOKUP(J1484,匹配表1065!Y:Y,匹配表1065!AA:AB)</f>
        <v>9</v>
      </c>
      <c r="L1484" s="89" t="str">
        <v>3个月以上</v>
      </c>
      <c r="M1484" s="92" t="s">
        <v>35</v>
      </c>
      <c r="N1484" s="92">
        <v>1</v>
      </c>
      <c r="O1484" s="93" t="str">
        <f>_xlfn.XLOOKUP(P1484,匹配表1065!U:U,匹配表1065!T:T)</f>
        <v>HO00001431</v>
      </c>
      <c r="P1484" s="89" t="s">
        <v>244</v>
      </c>
      <c r="Q1484" s="92" t="s">
        <v>361</v>
      </c>
      <c r="R1484" s="89" t="str">
        <f>_xlfn.XLOOKUP(Q1484,匹配表1065!L:L,匹配表1065!O:O)</f>
        <v>B</v>
      </c>
      <c r="S1484" s="93" t="str">
        <f>IFERROR(_xlfn.XLOOKUP(Q1484,匹配表1065!AI:AI,匹配表1065!AJ:AJ),"绿标")</f>
        <v>红标</v>
      </c>
      <c r="T1484" s="93" t="str" cm="1">
        <f t="array" ref="T1484:U1484">_xlfn.XLOOKUP(Q1484,匹配表1065!L:L,匹配表1065!M:N)</f>
        <v>脑血管</v>
      </c>
      <c r="U1484" s="94" t="str">
        <v>神经内科</v>
      </c>
      <c r="V1484" s="95" t="s">
        <v>58</v>
      </c>
      <c r="W1484" s="93">
        <f>_xlfn.XLOOKUP(M1484,匹配表1065!D:D,匹配表1065!F:F)*N1484</f>
        <v>4</v>
      </c>
    </row>
    <row r="1485" customHeight="1" spans="1:23">
      <c r="A1485" s="89" t="s">
        <v>25</v>
      </c>
      <c r="B1485" s="90">
        <v>46140</v>
      </c>
      <c r="C1485" s="91" t="str">
        <f t="shared" si="46"/>
        <v>4月第5周</v>
      </c>
      <c r="D1485" s="89" t="s">
        <v>630</v>
      </c>
      <c r="E1485" s="89" t="str">
        <f t="shared" si="47"/>
        <v>4月第5周--周2</v>
      </c>
      <c r="F1485" s="92" t="s">
        <v>27</v>
      </c>
      <c r="G1485" s="92" t="s">
        <v>136</v>
      </c>
      <c r="H1485" s="92" t="str">
        <f>_xlfn.XLOOKUP(O1485,匹配表1065!T:T,匹配表1065!W:W)</f>
        <v>青岛市</v>
      </c>
      <c r="I1485" s="89" t="str">
        <f>_xlfn.XLOOKUP(O1485,匹配表1065!T:T,匹配表1065!X:X)</f>
        <v>PME2032</v>
      </c>
      <c r="J1485" s="92" t="s">
        <v>143</v>
      </c>
      <c r="K1485" s="89" cm="1">
        <f ca="1" t="array" ref="K1485:L1485">_xlfn.XLOOKUP(J1485,匹配表1065!Y:Y,匹配表1065!AA:AB)</f>
        <v>31</v>
      </c>
      <c r="L1485" s="89" t="str">
        <v>3个月以上</v>
      </c>
      <c r="M1485" s="92" t="s">
        <v>30</v>
      </c>
      <c r="N1485" s="92">
        <v>1</v>
      </c>
      <c r="O1485" s="93" t="str">
        <f>_xlfn.XLOOKUP(P1485,匹配表1065!U:U,匹配表1065!T:T)</f>
        <v>HO00001482</v>
      </c>
      <c r="P1485" s="89" t="s">
        <v>146</v>
      </c>
      <c r="Q1485" s="92" t="s">
        <v>147</v>
      </c>
      <c r="R1485" s="89" t="str">
        <f>_xlfn.XLOOKUP(Q1485,匹配表1065!L:L,匹配表1065!O:O)</f>
        <v>A</v>
      </c>
      <c r="S1485" s="93" t="str">
        <f>IFERROR(_xlfn.XLOOKUP(Q1485,匹配表1065!AI:AI,匹配表1065!AJ:AJ),"绿标")</f>
        <v>红标</v>
      </c>
      <c r="T1485" s="93" t="str" cm="1">
        <f t="array" ref="T1485:U1485">_xlfn.XLOOKUP(Q1485,匹配表1065!L:L,匹配表1065!M:N)</f>
        <v>头痛</v>
      </c>
      <c r="U1485" s="94" t="str">
        <v>神经内科</v>
      </c>
      <c r="V1485" s="95" t="s">
        <v>67</v>
      </c>
      <c r="W1485" s="93">
        <f>_xlfn.XLOOKUP(M1485,匹配表1065!D:D,匹配表1065!F:F)*N1485</f>
        <v>12</v>
      </c>
    </row>
    <row r="1486" customHeight="1" spans="1:23">
      <c r="A1486" s="89" t="s">
        <v>25</v>
      </c>
      <c r="B1486" s="90">
        <v>46140</v>
      </c>
      <c r="C1486" s="91" t="str">
        <f t="shared" si="46"/>
        <v>4月第5周</v>
      </c>
      <c r="D1486" s="89" t="s">
        <v>630</v>
      </c>
      <c r="E1486" s="89" t="str">
        <f t="shared" si="47"/>
        <v>4月第5周--周2</v>
      </c>
      <c r="F1486" s="92" t="s">
        <v>27</v>
      </c>
      <c r="G1486" s="92" t="s">
        <v>136</v>
      </c>
      <c r="H1486" s="92" t="str">
        <f>_xlfn.XLOOKUP(O1486,匹配表1065!T:T,匹配表1065!W:W)</f>
        <v>青岛市</v>
      </c>
      <c r="I1486" s="89" t="str">
        <f>_xlfn.XLOOKUP(O1486,匹配表1065!T:T,匹配表1065!X:X)</f>
        <v>PME2032</v>
      </c>
      <c r="J1486" s="92" t="s">
        <v>143</v>
      </c>
      <c r="K1486" s="89" cm="1">
        <f ca="1" t="array" ref="K1486:L1486">_xlfn.XLOOKUP(J1486,匹配表1065!Y:Y,匹配表1065!AA:AB)</f>
        <v>31</v>
      </c>
      <c r="L1486" s="89" t="str">
        <v>3个月以上</v>
      </c>
      <c r="M1486" s="92" t="s">
        <v>55</v>
      </c>
      <c r="N1486" s="92">
        <v>1</v>
      </c>
      <c r="O1486" s="93" t="str">
        <f>_xlfn.XLOOKUP(P1486,匹配表1065!U:U,匹配表1065!T:T)</f>
        <v>HO00001482</v>
      </c>
      <c r="P1486" s="89" t="s">
        <v>146</v>
      </c>
      <c r="Q1486" s="92" t="s">
        <v>299</v>
      </c>
      <c r="R1486" s="89" t="str">
        <f>_xlfn.XLOOKUP(Q1486,匹配表1065!L:L,匹配表1065!O:O)</f>
        <v>C</v>
      </c>
      <c r="S1486" s="93" t="str">
        <f>IFERROR(_xlfn.XLOOKUP(Q1486,匹配表1065!AI:AI,匹配表1065!AJ:AJ),"绿标")</f>
        <v>绿标</v>
      </c>
      <c r="T1486" s="93" t="str" cm="1">
        <f t="array" ref="T1486:U1486">_xlfn.XLOOKUP(Q1486,匹配表1065!L:L,匹配表1065!M:N)</f>
        <v>眩晕</v>
      </c>
      <c r="U1486" s="94" t="str">
        <v>耳鼻喉科</v>
      </c>
      <c r="V1486" s="95" t="s">
        <v>70</v>
      </c>
      <c r="W1486" s="93">
        <f>_xlfn.XLOOKUP(M1486,匹配表1065!D:D,匹配表1065!F:F)*N1486</f>
        <v>8</v>
      </c>
    </row>
    <row r="1487" customHeight="1" spans="1:23">
      <c r="A1487" s="89" t="s">
        <v>25</v>
      </c>
      <c r="B1487" s="90">
        <v>46140</v>
      </c>
      <c r="C1487" s="91" t="str">
        <f t="shared" si="46"/>
        <v>4月第5周</v>
      </c>
      <c r="D1487" s="89" t="s">
        <v>630</v>
      </c>
      <c r="E1487" s="89" t="str">
        <f t="shared" si="47"/>
        <v>4月第5周--周2</v>
      </c>
      <c r="F1487" s="92" t="s">
        <v>27</v>
      </c>
      <c r="G1487" s="92" t="s">
        <v>136</v>
      </c>
      <c r="H1487" s="92" t="str">
        <f>_xlfn.XLOOKUP(O1487,匹配表1065!T:T,匹配表1065!W:W)</f>
        <v>青岛市</v>
      </c>
      <c r="I1487" s="89" t="str">
        <f>_xlfn.XLOOKUP(O1487,匹配表1065!T:T,匹配表1065!X:X)</f>
        <v>PME2032</v>
      </c>
      <c r="J1487" s="92" t="s">
        <v>143</v>
      </c>
      <c r="K1487" s="89" cm="1">
        <f ca="1" t="array" ref="K1487:L1487">_xlfn.XLOOKUP(J1487,匹配表1065!Y:Y,匹配表1065!AA:AB)</f>
        <v>31</v>
      </c>
      <c r="L1487" s="89" t="str">
        <v>3个月以上</v>
      </c>
      <c r="M1487" s="92" t="s">
        <v>55</v>
      </c>
      <c r="N1487" s="92">
        <v>1</v>
      </c>
      <c r="O1487" s="93" t="str">
        <f>_xlfn.XLOOKUP(P1487,匹配表1065!U:U,匹配表1065!T:T)</f>
        <v>HO00104790</v>
      </c>
      <c r="P1487" s="89" t="s">
        <v>363</v>
      </c>
      <c r="Q1487" s="92" t="s">
        <v>364</v>
      </c>
      <c r="R1487" s="89" t="str">
        <f>_xlfn.XLOOKUP(Q1487,匹配表1065!L:L,匹配表1065!O:O)</f>
        <v>B</v>
      </c>
      <c r="S1487" s="93" t="str">
        <f>IFERROR(_xlfn.XLOOKUP(Q1487,匹配表1065!AI:AI,匹配表1065!AJ:AJ),"绿标")</f>
        <v>红标</v>
      </c>
      <c r="T1487" s="93" t="str" cm="1">
        <f t="array" ref="T1487:U1487">_xlfn.XLOOKUP(Q1487,匹配表1065!L:L,匹配表1065!M:N)</f>
        <v>脑血管</v>
      </c>
      <c r="U1487" s="94" t="str">
        <v>神经内科</v>
      </c>
      <c r="V1487" s="95" t="s">
        <v>70</v>
      </c>
      <c r="W1487" s="93">
        <f>_xlfn.XLOOKUP(M1487,匹配表1065!D:D,匹配表1065!F:F)*N1487</f>
        <v>8</v>
      </c>
    </row>
    <row r="1488" customHeight="1" spans="1:23">
      <c r="A1488" s="89" t="s">
        <v>25</v>
      </c>
      <c r="B1488" s="90">
        <v>46140</v>
      </c>
      <c r="C1488" s="91" t="str">
        <f t="shared" si="46"/>
        <v>4月第5周</v>
      </c>
      <c r="D1488" s="89" t="s">
        <v>630</v>
      </c>
      <c r="E1488" s="89" t="str">
        <f t="shared" si="47"/>
        <v>4月第5周--周2</v>
      </c>
      <c r="F1488" s="92" t="s">
        <v>27</v>
      </c>
      <c r="G1488" s="92" t="s">
        <v>136</v>
      </c>
      <c r="H1488" s="92" t="str">
        <f>_xlfn.XLOOKUP(O1488,匹配表1065!T:T,匹配表1065!W:W)</f>
        <v>青岛市</v>
      </c>
      <c r="I1488" s="89" t="str">
        <f>_xlfn.XLOOKUP(O1488,匹配表1065!T:T,匹配表1065!X:X)</f>
        <v>PME2033</v>
      </c>
      <c r="J1488" s="92" t="s">
        <v>137</v>
      </c>
      <c r="K1488" s="89" cm="1">
        <f ca="1" t="array" ref="K1488:L1488">_xlfn.XLOOKUP(J1488,匹配表1065!Y:Y,匹配表1065!AA:AB)</f>
        <v>10</v>
      </c>
      <c r="L1488" s="89" t="str">
        <v>3个月以上</v>
      </c>
      <c r="M1488" s="92" t="s">
        <v>30</v>
      </c>
      <c r="N1488" s="92">
        <v>1</v>
      </c>
      <c r="O1488" s="93" t="str">
        <f>_xlfn.XLOOKUP(P1488,匹配表1065!U:U,匹配表1065!T:T)</f>
        <v>HO00273985</v>
      </c>
      <c r="P1488" s="89" t="s">
        <v>419</v>
      </c>
      <c r="Q1488" s="92" t="s">
        <v>570</v>
      </c>
      <c r="R1488" s="89" t="str">
        <f>_xlfn.XLOOKUP(Q1488,匹配表1065!L:L,匹配表1065!O:O)</f>
        <v>B</v>
      </c>
      <c r="S1488" s="93" t="str">
        <f>IFERROR(_xlfn.XLOOKUP(Q1488,匹配表1065!AI:AI,匹配表1065!AJ:AJ),"绿标")</f>
        <v>绿标</v>
      </c>
      <c r="T1488" s="93" t="str" cm="1">
        <f t="array" ref="T1488:U1488">_xlfn.XLOOKUP(Q1488,匹配表1065!L:L,匹配表1065!M:N)</f>
        <v>脑血管</v>
      </c>
      <c r="U1488" s="94" t="str">
        <v>神经内科</v>
      </c>
      <c r="V1488" s="95" t="s">
        <v>67</v>
      </c>
      <c r="W1488" s="93">
        <f>_xlfn.XLOOKUP(M1488,匹配表1065!D:D,匹配表1065!F:F)*N1488</f>
        <v>12</v>
      </c>
    </row>
    <row r="1489" customHeight="1" spans="1:23">
      <c r="A1489" s="89" t="s">
        <v>25</v>
      </c>
      <c r="B1489" s="90">
        <v>46140</v>
      </c>
      <c r="C1489" s="91" t="str">
        <f t="shared" si="46"/>
        <v>4月第5周</v>
      </c>
      <c r="D1489" s="89" t="s">
        <v>630</v>
      </c>
      <c r="E1489" s="89" t="str">
        <f t="shared" si="47"/>
        <v>4月第5周--周2</v>
      </c>
      <c r="F1489" s="92" t="s">
        <v>27</v>
      </c>
      <c r="G1489" s="92" t="s">
        <v>136</v>
      </c>
      <c r="H1489" s="92" t="str">
        <f>_xlfn.XLOOKUP(O1489,匹配表1065!T:T,匹配表1065!W:W)</f>
        <v>青岛市</v>
      </c>
      <c r="I1489" s="89" t="str">
        <f>_xlfn.XLOOKUP(O1489,匹配表1065!T:T,匹配表1065!X:X)</f>
        <v>PME2035</v>
      </c>
      <c r="J1489" s="92" t="s">
        <v>150</v>
      </c>
      <c r="K1489" s="89" cm="1">
        <f ca="1" t="array" ref="K1489:L1489">_xlfn.XLOOKUP(J1489,匹配表1065!Y:Y,匹配表1065!AA:AB)</f>
        <v>8</v>
      </c>
      <c r="L1489" s="89" t="str">
        <v>3个月以上</v>
      </c>
      <c r="M1489" s="92" t="s">
        <v>30</v>
      </c>
      <c r="N1489" s="92">
        <v>1</v>
      </c>
      <c r="O1489" s="93" t="str">
        <f>_xlfn.XLOOKUP(P1489,匹配表1065!U:U,匹配表1065!T:T)</f>
        <v>HO00001483</v>
      </c>
      <c r="P1489" s="89" t="s">
        <v>259</v>
      </c>
      <c r="Q1489" s="92" t="s">
        <v>260</v>
      </c>
      <c r="R1489" s="89" t="str">
        <f>_xlfn.XLOOKUP(Q1489,匹配表1065!L:L,匹配表1065!O:O)</f>
        <v>C</v>
      </c>
      <c r="S1489" s="93" t="str">
        <f>IFERROR(_xlfn.XLOOKUP(Q1489,匹配表1065!AI:AI,匹配表1065!AJ:AJ),"绿标")</f>
        <v>红标</v>
      </c>
      <c r="T1489" s="93" t="str" cm="1">
        <f t="array" ref="T1489:U1489">_xlfn.XLOOKUP(Q1489,匹配表1065!L:L,匹配表1065!M:N)</f>
        <v>眩晕</v>
      </c>
      <c r="U1489" s="94" t="str">
        <v>耳鼻喉科</v>
      </c>
      <c r="V1489" s="95" t="s">
        <v>70</v>
      </c>
      <c r="W1489" s="93">
        <f>_xlfn.XLOOKUP(M1489,匹配表1065!D:D,匹配表1065!F:F)*N1489</f>
        <v>12</v>
      </c>
    </row>
    <row r="1490" customHeight="1" spans="1:23">
      <c r="A1490" s="89" t="s">
        <v>25</v>
      </c>
      <c r="B1490" s="90">
        <v>46140</v>
      </c>
      <c r="C1490" s="91" t="str">
        <f t="shared" si="46"/>
        <v>4月第5周</v>
      </c>
      <c r="D1490" s="89" t="s">
        <v>630</v>
      </c>
      <c r="E1490" s="89" t="str">
        <f t="shared" si="47"/>
        <v>4月第5周--周2</v>
      </c>
      <c r="F1490" s="92" t="s">
        <v>27</v>
      </c>
      <c r="G1490" s="92" t="s">
        <v>136</v>
      </c>
      <c r="H1490" s="92" t="str">
        <f>_xlfn.XLOOKUP(O1490,匹配表1065!T:T,匹配表1065!W:W)</f>
        <v>青岛市</v>
      </c>
      <c r="I1490" s="89" t="str">
        <f>_xlfn.XLOOKUP(O1490,匹配表1065!T:T,匹配表1065!X:X)</f>
        <v>PME2035</v>
      </c>
      <c r="J1490" s="92" t="s">
        <v>150</v>
      </c>
      <c r="K1490" s="89" cm="1">
        <f ca="1" t="array" ref="K1490:L1490">_xlfn.XLOOKUP(J1490,匹配表1065!Y:Y,匹配表1065!AA:AB)</f>
        <v>8</v>
      </c>
      <c r="L1490" s="89" t="str">
        <v>3个月以上</v>
      </c>
      <c r="M1490" s="92" t="s">
        <v>30</v>
      </c>
      <c r="N1490" s="92">
        <v>1</v>
      </c>
      <c r="O1490" s="93" t="str">
        <f>_xlfn.XLOOKUP(P1490,匹配表1065!U:U,匹配表1065!T:T)</f>
        <v>HO00001476</v>
      </c>
      <c r="P1490" s="89" t="s">
        <v>151</v>
      </c>
      <c r="Q1490" s="92" t="s">
        <v>152</v>
      </c>
      <c r="R1490" s="89" t="str">
        <f>_xlfn.XLOOKUP(Q1490,匹配表1065!L:L,匹配表1065!O:O)</f>
        <v>C</v>
      </c>
      <c r="S1490" s="93" t="str">
        <f>IFERROR(_xlfn.XLOOKUP(Q1490,匹配表1065!AI:AI,匹配表1065!AJ:AJ),"绿标")</f>
        <v>红标</v>
      </c>
      <c r="T1490" s="93" t="str" cm="1">
        <f t="array" ref="T1490:U1490">_xlfn.XLOOKUP(Q1490,匹配表1065!L:L,匹配表1065!M:N)</f>
        <v>眩晕</v>
      </c>
      <c r="U1490" s="94" t="str">
        <v>神经内科</v>
      </c>
      <c r="V1490" s="95" t="s">
        <v>70</v>
      </c>
      <c r="W1490" s="93">
        <f>_xlfn.XLOOKUP(M1490,匹配表1065!D:D,匹配表1065!F:F)*N1490</f>
        <v>12</v>
      </c>
    </row>
    <row r="1491" customHeight="1" spans="1:23">
      <c r="A1491" s="89" t="s">
        <v>25</v>
      </c>
      <c r="B1491" s="90">
        <v>46140</v>
      </c>
      <c r="C1491" s="91" t="str">
        <f t="shared" si="46"/>
        <v>4月第5周</v>
      </c>
      <c r="D1491" s="89" t="s">
        <v>630</v>
      </c>
      <c r="E1491" s="89" t="str">
        <f t="shared" si="47"/>
        <v>4月第5周--周2</v>
      </c>
      <c r="F1491" s="92" t="s">
        <v>27</v>
      </c>
      <c r="G1491" s="92" t="s">
        <v>136</v>
      </c>
      <c r="H1491" s="92" t="str">
        <f>_xlfn.XLOOKUP(O1491,匹配表1065!T:T,匹配表1065!W:W)</f>
        <v>青岛市</v>
      </c>
      <c r="I1491" s="89" t="str">
        <f>_xlfn.XLOOKUP(O1491,匹配表1065!T:T,匹配表1065!X:X)</f>
        <v>PME2035</v>
      </c>
      <c r="J1491" s="92" t="s">
        <v>150</v>
      </c>
      <c r="K1491" s="89" cm="1">
        <f ca="1" t="array" ref="K1491:L1491">_xlfn.XLOOKUP(J1491,匹配表1065!Y:Y,匹配表1065!AA:AB)</f>
        <v>8</v>
      </c>
      <c r="L1491" s="89" t="str">
        <v>3个月以上</v>
      </c>
      <c r="M1491" s="92" t="s">
        <v>55</v>
      </c>
      <c r="N1491" s="92">
        <v>1</v>
      </c>
      <c r="O1491" s="93" t="str">
        <f>_xlfn.XLOOKUP(P1491,匹配表1065!U:U,匹配表1065!T:T)</f>
        <v>HO00001483</v>
      </c>
      <c r="P1491" s="89" t="s">
        <v>259</v>
      </c>
      <c r="Q1491" s="92" t="s">
        <v>340</v>
      </c>
      <c r="R1491" s="89" t="str">
        <f>_xlfn.XLOOKUP(Q1491,匹配表1065!L:L,匹配表1065!O:O)</f>
        <v>A</v>
      </c>
      <c r="S1491" s="93" t="str">
        <f>IFERROR(_xlfn.XLOOKUP(Q1491,匹配表1065!AI:AI,匹配表1065!AJ:AJ),"绿标")</f>
        <v>红标</v>
      </c>
      <c r="T1491" s="93" t="str" cm="1">
        <f t="array" ref="T1491:U1491">_xlfn.XLOOKUP(Q1491,匹配表1065!L:L,匹配表1065!M:N)</f>
        <v>头痛</v>
      </c>
      <c r="U1491" s="94" t="str">
        <v>神经内科</v>
      </c>
      <c r="V1491" s="95" t="s">
        <v>67</v>
      </c>
      <c r="W1491" s="93">
        <f>_xlfn.XLOOKUP(M1491,匹配表1065!D:D,匹配表1065!F:F)*N1491</f>
        <v>8</v>
      </c>
    </row>
    <row r="1492" customHeight="1" spans="1:23">
      <c r="A1492" s="89" t="s">
        <v>25</v>
      </c>
      <c r="B1492" s="90">
        <v>46140</v>
      </c>
      <c r="C1492" s="91" t="str">
        <f t="shared" si="46"/>
        <v>4月第5周</v>
      </c>
      <c r="D1492" s="89" t="s">
        <v>630</v>
      </c>
      <c r="E1492" s="89" t="str">
        <f t="shared" si="47"/>
        <v>4月第5周--周2</v>
      </c>
      <c r="F1492" s="92" t="s">
        <v>27</v>
      </c>
      <c r="G1492" s="92" t="s">
        <v>136</v>
      </c>
      <c r="H1492" s="92" t="str">
        <f>_xlfn.XLOOKUP(O1492,匹配表1065!T:T,匹配表1065!W:W)</f>
        <v>烟台市</v>
      </c>
      <c r="I1492" s="89" t="str">
        <f>_xlfn.XLOOKUP(O1492,匹配表1065!T:T,匹配表1065!X:X)</f>
        <v>PME2034</v>
      </c>
      <c r="J1492" s="89" t="s">
        <v>501</v>
      </c>
      <c r="K1492" s="89" cm="1">
        <f ca="1" t="array" ref="K1492:L1492">_xlfn.XLOOKUP(J1492,匹配表1065!Y:Y,匹配表1065!AA:AB)</f>
        <v>4</v>
      </c>
      <c r="L1492" s="89" t="str">
        <v>3个月以上</v>
      </c>
      <c r="M1492" s="92" t="s">
        <v>35</v>
      </c>
      <c r="N1492" s="92">
        <v>1</v>
      </c>
      <c r="O1492" s="93" t="str">
        <f>_xlfn.XLOOKUP(P1492,匹配表1065!U:U,匹配表1065!T:T)</f>
        <v>HO00001522</v>
      </c>
      <c r="P1492" s="89" t="s">
        <v>502</v>
      </c>
      <c r="Q1492" s="92" t="s">
        <v>503</v>
      </c>
      <c r="R1492" s="89" t="str">
        <f>_xlfn.XLOOKUP(Q1492,匹配表1065!L:L,匹配表1065!O:O)</f>
        <v>A</v>
      </c>
      <c r="S1492" s="93" t="str">
        <f>IFERROR(_xlfn.XLOOKUP(Q1492,匹配表1065!AI:AI,匹配表1065!AJ:AJ),"绿标")</f>
        <v>绿标</v>
      </c>
      <c r="T1492" s="93" t="str" cm="1">
        <f t="array" ref="T1492:U1492">_xlfn.XLOOKUP(Q1492,匹配表1065!L:L,匹配表1065!M:N)</f>
        <v>头痛</v>
      </c>
      <c r="U1492" s="94" t="str">
        <v>神经内科</v>
      </c>
      <c r="V1492" s="95" t="s">
        <v>67</v>
      </c>
      <c r="W1492" s="93">
        <f>_xlfn.XLOOKUP(M1492,匹配表1065!D:D,匹配表1065!F:F)*N1492</f>
        <v>4</v>
      </c>
    </row>
    <row r="1493" customHeight="1" spans="1:23">
      <c r="A1493" s="89" t="s">
        <v>25</v>
      </c>
      <c r="B1493" s="90">
        <v>46140</v>
      </c>
      <c r="C1493" s="91" t="str">
        <f t="shared" si="46"/>
        <v>4月第5周</v>
      </c>
      <c r="D1493" s="89" t="s">
        <v>630</v>
      </c>
      <c r="E1493" s="89" t="str">
        <f t="shared" si="47"/>
        <v>4月第5周--周2</v>
      </c>
      <c r="F1493" s="92" t="s">
        <v>27</v>
      </c>
      <c r="G1493" s="92" t="s">
        <v>136</v>
      </c>
      <c r="H1493" s="92" t="str">
        <f>_xlfn.XLOOKUP(O1493,匹配表1065!T:T,匹配表1065!W:W)</f>
        <v>潍坊市</v>
      </c>
      <c r="I1493" s="89" t="str">
        <f>_xlfn.XLOOKUP(O1493,匹配表1065!T:T,匹配表1065!X:X)</f>
        <v>PME2036</v>
      </c>
      <c r="J1493" s="89" t="s">
        <v>161</v>
      </c>
      <c r="K1493" s="89" cm="1">
        <f ca="1" t="array" ref="K1493:L1493">_xlfn.XLOOKUP(J1493,匹配表1065!Y:Y,匹配表1065!AA:AB)</f>
        <v>1519</v>
      </c>
      <c r="L1493" s="89" t="str">
        <v>3个月以上</v>
      </c>
      <c r="M1493" s="92" t="s">
        <v>35</v>
      </c>
      <c r="N1493" s="92">
        <v>1</v>
      </c>
      <c r="O1493" s="93" t="str">
        <f>_xlfn.XLOOKUP(P1493,匹配表1065!U:U,匹配表1065!T:T)</f>
        <v>HO00001496</v>
      </c>
      <c r="P1493" s="89" t="s">
        <v>256</v>
      </c>
      <c r="Q1493" s="92" t="s">
        <v>459</v>
      </c>
      <c r="R1493" s="89" t="str">
        <f>_xlfn.XLOOKUP(Q1493,匹配表1065!L:L,匹配表1065!O:O)</f>
        <v>B</v>
      </c>
      <c r="S1493" s="93" t="str">
        <f>IFERROR(_xlfn.XLOOKUP(Q1493,匹配表1065!AI:AI,匹配表1065!AJ:AJ),"绿标")</f>
        <v>红标</v>
      </c>
      <c r="T1493" s="93" t="str" cm="1">
        <f t="array" ref="T1493:U1493">_xlfn.XLOOKUP(Q1493,匹配表1065!L:L,匹配表1065!M:N)</f>
        <v>脑血管</v>
      </c>
      <c r="U1493" s="94" t="str">
        <v>神经内科</v>
      </c>
      <c r="V1493" s="95" t="s">
        <v>58</v>
      </c>
      <c r="W1493" s="93">
        <f>_xlfn.XLOOKUP(M1493,匹配表1065!D:D,匹配表1065!F:F)*N1493</f>
        <v>4</v>
      </c>
    </row>
    <row r="1494" customHeight="1" spans="1:23">
      <c r="A1494" s="89" t="s">
        <v>25</v>
      </c>
      <c r="B1494" s="90">
        <v>46140</v>
      </c>
      <c r="C1494" s="91" t="str">
        <f t="shared" si="46"/>
        <v>4月第5周</v>
      </c>
      <c r="D1494" s="89" t="s">
        <v>630</v>
      </c>
      <c r="E1494" s="89" t="str">
        <f t="shared" si="47"/>
        <v>4月第5周--周2</v>
      </c>
      <c r="F1494" s="92" t="s">
        <v>27</v>
      </c>
      <c r="G1494" s="92" t="s">
        <v>136</v>
      </c>
      <c r="H1494" s="92" t="str">
        <f>_xlfn.XLOOKUP(O1494,匹配表1065!T:T,匹配表1065!W:W)</f>
        <v>潍坊市</v>
      </c>
      <c r="I1494" s="89" t="str">
        <f>_xlfn.XLOOKUP(O1494,匹配表1065!T:T,匹配表1065!X:X)</f>
        <v>PME2036</v>
      </c>
      <c r="J1494" s="89" t="s">
        <v>161</v>
      </c>
      <c r="K1494" s="89" cm="1">
        <f ca="1" t="array" ref="K1494:L1494">_xlfn.XLOOKUP(J1494,匹配表1065!Y:Y,匹配表1065!AA:AB)</f>
        <v>1519</v>
      </c>
      <c r="L1494" s="89" t="str">
        <v>3个月以上</v>
      </c>
      <c r="M1494" s="92" t="s">
        <v>30</v>
      </c>
      <c r="N1494" s="92">
        <v>1</v>
      </c>
      <c r="O1494" s="93" t="str">
        <f>_xlfn.XLOOKUP(P1494,匹配表1065!U:U,匹配表1065!T:T)</f>
        <v>HO00001521</v>
      </c>
      <c r="P1494" s="89" t="s">
        <v>162</v>
      </c>
      <c r="Q1494" s="92" t="s">
        <v>163</v>
      </c>
      <c r="R1494" s="89" t="str">
        <f>_xlfn.XLOOKUP(Q1494,匹配表1065!L:L,匹配表1065!O:O)</f>
        <v>A</v>
      </c>
      <c r="S1494" s="93" t="str">
        <f>IFERROR(_xlfn.XLOOKUP(Q1494,匹配表1065!AI:AI,匹配表1065!AJ:AJ),"绿标")</f>
        <v>红标</v>
      </c>
      <c r="T1494" s="93" t="str" cm="1">
        <f t="array" ref="T1494:U1494">_xlfn.XLOOKUP(Q1494,匹配表1065!L:L,匹配表1065!M:N)</f>
        <v>头痛</v>
      </c>
      <c r="U1494" s="94" t="str">
        <v>神经内科</v>
      </c>
      <c r="V1494" s="95" t="s">
        <v>58</v>
      </c>
      <c r="W1494" s="93">
        <f>_xlfn.XLOOKUP(M1494,匹配表1065!D:D,匹配表1065!F:F)*N1494</f>
        <v>12</v>
      </c>
    </row>
    <row r="1495" customHeight="1" spans="1:23">
      <c r="A1495" s="89" t="s">
        <v>25</v>
      </c>
      <c r="B1495" s="90">
        <v>46140</v>
      </c>
      <c r="C1495" s="91" t="str">
        <f t="shared" si="46"/>
        <v>4月第5周</v>
      </c>
      <c r="D1495" s="89" t="s">
        <v>630</v>
      </c>
      <c r="E1495" s="89" t="str">
        <f t="shared" si="47"/>
        <v>4月第5周--周2</v>
      </c>
      <c r="F1495" s="92" t="s">
        <v>27</v>
      </c>
      <c r="G1495" s="92" t="s">
        <v>136</v>
      </c>
      <c r="H1495" s="92" t="str">
        <f>_xlfn.XLOOKUP(O1495,匹配表1065!T:T,匹配表1065!W:W)</f>
        <v>潍坊市</v>
      </c>
      <c r="I1495" s="89" t="str">
        <f>_xlfn.XLOOKUP(O1495,匹配表1065!T:T,匹配表1065!X:X)</f>
        <v>PME2036</v>
      </c>
      <c r="J1495" s="89" t="s">
        <v>161</v>
      </c>
      <c r="K1495" s="89" cm="1">
        <f ca="1" t="array" ref="K1495:L1495">_xlfn.XLOOKUP(J1495,匹配表1065!Y:Y,匹配表1065!AA:AB)</f>
        <v>1519</v>
      </c>
      <c r="L1495" s="89" t="str">
        <v>3个月以上</v>
      </c>
      <c r="M1495" s="92" t="s">
        <v>30</v>
      </c>
      <c r="N1495" s="92">
        <v>1</v>
      </c>
      <c r="O1495" s="93" t="str">
        <f>_xlfn.XLOOKUP(P1495,匹配表1065!U:U,匹配表1065!T:T)</f>
        <v>HO00001466</v>
      </c>
      <c r="P1495" s="89" t="s">
        <v>164</v>
      </c>
      <c r="Q1495" s="92" t="s">
        <v>165</v>
      </c>
      <c r="R1495" s="89" t="str">
        <f>_xlfn.XLOOKUP(Q1495,匹配表1065!L:L,匹配表1065!O:O)</f>
        <v>C</v>
      </c>
      <c r="S1495" s="93" t="str">
        <f>IFERROR(_xlfn.XLOOKUP(Q1495,匹配表1065!AI:AI,匹配表1065!AJ:AJ),"绿标")</f>
        <v>绿标</v>
      </c>
      <c r="T1495" s="93" t="str" cm="1">
        <f t="array" ref="T1495:U1495">_xlfn.XLOOKUP(Q1495,匹配表1065!L:L,匹配表1065!M:N)</f>
        <v>眩晕</v>
      </c>
      <c r="U1495" s="94" t="str">
        <v>神经内科</v>
      </c>
      <c r="V1495" s="95" t="s">
        <v>70</v>
      </c>
      <c r="W1495" s="93">
        <f>_xlfn.XLOOKUP(M1495,匹配表1065!D:D,匹配表1065!F:F)*N1495</f>
        <v>12</v>
      </c>
    </row>
    <row r="1496" customHeight="1" spans="1:23">
      <c r="A1496" s="89" t="s">
        <v>25</v>
      </c>
      <c r="B1496" s="90">
        <v>46140</v>
      </c>
      <c r="C1496" s="91" t="str">
        <f t="shared" si="46"/>
        <v>4月第5周</v>
      </c>
      <c r="D1496" s="89" t="s">
        <v>630</v>
      </c>
      <c r="E1496" s="89" t="str">
        <f t="shared" si="47"/>
        <v>4月第5周--周2</v>
      </c>
      <c r="F1496" s="92" t="s">
        <v>27</v>
      </c>
      <c r="G1496" s="92" t="s">
        <v>136</v>
      </c>
      <c r="H1496" s="92" t="str">
        <f>_xlfn.XLOOKUP(O1496,匹配表1065!T:T,匹配表1065!W:W)</f>
        <v>青岛市</v>
      </c>
      <c r="I1496" s="89" t="str">
        <f>_xlfn.XLOOKUP(O1496,匹配表1065!T:T,匹配表1065!X:X)</f>
        <v>PME2031</v>
      </c>
      <c r="J1496" s="92" t="s">
        <v>155</v>
      </c>
      <c r="K1496" s="89" cm="1">
        <f ca="1" t="array" ref="K1496:L1496">_xlfn.XLOOKUP(J1496,匹配表1065!Y:Y,匹配表1065!AA:AB)</f>
        <v>31</v>
      </c>
      <c r="L1496" s="89" t="str">
        <v>3个月以上</v>
      </c>
      <c r="M1496" s="92" t="s">
        <v>35</v>
      </c>
      <c r="N1496" s="92">
        <v>1</v>
      </c>
      <c r="O1496" s="93" t="str">
        <f>_xlfn.XLOOKUP(P1496,匹配表1065!U:U,匹配表1065!T:T)</f>
        <v>HO00072793</v>
      </c>
      <c r="P1496" s="89" t="s">
        <v>159</v>
      </c>
      <c r="Q1496" s="92" t="s">
        <v>160</v>
      </c>
      <c r="R1496" s="89" t="str">
        <f>_xlfn.XLOOKUP(Q1496,匹配表1065!L:L,匹配表1065!O:O)</f>
        <v>A</v>
      </c>
      <c r="S1496" s="93" t="str">
        <f>IFERROR(_xlfn.XLOOKUP(Q1496,匹配表1065!AI:AI,匹配表1065!AJ:AJ),"绿标")</f>
        <v>红标</v>
      </c>
      <c r="T1496" s="93" t="str" cm="1">
        <f t="array" ref="T1496:U1496">_xlfn.XLOOKUP(Q1496,匹配表1065!L:L,匹配表1065!M:N)</f>
        <v>头痛</v>
      </c>
      <c r="U1496" s="94" t="str">
        <v>神经内科</v>
      </c>
      <c r="V1496" s="95" t="s">
        <v>67</v>
      </c>
      <c r="W1496" s="93">
        <f>_xlfn.XLOOKUP(M1496,匹配表1065!D:D,匹配表1065!F:F)*N1496</f>
        <v>4</v>
      </c>
    </row>
    <row r="1497" customHeight="1" spans="1:23">
      <c r="A1497" s="89" t="s">
        <v>25</v>
      </c>
      <c r="B1497" s="90">
        <v>46140</v>
      </c>
      <c r="C1497" s="91" t="str">
        <f t="shared" si="46"/>
        <v>4月第5周</v>
      </c>
      <c r="D1497" s="89" t="s">
        <v>630</v>
      </c>
      <c r="E1497" s="89" t="str">
        <f t="shared" si="47"/>
        <v>4月第5周--周2</v>
      </c>
      <c r="F1497" s="92" t="s">
        <v>27</v>
      </c>
      <c r="G1497" s="92" t="s">
        <v>136</v>
      </c>
      <c r="H1497" s="92" t="str">
        <f>_xlfn.XLOOKUP(O1497,匹配表1065!T:T,匹配表1065!W:W)</f>
        <v>青岛市</v>
      </c>
      <c r="I1497" s="89" t="str">
        <f>_xlfn.XLOOKUP(O1497,匹配表1065!T:T,匹配表1065!X:X)</f>
        <v>PME2031</v>
      </c>
      <c r="J1497" s="92" t="s">
        <v>155</v>
      </c>
      <c r="K1497" s="89" cm="1">
        <f ca="1" t="array" ref="K1497:L1497">_xlfn.XLOOKUP(J1497,匹配表1065!Y:Y,匹配表1065!AA:AB)</f>
        <v>31</v>
      </c>
      <c r="L1497" s="89" t="str">
        <v>3个月以上</v>
      </c>
      <c r="M1497" s="92" t="s">
        <v>55</v>
      </c>
      <c r="N1497" s="92">
        <v>1</v>
      </c>
      <c r="O1497" s="93" t="str">
        <f>_xlfn.XLOOKUP(P1497,匹配表1065!U:U,匹配表1065!T:T)</f>
        <v>HO00072793</v>
      </c>
      <c r="P1497" s="89" t="s">
        <v>159</v>
      </c>
      <c r="Q1497" s="92" t="s">
        <v>339</v>
      </c>
      <c r="R1497" s="89" t="str">
        <f>_xlfn.XLOOKUP(Q1497,匹配表1065!L:L,匹配表1065!O:O)</f>
        <v>C</v>
      </c>
      <c r="S1497" s="93" t="str">
        <f>IFERROR(_xlfn.XLOOKUP(Q1497,匹配表1065!AI:AI,匹配表1065!AJ:AJ),"绿标")</f>
        <v>红标</v>
      </c>
      <c r="T1497" s="93" t="str" cm="1">
        <f t="array" ref="T1497:U1497">_xlfn.XLOOKUP(Q1497,匹配表1065!L:L,匹配表1065!M:N)</f>
        <v>眩晕</v>
      </c>
      <c r="U1497" s="94" t="str">
        <v>神经内科</v>
      </c>
      <c r="V1497" s="95" t="s">
        <v>67</v>
      </c>
      <c r="W1497" s="93">
        <f>_xlfn.XLOOKUP(M1497,匹配表1065!D:D,匹配表1065!F:F)*N1497</f>
        <v>8</v>
      </c>
    </row>
    <row r="1498" customHeight="1" spans="1:23">
      <c r="A1498" s="89" t="s">
        <v>25</v>
      </c>
      <c r="B1498" s="90">
        <v>46140</v>
      </c>
      <c r="C1498" s="91" t="str">
        <f t="shared" si="46"/>
        <v>4月第5周</v>
      </c>
      <c r="D1498" s="89" t="s">
        <v>630</v>
      </c>
      <c r="E1498" s="89" t="str">
        <f t="shared" si="47"/>
        <v>4月第5周--周2</v>
      </c>
      <c r="F1498" s="92" t="s">
        <v>27</v>
      </c>
      <c r="G1498" s="92" t="s">
        <v>136</v>
      </c>
      <c r="H1498" s="92" t="str">
        <f>_xlfn.XLOOKUP(O1498,匹配表1065!T:T,匹配表1065!W:W)</f>
        <v>青岛市</v>
      </c>
      <c r="I1498" s="89" t="str">
        <f>_xlfn.XLOOKUP(O1498,匹配表1065!T:T,匹配表1065!X:X)</f>
        <v>PME2031</v>
      </c>
      <c r="J1498" s="92" t="s">
        <v>155</v>
      </c>
      <c r="K1498" s="89" cm="1">
        <f ca="1" t="array" ref="K1498:L1498">_xlfn.XLOOKUP(J1498,匹配表1065!Y:Y,匹配表1065!AA:AB)</f>
        <v>31</v>
      </c>
      <c r="L1498" s="89" t="str">
        <v>3个月以上</v>
      </c>
      <c r="M1498" s="92" t="s">
        <v>30</v>
      </c>
      <c r="N1498" s="92">
        <v>1</v>
      </c>
      <c r="O1498" s="93" t="str">
        <f>_xlfn.XLOOKUP(P1498,匹配表1065!U:U,匹配表1065!T:T)</f>
        <v>HO00072793</v>
      </c>
      <c r="P1498" s="89" t="s">
        <v>159</v>
      </c>
      <c r="Q1498" s="92" t="s">
        <v>160</v>
      </c>
      <c r="R1498" s="89" t="str">
        <f>_xlfn.XLOOKUP(Q1498,匹配表1065!L:L,匹配表1065!O:O)</f>
        <v>A</v>
      </c>
      <c r="S1498" s="93" t="str">
        <f>IFERROR(_xlfn.XLOOKUP(Q1498,匹配表1065!AI:AI,匹配表1065!AJ:AJ),"绿标")</f>
        <v>红标</v>
      </c>
      <c r="T1498" s="93" t="str" cm="1">
        <f t="array" ref="T1498:U1498">_xlfn.XLOOKUP(Q1498,匹配表1065!L:L,匹配表1065!M:N)</f>
        <v>头痛</v>
      </c>
      <c r="U1498" s="94" t="str">
        <v>神经内科</v>
      </c>
      <c r="V1498" s="95" t="s">
        <v>67</v>
      </c>
      <c r="W1498" s="93">
        <f>_xlfn.XLOOKUP(M1498,匹配表1065!D:D,匹配表1065!F:F)*N1498</f>
        <v>12</v>
      </c>
    </row>
    <row r="1499" customHeight="1" spans="1:23">
      <c r="A1499" s="89" t="s">
        <v>25</v>
      </c>
      <c r="B1499" s="90">
        <v>46141</v>
      </c>
      <c r="C1499" s="91" t="str">
        <f t="shared" si="46"/>
        <v>4月第5周</v>
      </c>
      <c r="D1499" s="89" t="s">
        <v>630</v>
      </c>
      <c r="E1499" s="89" t="str">
        <f t="shared" si="47"/>
        <v>4月第5周--周3</v>
      </c>
      <c r="F1499" s="92" t="s">
        <v>27</v>
      </c>
      <c r="G1499" s="92" t="s">
        <v>92</v>
      </c>
      <c r="H1499" s="92" t="str">
        <f>_xlfn.XLOOKUP(O1499,匹配表1065!T:T,匹配表1065!W:W)</f>
        <v>合肥市</v>
      </c>
      <c r="I1499" s="89" t="str">
        <f>_xlfn.XLOOKUP(O1499,匹配表1065!T:T,匹配表1065!X:X)</f>
        <v>PME2048</v>
      </c>
      <c r="J1499" s="92" t="s">
        <v>547</v>
      </c>
      <c r="K1499" s="89" cm="1">
        <f ca="1" t="array" ref="K1499:L1499">_xlfn.XLOOKUP(J1499,匹配表1065!Y:Y,匹配表1065!AA:AB)</f>
        <v>4</v>
      </c>
      <c r="L1499" s="89" t="str">
        <v>3个月以上</v>
      </c>
      <c r="M1499" s="92" t="s">
        <v>35</v>
      </c>
      <c r="N1499" s="92">
        <v>1</v>
      </c>
      <c r="O1499" s="93" t="str">
        <f>_xlfn.XLOOKUP(P1499,匹配表1065!U:U,匹配表1065!T:T)</f>
        <v>HO00002856</v>
      </c>
      <c r="P1499" s="89" t="s">
        <v>613</v>
      </c>
      <c r="Q1499" s="92" t="s">
        <v>614</v>
      </c>
      <c r="R1499" s="89" t="str">
        <f>_xlfn.XLOOKUP(Q1499,匹配表1065!L:L,匹配表1065!O:O)</f>
        <v>A</v>
      </c>
      <c r="S1499" s="93" t="str">
        <f>IFERROR(_xlfn.XLOOKUP(Q1499,匹配表1065!AI:AI,匹配表1065!AJ:AJ),"绿标")</f>
        <v>绿标</v>
      </c>
      <c r="T1499" s="93" t="str" cm="1">
        <f t="array" ref="T1499:U1499">_xlfn.XLOOKUP(Q1499,匹配表1065!L:L,匹配表1065!M:N)</f>
        <v>头痛</v>
      </c>
      <c r="U1499" s="94" t="str">
        <v>神经内科</v>
      </c>
      <c r="V1499" s="95" t="s">
        <v>33</v>
      </c>
      <c r="W1499" s="93">
        <f>_xlfn.XLOOKUP(M1499,匹配表1065!D:D,匹配表1065!F:F)*N1499</f>
        <v>4</v>
      </c>
    </row>
    <row r="1500" customHeight="1" spans="1:23">
      <c r="A1500" s="89" t="s">
        <v>25</v>
      </c>
      <c r="B1500" s="90">
        <v>46141</v>
      </c>
      <c r="C1500" s="91" t="str">
        <f t="shared" si="46"/>
        <v>4月第5周</v>
      </c>
      <c r="D1500" s="89" t="s">
        <v>630</v>
      </c>
      <c r="E1500" s="89" t="str">
        <f t="shared" si="47"/>
        <v>4月第5周--周3</v>
      </c>
      <c r="F1500" s="92" t="s">
        <v>27</v>
      </c>
      <c r="G1500" s="92" t="s">
        <v>92</v>
      </c>
      <c r="H1500" s="92" t="str">
        <f>_xlfn.XLOOKUP(O1500,匹配表1065!T:T,匹配表1065!W:W)</f>
        <v>合肥市</v>
      </c>
      <c r="I1500" s="89" t="str">
        <f>_xlfn.XLOOKUP(O1500,匹配表1065!T:T,匹配表1065!X:X)</f>
        <v>PME2007</v>
      </c>
      <c r="J1500" s="92" t="s">
        <v>93</v>
      </c>
      <c r="K1500" s="89" cm="1">
        <f ca="1" t="array" ref="K1500:L1500">_xlfn.XLOOKUP(J1500,匹配表1065!Y:Y,匹配表1065!AA:AB)</f>
        <v>9</v>
      </c>
      <c r="L1500" s="89" t="str">
        <v>3个月以上</v>
      </c>
      <c r="M1500" s="92" t="s">
        <v>30</v>
      </c>
      <c r="N1500" s="92">
        <v>1</v>
      </c>
      <c r="O1500" s="93" t="str">
        <f>_xlfn.XLOOKUP(P1500,匹配表1065!U:U,匹配表1065!T:T)</f>
        <v>HO00000001</v>
      </c>
      <c r="P1500" s="89" t="s">
        <v>94</v>
      </c>
      <c r="Q1500" s="92" t="s">
        <v>433</v>
      </c>
      <c r="R1500" s="89" t="str">
        <f>_xlfn.XLOOKUP(Q1500,匹配表1065!L:L,匹配表1065!O:O)</f>
        <v>A</v>
      </c>
      <c r="S1500" s="93" t="str">
        <f>IFERROR(_xlfn.XLOOKUP(Q1500,匹配表1065!AI:AI,匹配表1065!AJ:AJ),"绿标")</f>
        <v>绿标</v>
      </c>
      <c r="T1500" s="93" t="str" cm="1">
        <f t="array" ref="T1500:U1500">_xlfn.XLOOKUP(Q1500,匹配表1065!L:L,匹配表1065!M:N)</f>
        <v>头痛</v>
      </c>
      <c r="U1500" s="94" t="str">
        <v>神经内科</v>
      </c>
      <c r="V1500" s="95" t="s">
        <v>33</v>
      </c>
      <c r="W1500" s="93">
        <f>_xlfn.XLOOKUP(M1500,匹配表1065!D:D,匹配表1065!F:F)*N1500</f>
        <v>12</v>
      </c>
    </row>
    <row r="1501" customHeight="1" spans="1:23">
      <c r="A1501" s="89" t="s">
        <v>25</v>
      </c>
      <c r="B1501" s="90">
        <v>46141</v>
      </c>
      <c r="C1501" s="91" t="str">
        <f t="shared" si="46"/>
        <v>4月第5周</v>
      </c>
      <c r="D1501" s="89" t="s">
        <v>630</v>
      </c>
      <c r="E1501" s="89" t="str">
        <f t="shared" si="47"/>
        <v>4月第5周--周3</v>
      </c>
      <c r="F1501" s="92" t="s">
        <v>27</v>
      </c>
      <c r="G1501" s="92" t="s">
        <v>92</v>
      </c>
      <c r="H1501" s="92" t="str">
        <f>_xlfn.XLOOKUP(O1501,匹配表1065!T:T,匹配表1065!W:W)</f>
        <v>合肥市</v>
      </c>
      <c r="I1501" s="89" t="str">
        <f>_xlfn.XLOOKUP(O1501,匹配表1065!T:T,匹配表1065!X:X)</f>
        <v>PME2007</v>
      </c>
      <c r="J1501" s="92" t="s">
        <v>93</v>
      </c>
      <c r="K1501" s="89" cm="1">
        <f ca="1" t="array" ref="K1501:L1501">_xlfn.XLOOKUP(J1501,匹配表1065!Y:Y,匹配表1065!AA:AB)</f>
        <v>9</v>
      </c>
      <c r="L1501" s="89" t="str">
        <v>3个月以上</v>
      </c>
      <c r="M1501" s="92" t="s">
        <v>55</v>
      </c>
      <c r="N1501" s="92">
        <v>1</v>
      </c>
      <c r="O1501" s="93" t="str">
        <f>_xlfn.XLOOKUP(P1501,匹配表1065!U:U,匹配表1065!T:T)</f>
        <v>HO00000001</v>
      </c>
      <c r="P1501" s="89" t="s">
        <v>94</v>
      </c>
      <c r="Q1501" s="92" t="s">
        <v>95</v>
      </c>
      <c r="R1501" s="89" t="str">
        <f>_xlfn.XLOOKUP(Q1501,匹配表1065!L:L,匹配表1065!O:O)</f>
        <v>B</v>
      </c>
      <c r="S1501" s="93" t="str">
        <f>IFERROR(_xlfn.XLOOKUP(Q1501,匹配表1065!AI:AI,匹配表1065!AJ:AJ),"绿标")</f>
        <v>绿标</v>
      </c>
      <c r="T1501" s="93" t="str" cm="1">
        <f t="array" ref="T1501:U1501">_xlfn.XLOOKUP(Q1501,匹配表1065!L:L,匹配表1065!M:N)</f>
        <v>脑血管</v>
      </c>
      <c r="U1501" s="94" t="str">
        <v>神经内科</v>
      </c>
      <c r="V1501" s="95" t="s">
        <v>33</v>
      </c>
      <c r="W1501" s="93">
        <f>_xlfn.XLOOKUP(M1501,匹配表1065!D:D,匹配表1065!F:F)*N1501</f>
        <v>8</v>
      </c>
    </row>
    <row r="1502" customHeight="1" spans="1:23">
      <c r="A1502" s="89" t="s">
        <v>25</v>
      </c>
      <c r="B1502" s="90">
        <v>46141</v>
      </c>
      <c r="C1502" s="91" t="str">
        <f t="shared" si="46"/>
        <v>4月第5周</v>
      </c>
      <c r="D1502" s="89" t="s">
        <v>630</v>
      </c>
      <c r="E1502" s="89" t="str">
        <f t="shared" si="47"/>
        <v>4月第5周--周3</v>
      </c>
      <c r="F1502" s="92" t="s">
        <v>27</v>
      </c>
      <c r="G1502" s="92" t="s">
        <v>92</v>
      </c>
      <c r="H1502" s="92" t="str">
        <f>_xlfn.XLOOKUP(O1502,匹配表1065!T:T,匹配表1065!W:W)</f>
        <v>合肥市</v>
      </c>
      <c r="I1502" s="89" t="str">
        <f>_xlfn.XLOOKUP(O1502,匹配表1065!T:T,匹配表1065!X:X)</f>
        <v>PME2047</v>
      </c>
      <c r="J1502" s="92" t="s">
        <v>97</v>
      </c>
      <c r="K1502" s="89" cm="1">
        <f ca="1" t="array" ref="K1502:L1502">_xlfn.XLOOKUP(J1502,匹配表1065!Y:Y,匹配表1065!AA:AB)</f>
        <v>2</v>
      </c>
      <c r="L1502" s="89" t="str">
        <v>3个月以内</v>
      </c>
      <c r="M1502" s="92" t="s">
        <v>35</v>
      </c>
      <c r="N1502" s="92">
        <v>1</v>
      </c>
      <c r="O1502" s="93" t="str">
        <f>_xlfn.XLOOKUP(P1502,匹配表1065!U:U,匹配表1065!T:T)</f>
        <v>HO00000005</v>
      </c>
      <c r="P1502" s="89" t="s">
        <v>98</v>
      </c>
      <c r="Q1502" s="92" t="s">
        <v>99</v>
      </c>
      <c r="R1502" s="89" t="str">
        <f>_xlfn.XLOOKUP(Q1502,匹配表1065!L:L,匹配表1065!O:O)</f>
        <v>C</v>
      </c>
      <c r="S1502" s="93" t="str">
        <f>IFERROR(_xlfn.XLOOKUP(Q1502,匹配表1065!AI:AI,匹配表1065!AJ:AJ),"绿标")</f>
        <v>黑标</v>
      </c>
      <c r="T1502" s="93" t="str" cm="1">
        <f t="array" ref="T1502:U1502">_xlfn.XLOOKUP(Q1502,匹配表1065!L:L,匹配表1065!M:N)</f>
        <v>眩晕</v>
      </c>
      <c r="U1502" s="94" t="str">
        <v>耳鼻喉科</v>
      </c>
      <c r="V1502" s="95" t="s">
        <v>100</v>
      </c>
      <c r="W1502" s="93">
        <f>_xlfn.XLOOKUP(M1502,匹配表1065!D:D,匹配表1065!F:F)*N1502</f>
        <v>4</v>
      </c>
    </row>
    <row r="1503" customHeight="1" spans="1:23">
      <c r="A1503" s="89" t="s">
        <v>25</v>
      </c>
      <c r="B1503" s="90">
        <v>46141</v>
      </c>
      <c r="C1503" s="91" t="str">
        <f t="shared" si="46"/>
        <v>4月第5周</v>
      </c>
      <c r="D1503" s="89" t="s">
        <v>630</v>
      </c>
      <c r="E1503" s="89" t="str">
        <f t="shared" si="47"/>
        <v>4月第5周--周3</v>
      </c>
      <c r="F1503" s="92" t="s">
        <v>27</v>
      </c>
      <c r="G1503" s="92" t="s">
        <v>104</v>
      </c>
      <c r="H1503" s="92" t="str">
        <f>_xlfn.XLOOKUP(O1503,匹配表1065!T:T,匹配表1065!W:W)</f>
        <v>聊城市</v>
      </c>
      <c r="I1503" s="89" t="str">
        <f>_xlfn.XLOOKUP(O1503,匹配表1065!T:T,匹配表1065!X:X)</f>
        <v>PME2046</v>
      </c>
      <c r="J1503" s="92" t="s">
        <v>108</v>
      </c>
      <c r="K1503" s="89" cm="1">
        <f ca="1" t="array" ref="K1503:L1503">_xlfn.XLOOKUP(J1503,匹配表1065!Y:Y,匹配表1065!AA:AB)</f>
        <v>8</v>
      </c>
      <c r="L1503" s="89" t="str">
        <v>3个月以上</v>
      </c>
      <c r="M1503" s="92" t="s">
        <v>30</v>
      </c>
      <c r="N1503" s="92">
        <v>2</v>
      </c>
      <c r="O1503" s="93" t="str">
        <f>_xlfn.XLOOKUP(P1503,匹配表1065!U:U,匹配表1065!T:T)</f>
        <v>HO00001415</v>
      </c>
      <c r="P1503" s="89" t="s">
        <v>109</v>
      </c>
      <c r="Q1503" s="92" t="s">
        <v>110</v>
      </c>
      <c r="R1503" s="89" t="str">
        <f>_xlfn.XLOOKUP(Q1503,匹配表1065!L:L,匹配表1065!O:O)</f>
        <v>B</v>
      </c>
      <c r="S1503" s="93" t="str">
        <f>IFERROR(_xlfn.XLOOKUP(Q1503,匹配表1065!AI:AI,匹配表1065!AJ:AJ),"绿标")</f>
        <v>绿标</v>
      </c>
      <c r="T1503" s="93" t="str" cm="1">
        <f t="array" ref="T1503:U1503">_xlfn.XLOOKUP(Q1503,匹配表1065!L:L,匹配表1065!M:N)</f>
        <v>脑血管</v>
      </c>
      <c r="U1503" s="94" t="str">
        <v>神经内科</v>
      </c>
      <c r="V1503" s="95" t="s">
        <v>42</v>
      </c>
      <c r="W1503" s="93">
        <f>_xlfn.XLOOKUP(M1503,匹配表1065!D:D,匹配表1065!F:F)*N1503</f>
        <v>24</v>
      </c>
    </row>
    <row r="1504" customHeight="1" spans="1:23">
      <c r="A1504" s="89" t="s">
        <v>25</v>
      </c>
      <c r="B1504" s="90">
        <v>46141</v>
      </c>
      <c r="C1504" s="91" t="str">
        <f t="shared" si="46"/>
        <v>4月第5周</v>
      </c>
      <c r="D1504" s="89" t="s">
        <v>630</v>
      </c>
      <c r="E1504" s="89" t="str">
        <f t="shared" si="47"/>
        <v>4月第5周--周3</v>
      </c>
      <c r="F1504" s="92" t="s">
        <v>27</v>
      </c>
      <c r="G1504" s="92" t="s">
        <v>104</v>
      </c>
      <c r="H1504" s="92" t="str">
        <f>_xlfn.XLOOKUP(O1504,匹配表1065!T:T,匹配表1065!W:W)</f>
        <v>济南市</v>
      </c>
      <c r="I1504" s="89" t="str">
        <f>_xlfn.XLOOKUP(O1504,匹配表1065!T:T,匹配表1065!X:X)</f>
        <v>PME2026</v>
      </c>
      <c r="J1504" s="92" t="s">
        <v>116</v>
      </c>
      <c r="K1504" s="89" cm="1">
        <f ca="1" t="array" ref="K1504:L1504">_xlfn.XLOOKUP(J1504,匹配表1065!Y:Y,匹配表1065!AA:AB)</f>
        <v>13</v>
      </c>
      <c r="L1504" s="89" t="str">
        <v>3个月以上</v>
      </c>
      <c r="M1504" s="92" t="s">
        <v>30</v>
      </c>
      <c r="N1504" s="92">
        <v>1</v>
      </c>
      <c r="O1504" s="93" t="str">
        <f>_xlfn.XLOOKUP(P1504,匹配表1065!U:U,匹配表1065!T:T)</f>
        <v>HO00001409</v>
      </c>
      <c r="P1504" s="89" t="s">
        <v>117</v>
      </c>
      <c r="Q1504" s="92" t="s">
        <v>118</v>
      </c>
      <c r="R1504" s="89" t="str">
        <f>_xlfn.XLOOKUP(Q1504,匹配表1065!L:L,匹配表1065!O:O)</f>
        <v>A</v>
      </c>
      <c r="S1504" s="93" t="str">
        <f>IFERROR(_xlfn.XLOOKUP(Q1504,匹配表1065!AI:AI,匹配表1065!AJ:AJ),"绿标")</f>
        <v>绿标</v>
      </c>
      <c r="T1504" s="93" t="str" cm="1">
        <f t="array" ref="T1504:U1504">_xlfn.XLOOKUP(Q1504,匹配表1065!L:L,匹配表1065!M:N)</f>
        <v>头痛</v>
      </c>
      <c r="U1504" s="94" t="str">
        <v>神经内科</v>
      </c>
      <c r="V1504" s="95" t="s">
        <v>67</v>
      </c>
      <c r="W1504" s="93">
        <f>_xlfn.XLOOKUP(M1504,匹配表1065!D:D,匹配表1065!F:F)*N1504</f>
        <v>12</v>
      </c>
    </row>
    <row r="1505" customHeight="1" spans="1:23">
      <c r="A1505" s="89" t="s">
        <v>25</v>
      </c>
      <c r="B1505" s="90">
        <v>46141</v>
      </c>
      <c r="C1505" s="91" t="str">
        <f t="shared" si="46"/>
        <v>4月第5周</v>
      </c>
      <c r="D1505" s="89" t="s">
        <v>630</v>
      </c>
      <c r="E1505" s="89" t="str">
        <f t="shared" si="47"/>
        <v>4月第5周--周3</v>
      </c>
      <c r="F1505" s="92" t="s">
        <v>27</v>
      </c>
      <c r="G1505" s="92" t="s">
        <v>104</v>
      </c>
      <c r="H1505" s="92" t="str">
        <f>_xlfn.XLOOKUP(O1505,匹配表1065!T:T,匹配表1065!W:W)</f>
        <v>济南市</v>
      </c>
      <c r="I1505" s="89" t="str">
        <f>_xlfn.XLOOKUP(O1505,匹配表1065!T:T,匹配表1065!X:X)</f>
        <v>PME2026</v>
      </c>
      <c r="J1505" s="92" t="s">
        <v>116</v>
      </c>
      <c r="K1505" s="89" cm="1">
        <f ca="1" t="array" ref="K1505:L1505">_xlfn.XLOOKUP(J1505,匹配表1065!Y:Y,匹配表1065!AA:AB)</f>
        <v>13</v>
      </c>
      <c r="L1505" s="89" t="str">
        <v>3个月以上</v>
      </c>
      <c r="M1505" s="92" t="s">
        <v>30</v>
      </c>
      <c r="N1505" s="92">
        <v>1</v>
      </c>
      <c r="O1505" s="93" t="str">
        <f>_xlfn.XLOOKUP(P1505,匹配表1065!U:U,匹配表1065!T:T)</f>
        <v>HO00001417</v>
      </c>
      <c r="P1505" s="89" t="s">
        <v>119</v>
      </c>
      <c r="Q1505" s="92" t="s">
        <v>310</v>
      </c>
      <c r="R1505" s="89" t="str">
        <f>_xlfn.XLOOKUP(Q1505,匹配表1065!L:L,匹配表1065!O:O)</f>
        <v>D</v>
      </c>
      <c r="S1505" s="93" t="str">
        <f>IFERROR(_xlfn.XLOOKUP(Q1505,匹配表1065!AI:AI,匹配表1065!AJ:AJ),"绿标")</f>
        <v>红标</v>
      </c>
      <c r="T1505" s="93" t="str" cm="1">
        <f t="array" ref="T1505:U1505">_xlfn.XLOOKUP(Q1505,匹配表1065!L:L,匹配表1065!M:N)</f>
        <v>抑郁焦虑</v>
      </c>
      <c r="U1505" s="94" t="str">
        <v>精神心理科</v>
      </c>
      <c r="V1505" s="95" t="s">
        <v>67</v>
      </c>
      <c r="W1505" s="93">
        <f>_xlfn.XLOOKUP(M1505,匹配表1065!D:D,匹配表1065!F:F)*N1505</f>
        <v>12</v>
      </c>
    </row>
    <row r="1506" customHeight="1" spans="1:23">
      <c r="A1506" s="89" t="s">
        <v>25</v>
      </c>
      <c r="B1506" s="90">
        <v>46141</v>
      </c>
      <c r="C1506" s="91" t="str">
        <f t="shared" si="46"/>
        <v>4月第5周</v>
      </c>
      <c r="D1506" s="89" t="s">
        <v>630</v>
      </c>
      <c r="E1506" s="89" t="str">
        <f t="shared" si="47"/>
        <v>4月第5周--周3</v>
      </c>
      <c r="F1506" s="92" t="s">
        <v>27</v>
      </c>
      <c r="G1506" s="92" t="s">
        <v>104</v>
      </c>
      <c r="H1506" s="92" t="str">
        <f>_xlfn.XLOOKUP(O1506,匹配表1065!T:T,匹配表1065!W:W)</f>
        <v>济南市</v>
      </c>
      <c r="I1506" s="89" t="str">
        <f>_xlfn.XLOOKUP(O1506,匹配表1065!T:T,匹配表1065!X:X)</f>
        <v>PME2025</v>
      </c>
      <c r="J1506" s="92" t="s">
        <v>128</v>
      </c>
      <c r="K1506" s="89" cm="1">
        <f ca="1" t="array" ref="K1506:L1506">_xlfn.XLOOKUP(J1506,匹配表1065!Y:Y,匹配表1065!AA:AB)</f>
        <v>13</v>
      </c>
      <c r="L1506" s="89" t="str">
        <v>3个月以上</v>
      </c>
      <c r="M1506" s="92" t="s">
        <v>55</v>
      </c>
      <c r="N1506" s="92">
        <v>1</v>
      </c>
      <c r="O1506" s="93" t="str">
        <f>_xlfn.XLOOKUP(P1506,匹配表1065!U:U,匹配表1065!T:T)</f>
        <v>HO00001400</v>
      </c>
      <c r="P1506" s="89" t="s">
        <v>112</v>
      </c>
      <c r="Q1506" s="92" t="s">
        <v>241</v>
      </c>
      <c r="R1506" s="89" t="str">
        <f>_xlfn.XLOOKUP(Q1506,匹配表1065!L:L,匹配表1065!O:O)</f>
        <v>A</v>
      </c>
      <c r="S1506" s="93" t="str">
        <f>IFERROR(_xlfn.XLOOKUP(Q1506,匹配表1065!AI:AI,匹配表1065!AJ:AJ),"绿标")</f>
        <v>红标</v>
      </c>
      <c r="T1506" s="93" t="str" cm="1">
        <f t="array" ref="T1506:U1506">_xlfn.XLOOKUP(Q1506,匹配表1065!L:L,匹配表1065!M:N)</f>
        <v>头痛</v>
      </c>
      <c r="U1506" s="94" t="str">
        <v>神经内科</v>
      </c>
      <c r="V1506" s="95" t="s">
        <v>58</v>
      </c>
      <c r="W1506" s="93">
        <f>_xlfn.XLOOKUP(M1506,匹配表1065!D:D,匹配表1065!F:F)*N1506</f>
        <v>8</v>
      </c>
    </row>
    <row r="1507" customHeight="1" spans="1:23">
      <c r="A1507" s="89" t="s">
        <v>25</v>
      </c>
      <c r="B1507" s="90">
        <v>46141</v>
      </c>
      <c r="C1507" s="91" t="str">
        <f t="shared" si="46"/>
        <v>4月第5周</v>
      </c>
      <c r="D1507" s="89" t="s">
        <v>630</v>
      </c>
      <c r="E1507" s="89" t="str">
        <f t="shared" si="47"/>
        <v>4月第5周--周3</v>
      </c>
      <c r="F1507" s="92" t="s">
        <v>27</v>
      </c>
      <c r="G1507" s="92" t="s">
        <v>104</v>
      </c>
      <c r="H1507" s="92" t="str">
        <f>_xlfn.XLOOKUP(O1507,匹配表1065!T:T,匹配表1065!W:W)</f>
        <v>济南市</v>
      </c>
      <c r="I1507" s="89" t="str">
        <f>_xlfn.XLOOKUP(O1507,匹配表1065!T:T,匹配表1065!X:X)</f>
        <v>PME2025</v>
      </c>
      <c r="J1507" s="92" t="s">
        <v>128</v>
      </c>
      <c r="K1507" s="89" cm="1">
        <f ca="1" t="array" ref="K1507:L1507">_xlfn.XLOOKUP(J1507,匹配表1065!Y:Y,匹配表1065!AA:AB)</f>
        <v>13</v>
      </c>
      <c r="L1507" s="89" t="str">
        <v>3个月以上</v>
      </c>
      <c r="M1507" s="92" t="s">
        <v>133</v>
      </c>
      <c r="N1507" s="92">
        <v>1</v>
      </c>
      <c r="O1507" s="93" t="str">
        <f>_xlfn.XLOOKUP(P1507,匹配表1065!U:U,匹配表1065!T:T)</f>
        <v>HO00001400</v>
      </c>
      <c r="P1507" s="89" t="s">
        <v>112</v>
      </c>
      <c r="Q1507" s="92" t="s">
        <v>241</v>
      </c>
      <c r="R1507" s="89" t="str">
        <f>_xlfn.XLOOKUP(Q1507,匹配表1065!L:L,匹配表1065!O:O)</f>
        <v>A</v>
      </c>
      <c r="S1507" s="93" t="str">
        <f>IFERROR(_xlfn.XLOOKUP(Q1507,匹配表1065!AI:AI,匹配表1065!AJ:AJ),"绿标")</f>
        <v>红标</v>
      </c>
      <c r="T1507" s="93" t="str" cm="1">
        <f t="array" ref="T1507:U1507">_xlfn.XLOOKUP(Q1507,匹配表1065!L:L,匹配表1065!M:N)</f>
        <v>头痛</v>
      </c>
      <c r="U1507" s="94" t="str">
        <v>神经内科</v>
      </c>
      <c r="V1507" s="95" t="s">
        <v>58</v>
      </c>
      <c r="W1507" s="93">
        <f>_xlfn.XLOOKUP(M1507,匹配表1065!D:D,匹配表1065!F:F)*N1507</f>
        <v>1</v>
      </c>
    </row>
    <row r="1508" customHeight="1" spans="1:23">
      <c r="A1508" s="89" t="s">
        <v>25</v>
      </c>
      <c r="B1508" s="90">
        <v>46141</v>
      </c>
      <c r="C1508" s="91" t="str">
        <f t="shared" si="46"/>
        <v>4月第5周</v>
      </c>
      <c r="D1508" s="89" t="s">
        <v>630</v>
      </c>
      <c r="E1508" s="89" t="str">
        <f t="shared" si="47"/>
        <v>4月第5周--周3</v>
      </c>
      <c r="F1508" s="92" t="s">
        <v>27</v>
      </c>
      <c r="G1508" s="92" t="s">
        <v>104</v>
      </c>
      <c r="H1508" s="92" t="str">
        <f>_xlfn.XLOOKUP(O1508,匹配表1065!T:T,匹配表1065!W:W)</f>
        <v>济南市</v>
      </c>
      <c r="I1508" s="89" t="str">
        <f>_xlfn.XLOOKUP(O1508,匹配表1065!T:T,匹配表1065!X:X)</f>
        <v>PME2029</v>
      </c>
      <c r="J1508" s="92" t="s">
        <v>128</v>
      </c>
      <c r="K1508" s="89" cm="1">
        <f ca="1" t="array" ref="K1508:L1508">_xlfn.XLOOKUP(J1508,匹配表1065!Y:Y,匹配表1065!AA:AB)</f>
        <v>13</v>
      </c>
      <c r="L1508" s="89" t="str">
        <v>3个月以上</v>
      </c>
      <c r="M1508" s="92" t="s">
        <v>30</v>
      </c>
      <c r="N1508" s="92">
        <v>1</v>
      </c>
      <c r="O1508" s="93" t="str">
        <f>_xlfn.XLOOKUP(P1508,匹配表1065!U:U,匹配表1065!T:T)</f>
        <v>HO00001403</v>
      </c>
      <c r="P1508" s="89" t="s">
        <v>329</v>
      </c>
      <c r="Q1508" s="92" t="s">
        <v>505</v>
      </c>
      <c r="R1508" s="89" t="str">
        <f>_xlfn.XLOOKUP(Q1508,匹配表1065!L:L,匹配表1065!O:O)</f>
        <v>B</v>
      </c>
      <c r="S1508" s="93" t="str">
        <f>IFERROR(_xlfn.XLOOKUP(Q1508,匹配表1065!AI:AI,匹配表1065!AJ:AJ),"绿标")</f>
        <v>绿标</v>
      </c>
      <c r="T1508" s="93" t="str" cm="1">
        <f t="array" ref="T1508:U1508">_xlfn.XLOOKUP(Q1508,匹配表1065!L:L,匹配表1065!M:N)</f>
        <v>脑血管</v>
      </c>
      <c r="U1508" s="94" t="str">
        <v>神经内科</v>
      </c>
      <c r="V1508" s="95" t="s">
        <v>33</v>
      </c>
      <c r="W1508" s="93">
        <f>_xlfn.XLOOKUP(M1508,匹配表1065!D:D,匹配表1065!F:F)*N1508</f>
        <v>12</v>
      </c>
    </row>
    <row r="1509" customHeight="1" spans="1:23">
      <c r="A1509" s="89" t="s">
        <v>25</v>
      </c>
      <c r="B1509" s="90">
        <v>46141</v>
      </c>
      <c r="C1509" s="91" t="str">
        <f t="shared" si="46"/>
        <v>4月第5周</v>
      </c>
      <c r="D1509" s="89" t="s">
        <v>630</v>
      </c>
      <c r="E1509" s="89" t="str">
        <f t="shared" si="47"/>
        <v>4月第5周--周3</v>
      </c>
      <c r="F1509" s="92" t="s">
        <v>27</v>
      </c>
      <c r="G1509" s="92" t="s">
        <v>104</v>
      </c>
      <c r="H1509" s="92" t="str">
        <f>_xlfn.XLOOKUP(O1509,匹配表1065!T:T,匹配表1065!W:W)</f>
        <v>济南市</v>
      </c>
      <c r="I1509" s="89" t="str">
        <f>_xlfn.XLOOKUP(O1509,匹配表1065!T:T,匹配表1065!X:X)</f>
        <v>PME2025</v>
      </c>
      <c r="J1509" s="92" t="s">
        <v>128</v>
      </c>
      <c r="K1509" s="89" cm="1">
        <f ca="1" t="array" ref="K1509:L1509">_xlfn.XLOOKUP(J1509,匹配表1065!Y:Y,匹配表1065!AA:AB)</f>
        <v>13</v>
      </c>
      <c r="L1509" s="89" t="str">
        <v>3个月以上</v>
      </c>
      <c r="M1509" s="92" t="s">
        <v>35</v>
      </c>
      <c r="N1509" s="92">
        <v>1</v>
      </c>
      <c r="O1509" s="93" t="str">
        <f>_xlfn.XLOOKUP(P1509,匹配表1065!U:U,匹配表1065!T:T)</f>
        <v>HO00001400</v>
      </c>
      <c r="P1509" s="89" t="s">
        <v>112</v>
      </c>
      <c r="Q1509" s="92" t="s">
        <v>131</v>
      </c>
      <c r="R1509" s="89" t="str">
        <f>_xlfn.XLOOKUP(Q1509,匹配表1065!L:L,匹配表1065!O:O)</f>
        <v>B</v>
      </c>
      <c r="S1509" s="93" t="str">
        <f>IFERROR(_xlfn.XLOOKUP(Q1509,匹配表1065!AI:AI,匹配表1065!AJ:AJ),"绿标")</f>
        <v>红标</v>
      </c>
      <c r="T1509" s="93" t="str" cm="1">
        <f t="array" ref="T1509:U1509">_xlfn.XLOOKUP(Q1509,匹配表1065!L:L,匹配表1065!M:N)</f>
        <v>脑血管</v>
      </c>
      <c r="U1509" s="94" t="str">
        <v>神经内科</v>
      </c>
      <c r="V1509" s="95" t="s">
        <v>58</v>
      </c>
      <c r="W1509" s="93">
        <f>_xlfn.XLOOKUP(M1509,匹配表1065!D:D,匹配表1065!F:F)*N1509</f>
        <v>4</v>
      </c>
    </row>
    <row r="1510" customHeight="1" spans="1:23">
      <c r="A1510" s="89" t="s">
        <v>25</v>
      </c>
      <c r="B1510" s="90">
        <v>46141</v>
      </c>
      <c r="C1510" s="91" t="str">
        <f t="shared" si="46"/>
        <v>4月第5周</v>
      </c>
      <c r="D1510" s="89" t="s">
        <v>630</v>
      </c>
      <c r="E1510" s="89" t="str">
        <f t="shared" si="47"/>
        <v>4月第5周--周3</v>
      </c>
      <c r="F1510" s="92" t="s">
        <v>27</v>
      </c>
      <c r="G1510" s="92" t="s">
        <v>104</v>
      </c>
      <c r="H1510" s="92" t="str">
        <f>_xlfn.XLOOKUP(O1510,匹配表1065!T:T,匹配表1065!W:W)</f>
        <v>济南市</v>
      </c>
      <c r="I1510" s="89" t="str">
        <f>_xlfn.XLOOKUP(O1510,匹配表1065!T:T,匹配表1065!X:X)</f>
        <v>PME2025</v>
      </c>
      <c r="J1510" s="92" t="s">
        <v>111</v>
      </c>
      <c r="K1510" s="89" cm="1">
        <f ca="1" t="array" ref="K1510:L1510">_xlfn.XLOOKUP(J1510,匹配表1065!Y:Y,匹配表1065!AA:AB)</f>
        <v>30</v>
      </c>
      <c r="L1510" s="89" t="str">
        <v>3个月以上</v>
      </c>
      <c r="M1510" s="92" t="s">
        <v>30</v>
      </c>
      <c r="N1510" s="92">
        <v>1</v>
      </c>
      <c r="O1510" s="93" t="str">
        <f>_xlfn.XLOOKUP(P1510,匹配表1065!U:U,匹配表1065!T:T)</f>
        <v>HO00137606</v>
      </c>
      <c r="P1510" s="89" t="s">
        <v>649</v>
      </c>
      <c r="Q1510" s="92" t="s">
        <v>650</v>
      </c>
      <c r="R1510" s="89" t="str">
        <f>_xlfn.XLOOKUP(Q1510,匹配表1065!L:L,匹配表1065!O:O)</f>
        <v>A</v>
      </c>
      <c r="S1510" s="93" t="str">
        <f>IFERROR(_xlfn.XLOOKUP(Q1510,匹配表1065!AI:AI,匹配表1065!AJ:AJ),"绿标")</f>
        <v>绿标</v>
      </c>
      <c r="T1510" s="93" t="str" cm="1">
        <f t="array" ref="T1510:U1510">_xlfn.XLOOKUP(Q1510,匹配表1065!L:L,匹配表1065!M:N)</f>
        <v>头痛</v>
      </c>
      <c r="U1510" s="94" t="str">
        <v>神经内科</v>
      </c>
      <c r="V1510" s="95" t="s">
        <v>67</v>
      </c>
      <c r="W1510" s="93">
        <f>_xlfn.XLOOKUP(M1510,匹配表1065!D:D,匹配表1065!F:F)*N1510</f>
        <v>12</v>
      </c>
    </row>
    <row r="1511" customHeight="1" spans="1:23">
      <c r="A1511" s="89" t="s">
        <v>25</v>
      </c>
      <c r="B1511" s="90">
        <v>46141</v>
      </c>
      <c r="C1511" s="91" t="str">
        <f t="shared" si="46"/>
        <v>4月第5周</v>
      </c>
      <c r="D1511" s="89" t="s">
        <v>630</v>
      </c>
      <c r="E1511" s="89" t="str">
        <f t="shared" si="47"/>
        <v>4月第5周--周3</v>
      </c>
      <c r="F1511" s="92" t="s">
        <v>27</v>
      </c>
      <c r="G1511" s="92" t="s">
        <v>104</v>
      </c>
      <c r="H1511" s="92" t="str">
        <f>_xlfn.XLOOKUP(O1511,匹配表1065!T:T,匹配表1065!W:W)</f>
        <v>济南市</v>
      </c>
      <c r="I1511" s="89" t="str">
        <f>_xlfn.XLOOKUP(O1511,匹配表1065!T:T,匹配表1065!X:X)</f>
        <v>PME2025</v>
      </c>
      <c r="J1511" s="92" t="s">
        <v>111</v>
      </c>
      <c r="K1511" s="89" cm="1">
        <f ca="1" t="array" ref="K1511:L1511">_xlfn.XLOOKUP(J1511,匹配表1065!Y:Y,匹配表1065!AA:AB)</f>
        <v>30</v>
      </c>
      <c r="L1511" s="89" t="str">
        <v>3个月以上</v>
      </c>
      <c r="M1511" s="92" t="s">
        <v>30</v>
      </c>
      <c r="N1511" s="92">
        <v>1</v>
      </c>
      <c r="O1511" s="93" t="str">
        <f>_xlfn.XLOOKUP(P1511,匹配表1065!U:U,匹配表1065!T:T)</f>
        <v>HO00001400</v>
      </c>
      <c r="P1511" s="89" t="s">
        <v>112</v>
      </c>
      <c r="Q1511" s="92" t="s">
        <v>113</v>
      </c>
      <c r="R1511" s="89" t="str">
        <f>_xlfn.XLOOKUP(Q1511,匹配表1065!L:L,匹配表1065!O:O)</f>
        <v>B</v>
      </c>
      <c r="S1511" s="93" t="str">
        <f>IFERROR(_xlfn.XLOOKUP(Q1511,匹配表1065!AI:AI,匹配表1065!AJ:AJ),"绿标")</f>
        <v>红标</v>
      </c>
      <c r="T1511" s="93" t="str" cm="1">
        <f t="array" ref="T1511:U1511">_xlfn.XLOOKUP(Q1511,匹配表1065!L:L,匹配表1065!M:N)</f>
        <v>抑郁焦虑</v>
      </c>
      <c r="U1511" s="94" t="str">
        <v>神经内科</v>
      </c>
      <c r="V1511" s="95" t="s">
        <v>67</v>
      </c>
      <c r="W1511" s="93">
        <f>_xlfn.XLOOKUP(M1511,匹配表1065!D:D,匹配表1065!F:F)*N1511</f>
        <v>12</v>
      </c>
    </row>
    <row r="1512" customHeight="1" spans="1:23">
      <c r="A1512" s="89" t="s">
        <v>25</v>
      </c>
      <c r="B1512" s="90">
        <v>46141</v>
      </c>
      <c r="C1512" s="91" t="str">
        <f t="shared" si="46"/>
        <v>4月第5周</v>
      </c>
      <c r="D1512" s="89" t="s">
        <v>630</v>
      </c>
      <c r="E1512" s="89" t="str">
        <f t="shared" si="47"/>
        <v>4月第5周--周3</v>
      </c>
      <c r="F1512" s="92" t="s">
        <v>27</v>
      </c>
      <c r="G1512" s="92" t="s">
        <v>104</v>
      </c>
      <c r="H1512" s="92" t="str">
        <f>_xlfn.XLOOKUP(O1512,匹配表1065!T:T,匹配表1065!W:W)</f>
        <v>济南市</v>
      </c>
      <c r="I1512" s="89" t="str">
        <f>_xlfn.XLOOKUP(O1512,匹配表1065!T:T,匹配表1065!X:X)</f>
        <v>PME2025</v>
      </c>
      <c r="J1512" s="92" t="s">
        <v>111</v>
      </c>
      <c r="K1512" s="89" cm="1">
        <f ca="1" t="array" ref="K1512:L1512">_xlfn.XLOOKUP(J1512,匹配表1065!Y:Y,匹配表1065!AA:AB)</f>
        <v>30</v>
      </c>
      <c r="L1512" s="89" t="str">
        <v>3个月以上</v>
      </c>
      <c r="M1512" s="92" t="s">
        <v>35</v>
      </c>
      <c r="N1512" s="92">
        <v>1</v>
      </c>
      <c r="O1512" s="93" t="str">
        <f>_xlfn.XLOOKUP(P1512,匹配表1065!U:U,匹配表1065!T:T)</f>
        <v>HO00001400</v>
      </c>
      <c r="P1512" s="89" t="s">
        <v>112</v>
      </c>
      <c r="Q1512" s="92" t="s">
        <v>597</v>
      </c>
      <c r="R1512" s="89" t="str">
        <f>_xlfn.XLOOKUP(Q1512,匹配表1065!L:L,匹配表1065!O:O)</f>
        <v>B</v>
      </c>
      <c r="S1512" s="93" t="str">
        <f>IFERROR(_xlfn.XLOOKUP(Q1512,匹配表1065!AI:AI,匹配表1065!AJ:AJ),"绿标")</f>
        <v>绿标</v>
      </c>
      <c r="T1512" s="93" t="str" cm="1">
        <f t="array" ref="T1512:U1512">_xlfn.XLOOKUP(Q1512,匹配表1065!L:L,匹配表1065!M:N)</f>
        <v>脑血管</v>
      </c>
      <c r="U1512" s="94" t="str">
        <v>神经内科</v>
      </c>
      <c r="V1512" s="95" t="s">
        <v>58</v>
      </c>
      <c r="W1512" s="93">
        <f>_xlfn.XLOOKUP(M1512,匹配表1065!D:D,匹配表1065!F:F)*N1512</f>
        <v>4</v>
      </c>
    </row>
    <row r="1513" customHeight="1" spans="1:23">
      <c r="A1513" s="89" t="s">
        <v>25</v>
      </c>
      <c r="B1513" s="90">
        <v>46141</v>
      </c>
      <c r="C1513" s="91" t="str">
        <f t="shared" si="46"/>
        <v>4月第5周</v>
      </c>
      <c r="D1513" s="89" t="s">
        <v>630</v>
      </c>
      <c r="E1513" s="89" t="str">
        <f t="shared" si="47"/>
        <v>4月第5周--周3</v>
      </c>
      <c r="F1513" s="92" t="s">
        <v>27</v>
      </c>
      <c r="G1513" s="92" t="s">
        <v>104</v>
      </c>
      <c r="H1513" s="92" t="str">
        <f>_xlfn.XLOOKUP(O1513,匹配表1065!T:T,匹配表1065!W:W)</f>
        <v>济南市</v>
      </c>
      <c r="I1513" s="89" t="str">
        <f>_xlfn.XLOOKUP(O1513,匹配表1065!T:T,匹配表1065!X:X)</f>
        <v>PME2025</v>
      </c>
      <c r="J1513" s="92" t="s">
        <v>111</v>
      </c>
      <c r="K1513" s="89" cm="1">
        <f ca="1" t="array" ref="K1513:L1513">_xlfn.XLOOKUP(J1513,匹配表1065!Y:Y,匹配表1065!AA:AB)</f>
        <v>30</v>
      </c>
      <c r="L1513" s="89" t="str">
        <v>3个月以上</v>
      </c>
      <c r="M1513" s="92" t="s">
        <v>133</v>
      </c>
      <c r="N1513" s="92">
        <v>1</v>
      </c>
      <c r="O1513" s="93" t="str">
        <f>_xlfn.XLOOKUP(P1513,匹配表1065!U:U,匹配表1065!T:T)</f>
        <v>HO00001400</v>
      </c>
      <c r="P1513" s="89" t="s">
        <v>112</v>
      </c>
      <c r="Q1513" s="92" t="s">
        <v>597</v>
      </c>
      <c r="R1513" s="89" t="str">
        <f>_xlfn.XLOOKUP(Q1513,匹配表1065!L:L,匹配表1065!O:O)</f>
        <v>B</v>
      </c>
      <c r="S1513" s="93" t="str">
        <f>IFERROR(_xlfn.XLOOKUP(Q1513,匹配表1065!AI:AI,匹配表1065!AJ:AJ),"绿标")</f>
        <v>绿标</v>
      </c>
      <c r="T1513" s="93" t="str" cm="1">
        <f t="array" ref="T1513:U1513">_xlfn.XLOOKUP(Q1513,匹配表1065!L:L,匹配表1065!M:N)</f>
        <v>脑血管</v>
      </c>
      <c r="U1513" s="94" t="str">
        <v>神经内科</v>
      </c>
      <c r="V1513" s="95" t="s">
        <v>58</v>
      </c>
      <c r="W1513" s="93">
        <f>_xlfn.XLOOKUP(M1513,匹配表1065!D:D,匹配表1065!F:F)*N1513</f>
        <v>1</v>
      </c>
    </row>
    <row r="1514" customHeight="1" spans="1:23">
      <c r="A1514" s="89" t="s">
        <v>25</v>
      </c>
      <c r="B1514" s="90">
        <v>46141</v>
      </c>
      <c r="C1514" s="91" t="str">
        <f t="shared" si="46"/>
        <v>4月第5周</v>
      </c>
      <c r="D1514" s="89" t="s">
        <v>630</v>
      </c>
      <c r="E1514" s="89" t="str">
        <f t="shared" si="47"/>
        <v>4月第5周--周3</v>
      </c>
      <c r="F1514" s="92" t="s">
        <v>27</v>
      </c>
      <c r="G1514" s="92" t="s">
        <v>104</v>
      </c>
      <c r="H1514" s="92" t="str">
        <f>_xlfn.XLOOKUP(O1514,匹配表1065!T:T,匹配表1065!W:W)</f>
        <v>济南市</v>
      </c>
      <c r="I1514" s="89" t="str">
        <f>_xlfn.XLOOKUP(O1514,匹配表1065!T:T,匹配表1065!X:X)</f>
        <v>PME2025</v>
      </c>
      <c r="J1514" s="92" t="s">
        <v>111</v>
      </c>
      <c r="K1514" s="89" cm="1">
        <f ca="1" t="array" ref="K1514:L1514">_xlfn.XLOOKUP(J1514,匹配表1065!Y:Y,匹配表1065!AA:AB)</f>
        <v>30</v>
      </c>
      <c r="L1514" s="89" t="str">
        <v>3个月以上</v>
      </c>
      <c r="M1514" s="92" t="s">
        <v>35</v>
      </c>
      <c r="N1514" s="92">
        <v>1</v>
      </c>
      <c r="O1514" s="93" t="str">
        <f>_xlfn.XLOOKUP(P1514,匹配表1065!U:U,匹配表1065!T:T)</f>
        <v>HO00001400</v>
      </c>
      <c r="P1514" s="89" t="s">
        <v>112</v>
      </c>
      <c r="Q1514" s="92" t="s">
        <v>114</v>
      </c>
      <c r="R1514" s="89" t="str">
        <f>_xlfn.XLOOKUP(Q1514,匹配表1065!L:L,匹配表1065!O:O)</f>
        <v>A</v>
      </c>
      <c r="S1514" s="93" t="str">
        <f>IFERROR(_xlfn.XLOOKUP(Q1514,匹配表1065!AI:AI,匹配表1065!AJ:AJ),"绿标")</f>
        <v>绿标</v>
      </c>
      <c r="T1514" s="93" t="str" cm="1">
        <f t="array" ref="T1514:U1514">_xlfn.XLOOKUP(Q1514,匹配表1065!L:L,匹配表1065!M:N)</f>
        <v>头痛</v>
      </c>
      <c r="U1514" s="94" t="str">
        <v>神经内科</v>
      </c>
      <c r="V1514" s="95" t="s">
        <v>58</v>
      </c>
      <c r="W1514" s="93">
        <f>_xlfn.XLOOKUP(M1514,匹配表1065!D:D,匹配表1065!F:F)*N1514</f>
        <v>4</v>
      </c>
    </row>
    <row r="1515" customHeight="1" spans="1:23">
      <c r="A1515" s="89" t="s">
        <v>25</v>
      </c>
      <c r="B1515" s="90">
        <v>46141</v>
      </c>
      <c r="C1515" s="91" t="str">
        <f t="shared" si="46"/>
        <v>4月第5周</v>
      </c>
      <c r="D1515" s="89" t="s">
        <v>630</v>
      </c>
      <c r="E1515" s="89" t="str">
        <f t="shared" si="47"/>
        <v>4月第5周--周3</v>
      </c>
      <c r="F1515" s="92" t="s">
        <v>27</v>
      </c>
      <c r="G1515" s="92" t="s">
        <v>104</v>
      </c>
      <c r="H1515" s="92" t="str">
        <f>_xlfn.XLOOKUP(O1515,匹配表1065!T:T,匹配表1065!W:W)</f>
        <v>济南市</v>
      </c>
      <c r="I1515" s="89" t="str">
        <f>_xlfn.XLOOKUP(O1515,匹配表1065!T:T,匹配表1065!X:X)</f>
        <v>PME2024</v>
      </c>
      <c r="J1515" s="92" t="s">
        <v>125</v>
      </c>
      <c r="K1515" s="89" cm="1">
        <f ca="1" t="array" ref="K1515:L1515">_xlfn.XLOOKUP(J1515,匹配表1065!Y:Y,匹配表1065!AA:AB)</f>
        <v>9</v>
      </c>
      <c r="L1515" s="89" t="str">
        <v>3个月以上</v>
      </c>
      <c r="M1515" s="92" t="s">
        <v>30</v>
      </c>
      <c r="N1515" s="92">
        <v>1</v>
      </c>
      <c r="O1515" s="93" t="str">
        <f>_xlfn.XLOOKUP(P1515,匹配表1065!U:U,匹配表1065!T:T)</f>
        <v>HO00001404</v>
      </c>
      <c r="P1515" s="89" t="s">
        <v>126</v>
      </c>
      <c r="Q1515" s="92" t="s">
        <v>580</v>
      </c>
      <c r="R1515" s="89" t="str">
        <f>_xlfn.XLOOKUP(Q1515,匹配表1065!L:L,匹配表1065!O:O)</f>
        <v>B</v>
      </c>
      <c r="S1515" s="93" t="str">
        <f>IFERROR(_xlfn.XLOOKUP(Q1515,匹配表1065!AI:AI,匹配表1065!AJ:AJ),"绿标")</f>
        <v>黑标</v>
      </c>
      <c r="T1515" s="93" t="str" cm="1">
        <f t="array" ref="T1515:U1515">_xlfn.XLOOKUP(Q1515,匹配表1065!L:L,匹配表1065!M:N)</f>
        <v>脑血管</v>
      </c>
      <c r="U1515" s="94" t="str">
        <v>神经内科</v>
      </c>
      <c r="V1515" s="95" t="s">
        <v>70</v>
      </c>
      <c r="W1515" s="93">
        <f>_xlfn.XLOOKUP(M1515,匹配表1065!D:D,匹配表1065!F:F)*N1515</f>
        <v>12</v>
      </c>
    </row>
    <row r="1516" customHeight="1" spans="1:23">
      <c r="A1516" s="89" t="s">
        <v>25</v>
      </c>
      <c r="B1516" s="90">
        <v>46141</v>
      </c>
      <c r="C1516" s="91" t="str">
        <f t="shared" si="46"/>
        <v>4月第5周</v>
      </c>
      <c r="D1516" s="89" t="s">
        <v>630</v>
      </c>
      <c r="E1516" s="89" t="str">
        <f t="shared" si="47"/>
        <v>4月第5周--周3</v>
      </c>
      <c r="F1516" s="92" t="s">
        <v>27</v>
      </c>
      <c r="G1516" s="92" t="s">
        <v>104</v>
      </c>
      <c r="H1516" s="92" t="str">
        <f>_xlfn.XLOOKUP(O1516,匹配表1065!T:T,匹配表1065!W:W)</f>
        <v>东营市</v>
      </c>
      <c r="I1516" s="89" t="str">
        <f>_xlfn.XLOOKUP(O1516,匹配表1065!T:T,匹配表1065!X:X)</f>
        <v>PME2028</v>
      </c>
      <c r="J1516" s="92" t="s">
        <v>121</v>
      </c>
      <c r="K1516" s="89" cm="1">
        <f ca="1" t="array" ref="K1516:L1516">_xlfn.XLOOKUP(J1516,匹配表1065!Y:Y,匹配表1065!AA:AB)</f>
        <v>26</v>
      </c>
      <c r="L1516" s="89" t="str">
        <v>3个月以上</v>
      </c>
      <c r="M1516" s="92" t="s">
        <v>30</v>
      </c>
      <c r="N1516" s="92">
        <v>1</v>
      </c>
      <c r="O1516" s="93" t="str">
        <f>_xlfn.XLOOKUP(P1516,匹配表1065!U:U,匹配表1065!T:T)</f>
        <v>HO00001421</v>
      </c>
      <c r="P1516" s="89" t="s">
        <v>122</v>
      </c>
      <c r="Q1516" s="92" t="s">
        <v>123</v>
      </c>
      <c r="R1516" s="89" t="str">
        <f>_xlfn.XLOOKUP(Q1516,匹配表1065!L:L,匹配表1065!O:O)</f>
        <v>A</v>
      </c>
      <c r="S1516" s="93" t="str">
        <f>IFERROR(_xlfn.XLOOKUP(Q1516,匹配表1065!AI:AI,匹配表1065!AJ:AJ),"绿标")</f>
        <v>红标</v>
      </c>
      <c r="T1516" s="93" t="str" cm="1">
        <f t="array" ref="T1516:U1516">_xlfn.XLOOKUP(Q1516,匹配表1065!L:L,匹配表1065!M:N)</f>
        <v>头痛</v>
      </c>
      <c r="U1516" s="94" t="str">
        <v>神经内科</v>
      </c>
      <c r="V1516" s="95" t="s">
        <v>42</v>
      </c>
      <c r="W1516" s="93">
        <f>_xlfn.XLOOKUP(M1516,匹配表1065!D:D,匹配表1065!F:F)*N1516</f>
        <v>12</v>
      </c>
    </row>
    <row r="1517" customHeight="1" spans="1:23">
      <c r="A1517" s="89" t="s">
        <v>25</v>
      </c>
      <c r="B1517" s="90">
        <v>46141</v>
      </c>
      <c r="C1517" s="91" t="str">
        <f t="shared" si="46"/>
        <v>4月第5周</v>
      </c>
      <c r="D1517" s="89" t="s">
        <v>630</v>
      </c>
      <c r="E1517" s="89" t="str">
        <f t="shared" si="47"/>
        <v>4月第5周--周3</v>
      </c>
      <c r="F1517" s="92" t="s">
        <v>27</v>
      </c>
      <c r="G1517" s="92" t="s">
        <v>104</v>
      </c>
      <c r="H1517" s="92" t="str">
        <f>_xlfn.XLOOKUP(O1517,匹配表1065!T:T,匹配表1065!W:W)</f>
        <v>东营市</v>
      </c>
      <c r="I1517" s="89" t="str">
        <f>_xlfn.XLOOKUP(O1517,匹配表1065!T:T,匹配表1065!X:X)</f>
        <v>PME2028</v>
      </c>
      <c r="J1517" s="92" t="s">
        <v>121</v>
      </c>
      <c r="K1517" s="89" cm="1">
        <f ca="1" t="array" ref="K1517:L1517">_xlfn.XLOOKUP(J1517,匹配表1065!Y:Y,匹配表1065!AA:AB)</f>
        <v>26</v>
      </c>
      <c r="L1517" s="89" t="str">
        <v>3个月以上</v>
      </c>
      <c r="M1517" s="92" t="s">
        <v>55</v>
      </c>
      <c r="N1517" s="92">
        <v>1</v>
      </c>
      <c r="O1517" s="93" t="str">
        <f>_xlfn.XLOOKUP(P1517,匹配表1065!U:U,匹配表1065!T:T)</f>
        <v>HO00001421</v>
      </c>
      <c r="P1517" s="89" t="s">
        <v>122</v>
      </c>
      <c r="Q1517" s="92" t="s">
        <v>328</v>
      </c>
      <c r="R1517" s="89" t="str">
        <f>_xlfn.XLOOKUP(Q1517,匹配表1065!L:L,匹配表1065!O:O)</f>
        <v>B</v>
      </c>
      <c r="S1517" s="93" t="str">
        <f>IFERROR(_xlfn.XLOOKUP(Q1517,匹配表1065!AI:AI,匹配表1065!AJ:AJ),"绿标")</f>
        <v>绿标</v>
      </c>
      <c r="T1517" s="93" t="str" cm="1">
        <f t="array" ref="T1517:U1517">_xlfn.XLOOKUP(Q1517,匹配表1065!L:L,匹配表1065!M:N)</f>
        <v>抑郁焦虑</v>
      </c>
      <c r="U1517" s="94" t="str">
        <v>神经内科</v>
      </c>
      <c r="V1517" s="95" t="s">
        <v>42</v>
      </c>
      <c r="W1517" s="93">
        <f>_xlfn.XLOOKUP(M1517,匹配表1065!D:D,匹配表1065!F:F)*N1517</f>
        <v>8</v>
      </c>
    </row>
    <row r="1518" customHeight="1" spans="1:23">
      <c r="A1518" s="89" t="s">
        <v>25</v>
      </c>
      <c r="B1518" s="90">
        <v>46141</v>
      </c>
      <c r="C1518" s="91" t="str">
        <f t="shared" si="46"/>
        <v>4月第5周</v>
      </c>
      <c r="D1518" s="89" t="s">
        <v>630</v>
      </c>
      <c r="E1518" s="89" t="str">
        <f t="shared" si="47"/>
        <v>4月第5周--周3</v>
      </c>
      <c r="F1518" s="92" t="s">
        <v>27</v>
      </c>
      <c r="G1518" s="92" t="s">
        <v>104</v>
      </c>
      <c r="H1518" s="92" t="str">
        <f>_xlfn.XLOOKUP(O1518,匹配表1065!T:T,匹配表1065!W:W)</f>
        <v>济南市</v>
      </c>
      <c r="I1518" s="89" t="str">
        <f>_xlfn.XLOOKUP(O1518,匹配表1065!T:T,匹配表1065!X:X)</f>
        <v>PME2044</v>
      </c>
      <c r="J1518" s="92" t="s">
        <v>105</v>
      </c>
      <c r="K1518" s="89" cm="1">
        <f ca="1" t="array" ref="K1518:L1518">_xlfn.XLOOKUP(J1518,匹配表1065!Y:Y,匹配表1065!AA:AB)</f>
        <v>8</v>
      </c>
      <c r="L1518" s="89" t="str">
        <v>3个月以上</v>
      </c>
      <c r="M1518" s="92" t="s">
        <v>30</v>
      </c>
      <c r="N1518" s="92">
        <v>1</v>
      </c>
      <c r="O1518" s="93" t="str">
        <f>_xlfn.XLOOKUP(P1518,匹配表1065!U:U,匹配表1065!T:T)</f>
        <v>HO00001401</v>
      </c>
      <c r="P1518" s="89" t="s">
        <v>106</v>
      </c>
      <c r="Q1518" s="92" t="s">
        <v>107</v>
      </c>
      <c r="R1518" s="89" t="str">
        <f>_xlfn.XLOOKUP(Q1518,匹配表1065!L:L,匹配表1065!O:O)</f>
        <v>B</v>
      </c>
      <c r="S1518" s="93" t="str">
        <f>IFERROR(_xlfn.XLOOKUP(Q1518,匹配表1065!AI:AI,匹配表1065!AJ:AJ),"绿标")</f>
        <v>红标</v>
      </c>
      <c r="T1518" s="93" t="str" cm="1">
        <f t="array" ref="T1518:U1518">_xlfn.XLOOKUP(Q1518,匹配表1065!L:L,匹配表1065!M:N)</f>
        <v>脑血管</v>
      </c>
      <c r="U1518" s="94" t="str">
        <v>神经内科</v>
      </c>
      <c r="V1518" s="95" t="s">
        <v>42</v>
      </c>
      <c r="W1518" s="93">
        <f>_xlfn.XLOOKUP(M1518,匹配表1065!D:D,匹配表1065!F:F)*N1518</f>
        <v>12</v>
      </c>
    </row>
    <row r="1519" customHeight="1" spans="1:23">
      <c r="A1519" s="89" t="s">
        <v>25</v>
      </c>
      <c r="B1519" s="90">
        <v>46141</v>
      </c>
      <c r="C1519" s="91" t="str">
        <f t="shared" si="46"/>
        <v>4月第5周</v>
      </c>
      <c r="D1519" s="89" t="s">
        <v>630</v>
      </c>
      <c r="E1519" s="89" t="str">
        <f t="shared" si="47"/>
        <v>4月第5周--周3</v>
      </c>
      <c r="F1519" s="92" t="s">
        <v>27</v>
      </c>
      <c r="G1519" s="89" t="s">
        <v>63</v>
      </c>
      <c r="H1519" s="92" t="str">
        <f>_xlfn.XLOOKUP(O1519,匹配表1065!T:T,匹配表1065!W:W)</f>
        <v>南京市</v>
      </c>
      <c r="I1519" s="89" t="str">
        <f>_xlfn.XLOOKUP(O1519,匹配表1065!T:T,匹配表1065!X:X)</f>
        <v>PME2001</v>
      </c>
      <c r="J1519" s="92" t="s">
        <v>64</v>
      </c>
      <c r="K1519" s="89" cm="1">
        <f ca="1" t="array" ref="K1519:L1519">_xlfn.XLOOKUP(J1519,匹配表1065!Y:Y,匹配表1065!AA:AB)</f>
        <v>31</v>
      </c>
      <c r="L1519" s="89" t="str">
        <v>3个月以上</v>
      </c>
      <c r="M1519" s="92" t="s">
        <v>30</v>
      </c>
      <c r="N1519" s="92">
        <v>1</v>
      </c>
      <c r="O1519" s="93" t="str">
        <f>_xlfn.XLOOKUP(P1519,匹配表1065!U:U,匹配表1065!T:T)</f>
        <v>HO00000958</v>
      </c>
      <c r="P1519" s="89" t="s">
        <v>65</v>
      </c>
      <c r="Q1519" s="92" t="s">
        <v>66</v>
      </c>
      <c r="R1519" s="89" t="str">
        <f>_xlfn.XLOOKUP(Q1519,匹配表1065!L:L,匹配表1065!O:O)</f>
        <v>A</v>
      </c>
      <c r="S1519" s="93" t="str">
        <f>IFERROR(_xlfn.XLOOKUP(Q1519,匹配表1065!AI:AI,匹配表1065!AJ:AJ),"绿标")</f>
        <v>红标</v>
      </c>
      <c r="T1519" s="93" t="str" cm="1">
        <f t="array" ref="T1519:U1519">_xlfn.XLOOKUP(Q1519,匹配表1065!L:L,匹配表1065!M:N)</f>
        <v>头痛</v>
      </c>
      <c r="U1519" s="94" t="str">
        <v>神经内科</v>
      </c>
      <c r="V1519" s="95" t="s">
        <v>33</v>
      </c>
      <c r="W1519" s="93">
        <f>_xlfn.XLOOKUP(M1519,匹配表1065!D:D,匹配表1065!F:F)*N1519</f>
        <v>12</v>
      </c>
    </row>
    <row r="1520" customHeight="1" spans="1:23">
      <c r="A1520" s="89" t="s">
        <v>25</v>
      </c>
      <c r="B1520" s="90">
        <v>46141</v>
      </c>
      <c r="C1520" s="91" t="str">
        <f t="shared" si="46"/>
        <v>4月第5周</v>
      </c>
      <c r="D1520" s="89" t="s">
        <v>630</v>
      </c>
      <c r="E1520" s="89" t="str">
        <f t="shared" si="47"/>
        <v>4月第5周--周3</v>
      </c>
      <c r="F1520" s="92" t="s">
        <v>27</v>
      </c>
      <c r="G1520" s="89" t="s">
        <v>63</v>
      </c>
      <c r="H1520" s="92" t="str">
        <f>_xlfn.XLOOKUP(O1520,匹配表1065!T:T,匹配表1065!W:W)</f>
        <v>南京市</v>
      </c>
      <c r="I1520" s="89" t="str">
        <f>_xlfn.XLOOKUP(O1520,匹配表1065!T:T,匹配表1065!X:X)</f>
        <v>PME2001</v>
      </c>
      <c r="J1520" s="92" t="s">
        <v>64</v>
      </c>
      <c r="K1520" s="89" cm="1">
        <f ca="1" t="array" ref="K1520:L1520">_xlfn.XLOOKUP(J1520,匹配表1065!Y:Y,匹配表1065!AA:AB)</f>
        <v>31</v>
      </c>
      <c r="L1520" s="89" t="str">
        <v>3个月以上</v>
      </c>
      <c r="M1520" s="92" t="s">
        <v>35</v>
      </c>
      <c r="N1520" s="92">
        <v>1</v>
      </c>
      <c r="O1520" s="93" t="str">
        <f>_xlfn.XLOOKUP(P1520,匹配表1065!U:U,匹配表1065!T:T)</f>
        <v>HO00000958</v>
      </c>
      <c r="P1520" s="89" t="s">
        <v>65</v>
      </c>
      <c r="Q1520" s="92" t="s">
        <v>435</v>
      </c>
      <c r="R1520" s="89" t="str">
        <f>_xlfn.XLOOKUP(Q1520,匹配表1065!L:L,匹配表1065!O:O)</f>
        <v>B</v>
      </c>
      <c r="S1520" s="93" t="str">
        <f>IFERROR(_xlfn.XLOOKUP(Q1520,匹配表1065!AI:AI,匹配表1065!AJ:AJ),"绿标")</f>
        <v>绿标</v>
      </c>
      <c r="T1520" s="93" t="str" cm="1">
        <f t="array" ref="T1520:U1520">_xlfn.XLOOKUP(Q1520,匹配表1065!L:L,匹配表1065!M:N)</f>
        <v>脑血管</v>
      </c>
      <c r="U1520" s="94" t="str">
        <v>神经内科</v>
      </c>
      <c r="V1520" s="95" t="s">
        <v>58</v>
      </c>
      <c r="W1520" s="93">
        <f>_xlfn.XLOOKUP(M1520,匹配表1065!D:D,匹配表1065!F:F)*N1520</f>
        <v>4</v>
      </c>
    </row>
    <row r="1521" customHeight="1" spans="1:23">
      <c r="A1521" s="89" t="s">
        <v>25</v>
      </c>
      <c r="B1521" s="90">
        <v>46141</v>
      </c>
      <c r="C1521" s="91" t="str">
        <f t="shared" si="46"/>
        <v>4月第5周</v>
      </c>
      <c r="D1521" s="89" t="s">
        <v>630</v>
      </c>
      <c r="E1521" s="89" t="str">
        <f t="shared" si="47"/>
        <v>4月第5周--周3</v>
      </c>
      <c r="F1521" s="92" t="s">
        <v>27</v>
      </c>
      <c r="G1521" s="89" t="s">
        <v>63</v>
      </c>
      <c r="H1521" s="92" t="str">
        <f>_xlfn.XLOOKUP(O1521,匹配表1065!T:T,匹配表1065!W:W)</f>
        <v>南京市</v>
      </c>
      <c r="I1521" s="89" t="str">
        <f>_xlfn.XLOOKUP(O1521,匹配表1065!T:T,匹配表1065!X:X)</f>
        <v>PME2001</v>
      </c>
      <c r="J1521" s="92" t="s">
        <v>64</v>
      </c>
      <c r="K1521" s="89" cm="1">
        <f ca="1" t="array" ref="K1521:L1521">_xlfn.XLOOKUP(J1521,匹配表1065!Y:Y,匹配表1065!AA:AB)</f>
        <v>31</v>
      </c>
      <c r="L1521" s="89" t="str">
        <v>3个月以上</v>
      </c>
      <c r="M1521" s="92" t="s">
        <v>30</v>
      </c>
      <c r="N1521" s="92">
        <v>1</v>
      </c>
      <c r="O1521" s="93" t="str">
        <f>_xlfn.XLOOKUP(P1521,匹配表1065!U:U,匹配表1065!T:T)</f>
        <v>HO00000958</v>
      </c>
      <c r="P1521" s="89" t="s">
        <v>65</v>
      </c>
      <c r="Q1521" s="92" t="s">
        <v>69</v>
      </c>
      <c r="R1521" s="89" t="str">
        <f>_xlfn.XLOOKUP(Q1521,匹配表1065!L:L,匹配表1065!O:O)</f>
        <v>C</v>
      </c>
      <c r="S1521" s="93" t="str">
        <f>IFERROR(_xlfn.XLOOKUP(Q1521,匹配表1065!AI:AI,匹配表1065!AJ:AJ),"绿标")</f>
        <v>绿标</v>
      </c>
      <c r="T1521" s="93" t="str" cm="1">
        <f t="array" ref="T1521:U1521">_xlfn.XLOOKUP(Q1521,匹配表1065!L:L,匹配表1065!M:N)</f>
        <v>眩晕</v>
      </c>
      <c r="U1521" s="94" t="str">
        <v>耳鼻喉科</v>
      </c>
      <c r="V1521" s="95" t="s">
        <v>33</v>
      </c>
      <c r="W1521" s="93">
        <f>_xlfn.XLOOKUP(M1521,匹配表1065!D:D,匹配表1065!F:F)*N1521</f>
        <v>12</v>
      </c>
    </row>
    <row r="1522" customHeight="1" spans="1:23">
      <c r="A1522" s="89" t="s">
        <v>25</v>
      </c>
      <c r="B1522" s="90">
        <v>46141</v>
      </c>
      <c r="C1522" s="91" t="str">
        <f t="shared" si="46"/>
        <v>4月第5周</v>
      </c>
      <c r="D1522" s="89" t="s">
        <v>630</v>
      </c>
      <c r="E1522" s="89" t="str">
        <f t="shared" si="47"/>
        <v>4月第5周--周3</v>
      </c>
      <c r="F1522" s="92" t="s">
        <v>27</v>
      </c>
      <c r="G1522" s="89" t="s">
        <v>63</v>
      </c>
      <c r="H1522" s="92" t="str">
        <f>_xlfn.XLOOKUP(O1522,匹配表1065!T:T,匹配表1065!W:W)</f>
        <v>连云港市</v>
      </c>
      <c r="I1522" s="89" t="str">
        <f>_xlfn.XLOOKUP(O1522,匹配表1065!T:T,匹配表1065!X:X)</f>
        <v>PME2042</v>
      </c>
      <c r="J1522" s="92" t="s">
        <v>74</v>
      </c>
      <c r="K1522" s="89" cm="1">
        <f ca="1" t="array" ref="K1522:L1522">_xlfn.XLOOKUP(J1522,匹配表1065!Y:Y,匹配表1065!AA:AB)</f>
        <v>7</v>
      </c>
      <c r="L1522" s="89" t="str">
        <v>3个月以上</v>
      </c>
      <c r="M1522" s="92" t="s">
        <v>35</v>
      </c>
      <c r="N1522" s="92">
        <v>1</v>
      </c>
      <c r="O1522" s="93" t="str">
        <f>_xlfn.XLOOKUP(P1522,匹配表1065!U:U,匹配表1065!T:T)</f>
        <v>HO00001004</v>
      </c>
      <c r="P1522" s="89" t="s">
        <v>75</v>
      </c>
      <c r="Q1522" s="92" t="s">
        <v>577</v>
      </c>
      <c r="R1522" s="89" t="str">
        <f>_xlfn.XLOOKUP(Q1522,匹配表1065!L:L,匹配表1065!O:O)</f>
        <v>C</v>
      </c>
      <c r="S1522" s="93" t="str">
        <f>IFERROR(_xlfn.XLOOKUP(Q1522,匹配表1065!AI:AI,匹配表1065!AJ:AJ),"绿标")</f>
        <v>绿标</v>
      </c>
      <c r="T1522" s="93" t="str" cm="1">
        <f t="array" ref="T1522:U1522">_xlfn.XLOOKUP(Q1522,匹配表1065!L:L,匹配表1065!M:N)</f>
        <v>眩晕</v>
      </c>
      <c r="U1522" s="94" t="str">
        <v>耳鼻喉科</v>
      </c>
      <c r="V1522" s="95" t="s">
        <v>70</v>
      </c>
      <c r="W1522" s="93">
        <f>_xlfn.XLOOKUP(M1522,匹配表1065!D:D,匹配表1065!F:F)*N1522</f>
        <v>4</v>
      </c>
    </row>
    <row r="1523" customHeight="1" spans="1:23">
      <c r="A1523" s="89" t="s">
        <v>25</v>
      </c>
      <c r="B1523" s="90">
        <v>46141</v>
      </c>
      <c r="C1523" s="91" t="str">
        <f t="shared" si="46"/>
        <v>4月第5周</v>
      </c>
      <c r="D1523" s="89" t="s">
        <v>630</v>
      </c>
      <c r="E1523" s="89" t="str">
        <f t="shared" si="47"/>
        <v>4月第5周--周3</v>
      </c>
      <c r="F1523" s="92" t="s">
        <v>27</v>
      </c>
      <c r="G1523" s="89" t="s">
        <v>63</v>
      </c>
      <c r="H1523" s="92" t="str">
        <f>_xlfn.XLOOKUP(O1523,匹配表1065!T:T,匹配表1065!W:W)</f>
        <v>连云港市</v>
      </c>
      <c r="I1523" s="89" t="str">
        <f>_xlfn.XLOOKUP(O1523,匹配表1065!T:T,匹配表1065!X:X)</f>
        <v>PME2042</v>
      </c>
      <c r="J1523" s="92" t="s">
        <v>74</v>
      </c>
      <c r="K1523" s="89" cm="1">
        <f ca="1" t="array" ref="K1523:L1523">_xlfn.XLOOKUP(J1523,匹配表1065!Y:Y,匹配表1065!AA:AB)</f>
        <v>7</v>
      </c>
      <c r="L1523" s="89" t="str">
        <v>3个月以上</v>
      </c>
      <c r="M1523" s="92" t="s">
        <v>35</v>
      </c>
      <c r="N1523" s="92">
        <v>1</v>
      </c>
      <c r="O1523" s="93" t="str">
        <f>_xlfn.XLOOKUP(P1523,匹配表1065!U:U,匹配表1065!T:T)</f>
        <v>HO00017661</v>
      </c>
      <c r="P1523" s="89" t="s">
        <v>508</v>
      </c>
      <c r="Q1523" s="92" t="s">
        <v>509</v>
      </c>
      <c r="R1523" s="89" t="str">
        <f>_xlfn.XLOOKUP(Q1523,匹配表1065!L:L,匹配表1065!O:O)</f>
        <v>A</v>
      </c>
      <c r="S1523" s="93" t="str">
        <f>IFERROR(_xlfn.XLOOKUP(Q1523,匹配表1065!AI:AI,匹配表1065!AJ:AJ),"绿标")</f>
        <v>绿标</v>
      </c>
      <c r="T1523" s="93" t="str" cm="1">
        <f t="array" ref="T1523:U1523">_xlfn.XLOOKUP(Q1523,匹配表1065!L:L,匹配表1065!M:N)</f>
        <v>头痛</v>
      </c>
      <c r="U1523" s="94" t="str">
        <v>神经内科</v>
      </c>
      <c r="V1523" s="95" t="s">
        <v>70</v>
      </c>
      <c r="W1523" s="93">
        <f>_xlfn.XLOOKUP(M1523,匹配表1065!D:D,匹配表1065!F:F)*N1523</f>
        <v>4</v>
      </c>
    </row>
    <row r="1524" customHeight="1" spans="1:23">
      <c r="A1524" s="89" t="s">
        <v>25</v>
      </c>
      <c r="B1524" s="90">
        <v>46141</v>
      </c>
      <c r="C1524" s="91" t="str">
        <f t="shared" si="46"/>
        <v>4月第5周</v>
      </c>
      <c r="D1524" s="89" t="s">
        <v>630</v>
      </c>
      <c r="E1524" s="89" t="str">
        <f t="shared" si="47"/>
        <v>4月第5周--周3</v>
      </c>
      <c r="F1524" s="92" t="s">
        <v>27</v>
      </c>
      <c r="G1524" s="89" t="s">
        <v>63</v>
      </c>
      <c r="H1524" s="92" t="str">
        <f>_xlfn.XLOOKUP(O1524,匹配表1065!T:T,匹配表1065!W:W)</f>
        <v>淮安市</v>
      </c>
      <c r="I1524" s="89" t="str">
        <f>_xlfn.XLOOKUP(O1524,匹配表1065!T:T,匹配表1065!X:X)</f>
        <v>PME2041</v>
      </c>
      <c r="J1524" s="92" t="s">
        <v>71</v>
      </c>
      <c r="K1524" s="89" cm="1">
        <f ca="1" t="array" ref="K1524:L1524">_xlfn.XLOOKUP(J1524,匹配表1065!Y:Y,匹配表1065!AA:AB)</f>
        <v>5</v>
      </c>
      <c r="L1524" s="89" t="str">
        <v>3个月以上</v>
      </c>
      <c r="M1524" s="92" t="s">
        <v>35</v>
      </c>
      <c r="N1524" s="92">
        <v>1</v>
      </c>
      <c r="O1524" s="93" t="str">
        <f>_xlfn.XLOOKUP(P1524,匹配表1065!U:U,匹配表1065!T:T)</f>
        <v>HO00000992</v>
      </c>
      <c r="P1524" s="89" t="s">
        <v>72</v>
      </c>
      <c r="Q1524" s="92" t="s">
        <v>73</v>
      </c>
      <c r="R1524" s="89" t="str">
        <f>_xlfn.XLOOKUP(Q1524,匹配表1065!L:L,匹配表1065!O:O)</f>
        <v>D</v>
      </c>
      <c r="S1524" s="93" t="str">
        <f>IFERROR(_xlfn.XLOOKUP(Q1524,匹配表1065!AI:AI,匹配表1065!AJ:AJ),"绿标")</f>
        <v>绿标</v>
      </c>
      <c r="T1524" s="93" t="str" cm="1">
        <f t="array" ref="T1524:U1524">_xlfn.XLOOKUP(Q1524,匹配表1065!L:L,匹配表1065!M:N)</f>
        <v>眩晕</v>
      </c>
      <c r="U1524" s="94" t="str">
        <v>神经内科</v>
      </c>
      <c r="V1524" s="95" t="s">
        <v>58</v>
      </c>
      <c r="W1524" s="93">
        <f>_xlfn.XLOOKUP(M1524,匹配表1065!D:D,匹配表1065!F:F)*N1524</f>
        <v>4</v>
      </c>
    </row>
    <row r="1525" customHeight="1" spans="1:23">
      <c r="A1525" s="89" t="s">
        <v>25</v>
      </c>
      <c r="B1525" s="90">
        <v>46141</v>
      </c>
      <c r="C1525" s="91" t="str">
        <f t="shared" si="46"/>
        <v>4月第5周</v>
      </c>
      <c r="D1525" s="89" t="s">
        <v>630</v>
      </c>
      <c r="E1525" s="89" t="str">
        <f t="shared" si="47"/>
        <v>4月第5周--周3</v>
      </c>
      <c r="F1525" s="92" t="s">
        <v>27</v>
      </c>
      <c r="G1525" s="89" t="s">
        <v>63</v>
      </c>
      <c r="H1525" s="92" t="str">
        <f>_xlfn.XLOOKUP(O1525,匹配表1065!T:T,匹配表1065!W:W)</f>
        <v>徐州市</v>
      </c>
      <c r="I1525" s="89" t="str">
        <f>_xlfn.XLOOKUP(O1525,匹配表1065!T:T,匹配表1065!X:X)</f>
        <v>PME2008</v>
      </c>
      <c r="J1525" s="92" t="s">
        <v>81</v>
      </c>
      <c r="K1525" s="89" cm="1">
        <f ca="1" t="array" ref="K1525:L1525">_xlfn.XLOOKUP(J1525,匹配表1065!Y:Y,匹配表1065!AA:AB)</f>
        <v>19</v>
      </c>
      <c r="L1525" s="89" t="str">
        <v>3个月以上</v>
      </c>
      <c r="M1525" s="92" t="s">
        <v>30</v>
      </c>
      <c r="N1525" s="92">
        <v>1</v>
      </c>
      <c r="O1525" s="93" t="str">
        <f>_xlfn.XLOOKUP(P1525,匹配表1065!U:U,匹配表1065!T:T)</f>
        <v>HO00000989</v>
      </c>
      <c r="P1525" s="89" t="s">
        <v>214</v>
      </c>
      <c r="Q1525" s="92" t="s">
        <v>401</v>
      </c>
      <c r="R1525" s="89" t="str">
        <f>_xlfn.XLOOKUP(Q1525,匹配表1065!L:L,匹配表1065!O:O)</f>
        <v>C</v>
      </c>
      <c r="S1525" s="93" t="str">
        <f>IFERROR(_xlfn.XLOOKUP(Q1525,匹配表1065!AI:AI,匹配表1065!AJ:AJ),"绿标")</f>
        <v>绿标</v>
      </c>
      <c r="T1525" s="93" t="str" cm="1">
        <f t="array" ref="T1525:U1525">_xlfn.XLOOKUP(Q1525,匹配表1065!L:L,匹配表1065!M:N)</f>
        <v>眩晕</v>
      </c>
      <c r="U1525" s="94" t="str">
        <v>耳鼻喉科</v>
      </c>
      <c r="V1525" s="95" t="s">
        <v>33</v>
      </c>
      <c r="W1525" s="93">
        <f>_xlfn.XLOOKUP(M1525,匹配表1065!D:D,匹配表1065!F:F)*N1525</f>
        <v>12</v>
      </c>
    </row>
    <row r="1526" customHeight="1" spans="1:23">
      <c r="A1526" s="89" t="s">
        <v>25</v>
      </c>
      <c r="B1526" s="90">
        <v>46141</v>
      </c>
      <c r="C1526" s="91" t="str">
        <f t="shared" si="46"/>
        <v>4月第5周</v>
      </c>
      <c r="D1526" s="89" t="s">
        <v>630</v>
      </c>
      <c r="E1526" s="89" t="str">
        <f t="shared" si="47"/>
        <v>4月第5周--周3</v>
      </c>
      <c r="F1526" s="92" t="s">
        <v>27</v>
      </c>
      <c r="G1526" s="89" t="s">
        <v>63</v>
      </c>
      <c r="H1526" s="92" t="str">
        <f>_xlfn.XLOOKUP(O1526,匹配表1065!T:T,匹配表1065!W:W)</f>
        <v>南京市</v>
      </c>
      <c r="I1526" s="89" t="str">
        <f>_xlfn.XLOOKUP(O1526,匹配表1065!T:T,匹配表1065!X:X)</f>
        <v>PME2002</v>
      </c>
      <c r="J1526" s="92" t="s">
        <v>84</v>
      </c>
      <c r="K1526" s="89" cm="1">
        <f ca="1" t="array" ref="K1526:L1526">_xlfn.XLOOKUP(J1526,匹配表1065!Y:Y,匹配表1065!AA:AB)</f>
        <v>31</v>
      </c>
      <c r="L1526" s="89" t="str">
        <v>3个月以上</v>
      </c>
      <c r="M1526" s="92" t="s">
        <v>30</v>
      </c>
      <c r="N1526" s="92">
        <v>4</v>
      </c>
      <c r="O1526" s="93" t="str">
        <f>_xlfn.XLOOKUP(P1526,匹配表1065!U:U,匹配表1065!T:T)</f>
        <v>HO00000964</v>
      </c>
      <c r="P1526" s="89" t="s">
        <v>90</v>
      </c>
      <c r="Q1526" s="92" t="s">
        <v>281</v>
      </c>
      <c r="R1526" s="89" t="str">
        <f>_xlfn.XLOOKUP(Q1526,匹配表1065!L:L,匹配表1065!O:O)</f>
        <v>A</v>
      </c>
      <c r="S1526" s="93" t="str">
        <f>IFERROR(_xlfn.XLOOKUP(Q1526,匹配表1065!AI:AI,匹配表1065!AJ:AJ),"绿标")</f>
        <v>红标</v>
      </c>
      <c r="T1526" s="93" t="str" cm="1">
        <f t="array" ref="T1526:U1526">_xlfn.XLOOKUP(Q1526,匹配表1065!L:L,匹配表1065!M:N)</f>
        <v>头痛</v>
      </c>
      <c r="U1526" s="94" t="str">
        <v>神经内科</v>
      </c>
      <c r="V1526" s="95" t="s">
        <v>70</v>
      </c>
      <c r="W1526" s="93">
        <f>_xlfn.XLOOKUP(M1526,匹配表1065!D:D,匹配表1065!F:F)*N1526</f>
        <v>48</v>
      </c>
    </row>
    <row r="1527" customHeight="1" spans="1:23">
      <c r="A1527" s="89" t="s">
        <v>25</v>
      </c>
      <c r="B1527" s="90">
        <v>46141</v>
      </c>
      <c r="C1527" s="91" t="str">
        <f t="shared" si="46"/>
        <v>4月第5周</v>
      </c>
      <c r="D1527" s="89" t="s">
        <v>630</v>
      </c>
      <c r="E1527" s="89" t="str">
        <f t="shared" si="47"/>
        <v>4月第5周--周3</v>
      </c>
      <c r="F1527" s="92" t="s">
        <v>27</v>
      </c>
      <c r="G1527" s="89" t="s">
        <v>63</v>
      </c>
      <c r="H1527" s="92" t="str">
        <f>_xlfn.XLOOKUP(O1527,匹配表1065!T:T,匹配表1065!W:W)</f>
        <v>南京市</v>
      </c>
      <c r="I1527" s="89" t="str">
        <f>_xlfn.XLOOKUP(O1527,匹配表1065!T:T,匹配表1065!X:X)</f>
        <v>PME2002</v>
      </c>
      <c r="J1527" s="92" t="s">
        <v>84</v>
      </c>
      <c r="K1527" s="89" cm="1">
        <f ca="1" t="array" ref="K1527:L1527">_xlfn.XLOOKUP(J1527,匹配表1065!Y:Y,匹配表1065!AA:AB)</f>
        <v>31</v>
      </c>
      <c r="L1527" s="89" t="str">
        <v>3个月以上</v>
      </c>
      <c r="M1527" s="92" t="s">
        <v>35</v>
      </c>
      <c r="N1527" s="92">
        <v>1</v>
      </c>
      <c r="O1527" s="93" t="str">
        <f>_xlfn.XLOOKUP(P1527,匹配表1065!U:U,匹配表1065!T:T)</f>
        <v>HO00000964</v>
      </c>
      <c r="P1527" s="89" t="s">
        <v>90</v>
      </c>
      <c r="Q1527" s="92" t="s">
        <v>332</v>
      </c>
      <c r="R1527" s="89" t="str">
        <f>_xlfn.XLOOKUP(Q1527,匹配表1065!L:L,匹配表1065!O:O)</f>
        <v>D</v>
      </c>
      <c r="S1527" s="93" t="str">
        <f>IFERROR(_xlfn.XLOOKUP(Q1527,匹配表1065!AI:AI,匹配表1065!AJ:AJ),"绿标")</f>
        <v>绿标</v>
      </c>
      <c r="T1527" s="93" t="str" cm="1">
        <f t="array" ref="T1527:U1527">_xlfn.XLOOKUP(Q1527,匹配表1065!L:L,匹配表1065!M:N)</f>
        <v>疼痛</v>
      </c>
      <c r="U1527" s="94" t="str">
        <v>疼痛科</v>
      </c>
      <c r="V1527" s="95" t="s">
        <v>58</v>
      </c>
      <c r="W1527" s="93">
        <f>_xlfn.XLOOKUP(M1527,匹配表1065!D:D,匹配表1065!F:F)*N1527</f>
        <v>4</v>
      </c>
    </row>
    <row r="1528" customHeight="1" spans="1:23">
      <c r="A1528" s="89" t="s">
        <v>25</v>
      </c>
      <c r="B1528" s="90">
        <v>46141</v>
      </c>
      <c r="C1528" s="91" t="str">
        <f t="shared" si="46"/>
        <v>4月第5周</v>
      </c>
      <c r="D1528" s="89" t="s">
        <v>630</v>
      </c>
      <c r="E1528" s="89" t="str">
        <f t="shared" si="47"/>
        <v>4月第5周--周3</v>
      </c>
      <c r="F1528" s="92" t="s">
        <v>27</v>
      </c>
      <c r="G1528" s="89" t="s">
        <v>63</v>
      </c>
      <c r="H1528" s="92" t="str">
        <f>_xlfn.XLOOKUP(O1528,匹配表1065!T:T,匹配表1065!W:W)</f>
        <v>南京市</v>
      </c>
      <c r="I1528" s="89" t="str">
        <f>_xlfn.XLOOKUP(O1528,匹配表1065!T:T,匹配表1065!X:X)</f>
        <v>PME2002</v>
      </c>
      <c r="J1528" s="92" t="s">
        <v>84</v>
      </c>
      <c r="K1528" s="89" cm="1">
        <f ca="1" t="array" ref="K1528:L1528">_xlfn.XLOOKUP(J1528,匹配表1065!Y:Y,匹配表1065!AA:AB)</f>
        <v>31</v>
      </c>
      <c r="L1528" s="89" t="str">
        <v>3个月以上</v>
      </c>
      <c r="M1528" s="92" t="s">
        <v>35</v>
      </c>
      <c r="N1528" s="92">
        <v>1</v>
      </c>
      <c r="O1528" s="93" t="str">
        <f>_xlfn.XLOOKUP(P1528,匹配表1065!U:U,匹配表1065!T:T)</f>
        <v>HO00039936</v>
      </c>
      <c r="P1528" s="89" t="s">
        <v>87</v>
      </c>
      <c r="Q1528" s="92" t="s">
        <v>604</v>
      </c>
      <c r="R1528" s="89" t="str">
        <f>_xlfn.XLOOKUP(Q1528,匹配表1065!L:L,匹配表1065!O:O)</f>
        <v>A</v>
      </c>
      <c r="S1528" s="93" t="str">
        <f>IFERROR(_xlfn.XLOOKUP(Q1528,匹配表1065!AI:AI,匹配表1065!AJ:AJ),"绿标")</f>
        <v>红标</v>
      </c>
      <c r="T1528" s="93" t="str" cm="1">
        <f t="array" ref="T1528:U1528">_xlfn.XLOOKUP(Q1528,匹配表1065!L:L,匹配表1065!M:N)</f>
        <v>头痛</v>
      </c>
      <c r="U1528" s="94" t="str">
        <v>神经内科</v>
      </c>
      <c r="V1528" s="95" t="s">
        <v>58</v>
      </c>
      <c r="W1528" s="93">
        <f>_xlfn.XLOOKUP(M1528,匹配表1065!D:D,匹配表1065!F:F)*N1528</f>
        <v>4</v>
      </c>
    </row>
    <row r="1529" customHeight="1" spans="1:23">
      <c r="A1529" s="89" t="s">
        <v>25</v>
      </c>
      <c r="B1529" s="90">
        <v>46141</v>
      </c>
      <c r="C1529" s="91" t="str">
        <f t="shared" si="46"/>
        <v>4月第5周</v>
      </c>
      <c r="D1529" s="89" t="s">
        <v>630</v>
      </c>
      <c r="E1529" s="89" t="str">
        <f t="shared" si="47"/>
        <v>4月第5周--周3</v>
      </c>
      <c r="F1529" s="92" t="s">
        <v>27</v>
      </c>
      <c r="G1529" s="89" t="s">
        <v>63</v>
      </c>
      <c r="H1529" s="92" t="str">
        <f>_xlfn.XLOOKUP(O1529,匹配表1065!T:T,匹配表1065!W:W)</f>
        <v>南京市</v>
      </c>
      <c r="I1529" s="89" t="str">
        <f>_xlfn.XLOOKUP(O1529,匹配表1065!T:T,匹配表1065!X:X)</f>
        <v>PME2002</v>
      </c>
      <c r="J1529" s="92" t="s">
        <v>84</v>
      </c>
      <c r="K1529" s="89" cm="1">
        <f ca="1" t="array" ref="K1529:L1529">_xlfn.XLOOKUP(J1529,匹配表1065!Y:Y,匹配表1065!AA:AB)</f>
        <v>31</v>
      </c>
      <c r="L1529" s="89" t="str">
        <v>3个月以上</v>
      </c>
      <c r="M1529" s="92" t="s">
        <v>35</v>
      </c>
      <c r="N1529" s="92">
        <v>1</v>
      </c>
      <c r="O1529" s="93" t="str">
        <f>_xlfn.XLOOKUP(P1529,匹配表1065!U:U,匹配表1065!T:T)</f>
        <v>HO00000964</v>
      </c>
      <c r="P1529" s="89" t="s">
        <v>90</v>
      </c>
      <c r="Q1529" s="92" t="s">
        <v>531</v>
      </c>
      <c r="R1529" s="89" t="str">
        <f>_xlfn.XLOOKUP(Q1529,匹配表1065!L:L,匹配表1065!O:O)</f>
        <v>B</v>
      </c>
      <c r="S1529" s="93" t="str">
        <f>IFERROR(_xlfn.XLOOKUP(Q1529,匹配表1065!AI:AI,匹配表1065!AJ:AJ),"绿标")</f>
        <v>黑标</v>
      </c>
      <c r="T1529" s="93" t="str" cm="1">
        <f t="array" ref="T1529:U1529">_xlfn.XLOOKUP(Q1529,匹配表1065!L:L,匹配表1065!M:N)</f>
        <v>癫痫</v>
      </c>
      <c r="U1529" s="94" t="str">
        <v>神经内科</v>
      </c>
      <c r="V1529" s="95" t="s">
        <v>58</v>
      </c>
      <c r="W1529" s="93">
        <f>_xlfn.XLOOKUP(M1529,匹配表1065!D:D,匹配表1065!F:F)*N1529</f>
        <v>4</v>
      </c>
    </row>
    <row r="1530" customHeight="1" spans="1:23">
      <c r="A1530" s="89" t="s">
        <v>25</v>
      </c>
      <c r="B1530" s="90">
        <v>46141</v>
      </c>
      <c r="C1530" s="91" t="str">
        <f t="shared" si="46"/>
        <v>4月第5周</v>
      </c>
      <c r="D1530" s="89" t="s">
        <v>630</v>
      </c>
      <c r="E1530" s="89" t="str">
        <f t="shared" si="47"/>
        <v>4月第5周--周3</v>
      </c>
      <c r="F1530" s="92" t="s">
        <v>27</v>
      </c>
      <c r="G1530" s="89" t="s">
        <v>63</v>
      </c>
      <c r="H1530" s="92" t="str">
        <f>_xlfn.XLOOKUP(O1530,匹配表1065!T:T,匹配表1065!W:W)</f>
        <v>南京市</v>
      </c>
      <c r="I1530" s="89" t="str">
        <f>_xlfn.XLOOKUP(O1530,匹配表1065!T:T,匹配表1065!X:X)</f>
        <v>PME2002</v>
      </c>
      <c r="J1530" s="92" t="s">
        <v>84</v>
      </c>
      <c r="K1530" s="89" cm="1">
        <f ca="1" t="array" ref="K1530:L1530">_xlfn.XLOOKUP(J1530,匹配表1065!Y:Y,匹配表1065!AA:AB)</f>
        <v>31</v>
      </c>
      <c r="L1530" s="89" t="str">
        <v>3个月以上</v>
      </c>
      <c r="M1530" s="92" t="s">
        <v>35</v>
      </c>
      <c r="N1530" s="92">
        <v>1</v>
      </c>
      <c r="O1530" s="93" t="str">
        <f>_xlfn.XLOOKUP(P1530,匹配表1065!U:U,匹配表1065!T:T)</f>
        <v>HO00111156</v>
      </c>
      <c r="P1530" s="89" t="s">
        <v>85</v>
      </c>
      <c r="Q1530" s="92" t="s">
        <v>558</v>
      </c>
      <c r="R1530" s="89" t="str">
        <f>_xlfn.XLOOKUP(Q1530,匹配表1065!L:L,匹配表1065!O:O)</f>
        <v>C</v>
      </c>
      <c r="S1530" s="93" t="str">
        <f>IFERROR(_xlfn.XLOOKUP(Q1530,匹配表1065!AI:AI,匹配表1065!AJ:AJ),"绿标")</f>
        <v>黑标</v>
      </c>
      <c r="T1530" s="93" t="str" cm="1">
        <f t="array" ref="T1530:U1530">_xlfn.XLOOKUP(Q1530,匹配表1065!L:L,匹配表1065!M:N)</f>
        <v>眩晕</v>
      </c>
      <c r="U1530" s="94" t="str">
        <v>耳鼻喉科</v>
      </c>
      <c r="V1530" s="95" t="s">
        <v>58</v>
      </c>
      <c r="W1530" s="93">
        <f>_xlfn.XLOOKUP(M1530,匹配表1065!D:D,匹配表1065!F:F)*N1530</f>
        <v>4</v>
      </c>
    </row>
    <row r="1531" customHeight="1" spans="1:23">
      <c r="A1531" s="89" t="s">
        <v>25</v>
      </c>
      <c r="B1531" s="90">
        <v>46141</v>
      </c>
      <c r="C1531" s="91" t="str">
        <f t="shared" si="46"/>
        <v>4月第5周</v>
      </c>
      <c r="D1531" s="89" t="s">
        <v>630</v>
      </c>
      <c r="E1531" s="89" t="str">
        <f t="shared" si="47"/>
        <v>4月第5周--周3</v>
      </c>
      <c r="F1531" s="92" t="s">
        <v>27</v>
      </c>
      <c r="G1531" s="89" t="s">
        <v>63</v>
      </c>
      <c r="H1531" s="92" t="str">
        <f>_xlfn.XLOOKUP(O1531,匹配表1065!T:T,匹配表1065!W:W)</f>
        <v>南京市</v>
      </c>
      <c r="I1531" s="89" t="str">
        <f>_xlfn.XLOOKUP(O1531,匹配表1065!T:T,匹配表1065!X:X)</f>
        <v>PME2002</v>
      </c>
      <c r="J1531" s="92" t="s">
        <v>410</v>
      </c>
      <c r="K1531" s="89" cm="1">
        <f ca="1" t="array" ref="K1531:L1531">_xlfn.XLOOKUP(J1531,匹配表1065!Y:Y,匹配表1065!AA:AB)</f>
        <v>1</v>
      </c>
      <c r="L1531" s="89" t="str">
        <v>3个月以内</v>
      </c>
      <c r="M1531" s="92" t="s">
        <v>55</v>
      </c>
      <c r="N1531" s="92">
        <v>1</v>
      </c>
      <c r="O1531" s="93" t="str">
        <f>_xlfn.XLOOKUP(P1531,匹配表1065!U:U,匹配表1065!T:T)</f>
        <v>HO00000964</v>
      </c>
      <c r="P1531" s="89" t="s">
        <v>90</v>
      </c>
      <c r="Q1531" s="92" t="s">
        <v>333</v>
      </c>
      <c r="R1531" s="89" t="str">
        <f>_xlfn.XLOOKUP(Q1531,匹配表1065!L:L,匹配表1065!O:O)</f>
        <v>A</v>
      </c>
      <c r="S1531" s="93" t="str">
        <f>IFERROR(_xlfn.XLOOKUP(Q1531,匹配表1065!AI:AI,匹配表1065!AJ:AJ),"绿标")</f>
        <v>红标</v>
      </c>
      <c r="T1531" s="93" t="str" cm="1">
        <f t="array" ref="T1531:U1531">_xlfn.XLOOKUP(Q1531,匹配表1065!L:L,匹配表1065!M:N)</f>
        <v>头痛</v>
      </c>
      <c r="U1531" s="94" t="str">
        <v>神经内科</v>
      </c>
      <c r="V1531" s="95" t="s">
        <v>33</v>
      </c>
      <c r="W1531" s="93">
        <f>_xlfn.XLOOKUP(M1531,匹配表1065!D:D,匹配表1065!F:F)*N1531</f>
        <v>8</v>
      </c>
    </row>
    <row r="1532" customHeight="1" spans="1:23">
      <c r="A1532" s="89" t="s">
        <v>25</v>
      </c>
      <c r="B1532" s="90">
        <v>46141</v>
      </c>
      <c r="C1532" s="91" t="str">
        <f t="shared" si="46"/>
        <v>4月第5周</v>
      </c>
      <c r="D1532" s="89" t="s">
        <v>630</v>
      </c>
      <c r="E1532" s="89" t="str">
        <f t="shared" si="47"/>
        <v>4月第5周--周3</v>
      </c>
      <c r="F1532" s="92" t="s">
        <v>27</v>
      </c>
      <c r="G1532" s="89" t="s">
        <v>63</v>
      </c>
      <c r="H1532" s="92" t="str">
        <f>_xlfn.XLOOKUP(O1532,匹配表1065!T:T,匹配表1065!W:W)</f>
        <v>南京市</v>
      </c>
      <c r="I1532" s="89" t="str">
        <f>_xlfn.XLOOKUP(O1532,匹配表1065!T:T,匹配表1065!X:X)</f>
        <v>PME2002</v>
      </c>
      <c r="J1532" s="92" t="s">
        <v>410</v>
      </c>
      <c r="K1532" s="89" cm="1">
        <f ca="1" t="array" ref="K1532:L1532">_xlfn.XLOOKUP(J1532,匹配表1065!Y:Y,匹配表1065!AA:AB)</f>
        <v>1</v>
      </c>
      <c r="L1532" s="89" t="str">
        <v>3个月以内</v>
      </c>
      <c r="M1532" s="92" t="s">
        <v>35</v>
      </c>
      <c r="N1532" s="92">
        <v>1</v>
      </c>
      <c r="O1532" s="93" t="str">
        <f>_xlfn.XLOOKUP(P1532,匹配表1065!U:U,匹配表1065!T:T)</f>
        <v>HO00000964</v>
      </c>
      <c r="P1532" s="89" t="s">
        <v>90</v>
      </c>
      <c r="Q1532" s="92" t="s">
        <v>211</v>
      </c>
      <c r="R1532" s="89" t="str">
        <f>_xlfn.XLOOKUP(Q1532,匹配表1065!L:L,匹配表1065!O:O)</f>
        <v>D</v>
      </c>
      <c r="S1532" s="93" t="str">
        <f>IFERROR(_xlfn.XLOOKUP(Q1532,匹配表1065!AI:AI,匹配表1065!AJ:AJ),"绿标")</f>
        <v>绿标</v>
      </c>
      <c r="T1532" s="93" t="str" cm="1">
        <f t="array" ref="T1532:U1532">_xlfn.XLOOKUP(Q1532,匹配表1065!L:L,匹配表1065!M:N)</f>
        <v>头痛</v>
      </c>
      <c r="U1532" s="94" t="str">
        <v>神经内科</v>
      </c>
      <c r="V1532" s="95" t="s">
        <v>58</v>
      </c>
      <c r="W1532" s="93">
        <f>_xlfn.XLOOKUP(M1532,匹配表1065!D:D,匹配表1065!F:F)*N1532</f>
        <v>4</v>
      </c>
    </row>
    <row r="1533" customHeight="1" spans="1:23">
      <c r="A1533" s="89" t="s">
        <v>25</v>
      </c>
      <c r="B1533" s="90">
        <v>46141</v>
      </c>
      <c r="C1533" s="91" t="str">
        <f t="shared" si="46"/>
        <v>4月第5周</v>
      </c>
      <c r="D1533" s="89" t="s">
        <v>630</v>
      </c>
      <c r="E1533" s="89" t="str">
        <f t="shared" si="47"/>
        <v>4月第5周--周3</v>
      </c>
      <c r="F1533" s="92" t="s">
        <v>27</v>
      </c>
      <c r="G1533" s="89" t="s">
        <v>63</v>
      </c>
      <c r="H1533" s="92" t="str">
        <f>_xlfn.XLOOKUP(O1533,匹配表1065!T:T,匹配表1065!W:W)</f>
        <v>南京市</v>
      </c>
      <c r="I1533" s="89" t="str">
        <f>_xlfn.XLOOKUP(O1533,匹配表1065!T:T,匹配表1065!X:X)</f>
        <v>PME2001</v>
      </c>
      <c r="J1533" s="92" t="s">
        <v>77</v>
      </c>
      <c r="K1533" s="89" cm="1">
        <f ca="1" t="array" ref="K1533:L1533">_xlfn.XLOOKUP(J1533,匹配表1065!Y:Y,匹配表1065!AA:AB)</f>
        <v>8</v>
      </c>
      <c r="L1533" s="89" t="str">
        <v>3个月以上</v>
      </c>
      <c r="M1533" s="92" t="s">
        <v>30</v>
      </c>
      <c r="N1533" s="92">
        <v>1</v>
      </c>
      <c r="O1533" s="93" t="str">
        <f>_xlfn.XLOOKUP(P1533,匹配表1065!U:U,匹配表1065!T:T)</f>
        <v>HO00000958</v>
      </c>
      <c r="P1533" s="89" t="s">
        <v>65</v>
      </c>
      <c r="Q1533" s="92" t="s">
        <v>78</v>
      </c>
      <c r="R1533" s="89" t="str">
        <f>_xlfn.XLOOKUP(Q1533,匹配表1065!L:L,匹配表1065!O:O)</f>
        <v>C</v>
      </c>
      <c r="S1533" s="93" t="str">
        <f>IFERROR(_xlfn.XLOOKUP(Q1533,匹配表1065!AI:AI,匹配表1065!AJ:AJ),"绿标")</f>
        <v>绿标</v>
      </c>
      <c r="T1533" s="93" t="str" cm="1">
        <f t="array" ref="T1533:U1533">_xlfn.XLOOKUP(Q1533,匹配表1065!L:L,匹配表1065!M:N)</f>
        <v>眩晕</v>
      </c>
      <c r="U1533" s="94" t="str">
        <v>神经内科</v>
      </c>
      <c r="V1533" s="95" t="s">
        <v>70</v>
      </c>
      <c r="W1533" s="93">
        <f>_xlfn.XLOOKUP(M1533,匹配表1065!D:D,匹配表1065!F:F)*N1533</f>
        <v>12</v>
      </c>
    </row>
    <row r="1534" customHeight="1" spans="1:23">
      <c r="A1534" s="89" t="s">
        <v>25</v>
      </c>
      <c r="B1534" s="90">
        <v>46141</v>
      </c>
      <c r="C1534" s="91" t="str">
        <f t="shared" si="46"/>
        <v>4月第5周</v>
      </c>
      <c r="D1534" s="89" t="s">
        <v>630</v>
      </c>
      <c r="E1534" s="89" t="str">
        <f t="shared" si="47"/>
        <v>4月第5周--周3</v>
      </c>
      <c r="F1534" s="92" t="s">
        <v>27</v>
      </c>
      <c r="G1534" s="92" t="s">
        <v>167</v>
      </c>
      <c r="H1534" s="92" t="str">
        <f>_xlfn.XLOOKUP(O1534,匹配表1065!T:T,匹配表1065!W:W)</f>
        <v>无锡市</v>
      </c>
      <c r="I1534" s="89" t="str">
        <f>_xlfn.XLOOKUP(O1534,匹配表1065!T:T,匹配表1065!X:X)</f>
        <v>PME2014</v>
      </c>
      <c r="J1534" s="89" t="s">
        <v>581</v>
      </c>
      <c r="K1534" s="89" cm="1">
        <f ca="1" t="array" ref="K1534:L1534">_xlfn.XLOOKUP(J1534,匹配表1065!Y:Y,匹配表1065!AA:AB)</f>
        <v>1</v>
      </c>
      <c r="L1534" s="89" t="str">
        <v>3个月以内</v>
      </c>
      <c r="M1534" s="92" t="s">
        <v>35</v>
      </c>
      <c r="N1534" s="92">
        <v>1</v>
      </c>
      <c r="O1534" s="93" t="str">
        <f>_xlfn.XLOOKUP(P1534,匹配表1065!U:U,匹配表1065!T:T)</f>
        <v>HO00001112</v>
      </c>
      <c r="P1534" s="89" t="s">
        <v>594</v>
      </c>
      <c r="Q1534" s="92" t="s">
        <v>595</v>
      </c>
      <c r="R1534" s="89" t="str">
        <f>_xlfn.XLOOKUP(Q1534,匹配表1065!L:L,匹配表1065!O:O)</f>
        <v>A</v>
      </c>
      <c r="S1534" s="93" t="str">
        <f>IFERROR(_xlfn.XLOOKUP(Q1534,匹配表1065!AI:AI,匹配表1065!AJ:AJ),"绿标")</f>
        <v>红标</v>
      </c>
      <c r="T1534" s="93" t="str" cm="1">
        <f t="array" ref="T1534:U1534">_xlfn.XLOOKUP(Q1534,匹配表1065!L:L,匹配表1065!M:N)</f>
        <v>头痛</v>
      </c>
      <c r="U1534" s="94" t="str">
        <v>神经内科</v>
      </c>
      <c r="V1534" s="95" t="s">
        <v>58</v>
      </c>
      <c r="W1534" s="93">
        <f>_xlfn.XLOOKUP(M1534,匹配表1065!D:D,匹配表1065!F:F)*N1534</f>
        <v>4</v>
      </c>
    </row>
    <row r="1535" customHeight="1" spans="1:23">
      <c r="A1535" s="89" t="s">
        <v>25</v>
      </c>
      <c r="B1535" s="90">
        <v>46141</v>
      </c>
      <c r="C1535" s="91" t="str">
        <f t="shared" si="46"/>
        <v>4月第5周</v>
      </c>
      <c r="D1535" s="89" t="s">
        <v>630</v>
      </c>
      <c r="E1535" s="89" t="str">
        <f t="shared" si="47"/>
        <v>4月第5周--周3</v>
      </c>
      <c r="F1535" s="92" t="s">
        <v>27</v>
      </c>
      <c r="G1535" s="92" t="s">
        <v>167</v>
      </c>
      <c r="H1535" s="92" t="str">
        <f>_xlfn.XLOOKUP(O1535,匹配表1065!T:T,匹配表1065!W:W)</f>
        <v>无锡市</v>
      </c>
      <c r="I1535" s="89" t="str">
        <f>_xlfn.XLOOKUP(O1535,匹配表1065!T:T,匹配表1065!X:X)</f>
        <v>PME2014</v>
      </c>
      <c r="J1535" s="89" t="s">
        <v>581</v>
      </c>
      <c r="K1535" s="89" cm="1">
        <f ca="1" t="array" ref="K1535:L1535">_xlfn.XLOOKUP(J1535,匹配表1065!Y:Y,匹配表1065!AA:AB)</f>
        <v>1</v>
      </c>
      <c r="L1535" s="89" t="str">
        <v>3个月以内</v>
      </c>
      <c r="M1535" s="92" t="s">
        <v>35</v>
      </c>
      <c r="N1535" s="92">
        <v>1</v>
      </c>
      <c r="O1535" s="93" t="str">
        <f>_xlfn.XLOOKUP(P1535,匹配表1065!U:U,匹配表1065!T:T)</f>
        <v>HO00000949</v>
      </c>
      <c r="P1535" s="89" t="s">
        <v>662</v>
      </c>
      <c r="Q1535" s="92" t="s">
        <v>663</v>
      </c>
      <c r="R1535" s="89" t="str">
        <f>_xlfn.XLOOKUP(Q1535,匹配表1065!L:L,匹配表1065!O:O)</f>
        <v>A</v>
      </c>
      <c r="S1535" s="93" t="str">
        <f>IFERROR(_xlfn.XLOOKUP(Q1535,匹配表1065!AI:AI,匹配表1065!AJ:AJ),"绿标")</f>
        <v>红标</v>
      </c>
      <c r="T1535" s="93" t="str" cm="1">
        <f t="array" ref="T1535:U1535">_xlfn.XLOOKUP(Q1535,匹配表1065!L:L,匹配表1065!M:N)</f>
        <v>头痛</v>
      </c>
      <c r="U1535" s="94" t="str">
        <v>神经内科</v>
      </c>
      <c r="V1535" s="95" t="s">
        <v>33</v>
      </c>
      <c r="W1535" s="93">
        <f>_xlfn.XLOOKUP(M1535,匹配表1065!D:D,匹配表1065!F:F)*N1535</f>
        <v>4</v>
      </c>
    </row>
    <row r="1536" customHeight="1" spans="1:23">
      <c r="A1536" s="89" t="s">
        <v>25</v>
      </c>
      <c r="B1536" s="90">
        <v>46141</v>
      </c>
      <c r="C1536" s="91" t="str">
        <f t="shared" si="46"/>
        <v>4月第5周</v>
      </c>
      <c r="D1536" s="89" t="s">
        <v>630</v>
      </c>
      <c r="E1536" s="89" t="str">
        <f t="shared" si="47"/>
        <v>4月第5周--周3</v>
      </c>
      <c r="F1536" s="92" t="s">
        <v>27</v>
      </c>
      <c r="G1536" s="92" t="s">
        <v>167</v>
      </c>
      <c r="H1536" s="92" t="str">
        <f>_xlfn.XLOOKUP(O1536,匹配表1065!T:T,匹配表1065!W:W)</f>
        <v>苏州市</v>
      </c>
      <c r="I1536" s="89" t="str">
        <f>_xlfn.XLOOKUP(O1536,匹配表1065!T:T,匹配表1065!X:X)</f>
        <v>PME2009</v>
      </c>
      <c r="J1536" s="92" t="s">
        <v>193</v>
      </c>
      <c r="K1536" s="89" cm="1">
        <f ca="1" t="array" ref="K1536:L1536">_xlfn.XLOOKUP(J1536,匹配表1065!Y:Y,匹配表1065!AA:AB)</f>
        <v>7</v>
      </c>
      <c r="L1536" s="89" t="str">
        <v>3个月以上</v>
      </c>
      <c r="M1536" s="92" t="s">
        <v>30</v>
      </c>
      <c r="N1536" s="92">
        <v>1</v>
      </c>
      <c r="O1536" s="93" t="str">
        <f>_xlfn.XLOOKUP(P1536,匹配表1065!U:U,匹配表1065!T:T)</f>
        <v>HO00017518</v>
      </c>
      <c r="P1536" s="89" t="s">
        <v>194</v>
      </c>
      <c r="Q1536" s="92" t="s">
        <v>195</v>
      </c>
      <c r="R1536" s="89" t="str">
        <f>_xlfn.XLOOKUP(Q1536,匹配表1065!L:L,匹配表1065!O:O)</f>
        <v>C</v>
      </c>
      <c r="S1536" s="93" t="str">
        <f>IFERROR(_xlfn.XLOOKUP(Q1536,匹配表1065!AI:AI,匹配表1065!AJ:AJ),"绿标")</f>
        <v>红标</v>
      </c>
      <c r="T1536" s="93" t="str" cm="1">
        <f t="array" ref="T1536:U1536">_xlfn.XLOOKUP(Q1536,匹配表1065!L:L,匹配表1065!M:N)</f>
        <v>眩晕</v>
      </c>
      <c r="U1536" s="94" t="str">
        <v>耳鼻喉科</v>
      </c>
      <c r="V1536" s="95" t="s">
        <v>70</v>
      </c>
      <c r="W1536" s="93">
        <f>_xlfn.XLOOKUP(M1536,匹配表1065!D:D,匹配表1065!F:F)*N1536</f>
        <v>12</v>
      </c>
    </row>
    <row r="1537" customHeight="1" spans="1:23">
      <c r="A1537" s="89" t="s">
        <v>25</v>
      </c>
      <c r="B1537" s="90">
        <v>46141</v>
      </c>
      <c r="C1537" s="91" t="str">
        <f t="shared" si="46"/>
        <v>4月第5周</v>
      </c>
      <c r="D1537" s="89" t="s">
        <v>630</v>
      </c>
      <c r="E1537" s="89" t="str">
        <f t="shared" si="47"/>
        <v>4月第5周--周3</v>
      </c>
      <c r="F1537" s="92" t="s">
        <v>27</v>
      </c>
      <c r="G1537" s="92" t="s">
        <v>167</v>
      </c>
      <c r="H1537" s="92" t="str">
        <f>_xlfn.XLOOKUP(O1537,匹配表1065!T:T,匹配表1065!W:W)</f>
        <v>无锡市</v>
      </c>
      <c r="I1537" s="89" t="str">
        <f>_xlfn.XLOOKUP(O1537,匹配表1065!T:T,匹配表1065!X:X)</f>
        <v>PME2009</v>
      </c>
      <c r="J1537" s="92" t="s">
        <v>193</v>
      </c>
      <c r="K1537" s="89" cm="1">
        <f ca="1" t="array" ref="K1537:L1537">_xlfn.XLOOKUP(J1537,匹配表1065!Y:Y,匹配表1065!AA:AB)</f>
        <v>7</v>
      </c>
      <c r="L1537" s="89" t="str">
        <v>3个月以上</v>
      </c>
      <c r="M1537" s="92" t="s">
        <v>35</v>
      </c>
      <c r="N1537" s="92">
        <v>1</v>
      </c>
      <c r="O1537" s="93" t="str">
        <f>_xlfn.XLOOKUP(P1537,匹配表1065!U:U,匹配表1065!T:T)</f>
        <v>HO00000948</v>
      </c>
      <c r="P1537" s="89" t="s">
        <v>451</v>
      </c>
      <c r="Q1537" s="92" t="s">
        <v>452</v>
      </c>
      <c r="R1537" s="89" t="str">
        <f>_xlfn.XLOOKUP(Q1537,匹配表1065!L:L,匹配表1065!O:O)</f>
        <v>B</v>
      </c>
      <c r="S1537" s="93" t="str">
        <f>IFERROR(_xlfn.XLOOKUP(Q1537,匹配表1065!AI:AI,匹配表1065!AJ:AJ),"绿标")</f>
        <v>黑标</v>
      </c>
      <c r="T1537" s="93" t="str" cm="1">
        <f t="array" ref="T1537:U1537">_xlfn.XLOOKUP(Q1537,匹配表1065!L:L,匹配表1065!M:N)</f>
        <v>脑血管</v>
      </c>
      <c r="U1537" s="94" t="str">
        <v>神经内科</v>
      </c>
      <c r="V1537" s="95" t="s">
        <v>42</v>
      </c>
      <c r="W1537" s="93">
        <f>_xlfn.XLOOKUP(M1537,匹配表1065!D:D,匹配表1065!F:F)*N1537</f>
        <v>4</v>
      </c>
    </row>
    <row r="1538" customHeight="1" spans="1:23">
      <c r="A1538" s="89" t="s">
        <v>25</v>
      </c>
      <c r="B1538" s="90">
        <v>46141</v>
      </c>
      <c r="C1538" s="91" t="str">
        <f t="shared" ref="C1538:C1601" si="48">MONTH(B1538)&amp;TEXT(WEEKNUM(B1538,2)-WEEKNUM(B1538+1-DAY(B1538),2)+1,"月第0周")</f>
        <v>4月第5周</v>
      </c>
      <c r="D1538" s="89" t="s">
        <v>630</v>
      </c>
      <c r="E1538" s="89" t="str">
        <f t="shared" ref="E1538:E1601" si="49">D1538&amp;"--"&amp;"周"&amp;WEEKDAY(B1538,2)</f>
        <v>4月第5周--周3</v>
      </c>
      <c r="F1538" s="92" t="s">
        <v>27</v>
      </c>
      <c r="G1538" s="92" t="s">
        <v>167</v>
      </c>
      <c r="H1538" s="92" t="str">
        <f>_xlfn.XLOOKUP(O1538,匹配表1065!T:T,匹配表1065!W:W)</f>
        <v>苏州市</v>
      </c>
      <c r="I1538" s="89" t="str">
        <f>_xlfn.XLOOKUP(O1538,匹配表1065!T:T,匹配表1065!X:X)</f>
        <v>PME2017</v>
      </c>
      <c r="J1538" s="92" t="s">
        <v>323</v>
      </c>
      <c r="K1538" s="89" cm="1">
        <f ca="1" t="array" ref="K1538:L1538">_xlfn.XLOOKUP(J1538,匹配表1065!Y:Y,匹配表1065!AA:AB)</f>
        <v>7</v>
      </c>
      <c r="L1538" s="89" t="str">
        <v>3个月以上</v>
      </c>
      <c r="M1538" s="92" t="s">
        <v>35</v>
      </c>
      <c r="N1538" s="92">
        <v>1</v>
      </c>
      <c r="O1538" s="93" t="str">
        <f>_xlfn.XLOOKUP(P1538,匹配表1065!U:U,匹配表1065!T:T)</f>
        <v>HO00001044</v>
      </c>
      <c r="P1538" s="89" t="s">
        <v>346</v>
      </c>
      <c r="Q1538" s="92" t="s">
        <v>521</v>
      </c>
      <c r="R1538" s="89" t="str">
        <f>_xlfn.XLOOKUP(Q1538,匹配表1065!L:L,匹配表1065!O:O)</f>
        <v>B</v>
      </c>
      <c r="S1538" s="93" t="str">
        <f>IFERROR(_xlfn.XLOOKUP(Q1538,匹配表1065!AI:AI,匹配表1065!AJ:AJ),"绿标")</f>
        <v>黑标</v>
      </c>
      <c r="T1538" s="93" t="str" cm="1">
        <f t="array" ref="T1538:U1538">_xlfn.XLOOKUP(Q1538,匹配表1065!L:L,匹配表1065!M:N)</f>
        <v>脑血管</v>
      </c>
      <c r="U1538" s="94" t="str">
        <v>神经内科</v>
      </c>
      <c r="V1538" s="95" t="s">
        <v>58</v>
      </c>
      <c r="W1538" s="93">
        <f>_xlfn.XLOOKUP(M1538,匹配表1065!D:D,匹配表1065!F:F)*N1538</f>
        <v>4</v>
      </c>
    </row>
    <row r="1539" customHeight="1" spans="1:23">
      <c r="A1539" s="89" t="s">
        <v>25</v>
      </c>
      <c r="B1539" s="90">
        <v>46141</v>
      </c>
      <c r="C1539" s="91" t="str">
        <f t="shared" si="48"/>
        <v>4月第5周</v>
      </c>
      <c r="D1539" s="89" t="s">
        <v>630</v>
      </c>
      <c r="E1539" s="89" t="str">
        <f t="shared" si="49"/>
        <v>4月第5周--周3</v>
      </c>
      <c r="F1539" s="92" t="s">
        <v>27</v>
      </c>
      <c r="G1539" s="92" t="s">
        <v>167</v>
      </c>
      <c r="H1539" s="92" t="str">
        <f>_xlfn.XLOOKUP(O1539,匹配表1065!T:T,匹配表1065!W:W)</f>
        <v>苏州市</v>
      </c>
      <c r="I1539" s="89" t="str">
        <f>_xlfn.XLOOKUP(O1539,匹配表1065!T:T,匹配表1065!X:X)</f>
        <v>PME2017</v>
      </c>
      <c r="J1539" s="92" t="s">
        <v>323</v>
      </c>
      <c r="K1539" s="89" cm="1">
        <f ca="1" t="array" ref="K1539:L1539">_xlfn.XLOOKUP(J1539,匹配表1065!Y:Y,匹配表1065!AA:AB)</f>
        <v>7</v>
      </c>
      <c r="L1539" s="89" t="str">
        <v>3个月以上</v>
      </c>
      <c r="M1539" s="92" t="s">
        <v>35</v>
      </c>
      <c r="N1539" s="92">
        <v>1</v>
      </c>
      <c r="O1539" s="93" t="str">
        <f>_xlfn.XLOOKUP(P1539,匹配表1065!U:U,匹配表1065!T:T)</f>
        <v>HO00001110</v>
      </c>
      <c r="P1539" s="89" t="s">
        <v>324</v>
      </c>
      <c r="Q1539" s="92" t="s">
        <v>533</v>
      </c>
      <c r="R1539" s="89" t="str">
        <f>_xlfn.XLOOKUP(Q1539,匹配表1065!L:L,匹配表1065!O:O)</f>
        <v>A</v>
      </c>
      <c r="S1539" s="93" t="str">
        <f>IFERROR(_xlfn.XLOOKUP(Q1539,匹配表1065!AI:AI,匹配表1065!AJ:AJ),"绿标")</f>
        <v>绿标</v>
      </c>
      <c r="T1539" s="93" t="str" cm="1">
        <f t="array" ref="T1539:U1539">_xlfn.XLOOKUP(Q1539,匹配表1065!L:L,匹配表1065!M:N)</f>
        <v>头痛</v>
      </c>
      <c r="U1539" s="94" t="str">
        <v>神经内科</v>
      </c>
      <c r="V1539" s="95" t="s">
        <v>58</v>
      </c>
      <c r="W1539" s="93">
        <f>_xlfn.XLOOKUP(M1539,匹配表1065!D:D,匹配表1065!F:F)*N1539</f>
        <v>4</v>
      </c>
    </row>
    <row r="1540" customHeight="1" spans="1:23">
      <c r="A1540" s="89" t="s">
        <v>25</v>
      </c>
      <c r="B1540" s="90">
        <v>46141</v>
      </c>
      <c r="C1540" s="91" t="str">
        <f t="shared" si="48"/>
        <v>4月第5周</v>
      </c>
      <c r="D1540" s="89" t="s">
        <v>630</v>
      </c>
      <c r="E1540" s="89" t="str">
        <f t="shared" si="49"/>
        <v>4月第5周--周3</v>
      </c>
      <c r="F1540" s="92" t="s">
        <v>27</v>
      </c>
      <c r="G1540" s="92" t="s">
        <v>167</v>
      </c>
      <c r="H1540" s="92" t="str">
        <f>_xlfn.XLOOKUP(O1540,匹配表1065!T:T,匹配表1065!W:W)</f>
        <v>苏州市</v>
      </c>
      <c r="I1540" s="89" t="str">
        <f>_xlfn.XLOOKUP(O1540,匹配表1065!T:T,匹配表1065!X:X)</f>
        <v>PME2010</v>
      </c>
      <c r="J1540" s="92" t="s">
        <v>186</v>
      </c>
      <c r="K1540" s="89" cm="1">
        <f ca="1" t="array" ref="K1540:L1540">_xlfn.XLOOKUP(J1540,匹配表1065!Y:Y,匹配表1065!AA:AB)</f>
        <v>6</v>
      </c>
      <c r="L1540" s="89" t="str">
        <v>3个月以上</v>
      </c>
      <c r="M1540" s="92" t="s">
        <v>35</v>
      </c>
      <c r="N1540" s="92">
        <v>1</v>
      </c>
      <c r="O1540" s="93" t="str">
        <f>_xlfn.XLOOKUP(P1540,匹配表1065!U:U,匹配表1065!T:T)</f>
        <v>HO00001051</v>
      </c>
      <c r="P1540" s="89" t="s">
        <v>191</v>
      </c>
      <c r="Q1540" s="92" t="s">
        <v>192</v>
      </c>
      <c r="R1540" s="89" t="str">
        <f>_xlfn.XLOOKUP(Q1540,匹配表1065!L:L,匹配表1065!O:O)</f>
        <v>B</v>
      </c>
      <c r="S1540" s="93" t="str">
        <f>IFERROR(_xlfn.XLOOKUP(Q1540,匹配表1065!AI:AI,匹配表1065!AJ:AJ),"绿标")</f>
        <v>绿标</v>
      </c>
      <c r="T1540" s="93" t="str" cm="1">
        <f t="array" ref="T1540:U1540">_xlfn.XLOOKUP(Q1540,匹配表1065!L:L,匹配表1065!M:N)</f>
        <v>抑郁焦虑</v>
      </c>
      <c r="U1540" s="94" t="str">
        <v>神经内科</v>
      </c>
      <c r="V1540" s="95" t="s">
        <v>58</v>
      </c>
      <c r="W1540" s="93">
        <f>_xlfn.XLOOKUP(M1540,匹配表1065!D:D,匹配表1065!F:F)*N1540</f>
        <v>4</v>
      </c>
    </row>
    <row r="1541" customHeight="1" spans="1:23">
      <c r="A1541" s="89" t="s">
        <v>25</v>
      </c>
      <c r="B1541" s="90">
        <v>46141</v>
      </c>
      <c r="C1541" s="91" t="str">
        <f t="shared" si="48"/>
        <v>4月第5周</v>
      </c>
      <c r="D1541" s="89" t="s">
        <v>630</v>
      </c>
      <c r="E1541" s="89" t="str">
        <f t="shared" si="49"/>
        <v>4月第5周--周3</v>
      </c>
      <c r="F1541" s="92" t="s">
        <v>27</v>
      </c>
      <c r="G1541" s="92" t="s">
        <v>167</v>
      </c>
      <c r="H1541" s="92" t="str">
        <f>_xlfn.XLOOKUP(O1541,匹配表1065!T:T,匹配表1065!W:W)</f>
        <v>苏州市</v>
      </c>
      <c r="I1541" s="89" t="str">
        <f>_xlfn.XLOOKUP(O1541,匹配表1065!T:T,匹配表1065!X:X)</f>
        <v>PME2010</v>
      </c>
      <c r="J1541" s="92" t="s">
        <v>186</v>
      </c>
      <c r="K1541" s="89" cm="1">
        <f ca="1" t="array" ref="K1541:L1541">_xlfn.XLOOKUP(J1541,匹配表1065!Y:Y,匹配表1065!AA:AB)</f>
        <v>6</v>
      </c>
      <c r="L1541" s="89" t="str">
        <v>3个月以上</v>
      </c>
      <c r="M1541" s="92" t="s">
        <v>30</v>
      </c>
      <c r="N1541" s="92">
        <v>1</v>
      </c>
      <c r="O1541" s="93" t="str">
        <f>_xlfn.XLOOKUP(P1541,匹配表1065!U:U,匹配表1065!T:T)</f>
        <v>HO00001051</v>
      </c>
      <c r="P1541" s="89" t="s">
        <v>191</v>
      </c>
      <c r="Q1541" s="92" t="s">
        <v>354</v>
      </c>
      <c r="R1541" s="89" t="str">
        <f>_xlfn.XLOOKUP(Q1541,匹配表1065!L:L,匹配表1065!O:O)</f>
        <v>A</v>
      </c>
      <c r="S1541" s="93" t="str">
        <f>IFERROR(_xlfn.XLOOKUP(Q1541,匹配表1065!AI:AI,匹配表1065!AJ:AJ),"绿标")</f>
        <v>黑标</v>
      </c>
      <c r="T1541" s="93" t="str" cm="1">
        <f t="array" ref="T1541:U1541">_xlfn.XLOOKUP(Q1541,匹配表1065!L:L,匹配表1065!M:N)</f>
        <v>头痛</v>
      </c>
      <c r="U1541" s="94" t="str">
        <v>神经内科</v>
      </c>
      <c r="V1541" s="95" t="s">
        <v>70</v>
      </c>
      <c r="W1541" s="93">
        <f>_xlfn.XLOOKUP(M1541,匹配表1065!D:D,匹配表1065!F:F)*N1541</f>
        <v>12</v>
      </c>
    </row>
    <row r="1542" customHeight="1" spans="1:23">
      <c r="A1542" s="89" t="s">
        <v>25</v>
      </c>
      <c r="B1542" s="90">
        <v>46141</v>
      </c>
      <c r="C1542" s="91" t="str">
        <f t="shared" si="48"/>
        <v>4月第5周</v>
      </c>
      <c r="D1542" s="89" t="s">
        <v>630</v>
      </c>
      <c r="E1542" s="89" t="str">
        <f t="shared" si="49"/>
        <v>4月第5周--周3</v>
      </c>
      <c r="F1542" s="92" t="s">
        <v>27</v>
      </c>
      <c r="G1542" s="92" t="s">
        <v>167</v>
      </c>
      <c r="H1542" s="92" t="str">
        <f>_xlfn.XLOOKUP(O1542,匹配表1065!T:T,匹配表1065!W:W)</f>
        <v>苏州市</v>
      </c>
      <c r="I1542" s="89" t="str">
        <f>_xlfn.XLOOKUP(O1542,匹配表1065!T:T,匹配表1065!X:X)</f>
        <v>PME2010</v>
      </c>
      <c r="J1542" s="92" t="s">
        <v>186</v>
      </c>
      <c r="K1542" s="89" cm="1">
        <f ca="1" t="array" ref="K1542:L1542">_xlfn.XLOOKUP(J1542,匹配表1065!Y:Y,匹配表1065!AA:AB)</f>
        <v>6</v>
      </c>
      <c r="L1542" s="89" t="str">
        <v>3个月以上</v>
      </c>
      <c r="M1542" s="92" t="s">
        <v>30</v>
      </c>
      <c r="N1542" s="92">
        <v>1</v>
      </c>
      <c r="O1542" s="93" t="str">
        <f>_xlfn.XLOOKUP(P1542,匹配表1065!U:U,匹配表1065!T:T)</f>
        <v>HO00392084</v>
      </c>
      <c r="P1542" s="89" t="s">
        <v>187</v>
      </c>
      <c r="Q1542" s="92" t="s">
        <v>188</v>
      </c>
      <c r="R1542" s="89" t="str">
        <f>_xlfn.XLOOKUP(Q1542,匹配表1065!L:L,匹配表1065!O:O)</f>
        <v>A</v>
      </c>
      <c r="S1542" s="93" t="str">
        <f>IFERROR(_xlfn.XLOOKUP(Q1542,匹配表1065!AI:AI,匹配表1065!AJ:AJ),"绿标")</f>
        <v>黑标</v>
      </c>
      <c r="T1542" s="93" t="str" cm="1">
        <f t="array" ref="T1542:U1542">_xlfn.XLOOKUP(Q1542,匹配表1065!L:L,匹配表1065!M:N)</f>
        <v>头痛</v>
      </c>
      <c r="U1542" s="94" t="str">
        <v>神经内科</v>
      </c>
      <c r="V1542" s="95" t="s">
        <v>70</v>
      </c>
      <c r="W1542" s="93">
        <f>_xlfn.XLOOKUP(M1542,匹配表1065!D:D,匹配表1065!F:F)*N1542</f>
        <v>12</v>
      </c>
    </row>
    <row r="1543" customHeight="1" spans="1:23">
      <c r="A1543" s="89" t="s">
        <v>25</v>
      </c>
      <c r="B1543" s="90">
        <v>46141</v>
      </c>
      <c r="C1543" s="91" t="str">
        <f t="shared" si="48"/>
        <v>4月第5周</v>
      </c>
      <c r="D1543" s="89" t="s">
        <v>630</v>
      </c>
      <c r="E1543" s="89" t="str">
        <f t="shared" si="49"/>
        <v>4月第5周--周3</v>
      </c>
      <c r="F1543" s="92" t="s">
        <v>27</v>
      </c>
      <c r="G1543" s="92" t="s">
        <v>167</v>
      </c>
      <c r="H1543" s="92" t="str">
        <f>_xlfn.XLOOKUP(O1543,匹配表1065!T:T,匹配表1065!W:W)</f>
        <v>南通市</v>
      </c>
      <c r="I1543" s="89" t="str">
        <f>_xlfn.XLOOKUP(O1543,匹配表1065!T:T,匹配表1065!X:X)</f>
        <v>PME2013</v>
      </c>
      <c r="J1543" s="92" t="s">
        <v>180</v>
      </c>
      <c r="K1543" s="89" cm="1">
        <f ca="1" t="array" ref="K1543:L1543">_xlfn.XLOOKUP(J1543,匹配表1065!Y:Y,匹配表1065!AA:AB)</f>
        <v>51</v>
      </c>
      <c r="L1543" s="89" t="str">
        <v>3个月以上</v>
      </c>
      <c r="M1543" s="92" t="s">
        <v>30</v>
      </c>
      <c r="N1543" s="92">
        <v>2</v>
      </c>
      <c r="O1543" s="93" t="str">
        <f>_xlfn.XLOOKUP(P1543,匹配表1065!U:U,匹配表1065!T:T)</f>
        <v>HO00001021</v>
      </c>
      <c r="P1543" s="89" t="s">
        <v>181</v>
      </c>
      <c r="Q1543" s="92" t="s">
        <v>182</v>
      </c>
      <c r="R1543" s="89" t="str">
        <f>_xlfn.XLOOKUP(Q1543,匹配表1065!L:L,匹配表1065!O:O)</f>
        <v>C</v>
      </c>
      <c r="S1543" s="93" t="str">
        <f>IFERROR(_xlfn.XLOOKUP(Q1543,匹配表1065!AI:AI,匹配表1065!AJ:AJ),"绿标")</f>
        <v>红标</v>
      </c>
      <c r="T1543" s="93" t="str" cm="1">
        <f t="array" ref="T1543:U1543">_xlfn.XLOOKUP(Q1543,匹配表1065!L:L,匹配表1065!M:N)</f>
        <v>眩晕</v>
      </c>
      <c r="U1543" s="94" t="str">
        <v>神经内科</v>
      </c>
      <c r="V1543" s="95" t="s">
        <v>70</v>
      </c>
      <c r="W1543" s="93">
        <f>_xlfn.XLOOKUP(M1543,匹配表1065!D:D,匹配表1065!F:F)*N1543</f>
        <v>24</v>
      </c>
    </row>
    <row r="1544" customHeight="1" spans="1:23">
      <c r="A1544" s="89" t="s">
        <v>25</v>
      </c>
      <c r="B1544" s="90">
        <v>46141</v>
      </c>
      <c r="C1544" s="91" t="str">
        <f t="shared" si="48"/>
        <v>4月第5周</v>
      </c>
      <c r="D1544" s="89" t="s">
        <v>630</v>
      </c>
      <c r="E1544" s="89" t="str">
        <f t="shared" si="49"/>
        <v>4月第5周--周3</v>
      </c>
      <c r="F1544" s="92" t="s">
        <v>27</v>
      </c>
      <c r="G1544" s="92" t="s">
        <v>167</v>
      </c>
      <c r="H1544" s="92" t="str">
        <f>_xlfn.XLOOKUP(O1544,匹配表1065!T:T,匹配表1065!W:W)</f>
        <v>南通市</v>
      </c>
      <c r="I1544" s="89" t="str">
        <f>_xlfn.XLOOKUP(O1544,匹配表1065!T:T,匹配表1065!X:X)</f>
        <v>PME2013</v>
      </c>
      <c r="J1544" s="92" t="s">
        <v>180</v>
      </c>
      <c r="K1544" s="89" cm="1">
        <f ca="1" t="array" ref="K1544:L1544">_xlfn.XLOOKUP(J1544,匹配表1065!Y:Y,匹配表1065!AA:AB)</f>
        <v>51</v>
      </c>
      <c r="L1544" s="89" t="str">
        <v>3个月以上</v>
      </c>
      <c r="M1544" s="92" t="s">
        <v>35</v>
      </c>
      <c r="N1544" s="92">
        <v>1</v>
      </c>
      <c r="O1544" s="93" t="str">
        <f>_xlfn.XLOOKUP(P1544,匹配表1065!U:U,匹配表1065!T:T)</f>
        <v>HO00001066</v>
      </c>
      <c r="P1544" s="89" t="s">
        <v>183</v>
      </c>
      <c r="Q1544" s="92" t="s">
        <v>184</v>
      </c>
      <c r="R1544" s="89" t="str">
        <f>_xlfn.XLOOKUP(Q1544,匹配表1065!L:L,匹配表1065!O:O)</f>
        <v>A</v>
      </c>
      <c r="S1544" s="93" t="str">
        <f>IFERROR(_xlfn.XLOOKUP(Q1544,匹配表1065!AI:AI,匹配表1065!AJ:AJ),"绿标")</f>
        <v>红标</v>
      </c>
      <c r="T1544" s="93" t="str" cm="1">
        <f t="array" ref="T1544:U1544">_xlfn.XLOOKUP(Q1544,匹配表1065!L:L,匹配表1065!M:N)</f>
        <v>头痛</v>
      </c>
      <c r="U1544" s="94" t="str">
        <v>神经内科</v>
      </c>
      <c r="V1544" s="95" t="s">
        <v>33</v>
      </c>
      <c r="W1544" s="93">
        <f>_xlfn.XLOOKUP(M1544,匹配表1065!D:D,匹配表1065!F:F)*N1544</f>
        <v>4</v>
      </c>
    </row>
    <row r="1545" customHeight="1" spans="1:23">
      <c r="A1545" s="89" t="s">
        <v>25</v>
      </c>
      <c r="B1545" s="90">
        <v>46141</v>
      </c>
      <c r="C1545" s="91" t="str">
        <f t="shared" si="48"/>
        <v>4月第5周</v>
      </c>
      <c r="D1545" s="89" t="s">
        <v>630</v>
      </c>
      <c r="E1545" s="89" t="str">
        <f t="shared" si="49"/>
        <v>4月第5周--周3</v>
      </c>
      <c r="F1545" s="92" t="s">
        <v>27</v>
      </c>
      <c r="G1545" s="92" t="s">
        <v>167</v>
      </c>
      <c r="H1545" s="92" t="str">
        <f>_xlfn.XLOOKUP(O1545,匹配表1065!T:T,匹配表1065!W:W)</f>
        <v>南通市</v>
      </c>
      <c r="I1545" s="89" t="str">
        <f>_xlfn.XLOOKUP(O1545,匹配表1065!T:T,匹配表1065!X:X)</f>
        <v>PME2013</v>
      </c>
      <c r="J1545" s="92" t="s">
        <v>180</v>
      </c>
      <c r="K1545" s="89" cm="1">
        <f ca="1" t="array" ref="K1545:L1545">_xlfn.XLOOKUP(J1545,匹配表1065!Y:Y,匹配表1065!AA:AB)</f>
        <v>51</v>
      </c>
      <c r="L1545" s="89" t="str">
        <v>3个月以上</v>
      </c>
      <c r="M1545" s="92" t="s">
        <v>35</v>
      </c>
      <c r="N1545" s="92">
        <v>1</v>
      </c>
      <c r="O1545" s="93" t="str">
        <f>_xlfn.XLOOKUP(P1545,匹配表1065!U:U,匹配表1065!T:T)</f>
        <v>HO00001019</v>
      </c>
      <c r="P1545" s="89" t="s">
        <v>350</v>
      </c>
      <c r="Q1545" s="92" t="s">
        <v>351</v>
      </c>
      <c r="R1545" s="89" t="str">
        <f>_xlfn.XLOOKUP(Q1545,匹配表1065!L:L,匹配表1065!O:O)</f>
        <v>C</v>
      </c>
      <c r="S1545" s="93" t="str">
        <f>IFERROR(_xlfn.XLOOKUP(Q1545,匹配表1065!AI:AI,匹配表1065!AJ:AJ),"绿标")</f>
        <v>红标</v>
      </c>
      <c r="T1545" s="93" t="str" cm="1">
        <f t="array" ref="T1545:U1545">_xlfn.XLOOKUP(Q1545,匹配表1065!L:L,匹配表1065!M:N)</f>
        <v>眩晕</v>
      </c>
      <c r="U1545" s="94" t="str">
        <v>神经内科</v>
      </c>
      <c r="V1545" s="95" t="s">
        <v>58</v>
      </c>
      <c r="W1545" s="93">
        <f>_xlfn.XLOOKUP(M1545,匹配表1065!D:D,匹配表1065!F:F)*N1545</f>
        <v>4</v>
      </c>
    </row>
    <row r="1546" customHeight="1" spans="1:23">
      <c r="A1546" s="89" t="s">
        <v>25</v>
      </c>
      <c r="B1546" s="90">
        <v>46141</v>
      </c>
      <c r="C1546" s="91" t="str">
        <f t="shared" si="48"/>
        <v>4月第5周</v>
      </c>
      <c r="D1546" s="89" t="s">
        <v>630</v>
      </c>
      <c r="E1546" s="89" t="str">
        <f t="shared" si="49"/>
        <v>4月第5周--周3</v>
      </c>
      <c r="F1546" s="92" t="s">
        <v>27</v>
      </c>
      <c r="G1546" s="92" t="s">
        <v>167</v>
      </c>
      <c r="H1546" s="92" t="str">
        <f>_xlfn.XLOOKUP(O1546,匹配表1065!T:T,匹配表1065!W:W)</f>
        <v>苏州市</v>
      </c>
      <c r="I1546" s="89" t="str">
        <f>_xlfn.XLOOKUP(O1546,匹配表1065!T:T,匹配表1065!X:X)</f>
        <v>PME2011</v>
      </c>
      <c r="J1546" s="92" t="s">
        <v>168</v>
      </c>
      <c r="K1546" s="89" cm="1">
        <f ca="1" t="array" ref="K1546:L1546">_xlfn.XLOOKUP(J1546,匹配表1065!Y:Y,匹配表1065!AA:AB)</f>
        <v>19</v>
      </c>
      <c r="L1546" s="89" t="str">
        <v>3个月以上</v>
      </c>
      <c r="M1546" s="92" t="s">
        <v>30</v>
      </c>
      <c r="N1546" s="92">
        <v>1</v>
      </c>
      <c r="O1546" s="93" t="str">
        <f>_xlfn.XLOOKUP(P1546,匹配表1065!U:U,匹配表1065!T:T)</f>
        <v>HO00307823</v>
      </c>
      <c r="P1546" s="89" t="s">
        <v>169</v>
      </c>
      <c r="Q1546" s="92" t="s">
        <v>172</v>
      </c>
      <c r="R1546" s="89" t="str">
        <f>_xlfn.XLOOKUP(Q1546,匹配表1065!L:L,匹配表1065!O:O)</f>
        <v>C</v>
      </c>
      <c r="S1546" s="93" t="str">
        <f>IFERROR(_xlfn.XLOOKUP(Q1546,匹配表1065!AI:AI,匹配表1065!AJ:AJ),"绿标")</f>
        <v>绿标</v>
      </c>
      <c r="T1546" s="93" t="str" cm="1">
        <f t="array" ref="T1546:U1546">_xlfn.XLOOKUP(Q1546,匹配表1065!L:L,匹配表1065!M:N)</f>
        <v>眩晕</v>
      </c>
      <c r="U1546" s="94" t="str">
        <v>神经内科</v>
      </c>
      <c r="V1546" s="95" t="s">
        <v>33</v>
      </c>
      <c r="W1546" s="93">
        <f>_xlfn.XLOOKUP(M1546,匹配表1065!D:D,匹配表1065!F:F)*N1546</f>
        <v>12</v>
      </c>
    </row>
    <row r="1547" customHeight="1" spans="1:23">
      <c r="A1547" s="89" t="s">
        <v>25</v>
      </c>
      <c r="B1547" s="90">
        <v>46141</v>
      </c>
      <c r="C1547" s="91" t="str">
        <f t="shared" si="48"/>
        <v>4月第5周</v>
      </c>
      <c r="D1547" s="89" t="s">
        <v>630</v>
      </c>
      <c r="E1547" s="89" t="str">
        <f t="shared" si="49"/>
        <v>4月第5周--周3</v>
      </c>
      <c r="F1547" s="92" t="s">
        <v>27</v>
      </c>
      <c r="G1547" s="92" t="s">
        <v>167</v>
      </c>
      <c r="H1547" s="92" t="str">
        <f>_xlfn.XLOOKUP(O1547,匹配表1065!T:T,匹配表1065!W:W)</f>
        <v>苏州市</v>
      </c>
      <c r="I1547" s="89" t="str">
        <f>_xlfn.XLOOKUP(O1547,匹配表1065!T:T,匹配表1065!X:X)</f>
        <v>PME2011</v>
      </c>
      <c r="J1547" s="92" t="s">
        <v>168</v>
      </c>
      <c r="K1547" s="89" cm="1">
        <f ca="1" t="array" ref="K1547:L1547">_xlfn.XLOOKUP(J1547,匹配表1065!Y:Y,匹配表1065!AA:AB)</f>
        <v>19</v>
      </c>
      <c r="L1547" s="89" t="str">
        <v>3个月以上</v>
      </c>
      <c r="M1547" s="92" t="s">
        <v>30</v>
      </c>
      <c r="N1547" s="92">
        <v>3</v>
      </c>
      <c r="O1547" s="93" t="str">
        <f>_xlfn.XLOOKUP(P1547,匹配表1065!U:U,匹配表1065!T:T)</f>
        <v>HO00307823</v>
      </c>
      <c r="P1547" s="89" t="s">
        <v>169</v>
      </c>
      <c r="Q1547" s="92" t="s">
        <v>170</v>
      </c>
      <c r="R1547" s="89" t="str">
        <f>_xlfn.XLOOKUP(Q1547,匹配表1065!L:L,匹配表1065!O:O)</f>
        <v>A</v>
      </c>
      <c r="S1547" s="93" t="str">
        <f>IFERROR(_xlfn.XLOOKUP(Q1547,匹配表1065!AI:AI,匹配表1065!AJ:AJ),"绿标")</f>
        <v>红标</v>
      </c>
      <c r="T1547" s="93" t="str" cm="1">
        <f t="array" ref="T1547:U1547">_xlfn.XLOOKUP(Q1547,匹配表1065!L:L,匹配表1065!M:N)</f>
        <v>头痛</v>
      </c>
      <c r="U1547" s="94" t="str">
        <v>神经内科</v>
      </c>
      <c r="V1547" s="95" t="s">
        <v>70</v>
      </c>
      <c r="W1547" s="93">
        <f>_xlfn.XLOOKUP(M1547,匹配表1065!D:D,匹配表1065!F:F)*N1547</f>
        <v>36</v>
      </c>
    </row>
    <row r="1548" customHeight="1" spans="1:23">
      <c r="A1548" s="89" t="s">
        <v>25</v>
      </c>
      <c r="B1548" s="90">
        <v>46141</v>
      </c>
      <c r="C1548" s="91" t="str">
        <f t="shared" si="48"/>
        <v>4月第5周</v>
      </c>
      <c r="D1548" s="89" t="s">
        <v>630</v>
      </c>
      <c r="E1548" s="89" t="str">
        <f t="shared" si="49"/>
        <v>4月第5周--周3</v>
      </c>
      <c r="F1548" s="92" t="s">
        <v>27</v>
      </c>
      <c r="G1548" s="92" t="s">
        <v>167</v>
      </c>
      <c r="H1548" s="92" t="str">
        <f>_xlfn.XLOOKUP(O1548,匹配表1065!T:T,匹配表1065!W:W)</f>
        <v>苏州市</v>
      </c>
      <c r="I1548" s="89" t="str">
        <f>_xlfn.XLOOKUP(O1548,匹配表1065!T:T,匹配表1065!X:X)</f>
        <v>PME2011</v>
      </c>
      <c r="J1548" s="92" t="s">
        <v>168</v>
      </c>
      <c r="K1548" s="89" cm="1">
        <f ca="1" t="array" ref="K1548:L1548">_xlfn.XLOOKUP(J1548,匹配表1065!Y:Y,匹配表1065!AA:AB)</f>
        <v>19</v>
      </c>
      <c r="L1548" s="89" t="str">
        <v>3个月以上</v>
      </c>
      <c r="M1548" s="92" t="s">
        <v>35</v>
      </c>
      <c r="N1548" s="92">
        <v>1</v>
      </c>
      <c r="O1548" s="93" t="str">
        <f>_xlfn.XLOOKUP(P1548,匹配表1065!U:U,匹配表1065!T:T)</f>
        <v>HO00307823</v>
      </c>
      <c r="P1548" s="89" t="s">
        <v>169</v>
      </c>
      <c r="Q1548" s="92" t="s">
        <v>438</v>
      </c>
      <c r="R1548" s="89" t="str">
        <f>_xlfn.XLOOKUP(Q1548,匹配表1065!L:L,匹配表1065!O:O)</f>
        <v>A</v>
      </c>
      <c r="S1548" s="93" t="str">
        <f>IFERROR(_xlfn.XLOOKUP(Q1548,匹配表1065!AI:AI,匹配表1065!AJ:AJ),"绿标")</f>
        <v>红标</v>
      </c>
      <c r="T1548" s="93" t="str" cm="1">
        <f t="array" ref="T1548:U1548">_xlfn.XLOOKUP(Q1548,匹配表1065!L:L,匹配表1065!M:N)</f>
        <v>头痛</v>
      </c>
      <c r="U1548" s="94" t="str">
        <v>神经内科</v>
      </c>
      <c r="V1548" s="95" t="s">
        <v>58</v>
      </c>
      <c r="W1548" s="93">
        <f>_xlfn.XLOOKUP(M1548,匹配表1065!D:D,匹配表1065!F:F)*N1548</f>
        <v>4</v>
      </c>
    </row>
    <row r="1549" customHeight="1" spans="1:23">
      <c r="A1549" s="89" t="s">
        <v>25</v>
      </c>
      <c r="B1549" s="90">
        <v>46141</v>
      </c>
      <c r="C1549" s="91" t="str">
        <f t="shared" si="48"/>
        <v>4月第5周</v>
      </c>
      <c r="D1549" s="89" t="s">
        <v>630</v>
      </c>
      <c r="E1549" s="89" t="str">
        <f t="shared" si="49"/>
        <v>4月第5周--周3</v>
      </c>
      <c r="F1549" s="92" t="s">
        <v>27</v>
      </c>
      <c r="G1549" s="92" t="s">
        <v>167</v>
      </c>
      <c r="H1549" s="92" t="str">
        <f>_xlfn.XLOOKUP(O1549,匹配表1065!T:T,匹配表1065!W:W)</f>
        <v>苏州市</v>
      </c>
      <c r="I1549" s="89" t="str">
        <f>_xlfn.XLOOKUP(O1549,匹配表1065!T:T,匹配表1065!X:X)</f>
        <v>PME2016</v>
      </c>
      <c r="J1549" s="89" t="s">
        <v>173</v>
      </c>
      <c r="K1549" s="89" cm="1">
        <f ca="1" t="array" ref="K1549:L1549">_xlfn.XLOOKUP(J1549,匹配表1065!Y:Y,匹配表1065!AA:AB)</f>
        <v>1</v>
      </c>
      <c r="L1549" s="89" t="str">
        <v>3个月以内</v>
      </c>
      <c r="M1549" s="92" t="s">
        <v>30</v>
      </c>
      <c r="N1549" s="92">
        <v>1</v>
      </c>
      <c r="O1549" s="93" t="str">
        <f>_xlfn.XLOOKUP(P1549,匹配表1065!U:U,匹配表1065!T:T)</f>
        <v>HO00001048</v>
      </c>
      <c r="P1549" s="89" t="s">
        <v>176</v>
      </c>
      <c r="Q1549" s="92" t="s">
        <v>290</v>
      </c>
      <c r="R1549" s="89" t="str">
        <f>_xlfn.XLOOKUP(Q1549,匹配表1065!L:L,匹配表1065!O:O)</f>
        <v>A</v>
      </c>
      <c r="S1549" s="93" t="str">
        <f>IFERROR(_xlfn.XLOOKUP(Q1549,匹配表1065!AI:AI,匹配表1065!AJ:AJ),"绿标")</f>
        <v>红标</v>
      </c>
      <c r="T1549" s="93" t="str" cm="1">
        <f t="array" ref="T1549:U1549">_xlfn.XLOOKUP(Q1549,匹配表1065!L:L,匹配表1065!M:N)</f>
        <v>头痛</v>
      </c>
      <c r="U1549" s="94" t="str">
        <v>神经内科</v>
      </c>
      <c r="V1549" s="95" t="s">
        <v>58</v>
      </c>
      <c r="W1549" s="93">
        <f>_xlfn.XLOOKUP(M1549,匹配表1065!D:D,匹配表1065!F:F)*N1549</f>
        <v>12</v>
      </c>
    </row>
    <row r="1550" customHeight="1" spans="1:23">
      <c r="A1550" s="89" t="s">
        <v>25</v>
      </c>
      <c r="B1550" s="90">
        <v>46141</v>
      </c>
      <c r="C1550" s="91" t="str">
        <f t="shared" si="48"/>
        <v>4月第5周</v>
      </c>
      <c r="D1550" s="89" t="s">
        <v>630</v>
      </c>
      <c r="E1550" s="89" t="str">
        <f t="shared" si="49"/>
        <v>4月第5周--周3</v>
      </c>
      <c r="F1550" s="92" t="s">
        <v>27</v>
      </c>
      <c r="G1550" s="92" t="s">
        <v>167</v>
      </c>
      <c r="H1550" s="92" t="str">
        <f>_xlfn.XLOOKUP(O1550,匹配表1065!T:T,匹配表1065!W:W)</f>
        <v>苏州市</v>
      </c>
      <c r="I1550" s="89" t="str">
        <f>_xlfn.XLOOKUP(O1550,匹配表1065!T:T,匹配表1065!X:X)</f>
        <v>PME2016</v>
      </c>
      <c r="J1550" s="89" t="s">
        <v>173</v>
      </c>
      <c r="K1550" s="89" cm="1">
        <f ca="1" t="array" ref="K1550:L1550">_xlfn.XLOOKUP(J1550,匹配表1065!Y:Y,匹配表1065!AA:AB)</f>
        <v>1</v>
      </c>
      <c r="L1550" s="89" t="str">
        <v>3个月以内</v>
      </c>
      <c r="M1550" s="92" t="s">
        <v>30</v>
      </c>
      <c r="N1550" s="92">
        <v>1</v>
      </c>
      <c r="O1550" s="93" t="str">
        <f>_xlfn.XLOOKUP(P1550,匹配表1065!U:U,匹配表1065!T:T)</f>
        <v>HO00099680</v>
      </c>
      <c r="P1550" s="89" t="s">
        <v>174</v>
      </c>
      <c r="Q1550" s="92" t="s">
        <v>175</v>
      </c>
      <c r="R1550" s="89" t="str">
        <f>_xlfn.XLOOKUP(Q1550,匹配表1065!L:L,匹配表1065!O:O)</f>
        <v>A</v>
      </c>
      <c r="S1550" s="93" t="str">
        <f>IFERROR(_xlfn.XLOOKUP(Q1550,匹配表1065!AI:AI,匹配表1065!AJ:AJ),"绿标")</f>
        <v>红标</v>
      </c>
      <c r="T1550" s="93" t="str" cm="1">
        <f t="array" ref="T1550:U1550">_xlfn.XLOOKUP(Q1550,匹配表1065!L:L,匹配表1065!M:N)</f>
        <v>头痛</v>
      </c>
      <c r="U1550" s="94" t="str">
        <v>神经内科</v>
      </c>
      <c r="V1550" s="95" t="s">
        <v>58</v>
      </c>
      <c r="W1550" s="93">
        <f>_xlfn.XLOOKUP(M1550,匹配表1065!D:D,匹配表1065!F:F)*N1550</f>
        <v>12</v>
      </c>
    </row>
    <row r="1551" customHeight="1" spans="1:23">
      <c r="A1551" s="89" t="s">
        <v>25</v>
      </c>
      <c r="B1551" s="90">
        <v>46141</v>
      </c>
      <c r="C1551" s="91" t="str">
        <f t="shared" si="48"/>
        <v>4月第5周</v>
      </c>
      <c r="D1551" s="89" t="s">
        <v>630</v>
      </c>
      <c r="E1551" s="89" t="str">
        <f t="shared" si="49"/>
        <v>4月第5周--周3</v>
      </c>
      <c r="F1551" s="92" t="s">
        <v>27</v>
      </c>
      <c r="G1551" s="92" t="s">
        <v>167</v>
      </c>
      <c r="H1551" s="92" t="str">
        <f>_xlfn.XLOOKUP(O1551,匹配表1065!T:T,匹配表1065!W:W)</f>
        <v>苏州市</v>
      </c>
      <c r="I1551" s="89" t="str">
        <f>_xlfn.XLOOKUP(O1551,匹配表1065!T:T,匹配表1065!X:X)</f>
        <v>PME2016</v>
      </c>
      <c r="J1551" s="89" t="s">
        <v>173</v>
      </c>
      <c r="K1551" s="89" cm="1">
        <f ca="1" t="array" ref="K1551:L1551">_xlfn.XLOOKUP(J1551,匹配表1065!Y:Y,匹配表1065!AA:AB)</f>
        <v>1</v>
      </c>
      <c r="L1551" s="89" t="str">
        <v>3个月以内</v>
      </c>
      <c r="M1551" s="92" t="s">
        <v>35</v>
      </c>
      <c r="N1551" s="92">
        <v>1</v>
      </c>
      <c r="O1551" s="93" t="str">
        <f>_xlfn.XLOOKUP(P1551,匹配表1065!U:U,匹配表1065!T:T)</f>
        <v>HO00001048</v>
      </c>
      <c r="P1551" s="89" t="s">
        <v>176</v>
      </c>
      <c r="Q1551" s="92" t="s">
        <v>664</v>
      </c>
      <c r="R1551" s="89" t="str">
        <f>_xlfn.XLOOKUP(Q1551,匹配表1065!L:L,匹配表1065!O:O)</f>
        <v>B</v>
      </c>
      <c r="S1551" s="93" t="str">
        <f>IFERROR(_xlfn.XLOOKUP(Q1551,匹配表1065!AI:AI,匹配表1065!AJ:AJ),"绿标")</f>
        <v>绿标</v>
      </c>
      <c r="T1551" s="93" t="str" cm="1">
        <f t="array" ref="T1551:U1551">_xlfn.XLOOKUP(Q1551,匹配表1065!L:L,匹配表1065!M:N)</f>
        <v>脑血管</v>
      </c>
      <c r="U1551" s="94" t="str">
        <v>神经内科</v>
      </c>
      <c r="V1551" s="95" t="s">
        <v>58</v>
      </c>
      <c r="W1551" s="93">
        <f>_xlfn.XLOOKUP(M1551,匹配表1065!D:D,匹配表1065!F:F)*N1551</f>
        <v>4</v>
      </c>
    </row>
    <row r="1552" customHeight="1" spans="1:23">
      <c r="A1552" s="89" t="s">
        <v>25</v>
      </c>
      <c r="B1552" s="90">
        <v>46141</v>
      </c>
      <c r="C1552" s="91" t="str">
        <f t="shared" si="48"/>
        <v>4月第5周</v>
      </c>
      <c r="D1552" s="89" t="s">
        <v>630</v>
      </c>
      <c r="E1552" s="89" t="str">
        <f t="shared" si="49"/>
        <v>4月第5周--周3</v>
      </c>
      <c r="F1552" s="92" t="s">
        <v>27</v>
      </c>
      <c r="G1552" s="92" t="s">
        <v>28</v>
      </c>
      <c r="H1552" s="92" t="str">
        <f>_xlfn.XLOOKUP(O1552,匹配表1065!T:T,匹配表1065!W:W)</f>
        <v>南京市</v>
      </c>
      <c r="I1552" s="89" t="str">
        <f>_xlfn.XLOOKUP(O1552,匹配表1065!T:T,匹配表1065!X:X)</f>
        <v>PME2006</v>
      </c>
      <c r="J1552" s="92" t="s">
        <v>29</v>
      </c>
      <c r="K1552" s="89" cm="1">
        <f ca="1" t="array" ref="K1552:L1552">_xlfn.XLOOKUP(J1552,匹配表1065!Y:Y,匹配表1065!AA:AB)</f>
        <v>15</v>
      </c>
      <c r="L1552" s="89" t="str">
        <v>3个月以上</v>
      </c>
      <c r="M1552" s="92" t="s">
        <v>30</v>
      </c>
      <c r="N1552" s="92">
        <v>1</v>
      </c>
      <c r="O1552" s="93" t="str">
        <f>_xlfn.XLOOKUP(P1552,匹配表1065!U:U,匹配表1065!T:T)</f>
        <v>HO00000959</v>
      </c>
      <c r="P1552" s="89" t="s">
        <v>196</v>
      </c>
      <c r="Q1552" s="92" t="s">
        <v>197</v>
      </c>
      <c r="R1552" s="89" t="str">
        <f>_xlfn.XLOOKUP(Q1552,匹配表1065!L:L,匹配表1065!O:O)</f>
        <v>C</v>
      </c>
      <c r="S1552" s="93" t="str">
        <f>IFERROR(_xlfn.XLOOKUP(Q1552,匹配表1065!AI:AI,匹配表1065!AJ:AJ),"绿标")</f>
        <v>红标</v>
      </c>
      <c r="T1552" s="93" t="str" cm="1">
        <f t="array" ref="T1552:U1552">_xlfn.XLOOKUP(Q1552,匹配表1065!L:L,匹配表1065!M:N)</f>
        <v>眩晕</v>
      </c>
      <c r="U1552" s="94" t="str">
        <v>神经内科</v>
      </c>
      <c r="V1552" s="95" t="s">
        <v>70</v>
      </c>
      <c r="W1552" s="93">
        <f>_xlfn.XLOOKUP(M1552,匹配表1065!D:D,匹配表1065!F:F)*N1552</f>
        <v>12</v>
      </c>
    </row>
    <row r="1553" customHeight="1" spans="1:23">
      <c r="A1553" s="89" t="s">
        <v>25</v>
      </c>
      <c r="B1553" s="90">
        <v>46141</v>
      </c>
      <c r="C1553" s="91" t="str">
        <f t="shared" si="48"/>
        <v>4月第5周</v>
      </c>
      <c r="D1553" s="89" t="s">
        <v>630</v>
      </c>
      <c r="E1553" s="89" t="str">
        <f t="shared" si="49"/>
        <v>4月第5周--周3</v>
      </c>
      <c r="F1553" s="92" t="s">
        <v>27</v>
      </c>
      <c r="G1553" s="92" t="s">
        <v>28</v>
      </c>
      <c r="H1553" s="92" t="str">
        <f>_xlfn.XLOOKUP(O1553,匹配表1065!T:T,匹配表1065!W:W)</f>
        <v>扬州市</v>
      </c>
      <c r="I1553" s="89" t="str">
        <f>_xlfn.XLOOKUP(O1553,匹配表1065!T:T,匹配表1065!X:X)</f>
        <v>PME2012</v>
      </c>
      <c r="J1553" s="92" t="s">
        <v>60</v>
      </c>
      <c r="K1553" s="89" cm="1">
        <f ca="1" t="array" ref="K1553:L1553">_xlfn.XLOOKUP(J1553,匹配表1065!Y:Y,匹配表1065!AA:AB)</f>
        <v>13</v>
      </c>
      <c r="L1553" s="89" t="str">
        <v>3个月以上</v>
      </c>
      <c r="M1553" s="92" t="s">
        <v>30</v>
      </c>
      <c r="N1553" s="92">
        <v>1</v>
      </c>
      <c r="O1553" s="93" t="str">
        <f>_xlfn.XLOOKUP(P1553,匹配表1065!U:U,匹配表1065!T:T)</f>
        <v>HO00000968</v>
      </c>
      <c r="P1553" s="89" t="s">
        <v>61</v>
      </c>
      <c r="Q1553" s="92" t="s">
        <v>369</v>
      </c>
      <c r="R1553" s="89" t="str">
        <f>_xlfn.XLOOKUP(Q1553,匹配表1065!L:L,匹配表1065!O:O)</f>
        <v>B</v>
      </c>
      <c r="S1553" s="93" t="str">
        <f>IFERROR(_xlfn.XLOOKUP(Q1553,匹配表1065!AI:AI,匹配表1065!AJ:AJ),"绿标")</f>
        <v>绿标</v>
      </c>
      <c r="T1553" s="93" t="str" cm="1">
        <f t="array" ref="T1553:U1553">_xlfn.XLOOKUP(Q1553,匹配表1065!L:L,匹配表1065!M:N)</f>
        <v>癫痫</v>
      </c>
      <c r="U1553" s="94" t="str">
        <v>神经内科</v>
      </c>
      <c r="V1553" s="95" t="s">
        <v>33</v>
      </c>
      <c r="W1553" s="93">
        <f>_xlfn.XLOOKUP(M1553,匹配表1065!D:D,匹配表1065!F:F)*N1553</f>
        <v>12</v>
      </c>
    </row>
    <row r="1554" customHeight="1" spans="1:23">
      <c r="A1554" s="89" t="s">
        <v>25</v>
      </c>
      <c r="B1554" s="90">
        <v>46141</v>
      </c>
      <c r="C1554" s="91" t="str">
        <f t="shared" si="48"/>
        <v>4月第5周</v>
      </c>
      <c r="D1554" s="89" t="s">
        <v>630</v>
      </c>
      <c r="E1554" s="89" t="str">
        <f t="shared" si="49"/>
        <v>4月第5周--周3</v>
      </c>
      <c r="F1554" s="92" t="s">
        <v>27</v>
      </c>
      <c r="G1554" s="92" t="s">
        <v>28</v>
      </c>
      <c r="H1554" s="92" t="str">
        <f>_xlfn.XLOOKUP(O1554,匹配表1065!T:T,匹配表1065!W:W)</f>
        <v>南京市</v>
      </c>
      <c r="I1554" s="89" t="str">
        <f>_xlfn.XLOOKUP(O1554,匹配表1065!T:T,匹配表1065!X:X)</f>
        <v>PME2004</v>
      </c>
      <c r="J1554" s="92" t="s">
        <v>34</v>
      </c>
      <c r="K1554" s="89" cm="1">
        <f ca="1" t="array" ref="K1554:L1554">_xlfn.XLOOKUP(J1554,匹配表1065!Y:Y,匹配表1065!AA:AB)</f>
        <v>11</v>
      </c>
      <c r="L1554" s="89" t="str">
        <v>3个月以上</v>
      </c>
      <c r="M1554" s="92" t="s">
        <v>35</v>
      </c>
      <c r="N1554" s="92">
        <v>1</v>
      </c>
      <c r="O1554" s="93" t="str">
        <f>_xlfn.XLOOKUP(P1554,匹配表1065!U:U,匹配表1065!T:T)</f>
        <v>HO00000972</v>
      </c>
      <c r="P1554" s="89" t="s">
        <v>36</v>
      </c>
      <c r="Q1554" s="92" t="s">
        <v>37</v>
      </c>
      <c r="R1554" s="89" t="str">
        <f>_xlfn.XLOOKUP(Q1554,匹配表1065!L:L,匹配表1065!O:O)</f>
        <v>A</v>
      </c>
      <c r="S1554" s="93" t="str">
        <f>IFERROR(_xlfn.XLOOKUP(Q1554,匹配表1065!AI:AI,匹配表1065!AJ:AJ),"绿标")</f>
        <v>绿标</v>
      </c>
      <c r="T1554" s="93" t="str" cm="1">
        <f t="array" ref="T1554:U1554">_xlfn.XLOOKUP(Q1554,匹配表1065!L:L,匹配表1065!M:N)</f>
        <v>头痛</v>
      </c>
      <c r="U1554" s="94" t="str">
        <v>神经内科</v>
      </c>
      <c r="V1554" s="95" t="s">
        <v>33</v>
      </c>
      <c r="W1554" s="93">
        <f>_xlfn.XLOOKUP(M1554,匹配表1065!D:D,匹配表1065!F:F)*N1554</f>
        <v>4</v>
      </c>
    </row>
    <row r="1555" customHeight="1" spans="1:23">
      <c r="A1555" s="89" t="s">
        <v>25</v>
      </c>
      <c r="B1555" s="90">
        <v>46141</v>
      </c>
      <c r="C1555" s="91" t="str">
        <f t="shared" si="48"/>
        <v>4月第5周</v>
      </c>
      <c r="D1555" s="89" t="s">
        <v>630</v>
      </c>
      <c r="E1555" s="89" t="str">
        <f t="shared" si="49"/>
        <v>4月第5周--周3</v>
      </c>
      <c r="F1555" s="92" t="s">
        <v>27</v>
      </c>
      <c r="G1555" s="92" t="s">
        <v>28</v>
      </c>
      <c r="H1555" s="92" t="str">
        <f>_xlfn.XLOOKUP(O1555,匹配表1065!T:T,匹配表1065!W:W)</f>
        <v>南京市</v>
      </c>
      <c r="I1555" s="89" t="str">
        <f>_xlfn.XLOOKUP(O1555,匹配表1065!T:T,匹配表1065!X:X)</f>
        <v>PME2004</v>
      </c>
      <c r="J1555" s="92" t="s">
        <v>34</v>
      </c>
      <c r="K1555" s="89" cm="1">
        <f ca="1" t="array" ref="K1555:L1555">_xlfn.XLOOKUP(J1555,匹配表1065!Y:Y,匹配表1065!AA:AB)</f>
        <v>11</v>
      </c>
      <c r="L1555" s="89" t="str">
        <v>3个月以上</v>
      </c>
      <c r="M1555" s="92" t="s">
        <v>35</v>
      </c>
      <c r="N1555" s="92">
        <v>1</v>
      </c>
      <c r="O1555" s="93" t="str">
        <f>_xlfn.XLOOKUP(P1555,匹配表1065!U:U,匹配表1065!T:T)</f>
        <v>HO00000972</v>
      </c>
      <c r="P1555" s="89" t="s">
        <v>36</v>
      </c>
      <c r="Q1555" s="92" t="s">
        <v>38</v>
      </c>
      <c r="R1555" s="89" t="str">
        <f>_xlfn.XLOOKUP(Q1555,匹配表1065!L:L,匹配表1065!O:O)</f>
        <v>B</v>
      </c>
      <c r="S1555" s="93" t="str">
        <f>IFERROR(_xlfn.XLOOKUP(Q1555,匹配表1065!AI:AI,匹配表1065!AJ:AJ),"绿标")</f>
        <v>绿标</v>
      </c>
      <c r="T1555" s="93" t="str" cm="1">
        <f t="array" ref="T1555:U1555">_xlfn.XLOOKUP(Q1555,匹配表1065!L:L,匹配表1065!M:N)</f>
        <v>脑血管</v>
      </c>
      <c r="U1555" s="94" t="str">
        <v>神经内科</v>
      </c>
      <c r="V1555" s="95" t="s">
        <v>33</v>
      </c>
      <c r="W1555" s="93">
        <f>_xlfn.XLOOKUP(M1555,匹配表1065!D:D,匹配表1065!F:F)*N1555</f>
        <v>4</v>
      </c>
    </row>
    <row r="1556" customHeight="1" spans="1:23">
      <c r="A1556" s="89" t="s">
        <v>25</v>
      </c>
      <c r="B1556" s="90">
        <v>46141</v>
      </c>
      <c r="C1556" s="91" t="str">
        <f t="shared" si="48"/>
        <v>4月第5周</v>
      </c>
      <c r="D1556" s="89" t="s">
        <v>630</v>
      </c>
      <c r="E1556" s="89" t="str">
        <f t="shared" si="49"/>
        <v>4月第5周--周3</v>
      </c>
      <c r="F1556" s="92" t="s">
        <v>27</v>
      </c>
      <c r="G1556" s="92" t="s">
        <v>28</v>
      </c>
      <c r="H1556" s="92" t="str">
        <f>_xlfn.XLOOKUP(O1556,匹配表1065!T:T,匹配表1065!W:W)</f>
        <v>南京市</v>
      </c>
      <c r="I1556" s="89" t="str">
        <f>_xlfn.XLOOKUP(O1556,匹配表1065!T:T,匹配表1065!X:X)</f>
        <v>PME2039</v>
      </c>
      <c r="J1556" s="92" t="s">
        <v>39</v>
      </c>
      <c r="K1556" s="89" cm="1">
        <f ca="1" t="array" ref="K1556:L1556">_xlfn.XLOOKUP(J1556,匹配表1065!Y:Y,匹配表1065!AA:AB)</f>
        <v>7</v>
      </c>
      <c r="L1556" s="89" t="str">
        <v>3个月以上</v>
      </c>
      <c r="M1556" s="92" t="s">
        <v>30</v>
      </c>
      <c r="N1556" s="92">
        <v>1</v>
      </c>
      <c r="O1556" s="93" t="str">
        <f>_xlfn.XLOOKUP(P1556,匹配表1065!U:U,匹配表1065!T:T)</f>
        <v>HO00000971</v>
      </c>
      <c r="P1556" s="89" t="s">
        <v>40</v>
      </c>
      <c r="Q1556" s="92" t="s">
        <v>41</v>
      </c>
      <c r="R1556" s="89" t="str">
        <f>_xlfn.XLOOKUP(Q1556,匹配表1065!L:L,匹配表1065!O:O)</f>
        <v>A</v>
      </c>
      <c r="S1556" s="93" t="str">
        <f>IFERROR(_xlfn.XLOOKUP(Q1556,匹配表1065!AI:AI,匹配表1065!AJ:AJ),"绿标")</f>
        <v>绿标</v>
      </c>
      <c r="T1556" s="93" t="str" cm="1">
        <f t="array" ref="T1556:U1556">_xlfn.XLOOKUP(Q1556,匹配表1065!L:L,匹配表1065!M:N)</f>
        <v>头痛</v>
      </c>
      <c r="U1556" s="94" t="str">
        <v>神经内科</v>
      </c>
      <c r="V1556" s="95" t="s">
        <v>33</v>
      </c>
      <c r="W1556" s="93">
        <f>_xlfn.XLOOKUP(M1556,匹配表1065!D:D,匹配表1065!F:F)*N1556</f>
        <v>12</v>
      </c>
    </row>
    <row r="1557" customHeight="1" spans="1:23">
      <c r="A1557" s="89" t="s">
        <v>25</v>
      </c>
      <c r="B1557" s="90">
        <v>46141</v>
      </c>
      <c r="C1557" s="91" t="str">
        <f t="shared" si="48"/>
        <v>4月第5周</v>
      </c>
      <c r="D1557" s="89" t="s">
        <v>630</v>
      </c>
      <c r="E1557" s="89" t="str">
        <f t="shared" si="49"/>
        <v>4月第5周--周3</v>
      </c>
      <c r="F1557" s="92" t="s">
        <v>27</v>
      </c>
      <c r="G1557" s="92" t="s">
        <v>28</v>
      </c>
      <c r="H1557" s="92" t="str">
        <f>_xlfn.XLOOKUP(O1557,匹配表1065!T:T,匹配表1065!W:W)</f>
        <v>南京市</v>
      </c>
      <c r="I1557" s="89" t="str">
        <f>_xlfn.XLOOKUP(O1557,匹配表1065!T:T,匹配表1065!X:X)</f>
        <v>PME2040</v>
      </c>
      <c r="J1557" s="89" t="s">
        <v>50</v>
      </c>
      <c r="K1557" s="89" t="e" cm="1">
        <f ca="1" t="array" ref="K1557">_xlfn.XLOOKUP(J1557,匹配表1065!Y:Y,匹配表1065!AA:AB)</f>
        <v>#N/A</v>
      </c>
      <c r="L1557" s="89"/>
      <c r="M1557" s="92" t="s">
        <v>202</v>
      </c>
      <c r="N1557" s="92">
        <v>1</v>
      </c>
      <c r="O1557" s="93" t="str">
        <f>_xlfn.XLOOKUP(P1557,匹配表1065!U:U,匹配表1065!T:T)</f>
        <v>HO00000966</v>
      </c>
      <c r="P1557" s="89" t="s">
        <v>51</v>
      </c>
      <c r="Q1557" s="92" t="s">
        <v>53</v>
      </c>
      <c r="R1557" s="89" t="str">
        <f>_xlfn.XLOOKUP(Q1557,匹配表1065!L:L,匹配表1065!O:O)</f>
        <v>A</v>
      </c>
      <c r="S1557" s="93" t="str">
        <f>IFERROR(_xlfn.XLOOKUP(Q1557,匹配表1065!AI:AI,匹配表1065!AJ:AJ),"绿标")</f>
        <v>绿标</v>
      </c>
      <c r="T1557" s="93" t="str" cm="1">
        <f t="array" ref="T1557:U1557">_xlfn.XLOOKUP(Q1557,匹配表1065!L:L,匹配表1065!M:N)</f>
        <v>头痛</v>
      </c>
      <c r="U1557" s="94" t="str">
        <v>神经内科</v>
      </c>
      <c r="V1557" s="95" t="s">
        <v>42</v>
      </c>
      <c r="W1557" s="93">
        <f>_xlfn.XLOOKUP(M1557,匹配表1065!D:D,匹配表1065!F:F)*N1557</f>
        <v>16</v>
      </c>
    </row>
    <row r="1558" customHeight="1" spans="1:23">
      <c r="A1558" s="89" t="s">
        <v>25</v>
      </c>
      <c r="B1558" s="90">
        <v>46141</v>
      </c>
      <c r="C1558" s="91" t="str">
        <f t="shared" si="48"/>
        <v>4月第5周</v>
      </c>
      <c r="D1558" s="89" t="s">
        <v>630</v>
      </c>
      <c r="E1558" s="89" t="str">
        <f t="shared" si="49"/>
        <v>4月第5周--周3</v>
      </c>
      <c r="F1558" s="92" t="s">
        <v>27</v>
      </c>
      <c r="G1558" s="92" t="s">
        <v>28</v>
      </c>
      <c r="H1558" s="92" t="str">
        <f>_xlfn.XLOOKUP(O1558,匹配表1065!T:T,匹配表1065!W:W)</f>
        <v>南京市</v>
      </c>
      <c r="I1558" s="89" t="str">
        <f>_xlfn.XLOOKUP(O1558,匹配表1065!T:T,匹配表1065!X:X)</f>
        <v>PME2005</v>
      </c>
      <c r="J1558" s="89" t="s">
        <v>54</v>
      </c>
      <c r="K1558" s="89" cm="1">
        <f ca="1" t="array" ref="K1558:L1558">_xlfn.XLOOKUP(J1558,匹配表1065!Y:Y,匹配表1065!AA:AB)</f>
        <v>3</v>
      </c>
      <c r="L1558" s="89" t="str">
        <v>3个月以上</v>
      </c>
      <c r="M1558" s="92" t="s">
        <v>30</v>
      </c>
      <c r="N1558" s="92">
        <v>1</v>
      </c>
      <c r="O1558" s="93" t="str">
        <f>_xlfn.XLOOKUP(P1558,匹配表1065!U:U,匹配表1065!T:T)</f>
        <v>HO00000975</v>
      </c>
      <c r="P1558" s="89" t="s">
        <v>56</v>
      </c>
      <c r="Q1558" s="92" t="s">
        <v>592</v>
      </c>
      <c r="R1558" s="89" t="str">
        <f>_xlfn.XLOOKUP(Q1558,匹配表1065!L:L,匹配表1065!O:O)</f>
        <v>A</v>
      </c>
      <c r="S1558" s="93" t="str">
        <f>IFERROR(_xlfn.XLOOKUP(Q1558,匹配表1065!AI:AI,匹配表1065!AJ:AJ),"绿标")</f>
        <v>绿标</v>
      </c>
      <c r="T1558" s="93" t="str" cm="1">
        <f t="array" ref="T1558:U1558">_xlfn.XLOOKUP(Q1558,匹配表1065!L:L,匹配表1065!M:N)</f>
        <v>头痛</v>
      </c>
      <c r="U1558" s="94" t="str">
        <v>神经内科</v>
      </c>
      <c r="V1558" s="95" t="s">
        <v>33</v>
      </c>
      <c r="W1558" s="93">
        <f>_xlfn.XLOOKUP(M1558,匹配表1065!D:D,匹配表1065!F:F)*N1558</f>
        <v>12</v>
      </c>
    </row>
    <row r="1559" customHeight="1" spans="1:23">
      <c r="A1559" s="89" t="s">
        <v>25</v>
      </c>
      <c r="B1559" s="90">
        <v>46141</v>
      </c>
      <c r="C1559" s="91" t="str">
        <f t="shared" si="48"/>
        <v>4月第5周</v>
      </c>
      <c r="D1559" s="89" t="s">
        <v>630</v>
      </c>
      <c r="E1559" s="89" t="str">
        <f t="shared" si="49"/>
        <v>4月第5周--周3</v>
      </c>
      <c r="F1559" s="92" t="s">
        <v>27</v>
      </c>
      <c r="G1559" s="92" t="s">
        <v>28</v>
      </c>
      <c r="H1559" s="92" t="str">
        <f>_xlfn.XLOOKUP(O1559,匹配表1065!T:T,匹配表1065!W:W)</f>
        <v>南京市</v>
      </c>
      <c r="I1559" s="89" t="str">
        <f>_xlfn.XLOOKUP(O1559,匹配表1065!T:T,匹配表1065!X:X)</f>
        <v>PME2005</v>
      </c>
      <c r="J1559" s="89" t="s">
        <v>54</v>
      </c>
      <c r="K1559" s="89" cm="1">
        <f ca="1" t="array" ref="K1559:L1559">_xlfn.XLOOKUP(J1559,匹配表1065!Y:Y,匹配表1065!AA:AB)</f>
        <v>3</v>
      </c>
      <c r="L1559" s="89" t="str">
        <v>3个月以上</v>
      </c>
      <c r="M1559" s="92" t="s">
        <v>35</v>
      </c>
      <c r="N1559" s="92">
        <v>1</v>
      </c>
      <c r="O1559" s="93" t="str">
        <f>_xlfn.XLOOKUP(P1559,匹配表1065!U:U,匹配表1065!T:T)</f>
        <v>HO00000975</v>
      </c>
      <c r="P1559" s="89" t="s">
        <v>56</v>
      </c>
      <c r="Q1559" s="92" t="s">
        <v>665</v>
      </c>
      <c r="R1559" s="89" t="str">
        <f>_xlfn.XLOOKUP(Q1559,匹配表1065!L:L,匹配表1065!O:O)</f>
        <v>B</v>
      </c>
      <c r="S1559" s="93" t="str">
        <f>IFERROR(_xlfn.XLOOKUP(Q1559,匹配表1065!AI:AI,匹配表1065!AJ:AJ),"绿标")</f>
        <v>绿标</v>
      </c>
      <c r="T1559" s="93" t="str" cm="1">
        <f t="array" ref="T1559:U1559">_xlfn.XLOOKUP(Q1559,匹配表1065!L:L,匹配表1065!M:N)</f>
        <v>癫痫</v>
      </c>
      <c r="U1559" s="94" t="str">
        <v>神经内科</v>
      </c>
      <c r="V1559" s="95" t="s">
        <v>33</v>
      </c>
      <c r="W1559" s="93">
        <f>_xlfn.XLOOKUP(M1559,匹配表1065!D:D,匹配表1065!F:F)*N1559</f>
        <v>4</v>
      </c>
    </row>
    <row r="1560" customHeight="1" spans="1:23">
      <c r="A1560" s="89" t="s">
        <v>25</v>
      </c>
      <c r="B1560" s="90">
        <v>46141</v>
      </c>
      <c r="C1560" s="91" t="str">
        <f t="shared" si="48"/>
        <v>4月第5周</v>
      </c>
      <c r="D1560" s="89" t="s">
        <v>630</v>
      </c>
      <c r="E1560" s="89" t="str">
        <f t="shared" si="49"/>
        <v>4月第5周--周3</v>
      </c>
      <c r="F1560" s="92" t="s">
        <v>27</v>
      </c>
      <c r="G1560" s="92" t="s">
        <v>28</v>
      </c>
      <c r="H1560" s="92" t="str">
        <f>_xlfn.XLOOKUP(O1560,匹配表1065!T:T,匹配表1065!W:W)</f>
        <v>南京市</v>
      </c>
      <c r="I1560" s="89" t="str">
        <f>_xlfn.XLOOKUP(O1560,匹配表1065!T:T,匹配表1065!X:X)</f>
        <v>PME2005</v>
      </c>
      <c r="J1560" s="89" t="s">
        <v>54</v>
      </c>
      <c r="K1560" s="89" cm="1">
        <f ca="1" t="array" ref="K1560:L1560">_xlfn.XLOOKUP(J1560,匹配表1065!Y:Y,匹配表1065!AA:AB)</f>
        <v>3</v>
      </c>
      <c r="L1560" s="89" t="str">
        <v>3个月以上</v>
      </c>
      <c r="M1560" s="92" t="s">
        <v>55</v>
      </c>
      <c r="N1560" s="92">
        <v>1</v>
      </c>
      <c r="O1560" s="93" t="str">
        <f>_xlfn.XLOOKUP(P1560,匹配表1065!U:U,匹配表1065!T:T)</f>
        <v>HO00000975</v>
      </c>
      <c r="P1560" s="89" t="s">
        <v>56</v>
      </c>
      <c r="Q1560" s="92" t="s">
        <v>57</v>
      </c>
      <c r="R1560" s="89" t="str">
        <f>_xlfn.XLOOKUP(Q1560,匹配表1065!L:L,匹配表1065!O:O)</f>
        <v>C</v>
      </c>
      <c r="S1560" s="93" t="str">
        <f>IFERROR(_xlfn.XLOOKUP(Q1560,匹配表1065!AI:AI,匹配表1065!AJ:AJ),"绿标")</f>
        <v>绿标</v>
      </c>
      <c r="T1560" s="93" t="str" cm="1">
        <f t="array" ref="T1560:U1560">_xlfn.XLOOKUP(Q1560,匹配表1065!L:L,匹配表1065!M:N)</f>
        <v>眩晕</v>
      </c>
      <c r="U1560" s="94" t="str">
        <v>神经内科</v>
      </c>
      <c r="V1560" s="95" t="s">
        <v>33</v>
      </c>
      <c r="W1560" s="93">
        <f>_xlfn.XLOOKUP(M1560,匹配表1065!D:D,匹配表1065!F:F)*N1560</f>
        <v>8</v>
      </c>
    </row>
    <row r="1561" customHeight="1" spans="1:23">
      <c r="A1561" s="89" t="s">
        <v>25</v>
      </c>
      <c r="B1561" s="90">
        <v>46141</v>
      </c>
      <c r="C1561" s="91" t="str">
        <f t="shared" si="48"/>
        <v>4月第5周</v>
      </c>
      <c r="D1561" s="89" t="s">
        <v>630</v>
      </c>
      <c r="E1561" s="89" t="str">
        <f t="shared" si="49"/>
        <v>4月第5周--周3</v>
      </c>
      <c r="F1561" s="92" t="s">
        <v>27</v>
      </c>
      <c r="G1561" s="92" t="s">
        <v>28</v>
      </c>
      <c r="H1561" s="92" t="str">
        <f>_xlfn.XLOOKUP(O1561,匹配表1065!T:T,匹配表1065!W:W)</f>
        <v>常州市</v>
      </c>
      <c r="I1561" s="89" t="str">
        <f>_xlfn.XLOOKUP(O1561,匹配表1065!T:T,匹配表1065!X:X)</f>
        <v>PME2015</v>
      </c>
      <c r="J1561" s="92" t="s">
        <v>45</v>
      </c>
      <c r="K1561" s="89" cm="1">
        <f ca="1" t="array" ref="K1561:L1561">_xlfn.XLOOKUP(J1561,匹配表1065!Y:Y,匹配表1065!AA:AB)</f>
        <v>9</v>
      </c>
      <c r="L1561" s="89" t="str">
        <v>3个月以上</v>
      </c>
      <c r="M1561" s="92" t="s">
        <v>30</v>
      </c>
      <c r="N1561" s="92">
        <v>1</v>
      </c>
      <c r="O1561" s="93" t="str">
        <f>_xlfn.XLOOKUP(P1561,匹配表1065!U:U,匹配表1065!T:T)</f>
        <v>HO00016083</v>
      </c>
      <c r="P1561" s="89" t="s">
        <v>48</v>
      </c>
      <c r="Q1561" s="92" t="s">
        <v>49</v>
      </c>
      <c r="R1561" s="89" t="str">
        <f>_xlfn.XLOOKUP(Q1561,匹配表1065!L:L,匹配表1065!O:O)</f>
        <v>B</v>
      </c>
      <c r="S1561" s="93" t="str">
        <f>IFERROR(_xlfn.XLOOKUP(Q1561,匹配表1065!AI:AI,匹配表1065!AJ:AJ),"绿标")</f>
        <v>红标</v>
      </c>
      <c r="T1561" s="93" t="str" cm="1">
        <f t="array" ref="T1561:U1561">_xlfn.XLOOKUP(Q1561,匹配表1065!L:L,匹配表1065!M:N)</f>
        <v>脑血管</v>
      </c>
      <c r="U1561" s="94" t="str">
        <v>神经内科</v>
      </c>
      <c r="V1561" s="95" t="s">
        <v>33</v>
      </c>
      <c r="W1561" s="93">
        <f>_xlfn.XLOOKUP(M1561,匹配表1065!D:D,匹配表1065!F:F)*N1561</f>
        <v>12</v>
      </c>
    </row>
    <row r="1562" customHeight="1" spans="1:23">
      <c r="A1562" s="89" t="s">
        <v>25</v>
      </c>
      <c r="B1562" s="90">
        <v>46141</v>
      </c>
      <c r="C1562" s="91" t="str">
        <f t="shared" si="48"/>
        <v>4月第5周</v>
      </c>
      <c r="D1562" s="89" t="s">
        <v>630</v>
      </c>
      <c r="E1562" s="89" t="str">
        <f t="shared" si="49"/>
        <v>4月第5周--周3</v>
      </c>
      <c r="F1562" s="92" t="s">
        <v>27</v>
      </c>
      <c r="G1562" s="92" t="s">
        <v>136</v>
      </c>
      <c r="H1562" s="92" t="str">
        <f>_xlfn.XLOOKUP(O1562,匹配表1065!T:T,匹配表1065!W:W)</f>
        <v>青岛市</v>
      </c>
      <c r="I1562" s="89" t="str">
        <f>_xlfn.XLOOKUP(O1562,匹配表1065!T:T,匹配表1065!X:X)</f>
        <v>PME2033</v>
      </c>
      <c r="J1562" s="92" t="s">
        <v>137</v>
      </c>
      <c r="K1562" s="89" cm="1">
        <f ca="1" t="array" ref="K1562:L1562">_xlfn.XLOOKUP(J1562,匹配表1065!Y:Y,匹配表1065!AA:AB)</f>
        <v>10</v>
      </c>
      <c r="L1562" s="89" t="str">
        <v>3个月以上</v>
      </c>
      <c r="M1562" s="92" t="s">
        <v>55</v>
      </c>
      <c r="N1562" s="92">
        <v>1</v>
      </c>
      <c r="O1562" s="93" t="str">
        <f>_xlfn.XLOOKUP(P1562,匹配表1065!U:U,匹配表1065!T:T)</f>
        <v>HO00001493</v>
      </c>
      <c r="P1562" s="89" t="s">
        <v>304</v>
      </c>
      <c r="Q1562" s="92" t="s">
        <v>460</v>
      </c>
      <c r="R1562" s="89" t="str">
        <f>_xlfn.XLOOKUP(Q1562,匹配表1065!L:L,匹配表1065!O:O)</f>
        <v>C</v>
      </c>
      <c r="S1562" s="93" t="str">
        <f>IFERROR(_xlfn.XLOOKUP(Q1562,匹配表1065!AI:AI,匹配表1065!AJ:AJ),"绿标")</f>
        <v>红标</v>
      </c>
      <c r="T1562" s="93" t="str" cm="1">
        <f t="array" ref="T1562:U1562">_xlfn.XLOOKUP(Q1562,匹配表1065!L:L,匹配表1065!M:N)</f>
        <v>眩晕</v>
      </c>
      <c r="U1562" s="94" t="str">
        <v>耳鼻喉科</v>
      </c>
      <c r="V1562" s="95" t="s">
        <v>70</v>
      </c>
      <c r="W1562" s="93">
        <f>_xlfn.XLOOKUP(M1562,匹配表1065!D:D,匹配表1065!F:F)*N1562</f>
        <v>8</v>
      </c>
    </row>
    <row r="1563" customHeight="1" spans="1:23">
      <c r="A1563" s="89" t="s">
        <v>25</v>
      </c>
      <c r="B1563" s="90">
        <v>46141</v>
      </c>
      <c r="C1563" s="91" t="str">
        <f t="shared" si="48"/>
        <v>4月第5周</v>
      </c>
      <c r="D1563" s="89" t="s">
        <v>630</v>
      </c>
      <c r="E1563" s="89" t="str">
        <f t="shared" si="49"/>
        <v>4月第5周--周3</v>
      </c>
      <c r="F1563" s="92" t="s">
        <v>27</v>
      </c>
      <c r="G1563" s="92" t="s">
        <v>136</v>
      </c>
      <c r="H1563" s="92" t="str">
        <f>_xlfn.XLOOKUP(O1563,匹配表1065!T:T,匹配表1065!W:W)</f>
        <v>淄博市</v>
      </c>
      <c r="I1563" s="89" t="str">
        <f>_xlfn.XLOOKUP(O1563,匹配表1065!T:T,匹配表1065!X:X)</f>
        <v>PME2043</v>
      </c>
      <c r="J1563" s="92" t="s">
        <v>140</v>
      </c>
      <c r="K1563" s="89" cm="1">
        <f ca="1" t="array" ref="K1563:L1563">_xlfn.XLOOKUP(J1563,匹配表1065!Y:Y,匹配表1065!AA:AB)</f>
        <v>9</v>
      </c>
      <c r="L1563" s="89" t="str">
        <v>3个月以上</v>
      </c>
      <c r="M1563" s="92" t="s">
        <v>35</v>
      </c>
      <c r="N1563" s="92">
        <v>1</v>
      </c>
      <c r="O1563" s="93" t="str">
        <f>_xlfn.XLOOKUP(P1563,匹配表1065!U:U,匹配表1065!T:T)</f>
        <v>HO00024398</v>
      </c>
      <c r="P1563" s="89" t="s">
        <v>141</v>
      </c>
      <c r="Q1563" s="92" t="s">
        <v>142</v>
      </c>
      <c r="R1563" s="89" t="str">
        <f>_xlfn.XLOOKUP(Q1563,匹配表1065!L:L,匹配表1065!O:O)</f>
        <v>B</v>
      </c>
      <c r="S1563" s="93" t="str">
        <f>IFERROR(_xlfn.XLOOKUP(Q1563,匹配表1065!AI:AI,匹配表1065!AJ:AJ),"绿标")</f>
        <v>红标</v>
      </c>
      <c r="T1563" s="93" t="str" cm="1">
        <f t="array" ref="T1563:U1563">_xlfn.XLOOKUP(Q1563,匹配表1065!L:L,匹配表1065!M:N)</f>
        <v>脑血管</v>
      </c>
      <c r="U1563" s="94" t="str">
        <v>神经内科</v>
      </c>
      <c r="V1563" s="95" t="s">
        <v>42</v>
      </c>
      <c r="W1563" s="93">
        <f>_xlfn.XLOOKUP(M1563,匹配表1065!D:D,匹配表1065!F:F)*N1563</f>
        <v>4</v>
      </c>
    </row>
    <row r="1564" customHeight="1" spans="1:23">
      <c r="A1564" s="89" t="s">
        <v>25</v>
      </c>
      <c r="B1564" s="90">
        <v>46141</v>
      </c>
      <c r="C1564" s="91" t="str">
        <f t="shared" si="48"/>
        <v>4月第5周</v>
      </c>
      <c r="D1564" s="89" t="s">
        <v>630</v>
      </c>
      <c r="E1564" s="89" t="str">
        <f t="shared" si="49"/>
        <v>4月第5周--周3</v>
      </c>
      <c r="F1564" s="92" t="s">
        <v>27</v>
      </c>
      <c r="G1564" s="92" t="s">
        <v>136</v>
      </c>
      <c r="H1564" s="92" t="str">
        <f>_xlfn.XLOOKUP(O1564,匹配表1065!T:T,匹配表1065!W:W)</f>
        <v>淄博市</v>
      </c>
      <c r="I1564" s="89" t="str">
        <f>_xlfn.XLOOKUP(O1564,匹配表1065!T:T,匹配表1065!X:X)</f>
        <v>PME2043</v>
      </c>
      <c r="J1564" s="92" t="s">
        <v>140</v>
      </c>
      <c r="K1564" s="89" cm="1">
        <f ca="1" t="array" ref="K1564:L1564">_xlfn.XLOOKUP(J1564,匹配表1065!Y:Y,匹配表1065!AA:AB)</f>
        <v>9</v>
      </c>
      <c r="L1564" s="89" t="str">
        <v>3个月以上</v>
      </c>
      <c r="M1564" s="92" t="s">
        <v>35</v>
      </c>
      <c r="N1564" s="92">
        <v>1</v>
      </c>
      <c r="O1564" s="93" t="str">
        <f>_xlfn.XLOOKUP(P1564,匹配表1065!U:U,匹配表1065!T:T)</f>
        <v>HO00001431</v>
      </c>
      <c r="P1564" s="89" t="s">
        <v>244</v>
      </c>
      <c r="Q1564" s="92" t="s">
        <v>361</v>
      </c>
      <c r="R1564" s="89" t="str">
        <f>_xlfn.XLOOKUP(Q1564,匹配表1065!L:L,匹配表1065!O:O)</f>
        <v>B</v>
      </c>
      <c r="S1564" s="93" t="str">
        <f>IFERROR(_xlfn.XLOOKUP(Q1564,匹配表1065!AI:AI,匹配表1065!AJ:AJ),"绿标")</f>
        <v>红标</v>
      </c>
      <c r="T1564" s="93" t="str" cm="1">
        <f t="array" ref="T1564:U1564">_xlfn.XLOOKUP(Q1564,匹配表1065!L:L,匹配表1065!M:N)</f>
        <v>脑血管</v>
      </c>
      <c r="U1564" s="94" t="str">
        <v>神经内科</v>
      </c>
      <c r="V1564" s="95" t="s">
        <v>70</v>
      </c>
      <c r="W1564" s="93">
        <f>_xlfn.XLOOKUP(M1564,匹配表1065!D:D,匹配表1065!F:F)*N1564</f>
        <v>4</v>
      </c>
    </row>
    <row r="1565" customHeight="1" spans="1:23">
      <c r="A1565" s="89" t="s">
        <v>25</v>
      </c>
      <c r="B1565" s="90">
        <v>46141</v>
      </c>
      <c r="C1565" s="91" t="str">
        <f t="shared" si="48"/>
        <v>4月第5周</v>
      </c>
      <c r="D1565" s="89" t="s">
        <v>630</v>
      </c>
      <c r="E1565" s="89" t="str">
        <f t="shared" si="49"/>
        <v>4月第5周--周3</v>
      </c>
      <c r="F1565" s="92" t="s">
        <v>27</v>
      </c>
      <c r="G1565" s="92" t="s">
        <v>136</v>
      </c>
      <c r="H1565" s="92" t="str">
        <f>_xlfn.XLOOKUP(O1565,匹配表1065!T:T,匹配表1065!W:W)</f>
        <v>青岛市</v>
      </c>
      <c r="I1565" s="89" t="str">
        <f>_xlfn.XLOOKUP(O1565,匹配表1065!T:T,匹配表1065!X:X)</f>
        <v>PME2032</v>
      </c>
      <c r="J1565" s="92" t="s">
        <v>143</v>
      </c>
      <c r="K1565" s="89" cm="1">
        <f ca="1" t="array" ref="K1565:L1565">_xlfn.XLOOKUP(J1565,匹配表1065!Y:Y,匹配表1065!AA:AB)</f>
        <v>31</v>
      </c>
      <c r="L1565" s="89" t="str">
        <v>3个月以上</v>
      </c>
      <c r="M1565" s="92" t="s">
        <v>30</v>
      </c>
      <c r="N1565" s="92">
        <v>1</v>
      </c>
      <c r="O1565" s="93" t="str">
        <f>_xlfn.XLOOKUP(P1565,匹配表1065!U:U,匹配表1065!T:T)</f>
        <v>HO00001482</v>
      </c>
      <c r="P1565" s="89" t="s">
        <v>146</v>
      </c>
      <c r="Q1565" s="92" t="s">
        <v>149</v>
      </c>
      <c r="R1565" s="89" t="str">
        <f>_xlfn.XLOOKUP(Q1565,匹配表1065!L:L,匹配表1065!O:O)</f>
        <v>B</v>
      </c>
      <c r="S1565" s="93" t="str">
        <f>IFERROR(_xlfn.XLOOKUP(Q1565,匹配表1065!AI:AI,匹配表1065!AJ:AJ),"绿标")</f>
        <v>红标</v>
      </c>
      <c r="T1565" s="93" t="str" cm="1">
        <f t="array" ref="T1565:U1565">_xlfn.XLOOKUP(Q1565,匹配表1065!L:L,匹配表1065!M:N)</f>
        <v>脑血管</v>
      </c>
      <c r="U1565" s="94" t="str">
        <v>神经内科</v>
      </c>
      <c r="V1565" s="95" t="s">
        <v>67</v>
      </c>
      <c r="W1565" s="93">
        <f>_xlfn.XLOOKUP(M1565,匹配表1065!D:D,匹配表1065!F:F)*N1565</f>
        <v>12</v>
      </c>
    </row>
    <row r="1566" customHeight="1" spans="1:23">
      <c r="A1566" s="89" t="s">
        <v>25</v>
      </c>
      <c r="B1566" s="90">
        <v>46141</v>
      </c>
      <c r="C1566" s="91" t="str">
        <f t="shared" si="48"/>
        <v>4月第5周</v>
      </c>
      <c r="D1566" s="89" t="s">
        <v>630</v>
      </c>
      <c r="E1566" s="89" t="str">
        <f t="shared" si="49"/>
        <v>4月第5周--周3</v>
      </c>
      <c r="F1566" s="92" t="s">
        <v>27</v>
      </c>
      <c r="G1566" s="92" t="s">
        <v>136</v>
      </c>
      <c r="H1566" s="92" t="str">
        <f>_xlfn.XLOOKUP(O1566,匹配表1065!T:T,匹配表1065!W:W)</f>
        <v>青岛市</v>
      </c>
      <c r="I1566" s="89" t="str">
        <f>_xlfn.XLOOKUP(O1566,匹配表1065!T:T,匹配表1065!X:X)</f>
        <v>PME2032</v>
      </c>
      <c r="J1566" s="92" t="s">
        <v>143</v>
      </c>
      <c r="K1566" s="89" cm="1">
        <f ca="1" t="array" ref="K1566:L1566">_xlfn.XLOOKUP(J1566,匹配表1065!Y:Y,匹配表1065!AA:AB)</f>
        <v>31</v>
      </c>
      <c r="L1566" s="89" t="str">
        <v>3个月以上</v>
      </c>
      <c r="M1566" s="92" t="s">
        <v>55</v>
      </c>
      <c r="N1566" s="92">
        <v>1</v>
      </c>
      <c r="O1566" s="93" t="str">
        <f>_xlfn.XLOOKUP(P1566,匹配表1065!U:U,匹配表1065!T:T)</f>
        <v>HO00001482</v>
      </c>
      <c r="P1566" s="89" t="s">
        <v>146</v>
      </c>
      <c r="Q1566" s="92" t="s">
        <v>299</v>
      </c>
      <c r="R1566" s="89" t="str">
        <f>_xlfn.XLOOKUP(Q1566,匹配表1065!L:L,匹配表1065!O:O)</f>
        <v>C</v>
      </c>
      <c r="S1566" s="93" t="str">
        <f>IFERROR(_xlfn.XLOOKUP(Q1566,匹配表1065!AI:AI,匹配表1065!AJ:AJ),"绿标")</f>
        <v>绿标</v>
      </c>
      <c r="T1566" s="93" t="str" cm="1">
        <f t="array" ref="T1566:U1566">_xlfn.XLOOKUP(Q1566,匹配表1065!L:L,匹配表1065!M:N)</f>
        <v>眩晕</v>
      </c>
      <c r="U1566" s="94" t="str">
        <v>耳鼻喉科</v>
      </c>
      <c r="V1566" s="95" t="s">
        <v>70</v>
      </c>
      <c r="W1566" s="93">
        <f>_xlfn.XLOOKUP(M1566,匹配表1065!D:D,匹配表1065!F:F)*N1566</f>
        <v>8</v>
      </c>
    </row>
    <row r="1567" customHeight="1" spans="1:23">
      <c r="A1567" s="89" t="s">
        <v>25</v>
      </c>
      <c r="B1567" s="90">
        <v>46141</v>
      </c>
      <c r="C1567" s="91" t="str">
        <f t="shared" si="48"/>
        <v>4月第5周</v>
      </c>
      <c r="D1567" s="89" t="s">
        <v>630</v>
      </c>
      <c r="E1567" s="89" t="str">
        <f t="shared" si="49"/>
        <v>4月第5周--周3</v>
      </c>
      <c r="F1567" s="92" t="s">
        <v>27</v>
      </c>
      <c r="G1567" s="92" t="s">
        <v>136</v>
      </c>
      <c r="H1567" s="92" t="str">
        <f>_xlfn.XLOOKUP(O1567,匹配表1065!T:T,匹配表1065!W:W)</f>
        <v>青岛市</v>
      </c>
      <c r="I1567" s="89" t="str">
        <f>_xlfn.XLOOKUP(O1567,匹配表1065!T:T,匹配表1065!X:X)</f>
        <v>PME2032</v>
      </c>
      <c r="J1567" s="92" t="s">
        <v>143</v>
      </c>
      <c r="K1567" s="89" cm="1">
        <f ca="1" t="array" ref="K1567:L1567">_xlfn.XLOOKUP(J1567,匹配表1065!Y:Y,匹配表1065!AA:AB)</f>
        <v>31</v>
      </c>
      <c r="L1567" s="89" t="str">
        <v>3个月以上</v>
      </c>
      <c r="M1567" s="92" t="s">
        <v>55</v>
      </c>
      <c r="N1567" s="92">
        <v>1</v>
      </c>
      <c r="O1567" s="93" t="str">
        <f>_xlfn.XLOOKUP(P1567,匹配表1065!U:U,匹配表1065!T:T)</f>
        <v>HO00001489</v>
      </c>
      <c r="P1567" s="89" t="s">
        <v>144</v>
      </c>
      <c r="Q1567" s="92" t="s">
        <v>145</v>
      </c>
      <c r="R1567" s="89" t="str">
        <f>_xlfn.XLOOKUP(Q1567,匹配表1065!L:L,匹配表1065!O:O)</f>
        <v>D</v>
      </c>
      <c r="S1567" s="93" t="str">
        <f>IFERROR(_xlfn.XLOOKUP(Q1567,匹配表1065!AI:AI,匹配表1065!AJ:AJ),"绿标")</f>
        <v>红标</v>
      </c>
      <c r="T1567" s="93" t="str" cm="1">
        <f t="array" ref="T1567:U1567">_xlfn.XLOOKUP(Q1567,匹配表1065!L:L,匹配表1065!M:N)</f>
        <v>抑郁焦虑</v>
      </c>
      <c r="U1567" s="94" t="str">
        <v>精神心理科</v>
      </c>
      <c r="V1567" s="95" t="s">
        <v>70</v>
      </c>
      <c r="W1567" s="93">
        <f>_xlfn.XLOOKUP(M1567,匹配表1065!D:D,匹配表1065!F:F)*N1567</f>
        <v>8</v>
      </c>
    </row>
    <row r="1568" customHeight="1" spans="1:23">
      <c r="A1568" s="89" t="s">
        <v>25</v>
      </c>
      <c r="B1568" s="90">
        <v>46141</v>
      </c>
      <c r="C1568" s="91" t="str">
        <f t="shared" si="48"/>
        <v>4月第5周</v>
      </c>
      <c r="D1568" s="89" t="s">
        <v>630</v>
      </c>
      <c r="E1568" s="89" t="str">
        <f t="shared" si="49"/>
        <v>4月第5周--周3</v>
      </c>
      <c r="F1568" s="92" t="s">
        <v>27</v>
      </c>
      <c r="G1568" s="92" t="s">
        <v>136</v>
      </c>
      <c r="H1568" s="92" t="str">
        <f>_xlfn.XLOOKUP(O1568,匹配表1065!T:T,匹配表1065!W:W)</f>
        <v>青岛市</v>
      </c>
      <c r="I1568" s="89" t="str">
        <f>_xlfn.XLOOKUP(O1568,匹配表1065!T:T,匹配表1065!X:X)</f>
        <v>PME2035</v>
      </c>
      <c r="J1568" s="92" t="s">
        <v>150</v>
      </c>
      <c r="K1568" s="89" cm="1">
        <f ca="1" t="array" ref="K1568:L1568">_xlfn.XLOOKUP(J1568,匹配表1065!Y:Y,匹配表1065!AA:AB)</f>
        <v>8</v>
      </c>
      <c r="L1568" s="89" t="str">
        <v>3个月以上</v>
      </c>
      <c r="M1568" s="92" t="s">
        <v>30</v>
      </c>
      <c r="N1568" s="92">
        <v>1</v>
      </c>
      <c r="O1568" s="93" t="str">
        <f>_xlfn.XLOOKUP(P1568,匹配表1065!U:U,匹配表1065!T:T)</f>
        <v>HO00001476</v>
      </c>
      <c r="P1568" s="89" t="s">
        <v>151</v>
      </c>
      <c r="Q1568" s="92" t="s">
        <v>152</v>
      </c>
      <c r="R1568" s="89" t="str">
        <f>_xlfn.XLOOKUP(Q1568,匹配表1065!L:L,匹配表1065!O:O)</f>
        <v>C</v>
      </c>
      <c r="S1568" s="93" t="str">
        <f>IFERROR(_xlfn.XLOOKUP(Q1568,匹配表1065!AI:AI,匹配表1065!AJ:AJ),"绿标")</f>
        <v>红标</v>
      </c>
      <c r="T1568" s="93" t="str" cm="1">
        <f t="array" ref="T1568:U1568">_xlfn.XLOOKUP(Q1568,匹配表1065!L:L,匹配表1065!M:N)</f>
        <v>眩晕</v>
      </c>
      <c r="U1568" s="94" t="str">
        <v>神经内科</v>
      </c>
      <c r="V1568" s="95" t="s">
        <v>70</v>
      </c>
      <c r="W1568" s="93">
        <f>_xlfn.XLOOKUP(M1568,匹配表1065!D:D,匹配表1065!F:F)*N1568</f>
        <v>12</v>
      </c>
    </row>
    <row r="1569" customHeight="1" spans="1:23">
      <c r="A1569" s="89" t="s">
        <v>25</v>
      </c>
      <c r="B1569" s="90">
        <v>46141</v>
      </c>
      <c r="C1569" s="91" t="str">
        <f t="shared" si="48"/>
        <v>4月第5周</v>
      </c>
      <c r="D1569" s="89" t="s">
        <v>630</v>
      </c>
      <c r="E1569" s="89" t="str">
        <f t="shared" si="49"/>
        <v>4月第5周--周3</v>
      </c>
      <c r="F1569" s="92" t="s">
        <v>27</v>
      </c>
      <c r="G1569" s="92" t="s">
        <v>136</v>
      </c>
      <c r="H1569" s="92" t="str">
        <f>_xlfn.XLOOKUP(O1569,匹配表1065!T:T,匹配表1065!W:W)</f>
        <v>青岛市</v>
      </c>
      <c r="I1569" s="89" t="str">
        <f>_xlfn.XLOOKUP(O1569,匹配表1065!T:T,匹配表1065!X:X)</f>
        <v>PME2035</v>
      </c>
      <c r="J1569" s="92" t="s">
        <v>150</v>
      </c>
      <c r="K1569" s="89" cm="1">
        <f ca="1" t="array" ref="K1569:L1569">_xlfn.XLOOKUP(J1569,匹配表1065!Y:Y,匹配表1065!AA:AB)</f>
        <v>8</v>
      </c>
      <c r="L1569" s="89" t="str">
        <v>3个月以上</v>
      </c>
      <c r="M1569" s="92" t="s">
        <v>35</v>
      </c>
      <c r="N1569" s="92">
        <v>1</v>
      </c>
      <c r="O1569" s="93" t="str">
        <f>_xlfn.XLOOKUP(P1569,匹配表1065!U:U,匹配表1065!T:T)</f>
        <v>HO00001483</v>
      </c>
      <c r="P1569" s="89" t="s">
        <v>259</v>
      </c>
      <c r="Q1569" s="92" t="s">
        <v>397</v>
      </c>
      <c r="R1569" s="89" t="str">
        <f>_xlfn.XLOOKUP(Q1569,匹配表1065!L:L,匹配表1065!O:O)</f>
        <v>C</v>
      </c>
      <c r="S1569" s="93" t="str">
        <f>IFERROR(_xlfn.XLOOKUP(Q1569,匹配表1065!AI:AI,匹配表1065!AJ:AJ),"绿标")</f>
        <v>绿标</v>
      </c>
      <c r="T1569" s="93" t="str" cm="1">
        <f t="array" ref="T1569:U1569">_xlfn.XLOOKUP(Q1569,匹配表1065!L:L,匹配表1065!M:N)</f>
        <v>眩晕</v>
      </c>
      <c r="U1569" s="94" t="str">
        <v>神经内科</v>
      </c>
      <c r="V1569" s="95" t="s">
        <v>70</v>
      </c>
      <c r="W1569" s="93">
        <f>_xlfn.XLOOKUP(M1569,匹配表1065!D:D,匹配表1065!F:F)*N1569</f>
        <v>4</v>
      </c>
    </row>
    <row r="1570" customHeight="1" spans="1:23">
      <c r="A1570" s="89" t="s">
        <v>25</v>
      </c>
      <c r="B1570" s="90">
        <v>46141</v>
      </c>
      <c r="C1570" s="91" t="str">
        <f t="shared" si="48"/>
        <v>4月第5周</v>
      </c>
      <c r="D1570" s="89" t="s">
        <v>630</v>
      </c>
      <c r="E1570" s="89" t="str">
        <f t="shared" si="49"/>
        <v>4月第5周--周3</v>
      </c>
      <c r="F1570" s="92" t="s">
        <v>27</v>
      </c>
      <c r="G1570" s="92" t="s">
        <v>136</v>
      </c>
      <c r="H1570" s="92" t="str">
        <f>_xlfn.XLOOKUP(O1570,匹配表1065!T:T,匹配表1065!W:W)</f>
        <v>青岛市</v>
      </c>
      <c r="I1570" s="89" t="str">
        <f>_xlfn.XLOOKUP(O1570,匹配表1065!T:T,匹配表1065!X:X)</f>
        <v>PME2031</v>
      </c>
      <c r="J1570" s="92" t="s">
        <v>155</v>
      </c>
      <c r="K1570" s="89" cm="1">
        <f ca="1" t="array" ref="K1570:L1570">_xlfn.XLOOKUP(J1570,匹配表1065!Y:Y,匹配表1065!AA:AB)</f>
        <v>31</v>
      </c>
      <c r="L1570" s="89" t="str">
        <v>3个月以上</v>
      </c>
      <c r="M1570" s="92" t="s">
        <v>35</v>
      </c>
      <c r="N1570" s="92">
        <v>1</v>
      </c>
      <c r="O1570" s="93" t="str">
        <f>_xlfn.XLOOKUP(P1570,匹配表1065!U:U,匹配表1065!T:T)</f>
        <v>HO00001478</v>
      </c>
      <c r="P1570" s="89" t="s">
        <v>156</v>
      </c>
      <c r="Q1570" s="92" t="s">
        <v>157</v>
      </c>
      <c r="R1570" s="89" t="str">
        <f>_xlfn.XLOOKUP(Q1570,匹配表1065!L:L,匹配表1065!O:O)</f>
        <v>A</v>
      </c>
      <c r="S1570" s="93" t="str">
        <f>IFERROR(_xlfn.XLOOKUP(Q1570,匹配表1065!AI:AI,匹配表1065!AJ:AJ),"绿标")</f>
        <v>红标</v>
      </c>
      <c r="T1570" s="93" t="str" cm="1">
        <f t="array" ref="T1570:U1570">_xlfn.XLOOKUP(Q1570,匹配表1065!L:L,匹配表1065!M:N)</f>
        <v>头痛</v>
      </c>
      <c r="U1570" s="94" t="str">
        <v>神经内科</v>
      </c>
      <c r="V1570" s="95" t="s">
        <v>67</v>
      </c>
      <c r="W1570" s="93">
        <f>_xlfn.XLOOKUP(M1570,匹配表1065!D:D,匹配表1065!F:F)*N1570</f>
        <v>4</v>
      </c>
    </row>
    <row r="1571" customHeight="1" spans="1:23">
      <c r="A1571" s="89" t="s">
        <v>25</v>
      </c>
      <c r="B1571" s="90">
        <v>46141</v>
      </c>
      <c r="C1571" s="91" t="str">
        <f t="shared" si="48"/>
        <v>4月第5周</v>
      </c>
      <c r="D1571" s="89" t="s">
        <v>630</v>
      </c>
      <c r="E1571" s="89" t="str">
        <f t="shared" si="49"/>
        <v>4月第5周--周3</v>
      </c>
      <c r="F1571" s="92" t="s">
        <v>27</v>
      </c>
      <c r="G1571" s="92" t="s">
        <v>136</v>
      </c>
      <c r="H1571" s="92" t="str">
        <f>_xlfn.XLOOKUP(O1571,匹配表1065!T:T,匹配表1065!W:W)</f>
        <v>青岛市</v>
      </c>
      <c r="I1571" s="89" t="str">
        <f>_xlfn.XLOOKUP(O1571,匹配表1065!T:T,匹配表1065!X:X)</f>
        <v>PME2031</v>
      </c>
      <c r="J1571" s="92" t="s">
        <v>155</v>
      </c>
      <c r="K1571" s="89" cm="1">
        <f ca="1" t="array" ref="K1571:L1571">_xlfn.XLOOKUP(J1571,匹配表1065!Y:Y,匹配表1065!AA:AB)</f>
        <v>31</v>
      </c>
      <c r="L1571" s="89" t="str">
        <v>3个月以上</v>
      </c>
      <c r="M1571" s="92" t="s">
        <v>30</v>
      </c>
      <c r="N1571" s="92">
        <v>1</v>
      </c>
      <c r="O1571" s="93" t="str">
        <f>_xlfn.XLOOKUP(P1571,匹配表1065!U:U,匹配表1065!T:T)</f>
        <v>HO00001485</v>
      </c>
      <c r="P1571" s="89" t="s">
        <v>253</v>
      </c>
      <c r="Q1571" s="92" t="s">
        <v>254</v>
      </c>
      <c r="R1571" s="89" t="str">
        <f>_xlfn.XLOOKUP(Q1571,匹配表1065!L:L,匹配表1065!O:O)</f>
        <v>B</v>
      </c>
      <c r="S1571" s="93" t="str">
        <f>IFERROR(_xlfn.XLOOKUP(Q1571,匹配表1065!AI:AI,匹配表1065!AJ:AJ),"绿标")</f>
        <v>红标</v>
      </c>
      <c r="T1571" s="93" t="str" cm="1">
        <f t="array" ref="T1571:U1571">_xlfn.XLOOKUP(Q1571,匹配表1065!L:L,匹配表1065!M:N)</f>
        <v>脑血管</v>
      </c>
      <c r="U1571" s="94" t="str">
        <v>神经内科</v>
      </c>
      <c r="V1571" s="95" t="s">
        <v>67</v>
      </c>
      <c r="W1571" s="93">
        <f>_xlfn.XLOOKUP(M1571,匹配表1065!D:D,匹配表1065!F:F)*N1571</f>
        <v>12</v>
      </c>
    </row>
    <row r="1572" customHeight="1" spans="1:23">
      <c r="A1572" s="89" t="s">
        <v>25</v>
      </c>
      <c r="B1572" s="90">
        <v>46141</v>
      </c>
      <c r="C1572" s="91" t="str">
        <f t="shared" si="48"/>
        <v>4月第5周</v>
      </c>
      <c r="D1572" s="89" t="s">
        <v>630</v>
      </c>
      <c r="E1572" s="89" t="str">
        <f t="shared" si="49"/>
        <v>4月第5周--周3</v>
      </c>
      <c r="F1572" s="92" t="s">
        <v>27</v>
      </c>
      <c r="G1572" s="92" t="s">
        <v>136</v>
      </c>
      <c r="H1572" s="92" t="str">
        <f>_xlfn.XLOOKUP(O1572,匹配表1065!T:T,匹配表1065!W:W)</f>
        <v>青岛市</v>
      </c>
      <c r="I1572" s="89" t="str">
        <f>_xlfn.XLOOKUP(O1572,匹配表1065!T:T,匹配表1065!X:X)</f>
        <v>PME2031</v>
      </c>
      <c r="J1572" s="92" t="s">
        <v>155</v>
      </c>
      <c r="K1572" s="89" cm="1">
        <f ca="1" t="array" ref="K1572:L1572">_xlfn.XLOOKUP(J1572,匹配表1065!Y:Y,匹配表1065!AA:AB)</f>
        <v>31</v>
      </c>
      <c r="L1572" s="89" t="str">
        <v>3个月以上</v>
      </c>
      <c r="M1572" s="92" t="s">
        <v>30</v>
      </c>
      <c r="N1572" s="92">
        <v>1</v>
      </c>
      <c r="O1572" s="93" t="str">
        <f>_xlfn.XLOOKUP(P1572,匹配表1065!U:U,匹配表1065!T:T)</f>
        <v>HO00072793</v>
      </c>
      <c r="P1572" s="89" t="s">
        <v>159</v>
      </c>
      <c r="Q1572" s="92" t="s">
        <v>160</v>
      </c>
      <c r="R1572" s="89" t="str">
        <f>_xlfn.XLOOKUP(Q1572,匹配表1065!L:L,匹配表1065!O:O)</f>
        <v>A</v>
      </c>
      <c r="S1572" s="93" t="str">
        <f>IFERROR(_xlfn.XLOOKUP(Q1572,匹配表1065!AI:AI,匹配表1065!AJ:AJ),"绿标")</f>
        <v>红标</v>
      </c>
      <c r="T1572" s="93" t="str" cm="1">
        <f t="array" ref="T1572:U1572">_xlfn.XLOOKUP(Q1572,匹配表1065!L:L,匹配表1065!M:N)</f>
        <v>头痛</v>
      </c>
      <c r="U1572" s="94" t="str">
        <v>神经内科</v>
      </c>
      <c r="V1572" s="95" t="s">
        <v>67</v>
      </c>
      <c r="W1572" s="93">
        <f>_xlfn.XLOOKUP(M1572,匹配表1065!D:D,匹配表1065!F:F)*N1572</f>
        <v>12</v>
      </c>
    </row>
    <row r="1573" customHeight="1" spans="1:23">
      <c r="A1573" s="89" t="s">
        <v>25</v>
      </c>
      <c r="B1573" s="90">
        <v>46141</v>
      </c>
      <c r="C1573" s="91" t="str">
        <f t="shared" si="48"/>
        <v>4月第5周</v>
      </c>
      <c r="D1573" s="89" t="s">
        <v>630</v>
      </c>
      <c r="E1573" s="89" t="str">
        <f t="shared" si="49"/>
        <v>4月第5周--周3</v>
      </c>
      <c r="F1573" s="92" t="s">
        <v>27</v>
      </c>
      <c r="G1573" s="92" t="s">
        <v>136</v>
      </c>
      <c r="H1573" s="92" t="str">
        <f>_xlfn.XLOOKUP(O1573,匹配表1065!T:T,匹配表1065!W:W)</f>
        <v>青岛市</v>
      </c>
      <c r="I1573" s="89" t="str">
        <f>_xlfn.XLOOKUP(O1573,匹配表1065!T:T,匹配表1065!X:X)</f>
        <v>PME2035</v>
      </c>
      <c r="J1573" s="92" t="s">
        <v>150</v>
      </c>
      <c r="K1573" s="89" cm="1">
        <f ca="1" t="array" ref="K1573:L1573">_xlfn.XLOOKUP(J1573,匹配表1065!Y:Y,匹配表1065!AA:AB)</f>
        <v>8</v>
      </c>
      <c r="L1573" s="89" t="str">
        <v>3个月以上</v>
      </c>
      <c r="M1573" s="92" t="s">
        <v>35</v>
      </c>
      <c r="N1573" s="92">
        <v>1</v>
      </c>
      <c r="O1573" s="93" t="str">
        <f>_xlfn.XLOOKUP(P1573,匹配表1065!U:U,匹配表1065!T:T)</f>
        <v>HO00001477</v>
      </c>
      <c r="P1573" s="89" t="s">
        <v>153</v>
      </c>
      <c r="Q1573" s="92" t="s">
        <v>154</v>
      </c>
      <c r="R1573" s="89" t="str">
        <f>_xlfn.XLOOKUP(Q1573,匹配表1065!L:L,匹配表1065!O:O)</f>
        <v>B</v>
      </c>
      <c r="S1573" s="93" t="str">
        <f>IFERROR(_xlfn.XLOOKUP(Q1573,匹配表1065!AI:AI,匹配表1065!AJ:AJ),"绿标")</f>
        <v>绿标</v>
      </c>
      <c r="T1573" s="93" t="str" cm="1">
        <f t="array" ref="T1573:U1573">_xlfn.XLOOKUP(Q1573,匹配表1065!L:L,匹配表1065!M:N)</f>
        <v>脑血管</v>
      </c>
      <c r="U1573" s="94" t="str">
        <v>神经内科</v>
      </c>
      <c r="V1573" s="95" t="s">
        <v>67</v>
      </c>
      <c r="W1573" s="93">
        <f>_xlfn.XLOOKUP(M1573,匹配表1065!D:D,匹配表1065!F:F)*N1573</f>
        <v>4</v>
      </c>
    </row>
    <row r="1574" customHeight="1" spans="1:23">
      <c r="A1574" s="89" t="s">
        <v>25</v>
      </c>
      <c r="B1574" s="90">
        <v>46141</v>
      </c>
      <c r="C1574" s="91" t="str">
        <f t="shared" si="48"/>
        <v>4月第5周</v>
      </c>
      <c r="D1574" s="89" t="s">
        <v>630</v>
      </c>
      <c r="E1574" s="89" t="str">
        <f t="shared" si="49"/>
        <v>4月第5周--周3</v>
      </c>
      <c r="F1574" s="92" t="s">
        <v>27</v>
      </c>
      <c r="G1574" s="92" t="s">
        <v>136</v>
      </c>
      <c r="H1574" s="92" t="str">
        <f>_xlfn.XLOOKUP(O1574,匹配表1065!T:T,匹配表1065!W:W)</f>
        <v>潍坊市</v>
      </c>
      <c r="I1574" s="89" t="str">
        <f>_xlfn.XLOOKUP(O1574,匹配表1065!T:T,匹配表1065!X:X)</f>
        <v>PME2036</v>
      </c>
      <c r="J1574" s="89" t="s">
        <v>161</v>
      </c>
      <c r="K1574" s="89" cm="1">
        <f ca="1" t="array" ref="K1574:L1574">_xlfn.XLOOKUP(J1574,匹配表1065!Y:Y,匹配表1065!AA:AB)</f>
        <v>1519</v>
      </c>
      <c r="L1574" s="89" t="str">
        <v>3个月以上</v>
      </c>
      <c r="M1574" s="92" t="s">
        <v>30</v>
      </c>
      <c r="N1574" s="92">
        <v>1</v>
      </c>
      <c r="O1574" s="93" t="str">
        <f>_xlfn.XLOOKUP(P1574,匹配表1065!U:U,匹配表1065!T:T)</f>
        <v>HO00001521</v>
      </c>
      <c r="P1574" s="89" t="s">
        <v>162</v>
      </c>
      <c r="Q1574" s="92" t="s">
        <v>255</v>
      </c>
      <c r="R1574" s="89" t="str">
        <f>_xlfn.XLOOKUP(Q1574,匹配表1065!L:L,匹配表1065!O:O)</f>
        <v>C</v>
      </c>
      <c r="S1574" s="93" t="str">
        <f>IFERROR(_xlfn.XLOOKUP(Q1574,匹配表1065!AI:AI,匹配表1065!AJ:AJ),"绿标")</f>
        <v>黑标</v>
      </c>
      <c r="T1574" s="93" t="str" cm="1">
        <f t="array" ref="T1574:U1574">_xlfn.XLOOKUP(Q1574,匹配表1065!L:L,匹配表1065!M:N)</f>
        <v>眩晕</v>
      </c>
      <c r="U1574" s="94" t="str">
        <v>耳鼻喉科</v>
      </c>
      <c r="V1574" s="95" t="s">
        <v>70</v>
      </c>
      <c r="W1574" s="93">
        <f>_xlfn.XLOOKUP(M1574,匹配表1065!D:D,匹配表1065!F:F)*N1574</f>
        <v>12</v>
      </c>
    </row>
    <row r="1575" customHeight="1" spans="1:23">
      <c r="A1575" s="89" t="s">
        <v>25</v>
      </c>
      <c r="B1575" s="90">
        <v>46141</v>
      </c>
      <c r="C1575" s="91" t="str">
        <f t="shared" si="48"/>
        <v>4月第5周</v>
      </c>
      <c r="D1575" s="89" t="s">
        <v>630</v>
      </c>
      <c r="E1575" s="89" t="str">
        <f t="shared" si="49"/>
        <v>4月第5周--周3</v>
      </c>
      <c r="F1575" s="92" t="s">
        <v>27</v>
      </c>
      <c r="G1575" s="92" t="s">
        <v>136</v>
      </c>
      <c r="H1575" s="92" t="str">
        <f>_xlfn.XLOOKUP(O1575,匹配表1065!T:T,匹配表1065!W:W)</f>
        <v>潍坊市</v>
      </c>
      <c r="I1575" s="89" t="str">
        <f>_xlfn.XLOOKUP(O1575,匹配表1065!T:T,匹配表1065!X:X)</f>
        <v>PME2036</v>
      </c>
      <c r="J1575" s="89" t="s">
        <v>161</v>
      </c>
      <c r="K1575" s="89" cm="1">
        <f ca="1" t="array" ref="K1575:L1575">_xlfn.XLOOKUP(J1575,匹配表1065!Y:Y,匹配表1065!AA:AB)</f>
        <v>1519</v>
      </c>
      <c r="L1575" s="89" t="str">
        <v>3个月以上</v>
      </c>
      <c r="M1575" s="92" t="s">
        <v>55</v>
      </c>
      <c r="N1575" s="92">
        <v>1</v>
      </c>
      <c r="O1575" s="93" t="str">
        <f>_xlfn.XLOOKUP(P1575,匹配表1065!U:U,匹配表1065!T:T)</f>
        <v>HO00001506</v>
      </c>
      <c r="P1575" s="89" t="s">
        <v>395</v>
      </c>
      <c r="Q1575" s="92" t="s">
        <v>475</v>
      </c>
      <c r="R1575" s="89" t="str">
        <f>_xlfn.XLOOKUP(Q1575,匹配表1065!L:L,匹配表1065!O:O)</f>
        <v>A</v>
      </c>
      <c r="S1575" s="93" t="str">
        <f>IFERROR(_xlfn.XLOOKUP(Q1575,匹配表1065!AI:AI,匹配表1065!AJ:AJ),"绿标")</f>
        <v>红标</v>
      </c>
      <c r="T1575" s="93" t="str" cm="1">
        <f t="array" ref="T1575:U1575">_xlfn.XLOOKUP(Q1575,匹配表1065!L:L,匹配表1065!M:N)</f>
        <v>头痛</v>
      </c>
      <c r="U1575" s="94" t="str">
        <v>神经内科</v>
      </c>
      <c r="V1575" s="95" t="s">
        <v>67</v>
      </c>
      <c r="W1575" s="93">
        <f>_xlfn.XLOOKUP(M1575,匹配表1065!D:D,匹配表1065!F:F)*N1575</f>
        <v>8</v>
      </c>
    </row>
    <row r="1576" customHeight="1" spans="1:23">
      <c r="A1576" s="89" t="s">
        <v>25</v>
      </c>
      <c r="B1576" s="90">
        <v>46141</v>
      </c>
      <c r="C1576" s="91" t="str">
        <f t="shared" si="48"/>
        <v>4月第5周</v>
      </c>
      <c r="D1576" s="89" t="s">
        <v>630</v>
      </c>
      <c r="E1576" s="89" t="str">
        <f t="shared" si="49"/>
        <v>4月第5周--周3</v>
      </c>
      <c r="F1576" s="92" t="s">
        <v>27</v>
      </c>
      <c r="G1576" s="92" t="s">
        <v>136</v>
      </c>
      <c r="H1576" s="92" t="str">
        <f>_xlfn.XLOOKUP(O1576,匹配表1065!T:T,匹配表1065!W:W)</f>
        <v>潍坊市</v>
      </c>
      <c r="I1576" s="89" t="str">
        <f>_xlfn.XLOOKUP(O1576,匹配表1065!T:T,匹配表1065!X:X)</f>
        <v>PME2036</v>
      </c>
      <c r="J1576" s="89" t="s">
        <v>161</v>
      </c>
      <c r="K1576" s="89" cm="1">
        <f ca="1" t="array" ref="K1576:L1576">_xlfn.XLOOKUP(J1576,匹配表1065!Y:Y,匹配表1065!AA:AB)</f>
        <v>1519</v>
      </c>
      <c r="L1576" s="89" t="str">
        <v>3个月以上</v>
      </c>
      <c r="M1576" s="92" t="s">
        <v>35</v>
      </c>
      <c r="N1576" s="92">
        <v>1</v>
      </c>
      <c r="O1576" s="93" t="str">
        <f>_xlfn.XLOOKUP(P1576,匹配表1065!U:U,匹配表1065!T:T)</f>
        <v>HO00139638</v>
      </c>
      <c r="P1576" s="89" t="s">
        <v>457</v>
      </c>
      <c r="Q1576" s="92" t="s">
        <v>458</v>
      </c>
      <c r="R1576" s="89" t="str">
        <f>_xlfn.XLOOKUP(Q1576,匹配表1065!L:L,匹配表1065!O:O)</f>
        <v>C</v>
      </c>
      <c r="S1576" s="93" t="str">
        <f>IFERROR(_xlfn.XLOOKUP(Q1576,匹配表1065!AI:AI,匹配表1065!AJ:AJ),"绿标")</f>
        <v>黑标</v>
      </c>
      <c r="T1576" s="93" t="str" cm="1">
        <f t="array" ref="T1576:U1576">_xlfn.XLOOKUP(Q1576,匹配表1065!L:L,匹配表1065!M:N)</f>
        <v>眩晕</v>
      </c>
      <c r="U1576" s="94" t="str">
        <v>神经内科</v>
      </c>
      <c r="V1576" s="95" t="s">
        <v>67</v>
      </c>
      <c r="W1576" s="93">
        <f>_xlfn.XLOOKUP(M1576,匹配表1065!D:D,匹配表1065!F:F)*N1576</f>
        <v>4</v>
      </c>
    </row>
    <row r="1577" customHeight="1" spans="1:23">
      <c r="A1577" s="89" t="s">
        <v>25</v>
      </c>
      <c r="B1577" s="90">
        <v>46141</v>
      </c>
      <c r="C1577" s="91" t="str">
        <f t="shared" si="48"/>
        <v>4月第5周</v>
      </c>
      <c r="D1577" s="89" t="s">
        <v>630</v>
      </c>
      <c r="E1577" s="89" t="str">
        <f t="shared" si="49"/>
        <v>4月第5周--周3</v>
      </c>
      <c r="F1577" s="92" t="s">
        <v>27</v>
      </c>
      <c r="G1577" s="92" t="s">
        <v>136</v>
      </c>
      <c r="H1577" s="92" t="str">
        <f>_xlfn.XLOOKUP(O1577,匹配表1065!T:T,匹配表1065!W:W)</f>
        <v>潍坊市</v>
      </c>
      <c r="I1577" s="89" t="str">
        <f>_xlfn.XLOOKUP(O1577,匹配表1065!T:T,匹配表1065!X:X)</f>
        <v>PME2036</v>
      </c>
      <c r="J1577" s="89" t="s">
        <v>161</v>
      </c>
      <c r="K1577" s="89" cm="1">
        <f ca="1" t="array" ref="K1577:L1577">_xlfn.XLOOKUP(J1577,匹配表1065!Y:Y,匹配表1065!AA:AB)</f>
        <v>1519</v>
      </c>
      <c r="L1577" s="89" t="str">
        <v>3个月以上</v>
      </c>
      <c r="M1577" s="92" t="s">
        <v>55</v>
      </c>
      <c r="N1577" s="92">
        <v>1</v>
      </c>
      <c r="O1577" s="93" t="str">
        <f>_xlfn.XLOOKUP(P1577,匹配表1065!U:U,匹配表1065!T:T)</f>
        <v>HO00001496</v>
      </c>
      <c r="P1577" s="89" t="s">
        <v>256</v>
      </c>
      <c r="Q1577" s="92" t="s">
        <v>258</v>
      </c>
      <c r="R1577" s="89" t="str">
        <f>_xlfn.XLOOKUP(Q1577,匹配表1065!L:L,匹配表1065!O:O)</f>
        <v>A</v>
      </c>
      <c r="S1577" s="93" t="str">
        <f>IFERROR(_xlfn.XLOOKUP(Q1577,匹配表1065!AI:AI,匹配表1065!AJ:AJ),"绿标")</f>
        <v>红标</v>
      </c>
      <c r="T1577" s="93" t="str" cm="1">
        <f t="array" ref="T1577:U1577">_xlfn.XLOOKUP(Q1577,匹配表1065!L:L,匹配表1065!M:N)</f>
        <v>头痛</v>
      </c>
      <c r="U1577" s="94" t="str">
        <v>神经内科</v>
      </c>
      <c r="V1577" s="95" t="s">
        <v>67</v>
      </c>
      <c r="W1577" s="93">
        <f>_xlfn.XLOOKUP(M1577,匹配表1065!D:D,匹配表1065!F:F)*N1577</f>
        <v>8</v>
      </c>
    </row>
    <row r="1578" customHeight="1" spans="1:23">
      <c r="A1578" s="89" t="s">
        <v>25</v>
      </c>
      <c r="B1578" s="90">
        <v>46142</v>
      </c>
      <c r="C1578" s="91" t="str">
        <f t="shared" si="48"/>
        <v>4月第5周</v>
      </c>
      <c r="D1578" s="89" t="s">
        <v>630</v>
      </c>
      <c r="E1578" s="89" t="str">
        <f t="shared" si="49"/>
        <v>4月第5周--周4</v>
      </c>
      <c r="F1578" s="92" t="s">
        <v>27</v>
      </c>
      <c r="G1578" s="89" t="s">
        <v>63</v>
      </c>
      <c r="H1578" s="92" t="str">
        <f>_xlfn.XLOOKUP(O1578,匹配表1065!T:T,匹配表1065!W:W)</f>
        <v>南京市</v>
      </c>
      <c r="I1578" s="89" t="str">
        <f>_xlfn.XLOOKUP(O1578,匹配表1065!T:T,匹配表1065!X:X)</f>
        <v>PME2001</v>
      </c>
      <c r="J1578" s="92" t="s">
        <v>64</v>
      </c>
      <c r="K1578" s="89" cm="1">
        <f ca="1" t="array" ref="K1578:L1578">_xlfn.XLOOKUP(J1578,匹配表1065!Y:Y,匹配表1065!AA:AB)</f>
        <v>31</v>
      </c>
      <c r="L1578" s="89" t="str">
        <v>3个月以上</v>
      </c>
      <c r="M1578" s="92" t="s">
        <v>30</v>
      </c>
      <c r="N1578" s="92">
        <v>2</v>
      </c>
      <c r="O1578" s="93" t="str">
        <f>_xlfn.XLOOKUP(P1578,匹配表1065!U:U,匹配表1065!T:T)</f>
        <v>HO00000958</v>
      </c>
      <c r="P1578" s="89" t="s">
        <v>65</v>
      </c>
      <c r="Q1578" s="92" t="s">
        <v>209</v>
      </c>
      <c r="R1578" s="89" t="str">
        <f>_xlfn.XLOOKUP(Q1578,匹配表1065!L:L,匹配表1065!O:O)</f>
        <v>C</v>
      </c>
      <c r="S1578" s="93" t="str">
        <f>IFERROR(_xlfn.XLOOKUP(Q1578,匹配表1065!AI:AI,匹配表1065!AJ:AJ),"绿标")</f>
        <v>红标</v>
      </c>
      <c r="T1578" s="93" t="str" cm="1">
        <f t="array" ref="T1578:U1578">_xlfn.XLOOKUP(Q1578,匹配表1065!L:L,匹配表1065!M:N)</f>
        <v>眩晕</v>
      </c>
      <c r="U1578" s="94" t="str">
        <v>耳鼻喉科</v>
      </c>
      <c r="V1578" s="95" t="s">
        <v>70</v>
      </c>
      <c r="W1578" s="93">
        <f>_xlfn.XLOOKUP(M1578,匹配表1065!D:D,匹配表1065!F:F)*N1578</f>
        <v>24</v>
      </c>
    </row>
    <row r="1579" customHeight="1" spans="1:23">
      <c r="A1579" s="89" t="s">
        <v>25</v>
      </c>
      <c r="B1579" s="90">
        <v>46142</v>
      </c>
      <c r="C1579" s="91" t="str">
        <f t="shared" si="48"/>
        <v>4月第5周</v>
      </c>
      <c r="D1579" s="89" t="s">
        <v>630</v>
      </c>
      <c r="E1579" s="89" t="str">
        <f t="shared" si="49"/>
        <v>4月第5周--周4</v>
      </c>
      <c r="F1579" s="92" t="s">
        <v>27</v>
      </c>
      <c r="G1579" s="89" t="s">
        <v>63</v>
      </c>
      <c r="H1579" s="92" t="str">
        <f>_xlfn.XLOOKUP(O1579,匹配表1065!T:T,匹配表1065!W:W)</f>
        <v>南京市</v>
      </c>
      <c r="I1579" s="89" t="str">
        <f>_xlfn.XLOOKUP(O1579,匹配表1065!T:T,匹配表1065!X:X)</f>
        <v>PME2001</v>
      </c>
      <c r="J1579" s="92" t="s">
        <v>64</v>
      </c>
      <c r="K1579" s="89" cm="1">
        <f ca="1" t="array" ref="K1579:L1579">_xlfn.XLOOKUP(J1579,匹配表1065!Y:Y,匹配表1065!AA:AB)</f>
        <v>31</v>
      </c>
      <c r="L1579" s="89" t="str">
        <v>3个月以上</v>
      </c>
      <c r="M1579" s="92" t="s">
        <v>35</v>
      </c>
      <c r="N1579" s="92">
        <v>1</v>
      </c>
      <c r="O1579" s="93" t="str">
        <f>_xlfn.XLOOKUP(P1579,匹配表1065!U:U,匹配表1065!T:T)</f>
        <v>HO00000958</v>
      </c>
      <c r="P1579" s="89" t="s">
        <v>65</v>
      </c>
      <c r="Q1579" s="92" t="s">
        <v>209</v>
      </c>
      <c r="R1579" s="89" t="str">
        <f>_xlfn.XLOOKUP(Q1579,匹配表1065!L:L,匹配表1065!O:O)</f>
        <v>C</v>
      </c>
      <c r="S1579" s="93" t="str">
        <f>IFERROR(_xlfn.XLOOKUP(Q1579,匹配表1065!AI:AI,匹配表1065!AJ:AJ),"绿标")</f>
        <v>红标</v>
      </c>
      <c r="T1579" s="93" t="str" cm="1">
        <f t="array" ref="T1579:U1579">_xlfn.XLOOKUP(Q1579,匹配表1065!L:L,匹配表1065!M:N)</f>
        <v>眩晕</v>
      </c>
      <c r="U1579" s="94" t="str">
        <v>耳鼻喉科</v>
      </c>
      <c r="V1579" s="95" t="s">
        <v>70</v>
      </c>
      <c r="W1579" s="93">
        <f>_xlfn.XLOOKUP(M1579,匹配表1065!D:D,匹配表1065!F:F)*N1579</f>
        <v>4</v>
      </c>
    </row>
    <row r="1580" customHeight="1" spans="1:23">
      <c r="A1580" s="89" t="s">
        <v>25</v>
      </c>
      <c r="B1580" s="90">
        <v>46142</v>
      </c>
      <c r="C1580" s="91" t="str">
        <f t="shared" si="48"/>
        <v>4月第5周</v>
      </c>
      <c r="D1580" s="89" t="s">
        <v>630</v>
      </c>
      <c r="E1580" s="89" t="str">
        <f t="shared" si="49"/>
        <v>4月第5周--周4</v>
      </c>
      <c r="F1580" s="92" t="s">
        <v>27</v>
      </c>
      <c r="G1580" s="89" t="s">
        <v>63</v>
      </c>
      <c r="H1580" s="92" t="str">
        <f>_xlfn.XLOOKUP(O1580,匹配表1065!T:T,匹配表1065!W:W)</f>
        <v>连云港市</v>
      </c>
      <c r="I1580" s="89" t="str">
        <f>_xlfn.XLOOKUP(O1580,匹配表1065!T:T,匹配表1065!X:X)</f>
        <v>PME2042</v>
      </c>
      <c r="J1580" s="92" t="s">
        <v>74</v>
      </c>
      <c r="K1580" s="89" cm="1">
        <f ca="1" t="array" ref="K1580:L1580">_xlfn.XLOOKUP(J1580,匹配表1065!Y:Y,匹配表1065!AA:AB)</f>
        <v>7</v>
      </c>
      <c r="L1580" s="89" t="str">
        <v>3个月以上</v>
      </c>
      <c r="M1580" s="92" t="s">
        <v>35</v>
      </c>
      <c r="N1580" s="92">
        <v>1</v>
      </c>
      <c r="O1580" s="93" t="str">
        <f>_xlfn.XLOOKUP(P1580,匹配表1065!U:U,匹配表1065!T:T)</f>
        <v>HO00001004</v>
      </c>
      <c r="P1580" s="89" t="s">
        <v>75</v>
      </c>
      <c r="Q1580" s="92" t="s">
        <v>210</v>
      </c>
      <c r="R1580" s="89" t="str">
        <f>_xlfn.XLOOKUP(Q1580,匹配表1065!L:L,匹配表1065!O:O)</f>
        <v>A</v>
      </c>
      <c r="S1580" s="93" t="str">
        <f>IFERROR(_xlfn.XLOOKUP(Q1580,匹配表1065!AI:AI,匹配表1065!AJ:AJ),"绿标")</f>
        <v>红标</v>
      </c>
      <c r="T1580" s="93" t="str" cm="1">
        <f t="array" ref="T1580:U1580">_xlfn.XLOOKUP(Q1580,匹配表1065!L:L,匹配表1065!M:N)</f>
        <v>头痛</v>
      </c>
      <c r="U1580" s="94" t="str">
        <v>神经内科</v>
      </c>
      <c r="V1580" s="95" t="s">
        <v>42</v>
      </c>
      <c r="W1580" s="93">
        <f>_xlfn.XLOOKUP(M1580,匹配表1065!D:D,匹配表1065!F:F)*N1580</f>
        <v>4</v>
      </c>
    </row>
    <row r="1581" customHeight="1" spans="1:23">
      <c r="A1581" s="89" t="s">
        <v>25</v>
      </c>
      <c r="B1581" s="90">
        <v>46142</v>
      </c>
      <c r="C1581" s="91" t="str">
        <f t="shared" si="48"/>
        <v>4月第5周</v>
      </c>
      <c r="D1581" s="89" t="s">
        <v>630</v>
      </c>
      <c r="E1581" s="89" t="str">
        <f t="shared" si="49"/>
        <v>4月第5周--周4</v>
      </c>
      <c r="F1581" s="92" t="s">
        <v>27</v>
      </c>
      <c r="G1581" s="89" t="s">
        <v>63</v>
      </c>
      <c r="H1581" s="92" t="str">
        <f>_xlfn.XLOOKUP(O1581,匹配表1065!T:T,匹配表1065!W:W)</f>
        <v>连云港市</v>
      </c>
      <c r="I1581" s="89" t="str">
        <f>_xlfn.XLOOKUP(O1581,匹配表1065!T:T,匹配表1065!X:X)</f>
        <v>PME2042</v>
      </c>
      <c r="J1581" s="92" t="s">
        <v>74</v>
      </c>
      <c r="K1581" s="89" cm="1">
        <f ca="1" t="array" ref="K1581:L1581">_xlfn.XLOOKUP(J1581,匹配表1065!Y:Y,匹配表1065!AA:AB)</f>
        <v>7</v>
      </c>
      <c r="L1581" s="89" t="str">
        <v>3个月以上</v>
      </c>
      <c r="M1581" s="92" t="s">
        <v>30</v>
      </c>
      <c r="N1581" s="92">
        <v>1</v>
      </c>
      <c r="O1581" s="93" t="str">
        <f>_xlfn.XLOOKUP(P1581,匹配表1065!U:U,匹配表1065!T:T)</f>
        <v>HO00017661</v>
      </c>
      <c r="P1581" s="89" t="s">
        <v>508</v>
      </c>
      <c r="Q1581" s="92" t="s">
        <v>561</v>
      </c>
      <c r="R1581" s="89" t="str">
        <f>_xlfn.XLOOKUP(Q1581,匹配表1065!L:L,匹配表1065!O:O)</f>
        <v>C</v>
      </c>
      <c r="S1581" s="93" t="str">
        <f>IFERROR(_xlfn.XLOOKUP(Q1581,匹配表1065!AI:AI,匹配表1065!AJ:AJ),"绿标")</f>
        <v>黑标</v>
      </c>
      <c r="T1581" s="93" t="str" cm="1">
        <f t="array" ref="T1581:U1581">_xlfn.XLOOKUP(Q1581,匹配表1065!L:L,匹配表1065!M:N)</f>
        <v>眩晕</v>
      </c>
      <c r="U1581" s="94" t="str">
        <v>神经内科</v>
      </c>
      <c r="V1581" s="95" t="s">
        <v>67</v>
      </c>
      <c r="W1581" s="93">
        <f>_xlfn.XLOOKUP(M1581,匹配表1065!D:D,匹配表1065!F:F)*N1581</f>
        <v>12</v>
      </c>
    </row>
    <row r="1582" customHeight="1" spans="1:23">
      <c r="A1582" s="89" t="s">
        <v>25</v>
      </c>
      <c r="B1582" s="90">
        <v>46142</v>
      </c>
      <c r="C1582" s="91" t="str">
        <f t="shared" si="48"/>
        <v>4月第5周</v>
      </c>
      <c r="D1582" s="89" t="s">
        <v>630</v>
      </c>
      <c r="E1582" s="89" t="str">
        <f t="shared" si="49"/>
        <v>4月第5周--周4</v>
      </c>
      <c r="F1582" s="92" t="s">
        <v>27</v>
      </c>
      <c r="G1582" s="89" t="s">
        <v>63</v>
      </c>
      <c r="H1582" s="92" t="str">
        <f>_xlfn.XLOOKUP(O1582,匹配表1065!T:T,匹配表1065!W:W)</f>
        <v>淮安市</v>
      </c>
      <c r="I1582" s="89" t="str">
        <f>_xlfn.XLOOKUP(O1582,匹配表1065!T:T,匹配表1065!X:X)</f>
        <v>PME2041</v>
      </c>
      <c r="J1582" s="92" t="s">
        <v>71</v>
      </c>
      <c r="K1582" s="89" cm="1">
        <f ca="1" t="array" ref="K1582:L1582">_xlfn.XLOOKUP(J1582,匹配表1065!Y:Y,匹配表1065!AA:AB)</f>
        <v>5</v>
      </c>
      <c r="L1582" s="89" t="str">
        <v>3个月以上</v>
      </c>
      <c r="M1582" s="92" t="s">
        <v>35</v>
      </c>
      <c r="N1582" s="92">
        <v>1</v>
      </c>
      <c r="O1582" s="93" t="str">
        <f>_xlfn.XLOOKUP(P1582,匹配表1065!U:U,匹配表1065!T:T)</f>
        <v>HO00000992</v>
      </c>
      <c r="P1582" s="89" t="s">
        <v>72</v>
      </c>
      <c r="Q1582" s="92" t="s">
        <v>73</v>
      </c>
      <c r="R1582" s="89" t="str">
        <f>_xlfn.XLOOKUP(Q1582,匹配表1065!L:L,匹配表1065!O:O)</f>
        <v>D</v>
      </c>
      <c r="S1582" s="93" t="str">
        <f>IFERROR(_xlfn.XLOOKUP(Q1582,匹配表1065!AI:AI,匹配表1065!AJ:AJ),"绿标")</f>
        <v>绿标</v>
      </c>
      <c r="T1582" s="93" t="str" cm="1">
        <f t="array" ref="T1582:U1582">_xlfn.XLOOKUP(Q1582,匹配表1065!L:L,匹配表1065!M:N)</f>
        <v>眩晕</v>
      </c>
      <c r="U1582" s="94" t="str">
        <v>神经内科</v>
      </c>
      <c r="V1582" s="95" t="s">
        <v>33</v>
      </c>
      <c r="W1582" s="93">
        <f>_xlfn.XLOOKUP(M1582,匹配表1065!D:D,匹配表1065!F:F)*N1582</f>
        <v>4</v>
      </c>
    </row>
    <row r="1583" customHeight="1" spans="1:23">
      <c r="A1583" s="89" t="s">
        <v>25</v>
      </c>
      <c r="B1583" s="90">
        <v>46142</v>
      </c>
      <c r="C1583" s="91" t="str">
        <f t="shared" si="48"/>
        <v>4月第5周</v>
      </c>
      <c r="D1583" s="89" t="s">
        <v>630</v>
      </c>
      <c r="E1583" s="89" t="str">
        <f t="shared" si="49"/>
        <v>4月第5周--周4</v>
      </c>
      <c r="F1583" s="92" t="s">
        <v>27</v>
      </c>
      <c r="G1583" s="89" t="s">
        <v>63</v>
      </c>
      <c r="H1583" s="92" t="str">
        <f>_xlfn.XLOOKUP(O1583,匹配表1065!T:T,匹配表1065!W:W)</f>
        <v>徐州市</v>
      </c>
      <c r="I1583" s="89" t="str">
        <f>_xlfn.XLOOKUP(O1583,匹配表1065!T:T,匹配表1065!X:X)</f>
        <v>PME2008</v>
      </c>
      <c r="J1583" s="92" t="s">
        <v>81</v>
      </c>
      <c r="K1583" s="89" cm="1">
        <f ca="1" t="array" ref="K1583:L1583">_xlfn.XLOOKUP(J1583,匹配表1065!Y:Y,匹配表1065!AA:AB)</f>
        <v>19</v>
      </c>
      <c r="L1583" s="89" t="str">
        <v>3个月以上</v>
      </c>
      <c r="M1583" s="92" t="s">
        <v>30</v>
      </c>
      <c r="N1583" s="92">
        <v>1</v>
      </c>
      <c r="O1583" s="93" t="str">
        <f>_xlfn.XLOOKUP(P1583,匹配表1065!U:U,匹配表1065!T:T)</f>
        <v>HO00001134</v>
      </c>
      <c r="P1583" s="89" t="s">
        <v>82</v>
      </c>
      <c r="Q1583" s="92" t="s">
        <v>530</v>
      </c>
      <c r="R1583" s="89" t="str">
        <f>_xlfn.XLOOKUP(Q1583,匹配表1065!L:L,匹配表1065!O:O)</f>
        <v>A</v>
      </c>
      <c r="S1583" s="93" t="str">
        <f>IFERROR(_xlfn.XLOOKUP(Q1583,匹配表1065!AI:AI,匹配表1065!AJ:AJ),"绿标")</f>
        <v>绿标</v>
      </c>
      <c r="T1583" s="93" t="str" cm="1">
        <f t="array" ref="T1583:U1583">_xlfn.XLOOKUP(Q1583,匹配表1065!L:L,匹配表1065!M:N)</f>
        <v>头痛</v>
      </c>
      <c r="U1583" s="94" t="str">
        <v>神经内科</v>
      </c>
      <c r="V1583" s="95" t="s">
        <v>58</v>
      </c>
      <c r="W1583" s="93">
        <f>_xlfn.XLOOKUP(M1583,匹配表1065!D:D,匹配表1065!F:F)*N1583</f>
        <v>12</v>
      </c>
    </row>
    <row r="1584" customHeight="1" spans="1:23">
      <c r="A1584" s="89" t="s">
        <v>25</v>
      </c>
      <c r="B1584" s="90">
        <v>46142</v>
      </c>
      <c r="C1584" s="91" t="str">
        <f t="shared" si="48"/>
        <v>4月第5周</v>
      </c>
      <c r="D1584" s="89" t="s">
        <v>630</v>
      </c>
      <c r="E1584" s="89" t="str">
        <f t="shared" si="49"/>
        <v>4月第5周--周4</v>
      </c>
      <c r="F1584" s="92" t="s">
        <v>27</v>
      </c>
      <c r="G1584" s="89" t="s">
        <v>63</v>
      </c>
      <c r="H1584" s="92" t="str">
        <f>_xlfn.XLOOKUP(O1584,匹配表1065!T:T,匹配表1065!W:W)</f>
        <v>南京市</v>
      </c>
      <c r="I1584" s="89" t="str">
        <f>_xlfn.XLOOKUP(O1584,匹配表1065!T:T,匹配表1065!X:X)</f>
        <v>PME2002</v>
      </c>
      <c r="J1584" s="92" t="s">
        <v>84</v>
      </c>
      <c r="K1584" s="89" cm="1">
        <f ca="1" t="array" ref="K1584:L1584">_xlfn.XLOOKUP(J1584,匹配表1065!Y:Y,匹配表1065!AA:AB)</f>
        <v>31</v>
      </c>
      <c r="L1584" s="89" t="str">
        <v>3个月以上</v>
      </c>
      <c r="M1584" s="92" t="s">
        <v>30</v>
      </c>
      <c r="N1584" s="92">
        <v>3</v>
      </c>
      <c r="O1584" s="93" t="str">
        <f>_xlfn.XLOOKUP(P1584,匹配表1065!U:U,匹配表1065!T:T)</f>
        <v>HO00000964</v>
      </c>
      <c r="P1584" s="89" t="s">
        <v>90</v>
      </c>
      <c r="Q1584" s="92" t="s">
        <v>281</v>
      </c>
      <c r="R1584" s="89" t="str">
        <f>_xlfn.XLOOKUP(Q1584,匹配表1065!L:L,匹配表1065!O:O)</f>
        <v>A</v>
      </c>
      <c r="S1584" s="93" t="str">
        <f>IFERROR(_xlfn.XLOOKUP(Q1584,匹配表1065!AI:AI,匹配表1065!AJ:AJ),"绿标")</f>
        <v>红标</v>
      </c>
      <c r="T1584" s="93" t="str" cm="1">
        <f t="array" ref="T1584:U1584">_xlfn.XLOOKUP(Q1584,匹配表1065!L:L,匹配表1065!M:N)</f>
        <v>头痛</v>
      </c>
      <c r="U1584" s="94" t="str">
        <v>神经内科</v>
      </c>
      <c r="V1584" s="95" t="s">
        <v>70</v>
      </c>
      <c r="W1584" s="93">
        <f>_xlfn.XLOOKUP(M1584,匹配表1065!D:D,匹配表1065!F:F)*N1584</f>
        <v>36</v>
      </c>
    </row>
    <row r="1585" customHeight="1" spans="1:23">
      <c r="A1585" s="89" t="s">
        <v>25</v>
      </c>
      <c r="B1585" s="90">
        <v>46142</v>
      </c>
      <c r="C1585" s="91" t="str">
        <f t="shared" si="48"/>
        <v>4月第5周</v>
      </c>
      <c r="D1585" s="89" t="s">
        <v>630</v>
      </c>
      <c r="E1585" s="89" t="str">
        <f t="shared" si="49"/>
        <v>4月第5周--周4</v>
      </c>
      <c r="F1585" s="92" t="s">
        <v>27</v>
      </c>
      <c r="G1585" s="89" t="s">
        <v>63</v>
      </c>
      <c r="H1585" s="92" t="str">
        <f>_xlfn.XLOOKUP(O1585,匹配表1065!T:T,匹配表1065!W:W)</f>
        <v>南京市</v>
      </c>
      <c r="I1585" s="89" t="str">
        <f>_xlfn.XLOOKUP(O1585,匹配表1065!T:T,匹配表1065!X:X)</f>
        <v>PME2002</v>
      </c>
      <c r="J1585" s="92" t="s">
        <v>84</v>
      </c>
      <c r="K1585" s="89" cm="1">
        <f ca="1" t="array" ref="K1585:L1585">_xlfn.XLOOKUP(J1585,匹配表1065!Y:Y,匹配表1065!AA:AB)</f>
        <v>31</v>
      </c>
      <c r="L1585" s="89" t="str">
        <v>3个月以上</v>
      </c>
      <c r="M1585" s="92" t="s">
        <v>55</v>
      </c>
      <c r="N1585" s="92">
        <v>1</v>
      </c>
      <c r="O1585" s="93" t="str">
        <f>_xlfn.XLOOKUP(P1585,匹配表1065!U:U,匹配表1065!T:T)</f>
        <v>HO00000964</v>
      </c>
      <c r="P1585" s="89" t="s">
        <v>90</v>
      </c>
      <c r="Q1585" s="92" t="s">
        <v>281</v>
      </c>
      <c r="R1585" s="89" t="str">
        <f>_xlfn.XLOOKUP(Q1585,匹配表1065!L:L,匹配表1065!O:O)</f>
        <v>A</v>
      </c>
      <c r="S1585" s="93" t="str">
        <f>IFERROR(_xlfn.XLOOKUP(Q1585,匹配表1065!AI:AI,匹配表1065!AJ:AJ),"绿标")</f>
        <v>红标</v>
      </c>
      <c r="T1585" s="93" t="str" cm="1">
        <f t="array" ref="T1585:U1585">_xlfn.XLOOKUP(Q1585,匹配表1065!L:L,匹配表1065!M:N)</f>
        <v>头痛</v>
      </c>
      <c r="U1585" s="94" t="str">
        <v>神经内科</v>
      </c>
      <c r="V1585" s="95" t="s">
        <v>70</v>
      </c>
      <c r="W1585" s="93">
        <f>_xlfn.XLOOKUP(M1585,匹配表1065!D:D,匹配表1065!F:F)*N1585</f>
        <v>8</v>
      </c>
    </row>
    <row r="1586" customHeight="1" spans="1:23">
      <c r="A1586" s="89" t="s">
        <v>25</v>
      </c>
      <c r="B1586" s="90">
        <v>46142</v>
      </c>
      <c r="C1586" s="91" t="str">
        <f t="shared" si="48"/>
        <v>4月第5周</v>
      </c>
      <c r="D1586" s="89" t="s">
        <v>630</v>
      </c>
      <c r="E1586" s="89" t="str">
        <f t="shared" si="49"/>
        <v>4月第5周--周4</v>
      </c>
      <c r="F1586" s="92" t="s">
        <v>27</v>
      </c>
      <c r="G1586" s="89" t="s">
        <v>63</v>
      </c>
      <c r="H1586" s="92" t="str">
        <f>_xlfn.XLOOKUP(O1586,匹配表1065!T:T,匹配表1065!W:W)</f>
        <v>南京市</v>
      </c>
      <c r="I1586" s="89" t="str">
        <f>_xlfn.XLOOKUP(O1586,匹配表1065!T:T,匹配表1065!X:X)</f>
        <v>PME2002</v>
      </c>
      <c r="J1586" s="92" t="s">
        <v>84</v>
      </c>
      <c r="K1586" s="89" cm="1">
        <f ca="1" t="array" ref="K1586:L1586">_xlfn.XLOOKUP(J1586,匹配表1065!Y:Y,匹配表1065!AA:AB)</f>
        <v>31</v>
      </c>
      <c r="L1586" s="89" t="str">
        <v>3个月以上</v>
      </c>
      <c r="M1586" s="92" t="s">
        <v>55</v>
      </c>
      <c r="N1586" s="92">
        <v>1</v>
      </c>
      <c r="O1586" s="93" t="str">
        <f>_xlfn.XLOOKUP(P1586,匹配表1065!U:U,匹配表1065!T:T)</f>
        <v>HO00000964</v>
      </c>
      <c r="P1586" s="89" t="s">
        <v>90</v>
      </c>
      <c r="Q1586" s="92" t="s">
        <v>666</v>
      </c>
      <c r="R1586" s="89" t="str">
        <f>_xlfn.XLOOKUP(Q1586,匹配表1065!L:L,匹配表1065!O:O)</f>
        <v>B</v>
      </c>
      <c r="S1586" s="93" t="str">
        <f>IFERROR(_xlfn.XLOOKUP(Q1586,匹配表1065!AI:AI,匹配表1065!AJ:AJ),"绿标")</f>
        <v>黑标</v>
      </c>
      <c r="T1586" s="93" t="str" cm="1">
        <f t="array" ref="T1586:U1586">_xlfn.XLOOKUP(Q1586,匹配表1065!L:L,匹配表1065!M:N)</f>
        <v>脑血管</v>
      </c>
      <c r="U1586" s="94" t="str">
        <v>神经内科</v>
      </c>
      <c r="V1586" s="95" t="s">
        <v>33</v>
      </c>
      <c r="W1586" s="93">
        <f>_xlfn.XLOOKUP(M1586,匹配表1065!D:D,匹配表1065!F:F)*N1586</f>
        <v>8</v>
      </c>
    </row>
    <row r="1587" customHeight="1" spans="1:23">
      <c r="A1587" s="89" t="s">
        <v>25</v>
      </c>
      <c r="B1587" s="90">
        <v>46142</v>
      </c>
      <c r="C1587" s="91" t="str">
        <f t="shared" si="48"/>
        <v>4月第5周</v>
      </c>
      <c r="D1587" s="89" t="s">
        <v>630</v>
      </c>
      <c r="E1587" s="89" t="str">
        <f t="shared" si="49"/>
        <v>4月第5周--周4</v>
      </c>
      <c r="F1587" s="92" t="s">
        <v>27</v>
      </c>
      <c r="G1587" s="89" t="s">
        <v>63</v>
      </c>
      <c r="H1587" s="92" t="str">
        <f>_xlfn.XLOOKUP(O1587,匹配表1065!T:T,匹配表1065!W:W)</f>
        <v>南京市</v>
      </c>
      <c r="I1587" s="89" t="str">
        <f>_xlfn.XLOOKUP(O1587,匹配表1065!T:T,匹配表1065!X:X)</f>
        <v>PME2002</v>
      </c>
      <c r="J1587" s="92" t="s">
        <v>84</v>
      </c>
      <c r="K1587" s="89" cm="1">
        <f ca="1" t="array" ref="K1587:L1587">_xlfn.XLOOKUP(J1587,匹配表1065!Y:Y,匹配表1065!AA:AB)</f>
        <v>31</v>
      </c>
      <c r="L1587" s="89" t="str">
        <v>3个月以上</v>
      </c>
      <c r="M1587" s="92" t="s">
        <v>30</v>
      </c>
      <c r="N1587" s="92">
        <v>1</v>
      </c>
      <c r="O1587" s="93" t="str">
        <f>_xlfn.XLOOKUP(P1587,匹配表1065!U:U,匹配表1065!T:T)</f>
        <v>HO00039936</v>
      </c>
      <c r="P1587" s="89" t="s">
        <v>87</v>
      </c>
      <c r="Q1587" s="92" t="s">
        <v>611</v>
      </c>
      <c r="R1587" s="89" t="str">
        <f>_xlfn.XLOOKUP(Q1587,匹配表1065!L:L,匹配表1065!O:O)</f>
        <v>B</v>
      </c>
      <c r="S1587" s="93" t="str">
        <f>IFERROR(_xlfn.XLOOKUP(Q1587,匹配表1065!AI:AI,匹配表1065!AJ:AJ),"绿标")</f>
        <v>绿标</v>
      </c>
      <c r="T1587" s="93" t="str" cm="1">
        <f t="array" ref="T1587:U1587">_xlfn.XLOOKUP(Q1587,匹配表1065!L:L,匹配表1065!M:N)</f>
        <v>脑血管</v>
      </c>
      <c r="U1587" s="94" t="str">
        <v>神经内科</v>
      </c>
      <c r="V1587" s="95" t="s">
        <v>67</v>
      </c>
      <c r="W1587" s="93">
        <f>_xlfn.XLOOKUP(M1587,匹配表1065!D:D,匹配表1065!F:F)*N1587</f>
        <v>12</v>
      </c>
    </row>
    <row r="1588" customHeight="1" spans="1:23">
      <c r="A1588" s="89" t="s">
        <v>25</v>
      </c>
      <c r="B1588" s="90">
        <v>46142</v>
      </c>
      <c r="C1588" s="91" t="str">
        <f t="shared" si="48"/>
        <v>4月第5周</v>
      </c>
      <c r="D1588" s="89" t="s">
        <v>630</v>
      </c>
      <c r="E1588" s="89" t="str">
        <f t="shared" si="49"/>
        <v>4月第5周--周4</v>
      </c>
      <c r="F1588" s="92" t="s">
        <v>27</v>
      </c>
      <c r="G1588" s="89" t="s">
        <v>63</v>
      </c>
      <c r="H1588" s="92" t="str">
        <f>_xlfn.XLOOKUP(O1588,匹配表1065!T:T,匹配表1065!W:W)</f>
        <v>南京市</v>
      </c>
      <c r="I1588" s="89" t="str">
        <f>_xlfn.XLOOKUP(O1588,匹配表1065!T:T,匹配表1065!X:X)</f>
        <v>PME2002</v>
      </c>
      <c r="J1588" s="92" t="s">
        <v>84</v>
      </c>
      <c r="K1588" s="89" cm="1">
        <f ca="1" t="array" ref="K1588:L1588">_xlfn.XLOOKUP(J1588,匹配表1065!Y:Y,匹配表1065!AA:AB)</f>
        <v>31</v>
      </c>
      <c r="L1588" s="89" t="str">
        <v>3个月以上</v>
      </c>
      <c r="M1588" s="92" t="s">
        <v>30</v>
      </c>
      <c r="N1588" s="92">
        <v>1</v>
      </c>
      <c r="O1588" s="93" t="str">
        <f>_xlfn.XLOOKUP(P1588,匹配表1065!U:U,匹配表1065!T:T)</f>
        <v>HO00111156</v>
      </c>
      <c r="P1588" s="89" t="s">
        <v>85</v>
      </c>
      <c r="Q1588" s="92" t="s">
        <v>86</v>
      </c>
      <c r="R1588" s="89" t="str">
        <f>_xlfn.XLOOKUP(Q1588,匹配表1065!L:L,匹配表1065!O:O)</f>
        <v>D</v>
      </c>
      <c r="S1588" s="93" t="str">
        <f>IFERROR(_xlfn.XLOOKUP(Q1588,匹配表1065!AI:AI,匹配表1065!AJ:AJ),"绿标")</f>
        <v>红标</v>
      </c>
      <c r="T1588" s="93" t="str" cm="1">
        <f t="array" ref="T1588:U1588">_xlfn.XLOOKUP(Q1588,匹配表1065!L:L,匹配表1065!M:N)</f>
        <v>头痛</v>
      </c>
      <c r="U1588" s="94" t="str">
        <v>神经内科</v>
      </c>
      <c r="V1588" s="95" t="s">
        <v>67</v>
      </c>
      <c r="W1588" s="93">
        <f>_xlfn.XLOOKUP(M1588,匹配表1065!D:D,匹配表1065!F:F)*N1588</f>
        <v>12</v>
      </c>
    </row>
    <row r="1589" customHeight="1" spans="1:23">
      <c r="A1589" s="89" t="s">
        <v>25</v>
      </c>
      <c r="B1589" s="90">
        <v>46142</v>
      </c>
      <c r="C1589" s="91" t="str">
        <f t="shared" si="48"/>
        <v>4月第5周</v>
      </c>
      <c r="D1589" s="89" t="s">
        <v>630</v>
      </c>
      <c r="E1589" s="89" t="str">
        <f t="shared" si="49"/>
        <v>4月第5周--周4</v>
      </c>
      <c r="F1589" s="92" t="s">
        <v>27</v>
      </c>
      <c r="G1589" s="89" t="s">
        <v>63</v>
      </c>
      <c r="H1589" s="92" t="str">
        <f>_xlfn.XLOOKUP(O1589,匹配表1065!T:T,匹配表1065!W:W)</f>
        <v>南京市</v>
      </c>
      <c r="I1589" s="89" t="str">
        <f>_xlfn.XLOOKUP(O1589,匹配表1065!T:T,匹配表1065!X:X)</f>
        <v>PME2002</v>
      </c>
      <c r="J1589" s="92" t="s">
        <v>84</v>
      </c>
      <c r="K1589" s="89" cm="1">
        <f ca="1" t="array" ref="K1589:L1589">_xlfn.XLOOKUP(J1589,匹配表1065!Y:Y,匹配表1065!AA:AB)</f>
        <v>31</v>
      </c>
      <c r="L1589" s="89" t="str">
        <v>3个月以上</v>
      </c>
      <c r="M1589" s="92" t="s">
        <v>35</v>
      </c>
      <c r="N1589" s="92">
        <v>1</v>
      </c>
      <c r="O1589" s="93" t="str">
        <f>_xlfn.XLOOKUP(P1589,匹配表1065!U:U,匹配表1065!T:T)</f>
        <v>HO00000964</v>
      </c>
      <c r="P1589" s="89" t="s">
        <v>90</v>
      </c>
      <c r="Q1589" s="92" t="s">
        <v>91</v>
      </c>
      <c r="R1589" s="89" t="str">
        <f>_xlfn.XLOOKUP(Q1589,匹配表1065!L:L,匹配表1065!O:O)</f>
        <v>B</v>
      </c>
      <c r="S1589" s="93" t="str">
        <f>IFERROR(_xlfn.XLOOKUP(Q1589,匹配表1065!AI:AI,匹配表1065!AJ:AJ),"绿标")</f>
        <v>绿标</v>
      </c>
      <c r="T1589" s="93" t="str" cm="1">
        <f t="array" ref="T1589:U1589">_xlfn.XLOOKUP(Q1589,匹配表1065!L:L,匹配表1065!M:N)</f>
        <v>脑血管</v>
      </c>
      <c r="U1589" s="94" t="str">
        <v>神经内科</v>
      </c>
      <c r="V1589" s="95" t="s">
        <v>58</v>
      </c>
      <c r="W1589" s="93">
        <f>_xlfn.XLOOKUP(M1589,匹配表1065!D:D,匹配表1065!F:F)*N1589</f>
        <v>4</v>
      </c>
    </row>
    <row r="1590" customHeight="1" spans="1:23">
      <c r="A1590" s="89" t="s">
        <v>25</v>
      </c>
      <c r="B1590" s="90">
        <v>46142</v>
      </c>
      <c r="C1590" s="91" t="str">
        <f t="shared" si="48"/>
        <v>4月第5周</v>
      </c>
      <c r="D1590" s="89" t="s">
        <v>630</v>
      </c>
      <c r="E1590" s="89" t="str">
        <f t="shared" si="49"/>
        <v>4月第5周--周4</v>
      </c>
      <c r="F1590" s="92" t="s">
        <v>27</v>
      </c>
      <c r="G1590" s="89" t="s">
        <v>63</v>
      </c>
      <c r="H1590" s="92" t="str">
        <f>_xlfn.XLOOKUP(O1590,匹配表1065!T:T,匹配表1065!W:W)</f>
        <v>南京市</v>
      </c>
      <c r="I1590" s="89" t="str">
        <f>_xlfn.XLOOKUP(O1590,匹配表1065!T:T,匹配表1065!X:X)</f>
        <v>PME2001</v>
      </c>
      <c r="J1590" s="92" t="s">
        <v>77</v>
      </c>
      <c r="K1590" s="89" cm="1">
        <f ca="1" t="array" ref="K1590:L1590">_xlfn.XLOOKUP(J1590,匹配表1065!Y:Y,匹配表1065!AA:AB)</f>
        <v>8</v>
      </c>
      <c r="L1590" s="89" t="str">
        <v>3个月以上</v>
      </c>
      <c r="M1590" s="92" t="s">
        <v>30</v>
      </c>
      <c r="N1590" s="92">
        <v>2</v>
      </c>
      <c r="O1590" s="93" t="str">
        <f>_xlfn.XLOOKUP(P1590,匹配表1065!U:U,匹配表1065!T:T)</f>
        <v>HO00000958</v>
      </c>
      <c r="P1590" s="89" t="s">
        <v>65</v>
      </c>
      <c r="Q1590" s="92" t="s">
        <v>216</v>
      </c>
      <c r="R1590" s="89" t="str">
        <f>_xlfn.XLOOKUP(Q1590,匹配表1065!L:L,匹配表1065!O:O)</f>
        <v>A</v>
      </c>
      <c r="S1590" s="93" t="str">
        <f>IFERROR(_xlfn.XLOOKUP(Q1590,匹配表1065!AI:AI,匹配表1065!AJ:AJ),"绿标")</f>
        <v>红标</v>
      </c>
      <c r="T1590" s="93" t="str" cm="1">
        <f t="array" ref="T1590:U1590">_xlfn.XLOOKUP(Q1590,匹配表1065!L:L,匹配表1065!M:N)</f>
        <v>头痛</v>
      </c>
      <c r="U1590" s="94" t="str">
        <v>神经内科</v>
      </c>
      <c r="V1590" s="95" t="s">
        <v>67</v>
      </c>
      <c r="W1590" s="93">
        <f>_xlfn.XLOOKUP(M1590,匹配表1065!D:D,匹配表1065!F:F)*N1590</f>
        <v>24</v>
      </c>
    </row>
    <row r="1591" customHeight="1" spans="1:23">
      <c r="A1591" s="89" t="s">
        <v>25</v>
      </c>
      <c r="B1591" s="90">
        <v>46142</v>
      </c>
      <c r="C1591" s="91" t="str">
        <f t="shared" si="48"/>
        <v>4月第5周</v>
      </c>
      <c r="D1591" s="89" t="s">
        <v>630</v>
      </c>
      <c r="E1591" s="89" t="str">
        <f t="shared" si="49"/>
        <v>4月第5周--周4</v>
      </c>
      <c r="F1591" s="92" t="s">
        <v>27</v>
      </c>
      <c r="G1591" s="89" t="s">
        <v>63</v>
      </c>
      <c r="H1591" s="92" t="str">
        <f>_xlfn.XLOOKUP(O1591,匹配表1065!T:T,匹配表1065!W:W)</f>
        <v>南京市</v>
      </c>
      <c r="I1591" s="89" t="str">
        <f>_xlfn.XLOOKUP(O1591,匹配表1065!T:T,匹配表1065!X:X)</f>
        <v>PME2002</v>
      </c>
      <c r="J1591" s="92" t="s">
        <v>410</v>
      </c>
      <c r="K1591" s="89" cm="1">
        <f ca="1" t="array" ref="K1591:L1591">_xlfn.XLOOKUP(J1591,匹配表1065!Y:Y,匹配表1065!AA:AB)</f>
        <v>1</v>
      </c>
      <c r="L1591" s="89" t="str">
        <v>3个月以内</v>
      </c>
      <c r="M1591" s="92" t="s">
        <v>55</v>
      </c>
      <c r="N1591" s="92">
        <v>1</v>
      </c>
      <c r="O1591" s="93" t="str">
        <f>_xlfn.XLOOKUP(P1591,匹配表1065!U:U,匹配表1065!T:T)</f>
        <v>HO00000964</v>
      </c>
      <c r="P1591" s="89" t="s">
        <v>90</v>
      </c>
      <c r="Q1591" s="92" t="s">
        <v>667</v>
      </c>
      <c r="R1591" s="89" t="str">
        <f>_xlfn.XLOOKUP(Q1591,匹配表1065!L:L,匹配表1065!O:O)</f>
        <v>B</v>
      </c>
      <c r="S1591" s="93" t="str">
        <f>IFERROR(_xlfn.XLOOKUP(Q1591,匹配表1065!AI:AI,匹配表1065!AJ:AJ),"绿标")</f>
        <v>绿标</v>
      </c>
      <c r="T1591" s="93" t="str" cm="1">
        <f t="array" ref="T1591:U1591">_xlfn.XLOOKUP(Q1591,匹配表1065!L:L,匹配表1065!M:N)</f>
        <v>脑血管</v>
      </c>
      <c r="U1591" s="94" t="str">
        <v>神经内科</v>
      </c>
      <c r="V1591" s="95" t="s">
        <v>67</v>
      </c>
      <c r="W1591" s="93">
        <f>_xlfn.XLOOKUP(M1591,匹配表1065!D:D,匹配表1065!F:F)*N1591</f>
        <v>8</v>
      </c>
    </row>
    <row r="1592" customHeight="1" spans="1:23">
      <c r="A1592" s="89" t="s">
        <v>25</v>
      </c>
      <c r="B1592" s="90">
        <v>46142</v>
      </c>
      <c r="C1592" s="91" t="str">
        <f t="shared" si="48"/>
        <v>4月第5周</v>
      </c>
      <c r="D1592" s="89" t="s">
        <v>630</v>
      </c>
      <c r="E1592" s="89" t="str">
        <f t="shared" si="49"/>
        <v>4月第5周--周4</v>
      </c>
      <c r="F1592" s="92" t="s">
        <v>27</v>
      </c>
      <c r="G1592" s="89" t="s">
        <v>63</v>
      </c>
      <c r="H1592" s="92" t="str">
        <f>_xlfn.XLOOKUP(O1592,匹配表1065!T:T,匹配表1065!W:W)</f>
        <v>南京市</v>
      </c>
      <c r="I1592" s="89" t="str">
        <f>_xlfn.XLOOKUP(O1592,匹配表1065!T:T,匹配表1065!X:X)</f>
        <v>PME2002</v>
      </c>
      <c r="J1592" s="92" t="s">
        <v>410</v>
      </c>
      <c r="K1592" s="89" cm="1">
        <f ca="1" t="array" ref="K1592:L1592">_xlfn.XLOOKUP(J1592,匹配表1065!Y:Y,匹配表1065!AA:AB)</f>
        <v>1</v>
      </c>
      <c r="L1592" s="89" t="str">
        <v>3个月以内</v>
      </c>
      <c r="M1592" s="92" t="s">
        <v>55</v>
      </c>
      <c r="N1592" s="92">
        <v>1</v>
      </c>
      <c r="O1592" s="93" t="str">
        <f>_xlfn.XLOOKUP(P1592,匹配表1065!U:U,匹配表1065!T:T)</f>
        <v>HO00000964</v>
      </c>
      <c r="P1592" s="89" t="s">
        <v>90</v>
      </c>
      <c r="Q1592" s="92" t="s">
        <v>211</v>
      </c>
      <c r="R1592" s="89" t="str">
        <f>_xlfn.XLOOKUP(Q1592,匹配表1065!L:L,匹配表1065!O:O)</f>
        <v>D</v>
      </c>
      <c r="S1592" s="93" t="str">
        <f>IFERROR(_xlfn.XLOOKUP(Q1592,匹配表1065!AI:AI,匹配表1065!AJ:AJ),"绿标")</f>
        <v>绿标</v>
      </c>
      <c r="T1592" s="93" t="str" cm="1">
        <f t="array" ref="T1592:U1592">_xlfn.XLOOKUP(Q1592,匹配表1065!L:L,匹配表1065!M:N)</f>
        <v>头痛</v>
      </c>
      <c r="U1592" s="94" t="str">
        <v>神经内科</v>
      </c>
      <c r="V1592" s="95" t="s">
        <v>42</v>
      </c>
      <c r="W1592" s="93">
        <f>_xlfn.XLOOKUP(M1592,匹配表1065!D:D,匹配表1065!F:F)*N1592</f>
        <v>8</v>
      </c>
    </row>
    <row r="1593" customHeight="1" spans="1:23">
      <c r="A1593" s="89" t="s">
        <v>25</v>
      </c>
      <c r="B1593" s="90">
        <v>46142</v>
      </c>
      <c r="C1593" s="91" t="str">
        <f t="shared" si="48"/>
        <v>4月第5周</v>
      </c>
      <c r="D1593" s="89" t="s">
        <v>630</v>
      </c>
      <c r="E1593" s="89" t="str">
        <f t="shared" si="49"/>
        <v>4月第5周--周4</v>
      </c>
      <c r="F1593" s="92" t="s">
        <v>27</v>
      </c>
      <c r="G1593" s="89" t="s">
        <v>63</v>
      </c>
      <c r="H1593" s="92" t="str">
        <f>_xlfn.XLOOKUP(O1593,匹配表1065!T:T,匹配表1065!W:W)</f>
        <v>南京市</v>
      </c>
      <c r="I1593" s="89" t="str">
        <f>_xlfn.XLOOKUP(O1593,匹配表1065!T:T,匹配表1065!X:X)</f>
        <v>PME2002</v>
      </c>
      <c r="J1593" s="92" t="s">
        <v>410</v>
      </c>
      <c r="K1593" s="89" cm="1">
        <f ca="1" t="array" ref="K1593:L1593">_xlfn.XLOOKUP(J1593,匹配表1065!Y:Y,匹配表1065!AA:AB)</f>
        <v>1</v>
      </c>
      <c r="L1593" s="89" t="str">
        <v>3个月以内</v>
      </c>
      <c r="M1593" s="92" t="s">
        <v>35</v>
      </c>
      <c r="N1593" s="92">
        <v>1</v>
      </c>
      <c r="O1593" s="93" t="str">
        <f>_xlfn.XLOOKUP(P1593,匹配表1065!U:U,匹配表1065!T:T)</f>
        <v>HO00000964</v>
      </c>
      <c r="P1593" s="89" t="s">
        <v>90</v>
      </c>
      <c r="Q1593" s="92" t="s">
        <v>668</v>
      </c>
      <c r="R1593" s="89" t="str">
        <f>_xlfn.XLOOKUP(Q1593,匹配表1065!L:L,匹配表1065!O:O)</f>
        <v>A</v>
      </c>
      <c r="S1593" s="93" t="str">
        <f>IFERROR(_xlfn.XLOOKUP(Q1593,匹配表1065!AI:AI,匹配表1065!AJ:AJ),"绿标")</f>
        <v>绿标</v>
      </c>
      <c r="T1593" s="93" t="str" cm="1">
        <f t="array" ref="T1593:U1593">_xlfn.XLOOKUP(Q1593,匹配表1065!L:L,匹配表1065!M:N)</f>
        <v>头痛</v>
      </c>
      <c r="U1593" s="94" t="str">
        <v>神经内科</v>
      </c>
      <c r="V1593" s="95" t="s">
        <v>58</v>
      </c>
      <c r="W1593" s="93">
        <f>_xlfn.XLOOKUP(M1593,匹配表1065!D:D,匹配表1065!F:F)*N1593</f>
        <v>4</v>
      </c>
    </row>
    <row r="1594" customHeight="1" spans="1:23">
      <c r="A1594" s="89" t="s">
        <v>25</v>
      </c>
      <c r="B1594" s="90">
        <v>46142</v>
      </c>
      <c r="C1594" s="91" t="str">
        <f t="shared" si="48"/>
        <v>4月第5周</v>
      </c>
      <c r="D1594" s="89" t="s">
        <v>630</v>
      </c>
      <c r="E1594" s="89" t="str">
        <f t="shared" si="49"/>
        <v>4月第5周--周4</v>
      </c>
      <c r="F1594" s="92" t="s">
        <v>27</v>
      </c>
      <c r="G1594" s="89" t="s">
        <v>63</v>
      </c>
      <c r="H1594" s="92" t="str">
        <f>_xlfn.XLOOKUP(O1594,匹配表1065!T:T,匹配表1065!W:W)</f>
        <v>南京市</v>
      </c>
      <c r="I1594" s="89" t="str">
        <f>_xlfn.XLOOKUP(O1594,匹配表1065!T:T,匹配表1065!X:X)</f>
        <v>PME2001</v>
      </c>
      <c r="J1594" s="92" t="s">
        <v>77</v>
      </c>
      <c r="K1594" s="89" cm="1">
        <f ca="1" t="array" ref="K1594:L1594">_xlfn.XLOOKUP(J1594,匹配表1065!Y:Y,匹配表1065!AA:AB)</f>
        <v>8</v>
      </c>
      <c r="L1594" s="89" t="str">
        <v>3个月以上</v>
      </c>
      <c r="M1594" s="92" t="s">
        <v>35</v>
      </c>
      <c r="N1594" s="92">
        <v>1</v>
      </c>
      <c r="O1594" s="93" t="str">
        <f>_xlfn.XLOOKUP(P1594,匹配表1065!U:U,匹配表1065!T:T)</f>
        <v>HO00000958</v>
      </c>
      <c r="P1594" s="89" t="s">
        <v>65</v>
      </c>
      <c r="Q1594" s="92" t="s">
        <v>657</v>
      </c>
      <c r="R1594" s="89" t="str">
        <f>_xlfn.XLOOKUP(Q1594,匹配表1065!L:L,匹配表1065!O:O)</f>
        <v>B</v>
      </c>
      <c r="S1594" s="93" t="str">
        <f>IFERROR(_xlfn.XLOOKUP(Q1594,匹配表1065!AI:AI,匹配表1065!AJ:AJ),"绿标")</f>
        <v>黑标</v>
      </c>
      <c r="T1594" s="93" t="str" cm="1">
        <f t="array" ref="T1594:U1594">_xlfn.XLOOKUP(Q1594,匹配表1065!L:L,匹配表1065!M:N)</f>
        <v>脑血管</v>
      </c>
      <c r="U1594" s="94" t="str">
        <v>神经内科</v>
      </c>
      <c r="V1594" s="95" t="s">
        <v>58</v>
      </c>
      <c r="W1594" s="93">
        <f>_xlfn.XLOOKUP(M1594,匹配表1065!D:D,匹配表1065!F:F)*N1594</f>
        <v>4</v>
      </c>
    </row>
    <row r="1595" customHeight="1" spans="1:23">
      <c r="A1595" s="89" t="s">
        <v>25</v>
      </c>
      <c r="B1595" s="90">
        <v>46142</v>
      </c>
      <c r="C1595" s="91" t="str">
        <f t="shared" si="48"/>
        <v>4月第5周</v>
      </c>
      <c r="D1595" s="89" t="s">
        <v>630</v>
      </c>
      <c r="E1595" s="89" t="str">
        <f t="shared" si="49"/>
        <v>4月第5周--周4</v>
      </c>
      <c r="F1595" s="92" t="s">
        <v>27</v>
      </c>
      <c r="G1595" s="92" t="s">
        <v>92</v>
      </c>
      <c r="H1595" s="92" t="str">
        <f>_xlfn.XLOOKUP(O1595,匹配表1065!T:T,匹配表1065!W:W)</f>
        <v>合肥市</v>
      </c>
      <c r="I1595" s="89" t="str">
        <f>_xlfn.XLOOKUP(O1595,匹配表1065!T:T,匹配表1065!X:X)</f>
        <v>PME2048</v>
      </c>
      <c r="J1595" s="92" t="s">
        <v>547</v>
      </c>
      <c r="K1595" s="89" cm="1">
        <f ca="1" t="array" ref="K1595:L1595">_xlfn.XLOOKUP(J1595,匹配表1065!Y:Y,匹配表1065!AA:AB)</f>
        <v>4</v>
      </c>
      <c r="L1595" s="89" t="str">
        <v>3个月以上</v>
      </c>
      <c r="M1595" s="92" t="s">
        <v>35</v>
      </c>
      <c r="N1595" s="92">
        <v>1</v>
      </c>
      <c r="O1595" s="93" t="str">
        <f>_xlfn.XLOOKUP(P1595,匹配表1065!U:U,匹配表1065!T:T)</f>
        <v>HO00002956</v>
      </c>
      <c r="P1595" s="89" t="s">
        <v>285</v>
      </c>
      <c r="Q1595" s="92" t="s">
        <v>669</v>
      </c>
      <c r="R1595" s="89" t="str">
        <f>_xlfn.XLOOKUP(Q1595,匹配表1065!L:L,匹配表1065!O:O)</f>
        <v>D</v>
      </c>
      <c r="S1595" s="93" t="str">
        <f>IFERROR(_xlfn.XLOOKUP(Q1595,匹配表1065!AI:AI,匹配表1065!AJ:AJ),"绿标")</f>
        <v>绿标</v>
      </c>
      <c r="T1595" s="93" t="str" cm="1">
        <f t="array" ref="T1595:U1595">_xlfn.XLOOKUP(Q1595,匹配表1065!L:L,匹配表1065!M:N)</f>
        <v>疼痛</v>
      </c>
      <c r="U1595" s="94" t="str">
        <v>疼痛科</v>
      </c>
      <c r="V1595" s="95" t="s">
        <v>33</v>
      </c>
      <c r="W1595" s="93">
        <f>_xlfn.XLOOKUP(M1595,匹配表1065!D:D,匹配表1065!F:F)*N1595</f>
        <v>4</v>
      </c>
    </row>
    <row r="1596" customHeight="1" spans="1:23">
      <c r="A1596" s="89" t="s">
        <v>25</v>
      </c>
      <c r="B1596" s="90">
        <v>46142</v>
      </c>
      <c r="C1596" s="91" t="str">
        <f t="shared" si="48"/>
        <v>4月第5周</v>
      </c>
      <c r="D1596" s="89" t="s">
        <v>630</v>
      </c>
      <c r="E1596" s="89" t="str">
        <f t="shared" si="49"/>
        <v>4月第5周--周4</v>
      </c>
      <c r="F1596" s="92" t="s">
        <v>27</v>
      </c>
      <c r="G1596" s="92" t="s">
        <v>92</v>
      </c>
      <c r="H1596" s="92" t="str">
        <f>_xlfn.XLOOKUP(O1596,匹配表1065!T:T,匹配表1065!W:W)</f>
        <v>合肥市</v>
      </c>
      <c r="I1596" s="89" t="str">
        <f>_xlfn.XLOOKUP(O1596,匹配表1065!T:T,匹配表1065!X:X)</f>
        <v>PME2007</v>
      </c>
      <c r="J1596" s="92" t="s">
        <v>93</v>
      </c>
      <c r="K1596" s="89" cm="1">
        <f ca="1" t="array" ref="K1596:L1596">_xlfn.XLOOKUP(J1596,匹配表1065!Y:Y,匹配表1065!AA:AB)</f>
        <v>9</v>
      </c>
      <c r="L1596" s="89" t="str">
        <v>3个月以上</v>
      </c>
      <c r="M1596" s="92" t="s">
        <v>30</v>
      </c>
      <c r="N1596" s="92">
        <v>1</v>
      </c>
      <c r="O1596" s="93" t="str">
        <f>_xlfn.XLOOKUP(P1596,匹配表1065!U:U,匹配表1065!T:T)</f>
        <v>HO00000001</v>
      </c>
      <c r="P1596" s="89" t="s">
        <v>94</v>
      </c>
      <c r="Q1596" s="92" t="s">
        <v>433</v>
      </c>
      <c r="R1596" s="89" t="str">
        <f>_xlfn.XLOOKUP(Q1596,匹配表1065!L:L,匹配表1065!O:O)</f>
        <v>A</v>
      </c>
      <c r="S1596" s="93" t="str">
        <f>IFERROR(_xlfn.XLOOKUP(Q1596,匹配表1065!AI:AI,匹配表1065!AJ:AJ),"绿标")</f>
        <v>绿标</v>
      </c>
      <c r="T1596" s="93" t="str" cm="1">
        <f t="array" ref="T1596:U1596">_xlfn.XLOOKUP(Q1596,匹配表1065!L:L,匹配表1065!M:N)</f>
        <v>头痛</v>
      </c>
      <c r="U1596" s="94" t="str">
        <v>神经内科</v>
      </c>
      <c r="V1596" s="95" t="s">
        <v>33</v>
      </c>
      <c r="W1596" s="93">
        <f>_xlfn.XLOOKUP(M1596,匹配表1065!D:D,匹配表1065!F:F)*N1596</f>
        <v>12</v>
      </c>
    </row>
    <row r="1597" customHeight="1" spans="1:23">
      <c r="A1597" s="89" t="s">
        <v>25</v>
      </c>
      <c r="B1597" s="90">
        <v>46142</v>
      </c>
      <c r="C1597" s="91" t="str">
        <f t="shared" si="48"/>
        <v>4月第5周</v>
      </c>
      <c r="D1597" s="89" t="s">
        <v>630</v>
      </c>
      <c r="E1597" s="89" t="str">
        <f t="shared" si="49"/>
        <v>4月第5周--周4</v>
      </c>
      <c r="F1597" s="92" t="s">
        <v>27</v>
      </c>
      <c r="G1597" s="92" t="s">
        <v>92</v>
      </c>
      <c r="H1597" s="92" t="str">
        <f>_xlfn.XLOOKUP(O1597,匹配表1065!T:T,匹配表1065!W:W)</f>
        <v>合肥市</v>
      </c>
      <c r="I1597" s="89" t="str">
        <f>_xlfn.XLOOKUP(O1597,匹配表1065!T:T,匹配表1065!X:X)</f>
        <v>PME2007</v>
      </c>
      <c r="J1597" s="92" t="s">
        <v>93</v>
      </c>
      <c r="K1597" s="89" cm="1">
        <f ca="1" t="array" ref="K1597:L1597">_xlfn.XLOOKUP(J1597,匹配表1065!Y:Y,匹配表1065!AA:AB)</f>
        <v>9</v>
      </c>
      <c r="L1597" s="89" t="str">
        <v>3个月以上</v>
      </c>
      <c r="M1597" s="92" t="s">
        <v>35</v>
      </c>
      <c r="N1597" s="92">
        <v>1</v>
      </c>
      <c r="O1597" s="93" t="str">
        <f>_xlfn.XLOOKUP(P1597,匹配表1065!U:U,匹配表1065!T:T)</f>
        <v>HO00000001</v>
      </c>
      <c r="P1597" s="89" t="s">
        <v>94</v>
      </c>
      <c r="Q1597" s="92" t="s">
        <v>207</v>
      </c>
      <c r="R1597" s="89" t="str">
        <f>_xlfn.XLOOKUP(Q1597,匹配表1065!L:L,匹配表1065!O:O)</f>
        <v>C</v>
      </c>
      <c r="S1597" s="93" t="str">
        <f>IFERROR(_xlfn.XLOOKUP(Q1597,匹配表1065!AI:AI,匹配表1065!AJ:AJ),"绿标")</f>
        <v>红标</v>
      </c>
      <c r="T1597" s="93" t="str" cm="1">
        <f t="array" ref="T1597:U1597">_xlfn.XLOOKUP(Q1597,匹配表1065!L:L,匹配表1065!M:N)</f>
        <v>眩晕</v>
      </c>
      <c r="U1597" s="94" t="str">
        <v>神经内科</v>
      </c>
      <c r="V1597" s="95" t="s">
        <v>58</v>
      </c>
      <c r="W1597" s="93">
        <f>_xlfn.XLOOKUP(M1597,匹配表1065!D:D,匹配表1065!F:F)*N1597</f>
        <v>4</v>
      </c>
    </row>
    <row r="1598" customHeight="1" spans="1:23">
      <c r="A1598" s="89" t="s">
        <v>25</v>
      </c>
      <c r="B1598" s="90">
        <v>46142</v>
      </c>
      <c r="C1598" s="91" t="str">
        <f t="shared" si="48"/>
        <v>4月第5周</v>
      </c>
      <c r="D1598" s="89" t="s">
        <v>630</v>
      </c>
      <c r="E1598" s="89" t="str">
        <f t="shared" si="49"/>
        <v>4月第5周--周4</v>
      </c>
      <c r="F1598" s="92" t="s">
        <v>27</v>
      </c>
      <c r="G1598" s="92" t="s">
        <v>92</v>
      </c>
      <c r="H1598" s="92" t="str">
        <f>_xlfn.XLOOKUP(O1598,匹配表1065!T:T,匹配表1065!W:W)</f>
        <v>合肥市</v>
      </c>
      <c r="I1598" s="89" t="str">
        <f>_xlfn.XLOOKUP(O1598,匹配表1065!T:T,匹配表1065!X:X)</f>
        <v>PME2047</v>
      </c>
      <c r="J1598" s="92" t="s">
        <v>97</v>
      </c>
      <c r="K1598" s="89" cm="1">
        <f ca="1" t="array" ref="K1598:L1598">_xlfn.XLOOKUP(J1598,匹配表1065!Y:Y,匹配表1065!AA:AB)</f>
        <v>2</v>
      </c>
      <c r="L1598" s="89" t="str">
        <v>3个月以内</v>
      </c>
      <c r="M1598" s="92" t="s">
        <v>30</v>
      </c>
      <c r="N1598" s="92">
        <v>1</v>
      </c>
      <c r="O1598" s="93" t="str">
        <f>_xlfn.XLOOKUP(P1598,匹配表1065!U:U,匹配表1065!T:T)</f>
        <v>HO00000005</v>
      </c>
      <c r="P1598" s="89" t="s">
        <v>98</v>
      </c>
      <c r="Q1598" s="92" t="s">
        <v>208</v>
      </c>
      <c r="R1598" s="89" t="str">
        <f>_xlfn.XLOOKUP(Q1598,匹配表1065!L:L,匹配表1065!O:O)</f>
        <v>A</v>
      </c>
      <c r="S1598" s="93" t="str">
        <f>IFERROR(_xlfn.XLOOKUP(Q1598,匹配表1065!AI:AI,匹配表1065!AJ:AJ),"绿标")</f>
        <v>黑标</v>
      </c>
      <c r="T1598" s="93" t="str" cm="1">
        <f t="array" ref="T1598:U1598">_xlfn.XLOOKUP(Q1598,匹配表1065!L:L,匹配表1065!M:N)</f>
        <v>头痛</v>
      </c>
      <c r="U1598" s="94" t="str">
        <v>神经内科</v>
      </c>
      <c r="V1598" s="95" t="s">
        <v>58</v>
      </c>
      <c r="W1598" s="93">
        <f>_xlfn.XLOOKUP(M1598,匹配表1065!D:D,匹配表1065!F:F)*N1598</f>
        <v>12</v>
      </c>
    </row>
    <row r="1599" customHeight="1" spans="1:23">
      <c r="A1599" s="89" t="s">
        <v>25</v>
      </c>
      <c r="B1599" s="90">
        <v>46142</v>
      </c>
      <c r="C1599" s="91" t="str">
        <f t="shared" si="48"/>
        <v>4月第5周</v>
      </c>
      <c r="D1599" s="89" t="s">
        <v>630</v>
      </c>
      <c r="E1599" s="89" t="str">
        <f t="shared" si="49"/>
        <v>4月第5周--周4</v>
      </c>
      <c r="F1599" s="92" t="s">
        <v>27</v>
      </c>
      <c r="G1599" s="92" t="s">
        <v>92</v>
      </c>
      <c r="H1599" s="92" t="str">
        <f>_xlfn.XLOOKUP(O1599,匹配表1065!T:T,匹配表1065!W:W)</f>
        <v>合肥市</v>
      </c>
      <c r="I1599" s="89" t="str">
        <f>_xlfn.XLOOKUP(O1599,匹配表1065!T:T,匹配表1065!X:X)</f>
        <v>PME2047</v>
      </c>
      <c r="J1599" s="92" t="s">
        <v>97</v>
      </c>
      <c r="K1599" s="89" cm="1">
        <f ca="1" t="array" ref="K1599:L1599">_xlfn.XLOOKUP(J1599,匹配表1065!Y:Y,匹配表1065!AA:AB)</f>
        <v>2</v>
      </c>
      <c r="L1599" s="89" t="str">
        <v>3个月以内</v>
      </c>
      <c r="M1599" s="92" t="s">
        <v>35</v>
      </c>
      <c r="N1599" s="92">
        <v>1</v>
      </c>
      <c r="O1599" s="93" t="str">
        <f>_xlfn.XLOOKUP(P1599,匹配表1065!U:U,匹配表1065!T:T)</f>
        <v>HO00000005</v>
      </c>
      <c r="P1599" s="89" t="s">
        <v>98</v>
      </c>
      <c r="Q1599" s="92" t="s">
        <v>345</v>
      </c>
      <c r="R1599" s="89" t="str">
        <f>_xlfn.XLOOKUP(Q1599,匹配表1065!L:L,匹配表1065!O:O)</f>
        <v>B</v>
      </c>
      <c r="S1599" s="93" t="str">
        <f>IFERROR(_xlfn.XLOOKUP(Q1599,匹配表1065!AI:AI,匹配表1065!AJ:AJ),"绿标")</f>
        <v>绿标</v>
      </c>
      <c r="T1599" s="93" t="str" cm="1">
        <f t="array" ref="T1599:U1599">_xlfn.XLOOKUP(Q1599,匹配表1065!L:L,匹配表1065!M:N)</f>
        <v>脑血管</v>
      </c>
      <c r="U1599" s="94" t="str">
        <v>神经内科</v>
      </c>
      <c r="V1599" s="95" t="s">
        <v>33</v>
      </c>
      <c r="W1599" s="93">
        <f>_xlfn.XLOOKUP(M1599,匹配表1065!D:D,匹配表1065!F:F)*N1599</f>
        <v>4</v>
      </c>
    </row>
    <row r="1600" customHeight="1" spans="1:23">
      <c r="A1600" s="89" t="s">
        <v>25</v>
      </c>
      <c r="B1600" s="90">
        <v>46142</v>
      </c>
      <c r="C1600" s="91" t="str">
        <f t="shared" si="48"/>
        <v>4月第5周</v>
      </c>
      <c r="D1600" s="89" t="s">
        <v>630</v>
      </c>
      <c r="E1600" s="89" t="str">
        <f t="shared" si="49"/>
        <v>4月第5周--周4</v>
      </c>
      <c r="F1600" s="92" t="s">
        <v>27</v>
      </c>
      <c r="G1600" s="92" t="s">
        <v>136</v>
      </c>
      <c r="H1600" s="92" t="str">
        <f>_xlfn.XLOOKUP(O1600,匹配表1065!T:T,匹配表1065!W:W)</f>
        <v>淄博市</v>
      </c>
      <c r="I1600" s="89" t="str">
        <f>_xlfn.XLOOKUP(O1600,匹配表1065!T:T,匹配表1065!X:X)</f>
        <v>PME2043</v>
      </c>
      <c r="J1600" s="92" t="s">
        <v>140</v>
      </c>
      <c r="K1600" s="89" cm="1">
        <f ca="1" t="array" ref="K1600:L1600">_xlfn.XLOOKUP(J1600,匹配表1065!Y:Y,匹配表1065!AA:AB)</f>
        <v>9</v>
      </c>
      <c r="L1600" s="89" t="str">
        <v>3个月以上</v>
      </c>
      <c r="M1600" s="92" t="s">
        <v>30</v>
      </c>
      <c r="N1600" s="92">
        <v>1</v>
      </c>
      <c r="O1600" s="93" t="str">
        <f>_xlfn.XLOOKUP(P1600,匹配表1065!U:U,匹配表1065!T:T)</f>
        <v>HO00024398</v>
      </c>
      <c r="P1600" s="89" t="s">
        <v>141</v>
      </c>
      <c r="Q1600" s="92" t="s">
        <v>422</v>
      </c>
      <c r="R1600" s="89" t="str">
        <f>_xlfn.XLOOKUP(Q1600,匹配表1065!L:L,匹配表1065!O:O)</f>
        <v>A</v>
      </c>
      <c r="S1600" s="93" t="str">
        <f>IFERROR(_xlfn.XLOOKUP(Q1600,匹配表1065!AI:AI,匹配表1065!AJ:AJ),"绿标")</f>
        <v>红标</v>
      </c>
      <c r="T1600" s="93" t="str" cm="1">
        <f t="array" ref="T1600:U1600">_xlfn.XLOOKUP(Q1600,匹配表1065!L:L,匹配表1065!M:N)</f>
        <v>头痛</v>
      </c>
      <c r="U1600" s="94" t="str">
        <v>神经内科</v>
      </c>
      <c r="V1600" s="95" t="s">
        <v>67</v>
      </c>
      <c r="W1600" s="93">
        <f>_xlfn.XLOOKUP(M1600,匹配表1065!D:D,匹配表1065!F:F)*N1600</f>
        <v>12</v>
      </c>
    </row>
    <row r="1601" customHeight="1" spans="1:23">
      <c r="A1601" s="89" t="s">
        <v>25</v>
      </c>
      <c r="B1601" s="90">
        <v>46142</v>
      </c>
      <c r="C1601" s="91" t="str">
        <f t="shared" si="48"/>
        <v>4月第5周</v>
      </c>
      <c r="D1601" s="89" t="s">
        <v>630</v>
      </c>
      <c r="E1601" s="89" t="str">
        <f t="shared" si="49"/>
        <v>4月第5周--周4</v>
      </c>
      <c r="F1601" s="92" t="s">
        <v>27</v>
      </c>
      <c r="G1601" s="92" t="s">
        <v>136</v>
      </c>
      <c r="H1601" s="92" t="str">
        <f>_xlfn.XLOOKUP(O1601,匹配表1065!T:T,匹配表1065!W:W)</f>
        <v>青岛市</v>
      </c>
      <c r="I1601" s="89" t="str">
        <f>_xlfn.XLOOKUP(O1601,匹配表1065!T:T,匹配表1065!X:X)</f>
        <v>PME2035</v>
      </c>
      <c r="J1601" s="92" t="s">
        <v>150</v>
      </c>
      <c r="K1601" s="89" cm="1">
        <f ca="1" t="array" ref="K1601:L1601">_xlfn.XLOOKUP(J1601,匹配表1065!Y:Y,匹配表1065!AA:AB)</f>
        <v>8</v>
      </c>
      <c r="L1601" s="89" t="str">
        <v>3个月以上</v>
      </c>
      <c r="M1601" s="92" t="s">
        <v>30</v>
      </c>
      <c r="N1601" s="92">
        <v>1</v>
      </c>
      <c r="O1601" s="93" t="str">
        <f>_xlfn.XLOOKUP(P1601,匹配表1065!U:U,匹配表1065!T:T)</f>
        <v>HO00001476</v>
      </c>
      <c r="P1601" s="89" t="s">
        <v>151</v>
      </c>
      <c r="Q1601" s="92" t="s">
        <v>152</v>
      </c>
      <c r="R1601" s="89" t="str">
        <f>_xlfn.XLOOKUP(Q1601,匹配表1065!L:L,匹配表1065!O:O)</f>
        <v>C</v>
      </c>
      <c r="S1601" s="93" t="str">
        <f>IFERROR(_xlfn.XLOOKUP(Q1601,匹配表1065!AI:AI,匹配表1065!AJ:AJ),"绿标")</f>
        <v>红标</v>
      </c>
      <c r="T1601" s="93" t="str" cm="1">
        <f t="array" ref="T1601:U1601">_xlfn.XLOOKUP(Q1601,匹配表1065!L:L,匹配表1065!M:N)</f>
        <v>眩晕</v>
      </c>
      <c r="U1601" s="94" t="str">
        <v>神经内科</v>
      </c>
      <c r="V1601" s="95" t="s">
        <v>70</v>
      </c>
      <c r="W1601" s="93">
        <f>_xlfn.XLOOKUP(M1601,匹配表1065!D:D,匹配表1065!F:F)*N1601</f>
        <v>12</v>
      </c>
    </row>
    <row r="1602" customHeight="1" spans="1:23">
      <c r="A1602" s="89" t="s">
        <v>25</v>
      </c>
      <c r="B1602" s="90">
        <v>46142</v>
      </c>
      <c r="C1602" s="91" t="str">
        <f t="shared" ref="C1602:C1665" si="50">MONTH(B1602)&amp;TEXT(WEEKNUM(B1602,2)-WEEKNUM(B1602+1-DAY(B1602),2)+1,"月第0周")</f>
        <v>4月第5周</v>
      </c>
      <c r="D1602" s="89" t="s">
        <v>630</v>
      </c>
      <c r="E1602" s="89" t="str">
        <f t="shared" ref="E1602:E1665" si="51">D1602&amp;"--"&amp;"周"&amp;WEEKDAY(B1602,2)</f>
        <v>4月第5周--周4</v>
      </c>
      <c r="F1602" s="92" t="s">
        <v>27</v>
      </c>
      <c r="G1602" s="92" t="s">
        <v>136</v>
      </c>
      <c r="H1602" s="92" t="str">
        <f>_xlfn.XLOOKUP(O1602,匹配表1065!T:T,匹配表1065!W:W)</f>
        <v>青岛市</v>
      </c>
      <c r="I1602" s="89" t="str">
        <f>_xlfn.XLOOKUP(O1602,匹配表1065!T:T,匹配表1065!X:X)</f>
        <v>PME2035</v>
      </c>
      <c r="J1602" s="92" t="s">
        <v>150</v>
      </c>
      <c r="K1602" s="89" cm="1">
        <f ca="1" t="array" ref="K1602:L1602">_xlfn.XLOOKUP(J1602,匹配表1065!Y:Y,匹配表1065!AA:AB)</f>
        <v>8</v>
      </c>
      <c r="L1602" s="89" t="str">
        <v>3个月以上</v>
      </c>
      <c r="M1602" s="92" t="s">
        <v>30</v>
      </c>
      <c r="N1602" s="92">
        <v>1</v>
      </c>
      <c r="O1602" s="93" t="str">
        <f>_xlfn.XLOOKUP(P1602,匹配表1065!U:U,匹配表1065!T:T)</f>
        <v>HO00370760</v>
      </c>
      <c r="P1602" s="89" t="s">
        <v>499</v>
      </c>
      <c r="Q1602" s="92" t="s">
        <v>500</v>
      </c>
      <c r="R1602" s="89" t="str">
        <f>_xlfn.XLOOKUP(Q1602,匹配表1065!L:L,匹配表1065!O:O)</f>
        <v>A</v>
      </c>
      <c r="S1602" s="93" t="str">
        <f>IFERROR(_xlfn.XLOOKUP(Q1602,匹配表1065!AI:AI,匹配表1065!AJ:AJ),"绿标")</f>
        <v>红标</v>
      </c>
      <c r="T1602" s="93" t="str" cm="1">
        <f t="array" ref="T1602:U1602">_xlfn.XLOOKUP(Q1602,匹配表1065!L:L,匹配表1065!M:N)</f>
        <v>头痛</v>
      </c>
      <c r="U1602" s="94" t="str">
        <v>神经内科</v>
      </c>
      <c r="V1602" s="95" t="s">
        <v>70</v>
      </c>
      <c r="W1602" s="93">
        <f>_xlfn.XLOOKUP(M1602,匹配表1065!D:D,匹配表1065!F:F)*N1602</f>
        <v>12</v>
      </c>
    </row>
    <row r="1603" customHeight="1" spans="1:23">
      <c r="A1603" s="89" t="s">
        <v>25</v>
      </c>
      <c r="B1603" s="90">
        <v>46142</v>
      </c>
      <c r="C1603" s="91" t="str">
        <f t="shared" si="50"/>
        <v>4月第5周</v>
      </c>
      <c r="D1603" s="89" t="s">
        <v>630</v>
      </c>
      <c r="E1603" s="89" t="str">
        <f t="shared" si="51"/>
        <v>4月第5周--周4</v>
      </c>
      <c r="F1603" s="92" t="s">
        <v>27</v>
      </c>
      <c r="G1603" s="92" t="s">
        <v>136</v>
      </c>
      <c r="H1603" s="92" t="str">
        <f>_xlfn.XLOOKUP(O1603,匹配表1065!T:T,匹配表1065!W:W)</f>
        <v>青岛市</v>
      </c>
      <c r="I1603" s="89" t="str">
        <f>_xlfn.XLOOKUP(O1603,匹配表1065!T:T,匹配表1065!X:X)</f>
        <v>PME2035</v>
      </c>
      <c r="J1603" s="92" t="s">
        <v>150</v>
      </c>
      <c r="K1603" s="89" cm="1">
        <f ca="1" t="array" ref="K1603:L1603">_xlfn.XLOOKUP(J1603,匹配表1065!Y:Y,匹配表1065!AA:AB)</f>
        <v>8</v>
      </c>
      <c r="L1603" s="89" t="str">
        <v>3个月以上</v>
      </c>
      <c r="M1603" s="92" t="s">
        <v>35</v>
      </c>
      <c r="N1603" s="92">
        <v>1</v>
      </c>
      <c r="O1603" s="93" t="str">
        <f>_xlfn.XLOOKUP(P1603,匹配表1065!U:U,匹配表1065!T:T)</f>
        <v>HO00001483</v>
      </c>
      <c r="P1603" s="89" t="s">
        <v>259</v>
      </c>
      <c r="Q1603" s="92" t="s">
        <v>260</v>
      </c>
      <c r="R1603" s="89" t="str">
        <f>_xlfn.XLOOKUP(Q1603,匹配表1065!L:L,匹配表1065!O:O)</f>
        <v>C</v>
      </c>
      <c r="S1603" s="93" t="str">
        <f>IFERROR(_xlfn.XLOOKUP(Q1603,匹配表1065!AI:AI,匹配表1065!AJ:AJ),"绿标")</f>
        <v>红标</v>
      </c>
      <c r="T1603" s="93" t="str" cm="1">
        <f t="array" ref="T1603:U1603">_xlfn.XLOOKUP(Q1603,匹配表1065!L:L,匹配表1065!M:N)</f>
        <v>眩晕</v>
      </c>
      <c r="U1603" s="94" t="str">
        <v>耳鼻喉科</v>
      </c>
      <c r="V1603" s="95" t="s">
        <v>70</v>
      </c>
      <c r="W1603" s="93">
        <f>_xlfn.XLOOKUP(M1603,匹配表1065!D:D,匹配表1065!F:F)*N1603</f>
        <v>4</v>
      </c>
    </row>
    <row r="1604" customHeight="1" spans="1:23">
      <c r="A1604" s="89" t="s">
        <v>25</v>
      </c>
      <c r="B1604" s="90">
        <v>46142</v>
      </c>
      <c r="C1604" s="91" t="str">
        <f t="shared" si="50"/>
        <v>4月第5周</v>
      </c>
      <c r="D1604" s="89" t="s">
        <v>630</v>
      </c>
      <c r="E1604" s="89" t="str">
        <f t="shared" si="51"/>
        <v>4月第5周--周4</v>
      </c>
      <c r="F1604" s="92" t="s">
        <v>27</v>
      </c>
      <c r="G1604" s="92" t="s">
        <v>136</v>
      </c>
      <c r="H1604" s="92" t="str">
        <f>_xlfn.XLOOKUP(O1604,匹配表1065!T:T,匹配表1065!W:W)</f>
        <v>青岛市</v>
      </c>
      <c r="I1604" s="89" t="str">
        <f>_xlfn.XLOOKUP(O1604,匹配表1065!T:T,匹配表1065!X:X)</f>
        <v>PME2035</v>
      </c>
      <c r="J1604" s="92" t="s">
        <v>150</v>
      </c>
      <c r="K1604" s="89" cm="1">
        <f ca="1" t="array" ref="K1604:L1604">_xlfn.XLOOKUP(J1604,匹配表1065!Y:Y,匹配表1065!AA:AB)</f>
        <v>8</v>
      </c>
      <c r="L1604" s="89" t="str">
        <v>3个月以上</v>
      </c>
      <c r="M1604" s="92" t="s">
        <v>35</v>
      </c>
      <c r="N1604" s="92">
        <v>1</v>
      </c>
      <c r="O1604" s="93" t="str">
        <f>_xlfn.XLOOKUP(P1604,匹配表1065!U:U,匹配表1065!T:T)</f>
        <v>HO00001483</v>
      </c>
      <c r="P1604" s="89" t="s">
        <v>259</v>
      </c>
      <c r="Q1604" s="92" t="s">
        <v>398</v>
      </c>
      <c r="R1604" s="89" t="str">
        <f>_xlfn.XLOOKUP(Q1604,匹配表1065!L:L,匹配表1065!O:O)</f>
        <v>C</v>
      </c>
      <c r="S1604" s="93" t="str">
        <f>IFERROR(_xlfn.XLOOKUP(Q1604,匹配表1065!AI:AI,匹配表1065!AJ:AJ),"绿标")</f>
        <v>绿标</v>
      </c>
      <c r="T1604" s="93" t="str" cm="1">
        <f t="array" ref="T1604:U1604">_xlfn.XLOOKUP(Q1604,匹配表1065!L:L,匹配表1065!M:N)</f>
        <v>眩晕</v>
      </c>
      <c r="U1604" s="94" t="str">
        <v>耳鼻喉科</v>
      </c>
      <c r="V1604" s="95" t="s">
        <v>70</v>
      </c>
      <c r="W1604" s="93">
        <f>_xlfn.XLOOKUP(M1604,匹配表1065!D:D,匹配表1065!F:F)*N1604</f>
        <v>4</v>
      </c>
    </row>
    <row r="1605" customHeight="1" spans="1:23">
      <c r="A1605" s="89" t="s">
        <v>25</v>
      </c>
      <c r="B1605" s="90">
        <v>46142</v>
      </c>
      <c r="C1605" s="91" t="str">
        <f t="shared" si="50"/>
        <v>4月第5周</v>
      </c>
      <c r="D1605" s="89" t="s">
        <v>630</v>
      </c>
      <c r="E1605" s="89" t="str">
        <f t="shared" si="51"/>
        <v>4月第5周--周4</v>
      </c>
      <c r="F1605" s="92" t="s">
        <v>27</v>
      </c>
      <c r="G1605" s="92" t="s">
        <v>136</v>
      </c>
      <c r="H1605" s="92" t="str">
        <f>_xlfn.XLOOKUP(O1605,匹配表1065!T:T,匹配表1065!W:W)</f>
        <v>青岛市</v>
      </c>
      <c r="I1605" s="89" t="str">
        <f>_xlfn.XLOOKUP(O1605,匹配表1065!T:T,匹配表1065!X:X)</f>
        <v>PME2031</v>
      </c>
      <c r="J1605" s="92" t="s">
        <v>155</v>
      </c>
      <c r="K1605" s="89" cm="1">
        <f ca="1" t="array" ref="K1605:L1605">_xlfn.XLOOKUP(J1605,匹配表1065!Y:Y,匹配表1065!AA:AB)</f>
        <v>31</v>
      </c>
      <c r="L1605" s="89" t="str">
        <v>3个月以上</v>
      </c>
      <c r="M1605" s="92" t="s">
        <v>30</v>
      </c>
      <c r="N1605" s="92">
        <v>1</v>
      </c>
      <c r="O1605" s="93" t="str">
        <f>_xlfn.XLOOKUP(P1605,匹配表1065!U:U,匹配表1065!T:T)</f>
        <v>HO00072793</v>
      </c>
      <c r="P1605" s="89" t="s">
        <v>159</v>
      </c>
      <c r="Q1605" s="92" t="s">
        <v>160</v>
      </c>
      <c r="R1605" s="89" t="str">
        <f>_xlfn.XLOOKUP(Q1605,匹配表1065!L:L,匹配表1065!O:O)</f>
        <v>A</v>
      </c>
      <c r="S1605" s="93" t="str">
        <f>IFERROR(_xlfn.XLOOKUP(Q1605,匹配表1065!AI:AI,匹配表1065!AJ:AJ),"绿标")</f>
        <v>红标</v>
      </c>
      <c r="T1605" s="93" t="str" cm="1">
        <f t="array" ref="T1605:U1605">_xlfn.XLOOKUP(Q1605,匹配表1065!L:L,匹配表1065!M:N)</f>
        <v>头痛</v>
      </c>
      <c r="U1605" s="94" t="str">
        <v>神经内科</v>
      </c>
      <c r="V1605" s="95" t="s">
        <v>33</v>
      </c>
      <c r="W1605" s="93">
        <f>_xlfn.XLOOKUP(M1605,匹配表1065!D:D,匹配表1065!F:F)*N1605</f>
        <v>12</v>
      </c>
    </row>
    <row r="1606" customHeight="1" spans="1:23">
      <c r="A1606" s="89" t="s">
        <v>25</v>
      </c>
      <c r="B1606" s="90">
        <v>46142</v>
      </c>
      <c r="C1606" s="91" t="str">
        <f t="shared" si="50"/>
        <v>4月第5周</v>
      </c>
      <c r="D1606" s="89" t="s">
        <v>630</v>
      </c>
      <c r="E1606" s="89" t="str">
        <f t="shared" si="51"/>
        <v>4月第5周--周4</v>
      </c>
      <c r="F1606" s="92" t="s">
        <v>27</v>
      </c>
      <c r="G1606" s="92" t="s">
        <v>136</v>
      </c>
      <c r="H1606" s="92" t="str">
        <f>_xlfn.XLOOKUP(O1606,匹配表1065!T:T,匹配表1065!W:W)</f>
        <v>青岛市</v>
      </c>
      <c r="I1606" s="89" t="str">
        <f>_xlfn.XLOOKUP(O1606,匹配表1065!T:T,匹配表1065!X:X)</f>
        <v>PME2031</v>
      </c>
      <c r="J1606" s="92" t="s">
        <v>155</v>
      </c>
      <c r="K1606" s="89" cm="1">
        <f ca="1" t="array" ref="K1606:L1606">_xlfn.XLOOKUP(J1606,匹配表1065!Y:Y,匹配表1065!AA:AB)</f>
        <v>31</v>
      </c>
      <c r="L1606" s="89" t="str">
        <v>3个月以上</v>
      </c>
      <c r="M1606" s="92" t="s">
        <v>30</v>
      </c>
      <c r="N1606" s="92">
        <v>1</v>
      </c>
      <c r="O1606" s="93" t="str">
        <f>_xlfn.XLOOKUP(P1606,匹配表1065!U:U,匹配表1065!T:T)</f>
        <v>HO00001485</v>
      </c>
      <c r="P1606" s="89" t="s">
        <v>253</v>
      </c>
      <c r="Q1606" s="92" t="s">
        <v>254</v>
      </c>
      <c r="R1606" s="89" t="str">
        <f>_xlfn.XLOOKUP(Q1606,匹配表1065!L:L,匹配表1065!O:O)</f>
        <v>B</v>
      </c>
      <c r="S1606" s="93" t="str">
        <f>IFERROR(_xlfn.XLOOKUP(Q1606,匹配表1065!AI:AI,匹配表1065!AJ:AJ),"绿标")</f>
        <v>红标</v>
      </c>
      <c r="T1606" s="93" t="str" cm="1">
        <f t="array" ref="T1606:U1606">_xlfn.XLOOKUP(Q1606,匹配表1065!L:L,匹配表1065!M:N)</f>
        <v>脑血管</v>
      </c>
      <c r="U1606" s="94" t="str">
        <v>神经内科</v>
      </c>
      <c r="V1606" s="95" t="s">
        <v>67</v>
      </c>
      <c r="W1606" s="93">
        <f>_xlfn.XLOOKUP(M1606,匹配表1065!D:D,匹配表1065!F:F)*N1606</f>
        <v>12</v>
      </c>
    </row>
    <row r="1607" customHeight="1" spans="1:23">
      <c r="A1607" s="89" t="s">
        <v>25</v>
      </c>
      <c r="B1607" s="90">
        <v>46142</v>
      </c>
      <c r="C1607" s="91" t="str">
        <f t="shared" si="50"/>
        <v>4月第5周</v>
      </c>
      <c r="D1607" s="89" t="s">
        <v>630</v>
      </c>
      <c r="E1607" s="89" t="str">
        <f t="shared" si="51"/>
        <v>4月第5周--周4</v>
      </c>
      <c r="F1607" s="92" t="s">
        <v>27</v>
      </c>
      <c r="G1607" s="92" t="s">
        <v>136</v>
      </c>
      <c r="H1607" s="92" t="str">
        <f>_xlfn.XLOOKUP(O1607,匹配表1065!T:T,匹配表1065!W:W)</f>
        <v>青岛市</v>
      </c>
      <c r="I1607" s="89" t="str">
        <f>_xlfn.XLOOKUP(O1607,匹配表1065!T:T,匹配表1065!X:X)</f>
        <v>PME2031</v>
      </c>
      <c r="J1607" s="92" t="s">
        <v>155</v>
      </c>
      <c r="K1607" s="89" cm="1">
        <f ca="1" t="array" ref="K1607:L1607">_xlfn.XLOOKUP(J1607,匹配表1065!Y:Y,匹配表1065!AA:AB)</f>
        <v>31</v>
      </c>
      <c r="L1607" s="89" t="str">
        <v>3个月以上</v>
      </c>
      <c r="M1607" s="92" t="s">
        <v>30</v>
      </c>
      <c r="N1607" s="92">
        <v>1</v>
      </c>
      <c r="O1607" s="93" t="str">
        <f>_xlfn.XLOOKUP(P1607,匹配表1065!U:U,匹配表1065!T:T)</f>
        <v>HO00072793</v>
      </c>
      <c r="P1607" s="89" t="s">
        <v>159</v>
      </c>
      <c r="Q1607" s="92" t="s">
        <v>160</v>
      </c>
      <c r="R1607" s="89" t="str">
        <f>_xlfn.XLOOKUP(Q1607,匹配表1065!L:L,匹配表1065!O:O)</f>
        <v>A</v>
      </c>
      <c r="S1607" s="93" t="str">
        <f>IFERROR(_xlfn.XLOOKUP(Q1607,匹配表1065!AI:AI,匹配表1065!AJ:AJ),"绿标")</f>
        <v>红标</v>
      </c>
      <c r="T1607" s="93" t="str" cm="1">
        <f t="array" ref="T1607:U1607">_xlfn.XLOOKUP(Q1607,匹配表1065!L:L,匹配表1065!M:N)</f>
        <v>头痛</v>
      </c>
      <c r="U1607" s="94" t="str">
        <v>神经内科</v>
      </c>
      <c r="V1607" s="95" t="s">
        <v>67</v>
      </c>
      <c r="W1607" s="93">
        <f>_xlfn.XLOOKUP(M1607,匹配表1065!D:D,匹配表1065!F:F)*N1607</f>
        <v>12</v>
      </c>
    </row>
    <row r="1608" customHeight="1" spans="1:23">
      <c r="A1608" s="89" t="s">
        <v>25</v>
      </c>
      <c r="B1608" s="90">
        <v>46142</v>
      </c>
      <c r="C1608" s="91" t="str">
        <f t="shared" si="50"/>
        <v>4月第5周</v>
      </c>
      <c r="D1608" s="89" t="s">
        <v>630</v>
      </c>
      <c r="E1608" s="89" t="str">
        <f t="shared" si="51"/>
        <v>4月第5周--周4</v>
      </c>
      <c r="F1608" s="92" t="s">
        <v>27</v>
      </c>
      <c r="G1608" s="92" t="s">
        <v>136</v>
      </c>
      <c r="H1608" s="92" t="str">
        <f>_xlfn.XLOOKUP(O1608,匹配表1065!T:T,匹配表1065!W:W)</f>
        <v>青岛市</v>
      </c>
      <c r="I1608" s="89" t="str">
        <f>_xlfn.XLOOKUP(O1608,匹配表1065!T:T,匹配表1065!X:X)</f>
        <v>PME2033</v>
      </c>
      <c r="J1608" s="92" t="s">
        <v>137</v>
      </c>
      <c r="K1608" s="89" cm="1">
        <f ca="1" t="array" ref="K1608:L1608">_xlfn.XLOOKUP(J1608,匹配表1065!Y:Y,匹配表1065!AA:AB)</f>
        <v>10</v>
      </c>
      <c r="L1608" s="89" t="str">
        <v>3个月以上</v>
      </c>
      <c r="M1608" s="92" t="s">
        <v>30</v>
      </c>
      <c r="N1608" s="92">
        <v>1</v>
      </c>
      <c r="O1608" s="93" t="str">
        <f>_xlfn.XLOOKUP(P1608,匹配表1065!U:U,匹配表1065!T:T)</f>
        <v>HO00273985</v>
      </c>
      <c r="P1608" s="89" t="s">
        <v>419</v>
      </c>
      <c r="Q1608" s="92" t="s">
        <v>570</v>
      </c>
      <c r="R1608" s="89" t="str">
        <f>_xlfn.XLOOKUP(Q1608,匹配表1065!L:L,匹配表1065!O:O)</f>
        <v>B</v>
      </c>
      <c r="S1608" s="93" t="str">
        <f>IFERROR(_xlfn.XLOOKUP(Q1608,匹配表1065!AI:AI,匹配表1065!AJ:AJ),"绿标")</f>
        <v>绿标</v>
      </c>
      <c r="T1608" s="93" t="str" cm="1">
        <f t="array" ref="T1608:U1608">_xlfn.XLOOKUP(Q1608,匹配表1065!L:L,匹配表1065!M:N)</f>
        <v>脑血管</v>
      </c>
      <c r="U1608" s="94" t="str">
        <v>神经内科</v>
      </c>
      <c r="V1608" s="95" t="s">
        <v>70</v>
      </c>
      <c r="W1608" s="93">
        <f>_xlfn.XLOOKUP(M1608,匹配表1065!D:D,匹配表1065!F:F)*N1608</f>
        <v>12</v>
      </c>
    </row>
    <row r="1609" customHeight="1" spans="1:23">
      <c r="A1609" s="89" t="s">
        <v>25</v>
      </c>
      <c r="B1609" s="90">
        <v>46142</v>
      </c>
      <c r="C1609" s="91" t="str">
        <f t="shared" si="50"/>
        <v>4月第5周</v>
      </c>
      <c r="D1609" s="89" t="s">
        <v>630</v>
      </c>
      <c r="E1609" s="89" t="str">
        <f t="shared" si="51"/>
        <v>4月第5周--周4</v>
      </c>
      <c r="F1609" s="92" t="s">
        <v>27</v>
      </c>
      <c r="G1609" s="92" t="s">
        <v>136</v>
      </c>
      <c r="H1609" s="92" t="str">
        <f>_xlfn.XLOOKUP(O1609,匹配表1065!T:T,匹配表1065!W:W)</f>
        <v>潍坊市</v>
      </c>
      <c r="I1609" s="89" t="str">
        <f>_xlfn.XLOOKUP(O1609,匹配表1065!T:T,匹配表1065!X:X)</f>
        <v>PME2036</v>
      </c>
      <c r="J1609" s="89" t="s">
        <v>161</v>
      </c>
      <c r="K1609" s="89" cm="1">
        <f ca="1" t="array" ref="K1609:L1609">_xlfn.XLOOKUP(J1609,匹配表1065!Y:Y,匹配表1065!AA:AB)</f>
        <v>1519</v>
      </c>
      <c r="L1609" s="89" t="str">
        <v>3个月以上</v>
      </c>
      <c r="M1609" s="92" t="s">
        <v>30</v>
      </c>
      <c r="N1609" s="92">
        <v>1</v>
      </c>
      <c r="O1609" s="93" t="str">
        <f>_xlfn.XLOOKUP(P1609,匹配表1065!U:U,匹配表1065!T:T)</f>
        <v>HO00001466</v>
      </c>
      <c r="P1609" s="89" t="s">
        <v>164</v>
      </c>
      <c r="Q1609" s="92" t="s">
        <v>165</v>
      </c>
      <c r="R1609" s="89" t="str">
        <f>_xlfn.XLOOKUP(Q1609,匹配表1065!L:L,匹配表1065!O:O)</f>
        <v>C</v>
      </c>
      <c r="S1609" s="93" t="str">
        <f>IFERROR(_xlfn.XLOOKUP(Q1609,匹配表1065!AI:AI,匹配表1065!AJ:AJ),"绿标")</f>
        <v>绿标</v>
      </c>
      <c r="T1609" s="93" t="str" cm="1">
        <f t="array" ref="T1609:U1609">_xlfn.XLOOKUP(Q1609,匹配表1065!L:L,匹配表1065!M:N)</f>
        <v>眩晕</v>
      </c>
      <c r="U1609" s="94" t="str">
        <v>神经内科</v>
      </c>
      <c r="V1609" s="95" t="s">
        <v>70</v>
      </c>
      <c r="W1609" s="93">
        <f>_xlfn.XLOOKUP(M1609,匹配表1065!D:D,匹配表1065!F:F)*N1609</f>
        <v>12</v>
      </c>
    </row>
    <row r="1610" customHeight="1" spans="1:23">
      <c r="A1610" s="89" t="s">
        <v>25</v>
      </c>
      <c r="B1610" s="90">
        <v>46142</v>
      </c>
      <c r="C1610" s="91" t="str">
        <f t="shared" si="50"/>
        <v>4月第5周</v>
      </c>
      <c r="D1610" s="89" t="s">
        <v>630</v>
      </c>
      <c r="E1610" s="89" t="str">
        <f t="shared" si="51"/>
        <v>4月第5周--周4</v>
      </c>
      <c r="F1610" s="92" t="s">
        <v>27</v>
      </c>
      <c r="G1610" s="92" t="s">
        <v>136</v>
      </c>
      <c r="H1610" s="92" t="str">
        <f>_xlfn.XLOOKUP(O1610,匹配表1065!T:T,匹配表1065!W:W)</f>
        <v>潍坊市</v>
      </c>
      <c r="I1610" s="89" t="str">
        <f>_xlfn.XLOOKUP(O1610,匹配表1065!T:T,匹配表1065!X:X)</f>
        <v>PME2036</v>
      </c>
      <c r="J1610" s="89" t="s">
        <v>161</v>
      </c>
      <c r="K1610" s="89" cm="1">
        <f ca="1" t="array" ref="K1610:L1610">_xlfn.XLOOKUP(J1610,匹配表1065!Y:Y,匹配表1065!AA:AB)</f>
        <v>1519</v>
      </c>
      <c r="L1610" s="89" t="str">
        <v>3个月以上</v>
      </c>
      <c r="M1610" s="92" t="s">
        <v>55</v>
      </c>
      <c r="N1610" s="92">
        <v>1</v>
      </c>
      <c r="O1610" s="93" t="str">
        <f>_xlfn.XLOOKUP(P1610,匹配表1065!U:U,匹配表1065!T:T)</f>
        <v>HO00001496</v>
      </c>
      <c r="P1610" s="89" t="s">
        <v>256</v>
      </c>
      <c r="Q1610" s="92" t="s">
        <v>551</v>
      </c>
      <c r="R1610" s="89" t="str">
        <f>_xlfn.XLOOKUP(Q1610,匹配表1065!L:L,匹配表1065!O:O)</f>
        <v>A</v>
      </c>
      <c r="S1610" s="93" t="str">
        <f>IFERROR(_xlfn.XLOOKUP(Q1610,匹配表1065!AI:AI,匹配表1065!AJ:AJ),"绿标")</f>
        <v>绿标</v>
      </c>
      <c r="T1610" s="93" t="str" cm="1">
        <f t="array" ref="T1610:U1610">_xlfn.XLOOKUP(Q1610,匹配表1065!L:L,匹配表1065!M:N)</f>
        <v>头痛</v>
      </c>
      <c r="U1610" s="94" t="str">
        <v>神经内科</v>
      </c>
      <c r="V1610" s="95" t="s">
        <v>67</v>
      </c>
      <c r="W1610" s="93">
        <f>_xlfn.XLOOKUP(M1610,匹配表1065!D:D,匹配表1065!F:F)*N1610</f>
        <v>8</v>
      </c>
    </row>
    <row r="1611" customHeight="1" spans="1:23">
      <c r="A1611" s="89" t="s">
        <v>25</v>
      </c>
      <c r="B1611" s="90">
        <v>46142</v>
      </c>
      <c r="C1611" s="91" t="str">
        <f t="shared" si="50"/>
        <v>4月第5周</v>
      </c>
      <c r="D1611" s="89" t="s">
        <v>630</v>
      </c>
      <c r="E1611" s="89" t="str">
        <f t="shared" si="51"/>
        <v>4月第5周--周4</v>
      </c>
      <c r="F1611" s="92" t="s">
        <v>27</v>
      </c>
      <c r="G1611" s="92" t="s">
        <v>136</v>
      </c>
      <c r="H1611" s="92" t="str">
        <f>_xlfn.XLOOKUP(O1611,匹配表1065!T:T,匹配表1065!W:W)</f>
        <v>潍坊市</v>
      </c>
      <c r="I1611" s="89" t="str">
        <f>_xlfn.XLOOKUP(O1611,匹配表1065!T:T,匹配表1065!X:X)</f>
        <v>PME2036</v>
      </c>
      <c r="J1611" s="89" t="s">
        <v>161</v>
      </c>
      <c r="K1611" s="89" cm="1">
        <f ca="1" t="array" ref="K1611:L1611">_xlfn.XLOOKUP(J1611,匹配表1065!Y:Y,匹配表1065!AA:AB)</f>
        <v>1519</v>
      </c>
      <c r="L1611" s="89" t="str">
        <v>3个月以上</v>
      </c>
      <c r="M1611" s="92" t="s">
        <v>30</v>
      </c>
      <c r="N1611" s="92">
        <v>1</v>
      </c>
      <c r="O1611" s="93" t="str">
        <f>_xlfn.XLOOKUP(P1611,匹配表1065!U:U,匹配表1065!T:T)</f>
        <v>HO00001496</v>
      </c>
      <c r="P1611" s="89" t="s">
        <v>256</v>
      </c>
      <c r="Q1611" s="92" t="s">
        <v>632</v>
      </c>
      <c r="R1611" s="89" t="str">
        <f>_xlfn.XLOOKUP(Q1611,匹配表1065!L:L,匹配表1065!O:O)</f>
        <v>B</v>
      </c>
      <c r="S1611" s="93" t="str">
        <f>IFERROR(_xlfn.XLOOKUP(Q1611,匹配表1065!AI:AI,匹配表1065!AJ:AJ),"绿标")</f>
        <v>黑标</v>
      </c>
      <c r="T1611" s="93" t="str" cm="1">
        <f t="array" ref="T1611:U1611">_xlfn.XLOOKUP(Q1611,匹配表1065!L:L,匹配表1065!M:N)</f>
        <v>脑血管</v>
      </c>
      <c r="U1611" s="94" t="str">
        <v>神经内科</v>
      </c>
      <c r="V1611" s="95" t="s">
        <v>67</v>
      </c>
      <c r="W1611" s="93">
        <f>_xlfn.XLOOKUP(M1611,匹配表1065!D:D,匹配表1065!F:F)*N1611</f>
        <v>12</v>
      </c>
    </row>
    <row r="1612" customHeight="1" spans="1:23">
      <c r="A1612" s="89" t="s">
        <v>25</v>
      </c>
      <c r="B1612" s="90">
        <v>46142</v>
      </c>
      <c r="C1612" s="91" t="str">
        <f t="shared" si="50"/>
        <v>4月第5周</v>
      </c>
      <c r="D1612" s="89" t="s">
        <v>630</v>
      </c>
      <c r="E1612" s="89" t="str">
        <f t="shared" si="51"/>
        <v>4月第5周--周4</v>
      </c>
      <c r="F1612" s="92" t="s">
        <v>27</v>
      </c>
      <c r="G1612" s="92" t="s">
        <v>136</v>
      </c>
      <c r="H1612" s="92" t="str">
        <f>_xlfn.XLOOKUP(O1612,匹配表1065!T:T,匹配表1065!W:W)</f>
        <v>青岛市</v>
      </c>
      <c r="I1612" s="89" t="str">
        <f>_xlfn.XLOOKUP(O1612,匹配表1065!T:T,匹配表1065!X:X)</f>
        <v>PME2032</v>
      </c>
      <c r="J1612" s="92" t="s">
        <v>143</v>
      </c>
      <c r="K1612" s="89" cm="1">
        <f ca="1" t="array" ref="K1612:L1612">_xlfn.XLOOKUP(J1612,匹配表1065!Y:Y,匹配表1065!AA:AB)</f>
        <v>31</v>
      </c>
      <c r="L1612" s="89" t="str">
        <v>3个月以上</v>
      </c>
      <c r="M1612" s="92" t="s">
        <v>30</v>
      </c>
      <c r="N1612" s="92">
        <v>1</v>
      </c>
      <c r="O1612" s="93" t="str">
        <f>_xlfn.XLOOKUP(P1612,匹配表1065!U:U,匹配表1065!T:T)</f>
        <v>HO00001482</v>
      </c>
      <c r="P1612" s="89" t="s">
        <v>146</v>
      </c>
      <c r="Q1612" s="92" t="s">
        <v>147</v>
      </c>
      <c r="R1612" s="89" t="str">
        <f>_xlfn.XLOOKUP(Q1612,匹配表1065!L:L,匹配表1065!O:O)</f>
        <v>A</v>
      </c>
      <c r="S1612" s="93" t="str">
        <f>IFERROR(_xlfn.XLOOKUP(Q1612,匹配表1065!AI:AI,匹配表1065!AJ:AJ),"绿标")</f>
        <v>红标</v>
      </c>
      <c r="T1612" s="93" t="str" cm="1">
        <f t="array" ref="T1612:U1612">_xlfn.XLOOKUP(Q1612,匹配表1065!L:L,匹配表1065!M:N)</f>
        <v>头痛</v>
      </c>
      <c r="U1612" s="94" t="str">
        <v>神经内科</v>
      </c>
      <c r="V1612" s="95" t="s">
        <v>67</v>
      </c>
      <c r="W1612" s="93">
        <f>_xlfn.XLOOKUP(M1612,匹配表1065!D:D,匹配表1065!F:F)*N1612</f>
        <v>12</v>
      </c>
    </row>
    <row r="1613" customHeight="1" spans="1:23">
      <c r="A1613" s="89" t="s">
        <v>25</v>
      </c>
      <c r="B1613" s="90">
        <v>46142</v>
      </c>
      <c r="C1613" s="91" t="str">
        <f t="shared" si="50"/>
        <v>4月第5周</v>
      </c>
      <c r="D1613" s="89" t="s">
        <v>630</v>
      </c>
      <c r="E1613" s="89" t="str">
        <f t="shared" si="51"/>
        <v>4月第5周--周4</v>
      </c>
      <c r="F1613" s="92" t="s">
        <v>27</v>
      </c>
      <c r="G1613" s="92" t="s">
        <v>136</v>
      </c>
      <c r="H1613" s="92" t="str">
        <f>_xlfn.XLOOKUP(O1613,匹配表1065!T:T,匹配表1065!W:W)</f>
        <v>青岛市</v>
      </c>
      <c r="I1613" s="89" t="str">
        <f>_xlfn.XLOOKUP(O1613,匹配表1065!T:T,匹配表1065!X:X)</f>
        <v>PME2032</v>
      </c>
      <c r="J1613" s="92" t="s">
        <v>143</v>
      </c>
      <c r="K1613" s="89" cm="1">
        <f ca="1" t="array" ref="K1613:L1613">_xlfn.XLOOKUP(J1613,匹配表1065!Y:Y,匹配表1065!AA:AB)</f>
        <v>31</v>
      </c>
      <c r="L1613" s="89" t="str">
        <v>3个月以上</v>
      </c>
      <c r="M1613" s="92" t="s">
        <v>30</v>
      </c>
      <c r="N1613" s="92">
        <v>1</v>
      </c>
      <c r="O1613" s="93" t="str">
        <f>_xlfn.XLOOKUP(P1613,匹配表1065!U:U,匹配表1065!T:T)</f>
        <v>HO00001482</v>
      </c>
      <c r="P1613" s="89" t="s">
        <v>146</v>
      </c>
      <c r="Q1613" s="92" t="s">
        <v>249</v>
      </c>
      <c r="R1613" s="89" t="str">
        <f>_xlfn.XLOOKUP(Q1613,匹配表1065!L:L,匹配表1065!O:O)</f>
        <v>C</v>
      </c>
      <c r="S1613" s="93" t="str">
        <f>IFERROR(_xlfn.XLOOKUP(Q1613,匹配表1065!AI:AI,匹配表1065!AJ:AJ),"绿标")</f>
        <v>绿标</v>
      </c>
      <c r="T1613" s="93" t="str" cm="1">
        <f t="array" ref="T1613:U1613">_xlfn.XLOOKUP(Q1613,匹配表1065!L:L,匹配表1065!M:N)</f>
        <v>眩晕</v>
      </c>
      <c r="U1613" s="94" t="str">
        <v>耳鼻喉科</v>
      </c>
      <c r="V1613" s="95" t="s">
        <v>70</v>
      </c>
      <c r="W1613" s="93">
        <f>_xlfn.XLOOKUP(M1613,匹配表1065!D:D,匹配表1065!F:F)*N1613</f>
        <v>12</v>
      </c>
    </row>
    <row r="1614" customHeight="1" spans="1:23">
      <c r="A1614" s="89" t="s">
        <v>25</v>
      </c>
      <c r="B1614" s="90">
        <v>46142</v>
      </c>
      <c r="C1614" s="91" t="str">
        <f t="shared" si="50"/>
        <v>4月第5周</v>
      </c>
      <c r="D1614" s="89" t="s">
        <v>630</v>
      </c>
      <c r="E1614" s="89" t="str">
        <f t="shared" si="51"/>
        <v>4月第5周--周4</v>
      </c>
      <c r="F1614" s="92" t="s">
        <v>27</v>
      </c>
      <c r="G1614" s="92" t="s">
        <v>136</v>
      </c>
      <c r="H1614" s="92" t="str">
        <f>_xlfn.XLOOKUP(O1614,匹配表1065!T:T,匹配表1065!W:W)</f>
        <v>青岛市</v>
      </c>
      <c r="I1614" s="89" t="str">
        <f>_xlfn.XLOOKUP(O1614,匹配表1065!T:T,匹配表1065!X:X)</f>
        <v>PME2032</v>
      </c>
      <c r="J1614" s="92" t="s">
        <v>143</v>
      </c>
      <c r="K1614" s="89" cm="1">
        <f ca="1" t="array" ref="K1614:L1614">_xlfn.XLOOKUP(J1614,匹配表1065!Y:Y,匹配表1065!AA:AB)</f>
        <v>31</v>
      </c>
      <c r="L1614" s="89" t="str">
        <v>3个月以上</v>
      </c>
      <c r="M1614" s="92" t="s">
        <v>55</v>
      </c>
      <c r="N1614" s="92">
        <v>1</v>
      </c>
      <c r="O1614" s="93" t="str">
        <f>_xlfn.XLOOKUP(P1614,匹配表1065!U:U,匹配表1065!T:T)</f>
        <v>HO00104790</v>
      </c>
      <c r="P1614" s="89" t="s">
        <v>363</v>
      </c>
      <c r="Q1614" s="92" t="s">
        <v>364</v>
      </c>
      <c r="R1614" s="89" t="str">
        <f>_xlfn.XLOOKUP(Q1614,匹配表1065!L:L,匹配表1065!O:O)</f>
        <v>B</v>
      </c>
      <c r="S1614" s="93" t="str">
        <f>IFERROR(_xlfn.XLOOKUP(Q1614,匹配表1065!AI:AI,匹配表1065!AJ:AJ),"绿标")</f>
        <v>红标</v>
      </c>
      <c r="T1614" s="93" t="str" cm="1">
        <f t="array" ref="T1614:U1614">_xlfn.XLOOKUP(Q1614,匹配表1065!L:L,匹配表1065!M:N)</f>
        <v>脑血管</v>
      </c>
      <c r="U1614" s="94" t="str">
        <v>神经内科</v>
      </c>
      <c r="V1614" s="95" t="s">
        <v>67</v>
      </c>
      <c r="W1614" s="93">
        <f>_xlfn.XLOOKUP(M1614,匹配表1065!D:D,匹配表1065!F:F)*N1614</f>
        <v>8</v>
      </c>
    </row>
    <row r="1615" customHeight="1" spans="1:23">
      <c r="A1615" s="89" t="s">
        <v>25</v>
      </c>
      <c r="B1615" s="90">
        <v>46142</v>
      </c>
      <c r="C1615" s="91" t="str">
        <f t="shared" si="50"/>
        <v>4月第5周</v>
      </c>
      <c r="D1615" s="89" t="s">
        <v>630</v>
      </c>
      <c r="E1615" s="89" t="str">
        <f t="shared" si="51"/>
        <v>4月第5周--周4</v>
      </c>
      <c r="F1615" s="92" t="s">
        <v>27</v>
      </c>
      <c r="G1615" s="92" t="s">
        <v>104</v>
      </c>
      <c r="H1615" s="92" t="str">
        <f>_xlfn.XLOOKUP(O1615,匹配表1065!T:T,匹配表1065!W:W)</f>
        <v>聊城市</v>
      </c>
      <c r="I1615" s="89" t="str">
        <f>_xlfn.XLOOKUP(O1615,匹配表1065!T:T,匹配表1065!X:X)</f>
        <v>PME2046</v>
      </c>
      <c r="J1615" s="92" t="s">
        <v>108</v>
      </c>
      <c r="K1615" s="89" cm="1">
        <f ca="1" t="array" ref="K1615:L1615">_xlfn.XLOOKUP(J1615,匹配表1065!Y:Y,匹配表1065!AA:AB)</f>
        <v>8</v>
      </c>
      <c r="L1615" s="89" t="str">
        <v>3个月以上</v>
      </c>
      <c r="M1615" s="92" t="s">
        <v>30</v>
      </c>
      <c r="N1615" s="92">
        <v>1</v>
      </c>
      <c r="O1615" s="93" t="str">
        <f>_xlfn.XLOOKUP(P1615,匹配表1065!U:U,匹配表1065!T:T)</f>
        <v>HO00001415</v>
      </c>
      <c r="P1615" s="89" t="s">
        <v>109</v>
      </c>
      <c r="Q1615" s="92" t="s">
        <v>318</v>
      </c>
      <c r="R1615" s="89" t="str">
        <f>_xlfn.XLOOKUP(Q1615,匹配表1065!L:L,匹配表1065!O:O)</f>
        <v>C</v>
      </c>
      <c r="S1615" s="93" t="str">
        <f>IFERROR(_xlfn.XLOOKUP(Q1615,匹配表1065!AI:AI,匹配表1065!AJ:AJ),"绿标")</f>
        <v>黑标</v>
      </c>
      <c r="T1615" s="93" t="str" cm="1">
        <f t="array" ref="T1615:U1615">_xlfn.XLOOKUP(Q1615,匹配表1065!L:L,匹配表1065!M:N)</f>
        <v>眩晕</v>
      </c>
      <c r="U1615" s="94" t="str">
        <v>耳鼻喉科</v>
      </c>
      <c r="V1615" s="95" t="s">
        <v>67</v>
      </c>
      <c r="W1615" s="93">
        <f>_xlfn.XLOOKUP(M1615,匹配表1065!D:D,匹配表1065!F:F)*N1615</f>
        <v>12</v>
      </c>
    </row>
    <row r="1616" customHeight="1" spans="1:23">
      <c r="A1616" s="89" t="s">
        <v>25</v>
      </c>
      <c r="B1616" s="90">
        <v>46142</v>
      </c>
      <c r="C1616" s="91" t="str">
        <f t="shared" si="50"/>
        <v>4月第5周</v>
      </c>
      <c r="D1616" s="89" t="s">
        <v>630</v>
      </c>
      <c r="E1616" s="89" t="str">
        <f t="shared" si="51"/>
        <v>4月第5周--周4</v>
      </c>
      <c r="F1616" s="92" t="s">
        <v>27</v>
      </c>
      <c r="G1616" s="92" t="s">
        <v>104</v>
      </c>
      <c r="H1616" s="92" t="str">
        <f>_xlfn.XLOOKUP(O1616,匹配表1065!T:T,匹配表1065!W:W)</f>
        <v>济南市</v>
      </c>
      <c r="I1616" s="89" t="str">
        <f>_xlfn.XLOOKUP(O1616,匹配表1065!T:T,匹配表1065!X:X)</f>
        <v>PME2025</v>
      </c>
      <c r="J1616" s="92" t="s">
        <v>111</v>
      </c>
      <c r="K1616" s="89" cm="1">
        <f ca="1" t="array" ref="K1616:L1616">_xlfn.XLOOKUP(J1616,匹配表1065!Y:Y,匹配表1065!AA:AB)</f>
        <v>30</v>
      </c>
      <c r="L1616" s="89" t="str">
        <v>3个月以上</v>
      </c>
      <c r="M1616" s="92" t="s">
        <v>30</v>
      </c>
      <c r="N1616" s="92">
        <v>1</v>
      </c>
      <c r="O1616" s="93" t="str">
        <f>_xlfn.XLOOKUP(P1616,匹配表1065!U:U,匹配表1065!T:T)</f>
        <v>HO00001400</v>
      </c>
      <c r="P1616" s="89" t="s">
        <v>112</v>
      </c>
      <c r="Q1616" s="92" t="s">
        <v>113</v>
      </c>
      <c r="R1616" s="89" t="str">
        <f>_xlfn.XLOOKUP(Q1616,匹配表1065!L:L,匹配表1065!O:O)</f>
        <v>B</v>
      </c>
      <c r="S1616" s="93" t="str">
        <f>IFERROR(_xlfn.XLOOKUP(Q1616,匹配表1065!AI:AI,匹配表1065!AJ:AJ),"绿标")</f>
        <v>红标</v>
      </c>
      <c r="T1616" s="93" t="str" cm="1">
        <f t="array" ref="T1616:U1616">_xlfn.XLOOKUP(Q1616,匹配表1065!L:L,匹配表1065!M:N)</f>
        <v>抑郁焦虑</v>
      </c>
      <c r="U1616" s="94" t="str">
        <v>神经内科</v>
      </c>
      <c r="V1616" s="95" t="s">
        <v>67</v>
      </c>
      <c r="W1616" s="93">
        <f>_xlfn.XLOOKUP(M1616,匹配表1065!D:D,匹配表1065!F:F)*N1616</f>
        <v>12</v>
      </c>
    </row>
    <row r="1617" customHeight="1" spans="1:23">
      <c r="A1617" s="89" t="s">
        <v>25</v>
      </c>
      <c r="B1617" s="90">
        <v>46142</v>
      </c>
      <c r="C1617" s="91" t="str">
        <f t="shared" si="50"/>
        <v>4月第5周</v>
      </c>
      <c r="D1617" s="89" t="s">
        <v>630</v>
      </c>
      <c r="E1617" s="89" t="str">
        <f t="shared" si="51"/>
        <v>4月第5周--周4</v>
      </c>
      <c r="F1617" s="92" t="s">
        <v>27</v>
      </c>
      <c r="G1617" s="92" t="s">
        <v>104</v>
      </c>
      <c r="H1617" s="92" t="str">
        <f>_xlfn.XLOOKUP(O1617,匹配表1065!T:T,匹配表1065!W:W)</f>
        <v>济南市</v>
      </c>
      <c r="I1617" s="89" t="str">
        <f>_xlfn.XLOOKUP(O1617,匹配表1065!T:T,匹配表1065!X:X)</f>
        <v>PME2025</v>
      </c>
      <c r="J1617" s="92" t="s">
        <v>111</v>
      </c>
      <c r="K1617" s="89" cm="1">
        <f ca="1" t="array" ref="K1617:L1617">_xlfn.XLOOKUP(J1617,匹配表1065!Y:Y,匹配表1065!AA:AB)</f>
        <v>30</v>
      </c>
      <c r="L1617" s="89" t="str">
        <v>3个月以上</v>
      </c>
      <c r="M1617" s="92" t="s">
        <v>35</v>
      </c>
      <c r="N1617" s="92">
        <v>2</v>
      </c>
      <c r="O1617" s="93" t="str">
        <f>_xlfn.XLOOKUP(P1617,匹配表1065!U:U,匹配表1065!T:T)</f>
        <v>HO00001400</v>
      </c>
      <c r="P1617" s="89" t="s">
        <v>112</v>
      </c>
      <c r="Q1617" s="92" t="s">
        <v>114</v>
      </c>
      <c r="R1617" s="89" t="str">
        <f>_xlfn.XLOOKUP(Q1617,匹配表1065!L:L,匹配表1065!O:O)</f>
        <v>A</v>
      </c>
      <c r="S1617" s="93" t="str">
        <f>IFERROR(_xlfn.XLOOKUP(Q1617,匹配表1065!AI:AI,匹配表1065!AJ:AJ),"绿标")</f>
        <v>绿标</v>
      </c>
      <c r="T1617" s="93" t="str" cm="1">
        <f t="array" ref="T1617:U1617">_xlfn.XLOOKUP(Q1617,匹配表1065!L:L,匹配表1065!M:N)</f>
        <v>头痛</v>
      </c>
      <c r="U1617" s="94" t="str">
        <v>神经内科</v>
      </c>
      <c r="V1617" s="95" t="s">
        <v>58</v>
      </c>
      <c r="W1617" s="93">
        <f>_xlfn.XLOOKUP(M1617,匹配表1065!D:D,匹配表1065!F:F)*N1617</f>
        <v>8</v>
      </c>
    </row>
    <row r="1618" customHeight="1" spans="1:23">
      <c r="A1618" s="89" t="s">
        <v>25</v>
      </c>
      <c r="B1618" s="90">
        <v>46142</v>
      </c>
      <c r="C1618" s="91" t="str">
        <f t="shared" si="50"/>
        <v>4月第5周</v>
      </c>
      <c r="D1618" s="89" t="s">
        <v>630</v>
      </c>
      <c r="E1618" s="89" t="str">
        <f t="shared" si="51"/>
        <v>4月第5周--周4</v>
      </c>
      <c r="F1618" s="92" t="s">
        <v>27</v>
      </c>
      <c r="G1618" s="92" t="s">
        <v>104</v>
      </c>
      <c r="H1618" s="92" t="str">
        <f>_xlfn.XLOOKUP(O1618,匹配表1065!T:T,匹配表1065!W:W)</f>
        <v>济南市</v>
      </c>
      <c r="I1618" s="89" t="str">
        <f>_xlfn.XLOOKUP(O1618,匹配表1065!T:T,匹配表1065!X:X)</f>
        <v>PME2025</v>
      </c>
      <c r="J1618" s="92" t="s">
        <v>111</v>
      </c>
      <c r="K1618" s="89" cm="1">
        <f ca="1" t="array" ref="K1618:L1618">_xlfn.XLOOKUP(J1618,匹配表1065!Y:Y,匹配表1065!AA:AB)</f>
        <v>30</v>
      </c>
      <c r="L1618" s="89" t="str">
        <v>3个月以上</v>
      </c>
      <c r="M1618" s="92" t="s">
        <v>35</v>
      </c>
      <c r="N1618" s="92">
        <v>1</v>
      </c>
      <c r="O1618" s="93" t="str">
        <f>_xlfn.XLOOKUP(P1618,匹配表1065!U:U,匹配表1065!T:T)</f>
        <v>HO00001400</v>
      </c>
      <c r="P1618" s="89" t="s">
        <v>112</v>
      </c>
      <c r="Q1618" s="92" t="s">
        <v>412</v>
      </c>
      <c r="R1618" s="89" t="str">
        <f>_xlfn.XLOOKUP(Q1618,匹配表1065!L:L,匹配表1065!O:O)</f>
        <v>C</v>
      </c>
      <c r="S1618" s="93" t="str">
        <f>IFERROR(_xlfn.XLOOKUP(Q1618,匹配表1065!AI:AI,匹配表1065!AJ:AJ),"绿标")</f>
        <v>黑标</v>
      </c>
      <c r="T1618" s="93" t="str" cm="1">
        <f t="array" ref="T1618:U1618">_xlfn.XLOOKUP(Q1618,匹配表1065!L:L,匹配表1065!M:N)</f>
        <v>眩晕</v>
      </c>
      <c r="U1618" s="94" t="str">
        <v>耳鼻喉科</v>
      </c>
      <c r="V1618" s="95" t="s">
        <v>58</v>
      </c>
      <c r="W1618" s="93">
        <f>_xlfn.XLOOKUP(M1618,匹配表1065!D:D,匹配表1065!F:F)*N1618</f>
        <v>4</v>
      </c>
    </row>
    <row r="1619" customHeight="1" spans="1:23">
      <c r="A1619" s="89" t="s">
        <v>25</v>
      </c>
      <c r="B1619" s="90">
        <v>46142</v>
      </c>
      <c r="C1619" s="91" t="str">
        <f t="shared" si="50"/>
        <v>4月第5周</v>
      </c>
      <c r="D1619" s="89" t="s">
        <v>630</v>
      </c>
      <c r="E1619" s="89" t="str">
        <f t="shared" si="51"/>
        <v>4月第5周--周4</v>
      </c>
      <c r="F1619" s="92" t="s">
        <v>27</v>
      </c>
      <c r="G1619" s="92" t="s">
        <v>104</v>
      </c>
      <c r="H1619" s="92" t="str">
        <f>_xlfn.XLOOKUP(O1619,匹配表1065!T:T,匹配表1065!W:W)</f>
        <v>济南市</v>
      </c>
      <c r="I1619" s="89" t="str">
        <f>_xlfn.XLOOKUP(O1619,匹配表1065!T:T,匹配表1065!X:X)</f>
        <v>PME2026</v>
      </c>
      <c r="J1619" s="92" t="s">
        <v>116</v>
      </c>
      <c r="K1619" s="89" cm="1">
        <f ca="1" t="array" ref="K1619:L1619">_xlfn.XLOOKUP(J1619,匹配表1065!Y:Y,匹配表1065!AA:AB)</f>
        <v>13</v>
      </c>
      <c r="L1619" s="89" t="str">
        <v>3个月以上</v>
      </c>
      <c r="M1619" s="92" t="s">
        <v>30</v>
      </c>
      <c r="N1619" s="92">
        <v>1</v>
      </c>
      <c r="O1619" s="93" t="str">
        <f>_xlfn.XLOOKUP(P1619,匹配表1065!U:U,匹配表1065!T:T)</f>
        <v>HO00001409</v>
      </c>
      <c r="P1619" s="89" t="s">
        <v>117</v>
      </c>
      <c r="Q1619" s="92" t="s">
        <v>118</v>
      </c>
      <c r="R1619" s="89" t="str">
        <f>_xlfn.XLOOKUP(Q1619,匹配表1065!L:L,匹配表1065!O:O)</f>
        <v>A</v>
      </c>
      <c r="S1619" s="93" t="str">
        <f>IFERROR(_xlfn.XLOOKUP(Q1619,匹配表1065!AI:AI,匹配表1065!AJ:AJ),"绿标")</f>
        <v>绿标</v>
      </c>
      <c r="T1619" s="93" t="str" cm="1">
        <f t="array" ref="T1619:U1619">_xlfn.XLOOKUP(Q1619,匹配表1065!L:L,匹配表1065!M:N)</f>
        <v>头痛</v>
      </c>
      <c r="U1619" s="94" t="str">
        <v>神经内科</v>
      </c>
      <c r="V1619" s="95" t="s">
        <v>67</v>
      </c>
      <c r="W1619" s="93">
        <f>_xlfn.XLOOKUP(M1619,匹配表1065!D:D,匹配表1065!F:F)*N1619</f>
        <v>12</v>
      </c>
    </row>
    <row r="1620" customHeight="1" spans="1:23">
      <c r="A1620" s="89" t="s">
        <v>25</v>
      </c>
      <c r="B1620" s="90">
        <v>46142</v>
      </c>
      <c r="C1620" s="91" t="str">
        <f t="shared" si="50"/>
        <v>4月第5周</v>
      </c>
      <c r="D1620" s="89" t="s">
        <v>630</v>
      </c>
      <c r="E1620" s="89" t="str">
        <f t="shared" si="51"/>
        <v>4月第5周--周4</v>
      </c>
      <c r="F1620" s="92" t="s">
        <v>27</v>
      </c>
      <c r="G1620" s="92" t="s">
        <v>104</v>
      </c>
      <c r="H1620" s="92" t="str">
        <f>_xlfn.XLOOKUP(O1620,匹配表1065!T:T,匹配表1065!W:W)</f>
        <v>临沂市</v>
      </c>
      <c r="I1620" s="89" t="str">
        <f>_xlfn.XLOOKUP(O1620,匹配表1065!T:T,匹配表1065!X:X)</f>
        <v>PME2045</v>
      </c>
      <c r="J1620" s="92" t="s">
        <v>116</v>
      </c>
      <c r="K1620" s="89" cm="1">
        <f ca="1" t="array" ref="K1620:L1620">_xlfn.XLOOKUP(J1620,匹配表1065!Y:Y,匹配表1065!AA:AB)</f>
        <v>13</v>
      </c>
      <c r="L1620" s="89" t="str">
        <v>3个月以上</v>
      </c>
      <c r="M1620" s="92" t="s">
        <v>30</v>
      </c>
      <c r="N1620" s="92">
        <v>1</v>
      </c>
      <c r="O1620" s="93" t="str">
        <f>_xlfn.XLOOKUP(P1620,匹配表1065!U:U,匹配表1065!T:T)</f>
        <v>HO00001523</v>
      </c>
      <c r="P1620" s="89" t="s">
        <v>238</v>
      </c>
      <c r="Q1620" s="92" t="s">
        <v>239</v>
      </c>
      <c r="R1620" s="89" t="str">
        <f>_xlfn.XLOOKUP(Q1620,匹配表1065!L:L,匹配表1065!O:O)</f>
        <v>A</v>
      </c>
      <c r="S1620" s="93" t="str">
        <f>IFERROR(_xlfn.XLOOKUP(Q1620,匹配表1065!AI:AI,匹配表1065!AJ:AJ),"绿标")</f>
        <v>绿标</v>
      </c>
      <c r="T1620" s="93" t="str" cm="1">
        <f t="array" ref="T1620:U1620">_xlfn.XLOOKUP(Q1620,匹配表1065!L:L,匹配表1065!M:N)</f>
        <v>头痛</v>
      </c>
      <c r="U1620" s="94" t="str">
        <v>神经内科</v>
      </c>
      <c r="V1620" s="95" t="s">
        <v>67</v>
      </c>
      <c r="W1620" s="93">
        <f>_xlfn.XLOOKUP(M1620,匹配表1065!D:D,匹配表1065!F:F)*N1620</f>
        <v>12</v>
      </c>
    </row>
    <row r="1621" customHeight="1" spans="1:23">
      <c r="A1621" s="89" t="s">
        <v>25</v>
      </c>
      <c r="B1621" s="90">
        <v>46142</v>
      </c>
      <c r="C1621" s="91" t="str">
        <f t="shared" si="50"/>
        <v>4月第5周</v>
      </c>
      <c r="D1621" s="89" t="s">
        <v>630</v>
      </c>
      <c r="E1621" s="89" t="str">
        <f t="shared" si="51"/>
        <v>4月第5周--周4</v>
      </c>
      <c r="F1621" s="92" t="s">
        <v>27</v>
      </c>
      <c r="G1621" s="92" t="s">
        <v>104</v>
      </c>
      <c r="H1621" s="92" t="str">
        <f>_xlfn.XLOOKUP(O1621,匹配表1065!T:T,匹配表1065!W:W)</f>
        <v>济南市</v>
      </c>
      <c r="I1621" s="89" t="str">
        <f>_xlfn.XLOOKUP(O1621,匹配表1065!T:T,匹配表1065!X:X)</f>
        <v>PME2024</v>
      </c>
      <c r="J1621" s="92" t="s">
        <v>125</v>
      </c>
      <c r="K1621" s="89" cm="1">
        <f ca="1" t="array" ref="K1621:L1621">_xlfn.XLOOKUP(J1621,匹配表1065!Y:Y,匹配表1065!AA:AB)</f>
        <v>9</v>
      </c>
      <c r="L1621" s="89" t="str">
        <v>3个月以上</v>
      </c>
      <c r="M1621" s="92" t="s">
        <v>30</v>
      </c>
      <c r="N1621" s="92">
        <v>1</v>
      </c>
      <c r="O1621" s="93" t="str">
        <f>_xlfn.XLOOKUP(P1621,匹配表1065!U:U,匹配表1065!T:T)</f>
        <v>HO00001404</v>
      </c>
      <c r="P1621" s="89" t="s">
        <v>126</v>
      </c>
      <c r="Q1621" s="92" t="s">
        <v>235</v>
      </c>
      <c r="R1621" s="89" t="str">
        <f>_xlfn.XLOOKUP(Q1621,匹配表1065!L:L,匹配表1065!O:O)</f>
        <v>B</v>
      </c>
      <c r="S1621" s="93" t="str">
        <f>IFERROR(_xlfn.XLOOKUP(Q1621,匹配表1065!AI:AI,匹配表1065!AJ:AJ),"绿标")</f>
        <v>绿标</v>
      </c>
      <c r="T1621" s="93" t="str" cm="1">
        <f t="array" ref="T1621:U1621">_xlfn.XLOOKUP(Q1621,匹配表1065!L:L,匹配表1065!M:N)</f>
        <v>脑血管</v>
      </c>
      <c r="U1621" s="94" t="str">
        <v>神经内科</v>
      </c>
      <c r="V1621" s="95" t="s">
        <v>42</v>
      </c>
      <c r="W1621" s="93">
        <f>_xlfn.XLOOKUP(M1621,匹配表1065!D:D,匹配表1065!F:F)*N1621</f>
        <v>12</v>
      </c>
    </row>
    <row r="1622" customHeight="1" spans="1:23">
      <c r="A1622" s="89" t="s">
        <v>25</v>
      </c>
      <c r="B1622" s="90">
        <v>46142</v>
      </c>
      <c r="C1622" s="91" t="str">
        <f t="shared" si="50"/>
        <v>4月第5周</v>
      </c>
      <c r="D1622" s="89" t="s">
        <v>630</v>
      </c>
      <c r="E1622" s="89" t="str">
        <f t="shared" si="51"/>
        <v>4月第5周--周4</v>
      </c>
      <c r="F1622" s="92" t="s">
        <v>27</v>
      </c>
      <c r="G1622" s="92" t="s">
        <v>104</v>
      </c>
      <c r="H1622" s="92" t="str">
        <f>_xlfn.XLOOKUP(O1622,匹配表1065!T:T,匹配表1065!W:W)</f>
        <v>济南市</v>
      </c>
      <c r="I1622" s="89" t="str">
        <f>_xlfn.XLOOKUP(O1622,匹配表1065!T:T,匹配表1065!X:X)</f>
        <v>PME2044</v>
      </c>
      <c r="J1622" s="92" t="s">
        <v>105</v>
      </c>
      <c r="K1622" s="89" cm="1">
        <f ca="1" t="array" ref="K1622:L1622">_xlfn.XLOOKUP(J1622,匹配表1065!Y:Y,匹配表1065!AA:AB)</f>
        <v>8</v>
      </c>
      <c r="L1622" s="89" t="str">
        <v>3个月以上</v>
      </c>
      <c r="M1622" s="92" t="s">
        <v>30</v>
      </c>
      <c r="N1622" s="92">
        <v>1</v>
      </c>
      <c r="O1622" s="93" t="str">
        <f>_xlfn.XLOOKUP(P1622,匹配表1065!U:U,匹配表1065!T:T)</f>
        <v>HO00001401</v>
      </c>
      <c r="P1622" s="89" t="s">
        <v>106</v>
      </c>
      <c r="Q1622" s="92" t="s">
        <v>651</v>
      </c>
      <c r="R1622" s="89" t="str">
        <f>_xlfn.XLOOKUP(Q1622,匹配表1065!L:L,匹配表1065!O:O)</f>
        <v>B</v>
      </c>
      <c r="S1622" s="93" t="str">
        <f>IFERROR(_xlfn.XLOOKUP(Q1622,匹配表1065!AI:AI,匹配表1065!AJ:AJ),"绿标")</f>
        <v>黑标</v>
      </c>
      <c r="T1622" s="93" t="str" cm="1">
        <f t="array" ref="T1622:U1622">_xlfn.XLOOKUP(Q1622,匹配表1065!L:L,匹配表1065!M:N)</f>
        <v>脑血管</v>
      </c>
      <c r="U1622" s="94" t="str">
        <v>神经内科</v>
      </c>
      <c r="V1622" s="95" t="s">
        <v>42</v>
      </c>
      <c r="W1622" s="93">
        <f>_xlfn.XLOOKUP(M1622,匹配表1065!D:D,匹配表1065!F:F)*N1622</f>
        <v>12</v>
      </c>
    </row>
    <row r="1623" customHeight="1" spans="1:23">
      <c r="A1623" s="89" t="s">
        <v>25</v>
      </c>
      <c r="B1623" s="90">
        <v>46142</v>
      </c>
      <c r="C1623" s="91" t="str">
        <f t="shared" si="50"/>
        <v>4月第5周</v>
      </c>
      <c r="D1623" s="89" t="s">
        <v>630</v>
      </c>
      <c r="E1623" s="89" t="str">
        <f t="shared" si="51"/>
        <v>4月第5周--周4</v>
      </c>
      <c r="F1623" s="92" t="s">
        <v>27</v>
      </c>
      <c r="G1623" s="92" t="s">
        <v>104</v>
      </c>
      <c r="H1623" s="92" t="str">
        <f>_xlfn.XLOOKUP(O1623,匹配表1065!T:T,匹配表1065!W:W)</f>
        <v>济南市</v>
      </c>
      <c r="I1623" s="89" t="str">
        <f>_xlfn.XLOOKUP(O1623,匹配表1065!T:T,匹配表1065!X:X)</f>
        <v>PME2025</v>
      </c>
      <c r="J1623" s="92" t="s">
        <v>128</v>
      </c>
      <c r="K1623" s="89" cm="1">
        <f ca="1" t="array" ref="K1623:L1623">_xlfn.XLOOKUP(J1623,匹配表1065!Y:Y,匹配表1065!AA:AB)</f>
        <v>13</v>
      </c>
      <c r="L1623" s="89" t="str">
        <v>3个月以上</v>
      </c>
      <c r="M1623" s="92" t="s">
        <v>30</v>
      </c>
      <c r="N1623" s="92">
        <v>1</v>
      </c>
      <c r="O1623" s="93" t="str">
        <f>_xlfn.XLOOKUP(P1623,匹配表1065!U:U,匹配表1065!T:T)</f>
        <v>HO00001400</v>
      </c>
      <c r="P1623" s="89" t="s">
        <v>112</v>
      </c>
      <c r="Q1623" s="92" t="s">
        <v>131</v>
      </c>
      <c r="R1623" s="89" t="str">
        <f>_xlfn.XLOOKUP(Q1623,匹配表1065!L:L,匹配表1065!O:O)</f>
        <v>B</v>
      </c>
      <c r="S1623" s="93" t="str">
        <f>IFERROR(_xlfn.XLOOKUP(Q1623,匹配表1065!AI:AI,匹配表1065!AJ:AJ),"绿标")</f>
        <v>红标</v>
      </c>
      <c r="T1623" s="93" t="str" cm="1">
        <f t="array" ref="T1623:U1623">_xlfn.XLOOKUP(Q1623,匹配表1065!L:L,匹配表1065!M:N)</f>
        <v>脑血管</v>
      </c>
      <c r="U1623" s="94" t="str">
        <v>神经内科</v>
      </c>
      <c r="V1623" s="95" t="s">
        <v>33</v>
      </c>
      <c r="W1623" s="93">
        <f>_xlfn.XLOOKUP(M1623,匹配表1065!D:D,匹配表1065!F:F)*N1623</f>
        <v>12</v>
      </c>
    </row>
    <row r="1624" customHeight="1" spans="1:23">
      <c r="A1624" s="89" t="s">
        <v>25</v>
      </c>
      <c r="B1624" s="90">
        <v>46142</v>
      </c>
      <c r="C1624" s="91" t="str">
        <f t="shared" si="50"/>
        <v>4月第5周</v>
      </c>
      <c r="D1624" s="89" t="s">
        <v>630</v>
      </c>
      <c r="E1624" s="89" t="str">
        <f t="shared" si="51"/>
        <v>4月第5周--周4</v>
      </c>
      <c r="F1624" s="92" t="s">
        <v>27</v>
      </c>
      <c r="G1624" s="92" t="s">
        <v>104</v>
      </c>
      <c r="H1624" s="92" t="str">
        <f>_xlfn.XLOOKUP(O1624,匹配表1065!T:T,匹配表1065!W:W)</f>
        <v>济南市</v>
      </c>
      <c r="I1624" s="89" t="str">
        <f>_xlfn.XLOOKUP(O1624,匹配表1065!T:T,匹配表1065!X:X)</f>
        <v>PME2029</v>
      </c>
      <c r="J1624" s="92" t="s">
        <v>128</v>
      </c>
      <c r="K1624" s="89" cm="1">
        <f ca="1" t="array" ref="K1624:L1624">_xlfn.XLOOKUP(J1624,匹配表1065!Y:Y,匹配表1065!AA:AB)</f>
        <v>13</v>
      </c>
      <c r="L1624" s="89" t="str">
        <v>3个月以上</v>
      </c>
      <c r="M1624" s="92" t="s">
        <v>30</v>
      </c>
      <c r="N1624" s="92">
        <v>1</v>
      </c>
      <c r="O1624" s="93" t="str">
        <f>_xlfn.XLOOKUP(P1624,匹配表1065!U:U,匹配表1065!T:T)</f>
        <v>HO00001403</v>
      </c>
      <c r="P1624" s="89" t="s">
        <v>329</v>
      </c>
      <c r="Q1624" s="92" t="s">
        <v>505</v>
      </c>
      <c r="R1624" s="89" t="str">
        <f>_xlfn.XLOOKUP(Q1624,匹配表1065!L:L,匹配表1065!O:O)</f>
        <v>B</v>
      </c>
      <c r="S1624" s="93" t="str">
        <f>IFERROR(_xlfn.XLOOKUP(Q1624,匹配表1065!AI:AI,匹配表1065!AJ:AJ),"绿标")</f>
        <v>绿标</v>
      </c>
      <c r="T1624" s="93" t="str" cm="1">
        <f t="array" ref="T1624:U1624">_xlfn.XLOOKUP(Q1624,匹配表1065!L:L,匹配表1065!M:N)</f>
        <v>脑血管</v>
      </c>
      <c r="U1624" s="94" t="str">
        <v>神经内科</v>
      </c>
      <c r="V1624" s="95" t="s">
        <v>42</v>
      </c>
      <c r="W1624" s="93">
        <f>_xlfn.XLOOKUP(M1624,匹配表1065!D:D,匹配表1065!F:F)*N1624</f>
        <v>12</v>
      </c>
    </row>
    <row r="1625" customHeight="1" spans="1:23">
      <c r="A1625" s="89" t="s">
        <v>25</v>
      </c>
      <c r="B1625" s="90">
        <v>46142</v>
      </c>
      <c r="C1625" s="91" t="str">
        <f t="shared" si="50"/>
        <v>4月第5周</v>
      </c>
      <c r="D1625" s="89" t="s">
        <v>630</v>
      </c>
      <c r="E1625" s="89" t="str">
        <f t="shared" si="51"/>
        <v>4月第5周--周4</v>
      </c>
      <c r="F1625" s="92" t="s">
        <v>27</v>
      </c>
      <c r="G1625" s="92" t="s">
        <v>104</v>
      </c>
      <c r="H1625" s="92" t="str">
        <f>_xlfn.XLOOKUP(O1625,匹配表1065!T:T,匹配表1065!W:W)</f>
        <v>东营市</v>
      </c>
      <c r="I1625" s="89" t="str">
        <f>_xlfn.XLOOKUP(O1625,匹配表1065!T:T,匹配表1065!X:X)</f>
        <v>PME2028</v>
      </c>
      <c r="J1625" s="92" t="s">
        <v>121</v>
      </c>
      <c r="K1625" s="89" cm="1">
        <f ca="1" t="array" ref="K1625:L1625">_xlfn.XLOOKUP(J1625,匹配表1065!Y:Y,匹配表1065!AA:AB)</f>
        <v>26</v>
      </c>
      <c r="L1625" s="89" t="str">
        <v>3个月以上</v>
      </c>
      <c r="M1625" s="92" t="s">
        <v>30</v>
      </c>
      <c r="N1625" s="92">
        <v>1</v>
      </c>
      <c r="O1625" s="93" t="str">
        <f>_xlfn.XLOOKUP(P1625,匹配表1065!U:U,匹配表1065!T:T)</f>
        <v>HO00001421</v>
      </c>
      <c r="P1625" s="89" t="s">
        <v>122</v>
      </c>
      <c r="Q1625" s="92" t="s">
        <v>313</v>
      </c>
      <c r="R1625" s="89" t="str">
        <f>_xlfn.XLOOKUP(Q1625,匹配表1065!L:L,匹配表1065!O:O)</f>
        <v>B</v>
      </c>
      <c r="S1625" s="93" t="str">
        <f>IFERROR(_xlfn.XLOOKUP(Q1625,匹配表1065!AI:AI,匹配表1065!AJ:AJ),"绿标")</f>
        <v>绿标</v>
      </c>
      <c r="T1625" s="93" t="str" cm="1">
        <f t="array" ref="T1625:U1625">_xlfn.XLOOKUP(Q1625,匹配表1065!L:L,匹配表1065!M:N)</f>
        <v>脑血管</v>
      </c>
      <c r="U1625" s="94" t="str">
        <v>神经内科</v>
      </c>
      <c r="V1625" s="95" t="s">
        <v>42</v>
      </c>
      <c r="W1625" s="93">
        <f>_xlfn.XLOOKUP(M1625,匹配表1065!D:D,匹配表1065!F:F)*N1625</f>
        <v>12</v>
      </c>
    </row>
    <row r="1626" customHeight="1" spans="1:23">
      <c r="A1626" s="89" t="s">
        <v>25</v>
      </c>
      <c r="B1626" s="90">
        <v>46142</v>
      </c>
      <c r="C1626" s="91" t="str">
        <f t="shared" si="50"/>
        <v>4月第5周</v>
      </c>
      <c r="D1626" s="89" t="s">
        <v>630</v>
      </c>
      <c r="E1626" s="89" t="str">
        <f t="shared" si="51"/>
        <v>4月第5周--周4</v>
      </c>
      <c r="F1626" s="92" t="s">
        <v>27</v>
      </c>
      <c r="G1626" s="92" t="s">
        <v>104</v>
      </c>
      <c r="H1626" s="92" t="str">
        <f>_xlfn.XLOOKUP(O1626,匹配表1065!T:T,匹配表1065!W:W)</f>
        <v>东营市</v>
      </c>
      <c r="I1626" s="89" t="str">
        <f>_xlfn.XLOOKUP(O1626,匹配表1065!T:T,匹配表1065!X:X)</f>
        <v>PME2028</v>
      </c>
      <c r="J1626" s="92" t="s">
        <v>121</v>
      </c>
      <c r="K1626" s="89" cm="1">
        <f ca="1" t="array" ref="K1626:L1626">_xlfn.XLOOKUP(J1626,匹配表1065!Y:Y,匹配表1065!AA:AB)</f>
        <v>26</v>
      </c>
      <c r="L1626" s="89" t="str">
        <v>3个月以上</v>
      </c>
      <c r="M1626" s="92" t="s">
        <v>30</v>
      </c>
      <c r="N1626" s="92">
        <v>1</v>
      </c>
      <c r="O1626" s="93" t="str">
        <f>_xlfn.XLOOKUP(P1626,匹配表1065!U:U,匹配表1065!T:T)</f>
        <v>HO00001421</v>
      </c>
      <c r="P1626" s="89" t="s">
        <v>122</v>
      </c>
      <c r="Q1626" s="92" t="s">
        <v>328</v>
      </c>
      <c r="R1626" s="89" t="str">
        <f>_xlfn.XLOOKUP(Q1626,匹配表1065!L:L,匹配表1065!O:O)</f>
        <v>B</v>
      </c>
      <c r="S1626" s="93" t="str">
        <f>IFERROR(_xlfn.XLOOKUP(Q1626,匹配表1065!AI:AI,匹配表1065!AJ:AJ),"绿标")</f>
        <v>绿标</v>
      </c>
      <c r="T1626" s="93" t="str" cm="1">
        <f t="array" ref="T1626:U1626">_xlfn.XLOOKUP(Q1626,匹配表1065!L:L,匹配表1065!M:N)</f>
        <v>抑郁焦虑</v>
      </c>
      <c r="U1626" s="94" t="str">
        <v>神经内科</v>
      </c>
      <c r="V1626" s="95" t="s">
        <v>42</v>
      </c>
      <c r="W1626" s="93">
        <f>_xlfn.XLOOKUP(M1626,匹配表1065!D:D,匹配表1065!F:F)*N1626</f>
        <v>12</v>
      </c>
    </row>
    <row r="1627" customHeight="1" spans="1:23">
      <c r="A1627" s="89" t="s">
        <v>25</v>
      </c>
      <c r="B1627" s="90">
        <v>46142</v>
      </c>
      <c r="C1627" s="91" t="str">
        <f t="shared" si="50"/>
        <v>4月第5周</v>
      </c>
      <c r="D1627" s="89" t="s">
        <v>630</v>
      </c>
      <c r="E1627" s="89" t="str">
        <f t="shared" si="51"/>
        <v>4月第5周--周4</v>
      </c>
      <c r="F1627" s="92" t="s">
        <v>27</v>
      </c>
      <c r="G1627" s="92" t="s">
        <v>167</v>
      </c>
      <c r="H1627" s="92" t="str">
        <f>_xlfn.XLOOKUP(O1627,匹配表1065!T:T,匹配表1065!W:W)</f>
        <v>无锡市</v>
      </c>
      <c r="I1627" s="89" t="str">
        <f>_xlfn.XLOOKUP(O1627,匹配表1065!T:T,匹配表1065!X:X)</f>
        <v>PME2014</v>
      </c>
      <c r="J1627" s="89" t="s">
        <v>581</v>
      </c>
      <c r="K1627" s="89" cm="1">
        <f ca="1" t="array" ref="K1627:L1627">_xlfn.XLOOKUP(J1627,匹配表1065!Y:Y,匹配表1065!AA:AB)</f>
        <v>1</v>
      </c>
      <c r="L1627" s="89" t="str">
        <v>3个月以内</v>
      </c>
      <c r="M1627" s="92" t="s">
        <v>35</v>
      </c>
      <c r="N1627" s="92">
        <v>1</v>
      </c>
      <c r="O1627" s="93" t="str">
        <f>_xlfn.XLOOKUP(P1627,匹配表1065!U:U,匹配表1065!T:T)</f>
        <v>HO00001114</v>
      </c>
      <c r="P1627" s="89" t="s">
        <v>628</v>
      </c>
      <c r="Q1627" s="92" t="s">
        <v>670</v>
      </c>
      <c r="R1627" s="89" t="str">
        <f>_xlfn.XLOOKUP(Q1627,匹配表1065!L:L,匹配表1065!O:O)</f>
        <v>C</v>
      </c>
      <c r="S1627" s="93" t="str">
        <f>IFERROR(_xlfn.XLOOKUP(Q1627,匹配表1065!AI:AI,匹配表1065!AJ:AJ),"绿标")</f>
        <v>绿标</v>
      </c>
      <c r="T1627" s="93" t="str" cm="1">
        <f t="array" ref="T1627:U1627">_xlfn.XLOOKUP(Q1627,匹配表1065!L:L,匹配表1065!M:N)</f>
        <v>眩晕</v>
      </c>
      <c r="U1627" s="94" t="str">
        <v>耳鼻喉科</v>
      </c>
      <c r="V1627" s="95" t="s">
        <v>70</v>
      </c>
      <c r="W1627" s="93">
        <f>_xlfn.XLOOKUP(M1627,匹配表1065!D:D,匹配表1065!F:F)*N1627</f>
        <v>4</v>
      </c>
    </row>
    <row r="1628" customHeight="1" spans="1:23">
      <c r="A1628" s="89" t="s">
        <v>25</v>
      </c>
      <c r="B1628" s="90">
        <v>46142</v>
      </c>
      <c r="C1628" s="91" t="str">
        <f t="shared" si="50"/>
        <v>4月第5周</v>
      </c>
      <c r="D1628" s="89" t="s">
        <v>630</v>
      </c>
      <c r="E1628" s="89" t="str">
        <f t="shared" si="51"/>
        <v>4月第5周--周4</v>
      </c>
      <c r="F1628" s="92" t="s">
        <v>27</v>
      </c>
      <c r="G1628" s="92" t="s">
        <v>167</v>
      </c>
      <c r="H1628" s="92" t="str">
        <f>_xlfn.XLOOKUP(O1628,匹配表1065!T:T,匹配表1065!W:W)</f>
        <v>无锡市</v>
      </c>
      <c r="I1628" s="89" t="str">
        <f>_xlfn.XLOOKUP(O1628,匹配表1065!T:T,匹配表1065!X:X)</f>
        <v>PME2014</v>
      </c>
      <c r="J1628" s="89" t="s">
        <v>581</v>
      </c>
      <c r="K1628" s="89" cm="1">
        <f ca="1" t="array" ref="K1628:L1628">_xlfn.XLOOKUP(J1628,匹配表1065!Y:Y,匹配表1065!AA:AB)</f>
        <v>1</v>
      </c>
      <c r="L1628" s="89" t="str">
        <v>3个月以内</v>
      </c>
      <c r="M1628" s="92" t="s">
        <v>35</v>
      </c>
      <c r="N1628" s="92">
        <v>1</v>
      </c>
      <c r="O1628" s="93" t="str">
        <f>_xlfn.XLOOKUP(P1628,匹配表1065!U:U,匹配表1065!T:T)</f>
        <v>HO00000949</v>
      </c>
      <c r="P1628" s="89" t="s">
        <v>662</v>
      </c>
      <c r="Q1628" s="92" t="s">
        <v>671</v>
      </c>
      <c r="R1628" s="89" t="str">
        <f>_xlfn.XLOOKUP(Q1628,匹配表1065!L:L,匹配表1065!O:O)</f>
        <v>B</v>
      </c>
      <c r="S1628" s="93" t="str">
        <f>IFERROR(_xlfn.XLOOKUP(Q1628,匹配表1065!AI:AI,匹配表1065!AJ:AJ),"绿标")</f>
        <v>绿标</v>
      </c>
      <c r="T1628" s="93" t="str" cm="1">
        <f t="array" ref="T1628:U1628">_xlfn.XLOOKUP(Q1628,匹配表1065!L:L,匹配表1065!M:N)</f>
        <v>脑血管</v>
      </c>
      <c r="U1628" s="94" t="str">
        <v>神经内科</v>
      </c>
      <c r="V1628" s="95" t="s">
        <v>33</v>
      </c>
      <c r="W1628" s="93">
        <f>_xlfn.XLOOKUP(M1628,匹配表1065!D:D,匹配表1065!F:F)*N1628</f>
        <v>4</v>
      </c>
    </row>
    <row r="1629" customHeight="1" spans="1:23">
      <c r="A1629" s="89" t="s">
        <v>25</v>
      </c>
      <c r="B1629" s="90">
        <v>46142</v>
      </c>
      <c r="C1629" s="91" t="str">
        <f t="shared" si="50"/>
        <v>4月第5周</v>
      </c>
      <c r="D1629" s="89" t="s">
        <v>630</v>
      </c>
      <c r="E1629" s="89" t="str">
        <f t="shared" si="51"/>
        <v>4月第5周--周4</v>
      </c>
      <c r="F1629" s="92" t="s">
        <v>27</v>
      </c>
      <c r="G1629" s="92" t="s">
        <v>167</v>
      </c>
      <c r="H1629" s="92" t="str">
        <f>_xlfn.XLOOKUP(O1629,匹配表1065!T:T,匹配表1065!W:W)</f>
        <v>苏州市</v>
      </c>
      <c r="I1629" s="89" t="str">
        <f>_xlfn.XLOOKUP(O1629,匹配表1065!T:T,匹配表1065!X:X)</f>
        <v>PME2011</v>
      </c>
      <c r="J1629" s="92" t="s">
        <v>168</v>
      </c>
      <c r="K1629" s="89" cm="1">
        <f ca="1" t="array" ref="K1629:L1629">_xlfn.XLOOKUP(J1629,匹配表1065!Y:Y,匹配表1065!AA:AB)</f>
        <v>19</v>
      </c>
      <c r="L1629" s="89" t="str">
        <v>3个月以上</v>
      </c>
      <c r="M1629" s="92" t="s">
        <v>30</v>
      </c>
      <c r="N1629" s="92">
        <v>1</v>
      </c>
      <c r="O1629" s="93" t="str">
        <f>_xlfn.XLOOKUP(P1629,匹配表1065!U:U,匹配表1065!T:T)</f>
        <v>HO00307823</v>
      </c>
      <c r="P1629" s="89" t="s">
        <v>169</v>
      </c>
      <c r="Q1629" s="92" t="s">
        <v>585</v>
      </c>
      <c r="R1629" s="89" t="str">
        <f>_xlfn.XLOOKUP(Q1629,匹配表1065!L:L,匹配表1065!O:O)</f>
        <v>B</v>
      </c>
      <c r="S1629" s="93" t="str">
        <f>IFERROR(_xlfn.XLOOKUP(Q1629,匹配表1065!AI:AI,匹配表1065!AJ:AJ),"绿标")</f>
        <v>绿标</v>
      </c>
      <c r="T1629" s="93" t="str" cm="1">
        <f t="array" ref="T1629:U1629">_xlfn.XLOOKUP(Q1629,匹配表1065!L:L,匹配表1065!M:N)</f>
        <v>脑血管</v>
      </c>
      <c r="U1629" s="94" t="str">
        <v>神经内科</v>
      </c>
      <c r="V1629" s="95" t="s">
        <v>33</v>
      </c>
      <c r="W1629" s="93">
        <f>_xlfn.XLOOKUP(M1629,匹配表1065!D:D,匹配表1065!F:F)*N1629</f>
        <v>12</v>
      </c>
    </row>
    <row r="1630" customHeight="1" spans="1:23">
      <c r="A1630" s="89" t="s">
        <v>25</v>
      </c>
      <c r="B1630" s="90">
        <v>46142</v>
      </c>
      <c r="C1630" s="91" t="str">
        <f t="shared" si="50"/>
        <v>4月第5周</v>
      </c>
      <c r="D1630" s="89" t="s">
        <v>630</v>
      </c>
      <c r="E1630" s="89" t="str">
        <f t="shared" si="51"/>
        <v>4月第5周--周4</v>
      </c>
      <c r="F1630" s="92" t="s">
        <v>27</v>
      </c>
      <c r="G1630" s="92" t="s">
        <v>167</v>
      </c>
      <c r="H1630" s="92" t="str">
        <f>_xlfn.XLOOKUP(O1630,匹配表1065!T:T,匹配表1065!W:W)</f>
        <v>苏州市</v>
      </c>
      <c r="I1630" s="89" t="str">
        <f>_xlfn.XLOOKUP(O1630,匹配表1065!T:T,匹配表1065!X:X)</f>
        <v>PME2011</v>
      </c>
      <c r="J1630" s="92" t="s">
        <v>168</v>
      </c>
      <c r="K1630" s="89" cm="1">
        <f ca="1" t="array" ref="K1630:L1630">_xlfn.XLOOKUP(J1630,匹配表1065!Y:Y,匹配表1065!AA:AB)</f>
        <v>19</v>
      </c>
      <c r="L1630" s="89" t="str">
        <v>3个月以上</v>
      </c>
      <c r="M1630" s="92" t="s">
        <v>30</v>
      </c>
      <c r="N1630" s="92">
        <v>3</v>
      </c>
      <c r="O1630" s="93" t="str">
        <f>_xlfn.XLOOKUP(P1630,匹配表1065!U:U,匹配表1065!T:T)</f>
        <v>HO00307823</v>
      </c>
      <c r="P1630" s="89" t="s">
        <v>169</v>
      </c>
      <c r="Q1630" s="92" t="s">
        <v>170</v>
      </c>
      <c r="R1630" s="89" t="str">
        <f>_xlfn.XLOOKUP(Q1630,匹配表1065!L:L,匹配表1065!O:O)</f>
        <v>A</v>
      </c>
      <c r="S1630" s="93" t="str">
        <f>IFERROR(_xlfn.XLOOKUP(Q1630,匹配表1065!AI:AI,匹配表1065!AJ:AJ),"绿标")</f>
        <v>红标</v>
      </c>
      <c r="T1630" s="93" t="str" cm="1">
        <f t="array" ref="T1630:U1630">_xlfn.XLOOKUP(Q1630,匹配表1065!L:L,匹配表1065!M:N)</f>
        <v>头痛</v>
      </c>
      <c r="U1630" s="94" t="str">
        <v>神经内科</v>
      </c>
      <c r="V1630" s="95" t="s">
        <v>70</v>
      </c>
      <c r="W1630" s="93">
        <f>_xlfn.XLOOKUP(M1630,匹配表1065!D:D,匹配表1065!F:F)*N1630</f>
        <v>36</v>
      </c>
    </row>
    <row r="1631" customHeight="1" spans="1:23">
      <c r="A1631" s="89" t="s">
        <v>25</v>
      </c>
      <c r="B1631" s="90">
        <v>46142</v>
      </c>
      <c r="C1631" s="91" t="str">
        <f t="shared" si="50"/>
        <v>4月第5周</v>
      </c>
      <c r="D1631" s="89" t="s">
        <v>630</v>
      </c>
      <c r="E1631" s="89" t="str">
        <f t="shared" si="51"/>
        <v>4月第5周--周4</v>
      </c>
      <c r="F1631" s="92" t="s">
        <v>27</v>
      </c>
      <c r="G1631" s="92" t="s">
        <v>167</v>
      </c>
      <c r="H1631" s="92" t="str">
        <f>_xlfn.XLOOKUP(O1631,匹配表1065!T:T,匹配表1065!W:W)</f>
        <v>苏州市</v>
      </c>
      <c r="I1631" s="89" t="str">
        <f>_xlfn.XLOOKUP(O1631,匹配表1065!T:T,匹配表1065!X:X)</f>
        <v>PME2011</v>
      </c>
      <c r="J1631" s="92" t="s">
        <v>168</v>
      </c>
      <c r="K1631" s="89" cm="1">
        <f ca="1" t="array" ref="K1631:L1631">_xlfn.XLOOKUP(J1631,匹配表1065!Y:Y,匹配表1065!AA:AB)</f>
        <v>19</v>
      </c>
      <c r="L1631" s="89" t="str">
        <v>3个月以上</v>
      </c>
      <c r="M1631" s="92" t="s">
        <v>55</v>
      </c>
      <c r="N1631" s="92">
        <v>1</v>
      </c>
      <c r="O1631" s="93" t="str">
        <f>_xlfn.XLOOKUP(P1631,匹配表1065!U:U,匹配表1065!T:T)</f>
        <v>HO00307823</v>
      </c>
      <c r="P1631" s="89" t="s">
        <v>169</v>
      </c>
      <c r="Q1631" s="92" t="s">
        <v>172</v>
      </c>
      <c r="R1631" s="89" t="str">
        <f>_xlfn.XLOOKUP(Q1631,匹配表1065!L:L,匹配表1065!O:O)</f>
        <v>C</v>
      </c>
      <c r="S1631" s="93" t="str">
        <f>IFERROR(_xlfn.XLOOKUP(Q1631,匹配表1065!AI:AI,匹配表1065!AJ:AJ),"绿标")</f>
        <v>绿标</v>
      </c>
      <c r="T1631" s="93" t="str" cm="1">
        <f t="array" ref="T1631:U1631">_xlfn.XLOOKUP(Q1631,匹配表1065!L:L,匹配表1065!M:N)</f>
        <v>眩晕</v>
      </c>
      <c r="U1631" s="94" t="str">
        <v>神经内科</v>
      </c>
      <c r="V1631" s="95" t="s">
        <v>58</v>
      </c>
      <c r="W1631" s="93">
        <f>_xlfn.XLOOKUP(M1631,匹配表1065!D:D,匹配表1065!F:F)*N1631</f>
        <v>8</v>
      </c>
    </row>
    <row r="1632" customHeight="1" spans="1:23">
      <c r="A1632" s="89" t="s">
        <v>25</v>
      </c>
      <c r="B1632" s="90">
        <v>46142</v>
      </c>
      <c r="C1632" s="91" t="str">
        <f t="shared" si="50"/>
        <v>4月第5周</v>
      </c>
      <c r="D1632" s="89" t="s">
        <v>630</v>
      </c>
      <c r="E1632" s="89" t="str">
        <f t="shared" si="51"/>
        <v>4月第5周--周4</v>
      </c>
      <c r="F1632" s="92" t="s">
        <v>27</v>
      </c>
      <c r="G1632" s="92" t="s">
        <v>167</v>
      </c>
      <c r="H1632" s="92" t="str">
        <f>_xlfn.XLOOKUP(O1632,匹配表1065!T:T,匹配表1065!W:W)</f>
        <v>苏州市</v>
      </c>
      <c r="I1632" s="89" t="str">
        <f>_xlfn.XLOOKUP(O1632,匹配表1065!T:T,匹配表1065!X:X)</f>
        <v>PME2017</v>
      </c>
      <c r="J1632" s="92" t="s">
        <v>323</v>
      </c>
      <c r="K1632" s="89" cm="1">
        <f ca="1" t="array" ref="K1632:L1632">_xlfn.XLOOKUP(J1632,匹配表1065!Y:Y,匹配表1065!AA:AB)</f>
        <v>7</v>
      </c>
      <c r="L1632" s="89" t="str">
        <v>3个月以上</v>
      </c>
      <c r="M1632" s="92" t="s">
        <v>30</v>
      </c>
      <c r="N1632" s="92">
        <v>1</v>
      </c>
      <c r="O1632" s="93" t="str">
        <f>_xlfn.XLOOKUP(P1632,匹配表1065!U:U,匹配表1065!T:T)</f>
        <v>HO00001044</v>
      </c>
      <c r="P1632" s="89" t="s">
        <v>346</v>
      </c>
      <c r="Q1632" s="92" t="s">
        <v>428</v>
      </c>
      <c r="R1632" s="89" t="str">
        <f>_xlfn.XLOOKUP(Q1632,匹配表1065!L:L,匹配表1065!O:O)</f>
        <v>B</v>
      </c>
      <c r="S1632" s="93" t="str">
        <f>IFERROR(_xlfn.XLOOKUP(Q1632,匹配表1065!AI:AI,匹配表1065!AJ:AJ),"绿标")</f>
        <v>绿标</v>
      </c>
      <c r="T1632" s="93" t="str" cm="1">
        <f t="array" ref="T1632:U1632">_xlfn.XLOOKUP(Q1632,匹配表1065!L:L,匹配表1065!M:N)</f>
        <v>脑血管</v>
      </c>
      <c r="U1632" s="94" t="str">
        <v>神经内科</v>
      </c>
      <c r="V1632" s="95" t="s">
        <v>67</v>
      </c>
      <c r="W1632" s="93">
        <f>_xlfn.XLOOKUP(M1632,匹配表1065!D:D,匹配表1065!F:F)*N1632</f>
        <v>12</v>
      </c>
    </row>
    <row r="1633" customHeight="1" spans="1:23">
      <c r="A1633" s="89" t="s">
        <v>25</v>
      </c>
      <c r="B1633" s="90">
        <v>46142</v>
      </c>
      <c r="C1633" s="91" t="str">
        <f t="shared" si="50"/>
        <v>4月第5周</v>
      </c>
      <c r="D1633" s="89" t="s">
        <v>630</v>
      </c>
      <c r="E1633" s="89" t="str">
        <f t="shared" si="51"/>
        <v>4月第5周--周4</v>
      </c>
      <c r="F1633" s="92" t="s">
        <v>27</v>
      </c>
      <c r="G1633" s="92" t="s">
        <v>167</v>
      </c>
      <c r="H1633" s="92" t="str">
        <f>_xlfn.XLOOKUP(O1633,匹配表1065!T:T,匹配表1065!W:W)</f>
        <v>苏州市</v>
      </c>
      <c r="I1633" s="89" t="str">
        <f>_xlfn.XLOOKUP(O1633,匹配表1065!T:T,匹配表1065!X:X)</f>
        <v>PME2017</v>
      </c>
      <c r="J1633" s="92" t="s">
        <v>323</v>
      </c>
      <c r="K1633" s="89" cm="1">
        <f ca="1" t="array" ref="K1633:L1633">_xlfn.XLOOKUP(J1633,匹配表1065!Y:Y,匹配表1065!AA:AB)</f>
        <v>7</v>
      </c>
      <c r="L1633" s="89" t="str">
        <v>3个月以上</v>
      </c>
      <c r="M1633" s="92" t="s">
        <v>35</v>
      </c>
      <c r="N1633" s="92">
        <v>1</v>
      </c>
      <c r="O1633" s="93" t="str">
        <f>_xlfn.XLOOKUP(P1633,匹配表1065!U:U,匹配表1065!T:T)</f>
        <v>HO00001044</v>
      </c>
      <c r="P1633" s="89" t="s">
        <v>346</v>
      </c>
      <c r="Q1633" s="92" t="s">
        <v>672</v>
      </c>
      <c r="R1633" s="89" t="str">
        <f>_xlfn.XLOOKUP(Q1633,匹配表1065!L:L,匹配表1065!O:O)</f>
        <v>B</v>
      </c>
      <c r="S1633" s="93" t="str">
        <f>IFERROR(_xlfn.XLOOKUP(Q1633,匹配表1065!AI:AI,匹配表1065!AJ:AJ),"绿标")</f>
        <v>绿标</v>
      </c>
      <c r="T1633" s="93" t="str" cm="1">
        <f t="array" ref="T1633:U1633">_xlfn.XLOOKUP(Q1633,匹配表1065!L:L,匹配表1065!M:N)</f>
        <v>脑血管</v>
      </c>
      <c r="U1633" s="94" t="str">
        <v>神经内科</v>
      </c>
      <c r="V1633" s="95" t="s">
        <v>58</v>
      </c>
      <c r="W1633" s="93">
        <f>_xlfn.XLOOKUP(M1633,匹配表1065!D:D,匹配表1065!F:F)*N1633</f>
        <v>4</v>
      </c>
    </row>
    <row r="1634" customHeight="1" spans="1:23">
      <c r="A1634" s="89" t="s">
        <v>25</v>
      </c>
      <c r="B1634" s="90">
        <v>46142</v>
      </c>
      <c r="C1634" s="91" t="str">
        <f t="shared" si="50"/>
        <v>4月第5周</v>
      </c>
      <c r="D1634" s="89" t="s">
        <v>630</v>
      </c>
      <c r="E1634" s="89" t="str">
        <f t="shared" si="51"/>
        <v>4月第5周--周4</v>
      </c>
      <c r="F1634" s="92" t="s">
        <v>27</v>
      </c>
      <c r="G1634" s="92" t="s">
        <v>167</v>
      </c>
      <c r="H1634" s="92" t="str">
        <f>_xlfn.XLOOKUP(O1634,匹配表1065!T:T,匹配表1065!W:W)</f>
        <v>苏州市</v>
      </c>
      <c r="I1634" s="89" t="str">
        <f>_xlfn.XLOOKUP(O1634,匹配表1065!T:T,匹配表1065!X:X)</f>
        <v>PME2010</v>
      </c>
      <c r="J1634" s="92" t="s">
        <v>186</v>
      </c>
      <c r="K1634" s="89" cm="1">
        <f ca="1" t="array" ref="K1634:L1634">_xlfn.XLOOKUP(J1634,匹配表1065!Y:Y,匹配表1065!AA:AB)</f>
        <v>6</v>
      </c>
      <c r="L1634" s="89" t="str">
        <v>3个月以上</v>
      </c>
      <c r="M1634" s="92" t="s">
        <v>30</v>
      </c>
      <c r="N1634" s="92">
        <v>1</v>
      </c>
      <c r="O1634" s="93" t="str">
        <f>_xlfn.XLOOKUP(P1634,匹配表1065!U:U,匹配表1065!T:T)</f>
        <v>HO00001051</v>
      </c>
      <c r="P1634" s="89" t="s">
        <v>191</v>
      </c>
      <c r="Q1634" s="92" t="s">
        <v>192</v>
      </c>
      <c r="R1634" s="89" t="str">
        <f>_xlfn.XLOOKUP(Q1634,匹配表1065!L:L,匹配表1065!O:O)</f>
        <v>B</v>
      </c>
      <c r="S1634" s="93" t="str">
        <f>IFERROR(_xlfn.XLOOKUP(Q1634,匹配表1065!AI:AI,匹配表1065!AJ:AJ),"绿标")</f>
        <v>绿标</v>
      </c>
      <c r="T1634" s="93" t="str" cm="1">
        <f t="array" ref="T1634:U1634">_xlfn.XLOOKUP(Q1634,匹配表1065!L:L,匹配表1065!M:N)</f>
        <v>抑郁焦虑</v>
      </c>
      <c r="U1634" s="94" t="str">
        <v>神经内科</v>
      </c>
      <c r="V1634" s="95" t="s">
        <v>58</v>
      </c>
      <c r="W1634" s="93">
        <f>_xlfn.XLOOKUP(M1634,匹配表1065!D:D,匹配表1065!F:F)*N1634</f>
        <v>12</v>
      </c>
    </row>
    <row r="1635" customHeight="1" spans="1:23">
      <c r="A1635" s="89" t="s">
        <v>25</v>
      </c>
      <c r="B1635" s="90">
        <v>46142</v>
      </c>
      <c r="C1635" s="91" t="str">
        <f t="shared" si="50"/>
        <v>4月第5周</v>
      </c>
      <c r="D1635" s="89" t="s">
        <v>630</v>
      </c>
      <c r="E1635" s="89" t="str">
        <f t="shared" si="51"/>
        <v>4月第5周--周4</v>
      </c>
      <c r="F1635" s="92" t="s">
        <v>27</v>
      </c>
      <c r="G1635" s="92" t="s">
        <v>167</v>
      </c>
      <c r="H1635" s="92" t="str">
        <f>_xlfn.XLOOKUP(O1635,匹配表1065!T:T,匹配表1065!W:W)</f>
        <v>苏州市</v>
      </c>
      <c r="I1635" s="89" t="str">
        <f>_xlfn.XLOOKUP(O1635,匹配表1065!T:T,匹配表1065!X:X)</f>
        <v>PME2010</v>
      </c>
      <c r="J1635" s="92" t="s">
        <v>186</v>
      </c>
      <c r="K1635" s="89" cm="1">
        <f ca="1" t="array" ref="K1635:L1635">_xlfn.XLOOKUP(J1635,匹配表1065!Y:Y,匹配表1065!AA:AB)</f>
        <v>6</v>
      </c>
      <c r="L1635" s="89" t="str">
        <v>3个月以上</v>
      </c>
      <c r="M1635" s="92" t="s">
        <v>35</v>
      </c>
      <c r="N1635" s="92">
        <v>1</v>
      </c>
      <c r="O1635" s="93" t="str">
        <f>_xlfn.XLOOKUP(P1635,匹配表1065!U:U,匹配表1065!T:T)</f>
        <v>HO00001047</v>
      </c>
      <c r="P1635" s="89" t="s">
        <v>189</v>
      </c>
      <c r="Q1635" s="92" t="s">
        <v>217</v>
      </c>
      <c r="R1635" s="89" t="str">
        <f>_xlfn.XLOOKUP(Q1635,匹配表1065!L:L,匹配表1065!O:O)</f>
        <v>A</v>
      </c>
      <c r="S1635" s="93" t="str">
        <f>IFERROR(_xlfn.XLOOKUP(Q1635,匹配表1065!AI:AI,匹配表1065!AJ:AJ),"绿标")</f>
        <v>红标</v>
      </c>
      <c r="T1635" s="93" t="str" cm="1">
        <f t="array" ref="T1635:U1635">_xlfn.XLOOKUP(Q1635,匹配表1065!L:L,匹配表1065!M:N)</f>
        <v>头痛</v>
      </c>
      <c r="U1635" s="94" t="str">
        <v>神经内科</v>
      </c>
      <c r="V1635" s="95" t="s">
        <v>70</v>
      </c>
      <c r="W1635" s="93">
        <f>_xlfn.XLOOKUP(M1635,匹配表1065!D:D,匹配表1065!F:F)*N1635</f>
        <v>4</v>
      </c>
    </row>
    <row r="1636" customHeight="1" spans="1:23">
      <c r="A1636" s="89" t="s">
        <v>25</v>
      </c>
      <c r="B1636" s="90">
        <v>46142</v>
      </c>
      <c r="C1636" s="91" t="str">
        <f t="shared" si="50"/>
        <v>4月第5周</v>
      </c>
      <c r="D1636" s="89" t="s">
        <v>630</v>
      </c>
      <c r="E1636" s="89" t="str">
        <f t="shared" si="51"/>
        <v>4月第5周--周4</v>
      </c>
      <c r="F1636" s="92" t="s">
        <v>27</v>
      </c>
      <c r="G1636" s="92" t="s">
        <v>167</v>
      </c>
      <c r="H1636" s="92" t="str">
        <f>_xlfn.XLOOKUP(O1636,匹配表1065!T:T,匹配表1065!W:W)</f>
        <v>苏州市</v>
      </c>
      <c r="I1636" s="89" t="str">
        <f>_xlfn.XLOOKUP(O1636,匹配表1065!T:T,匹配表1065!X:X)</f>
        <v>PME2010</v>
      </c>
      <c r="J1636" s="92" t="s">
        <v>186</v>
      </c>
      <c r="K1636" s="89" cm="1">
        <f ca="1" t="array" ref="K1636:L1636">_xlfn.XLOOKUP(J1636,匹配表1065!Y:Y,匹配表1065!AA:AB)</f>
        <v>6</v>
      </c>
      <c r="L1636" s="89" t="str">
        <v>3个月以上</v>
      </c>
      <c r="M1636" s="92" t="s">
        <v>35</v>
      </c>
      <c r="N1636" s="92">
        <v>1</v>
      </c>
      <c r="O1636" s="93" t="str">
        <f>_xlfn.XLOOKUP(P1636,匹配表1065!U:U,匹配表1065!T:T)</f>
        <v>HO00111872</v>
      </c>
      <c r="P1636" s="89" t="s">
        <v>218</v>
      </c>
      <c r="Q1636" s="92" t="s">
        <v>219</v>
      </c>
      <c r="R1636" s="89" t="str">
        <f>_xlfn.XLOOKUP(Q1636,匹配表1065!L:L,匹配表1065!O:O)</f>
        <v>D</v>
      </c>
      <c r="S1636" s="93" t="str">
        <f>IFERROR(_xlfn.XLOOKUP(Q1636,匹配表1065!AI:AI,匹配表1065!AJ:AJ),"绿标")</f>
        <v>绿标</v>
      </c>
      <c r="T1636" s="93" t="str" cm="1">
        <f t="array" ref="T1636:U1636">_xlfn.XLOOKUP(Q1636,匹配表1065!L:L,匹配表1065!M:N)</f>
        <v>其他</v>
      </c>
      <c r="U1636" s="94" t="str">
        <v>其他</v>
      </c>
      <c r="V1636" s="95" t="s">
        <v>70</v>
      </c>
      <c r="W1636" s="93">
        <f>_xlfn.XLOOKUP(M1636,匹配表1065!D:D,匹配表1065!F:F)*N1636</f>
        <v>4</v>
      </c>
    </row>
    <row r="1637" customHeight="1" spans="1:23">
      <c r="A1637" s="89" t="s">
        <v>25</v>
      </c>
      <c r="B1637" s="90">
        <v>46142</v>
      </c>
      <c r="C1637" s="91" t="str">
        <f t="shared" si="50"/>
        <v>4月第5周</v>
      </c>
      <c r="D1637" s="89" t="s">
        <v>630</v>
      </c>
      <c r="E1637" s="89" t="str">
        <f t="shared" si="51"/>
        <v>4月第5周--周4</v>
      </c>
      <c r="F1637" s="92" t="s">
        <v>27</v>
      </c>
      <c r="G1637" s="92" t="s">
        <v>167</v>
      </c>
      <c r="H1637" s="92" t="str">
        <f>_xlfn.XLOOKUP(O1637,匹配表1065!T:T,匹配表1065!W:W)</f>
        <v>苏州市</v>
      </c>
      <c r="I1637" s="89" t="str">
        <f>_xlfn.XLOOKUP(O1637,匹配表1065!T:T,匹配表1065!X:X)</f>
        <v>PME2009</v>
      </c>
      <c r="J1637" s="92" t="s">
        <v>193</v>
      </c>
      <c r="K1637" s="89" cm="1">
        <f ca="1" t="array" ref="K1637:L1637">_xlfn.XLOOKUP(J1637,匹配表1065!Y:Y,匹配表1065!AA:AB)</f>
        <v>7</v>
      </c>
      <c r="L1637" s="89" t="str">
        <v>3个月以上</v>
      </c>
      <c r="M1637" s="92" t="s">
        <v>35</v>
      </c>
      <c r="N1637" s="92">
        <v>1</v>
      </c>
      <c r="O1637" s="93" t="str">
        <f>_xlfn.XLOOKUP(P1637,匹配表1065!U:U,匹配表1065!T:T)</f>
        <v>HO00139397</v>
      </c>
      <c r="P1637" s="89" t="s">
        <v>294</v>
      </c>
      <c r="Q1637" s="92" t="s">
        <v>295</v>
      </c>
      <c r="R1637" s="89" t="str">
        <f>_xlfn.XLOOKUP(Q1637,匹配表1065!L:L,匹配表1065!O:O)</f>
        <v>A</v>
      </c>
      <c r="S1637" s="93" t="str">
        <f>IFERROR(_xlfn.XLOOKUP(Q1637,匹配表1065!AI:AI,匹配表1065!AJ:AJ),"绿标")</f>
        <v>红标</v>
      </c>
      <c r="T1637" s="93" t="str" cm="1">
        <f t="array" ref="T1637:U1637">_xlfn.XLOOKUP(Q1637,匹配表1065!L:L,匹配表1065!M:N)</f>
        <v>头痛</v>
      </c>
      <c r="U1637" s="94" t="str">
        <v>神经内科</v>
      </c>
      <c r="V1637" s="95" t="s">
        <v>42</v>
      </c>
      <c r="W1637" s="93">
        <f>_xlfn.XLOOKUP(M1637,匹配表1065!D:D,匹配表1065!F:F)*N1637</f>
        <v>4</v>
      </c>
    </row>
    <row r="1638" customHeight="1" spans="1:23">
      <c r="A1638" s="89" t="s">
        <v>25</v>
      </c>
      <c r="B1638" s="90">
        <v>46142</v>
      </c>
      <c r="C1638" s="91" t="str">
        <f t="shared" si="50"/>
        <v>4月第5周</v>
      </c>
      <c r="D1638" s="89" t="s">
        <v>630</v>
      </c>
      <c r="E1638" s="89" t="str">
        <f t="shared" si="51"/>
        <v>4月第5周--周4</v>
      </c>
      <c r="F1638" s="92" t="s">
        <v>27</v>
      </c>
      <c r="G1638" s="92" t="s">
        <v>167</v>
      </c>
      <c r="H1638" s="92" t="str">
        <f>_xlfn.XLOOKUP(O1638,匹配表1065!T:T,匹配表1065!W:W)</f>
        <v>苏州市</v>
      </c>
      <c r="I1638" s="89" t="str">
        <f>_xlfn.XLOOKUP(O1638,匹配表1065!T:T,匹配表1065!X:X)</f>
        <v>PME2009</v>
      </c>
      <c r="J1638" s="92" t="s">
        <v>193</v>
      </c>
      <c r="K1638" s="89" cm="1">
        <f ca="1" t="array" ref="K1638:L1638">_xlfn.XLOOKUP(J1638,匹配表1065!Y:Y,匹配表1065!AA:AB)</f>
        <v>7</v>
      </c>
      <c r="L1638" s="89" t="str">
        <v>3个月以上</v>
      </c>
      <c r="M1638" s="92" t="s">
        <v>35</v>
      </c>
      <c r="N1638" s="92">
        <v>1</v>
      </c>
      <c r="O1638" s="93" t="str">
        <f>_xlfn.XLOOKUP(P1638,匹配表1065!U:U,匹配表1065!T:T)</f>
        <v>HO00001065</v>
      </c>
      <c r="P1638" s="89" t="s">
        <v>382</v>
      </c>
      <c r="Q1638" s="92" t="s">
        <v>673</v>
      </c>
      <c r="R1638" s="89" t="str">
        <f>_xlfn.XLOOKUP(Q1638,匹配表1065!L:L,匹配表1065!O:O)</f>
        <v>B</v>
      </c>
      <c r="S1638" s="93" t="str">
        <f>IFERROR(_xlfn.XLOOKUP(Q1638,匹配表1065!AI:AI,匹配表1065!AJ:AJ),"绿标")</f>
        <v>黑标</v>
      </c>
      <c r="T1638" s="93" t="str" cm="1">
        <f t="array" ref="T1638:U1638">_xlfn.XLOOKUP(Q1638,匹配表1065!L:L,匹配表1065!M:N)</f>
        <v>脑血管</v>
      </c>
      <c r="U1638" s="94" t="str">
        <v>神经内科</v>
      </c>
      <c r="V1638" s="95" t="s">
        <v>33</v>
      </c>
      <c r="W1638" s="93">
        <f>_xlfn.XLOOKUP(M1638,匹配表1065!D:D,匹配表1065!F:F)*N1638</f>
        <v>4</v>
      </c>
    </row>
    <row r="1639" customHeight="1" spans="1:23">
      <c r="A1639" s="89" t="s">
        <v>25</v>
      </c>
      <c r="B1639" s="90">
        <v>46142</v>
      </c>
      <c r="C1639" s="91" t="str">
        <f t="shared" si="50"/>
        <v>4月第5周</v>
      </c>
      <c r="D1639" s="89" t="s">
        <v>630</v>
      </c>
      <c r="E1639" s="89" t="str">
        <f t="shared" si="51"/>
        <v>4月第5周--周4</v>
      </c>
      <c r="F1639" s="92" t="s">
        <v>27</v>
      </c>
      <c r="G1639" s="92" t="s">
        <v>167</v>
      </c>
      <c r="H1639" s="92" t="str">
        <f>_xlfn.XLOOKUP(O1639,匹配表1065!T:T,匹配表1065!W:W)</f>
        <v>苏州市</v>
      </c>
      <c r="I1639" s="89" t="str">
        <f>_xlfn.XLOOKUP(O1639,匹配表1065!T:T,匹配表1065!X:X)</f>
        <v>PME2009</v>
      </c>
      <c r="J1639" s="92" t="s">
        <v>193</v>
      </c>
      <c r="K1639" s="89" cm="1">
        <f ca="1" t="array" ref="K1639:L1639">_xlfn.XLOOKUP(J1639,匹配表1065!Y:Y,匹配表1065!AA:AB)</f>
        <v>7</v>
      </c>
      <c r="L1639" s="89" t="str">
        <v>3个月以上</v>
      </c>
      <c r="M1639" s="92" t="s">
        <v>35</v>
      </c>
      <c r="N1639" s="92">
        <v>1</v>
      </c>
      <c r="O1639" s="93" t="str">
        <f>_xlfn.XLOOKUP(P1639,匹配表1065!U:U,匹配表1065!T:T)</f>
        <v>HO00402369</v>
      </c>
      <c r="P1639" s="89" t="s">
        <v>227</v>
      </c>
      <c r="Q1639" s="92" t="s">
        <v>228</v>
      </c>
      <c r="R1639" s="89" t="str">
        <f>_xlfn.XLOOKUP(Q1639,匹配表1065!L:L,匹配表1065!O:O)</f>
        <v>B</v>
      </c>
      <c r="S1639" s="93" t="str">
        <f>IFERROR(_xlfn.XLOOKUP(Q1639,匹配表1065!AI:AI,匹配表1065!AJ:AJ),"绿标")</f>
        <v>绿标</v>
      </c>
      <c r="T1639" s="93" t="str" cm="1">
        <f t="array" ref="T1639:U1639">_xlfn.XLOOKUP(Q1639,匹配表1065!L:L,匹配表1065!M:N)</f>
        <v>脑血管</v>
      </c>
      <c r="U1639" s="94" t="str">
        <v>神经内科</v>
      </c>
      <c r="V1639" s="95" t="s">
        <v>33</v>
      </c>
      <c r="W1639" s="93">
        <f>_xlfn.XLOOKUP(M1639,匹配表1065!D:D,匹配表1065!F:F)*N1639</f>
        <v>4</v>
      </c>
    </row>
    <row r="1640" customHeight="1" spans="1:23">
      <c r="A1640" s="89" t="s">
        <v>25</v>
      </c>
      <c r="B1640" s="90">
        <v>46142</v>
      </c>
      <c r="C1640" s="91" t="str">
        <f t="shared" si="50"/>
        <v>4月第5周</v>
      </c>
      <c r="D1640" s="89" t="s">
        <v>630</v>
      </c>
      <c r="E1640" s="89" t="str">
        <f t="shared" si="51"/>
        <v>4月第5周--周4</v>
      </c>
      <c r="F1640" s="92" t="s">
        <v>27</v>
      </c>
      <c r="G1640" s="92" t="s">
        <v>167</v>
      </c>
      <c r="H1640" s="92" t="str">
        <f>_xlfn.XLOOKUP(O1640,匹配表1065!T:T,匹配表1065!W:W)</f>
        <v>南通市</v>
      </c>
      <c r="I1640" s="89" t="str">
        <f>_xlfn.XLOOKUP(O1640,匹配表1065!T:T,匹配表1065!X:X)</f>
        <v>PME2013</v>
      </c>
      <c r="J1640" s="92" t="s">
        <v>180</v>
      </c>
      <c r="K1640" s="89" cm="1">
        <f ca="1" t="array" ref="K1640:L1640">_xlfn.XLOOKUP(J1640,匹配表1065!Y:Y,匹配表1065!AA:AB)</f>
        <v>51</v>
      </c>
      <c r="L1640" s="89" t="str">
        <v>3个月以上</v>
      </c>
      <c r="M1640" s="92" t="s">
        <v>30</v>
      </c>
      <c r="N1640" s="92">
        <v>2</v>
      </c>
      <c r="O1640" s="93" t="str">
        <f>_xlfn.XLOOKUP(P1640,匹配表1065!U:U,匹配表1065!T:T)</f>
        <v>HO00001021</v>
      </c>
      <c r="P1640" s="89" t="s">
        <v>181</v>
      </c>
      <c r="Q1640" s="92" t="s">
        <v>182</v>
      </c>
      <c r="R1640" s="89" t="str">
        <f>_xlfn.XLOOKUP(Q1640,匹配表1065!L:L,匹配表1065!O:O)</f>
        <v>C</v>
      </c>
      <c r="S1640" s="93" t="str">
        <f>IFERROR(_xlfn.XLOOKUP(Q1640,匹配表1065!AI:AI,匹配表1065!AJ:AJ),"绿标")</f>
        <v>红标</v>
      </c>
      <c r="T1640" s="93" t="str" cm="1">
        <f t="array" ref="T1640:U1640">_xlfn.XLOOKUP(Q1640,匹配表1065!L:L,匹配表1065!M:N)</f>
        <v>眩晕</v>
      </c>
      <c r="U1640" s="94" t="str">
        <v>神经内科</v>
      </c>
      <c r="V1640" s="95" t="s">
        <v>70</v>
      </c>
      <c r="W1640" s="93">
        <f>_xlfn.XLOOKUP(M1640,匹配表1065!D:D,匹配表1065!F:F)*N1640</f>
        <v>24</v>
      </c>
    </row>
    <row r="1641" customHeight="1" spans="1:23">
      <c r="A1641" s="89" t="s">
        <v>25</v>
      </c>
      <c r="B1641" s="90">
        <v>46142</v>
      </c>
      <c r="C1641" s="91" t="str">
        <f t="shared" si="50"/>
        <v>4月第5周</v>
      </c>
      <c r="D1641" s="89" t="s">
        <v>630</v>
      </c>
      <c r="E1641" s="89" t="str">
        <f t="shared" si="51"/>
        <v>4月第5周--周4</v>
      </c>
      <c r="F1641" s="92" t="s">
        <v>27</v>
      </c>
      <c r="G1641" s="92" t="s">
        <v>167</v>
      </c>
      <c r="H1641" s="92" t="str">
        <f>_xlfn.XLOOKUP(O1641,匹配表1065!T:T,匹配表1065!W:W)</f>
        <v>南通市</v>
      </c>
      <c r="I1641" s="89" t="str">
        <f>_xlfn.XLOOKUP(O1641,匹配表1065!T:T,匹配表1065!X:X)</f>
        <v>PME2013</v>
      </c>
      <c r="J1641" s="92" t="s">
        <v>180</v>
      </c>
      <c r="K1641" s="89" cm="1">
        <f ca="1" t="array" ref="K1641:L1641">_xlfn.XLOOKUP(J1641,匹配表1065!Y:Y,匹配表1065!AA:AB)</f>
        <v>51</v>
      </c>
      <c r="L1641" s="89" t="str">
        <v>3个月以上</v>
      </c>
      <c r="M1641" s="92" t="s">
        <v>30</v>
      </c>
      <c r="N1641" s="92">
        <v>1</v>
      </c>
      <c r="O1641" s="93" t="str">
        <f>_xlfn.XLOOKUP(P1641,匹配表1065!U:U,匹配表1065!T:T)</f>
        <v>HO00001019</v>
      </c>
      <c r="P1641" s="89" t="s">
        <v>350</v>
      </c>
      <c r="Q1641" s="92" t="s">
        <v>351</v>
      </c>
      <c r="R1641" s="89" t="str">
        <f>_xlfn.XLOOKUP(Q1641,匹配表1065!L:L,匹配表1065!O:O)</f>
        <v>C</v>
      </c>
      <c r="S1641" s="93" t="str">
        <f>IFERROR(_xlfn.XLOOKUP(Q1641,匹配表1065!AI:AI,匹配表1065!AJ:AJ),"绿标")</f>
        <v>红标</v>
      </c>
      <c r="T1641" s="93" t="str" cm="1">
        <f t="array" ref="T1641:U1641">_xlfn.XLOOKUP(Q1641,匹配表1065!L:L,匹配表1065!M:N)</f>
        <v>眩晕</v>
      </c>
      <c r="U1641" s="94" t="str">
        <v>神经内科</v>
      </c>
      <c r="V1641" s="95" t="s">
        <v>70</v>
      </c>
      <c r="W1641" s="93">
        <f>_xlfn.XLOOKUP(M1641,匹配表1065!D:D,匹配表1065!F:F)*N1641</f>
        <v>12</v>
      </c>
    </row>
    <row r="1642" customHeight="1" spans="1:23">
      <c r="A1642" s="89" t="s">
        <v>25</v>
      </c>
      <c r="B1642" s="90">
        <v>46142</v>
      </c>
      <c r="C1642" s="91" t="str">
        <f t="shared" si="50"/>
        <v>4月第5周</v>
      </c>
      <c r="D1642" s="89" t="s">
        <v>630</v>
      </c>
      <c r="E1642" s="89" t="str">
        <f t="shared" si="51"/>
        <v>4月第5周--周4</v>
      </c>
      <c r="F1642" s="92" t="s">
        <v>27</v>
      </c>
      <c r="G1642" s="92" t="s">
        <v>167</v>
      </c>
      <c r="H1642" s="92" t="str">
        <f>_xlfn.XLOOKUP(O1642,匹配表1065!T:T,匹配表1065!W:W)</f>
        <v>苏州市</v>
      </c>
      <c r="I1642" s="89" t="str">
        <f>_xlfn.XLOOKUP(O1642,匹配表1065!T:T,匹配表1065!X:X)</f>
        <v>PME2016</v>
      </c>
      <c r="J1642" s="89" t="s">
        <v>173</v>
      </c>
      <c r="K1642" s="89" cm="1">
        <f ca="1" t="array" ref="K1642:L1642">_xlfn.XLOOKUP(J1642,匹配表1065!Y:Y,匹配表1065!AA:AB)</f>
        <v>1</v>
      </c>
      <c r="L1642" s="89" t="str">
        <v>3个月以内</v>
      </c>
      <c r="M1642" s="92" t="s">
        <v>30</v>
      </c>
      <c r="N1642" s="92">
        <v>2</v>
      </c>
      <c r="O1642" s="93" t="str">
        <f>_xlfn.XLOOKUP(P1642,匹配表1065!U:U,匹配表1065!T:T)</f>
        <v>HO00001043</v>
      </c>
      <c r="P1642" s="89" t="s">
        <v>221</v>
      </c>
      <c r="Q1642" s="92" t="s">
        <v>291</v>
      </c>
      <c r="R1642" s="89" t="str">
        <f>_xlfn.XLOOKUP(Q1642,匹配表1065!L:L,匹配表1065!O:O)</f>
        <v>A</v>
      </c>
      <c r="S1642" s="93" t="str">
        <f>IFERROR(_xlfn.XLOOKUP(Q1642,匹配表1065!AI:AI,匹配表1065!AJ:AJ),"绿标")</f>
        <v>红标</v>
      </c>
      <c r="T1642" s="93" t="str" cm="1">
        <f t="array" ref="T1642:U1642">_xlfn.XLOOKUP(Q1642,匹配表1065!L:L,匹配表1065!M:N)</f>
        <v>头痛</v>
      </c>
      <c r="U1642" s="94" t="str">
        <v>神经内科</v>
      </c>
      <c r="V1642" s="95" t="s">
        <v>70</v>
      </c>
      <c r="W1642" s="93">
        <f>_xlfn.XLOOKUP(M1642,匹配表1065!D:D,匹配表1065!F:F)*N1642</f>
        <v>24</v>
      </c>
    </row>
    <row r="1643" customHeight="1" spans="1:23">
      <c r="A1643" s="89" t="s">
        <v>25</v>
      </c>
      <c r="B1643" s="90">
        <v>46142</v>
      </c>
      <c r="C1643" s="91" t="str">
        <f t="shared" si="50"/>
        <v>4月第5周</v>
      </c>
      <c r="D1643" s="89" t="s">
        <v>630</v>
      </c>
      <c r="E1643" s="89" t="str">
        <f t="shared" si="51"/>
        <v>4月第5周--周4</v>
      </c>
      <c r="F1643" s="92" t="s">
        <v>27</v>
      </c>
      <c r="G1643" s="92" t="s">
        <v>167</v>
      </c>
      <c r="H1643" s="92" t="str">
        <f>_xlfn.XLOOKUP(O1643,匹配表1065!T:T,匹配表1065!W:W)</f>
        <v>苏州市</v>
      </c>
      <c r="I1643" s="89" t="str">
        <f>_xlfn.XLOOKUP(O1643,匹配表1065!T:T,匹配表1065!X:X)</f>
        <v>PME2016</v>
      </c>
      <c r="J1643" s="89" t="s">
        <v>173</v>
      </c>
      <c r="K1643" s="89" cm="1">
        <f ca="1" t="array" ref="K1643:L1643">_xlfn.XLOOKUP(J1643,匹配表1065!Y:Y,匹配表1065!AA:AB)</f>
        <v>1</v>
      </c>
      <c r="L1643" s="89" t="str">
        <v>3个月以内</v>
      </c>
      <c r="M1643" s="92" t="s">
        <v>30</v>
      </c>
      <c r="N1643" s="92">
        <v>1</v>
      </c>
      <c r="O1643" s="93" t="str">
        <f>_xlfn.XLOOKUP(P1643,匹配表1065!U:U,匹配表1065!T:T)</f>
        <v>HO00001048</v>
      </c>
      <c r="P1643" s="89" t="s">
        <v>176</v>
      </c>
      <c r="Q1643" s="92" t="s">
        <v>426</v>
      </c>
      <c r="R1643" s="89" t="str">
        <f>_xlfn.XLOOKUP(Q1643,匹配表1065!L:L,匹配表1065!O:O)</f>
        <v>C</v>
      </c>
      <c r="S1643" s="93" t="str">
        <f>IFERROR(_xlfn.XLOOKUP(Q1643,匹配表1065!AI:AI,匹配表1065!AJ:AJ),"绿标")</f>
        <v>红标</v>
      </c>
      <c r="T1643" s="93" t="str" cm="1">
        <f t="array" ref="T1643:U1643">_xlfn.XLOOKUP(Q1643,匹配表1065!L:L,匹配表1065!M:N)</f>
        <v>眩晕</v>
      </c>
      <c r="U1643" s="94" t="str">
        <v>耳鼻喉科</v>
      </c>
      <c r="V1643" s="95" t="s">
        <v>70</v>
      </c>
      <c r="W1643" s="93">
        <f>_xlfn.XLOOKUP(M1643,匹配表1065!D:D,匹配表1065!F:F)*N1643</f>
        <v>12</v>
      </c>
    </row>
    <row r="1644" customHeight="1" spans="1:23">
      <c r="A1644" s="89" t="s">
        <v>25</v>
      </c>
      <c r="B1644" s="90">
        <v>46142</v>
      </c>
      <c r="C1644" s="91" t="str">
        <f t="shared" si="50"/>
        <v>4月第5周</v>
      </c>
      <c r="D1644" s="89" t="s">
        <v>630</v>
      </c>
      <c r="E1644" s="89" t="str">
        <f t="shared" si="51"/>
        <v>4月第5周--周4</v>
      </c>
      <c r="F1644" s="92" t="s">
        <v>27</v>
      </c>
      <c r="G1644" s="92" t="s">
        <v>167</v>
      </c>
      <c r="H1644" s="92" t="str">
        <f>_xlfn.XLOOKUP(O1644,匹配表1065!T:T,匹配表1065!W:W)</f>
        <v>苏州市</v>
      </c>
      <c r="I1644" s="89" t="str">
        <f>_xlfn.XLOOKUP(O1644,匹配表1065!T:T,匹配表1065!X:X)</f>
        <v>PME2016</v>
      </c>
      <c r="J1644" s="89" t="s">
        <v>173</v>
      </c>
      <c r="K1644" s="89" cm="1">
        <f ca="1" t="array" ref="K1644:L1644">_xlfn.XLOOKUP(J1644,匹配表1065!Y:Y,匹配表1065!AA:AB)</f>
        <v>1</v>
      </c>
      <c r="L1644" s="89" t="str">
        <v>3个月以内</v>
      </c>
      <c r="M1644" s="92" t="s">
        <v>30</v>
      </c>
      <c r="N1644" s="92">
        <v>1</v>
      </c>
      <c r="O1644" s="93" t="str">
        <f>_xlfn.XLOOKUP(P1644,匹配表1065!U:U,匹配表1065!T:T)</f>
        <v>HO00001048</v>
      </c>
      <c r="P1644" s="89" t="s">
        <v>176</v>
      </c>
      <c r="Q1644" s="92" t="s">
        <v>177</v>
      </c>
      <c r="R1644" s="89" t="str">
        <f>_xlfn.XLOOKUP(Q1644,匹配表1065!L:L,匹配表1065!O:O)</f>
        <v>A</v>
      </c>
      <c r="S1644" s="93" t="str">
        <f>IFERROR(_xlfn.XLOOKUP(Q1644,匹配表1065!AI:AI,匹配表1065!AJ:AJ),"绿标")</f>
        <v>红标</v>
      </c>
      <c r="T1644" s="93" t="str" cm="1">
        <f t="array" ref="T1644:U1644">_xlfn.XLOOKUP(Q1644,匹配表1065!L:L,匹配表1065!M:N)</f>
        <v>头痛</v>
      </c>
      <c r="U1644" s="94" t="str">
        <v>神经内科</v>
      </c>
      <c r="V1644" s="95" t="s">
        <v>70</v>
      </c>
      <c r="W1644" s="93">
        <f>_xlfn.XLOOKUP(M1644,匹配表1065!D:D,匹配表1065!F:F)*N1644</f>
        <v>12</v>
      </c>
    </row>
    <row r="1645" customHeight="1" spans="1:23">
      <c r="A1645" s="89" t="s">
        <v>25</v>
      </c>
      <c r="B1645" s="90">
        <v>46142</v>
      </c>
      <c r="C1645" s="91" t="str">
        <f t="shared" si="50"/>
        <v>4月第5周</v>
      </c>
      <c r="D1645" s="89" t="s">
        <v>630</v>
      </c>
      <c r="E1645" s="89" t="str">
        <f t="shared" si="51"/>
        <v>4月第5周--周4</v>
      </c>
      <c r="F1645" s="92" t="s">
        <v>27</v>
      </c>
      <c r="G1645" s="92" t="s">
        <v>28</v>
      </c>
      <c r="H1645" s="92" t="str">
        <f>_xlfn.XLOOKUP(O1645,匹配表1065!T:T,匹配表1065!W:W)</f>
        <v>扬州市</v>
      </c>
      <c r="I1645" s="89" t="str">
        <f>_xlfn.XLOOKUP(O1645,匹配表1065!T:T,匹配表1065!X:X)</f>
        <v>PME2012</v>
      </c>
      <c r="J1645" s="92" t="s">
        <v>60</v>
      </c>
      <c r="K1645" s="89" cm="1">
        <f ca="1" t="array" ref="K1645:L1645">_xlfn.XLOOKUP(J1645,匹配表1065!Y:Y,匹配表1065!AA:AB)</f>
        <v>13</v>
      </c>
      <c r="L1645" s="89" t="str">
        <v>3个月以上</v>
      </c>
      <c r="M1645" s="92" t="s">
        <v>55</v>
      </c>
      <c r="N1645" s="92">
        <v>1</v>
      </c>
      <c r="O1645" s="93" t="str">
        <f>_xlfn.XLOOKUP(P1645,匹配表1065!U:U,匹配表1065!T:T)</f>
        <v>HO00000968</v>
      </c>
      <c r="P1645" s="89" t="s">
        <v>61</v>
      </c>
      <c r="Q1645" s="92" t="s">
        <v>62</v>
      </c>
      <c r="R1645" s="89" t="str">
        <f>_xlfn.XLOOKUP(Q1645,匹配表1065!L:L,匹配表1065!O:O)</f>
        <v>A</v>
      </c>
      <c r="S1645" s="93" t="str">
        <f>IFERROR(_xlfn.XLOOKUP(Q1645,匹配表1065!AI:AI,匹配表1065!AJ:AJ),"绿标")</f>
        <v>红标</v>
      </c>
      <c r="T1645" s="93" t="str" cm="1">
        <f t="array" ref="T1645:U1645">_xlfn.XLOOKUP(Q1645,匹配表1065!L:L,匹配表1065!M:N)</f>
        <v>头痛</v>
      </c>
      <c r="U1645" s="94" t="str">
        <v>神经内科</v>
      </c>
      <c r="V1645" s="95" t="s">
        <v>33</v>
      </c>
      <c r="W1645" s="93">
        <f>_xlfn.XLOOKUP(M1645,匹配表1065!D:D,匹配表1065!F:F)*N1645</f>
        <v>8</v>
      </c>
    </row>
    <row r="1646" customHeight="1" spans="1:23">
      <c r="A1646" s="89" t="s">
        <v>25</v>
      </c>
      <c r="B1646" s="90">
        <v>46142</v>
      </c>
      <c r="C1646" s="91" t="str">
        <f t="shared" si="50"/>
        <v>4月第5周</v>
      </c>
      <c r="D1646" s="89" t="s">
        <v>630</v>
      </c>
      <c r="E1646" s="89" t="str">
        <f t="shared" si="51"/>
        <v>4月第5周--周4</v>
      </c>
      <c r="F1646" s="92" t="s">
        <v>27</v>
      </c>
      <c r="G1646" s="92" t="s">
        <v>28</v>
      </c>
      <c r="H1646" s="92" t="str">
        <f>_xlfn.XLOOKUP(O1646,匹配表1065!T:T,匹配表1065!W:W)</f>
        <v>扬州市</v>
      </c>
      <c r="I1646" s="89" t="str">
        <f>_xlfn.XLOOKUP(O1646,匹配表1065!T:T,匹配表1065!X:X)</f>
        <v>PME2012</v>
      </c>
      <c r="J1646" s="92" t="s">
        <v>60</v>
      </c>
      <c r="K1646" s="89" cm="1">
        <f ca="1" t="array" ref="K1646:L1646">_xlfn.XLOOKUP(J1646,匹配表1065!Y:Y,匹配表1065!AA:AB)</f>
        <v>13</v>
      </c>
      <c r="L1646" s="89" t="str">
        <v>3个月以上</v>
      </c>
      <c r="M1646" s="92" t="s">
        <v>55</v>
      </c>
      <c r="N1646" s="92">
        <v>1</v>
      </c>
      <c r="O1646" s="93" t="str">
        <f>_xlfn.XLOOKUP(P1646,匹配表1065!U:U,匹配表1065!T:T)</f>
        <v>HO00041526</v>
      </c>
      <c r="P1646" s="89" t="s">
        <v>407</v>
      </c>
      <c r="Q1646" s="92" t="s">
        <v>408</v>
      </c>
      <c r="R1646" s="89" t="str">
        <f>_xlfn.XLOOKUP(Q1646,匹配表1065!L:L,匹配表1065!O:O)</f>
        <v>C</v>
      </c>
      <c r="S1646" s="93" t="str">
        <f>IFERROR(_xlfn.XLOOKUP(Q1646,匹配表1065!AI:AI,匹配表1065!AJ:AJ),"绿标")</f>
        <v>红标</v>
      </c>
      <c r="T1646" s="93" t="str" cm="1">
        <f t="array" ref="T1646:U1646">_xlfn.XLOOKUP(Q1646,匹配表1065!L:L,匹配表1065!M:N)</f>
        <v>眩晕</v>
      </c>
      <c r="U1646" s="94" t="str">
        <v>神经内科</v>
      </c>
      <c r="V1646" s="95" t="s">
        <v>33</v>
      </c>
      <c r="W1646" s="93">
        <f>_xlfn.XLOOKUP(M1646,匹配表1065!D:D,匹配表1065!F:F)*N1646</f>
        <v>8</v>
      </c>
    </row>
    <row r="1647" customHeight="1" spans="1:23">
      <c r="A1647" s="89" t="s">
        <v>25</v>
      </c>
      <c r="B1647" s="90">
        <v>46142</v>
      </c>
      <c r="C1647" s="91" t="str">
        <f t="shared" si="50"/>
        <v>4月第5周</v>
      </c>
      <c r="D1647" s="89" t="s">
        <v>630</v>
      </c>
      <c r="E1647" s="89" t="str">
        <f t="shared" si="51"/>
        <v>4月第5周--周4</v>
      </c>
      <c r="F1647" s="92" t="s">
        <v>27</v>
      </c>
      <c r="G1647" s="92" t="s">
        <v>28</v>
      </c>
      <c r="H1647" s="92" t="str">
        <f>_xlfn.XLOOKUP(O1647,匹配表1065!T:T,匹配表1065!W:W)</f>
        <v>南京市</v>
      </c>
      <c r="I1647" s="89" t="str">
        <f>_xlfn.XLOOKUP(O1647,匹配表1065!T:T,匹配表1065!X:X)</f>
        <v>PME2040</v>
      </c>
      <c r="J1647" s="89" t="s">
        <v>50</v>
      </c>
      <c r="K1647" s="89" t="e" cm="1">
        <f ca="1" t="array" ref="K1647">_xlfn.XLOOKUP(J1647,匹配表1065!Y:Y,匹配表1065!AA:AB)</f>
        <v>#N/A</v>
      </c>
      <c r="L1647" s="89"/>
      <c r="M1647" s="92" t="s">
        <v>35</v>
      </c>
      <c r="N1647" s="92">
        <v>1</v>
      </c>
      <c r="O1647" s="93" t="str">
        <f>_xlfn.XLOOKUP(P1647,匹配表1065!U:U,匹配表1065!T:T)</f>
        <v>HO00000966</v>
      </c>
      <c r="P1647" s="89" t="s">
        <v>51</v>
      </c>
      <c r="Q1647" s="92" t="s">
        <v>199</v>
      </c>
      <c r="R1647" s="89" t="str">
        <f>_xlfn.XLOOKUP(Q1647,匹配表1065!L:L,匹配表1065!O:O)</f>
        <v>A</v>
      </c>
      <c r="S1647" s="93" t="str">
        <f>IFERROR(_xlfn.XLOOKUP(Q1647,匹配表1065!AI:AI,匹配表1065!AJ:AJ),"绿标")</f>
        <v>绿标</v>
      </c>
      <c r="T1647" s="93" t="str" cm="1">
        <f t="array" ref="T1647:U1647">_xlfn.XLOOKUP(Q1647,匹配表1065!L:L,匹配表1065!M:N)</f>
        <v>头痛</v>
      </c>
      <c r="U1647" s="94" t="str">
        <v>神经内科</v>
      </c>
      <c r="V1647" s="95" t="s">
        <v>33</v>
      </c>
      <c r="W1647" s="93">
        <f>_xlfn.XLOOKUP(M1647,匹配表1065!D:D,匹配表1065!F:F)*N1647</f>
        <v>4</v>
      </c>
    </row>
    <row r="1648" customHeight="1" spans="1:23">
      <c r="A1648" s="89" t="s">
        <v>25</v>
      </c>
      <c r="B1648" s="90">
        <v>46142</v>
      </c>
      <c r="C1648" s="91" t="str">
        <f t="shared" si="50"/>
        <v>4月第5周</v>
      </c>
      <c r="D1648" s="89" t="s">
        <v>630</v>
      </c>
      <c r="E1648" s="89" t="str">
        <f t="shared" si="51"/>
        <v>4月第5周--周4</v>
      </c>
      <c r="F1648" s="92" t="s">
        <v>27</v>
      </c>
      <c r="G1648" s="92" t="s">
        <v>28</v>
      </c>
      <c r="H1648" s="92" t="str">
        <f>_xlfn.XLOOKUP(O1648,匹配表1065!T:T,匹配表1065!W:W)</f>
        <v>南京市</v>
      </c>
      <c r="I1648" s="89" t="str">
        <f>_xlfn.XLOOKUP(O1648,匹配表1065!T:T,匹配表1065!X:X)</f>
        <v>PME2040</v>
      </c>
      <c r="J1648" s="89" t="s">
        <v>50</v>
      </c>
      <c r="K1648" s="89" t="e" cm="1">
        <f ca="1" t="array" ref="K1648">_xlfn.XLOOKUP(J1648,匹配表1065!Y:Y,匹配表1065!AA:AB)</f>
        <v>#N/A</v>
      </c>
      <c r="L1648" s="89"/>
      <c r="M1648" s="92" t="s">
        <v>35</v>
      </c>
      <c r="N1648" s="92">
        <v>1</v>
      </c>
      <c r="O1648" s="93" t="str">
        <f>_xlfn.XLOOKUP(P1648,匹配表1065!U:U,匹配表1065!T:T)</f>
        <v>HO00000966</v>
      </c>
      <c r="P1648" s="89" t="s">
        <v>51</v>
      </c>
      <c r="Q1648" s="92" t="s">
        <v>487</v>
      </c>
      <c r="R1648" s="89" t="str">
        <f>_xlfn.XLOOKUP(Q1648,匹配表1065!L:L,匹配表1065!O:O)</f>
        <v>B</v>
      </c>
      <c r="S1648" s="93" t="str">
        <f>IFERROR(_xlfn.XLOOKUP(Q1648,匹配表1065!AI:AI,匹配表1065!AJ:AJ),"绿标")</f>
        <v>绿标</v>
      </c>
      <c r="T1648" s="93" t="str" cm="1">
        <f t="array" ref="T1648:U1648">_xlfn.XLOOKUP(Q1648,匹配表1065!L:L,匹配表1065!M:N)</f>
        <v>癫痫</v>
      </c>
      <c r="U1648" s="94" t="str">
        <v>神经内科</v>
      </c>
      <c r="V1648" s="95" t="s">
        <v>33</v>
      </c>
      <c r="W1648" s="93">
        <f>_xlfn.XLOOKUP(M1648,匹配表1065!D:D,匹配表1065!F:F)*N1648</f>
        <v>4</v>
      </c>
    </row>
    <row r="1649" customHeight="1" spans="1:23">
      <c r="A1649" s="89" t="s">
        <v>25</v>
      </c>
      <c r="B1649" s="90">
        <v>46142</v>
      </c>
      <c r="C1649" s="91" t="str">
        <f t="shared" si="50"/>
        <v>4月第5周</v>
      </c>
      <c r="D1649" s="89" t="s">
        <v>630</v>
      </c>
      <c r="E1649" s="89" t="str">
        <f t="shared" si="51"/>
        <v>4月第5周--周4</v>
      </c>
      <c r="F1649" s="92" t="s">
        <v>27</v>
      </c>
      <c r="G1649" s="92" t="s">
        <v>28</v>
      </c>
      <c r="H1649" s="92" t="str">
        <f>_xlfn.XLOOKUP(O1649,匹配表1065!T:T,匹配表1065!W:W)</f>
        <v>南京市</v>
      </c>
      <c r="I1649" s="89" t="str">
        <f>_xlfn.XLOOKUP(O1649,匹配表1065!T:T,匹配表1065!X:X)</f>
        <v>PME2006</v>
      </c>
      <c r="J1649" s="92" t="s">
        <v>29</v>
      </c>
      <c r="K1649" s="89" cm="1">
        <f ca="1" t="array" ref="K1649:L1649">_xlfn.XLOOKUP(J1649,匹配表1065!Y:Y,匹配表1065!AA:AB)</f>
        <v>15</v>
      </c>
      <c r="L1649" s="89" t="str">
        <v>3个月以上</v>
      </c>
      <c r="M1649" s="92" t="s">
        <v>30</v>
      </c>
      <c r="N1649" s="92">
        <v>1</v>
      </c>
      <c r="O1649" s="93" t="str">
        <f>_xlfn.XLOOKUP(P1649,匹配表1065!U:U,匹配表1065!T:T)</f>
        <v>HO00000959</v>
      </c>
      <c r="P1649" s="89" t="s">
        <v>196</v>
      </c>
      <c r="Q1649" s="92" t="s">
        <v>197</v>
      </c>
      <c r="R1649" s="89" t="str">
        <f>_xlfn.XLOOKUP(Q1649,匹配表1065!L:L,匹配表1065!O:O)</f>
        <v>C</v>
      </c>
      <c r="S1649" s="93" t="str">
        <f>IFERROR(_xlfn.XLOOKUP(Q1649,匹配表1065!AI:AI,匹配表1065!AJ:AJ),"绿标")</f>
        <v>红标</v>
      </c>
      <c r="T1649" s="93" t="str" cm="1">
        <f t="array" ref="T1649:U1649">_xlfn.XLOOKUP(Q1649,匹配表1065!L:L,匹配表1065!M:N)</f>
        <v>眩晕</v>
      </c>
      <c r="U1649" s="94" t="str">
        <v>神经内科</v>
      </c>
      <c r="V1649" s="95" t="s">
        <v>70</v>
      </c>
      <c r="W1649" s="93">
        <f>_xlfn.XLOOKUP(M1649,匹配表1065!D:D,匹配表1065!F:F)*N1649</f>
        <v>12</v>
      </c>
    </row>
    <row r="1650" customHeight="1" spans="1:23">
      <c r="A1650" s="89" t="s">
        <v>25</v>
      </c>
      <c r="B1650" s="90">
        <v>46142</v>
      </c>
      <c r="C1650" s="91" t="str">
        <f t="shared" si="50"/>
        <v>4月第5周</v>
      </c>
      <c r="D1650" s="89" t="s">
        <v>630</v>
      </c>
      <c r="E1650" s="89" t="str">
        <f t="shared" si="51"/>
        <v>4月第5周--周4</v>
      </c>
      <c r="F1650" s="92" t="s">
        <v>27</v>
      </c>
      <c r="G1650" s="92" t="s">
        <v>28</v>
      </c>
      <c r="H1650" s="92" t="str">
        <f>_xlfn.XLOOKUP(O1650,匹配表1065!T:T,匹配表1065!W:W)</f>
        <v>南京市</v>
      </c>
      <c r="I1650" s="89" t="str">
        <f>_xlfn.XLOOKUP(O1650,匹配表1065!T:T,匹配表1065!X:X)</f>
        <v>PME2006</v>
      </c>
      <c r="J1650" s="92" t="s">
        <v>29</v>
      </c>
      <c r="K1650" s="89" cm="1">
        <f ca="1" t="array" ref="K1650:L1650">_xlfn.XLOOKUP(J1650,匹配表1065!Y:Y,匹配表1065!AA:AB)</f>
        <v>15</v>
      </c>
      <c r="L1650" s="89" t="str">
        <v>3个月以上</v>
      </c>
      <c r="M1650" s="92" t="s">
        <v>35</v>
      </c>
      <c r="N1650" s="92">
        <v>1</v>
      </c>
      <c r="O1650" s="93" t="str">
        <f>_xlfn.XLOOKUP(P1650,匹配表1065!U:U,匹配表1065!T:T)</f>
        <v>HO00000959</v>
      </c>
      <c r="P1650" s="89" t="s">
        <v>196</v>
      </c>
      <c r="Q1650" s="92" t="s">
        <v>440</v>
      </c>
      <c r="R1650" s="89" t="str">
        <f>_xlfn.XLOOKUP(Q1650,匹配表1065!L:L,匹配表1065!O:O)</f>
        <v>A</v>
      </c>
      <c r="S1650" s="93" t="str">
        <f>IFERROR(_xlfn.XLOOKUP(Q1650,匹配表1065!AI:AI,匹配表1065!AJ:AJ),"绿标")</f>
        <v>红标</v>
      </c>
      <c r="T1650" s="93" t="str" cm="1">
        <f t="array" ref="T1650:U1650">_xlfn.XLOOKUP(Q1650,匹配表1065!L:L,匹配表1065!M:N)</f>
        <v>头痛</v>
      </c>
      <c r="U1650" s="94" t="str">
        <v>神经内科</v>
      </c>
      <c r="V1650" s="95" t="s">
        <v>58</v>
      </c>
      <c r="W1650" s="93">
        <f>_xlfn.XLOOKUP(M1650,匹配表1065!D:D,匹配表1065!F:F)*N1650</f>
        <v>4</v>
      </c>
    </row>
    <row r="1651" customHeight="1" spans="1:23">
      <c r="A1651" s="89" t="s">
        <v>25</v>
      </c>
      <c r="B1651" s="90">
        <v>46142</v>
      </c>
      <c r="C1651" s="91" t="str">
        <f t="shared" si="50"/>
        <v>4月第5周</v>
      </c>
      <c r="D1651" s="89" t="s">
        <v>630</v>
      </c>
      <c r="E1651" s="89" t="str">
        <f t="shared" si="51"/>
        <v>4月第5周--周4</v>
      </c>
      <c r="F1651" s="92" t="s">
        <v>27</v>
      </c>
      <c r="G1651" s="92" t="s">
        <v>28</v>
      </c>
      <c r="H1651" s="92" t="str">
        <f>_xlfn.XLOOKUP(O1651,匹配表1065!T:T,匹配表1065!W:W)</f>
        <v>南京市</v>
      </c>
      <c r="I1651" s="89" t="str">
        <f>_xlfn.XLOOKUP(O1651,匹配表1065!T:T,匹配表1065!X:X)</f>
        <v>PME2039</v>
      </c>
      <c r="J1651" s="92" t="s">
        <v>39</v>
      </c>
      <c r="K1651" s="89" cm="1">
        <f ca="1" t="array" ref="K1651:L1651">_xlfn.XLOOKUP(J1651,匹配表1065!Y:Y,匹配表1065!AA:AB)</f>
        <v>7</v>
      </c>
      <c r="L1651" s="89" t="str">
        <v>3个月以上</v>
      </c>
      <c r="M1651" s="92" t="s">
        <v>30</v>
      </c>
      <c r="N1651" s="92">
        <v>1</v>
      </c>
      <c r="O1651" s="93" t="str">
        <f>_xlfn.XLOOKUP(P1651,匹配表1065!U:U,匹配表1065!T:T)</f>
        <v>HO00000971</v>
      </c>
      <c r="P1651" s="89" t="s">
        <v>40</v>
      </c>
      <c r="Q1651" s="92" t="s">
        <v>674</v>
      </c>
      <c r="R1651" s="89" t="str">
        <f>_xlfn.XLOOKUP(Q1651,匹配表1065!L:L,匹配表1065!O:O)</f>
        <v>D</v>
      </c>
      <c r="S1651" s="93" t="str">
        <f>IFERROR(_xlfn.XLOOKUP(Q1651,匹配表1065!AI:AI,匹配表1065!AJ:AJ),"绿标")</f>
        <v>绿标</v>
      </c>
      <c r="T1651" s="93" t="str" cm="1">
        <f t="array" ref="T1651:U1651">_xlfn.XLOOKUP(Q1651,匹配表1065!L:L,匹配表1065!M:N)</f>
        <v>疼痛</v>
      </c>
      <c r="U1651" s="94" t="str">
        <v>疼痛科</v>
      </c>
      <c r="V1651" s="95" t="s">
        <v>58</v>
      </c>
      <c r="W1651" s="93">
        <f>_xlfn.XLOOKUP(M1651,匹配表1065!D:D,匹配表1065!F:F)*N1651</f>
        <v>12</v>
      </c>
    </row>
    <row r="1652" customHeight="1" spans="1:23">
      <c r="A1652" s="89" t="s">
        <v>25</v>
      </c>
      <c r="B1652" s="90">
        <v>46142</v>
      </c>
      <c r="C1652" s="91" t="str">
        <f t="shared" si="50"/>
        <v>4月第5周</v>
      </c>
      <c r="D1652" s="89" t="s">
        <v>630</v>
      </c>
      <c r="E1652" s="89" t="str">
        <f t="shared" si="51"/>
        <v>4月第5周--周4</v>
      </c>
      <c r="F1652" s="92" t="s">
        <v>27</v>
      </c>
      <c r="G1652" s="92" t="s">
        <v>28</v>
      </c>
      <c r="H1652" s="92" t="str">
        <f>_xlfn.XLOOKUP(O1652,匹配表1065!T:T,匹配表1065!W:W)</f>
        <v>南京市</v>
      </c>
      <c r="I1652" s="89" t="str">
        <f>_xlfn.XLOOKUP(O1652,匹配表1065!T:T,匹配表1065!X:X)</f>
        <v>PME2004</v>
      </c>
      <c r="J1652" s="92" t="s">
        <v>34</v>
      </c>
      <c r="K1652" s="89" cm="1">
        <f ca="1" t="array" ref="K1652:L1652">_xlfn.XLOOKUP(J1652,匹配表1065!Y:Y,匹配表1065!AA:AB)</f>
        <v>11</v>
      </c>
      <c r="L1652" s="89" t="str">
        <v>3个月以上</v>
      </c>
      <c r="M1652" s="92" t="s">
        <v>30</v>
      </c>
      <c r="N1652" s="92">
        <v>1</v>
      </c>
      <c r="O1652" s="93" t="str">
        <f>_xlfn.XLOOKUP(P1652,匹配表1065!U:U,匹配表1065!T:T)</f>
        <v>HO00000972</v>
      </c>
      <c r="P1652" s="89" t="s">
        <v>36</v>
      </c>
      <c r="Q1652" s="92" t="s">
        <v>37</v>
      </c>
      <c r="R1652" s="89" t="str">
        <f>_xlfn.XLOOKUP(Q1652,匹配表1065!L:L,匹配表1065!O:O)</f>
        <v>A</v>
      </c>
      <c r="S1652" s="93" t="str">
        <f>IFERROR(_xlfn.XLOOKUP(Q1652,匹配表1065!AI:AI,匹配表1065!AJ:AJ),"绿标")</f>
        <v>绿标</v>
      </c>
      <c r="T1652" s="93" t="str" cm="1">
        <f t="array" ref="T1652:U1652">_xlfn.XLOOKUP(Q1652,匹配表1065!L:L,匹配表1065!M:N)</f>
        <v>头痛</v>
      </c>
      <c r="U1652" s="94" t="str">
        <v>神经内科</v>
      </c>
      <c r="V1652" s="95" t="s">
        <v>42</v>
      </c>
      <c r="W1652" s="93">
        <f>_xlfn.XLOOKUP(M1652,匹配表1065!D:D,匹配表1065!F:F)*N1652</f>
        <v>12</v>
      </c>
    </row>
    <row r="1653" customHeight="1" spans="1:23">
      <c r="A1653" s="89" t="s">
        <v>25</v>
      </c>
      <c r="B1653" s="90">
        <v>46142</v>
      </c>
      <c r="C1653" s="91" t="str">
        <f t="shared" si="50"/>
        <v>4月第5周</v>
      </c>
      <c r="D1653" s="89" t="s">
        <v>630</v>
      </c>
      <c r="E1653" s="89" t="str">
        <f t="shared" si="51"/>
        <v>4月第5周--周4</v>
      </c>
      <c r="F1653" s="92" t="s">
        <v>27</v>
      </c>
      <c r="G1653" s="92" t="s">
        <v>28</v>
      </c>
      <c r="H1653" s="92" t="str">
        <f>_xlfn.XLOOKUP(O1653,匹配表1065!T:T,匹配表1065!W:W)</f>
        <v>南京市</v>
      </c>
      <c r="I1653" s="89" t="str">
        <f>_xlfn.XLOOKUP(O1653,匹配表1065!T:T,匹配表1065!X:X)</f>
        <v>PME2005</v>
      </c>
      <c r="J1653" s="89" t="s">
        <v>54</v>
      </c>
      <c r="K1653" s="89" cm="1">
        <f ca="1" t="array" ref="K1653:L1653">_xlfn.XLOOKUP(J1653,匹配表1065!Y:Y,匹配表1065!AA:AB)</f>
        <v>3</v>
      </c>
      <c r="L1653" s="89" t="str">
        <v>3个月以上</v>
      </c>
      <c r="M1653" s="92" t="s">
        <v>55</v>
      </c>
      <c r="N1653" s="92">
        <v>1</v>
      </c>
      <c r="O1653" s="93" t="str">
        <f>_xlfn.XLOOKUP(P1653,匹配表1065!U:U,匹配表1065!T:T)</f>
        <v>HO00000975</v>
      </c>
      <c r="P1653" s="89" t="s">
        <v>56</v>
      </c>
      <c r="Q1653" s="92" t="s">
        <v>264</v>
      </c>
      <c r="R1653" s="89" t="str">
        <f>_xlfn.XLOOKUP(Q1653,匹配表1065!L:L,匹配表1065!O:O)</f>
        <v>A</v>
      </c>
      <c r="S1653" s="93" t="str">
        <f>IFERROR(_xlfn.XLOOKUP(Q1653,匹配表1065!AI:AI,匹配表1065!AJ:AJ),"绿标")</f>
        <v>红标</v>
      </c>
      <c r="T1653" s="93" t="str" cm="1">
        <f t="array" ref="T1653:U1653">_xlfn.XLOOKUP(Q1653,匹配表1065!L:L,匹配表1065!M:N)</f>
        <v>头痛</v>
      </c>
      <c r="U1653" s="94" t="str">
        <v>神经内科</v>
      </c>
      <c r="V1653" s="95" t="s">
        <v>42</v>
      </c>
      <c r="W1653" s="93">
        <f>_xlfn.XLOOKUP(M1653,匹配表1065!D:D,匹配表1065!F:F)*N1653</f>
        <v>8</v>
      </c>
    </row>
    <row r="1654" customHeight="1" spans="1:23">
      <c r="A1654" s="89" t="s">
        <v>25</v>
      </c>
      <c r="B1654" s="90">
        <v>46142</v>
      </c>
      <c r="C1654" s="91" t="str">
        <f t="shared" si="50"/>
        <v>4月第5周</v>
      </c>
      <c r="D1654" s="89" t="s">
        <v>630</v>
      </c>
      <c r="E1654" s="89" t="str">
        <f t="shared" si="51"/>
        <v>4月第5周--周4</v>
      </c>
      <c r="F1654" s="92" t="s">
        <v>27</v>
      </c>
      <c r="G1654" s="92" t="s">
        <v>28</v>
      </c>
      <c r="H1654" s="92" t="str">
        <f>_xlfn.XLOOKUP(O1654,匹配表1065!T:T,匹配表1065!W:W)</f>
        <v>常州市</v>
      </c>
      <c r="I1654" s="89" t="str">
        <f>_xlfn.XLOOKUP(O1654,匹配表1065!T:T,匹配表1065!X:X)</f>
        <v>PME2015</v>
      </c>
      <c r="J1654" s="92" t="s">
        <v>45</v>
      </c>
      <c r="K1654" s="89" cm="1">
        <f ca="1" t="array" ref="K1654:L1654">_xlfn.XLOOKUP(J1654,匹配表1065!Y:Y,匹配表1065!AA:AB)</f>
        <v>9</v>
      </c>
      <c r="L1654" s="89" t="str">
        <v>3个月以上</v>
      </c>
      <c r="M1654" s="92" t="s">
        <v>30</v>
      </c>
      <c r="N1654" s="92">
        <v>1</v>
      </c>
      <c r="O1654" s="93" t="str">
        <f>_xlfn.XLOOKUP(P1654,匹配表1065!U:U,匹配表1065!T:T)</f>
        <v>HO00000940</v>
      </c>
      <c r="P1654" s="89" t="s">
        <v>203</v>
      </c>
      <c r="Q1654" s="92" t="s">
        <v>204</v>
      </c>
      <c r="R1654" s="89" t="str">
        <f>_xlfn.XLOOKUP(Q1654,匹配表1065!L:L,匹配表1065!O:O)</f>
        <v>C</v>
      </c>
      <c r="S1654" s="93" t="str">
        <f>IFERROR(_xlfn.XLOOKUP(Q1654,匹配表1065!AI:AI,匹配表1065!AJ:AJ),"绿标")</f>
        <v>红标</v>
      </c>
      <c r="T1654" s="93" t="str" cm="1">
        <f t="array" ref="T1654:U1654">_xlfn.XLOOKUP(Q1654,匹配表1065!L:L,匹配表1065!M:N)</f>
        <v>眩晕</v>
      </c>
      <c r="U1654" s="94" t="str">
        <v>耳鼻喉科</v>
      </c>
      <c r="V1654" s="95" t="s">
        <v>70</v>
      </c>
      <c r="W1654" s="93">
        <f>_xlfn.XLOOKUP(M1654,匹配表1065!D:D,匹配表1065!F:F)*N1654</f>
        <v>12</v>
      </c>
    </row>
    <row r="1655" customHeight="1" spans="1:23">
      <c r="A1655" s="89" t="s">
        <v>675</v>
      </c>
      <c r="B1655" s="90">
        <v>46147</v>
      </c>
      <c r="C1655" s="91" t="str">
        <f t="shared" si="50"/>
        <v>5月第2周</v>
      </c>
      <c r="D1655" s="89" t="s">
        <v>676</v>
      </c>
      <c r="E1655" s="89" t="str">
        <f t="shared" si="51"/>
        <v>5月第1周--周2</v>
      </c>
      <c r="F1655" s="92" t="s">
        <v>27</v>
      </c>
      <c r="G1655" s="89" t="s">
        <v>63</v>
      </c>
      <c r="H1655" s="92" t="str">
        <f>_xlfn.XLOOKUP(O1655,匹配表1065!T:T,匹配表1065!W:W)</f>
        <v>南京市</v>
      </c>
      <c r="I1655" s="89" t="str">
        <f>_xlfn.XLOOKUP(O1655,匹配表1065!T:T,匹配表1065!X:X)</f>
        <v>PME2001</v>
      </c>
      <c r="J1655" s="92" t="s">
        <v>64</v>
      </c>
      <c r="K1655" s="89" cm="1">
        <f ca="1" t="array" ref="K1655:L1655">_xlfn.XLOOKUP(J1655,匹配表1065!Y:Y,匹配表1065!AA:AB)</f>
        <v>31</v>
      </c>
      <c r="L1655" s="89" t="str">
        <v>3个月以上</v>
      </c>
      <c r="M1655" s="92" t="s">
        <v>30</v>
      </c>
      <c r="N1655" s="92">
        <v>3</v>
      </c>
      <c r="O1655" s="93" t="str">
        <f>_xlfn.XLOOKUP(P1655,匹配表1065!U:U,匹配表1065!T:T)</f>
        <v>HO00000958</v>
      </c>
      <c r="P1655" s="89" t="s">
        <v>65</v>
      </c>
      <c r="Q1655" s="92" t="s">
        <v>209</v>
      </c>
      <c r="R1655" s="89" t="str">
        <f>_xlfn.XLOOKUP(Q1655,匹配表1065!L:L,匹配表1065!O:O)</f>
        <v>C</v>
      </c>
      <c r="S1655" s="93" t="str">
        <f>IFERROR(_xlfn.XLOOKUP(Q1655,匹配表1065!AI:AI,匹配表1065!AJ:AJ),"绿标")</f>
        <v>红标</v>
      </c>
      <c r="T1655" s="93" t="str" cm="1">
        <f t="array" ref="T1655:U1655">_xlfn.XLOOKUP(Q1655,匹配表1065!L:L,匹配表1065!M:N)</f>
        <v>眩晕</v>
      </c>
      <c r="U1655" s="94" t="str">
        <v>耳鼻喉科</v>
      </c>
      <c r="V1655" s="95" t="s">
        <v>70</v>
      </c>
      <c r="W1655" s="93">
        <f>_xlfn.XLOOKUP(M1655,匹配表1065!D:D,匹配表1065!F:F)*N1655</f>
        <v>36</v>
      </c>
    </row>
    <row r="1656" customHeight="1" spans="1:23">
      <c r="A1656" s="89" t="s">
        <v>675</v>
      </c>
      <c r="B1656" s="90">
        <v>46147</v>
      </c>
      <c r="C1656" s="91" t="str">
        <f t="shared" si="50"/>
        <v>5月第2周</v>
      </c>
      <c r="D1656" s="89" t="s">
        <v>676</v>
      </c>
      <c r="E1656" s="89" t="str">
        <f t="shared" si="51"/>
        <v>5月第1周--周2</v>
      </c>
      <c r="F1656" s="92" t="s">
        <v>27</v>
      </c>
      <c r="G1656" s="89" t="s">
        <v>63</v>
      </c>
      <c r="H1656" s="92" t="str">
        <f>_xlfn.XLOOKUP(O1656,匹配表1065!T:T,匹配表1065!W:W)</f>
        <v>南京市</v>
      </c>
      <c r="I1656" s="89" t="str">
        <f>_xlfn.XLOOKUP(O1656,匹配表1065!T:T,匹配表1065!X:X)</f>
        <v>PME2001</v>
      </c>
      <c r="J1656" s="92" t="s">
        <v>64</v>
      </c>
      <c r="K1656" s="89" cm="1">
        <f ca="1" t="array" ref="K1656:L1656">_xlfn.XLOOKUP(J1656,匹配表1065!Y:Y,匹配表1065!AA:AB)</f>
        <v>31</v>
      </c>
      <c r="L1656" s="89" t="str">
        <v>3个月以上</v>
      </c>
      <c r="M1656" s="92" t="s">
        <v>30</v>
      </c>
      <c r="N1656" s="92">
        <v>1</v>
      </c>
      <c r="O1656" s="93" t="str">
        <f>_xlfn.XLOOKUP(P1656,匹配表1065!U:U,匹配表1065!T:T)</f>
        <v>HO00000958</v>
      </c>
      <c r="P1656" s="89" t="s">
        <v>65</v>
      </c>
      <c r="Q1656" s="92" t="s">
        <v>409</v>
      </c>
      <c r="R1656" s="89" t="str">
        <f>_xlfn.XLOOKUP(Q1656,匹配表1065!L:L,匹配表1065!O:O)</f>
        <v>B</v>
      </c>
      <c r="S1656" s="93" t="str">
        <f>IFERROR(_xlfn.XLOOKUP(Q1656,匹配表1065!AI:AI,匹配表1065!AJ:AJ),"绿标")</f>
        <v>红标</v>
      </c>
      <c r="T1656" s="93" t="str" cm="1">
        <f t="array" ref="T1656:U1656">_xlfn.XLOOKUP(Q1656,匹配表1065!L:L,匹配表1065!M:N)</f>
        <v>其他</v>
      </c>
      <c r="U1656" s="94" t="str">
        <v>神经内科</v>
      </c>
      <c r="V1656" s="95" t="s">
        <v>58</v>
      </c>
      <c r="W1656" s="93">
        <f>_xlfn.XLOOKUP(M1656,匹配表1065!D:D,匹配表1065!F:F)*N1656</f>
        <v>12</v>
      </c>
    </row>
    <row r="1657" customHeight="1" spans="1:23">
      <c r="A1657" s="89" t="s">
        <v>675</v>
      </c>
      <c r="B1657" s="90">
        <v>46147</v>
      </c>
      <c r="C1657" s="91" t="str">
        <f t="shared" si="50"/>
        <v>5月第2周</v>
      </c>
      <c r="D1657" s="89" t="s">
        <v>676</v>
      </c>
      <c r="E1657" s="89" t="str">
        <f t="shared" si="51"/>
        <v>5月第1周--周2</v>
      </c>
      <c r="F1657" s="92" t="s">
        <v>27</v>
      </c>
      <c r="G1657" s="89" t="s">
        <v>63</v>
      </c>
      <c r="H1657" s="92" t="str">
        <f>_xlfn.XLOOKUP(O1657,匹配表1065!T:T,匹配表1065!W:W)</f>
        <v>淮安市</v>
      </c>
      <c r="I1657" s="89" t="str">
        <f>_xlfn.XLOOKUP(O1657,匹配表1065!T:T,匹配表1065!X:X)</f>
        <v>PME2041</v>
      </c>
      <c r="J1657" s="92" t="s">
        <v>71</v>
      </c>
      <c r="K1657" s="89" cm="1">
        <f ca="1" t="array" ref="K1657:L1657">_xlfn.XLOOKUP(J1657,匹配表1065!Y:Y,匹配表1065!AA:AB)</f>
        <v>5</v>
      </c>
      <c r="L1657" s="89" t="str">
        <v>3个月以上</v>
      </c>
      <c r="M1657" s="92" t="s">
        <v>30</v>
      </c>
      <c r="N1657" s="92">
        <v>1</v>
      </c>
      <c r="O1657" s="93" t="str">
        <f>_xlfn.XLOOKUP(P1657,匹配表1065!U:U,匹配表1065!T:T)</f>
        <v>HO00000992</v>
      </c>
      <c r="P1657" s="89" t="s">
        <v>72</v>
      </c>
      <c r="Q1657" s="92" t="s">
        <v>73</v>
      </c>
      <c r="R1657" s="89" t="str">
        <f>_xlfn.XLOOKUP(Q1657,匹配表1065!L:L,匹配表1065!O:O)</f>
        <v>D</v>
      </c>
      <c r="S1657" s="93" t="str">
        <f>IFERROR(_xlfn.XLOOKUP(Q1657,匹配表1065!AI:AI,匹配表1065!AJ:AJ),"绿标")</f>
        <v>绿标</v>
      </c>
      <c r="T1657" s="93" t="str" cm="1">
        <f t="array" ref="T1657:U1657">_xlfn.XLOOKUP(Q1657,匹配表1065!L:L,匹配表1065!M:N)</f>
        <v>眩晕</v>
      </c>
      <c r="U1657" s="94" t="str">
        <v>神经内科</v>
      </c>
      <c r="V1657" s="95" t="s">
        <v>67</v>
      </c>
      <c r="W1657" s="93">
        <f>_xlfn.XLOOKUP(M1657,匹配表1065!D:D,匹配表1065!F:F)*N1657</f>
        <v>12</v>
      </c>
    </row>
    <row r="1658" customHeight="1" spans="1:23">
      <c r="A1658" s="89" t="s">
        <v>675</v>
      </c>
      <c r="B1658" s="90">
        <v>46147</v>
      </c>
      <c r="C1658" s="91" t="str">
        <f t="shared" si="50"/>
        <v>5月第2周</v>
      </c>
      <c r="D1658" s="89" t="s">
        <v>676</v>
      </c>
      <c r="E1658" s="89" t="str">
        <f t="shared" si="51"/>
        <v>5月第1周--周2</v>
      </c>
      <c r="F1658" s="92" t="s">
        <v>27</v>
      </c>
      <c r="G1658" s="89" t="s">
        <v>63</v>
      </c>
      <c r="H1658" s="92" t="str">
        <f>_xlfn.XLOOKUP(O1658,匹配表1065!T:T,匹配表1065!W:W)</f>
        <v>徐州市</v>
      </c>
      <c r="I1658" s="89" t="str">
        <f>_xlfn.XLOOKUP(O1658,匹配表1065!T:T,匹配表1065!X:X)</f>
        <v>PME2008</v>
      </c>
      <c r="J1658" s="92" t="s">
        <v>81</v>
      </c>
      <c r="K1658" s="89" cm="1">
        <f ca="1" t="array" ref="K1658:L1658">_xlfn.XLOOKUP(J1658,匹配表1065!Y:Y,匹配表1065!AA:AB)</f>
        <v>19</v>
      </c>
      <c r="L1658" s="89" t="str">
        <v>3个月以上</v>
      </c>
      <c r="M1658" s="92" t="s">
        <v>30</v>
      </c>
      <c r="N1658" s="92">
        <v>2</v>
      </c>
      <c r="O1658" s="93" t="str">
        <f>_xlfn.XLOOKUP(P1658,匹配表1065!U:U,匹配表1065!T:T)</f>
        <v>HO00000989</v>
      </c>
      <c r="P1658" s="89" t="s">
        <v>214</v>
      </c>
      <c r="Q1658" s="92" t="s">
        <v>215</v>
      </c>
      <c r="R1658" s="89" t="str">
        <f>_xlfn.XLOOKUP(Q1658,匹配表1065!L:L,匹配表1065!O:O)</f>
        <v>A</v>
      </c>
      <c r="S1658" s="93" t="str">
        <f>IFERROR(_xlfn.XLOOKUP(Q1658,匹配表1065!AI:AI,匹配表1065!AJ:AJ),"绿标")</f>
        <v>红标</v>
      </c>
      <c r="T1658" s="93" t="str" cm="1">
        <f t="array" ref="T1658:U1658">_xlfn.XLOOKUP(Q1658,匹配表1065!L:L,匹配表1065!M:N)</f>
        <v>头痛</v>
      </c>
      <c r="U1658" s="94" t="str">
        <v>神经内科</v>
      </c>
      <c r="V1658" s="95" t="s">
        <v>33</v>
      </c>
      <c r="W1658" s="93">
        <f>_xlfn.XLOOKUP(M1658,匹配表1065!D:D,匹配表1065!F:F)*N1658</f>
        <v>24</v>
      </c>
    </row>
    <row r="1659" customHeight="1" spans="1:23">
      <c r="A1659" s="89" t="s">
        <v>675</v>
      </c>
      <c r="B1659" s="90">
        <v>46147</v>
      </c>
      <c r="C1659" s="91" t="str">
        <f t="shared" si="50"/>
        <v>5月第2周</v>
      </c>
      <c r="D1659" s="89" t="s">
        <v>676</v>
      </c>
      <c r="E1659" s="89" t="str">
        <f t="shared" si="51"/>
        <v>5月第1周--周2</v>
      </c>
      <c r="F1659" s="92" t="s">
        <v>27</v>
      </c>
      <c r="G1659" s="89" t="s">
        <v>63</v>
      </c>
      <c r="H1659" s="92" t="str">
        <f>_xlfn.XLOOKUP(O1659,匹配表1065!T:T,匹配表1065!W:W)</f>
        <v>南京市</v>
      </c>
      <c r="I1659" s="89" t="str">
        <f>_xlfn.XLOOKUP(O1659,匹配表1065!T:T,匹配表1065!X:X)</f>
        <v>PME2001</v>
      </c>
      <c r="J1659" s="92" t="s">
        <v>77</v>
      </c>
      <c r="K1659" s="89" cm="1">
        <f ca="1" t="array" ref="K1659:L1659">_xlfn.XLOOKUP(J1659,匹配表1065!Y:Y,匹配表1065!AA:AB)</f>
        <v>8</v>
      </c>
      <c r="L1659" s="89" t="str">
        <v>3个月以上</v>
      </c>
      <c r="M1659" s="92" t="s">
        <v>30</v>
      </c>
      <c r="N1659" s="92">
        <v>1</v>
      </c>
      <c r="O1659" s="93" t="str">
        <f>_xlfn.XLOOKUP(P1659,匹配表1065!U:U,匹配表1065!T:T)</f>
        <v>HO00000958</v>
      </c>
      <c r="P1659" s="89" t="s">
        <v>65</v>
      </c>
      <c r="Q1659" s="92" t="s">
        <v>216</v>
      </c>
      <c r="R1659" s="89" t="str">
        <f>_xlfn.XLOOKUP(Q1659,匹配表1065!L:L,匹配表1065!O:O)</f>
        <v>A</v>
      </c>
      <c r="S1659" s="93" t="str">
        <f>IFERROR(_xlfn.XLOOKUP(Q1659,匹配表1065!AI:AI,匹配表1065!AJ:AJ),"绿标")</f>
        <v>红标</v>
      </c>
      <c r="T1659" s="93" t="str" cm="1">
        <f t="array" ref="T1659:U1659">_xlfn.XLOOKUP(Q1659,匹配表1065!L:L,匹配表1065!M:N)</f>
        <v>头痛</v>
      </c>
      <c r="U1659" s="94" t="str">
        <v>神经内科</v>
      </c>
      <c r="V1659" s="95" t="s">
        <v>58</v>
      </c>
      <c r="W1659" s="93">
        <f>_xlfn.XLOOKUP(M1659,匹配表1065!D:D,匹配表1065!F:F)*N1659</f>
        <v>12</v>
      </c>
    </row>
    <row r="1660" customHeight="1" spans="1:23">
      <c r="A1660" s="89" t="s">
        <v>675</v>
      </c>
      <c r="B1660" s="90">
        <v>46147</v>
      </c>
      <c r="C1660" s="91" t="str">
        <f t="shared" si="50"/>
        <v>5月第2周</v>
      </c>
      <c r="D1660" s="89" t="s">
        <v>676</v>
      </c>
      <c r="E1660" s="89" t="str">
        <f t="shared" si="51"/>
        <v>5月第1周--周2</v>
      </c>
      <c r="F1660" s="92" t="s">
        <v>27</v>
      </c>
      <c r="G1660" s="89" t="s">
        <v>63</v>
      </c>
      <c r="H1660" s="92" t="str">
        <f>_xlfn.XLOOKUP(O1660,匹配表1065!T:T,匹配表1065!W:W)</f>
        <v>南京市</v>
      </c>
      <c r="I1660" s="89" t="str">
        <f>_xlfn.XLOOKUP(O1660,匹配表1065!T:T,匹配表1065!X:X)</f>
        <v>PME2001</v>
      </c>
      <c r="J1660" s="92" t="s">
        <v>77</v>
      </c>
      <c r="K1660" s="89" cm="1">
        <f ca="1" t="array" ref="K1660:L1660">_xlfn.XLOOKUP(J1660,匹配表1065!Y:Y,匹配表1065!AA:AB)</f>
        <v>8</v>
      </c>
      <c r="L1660" s="89" t="str">
        <v>3个月以上</v>
      </c>
      <c r="M1660" s="92" t="s">
        <v>35</v>
      </c>
      <c r="N1660" s="92">
        <v>1</v>
      </c>
      <c r="O1660" s="93" t="str">
        <f>_xlfn.XLOOKUP(P1660,匹配表1065!U:U,匹配表1065!T:T)</f>
        <v>HO00000958</v>
      </c>
      <c r="P1660" s="89" t="s">
        <v>65</v>
      </c>
      <c r="Q1660" s="92" t="s">
        <v>657</v>
      </c>
      <c r="R1660" s="89" t="str">
        <f>_xlfn.XLOOKUP(Q1660,匹配表1065!L:L,匹配表1065!O:O)</f>
        <v>B</v>
      </c>
      <c r="S1660" s="93" t="str">
        <f>IFERROR(_xlfn.XLOOKUP(Q1660,匹配表1065!AI:AI,匹配表1065!AJ:AJ),"绿标")</f>
        <v>黑标</v>
      </c>
      <c r="T1660" s="93" t="str" cm="1">
        <f t="array" ref="T1660:U1660">_xlfn.XLOOKUP(Q1660,匹配表1065!L:L,匹配表1065!M:N)</f>
        <v>脑血管</v>
      </c>
      <c r="U1660" s="94" t="str">
        <v>神经内科</v>
      </c>
      <c r="V1660" s="95" t="s">
        <v>58</v>
      </c>
      <c r="W1660" s="93">
        <f>_xlfn.XLOOKUP(M1660,匹配表1065!D:D,匹配表1065!F:F)*N1660</f>
        <v>4</v>
      </c>
    </row>
    <row r="1661" customHeight="1" spans="1:23">
      <c r="A1661" s="89" t="s">
        <v>675</v>
      </c>
      <c r="B1661" s="90">
        <v>46147</v>
      </c>
      <c r="C1661" s="91" t="str">
        <f t="shared" si="50"/>
        <v>5月第2周</v>
      </c>
      <c r="D1661" s="89" t="s">
        <v>676</v>
      </c>
      <c r="E1661" s="89" t="str">
        <f t="shared" si="51"/>
        <v>5月第1周--周2</v>
      </c>
      <c r="F1661" s="92" t="s">
        <v>27</v>
      </c>
      <c r="G1661" s="89" t="s">
        <v>63</v>
      </c>
      <c r="H1661" s="92" t="str">
        <f>_xlfn.XLOOKUP(O1661,匹配表1065!T:T,匹配表1065!W:W)</f>
        <v>南京市</v>
      </c>
      <c r="I1661" s="89" t="str">
        <f>_xlfn.XLOOKUP(O1661,匹配表1065!T:T,匹配表1065!X:X)</f>
        <v>PME2001</v>
      </c>
      <c r="J1661" s="92" t="s">
        <v>77</v>
      </c>
      <c r="K1661" s="89" cm="1">
        <f ca="1" t="array" ref="K1661:L1661">_xlfn.XLOOKUP(J1661,匹配表1065!Y:Y,匹配表1065!AA:AB)</f>
        <v>8</v>
      </c>
      <c r="L1661" s="89" t="str">
        <v>3个月以上</v>
      </c>
      <c r="M1661" s="92" t="s">
        <v>35</v>
      </c>
      <c r="N1661" s="92">
        <v>1</v>
      </c>
      <c r="O1661" s="93" t="str">
        <f>_xlfn.XLOOKUP(P1661,匹配表1065!U:U,匹配表1065!T:T)</f>
        <v>HO00000958</v>
      </c>
      <c r="P1661" s="89" t="s">
        <v>65</v>
      </c>
      <c r="Q1661" s="92" t="s">
        <v>562</v>
      </c>
      <c r="R1661" s="89" t="str">
        <f>_xlfn.XLOOKUP(Q1661,匹配表1065!L:L,匹配表1065!O:O)</f>
        <v>A</v>
      </c>
      <c r="S1661" s="93" t="str">
        <f>IFERROR(_xlfn.XLOOKUP(Q1661,匹配表1065!AI:AI,匹配表1065!AJ:AJ),"绿标")</f>
        <v>绿标</v>
      </c>
      <c r="T1661" s="93" t="str" cm="1">
        <f t="array" ref="T1661:U1661">_xlfn.XLOOKUP(Q1661,匹配表1065!L:L,匹配表1065!M:N)</f>
        <v>头痛</v>
      </c>
      <c r="U1661" s="94" t="str">
        <v>神经内科</v>
      </c>
      <c r="V1661" s="95" t="s">
        <v>58</v>
      </c>
      <c r="W1661" s="93">
        <f>_xlfn.XLOOKUP(M1661,匹配表1065!D:D,匹配表1065!F:F)*N1661</f>
        <v>4</v>
      </c>
    </row>
    <row r="1662" customHeight="1" spans="1:23">
      <c r="A1662" s="89" t="s">
        <v>675</v>
      </c>
      <c r="B1662" s="90">
        <v>46147</v>
      </c>
      <c r="C1662" s="91" t="str">
        <f t="shared" si="50"/>
        <v>5月第2周</v>
      </c>
      <c r="D1662" s="89" t="s">
        <v>676</v>
      </c>
      <c r="E1662" s="89" t="str">
        <f t="shared" si="51"/>
        <v>5月第1周--周2</v>
      </c>
      <c r="F1662" s="92" t="s">
        <v>27</v>
      </c>
      <c r="G1662" s="89" t="s">
        <v>63</v>
      </c>
      <c r="H1662" s="92" t="str">
        <f>_xlfn.XLOOKUP(O1662,匹配表1065!T:T,匹配表1065!W:W)</f>
        <v>连云港市</v>
      </c>
      <c r="I1662" s="89" t="str">
        <f>_xlfn.XLOOKUP(O1662,匹配表1065!T:T,匹配表1065!X:X)</f>
        <v>PME2042</v>
      </c>
      <c r="J1662" s="92" t="s">
        <v>74</v>
      </c>
      <c r="K1662" s="89" cm="1">
        <f ca="1" t="array" ref="K1662:L1662">_xlfn.XLOOKUP(J1662,匹配表1065!Y:Y,匹配表1065!AA:AB)</f>
        <v>7</v>
      </c>
      <c r="L1662" s="89" t="str">
        <v>3个月以上</v>
      </c>
      <c r="M1662" s="92" t="s">
        <v>30</v>
      </c>
      <c r="N1662" s="92">
        <v>1</v>
      </c>
      <c r="O1662" s="93" t="str">
        <f>_xlfn.XLOOKUP(P1662,匹配表1065!U:U,匹配表1065!T:T)</f>
        <v>HO00001004</v>
      </c>
      <c r="P1662" s="89" t="s">
        <v>75</v>
      </c>
      <c r="Q1662" s="92" t="s">
        <v>279</v>
      </c>
      <c r="R1662" s="89" t="str">
        <f>_xlfn.XLOOKUP(Q1662,匹配表1065!L:L,匹配表1065!O:O)</f>
        <v>B</v>
      </c>
      <c r="S1662" s="93" t="str">
        <f>IFERROR(_xlfn.XLOOKUP(Q1662,匹配表1065!AI:AI,匹配表1065!AJ:AJ),"绿标")</f>
        <v>绿标</v>
      </c>
      <c r="T1662" s="93" t="str" cm="1">
        <f t="array" ref="T1662:U1662">_xlfn.XLOOKUP(Q1662,匹配表1065!L:L,匹配表1065!M:N)</f>
        <v>脑血管</v>
      </c>
      <c r="U1662" s="94" t="str">
        <v>神经内科</v>
      </c>
      <c r="V1662" s="95" t="s">
        <v>70</v>
      </c>
      <c r="W1662" s="93">
        <f>_xlfn.XLOOKUP(M1662,匹配表1065!D:D,匹配表1065!F:F)*N1662</f>
        <v>12</v>
      </c>
    </row>
    <row r="1663" customHeight="1" spans="1:23">
      <c r="A1663" s="89" t="s">
        <v>675</v>
      </c>
      <c r="B1663" s="90">
        <v>46147</v>
      </c>
      <c r="C1663" s="91" t="str">
        <f t="shared" si="50"/>
        <v>5月第2周</v>
      </c>
      <c r="D1663" s="89" t="s">
        <v>676</v>
      </c>
      <c r="E1663" s="89" t="str">
        <f t="shared" si="51"/>
        <v>5月第1周--周2</v>
      </c>
      <c r="F1663" s="92" t="s">
        <v>27</v>
      </c>
      <c r="G1663" s="89" t="s">
        <v>63</v>
      </c>
      <c r="H1663" s="92" t="str">
        <f>_xlfn.XLOOKUP(O1663,匹配表1065!T:T,匹配表1065!W:W)</f>
        <v>南京市</v>
      </c>
      <c r="I1663" s="89" t="str">
        <f>_xlfn.XLOOKUP(O1663,匹配表1065!T:T,匹配表1065!X:X)</f>
        <v>PME2002</v>
      </c>
      <c r="J1663" s="92" t="s">
        <v>84</v>
      </c>
      <c r="K1663" s="89" cm="1">
        <f ca="1" t="array" ref="K1663:L1663">_xlfn.XLOOKUP(J1663,匹配表1065!Y:Y,匹配表1065!AA:AB)</f>
        <v>31</v>
      </c>
      <c r="L1663" s="89" t="str">
        <v>3个月以上</v>
      </c>
      <c r="M1663" s="92" t="s">
        <v>30</v>
      </c>
      <c r="N1663" s="92">
        <v>7</v>
      </c>
      <c r="O1663" s="93" t="str">
        <f>_xlfn.XLOOKUP(P1663,匹配表1065!U:U,匹配表1065!T:T)</f>
        <v>HO00000964</v>
      </c>
      <c r="P1663" s="89" t="s">
        <v>90</v>
      </c>
      <c r="Q1663" s="92" t="s">
        <v>281</v>
      </c>
      <c r="R1663" s="89" t="str">
        <f>_xlfn.XLOOKUP(Q1663,匹配表1065!L:L,匹配表1065!O:O)</f>
        <v>A</v>
      </c>
      <c r="S1663" s="93" t="str">
        <f>IFERROR(_xlfn.XLOOKUP(Q1663,匹配表1065!AI:AI,匹配表1065!AJ:AJ),"绿标")</f>
        <v>红标</v>
      </c>
      <c r="T1663" s="93" t="str" cm="1">
        <f t="array" ref="T1663:U1663">_xlfn.XLOOKUP(Q1663,匹配表1065!L:L,匹配表1065!M:N)</f>
        <v>头痛</v>
      </c>
      <c r="U1663" s="94" t="str">
        <v>神经内科</v>
      </c>
      <c r="V1663" s="95" t="s">
        <v>70</v>
      </c>
      <c r="W1663" s="93">
        <f>_xlfn.XLOOKUP(M1663,匹配表1065!D:D,匹配表1065!F:F)*N1663</f>
        <v>84</v>
      </c>
    </row>
    <row r="1664" customHeight="1" spans="1:23">
      <c r="A1664" s="89" t="s">
        <v>675</v>
      </c>
      <c r="B1664" s="90">
        <v>46147</v>
      </c>
      <c r="C1664" s="91" t="str">
        <f t="shared" si="50"/>
        <v>5月第2周</v>
      </c>
      <c r="D1664" s="89" t="s">
        <v>676</v>
      </c>
      <c r="E1664" s="89" t="str">
        <f t="shared" si="51"/>
        <v>5月第1周--周2</v>
      </c>
      <c r="F1664" s="92" t="s">
        <v>27</v>
      </c>
      <c r="G1664" s="89" t="s">
        <v>63</v>
      </c>
      <c r="H1664" s="92" t="str">
        <f>_xlfn.XLOOKUP(O1664,匹配表1065!T:T,匹配表1065!W:W)</f>
        <v>南京市</v>
      </c>
      <c r="I1664" s="89" t="str">
        <f>_xlfn.XLOOKUP(O1664,匹配表1065!T:T,匹配表1065!X:X)</f>
        <v>PME2002</v>
      </c>
      <c r="J1664" s="92" t="s">
        <v>84</v>
      </c>
      <c r="K1664" s="89" cm="1">
        <f ca="1" t="array" ref="K1664:L1664">_xlfn.XLOOKUP(J1664,匹配表1065!Y:Y,匹配表1065!AA:AB)</f>
        <v>31</v>
      </c>
      <c r="L1664" s="89" t="str">
        <v>3个月以上</v>
      </c>
      <c r="M1664" s="92" t="s">
        <v>30</v>
      </c>
      <c r="N1664" s="92">
        <v>1</v>
      </c>
      <c r="O1664" s="93" t="str">
        <f>_xlfn.XLOOKUP(P1664,匹配表1065!U:U,匹配表1065!T:T)</f>
        <v>HO00000964</v>
      </c>
      <c r="P1664" s="89" t="s">
        <v>90</v>
      </c>
      <c r="Q1664" s="92" t="s">
        <v>283</v>
      </c>
      <c r="R1664" s="89" t="str">
        <f>_xlfn.XLOOKUP(Q1664,匹配表1065!L:L,匹配表1065!O:O)</f>
        <v>D</v>
      </c>
      <c r="S1664" s="93" t="str">
        <f>IFERROR(_xlfn.XLOOKUP(Q1664,匹配表1065!AI:AI,匹配表1065!AJ:AJ),"绿标")</f>
        <v>红标</v>
      </c>
      <c r="T1664" s="93" t="str" cm="1">
        <f t="array" ref="T1664:U1664">_xlfn.XLOOKUP(Q1664,匹配表1065!L:L,匹配表1065!M:N)</f>
        <v>疼痛</v>
      </c>
      <c r="U1664" s="94" t="str">
        <v>疼痛科</v>
      </c>
      <c r="V1664" s="95" t="s">
        <v>42</v>
      </c>
      <c r="W1664" s="93">
        <f>_xlfn.XLOOKUP(M1664,匹配表1065!D:D,匹配表1065!F:F)*N1664</f>
        <v>12</v>
      </c>
    </row>
    <row r="1665" customHeight="1" spans="1:23">
      <c r="A1665" s="89" t="s">
        <v>675</v>
      </c>
      <c r="B1665" s="90">
        <v>46147</v>
      </c>
      <c r="C1665" s="91" t="str">
        <f t="shared" si="50"/>
        <v>5月第2周</v>
      </c>
      <c r="D1665" s="89" t="s">
        <v>676</v>
      </c>
      <c r="E1665" s="89" t="str">
        <f t="shared" si="51"/>
        <v>5月第1周--周2</v>
      </c>
      <c r="F1665" s="92" t="s">
        <v>27</v>
      </c>
      <c r="G1665" s="92" t="s">
        <v>92</v>
      </c>
      <c r="H1665" s="92" t="str">
        <f>_xlfn.XLOOKUP(O1665,匹配表1065!T:T,匹配表1065!W:W)</f>
        <v>合肥市</v>
      </c>
      <c r="I1665" s="89" t="str">
        <f>_xlfn.XLOOKUP(O1665,匹配表1065!T:T,匹配表1065!X:X)</f>
        <v>PME2007</v>
      </c>
      <c r="J1665" s="92" t="s">
        <v>93</v>
      </c>
      <c r="K1665" s="89" cm="1">
        <f ca="1" t="array" ref="K1665:L1665">_xlfn.XLOOKUP(J1665,匹配表1065!Y:Y,匹配表1065!AA:AB)</f>
        <v>9</v>
      </c>
      <c r="L1665" s="89" t="str">
        <v>3个月以上</v>
      </c>
      <c r="M1665" s="92" t="s">
        <v>55</v>
      </c>
      <c r="N1665" s="92">
        <v>1</v>
      </c>
      <c r="O1665" s="93" t="str">
        <f>_xlfn.XLOOKUP(P1665,匹配表1065!U:U,匹配表1065!T:T)</f>
        <v>HO00000001</v>
      </c>
      <c r="P1665" s="89" t="s">
        <v>94</v>
      </c>
      <c r="Q1665" s="92" t="s">
        <v>207</v>
      </c>
      <c r="R1665" s="89" t="str">
        <f>_xlfn.XLOOKUP(Q1665,匹配表1065!L:L,匹配表1065!O:O)</f>
        <v>C</v>
      </c>
      <c r="S1665" s="93" t="str">
        <f>IFERROR(_xlfn.XLOOKUP(Q1665,匹配表1065!AI:AI,匹配表1065!AJ:AJ),"绿标")</f>
        <v>红标</v>
      </c>
      <c r="T1665" s="93" t="str" cm="1">
        <f t="array" ref="T1665:U1665">_xlfn.XLOOKUP(Q1665,匹配表1065!L:L,匹配表1065!M:N)</f>
        <v>眩晕</v>
      </c>
      <c r="U1665" s="94" t="str">
        <v>神经内科</v>
      </c>
      <c r="V1665" s="95" t="s">
        <v>58</v>
      </c>
      <c r="W1665" s="93">
        <f>_xlfn.XLOOKUP(M1665,匹配表1065!D:D,匹配表1065!F:F)*N1665</f>
        <v>8</v>
      </c>
    </row>
    <row r="1666" customHeight="1" spans="1:23">
      <c r="A1666" s="89" t="s">
        <v>675</v>
      </c>
      <c r="B1666" s="90">
        <v>46147</v>
      </c>
      <c r="C1666" s="91" t="str">
        <f t="shared" ref="C1666:C1729" si="52">MONTH(B1666)&amp;TEXT(WEEKNUM(B1666,2)-WEEKNUM(B1666+1-DAY(B1666),2)+1,"月第0周")</f>
        <v>5月第2周</v>
      </c>
      <c r="D1666" s="89" t="s">
        <v>676</v>
      </c>
      <c r="E1666" s="89" t="str">
        <f t="shared" ref="E1666:E1729" si="53">D1666&amp;"--"&amp;"周"&amp;WEEKDAY(B1666,2)</f>
        <v>5月第1周--周2</v>
      </c>
      <c r="F1666" s="92" t="s">
        <v>27</v>
      </c>
      <c r="G1666" s="92" t="s">
        <v>92</v>
      </c>
      <c r="H1666" s="92" t="str">
        <f>_xlfn.XLOOKUP(O1666,匹配表1065!T:T,匹配表1065!W:W)</f>
        <v>合肥市</v>
      </c>
      <c r="I1666" s="89" t="str">
        <f>_xlfn.XLOOKUP(O1666,匹配表1065!T:T,匹配表1065!X:X)</f>
        <v>PME2007</v>
      </c>
      <c r="J1666" s="92" t="s">
        <v>93</v>
      </c>
      <c r="K1666" s="89" cm="1">
        <f ca="1" t="array" ref="K1666:L1666">_xlfn.XLOOKUP(J1666,匹配表1065!Y:Y,匹配表1065!AA:AB)</f>
        <v>9</v>
      </c>
      <c r="L1666" s="89" t="str">
        <v>3个月以上</v>
      </c>
      <c r="M1666" s="92" t="s">
        <v>30</v>
      </c>
      <c r="N1666" s="92">
        <v>1</v>
      </c>
      <c r="O1666" s="93" t="str">
        <f>_xlfn.XLOOKUP(P1666,匹配表1065!U:U,匹配表1065!T:T)</f>
        <v>HO00000001</v>
      </c>
      <c r="P1666" s="89" t="s">
        <v>94</v>
      </c>
      <c r="Q1666" s="92" t="s">
        <v>96</v>
      </c>
      <c r="R1666" s="89" t="str">
        <f>_xlfn.XLOOKUP(Q1666,匹配表1065!L:L,匹配表1065!O:O)</f>
        <v>B</v>
      </c>
      <c r="S1666" s="93" t="str">
        <f>IFERROR(_xlfn.XLOOKUP(Q1666,匹配表1065!AI:AI,匹配表1065!AJ:AJ),"绿标")</f>
        <v>黑标</v>
      </c>
      <c r="T1666" s="93" t="str" cm="1">
        <f t="array" ref="T1666:U1666">_xlfn.XLOOKUP(Q1666,匹配表1065!L:L,匹配表1065!M:N)</f>
        <v>脑血管</v>
      </c>
      <c r="U1666" s="94" t="str">
        <v>神经内科</v>
      </c>
      <c r="V1666" s="95" t="s">
        <v>33</v>
      </c>
      <c r="W1666" s="93">
        <f>_xlfn.XLOOKUP(M1666,匹配表1065!D:D,匹配表1065!F:F)*N1666</f>
        <v>12</v>
      </c>
    </row>
    <row r="1667" customHeight="1" spans="1:23">
      <c r="A1667" s="89" t="s">
        <v>675</v>
      </c>
      <c r="B1667" s="90">
        <v>46147</v>
      </c>
      <c r="C1667" s="91" t="str">
        <f t="shared" si="52"/>
        <v>5月第2周</v>
      </c>
      <c r="D1667" s="89" t="s">
        <v>676</v>
      </c>
      <c r="E1667" s="89" t="str">
        <f t="shared" si="53"/>
        <v>5月第1周--周2</v>
      </c>
      <c r="F1667" s="92" t="s">
        <v>27</v>
      </c>
      <c r="G1667" s="92" t="s">
        <v>92</v>
      </c>
      <c r="H1667" s="92" t="str">
        <f>_xlfn.XLOOKUP(O1667,匹配表1065!T:T,匹配表1065!W:W)</f>
        <v>合肥市</v>
      </c>
      <c r="I1667" s="89" t="str">
        <f>_xlfn.XLOOKUP(O1667,匹配表1065!T:T,匹配表1065!X:X)</f>
        <v>PME2007</v>
      </c>
      <c r="J1667" s="92" t="s">
        <v>93</v>
      </c>
      <c r="K1667" s="89" cm="1">
        <f ca="1" t="array" ref="K1667:L1667">_xlfn.XLOOKUP(J1667,匹配表1065!Y:Y,匹配表1065!AA:AB)</f>
        <v>9</v>
      </c>
      <c r="L1667" s="89" t="str">
        <v>3个月以上</v>
      </c>
      <c r="M1667" s="92" t="s">
        <v>35</v>
      </c>
      <c r="N1667" s="92">
        <v>1</v>
      </c>
      <c r="O1667" s="93" t="str">
        <f>_xlfn.XLOOKUP(P1667,匹配表1065!U:U,匹配表1065!T:T)</f>
        <v>HO00000001</v>
      </c>
      <c r="P1667" s="89" t="s">
        <v>94</v>
      </c>
      <c r="Q1667" s="92" t="s">
        <v>206</v>
      </c>
      <c r="R1667" s="89" t="str">
        <f>_xlfn.XLOOKUP(Q1667,匹配表1065!L:L,匹配表1065!O:O)</f>
        <v>A</v>
      </c>
      <c r="S1667" s="93" t="str">
        <f>IFERROR(_xlfn.XLOOKUP(Q1667,匹配表1065!AI:AI,匹配表1065!AJ:AJ),"绿标")</f>
        <v>绿标</v>
      </c>
      <c r="T1667" s="93" t="str" cm="1">
        <f t="array" ref="T1667:U1667">_xlfn.XLOOKUP(Q1667,匹配表1065!L:L,匹配表1065!M:N)</f>
        <v>头痛</v>
      </c>
      <c r="U1667" s="94" t="str">
        <v>神经内科</v>
      </c>
      <c r="V1667" s="95" t="s">
        <v>58</v>
      </c>
      <c r="W1667" s="93">
        <f>_xlfn.XLOOKUP(M1667,匹配表1065!D:D,匹配表1065!F:F)*N1667</f>
        <v>4</v>
      </c>
    </row>
    <row r="1668" customHeight="1" spans="1:23">
      <c r="A1668" s="89" t="s">
        <v>675</v>
      </c>
      <c r="B1668" s="90">
        <v>46147</v>
      </c>
      <c r="C1668" s="91" t="str">
        <f t="shared" si="52"/>
        <v>5月第2周</v>
      </c>
      <c r="D1668" s="89" t="s">
        <v>676</v>
      </c>
      <c r="E1668" s="89" t="str">
        <f t="shared" si="53"/>
        <v>5月第1周--周2</v>
      </c>
      <c r="F1668" s="92" t="s">
        <v>27</v>
      </c>
      <c r="G1668" s="92" t="s">
        <v>92</v>
      </c>
      <c r="H1668" s="92" t="str">
        <f>_xlfn.XLOOKUP(O1668,匹配表1065!T:T,匹配表1065!W:W)</f>
        <v>合肥市</v>
      </c>
      <c r="I1668" s="89" t="str">
        <f>_xlfn.XLOOKUP(O1668,匹配表1065!T:T,匹配表1065!X:X)</f>
        <v>PME2048</v>
      </c>
      <c r="J1668" s="92" t="s">
        <v>547</v>
      </c>
      <c r="K1668" s="89" cm="1">
        <f ca="1" t="array" ref="K1668:L1668">_xlfn.XLOOKUP(J1668,匹配表1065!Y:Y,匹配表1065!AA:AB)</f>
        <v>4</v>
      </c>
      <c r="L1668" s="89" t="str">
        <v>3个月以上</v>
      </c>
      <c r="M1668" s="92" t="s">
        <v>55</v>
      </c>
      <c r="N1668" s="92">
        <v>1</v>
      </c>
      <c r="O1668" s="93" t="str">
        <f>_xlfn.XLOOKUP(P1668,匹配表1065!U:U,匹配表1065!T:T)</f>
        <v>HO00002956</v>
      </c>
      <c r="P1668" s="89" t="s">
        <v>285</v>
      </c>
      <c r="Q1668" s="92" t="s">
        <v>548</v>
      </c>
      <c r="R1668" s="89" t="str">
        <f>_xlfn.XLOOKUP(Q1668,匹配表1065!L:L,匹配表1065!O:O)</f>
        <v>B</v>
      </c>
      <c r="S1668" s="93" t="str">
        <f>IFERROR(_xlfn.XLOOKUP(Q1668,匹配表1065!AI:AI,匹配表1065!AJ:AJ),"绿标")</f>
        <v>绿标</v>
      </c>
      <c r="T1668" s="93" t="str" cm="1">
        <f t="array" ref="T1668:U1668">_xlfn.XLOOKUP(Q1668,匹配表1065!L:L,匹配表1065!M:N)</f>
        <v>脑血管</v>
      </c>
      <c r="U1668" s="94" t="str">
        <v>神经内科</v>
      </c>
      <c r="V1668" s="95" t="s">
        <v>33</v>
      </c>
      <c r="W1668" s="93">
        <f>_xlfn.XLOOKUP(M1668,匹配表1065!D:D,匹配表1065!F:F)*N1668</f>
        <v>8</v>
      </c>
    </row>
    <row r="1669" customHeight="1" spans="1:23">
      <c r="A1669" s="89" t="s">
        <v>675</v>
      </c>
      <c r="B1669" s="90">
        <v>46147</v>
      </c>
      <c r="C1669" s="91" t="str">
        <f t="shared" si="52"/>
        <v>5月第2周</v>
      </c>
      <c r="D1669" s="89" t="s">
        <v>676</v>
      </c>
      <c r="E1669" s="89" t="str">
        <f t="shared" si="53"/>
        <v>5月第1周--周2</v>
      </c>
      <c r="F1669" s="92" t="s">
        <v>27</v>
      </c>
      <c r="G1669" s="92" t="s">
        <v>136</v>
      </c>
      <c r="H1669" s="92" t="str">
        <f>_xlfn.XLOOKUP(O1669,匹配表1065!T:T,匹配表1065!W:W)</f>
        <v>青岛市</v>
      </c>
      <c r="I1669" s="89" t="str">
        <f>_xlfn.XLOOKUP(O1669,匹配表1065!T:T,匹配表1065!X:X)</f>
        <v>PME2031</v>
      </c>
      <c r="J1669" s="92" t="s">
        <v>155</v>
      </c>
      <c r="K1669" s="89" cm="1">
        <f ca="1" t="array" ref="K1669:L1669">_xlfn.XLOOKUP(J1669,匹配表1065!Y:Y,匹配表1065!AA:AB)</f>
        <v>31</v>
      </c>
      <c r="L1669" s="89" t="str">
        <v>3个月以上</v>
      </c>
      <c r="M1669" s="92" t="s">
        <v>30</v>
      </c>
      <c r="N1669" s="92">
        <v>1</v>
      </c>
      <c r="O1669" s="93" t="str">
        <f>_xlfn.XLOOKUP(P1669,匹配表1065!U:U,匹配表1065!T:T)</f>
        <v>HO00072793</v>
      </c>
      <c r="P1669" s="89" t="s">
        <v>159</v>
      </c>
      <c r="Q1669" s="92" t="s">
        <v>160</v>
      </c>
      <c r="R1669" s="89" t="str">
        <f>_xlfn.XLOOKUP(Q1669,匹配表1065!L:L,匹配表1065!O:O)</f>
        <v>A</v>
      </c>
      <c r="S1669" s="93" t="str">
        <f>IFERROR(_xlfn.XLOOKUP(Q1669,匹配表1065!AI:AI,匹配表1065!AJ:AJ),"绿标")</f>
        <v>红标</v>
      </c>
      <c r="T1669" s="93" t="str" cm="1">
        <f t="array" ref="T1669:U1669">_xlfn.XLOOKUP(Q1669,匹配表1065!L:L,匹配表1065!M:N)</f>
        <v>头痛</v>
      </c>
      <c r="U1669" s="94" t="str">
        <v>神经内科</v>
      </c>
      <c r="V1669" s="95" t="s">
        <v>33</v>
      </c>
      <c r="W1669" s="93">
        <f>_xlfn.XLOOKUP(M1669,匹配表1065!D:D,匹配表1065!F:F)*N1669</f>
        <v>12</v>
      </c>
    </row>
    <row r="1670" customHeight="1" spans="1:23">
      <c r="A1670" s="89" t="s">
        <v>675</v>
      </c>
      <c r="B1670" s="90">
        <v>46147</v>
      </c>
      <c r="C1670" s="91" t="str">
        <f t="shared" si="52"/>
        <v>5月第2周</v>
      </c>
      <c r="D1670" s="89" t="s">
        <v>676</v>
      </c>
      <c r="E1670" s="89" t="str">
        <f t="shared" si="53"/>
        <v>5月第1周--周2</v>
      </c>
      <c r="F1670" s="92" t="s">
        <v>27</v>
      </c>
      <c r="G1670" s="92" t="s">
        <v>136</v>
      </c>
      <c r="H1670" s="92" t="str">
        <f>_xlfn.XLOOKUP(O1670,匹配表1065!T:T,匹配表1065!W:W)</f>
        <v>青岛市</v>
      </c>
      <c r="I1670" s="89" t="str">
        <f>_xlfn.XLOOKUP(O1670,匹配表1065!T:T,匹配表1065!X:X)</f>
        <v>PME2031</v>
      </c>
      <c r="J1670" s="92" t="s">
        <v>155</v>
      </c>
      <c r="K1670" s="89" cm="1">
        <f ca="1" t="array" ref="K1670:L1670">_xlfn.XLOOKUP(J1670,匹配表1065!Y:Y,匹配表1065!AA:AB)</f>
        <v>31</v>
      </c>
      <c r="L1670" s="89" t="str">
        <v>3个月以上</v>
      </c>
      <c r="M1670" s="92" t="s">
        <v>55</v>
      </c>
      <c r="N1670" s="92">
        <v>1</v>
      </c>
      <c r="O1670" s="93" t="str">
        <f>_xlfn.XLOOKUP(P1670,匹配表1065!U:U,匹配表1065!T:T)</f>
        <v>HO00072793</v>
      </c>
      <c r="P1670" s="89" t="s">
        <v>159</v>
      </c>
      <c r="Q1670" s="92" t="s">
        <v>339</v>
      </c>
      <c r="R1670" s="89" t="str">
        <f>_xlfn.XLOOKUP(Q1670,匹配表1065!L:L,匹配表1065!O:O)</f>
        <v>C</v>
      </c>
      <c r="S1670" s="93" t="str">
        <f>IFERROR(_xlfn.XLOOKUP(Q1670,匹配表1065!AI:AI,匹配表1065!AJ:AJ),"绿标")</f>
        <v>红标</v>
      </c>
      <c r="T1670" s="93" t="str" cm="1">
        <f t="array" ref="T1670:U1670">_xlfn.XLOOKUP(Q1670,匹配表1065!L:L,匹配表1065!M:N)</f>
        <v>眩晕</v>
      </c>
      <c r="U1670" s="94" t="str">
        <v>神经内科</v>
      </c>
      <c r="V1670" s="95" t="s">
        <v>67</v>
      </c>
      <c r="W1670" s="93">
        <f>_xlfn.XLOOKUP(M1670,匹配表1065!D:D,匹配表1065!F:F)*N1670</f>
        <v>8</v>
      </c>
    </row>
    <row r="1671" customHeight="1" spans="1:23">
      <c r="A1671" s="89" t="s">
        <v>675</v>
      </c>
      <c r="B1671" s="90">
        <v>46147</v>
      </c>
      <c r="C1671" s="91" t="str">
        <f t="shared" si="52"/>
        <v>5月第2周</v>
      </c>
      <c r="D1671" s="89" t="s">
        <v>676</v>
      </c>
      <c r="E1671" s="89" t="str">
        <f t="shared" si="53"/>
        <v>5月第1周--周2</v>
      </c>
      <c r="F1671" s="92" t="s">
        <v>27</v>
      </c>
      <c r="G1671" s="92" t="s">
        <v>136</v>
      </c>
      <c r="H1671" s="92" t="str">
        <f>_xlfn.XLOOKUP(O1671,匹配表1065!T:T,匹配表1065!W:W)</f>
        <v>青岛市</v>
      </c>
      <c r="I1671" s="89" t="str">
        <f>_xlfn.XLOOKUP(O1671,匹配表1065!T:T,匹配表1065!X:X)</f>
        <v>PME2031</v>
      </c>
      <c r="J1671" s="92" t="s">
        <v>155</v>
      </c>
      <c r="K1671" s="89" cm="1">
        <f ca="1" t="array" ref="K1671:L1671">_xlfn.XLOOKUP(J1671,匹配表1065!Y:Y,匹配表1065!AA:AB)</f>
        <v>31</v>
      </c>
      <c r="L1671" s="89" t="str">
        <v>3个月以上</v>
      </c>
      <c r="M1671" s="92" t="s">
        <v>35</v>
      </c>
      <c r="N1671" s="92">
        <v>1</v>
      </c>
      <c r="O1671" s="93" t="str">
        <f>_xlfn.XLOOKUP(P1671,匹配表1065!U:U,匹配表1065!T:T)</f>
        <v>HO00072793</v>
      </c>
      <c r="P1671" s="89" t="s">
        <v>159</v>
      </c>
      <c r="Q1671" s="92" t="s">
        <v>160</v>
      </c>
      <c r="R1671" s="89" t="str">
        <f>_xlfn.XLOOKUP(Q1671,匹配表1065!L:L,匹配表1065!O:O)</f>
        <v>A</v>
      </c>
      <c r="S1671" s="93" t="str">
        <f>IFERROR(_xlfn.XLOOKUP(Q1671,匹配表1065!AI:AI,匹配表1065!AJ:AJ),"绿标")</f>
        <v>红标</v>
      </c>
      <c r="T1671" s="93" t="str" cm="1">
        <f t="array" ref="T1671:U1671">_xlfn.XLOOKUP(Q1671,匹配表1065!L:L,匹配表1065!M:N)</f>
        <v>头痛</v>
      </c>
      <c r="U1671" s="94" t="str">
        <v>神经内科</v>
      </c>
      <c r="V1671" s="95" t="s">
        <v>67</v>
      </c>
      <c r="W1671" s="93">
        <f>_xlfn.XLOOKUP(M1671,匹配表1065!D:D,匹配表1065!F:F)*N1671</f>
        <v>4</v>
      </c>
    </row>
    <row r="1672" customHeight="1" spans="1:23">
      <c r="A1672" s="89" t="s">
        <v>675</v>
      </c>
      <c r="B1672" s="90">
        <v>46147</v>
      </c>
      <c r="C1672" s="91" t="str">
        <f t="shared" si="52"/>
        <v>5月第2周</v>
      </c>
      <c r="D1672" s="89" t="s">
        <v>676</v>
      </c>
      <c r="E1672" s="89" t="str">
        <f t="shared" si="53"/>
        <v>5月第1周--周2</v>
      </c>
      <c r="F1672" s="92" t="s">
        <v>27</v>
      </c>
      <c r="G1672" s="92" t="s">
        <v>136</v>
      </c>
      <c r="H1672" s="92" t="str">
        <f>_xlfn.XLOOKUP(O1672,匹配表1065!T:T,匹配表1065!W:W)</f>
        <v>青岛市</v>
      </c>
      <c r="I1672" s="89" t="str">
        <f>_xlfn.XLOOKUP(O1672,匹配表1065!T:T,匹配表1065!X:X)</f>
        <v>PME2033</v>
      </c>
      <c r="J1672" s="92" t="s">
        <v>137</v>
      </c>
      <c r="K1672" s="89" cm="1">
        <f ca="1" t="array" ref="K1672:L1672">_xlfn.XLOOKUP(J1672,匹配表1065!Y:Y,匹配表1065!AA:AB)</f>
        <v>10</v>
      </c>
      <c r="L1672" s="89" t="str">
        <v>3个月以上</v>
      </c>
      <c r="M1672" s="92" t="s">
        <v>30</v>
      </c>
      <c r="N1672" s="92">
        <v>1</v>
      </c>
      <c r="O1672" s="93" t="str">
        <f>_xlfn.XLOOKUP(P1672,匹配表1065!U:U,匹配表1065!T:T)</f>
        <v>HO00001481</v>
      </c>
      <c r="P1672" s="89" t="s">
        <v>246</v>
      </c>
      <c r="Q1672" s="92" t="s">
        <v>677</v>
      </c>
      <c r="R1672" s="89" t="str">
        <f>_xlfn.XLOOKUP(Q1672,匹配表1065!L:L,匹配表1065!O:O)</f>
        <v>A</v>
      </c>
      <c r="S1672" s="93" t="str">
        <f>IFERROR(_xlfn.XLOOKUP(Q1672,匹配表1065!AI:AI,匹配表1065!AJ:AJ),"绿标")</f>
        <v>绿标</v>
      </c>
      <c r="T1672" s="93" t="str" cm="1">
        <f t="array" ref="T1672:U1672">_xlfn.XLOOKUP(Q1672,匹配表1065!L:L,匹配表1065!M:N)</f>
        <v>头痛</v>
      </c>
      <c r="U1672" s="94" t="str">
        <v>神经内科</v>
      </c>
      <c r="V1672" s="95" t="s">
        <v>42</v>
      </c>
      <c r="W1672" s="93">
        <f>_xlfn.XLOOKUP(M1672,匹配表1065!D:D,匹配表1065!F:F)*N1672</f>
        <v>12</v>
      </c>
    </row>
    <row r="1673" customHeight="1" spans="1:23">
      <c r="A1673" s="89" t="s">
        <v>675</v>
      </c>
      <c r="B1673" s="90">
        <v>46147</v>
      </c>
      <c r="C1673" s="91" t="str">
        <f t="shared" si="52"/>
        <v>5月第2周</v>
      </c>
      <c r="D1673" s="89" t="s">
        <v>676</v>
      </c>
      <c r="E1673" s="89" t="str">
        <f t="shared" si="53"/>
        <v>5月第1周--周2</v>
      </c>
      <c r="F1673" s="92" t="s">
        <v>27</v>
      </c>
      <c r="G1673" s="92" t="s">
        <v>136</v>
      </c>
      <c r="H1673" s="92" t="str">
        <f>_xlfn.XLOOKUP(O1673,匹配表1065!T:T,匹配表1065!W:W)</f>
        <v>青岛市</v>
      </c>
      <c r="I1673" s="89" t="str">
        <f>_xlfn.XLOOKUP(O1673,匹配表1065!T:T,匹配表1065!X:X)</f>
        <v>PME2033</v>
      </c>
      <c r="J1673" s="92" t="s">
        <v>137</v>
      </c>
      <c r="K1673" s="89" cm="1">
        <f ca="1" t="array" ref="K1673:L1673">_xlfn.XLOOKUP(J1673,匹配表1065!Y:Y,匹配表1065!AA:AB)</f>
        <v>10</v>
      </c>
      <c r="L1673" s="89" t="str">
        <v>3个月以上</v>
      </c>
      <c r="M1673" s="92" t="s">
        <v>30</v>
      </c>
      <c r="N1673" s="92">
        <v>1</v>
      </c>
      <c r="O1673" s="93" t="str">
        <f>_xlfn.XLOOKUP(P1673,匹配表1065!U:U,匹配表1065!T:T)</f>
        <v>HO00273985</v>
      </c>
      <c r="P1673" s="89" t="s">
        <v>419</v>
      </c>
      <c r="Q1673" s="92" t="s">
        <v>570</v>
      </c>
      <c r="R1673" s="89" t="str">
        <f>_xlfn.XLOOKUP(Q1673,匹配表1065!L:L,匹配表1065!O:O)</f>
        <v>B</v>
      </c>
      <c r="S1673" s="93" t="str">
        <f>IFERROR(_xlfn.XLOOKUP(Q1673,匹配表1065!AI:AI,匹配表1065!AJ:AJ),"绿标")</f>
        <v>绿标</v>
      </c>
      <c r="T1673" s="93" t="str" cm="1">
        <f t="array" ref="T1673:U1673">_xlfn.XLOOKUP(Q1673,匹配表1065!L:L,匹配表1065!M:N)</f>
        <v>脑血管</v>
      </c>
      <c r="U1673" s="94" t="str">
        <v>神经内科</v>
      </c>
      <c r="V1673" s="95" t="s">
        <v>70</v>
      </c>
      <c r="W1673" s="93">
        <f>_xlfn.XLOOKUP(M1673,匹配表1065!D:D,匹配表1065!F:F)*N1673</f>
        <v>12</v>
      </c>
    </row>
    <row r="1674" customHeight="1" spans="1:23">
      <c r="A1674" s="89" t="s">
        <v>675</v>
      </c>
      <c r="B1674" s="90">
        <v>46147</v>
      </c>
      <c r="C1674" s="91" t="str">
        <f t="shared" si="52"/>
        <v>5月第2周</v>
      </c>
      <c r="D1674" s="89" t="s">
        <v>676</v>
      </c>
      <c r="E1674" s="89" t="str">
        <f t="shared" si="53"/>
        <v>5月第1周--周2</v>
      </c>
      <c r="F1674" s="92" t="s">
        <v>27</v>
      </c>
      <c r="G1674" s="92" t="s">
        <v>136</v>
      </c>
      <c r="H1674" s="92" t="str">
        <f>_xlfn.XLOOKUP(O1674,匹配表1065!T:T,匹配表1065!W:W)</f>
        <v>淄博市</v>
      </c>
      <c r="I1674" s="89" t="str">
        <f>_xlfn.XLOOKUP(O1674,匹配表1065!T:T,匹配表1065!X:X)</f>
        <v>PME2043</v>
      </c>
      <c r="J1674" s="92" t="s">
        <v>140</v>
      </c>
      <c r="K1674" s="89" cm="1">
        <f ca="1" t="array" ref="K1674:L1674">_xlfn.XLOOKUP(J1674,匹配表1065!Y:Y,匹配表1065!AA:AB)</f>
        <v>9</v>
      </c>
      <c r="L1674" s="89" t="str">
        <v>3个月以上</v>
      </c>
      <c r="M1674" s="92" t="s">
        <v>30</v>
      </c>
      <c r="N1674" s="92">
        <v>1</v>
      </c>
      <c r="O1674" s="93" t="str">
        <f>_xlfn.XLOOKUP(P1674,匹配表1065!U:U,匹配表1065!T:T)</f>
        <v>HO00024398</v>
      </c>
      <c r="P1674" s="89" t="s">
        <v>141</v>
      </c>
      <c r="Q1674" s="92" t="s">
        <v>298</v>
      </c>
      <c r="R1674" s="89" t="str">
        <f>_xlfn.XLOOKUP(Q1674,匹配表1065!L:L,匹配表1065!O:O)</f>
        <v>C</v>
      </c>
      <c r="S1674" s="93" t="str">
        <f>IFERROR(_xlfn.XLOOKUP(Q1674,匹配表1065!AI:AI,匹配表1065!AJ:AJ),"绿标")</f>
        <v>红标</v>
      </c>
      <c r="T1674" s="93" t="str" cm="1">
        <f t="array" ref="T1674:U1674">_xlfn.XLOOKUP(Q1674,匹配表1065!L:L,匹配表1065!M:N)</f>
        <v>眩晕</v>
      </c>
      <c r="U1674" s="94" t="str">
        <v>神经内科</v>
      </c>
      <c r="V1674" s="95" t="s">
        <v>70</v>
      </c>
      <c r="W1674" s="93">
        <f>_xlfn.XLOOKUP(M1674,匹配表1065!D:D,匹配表1065!F:F)*N1674</f>
        <v>12</v>
      </c>
    </row>
    <row r="1675" customHeight="1" spans="1:23">
      <c r="A1675" s="89" t="s">
        <v>675</v>
      </c>
      <c r="B1675" s="90">
        <v>46147</v>
      </c>
      <c r="C1675" s="91" t="str">
        <f t="shared" si="52"/>
        <v>5月第2周</v>
      </c>
      <c r="D1675" s="89" t="s">
        <v>676</v>
      </c>
      <c r="E1675" s="89" t="str">
        <f t="shared" si="53"/>
        <v>5月第1周--周2</v>
      </c>
      <c r="F1675" s="92" t="s">
        <v>27</v>
      </c>
      <c r="G1675" s="92" t="s">
        <v>136</v>
      </c>
      <c r="H1675" s="92" t="str">
        <f>_xlfn.XLOOKUP(O1675,匹配表1065!T:T,匹配表1065!W:W)</f>
        <v>潍坊市</v>
      </c>
      <c r="I1675" s="89" t="str">
        <f>_xlfn.XLOOKUP(O1675,匹配表1065!T:T,匹配表1065!X:X)</f>
        <v>PME2036</v>
      </c>
      <c r="J1675" s="89" t="s">
        <v>161</v>
      </c>
      <c r="K1675" s="89" cm="1">
        <f ca="1" t="array" ref="K1675:L1675">_xlfn.XLOOKUP(J1675,匹配表1065!Y:Y,匹配表1065!AA:AB)</f>
        <v>1519</v>
      </c>
      <c r="L1675" s="89" t="str">
        <v>3个月以上</v>
      </c>
      <c r="M1675" s="92" t="s">
        <v>55</v>
      </c>
      <c r="N1675" s="92">
        <v>1</v>
      </c>
      <c r="O1675" s="93" t="str">
        <f>_xlfn.XLOOKUP(P1675,匹配表1065!U:U,匹配表1065!T:T)</f>
        <v>HO00139638</v>
      </c>
      <c r="P1675" s="89" t="s">
        <v>457</v>
      </c>
      <c r="Q1675" s="92" t="s">
        <v>458</v>
      </c>
      <c r="R1675" s="89" t="str">
        <f>_xlfn.XLOOKUP(Q1675,匹配表1065!L:L,匹配表1065!O:O)</f>
        <v>C</v>
      </c>
      <c r="S1675" s="93" t="str">
        <f>IFERROR(_xlfn.XLOOKUP(Q1675,匹配表1065!AI:AI,匹配表1065!AJ:AJ),"绿标")</f>
        <v>黑标</v>
      </c>
      <c r="T1675" s="93" t="str" cm="1">
        <f t="array" ref="T1675:U1675">_xlfn.XLOOKUP(Q1675,匹配表1065!L:L,匹配表1065!M:N)</f>
        <v>眩晕</v>
      </c>
      <c r="U1675" s="94" t="str">
        <v>神经内科</v>
      </c>
      <c r="V1675" s="95" t="s">
        <v>70</v>
      </c>
      <c r="W1675" s="93">
        <f>_xlfn.XLOOKUP(M1675,匹配表1065!D:D,匹配表1065!F:F)*N1675</f>
        <v>8</v>
      </c>
    </row>
    <row r="1676" customHeight="1" spans="1:23">
      <c r="A1676" s="89" t="s">
        <v>675</v>
      </c>
      <c r="B1676" s="90">
        <v>46147</v>
      </c>
      <c r="C1676" s="91" t="str">
        <f t="shared" si="52"/>
        <v>5月第2周</v>
      </c>
      <c r="D1676" s="89" t="s">
        <v>676</v>
      </c>
      <c r="E1676" s="89" t="str">
        <f t="shared" si="53"/>
        <v>5月第1周--周2</v>
      </c>
      <c r="F1676" s="92" t="s">
        <v>27</v>
      </c>
      <c r="G1676" s="92" t="s">
        <v>136</v>
      </c>
      <c r="H1676" s="92" t="str">
        <f>_xlfn.XLOOKUP(O1676,匹配表1065!T:T,匹配表1065!W:W)</f>
        <v>潍坊市</v>
      </c>
      <c r="I1676" s="89" t="str">
        <f>_xlfn.XLOOKUP(O1676,匹配表1065!T:T,匹配表1065!X:X)</f>
        <v>PME2036</v>
      </c>
      <c r="J1676" s="89" t="s">
        <v>161</v>
      </c>
      <c r="K1676" s="89" cm="1">
        <f ca="1" t="array" ref="K1676:L1676">_xlfn.XLOOKUP(J1676,匹配表1065!Y:Y,匹配表1065!AA:AB)</f>
        <v>1519</v>
      </c>
      <c r="L1676" s="89" t="str">
        <v>3个月以上</v>
      </c>
      <c r="M1676" s="92" t="s">
        <v>55</v>
      </c>
      <c r="N1676" s="92">
        <v>1</v>
      </c>
      <c r="O1676" s="93" t="str">
        <f>_xlfn.XLOOKUP(P1676,匹配表1065!U:U,匹配表1065!T:T)</f>
        <v>HO00001466</v>
      </c>
      <c r="P1676" s="89" t="s">
        <v>164</v>
      </c>
      <c r="Q1676" s="92" t="s">
        <v>165</v>
      </c>
      <c r="R1676" s="89" t="str">
        <f>_xlfn.XLOOKUP(Q1676,匹配表1065!L:L,匹配表1065!O:O)</f>
        <v>C</v>
      </c>
      <c r="S1676" s="93" t="str">
        <f>IFERROR(_xlfn.XLOOKUP(Q1676,匹配表1065!AI:AI,匹配表1065!AJ:AJ),"绿标")</f>
        <v>绿标</v>
      </c>
      <c r="T1676" s="93" t="str" cm="1">
        <f t="array" ref="T1676:U1676">_xlfn.XLOOKUP(Q1676,匹配表1065!L:L,匹配表1065!M:N)</f>
        <v>眩晕</v>
      </c>
      <c r="U1676" s="94" t="str">
        <v>神经内科</v>
      </c>
      <c r="V1676" s="95" t="s">
        <v>70</v>
      </c>
      <c r="W1676" s="93">
        <f>_xlfn.XLOOKUP(M1676,匹配表1065!D:D,匹配表1065!F:F)*N1676</f>
        <v>8</v>
      </c>
    </row>
    <row r="1677" customHeight="1" spans="1:23">
      <c r="A1677" s="89" t="s">
        <v>675</v>
      </c>
      <c r="B1677" s="90">
        <v>46147</v>
      </c>
      <c r="C1677" s="91" t="str">
        <f t="shared" si="52"/>
        <v>5月第2周</v>
      </c>
      <c r="D1677" s="89" t="s">
        <v>676</v>
      </c>
      <c r="E1677" s="89" t="str">
        <f t="shared" si="53"/>
        <v>5月第1周--周2</v>
      </c>
      <c r="F1677" s="92" t="s">
        <v>27</v>
      </c>
      <c r="G1677" s="92" t="s">
        <v>136</v>
      </c>
      <c r="H1677" s="92" t="str">
        <f>_xlfn.XLOOKUP(O1677,匹配表1065!T:T,匹配表1065!W:W)</f>
        <v>潍坊市</v>
      </c>
      <c r="I1677" s="89" t="str">
        <f>_xlfn.XLOOKUP(O1677,匹配表1065!T:T,匹配表1065!X:X)</f>
        <v>PME2036</v>
      </c>
      <c r="J1677" s="89" t="s">
        <v>161</v>
      </c>
      <c r="K1677" s="89" cm="1">
        <f ca="1" t="array" ref="K1677:L1677">_xlfn.XLOOKUP(J1677,匹配表1065!Y:Y,匹配表1065!AA:AB)</f>
        <v>1519</v>
      </c>
      <c r="L1677" s="89" t="str">
        <v>3个月以上</v>
      </c>
      <c r="M1677" s="92" t="s">
        <v>30</v>
      </c>
      <c r="N1677" s="92">
        <v>1</v>
      </c>
      <c r="O1677" s="93" t="str">
        <f>_xlfn.XLOOKUP(P1677,匹配表1065!U:U,匹配表1065!T:T)</f>
        <v>HO00001496</v>
      </c>
      <c r="P1677" s="89" t="s">
        <v>256</v>
      </c>
      <c r="Q1677" s="92" t="s">
        <v>303</v>
      </c>
      <c r="R1677" s="89" t="str">
        <f>_xlfn.XLOOKUP(Q1677,匹配表1065!L:L,匹配表1065!O:O)</f>
        <v>C</v>
      </c>
      <c r="S1677" s="93" t="str">
        <f>IFERROR(_xlfn.XLOOKUP(Q1677,匹配表1065!AI:AI,匹配表1065!AJ:AJ),"绿标")</f>
        <v>红标</v>
      </c>
      <c r="T1677" s="93" t="str" cm="1">
        <f t="array" ref="T1677:U1677">_xlfn.XLOOKUP(Q1677,匹配表1065!L:L,匹配表1065!M:N)</f>
        <v>眩晕</v>
      </c>
      <c r="U1677" s="94" t="str">
        <v>神经内科</v>
      </c>
      <c r="V1677" s="95" t="s">
        <v>70</v>
      </c>
      <c r="W1677" s="93">
        <f>_xlfn.XLOOKUP(M1677,匹配表1065!D:D,匹配表1065!F:F)*N1677</f>
        <v>12</v>
      </c>
    </row>
    <row r="1678" customHeight="1" spans="1:23">
      <c r="A1678" s="89" t="s">
        <v>675</v>
      </c>
      <c r="B1678" s="90">
        <v>46147</v>
      </c>
      <c r="C1678" s="91" t="str">
        <f t="shared" si="52"/>
        <v>5月第2周</v>
      </c>
      <c r="D1678" s="89" t="s">
        <v>676</v>
      </c>
      <c r="E1678" s="89" t="str">
        <f t="shared" si="53"/>
        <v>5月第1周--周2</v>
      </c>
      <c r="F1678" s="92" t="s">
        <v>27</v>
      </c>
      <c r="G1678" s="92" t="s">
        <v>136</v>
      </c>
      <c r="H1678" s="92" t="str">
        <f>_xlfn.XLOOKUP(O1678,匹配表1065!T:T,匹配表1065!W:W)</f>
        <v>淄博市</v>
      </c>
      <c r="I1678" s="89" t="str">
        <f>_xlfn.XLOOKUP(O1678,匹配表1065!T:T,匹配表1065!X:X)</f>
        <v>PME2043</v>
      </c>
      <c r="J1678" s="92" t="s">
        <v>140</v>
      </c>
      <c r="K1678" s="89" cm="1">
        <f ca="1" t="array" ref="K1678:L1678">_xlfn.XLOOKUP(J1678,匹配表1065!Y:Y,匹配表1065!AA:AB)</f>
        <v>9</v>
      </c>
      <c r="L1678" s="89" t="str">
        <v>3个月以上</v>
      </c>
      <c r="M1678" s="92" t="s">
        <v>35</v>
      </c>
      <c r="N1678" s="92">
        <v>1</v>
      </c>
      <c r="O1678" s="93" t="str">
        <f>_xlfn.XLOOKUP(P1678,匹配表1065!U:U,匹配表1065!T:T)</f>
        <v>HO00001431</v>
      </c>
      <c r="P1678" s="89" t="s">
        <v>244</v>
      </c>
      <c r="Q1678" s="92" t="s">
        <v>678</v>
      </c>
      <c r="R1678" s="89" t="str">
        <f>_xlfn.XLOOKUP(Q1678,匹配表1065!L:L,匹配表1065!O:O)</f>
        <v>B</v>
      </c>
      <c r="S1678" s="93" t="str">
        <f>IFERROR(_xlfn.XLOOKUP(Q1678,匹配表1065!AI:AI,匹配表1065!AJ:AJ),"绿标")</f>
        <v>黑标</v>
      </c>
      <c r="T1678" s="93" t="str" cm="1">
        <f t="array" ref="T1678:U1678">_xlfn.XLOOKUP(Q1678,匹配表1065!L:L,匹配表1065!M:N)</f>
        <v>脑血管</v>
      </c>
      <c r="U1678" s="94" t="str">
        <v>神经内科</v>
      </c>
      <c r="V1678" s="95" t="s">
        <v>33</v>
      </c>
      <c r="W1678" s="93">
        <f>_xlfn.XLOOKUP(M1678,匹配表1065!D:D,匹配表1065!F:F)*N1678</f>
        <v>4</v>
      </c>
    </row>
    <row r="1679" customHeight="1" spans="1:23">
      <c r="A1679" s="89" t="s">
        <v>675</v>
      </c>
      <c r="B1679" s="90">
        <v>46147</v>
      </c>
      <c r="C1679" s="91" t="str">
        <f t="shared" si="52"/>
        <v>5月第2周</v>
      </c>
      <c r="D1679" s="89" t="s">
        <v>676</v>
      </c>
      <c r="E1679" s="89" t="str">
        <f t="shared" si="53"/>
        <v>5月第1周--周2</v>
      </c>
      <c r="F1679" s="92" t="s">
        <v>27</v>
      </c>
      <c r="G1679" s="92" t="s">
        <v>136</v>
      </c>
      <c r="H1679" s="92" t="str">
        <f>_xlfn.XLOOKUP(O1679,匹配表1065!T:T,匹配表1065!W:W)</f>
        <v>淄博市</v>
      </c>
      <c r="I1679" s="89" t="str">
        <f>_xlfn.XLOOKUP(O1679,匹配表1065!T:T,匹配表1065!X:X)</f>
        <v>PME2043</v>
      </c>
      <c r="J1679" s="92" t="s">
        <v>140</v>
      </c>
      <c r="K1679" s="89" cm="1">
        <f ca="1" t="array" ref="K1679:L1679">_xlfn.XLOOKUP(J1679,匹配表1065!Y:Y,匹配表1065!AA:AB)</f>
        <v>9</v>
      </c>
      <c r="L1679" s="89" t="str">
        <v>3个月以上</v>
      </c>
      <c r="M1679" s="92" t="s">
        <v>35</v>
      </c>
      <c r="N1679" s="92">
        <v>1</v>
      </c>
      <c r="O1679" s="93" t="str">
        <f>_xlfn.XLOOKUP(P1679,匹配表1065!U:U,匹配表1065!T:T)</f>
        <v>HO00001431</v>
      </c>
      <c r="P1679" s="89" t="s">
        <v>244</v>
      </c>
      <c r="Q1679" s="92" t="s">
        <v>633</v>
      </c>
      <c r="R1679" s="89" t="str">
        <f>_xlfn.XLOOKUP(Q1679,匹配表1065!L:L,匹配表1065!O:O)</f>
        <v>B</v>
      </c>
      <c r="S1679" s="93" t="str">
        <f>IFERROR(_xlfn.XLOOKUP(Q1679,匹配表1065!AI:AI,匹配表1065!AJ:AJ),"绿标")</f>
        <v>绿标</v>
      </c>
      <c r="T1679" s="93" t="str" cm="1">
        <f t="array" ref="T1679:U1679">_xlfn.XLOOKUP(Q1679,匹配表1065!L:L,匹配表1065!M:N)</f>
        <v>脑血管</v>
      </c>
      <c r="U1679" s="94" t="str">
        <v>神经内科</v>
      </c>
      <c r="V1679" s="95" t="s">
        <v>42</v>
      </c>
      <c r="W1679" s="93">
        <f>_xlfn.XLOOKUP(M1679,匹配表1065!D:D,匹配表1065!F:F)*N1679</f>
        <v>4</v>
      </c>
    </row>
    <row r="1680" customHeight="1" spans="1:23">
      <c r="A1680" s="89" t="s">
        <v>675</v>
      </c>
      <c r="B1680" s="90">
        <v>46147</v>
      </c>
      <c r="C1680" s="91" t="str">
        <f t="shared" si="52"/>
        <v>5月第2周</v>
      </c>
      <c r="D1680" s="89" t="s">
        <v>676</v>
      </c>
      <c r="E1680" s="89" t="str">
        <f t="shared" si="53"/>
        <v>5月第1周--周2</v>
      </c>
      <c r="F1680" s="92" t="s">
        <v>27</v>
      </c>
      <c r="G1680" s="92" t="s">
        <v>136</v>
      </c>
      <c r="H1680" s="92" t="str">
        <f>_xlfn.XLOOKUP(O1680,匹配表1065!T:T,匹配表1065!W:W)</f>
        <v>青岛市</v>
      </c>
      <c r="I1680" s="89" t="str">
        <f>_xlfn.XLOOKUP(O1680,匹配表1065!T:T,匹配表1065!X:X)</f>
        <v>PME2032</v>
      </c>
      <c r="J1680" s="92" t="s">
        <v>143</v>
      </c>
      <c r="K1680" s="89" cm="1">
        <f ca="1" t="array" ref="K1680:L1680">_xlfn.XLOOKUP(J1680,匹配表1065!Y:Y,匹配表1065!AA:AB)</f>
        <v>31</v>
      </c>
      <c r="L1680" s="89" t="str">
        <v>3个月以上</v>
      </c>
      <c r="M1680" s="92" t="s">
        <v>30</v>
      </c>
      <c r="N1680" s="92">
        <v>1</v>
      </c>
      <c r="O1680" s="93" t="str">
        <f>_xlfn.XLOOKUP(P1680,匹配表1065!U:U,匹配表1065!T:T)</f>
        <v>HO00001482</v>
      </c>
      <c r="P1680" s="89" t="s">
        <v>146</v>
      </c>
      <c r="Q1680" s="92" t="s">
        <v>147</v>
      </c>
      <c r="R1680" s="89" t="str">
        <f>_xlfn.XLOOKUP(Q1680,匹配表1065!L:L,匹配表1065!O:O)</f>
        <v>A</v>
      </c>
      <c r="S1680" s="93" t="str">
        <f>IFERROR(_xlfn.XLOOKUP(Q1680,匹配表1065!AI:AI,匹配表1065!AJ:AJ),"绿标")</f>
        <v>红标</v>
      </c>
      <c r="T1680" s="93" t="str" cm="1">
        <f t="array" ref="T1680:U1680">_xlfn.XLOOKUP(Q1680,匹配表1065!L:L,匹配表1065!M:N)</f>
        <v>头痛</v>
      </c>
      <c r="U1680" s="94" t="str">
        <v>神经内科</v>
      </c>
      <c r="V1680" s="95" t="s">
        <v>33</v>
      </c>
      <c r="W1680" s="93">
        <f>_xlfn.XLOOKUP(M1680,匹配表1065!D:D,匹配表1065!F:F)*N1680</f>
        <v>12</v>
      </c>
    </row>
    <row r="1681" customHeight="1" spans="1:23">
      <c r="A1681" s="89" t="s">
        <v>675</v>
      </c>
      <c r="B1681" s="90">
        <v>46147</v>
      </c>
      <c r="C1681" s="91" t="str">
        <f t="shared" si="52"/>
        <v>5月第2周</v>
      </c>
      <c r="D1681" s="89" t="s">
        <v>676</v>
      </c>
      <c r="E1681" s="89" t="str">
        <f t="shared" si="53"/>
        <v>5月第1周--周2</v>
      </c>
      <c r="F1681" s="92" t="s">
        <v>27</v>
      </c>
      <c r="G1681" s="92" t="s">
        <v>136</v>
      </c>
      <c r="H1681" s="92" t="str">
        <f>_xlfn.XLOOKUP(O1681,匹配表1065!T:T,匹配表1065!W:W)</f>
        <v>青岛市</v>
      </c>
      <c r="I1681" s="89" t="str">
        <f>_xlfn.XLOOKUP(O1681,匹配表1065!T:T,匹配表1065!X:X)</f>
        <v>PME2032</v>
      </c>
      <c r="J1681" s="92" t="s">
        <v>143</v>
      </c>
      <c r="K1681" s="89" cm="1">
        <f ca="1" t="array" ref="K1681:L1681">_xlfn.XLOOKUP(J1681,匹配表1065!Y:Y,匹配表1065!AA:AB)</f>
        <v>31</v>
      </c>
      <c r="L1681" s="89" t="str">
        <v>3个月以上</v>
      </c>
      <c r="M1681" s="92" t="s">
        <v>30</v>
      </c>
      <c r="N1681" s="92">
        <v>1</v>
      </c>
      <c r="O1681" s="93" t="str">
        <f>_xlfn.XLOOKUP(P1681,匹配表1065!U:U,匹配表1065!T:T)</f>
        <v>HO00001482</v>
      </c>
      <c r="P1681" s="89" t="s">
        <v>146</v>
      </c>
      <c r="Q1681" s="92" t="s">
        <v>299</v>
      </c>
      <c r="R1681" s="89" t="str">
        <f>_xlfn.XLOOKUP(Q1681,匹配表1065!L:L,匹配表1065!O:O)</f>
        <v>C</v>
      </c>
      <c r="S1681" s="93" t="str">
        <f>IFERROR(_xlfn.XLOOKUP(Q1681,匹配表1065!AI:AI,匹配表1065!AJ:AJ),"绿标")</f>
        <v>绿标</v>
      </c>
      <c r="T1681" s="93" t="str" cm="1">
        <f t="array" ref="T1681:U1681">_xlfn.XLOOKUP(Q1681,匹配表1065!L:L,匹配表1065!M:N)</f>
        <v>眩晕</v>
      </c>
      <c r="U1681" s="94" t="str">
        <v>耳鼻喉科</v>
      </c>
      <c r="V1681" s="95" t="s">
        <v>70</v>
      </c>
      <c r="W1681" s="93">
        <f>_xlfn.XLOOKUP(M1681,匹配表1065!D:D,匹配表1065!F:F)*N1681</f>
        <v>12</v>
      </c>
    </row>
    <row r="1682" customHeight="1" spans="1:23">
      <c r="A1682" s="89" t="s">
        <v>675</v>
      </c>
      <c r="B1682" s="90">
        <v>46147</v>
      </c>
      <c r="C1682" s="91" t="str">
        <f t="shared" si="52"/>
        <v>5月第2周</v>
      </c>
      <c r="D1682" s="89" t="s">
        <v>676</v>
      </c>
      <c r="E1682" s="89" t="str">
        <f t="shared" si="53"/>
        <v>5月第1周--周2</v>
      </c>
      <c r="F1682" s="92" t="s">
        <v>27</v>
      </c>
      <c r="G1682" s="92" t="s">
        <v>136</v>
      </c>
      <c r="H1682" s="92" t="str">
        <f>_xlfn.XLOOKUP(O1682,匹配表1065!T:T,匹配表1065!W:W)</f>
        <v>青岛市</v>
      </c>
      <c r="I1682" s="89" t="str">
        <f>_xlfn.XLOOKUP(O1682,匹配表1065!T:T,匹配表1065!X:X)</f>
        <v>PME2032</v>
      </c>
      <c r="J1682" s="92" t="s">
        <v>143</v>
      </c>
      <c r="K1682" s="89" cm="1">
        <f ca="1" t="array" ref="K1682:L1682">_xlfn.XLOOKUP(J1682,匹配表1065!Y:Y,匹配表1065!AA:AB)</f>
        <v>31</v>
      </c>
      <c r="L1682" s="89" t="str">
        <v>3个月以上</v>
      </c>
      <c r="M1682" s="92" t="s">
        <v>55</v>
      </c>
      <c r="N1682" s="92">
        <v>1</v>
      </c>
      <c r="O1682" s="93" t="str">
        <f>_xlfn.XLOOKUP(P1682,匹配表1065!U:U,匹配表1065!T:T)</f>
        <v>HO00001482</v>
      </c>
      <c r="P1682" s="89" t="s">
        <v>146</v>
      </c>
      <c r="Q1682" s="92" t="s">
        <v>249</v>
      </c>
      <c r="R1682" s="89" t="str">
        <f>_xlfn.XLOOKUP(Q1682,匹配表1065!L:L,匹配表1065!O:O)</f>
        <v>C</v>
      </c>
      <c r="S1682" s="93" t="str">
        <f>IFERROR(_xlfn.XLOOKUP(Q1682,匹配表1065!AI:AI,匹配表1065!AJ:AJ),"绿标")</f>
        <v>绿标</v>
      </c>
      <c r="T1682" s="93" t="str" cm="1">
        <f t="array" ref="T1682:U1682">_xlfn.XLOOKUP(Q1682,匹配表1065!L:L,匹配表1065!M:N)</f>
        <v>眩晕</v>
      </c>
      <c r="U1682" s="94" t="str">
        <v>耳鼻喉科</v>
      </c>
      <c r="V1682" s="95" t="s">
        <v>70</v>
      </c>
      <c r="W1682" s="93">
        <f>_xlfn.XLOOKUP(M1682,匹配表1065!D:D,匹配表1065!F:F)*N1682</f>
        <v>8</v>
      </c>
    </row>
    <row r="1683" customHeight="1" spans="1:23">
      <c r="A1683" s="89" t="s">
        <v>675</v>
      </c>
      <c r="B1683" s="90">
        <v>46147</v>
      </c>
      <c r="C1683" s="91" t="str">
        <f t="shared" si="52"/>
        <v>5月第2周</v>
      </c>
      <c r="D1683" s="89" t="s">
        <v>676</v>
      </c>
      <c r="E1683" s="89" t="str">
        <f t="shared" si="53"/>
        <v>5月第1周--周2</v>
      </c>
      <c r="F1683" s="92" t="s">
        <v>27</v>
      </c>
      <c r="G1683" s="92" t="s">
        <v>136</v>
      </c>
      <c r="H1683" s="92" t="str">
        <f>_xlfn.XLOOKUP(O1683,匹配表1065!T:T,匹配表1065!W:W)</f>
        <v>烟台市</v>
      </c>
      <c r="I1683" s="89" t="str">
        <f>_xlfn.XLOOKUP(O1683,匹配表1065!T:T,匹配表1065!X:X)</f>
        <v>PME2034</v>
      </c>
      <c r="J1683" s="89" t="s">
        <v>501</v>
      </c>
      <c r="K1683" s="89" cm="1">
        <f ca="1" t="array" ref="K1683:L1683">_xlfn.XLOOKUP(J1683,匹配表1065!Y:Y,匹配表1065!AA:AB)</f>
        <v>4</v>
      </c>
      <c r="L1683" s="89" t="str">
        <v>3个月以上</v>
      </c>
      <c r="M1683" s="92" t="s">
        <v>133</v>
      </c>
      <c r="N1683" s="92">
        <v>1</v>
      </c>
      <c r="O1683" s="93" t="str">
        <f>_xlfn.XLOOKUP(P1683,匹配表1065!U:U,匹配表1065!T:T)</f>
        <v>HO00001522</v>
      </c>
      <c r="P1683" s="89" t="s">
        <v>502</v>
      </c>
      <c r="Q1683" s="92" t="s">
        <v>503</v>
      </c>
      <c r="R1683" s="89" t="str">
        <f>_xlfn.XLOOKUP(Q1683,匹配表1065!L:L,匹配表1065!O:O)</f>
        <v>A</v>
      </c>
      <c r="S1683" s="93" t="str">
        <f>IFERROR(_xlfn.XLOOKUP(Q1683,匹配表1065!AI:AI,匹配表1065!AJ:AJ),"绿标")</f>
        <v>绿标</v>
      </c>
      <c r="T1683" s="93" t="str" cm="1">
        <f t="array" ref="T1683:U1683">_xlfn.XLOOKUP(Q1683,匹配表1065!L:L,匹配表1065!M:N)</f>
        <v>头痛</v>
      </c>
      <c r="U1683" s="94" t="str">
        <v>神经内科</v>
      </c>
      <c r="V1683" s="95" t="s">
        <v>58</v>
      </c>
      <c r="W1683" s="93">
        <f>_xlfn.XLOOKUP(M1683,匹配表1065!D:D,匹配表1065!F:F)*N1683</f>
        <v>1</v>
      </c>
    </row>
    <row r="1684" customHeight="1" spans="1:23">
      <c r="A1684" s="89" t="s">
        <v>675</v>
      </c>
      <c r="B1684" s="90">
        <v>46147</v>
      </c>
      <c r="C1684" s="91" t="str">
        <f t="shared" si="52"/>
        <v>5月第2周</v>
      </c>
      <c r="D1684" s="89" t="s">
        <v>676</v>
      </c>
      <c r="E1684" s="89" t="str">
        <f t="shared" si="53"/>
        <v>5月第1周--周2</v>
      </c>
      <c r="F1684" s="92" t="s">
        <v>27</v>
      </c>
      <c r="G1684" s="92" t="s">
        <v>136</v>
      </c>
      <c r="H1684" s="92" t="str">
        <f>_xlfn.XLOOKUP(O1684,匹配表1065!T:T,匹配表1065!W:W)</f>
        <v>烟台市</v>
      </c>
      <c r="I1684" s="89" t="str">
        <f>_xlfn.XLOOKUP(O1684,匹配表1065!T:T,匹配表1065!X:X)</f>
        <v>PME2034</v>
      </c>
      <c r="J1684" s="89" t="s">
        <v>501</v>
      </c>
      <c r="K1684" s="89" cm="1">
        <f ca="1" t="array" ref="K1684:L1684">_xlfn.XLOOKUP(J1684,匹配表1065!Y:Y,匹配表1065!AA:AB)</f>
        <v>4</v>
      </c>
      <c r="L1684" s="89" t="str">
        <v>3个月以上</v>
      </c>
      <c r="M1684" s="92" t="s">
        <v>133</v>
      </c>
      <c r="N1684" s="92">
        <v>1</v>
      </c>
      <c r="O1684" s="93" t="str">
        <f>_xlfn.XLOOKUP(P1684,匹配表1065!U:U,匹配表1065!T:T)</f>
        <v>HO00001522</v>
      </c>
      <c r="P1684" s="89" t="s">
        <v>502</v>
      </c>
      <c r="Q1684" s="92" t="s">
        <v>503</v>
      </c>
      <c r="R1684" s="89" t="str">
        <f>_xlfn.XLOOKUP(Q1684,匹配表1065!L:L,匹配表1065!O:O)</f>
        <v>A</v>
      </c>
      <c r="S1684" s="93" t="str">
        <f>IFERROR(_xlfn.XLOOKUP(Q1684,匹配表1065!AI:AI,匹配表1065!AJ:AJ),"绿标")</f>
        <v>绿标</v>
      </c>
      <c r="T1684" s="93" t="str" cm="1">
        <f t="array" ref="T1684:U1684">_xlfn.XLOOKUP(Q1684,匹配表1065!L:L,匹配表1065!M:N)</f>
        <v>头痛</v>
      </c>
      <c r="U1684" s="94" t="str">
        <v>神经内科</v>
      </c>
      <c r="V1684" s="95" t="s">
        <v>33</v>
      </c>
      <c r="W1684" s="93">
        <f>_xlfn.XLOOKUP(M1684,匹配表1065!D:D,匹配表1065!F:F)*N1684</f>
        <v>1</v>
      </c>
    </row>
    <row r="1685" customHeight="1" spans="1:23">
      <c r="A1685" s="89" t="s">
        <v>675</v>
      </c>
      <c r="B1685" s="90">
        <v>46147</v>
      </c>
      <c r="C1685" s="91" t="str">
        <f t="shared" si="52"/>
        <v>5月第2周</v>
      </c>
      <c r="D1685" s="89" t="s">
        <v>676</v>
      </c>
      <c r="E1685" s="89" t="str">
        <f t="shared" si="53"/>
        <v>5月第1周--周2</v>
      </c>
      <c r="F1685" s="92" t="s">
        <v>27</v>
      </c>
      <c r="G1685" s="92" t="s">
        <v>136</v>
      </c>
      <c r="H1685" s="92" t="str">
        <f>_xlfn.XLOOKUP(O1685,匹配表1065!T:T,匹配表1065!W:W)</f>
        <v>青岛市</v>
      </c>
      <c r="I1685" s="89" t="str">
        <f>_xlfn.XLOOKUP(O1685,匹配表1065!T:T,匹配表1065!X:X)</f>
        <v>PME2035</v>
      </c>
      <c r="J1685" s="92" t="s">
        <v>150</v>
      </c>
      <c r="K1685" s="89" cm="1">
        <f ca="1" t="array" ref="K1685:L1685">_xlfn.XLOOKUP(J1685,匹配表1065!Y:Y,匹配表1065!AA:AB)</f>
        <v>8</v>
      </c>
      <c r="L1685" s="89" t="str">
        <v>3个月以上</v>
      </c>
      <c r="M1685" s="92" t="s">
        <v>30</v>
      </c>
      <c r="N1685" s="92">
        <v>1</v>
      </c>
      <c r="O1685" s="93" t="str">
        <f>_xlfn.XLOOKUP(P1685,匹配表1065!U:U,匹配表1065!T:T)</f>
        <v>HO00001483</v>
      </c>
      <c r="P1685" s="89" t="s">
        <v>259</v>
      </c>
      <c r="Q1685" s="92" t="s">
        <v>340</v>
      </c>
      <c r="R1685" s="89" t="str">
        <f>_xlfn.XLOOKUP(Q1685,匹配表1065!L:L,匹配表1065!O:O)</f>
        <v>A</v>
      </c>
      <c r="S1685" s="93" t="str">
        <f>IFERROR(_xlfn.XLOOKUP(Q1685,匹配表1065!AI:AI,匹配表1065!AJ:AJ),"绿标")</f>
        <v>红标</v>
      </c>
      <c r="T1685" s="93" t="str" cm="1">
        <f t="array" ref="T1685:U1685">_xlfn.XLOOKUP(Q1685,匹配表1065!L:L,匹配表1065!M:N)</f>
        <v>头痛</v>
      </c>
      <c r="U1685" s="94" t="str">
        <v>神经内科</v>
      </c>
      <c r="V1685" s="95" t="s">
        <v>70</v>
      </c>
      <c r="W1685" s="93">
        <f>_xlfn.XLOOKUP(M1685,匹配表1065!D:D,匹配表1065!F:F)*N1685</f>
        <v>12</v>
      </c>
    </row>
    <row r="1686" customHeight="1" spans="1:23">
      <c r="A1686" s="89" t="s">
        <v>675</v>
      </c>
      <c r="B1686" s="90">
        <v>46147</v>
      </c>
      <c r="C1686" s="91" t="str">
        <f t="shared" si="52"/>
        <v>5月第2周</v>
      </c>
      <c r="D1686" s="89" t="s">
        <v>676</v>
      </c>
      <c r="E1686" s="89" t="str">
        <f t="shared" si="53"/>
        <v>5月第1周--周2</v>
      </c>
      <c r="F1686" s="92" t="s">
        <v>27</v>
      </c>
      <c r="G1686" s="92" t="s">
        <v>136</v>
      </c>
      <c r="H1686" s="92" t="str">
        <f>_xlfn.XLOOKUP(O1686,匹配表1065!T:T,匹配表1065!W:W)</f>
        <v>青岛市</v>
      </c>
      <c r="I1686" s="89" t="str">
        <f>_xlfn.XLOOKUP(O1686,匹配表1065!T:T,匹配表1065!X:X)</f>
        <v>PME2035</v>
      </c>
      <c r="J1686" s="92" t="s">
        <v>150</v>
      </c>
      <c r="K1686" s="89" cm="1">
        <f ca="1" t="array" ref="K1686:L1686">_xlfn.XLOOKUP(J1686,匹配表1065!Y:Y,匹配表1065!AA:AB)</f>
        <v>8</v>
      </c>
      <c r="L1686" s="89" t="str">
        <v>3个月以上</v>
      </c>
      <c r="M1686" s="92" t="s">
        <v>55</v>
      </c>
      <c r="N1686" s="92">
        <v>1</v>
      </c>
      <c r="O1686" s="93" t="str">
        <f>_xlfn.XLOOKUP(P1686,匹配表1065!U:U,匹配表1065!T:T)</f>
        <v>HO00370760</v>
      </c>
      <c r="P1686" s="89" t="s">
        <v>499</v>
      </c>
      <c r="Q1686" s="92" t="s">
        <v>500</v>
      </c>
      <c r="R1686" s="89" t="str">
        <f>_xlfn.XLOOKUP(Q1686,匹配表1065!L:L,匹配表1065!O:O)</f>
        <v>A</v>
      </c>
      <c r="S1686" s="93" t="str">
        <f>IFERROR(_xlfn.XLOOKUP(Q1686,匹配表1065!AI:AI,匹配表1065!AJ:AJ),"绿标")</f>
        <v>红标</v>
      </c>
      <c r="T1686" s="93" t="str" cm="1">
        <f t="array" ref="T1686:U1686">_xlfn.XLOOKUP(Q1686,匹配表1065!L:L,匹配表1065!M:N)</f>
        <v>头痛</v>
      </c>
      <c r="U1686" s="94" t="str">
        <v>神经内科</v>
      </c>
      <c r="V1686" s="95" t="s">
        <v>67</v>
      </c>
      <c r="W1686" s="93">
        <f>_xlfn.XLOOKUP(M1686,匹配表1065!D:D,匹配表1065!F:F)*N1686</f>
        <v>8</v>
      </c>
    </row>
    <row r="1687" customHeight="1" spans="1:23">
      <c r="A1687" s="89" t="s">
        <v>675</v>
      </c>
      <c r="B1687" s="90">
        <v>46147</v>
      </c>
      <c r="C1687" s="91" t="str">
        <f t="shared" si="52"/>
        <v>5月第2周</v>
      </c>
      <c r="D1687" s="89" t="s">
        <v>676</v>
      </c>
      <c r="E1687" s="89" t="str">
        <f t="shared" si="53"/>
        <v>5月第1周--周2</v>
      </c>
      <c r="F1687" s="92" t="s">
        <v>27</v>
      </c>
      <c r="G1687" s="92" t="s">
        <v>136</v>
      </c>
      <c r="H1687" s="92" t="str">
        <f>_xlfn.XLOOKUP(O1687,匹配表1065!T:T,匹配表1065!W:W)</f>
        <v>青岛市</v>
      </c>
      <c r="I1687" s="89" t="str">
        <f>_xlfn.XLOOKUP(O1687,匹配表1065!T:T,匹配表1065!X:X)</f>
        <v>PME2035</v>
      </c>
      <c r="J1687" s="92" t="s">
        <v>150</v>
      </c>
      <c r="K1687" s="89" cm="1">
        <f ca="1" t="array" ref="K1687:L1687">_xlfn.XLOOKUP(J1687,匹配表1065!Y:Y,匹配表1065!AA:AB)</f>
        <v>8</v>
      </c>
      <c r="L1687" s="89" t="str">
        <v>3个月以上</v>
      </c>
      <c r="M1687" s="92" t="s">
        <v>35</v>
      </c>
      <c r="N1687" s="92">
        <v>1</v>
      </c>
      <c r="O1687" s="93" t="str">
        <f>_xlfn.XLOOKUP(P1687,匹配表1065!U:U,匹配表1065!T:T)</f>
        <v>HO00001483</v>
      </c>
      <c r="P1687" s="89" t="s">
        <v>259</v>
      </c>
      <c r="Q1687" s="92" t="s">
        <v>260</v>
      </c>
      <c r="R1687" s="89" t="str">
        <f>_xlfn.XLOOKUP(Q1687,匹配表1065!L:L,匹配表1065!O:O)</f>
        <v>C</v>
      </c>
      <c r="S1687" s="93" t="str">
        <f>IFERROR(_xlfn.XLOOKUP(Q1687,匹配表1065!AI:AI,匹配表1065!AJ:AJ),"绿标")</f>
        <v>红标</v>
      </c>
      <c r="T1687" s="93" t="str" cm="1">
        <f t="array" ref="T1687:U1687">_xlfn.XLOOKUP(Q1687,匹配表1065!L:L,匹配表1065!M:N)</f>
        <v>眩晕</v>
      </c>
      <c r="U1687" s="94" t="str">
        <v>耳鼻喉科</v>
      </c>
      <c r="V1687" s="95" t="s">
        <v>70</v>
      </c>
      <c r="W1687" s="93">
        <f>_xlfn.XLOOKUP(M1687,匹配表1065!D:D,匹配表1065!F:F)*N1687</f>
        <v>4</v>
      </c>
    </row>
    <row r="1688" customHeight="1" spans="1:23">
      <c r="A1688" s="89" t="s">
        <v>675</v>
      </c>
      <c r="B1688" s="90">
        <v>46147</v>
      </c>
      <c r="C1688" s="91" t="str">
        <f t="shared" si="52"/>
        <v>5月第2周</v>
      </c>
      <c r="D1688" s="89" t="s">
        <v>676</v>
      </c>
      <c r="E1688" s="89" t="str">
        <f t="shared" si="53"/>
        <v>5月第1周--周2</v>
      </c>
      <c r="F1688" s="92" t="s">
        <v>27</v>
      </c>
      <c r="G1688" s="92" t="s">
        <v>136</v>
      </c>
      <c r="H1688" s="92" t="str">
        <f>_xlfn.XLOOKUP(O1688,匹配表1065!T:T,匹配表1065!W:W)</f>
        <v>青岛市</v>
      </c>
      <c r="I1688" s="89" t="str">
        <f>_xlfn.XLOOKUP(O1688,匹配表1065!T:T,匹配表1065!X:X)</f>
        <v>PME2035</v>
      </c>
      <c r="J1688" s="92" t="s">
        <v>150</v>
      </c>
      <c r="K1688" s="89" cm="1">
        <f ca="1" t="array" ref="K1688:L1688">_xlfn.XLOOKUP(J1688,匹配表1065!Y:Y,匹配表1065!AA:AB)</f>
        <v>8</v>
      </c>
      <c r="L1688" s="89" t="str">
        <v>3个月以上</v>
      </c>
      <c r="M1688" s="92" t="s">
        <v>35</v>
      </c>
      <c r="N1688" s="92">
        <v>1</v>
      </c>
      <c r="O1688" s="93" t="str">
        <f>_xlfn.XLOOKUP(P1688,匹配表1065!U:U,匹配表1065!T:T)</f>
        <v>HO00001483</v>
      </c>
      <c r="P1688" s="89" t="s">
        <v>259</v>
      </c>
      <c r="Q1688" s="92" t="s">
        <v>397</v>
      </c>
      <c r="R1688" s="89" t="str">
        <f>_xlfn.XLOOKUP(Q1688,匹配表1065!L:L,匹配表1065!O:O)</f>
        <v>C</v>
      </c>
      <c r="S1688" s="93" t="str">
        <f>IFERROR(_xlfn.XLOOKUP(Q1688,匹配表1065!AI:AI,匹配表1065!AJ:AJ),"绿标")</f>
        <v>绿标</v>
      </c>
      <c r="T1688" s="93" t="str" cm="1">
        <f t="array" ref="T1688:U1688">_xlfn.XLOOKUP(Q1688,匹配表1065!L:L,匹配表1065!M:N)</f>
        <v>眩晕</v>
      </c>
      <c r="U1688" s="94" t="str">
        <v>神经内科</v>
      </c>
      <c r="V1688" s="95" t="s">
        <v>67</v>
      </c>
      <c r="W1688" s="93">
        <f>_xlfn.XLOOKUP(M1688,匹配表1065!D:D,匹配表1065!F:F)*N1688</f>
        <v>4</v>
      </c>
    </row>
    <row r="1689" customHeight="1" spans="1:23">
      <c r="A1689" s="89" t="s">
        <v>675</v>
      </c>
      <c r="B1689" s="90">
        <v>46147</v>
      </c>
      <c r="C1689" s="91" t="str">
        <f t="shared" si="52"/>
        <v>5月第2周</v>
      </c>
      <c r="D1689" s="89" t="s">
        <v>676</v>
      </c>
      <c r="E1689" s="89" t="str">
        <f t="shared" si="53"/>
        <v>5月第1周--周2</v>
      </c>
      <c r="F1689" s="92" t="s">
        <v>27</v>
      </c>
      <c r="G1689" s="92" t="s">
        <v>136</v>
      </c>
      <c r="H1689" s="92" t="str">
        <f>_xlfn.XLOOKUP(O1689,匹配表1065!T:T,匹配表1065!W:W)</f>
        <v>青岛市</v>
      </c>
      <c r="I1689" s="89" t="str">
        <f>_xlfn.XLOOKUP(O1689,匹配表1065!T:T,匹配表1065!X:X)</f>
        <v>PME2035</v>
      </c>
      <c r="J1689" s="92" t="s">
        <v>150</v>
      </c>
      <c r="K1689" s="89" cm="1">
        <f ca="1" t="array" ref="K1689:L1689">_xlfn.XLOOKUP(J1689,匹配表1065!Y:Y,匹配表1065!AA:AB)</f>
        <v>8</v>
      </c>
      <c r="L1689" s="89" t="str">
        <v>3个月以上</v>
      </c>
      <c r="M1689" s="92" t="s">
        <v>35</v>
      </c>
      <c r="N1689" s="92">
        <v>1</v>
      </c>
      <c r="O1689" s="93" t="str">
        <f>_xlfn.XLOOKUP(P1689,匹配表1065!U:U,匹配表1065!T:T)</f>
        <v>HO00001476</v>
      </c>
      <c r="P1689" s="89" t="s">
        <v>151</v>
      </c>
      <c r="Q1689" s="92" t="s">
        <v>152</v>
      </c>
      <c r="R1689" s="89" t="str">
        <f>_xlfn.XLOOKUP(Q1689,匹配表1065!L:L,匹配表1065!O:O)</f>
        <v>C</v>
      </c>
      <c r="S1689" s="93" t="str">
        <f>IFERROR(_xlfn.XLOOKUP(Q1689,匹配表1065!AI:AI,匹配表1065!AJ:AJ),"绿标")</f>
        <v>红标</v>
      </c>
      <c r="T1689" s="93" t="str" cm="1">
        <f t="array" ref="T1689:U1689">_xlfn.XLOOKUP(Q1689,匹配表1065!L:L,匹配表1065!M:N)</f>
        <v>眩晕</v>
      </c>
      <c r="U1689" s="94" t="str">
        <v>神经内科</v>
      </c>
      <c r="V1689" s="95" t="s">
        <v>70</v>
      </c>
      <c r="W1689" s="93">
        <f>_xlfn.XLOOKUP(M1689,匹配表1065!D:D,匹配表1065!F:F)*N1689</f>
        <v>4</v>
      </c>
    </row>
    <row r="1690" customHeight="1" spans="1:23">
      <c r="A1690" s="89" t="s">
        <v>675</v>
      </c>
      <c r="B1690" s="90">
        <v>46146</v>
      </c>
      <c r="C1690" s="91" t="str">
        <f t="shared" si="52"/>
        <v>5月第2周</v>
      </c>
      <c r="D1690" s="89" t="s">
        <v>676</v>
      </c>
      <c r="E1690" s="89" t="str">
        <f t="shared" si="53"/>
        <v>5月第1周--周1</v>
      </c>
      <c r="F1690" s="92" t="s">
        <v>27</v>
      </c>
      <c r="G1690" s="92" t="s">
        <v>167</v>
      </c>
      <c r="H1690" s="92" t="str">
        <f>_xlfn.XLOOKUP(O1690,匹配表1065!T:T,匹配表1065!W:W)</f>
        <v>苏州市</v>
      </c>
      <c r="I1690" s="89" t="str">
        <f>_xlfn.XLOOKUP(O1690,匹配表1065!T:T,匹配表1065!X:X)</f>
        <v>PME2009</v>
      </c>
      <c r="J1690" s="92" t="s">
        <v>193</v>
      </c>
      <c r="K1690" s="89" cm="1">
        <f ca="1" t="array" ref="K1690:L1690">_xlfn.XLOOKUP(J1690,匹配表1065!Y:Y,匹配表1065!AA:AB)</f>
        <v>7</v>
      </c>
      <c r="L1690" s="89" t="str">
        <v>3个月以上</v>
      </c>
      <c r="M1690" s="92" t="s">
        <v>30</v>
      </c>
      <c r="N1690" s="92">
        <v>1</v>
      </c>
      <c r="O1690" s="93" t="str">
        <f>_xlfn.XLOOKUP(P1690,匹配表1065!U:U,匹配表1065!T:T)</f>
        <v>HO00017518</v>
      </c>
      <c r="P1690" s="89" t="s">
        <v>194</v>
      </c>
      <c r="Q1690" s="92" t="s">
        <v>195</v>
      </c>
      <c r="R1690" s="89" t="str">
        <f>_xlfn.XLOOKUP(Q1690,匹配表1065!L:L,匹配表1065!O:O)</f>
        <v>C</v>
      </c>
      <c r="S1690" s="93" t="str">
        <f>IFERROR(_xlfn.XLOOKUP(Q1690,匹配表1065!AI:AI,匹配表1065!AJ:AJ),"绿标")</f>
        <v>红标</v>
      </c>
      <c r="T1690" s="93" t="str" cm="1">
        <f t="array" ref="T1690:U1690">_xlfn.XLOOKUP(Q1690,匹配表1065!L:L,匹配表1065!M:N)</f>
        <v>眩晕</v>
      </c>
      <c r="U1690" s="94" t="str">
        <v>耳鼻喉科</v>
      </c>
      <c r="V1690" s="95" t="s">
        <v>70</v>
      </c>
      <c r="W1690" s="93">
        <f>_xlfn.XLOOKUP(M1690,匹配表1065!D:D,匹配表1065!F:F)*N1690</f>
        <v>12</v>
      </c>
    </row>
    <row r="1691" customHeight="1" spans="1:23">
      <c r="A1691" s="89" t="s">
        <v>675</v>
      </c>
      <c r="B1691" s="90">
        <v>46146</v>
      </c>
      <c r="C1691" s="91" t="str">
        <f t="shared" si="52"/>
        <v>5月第2周</v>
      </c>
      <c r="D1691" s="89" t="s">
        <v>676</v>
      </c>
      <c r="E1691" s="89" t="str">
        <f t="shared" si="53"/>
        <v>5月第1周--周1</v>
      </c>
      <c r="F1691" s="92" t="s">
        <v>27</v>
      </c>
      <c r="G1691" s="92" t="s">
        <v>167</v>
      </c>
      <c r="H1691" s="92" t="str">
        <f>_xlfn.XLOOKUP(O1691,匹配表1065!T:T,匹配表1065!W:W)</f>
        <v>苏州市</v>
      </c>
      <c r="I1691" s="89" t="str">
        <f>_xlfn.XLOOKUP(O1691,匹配表1065!T:T,匹配表1065!X:X)</f>
        <v>PME2009</v>
      </c>
      <c r="J1691" s="92" t="s">
        <v>193</v>
      </c>
      <c r="K1691" s="89" cm="1">
        <f ca="1" t="array" ref="K1691:L1691">_xlfn.XLOOKUP(J1691,匹配表1065!Y:Y,匹配表1065!AA:AB)</f>
        <v>7</v>
      </c>
      <c r="L1691" s="89" t="str">
        <v>3个月以上</v>
      </c>
      <c r="M1691" s="92" t="s">
        <v>35</v>
      </c>
      <c r="N1691" s="92">
        <v>1</v>
      </c>
      <c r="O1691" s="93" t="str">
        <f>_xlfn.XLOOKUP(P1691,匹配表1065!U:U,匹配表1065!T:T)</f>
        <v>HO00139397</v>
      </c>
      <c r="P1691" s="89" t="s">
        <v>294</v>
      </c>
      <c r="Q1691" s="92" t="s">
        <v>295</v>
      </c>
      <c r="R1691" s="89" t="str">
        <f>_xlfn.XLOOKUP(Q1691,匹配表1065!L:L,匹配表1065!O:O)</f>
        <v>A</v>
      </c>
      <c r="S1691" s="93" t="str">
        <f>IFERROR(_xlfn.XLOOKUP(Q1691,匹配表1065!AI:AI,匹配表1065!AJ:AJ),"绿标")</f>
        <v>红标</v>
      </c>
      <c r="T1691" s="93" t="str" cm="1">
        <f t="array" ref="T1691:U1691">_xlfn.XLOOKUP(Q1691,匹配表1065!L:L,匹配表1065!M:N)</f>
        <v>头痛</v>
      </c>
      <c r="U1691" s="94" t="str">
        <v>神经内科</v>
      </c>
      <c r="V1691" s="95" t="s">
        <v>33</v>
      </c>
      <c r="W1691" s="93">
        <f>_xlfn.XLOOKUP(M1691,匹配表1065!D:D,匹配表1065!F:F)*N1691</f>
        <v>4</v>
      </c>
    </row>
    <row r="1692" customHeight="1" spans="1:23">
      <c r="A1692" s="89" t="s">
        <v>675</v>
      </c>
      <c r="B1692" s="90">
        <v>46147</v>
      </c>
      <c r="C1692" s="91" t="str">
        <f t="shared" si="52"/>
        <v>5月第2周</v>
      </c>
      <c r="D1692" s="89" t="s">
        <v>676</v>
      </c>
      <c r="E1692" s="89" t="str">
        <f t="shared" si="53"/>
        <v>5月第1周--周2</v>
      </c>
      <c r="F1692" s="92" t="s">
        <v>27</v>
      </c>
      <c r="G1692" s="92" t="s">
        <v>167</v>
      </c>
      <c r="H1692" s="92" t="str">
        <f>_xlfn.XLOOKUP(O1692,匹配表1065!T:T,匹配表1065!W:W)</f>
        <v>无锡市</v>
      </c>
      <c r="I1692" s="89" t="str">
        <f>_xlfn.XLOOKUP(O1692,匹配表1065!T:T,匹配表1065!X:X)</f>
        <v>PME2009</v>
      </c>
      <c r="J1692" s="92" t="s">
        <v>193</v>
      </c>
      <c r="K1692" s="89" cm="1">
        <f ca="1" t="array" ref="K1692:L1692">_xlfn.XLOOKUP(J1692,匹配表1065!Y:Y,匹配表1065!AA:AB)</f>
        <v>7</v>
      </c>
      <c r="L1692" s="89" t="str">
        <v>3个月以上</v>
      </c>
      <c r="M1692" s="92" t="s">
        <v>30</v>
      </c>
      <c r="N1692" s="92">
        <v>1</v>
      </c>
      <c r="O1692" s="93" t="str">
        <f>_xlfn.XLOOKUP(P1692,匹配表1065!U:U,匹配表1065!T:T)</f>
        <v>HO00001116</v>
      </c>
      <c r="P1692" s="89" t="s">
        <v>229</v>
      </c>
      <c r="Q1692" s="92" t="s">
        <v>230</v>
      </c>
      <c r="R1692" s="89" t="str">
        <f>_xlfn.XLOOKUP(Q1692,匹配表1065!L:L,匹配表1065!O:O)</f>
        <v>A</v>
      </c>
      <c r="S1692" s="93" t="str">
        <f>IFERROR(_xlfn.XLOOKUP(Q1692,匹配表1065!AI:AI,匹配表1065!AJ:AJ),"绿标")</f>
        <v>绿标</v>
      </c>
      <c r="T1692" s="93" t="str" cm="1">
        <f t="array" ref="T1692:U1692">_xlfn.XLOOKUP(Q1692,匹配表1065!L:L,匹配表1065!M:N)</f>
        <v>头痛</v>
      </c>
      <c r="U1692" s="94" t="str">
        <v>神经内科</v>
      </c>
      <c r="V1692" s="95" t="s">
        <v>42</v>
      </c>
      <c r="W1692" s="93">
        <f>_xlfn.XLOOKUP(M1692,匹配表1065!D:D,匹配表1065!F:F)*N1692</f>
        <v>12</v>
      </c>
    </row>
    <row r="1693" customHeight="1" spans="1:23">
      <c r="A1693" s="89" t="s">
        <v>675</v>
      </c>
      <c r="B1693" s="90">
        <v>46147</v>
      </c>
      <c r="C1693" s="91" t="str">
        <f t="shared" si="52"/>
        <v>5月第2周</v>
      </c>
      <c r="D1693" s="89" t="s">
        <v>676</v>
      </c>
      <c r="E1693" s="89" t="str">
        <f t="shared" si="53"/>
        <v>5月第1周--周2</v>
      </c>
      <c r="F1693" s="92" t="s">
        <v>27</v>
      </c>
      <c r="G1693" s="92" t="s">
        <v>167</v>
      </c>
      <c r="H1693" s="92" t="str">
        <f>_xlfn.XLOOKUP(O1693,匹配表1065!T:T,匹配表1065!W:W)</f>
        <v>无锡市</v>
      </c>
      <c r="I1693" s="89" t="str">
        <f>_xlfn.XLOOKUP(O1693,匹配表1065!T:T,匹配表1065!X:X)</f>
        <v>PME2009</v>
      </c>
      <c r="J1693" s="92" t="s">
        <v>193</v>
      </c>
      <c r="K1693" s="89" cm="1">
        <f ca="1" t="array" ref="K1693:L1693">_xlfn.XLOOKUP(J1693,匹配表1065!Y:Y,匹配表1065!AA:AB)</f>
        <v>7</v>
      </c>
      <c r="L1693" s="89" t="str">
        <v>3个月以上</v>
      </c>
      <c r="M1693" s="92" t="s">
        <v>35</v>
      </c>
      <c r="N1693" s="92">
        <v>1</v>
      </c>
      <c r="O1693" s="93" t="str">
        <f>_xlfn.XLOOKUP(P1693,匹配表1065!U:U,匹配表1065!T:T)</f>
        <v>HO00001116</v>
      </c>
      <c r="P1693" s="89" t="s">
        <v>229</v>
      </c>
      <c r="Q1693" s="92" t="s">
        <v>230</v>
      </c>
      <c r="R1693" s="89" t="str">
        <f>_xlfn.XLOOKUP(Q1693,匹配表1065!L:L,匹配表1065!O:O)</f>
        <v>A</v>
      </c>
      <c r="S1693" s="93" t="str">
        <f>IFERROR(_xlfn.XLOOKUP(Q1693,匹配表1065!AI:AI,匹配表1065!AJ:AJ),"绿标")</f>
        <v>绿标</v>
      </c>
      <c r="T1693" s="93" t="str" cm="1">
        <f t="array" ref="T1693:U1693">_xlfn.XLOOKUP(Q1693,匹配表1065!L:L,匹配表1065!M:N)</f>
        <v>头痛</v>
      </c>
      <c r="U1693" s="94" t="str">
        <v>神经内科</v>
      </c>
      <c r="V1693" s="95" t="s">
        <v>58</v>
      </c>
      <c r="W1693" s="93">
        <f>_xlfn.XLOOKUP(M1693,匹配表1065!D:D,匹配表1065!F:F)*N1693</f>
        <v>4</v>
      </c>
    </row>
    <row r="1694" customHeight="1" spans="1:23">
      <c r="A1694" s="89" t="s">
        <v>675</v>
      </c>
      <c r="B1694" s="90">
        <v>46147</v>
      </c>
      <c r="C1694" s="91" t="str">
        <f t="shared" si="52"/>
        <v>5月第2周</v>
      </c>
      <c r="D1694" s="89" t="s">
        <v>676</v>
      </c>
      <c r="E1694" s="89" t="str">
        <f t="shared" si="53"/>
        <v>5月第1周--周2</v>
      </c>
      <c r="F1694" s="92" t="s">
        <v>27</v>
      </c>
      <c r="G1694" s="92" t="s">
        <v>167</v>
      </c>
      <c r="H1694" s="92" t="str">
        <f>_xlfn.XLOOKUP(O1694,匹配表1065!T:T,匹配表1065!W:W)</f>
        <v>无锡市</v>
      </c>
      <c r="I1694" s="89" t="str">
        <f>_xlfn.XLOOKUP(O1694,匹配表1065!T:T,匹配表1065!X:X)</f>
        <v>PME2014</v>
      </c>
      <c r="J1694" s="89" t="s">
        <v>581</v>
      </c>
      <c r="K1694" s="89" cm="1">
        <f ca="1" t="array" ref="K1694:L1694">_xlfn.XLOOKUP(J1694,匹配表1065!Y:Y,匹配表1065!AA:AB)</f>
        <v>1</v>
      </c>
      <c r="L1694" s="89" t="str">
        <v>3个月以内</v>
      </c>
      <c r="M1694" s="92" t="s">
        <v>35</v>
      </c>
      <c r="N1694" s="92">
        <v>1</v>
      </c>
      <c r="O1694" s="93" t="str">
        <f>_xlfn.XLOOKUP(P1694,匹配表1065!U:U,匹配表1065!T:T)</f>
        <v>HO00001112</v>
      </c>
      <c r="P1694" s="89" t="s">
        <v>594</v>
      </c>
      <c r="Q1694" s="92" t="s">
        <v>595</v>
      </c>
      <c r="R1694" s="89" t="str">
        <f>_xlfn.XLOOKUP(Q1694,匹配表1065!L:L,匹配表1065!O:O)</f>
        <v>A</v>
      </c>
      <c r="S1694" s="93" t="str">
        <f>IFERROR(_xlfn.XLOOKUP(Q1694,匹配表1065!AI:AI,匹配表1065!AJ:AJ),"绿标")</f>
        <v>红标</v>
      </c>
      <c r="T1694" s="93" t="str" cm="1">
        <f t="array" ref="T1694:U1694">_xlfn.XLOOKUP(Q1694,匹配表1065!L:L,匹配表1065!M:N)</f>
        <v>头痛</v>
      </c>
      <c r="U1694" s="94" t="str">
        <v>神经内科</v>
      </c>
      <c r="V1694" s="95" t="s">
        <v>33</v>
      </c>
      <c r="W1694" s="93">
        <f>_xlfn.XLOOKUP(M1694,匹配表1065!D:D,匹配表1065!F:F)*N1694</f>
        <v>4</v>
      </c>
    </row>
    <row r="1695" customHeight="1" spans="1:23">
      <c r="A1695" s="89" t="s">
        <v>675</v>
      </c>
      <c r="B1695" s="90">
        <v>46147</v>
      </c>
      <c r="C1695" s="91" t="str">
        <f t="shared" si="52"/>
        <v>5月第2周</v>
      </c>
      <c r="D1695" s="89" t="s">
        <v>676</v>
      </c>
      <c r="E1695" s="89" t="str">
        <f t="shared" si="53"/>
        <v>5月第1周--周2</v>
      </c>
      <c r="F1695" s="92" t="s">
        <v>27</v>
      </c>
      <c r="G1695" s="92" t="s">
        <v>167</v>
      </c>
      <c r="H1695" s="92" t="str">
        <f>_xlfn.XLOOKUP(O1695,匹配表1065!T:T,匹配表1065!W:W)</f>
        <v>无锡市</v>
      </c>
      <c r="I1695" s="89" t="str">
        <f>_xlfn.XLOOKUP(O1695,匹配表1065!T:T,匹配表1065!X:X)</f>
        <v>PME2014</v>
      </c>
      <c r="J1695" s="89" t="s">
        <v>581</v>
      </c>
      <c r="K1695" s="89" cm="1">
        <f ca="1" t="array" ref="K1695:L1695">_xlfn.XLOOKUP(J1695,匹配表1065!Y:Y,匹配表1065!AA:AB)</f>
        <v>1</v>
      </c>
      <c r="L1695" s="89" t="str">
        <v>3个月以内</v>
      </c>
      <c r="M1695" s="92" t="s">
        <v>35</v>
      </c>
      <c r="N1695" s="92">
        <v>1</v>
      </c>
      <c r="O1695" s="93" t="str">
        <f>_xlfn.XLOOKUP(P1695,匹配表1065!U:U,匹配表1065!T:T)</f>
        <v>HO00001114</v>
      </c>
      <c r="P1695" s="89" t="s">
        <v>628</v>
      </c>
      <c r="Q1695" s="92" t="s">
        <v>629</v>
      </c>
      <c r="R1695" s="89" t="str">
        <f>_xlfn.XLOOKUP(Q1695,匹配表1065!L:L,匹配表1065!O:O)</f>
        <v>C</v>
      </c>
      <c r="S1695" s="93" t="str">
        <f>IFERROR(_xlfn.XLOOKUP(Q1695,匹配表1065!AI:AI,匹配表1065!AJ:AJ),"绿标")</f>
        <v>绿标</v>
      </c>
      <c r="T1695" s="93" t="str" cm="1">
        <f t="array" ref="T1695:U1695">_xlfn.XLOOKUP(Q1695,匹配表1065!L:L,匹配表1065!M:N)</f>
        <v>眩晕</v>
      </c>
      <c r="U1695" s="94" t="str">
        <v>耳鼻喉科</v>
      </c>
      <c r="V1695" s="95" t="s">
        <v>70</v>
      </c>
      <c r="W1695" s="93">
        <f>_xlfn.XLOOKUP(M1695,匹配表1065!D:D,匹配表1065!F:F)*N1695</f>
        <v>4</v>
      </c>
    </row>
    <row r="1696" customHeight="1" spans="1:23">
      <c r="A1696" s="89" t="s">
        <v>675</v>
      </c>
      <c r="B1696" s="90">
        <v>46147</v>
      </c>
      <c r="C1696" s="91" t="str">
        <f t="shared" si="52"/>
        <v>5月第2周</v>
      </c>
      <c r="D1696" s="89" t="s">
        <v>676</v>
      </c>
      <c r="E1696" s="89" t="str">
        <f t="shared" si="53"/>
        <v>5月第1周--周2</v>
      </c>
      <c r="F1696" s="92" t="s">
        <v>27</v>
      </c>
      <c r="G1696" s="92" t="s">
        <v>167</v>
      </c>
      <c r="H1696" s="92" t="str">
        <f>_xlfn.XLOOKUP(O1696,匹配表1065!T:T,匹配表1065!W:W)</f>
        <v>苏州市</v>
      </c>
      <c r="I1696" s="89" t="str">
        <f>_xlfn.XLOOKUP(O1696,匹配表1065!T:T,匹配表1065!X:X)</f>
        <v>PME2016</v>
      </c>
      <c r="J1696" s="89" t="s">
        <v>173</v>
      </c>
      <c r="K1696" s="89" cm="1">
        <f ca="1" t="array" ref="K1696:L1696">_xlfn.XLOOKUP(J1696,匹配表1065!Y:Y,匹配表1065!AA:AB)</f>
        <v>1</v>
      </c>
      <c r="L1696" s="89" t="str">
        <v>3个月以内</v>
      </c>
      <c r="M1696" s="92" t="s">
        <v>30</v>
      </c>
      <c r="N1696" s="92">
        <v>2</v>
      </c>
      <c r="O1696" s="93" t="str">
        <f>_xlfn.XLOOKUP(P1696,匹配表1065!U:U,匹配表1065!T:T)</f>
        <v>HO00001048</v>
      </c>
      <c r="P1696" s="89" t="s">
        <v>176</v>
      </c>
      <c r="Q1696" s="92" t="s">
        <v>290</v>
      </c>
      <c r="R1696" s="89" t="str">
        <f>_xlfn.XLOOKUP(Q1696,匹配表1065!L:L,匹配表1065!O:O)</f>
        <v>A</v>
      </c>
      <c r="S1696" s="93" t="str">
        <f>IFERROR(_xlfn.XLOOKUP(Q1696,匹配表1065!AI:AI,匹配表1065!AJ:AJ),"绿标")</f>
        <v>红标</v>
      </c>
      <c r="T1696" s="93" t="str" cm="1">
        <f t="array" ref="T1696:U1696">_xlfn.XLOOKUP(Q1696,匹配表1065!L:L,匹配表1065!M:N)</f>
        <v>头痛</v>
      </c>
      <c r="U1696" s="94" t="str">
        <v>神经内科</v>
      </c>
      <c r="V1696" s="95" t="s">
        <v>58</v>
      </c>
      <c r="W1696" s="93">
        <f>_xlfn.XLOOKUP(M1696,匹配表1065!D:D,匹配表1065!F:F)*N1696</f>
        <v>24</v>
      </c>
    </row>
    <row r="1697" customHeight="1" spans="1:23">
      <c r="A1697" s="89" t="s">
        <v>675</v>
      </c>
      <c r="B1697" s="90">
        <v>46147</v>
      </c>
      <c r="C1697" s="91" t="str">
        <f t="shared" si="52"/>
        <v>5月第2周</v>
      </c>
      <c r="D1697" s="89" t="s">
        <v>676</v>
      </c>
      <c r="E1697" s="89" t="str">
        <f t="shared" si="53"/>
        <v>5月第1周--周2</v>
      </c>
      <c r="F1697" s="92" t="s">
        <v>27</v>
      </c>
      <c r="G1697" s="92" t="s">
        <v>167</v>
      </c>
      <c r="H1697" s="92" t="str">
        <f>_xlfn.XLOOKUP(O1697,匹配表1065!T:T,匹配表1065!W:W)</f>
        <v>苏州市</v>
      </c>
      <c r="I1697" s="89" t="str">
        <f>_xlfn.XLOOKUP(O1697,匹配表1065!T:T,匹配表1065!X:X)</f>
        <v>PME2016</v>
      </c>
      <c r="J1697" s="89" t="s">
        <v>173</v>
      </c>
      <c r="K1697" s="89" cm="1">
        <f ca="1" t="array" ref="K1697:L1697">_xlfn.XLOOKUP(J1697,匹配表1065!Y:Y,匹配表1065!AA:AB)</f>
        <v>1</v>
      </c>
      <c r="L1697" s="89" t="str">
        <v>3个月以内</v>
      </c>
      <c r="M1697" s="92" t="s">
        <v>30</v>
      </c>
      <c r="N1697" s="92">
        <v>1</v>
      </c>
      <c r="O1697" s="93" t="str">
        <f>_xlfn.XLOOKUP(P1697,匹配表1065!U:U,匹配表1065!T:T)</f>
        <v>HO00099680</v>
      </c>
      <c r="P1697" s="89" t="s">
        <v>174</v>
      </c>
      <c r="Q1697" s="92" t="s">
        <v>175</v>
      </c>
      <c r="R1697" s="89" t="str">
        <f>_xlfn.XLOOKUP(Q1697,匹配表1065!L:L,匹配表1065!O:O)</f>
        <v>A</v>
      </c>
      <c r="S1697" s="93" t="str">
        <f>IFERROR(_xlfn.XLOOKUP(Q1697,匹配表1065!AI:AI,匹配表1065!AJ:AJ),"绿标")</f>
        <v>红标</v>
      </c>
      <c r="T1697" s="93" t="str" cm="1">
        <f t="array" ref="T1697:U1697">_xlfn.XLOOKUP(Q1697,匹配表1065!L:L,匹配表1065!M:N)</f>
        <v>头痛</v>
      </c>
      <c r="U1697" s="94" t="str">
        <v>神经内科</v>
      </c>
      <c r="V1697" s="95" t="s">
        <v>33</v>
      </c>
      <c r="W1697" s="93">
        <f>_xlfn.XLOOKUP(M1697,匹配表1065!D:D,匹配表1065!F:F)*N1697</f>
        <v>12</v>
      </c>
    </row>
    <row r="1698" customHeight="1" spans="1:23">
      <c r="A1698" s="89" t="s">
        <v>675</v>
      </c>
      <c r="B1698" s="90">
        <v>46147</v>
      </c>
      <c r="C1698" s="91" t="str">
        <f t="shared" si="52"/>
        <v>5月第2周</v>
      </c>
      <c r="D1698" s="89" t="s">
        <v>676</v>
      </c>
      <c r="E1698" s="89" t="str">
        <f t="shared" si="53"/>
        <v>5月第1周--周2</v>
      </c>
      <c r="F1698" s="92" t="s">
        <v>27</v>
      </c>
      <c r="G1698" s="92" t="s">
        <v>167</v>
      </c>
      <c r="H1698" s="92" t="str">
        <f>_xlfn.XLOOKUP(O1698,匹配表1065!T:T,匹配表1065!W:W)</f>
        <v>苏州市</v>
      </c>
      <c r="I1698" s="89" t="str">
        <f>_xlfn.XLOOKUP(O1698,匹配表1065!T:T,匹配表1065!X:X)</f>
        <v>PME2016</v>
      </c>
      <c r="J1698" s="89" t="s">
        <v>173</v>
      </c>
      <c r="K1698" s="89" cm="1">
        <f ca="1" t="array" ref="K1698:L1698">_xlfn.XLOOKUP(J1698,匹配表1065!Y:Y,匹配表1065!AA:AB)</f>
        <v>1</v>
      </c>
      <c r="L1698" s="89" t="str">
        <v>3个月以内</v>
      </c>
      <c r="M1698" s="92" t="s">
        <v>30</v>
      </c>
      <c r="N1698" s="92">
        <v>1</v>
      </c>
      <c r="O1698" s="93" t="str">
        <f>_xlfn.XLOOKUP(P1698,匹配表1065!U:U,匹配表1065!T:T)</f>
        <v>HO00001043</v>
      </c>
      <c r="P1698" s="89" t="s">
        <v>221</v>
      </c>
      <c r="Q1698" s="92" t="s">
        <v>291</v>
      </c>
      <c r="R1698" s="89" t="str">
        <f>_xlfn.XLOOKUP(Q1698,匹配表1065!L:L,匹配表1065!O:O)</f>
        <v>A</v>
      </c>
      <c r="S1698" s="93" t="str">
        <f>IFERROR(_xlfn.XLOOKUP(Q1698,匹配表1065!AI:AI,匹配表1065!AJ:AJ),"绿标")</f>
        <v>红标</v>
      </c>
      <c r="T1698" s="93" t="str" cm="1">
        <f t="array" ref="T1698:U1698">_xlfn.XLOOKUP(Q1698,匹配表1065!L:L,匹配表1065!M:N)</f>
        <v>头痛</v>
      </c>
      <c r="U1698" s="94" t="str">
        <v>神经内科</v>
      </c>
      <c r="V1698" s="95" t="s">
        <v>70</v>
      </c>
      <c r="W1698" s="93">
        <f>_xlfn.XLOOKUP(M1698,匹配表1065!D:D,匹配表1065!F:F)*N1698</f>
        <v>12</v>
      </c>
    </row>
    <row r="1699" customHeight="1" spans="1:23">
      <c r="A1699" s="89" t="s">
        <v>675</v>
      </c>
      <c r="B1699" s="90">
        <v>46147</v>
      </c>
      <c r="C1699" s="91" t="str">
        <f t="shared" si="52"/>
        <v>5月第2周</v>
      </c>
      <c r="D1699" s="89" t="s">
        <v>676</v>
      </c>
      <c r="E1699" s="89" t="str">
        <f t="shared" si="53"/>
        <v>5月第1周--周2</v>
      </c>
      <c r="F1699" s="92" t="s">
        <v>27</v>
      </c>
      <c r="G1699" s="92" t="s">
        <v>167</v>
      </c>
      <c r="H1699" s="92" t="str">
        <f>_xlfn.XLOOKUP(O1699,匹配表1065!T:T,匹配表1065!W:W)</f>
        <v>苏州市</v>
      </c>
      <c r="I1699" s="89" t="str">
        <f>_xlfn.XLOOKUP(O1699,匹配表1065!T:T,匹配表1065!X:X)</f>
        <v>PME2011</v>
      </c>
      <c r="J1699" s="92" t="s">
        <v>168</v>
      </c>
      <c r="K1699" s="89" cm="1">
        <f ca="1" t="array" ref="K1699:L1699">_xlfn.XLOOKUP(J1699,匹配表1065!Y:Y,匹配表1065!AA:AB)</f>
        <v>19</v>
      </c>
      <c r="L1699" s="89" t="str">
        <v>3个月以上</v>
      </c>
      <c r="M1699" s="92" t="s">
        <v>30</v>
      </c>
      <c r="N1699" s="92">
        <v>1</v>
      </c>
      <c r="O1699" s="93" t="str">
        <f>_xlfn.XLOOKUP(P1699,匹配表1065!U:U,匹配表1065!T:T)</f>
        <v>HO00307823</v>
      </c>
      <c r="P1699" s="89" t="s">
        <v>169</v>
      </c>
      <c r="Q1699" s="92" t="s">
        <v>172</v>
      </c>
      <c r="R1699" s="89" t="str">
        <f>_xlfn.XLOOKUP(Q1699,匹配表1065!L:L,匹配表1065!O:O)</f>
        <v>C</v>
      </c>
      <c r="S1699" s="93" t="str">
        <f>IFERROR(_xlfn.XLOOKUP(Q1699,匹配表1065!AI:AI,匹配表1065!AJ:AJ),"绿标")</f>
        <v>绿标</v>
      </c>
      <c r="T1699" s="93" t="str" cm="1">
        <f t="array" ref="T1699:U1699">_xlfn.XLOOKUP(Q1699,匹配表1065!L:L,匹配表1065!M:N)</f>
        <v>眩晕</v>
      </c>
      <c r="U1699" s="94" t="str">
        <v>神经内科</v>
      </c>
      <c r="V1699" s="95" t="s">
        <v>33</v>
      </c>
      <c r="W1699" s="93">
        <f>_xlfn.XLOOKUP(M1699,匹配表1065!D:D,匹配表1065!F:F)*N1699</f>
        <v>12</v>
      </c>
    </row>
    <row r="1700" customHeight="1" spans="1:23">
      <c r="A1700" s="89" t="s">
        <v>675</v>
      </c>
      <c r="B1700" s="90">
        <v>46147</v>
      </c>
      <c r="C1700" s="91" t="str">
        <f t="shared" si="52"/>
        <v>5月第2周</v>
      </c>
      <c r="D1700" s="89" t="s">
        <v>676</v>
      </c>
      <c r="E1700" s="89" t="str">
        <f t="shared" si="53"/>
        <v>5月第1周--周2</v>
      </c>
      <c r="F1700" s="92" t="s">
        <v>27</v>
      </c>
      <c r="G1700" s="92" t="s">
        <v>167</v>
      </c>
      <c r="H1700" s="92" t="str">
        <f>_xlfn.XLOOKUP(O1700,匹配表1065!T:T,匹配表1065!W:W)</f>
        <v>苏州市</v>
      </c>
      <c r="I1700" s="89" t="str">
        <f>_xlfn.XLOOKUP(O1700,匹配表1065!T:T,匹配表1065!X:X)</f>
        <v>PME2011</v>
      </c>
      <c r="J1700" s="92" t="s">
        <v>168</v>
      </c>
      <c r="K1700" s="89" cm="1">
        <f ca="1" t="array" ref="K1700:L1700">_xlfn.XLOOKUP(J1700,匹配表1065!Y:Y,匹配表1065!AA:AB)</f>
        <v>19</v>
      </c>
      <c r="L1700" s="89" t="str">
        <v>3个月以上</v>
      </c>
      <c r="M1700" s="92" t="s">
        <v>30</v>
      </c>
      <c r="N1700" s="92">
        <v>3</v>
      </c>
      <c r="O1700" s="93" t="str">
        <f>_xlfn.XLOOKUP(P1700,匹配表1065!U:U,匹配表1065!T:T)</f>
        <v>HO00307823</v>
      </c>
      <c r="P1700" s="89" t="s">
        <v>169</v>
      </c>
      <c r="Q1700" s="92" t="s">
        <v>170</v>
      </c>
      <c r="R1700" s="89" t="str">
        <f>_xlfn.XLOOKUP(Q1700,匹配表1065!L:L,匹配表1065!O:O)</f>
        <v>A</v>
      </c>
      <c r="S1700" s="93" t="str">
        <f>IFERROR(_xlfn.XLOOKUP(Q1700,匹配表1065!AI:AI,匹配表1065!AJ:AJ),"绿标")</f>
        <v>红标</v>
      </c>
      <c r="T1700" s="93" t="str" cm="1">
        <f t="array" ref="T1700:U1700">_xlfn.XLOOKUP(Q1700,匹配表1065!L:L,匹配表1065!M:N)</f>
        <v>头痛</v>
      </c>
      <c r="U1700" s="94" t="str">
        <v>神经内科</v>
      </c>
      <c r="V1700" s="95" t="s">
        <v>70</v>
      </c>
      <c r="W1700" s="93">
        <f>_xlfn.XLOOKUP(M1700,匹配表1065!D:D,匹配表1065!F:F)*N1700</f>
        <v>36</v>
      </c>
    </row>
    <row r="1701" customHeight="1" spans="1:23">
      <c r="A1701" s="89" t="s">
        <v>675</v>
      </c>
      <c r="B1701" s="90">
        <v>46147</v>
      </c>
      <c r="C1701" s="91" t="str">
        <f t="shared" si="52"/>
        <v>5月第2周</v>
      </c>
      <c r="D1701" s="89" t="s">
        <v>676</v>
      </c>
      <c r="E1701" s="89" t="str">
        <f t="shared" si="53"/>
        <v>5月第1周--周2</v>
      </c>
      <c r="F1701" s="92" t="s">
        <v>27</v>
      </c>
      <c r="G1701" s="92" t="s">
        <v>167</v>
      </c>
      <c r="H1701" s="92" t="str">
        <f>_xlfn.XLOOKUP(O1701,匹配表1065!T:T,匹配表1065!W:W)</f>
        <v>苏州市</v>
      </c>
      <c r="I1701" s="89" t="str">
        <f>_xlfn.XLOOKUP(O1701,匹配表1065!T:T,匹配表1065!X:X)</f>
        <v>PME2011</v>
      </c>
      <c r="J1701" s="92" t="s">
        <v>168</v>
      </c>
      <c r="K1701" s="89" cm="1">
        <f ca="1" t="array" ref="K1701:L1701">_xlfn.XLOOKUP(J1701,匹配表1065!Y:Y,匹配表1065!AA:AB)</f>
        <v>19</v>
      </c>
      <c r="L1701" s="89" t="str">
        <v>3个月以上</v>
      </c>
      <c r="M1701" s="92" t="s">
        <v>55</v>
      </c>
      <c r="N1701" s="92">
        <v>1</v>
      </c>
      <c r="O1701" s="93" t="str">
        <f>_xlfn.XLOOKUP(P1701,匹配表1065!U:U,匹配表1065!T:T)</f>
        <v>HO00307823</v>
      </c>
      <c r="P1701" s="89" t="s">
        <v>169</v>
      </c>
      <c r="Q1701" s="92" t="s">
        <v>171</v>
      </c>
      <c r="R1701" s="89" t="str">
        <f>_xlfn.XLOOKUP(Q1701,匹配表1065!L:L,匹配表1065!O:O)</f>
        <v>B</v>
      </c>
      <c r="S1701" s="93" t="str">
        <f>IFERROR(_xlfn.XLOOKUP(Q1701,匹配表1065!AI:AI,匹配表1065!AJ:AJ),"绿标")</f>
        <v>绿标</v>
      </c>
      <c r="T1701" s="93" t="str" cm="1">
        <f t="array" ref="T1701:U1701">_xlfn.XLOOKUP(Q1701,匹配表1065!L:L,匹配表1065!M:N)</f>
        <v>脑血管</v>
      </c>
      <c r="U1701" s="94" t="str">
        <v>神经内科</v>
      </c>
      <c r="V1701" s="95" t="s">
        <v>58</v>
      </c>
      <c r="W1701" s="93">
        <f>_xlfn.XLOOKUP(M1701,匹配表1065!D:D,匹配表1065!F:F)*N1701</f>
        <v>8</v>
      </c>
    </row>
    <row r="1702" customHeight="1" spans="1:23">
      <c r="A1702" s="89" t="s">
        <v>675</v>
      </c>
      <c r="B1702" s="90">
        <v>46147</v>
      </c>
      <c r="C1702" s="91" t="str">
        <f t="shared" si="52"/>
        <v>5月第2周</v>
      </c>
      <c r="D1702" s="89" t="s">
        <v>676</v>
      </c>
      <c r="E1702" s="89" t="str">
        <f t="shared" si="53"/>
        <v>5月第1周--周2</v>
      </c>
      <c r="F1702" s="92" t="s">
        <v>27</v>
      </c>
      <c r="G1702" s="92" t="s">
        <v>167</v>
      </c>
      <c r="H1702" s="92" t="str">
        <f>_xlfn.XLOOKUP(O1702,匹配表1065!T:T,匹配表1065!W:W)</f>
        <v>苏州市</v>
      </c>
      <c r="I1702" s="89" t="str">
        <f>_xlfn.XLOOKUP(O1702,匹配表1065!T:T,匹配表1065!X:X)</f>
        <v>PME2010</v>
      </c>
      <c r="J1702" s="92" t="s">
        <v>186</v>
      </c>
      <c r="K1702" s="89" cm="1">
        <f ca="1" t="array" ref="K1702:L1702">_xlfn.XLOOKUP(J1702,匹配表1065!Y:Y,匹配表1065!AA:AB)</f>
        <v>6</v>
      </c>
      <c r="L1702" s="89" t="str">
        <v>3个月以上</v>
      </c>
      <c r="M1702" s="92" t="s">
        <v>30</v>
      </c>
      <c r="N1702" s="92">
        <v>1</v>
      </c>
      <c r="O1702" s="93" t="str">
        <f>_xlfn.XLOOKUP(P1702,匹配表1065!U:U,匹配表1065!T:T)</f>
        <v>HO00111872</v>
      </c>
      <c r="P1702" s="89" t="s">
        <v>218</v>
      </c>
      <c r="Q1702" s="92" t="s">
        <v>219</v>
      </c>
      <c r="R1702" s="89" t="str">
        <f>_xlfn.XLOOKUP(Q1702,匹配表1065!L:L,匹配表1065!O:O)</f>
        <v>D</v>
      </c>
      <c r="S1702" s="93" t="str">
        <f>IFERROR(_xlfn.XLOOKUP(Q1702,匹配表1065!AI:AI,匹配表1065!AJ:AJ),"绿标")</f>
        <v>绿标</v>
      </c>
      <c r="T1702" s="93" t="str" cm="1">
        <f t="array" ref="T1702:U1702">_xlfn.XLOOKUP(Q1702,匹配表1065!L:L,匹配表1065!M:N)</f>
        <v>其他</v>
      </c>
      <c r="U1702" s="94" t="str">
        <v>其他</v>
      </c>
      <c r="V1702" s="95" t="s">
        <v>70</v>
      </c>
      <c r="W1702" s="93">
        <f>_xlfn.XLOOKUP(M1702,匹配表1065!D:D,匹配表1065!F:F)*N1702</f>
        <v>12</v>
      </c>
    </row>
    <row r="1703" customHeight="1" spans="1:23">
      <c r="A1703" s="89" t="s">
        <v>675</v>
      </c>
      <c r="B1703" s="90">
        <v>46147</v>
      </c>
      <c r="C1703" s="91" t="str">
        <f t="shared" si="52"/>
        <v>5月第2周</v>
      </c>
      <c r="D1703" s="89" t="s">
        <v>676</v>
      </c>
      <c r="E1703" s="89" t="str">
        <f t="shared" si="53"/>
        <v>5月第1周--周2</v>
      </c>
      <c r="F1703" s="92" t="s">
        <v>27</v>
      </c>
      <c r="G1703" s="92" t="s">
        <v>167</v>
      </c>
      <c r="H1703" s="92" t="str">
        <f>_xlfn.XLOOKUP(O1703,匹配表1065!T:T,匹配表1065!W:W)</f>
        <v>苏州市</v>
      </c>
      <c r="I1703" s="89" t="str">
        <f>_xlfn.XLOOKUP(O1703,匹配表1065!T:T,匹配表1065!X:X)</f>
        <v>PME2010</v>
      </c>
      <c r="J1703" s="92" t="s">
        <v>186</v>
      </c>
      <c r="K1703" s="89" cm="1">
        <f ca="1" t="array" ref="K1703:L1703">_xlfn.XLOOKUP(J1703,匹配表1065!Y:Y,匹配表1065!AA:AB)</f>
        <v>6</v>
      </c>
      <c r="L1703" s="89" t="str">
        <v>3个月以上</v>
      </c>
      <c r="M1703" s="92" t="s">
        <v>30</v>
      </c>
      <c r="N1703" s="92">
        <v>1</v>
      </c>
      <c r="O1703" s="93" t="str">
        <f>_xlfn.XLOOKUP(P1703,匹配表1065!U:U,匹配表1065!T:T)</f>
        <v>HO00001047</v>
      </c>
      <c r="P1703" s="89" t="s">
        <v>189</v>
      </c>
      <c r="Q1703" s="92" t="s">
        <v>217</v>
      </c>
      <c r="R1703" s="89" t="str">
        <f>_xlfn.XLOOKUP(Q1703,匹配表1065!L:L,匹配表1065!O:O)</f>
        <v>A</v>
      </c>
      <c r="S1703" s="93" t="str">
        <f>IFERROR(_xlfn.XLOOKUP(Q1703,匹配表1065!AI:AI,匹配表1065!AJ:AJ),"绿标")</f>
        <v>红标</v>
      </c>
      <c r="T1703" s="93" t="str" cm="1">
        <f t="array" ref="T1703:U1703">_xlfn.XLOOKUP(Q1703,匹配表1065!L:L,匹配表1065!M:N)</f>
        <v>头痛</v>
      </c>
      <c r="U1703" s="94" t="str">
        <v>神经内科</v>
      </c>
      <c r="V1703" s="95" t="s">
        <v>70</v>
      </c>
      <c r="W1703" s="93">
        <f>_xlfn.XLOOKUP(M1703,匹配表1065!D:D,匹配表1065!F:F)*N1703</f>
        <v>12</v>
      </c>
    </row>
    <row r="1704" customHeight="1" spans="1:23">
      <c r="A1704" s="89" t="s">
        <v>675</v>
      </c>
      <c r="B1704" s="90">
        <v>46147</v>
      </c>
      <c r="C1704" s="91" t="str">
        <f t="shared" si="52"/>
        <v>5月第2周</v>
      </c>
      <c r="D1704" s="89" t="s">
        <v>676</v>
      </c>
      <c r="E1704" s="89" t="str">
        <f t="shared" si="53"/>
        <v>5月第1周--周2</v>
      </c>
      <c r="F1704" s="92" t="s">
        <v>27</v>
      </c>
      <c r="G1704" s="92" t="s">
        <v>167</v>
      </c>
      <c r="H1704" s="92" t="str">
        <f>_xlfn.XLOOKUP(O1704,匹配表1065!T:T,匹配表1065!W:W)</f>
        <v>南通市</v>
      </c>
      <c r="I1704" s="89" t="str">
        <f>_xlfn.XLOOKUP(O1704,匹配表1065!T:T,匹配表1065!X:X)</f>
        <v>PME2013</v>
      </c>
      <c r="J1704" s="92" t="s">
        <v>180</v>
      </c>
      <c r="K1704" s="89" cm="1">
        <f ca="1" t="array" ref="K1704:L1704">_xlfn.XLOOKUP(J1704,匹配表1065!Y:Y,匹配表1065!AA:AB)</f>
        <v>51</v>
      </c>
      <c r="L1704" s="89" t="str">
        <v>3个月以上</v>
      </c>
      <c r="M1704" s="92" t="s">
        <v>30</v>
      </c>
      <c r="N1704" s="92">
        <v>1</v>
      </c>
      <c r="O1704" s="93" t="str">
        <f>_xlfn.XLOOKUP(P1704,匹配表1065!U:U,匹配表1065!T:T)</f>
        <v>HO00001021</v>
      </c>
      <c r="P1704" s="89" t="s">
        <v>181</v>
      </c>
      <c r="Q1704" s="92" t="s">
        <v>182</v>
      </c>
      <c r="R1704" s="89" t="str">
        <f>_xlfn.XLOOKUP(Q1704,匹配表1065!L:L,匹配表1065!O:O)</f>
        <v>C</v>
      </c>
      <c r="S1704" s="93" t="str">
        <f>IFERROR(_xlfn.XLOOKUP(Q1704,匹配表1065!AI:AI,匹配表1065!AJ:AJ),"绿标")</f>
        <v>红标</v>
      </c>
      <c r="T1704" s="93" t="str" cm="1">
        <f t="array" ref="T1704:U1704">_xlfn.XLOOKUP(Q1704,匹配表1065!L:L,匹配表1065!M:N)</f>
        <v>眩晕</v>
      </c>
      <c r="U1704" s="94" t="str">
        <v>神经内科</v>
      </c>
      <c r="V1704" s="95" t="s">
        <v>70</v>
      </c>
      <c r="W1704" s="93">
        <f>_xlfn.XLOOKUP(M1704,匹配表1065!D:D,匹配表1065!F:F)*N1704</f>
        <v>12</v>
      </c>
    </row>
    <row r="1705" customHeight="1" spans="1:23">
      <c r="A1705" s="89" t="s">
        <v>675</v>
      </c>
      <c r="B1705" s="90">
        <v>46147</v>
      </c>
      <c r="C1705" s="91" t="str">
        <f t="shared" si="52"/>
        <v>5月第2周</v>
      </c>
      <c r="D1705" s="89" t="s">
        <v>676</v>
      </c>
      <c r="E1705" s="89" t="str">
        <f t="shared" si="53"/>
        <v>5月第1周--周2</v>
      </c>
      <c r="F1705" s="92" t="s">
        <v>27</v>
      </c>
      <c r="G1705" s="92" t="s">
        <v>167</v>
      </c>
      <c r="H1705" s="92" t="str">
        <f>_xlfn.XLOOKUP(O1705,匹配表1065!T:T,匹配表1065!W:W)</f>
        <v>南通市</v>
      </c>
      <c r="I1705" s="89" t="str">
        <f>_xlfn.XLOOKUP(O1705,匹配表1065!T:T,匹配表1065!X:X)</f>
        <v>PME2013</v>
      </c>
      <c r="J1705" s="92" t="s">
        <v>180</v>
      </c>
      <c r="K1705" s="89" cm="1">
        <f ca="1" t="array" ref="K1705:L1705">_xlfn.XLOOKUP(J1705,匹配表1065!Y:Y,匹配表1065!AA:AB)</f>
        <v>51</v>
      </c>
      <c r="L1705" s="89" t="str">
        <v>3个月以上</v>
      </c>
      <c r="M1705" s="92" t="s">
        <v>30</v>
      </c>
      <c r="N1705" s="92">
        <v>1</v>
      </c>
      <c r="O1705" s="93" t="str">
        <f>_xlfn.XLOOKUP(P1705,匹配表1065!U:U,匹配表1065!T:T)</f>
        <v>HO00001066</v>
      </c>
      <c r="P1705" s="89" t="s">
        <v>183</v>
      </c>
      <c r="Q1705" s="92" t="s">
        <v>296</v>
      </c>
      <c r="R1705" s="89" t="str">
        <f>_xlfn.XLOOKUP(Q1705,匹配表1065!L:L,匹配表1065!O:O)</f>
        <v>C</v>
      </c>
      <c r="S1705" s="93" t="str">
        <f>IFERROR(_xlfn.XLOOKUP(Q1705,匹配表1065!AI:AI,匹配表1065!AJ:AJ),"绿标")</f>
        <v>红标</v>
      </c>
      <c r="T1705" s="93" t="str" cm="1">
        <f t="array" ref="T1705:U1705">_xlfn.XLOOKUP(Q1705,匹配表1065!L:L,匹配表1065!M:N)</f>
        <v>眩晕</v>
      </c>
      <c r="U1705" s="94" t="str">
        <v>耳鼻喉科</v>
      </c>
      <c r="V1705" s="95" t="s">
        <v>70</v>
      </c>
      <c r="W1705" s="93">
        <f>_xlfn.XLOOKUP(M1705,匹配表1065!D:D,匹配表1065!F:F)*N1705</f>
        <v>12</v>
      </c>
    </row>
    <row r="1706" customHeight="1" spans="1:23">
      <c r="A1706" s="89" t="s">
        <v>675</v>
      </c>
      <c r="B1706" s="90">
        <v>46147</v>
      </c>
      <c r="C1706" s="91" t="str">
        <f t="shared" si="52"/>
        <v>5月第2周</v>
      </c>
      <c r="D1706" s="89" t="s">
        <v>676</v>
      </c>
      <c r="E1706" s="89" t="str">
        <f t="shared" si="53"/>
        <v>5月第1周--周2</v>
      </c>
      <c r="F1706" s="92" t="s">
        <v>27</v>
      </c>
      <c r="G1706" s="92" t="s">
        <v>167</v>
      </c>
      <c r="H1706" s="92" t="str">
        <f>_xlfn.XLOOKUP(O1706,匹配表1065!T:T,匹配表1065!W:W)</f>
        <v>南通市</v>
      </c>
      <c r="I1706" s="89" t="str">
        <f>_xlfn.XLOOKUP(O1706,匹配表1065!T:T,匹配表1065!X:X)</f>
        <v>PME2013</v>
      </c>
      <c r="J1706" s="92" t="s">
        <v>180</v>
      </c>
      <c r="K1706" s="89" cm="1">
        <f ca="1" t="array" ref="K1706:L1706">_xlfn.XLOOKUP(J1706,匹配表1065!Y:Y,匹配表1065!AA:AB)</f>
        <v>51</v>
      </c>
      <c r="L1706" s="89" t="str">
        <v>3个月以上</v>
      </c>
      <c r="M1706" s="92" t="s">
        <v>35</v>
      </c>
      <c r="N1706" s="92">
        <v>1</v>
      </c>
      <c r="O1706" s="93" t="str">
        <f>_xlfn.XLOOKUP(P1706,匹配表1065!U:U,匹配表1065!T:T)</f>
        <v>HO00001066</v>
      </c>
      <c r="P1706" s="89" t="s">
        <v>183</v>
      </c>
      <c r="Q1706" s="92" t="s">
        <v>352</v>
      </c>
      <c r="R1706" s="89" t="str">
        <f>_xlfn.XLOOKUP(Q1706,匹配表1065!L:L,匹配表1065!O:O)</f>
        <v>C</v>
      </c>
      <c r="S1706" s="93" t="str">
        <f>IFERROR(_xlfn.XLOOKUP(Q1706,匹配表1065!AI:AI,匹配表1065!AJ:AJ),"绿标")</f>
        <v>绿标</v>
      </c>
      <c r="T1706" s="93" t="str" cm="1">
        <f t="array" ref="T1706:U1706">_xlfn.XLOOKUP(Q1706,匹配表1065!L:L,匹配表1065!M:N)</f>
        <v>眩晕</v>
      </c>
      <c r="U1706" s="94" t="str">
        <v>耳鼻喉科</v>
      </c>
      <c r="V1706" s="95" t="s">
        <v>70</v>
      </c>
      <c r="W1706" s="93">
        <f>_xlfn.XLOOKUP(M1706,匹配表1065!D:D,匹配表1065!F:F)*N1706</f>
        <v>4</v>
      </c>
    </row>
    <row r="1707" customHeight="1" spans="1:23">
      <c r="A1707" s="89" t="s">
        <v>675</v>
      </c>
      <c r="B1707" s="90">
        <v>46147</v>
      </c>
      <c r="C1707" s="91" t="str">
        <f t="shared" si="52"/>
        <v>5月第2周</v>
      </c>
      <c r="D1707" s="89" t="s">
        <v>676</v>
      </c>
      <c r="E1707" s="89" t="str">
        <f t="shared" si="53"/>
        <v>5月第1周--周2</v>
      </c>
      <c r="F1707" s="92" t="s">
        <v>27</v>
      </c>
      <c r="G1707" s="92" t="s">
        <v>167</v>
      </c>
      <c r="H1707" s="92" t="str">
        <f>_xlfn.XLOOKUP(O1707,匹配表1065!T:T,匹配表1065!W:W)</f>
        <v>苏州市</v>
      </c>
      <c r="I1707" s="89" t="str">
        <f>_xlfn.XLOOKUP(O1707,匹配表1065!T:T,匹配表1065!X:X)</f>
        <v>PME2017</v>
      </c>
      <c r="J1707" s="92" t="s">
        <v>323</v>
      </c>
      <c r="K1707" s="89" cm="1">
        <f ca="1" t="array" ref="K1707:L1707">_xlfn.XLOOKUP(J1707,匹配表1065!Y:Y,匹配表1065!AA:AB)</f>
        <v>7</v>
      </c>
      <c r="L1707" s="89" t="str">
        <v>3个月以上</v>
      </c>
      <c r="M1707" s="92" t="s">
        <v>30</v>
      </c>
      <c r="N1707" s="92">
        <v>2</v>
      </c>
      <c r="O1707" s="93" t="str">
        <f>_xlfn.XLOOKUP(P1707,匹配表1065!U:U,匹配表1065!T:T)</f>
        <v>HO00001044</v>
      </c>
      <c r="P1707" s="89" t="s">
        <v>346</v>
      </c>
      <c r="Q1707" s="92" t="s">
        <v>347</v>
      </c>
      <c r="R1707" s="89" t="str">
        <f>_xlfn.XLOOKUP(Q1707,匹配表1065!L:L,匹配表1065!O:O)</f>
        <v>A</v>
      </c>
      <c r="S1707" s="93" t="str">
        <f>IFERROR(_xlfn.XLOOKUP(Q1707,匹配表1065!AI:AI,匹配表1065!AJ:AJ),"绿标")</f>
        <v>红标</v>
      </c>
      <c r="T1707" s="93" t="str" cm="1">
        <f t="array" ref="T1707:U1707">_xlfn.XLOOKUP(Q1707,匹配表1065!L:L,匹配表1065!M:N)</f>
        <v>头痛</v>
      </c>
      <c r="U1707" s="94" t="str">
        <v>神经内科</v>
      </c>
      <c r="V1707" s="95" t="s">
        <v>67</v>
      </c>
      <c r="W1707" s="93">
        <f>_xlfn.XLOOKUP(M1707,匹配表1065!D:D,匹配表1065!F:F)*N1707</f>
        <v>24</v>
      </c>
    </row>
    <row r="1708" customHeight="1" spans="1:23">
      <c r="A1708" s="89" t="s">
        <v>675</v>
      </c>
      <c r="B1708" s="90">
        <v>46147</v>
      </c>
      <c r="C1708" s="91" t="str">
        <f t="shared" si="52"/>
        <v>5月第2周</v>
      </c>
      <c r="D1708" s="89" t="s">
        <v>676</v>
      </c>
      <c r="E1708" s="89" t="str">
        <f t="shared" si="53"/>
        <v>5月第1周--周2</v>
      </c>
      <c r="F1708" s="92" t="s">
        <v>27</v>
      </c>
      <c r="G1708" s="92" t="s">
        <v>28</v>
      </c>
      <c r="H1708" s="92" t="str">
        <f>_xlfn.XLOOKUP(O1708,匹配表1065!T:T,匹配表1065!W:W)</f>
        <v>南京市</v>
      </c>
      <c r="I1708" s="89" t="str">
        <f>_xlfn.XLOOKUP(O1708,匹配表1065!T:T,匹配表1065!X:X)</f>
        <v>PME2039</v>
      </c>
      <c r="J1708" s="92" t="s">
        <v>39</v>
      </c>
      <c r="K1708" s="89" cm="1">
        <f ca="1" t="array" ref="K1708:L1708">_xlfn.XLOOKUP(J1708,匹配表1065!Y:Y,匹配表1065!AA:AB)</f>
        <v>7</v>
      </c>
      <c r="L1708" s="89" t="str">
        <v>3个月以上</v>
      </c>
      <c r="M1708" s="92" t="s">
        <v>30</v>
      </c>
      <c r="N1708" s="92">
        <v>1</v>
      </c>
      <c r="O1708" s="93" t="str">
        <f>_xlfn.XLOOKUP(P1708,匹配表1065!U:U,匹配表1065!T:T)</f>
        <v>HO00000971</v>
      </c>
      <c r="P1708" s="89" t="s">
        <v>40</v>
      </c>
      <c r="Q1708" s="92" t="s">
        <v>41</v>
      </c>
      <c r="R1708" s="89" t="str">
        <f>_xlfn.XLOOKUP(Q1708,匹配表1065!L:L,匹配表1065!O:O)</f>
        <v>A</v>
      </c>
      <c r="S1708" s="93" t="str">
        <f>IFERROR(_xlfn.XLOOKUP(Q1708,匹配表1065!AI:AI,匹配表1065!AJ:AJ),"绿标")</f>
        <v>绿标</v>
      </c>
      <c r="T1708" s="93" t="str" cm="1">
        <f t="array" ref="T1708:U1708">_xlfn.XLOOKUP(Q1708,匹配表1065!L:L,匹配表1065!M:N)</f>
        <v>头痛</v>
      </c>
      <c r="U1708" s="94" t="str">
        <v>神经内科</v>
      </c>
      <c r="V1708" s="95" t="s">
        <v>33</v>
      </c>
      <c r="W1708" s="93">
        <f>_xlfn.XLOOKUP(M1708,匹配表1065!D:D,匹配表1065!F:F)*N1708</f>
        <v>12</v>
      </c>
    </row>
    <row r="1709" customHeight="1" spans="1:23">
      <c r="A1709" s="89" t="s">
        <v>675</v>
      </c>
      <c r="B1709" s="90">
        <v>46147</v>
      </c>
      <c r="C1709" s="91" t="str">
        <f t="shared" si="52"/>
        <v>5月第2周</v>
      </c>
      <c r="D1709" s="89" t="s">
        <v>676</v>
      </c>
      <c r="E1709" s="89" t="str">
        <f t="shared" si="53"/>
        <v>5月第1周--周2</v>
      </c>
      <c r="F1709" s="92" t="s">
        <v>27</v>
      </c>
      <c r="G1709" s="92" t="s">
        <v>28</v>
      </c>
      <c r="H1709" s="92" t="str">
        <f>_xlfn.XLOOKUP(O1709,匹配表1065!T:T,匹配表1065!W:W)</f>
        <v>镇江市</v>
      </c>
      <c r="I1709" s="89" t="str">
        <f>_xlfn.XLOOKUP(O1709,匹配表1065!T:T,匹配表1065!X:X)</f>
        <v>PME2039</v>
      </c>
      <c r="J1709" s="92" t="s">
        <v>39</v>
      </c>
      <c r="K1709" s="89" cm="1">
        <f ca="1" t="array" ref="K1709:L1709">_xlfn.XLOOKUP(J1709,匹配表1065!Y:Y,匹配表1065!AA:AB)</f>
        <v>7</v>
      </c>
      <c r="L1709" s="89" t="str">
        <v>3个月以上</v>
      </c>
      <c r="M1709" s="92" t="s">
        <v>35</v>
      </c>
      <c r="N1709" s="92">
        <v>1</v>
      </c>
      <c r="O1709" s="93" t="str">
        <f>_xlfn.XLOOKUP(P1709,匹配表1065!U:U,匹配表1065!T:T)</f>
        <v>HO00001015</v>
      </c>
      <c r="P1709" s="89" t="s">
        <v>43</v>
      </c>
      <c r="Q1709" s="92" t="s">
        <v>44</v>
      </c>
      <c r="R1709" s="89" t="str">
        <f>_xlfn.XLOOKUP(Q1709,匹配表1065!L:L,匹配表1065!O:O)</f>
        <v>A</v>
      </c>
      <c r="S1709" s="93" t="str">
        <f>IFERROR(_xlfn.XLOOKUP(Q1709,匹配表1065!AI:AI,匹配表1065!AJ:AJ),"绿标")</f>
        <v>绿标</v>
      </c>
      <c r="T1709" s="93" t="str" cm="1">
        <f t="array" ref="T1709:U1709">_xlfn.XLOOKUP(Q1709,匹配表1065!L:L,匹配表1065!M:N)</f>
        <v>头痛</v>
      </c>
      <c r="U1709" s="94" t="str">
        <v>神经内科</v>
      </c>
      <c r="V1709" s="95" t="s">
        <v>42</v>
      </c>
      <c r="W1709" s="93">
        <f>_xlfn.XLOOKUP(M1709,匹配表1065!D:D,匹配表1065!F:F)*N1709</f>
        <v>4</v>
      </c>
    </row>
    <row r="1710" customHeight="1" spans="1:23">
      <c r="A1710" s="89" t="s">
        <v>675</v>
      </c>
      <c r="B1710" s="90">
        <v>46147</v>
      </c>
      <c r="C1710" s="91" t="str">
        <f t="shared" si="52"/>
        <v>5月第2周</v>
      </c>
      <c r="D1710" s="89" t="s">
        <v>676</v>
      </c>
      <c r="E1710" s="89" t="str">
        <f t="shared" si="53"/>
        <v>5月第1周--周2</v>
      </c>
      <c r="F1710" s="92" t="s">
        <v>27</v>
      </c>
      <c r="G1710" s="92" t="s">
        <v>28</v>
      </c>
      <c r="H1710" s="92" t="str">
        <f>_xlfn.XLOOKUP(O1710,匹配表1065!T:T,匹配表1065!W:W)</f>
        <v>南京市</v>
      </c>
      <c r="I1710" s="89" t="str">
        <f>_xlfn.XLOOKUP(O1710,匹配表1065!T:T,匹配表1065!X:X)</f>
        <v>PME2040</v>
      </c>
      <c r="J1710" s="89" t="s">
        <v>50</v>
      </c>
      <c r="K1710" s="89" t="e" cm="1">
        <f ca="1" t="array" ref="K1710">_xlfn.XLOOKUP(J1710,匹配表1065!Y:Y,匹配表1065!AA:AB)</f>
        <v>#N/A</v>
      </c>
      <c r="L1710" s="89"/>
      <c r="M1710" s="92" t="s">
        <v>35</v>
      </c>
      <c r="N1710" s="92">
        <v>1</v>
      </c>
      <c r="O1710" s="93" t="str">
        <f>_xlfn.XLOOKUP(P1710,匹配表1065!U:U,匹配表1065!T:T)</f>
        <v>HO00000966</v>
      </c>
      <c r="P1710" s="89" t="s">
        <v>51</v>
      </c>
      <c r="Q1710" s="92" t="s">
        <v>445</v>
      </c>
      <c r="R1710" s="89" t="str">
        <f>_xlfn.XLOOKUP(Q1710,匹配表1065!L:L,匹配表1065!O:O)</f>
        <v>B</v>
      </c>
      <c r="S1710" s="93" t="str">
        <f>IFERROR(_xlfn.XLOOKUP(Q1710,匹配表1065!AI:AI,匹配表1065!AJ:AJ),"绿标")</f>
        <v>绿标</v>
      </c>
      <c r="T1710" s="93" t="str" cm="1">
        <f t="array" ref="T1710:U1710">_xlfn.XLOOKUP(Q1710,匹配表1065!L:L,匹配表1065!M:N)</f>
        <v>其他</v>
      </c>
      <c r="U1710" s="94" t="str">
        <v>神经内科</v>
      </c>
      <c r="V1710" s="95" t="s">
        <v>58</v>
      </c>
      <c r="W1710" s="93">
        <f>_xlfn.XLOOKUP(M1710,匹配表1065!D:D,匹配表1065!F:F)*N1710</f>
        <v>4</v>
      </c>
    </row>
    <row r="1711" customHeight="1" spans="1:23">
      <c r="A1711" s="89" t="s">
        <v>675</v>
      </c>
      <c r="B1711" s="90">
        <v>46147</v>
      </c>
      <c r="C1711" s="91" t="str">
        <f t="shared" si="52"/>
        <v>5月第2周</v>
      </c>
      <c r="D1711" s="89" t="s">
        <v>676</v>
      </c>
      <c r="E1711" s="89" t="str">
        <f t="shared" si="53"/>
        <v>5月第1周--周2</v>
      </c>
      <c r="F1711" s="92" t="s">
        <v>27</v>
      </c>
      <c r="G1711" s="92" t="s">
        <v>28</v>
      </c>
      <c r="H1711" s="92" t="str">
        <f>_xlfn.XLOOKUP(O1711,匹配表1065!T:T,匹配表1065!W:W)</f>
        <v>南京市</v>
      </c>
      <c r="I1711" s="89" t="str">
        <f>_xlfn.XLOOKUP(O1711,匹配表1065!T:T,匹配表1065!X:X)</f>
        <v>PME2040</v>
      </c>
      <c r="J1711" s="89" t="s">
        <v>50</v>
      </c>
      <c r="K1711" s="89" t="e" cm="1">
        <f ca="1" t="array" ref="K1711">_xlfn.XLOOKUP(J1711,匹配表1065!Y:Y,匹配表1065!AA:AB)</f>
        <v>#N/A</v>
      </c>
      <c r="L1711" s="89"/>
      <c r="M1711" s="92" t="s">
        <v>35</v>
      </c>
      <c r="N1711" s="92">
        <v>1</v>
      </c>
      <c r="O1711" s="93" t="str">
        <f>_xlfn.XLOOKUP(P1711,匹配表1065!U:U,匹配表1065!T:T)</f>
        <v>HO00000966</v>
      </c>
      <c r="P1711" s="89" t="s">
        <v>51</v>
      </c>
      <c r="Q1711" s="92" t="s">
        <v>487</v>
      </c>
      <c r="R1711" s="89" t="str">
        <f>_xlfn.XLOOKUP(Q1711,匹配表1065!L:L,匹配表1065!O:O)</f>
        <v>B</v>
      </c>
      <c r="S1711" s="93" t="str">
        <f>IFERROR(_xlfn.XLOOKUP(Q1711,匹配表1065!AI:AI,匹配表1065!AJ:AJ),"绿标")</f>
        <v>绿标</v>
      </c>
      <c r="T1711" s="93" t="str" cm="1">
        <f t="array" ref="T1711:U1711">_xlfn.XLOOKUP(Q1711,匹配表1065!L:L,匹配表1065!M:N)</f>
        <v>癫痫</v>
      </c>
      <c r="U1711" s="94" t="str">
        <v>神经内科</v>
      </c>
      <c r="V1711" s="95" t="s">
        <v>58</v>
      </c>
      <c r="W1711" s="93">
        <f>_xlfn.XLOOKUP(M1711,匹配表1065!D:D,匹配表1065!F:F)*N1711</f>
        <v>4</v>
      </c>
    </row>
    <row r="1712" customHeight="1" spans="1:23">
      <c r="A1712" s="89" t="s">
        <v>675</v>
      </c>
      <c r="B1712" s="90">
        <v>46147</v>
      </c>
      <c r="C1712" s="91" t="str">
        <f t="shared" si="52"/>
        <v>5月第2周</v>
      </c>
      <c r="D1712" s="89" t="s">
        <v>676</v>
      </c>
      <c r="E1712" s="89" t="str">
        <f t="shared" si="53"/>
        <v>5月第1周--周2</v>
      </c>
      <c r="F1712" s="92" t="s">
        <v>27</v>
      </c>
      <c r="G1712" s="92" t="s">
        <v>28</v>
      </c>
      <c r="H1712" s="92" t="str">
        <f>_xlfn.XLOOKUP(O1712,匹配表1065!T:T,匹配表1065!W:W)</f>
        <v>南京市</v>
      </c>
      <c r="I1712" s="89" t="str">
        <f>_xlfn.XLOOKUP(O1712,匹配表1065!T:T,匹配表1065!X:X)</f>
        <v>PME2040</v>
      </c>
      <c r="J1712" s="89" t="s">
        <v>50</v>
      </c>
      <c r="K1712" s="89" t="e" cm="1">
        <f ca="1" t="array" ref="K1712">_xlfn.XLOOKUP(J1712,匹配表1065!Y:Y,匹配表1065!AA:AB)</f>
        <v>#N/A</v>
      </c>
      <c r="L1712" s="89"/>
      <c r="M1712" s="92" t="s">
        <v>35</v>
      </c>
      <c r="N1712" s="92">
        <v>1</v>
      </c>
      <c r="O1712" s="93" t="str">
        <f>_xlfn.XLOOKUP(P1712,匹配表1065!U:U,匹配表1065!T:T)</f>
        <v>HO00000966</v>
      </c>
      <c r="P1712" s="89" t="s">
        <v>51</v>
      </c>
      <c r="Q1712" s="92" t="s">
        <v>376</v>
      </c>
      <c r="R1712" s="89" t="str">
        <f>_xlfn.XLOOKUP(Q1712,匹配表1065!L:L,匹配表1065!O:O)</f>
        <v>B</v>
      </c>
      <c r="S1712" s="93" t="str">
        <f>IFERROR(_xlfn.XLOOKUP(Q1712,匹配表1065!AI:AI,匹配表1065!AJ:AJ),"绿标")</f>
        <v>绿标</v>
      </c>
      <c r="T1712" s="93" t="str" cm="1">
        <f t="array" ref="T1712:U1712">_xlfn.XLOOKUP(Q1712,匹配表1065!L:L,匹配表1065!M:N)</f>
        <v>癫痫</v>
      </c>
      <c r="U1712" s="94" t="str">
        <v>神经内科</v>
      </c>
      <c r="V1712" s="95" t="s">
        <v>58</v>
      </c>
      <c r="W1712" s="93">
        <f>_xlfn.XLOOKUP(M1712,匹配表1065!D:D,匹配表1065!F:F)*N1712</f>
        <v>4</v>
      </c>
    </row>
    <row r="1713" customHeight="1" spans="1:23">
      <c r="A1713" s="89" t="s">
        <v>675</v>
      </c>
      <c r="B1713" s="90">
        <v>46147</v>
      </c>
      <c r="C1713" s="91" t="str">
        <f t="shared" si="52"/>
        <v>5月第2周</v>
      </c>
      <c r="D1713" s="89" t="s">
        <v>676</v>
      </c>
      <c r="E1713" s="89" t="str">
        <f t="shared" si="53"/>
        <v>5月第1周--周2</v>
      </c>
      <c r="F1713" s="92" t="s">
        <v>27</v>
      </c>
      <c r="G1713" s="92" t="s">
        <v>28</v>
      </c>
      <c r="H1713" s="92" t="str">
        <f>_xlfn.XLOOKUP(O1713,匹配表1065!T:T,匹配表1065!W:W)</f>
        <v>扬州市</v>
      </c>
      <c r="I1713" s="89" t="str">
        <f>_xlfn.XLOOKUP(O1713,匹配表1065!T:T,匹配表1065!X:X)</f>
        <v>PME2012</v>
      </c>
      <c r="J1713" s="92" t="s">
        <v>60</v>
      </c>
      <c r="K1713" s="89" cm="1">
        <f ca="1" t="array" ref="K1713:L1713">_xlfn.XLOOKUP(J1713,匹配表1065!Y:Y,匹配表1065!AA:AB)</f>
        <v>13</v>
      </c>
      <c r="L1713" s="89" t="str">
        <v>3个月以上</v>
      </c>
      <c r="M1713" s="92" t="s">
        <v>30</v>
      </c>
      <c r="N1713" s="92">
        <v>1</v>
      </c>
      <c r="O1713" s="93" t="str">
        <f>_xlfn.XLOOKUP(P1713,匹配表1065!U:U,匹配表1065!T:T)</f>
        <v>HO00000968</v>
      </c>
      <c r="P1713" s="89" t="s">
        <v>61</v>
      </c>
      <c r="Q1713" s="92" t="s">
        <v>406</v>
      </c>
      <c r="R1713" s="89" t="str">
        <f>_xlfn.XLOOKUP(Q1713,匹配表1065!L:L,匹配表1065!O:O)</f>
        <v>B</v>
      </c>
      <c r="S1713" s="93" t="str">
        <f>IFERROR(_xlfn.XLOOKUP(Q1713,匹配表1065!AI:AI,匹配表1065!AJ:AJ),"绿标")</f>
        <v>红标</v>
      </c>
      <c r="T1713" s="93" t="str" cm="1">
        <f t="array" ref="T1713:U1713">_xlfn.XLOOKUP(Q1713,匹配表1065!L:L,匹配表1065!M:N)</f>
        <v>脑血管</v>
      </c>
      <c r="U1713" s="94" t="str">
        <v>神经内科</v>
      </c>
      <c r="V1713" s="95" t="s">
        <v>70</v>
      </c>
      <c r="W1713" s="93">
        <f>_xlfn.XLOOKUP(M1713,匹配表1065!D:D,匹配表1065!F:F)*N1713</f>
        <v>12</v>
      </c>
    </row>
    <row r="1714" customHeight="1" spans="1:23">
      <c r="A1714" s="89" t="s">
        <v>675</v>
      </c>
      <c r="B1714" s="90">
        <v>46147</v>
      </c>
      <c r="C1714" s="91" t="str">
        <f t="shared" si="52"/>
        <v>5月第2周</v>
      </c>
      <c r="D1714" s="89" t="s">
        <v>676</v>
      </c>
      <c r="E1714" s="89" t="str">
        <f t="shared" si="53"/>
        <v>5月第1周--周2</v>
      </c>
      <c r="F1714" s="92" t="s">
        <v>27</v>
      </c>
      <c r="G1714" s="92" t="s">
        <v>28</v>
      </c>
      <c r="H1714" s="92" t="str">
        <f>_xlfn.XLOOKUP(O1714,匹配表1065!T:T,匹配表1065!W:W)</f>
        <v>扬州市</v>
      </c>
      <c r="I1714" s="89" t="str">
        <f>_xlfn.XLOOKUP(O1714,匹配表1065!T:T,匹配表1065!X:X)</f>
        <v>PME2012</v>
      </c>
      <c r="J1714" s="92" t="s">
        <v>60</v>
      </c>
      <c r="K1714" s="89" cm="1">
        <f ca="1" t="array" ref="K1714:L1714">_xlfn.XLOOKUP(J1714,匹配表1065!Y:Y,匹配表1065!AA:AB)</f>
        <v>13</v>
      </c>
      <c r="L1714" s="89" t="str">
        <v>3个月以上</v>
      </c>
      <c r="M1714" s="92" t="s">
        <v>35</v>
      </c>
      <c r="N1714" s="92">
        <v>2</v>
      </c>
      <c r="O1714" s="93" t="str">
        <f>_xlfn.XLOOKUP(P1714,匹配表1065!U:U,匹配表1065!T:T)</f>
        <v>HO00000968</v>
      </c>
      <c r="P1714" s="89" t="s">
        <v>61</v>
      </c>
      <c r="Q1714" s="92" t="s">
        <v>406</v>
      </c>
      <c r="R1714" s="89" t="str">
        <f>_xlfn.XLOOKUP(Q1714,匹配表1065!L:L,匹配表1065!O:O)</f>
        <v>B</v>
      </c>
      <c r="S1714" s="93" t="str">
        <f>IFERROR(_xlfn.XLOOKUP(Q1714,匹配表1065!AI:AI,匹配表1065!AJ:AJ),"绿标")</f>
        <v>红标</v>
      </c>
      <c r="T1714" s="93" t="str" cm="1">
        <f t="array" ref="T1714:U1714">_xlfn.XLOOKUP(Q1714,匹配表1065!L:L,匹配表1065!M:N)</f>
        <v>脑血管</v>
      </c>
      <c r="U1714" s="94" t="str">
        <v>神经内科</v>
      </c>
      <c r="V1714" s="95" t="s">
        <v>70</v>
      </c>
      <c r="W1714" s="93">
        <f>_xlfn.XLOOKUP(M1714,匹配表1065!D:D,匹配表1065!F:F)*N1714</f>
        <v>8</v>
      </c>
    </row>
    <row r="1715" customHeight="1" spans="1:23">
      <c r="A1715" s="89" t="s">
        <v>675</v>
      </c>
      <c r="B1715" s="90">
        <v>46147</v>
      </c>
      <c r="C1715" s="91" t="str">
        <f t="shared" si="52"/>
        <v>5月第2周</v>
      </c>
      <c r="D1715" s="89" t="s">
        <v>676</v>
      </c>
      <c r="E1715" s="89" t="str">
        <f t="shared" si="53"/>
        <v>5月第1周--周2</v>
      </c>
      <c r="F1715" s="92" t="s">
        <v>27</v>
      </c>
      <c r="G1715" s="92" t="s">
        <v>28</v>
      </c>
      <c r="H1715" s="92" t="str">
        <f>_xlfn.XLOOKUP(O1715,匹配表1065!T:T,匹配表1065!W:W)</f>
        <v>扬州市</v>
      </c>
      <c r="I1715" s="89" t="str">
        <f>_xlfn.XLOOKUP(O1715,匹配表1065!T:T,匹配表1065!X:X)</f>
        <v>PME2012</v>
      </c>
      <c r="J1715" s="92" t="s">
        <v>60</v>
      </c>
      <c r="K1715" s="89" cm="1">
        <f ca="1" t="array" ref="K1715:L1715">_xlfn.XLOOKUP(J1715,匹配表1065!Y:Y,匹配表1065!AA:AB)</f>
        <v>13</v>
      </c>
      <c r="L1715" s="89" t="str">
        <v>3个月以上</v>
      </c>
      <c r="M1715" s="92" t="s">
        <v>30</v>
      </c>
      <c r="N1715" s="92">
        <v>1</v>
      </c>
      <c r="O1715" s="93" t="str">
        <f>_xlfn.XLOOKUP(P1715,匹配表1065!U:U,匹配表1065!T:T)</f>
        <v>HO00041526</v>
      </c>
      <c r="P1715" s="89" t="s">
        <v>407</v>
      </c>
      <c r="Q1715" s="92" t="s">
        <v>408</v>
      </c>
      <c r="R1715" s="89" t="str">
        <f>_xlfn.XLOOKUP(Q1715,匹配表1065!L:L,匹配表1065!O:O)</f>
        <v>C</v>
      </c>
      <c r="S1715" s="93" t="str">
        <f>IFERROR(_xlfn.XLOOKUP(Q1715,匹配表1065!AI:AI,匹配表1065!AJ:AJ),"绿标")</f>
        <v>红标</v>
      </c>
      <c r="T1715" s="93" t="str" cm="1">
        <f t="array" ref="T1715:U1715">_xlfn.XLOOKUP(Q1715,匹配表1065!L:L,匹配表1065!M:N)</f>
        <v>眩晕</v>
      </c>
      <c r="U1715" s="94" t="str">
        <v>神经内科</v>
      </c>
      <c r="V1715" s="95" t="s">
        <v>70</v>
      </c>
      <c r="W1715" s="93">
        <f>_xlfn.XLOOKUP(M1715,匹配表1065!D:D,匹配表1065!F:F)*N1715</f>
        <v>12</v>
      </c>
    </row>
    <row r="1716" customHeight="1" spans="1:23">
      <c r="A1716" s="89" t="s">
        <v>675</v>
      </c>
      <c r="B1716" s="90">
        <v>46147</v>
      </c>
      <c r="C1716" s="91" t="str">
        <f t="shared" si="52"/>
        <v>5月第2周</v>
      </c>
      <c r="D1716" s="89" t="s">
        <v>676</v>
      </c>
      <c r="E1716" s="89" t="str">
        <f t="shared" si="53"/>
        <v>5月第1周--周2</v>
      </c>
      <c r="F1716" s="92" t="s">
        <v>27</v>
      </c>
      <c r="G1716" s="92" t="s">
        <v>28</v>
      </c>
      <c r="H1716" s="92" t="str">
        <f>_xlfn.XLOOKUP(O1716,匹配表1065!T:T,匹配表1065!W:W)</f>
        <v>扬州市</v>
      </c>
      <c r="I1716" s="89" t="str">
        <f>_xlfn.XLOOKUP(O1716,匹配表1065!T:T,匹配表1065!X:X)</f>
        <v>PME2012</v>
      </c>
      <c r="J1716" s="92" t="s">
        <v>60</v>
      </c>
      <c r="K1716" s="89" cm="1">
        <f ca="1" t="array" ref="K1716:L1716">_xlfn.XLOOKUP(J1716,匹配表1065!Y:Y,匹配表1065!AA:AB)</f>
        <v>13</v>
      </c>
      <c r="L1716" s="89" t="str">
        <v>3个月以上</v>
      </c>
      <c r="M1716" s="92" t="s">
        <v>55</v>
      </c>
      <c r="N1716" s="92">
        <v>1</v>
      </c>
      <c r="O1716" s="93" t="str">
        <f>_xlfn.XLOOKUP(P1716,匹配表1065!U:U,匹配表1065!T:T)</f>
        <v>HO00000968</v>
      </c>
      <c r="P1716" s="89" t="s">
        <v>61</v>
      </c>
      <c r="Q1716" s="92" t="s">
        <v>62</v>
      </c>
      <c r="R1716" s="89" t="str">
        <f>_xlfn.XLOOKUP(Q1716,匹配表1065!L:L,匹配表1065!O:O)</f>
        <v>A</v>
      </c>
      <c r="S1716" s="93" t="str">
        <f>IFERROR(_xlfn.XLOOKUP(Q1716,匹配表1065!AI:AI,匹配表1065!AJ:AJ),"绿标")</f>
        <v>红标</v>
      </c>
      <c r="T1716" s="93" t="str" cm="1">
        <f t="array" ref="T1716:U1716">_xlfn.XLOOKUP(Q1716,匹配表1065!L:L,匹配表1065!M:N)</f>
        <v>头痛</v>
      </c>
      <c r="U1716" s="94" t="str">
        <v>神经内科</v>
      </c>
      <c r="V1716" s="95" t="s">
        <v>67</v>
      </c>
      <c r="W1716" s="93">
        <f>_xlfn.XLOOKUP(M1716,匹配表1065!D:D,匹配表1065!F:F)*N1716</f>
        <v>8</v>
      </c>
    </row>
    <row r="1717" customHeight="1" spans="1:23">
      <c r="A1717" s="89" t="s">
        <v>675</v>
      </c>
      <c r="B1717" s="90">
        <v>46145</v>
      </c>
      <c r="C1717" s="91" t="str">
        <f t="shared" si="52"/>
        <v>5月第1周</v>
      </c>
      <c r="D1717" s="89" t="s">
        <v>676</v>
      </c>
      <c r="E1717" s="89" t="str">
        <f t="shared" si="53"/>
        <v>5月第1周--周7</v>
      </c>
      <c r="F1717" s="92" t="s">
        <v>27</v>
      </c>
      <c r="G1717" s="92" t="s">
        <v>28</v>
      </c>
      <c r="H1717" s="92" t="str">
        <f>_xlfn.XLOOKUP(O1717,匹配表1065!T:T,匹配表1065!W:W)</f>
        <v>南京市</v>
      </c>
      <c r="I1717" s="89" t="str">
        <f>_xlfn.XLOOKUP(O1717,匹配表1065!T:T,匹配表1065!X:X)</f>
        <v>PME2006</v>
      </c>
      <c r="J1717" s="92" t="s">
        <v>29</v>
      </c>
      <c r="K1717" s="89" cm="1">
        <f ca="1" t="array" ref="K1717:L1717">_xlfn.XLOOKUP(J1717,匹配表1065!Y:Y,匹配表1065!AA:AB)</f>
        <v>15</v>
      </c>
      <c r="L1717" s="89" t="str">
        <v>3个月以上</v>
      </c>
      <c r="M1717" s="92" t="s">
        <v>30</v>
      </c>
      <c r="N1717" s="92">
        <v>1</v>
      </c>
      <c r="O1717" s="93" t="str">
        <f>_xlfn.XLOOKUP(P1717,匹配表1065!U:U,匹配表1065!T:T)</f>
        <v>HO00000965</v>
      </c>
      <c r="P1717" s="89" t="s">
        <v>31</v>
      </c>
      <c r="Q1717" s="92" t="s">
        <v>485</v>
      </c>
      <c r="R1717" s="89" t="str">
        <f>_xlfn.XLOOKUP(Q1717,匹配表1065!L:L,匹配表1065!O:O)</f>
        <v>A</v>
      </c>
      <c r="S1717" s="93" t="str">
        <f>IFERROR(_xlfn.XLOOKUP(Q1717,匹配表1065!AI:AI,匹配表1065!AJ:AJ),"绿标")</f>
        <v>绿标</v>
      </c>
      <c r="T1717" s="93" t="str" cm="1">
        <f t="array" ref="T1717:U1717">_xlfn.XLOOKUP(Q1717,匹配表1065!L:L,匹配表1065!M:N)</f>
        <v>头痛</v>
      </c>
      <c r="U1717" s="94" t="str">
        <v>神经内科</v>
      </c>
      <c r="V1717" s="95" t="s">
        <v>67</v>
      </c>
      <c r="W1717" s="93">
        <f>_xlfn.XLOOKUP(M1717,匹配表1065!D:D,匹配表1065!F:F)*N1717</f>
        <v>12</v>
      </c>
    </row>
    <row r="1718" customHeight="1" spans="1:23">
      <c r="A1718" s="89" t="s">
        <v>675</v>
      </c>
      <c r="B1718" s="90">
        <v>46146</v>
      </c>
      <c r="C1718" s="91" t="str">
        <f t="shared" si="52"/>
        <v>5月第2周</v>
      </c>
      <c r="D1718" s="89" t="s">
        <v>676</v>
      </c>
      <c r="E1718" s="89" t="str">
        <f t="shared" si="53"/>
        <v>5月第1周--周1</v>
      </c>
      <c r="F1718" s="92" t="s">
        <v>27</v>
      </c>
      <c r="G1718" s="92" t="s">
        <v>28</v>
      </c>
      <c r="H1718" s="92" t="str">
        <f>_xlfn.XLOOKUP(O1718,匹配表1065!T:T,匹配表1065!W:W)</f>
        <v>南京市</v>
      </c>
      <c r="I1718" s="89" t="str">
        <f>_xlfn.XLOOKUP(O1718,匹配表1065!T:T,匹配表1065!X:X)</f>
        <v>PME2006</v>
      </c>
      <c r="J1718" s="92" t="s">
        <v>29</v>
      </c>
      <c r="K1718" s="89" cm="1">
        <f ca="1" t="array" ref="K1718:L1718">_xlfn.XLOOKUP(J1718,匹配表1065!Y:Y,匹配表1065!AA:AB)</f>
        <v>15</v>
      </c>
      <c r="L1718" s="89" t="str">
        <v>3个月以上</v>
      </c>
      <c r="M1718" s="92" t="s">
        <v>35</v>
      </c>
      <c r="N1718" s="92">
        <v>1</v>
      </c>
      <c r="O1718" s="93" t="str">
        <f>_xlfn.XLOOKUP(P1718,匹配表1065!U:U,匹配表1065!T:T)</f>
        <v>HO00000965</v>
      </c>
      <c r="P1718" s="89" t="s">
        <v>31</v>
      </c>
      <c r="Q1718" s="92" t="s">
        <v>32</v>
      </c>
      <c r="R1718" s="89" t="str">
        <f>_xlfn.XLOOKUP(Q1718,匹配表1065!L:L,匹配表1065!O:O)</f>
        <v>A</v>
      </c>
      <c r="S1718" s="93" t="str">
        <f>IFERROR(_xlfn.XLOOKUP(Q1718,匹配表1065!AI:AI,匹配表1065!AJ:AJ),"绿标")</f>
        <v>绿标</v>
      </c>
      <c r="T1718" s="93" t="str" cm="1">
        <f t="array" ref="T1718:U1718">_xlfn.XLOOKUP(Q1718,匹配表1065!L:L,匹配表1065!M:N)</f>
        <v>头痛</v>
      </c>
      <c r="U1718" s="94" t="str">
        <v>神经内科</v>
      </c>
      <c r="V1718" s="95" t="s">
        <v>58</v>
      </c>
      <c r="W1718" s="93">
        <f>_xlfn.XLOOKUP(M1718,匹配表1065!D:D,匹配表1065!F:F)*N1718</f>
        <v>4</v>
      </c>
    </row>
    <row r="1719" customHeight="1" spans="1:23">
      <c r="A1719" s="89" t="s">
        <v>675</v>
      </c>
      <c r="B1719" s="90">
        <v>46146</v>
      </c>
      <c r="C1719" s="91" t="str">
        <f t="shared" si="52"/>
        <v>5月第2周</v>
      </c>
      <c r="D1719" s="89" t="s">
        <v>676</v>
      </c>
      <c r="E1719" s="89" t="str">
        <f t="shared" si="53"/>
        <v>5月第1周--周1</v>
      </c>
      <c r="F1719" s="92" t="s">
        <v>27</v>
      </c>
      <c r="G1719" s="92" t="s">
        <v>28</v>
      </c>
      <c r="H1719" s="92" t="str">
        <f>_xlfn.XLOOKUP(O1719,匹配表1065!T:T,匹配表1065!W:W)</f>
        <v>南京市</v>
      </c>
      <c r="I1719" s="89" t="str">
        <f>_xlfn.XLOOKUP(O1719,匹配表1065!T:T,匹配表1065!X:X)</f>
        <v>PME2006</v>
      </c>
      <c r="J1719" s="92" t="s">
        <v>29</v>
      </c>
      <c r="K1719" s="89" cm="1">
        <f ca="1" t="array" ref="K1719:L1719">_xlfn.XLOOKUP(J1719,匹配表1065!Y:Y,匹配表1065!AA:AB)</f>
        <v>15</v>
      </c>
      <c r="L1719" s="89" t="str">
        <v>3个月以上</v>
      </c>
      <c r="M1719" s="92" t="s">
        <v>35</v>
      </c>
      <c r="N1719" s="92">
        <v>1</v>
      </c>
      <c r="O1719" s="93" t="str">
        <f>_xlfn.XLOOKUP(P1719,匹配表1065!U:U,匹配表1065!T:T)</f>
        <v>HO00000959</v>
      </c>
      <c r="P1719" s="89" t="s">
        <v>196</v>
      </c>
      <c r="Q1719" s="92" t="s">
        <v>268</v>
      </c>
      <c r="R1719" s="89" t="str">
        <f>_xlfn.XLOOKUP(Q1719,匹配表1065!L:L,匹配表1065!O:O)</f>
        <v>C</v>
      </c>
      <c r="S1719" s="93" t="str">
        <f>IFERROR(_xlfn.XLOOKUP(Q1719,匹配表1065!AI:AI,匹配表1065!AJ:AJ),"绿标")</f>
        <v>红标</v>
      </c>
      <c r="T1719" s="93" t="str" cm="1">
        <f t="array" ref="T1719:U1719">_xlfn.XLOOKUP(Q1719,匹配表1065!L:L,匹配表1065!M:N)</f>
        <v>眩晕</v>
      </c>
      <c r="U1719" s="94" t="str">
        <v>耳鼻喉科</v>
      </c>
      <c r="V1719" s="95" t="s">
        <v>70</v>
      </c>
      <c r="W1719" s="93">
        <f>_xlfn.XLOOKUP(M1719,匹配表1065!D:D,匹配表1065!F:F)*N1719</f>
        <v>4</v>
      </c>
    </row>
    <row r="1720" customHeight="1" spans="1:23">
      <c r="A1720" s="89" t="s">
        <v>675</v>
      </c>
      <c r="B1720" s="90">
        <v>46146</v>
      </c>
      <c r="C1720" s="91" t="str">
        <f t="shared" si="52"/>
        <v>5月第2周</v>
      </c>
      <c r="D1720" s="89" t="s">
        <v>676</v>
      </c>
      <c r="E1720" s="89" t="str">
        <f t="shared" si="53"/>
        <v>5月第1周--周1</v>
      </c>
      <c r="F1720" s="92" t="s">
        <v>27</v>
      </c>
      <c r="G1720" s="92" t="s">
        <v>28</v>
      </c>
      <c r="H1720" s="92" t="str">
        <f>_xlfn.XLOOKUP(O1720,匹配表1065!T:T,匹配表1065!W:W)</f>
        <v>南京市</v>
      </c>
      <c r="I1720" s="89" t="str">
        <f>_xlfn.XLOOKUP(O1720,匹配表1065!T:T,匹配表1065!X:X)</f>
        <v>PME2004</v>
      </c>
      <c r="J1720" s="92" t="s">
        <v>34</v>
      </c>
      <c r="K1720" s="89" cm="1">
        <f ca="1" t="array" ref="K1720:L1720">_xlfn.XLOOKUP(J1720,匹配表1065!Y:Y,匹配表1065!AA:AB)</f>
        <v>11</v>
      </c>
      <c r="L1720" s="89" t="str">
        <v>3个月以上</v>
      </c>
      <c r="M1720" s="92" t="s">
        <v>35</v>
      </c>
      <c r="N1720" s="92">
        <v>1</v>
      </c>
      <c r="O1720" s="93" t="str">
        <f>_xlfn.XLOOKUP(P1720,匹配表1065!U:U,匹配表1065!T:T)</f>
        <v>HO00000972</v>
      </c>
      <c r="P1720" s="89" t="s">
        <v>36</v>
      </c>
      <c r="Q1720" s="92" t="s">
        <v>37</v>
      </c>
      <c r="R1720" s="89" t="str">
        <f>_xlfn.XLOOKUP(Q1720,匹配表1065!L:L,匹配表1065!O:O)</f>
        <v>A</v>
      </c>
      <c r="S1720" s="93" t="str">
        <f>IFERROR(_xlfn.XLOOKUP(Q1720,匹配表1065!AI:AI,匹配表1065!AJ:AJ),"绿标")</f>
        <v>绿标</v>
      </c>
      <c r="T1720" s="93" t="str" cm="1">
        <f t="array" ref="T1720:U1720">_xlfn.XLOOKUP(Q1720,匹配表1065!L:L,匹配表1065!M:N)</f>
        <v>头痛</v>
      </c>
      <c r="U1720" s="94" t="str">
        <v>神经内科</v>
      </c>
      <c r="V1720" s="95" t="s">
        <v>42</v>
      </c>
      <c r="W1720" s="93">
        <f>_xlfn.XLOOKUP(M1720,匹配表1065!D:D,匹配表1065!F:F)*N1720</f>
        <v>4</v>
      </c>
    </row>
    <row r="1721" customHeight="1" spans="1:23">
      <c r="A1721" s="89" t="s">
        <v>675</v>
      </c>
      <c r="B1721" s="90">
        <v>46147</v>
      </c>
      <c r="C1721" s="91" t="str">
        <f t="shared" si="52"/>
        <v>5月第2周</v>
      </c>
      <c r="D1721" s="89" t="s">
        <v>676</v>
      </c>
      <c r="E1721" s="89" t="str">
        <f t="shared" si="53"/>
        <v>5月第1周--周2</v>
      </c>
      <c r="F1721" s="92" t="s">
        <v>27</v>
      </c>
      <c r="G1721" s="92" t="s">
        <v>28</v>
      </c>
      <c r="H1721" s="92" t="str">
        <f>_xlfn.XLOOKUP(O1721,匹配表1065!T:T,匹配表1065!W:W)</f>
        <v>南京市</v>
      </c>
      <c r="I1721" s="89" t="str">
        <f>_xlfn.XLOOKUP(O1721,匹配表1065!T:T,匹配表1065!X:X)</f>
        <v>PME2004</v>
      </c>
      <c r="J1721" s="92" t="s">
        <v>34</v>
      </c>
      <c r="K1721" s="89" cm="1">
        <f ca="1" t="array" ref="K1721:L1721">_xlfn.XLOOKUP(J1721,匹配表1065!Y:Y,匹配表1065!AA:AB)</f>
        <v>11</v>
      </c>
      <c r="L1721" s="89" t="str">
        <v>3个月以上</v>
      </c>
      <c r="M1721" s="92" t="s">
        <v>30</v>
      </c>
      <c r="N1721" s="92">
        <v>1</v>
      </c>
      <c r="O1721" s="93" t="str">
        <f>_xlfn.XLOOKUP(P1721,匹配表1065!U:U,匹配表1065!T:T)</f>
        <v>HO00000972</v>
      </c>
      <c r="P1721" s="89" t="s">
        <v>36</v>
      </c>
      <c r="Q1721" s="92" t="s">
        <v>37</v>
      </c>
      <c r="R1721" s="89" t="str">
        <f>_xlfn.XLOOKUP(Q1721,匹配表1065!L:L,匹配表1065!O:O)</f>
        <v>A</v>
      </c>
      <c r="S1721" s="93" t="str">
        <f>IFERROR(_xlfn.XLOOKUP(Q1721,匹配表1065!AI:AI,匹配表1065!AJ:AJ),"绿标")</f>
        <v>绿标</v>
      </c>
      <c r="T1721" s="93" t="str" cm="1">
        <f t="array" ref="T1721:U1721">_xlfn.XLOOKUP(Q1721,匹配表1065!L:L,匹配表1065!M:N)</f>
        <v>头痛</v>
      </c>
      <c r="U1721" s="94" t="str">
        <v>神经内科</v>
      </c>
      <c r="V1721" s="95" t="s">
        <v>33</v>
      </c>
      <c r="W1721" s="93">
        <f>_xlfn.XLOOKUP(M1721,匹配表1065!D:D,匹配表1065!F:F)*N1721</f>
        <v>12</v>
      </c>
    </row>
    <row r="1722" customHeight="1" spans="1:23">
      <c r="A1722" s="89" t="s">
        <v>675</v>
      </c>
      <c r="B1722" s="90">
        <v>46144</v>
      </c>
      <c r="C1722" s="91" t="str">
        <f t="shared" si="52"/>
        <v>5月第1周</v>
      </c>
      <c r="D1722" s="89" t="s">
        <v>676</v>
      </c>
      <c r="E1722" s="89" t="str">
        <f t="shared" si="53"/>
        <v>5月第1周--周6</v>
      </c>
      <c r="F1722" s="92" t="s">
        <v>27</v>
      </c>
      <c r="G1722" s="92" t="s">
        <v>28</v>
      </c>
      <c r="H1722" s="92" t="str">
        <f>_xlfn.XLOOKUP(O1722,匹配表1065!T:T,匹配表1065!W:W)</f>
        <v>常州市</v>
      </c>
      <c r="I1722" s="89" t="str">
        <f>_xlfn.XLOOKUP(O1722,匹配表1065!T:T,匹配表1065!X:X)</f>
        <v>PME2015</v>
      </c>
      <c r="J1722" s="92" t="s">
        <v>45</v>
      </c>
      <c r="K1722" s="89" cm="1">
        <f ca="1" t="array" ref="K1722:L1722">_xlfn.XLOOKUP(J1722,匹配表1065!Y:Y,匹配表1065!AA:AB)</f>
        <v>9</v>
      </c>
      <c r="L1722" s="89" t="str">
        <v>3个月以上</v>
      </c>
      <c r="M1722" s="92" t="s">
        <v>30</v>
      </c>
      <c r="N1722" s="92">
        <v>1</v>
      </c>
      <c r="O1722" s="93" t="str">
        <f>_xlfn.XLOOKUP(P1722,匹配表1065!U:U,匹配表1065!T:T)</f>
        <v>HO00000940</v>
      </c>
      <c r="P1722" s="89" t="s">
        <v>203</v>
      </c>
      <c r="Q1722" s="92" t="s">
        <v>204</v>
      </c>
      <c r="R1722" s="89" t="str">
        <f>_xlfn.XLOOKUP(Q1722,匹配表1065!L:L,匹配表1065!O:O)</f>
        <v>C</v>
      </c>
      <c r="S1722" s="93" t="str">
        <f>IFERROR(_xlfn.XLOOKUP(Q1722,匹配表1065!AI:AI,匹配表1065!AJ:AJ),"绿标")</f>
        <v>红标</v>
      </c>
      <c r="T1722" s="93" t="str" cm="1">
        <f t="array" ref="T1722:U1722">_xlfn.XLOOKUP(Q1722,匹配表1065!L:L,匹配表1065!M:N)</f>
        <v>眩晕</v>
      </c>
      <c r="U1722" s="94" t="str">
        <v>耳鼻喉科</v>
      </c>
      <c r="V1722" s="95" t="s">
        <v>70</v>
      </c>
      <c r="W1722" s="93">
        <f>_xlfn.XLOOKUP(M1722,匹配表1065!D:D,匹配表1065!F:F)*N1722</f>
        <v>12</v>
      </c>
    </row>
    <row r="1723" customHeight="1" spans="1:23">
      <c r="A1723" s="89" t="s">
        <v>675</v>
      </c>
      <c r="B1723" s="90">
        <v>46146</v>
      </c>
      <c r="C1723" s="91" t="str">
        <f t="shared" si="52"/>
        <v>5月第2周</v>
      </c>
      <c r="D1723" s="89" t="s">
        <v>676</v>
      </c>
      <c r="E1723" s="89" t="str">
        <f t="shared" si="53"/>
        <v>5月第1周--周1</v>
      </c>
      <c r="F1723" s="92" t="s">
        <v>27</v>
      </c>
      <c r="G1723" s="92" t="s">
        <v>28</v>
      </c>
      <c r="H1723" s="92" t="str">
        <f>_xlfn.XLOOKUP(O1723,匹配表1065!T:T,匹配表1065!W:W)</f>
        <v>常州市</v>
      </c>
      <c r="I1723" s="89" t="str">
        <f>_xlfn.XLOOKUP(O1723,匹配表1065!T:T,匹配表1065!X:X)</f>
        <v>PME2015</v>
      </c>
      <c r="J1723" s="92" t="s">
        <v>45</v>
      </c>
      <c r="K1723" s="89" cm="1">
        <f ca="1" t="array" ref="K1723:L1723">_xlfn.XLOOKUP(J1723,匹配表1065!Y:Y,匹配表1065!AA:AB)</f>
        <v>9</v>
      </c>
      <c r="L1723" s="89" t="str">
        <v>3个月以上</v>
      </c>
      <c r="M1723" s="92" t="s">
        <v>55</v>
      </c>
      <c r="N1723" s="92">
        <v>1</v>
      </c>
      <c r="O1723" s="93" t="str">
        <f>_xlfn.XLOOKUP(P1723,匹配表1065!U:U,匹配表1065!T:T)</f>
        <v>HO00000944</v>
      </c>
      <c r="P1723" s="89" t="s">
        <v>640</v>
      </c>
      <c r="Q1723" s="92" t="s">
        <v>641</v>
      </c>
      <c r="R1723" s="89" t="str">
        <f>_xlfn.XLOOKUP(Q1723,匹配表1065!L:L,匹配表1065!O:O)</f>
        <v>A</v>
      </c>
      <c r="S1723" s="93" t="str">
        <f>IFERROR(_xlfn.XLOOKUP(Q1723,匹配表1065!AI:AI,匹配表1065!AJ:AJ),"绿标")</f>
        <v>绿标</v>
      </c>
      <c r="T1723" s="93" t="str" cm="1">
        <f t="array" ref="T1723:U1723">_xlfn.XLOOKUP(Q1723,匹配表1065!L:L,匹配表1065!M:N)</f>
        <v>头痛</v>
      </c>
      <c r="U1723" s="94" t="str">
        <v>神经内科</v>
      </c>
      <c r="V1723" s="95" t="s">
        <v>33</v>
      </c>
      <c r="W1723" s="93">
        <f>_xlfn.XLOOKUP(M1723,匹配表1065!D:D,匹配表1065!F:F)*N1723</f>
        <v>8</v>
      </c>
    </row>
    <row r="1724" customHeight="1" spans="1:23">
      <c r="A1724" s="89" t="s">
        <v>675</v>
      </c>
      <c r="B1724" s="90">
        <v>46146</v>
      </c>
      <c r="C1724" s="91" t="str">
        <f t="shared" si="52"/>
        <v>5月第2周</v>
      </c>
      <c r="D1724" s="89" t="s">
        <v>676</v>
      </c>
      <c r="E1724" s="89" t="str">
        <f t="shared" si="53"/>
        <v>5月第1周--周1</v>
      </c>
      <c r="F1724" s="92" t="s">
        <v>27</v>
      </c>
      <c r="G1724" s="92" t="s">
        <v>28</v>
      </c>
      <c r="H1724" s="92" t="str">
        <f>_xlfn.XLOOKUP(O1724,匹配表1065!T:T,匹配表1065!W:W)</f>
        <v>常州市</v>
      </c>
      <c r="I1724" s="89" t="str">
        <f>_xlfn.XLOOKUP(O1724,匹配表1065!T:T,匹配表1065!X:X)</f>
        <v>PME2015</v>
      </c>
      <c r="J1724" s="92" t="s">
        <v>45</v>
      </c>
      <c r="K1724" s="89" cm="1">
        <f ca="1" t="array" ref="K1724:L1724">_xlfn.XLOOKUP(J1724,匹配表1065!Y:Y,匹配表1065!AA:AB)</f>
        <v>9</v>
      </c>
      <c r="L1724" s="89" t="str">
        <v>3个月以上</v>
      </c>
      <c r="M1724" s="92" t="s">
        <v>35</v>
      </c>
      <c r="N1724" s="92">
        <v>1</v>
      </c>
      <c r="O1724" s="93" t="str">
        <f>_xlfn.XLOOKUP(P1724,匹配表1065!U:U,匹配表1065!T:T)</f>
        <v>HO00000941</v>
      </c>
      <c r="P1724" s="89" t="s">
        <v>542</v>
      </c>
      <c r="Q1724" s="92" t="s">
        <v>544</v>
      </c>
      <c r="R1724" s="89" t="str">
        <f>_xlfn.XLOOKUP(Q1724,匹配表1065!L:L,匹配表1065!O:O)</f>
        <v>A</v>
      </c>
      <c r="S1724" s="93" t="str">
        <f>IFERROR(_xlfn.XLOOKUP(Q1724,匹配表1065!AI:AI,匹配表1065!AJ:AJ),"绿标")</f>
        <v>绿标</v>
      </c>
      <c r="T1724" s="93" t="str" cm="1">
        <f t="array" ref="T1724:U1724">_xlfn.XLOOKUP(Q1724,匹配表1065!L:L,匹配表1065!M:N)</f>
        <v>头痛</v>
      </c>
      <c r="U1724" s="94" t="str">
        <v>神经内科</v>
      </c>
      <c r="V1724" s="95" t="s">
        <v>33</v>
      </c>
      <c r="W1724" s="93">
        <f>_xlfn.XLOOKUP(M1724,匹配表1065!D:D,匹配表1065!F:F)*N1724</f>
        <v>4</v>
      </c>
    </row>
    <row r="1725" customHeight="1" spans="1:23">
      <c r="A1725" s="89" t="s">
        <v>675</v>
      </c>
      <c r="B1725" s="90">
        <v>46147</v>
      </c>
      <c r="C1725" s="91" t="str">
        <f t="shared" si="52"/>
        <v>5月第2周</v>
      </c>
      <c r="D1725" s="89" t="s">
        <v>676</v>
      </c>
      <c r="E1725" s="89" t="str">
        <f t="shared" si="53"/>
        <v>5月第1周--周2</v>
      </c>
      <c r="F1725" s="92" t="s">
        <v>27</v>
      </c>
      <c r="G1725" s="92" t="s">
        <v>28</v>
      </c>
      <c r="H1725" s="92" t="str">
        <f>_xlfn.XLOOKUP(O1725,匹配表1065!T:T,匹配表1065!W:W)</f>
        <v>南京市</v>
      </c>
      <c r="I1725" s="89" t="str">
        <f>_xlfn.XLOOKUP(O1725,匹配表1065!T:T,匹配表1065!X:X)</f>
        <v>PME2005</v>
      </c>
      <c r="J1725" s="89" t="s">
        <v>54</v>
      </c>
      <c r="K1725" s="89" cm="1">
        <f ca="1" t="array" ref="K1725:L1725">_xlfn.XLOOKUP(J1725,匹配表1065!Y:Y,匹配表1065!AA:AB)</f>
        <v>3</v>
      </c>
      <c r="L1725" s="89" t="str">
        <v>3个月以上</v>
      </c>
      <c r="M1725" s="92" t="s">
        <v>631</v>
      </c>
      <c r="N1725" s="92">
        <v>1</v>
      </c>
      <c r="O1725" s="93" t="str">
        <f>_xlfn.XLOOKUP(P1725,匹配表1065!U:U,匹配表1065!T:T)</f>
        <v>HO00000975</v>
      </c>
      <c r="P1725" s="89" t="s">
        <v>56</v>
      </c>
      <c r="Q1725" s="92" t="s">
        <v>57</v>
      </c>
      <c r="R1725" s="89" t="str">
        <f>_xlfn.XLOOKUP(Q1725,匹配表1065!L:L,匹配表1065!O:O)</f>
        <v>C</v>
      </c>
      <c r="S1725" s="93" t="str">
        <f>IFERROR(_xlfn.XLOOKUP(Q1725,匹配表1065!AI:AI,匹配表1065!AJ:AJ),"绿标")</f>
        <v>绿标</v>
      </c>
      <c r="T1725" s="93" t="str" cm="1">
        <f t="array" ref="T1725:U1725">_xlfn.XLOOKUP(Q1725,匹配表1065!L:L,匹配表1065!M:N)</f>
        <v>眩晕</v>
      </c>
      <c r="U1725" s="94" t="str">
        <v>神经内科</v>
      </c>
      <c r="V1725" s="95" t="s">
        <v>67</v>
      </c>
      <c r="W1725" s="93">
        <f>_xlfn.XLOOKUP(M1725,匹配表1065!D:D,匹配表1065!F:F)*N1725</f>
        <v>24</v>
      </c>
    </row>
    <row r="1726" customHeight="1" spans="1:23">
      <c r="A1726" s="89" t="s">
        <v>675</v>
      </c>
      <c r="B1726" s="90">
        <v>46147</v>
      </c>
      <c r="C1726" s="91" t="str">
        <f t="shared" si="52"/>
        <v>5月第2周</v>
      </c>
      <c r="D1726" s="89" t="s">
        <v>676</v>
      </c>
      <c r="E1726" s="89" t="str">
        <f t="shared" si="53"/>
        <v>5月第1周--周2</v>
      </c>
      <c r="F1726" s="92" t="s">
        <v>27</v>
      </c>
      <c r="G1726" s="92" t="s">
        <v>104</v>
      </c>
      <c r="H1726" s="92" t="str">
        <f>_xlfn.XLOOKUP(O1726,匹配表1065!T:T,匹配表1065!W:W)</f>
        <v>济南市</v>
      </c>
      <c r="I1726" s="89" t="str">
        <f>_xlfn.XLOOKUP(O1726,匹配表1065!T:T,匹配表1065!X:X)</f>
        <v>PME2025</v>
      </c>
      <c r="J1726" s="92" t="s">
        <v>111</v>
      </c>
      <c r="K1726" s="89" cm="1">
        <f ca="1" t="array" ref="K1726:L1726">_xlfn.XLOOKUP(J1726,匹配表1065!Y:Y,匹配表1065!AA:AB)</f>
        <v>30</v>
      </c>
      <c r="L1726" s="89" t="str">
        <v>3个月以上</v>
      </c>
      <c r="M1726" s="92" t="s">
        <v>30</v>
      </c>
      <c r="N1726" s="92">
        <v>1</v>
      </c>
      <c r="O1726" s="93" t="str">
        <f>_xlfn.XLOOKUP(P1726,匹配表1065!U:U,匹配表1065!T:T)</f>
        <v>HO00001400</v>
      </c>
      <c r="P1726" s="89" t="s">
        <v>112</v>
      </c>
      <c r="Q1726" s="92" t="s">
        <v>113</v>
      </c>
      <c r="R1726" s="89" t="str">
        <f>_xlfn.XLOOKUP(Q1726,匹配表1065!L:L,匹配表1065!O:O)</f>
        <v>B</v>
      </c>
      <c r="S1726" s="93" t="str">
        <f>IFERROR(_xlfn.XLOOKUP(Q1726,匹配表1065!AI:AI,匹配表1065!AJ:AJ),"绿标")</f>
        <v>红标</v>
      </c>
      <c r="T1726" s="93" t="str" cm="1">
        <f t="array" ref="T1726:U1726">_xlfn.XLOOKUP(Q1726,匹配表1065!L:L,匹配表1065!M:N)</f>
        <v>抑郁焦虑</v>
      </c>
      <c r="U1726" s="94" t="str">
        <v>神经内科</v>
      </c>
      <c r="V1726" s="95" t="s">
        <v>67</v>
      </c>
      <c r="W1726" s="93">
        <f>_xlfn.XLOOKUP(M1726,匹配表1065!D:D,匹配表1065!F:F)*N1726</f>
        <v>12</v>
      </c>
    </row>
    <row r="1727" customHeight="1" spans="1:23">
      <c r="A1727" s="89" t="s">
        <v>675</v>
      </c>
      <c r="B1727" s="90">
        <v>46147</v>
      </c>
      <c r="C1727" s="91" t="str">
        <f t="shared" si="52"/>
        <v>5月第2周</v>
      </c>
      <c r="D1727" s="89" t="s">
        <v>676</v>
      </c>
      <c r="E1727" s="89" t="str">
        <f t="shared" si="53"/>
        <v>5月第1周--周2</v>
      </c>
      <c r="F1727" s="92" t="s">
        <v>27</v>
      </c>
      <c r="G1727" s="92" t="s">
        <v>104</v>
      </c>
      <c r="H1727" s="92" t="str">
        <f>_xlfn.XLOOKUP(O1727,匹配表1065!T:T,匹配表1065!W:W)</f>
        <v>济南市</v>
      </c>
      <c r="I1727" s="89" t="str">
        <f>_xlfn.XLOOKUP(O1727,匹配表1065!T:T,匹配表1065!X:X)</f>
        <v>PME2025</v>
      </c>
      <c r="J1727" s="92" t="s">
        <v>111</v>
      </c>
      <c r="K1727" s="89" cm="1">
        <f ca="1" t="array" ref="K1727:L1727">_xlfn.XLOOKUP(J1727,匹配表1065!Y:Y,匹配表1065!AA:AB)</f>
        <v>30</v>
      </c>
      <c r="L1727" s="89" t="str">
        <v>3个月以上</v>
      </c>
      <c r="M1727" s="92" t="s">
        <v>55</v>
      </c>
      <c r="N1727" s="92">
        <v>1</v>
      </c>
      <c r="O1727" s="93" t="str">
        <f>_xlfn.XLOOKUP(P1727,匹配表1065!U:U,匹配表1065!T:T)</f>
        <v>HO00001400</v>
      </c>
      <c r="P1727" s="89" t="s">
        <v>112</v>
      </c>
      <c r="Q1727" s="92" t="s">
        <v>113</v>
      </c>
      <c r="R1727" s="89" t="str">
        <f>_xlfn.XLOOKUP(Q1727,匹配表1065!L:L,匹配表1065!O:O)</f>
        <v>B</v>
      </c>
      <c r="S1727" s="93" t="str">
        <f>IFERROR(_xlfn.XLOOKUP(Q1727,匹配表1065!AI:AI,匹配表1065!AJ:AJ),"绿标")</f>
        <v>红标</v>
      </c>
      <c r="T1727" s="93" t="str" cm="1">
        <f t="array" ref="T1727:U1727">_xlfn.XLOOKUP(Q1727,匹配表1065!L:L,匹配表1065!M:N)</f>
        <v>抑郁焦虑</v>
      </c>
      <c r="U1727" s="94" t="str">
        <v>神经内科</v>
      </c>
      <c r="V1727" s="95" t="s">
        <v>42</v>
      </c>
      <c r="W1727" s="93">
        <f>_xlfn.XLOOKUP(M1727,匹配表1065!D:D,匹配表1065!F:F)*N1727</f>
        <v>8</v>
      </c>
    </row>
    <row r="1728" customHeight="1" spans="1:23">
      <c r="A1728" s="89" t="s">
        <v>675</v>
      </c>
      <c r="B1728" s="90">
        <v>46147</v>
      </c>
      <c r="C1728" s="91" t="str">
        <f t="shared" si="52"/>
        <v>5月第2周</v>
      </c>
      <c r="D1728" s="89" t="s">
        <v>676</v>
      </c>
      <c r="E1728" s="89" t="str">
        <f t="shared" si="53"/>
        <v>5月第1周--周2</v>
      </c>
      <c r="F1728" s="92" t="s">
        <v>27</v>
      </c>
      <c r="G1728" s="92" t="s">
        <v>104</v>
      </c>
      <c r="H1728" s="92" t="str">
        <f>_xlfn.XLOOKUP(O1728,匹配表1065!T:T,匹配表1065!W:W)</f>
        <v>济南市</v>
      </c>
      <c r="I1728" s="89" t="str">
        <f>_xlfn.XLOOKUP(O1728,匹配表1065!T:T,匹配表1065!X:X)</f>
        <v>PME2025</v>
      </c>
      <c r="J1728" s="92" t="s">
        <v>111</v>
      </c>
      <c r="K1728" s="89" cm="1">
        <f ca="1" t="array" ref="K1728:L1728">_xlfn.XLOOKUP(J1728,匹配表1065!Y:Y,匹配表1065!AA:AB)</f>
        <v>30</v>
      </c>
      <c r="L1728" s="89" t="str">
        <v>3个月以上</v>
      </c>
      <c r="M1728" s="92" t="s">
        <v>55</v>
      </c>
      <c r="N1728" s="92">
        <v>1</v>
      </c>
      <c r="O1728" s="93" t="str">
        <f>_xlfn.XLOOKUP(P1728,匹配表1065!U:U,匹配表1065!T:T)</f>
        <v>HO00001400</v>
      </c>
      <c r="P1728" s="89" t="s">
        <v>112</v>
      </c>
      <c r="Q1728" s="92" t="s">
        <v>331</v>
      </c>
      <c r="R1728" s="89" t="str">
        <f>_xlfn.XLOOKUP(Q1728,匹配表1065!L:L,匹配表1065!O:O)</f>
        <v>C</v>
      </c>
      <c r="S1728" s="93" t="str">
        <f>IFERROR(_xlfn.XLOOKUP(Q1728,匹配表1065!AI:AI,匹配表1065!AJ:AJ),"绿标")</f>
        <v>红标</v>
      </c>
      <c r="T1728" s="93" t="str" cm="1">
        <f t="array" ref="T1728:U1728">_xlfn.XLOOKUP(Q1728,匹配表1065!L:L,匹配表1065!M:N)</f>
        <v>眩晕</v>
      </c>
      <c r="U1728" s="94" t="str">
        <v>神经内科</v>
      </c>
      <c r="V1728" s="95" t="s">
        <v>42</v>
      </c>
      <c r="W1728" s="93">
        <f>_xlfn.XLOOKUP(M1728,匹配表1065!D:D,匹配表1065!F:F)*N1728</f>
        <v>8</v>
      </c>
    </row>
    <row r="1729" customHeight="1" spans="1:23">
      <c r="A1729" s="89" t="s">
        <v>675</v>
      </c>
      <c r="B1729" s="90">
        <v>46147</v>
      </c>
      <c r="C1729" s="91" t="str">
        <f t="shared" si="52"/>
        <v>5月第2周</v>
      </c>
      <c r="D1729" s="89" t="s">
        <v>676</v>
      </c>
      <c r="E1729" s="89" t="str">
        <f t="shared" si="53"/>
        <v>5月第1周--周2</v>
      </c>
      <c r="F1729" s="92" t="s">
        <v>27</v>
      </c>
      <c r="G1729" s="92" t="s">
        <v>104</v>
      </c>
      <c r="H1729" s="92" t="str">
        <f>_xlfn.XLOOKUP(O1729,匹配表1065!T:T,匹配表1065!W:W)</f>
        <v>济南市</v>
      </c>
      <c r="I1729" s="89" t="str">
        <f>_xlfn.XLOOKUP(O1729,匹配表1065!T:T,匹配表1065!X:X)</f>
        <v>PME2025</v>
      </c>
      <c r="J1729" s="92" t="s">
        <v>111</v>
      </c>
      <c r="K1729" s="89" cm="1">
        <f ca="1" t="array" ref="K1729:L1729">_xlfn.XLOOKUP(J1729,匹配表1065!Y:Y,匹配表1065!AA:AB)</f>
        <v>30</v>
      </c>
      <c r="L1729" s="89" t="str">
        <v>3个月以上</v>
      </c>
      <c r="M1729" s="92" t="s">
        <v>35</v>
      </c>
      <c r="N1729" s="92">
        <v>1</v>
      </c>
      <c r="O1729" s="93" t="str">
        <f>_xlfn.XLOOKUP(P1729,匹配表1065!U:U,匹配表1065!T:T)</f>
        <v>HO00001400</v>
      </c>
      <c r="P1729" s="89" t="s">
        <v>112</v>
      </c>
      <c r="Q1729" s="92" t="s">
        <v>597</v>
      </c>
      <c r="R1729" s="89" t="str">
        <f>_xlfn.XLOOKUP(Q1729,匹配表1065!L:L,匹配表1065!O:O)</f>
        <v>B</v>
      </c>
      <c r="S1729" s="93" t="str">
        <f>IFERROR(_xlfn.XLOOKUP(Q1729,匹配表1065!AI:AI,匹配表1065!AJ:AJ),"绿标")</f>
        <v>绿标</v>
      </c>
      <c r="T1729" s="93" t="str" cm="1">
        <f t="array" ref="T1729:U1729">_xlfn.XLOOKUP(Q1729,匹配表1065!L:L,匹配表1065!M:N)</f>
        <v>脑血管</v>
      </c>
      <c r="U1729" s="94" t="str">
        <v>神经内科</v>
      </c>
      <c r="V1729" s="95" t="s">
        <v>58</v>
      </c>
      <c r="W1729" s="93">
        <f>_xlfn.XLOOKUP(M1729,匹配表1065!D:D,匹配表1065!F:F)*N1729</f>
        <v>4</v>
      </c>
    </row>
    <row r="1730" customHeight="1" spans="1:23">
      <c r="A1730" s="89" t="s">
        <v>675</v>
      </c>
      <c r="B1730" s="90">
        <v>46147</v>
      </c>
      <c r="C1730" s="91" t="str">
        <f t="shared" ref="C1730:C1793" si="54">MONTH(B1730)&amp;TEXT(WEEKNUM(B1730,2)-WEEKNUM(B1730+1-DAY(B1730),2)+1,"月第0周")</f>
        <v>5月第2周</v>
      </c>
      <c r="D1730" s="89" t="s">
        <v>676</v>
      </c>
      <c r="E1730" s="89" t="str">
        <f t="shared" ref="E1730:E1793" si="55">D1730&amp;"--"&amp;"周"&amp;WEEKDAY(B1730,2)</f>
        <v>5月第1周--周2</v>
      </c>
      <c r="F1730" s="92" t="s">
        <v>27</v>
      </c>
      <c r="G1730" s="92" t="s">
        <v>104</v>
      </c>
      <c r="H1730" s="92" t="str">
        <f>_xlfn.XLOOKUP(O1730,匹配表1065!T:T,匹配表1065!W:W)</f>
        <v>济南市</v>
      </c>
      <c r="I1730" s="89" t="str">
        <f>_xlfn.XLOOKUP(O1730,匹配表1065!T:T,匹配表1065!X:X)</f>
        <v>PME2025</v>
      </c>
      <c r="J1730" s="92" t="s">
        <v>111</v>
      </c>
      <c r="K1730" s="89" cm="1">
        <f ca="1" t="array" ref="K1730:L1730">_xlfn.XLOOKUP(J1730,匹配表1065!Y:Y,匹配表1065!AA:AB)</f>
        <v>30</v>
      </c>
      <c r="L1730" s="89" t="str">
        <v>3个月以上</v>
      </c>
      <c r="M1730" s="92" t="s">
        <v>55</v>
      </c>
      <c r="N1730" s="92">
        <v>1</v>
      </c>
      <c r="O1730" s="93" t="str">
        <f>_xlfn.XLOOKUP(P1730,匹配表1065!U:U,匹配表1065!T:T)</f>
        <v>HO00001400</v>
      </c>
      <c r="P1730" s="89" t="s">
        <v>112</v>
      </c>
      <c r="Q1730" s="92" t="s">
        <v>492</v>
      </c>
      <c r="R1730" s="89" t="str">
        <f>_xlfn.XLOOKUP(Q1730,匹配表1065!L:L,匹配表1065!O:O)</f>
        <v>B</v>
      </c>
      <c r="S1730" s="93" t="str">
        <f>IFERROR(_xlfn.XLOOKUP(Q1730,匹配表1065!AI:AI,匹配表1065!AJ:AJ),"绿标")</f>
        <v>红标</v>
      </c>
      <c r="T1730" s="93" t="str" cm="1">
        <f t="array" ref="T1730:U1730">_xlfn.XLOOKUP(Q1730,匹配表1065!L:L,匹配表1065!M:N)</f>
        <v>脑血管</v>
      </c>
      <c r="U1730" s="94" t="str">
        <v>神经内科</v>
      </c>
      <c r="V1730" s="95" t="s">
        <v>42</v>
      </c>
      <c r="W1730" s="93">
        <f>_xlfn.XLOOKUP(M1730,匹配表1065!D:D,匹配表1065!F:F)*N1730</f>
        <v>8</v>
      </c>
    </row>
    <row r="1731" customHeight="1" spans="1:23">
      <c r="A1731" s="89" t="s">
        <v>675</v>
      </c>
      <c r="B1731" s="90">
        <v>46147</v>
      </c>
      <c r="C1731" s="91" t="str">
        <f t="shared" si="54"/>
        <v>5月第2周</v>
      </c>
      <c r="D1731" s="89" t="s">
        <v>676</v>
      </c>
      <c r="E1731" s="89" t="str">
        <f t="shared" si="55"/>
        <v>5月第1周--周2</v>
      </c>
      <c r="F1731" s="92" t="s">
        <v>27</v>
      </c>
      <c r="G1731" s="92" t="s">
        <v>104</v>
      </c>
      <c r="H1731" s="92" t="str">
        <f>_xlfn.XLOOKUP(O1731,匹配表1065!T:T,匹配表1065!W:W)</f>
        <v>聊城市</v>
      </c>
      <c r="I1731" s="89" t="str">
        <f>_xlfn.XLOOKUP(O1731,匹配表1065!T:T,匹配表1065!X:X)</f>
        <v>PME2046</v>
      </c>
      <c r="J1731" s="92" t="s">
        <v>108</v>
      </c>
      <c r="K1731" s="89" cm="1">
        <f ca="1" t="array" ref="K1731:L1731">_xlfn.XLOOKUP(J1731,匹配表1065!Y:Y,匹配表1065!AA:AB)</f>
        <v>8</v>
      </c>
      <c r="L1731" s="89" t="str">
        <v>3个月以上</v>
      </c>
      <c r="M1731" s="92" t="s">
        <v>30</v>
      </c>
      <c r="N1731" s="92">
        <v>1</v>
      </c>
      <c r="O1731" s="93" t="str">
        <f>_xlfn.XLOOKUP(P1731,匹配表1065!U:U,匹配表1065!T:T)</f>
        <v>HO00001415</v>
      </c>
      <c r="P1731" s="89" t="s">
        <v>109</v>
      </c>
      <c r="Q1731" s="92" t="s">
        <v>317</v>
      </c>
      <c r="R1731" s="89" t="str">
        <f>_xlfn.XLOOKUP(Q1731,匹配表1065!L:L,匹配表1065!O:O)</f>
        <v>A</v>
      </c>
      <c r="S1731" s="93" t="str">
        <f>IFERROR(_xlfn.XLOOKUP(Q1731,匹配表1065!AI:AI,匹配表1065!AJ:AJ),"绿标")</f>
        <v>绿标</v>
      </c>
      <c r="T1731" s="93" t="str" cm="1">
        <f t="array" ref="T1731:U1731">_xlfn.XLOOKUP(Q1731,匹配表1065!L:L,匹配表1065!M:N)</f>
        <v>头痛</v>
      </c>
      <c r="U1731" s="94" t="str">
        <v>神经内科</v>
      </c>
      <c r="V1731" s="95" t="s">
        <v>42</v>
      </c>
      <c r="W1731" s="93">
        <f>_xlfn.XLOOKUP(M1731,匹配表1065!D:D,匹配表1065!F:F)*N1731</f>
        <v>12</v>
      </c>
    </row>
    <row r="1732" customHeight="1" spans="1:23">
      <c r="A1732" s="89" t="s">
        <v>675</v>
      </c>
      <c r="B1732" s="90">
        <v>46147</v>
      </c>
      <c r="C1732" s="91" t="str">
        <f t="shared" si="54"/>
        <v>5月第2周</v>
      </c>
      <c r="D1732" s="89" t="s">
        <v>676</v>
      </c>
      <c r="E1732" s="89" t="str">
        <f t="shared" si="55"/>
        <v>5月第1周--周2</v>
      </c>
      <c r="F1732" s="92" t="s">
        <v>27</v>
      </c>
      <c r="G1732" s="92" t="s">
        <v>104</v>
      </c>
      <c r="H1732" s="92" t="str">
        <f>_xlfn.XLOOKUP(O1732,匹配表1065!T:T,匹配表1065!W:W)</f>
        <v>聊城市</v>
      </c>
      <c r="I1732" s="89" t="str">
        <f>_xlfn.XLOOKUP(O1732,匹配表1065!T:T,匹配表1065!X:X)</f>
        <v>PME2046</v>
      </c>
      <c r="J1732" s="92" t="s">
        <v>108</v>
      </c>
      <c r="K1732" s="89" cm="1">
        <f ca="1" t="array" ref="K1732:L1732">_xlfn.XLOOKUP(J1732,匹配表1065!Y:Y,匹配表1065!AA:AB)</f>
        <v>8</v>
      </c>
      <c r="L1732" s="89" t="str">
        <v>3个月以上</v>
      </c>
      <c r="M1732" s="92" t="s">
        <v>30</v>
      </c>
      <c r="N1732" s="92">
        <v>1</v>
      </c>
      <c r="O1732" s="93" t="str">
        <f>_xlfn.XLOOKUP(P1732,匹配表1065!U:U,匹配表1065!T:T)</f>
        <v>HO00001415</v>
      </c>
      <c r="P1732" s="89" t="s">
        <v>109</v>
      </c>
      <c r="Q1732" s="92" t="s">
        <v>110</v>
      </c>
      <c r="R1732" s="89" t="str">
        <f>_xlfn.XLOOKUP(Q1732,匹配表1065!L:L,匹配表1065!O:O)</f>
        <v>B</v>
      </c>
      <c r="S1732" s="93" t="str">
        <f>IFERROR(_xlfn.XLOOKUP(Q1732,匹配表1065!AI:AI,匹配表1065!AJ:AJ),"绿标")</f>
        <v>绿标</v>
      </c>
      <c r="T1732" s="93" t="str" cm="1">
        <f t="array" ref="T1732:U1732">_xlfn.XLOOKUP(Q1732,匹配表1065!L:L,匹配表1065!M:N)</f>
        <v>脑血管</v>
      </c>
      <c r="U1732" s="94" t="str">
        <v>神经内科</v>
      </c>
      <c r="V1732" s="95" t="s">
        <v>42</v>
      </c>
      <c r="W1732" s="93">
        <f>_xlfn.XLOOKUP(M1732,匹配表1065!D:D,匹配表1065!F:F)*N1732</f>
        <v>12</v>
      </c>
    </row>
    <row r="1733" customHeight="1" spans="1:23">
      <c r="A1733" s="89" t="s">
        <v>675</v>
      </c>
      <c r="B1733" s="90">
        <v>46147</v>
      </c>
      <c r="C1733" s="91" t="str">
        <f t="shared" si="54"/>
        <v>5月第2周</v>
      </c>
      <c r="D1733" s="89" t="s">
        <v>676</v>
      </c>
      <c r="E1733" s="89" t="str">
        <f t="shared" si="55"/>
        <v>5月第1周--周2</v>
      </c>
      <c r="F1733" s="92" t="s">
        <v>27</v>
      </c>
      <c r="G1733" s="92" t="s">
        <v>104</v>
      </c>
      <c r="H1733" s="92" t="str">
        <f>_xlfn.XLOOKUP(O1733,匹配表1065!T:T,匹配表1065!W:W)</f>
        <v>济南市</v>
      </c>
      <c r="I1733" s="89" t="str">
        <f>_xlfn.XLOOKUP(O1733,匹配表1065!T:T,匹配表1065!X:X)</f>
        <v>PME2044</v>
      </c>
      <c r="J1733" s="92" t="s">
        <v>105</v>
      </c>
      <c r="K1733" s="89" cm="1">
        <f ca="1" t="array" ref="K1733:L1733">_xlfn.XLOOKUP(J1733,匹配表1065!Y:Y,匹配表1065!AA:AB)</f>
        <v>8</v>
      </c>
      <c r="L1733" s="89" t="str">
        <v>3个月以上</v>
      </c>
      <c r="M1733" s="92" t="s">
        <v>30</v>
      </c>
      <c r="N1733" s="92">
        <v>1</v>
      </c>
      <c r="O1733" s="93" t="str">
        <f>_xlfn.XLOOKUP(P1733,匹配表1065!U:U,匹配表1065!T:T)</f>
        <v>HO00001401</v>
      </c>
      <c r="P1733" s="89" t="s">
        <v>106</v>
      </c>
      <c r="Q1733" s="92" t="s">
        <v>107</v>
      </c>
      <c r="R1733" s="89" t="str">
        <f>_xlfn.XLOOKUP(Q1733,匹配表1065!L:L,匹配表1065!O:O)</f>
        <v>B</v>
      </c>
      <c r="S1733" s="93" t="str">
        <f>IFERROR(_xlfn.XLOOKUP(Q1733,匹配表1065!AI:AI,匹配表1065!AJ:AJ),"绿标")</f>
        <v>红标</v>
      </c>
      <c r="T1733" s="93" t="str" cm="1">
        <f t="array" ref="T1733:U1733">_xlfn.XLOOKUP(Q1733,匹配表1065!L:L,匹配表1065!M:N)</f>
        <v>脑血管</v>
      </c>
      <c r="U1733" s="94" t="str">
        <v>神经内科</v>
      </c>
      <c r="V1733" s="95" t="s">
        <v>42</v>
      </c>
      <c r="W1733" s="93">
        <f>_xlfn.XLOOKUP(M1733,匹配表1065!D:D,匹配表1065!F:F)*N1733</f>
        <v>12</v>
      </c>
    </row>
    <row r="1734" customHeight="1" spans="1:23">
      <c r="A1734" s="89" t="s">
        <v>675</v>
      </c>
      <c r="B1734" s="90">
        <v>46147</v>
      </c>
      <c r="C1734" s="91" t="str">
        <f t="shared" si="54"/>
        <v>5月第2周</v>
      </c>
      <c r="D1734" s="89" t="s">
        <v>676</v>
      </c>
      <c r="E1734" s="89" t="str">
        <f t="shared" si="55"/>
        <v>5月第1周--周2</v>
      </c>
      <c r="F1734" s="92" t="s">
        <v>27</v>
      </c>
      <c r="G1734" s="92" t="s">
        <v>104</v>
      </c>
      <c r="H1734" s="92" t="str">
        <f>_xlfn.XLOOKUP(O1734,匹配表1065!T:T,匹配表1065!W:W)</f>
        <v>济南市</v>
      </c>
      <c r="I1734" s="89" t="str">
        <f>_xlfn.XLOOKUP(O1734,匹配表1065!T:T,匹配表1065!X:X)</f>
        <v>PME2026</v>
      </c>
      <c r="J1734" s="92" t="s">
        <v>116</v>
      </c>
      <c r="K1734" s="89" cm="1">
        <f ca="1" t="array" ref="K1734:L1734">_xlfn.XLOOKUP(J1734,匹配表1065!Y:Y,匹配表1065!AA:AB)</f>
        <v>13</v>
      </c>
      <c r="L1734" s="89" t="str">
        <v>3个月以上</v>
      </c>
      <c r="M1734" s="92" t="s">
        <v>30</v>
      </c>
      <c r="N1734" s="92">
        <v>2</v>
      </c>
      <c r="O1734" s="93" t="str">
        <f>_xlfn.XLOOKUP(P1734,匹配表1065!U:U,匹配表1065!T:T)</f>
        <v>HO00001409</v>
      </c>
      <c r="P1734" s="89" t="s">
        <v>117</v>
      </c>
      <c r="Q1734" s="92" t="s">
        <v>118</v>
      </c>
      <c r="R1734" s="89" t="str">
        <f>_xlfn.XLOOKUP(Q1734,匹配表1065!L:L,匹配表1065!O:O)</f>
        <v>A</v>
      </c>
      <c r="S1734" s="93" t="str">
        <f>IFERROR(_xlfn.XLOOKUP(Q1734,匹配表1065!AI:AI,匹配表1065!AJ:AJ),"绿标")</f>
        <v>绿标</v>
      </c>
      <c r="T1734" s="93" t="str" cm="1">
        <f t="array" ref="T1734:U1734">_xlfn.XLOOKUP(Q1734,匹配表1065!L:L,匹配表1065!M:N)</f>
        <v>头痛</v>
      </c>
      <c r="U1734" s="94" t="str">
        <v>神经内科</v>
      </c>
      <c r="V1734" s="95" t="s">
        <v>67</v>
      </c>
      <c r="W1734" s="93">
        <f>_xlfn.XLOOKUP(M1734,匹配表1065!D:D,匹配表1065!F:F)*N1734</f>
        <v>24</v>
      </c>
    </row>
    <row r="1735" customHeight="1" spans="1:23">
      <c r="A1735" s="89" t="s">
        <v>675</v>
      </c>
      <c r="B1735" s="90">
        <v>46147</v>
      </c>
      <c r="C1735" s="91" t="str">
        <f t="shared" si="54"/>
        <v>5月第2周</v>
      </c>
      <c r="D1735" s="89" t="s">
        <v>676</v>
      </c>
      <c r="E1735" s="89" t="str">
        <f t="shared" si="55"/>
        <v>5月第1周--周2</v>
      </c>
      <c r="F1735" s="92" t="s">
        <v>27</v>
      </c>
      <c r="G1735" s="92" t="s">
        <v>104</v>
      </c>
      <c r="H1735" s="92" t="str">
        <f>_xlfn.XLOOKUP(O1735,匹配表1065!T:T,匹配表1065!W:W)</f>
        <v>临沂市</v>
      </c>
      <c r="I1735" s="89" t="str">
        <f>_xlfn.XLOOKUP(O1735,匹配表1065!T:T,匹配表1065!X:X)</f>
        <v>PME2045</v>
      </c>
      <c r="J1735" s="92" t="s">
        <v>116</v>
      </c>
      <c r="K1735" s="89" cm="1">
        <f ca="1" t="array" ref="K1735:L1735">_xlfn.XLOOKUP(J1735,匹配表1065!Y:Y,匹配表1065!AA:AB)</f>
        <v>13</v>
      </c>
      <c r="L1735" s="89" t="str">
        <v>3个月以上</v>
      </c>
      <c r="M1735" s="92" t="s">
        <v>30</v>
      </c>
      <c r="N1735" s="92">
        <v>1</v>
      </c>
      <c r="O1735" s="93" t="str">
        <f>_xlfn.XLOOKUP(P1735,匹配表1065!U:U,匹配表1065!T:T)</f>
        <v>HO00001523</v>
      </c>
      <c r="P1735" s="89" t="s">
        <v>238</v>
      </c>
      <c r="Q1735" s="92" t="s">
        <v>239</v>
      </c>
      <c r="R1735" s="89" t="str">
        <f>_xlfn.XLOOKUP(Q1735,匹配表1065!L:L,匹配表1065!O:O)</f>
        <v>A</v>
      </c>
      <c r="S1735" s="93" t="str">
        <f>IFERROR(_xlfn.XLOOKUP(Q1735,匹配表1065!AI:AI,匹配表1065!AJ:AJ),"绿标")</f>
        <v>绿标</v>
      </c>
      <c r="T1735" s="93" t="str" cm="1">
        <f t="array" ref="T1735:U1735">_xlfn.XLOOKUP(Q1735,匹配表1065!L:L,匹配表1065!M:N)</f>
        <v>头痛</v>
      </c>
      <c r="U1735" s="94" t="str">
        <v>神经内科</v>
      </c>
      <c r="V1735" s="95" t="s">
        <v>42</v>
      </c>
      <c r="W1735" s="93">
        <f>_xlfn.XLOOKUP(M1735,匹配表1065!D:D,匹配表1065!F:F)*N1735</f>
        <v>12</v>
      </c>
    </row>
    <row r="1736" customHeight="1" spans="1:23">
      <c r="A1736" s="89" t="s">
        <v>675</v>
      </c>
      <c r="B1736" s="90">
        <v>46147</v>
      </c>
      <c r="C1736" s="91" t="str">
        <f t="shared" si="54"/>
        <v>5月第2周</v>
      </c>
      <c r="D1736" s="89" t="s">
        <v>676</v>
      </c>
      <c r="E1736" s="89" t="str">
        <f t="shared" si="55"/>
        <v>5月第1周--周2</v>
      </c>
      <c r="F1736" s="92" t="s">
        <v>27</v>
      </c>
      <c r="G1736" s="92" t="s">
        <v>104</v>
      </c>
      <c r="H1736" s="92" t="str">
        <f>_xlfn.XLOOKUP(O1736,匹配表1065!T:T,匹配表1065!W:W)</f>
        <v>济南市</v>
      </c>
      <c r="I1736" s="89" t="str">
        <f>_xlfn.XLOOKUP(O1736,匹配表1065!T:T,匹配表1065!X:X)</f>
        <v>PME2025</v>
      </c>
      <c r="J1736" s="92" t="s">
        <v>128</v>
      </c>
      <c r="K1736" s="89" cm="1">
        <f ca="1" t="array" ref="K1736:L1736">_xlfn.XLOOKUP(J1736,匹配表1065!Y:Y,匹配表1065!AA:AB)</f>
        <v>13</v>
      </c>
      <c r="L1736" s="89" t="str">
        <v>3个月以上</v>
      </c>
      <c r="M1736" s="92" t="s">
        <v>55</v>
      </c>
      <c r="N1736" s="92">
        <v>1</v>
      </c>
      <c r="O1736" s="93" t="str">
        <f>_xlfn.XLOOKUP(P1736,匹配表1065!U:U,匹配表1065!T:T)</f>
        <v>HO00001400</v>
      </c>
      <c r="P1736" s="89" t="s">
        <v>112</v>
      </c>
      <c r="Q1736" s="92" t="s">
        <v>357</v>
      </c>
      <c r="R1736" s="89" t="str">
        <f>_xlfn.XLOOKUP(Q1736,匹配表1065!L:L,匹配表1065!O:O)</f>
        <v>B</v>
      </c>
      <c r="S1736" s="93" t="str">
        <f>IFERROR(_xlfn.XLOOKUP(Q1736,匹配表1065!AI:AI,匹配表1065!AJ:AJ),"绿标")</f>
        <v>红标</v>
      </c>
      <c r="T1736" s="93" t="str" cm="1">
        <f t="array" ref="T1736:U1736">_xlfn.XLOOKUP(Q1736,匹配表1065!L:L,匹配表1065!M:N)</f>
        <v>癫痫</v>
      </c>
      <c r="U1736" s="94" t="str">
        <v>神经内科</v>
      </c>
      <c r="V1736" s="95" t="s">
        <v>58</v>
      </c>
      <c r="W1736" s="93">
        <f>_xlfn.XLOOKUP(M1736,匹配表1065!D:D,匹配表1065!F:F)*N1736</f>
        <v>8</v>
      </c>
    </row>
    <row r="1737" customHeight="1" spans="1:23">
      <c r="A1737" s="89" t="s">
        <v>675</v>
      </c>
      <c r="B1737" s="90">
        <v>46147</v>
      </c>
      <c r="C1737" s="91" t="str">
        <f t="shared" si="54"/>
        <v>5月第2周</v>
      </c>
      <c r="D1737" s="89" t="s">
        <v>676</v>
      </c>
      <c r="E1737" s="89" t="str">
        <f t="shared" si="55"/>
        <v>5月第1周--周2</v>
      </c>
      <c r="F1737" s="92" t="s">
        <v>27</v>
      </c>
      <c r="G1737" s="92" t="s">
        <v>104</v>
      </c>
      <c r="H1737" s="92" t="str">
        <f>_xlfn.XLOOKUP(O1737,匹配表1065!T:T,匹配表1065!W:W)</f>
        <v>济南市</v>
      </c>
      <c r="I1737" s="89" t="str">
        <f>_xlfn.XLOOKUP(O1737,匹配表1065!T:T,匹配表1065!X:X)</f>
        <v>PME2025</v>
      </c>
      <c r="J1737" s="92" t="s">
        <v>128</v>
      </c>
      <c r="K1737" s="89" cm="1">
        <f ca="1" t="array" ref="K1737:L1737">_xlfn.XLOOKUP(J1737,匹配表1065!Y:Y,匹配表1065!AA:AB)</f>
        <v>13</v>
      </c>
      <c r="L1737" s="89" t="str">
        <v>3个月以上</v>
      </c>
      <c r="M1737" s="92" t="s">
        <v>30</v>
      </c>
      <c r="N1737" s="92">
        <v>1</v>
      </c>
      <c r="O1737" s="93" t="str">
        <f>_xlfn.XLOOKUP(P1737,匹配表1065!U:U,匹配表1065!T:T)</f>
        <v>HO00001400</v>
      </c>
      <c r="P1737" s="89" t="s">
        <v>112</v>
      </c>
      <c r="Q1737" s="92" t="s">
        <v>131</v>
      </c>
      <c r="R1737" s="89" t="str">
        <f>_xlfn.XLOOKUP(Q1737,匹配表1065!L:L,匹配表1065!O:O)</f>
        <v>B</v>
      </c>
      <c r="S1737" s="93" t="str">
        <f>IFERROR(_xlfn.XLOOKUP(Q1737,匹配表1065!AI:AI,匹配表1065!AJ:AJ),"绿标")</f>
        <v>红标</v>
      </c>
      <c r="T1737" s="93" t="str" cm="1">
        <f t="array" ref="T1737:U1737">_xlfn.XLOOKUP(Q1737,匹配表1065!L:L,匹配表1065!M:N)</f>
        <v>脑血管</v>
      </c>
      <c r="U1737" s="94" t="str">
        <v>神经内科</v>
      </c>
      <c r="V1737" s="95" t="s">
        <v>33</v>
      </c>
      <c r="W1737" s="93">
        <f>_xlfn.XLOOKUP(M1737,匹配表1065!D:D,匹配表1065!F:F)*N1737</f>
        <v>12</v>
      </c>
    </row>
    <row r="1738" customHeight="1" spans="1:23">
      <c r="A1738" s="89" t="s">
        <v>675</v>
      </c>
      <c r="B1738" s="90">
        <v>46147</v>
      </c>
      <c r="C1738" s="91" t="str">
        <f t="shared" si="54"/>
        <v>5月第2周</v>
      </c>
      <c r="D1738" s="89" t="s">
        <v>676</v>
      </c>
      <c r="E1738" s="89" t="str">
        <f t="shared" si="55"/>
        <v>5月第1周--周2</v>
      </c>
      <c r="F1738" s="92" t="s">
        <v>27</v>
      </c>
      <c r="G1738" s="92" t="s">
        <v>104</v>
      </c>
      <c r="H1738" s="92" t="str">
        <f>_xlfn.XLOOKUP(O1738,匹配表1065!T:T,匹配表1065!W:W)</f>
        <v>济南市</v>
      </c>
      <c r="I1738" s="89" t="str">
        <f>_xlfn.XLOOKUP(O1738,匹配表1065!T:T,匹配表1065!X:X)</f>
        <v>PME2029</v>
      </c>
      <c r="J1738" s="92" t="s">
        <v>128</v>
      </c>
      <c r="K1738" s="89" cm="1">
        <f ca="1" t="array" ref="K1738:L1738">_xlfn.XLOOKUP(J1738,匹配表1065!Y:Y,匹配表1065!AA:AB)</f>
        <v>13</v>
      </c>
      <c r="L1738" s="89" t="str">
        <v>3个月以上</v>
      </c>
      <c r="M1738" s="92" t="s">
        <v>35</v>
      </c>
      <c r="N1738" s="92">
        <v>1</v>
      </c>
      <c r="O1738" s="93" t="str">
        <f>_xlfn.XLOOKUP(P1738,匹配表1065!U:U,匹配表1065!T:T)</f>
        <v>HO00024281</v>
      </c>
      <c r="P1738" s="89" t="s">
        <v>129</v>
      </c>
      <c r="Q1738" s="92" t="s">
        <v>130</v>
      </c>
      <c r="R1738" s="89" t="str">
        <f>_xlfn.XLOOKUP(Q1738,匹配表1065!L:L,匹配表1065!O:O)</f>
        <v>B</v>
      </c>
      <c r="S1738" s="93" t="str">
        <f>IFERROR(_xlfn.XLOOKUP(Q1738,匹配表1065!AI:AI,匹配表1065!AJ:AJ),"绿标")</f>
        <v>绿标</v>
      </c>
      <c r="T1738" s="93" t="str" cm="1">
        <f t="array" ref="T1738:U1738">_xlfn.XLOOKUP(Q1738,匹配表1065!L:L,匹配表1065!M:N)</f>
        <v>脑血管</v>
      </c>
      <c r="U1738" s="94" t="str">
        <v>神经内科</v>
      </c>
      <c r="V1738" s="95" t="s">
        <v>58</v>
      </c>
      <c r="W1738" s="93">
        <f>_xlfn.XLOOKUP(M1738,匹配表1065!D:D,匹配表1065!F:F)*N1738</f>
        <v>4</v>
      </c>
    </row>
    <row r="1739" customHeight="1" spans="1:23">
      <c r="A1739" s="89" t="s">
        <v>675</v>
      </c>
      <c r="B1739" s="90">
        <v>46147</v>
      </c>
      <c r="C1739" s="91" t="str">
        <f t="shared" si="54"/>
        <v>5月第2周</v>
      </c>
      <c r="D1739" s="89" t="s">
        <v>676</v>
      </c>
      <c r="E1739" s="89" t="str">
        <f t="shared" si="55"/>
        <v>5月第1周--周2</v>
      </c>
      <c r="F1739" s="92" t="s">
        <v>27</v>
      </c>
      <c r="G1739" s="92" t="s">
        <v>104</v>
      </c>
      <c r="H1739" s="92" t="str">
        <f>_xlfn.XLOOKUP(O1739,匹配表1065!T:T,匹配表1065!W:W)</f>
        <v>济南市</v>
      </c>
      <c r="I1739" s="89" t="str">
        <f>_xlfn.XLOOKUP(O1739,匹配表1065!T:T,匹配表1065!X:X)</f>
        <v>PME2029</v>
      </c>
      <c r="J1739" s="92" t="s">
        <v>128</v>
      </c>
      <c r="K1739" s="89" cm="1">
        <f ca="1" t="array" ref="K1739:L1739">_xlfn.XLOOKUP(J1739,匹配表1065!Y:Y,匹配表1065!AA:AB)</f>
        <v>13</v>
      </c>
      <c r="L1739" s="89" t="str">
        <v>3个月以上</v>
      </c>
      <c r="M1739" s="92" t="s">
        <v>55</v>
      </c>
      <c r="N1739" s="92">
        <v>1</v>
      </c>
      <c r="O1739" s="93" t="str">
        <f>_xlfn.XLOOKUP(P1739,匹配表1065!U:U,匹配表1065!T:T)</f>
        <v>HO00001403</v>
      </c>
      <c r="P1739" s="89" t="s">
        <v>329</v>
      </c>
      <c r="Q1739" s="92" t="s">
        <v>505</v>
      </c>
      <c r="R1739" s="89" t="str">
        <f>_xlfn.XLOOKUP(Q1739,匹配表1065!L:L,匹配表1065!O:O)</f>
        <v>B</v>
      </c>
      <c r="S1739" s="93" t="str">
        <f>IFERROR(_xlfn.XLOOKUP(Q1739,匹配表1065!AI:AI,匹配表1065!AJ:AJ),"绿标")</f>
        <v>绿标</v>
      </c>
      <c r="T1739" s="93" t="str" cm="1">
        <f t="array" ref="T1739:U1739">_xlfn.XLOOKUP(Q1739,匹配表1065!L:L,匹配表1065!M:N)</f>
        <v>脑血管</v>
      </c>
      <c r="U1739" s="94" t="str">
        <v>神经内科</v>
      </c>
      <c r="V1739" s="95" t="s">
        <v>33</v>
      </c>
      <c r="W1739" s="93">
        <f>_xlfn.XLOOKUP(M1739,匹配表1065!D:D,匹配表1065!F:F)*N1739</f>
        <v>8</v>
      </c>
    </row>
    <row r="1740" customHeight="1" spans="1:23">
      <c r="A1740" s="89" t="s">
        <v>675</v>
      </c>
      <c r="B1740" s="90">
        <v>46147</v>
      </c>
      <c r="C1740" s="91" t="str">
        <f t="shared" si="54"/>
        <v>5月第2周</v>
      </c>
      <c r="D1740" s="89" t="s">
        <v>676</v>
      </c>
      <c r="E1740" s="89" t="str">
        <f t="shared" si="55"/>
        <v>5月第1周--周2</v>
      </c>
      <c r="F1740" s="92" t="s">
        <v>27</v>
      </c>
      <c r="G1740" s="92" t="s">
        <v>104</v>
      </c>
      <c r="H1740" s="92" t="str">
        <f>_xlfn.XLOOKUP(O1740,匹配表1065!T:T,匹配表1065!W:W)</f>
        <v>东营市</v>
      </c>
      <c r="I1740" s="89" t="str">
        <f>_xlfn.XLOOKUP(O1740,匹配表1065!T:T,匹配表1065!X:X)</f>
        <v>PME2028</v>
      </c>
      <c r="J1740" s="92" t="s">
        <v>121</v>
      </c>
      <c r="K1740" s="89" cm="1">
        <f ca="1" t="array" ref="K1740:L1740">_xlfn.XLOOKUP(J1740,匹配表1065!Y:Y,匹配表1065!AA:AB)</f>
        <v>26</v>
      </c>
      <c r="L1740" s="89" t="str">
        <v>3个月以上</v>
      </c>
      <c r="M1740" s="92" t="s">
        <v>30</v>
      </c>
      <c r="N1740" s="92">
        <v>1</v>
      </c>
      <c r="O1740" s="93" t="str">
        <f>_xlfn.XLOOKUP(P1740,匹配表1065!U:U,匹配表1065!T:T)</f>
        <v>HO00001421</v>
      </c>
      <c r="P1740" s="89" t="s">
        <v>122</v>
      </c>
      <c r="Q1740" s="92" t="s">
        <v>123</v>
      </c>
      <c r="R1740" s="89" t="str">
        <f>_xlfn.XLOOKUP(Q1740,匹配表1065!L:L,匹配表1065!O:O)</f>
        <v>A</v>
      </c>
      <c r="S1740" s="93" t="str">
        <f>IFERROR(_xlfn.XLOOKUP(Q1740,匹配表1065!AI:AI,匹配表1065!AJ:AJ),"绿标")</f>
        <v>红标</v>
      </c>
      <c r="T1740" s="93" t="str" cm="1">
        <f t="array" ref="T1740:U1740">_xlfn.XLOOKUP(Q1740,匹配表1065!L:L,匹配表1065!M:N)</f>
        <v>头痛</v>
      </c>
      <c r="U1740" s="94" t="str">
        <v>神经内科</v>
      </c>
      <c r="V1740" s="95" t="s">
        <v>42</v>
      </c>
      <c r="W1740" s="93">
        <f>_xlfn.XLOOKUP(M1740,匹配表1065!D:D,匹配表1065!F:F)*N1740</f>
        <v>12</v>
      </c>
    </row>
    <row r="1741" customHeight="1" spans="1:23">
      <c r="A1741" s="89" t="s">
        <v>675</v>
      </c>
      <c r="B1741" s="90">
        <v>46147</v>
      </c>
      <c r="C1741" s="91" t="str">
        <f t="shared" si="54"/>
        <v>5月第2周</v>
      </c>
      <c r="D1741" s="89" t="s">
        <v>676</v>
      </c>
      <c r="E1741" s="89" t="str">
        <f t="shared" si="55"/>
        <v>5月第1周--周2</v>
      </c>
      <c r="F1741" s="92" t="s">
        <v>27</v>
      </c>
      <c r="G1741" s="92" t="s">
        <v>104</v>
      </c>
      <c r="H1741" s="92" t="str">
        <f>_xlfn.XLOOKUP(O1741,匹配表1065!T:T,匹配表1065!W:W)</f>
        <v>东营市</v>
      </c>
      <c r="I1741" s="89" t="str">
        <f>_xlfn.XLOOKUP(O1741,匹配表1065!T:T,匹配表1065!X:X)</f>
        <v>PME2028</v>
      </c>
      <c r="J1741" s="92" t="s">
        <v>121</v>
      </c>
      <c r="K1741" s="89" cm="1">
        <f ca="1" t="array" ref="K1741:L1741">_xlfn.XLOOKUP(J1741,匹配表1065!Y:Y,匹配表1065!AA:AB)</f>
        <v>26</v>
      </c>
      <c r="L1741" s="89" t="str">
        <v>3个月以上</v>
      </c>
      <c r="M1741" s="92" t="s">
        <v>30</v>
      </c>
      <c r="N1741" s="92">
        <v>1</v>
      </c>
      <c r="O1741" s="93" t="str">
        <f>_xlfn.XLOOKUP(P1741,匹配表1065!U:U,匹配表1065!T:T)</f>
        <v>HO00001421</v>
      </c>
      <c r="P1741" s="89" t="s">
        <v>122</v>
      </c>
      <c r="Q1741" s="92" t="s">
        <v>124</v>
      </c>
      <c r="R1741" s="89" t="str">
        <f>_xlfn.XLOOKUP(Q1741,匹配表1065!L:L,匹配表1065!O:O)</f>
        <v>A</v>
      </c>
      <c r="S1741" s="93" t="str">
        <f>IFERROR(_xlfn.XLOOKUP(Q1741,匹配表1065!AI:AI,匹配表1065!AJ:AJ),"绿标")</f>
        <v>红标</v>
      </c>
      <c r="T1741" s="93" t="str" cm="1">
        <f t="array" ref="T1741:U1741">_xlfn.XLOOKUP(Q1741,匹配表1065!L:L,匹配表1065!M:N)</f>
        <v>头痛</v>
      </c>
      <c r="U1741" s="94" t="str">
        <v>神经内科</v>
      </c>
      <c r="V1741" s="95" t="s">
        <v>42</v>
      </c>
      <c r="W1741" s="93">
        <f>_xlfn.XLOOKUP(M1741,匹配表1065!D:D,匹配表1065!F:F)*N1741</f>
        <v>12</v>
      </c>
    </row>
    <row r="1742" customHeight="1" spans="1:23">
      <c r="A1742" s="89" t="s">
        <v>675</v>
      </c>
      <c r="B1742" s="90">
        <v>46147</v>
      </c>
      <c r="C1742" s="91" t="str">
        <f t="shared" si="54"/>
        <v>5月第2周</v>
      </c>
      <c r="D1742" s="89" t="s">
        <v>676</v>
      </c>
      <c r="E1742" s="89" t="str">
        <f t="shared" si="55"/>
        <v>5月第1周--周2</v>
      </c>
      <c r="F1742" s="92" t="s">
        <v>27</v>
      </c>
      <c r="G1742" s="92" t="s">
        <v>104</v>
      </c>
      <c r="H1742" s="92" t="str">
        <f>_xlfn.XLOOKUP(O1742,匹配表1065!T:T,匹配表1065!W:W)</f>
        <v>济南市</v>
      </c>
      <c r="I1742" s="89" t="str">
        <f>_xlfn.XLOOKUP(O1742,匹配表1065!T:T,匹配表1065!X:X)</f>
        <v>PME2024</v>
      </c>
      <c r="J1742" s="92" t="s">
        <v>125</v>
      </c>
      <c r="K1742" s="89" cm="1">
        <f ca="1" t="array" ref="K1742:L1742">_xlfn.XLOOKUP(J1742,匹配表1065!Y:Y,匹配表1065!AA:AB)</f>
        <v>9</v>
      </c>
      <c r="L1742" s="89" t="str">
        <v>3个月以上</v>
      </c>
      <c r="M1742" s="92" t="s">
        <v>30</v>
      </c>
      <c r="N1742" s="92">
        <v>1</v>
      </c>
      <c r="O1742" s="93" t="str">
        <f>_xlfn.XLOOKUP(P1742,匹配表1065!U:U,匹配表1065!T:T)</f>
        <v>HO00001404</v>
      </c>
      <c r="P1742" s="89" t="s">
        <v>126</v>
      </c>
      <c r="Q1742" s="92" t="s">
        <v>234</v>
      </c>
      <c r="R1742" s="89" t="str">
        <f>_xlfn.XLOOKUP(Q1742,匹配表1065!L:L,匹配表1065!O:O)</f>
        <v>A</v>
      </c>
      <c r="S1742" s="93" t="str">
        <f>IFERROR(_xlfn.XLOOKUP(Q1742,匹配表1065!AI:AI,匹配表1065!AJ:AJ),"绿标")</f>
        <v>红标</v>
      </c>
      <c r="T1742" s="93" t="str" cm="1">
        <f t="array" ref="T1742:U1742">_xlfn.XLOOKUP(Q1742,匹配表1065!L:L,匹配表1065!M:N)</f>
        <v>头痛</v>
      </c>
      <c r="U1742" s="94" t="str">
        <v>神经内科</v>
      </c>
      <c r="V1742" s="95" t="s">
        <v>42</v>
      </c>
      <c r="W1742" s="93">
        <f>_xlfn.XLOOKUP(M1742,匹配表1065!D:D,匹配表1065!F:F)*N1742</f>
        <v>12</v>
      </c>
    </row>
    <row r="1743" customHeight="1" spans="1:23">
      <c r="A1743" s="89" t="s">
        <v>675</v>
      </c>
      <c r="B1743" s="90">
        <v>46148</v>
      </c>
      <c r="C1743" s="91" t="str">
        <f t="shared" si="54"/>
        <v>5月第2周</v>
      </c>
      <c r="D1743" s="89" t="s">
        <v>676</v>
      </c>
      <c r="E1743" s="89" t="str">
        <f t="shared" si="55"/>
        <v>5月第1周--周3</v>
      </c>
      <c r="F1743" s="92" t="s">
        <v>27</v>
      </c>
      <c r="G1743" s="89" t="s">
        <v>63</v>
      </c>
      <c r="H1743" s="92" t="str">
        <f>_xlfn.XLOOKUP(O1743,匹配表1065!T:T,匹配表1065!W:W)</f>
        <v>南京市</v>
      </c>
      <c r="I1743" s="89" t="str">
        <f>_xlfn.XLOOKUP(O1743,匹配表1065!T:T,匹配表1065!X:X)</f>
        <v>PME2001</v>
      </c>
      <c r="J1743" s="92" t="s">
        <v>64</v>
      </c>
      <c r="K1743" s="89" cm="1">
        <f ca="1" t="array" ref="K1743:L1743">_xlfn.XLOOKUP(J1743,匹配表1065!Y:Y,匹配表1065!AA:AB)</f>
        <v>31</v>
      </c>
      <c r="L1743" s="89" t="str">
        <v>3个月以上</v>
      </c>
      <c r="M1743" s="92" t="s">
        <v>30</v>
      </c>
      <c r="N1743" s="92">
        <v>2</v>
      </c>
      <c r="O1743" s="93" t="str">
        <f>_xlfn.XLOOKUP(P1743,匹配表1065!U:U,匹配表1065!T:T)</f>
        <v>HO00000958</v>
      </c>
      <c r="P1743" s="89" t="s">
        <v>65</v>
      </c>
      <c r="Q1743" s="92" t="s">
        <v>68</v>
      </c>
      <c r="R1743" s="89" t="str">
        <f>_xlfn.XLOOKUP(Q1743,匹配表1065!L:L,匹配表1065!O:O)</f>
        <v>A</v>
      </c>
      <c r="S1743" s="93" t="str">
        <f>IFERROR(_xlfn.XLOOKUP(Q1743,匹配表1065!AI:AI,匹配表1065!AJ:AJ),"绿标")</f>
        <v>红标</v>
      </c>
      <c r="T1743" s="93" t="str" cm="1">
        <f t="array" ref="T1743:U1743">_xlfn.XLOOKUP(Q1743,匹配表1065!L:L,匹配表1065!M:N)</f>
        <v>头痛</v>
      </c>
      <c r="U1743" s="94" t="str">
        <v>神经内科</v>
      </c>
      <c r="V1743" s="95" t="s">
        <v>33</v>
      </c>
      <c r="W1743" s="93">
        <f>_xlfn.XLOOKUP(M1743,匹配表1065!D:D,匹配表1065!F:F)*N1743</f>
        <v>24</v>
      </c>
    </row>
    <row r="1744" customHeight="1" spans="1:23">
      <c r="A1744" s="89" t="s">
        <v>675</v>
      </c>
      <c r="B1744" s="90">
        <v>46148</v>
      </c>
      <c r="C1744" s="91" t="str">
        <f t="shared" si="54"/>
        <v>5月第2周</v>
      </c>
      <c r="D1744" s="89" t="s">
        <v>676</v>
      </c>
      <c r="E1744" s="89" t="str">
        <f t="shared" si="55"/>
        <v>5月第1周--周3</v>
      </c>
      <c r="F1744" s="92" t="s">
        <v>27</v>
      </c>
      <c r="G1744" s="89" t="s">
        <v>63</v>
      </c>
      <c r="H1744" s="92" t="str">
        <f>_xlfn.XLOOKUP(O1744,匹配表1065!T:T,匹配表1065!W:W)</f>
        <v>南京市</v>
      </c>
      <c r="I1744" s="89" t="str">
        <f>_xlfn.XLOOKUP(O1744,匹配表1065!T:T,匹配表1065!X:X)</f>
        <v>PME2001</v>
      </c>
      <c r="J1744" s="92" t="s">
        <v>64</v>
      </c>
      <c r="K1744" s="89" cm="1">
        <f ca="1" t="array" ref="K1744:L1744">_xlfn.XLOOKUP(J1744,匹配表1065!Y:Y,匹配表1065!AA:AB)</f>
        <v>31</v>
      </c>
      <c r="L1744" s="89" t="str">
        <v>3个月以上</v>
      </c>
      <c r="M1744" s="92" t="s">
        <v>30</v>
      </c>
      <c r="N1744" s="92">
        <v>1</v>
      </c>
      <c r="O1744" s="93" t="str">
        <f>_xlfn.XLOOKUP(P1744,匹配表1065!U:U,匹配表1065!T:T)</f>
        <v>HO00000958</v>
      </c>
      <c r="P1744" s="89" t="s">
        <v>65</v>
      </c>
      <c r="Q1744" s="92" t="s">
        <v>66</v>
      </c>
      <c r="R1744" s="89" t="str">
        <f>_xlfn.XLOOKUP(Q1744,匹配表1065!L:L,匹配表1065!O:O)</f>
        <v>A</v>
      </c>
      <c r="S1744" s="93" t="str">
        <f>IFERROR(_xlfn.XLOOKUP(Q1744,匹配表1065!AI:AI,匹配表1065!AJ:AJ),"绿标")</f>
        <v>红标</v>
      </c>
      <c r="T1744" s="93" t="str" cm="1">
        <f t="array" ref="T1744:U1744">_xlfn.XLOOKUP(Q1744,匹配表1065!L:L,匹配表1065!M:N)</f>
        <v>头痛</v>
      </c>
      <c r="U1744" s="94" t="str">
        <v>神经内科</v>
      </c>
      <c r="V1744" s="95" t="s">
        <v>33</v>
      </c>
      <c r="W1744" s="93">
        <f>_xlfn.XLOOKUP(M1744,匹配表1065!D:D,匹配表1065!F:F)*N1744</f>
        <v>12</v>
      </c>
    </row>
    <row r="1745" customHeight="1" spans="1:23">
      <c r="A1745" s="89" t="s">
        <v>675</v>
      </c>
      <c r="B1745" s="90">
        <v>46148</v>
      </c>
      <c r="C1745" s="91" t="str">
        <f t="shared" si="54"/>
        <v>5月第2周</v>
      </c>
      <c r="D1745" s="89" t="s">
        <v>676</v>
      </c>
      <c r="E1745" s="89" t="str">
        <f t="shared" si="55"/>
        <v>5月第1周--周3</v>
      </c>
      <c r="F1745" s="92" t="s">
        <v>27</v>
      </c>
      <c r="G1745" s="89" t="s">
        <v>63</v>
      </c>
      <c r="H1745" s="92" t="str">
        <f>_xlfn.XLOOKUP(O1745,匹配表1065!T:T,匹配表1065!W:W)</f>
        <v>南京市</v>
      </c>
      <c r="I1745" s="89" t="str">
        <f>_xlfn.XLOOKUP(O1745,匹配表1065!T:T,匹配表1065!X:X)</f>
        <v>PME2001</v>
      </c>
      <c r="J1745" s="92" t="s">
        <v>64</v>
      </c>
      <c r="K1745" s="89" cm="1">
        <f ca="1" t="array" ref="K1745:L1745">_xlfn.XLOOKUP(J1745,匹配表1065!Y:Y,匹配表1065!AA:AB)</f>
        <v>31</v>
      </c>
      <c r="L1745" s="89" t="str">
        <v>3个月以上</v>
      </c>
      <c r="M1745" s="92" t="s">
        <v>35</v>
      </c>
      <c r="N1745" s="92">
        <v>1</v>
      </c>
      <c r="O1745" s="93" t="str">
        <f>_xlfn.XLOOKUP(P1745,匹配表1065!U:U,匹配表1065!T:T)</f>
        <v>HO00000958</v>
      </c>
      <c r="P1745" s="89" t="s">
        <v>65</v>
      </c>
      <c r="Q1745" s="92" t="s">
        <v>652</v>
      </c>
      <c r="R1745" s="89" t="str">
        <f>_xlfn.XLOOKUP(Q1745,匹配表1065!L:L,匹配表1065!O:O)</f>
        <v>B</v>
      </c>
      <c r="S1745" s="93" t="str">
        <f>IFERROR(_xlfn.XLOOKUP(Q1745,匹配表1065!AI:AI,匹配表1065!AJ:AJ),"绿标")</f>
        <v>绿标</v>
      </c>
      <c r="T1745" s="93" t="str" cm="1">
        <f t="array" ref="T1745:U1745">_xlfn.XLOOKUP(Q1745,匹配表1065!L:L,匹配表1065!M:N)</f>
        <v>脑血管</v>
      </c>
      <c r="U1745" s="94" t="str">
        <v>神经内科</v>
      </c>
      <c r="V1745" s="95" t="s">
        <v>33</v>
      </c>
      <c r="W1745" s="93">
        <f>_xlfn.XLOOKUP(M1745,匹配表1065!D:D,匹配表1065!F:F)*N1745</f>
        <v>4</v>
      </c>
    </row>
    <row r="1746" customHeight="1" spans="1:23">
      <c r="A1746" s="89" t="s">
        <v>675</v>
      </c>
      <c r="B1746" s="90">
        <v>46148</v>
      </c>
      <c r="C1746" s="91" t="str">
        <f t="shared" si="54"/>
        <v>5月第2周</v>
      </c>
      <c r="D1746" s="89" t="s">
        <v>676</v>
      </c>
      <c r="E1746" s="89" t="str">
        <f t="shared" si="55"/>
        <v>5月第1周--周3</v>
      </c>
      <c r="F1746" s="92" t="s">
        <v>27</v>
      </c>
      <c r="G1746" s="89" t="s">
        <v>63</v>
      </c>
      <c r="H1746" s="92" t="str">
        <f>_xlfn.XLOOKUP(O1746,匹配表1065!T:T,匹配表1065!W:W)</f>
        <v>南京市</v>
      </c>
      <c r="I1746" s="89" t="str">
        <f>_xlfn.XLOOKUP(O1746,匹配表1065!T:T,匹配表1065!X:X)</f>
        <v>PME2002</v>
      </c>
      <c r="J1746" s="92" t="s">
        <v>84</v>
      </c>
      <c r="K1746" s="89" cm="1">
        <f ca="1" t="array" ref="K1746:L1746">_xlfn.XLOOKUP(J1746,匹配表1065!Y:Y,匹配表1065!AA:AB)</f>
        <v>31</v>
      </c>
      <c r="L1746" s="89" t="str">
        <v>3个月以上</v>
      </c>
      <c r="M1746" s="92" t="s">
        <v>30</v>
      </c>
      <c r="N1746" s="92">
        <v>1</v>
      </c>
      <c r="O1746" s="93" t="str">
        <f>_xlfn.XLOOKUP(P1746,匹配表1065!U:U,匹配表1065!T:T)</f>
        <v>HO00000964</v>
      </c>
      <c r="P1746" s="89" t="s">
        <v>90</v>
      </c>
      <c r="Q1746" s="92" t="s">
        <v>332</v>
      </c>
      <c r="R1746" s="89" t="str">
        <f>_xlfn.XLOOKUP(Q1746,匹配表1065!L:L,匹配表1065!O:O)</f>
        <v>D</v>
      </c>
      <c r="S1746" s="93" t="str">
        <f>IFERROR(_xlfn.XLOOKUP(Q1746,匹配表1065!AI:AI,匹配表1065!AJ:AJ),"绿标")</f>
        <v>绿标</v>
      </c>
      <c r="T1746" s="93" t="str" cm="1">
        <f t="array" ref="T1746:U1746">_xlfn.XLOOKUP(Q1746,匹配表1065!L:L,匹配表1065!M:N)</f>
        <v>疼痛</v>
      </c>
      <c r="U1746" s="94" t="str">
        <v>疼痛科</v>
      </c>
      <c r="V1746" s="95" t="s">
        <v>42</v>
      </c>
      <c r="W1746" s="93">
        <f>_xlfn.XLOOKUP(M1746,匹配表1065!D:D,匹配表1065!F:F)*N1746</f>
        <v>12</v>
      </c>
    </row>
    <row r="1747" customHeight="1" spans="1:23">
      <c r="A1747" s="89" t="s">
        <v>675</v>
      </c>
      <c r="B1747" s="90">
        <v>46148</v>
      </c>
      <c r="C1747" s="91" t="str">
        <f t="shared" si="54"/>
        <v>5月第2周</v>
      </c>
      <c r="D1747" s="89" t="s">
        <v>676</v>
      </c>
      <c r="E1747" s="89" t="str">
        <f t="shared" si="55"/>
        <v>5月第1周--周3</v>
      </c>
      <c r="F1747" s="92" t="s">
        <v>27</v>
      </c>
      <c r="G1747" s="89" t="s">
        <v>63</v>
      </c>
      <c r="H1747" s="92" t="str">
        <f>_xlfn.XLOOKUP(O1747,匹配表1065!T:T,匹配表1065!W:W)</f>
        <v>南京市</v>
      </c>
      <c r="I1747" s="89" t="str">
        <f>_xlfn.XLOOKUP(O1747,匹配表1065!T:T,匹配表1065!X:X)</f>
        <v>PME2002</v>
      </c>
      <c r="J1747" s="92" t="s">
        <v>84</v>
      </c>
      <c r="K1747" s="89" cm="1">
        <f ca="1" t="array" ref="K1747:L1747">_xlfn.XLOOKUP(J1747,匹配表1065!Y:Y,匹配表1065!AA:AB)</f>
        <v>31</v>
      </c>
      <c r="L1747" s="89" t="str">
        <v>3个月以上</v>
      </c>
      <c r="M1747" s="92" t="s">
        <v>30</v>
      </c>
      <c r="N1747" s="92">
        <v>1</v>
      </c>
      <c r="O1747" s="93" t="str">
        <f>_xlfn.XLOOKUP(P1747,匹配表1065!U:U,匹配表1065!T:T)</f>
        <v>HO00111156</v>
      </c>
      <c r="P1747" s="89" t="s">
        <v>85</v>
      </c>
      <c r="Q1747" s="92" t="s">
        <v>86</v>
      </c>
      <c r="R1747" s="89" t="str">
        <f>_xlfn.XLOOKUP(Q1747,匹配表1065!L:L,匹配表1065!O:O)</f>
        <v>D</v>
      </c>
      <c r="S1747" s="93" t="str">
        <f>IFERROR(_xlfn.XLOOKUP(Q1747,匹配表1065!AI:AI,匹配表1065!AJ:AJ),"绿标")</f>
        <v>红标</v>
      </c>
      <c r="T1747" s="93" t="str" cm="1">
        <f t="array" ref="T1747:U1747">_xlfn.XLOOKUP(Q1747,匹配表1065!L:L,匹配表1065!M:N)</f>
        <v>头痛</v>
      </c>
      <c r="U1747" s="94" t="str">
        <v>神经内科</v>
      </c>
      <c r="V1747" s="95" t="s">
        <v>42</v>
      </c>
      <c r="W1747" s="93">
        <f>_xlfn.XLOOKUP(M1747,匹配表1065!D:D,匹配表1065!F:F)*N1747</f>
        <v>12</v>
      </c>
    </row>
    <row r="1748" customHeight="1" spans="1:23">
      <c r="A1748" s="89" t="s">
        <v>675</v>
      </c>
      <c r="B1748" s="90">
        <v>46148</v>
      </c>
      <c r="C1748" s="91" t="str">
        <f t="shared" si="54"/>
        <v>5月第2周</v>
      </c>
      <c r="D1748" s="89" t="s">
        <v>676</v>
      </c>
      <c r="E1748" s="89" t="str">
        <f t="shared" si="55"/>
        <v>5月第1周--周3</v>
      </c>
      <c r="F1748" s="92" t="s">
        <v>27</v>
      </c>
      <c r="G1748" s="89" t="s">
        <v>63</v>
      </c>
      <c r="H1748" s="92" t="str">
        <f>_xlfn.XLOOKUP(O1748,匹配表1065!T:T,匹配表1065!W:W)</f>
        <v>南京市</v>
      </c>
      <c r="I1748" s="89" t="str">
        <f>_xlfn.XLOOKUP(O1748,匹配表1065!T:T,匹配表1065!X:X)</f>
        <v>PME2001</v>
      </c>
      <c r="J1748" s="92" t="s">
        <v>77</v>
      </c>
      <c r="K1748" s="89" cm="1">
        <f ca="1" t="array" ref="K1748:L1748">_xlfn.XLOOKUP(J1748,匹配表1065!Y:Y,匹配表1065!AA:AB)</f>
        <v>8</v>
      </c>
      <c r="L1748" s="89" t="str">
        <v>3个月以上</v>
      </c>
      <c r="M1748" s="92" t="s">
        <v>30</v>
      </c>
      <c r="N1748" s="92">
        <v>1</v>
      </c>
      <c r="O1748" s="93" t="str">
        <f>_xlfn.XLOOKUP(P1748,匹配表1065!U:U,匹配表1065!T:T)</f>
        <v>HO00000958</v>
      </c>
      <c r="P1748" s="89" t="s">
        <v>65</v>
      </c>
      <c r="Q1748" s="92" t="s">
        <v>216</v>
      </c>
      <c r="R1748" s="89" t="str">
        <f>_xlfn.XLOOKUP(Q1748,匹配表1065!L:L,匹配表1065!O:O)</f>
        <v>A</v>
      </c>
      <c r="S1748" s="93" t="str">
        <f>IFERROR(_xlfn.XLOOKUP(Q1748,匹配表1065!AI:AI,匹配表1065!AJ:AJ),"绿标")</f>
        <v>红标</v>
      </c>
      <c r="T1748" s="93" t="str" cm="1">
        <f t="array" ref="T1748:U1748">_xlfn.XLOOKUP(Q1748,匹配表1065!L:L,匹配表1065!M:N)</f>
        <v>头痛</v>
      </c>
      <c r="U1748" s="94" t="str">
        <v>神经内科</v>
      </c>
      <c r="V1748" s="95" t="s">
        <v>58</v>
      </c>
      <c r="W1748" s="93">
        <f>_xlfn.XLOOKUP(M1748,匹配表1065!D:D,匹配表1065!F:F)*N1748</f>
        <v>12</v>
      </c>
    </row>
    <row r="1749" customHeight="1" spans="1:23">
      <c r="A1749" s="89" t="s">
        <v>675</v>
      </c>
      <c r="B1749" s="90">
        <v>46148</v>
      </c>
      <c r="C1749" s="91" t="str">
        <f t="shared" si="54"/>
        <v>5月第2周</v>
      </c>
      <c r="D1749" s="89" t="s">
        <v>676</v>
      </c>
      <c r="E1749" s="89" t="str">
        <f t="shared" si="55"/>
        <v>5月第1周--周3</v>
      </c>
      <c r="F1749" s="92" t="s">
        <v>27</v>
      </c>
      <c r="G1749" s="89" t="s">
        <v>63</v>
      </c>
      <c r="H1749" s="92" t="str">
        <f>_xlfn.XLOOKUP(O1749,匹配表1065!T:T,匹配表1065!W:W)</f>
        <v>南京市</v>
      </c>
      <c r="I1749" s="89" t="str">
        <f>_xlfn.XLOOKUP(O1749,匹配表1065!T:T,匹配表1065!X:X)</f>
        <v>PME2002</v>
      </c>
      <c r="J1749" s="92" t="s">
        <v>84</v>
      </c>
      <c r="K1749" s="89" cm="1">
        <f ca="1" t="array" ref="K1749:L1749">_xlfn.XLOOKUP(J1749,匹配表1065!Y:Y,匹配表1065!AA:AB)</f>
        <v>31</v>
      </c>
      <c r="L1749" s="89" t="str">
        <v>3个月以上</v>
      </c>
      <c r="M1749" s="92" t="s">
        <v>30</v>
      </c>
      <c r="N1749" s="92">
        <v>1</v>
      </c>
      <c r="O1749" s="93" t="str">
        <f>_xlfn.XLOOKUP(P1749,匹配表1065!U:U,匹配表1065!T:T)</f>
        <v>HO00039936</v>
      </c>
      <c r="P1749" s="89" t="s">
        <v>87</v>
      </c>
      <c r="Q1749" s="92" t="s">
        <v>403</v>
      </c>
      <c r="R1749" s="89" t="str">
        <f>_xlfn.XLOOKUP(Q1749,匹配表1065!L:L,匹配表1065!O:O)</f>
        <v>C</v>
      </c>
      <c r="S1749" s="93" t="str">
        <f>IFERROR(_xlfn.XLOOKUP(Q1749,匹配表1065!AI:AI,匹配表1065!AJ:AJ),"绿标")</f>
        <v>绿标</v>
      </c>
      <c r="T1749" s="93" t="str" cm="1">
        <f t="array" ref="T1749:U1749">_xlfn.XLOOKUP(Q1749,匹配表1065!L:L,匹配表1065!M:N)</f>
        <v>眩晕</v>
      </c>
      <c r="U1749" s="94" t="str">
        <v>耳鼻喉科</v>
      </c>
      <c r="V1749" s="95" t="s">
        <v>70</v>
      </c>
      <c r="W1749" s="93">
        <f>_xlfn.XLOOKUP(M1749,匹配表1065!D:D,匹配表1065!F:F)*N1749</f>
        <v>12</v>
      </c>
    </row>
    <row r="1750" customHeight="1" spans="1:23">
      <c r="A1750" s="89" t="s">
        <v>675</v>
      </c>
      <c r="B1750" s="90">
        <v>46148</v>
      </c>
      <c r="C1750" s="91" t="str">
        <f t="shared" si="54"/>
        <v>5月第2周</v>
      </c>
      <c r="D1750" s="89" t="s">
        <v>676</v>
      </c>
      <c r="E1750" s="89" t="str">
        <f t="shared" si="55"/>
        <v>5月第1周--周3</v>
      </c>
      <c r="F1750" s="92" t="s">
        <v>27</v>
      </c>
      <c r="G1750" s="89" t="s">
        <v>63</v>
      </c>
      <c r="H1750" s="92" t="str">
        <f>_xlfn.XLOOKUP(O1750,匹配表1065!T:T,匹配表1065!W:W)</f>
        <v>南京市</v>
      </c>
      <c r="I1750" s="89" t="str">
        <f>_xlfn.XLOOKUP(O1750,匹配表1065!T:T,匹配表1065!X:X)</f>
        <v>PME2002</v>
      </c>
      <c r="J1750" s="92" t="s">
        <v>410</v>
      </c>
      <c r="K1750" s="89" cm="1">
        <f ca="1" t="array" ref="K1750:L1750">_xlfn.XLOOKUP(J1750,匹配表1065!Y:Y,匹配表1065!AA:AB)</f>
        <v>1</v>
      </c>
      <c r="L1750" s="89" t="str">
        <v>3个月以内</v>
      </c>
      <c r="M1750" s="92" t="s">
        <v>55</v>
      </c>
      <c r="N1750" s="92">
        <v>1</v>
      </c>
      <c r="O1750" s="93" t="str">
        <f>_xlfn.XLOOKUP(P1750,匹配表1065!U:U,匹配表1065!T:T)</f>
        <v>HO00000964</v>
      </c>
      <c r="P1750" s="89" t="s">
        <v>90</v>
      </c>
      <c r="Q1750" s="92" t="s">
        <v>667</v>
      </c>
      <c r="R1750" s="89" t="str">
        <f>_xlfn.XLOOKUP(Q1750,匹配表1065!L:L,匹配表1065!O:O)</f>
        <v>B</v>
      </c>
      <c r="S1750" s="93" t="str">
        <f>IFERROR(_xlfn.XLOOKUP(Q1750,匹配表1065!AI:AI,匹配表1065!AJ:AJ),"绿标")</f>
        <v>绿标</v>
      </c>
      <c r="T1750" s="93" t="str" cm="1">
        <f t="array" ref="T1750:U1750">_xlfn.XLOOKUP(Q1750,匹配表1065!L:L,匹配表1065!M:N)</f>
        <v>脑血管</v>
      </c>
      <c r="U1750" s="94" t="str">
        <v>神经内科</v>
      </c>
      <c r="V1750" s="95" t="s">
        <v>33</v>
      </c>
      <c r="W1750" s="93">
        <f>_xlfn.XLOOKUP(M1750,匹配表1065!D:D,匹配表1065!F:F)*N1750</f>
        <v>8</v>
      </c>
    </row>
    <row r="1751" customHeight="1" spans="1:23">
      <c r="A1751" s="89" t="s">
        <v>675</v>
      </c>
      <c r="B1751" s="90">
        <v>46148</v>
      </c>
      <c r="C1751" s="91" t="str">
        <f t="shared" si="54"/>
        <v>5月第2周</v>
      </c>
      <c r="D1751" s="89" t="s">
        <v>676</v>
      </c>
      <c r="E1751" s="89" t="str">
        <f t="shared" si="55"/>
        <v>5月第1周--周3</v>
      </c>
      <c r="F1751" s="92" t="s">
        <v>27</v>
      </c>
      <c r="G1751" s="89" t="s">
        <v>63</v>
      </c>
      <c r="H1751" s="92" t="str">
        <f>_xlfn.XLOOKUP(O1751,匹配表1065!T:T,匹配表1065!W:W)</f>
        <v>南京市</v>
      </c>
      <c r="I1751" s="89" t="str">
        <f>_xlfn.XLOOKUP(O1751,匹配表1065!T:T,匹配表1065!X:X)</f>
        <v>PME2002</v>
      </c>
      <c r="J1751" s="92" t="s">
        <v>410</v>
      </c>
      <c r="K1751" s="89" cm="1">
        <f ca="1" t="array" ref="K1751:L1751">_xlfn.XLOOKUP(J1751,匹配表1065!Y:Y,匹配表1065!AA:AB)</f>
        <v>1</v>
      </c>
      <c r="L1751" s="89" t="str">
        <v>3个月以内</v>
      </c>
      <c r="M1751" s="92" t="s">
        <v>55</v>
      </c>
      <c r="N1751" s="92">
        <v>1</v>
      </c>
      <c r="O1751" s="93" t="str">
        <f>_xlfn.XLOOKUP(P1751,匹配表1065!U:U,匹配表1065!T:T)</f>
        <v>HO00000964</v>
      </c>
      <c r="P1751" s="89" t="s">
        <v>90</v>
      </c>
      <c r="Q1751" s="92" t="s">
        <v>679</v>
      </c>
      <c r="R1751" s="89" t="str">
        <f>_xlfn.XLOOKUP(Q1751,匹配表1065!L:L,匹配表1065!O:O)</f>
        <v>B</v>
      </c>
      <c r="S1751" s="93" t="str">
        <f>IFERROR(_xlfn.XLOOKUP(Q1751,匹配表1065!AI:AI,匹配表1065!AJ:AJ),"绿标")</f>
        <v>绿标</v>
      </c>
      <c r="T1751" s="93" t="str" cm="1">
        <f t="array" ref="T1751:U1751">_xlfn.XLOOKUP(Q1751,匹配表1065!L:L,匹配表1065!M:N)</f>
        <v>脑血管</v>
      </c>
      <c r="U1751" s="94" t="str">
        <v>神经内科</v>
      </c>
      <c r="V1751" s="95" t="s">
        <v>33</v>
      </c>
      <c r="W1751" s="93">
        <f>_xlfn.XLOOKUP(M1751,匹配表1065!D:D,匹配表1065!F:F)*N1751</f>
        <v>8</v>
      </c>
    </row>
    <row r="1752" customHeight="1" spans="1:23">
      <c r="A1752" s="89" t="s">
        <v>675</v>
      </c>
      <c r="B1752" s="90">
        <v>46148</v>
      </c>
      <c r="C1752" s="91" t="str">
        <f t="shared" si="54"/>
        <v>5月第2周</v>
      </c>
      <c r="D1752" s="89" t="s">
        <v>676</v>
      </c>
      <c r="E1752" s="89" t="str">
        <f t="shared" si="55"/>
        <v>5月第1周--周3</v>
      </c>
      <c r="F1752" s="92" t="s">
        <v>27</v>
      </c>
      <c r="G1752" s="89" t="s">
        <v>63</v>
      </c>
      <c r="H1752" s="92" t="str">
        <f>_xlfn.XLOOKUP(O1752,匹配表1065!T:T,匹配表1065!W:W)</f>
        <v>徐州市</v>
      </c>
      <c r="I1752" s="89" t="str">
        <f>_xlfn.XLOOKUP(O1752,匹配表1065!T:T,匹配表1065!X:X)</f>
        <v>PME2008</v>
      </c>
      <c r="J1752" s="92" t="s">
        <v>81</v>
      </c>
      <c r="K1752" s="89" cm="1">
        <f ca="1" t="array" ref="K1752:L1752">_xlfn.XLOOKUP(J1752,匹配表1065!Y:Y,匹配表1065!AA:AB)</f>
        <v>19</v>
      </c>
      <c r="L1752" s="89" t="str">
        <v>3个月以上</v>
      </c>
      <c r="M1752" s="92" t="s">
        <v>30</v>
      </c>
      <c r="N1752" s="92">
        <v>1</v>
      </c>
      <c r="O1752" s="93" t="str">
        <f>_xlfn.XLOOKUP(P1752,匹配表1065!U:U,匹配表1065!T:T)</f>
        <v>HO00000989</v>
      </c>
      <c r="P1752" s="89" t="s">
        <v>214</v>
      </c>
      <c r="Q1752" s="92" t="s">
        <v>401</v>
      </c>
      <c r="R1752" s="89" t="str">
        <f>_xlfn.XLOOKUP(Q1752,匹配表1065!L:L,匹配表1065!O:O)</f>
        <v>C</v>
      </c>
      <c r="S1752" s="93" t="str">
        <f>IFERROR(_xlfn.XLOOKUP(Q1752,匹配表1065!AI:AI,匹配表1065!AJ:AJ),"绿标")</f>
        <v>绿标</v>
      </c>
      <c r="T1752" s="93" t="str" cm="1">
        <f t="array" ref="T1752:U1752">_xlfn.XLOOKUP(Q1752,匹配表1065!L:L,匹配表1065!M:N)</f>
        <v>眩晕</v>
      </c>
      <c r="U1752" s="94" t="str">
        <v>耳鼻喉科</v>
      </c>
      <c r="V1752" s="95" t="s">
        <v>33</v>
      </c>
      <c r="W1752" s="93">
        <f>_xlfn.XLOOKUP(M1752,匹配表1065!D:D,匹配表1065!F:F)*N1752</f>
        <v>12</v>
      </c>
    </row>
    <row r="1753" customHeight="1" spans="1:23">
      <c r="A1753" s="89" t="s">
        <v>675</v>
      </c>
      <c r="B1753" s="90">
        <v>46148</v>
      </c>
      <c r="C1753" s="91" t="str">
        <f t="shared" si="54"/>
        <v>5月第2周</v>
      </c>
      <c r="D1753" s="89" t="s">
        <v>676</v>
      </c>
      <c r="E1753" s="89" t="str">
        <f t="shared" si="55"/>
        <v>5月第1周--周3</v>
      </c>
      <c r="F1753" s="92" t="s">
        <v>27</v>
      </c>
      <c r="G1753" s="89" t="s">
        <v>63</v>
      </c>
      <c r="H1753" s="92" t="str">
        <f>_xlfn.XLOOKUP(O1753,匹配表1065!T:T,匹配表1065!W:W)</f>
        <v>连云港市</v>
      </c>
      <c r="I1753" s="89" t="str">
        <f>_xlfn.XLOOKUP(O1753,匹配表1065!T:T,匹配表1065!X:X)</f>
        <v>PME2042</v>
      </c>
      <c r="J1753" s="92" t="s">
        <v>74</v>
      </c>
      <c r="K1753" s="89" cm="1">
        <f ca="1" t="array" ref="K1753:L1753">_xlfn.XLOOKUP(J1753,匹配表1065!Y:Y,匹配表1065!AA:AB)</f>
        <v>7</v>
      </c>
      <c r="L1753" s="89" t="str">
        <v>3个月以上</v>
      </c>
      <c r="M1753" s="92" t="s">
        <v>35</v>
      </c>
      <c r="N1753" s="92">
        <v>1</v>
      </c>
      <c r="O1753" s="93" t="str">
        <f>_xlfn.XLOOKUP(P1753,匹配表1065!U:U,匹配表1065!T:T)</f>
        <v>HO00001004</v>
      </c>
      <c r="P1753" s="89" t="s">
        <v>75</v>
      </c>
      <c r="Q1753" s="92" t="s">
        <v>577</v>
      </c>
      <c r="R1753" s="89" t="str">
        <f>_xlfn.XLOOKUP(Q1753,匹配表1065!L:L,匹配表1065!O:O)</f>
        <v>C</v>
      </c>
      <c r="S1753" s="93" t="str">
        <f>IFERROR(_xlfn.XLOOKUP(Q1753,匹配表1065!AI:AI,匹配表1065!AJ:AJ),"绿标")</f>
        <v>绿标</v>
      </c>
      <c r="T1753" s="93" t="str" cm="1">
        <f t="array" ref="T1753:U1753">_xlfn.XLOOKUP(Q1753,匹配表1065!L:L,匹配表1065!M:N)</f>
        <v>眩晕</v>
      </c>
      <c r="U1753" s="94" t="str">
        <v>耳鼻喉科</v>
      </c>
      <c r="V1753" s="95" t="s">
        <v>70</v>
      </c>
      <c r="W1753" s="93">
        <f>_xlfn.XLOOKUP(M1753,匹配表1065!D:D,匹配表1065!F:F)*N1753</f>
        <v>4</v>
      </c>
    </row>
    <row r="1754" customHeight="1" spans="1:23">
      <c r="A1754" s="89" t="s">
        <v>675</v>
      </c>
      <c r="B1754" s="90">
        <v>46148</v>
      </c>
      <c r="C1754" s="91" t="str">
        <f t="shared" si="54"/>
        <v>5月第2周</v>
      </c>
      <c r="D1754" s="89" t="s">
        <v>676</v>
      </c>
      <c r="E1754" s="89" t="str">
        <f t="shared" si="55"/>
        <v>5月第1周--周3</v>
      </c>
      <c r="F1754" s="92" t="s">
        <v>27</v>
      </c>
      <c r="G1754" s="89" t="s">
        <v>63</v>
      </c>
      <c r="H1754" s="92" t="str">
        <f>_xlfn.XLOOKUP(O1754,匹配表1065!T:T,匹配表1065!W:W)</f>
        <v>盐城市</v>
      </c>
      <c r="I1754" s="89" t="str">
        <f>_xlfn.XLOOKUP(O1754,匹配表1065!T:T,匹配表1065!X:X)</f>
        <v>PME2042</v>
      </c>
      <c r="J1754" s="92" t="s">
        <v>74</v>
      </c>
      <c r="K1754" s="89" cm="1">
        <f ca="1" t="array" ref="K1754:L1754">_xlfn.XLOOKUP(J1754,匹配表1065!Y:Y,匹配表1065!AA:AB)</f>
        <v>7</v>
      </c>
      <c r="L1754" s="89" t="str">
        <v>3个月以上</v>
      </c>
      <c r="M1754" s="92" t="s">
        <v>35</v>
      </c>
      <c r="N1754" s="92">
        <v>1</v>
      </c>
      <c r="O1754" s="93" t="str">
        <f>_xlfn.XLOOKUP(P1754,匹配表1065!U:U,匹配表1065!T:T)</f>
        <v>HO00016743</v>
      </c>
      <c r="P1754" s="89" t="s">
        <v>510</v>
      </c>
      <c r="Q1754" s="92" t="s">
        <v>511</v>
      </c>
      <c r="R1754" s="89" t="str">
        <f>_xlfn.XLOOKUP(Q1754,匹配表1065!L:L,匹配表1065!O:O)</f>
        <v>A</v>
      </c>
      <c r="S1754" s="93" t="str">
        <f>IFERROR(_xlfn.XLOOKUP(Q1754,匹配表1065!AI:AI,匹配表1065!AJ:AJ),"绿标")</f>
        <v>绿标</v>
      </c>
      <c r="T1754" s="93" t="str" cm="1">
        <f t="array" ref="T1754:U1754">_xlfn.XLOOKUP(Q1754,匹配表1065!L:L,匹配表1065!M:N)</f>
        <v>头痛</v>
      </c>
      <c r="U1754" s="94" t="str">
        <v>神经内科</v>
      </c>
      <c r="V1754" s="95" t="s">
        <v>42</v>
      </c>
      <c r="W1754" s="93">
        <f>_xlfn.XLOOKUP(M1754,匹配表1065!D:D,匹配表1065!F:F)*N1754</f>
        <v>4</v>
      </c>
    </row>
    <row r="1755" customHeight="1" spans="1:23">
      <c r="A1755" s="89" t="s">
        <v>675</v>
      </c>
      <c r="B1755" s="90">
        <v>46148</v>
      </c>
      <c r="C1755" s="91" t="str">
        <f t="shared" si="54"/>
        <v>5月第2周</v>
      </c>
      <c r="D1755" s="89" t="s">
        <v>676</v>
      </c>
      <c r="E1755" s="89" t="str">
        <f t="shared" si="55"/>
        <v>5月第1周--周3</v>
      </c>
      <c r="F1755" s="92" t="s">
        <v>27</v>
      </c>
      <c r="G1755" s="89" t="s">
        <v>63</v>
      </c>
      <c r="H1755" s="92" t="str">
        <f>_xlfn.XLOOKUP(O1755,匹配表1065!T:T,匹配表1065!W:W)</f>
        <v>淮安市</v>
      </c>
      <c r="I1755" s="89" t="str">
        <f>_xlfn.XLOOKUP(O1755,匹配表1065!T:T,匹配表1065!X:X)</f>
        <v>PME2041</v>
      </c>
      <c r="J1755" s="92" t="s">
        <v>71</v>
      </c>
      <c r="K1755" s="89" cm="1">
        <f ca="1" t="array" ref="K1755:L1755">_xlfn.XLOOKUP(J1755,匹配表1065!Y:Y,匹配表1065!AA:AB)</f>
        <v>5</v>
      </c>
      <c r="L1755" s="89" t="str">
        <v>3个月以上</v>
      </c>
      <c r="M1755" s="92" t="s">
        <v>35</v>
      </c>
      <c r="N1755" s="92">
        <v>1</v>
      </c>
      <c r="O1755" s="93" t="str">
        <f>_xlfn.XLOOKUP(P1755,匹配表1065!U:U,匹配表1065!T:T)</f>
        <v>HO00000992</v>
      </c>
      <c r="P1755" s="89" t="s">
        <v>72</v>
      </c>
      <c r="Q1755" s="92" t="s">
        <v>73</v>
      </c>
      <c r="R1755" s="89" t="str">
        <f>_xlfn.XLOOKUP(Q1755,匹配表1065!L:L,匹配表1065!O:O)</f>
        <v>D</v>
      </c>
      <c r="S1755" s="93" t="str">
        <f>IFERROR(_xlfn.XLOOKUP(Q1755,匹配表1065!AI:AI,匹配表1065!AJ:AJ),"绿标")</f>
        <v>绿标</v>
      </c>
      <c r="T1755" s="93" t="str" cm="1">
        <f t="array" ref="T1755:U1755">_xlfn.XLOOKUP(Q1755,匹配表1065!L:L,匹配表1065!M:N)</f>
        <v>眩晕</v>
      </c>
      <c r="U1755" s="94" t="str">
        <v>神经内科</v>
      </c>
      <c r="V1755" s="95" t="s">
        <v>58</v>
      </c>
      <c r="W1755" s="93">
        <f>_xlfn.XLOOKUP(M1755,匹配表1065!D:D,匹配表1065!F:F)*N1755</f>
        <v>4</v>
      </c>
    </row>
    <row r="1756" customHeight="1" spans="1:23">
      <c r="A1756" s="89" t="s">
        <v>675</v>
      </c>
      <c r="B1756" s="90">
        <v>46148</v>
      </c>
      <c r="C1756" s="91" t="str">
        <f t="shared" si="54"/>
        <v>5月第2周</v>
      </c>
      <c r="D1756" s="89" t="s">
        <v>676</v>
      </c>
      <c r="E1756" s="89" t="str">
        <f t="shared" si="55"/>
        <v>5月第1周--周3</v>
      </c>
      <c r="F1756" s="92" t="s">
        <v>27</v>
      </c>
      <c r="G1756" s="92" t="s">
        <v>28</v>
      </c>
      <c r="H1756" s="92" t="str">
        <f>_xlfn.XLOOKUP(O1756,匹配表1065!T:T,匹配表1065!W:W)</f>
        <v>南京市</v>
      </c>
      <c r="I1756" s="89" t="str">
        <f>_xlfn.XLOOKUP(O1756,匹配表1065!T:T,匹配表1065!X:X)</f>
        <v>PME2006</v>
      </c>
      <c r="J1756" s="92" t="s">
        <v>29</v>
      </c>
      <c r="K1756" s="89" cm="1">
        <f ca="1" t="array" ref="K1756:L1756">_xlfn.XLOOKUP(J1756,匹配表1065!Y:Y,匹配表1065!AA:AB)</f>
        <v>15</v>
      </c>
      <c r="L1756" s="89" t="str">
        <v>3个月以上</v>
      </c>
      <c r="M1756" s="92" t="s">
        <v>30</v>
      </c>
      <c r="N1756" s="92">
        <v>1</v>
      </c>
      <c r="O1756" s="93" t="str">
        <f>_xlfn.XLOOKUP(P1756,匹配表1065!U:U,匹配表1065!T:T)</f>
        <v>HO00000959</v>
      </c>
      <c r="P1756" s="89" t="s">
        <v>196</v>
      </c>
      <c r="Q1756" s="92" t="s">
        <v>197</v>
      </c>
      <c r="R1756" s="89" t="str">
        <f>_xlfn.XLOOKUP(Q1756,匹配表1065!L:L,匹配表1065!O:O)</f>
        <v>C</v>
      </c>
      <c r="S1756" s="93" t="str">
        <f>IFERROR(_xlfn.XLOOKUP(Q1756,匹配表1065!AI:AI,匹配表1065!AJ:AJ),"绿标")</f>
        <v>红标</v>
      </c>
      <c r="T1756" s="93" t="str" cm="1">
        <f t="array" ref="T1756:U1756">_xlfn.XLOOKUP(Q1756,匹配表1065!L:L,匹配表1065!M:N)</f>
        <v>眩晕</v>
      </c>
      <c r="U1756" s="94" t="str">
        <v>神经内科</v>
      </c>
      <c r="V1756" s="95" t="s">
        <v>70</v>
      </c>
      <c r="W1756" s="93">
        <f>_xlfn.XLOOKUP(M1756,匹配表1065!D:D,匹配表1065!F:F)*N1756</f>
        <v>12</v>
      </c>
    </row>
    <row r="1757" customHeight="1" spans="1:23">
      <c r="A1757" s="89" t="s">
        <v>675</v>
      </c>
      <c r="B1757" s="90">
        <v>46148</v>
      </c>
      <c r="C1757" s="91" t="str">
        <f t="shared" si="54"/>
        <v>5月第2周</v>
      </c>
      <c r="D1757" s="89" t="s">
        <v>676</v>
      </c>
      <c r="E1757" s="89" t="str">
        <f t="shared" si="55"/>
        <v>5月第1周--周3</v>
      </c>
      <c r="F1757" s="92" t="s">
        <v>27</v>
      </c>
      <c r="G1757" s="92" t="s">
        <v>28</v>
      </c>
      <c r="H1757" s="92" t="str">
        <f>_xlfn.XLOOKUP(O1757,匹配表1065!T:T,匹配表1065!W:W)</f>
        <v>南京市</v>
      </c>
      <c r="I1757" s="89" t="str">
        <f>_xlfn.XLOOKUP(O1757,匹配表1065!T:T,匹配表1065!X:X)</f>
        <v>PME2040</v>
      </c>
      <c r="J1757" s="89" t="s">
        <v>50</v>
      </c>
      <c r="K1757" s="89" t="e" cm="1">
        <f ca="1" t="array" ref="K1757">_xlfn.XLOOKUP(J1757,匹配表1065!Y:Y,匹配表1065!AA:AB)</f>
        <v>#N/A</v>
      </c>
      <c r="L1757" s="89"/>
      <c r="M1757" s="92" t="s">
        <v>35</v>
      </c>
      <c r="N1757" s="92">
        <v>1</v>
      </c>
      <c r="O1757" s="93" t="str">
        <f>_xlfn.XLOOKUP(P1757,匹配表1065!U:U,匹配表1065!T:T)</f>
        <v>HO00000966</v>
      </c>
      <c r="P1757" s="89" t="s">
        <v>51</v>
      </c>
      <c r="Q1757" s="92" t="s">
        <v>53</v>
      </c>
      <c r="R1757" s="89" t="str">
        <f>_xlfn.XLOOKUP(Q1757,匹配表1065!L:L,匹配表1065!O:O)</f>
        <v>A</v>
      </c>
      <c r="S1757" s="93" t="str">
        <f>IFERROR(_xlfn.XLOOKUP(Q1757,匹配表1065!AI:AI,匹配表1065!AJ:AJ),"绿标")</f>
        <v>绿标</v>
      </c>
      <c r="T1757" s="93" t="str" cm="1">
        <f t="array" ref="T1757:U1757">_xlfn.XLOOKUP(Q1757,匹配表1065!L:L,匹配表1065!M:N)</f>
        <v>头痛</v>
      </c>
      <c r="U1757" s="94" t="str">
        <v>神经内科</v>
      </c>
      <c r="V1757" s="95" t="s">
        <v>33</v>
      </c>
      <c r="W1757" s="93">
        <f>_xlfn.XLOOKUP(M1757,匹配表1065!D:D,匹配表1065!F:F)*N1757</f>
        <v>4</v>
      </c>
    </row>
    <row r="1758" customHeight="1" spans="1:23">
      <c r="A1758" s="89" t="s">
        <v>675</v>
      </c>
      <c r="B1758" s="90">
        <v>46148</v>
      </c>
      <c r="C1758" s="91" t="str">
        <f t="shared" si="54"/>
        <v>5月第2周</v>
      </c>
      <c r="D1758" s="89" t="s">
        <v>676</v>
      </c>
      <c r="E1758" s="89" t="str">
        <f t="shared" si="55"/>
        <v>5月第1周--周3</v>
      </c>
      <c r="F1758" s="92" t="s">
        <v>27</v>
      </c>
      <c r="G1758" s="92" t="s">
        <v>28</v>
      </c>
      <c r="H1758" s="92" t="str">
        <f>_xlfn.XLOOKUP(O1758,匹配表1065!T:T,匹配表1065!W:W)</f>
        <v>南京市</v>
      </c>
      <c r="I1758" s="89" t="str">
        <f>_xlfn.XLOOKUP(O1758,匹配表1065!T:T,匹配表1065!X:X)</f>
        <v>PME2040</v>
      </c>
      <c r="J1758" s="89" t="s">
        <v>50</v>
      </c>
      <c r="K1758" s="89" t="e" cm="1">
        <f ca="1" t="array" ref="K1758">_xlfn.XLOOKUP(J1758,匹配表1065!Y:Y,匹配表1065!AA:AB)</f>
        <v>#N/A</v>
      </c>
      <c r="L1758" s="89"/>
      <c r="M1758" s="92" t="s">
        <v>35</v>
      </c>
      <c r="N1758" s="92">
        <v>1</v>
      </c>
      <c r="O1758" s="93" t="str">
        <f>_xlfn.XLOOKUP(P1758,匹配表1065!U:U,匹配表1065!T:T)</f>
        <v>HO00000966</v>
      </c>
      <c r="P1758" s="89" t="s">
        <v>51</v>
      </c>
      <c r="Q1758" s="92" t="s">
        <v>638</v>
      </c>
      <c r="R1758" s="89" t="str">
        <f>_xlfn.XLOOKUP(Q1758,匹配表1065!L:L,匹配表1065!O:O)</f>
        <v>A</v>
      </c>
      <c r="S1758" s="93" t="str">
        <f>IFERROR(_xlfn.XLOOKUP(Q1758,匹配表1065!AI:AI,匹配表1065!AJ:AJ),"绿标")</f>
        <v>绿标</v>
      </c>
      <c r="T1758" s="93" t="str" cm="1">
        <f t="array" ref="T1758:U1758">_xlfn.XLOOKUP(Q1758,匹配表1065!L:L,匹配表1065!M:N)</f>
        <v>头痛</v>
      </c>
      <c r="U1758" s="94" t="str">
        <v>神经内科</v>
      </c>
      <c r="V1758" s="95" t="s">
        <v>58</v>
      </c>
      <c r="W1758" s="93">
        <f>_xlfn.XLOOKUP(M1758,匹配表1065!D:D,匹配表1065!F:F)*N1758</f>
        <v>4</v>
      </c>
    </row>
    <row r="1759" customHeight="1" spans="1:23">
      <c r="A1759" s="89" t="s">
        <v>675</v>
      </c>
      <c r="B1759" s="90">
        <v>46148</v>
      </c>
      <c r="C1759" s="91" t="str">
        <f t="shared" si="54"/>
        <v>5月第2周</v>
      </c>
      <c r="D1759" s="89" t="s">
        <v>676</v>
      </c>
      <c r="E1759" s="89" t="str">
        <f t="shared" si="55"/>
        <v>5月第1周--周3</v>
      </c>
      <c r="F1759" s="92" t="s">
        <v>27</v>
      </c>
      <c r="G1759" s="92" t="s">
        <v>28</v>
      </c>
      <c r="H1759" s="92" t="str">
        <f>_xlfn.XLOOKUP(O1759,匹配表1065!T:T,匹配表1065!W:W)</f>
        <v>南京市</v>
      </c>
      <c r="I1759" s="89" t="str">
        <f>_xlfn.XLOOKUP(O1759,匹配表1065!T:T,匹配表1065!X:X)</f>
        <v>PME2039</v>
      </c>
      <c r="J1759" s="92" t="s">
        <v>39</v>
      </c>
      <c r="K1759" s="89" cm="1">
        <f ca="1" t="array" ref="K1759:L1759">_xlfn.XLOOKUP(J1759,匹配表1065!Y:Y,匹配表1065!AA:AB)</f>
        <v>7</v>
      </c>
      <c r="L1759" s="89" t="str">
        <v>3个月以上</v>
      </c>
      <c r="M1759" s="92" t="s">
        <v>30</v>
      </c>
      <c r="N1759" s="92">
        <v>1</v>
      </c>
      <c r="O1759" s="93" t="str">
        <f>_xlfn.XLOOKUP(P1759,匹配表1065!U:U,匹配表1065!T:T)</f>
        <v>HO00000971</v>
      </c>
      <c r="P1759" s="89" t="s">
        <v>40</v>
      </c>
      <c r="Q1759" s="92" t="s">
        <v>41</v>
      </c>
      <c r="R1759" s="89" t="str">
        <f>_xlfn.XLOOKUP(Q1759,匹配表1065!L:L,匹配表1065!O:O)</f>
        <v>A</v>
      </c>
      <c r="S1759" s="93" t="str">
        <f>IFERROR(_xlfn.XLOOKUP(Q1759,匹配表1065!AI:AI,匹配表1065!AJ:AJ),"绿标")</f>
        <v>绿标</v>
      </c>
      <c r="T1759" s="93" t="str" cm="1">
        <f t="array" ref="T1759:U1759">_xlfn.XLOOKUP(Q1759,匹配表1065!L:L,匹配表1065!M:N)</f>
        <v>头痛</v>
      </c>
      <c r="U1759" s="94" t="str">
        <v>神经内科</v>
      </c>
      <c r="V1759" s="95" t="s">
        <v>33</v>
      </c>
      <c r="W1759" s="93">
        <f>_xlfn.XLOOKUP(M1759,匹配表1065!D:D,匹配表1065!F:F)*N1759</f>
        <v>12</v>
      </c>
    </row>
    <row r="1760" customHeight="1" spans="1:23">
      <c r="A1760" s="89" t="s">
        <v>675</v>
      </c>
      <c r="B1760" s="90">
        <v>46148</v>
      </c>
      <c r="C1760" s="91" t="str">
        <f t="shared" si="54"/>
        <v>5月第2周</v>
      </c>
      <c r="D1760" s="89" t="s">
        <v>676</v>
      </c>
      <c r="E1760" s="89" t="str">
        <f t="shared" si="55"/>
        <v>5月第1周--周3</v>
      </c>
      <c r="F1760" s="92" t="s">
        <v>27</v>
      </c>
      <c r="G1760" s="92" t="s">
        <v>28</v>
      </c>
      <c r="H1760" s="92" t="str">
        <f>_xlfn.XLOOKUP(O1760,匹配表1065!T:T,匹配表1065!W:W)</f>
        <v>扬州市</v>
      </c>
      <c r="I1760" s="89" t="str">
        <f>_xlfn.XLOOKUP(O1760,匹配表1065!T:T,匹配表1065!X:X)</f>
        <v>PME2012</v>
      </c>
      <c r="J1760" s="92" t="s">
        <v>60</v>
      </c>
      <c r="K1760" s="89" cm="1">
        <f ca="1" t="array" ref="K1760:L1760">_xlfn.XLOOKUP(J1760,匹配表1065!Y:Y,匹配表1065!AA:AB)</f>
        <v>13</v>
      </c>
      <c r="L1760" s="89" t="str">
        <v>3个月以上</v>
      </c>
      <c r="M1760" s="92" t="s">
        <v>35</v>
      </c>
      <c r="N1760" s="92">
        <v>1</v>
      </c>
      <c r="O1760" s="93" t="str">
        <f>_xlfn.XLOOKUP(P1760,匹配表1065!U:U,匹配表1065!T:T)</f>
        <v>HO00000968</v>
      </c>
      <c r="P1760" s="89" t="s">
        <v>61</v>
      </c>
      <c r="Q1760" s="92" t="s">
        <v>62</v>
      </c>
      <c r="R1760" s="89" t="str">
        <f>_xlfn.XLOOKUP(Q1760,匹配表1065!L:L,匹配表1065!O:O)</f>
        <v>A</v>
      </c>
      <c r="S1760" s="93" t="str">
        <f>IFERROR(_xlfn.XLOOKUP(Q1760,匹配表1065!AI:AI,匹配表1065!AJ:AJ),"绿标")</f>
        <v>红标</v>
      </c>
      <c r="T1760" s="93" t="str" cm="1">
        <f t="array" ref="T1760:U1760">_xlfn.XLOOKUP(Q1760,匹配表1065!L:L,匹配表1065!M:N)</f>
        <v>头痛</v>
      </c>
      <c r="U1760" s="94" t="str">
        <v>神经内科</v>
      </c>
      <c r="V1760" s="95" t="s">
        <v>70</v>
      </c>
      <c r="W1760" s="93">
        <f>_xlfn.XLOOKUP(M1760,匹配表1065!D:D,匹配表1065!F:F)*N1760</f>
        <v>4</v>
      </c>
    </row>
    <row r="1761" customHeight="1" spans="1:23">
      <c r="A1761" s="89" t="s">
        <v>675</v>
      </c>
      <c r="B1761" s="90">
        <v>46148</v>
      </c>
      <c r="C1761" s="91" t="str">
        <f t="shared" si="54"/>
        <v>5月第2周</v>
      </c>
      <c r="D1761" s="89" t="s">
        <v>676</v>
      </c>
      <c r="E1761" s="89" t="str">
        <f t="shared" si="55"/>
        <v>5月第1周--周3</v>
      </c>
      <c r="F1761" s="92" t="s">
        <v>27</v>
      </c>
      <c r="G1761" s="92" t="s">
        <v>28</v>
      </c>
      <c r="H1761" s="92" t="str">
        <f>_xlfn.XLOOKUP(O1761,匹配表1065!T:T,匹配表1065!W:W)</f>
        <v>扬州市</v>
      </c>
      <c r="I1761" s="89" t="str">
        <f>_xlfn.XLOOKUP(O1761,匹配表1065!T:T,匹配表1065!X:X)</f>
        <v>PME2012</v>
      </c>
      <c r="J1761" s="92" t="s">
        <v>60</v>
      </c>
      <c r="K1761" s="89" cm="1">
        <f ca="1" t="array" ref="K1761:L1761">_xlfn.XLOOKUP(J1761,匹配表1065!Y:Y,匹配表1065!AA:AB)</f>
        <v>13</v>
      </c>
      <c r="L1761" s="89" t="str">
        <v>3个月以上</v>
      </c>
      <c r="M1761" s="92" t="s">
        <v>55</v>
      </c>
      <c r="N1761" s="92">
        <v>1</v>
      </c>
      <c r="O1761" s="93" t="str">
        <f>_xlfn.XLOOKUP(P1761,匹配表1065!U:U,匹配表1065!T:T)</f>
        <v>HO00041526</v>
      </c>
      <c r="P1761" s="89" t="s">
        <v>407</v>
      </c>
      <c r="Q1761" s="92" t="s">
        <v>408</v>
      </c>
      <c r="R1761" s="89" t="str">
        <f>_xlfn.XLOOKUP(Q1761,匹配表1065!L:L,匹配表1065!O:O)</f>
        <v>C</v>
      </c>
      <c r="S1761" s="93" t="str">
        <f>IFERROR(_xlfn.XLOOKUP(Q1761,匹配表1065!AI:AI,匹配表1065!AJ:AJ),"绿标")</f>
        <v>红标</v>
      </c>
      <c r="T1761" s="93" t="str" cm="1">
        <f t="array" ref="T1761:U1761">_xlfn.XLOOKUP(Q1761,匹配表1065!L:L,匹配表1065!M:N)</f>
        <v>眩晕</v>
      </c>
      <c r="U1761" s="94" t="str">
        <v>神经内科</v>
      </c>
      <c r="V1761" s="95" t="s">
        <v>70</v>
      </c>
      <c r="W1761" s="93">
        <f>_xlfn.XLOOKUP(M1761,匹配表1065!D:D,匹配表1065!F:F)*N1761</f>
        <v>8</v>
      </c>
    </row>
    <row r="1762" customHeight="1" spans="1:23">
      <c r="A1762" s="89" t="s">
        <v>675</v>
      </c>
      <c r="B1762" s="90">
        <v>46148</v>
      </c>
      <c r="C1762" s="91" t="str">
        <f t="shared" si="54"/>
        <v>5月第2周</v>
      </c>
      <c r="D1762" s="89" t="s">
        <v>676</v>
      </c>
      <c r="E1762" s="89" t="str">
        <f t="shared" si="55"/>
        <v>5月第1周--周3</v>
      </c>
      <c r="F1762" s="92" t="s">
        <v>27</v>
      </c>
      <c r="G1762" s="92" t="s">
        <v>28</v>
      </c>
      <c r="H1762" s="92" t="str">
        <f>_xlfn.XLOOKUP(O1762,匹配表1065!T:T,匹配表1065!W:W)</f>
        <v>南京市</v>
      </c>
      <c r="I1762" s="89" t="str">
        <f>_xlfn.XLOOKUP(O1762,匹配表1065!T:T,匹配表1065!X:X)</f>
        <v>PME2004</v>
      </c>
      <c r="J1762" s="92" t="s">
        <v>34</v>
      </c>
      <c r="K1762" s="89" cm="1">
        <f ca="1" t="array" ref="K1762:L1762">_xlfn.XLOOKUP(J1762,匹配表1065!Y:Y,匹配表1065!AA:AB)</f>
        <v>11</v>
      </c>
      <c r="L1762" s="89" t="str">
        <v>3个月以上</v>
      </c>
      <c r="M1762" s="92" t="s">
        <v>35</v>
      </c>
      <c r="N1762" s="92">
        <v>1</v>
      </c>
      <c r="O1762" s="93" t="str">
        <f>_xlfn.XLOOKUP(P1762,匹配表1065!U:U,匹配表1065!T:T)</f>
        <v>HO00000972</v>
      </c>
      <c r="P1762" s="89" t="s">
        <v>36</v>
      </c>
      <c r="Q1762" s="92" t="s">
        <v>38</v>
      </c>
      <c r="R1762" s="89" t="str">
        <f>_xlfn.XLOOKUP(Q1762,匹配表1065!L:L,匹配表1065!O:O)</f>
        <v>B</v>
      </c>
      <c r="S1762" s="93" t="str">
        <f>IFERROR(_xlfn.XLOOKUP(Q1762,匹配表1065!AI:AI,匹配表1065!AJ:AJ),"绿标")</f>
        <v>绿标</v>
      </c>
      <c r="T1762" s="93" t="str" cm="1">
        <f t="array" ref="T1762:U1762">_xlfn.XLOOKUP(Q1762,匹配表1065!L:L,匹配表1065!M:N)</f>
        <v>脑血管</v>
      </c>
      <c r="U1762" s="94" t="str">
        <v>神经内科</v>
      </c>
      <c r="V1762" s="95" t="s">
        <v>33</v>
      </c>
      <c r="W1762" s="93">
        <f>_xlfn.XLOOKUP(M1762,匹配表1065!D:D,匹配表1065!F:F)*N1762</f>
        <v>4</v>
      </c>
    </row>
    <row r="1763" customHeight="1" spans="1:23">
      <c r="A1763" s="89" t="s">
        <v>675</v>
      </c>
      <c r="B1763" s="90">
        <v>46148</v>
      </c>
      <c r="C1763" s="91" t="str">
        <f t="shared" si="54"/>
        <v>5月第2周</v>
      </c>
      <c r="D1763" s="89" t="s">
        <v>676</v>
      </c>
      <c r="E1763" s="89" t="str">
        <f t="shared" si="55"/>
        <v>5月第1周--周3</v>
      </c>
      <c r="F1763" s="92" t="s">
        <v>27</v>
      </c>
      <c r="G1763" s="92" t="s">
        <v>28</v>
      </c>
      <c r="H1763" s="92" t="str">
        <f>_xlfn.XLOOKUP(O1763,匹配表1065!T:T,匹配表1065!W:W)</f>
        <v>南京市</v>
      </c>
      <c r="I1763" s="89" t="str">
        <f>_xlfn.XLOOKUP(O1763,匹配表1065!T:T,匹配表1065!X:X)</f>
        <v>PME2004</v>
      </c>
      <c r="J1763" s="92" t="s">
        <v>34</v>
      </c>
      <c r="K1763" s="89" cm="1">
        <f ca="1" t="array" ref="K1763:L1763">_xlfn.XLOOKUP(J1763,匹配表1065!Y:Y,匹配表1065!AA:AB)</f>
        <v>11</v>
      </c>
      <c r="L1763" s="89" t="str">
        <v>3个月以上</v>
      </c>
      <c r="M1763" s="92" t="s">
        <v>35</v>
      </c>
      <c r="N1763" s="92">
        <v>1</v>
      </c>
      <c r="O1763" s="93" t="str">
        <f>_xlfn.XLOOKUP(P1763,匹配表1065!U:U,匹配表1065!T:T)</f>
        <v>HO00000960</v>
      </c>
      <c r="P1763" s="89" t="s">
        <v>272</v>
      </c>
      <c r="Q1763" s="92" t="s">
        <v>273</v>
      </c>
      <c r="R1763" s="89" t="str">
        <f>_xlfn.XLOOKUP(Q1763,匹配表1065!L:L,匹配表1065!O:O)</f>
        <v>A</v>
      </c>
      <c r="S1763" s="93" t="str">
        <f>IFERROR(_xlfn.XLOOKUP(Q1763,匹配表1065!AI:AI,匹配表1065!AJ:AJ),"绿标")</f>
        <v>绿标</v>
      </c>
      <c r="T1763" s="93" t="str" cm="1">
        <f t="array" ref="T1763:U1763">_xlfn.XLOOKUP(Q1763,匹配表1065!L:L,匹配表1065!M:N)</f>
        <v>头痛</v>
      </c>
      <c r="U1763" s="94" t="str">
        <v>神经内科</v>
      </c>
      <c r="V1763" s="95" t="s">
        <v>33</v>
      </c>
      <c r="W1763" s="93">
        <f>_xlfn.XLOOKUP(M1763,匹配表1065!D:D,匹配表1065!F:F)*N1763</f>
        <v>4</v>
      </c>
    </row>
    <row r="1764" customHeight="1" spans="1:23">
      <c r="A1764" s="89" t="s">
        <v>675</v>
      </c>
      <c r="B1764" s="90">
        <v>46148</v>
      </c>
      <c r="C1764" s="91" t="str">
        <f t="shared" si="54"/>
        <v>5月第2周</v>
      </c>
      <c r="D1764" s="89" t="s">
        <v>676</v>
      </c>
      <c r="E1764" s="89" t="str">
        <f t="shared" si="55"/>
        <v>5月第1周--周3</v>
      </c>
      <c r="F1764" s="92" t="s">
        <v>27</v>
      </c>
      <c r="G1764" s="92" t="s">
        <v>28</v>
      </c>
      <c r="H1764" s="92" t="str">
        <f>_xlfn.XLOOKUP(O1764,匹配表1065!T:T,匹配表1065!W:W)</f>
        <v>常州市</v>
      </c>
      <c r="I1764" s="89" t="str">
        <f>_xlfn.XLOOKUP(O1764,匹配表1065!T:T,匹配表1065!X:X)</f>
        <v>PME2015</v>
      </c>
      <c r="J1764" s="92" t="s">
        <v>45</v>
      </c>
      <c r="K1764" s="89" cm="1">
        <f ca="1" t="array" ref="K1764:L1764">_xlfn.XLOOKUP(J1764,匹配表1065!Y:Y,匹配表1065!AA:AB)</f>
        <v>9</v>
      </c>
      <c r="L1764" s="89" t="str">
        <v>3个月以上</v>
      </c>
      <c r="M1764" s="92" t="s">
        <v>30</v>
      </c>
      <c r="N1764" s="92">
        <v>1</v>
      </c>
      <c r="O1764" s="93" t="str">
        <f>_xlfn.XLOOKUP(P1764,匹配表1065!U:U,匹配表1065!T:T)</f>
        <v>HO00016083</v>
      </c>
      <c r="P1764" s="89" t="s">
        <v>48</v>
      </c>
      <c r="Q1764" s="92" t="s">
        <v>49</v>
      </c>
      <c r="R1764" s="89" t="str">
        <f>_xlfn.XLOOKUP(Q1764,匹配表1065!L:L,匹配表1065!O:O)</f>
        <v>B</v>
      </c>
      <c r="S1764" s="93" t="str">
        <f>IFERROR(_xlfn.XLOOKUP(Q1764,匹配表1065!AI:AI,匹配表1065!AJ:AJ),"绿标")</f>
        <v>红标</v>
      </c>
      <c r="T1764" s="93" t="str" cm="1">
        <f t="array" ref="T1764:U1764">_xlfn.XLOOKUP(Q1764,匹配表1065!L:L,匹配表1065!M:N)</f>
        <v>脑血管</v>
      </c>
      <c r="U1764" s="94" t="str">
        <v>神经内科</v>
      </c>
      <c r="V1764" s="95" t="s">
        <v>33</v>
      </c>
      <c r="W1764" s="93">
        <f>_xlfn.XLOOKUP(M1764,匹配表1065!D:D,匹配表1065!F:F)*N1764</f>
        <v>12</v>
      </c>
    </row>
    <row r="1765" customHeight="1" spans="1:23">
      <c r="A1765" s="89" t="s">
        <v>675</v>
      </c>
      <c r="B1765" s="90">
        <v>46148</v>
      </c>
      <c r="C1765" s="91" t="str">
        <f t="shared" si="54"/>
        <v>5月第2周</v>
      </c>
      <c r="D1765" s="89" t="s">
        <v>676</v>
      </c>
      <c r="E1765" s="89" t="str">
        <f t="shared" si="55"/>
        <v>5月第1周--周3</v>
      </c>
      <c r="F1765" s="92" t="s">
        <v>27</v>
      </c>
      <c r="G1765" s="92" t="s">
        <v>92</v>
      </c>
      <c r="H1765" s="92" t="str">
        <f>_xlfn.XLOOKUP(O1765,匹配表1065!T:T,匹配表1065!W:W)</f>
        <v>芜湖市</v>
      </c>
      <c r="I1765" s="89" t="str">
        <f>_xlfn.XLOOKUP(O1765,匹配表1065!T:T,匹配表1065!X:X)</f>
        <v>PME2003</v>
      </c>
      <c r="J1765" s="92" t="s">
        <v>101</v>
      </c>
      <c r="K1765" s="89" cm="1">
        <f ca="1" t="array" ref="K1765:L1765">_xlfn.XLOOKUP(J1765,匹配表1065!Y:Y,匹配表1065!AA:AB)</f>
        <v>1</v>
      </c>
      <c r="L1765" s="89" t="str">
        <v>3个月以内</v>
      </c>
      <c r="M1765" s="92" t="s">
        <v>35</v>
      </c>
      <c r="N1765" s="92">
        <v>1</v>
      </c>
      <c r="O1765" s="93" t="str">
        <f>_xlfn.XLOOKUP(P1765,匹配表1065!U:U,匹配表1065!T:T)</f>
        <v>HO00000022</v>
      </c>
      <c r="P1765" s="89" t="s">
        <v>102</v>
      </c>
      <c r="Q1765" s="92" t="s">
        <v>661</v>
      </c>
      <c r="R1765" s="89" t="str">
        <f>_xlfn.XLOOKUP(Q1765,匹配表1065!L:L,匹配表1065!O:O)</f>
        <v>A</v>
      </c>
      <c r="S1765" s="93" t="str">
        <f>IFERROR(_xlfn.XLOOKUP(Q1765,匹配表1065!AI:AI,匹配表1065!AJ:AJ),"绿标")</f>
        <v>绿标</v>
      </c>
      <c r="T1765" s="93" t="str" cm="1">
        <f t="array" ref="T1765:U1765">_xlfn.XLOOKUP(Q1765,匹配表1065!L:L,匹配表1065!M:N)</f>
        <v>头痛</v>
      </c>
      <c r="U1765" s="94" t="str">
        <v>神经内科</v>
      </c>
      <c r="V1765" s="95" t="s">
        <v>58</v>
      </c>
      <c r="W1765" s="93">
        <f>_xlfn.XLOOKUP(M1765,匹配表1065!D:D,匹配表1065!F:F)*N1765</f>
        <v>4</v>
      </c>
    </row>
    <row r="1766" customHeight="1" spans="1:23">
      <c r="A1766" s="89" t="s">
        <v>675</v>
      </c>
      <c r="B1766" s="90">
        <v>46148</v>
      </c>
      <c r="C1766" s="91" t="str">
        <f t="shared" si="54"/>
        <v>5月第2周</v>
      </c>
      <c r="D1766" s="89" t="s">
        <v>676</v>
      </c>
      <c r="E1766" s="89" t="str">
        <f t="shared" si="55"/>
        <v>5月第1周--周3</v>
      </c>
      <c r="F1766" s="92" t="s">
        <v>27</v>
      </c>
      <c r="G1766" s="92" t="s">
        <v>92</v>
      </c>
      <c r="H1766" s="92" t="str">
        <f>_xlfn.XLOOKUP(O1766,匹配表1065!T:T,匹配表1065!W:W)</f>
        <v>芜湖市</v>
      </c>
      <c r="I1766" s="89" t="str">
        <f>_xlfn.XLOOKUP(O1766,匹配表1065!T:T,匹配表1065!X:X)</f>
        <v>PME2003</v>
      </c>
      <c r="J1766" s="92" t="s">
        <v>101</v>
      </c>
      <c r="K1766" s="89" cm="1">
        <f ca="1" t="array" ref="K1766:L1766">_xlfn.XLOOKUP(J1766,匹配表1065!Y:Y,匹配表1065!AA:AB)</f>
        <v>1</v>
      </c>
      <c r="L1766" s="89" t="str">
        <v>3个月以内</v>
      </c>
      <c r="M1766" s="92" t="s">
        <v>35</v>
      </c>
      <c r="N1766" s="92">
        <v>1</v>
      </c>
      <c r="O1766" s="93" t="str">
        <f>_xlfn.XLOOKUP(P1766,匹配表1065!U:U,匹配表1065!T:T)</f>
        <v>HO00000022</v>
      </c>
      <c r="P1766" s="89" t="s">
        <v>102</v>
      </c>
      <c r="Q1766" s="92" t="s">
        <v>103</v>
      </c>
      <c r="R1766" s="89" t="str">
        <f>_xlfn.XLOOKUP(Q1766,匹配表1065!L:L,匹配表1065!O:O)</f>
        <v>A</v>
      </c>
      <c r="S1766" s="93" t="str">
        <f>IFERROR(_xlfn.XLOOKUP(Q1766,匹配表1065!AI:AI,匹配表1065!AJ:AJ),"绿标")</f>
        <v>绿标</v>
      </c>
      <c r="T1766" s="93" t="str" cm="1">
        <f t="array" ref="T1766:U1766">_xlfn.XLOOKUP(Q1766,匹配表1065!L:L,匹配表1065!M:N)</f>
        <v>头痛</v>
      </c>
      <c r="U1766" s="94" t="str">
        <v>神经内科</v>
      </c>
      <c r="V1766" s="95" t="s">
        <v>33</v>
      </c>
      <c r="W1766" s="93">
        <f>_xlfn.XLOOKUP(M1766,匹配表1065!D:D,匹配表1065!F:F)*N1766</f>
        <v>4</v>
      </c>
    </row>
    <row r="1767" customHeight="1" spans="1:23">
      <c r="A1767" s="89" t="s">
        <v>675</v>
      </c>
      <c r="B1767" s="90">
        <v>46148</v>
      </c>
      <c r="C1767" s="91" t="str">
        <f t="shared" si="54"/>
        <v>5月第2周</v>
      </c>
      <c r="D1767" s="89" t="s">
        <v>676</v>
      </c>
      <c r="E1767" s="89" t="str">
        <f t="shared" si="55"/>
        <v>5月第1周--周3</v>
      </c>
      <c r="F1767" s="92" t="s">
        <v>27</v>
      </c>
      <c r="G1767" s="92" t="s">
        <v>92</v>
      </c>
      <c r="H1767" s="92" t="str">
        <f>_xlfn.XLOOKUP(O1767,匹配表1065!T:T,匹配表1065!W:W)</f>
        <v>合肥市</v>
      </c>
      <c r="I1767" s="89" t="str">
        <f>_xlfn.XLOOKUP(O1767,匹配表1065!T:T,匹配表1065!X:X)</f>
        <v>PME2048</v>
      </c>
      <c r="J1767" s="92" t="s">
        <v>547</v>
      </c>
      <c r="K1767" s="89" cm="1">
        <f ca="1" t="array" ref="K1767:L1767">_xlfn.XLOOKUP(J1767,匹配表1065!Y:Y,匹配表1065!AA:AB)</f>
        <v>4</v>
      </c>
      <c r="L1767" s="89" t="str">
        <v>3个月以上</v>
      </c>
      <c r="M1767" s="92" t="s">
        <v>35</v>
      </c>
      <c r="N1767" s="92">
        <v>1</v>
      </c>
      <c r="O1767" s="93" t="str">
        <f>_xlfn.XLOOKUP(P1767,匹配表1065!U:U,匹配表1065!T:T)</f>
        <v>HO00002956</v>
      </c>
      <c r="P1767" s="89" t="s">
        <v>285</v>
      </c>
      <c r="Q1767" s="92" t="s">
        <v>548</v>
      </c>
      <c r="R1767" s="89" t="str">
        <f>_xlfn.XLOOKUP(Q1767,匹配表1065!L:L,匹配表1065!O:O)</f>
        <v>B</v>
      </c>
      <c r="S1767" s="93" t="str">
        <f>IFERROR(_xlfn.XLOOKUP(Q1767,匹配表1065!AI:AI,匹配表1065!AJ:AJ),"绿标")</f>
        <v>绿标</v>
      </c>
      <c r="T1767" s="93" t="str" cm="1">
        <f t="array" ref="T1767:U1767">_xlfn.XLOOKUP(Q1767,匹配表1065!L:L,匹配表1065!M:N)</f>
        <v>脑血管</v>
      </c>
      <c r="U1767" s="94" t="str">
        <v>神经内科</v>
      </c>
      <c r="V1767" s="95" t="s">
        <v>33</v>
      </c>
      <c r="W1767" s="93">
        <f>_xlfn.XLOOKUP(M1767,匹配表1065!D:D,匹配表1065!F:F)*N1767</f>
        <v>4</v>
      </c>
    </row>
    <row r="1768" customHeight="1" spans="1:23">
      <c r="A1768" s="89" t="s">
        <v>675</v>
      </c>
      <c r="B1768" s="90">
        <v>46148</v>
      </c>
      <c r="C1768" s="91" t="str">
        <f t="shared" si="54"/>
        <v>5月第2周</v>
      </c>
      <c r="D1768" s="89" t="s">
        <v>676</v>
      </c>
      <c r="E1768" s="89" t="str">
        <f t="shared" si="55"/>
        <v>5月第1周--周3</v>
      </c>
      <c r="F1768" s="92" t="s">
        <v>27</v>
      </c>
      <c r="G1768" s="92" t="s">
        <v>92</v>
      </c>
      <c r="H1768" s="92" t="str">
        <f>_xlfn.XLOOKUP(O1768,匹配表1065!T:T,匹配表1065!W:W)</f>
        <v>合肥市</v>
      </c>
      <c r="I1768" s="89" t="str">
        <f>_xlfn.XLOOKUP(O1768,匹配表1065!T:T,匹配表1065!X:X)</f>
        <v>PME2007</v>
      </c>
      <c r="J1768" s="92" t="s">
        <v>93</v>
      </c>
      <c r="K1768" s="89" cm="1">
        <f ca="1" t="array" ref="K1768:L1768">_xlfn.XLOOKUP(J1768,匹配表1065!Y:Y,匹配表1065!AA:AB)</f>
        <v>9</v>
      </c>
      <c r="L1768" s="89" t="str">
        <v>3个月以上</v>
      </c>
      <c r="M1768" s="92" t="s">
        <v>30</v>
      </c>
      <c r="N1768" s="92">
        <v>1</v>
      </c>
      <c r="O1768" s="93" t="str">
        <f>_xlfn.XLOOKUP(P1768,匹配表1065!U:U,匹配表1065!T:T)</f>
        <v>HO00000001</v>
      </c>
      <c r="P1768" s="89" t="s">
        <v>94</v>
      </c>
      <c r="Q1768" s="92" t="s">
        <v>95</v>
      </c>
      <c r="R1768" s="89" t="str">
        <f>_xlfn.XLOOKUP(Q1768,匹配表1065!L:L,匹配表1065!O:O)</f>
        <v>B</v>
      </c>
      <c r="S1768" s="93" t="str">
        <f>IFERROR(_xlfn.XLOOKUP(Q1768,匹配表1065!AI:AI,匹配表1065!AJ:AJ),"绿标")</f>
        <v>绿标</v>
      </c>
      <c r="T1768" s="93" t="str" cm="1">
        <f t="array" ref="T1768:U1768">_xlfn.XLOOKUP(Q1768,匹配表1065!L:L,匹配表1065!M:N)</f>
        <v>脑血管</v>
      </c>
      <c r="U1768" s="94" t="str">
        <v>神经内科</v>
      </c>
      <c r="V1768" s="95" t="s">
        <v>42</v>
      </c>
      <c r="W1768" s="93">
        <f>_xlfn.XLOOKUP(M1768,匹配表1065!D:D,匹配表1065!F:F)*N1768</f>
        <v>12</v>
      </c>
    </row>
    <row r="1769" customHeight="1" spans="1:23">
      <c r="A1769" s="89" t="s">
        <v>675</v>
      </c>
      <c r="B1769" s="90">
        <v>46148</v>
      </c>
      <c r="C1769" s="91" t="str">
        <f t="shared" si="54"/>
        <v>5月第2周</v>
      </c>
      <c r="D1769" s="89" t="s">
        <v>676</v>
      </c>
      <c r="E1769" s="89" t="str">
        <f t="shared" si="55"/>
        <v>5月第1周--周3</v>
      </c>
      <c r="F1769" s="92" t="s">
        <v>27</v>
      </c>
      <c r="G1769" s="92" t="s">
        <v>92</v>
      </c>
      <c r="H1769" s="92" t="str">
        <f>_xlfn.XLOOKUP(O1769,匹配表1065!T:T,匹配表1065!W:W)</f>
        <v>合肥市</v>
      </c>
      <c r="I1769" s="89" t="str">
        <f>_xlfn.XLOOKUP(O1769,匹配表1065!T:T,匹配表1065!X:X)</f>
        <v>PME2007</v>
      </c>
      <c r="J1769" s="92" t="s">
        <v>93</v>
      </c>
      <c r="K1769" s="89" cm="1">
        <f ca="1" t="array" ref="K1769:L1769">_xlfn.XLOOKUP(J1769,匹配表1065!Y:Y,匹配表1065!AA:AB)</f>
        <v>9</v>
      </c>
      <c r="L1769" s="89" t="str">
        <v>3个月以上</v>
      </c>
      <c r="M1769" s="92" t="s">
        <v>35</v>
      </c>
      <c r="N1769" s="92">
        <v>1</v>
      </c>
      <c r="O1769" s="93" t="str">
        <f>_xlfn.XLOOKUP(P1769,匹配表1065!U:U,匹配表1065!T:T)</f>
        <v>HO00000001</v>
      </c>
      <c r="P1769" s="89" t="s">
        <v>94</v>
      </c>
      <c r="Q1769" s="92" t="s">
        <v>433</v>
      </c>
      <c r="R1769" s="89" t="str">
        <f>_xlfn.XLOOKUP(Q1769,匹配表1065!L:L,匹配表1065!O:O)</f>
        <v>A</v>
      </c>
      <c r="S1769" s="93" t="str">
        <f>IFERROR(_xlfn.XLOOKUP(Q1769,匹配表1065!AI:AI,匹配表1065!AJ:AJ),"绿标")</f>
        <v>绿标</v>
      </c>
      <c r="T1769" s="93" t="str" cm="1">
        <f t="array" ref="T1769:U1769">_xlfn.XLOOKUP(Q1769,匹配表1065!L:L,匹配表1065!M:N)</f>
        <v>头痛</v>
      </c>
      <c r="U1769" s="94" t="str">
        <v>神经内科</v>
      </c>
      <c r="V1769" s="95" t="s">
        <v>33</v>
      </c>
      <c r="W1769" s="93">
        <f>_xlfn.XLOOKUP(M1769,匹配表1065!D:D,匹配表1065!F:F)*N1769</f>
        <v>4</v>
      </c>
    </row>
    <row r="1770" customHeight="1" spans="1:23">
      <c r="A1770" s="89" t="s">
        <v>675</v>
      </c>
      <c r="B1770" s="90">
        <v>46148</v>
      </c>
      <c r="C1770" s="91" t="str">
        <f t="shared" si="54"/>
        <v>5月第2周</v>
      </c>
      <c r="D1770" s="89" t="s">
        <v>676</v>
      </c>
      <c r="E1770" s="89" t="str">
        <f t="shared" si="55"/>
        <v>5月第1周--周3</v>
      </c>
      <c r="F1770" s="92" t="s">
        <v>27</v>
      </c>
      <c r="G1770" s="92" t="s">
        <v>136</v>
      </c>
      <c r="H1770" s="92" t="str">
        <f>_xlfn.XLOOKUP(O1770,匹配表1065!T:T,匹配表1065!W:W)</f>
        <v>淄博市</v>
      </c>
      <c r="I1770" s="89" t="str">
        <f>_xlfn.XLOOKUP(O1770,匹配表1065!T:T,匹配表1065!X:X)</f>
        <v>PME2043</v>
      </c>
      <c r="J1770" s="92" t="s">
        <v>140</v>
      </c>
      <c r="K1770" s="89" cm="1">
        <f ca="1" t="array" ref="K1770:L1770">_xlfn.XLOOKUP(J1770,匹配表1065!Y:Y,匹配表1065!AA:AB)</f>
        <v>9</v>
      </c>
      <c r="L1770" s="89" t="str">
        <v>3个月以上</v>
      </c>
      <c r="M1770" s="92" t="s">
        <v>35</v>
      </c>
      <c r="N1770" s="92">
        <v>1</v>
      </c>
      <c r="O1770" s="93" t="str">
        <f>_xlfn.XLOOKUP(P1770,匹配表1065!U:U,匹配表1065!T:T)</f>
        <v>HO00024398</v>
      </c>
      <c r="P1770" s="89" t="s">
        <v>141</v>
      </c>
      <c r="Q1770" s="92" t="s">
        <v>142</v>
      </c>
      <c r="R1770" s="89" t="str">
        <f>_xlfn.XLOOKUP(Q1770,匹配表1065!L:L,匹配表1065!O:O)</f>
        <v>B</v>
      </c>
      <c r="S1770" s="93" t="str">
        <f>IFERROR(_xlfn.XLOOKUP(Q1770,匹配表1065!AI:AI,匹配表1065!AJ:AJ),"绿标")</f>
        <v>红标</v>
      </c>
      <c r="T1770" s="93" t="str" cm="1">
        <f t="array" ref="T1770:U1770">_xlfn.XLOOKUP(Q1770,匹配表1065!L:L,匹配表1065!M:N)</f>
        <v>脑血管</v>
      </c>
      <c r="U1770" s="94" t="str">
        <v>神经内科</v>
      </c>
      <c r="V1770" s="95" t="s">
        <v>67</v>
      </c>
      <c r="W1770" s="93">
        <f>_xlfn.XLOOKUP(M1770,匹配表1065!D:D,匹配表1065!F:F)*N1770</f>
        <v>4</v>
      </c>
    </row>
    <row r="1771" customHeight="1" spans="1:23">
      <c r="A1771" s="89" t="s">
        <v>675</v>
      </c>
      <c r="B1771" s="90">
        <v>46148</v>
      </c>
      <c r="C1771" s="91" t="str">
        <f t="shared" si="54"/>
        <v>5月第2周</v>
      </c>
      <c r="D1771" s="89" t="s">
        <v>676</v>
      </c>
      <c r="E1771" s="89" t="str">
        <f t="shared" si="55"/>
        <v>5月第1周--周3</v>
      </c>
      <c r="F1771" s="92" t="s">
        <v>27</v>
      </c>
      <c r="G1771" s="92" t="s">
        <v>136</v>
      </c>
      <c r="H1771" s="92" t="str">
        <f>_xlfn.XLOOKUP(O1771,匹配表1065!T:T,匹配表1065!W:W)</f>
        <v>淄博市</v>
      </c>
      <c r="I1771" s="89" t="str">
        <f>_xlfn.XLOOKUP(O1771,匹配表1065!T:T,匹配表1065!X:X)</f>
        <v>PME2043</v>
      </c>
      <c r="J1771" s="92" t="s">
        <v>140</v>
      </c>
      <c r="K1771" s="89" cm="1">
        <f ca="1" t="array" ref="K1771:L1771">_xlfn.XLOOKUP(J1771,匹配表1065!Y:Y,匹配表1065!AA:AB)</f>
        <v>9</v>
      </c>
      <c r="L1771" s="89" t="str">
        <v>3个月以上</v>
      </c>
      <c r="M1771" s="92" t="s">
        <v>30</v>
      </c>
      <c r="N1771" s="92">
        <v>1</v>
      </c>
      <c r="O1771" s="93" t="str">
        <f>_xlfn.XLOOKUP(P1771,匹配表1065!U:U,匹配表1065!T:T)</f>
        <v>HO00001431</v>
      </c>
      <c r="P1771" s="89" t="s">
        <v>244</v>
      </c>
      <c r="Q1771" s="92" t="s">
        <v>361</v>
      </c>
      <c r="R1771" s="89" t="str">
        <f>_xlfn.XLOOKUP(Q1771,匹配表1065!L:L,匹配表1065!O:O)</f>
        <v>B</v>
      </c>
      <c r="S1771" s="93" t="str">
        <f>IFERROR(_xlfn.XLOOKUP(Q1771,匹配表1065!AI:AI,匹配表1065!AJ:AJ),"绿标")</f>
        <v>红标</v>
      </c>
      <c r="T1771" s="93" t="str" cm="1">
        <f t="array" ref="T1771:U1771">_xlfn.XLOOKUP(Q1771,匹配表1065!L:L,匹配表1065!M:N)</f>
        <v>脑血管</v>
      </c>
      <c r="U1771" s="94" t="str">
        <v>神经内科</v>
      </c>
      <c r="V1771" s="95" t="s">
        <v>33</v>
      </c>
      <c r="W1771" s="93">
        <f>_xlfn.XLOOKUP(M1771,匹配表1065!D:D,匹配表1065!F:F)*N1771</f>
        <v>12</v>
      </c>
    </row>
    <row r="1772" customHeight="1" spans="1:23">
      <c r="A1772" s="89" t="s">
        <v>675</v>
      </c>
      <c r="B1772" s="90">
        <v>46148</v>
      </c>
      <c r="C1772" s="91" t="str">
        <f t="shared" si="54"/>
        <v>5月第2周</v>
      </c>
      <c r="D1772" s="89" t="s">
        <v>676</v>
      </c>
      <c r="E1772" s="89" t="str">
        <f t="shared" si="55"/>
        <v>5月第1周--周3</v>
      </c>
      <c r="F1772" s="92" t="s">
        <v>27</v>
      </c>
      <c r="G1772" s="92" t="s">
        <v>136</v>
      </c>
      <c r="H1772" s="92" t="str">
        <f>_xlfn.XLOOKUP(O1772,匹配表1065!T:T,匹配表1065!W:W)</f>
        <v>青岛市</v>
      </c>
      <c r="I1772" s="89" t="str">
        <f>_xlfn.XLOOKUP(O1772,匹配表1065!T:T,匹配表1065!X:X)</f>
        <v>PME2033</v>
      </c>
      <c r="J1772" s="92" t="s">
        <v>137</v>
      </c>
      <c r="K1772" s="89" cm="1">
        <f ca="1" t="array" ref="K1772:L1772">_xlfn.XLOOKUP(J1772,匹配表1065!Y:Y,匹配表1065!AA:AB)</f>
        <v>10</v>
      </c>
      <c r="L1772" s="89" t="str">
        <v>3个月以上</v>
      </c>
      <c r="M1772" s="92" t="s">
        <v>30</v>
      </c>
      <c r="N1772" s="92">
        <v>1</v>
      </c>
      <c r="O1772" s="93" t="str">
        <f>_xlfn.XLOOKUP(P1772,匹配表1065!U:U,匹配表1065!T:T)</f>
        <v>HO00001481</v>
      </c>
      <c r="P1772" s="89" t="s">
        <v>246</v>
      </c>
      <c r="Q1772" s="92" t="s">
        <v>306</v>
      </c>
      <c r="R1772" s="89" t="str">
        <f>_xlfn.XLOOKUP(Q1772,匹配表1065!L:L,匹配表1065!O:O)</f>
        <v>A</v>
      </c>
      <c r="S1772" s="93" t="str">
        <f>IFERROR(_xlfn.XLOOKUP(Q1772,匹配表1065!AI:AI,匹配表1065!AJ:AJ),"绿标")</f>
        <v>红标</v>
      </c>
      <c r="T1772" s="93" t="str" cm="1">
        <f t="array" ref="T1772:U1772">_xlfn.XLOOKUP(Q1772,匹配表1065!L:L,匹配表1065!M:N)</f>
        <v>头痛</v>
      </c>
      <c r="U1772" s="94" t="str">
        <v>神经内科</v>
      </c>
      <c r="V1772" s="95" t="s">
        <v>70</v>
      </c>
      <c r="W1772" s="93">
        <f>_xlfn.XLOOKUP(M1772,匹配表1065!D:D,匹配表1065!F:F)*N1772</f>
        <v>12</v>
      </c>
    </row>
    <row r="1773" customHeight="1" spans="1:23">
      <c r="A1773" s="89" t="s">
        <v>675</v>
      </c>
      <c r="B1773" s="90">
        <v>46148</v>
      </c>
      <c r="C1773" s="91" t="str">
        <f t="shared" si="54"/>
        <v>5月第2周</v>
      </c>
      <c r="D1773" s="89" t="s">
        <v>676</v>
      </c>
      <c r="E1773" s="89" t="str">
        <f t="shared" si="55"/>
        <v>5月第1周--周3</v>
      </c>
      <c r="F1773" s="92" t="s">
        <v>27</v>
      </c>
      <c r="G1773" s="92" t="s">
        <v>136</v>
      </c>
      <c r="H1773" s="92" t="str">
        <f>_xlfn.XLOOKUP(O1773,匹配表1065!T:T,匹配表1065!W:W)</f>
        <v>青岛市</v>
      </c>
      <c r="I1773" s="89" t="str">
        <f>_xlfn.XLOOKUP(O1773,匹配表1065!T:T,匹配表1065!X:X)</f>
        <v>PME2033</v>
      </c>
      <c r="J1773" s="92" t="s">
        <v>137</v>
      </c>
      <c r="K1773" s="89" cm="1">
        <f ca="1" t="array" ref="K1773:L1773">_xlfn.XLOOKUP(J1773,匹配表1065!Y:Y,匹配表1065!AA:AB)</f>
        <v>10</v>
      </c>
      <c r="L1773" s="89" t="str">
        <v>3个月以上</v>
      </c>
      <c r="M1773" s="92" t="s">
        <v>35</v>
      </c>
      <c r="N1773" s="92">
        <v>1</v>
      </c>
      <c r="O1773" s="93" t="str">
        <f>_xlfn.XLOOKUP(P1773,匹配表1065!U:U,匹配表1065!T:T)</f>
        <v>HO00001493</v>
      </c>
      <c r="P1773" s="89" t="s">
        <v>304</v>
      </c>
      <c r="Q1773" s="92" t="s">
        <v>305</v>
      </c>
      <c r="R1773" s="89" t="str">
        <f>_xlfn.XLOOKUP(Q1773,匹配表1065!L:L,匹配表1065!O:O)</f>
        <v>C</v>
      </c>
      <c r="S1773" s="93" t="str">
        <f>IFERROR(_xlfn.XLOOKUP(Q1773,匹配表1065!AI:AI,匹配表1065!AJ:AJ),"绿标")</f>
        <v>绿标</v>
      </c>
      <c r="T1773" s="93" t="str" cm="1">
        <f t="array" ref="T1773:U1773">_xlfn.XLOOKUP(Q1773,匹配表1065!L:L,匹配表1065!M:N)</f>
        <v>眩晕</v>
      </c>
      <c r="U1773" s="94" t="str">
        <v>耳鼻喉科</v>
      </c>
      <c r="V1773" s="95" t="s">
        <v>70</v>
      </c>
      <c r="W1773" s="93">
        <f>_xlfn.XLOOKUP(M1773,匹配表1065!D:D,匹配表1065!F:F)*N1773</f>
        <v>4</v>
      </c>
    </row>
    <row r="1774" customHeight="1" spans="1:23">
      <c r="A1774" s="89" t="s">
        <v>675</v>
      </c>
      <c r="B1774" s="90">
        <v>46148</v>
      </c>
      <c r="C1774" s="91" t="str">
        <f t="shared" si="54"/>
        <v>5月第2周</v>
      </c>
      <c r="D1774" s="89" t="s">
        <v>676</v>
      </c>
      <c r="E1774" s="89" t="str">
        <f t="shared" si="55"/>
        <v>5月第1周--周3</v>
      </c>
      <c r="F1774" s="92" t="s">
        <v>27</v>
      </c>
      <c r="G1774" s="92" t="s">
        <v>136</v>
      </c>
      <c r="H1774" s="92" t="str">
        <f>_xlfn.XLOOKUP(O1774,匹配表1065!T:T,匹配表1065!W:W)</f>
        <v>青岛市</v>
      </c>
      <c r="I1774" s="89" t="str">
        <f>_xlfn.XLOOKUP(O1774,匹配表1065!T:T,匹配表1065!X:X)</f>
        <v>PME2032</v>
      </c>
      <c r="J1774" s="92" t="s">
        <v>143</v>
      </c>
      <c r="K1774" s="89" cm="1">
        <f ca="1" t="array" ref="K1774:L1774">_xlfn.XLOOKUP(J1774,匹配表1065!Y:Y,匹配表1065!AA:AB)</f>
        <v>31</v>
      </c>
      <c r="L1774" s="89" t="str">
        <v>3个月以上</v>
      </c>
      <c r="M1774" s="92" t="s">
        <v>30</v>
      </c>
      <c r="N1774" s="92">
        <v>1</v>
      </c>
      <c r="O1774" s="93" t="str">
        <f>_xlfn.XLOOKUP(P1774,匹配表1065!U:U,匹配表1065!T:T)</f>
        <v>HO00001482</v>
      </c>
      <c r="P1774" s="89" t="s">
        <v>146</v>
      </c>
      <c r="Q1774" s="92" t="s">
        <v>147</v>
      </c>
      <c r="R1774" s="89" t="str">
        <f>_xlfn.XLOOKUP(Q1774,匹配表1065!L:L,匹配表1065!O:O)</f>
        <v>A</v>
      </c>
      <c r="S1774" s="93" t="str">
        <f>IFERROR(_xlfn.XLOOKUP(Q1774,匹配表1065!AI:AI,匹配表1065!AJ:AJ),"绿标")</f>
        <v>红标</v>
      </c>
      <c r="T1774" s="93" t="str" cm="1">
        <f t="array" ref="T1774:U1774">_xlfn.XLOOKUP(Q1774,匹配表1065!L:L,匹配表1065!M:N)</f>
        <v>头痛</v>
      </c>
      <c r="U1774" s="94" t="str">
        <v>神经内科</v>
      </c>
      <c r="V1774" s="95" t="s">
        <v>67</v>
      </c>
      <c r="W1774" s="93">
        <f>_xlfn.XLOOKUP(M1774,匹配表1065!D:D,匹配表1065!F:F)*N1774</f>
        <v>12</v>
      </c>
    </row>
    <row r="1775" customHeight="1" spans="1:23">
      <c r="A1775" s="89" t="s">
        <v>675</v>
      </c>
      <c r="B1775" s="90">
        <v>46148</v>
      </c>
      <c r="C1775" s="91" t="str">
        <f t="shared" si="54"/>
        <v>5月第2周</v>
      </c>
      <c r="D1775" s="89" t="s">
        <v>676</v>
      </c>
      <c r="E1775" s="89" t="str">
        <f t="shared" si="55"/>
        <v>5月第1周--周3</v>
      </c>
      <c r="F1775" s="92" t="s">
        <v>27</v>
      </c>
      <c r="G1775" s="92" t="s">
        <v>136</v>
      </c>
      <c r="H1775" s="92" t="str">
        <f>_xlfn.XLOOKUP(O1775,匹配表1065!T:T,匹配表1065!W:W)</f>
        <v>青岛市</v>
      </c>
      <c r="I1775" s="89" t="str">
        <f>_xlfn.XLOOKUP(O1775,匹配表1065!T:T,匹配表1065!X:X)</f>
        <v>PME2032</v>
      </c>
      <c r="J1775" s="92" t="s">
        <v>143</v>
      </c>
      <c r="K1775" s="89" cm="1">
        <f ca="1" t="array" ref="K1775:L1775">_xlfn.XLOOKUP(J1775,匹配表1065!Y:Y,匹配表1065!AA:AB)</f>
        <v>31</v>
      </c>
      <c r="L1775" s="89" t="str">
        <v>3个月以上</v>
      </c>
      <c r="M1775" s="92" t="s">
        <v>55</v>
      </c>
      <c r="N1775" s="92">
        <v>1</v>
      </c>
      <c r="O1775" s="93" t="str">
        <f>_xlfn.XLOOKUP(P1775,匹配表1065!U:U,匹配表1065!T:T)</f>
        <v>HO00001482</v>
      </c>
      <c r="P1775" s="89" t="s">
        <v>146</v>
      </c>
      <c r="Q1775" s="92" t="s">
        <v>149</v>
      </c>
      <c r="R1775" s="89" t="str">
        <f>_xlfn.XLOOKUP(Q1775,匹配表1065!L:L,匹配表1065!O:O)</f>
        <v>B</v>
      </c>
      <c r="S1775" s="93" t="str">
        <f>IFERROR(_xlfn.XLOOKUP(Q1775,匹配表1065!AI:AI,匹配表1065!AJ:AJ),"绿标")</f>
        <v>红标</v>
      </c>
      <c r="T1775" s="93" t="str" cm="1">
        <f t="array" ref="T1775:U1775">_xlfn.XLOOKUP(Q1775,匹配表1065!L:L,匹配表1065!M:N)</f>
        <v>脑血管</v>
      </c>
      <c r="U1775" s="94" t="str">
        <v>神经内科</v>
      </c>
      <c r="V1775" s="95" t="s">
        <v>70</v>
      </c>
      <c r="W1775" s="93">
        <f>_xlfn.XLOOKUP(M1775,匹配表1065!D:D,匹配表1065!F:F)*N1775</f>
        <v>8</v>
      </c>
    </row>
    <row r="1776" customHeight="1" spans="1:23">
      <c r="A1776" s="89" t="s">
        <v>675</v>
      </c>
      <c r="B1776" s="90">
        <v>46148</v>
      </c>
      <c r="C1776" s="91" t="str">
        <f t="shared" si="54"/>
        <v>5月第2周</v>
      </c>
      <c r="D1776" s="89" t="s">
        <v>676</v>
      </c>
      <c r="E1776" s="89" t="str">
        <f t="shared" si="55"/>
        <v>5月第1周--周3</v>
      </c>
      <c r="F1776" s="92" t="s">
        <v>27</v>
      </c>
      <c r="G1776" s="92" t="s">
        <v>136</v>
      </c>
      <c r="H1776" s="92" t="str">
        <f>_xlfn.XLOOKUP(O1776,匹配表1065!T:T,匹配表1065!W:W)</f>
        <v>青岛市</v>
      </c>
      <c r="I1776" s="89" t="str">
        <f>_xlfn.XLOOKUP(O1776,匹配表1065!T:T,匹配表1065!X:X)</f>
        <v>PME2032</v>
      </c>
      <c r="J1776" s="92" t="s">
        <v>143</v>
      </c>
      <c r="K1776" s="89" cm="1">
        <f ca="1" t="array" ref="K1776:L1776">_xlfn.XLOOKUP(J1776,匹配表1065!Y:Y,匹配表1065!AA:AB)</f>
        <v>31</v>
      </c>
      <c r="L1776" s="89" t="str">
        <v>3个月以上</v>
      </c>
      <c r="M1776" s="92" t="s">
        <v>55</v>
      </c>
      <c r="N1776" s="92">
        <v>1</v>
      </c>
      <c r="O1776" s="93" t="str">
        <f>_xlfn.XLOOKUP(P1776,匹配表1065!U:U,匹配表1065!T:T)</f>
        <v>HO00130893</v>
      </c>
      <c r="P1776" s="89" t="s">
        <v>568</v>
      </c>
      <c r="Q1776" s="92" t="s">
        <v>569</v>
      </c>
      <c r="R1776" s="89" t="str">
        <f>_xlfn.XLOOKUP(Q1776,匹配表1065!L:L,匹配表1065!O:O)</f>
        <v>A</v>
      </c>
      <c r="S1776" s="93" t="str">
        <f>IFERROR(_xlfn.XLOOKUP(Q1776,匹配表1065!AI:AI,匹配表1065!AJ:AJ),"绿标")</f>
        <v>红标</v>
      </c>
      <c r="T1776" s="93" t="str" cm="1">
        <f t="array" ref="T1776:U1776">_xlfn.XLOOKUP(Q1776,匹配表1065!L:L,匹配表1065!M:N)</f>
        <v>头痛</v>
      </c>
      <c r="U1776" s="94" t="str">
        <v>神经内科</v>
      </c>
      <c r="V1776" s="95" t="s">
        <v>67</v>
      </c>
      <c r="W1776" s="93">
        <f>_xlfn.XLOOKUP(M1776,匹配表1065!D:D,匹配表1065!F:F)*N1776</f>
        <v>8</v>
      </c>
    </row>
    <row r="1777" customHeight="1" spans="1:23">
      <c r="A1777" s="89" t="s">
        <v>675</v>
      </c>
      <c r="B1777" s="90">
        <v>46148</v>
      </c>
      <c r="C1777" s="91" t="str">
        <f t="shared" si="54"/>
        <v>5月第2周</v>
      </c>
      <c r="D1777" s="89" t="s">
        <v>676</v>
      </c>
      <c r="E1777" s="89" t="str">
        <f t="shared" si="55"/>
        <v>5月第1周--周3</v>
      </c>
      <c r="F1777" s="92" t="s">
        <v>27</v>
      </c>
      <c r="G1777" s="92" t="s">
        <v>136</v>
      </c>
      <c r="H1777" s="92" t="str">
        <f>_xlfn.XLOOKUP(O1777,匹配表1065!T:T,匹配表1065!W:W)</f>
        <v>青岛市</v>
      </c>
      <c r="I1777" s="89" t="str">
        <f>_xlfn.XLOOKUP(O1777,匹配表1065!T:T,匹配表1065!X:X)</f>
        <v>PME2035</v>
      </c>
      <c r="J1777" s="92" t="s">
        <v>150</v>
      </c>
      <c r="K1777" s="89" cm="1">
        <f ca="1" t="array" ref="K1777:L1777">_xlfn.XLOOKUP(J1777,匹配表1065!Y:Y,匹配表1065!AA:AB)</f>
        <v>8</v>
      </c>
      <c r="L1777" s="89" t="str">
        <v>3个月以上</v>
      </c>
      <c r="M1777" s="92" t="s">
        <v>30</v>
      </c>
      <c r="N1777" s="92">
        <v>1</v>
      </c>
      <c r="O1777" s="93" t="str">
        <f>_xlfn.XLOOKUP(P1777,匹配表1065!U:U,匹配表1065!T:T)</f>
        <v>HO00001476</v>
      </c>
      <c r="P1777" s="89" t="s">
        <v>151</v>
      </c>
      <c r="Q1777" s="92" t="s">
        <v>152</v>
      </c>
      <c r="R1777" s="89" t="str">
        <f>_xlfn.XLOOKUP(Q1777,匹配表1065!L:L,匹配表1065!O:O)</f>
        <v>C</v>
      </c>
      <c r="S1777" s="93" t="str">
        <f>IFERROR(_xlfn.XLOOKUP(Q1777,匹配表1065!AI:AI,匹配表1065!AJ:AJ),"绿标")</f>
        <v>红标</v>
      </c>
      <c r="T1777" s="93" t="str" cm="1">
        <f t="array" ref="T1777:U1777">_xlfn.XLOOKUP(Q1777,匹配表1065!L:L,匹配表1065!M:N)</f>
        <v>眩晕</v>
      </c>
      <c r="U1777" s="94" t="str">
        <v>神经内科</v>
      </c>
      <c r="V1777" s="95" t="s">
        <v>70</v>
      </c>
      <c r="W1777" s="93">
        <f>_xlfn.XLOOKUP(M1777,匹配表1065!D:D,匹配表1065!F:F)*N1777</f>
        <v>12</v>
      </c>
    </row>
    <row r="1778" customHeight="1" spans="1:23">
      <c r="A1778" s="89" t="s">
        <v>675</v>
      </c>
      <c r="B1778" s="90">
        <v>46148</v>
      </c>
      <c r="C1778" s="91" t="str">
        <f t="shared" si="54"/>
        <v>5月第2周</v>
      </c>
      <c r="D1778" s="89" t="s">
        <v>676</v>
      </c>
      <c r="E1778" s="89" t="str">
        <f t="shared" si="55"/>
        <v>5月第1周--周3</v>
      </c>
      <c r="F1778" s="92" t="s">
        <v>27</v>
      </c>
      <c r="G1778" s="92" t="s">
        <v>136</v>
      </c>
      <c r="H1778" s="92" t="str">
        <f>_xlfn.XLOOKUP(O1778,匹配表1065!T:T,匹配表1065!W:W)</f>
        <v>青岛市</v>
      </c>
      <c r="I1778" s="89" t="str">
        <f>_xlfn.XLOOKUP(O1778,匹配表1065!T:T,匹配表1065!X:X)</f>
        <v>PME2035</v>
      </c>
      <c r="J1778" s="92" t="s">
        <v>150</v>
      </c>
      <c r="K1778" s="89" cm="1">
        <f ca="1" t="array" ref="K1778:L1778">_xlfn.XLOOKUP(J1778,匹配表1065!Y:Y,匹配表1065!AA:AB)</f>
        <v>8</v>
      </c>
      <c r="L1778" s="89" t="str">
        <v>3个月以上</v>
      </c>
      <c r="M1778" s="92" t="s">
        <v>35</v>
      </c>
      <c r="N1778" s="92">
        <v>1</v>
      </c>
      <c r="O1778" s="93" t="str">
        <f>_xlfn.XLOOKUP(P1778,匹配表1065!U:U,匹配表1065!T:T)</f>
        <v>HO00001477</v>
      </c>
      <c r="P1778" s="89" t="s">
        <v>153</v>
      </c>
      <c r="Q1778" s="92" t="s">
        <v>154</v>
      </c>
      <c r="R1778" s="89" t="str">
        <f>_xlfn.XLOOKUP(Q1778,匹配表1065!L:L,匹配表1065!O:O)</f>
        <v>B</v>
      </c>
      <c r="S1778" s="93" t="str">
        <f>IFERROR(_xlfn.XLOOKUP(Q1778,匹配表1065!AI:AI,匹配表1065!AJ:AJ),"绿标")</f>
        <v>绿标</v>
      </c>
      <c r="T1778" s="93" t="str" cm="1">
        <f t="array" ref="T1778:U1778">_xlfn.XLOOKUP(Q1778,匹配表1065!L:L,匹配表1065!M:N)</f>
        <v>脑血管</v>
      </c>
      <c r="U1778" s="94" t="str">
        <v>神经内科</v>
      </c>
      <c r="V1778" s="95" t="s">
        <v>67</v>
      </c>
      <c r="W1778" s="93">
        <f>_xlfn.XLOOKUP(M1778,匹配表1065!D:D,匹配表1065!F:F)*N1778</f>
        <v>4</v>
      </c>
    </row>
    <row r="1779" customHeight="1" spans="1:23">
      <c r="A1779" s="89" t="s">
        <v>675</v>
      </c>
      <c r="B1779" s="90">
        <v>46148</v>
      </c>
      <c r="C1779" s="91" t="str">
        <f t="shared" si="54"/>
        <v>5月第2周</v>
      </c>
      <c r="D1779" s="89" t="s">
        <v>676</v>
      </c>
      <c r="E1779" s="89" t="str">
        <f t="shared" si="55"/>
        <v>5月第1周--周3</v>
      </c>
      <c r="F1779" s="92" t="s">
        <v>27</v>
      </c>
      <c r="G1779" s="92" t="s">
        <v>136</v>
      </c>
      <c r="H1779" s="92" t="str">
        <f>_xlfn.XLOOKUP(O1779,匹配表1065!T:T,匹配表1065!W:W)</f>
        <v>青岛市</v>
      </c>
      <c r="I1779" s="89" t="str">
        <f>_xlfn.XLOOKUP(O1779,匹配表1065!T:T,匹配表1065!X:X)</f>
        <v>PME2035</v>
      </c>
      <c r="J1779" s="92" t="s">
        <v>150</v>
      </c>
      <c r="K1779" s="89" cm="1">
        <f ca="1" t="array" ref="K1779:L1779">_xlfn.XLOOKUP(J1779,匹配表1065!Y:Y,匹配表1065!AA:AB)</f>
        <v>8</v>
      </c>
      <c r="L1779" s="89" t="str">
        <v>3个月以上</v>
      </c>
      <c r="M1779" s="92" t="s">
        <v>55</v>
      </c>
      <c r="N1779" s="92">
        <v>1</v>
      </c>
      <c r="O1779" s="93" t="str">
        <f>_xlfn.XLOOKUP(P1779,匹配表1065!U:U,匹配表1065!T:T)</f>
        <v>HO00001483</v>
      </c>
      <c r="P1779" s="89" t="s">
        <v>259</v>
      </c>
      <c r="Q1779" s="92" t="s">
        <v>397</v>
      </c>
      <c r="R1779" s="89" t="str">
        <f>_xlfn.XLOOKUP(Q1779,匹配表1065!L:L,匹配表1065!O:O)</f>
        <v>C</v>
      </c>
      <c r="S1779" s="93" t="str">
        <f>IFERROR(_xlfn.XLOOKUP(Q1779,匹配表1065!AI:AI,匹配表1065!AJ:AJ),"绿标")</f>
        <v>绿标</v>
      </c>
      <c r="T1779" s="93" t="str" cm="1">
        <f t="array" ref="T1779:U1779">_xlfn.XLOOKUP(Q1779,匹配表1065!L:L,匹配表1065!M:N)</f>
        <v>眩晕</v>
      </c>
      <c r="U1779" s="94" t="str">
        <v>神经内科</v>
      </c>
      <c r="V1779" s="95" t="s">
        <v>67</v>
      </c>
      <c r="W1779" s="93">
        <f>_xlfn.XLOOKUP(M1779,匹配表1065!D:D,匹配表1065!F:F)*N1779</f>
        <v>8</v>
      </c>
    </row>
    <row r="1780" customHeight="1" spans="1:23">
      <c r="A1780" s="89" t="s">
        <v>675</v>
      </c>
      <c r="B1780" s="90">
        <v>46148</v>
      </c>
      <c r="C1780" s="91" t="str">
        <f t="shared" si="54"/>
        <v>5月第2周</v>
      </c>
      <c r="D1780" s="89" t="s">
        <v>676</v>
      </c>
      <c r="E1780" s="89" t="str">
        <f t="shared" si="55"/>
        <v>5月第1周--周3</v>
      </c>
      <c r="F1780" s="92" t="s">
        <v>27</v>
      </c>
      <c r="G1780" s="92" t="s">
        <v>136</v>
      </c>
      <c r="H1780" s="92" t="str">
        <f>_xlfn.XLOOKUP(O1780,匹配表1065!T:T,匹配表1065!W:W)</f>
        <v>潍坊市</v>
      </c>
      <c r="I1780" s="89" t="str">
        <f>_xlfn.XLOOKUP(O1780,匹配表1065!T:T,匹配表1065!X:X)</f>
        <v>PME2036</v>
      </c>
      <c r="J1780" s="89" t="s">
        <v>161</v>
      </c>
      <c r="K1780" s="89" cm="1">
        <f ca="1" t="array" ref="K1780:L1780">_xlfn.XLOOKUP(J1780,匹配表1065!Y:Y,匹配表1065!AA:AB)</f>
        <v>1519</v>
      </c>
      <c r="L1780" s="89" t="str">
        <v>3个月以上</v>
      </c>
      <c r="M1780" s="92" t="s">
        <v>30</v>
      </c>
      <c r="N1780" s="92">
        <v>1</v>
      </c>
      <c r="O1780" s="93" t="str">
        <f>_xlfn.XLOOKUP(P1780,匹配表1065!U:U,匹配表1065!T:T)</f>
        <v>HO00001521</v>
      </c>
      <c r="P1780" s="89" t="s">
        <v>162</v>
      </c>
      <c r="Q1780" s="92" t="s">
        <v>255</v>
      </c>
      <c r="R1780" s="89" t="str">
        <f>_xlfn.XLOOKUP(Q1780,匹配表1065!L:L,匹配表1065!O:O)</f>
        <v>C</v>
      </c>
      <c r="S1780" s="93" t="str">
        <f>IFERROR(_xlfn.XLOOKUP(Q1780,匹配表1065!AI:AI,匹配表1065!AJ:AJ),"绿标")</f>
        <v>黑标</v>
      </c>
      <c r="T1780" s="93" t="str" cm="1">
        <f t="array" ref="T1780:U1780">_xlfn.XLOOKUP(Q1780,匹配表1065!L:L,匹配表1065!M:N)</f>
        <v>眩晕</v>
      </c>
      <c r="U1780" s="94" t="str">
        <v>耳鼻喉科</v>
      </c>
      <c r="V1780" s="95" t="s">
        <v>70</v>
      </c>
      <c r="W1780" s="93">
        <f>_xlfn.XLOOKUP(M1780,匹配表1065!D:D,匹配表1065!F:F)*N1780</f>
        <v>12</v>
      </c>
    </row>
    <row r="1781" customHeight="1" spans="1:23">
      <c r="A1781" s="89" t="s">
        <v>675</v>
      </c>
      <c r="B1781" s="90">
        <v>46148</v>
      </c>
      <c r="C1781" s="91" t="str">
        <f t="shared" si="54"/>
        <v>5月第2周</v>
      </c>
      <c r="D1781" s="89" t="s">
        <v>676</v>
      </c>
      <c r="E1781" s="89" t="str">
        <f t="shared" si="55"/>
        <v>5月第1周--周3</v>
      </c>
      <c r="F1781" s="92" t="s">
        <v>27</v>
      </c>
      <c r="G1781" s="92" t="s">
        <v>136</v>
      </c>
      <c r="H1781" s="92" t="str">
        <f>_xlfn.XLOOKUP(O1781,匹配表1065!T:T,匹配表1065!W:W)</f>
        <v>潍坊市</v>
      </c>
      <c r="I1781" s="89" t="str">
        <f>_xlfn.XLOOKUP(O1781,匹配表1065!T:T,匹配表1065!X:X)</f>
        <v>PME2036</v>
      </c>
      <c r="J1781" s="89" t="s">
        <v>161</v>
      </c>
      <c r="K1781" s="89" cm="1">
        <f ca="1" t="array" ref="K1781:L1781">_xlfn.XLOOKUP(J1781,匹配表1065!Y:Y,匹配表1065!AA:AB)</f>
        <v>1519</v>
      </c>
      <c r="L1781" s="89" t="str">
        <v>3个月以上</v>
      </c>
      <c r="M1781" s="92" t="s">
        <v>55</v>
      </c>
      <c r="N1781" s="92">
        <v>1</v>
      </c>
      <c r="O1781" s="93" t="str">
        <f>_xlfn.XLOOKUP(P1781,匹配表1065!U:U,匹配表1065!T:T)</f>
        <v>HO00001496</v>
      </c>
      <c r="P1781" s="89" t="s">
        <v>256</v>
      </c>
      <c r="Q1781" s="92" t="s">
        <v>459</v>
      </c>
      <c r="R1781" s="89" t="str">
        <f>_xlfn.XLOOKUP(Q1781,匹配表1065!L:L,匹配表1065!O:O)</f>
        <v>B</v>
      </c>
      <c r="S1781" s="93" t="str">
        <f>IFERROR(_xlfn.XLOOKUP(Q1781,匹配表1065!AI:AI,匹配表1065!AJ:AJ),"绿标")</f>
        <v>红标</v>
      </c>
      <c r="T1781" s="93" t="str" cm="1">
        <f t="array" ref="T1781:U1781">_xlfn.XLOOKUP(Q1781,匹配表1065!L:L,匹配表1065!M:N)</f>
        <v>脑血管</v>
      </c>
      <c r="U1781" s="94" t="str">
        <v>神经内科</v>
      </c>
      <c r="V1781" s="95" t="s">
        <v>58</v>
      </c>
      <c r="W1781" s="93">
        <f>_xlfn.XLOOKUP(M1781,匹配表1065!D:D,匹配表1065!F:F)*N1781</f>
        <v>8</v>
      </c>
    </row>
    <row r="1782" customHeight="1" spans="1:23">
      <c r="A1782" s="89" t="s">
        <v>675</v>
      </c>
      <c r="B1782" s="90">
        <v>46148</v>
      </c>
      <c r="C1782" s="91" t="str">
        <f t="shared" si="54"/>
        <v>5月第2周</v>
      </c>
      <c r="D1782" s="89" t="s">
        <v>676</v>
      </c>
      <c r="E1782" s="89" t="str">
        <f t="shared" si="55"/>
        <v>5月第1周--周3</v>
      </c>
      <c r="F1782" s="92" t="s">
        <v>27</v>
      </c>
      <c r="G1782" s="92" t="s">
        <v>136</v>
      </c>
      <c r="H1782" s="92" t="str">
        <f>_xlfn.XLOOKUP(O1782,匹配表1065!T:T,匹配表1065!W:W)</f>
        <v>潍坊市</v>
      </c>
      <c r="I1782" s="89" t="str">
        <f>_xlfn.XLOOKUP(O1782,匹配表1065!T:T,匹配表1065!X:X)</f>
        <v>PME2036</v>
      </c>
      <c r="J1782" s="89" t="s">
        <v>161</v>
      </c>
      <c r="K1782" s="89" cm="1">
        <f ca="1" t="array" ref="K1782:L1782">_xlfn.XLOOKUP(J1782,匹配表1065!Y:Y,匹配表1065!AA:AB)</f>
        <v>1519</v>
      </c>
      <c r="L1782" s="89" t="str">
        <v>3个月以上</v>
      </c>
      <c r="M1782" s="92" t="s">
        <v>30</v>
      </c>
      <c r="N1782" s="92">
        <v>1</v>
      </c>
      <c r="O1782" s="93" t="str">
        <f>_xlfn.XLOOKUP(P1782,匹配表1065!U:U,匹配表1065!T:T)</f>
        <v>HO00001496</v>
      </c>
      <c r="P1782" s="89" t="s">
        <v>256</v>
      </c>
      <c r="Q1782" s="92" t="s">
        <v>303</v>
      </c>
      <c r="R1782" s="89" t="str">
        <f>_xlfn.XLOOKUP(Q1782,匹配表1065!L:L,匹配表1065!O:O)</f>
        <v>C</v>
      </c>
      <c r="S1782" s="93" t="str">
        <f>IFERROR(_xlfn.XLOOKUP(Q1782,匹配表1065!AI:AI,匹配表1065!AJ:AJ),"绿标")</f>
        <v>红标</v>
      </c>
      <c r="T1782" s="93" t="str" cm="1">
        <f t="array" ref="T1782:U1782">_xlfn.XLOOKUP(Q1782,匹配表1065!L:L,匹配表1065!M:N)</f>
        <v>眩晕</v>
      </c>
      <c r="U1782" s="94" t="str">
        <v>神经内科</v>
      </c>
      <c r="V1782" s="95" t="s">
        <v>70</v>
      </c>
      <c r="W1782" s="93">
        <f>_xlfn.XLOOKUP(M1782,匹配表1065!D:D,匹配表1065!F:F)*N1782</f>
        <v>12</v>
      </c>
    </row>
    <row r="1783" customHeight="1" spans="1:23">
      <c r="A1783" s="89" t="s">
        <v>675</v>
      </c>
      <c r="B1783" s="90">
        <v>46148</v>
      </c>
      <c r="C1783" s="91" t="str">
        <f t="shared" si="54"/>
        <v>5月第2周</v>
      </c>
      <c r="D1783" s="89" t="s">
        <v>676</v>
      </c>
      <c r="E1783" s="89" t="str">
        <f t="shared" si="55"/>
        <v>5月第1周--周3</v>
      </c>
      <c r="F1783" s="92" t="s">
        <v>27</v>
      </c>
      <c r="G1783" s="92" t="s">
        <v>136</v>
      </c>
      <c r="H1783" s="92" t="str">
        <f>_xlfn.XLOOKUP(O1783,匹配表1065!T:T,匹配表1065!W:W)</f>
        <v>青岛市</v>
      </c>
      <c r="I1783" s="89" t="str">
        <f>_xlfn.XLOOKUP(O1783,匹配表1065!T:T,匹配表1065!X:X)</f>
        <v>PME2031</v>
      </c>
      <c r="J1783" s="92" t="s">
        <v>155</v>
      </c>
      <c r="K1783" s="89" cm="1">
        <f ca="1" t="array" ref="K1783:L1783">_xlfn.XLOOKUP(J1783,匹配表1065!Y:Y,匹配表1065!AA:AB)</f>
        <v>31</v>
      </c>
      <c r="L1783" s="89" t="str">
        <v>3个月以上</v>
      </c>
      <c r="M1783" s="92" t="s">
        <v>30</v>
      </c>
      <c r="N1783" s="92">
        <v>1</v>
      </c>
      <c r="O1783" s="93" t="str">
        <f>_xlfn.XLOOKUP(P1783,匹配表1065!U:U,匹配表1065!T:T)</f>
        <v>HO00072793</v>
      </c>
      <c r="P1783" s="89" t="s">
        <v>159</v>
      </c>
      <c r="Q1783" s="92" t="s">
        <v>160</v>
      </c>
      <c r="R1783" s="89" t="str">
        <f>_xlfn.XLOOKUP(Q1783,匹配表1065!L:L,匹配表1065!O:O)</f>
        <v>A</v>
      </c>
      <c r="S1783" s="93" t="str">
        <f>IFERROR(_xlfn.XLOOKUP(Q1783,匹配表1065!AI:AI,匹配表1065!AJ:AJ),"绿标")</f>
        <v>红标</v>
      </c>
      <c r="T1783" s="93" t="str" cm="1">
        <f t="array" ref="T1783:U1783">_xlfn.XLOOKUP(Q1783,匹配表1065!L:L,匹配表1065!M:N)</f>
        <v>头痛</v>
      </c>
      <c r="U1783" s="94" t="str">
        <v>神经内科</v>
      </c>
      <c r="V1783" s="95" t="s">
        <v>33</v>
      </c>
      <c r="W1783" s="93">
        <f>_xlfn.XLOOKUP(M1783,匹配表1065!D:D,匹配表1065!F:F)*N1783</f>
        <v>12</v>
      </c>
    </row>
    <row r="1784" customHeight="1" spans="1:23">
      <c r="A1784" s="89" t="s">
        <v>675</v>
      </c>
      <c r="B1784" s="90">
        <v>46148</v>
      </c>
      <c r="C1784" s="91" t="str">
        <f t="shared" si="54"/>
        <v>5月第2周</v>
      </c>
      <c r="D1784" s="89" t="s">
        <v>676</v>
      </c>
      <c r="E1784" s="89" t="str">
        <f t="shared" si="55"/>
        <v>5月第1周--周3</v>
      </c>
      <c r="F1784" s="92" t="s">
        <v>27</v>
      </c>
      <c r="G1784" s="92" t="s">
        <v>136</v>
      </c>
      <c r="H1784" s="92" t="str">
        <f>_xlfn.XLOOKUP(O1784,匹配表1065!T:T,匹配表1065!W:W)</f>
        <v>青岛市</v>
      </c>
      <c r="I1784" s="89" t="str">
        <f>_xlfn.XLOOKUP(O1784,匹配表1065!T:T,匹配表1065!X:X)</f>
        <v>PME2031</v>
      </c>
      <c r="J1784" s="92" t="s">
        <v>155</v>
      </c>
      <c r="K1784" s="89" cm="1">
        <f ca="1" t="array" ref="K1784:L1784">_xlfn.XLOOKUP(J1784,匹配表1065!Y:Y,匹配表1065!AA:AB)</f>
        <v>31</v>
      </c>
      <c r="L1784" s="89" t="str">
        <v>3个月以上</v>
      </c>
      <c r="M1784" s="92" t="s">
        <v>30</v>
      </c>
      <c r="N1784" s="92">
        <v>1</v>
      </c>
      <c r="O1784" s="93" t="str">
        <f>_xlfn.XLOOKUP(P1784,匹配表1065!U:U,匹配表1065!T:T)</f>
        <v>HO00001478</v>
      </c>
      <c r="P1784" s="89" t="s">
        <v>156</v>
      </c>
      <c r="Q1784" s="92" t="s">
        <v>157</v>
      </c>
      <c r="R1784" s="89" t="str">
        <f>_xlfn.XLOOKUP(Q1784,匹配表1065!L:L,匹配表1065!O:O)</f>
        <v>A</v>
      </c>
      <c r="S1784" s="93" t="str">
        <f>IFERROR(_xlfn.XLOOKUP(Q1784,匹配表1065!AI:AI,匹配表1065!AJ:AJ),"绿标")</f>
        <v>红标</v>
      </c>
      <c r="T1784" s="93" t="str" cm="1">
        <f t="array" ref="T1784:U1784">_xlfn.XLOOKUP(Q1784,匹配表1065!L:L,匹配表1065!M:N)</f>
        <v>头痛</v>
      </c>
      <c r="U1784" s="94" t="str">
        <v>神经内科</v>
      </c>
      <c r="V1784" s="95" t="s">
        <v>67</v>
      </c>
      <c r="W1784" s="93">
        <f>_xlfn.XLOOKUP(M1784,匹配表1065!D:D,匹配表1065!F:F)*N1784</f>
        <v>12</v>
      </c>
    </row>
    <row r="1785" customHeight="1" spans="1:23">
      <c r="A1785" s="89" t="s">
        <v>675</v>
      </c>
      <c r="B1785" s="90">
        <v>46148</v>
      </c>
      <c r="C1785" s="91" t="str">
        <f t="shared" si="54"/>
        <v>5月第2周</v>
      </c>
      <c r="D1785" s="89" t="s">
        <v>676</v>
      </c>
      <c r="E1785" s="89" t="str">
        <f t="shared" si="55"/>
        <v>5月第1周--周3</v>
      </c>
      <c r="F1785" s="92" t="s">
        <v>27</v>
      </c>
      <c r="G1785" s="92" t="s">
        <v>136</v>
      </c>
      <c r="H1785" s="92" t="str">
        <f>_xlfn.XLOOKUP(O1785,匹配表1065!T:T,匹配表1065!W:W)</f>
        <v>青岛市</v>
      </c>
      <c r="I1785" s="89" t="str">
        <f>_xlfn.XLOOKUP(O1785,匹配表1065!T:T,匹配表1065!X:X)</f>
        <v>PME2031</v>
      </c>
      <c r="J1785" s="92" t="s">
        <v>155</v>
      </c>
      <c r="K1785" s="89" cm="1">
        <f ca="1" t="array" ref="K1785:L1785">_xlfn.XLOOKUP(J1785,匹配表1065!Y:Y,匹配表1065!AA:AB)</f>
        <v>31</v>
      </c>
      <c r="L1785" s="89" t="str">
        <v>3个月以上</v>
      </c>
      <c r="M1785" s="92" t="s">
        <v>35</v>
      </c>
      <c r="N1785" s="92">
        <v>1</v>
      </c>
      <c r="O1785" s="93" t="str">
        <f>_xlfn.XLOOKUP(P1785,匹配表1065!U:U,匹配表1065!T:T)</f>
        <v>HO00001485</v>
      </c>
      <c r="P1785" s="89" t="s">
        <v>253</v>
      </c>
      <c r="Q1785" s="92" t="s">
        <v>254</v>
      </c>
      <c r="R1785" s="89" t="str">
        <f>_xlfn.XLOOKUP(Q1785,匹配表1065!L:L,匹配表1065!O:O)</f>
        <v>B</v>
      </c>
      <c r="S1785" s="93" t="str">
        <f>IFERROR(_xlfn.XLOOKUP(Q1785,匹配表1065!AI:AI,匹配表1065!AJ:AJ),"绿标")</f>
        <v>红标</v>
      </c>
      <c r="T1785" s="93" t="str" cm="1">
        <f t="array" ref="T1785:U1785">_xlfn.XLOOKUP(Q1785,匹配表1065!L:L,匹配表1065!M:N)</f>
        <v>脑血管</v>
      </c>
      <c r="U1785" s="94" t="str">
        <v>神经内科</v>
      </c>
      <c r="V1785" s="95" t="s">
        <v>67</v>
      </c>
      <c r="W1785" s="93">
        <f>_xlfn.XLOOKUP(M1785,匹配表1065!D:D,匹配表1065!F:F)*N1785</f>
        <v>4</v>
      </c>
    </row>
    <row r="1786" customHeight="1" spans="1:23">
      <c r="A1786" s="89" t="s">
        <v>675</v>
      </c>
      <c r="B1786" s="90">
        <v>46148</v>
      </c>
      <c r="C1786" s="91" t="str">
        <f t="shared" si="54"/>
        <v>5月第2周</v>
      </c>
      <c r="D1786" s="89" t="s">
        <v>676</v>
      </c>
      <c r="E1786" s="89" t="str">
        <f t="shared" si="55"/>
        <v>5月第1周--周3</v>
      </c>
      <c r="F1786" s="92" t="s">
        <v>27</v>
      </c>
      <c r="G1786" s="92" t="s">
        <v>167</v>
      </c>
      <c r="H1786" s="92" t="str">
        <f>_xlfn.XLOOKUP(O1786,匹配表1065!T:T,匹配表1065!W:W)</f>
        <v>苏州市</v>
      </c>
      <c r="I1786" s="89" t="str">
        <f>_xlfn.XLOOKUP(O1786,匹配表1065!T:T,匹配表1065!X:X)</f>
        <v>PME2016</v>
      </c>
      <c r="J1786" s="89" t="s">
        <v>173</v>
      </c>
      <c r="K1786" s="89" cm="1">
        <f ca="1" t="array" ref="K1786:L1786">_xlfn.XLOOKUP(J1786,匹配表1065!Y:Y,匹配表1065!AA:AB)</f>
        <v>1</v>
      </c>
      <c r="L1786" s="89" t="str">
        <v>3个月以内</v>
      </c>
      <c r="M1786" s="92" t="s">
        <v>30</v>
      </c>
      <c r="N1786" s="92">
        <v>1</v>
      </c>
      <c r="O1786" s="93" t="str">
        <f>_xlfn.XLOOKUP(P1786,匹配表1065!U:U,匹配表1065!T:T)</f>
        <v>HO00001048</v>
      </c>
      <c r="P1786" s="89" t="s">
        <v>176</v>
      </c>
      <c r="Q1786" s="92" t="s">
        <v>290</v>
      </c>
      <c r="R1786" s="89" t="str">
        <f>_xlfn.XLOOKUP(Q1786,匹配表1065!L:L,匹配表1065!O:O)</f>
        <v>A</v>
      </c>
      <c r="S1786" s="93" t="str">
        <f>IFERROR(_xlfn.XLOOKUP(Q1786,匹配表1065!AI:AI,匹配表1065!AJ:AJ),"绿标")</f>
        <v>红标</v>
      </c>
      <c r="T1786" s="93" t="str" cm="1">
        <f t="array" ref="T1786:U1786">_xlfn.XLOOKUP(Q1786,匹配表1065!L:L,匹配表1065!M:N)</f>
        <v>头痛</v>
      </c>
      <c r="U1786" s="94" t="str">
        <v>神经内科</v>
      </c>
      <c r="V1786" s="95" t="s">
        <v>70</v>
      </c>
      <c r="W1786" s="93">
        <f>_xlfn.XLOOKUP(M1786,匹配表1065!D:D,匹配表1065!F:F)*N1786</f>
        <v>12</v>
      </c>
    </row>
    <row r="1787" customHeight="1" spans="1:23">
      <c r="A1787" s="89" t="s">
        <v>675</v>
      </c>
      <c r="B1787" s="90">
        <v>46148</v>
      </c>
      <c r="C1787" s="91" t="str">
        <f t="shared" si="54"/>
        <v>5月第2周</v>
      </c>
      <c r="D1787" s="89" t="s">
        <v>676</v>
      </c>
      <c r="E1787" s="89" t="str">
        <f t="shared" si="55"/>
        <v>5月第1周--周3</v>
      </c>
      <c r="F1787" s="92" t="s">
        <v>27</v>
      </c>
      <c r="G1787" s="92" t="s">
        <v>167</v>
      </c>
      <c r="H1787" s="92" t="str">
        <f>_xlfn.XLOOKUP(O1787,匹配表1065!T:T,匹配表1065!W:W)</f>
        <v>苏州市</v>
      </c>
      <c r="I1787" s="89" t="str">
        <f>_xlfn.XLOOKUP(O1787,匹配表1065!T:T,匹配表1065!X:X)</f>
        <v>PME2016</v>
      </c>
      <c r="J1787" s="89" t="s">
        <v>173</v>
      </c>
      <c r="K1787" s="89" cm="1">
        <f ca="1" t="array" ref="K1787:L1787">_xlfn.XLOOKUP(J1787,匹配表1065!Y:Y,匹配表1065!AA:AB)</f>
        <v>1</v>
      </c>
      <c r="L1787" s="89" t="str">
        <v>3个月以内</v>
      </c>
      <c r="M1787" s="92" t="s">
        <v>30</v>
      </c>
      <c r="N1787" s="92">
        <v>1</v>
      </c>
      <c r="O1787" s="93" t="str">
        <f>_xlfn.XLOOKUP(P1787,匹配表1065!U:U,匹配表1065!T:T)</f>
        <v>HO00099680</v>
      </c>
      <c r="P1787" s="89" t="s">
        <v>174</v>
      </c>
      <c r="Q1787" s="92" t="s">
        <v>175</v>
      </c>
      <c r="R1787" s="89" t="str">
        <f>_xlfn.XLOOKUP(Q1787,匹配表1065!L:L,匹配表1065!O:O)</f>
        <v>A</v>
      </c>
      <c r="S1787" s="93" t="str">
        <f>IFERROR(_xlfn.XLOOKUP(Q1787,匹配表1065!AI:AI,匹配表1065!AJ:AJ),"绿标")</f>
        <v>红标</v>
      </c>
      <c r="T1787" s="93" t="str" cm="1">
        <f t="array" ref="T1787:U1787">_xlfn.XLOOKUP(Q1787,匹配表1065!L:L,匹配表1065!M:N)</f>
        <v>头痛</v>
      </c>
      <c r="U1787" s="94" t="str">
        <v>神经内科</v>
      </c>
      <c r="V1787" s="95" t="s">
        <v>58</v>
      </c>
      <c r="W1787" s="93">
        <f>_xlfn.XLOOKUP(M1787,匹配表1065!D:D,匹配表1065!F:F)*N1787</f>
        <v>12</v>
      </c>
    </row>
    <row r="1788" customHeight="1" spans="1:23">
      <c r="A1788" s="89" t="s">
        <v>675</v>
      </c>
      <c r="B1788" s="90">
        <v>46148</v>
      </c>
      <c r="C1788" s="91" t="str">
        <f t="shared" si="54"/>
        <v>5月第2周</v>
      </c>
      <c r="D1788" s="89" t="s">
        <v>676</v>
      </c>
      <c r="E1788" s="89" t="str">
        <f t="shared" si="55"/>
        <v>5月第1周--周3</v>
      </c>
      <c r="F1788" s="92" t="s">
        <v>27</v>
      </c>
      <c r="G1788" s="92" t="s">
        <v>167</v>
      </c>
      <c r="H1788" s="92" t="str">
        <f>_xlfn.XLOOKUP(O1788,匹配表1065!T:T,匹配表1065!W:W)</f>
        <v>苏州市</v>
      </c>
      <c r="I1788" s="89" t="str">
        <f>_xlfn.XLOOKUP(O1788,匹配表1065!T:T,匹配表1065!X:X)</f>
        <v>PME2016</v>
      </c>
      <c r="J1788" s="89" t="s">
        <v>173</v>
      </c>
      <c r="K1788" s="89" cm="1">
        <f ca="1" t="array" ref="K1788:L1788">_xlfn.XLOOKUP(J1788,匹配表1065!Y:Y,匹配表1065!AA:AB)</f>
        <v>1</v>
      </c>
      <c r="L1788" s="89" t="str">
        <v>3个月以内</v>
      </c>
      <c r="M1788" s="92" t="s">
        <v>35</v>
      </c>
      <c r="N1788" s="92">
        <v>1</v>
      </c>
      <c r="O1788" s="93" t="str">
        <f>_xlfn.XLOOKUP(P1788,匹配表1065!U:U,匹配表1065!T:T)</f>
        <v>HO00001048</v>
      </c>
      <c r="P1788" s="89" t="s">
        <v>176</v>
      </c>
      <c r="Q1788" s="92" t="s">
        <v>177</v>
      </c>
      <c r="R1788" s="89" t="str">
        <f>_xlfn.XLOOKUP(Q1788,匹配表1065!L:L,匹配表1065!O:O)</f>
        <v>A</v>
      </c>
      <c r="S1788" s="93" t="str">
        <f>IFERROR(_xlfn.XLOOKUP(Q1788,匹配表1065!AI:AI,匹配表1065!AJ:AJ),"绿标")</f>
        <v>红标</v>
      </c>
      <c r="T1788" s="93" t="str" cm="1">
        <f t="array" ref="T1788:U1788">_xlfn.XLOOKUP(Q1788,匹配表1065!L:L,匹配表1065!M:N)</f>
        <v>头痛</v>
      </c>
      <c r="U1788" s="94" t="str">
        <v>神经内科</v>
      </c>
      <c r="V1788" s="95" t="s">
        <v>58</v>
      </c>
      <c r="W1788" s="93">
        <f>_xlfn.XLOOKUP(M1788,匹配表1065!D:D,匹配表1065!F:F)*N1788</f>
        <v>4</v>
      </c>
    </row>
    <row r="1789" customHeight="1" spans="1:23">
      <c r="A1789" s="89" t="s">
        <v>675</v>
      </c>
      <c r="B1789" s="90">
        <v>46148</v>
      </c>
      <c r="C1789" s="91" t="str">
        <f t="shared" si="54"/>
        <v>5月第2周</v>
      </c>
      <c r="D1789" s="89" t="s">
        <v>676</v>
      </c>
      <c r="E1789" s="89" t="str">
        <f t="shared" si="55"/>
        <v>5月第1周--周3</v>
      </c>
      <c r="F1789" s="92" t="s">
        <v>27</v>
      </c>
      <c r="G1789" s="92" t="s">
        <v>167</v>
      </c>
      <c r="H1789" s="92" t="str">
        <f>_xlfn.XLOOKUP(O1789,匹配表1065!T:T,匹配表1065!W:W)</f>
        <v>苏州市</v>
      </c>
      <c r="I1789" s="89" t="str">
        <f>_xlfn.XLOOKUP(O1789,匹配表1065!T:T,匹配表1065!X:X)</f>
        <v>PME2010</v>
      </c>
      <c r="J1789" s="92" t="s">
        <v>186</v>
      </c>
      <c r="K1789" s="89" cm="1">
        <f ca="1" t="array" ref="K1789:L1789">_xlfn.XLOOKUP(J1789,匹配表1065!Y:Y,匹配表1065!AA:AB)</f>
        <v>6</v>
      </c>
      <c r="L1789" s="89" t="str">
        <v>3个月以上</v>
      </c>
      <c r="M1789" s="92" t="s">
        <v>30</v>
      </c>
      <c r="N1789" s="92">
        <v>1</v>
      </c>
      <c r="O1789" s="93" t="str">
        <f>_xlfn.XLOOKUP(P1789,匹配表1065!U:U,匹配表1065!T:T)</f>
        <v>HO00001051</v>
      </c>
      <c r="P1789" s="89" t="s">
        <v>191</v>
      </c>
      <c r="Q1789" s="92" t="s">
        <v>354</v>
      </c>
      <c r="R1789" s="89" t="str">
        <f>_xlfn.XLOOKUP(Q1789,匹配表1065!L:L,匹配表1065!O:O)</f>
        <v>A</v>
      </c>
      <c r="S1789" s="93" t="str">
        <f>IFERROR(_xlfn.XLOOKUP(Q1789,匹配表1065!AI:AI,匹配表1065!AJ:AJ),"绿标")</f>
        <v>黑标</v>
      </c>
      <c r="T1789" s="93" t="str" cm="1">
        <f t="array" ref="T1789:U1789">_xlfn.XLOOKUP(Q1789,匹配表1065!L:L,匹配表1065!M:N)</f>
        <v>头痛</v>
      </c>
      <c r="U1789" s="94" t="str">
        <v>神经内科</v>
      </c>
      <c r="V1789" s="95" t="s">
        <v>70</v>
      </c>
      <c r="W1789" s="93">
        <f>_xlfn.XLOOKUP(M1789,匹配表1065!D:D,匹配表1065!F:F)*N1789</f>
        <v>12</v>
      </c>
    </row>
    <row r="1790" customHeight="1" spans="1:23">
      <c r="A1790" s="89" t="s">
        <v>675</v>
      </c>
      <c r="B1790" s="90">
        <v>46148</v>
      </c>
      <c r="C1790" s="91" t="str">
        <f t="shared" si="54"/>
        <v>5月第2周</v>
      </c>
      <c r="D1790" s="89" t="s">
        <v>676</v>
      </c>
      <c r="E1790" s="89" t="str">
        <f t="shared" si="55"/>
        <v>5月第1周--周3</v>
      </c>
      <c r="F1790" s="92" t="s">
        <v>27</v>
      </c>
      <c r="G1790" s="92" t="s">
        <v>167</v>
      </c>
      <c r="H1790" s="92" t="str">
        <f>_xlfn.XLOOKUP(O1790,匹配表1065!T:T,匹配表1065!W:W)</f>
        <v>苏州市</v>
      </c>
      <c r="I1790" s="89" t="str">
        <f>_xlfn.XLOOKUP(O1790,匹配表1065!T:T,匹配表1065!X:X)</f>
        <v>PME2010</v>
      </c>
      <c r="J1790" s="92" t="s">
        <v>186</v>
      </c>
      <c r="K1790" s="89" cm="1">
        <f ca="1" t="array" ref="K1790:L1790">_xlfn.XLOOKUP(J1790,匹配表1065!Y:Y,匹配表1065!AA:AB)</f>
        <v>6</v>
      </c>
      <c r="L1790" s="89" t="str">
        <v>3个月以上</v>
      </c>
      <c r="M1790" s="92" t="s">
        <v>35</v>
      </c>
      <c r="N1790" s="92">
        <v>1</v>
      </c>
      <c r="O1790" s="93" t="str">
        <f>_xlfn.XLOOKUP(P1790,匹配表1065!U:U,匹配表1065!T:T)</f>
        <v>HO00392084</v>
      </c>
      <c r="P1790" s="89" t="s">
        <v>187</v>
      </c>
      <c r="Q1790" s="92" t="s">
        <v>188</v>
      </c>
      <c r="R1790" s="89" t="str">
        <f>_xlfn.XLOOKUP(Q1790,匹配表1065!L:L,匹配表1065!O:O)</f>
        <v>A</v>
      </c>
      <c r="S1790" s="93" t="str">
        <f>IFERROR(_xlfn.XLOOKUP(Q1790,匹配表1065!AI:AI,匹配表1065!AJ:AJ),"绿标")</f>
        <v>黑标</v>
      </c>
      <c r="T1790" s="93" t="str" cm="1">
        <f t="array" ref="T1790:U1790">_xlfn.XLOOKUP(Q1790,匹配表1065!L:L,匹配表1065!M:N)</f>
        <v>头痛</v>
      </c>
      <c r="U1790" s="94" t="str">
        <v>神经内科</v>
      </c>
      <c r="V1790" s="95" t="s">
        <v>70</v>
      </c>
      <c r="W1790" s="93">
        <f>_xlfn.XLOOKUP(M1790,匹配表1065!D:D,匹配表1065!F:F)*N1790</f>
        <v>4</v>
      </c>
    </row>
    <row r="1791" customHeight="1" spans="1:23">
      <c r="A1791" s="89" t="s">
        <v>675</v>
      </c>
      <c r="B1791" s="90">
        <v>46148</v>
      </c>
      <c r="C1791" s="91" t="str">
        <f t="shared" si="54"/>
        <v>5月第2周</v>
      </c>
      <c r="D1791" s="89" t="s">
        <v>676</v>
      </c>
      <c r="E1791" s="89" t="str">
        <f t="shared" si="55"/>
        <v>5月第1周--周3</v>
      </c>
      <c r="F1791" s="92" t="s">
        <v>27</v>
      </c>
      <c r="G1791" s="92" t="s">
        <v>167</v>
      </c>
      <c r="H1791" s="92" t="str">
        <f>_xlfn.XLOOKUP(O1791,匹配表1065!T:T,匹配表1065!W:W)</f>
        <v>苏州市</v>
      </c>
      <c r="I1791" s="89" t="str">
        <f>_xlfn.XLOOKUP(O1791,匹配表1065!T:T,匹配表1065!X:X)</f>
        <v>PME2010</v>
      </c>
      <c r="J1791" s="92" t="s">
        <v>186</v>
      </c>
      <c r="K1791" s="89" cm="1">
        <f ca="1" t="array" ref="K1791:L1791">_xlfn.XLOOKUP(J1791,匹配表1065!Y:Y,匹配表1065!AA:AB)</f>
        <v>6</v>
      </c>
      <c r="L1791" s="89" t="str">
        <v>3个月以上</v>
      </c>
      <c r="M1791" s="92" t="s">
        <v>35</v>
      </c>
      <c r="N1791" s="92">
        <v>1</v>
      </c>
      <c r="O1791" s="93" t="str">
        <f>_xlfn.XLOOKUP(P1791,匹配表1065!U:U,匹配表1065!T:T)</f>
        <v>HO00001050</v>
      </c>
      <c r="P1791" s="89" t="s">
        <v>449</v>
      </c>
      <c r="Q1791" s="92" t="s">
        <v>450</v>
      </c>
      <c r="R1791" s="89" t="str">
        <f>_xlfn.XLOOKUP(Q1791,匹配表1065!L:L,匹配表1065!O:O)</f>
        <v>C</v>
      </c>
      <c r="S1791" s="93" t="str">
        <f>IFERROR(_xlfn.XLOOKUP(Q1791,匹配表1065!AI:AI,匹配表1065!AJ:AJ),"绿标")</f>
        <v>黑标</v>
      </c>
      <c r="T1791" s="93" t="str" cm="1">
        <f t="array" ref="T1791:U1791">_xlfn.XLOOKUP(Q1791,匹配表1065!L:L,匹配表1065!M:N)</f>
        <v>眩晕</v>
      </c>
      <c r="U1791" s="94" t="str">
        <v>神经内科</v>
      </c>
      <c r="V1791" s="95" t="s">
        <v>70</v>
      </c>
      <c r="W1791" s="93">
        <f>_xlfn.XLOOKUP(M1791,匹配表1065!D:D,匹配表1065!F:F)*N1791</f>
        <v>4</v>
      </c>
    </row>
    <row r="1792" customHeight="1" spans="1:23">
      <c r="A1792" s="89" t="s">
        <v>675</v>
      </c>
      <c r="B1792" s="90">
        <v>46148</v>
      </c>
      <c r="C1792" s="91" t="str">
        <f t="shared" si="54"/>
        <v>5月第2周</v>
      </c>
      <c r="D1792" s="89" t="s">
        <v>676</v>
      </c>
      <c r="E1792" s="89" t="str">
        <f t="shared" si="55"/>
        <v>5月第1周--周3</v>
      </c>
      <c r="F1792" s="92" t="s">
        <v>27</v>
      </c>
      <c r="G1792" s="92" t="s">
        <v>167</v>
      </c>
      <c r="H1792" s="92" t="str">
        <f>_xlfn.XLOOKUP(O1792,匹配表1065!T:T,匹配表1065!W:W)</f>
        <v>无锡市</v>
      </c>
      <c r="I1792" s="89" t="str">
        <f>_xlfn.XLOOKUP(O1792,匹配表1065!T:T,匹配表1065!X:X)</f>
        <v>PME2014</v>
      </c>
      <c r="J1792" s="89" t="s">
        <v>581</v>
      </c>
      <c r="K1792" s="89" cm="1">
        <f ca="1" t="array" ref="K1792:L1792">_xlfn.XLOOKUP(J1792,匹配表1065!Y:Y,匹配表1065!AA:AB)</f>
        <v>1</v>
      </c>
      <c r="L1792" s="89" t="str">
        <v>3个月以内</v>
      </c>
      <c r="M1792" s="92" t="s">
        <v>35</v>
      </c>
      <c r="N1792" s="92">
        <v>1</v>
      </c>
      <c r="O1792" s="93" t="str">
        <f>_xlfn.XLOOKUP(P1792,匹配表1065!U:U,匹配表1065!T:T)</f>
        <v>HO00001114</v>
      </c>
      <c r="P1792" s="89" t="s">
        <v>628</v>
      </c>
      <c r="Q1792" s="92" t="s">
        <v>670</v>
      </c>
      <c r="R1792" s="89" t="str">
        <f>_xlfn.XLOOKUP(Q1792,匹配表1065!L:L,匹配表1065!O:O)</f>
        <v>C</v>
      </c>
      <c r="S1792" s="93" t="str">
        <f>IFERROR(_xlfn.XLOOKUP(Q1792,匹配表1065!AI:AI,匹配表1065!AJ:AJ),"绿标")</f>
        <v>绿标</v>
      </c>
      <c r="T1792" s="93" t="str" cm="1">
        <f t="array" ref="T1792:U1792">_xlfn.XLOOKUP(Q1792,匹配表1065!L:L,匹配表1065!M:N)</f>
        <v>眩晕</v>
      </c>
      <c r="U1792" s="94" t="str">
        <v>耳鼻喉科</v>
      </c>
      <c r="V1792" s="95" t="s">
        <v>70</v>
      </c>
      <c r="W1792" s="93">
        <f>_xlfn.XLOOKUP(M1792,匹配表1065!D:D,匹配表1065!F:F)*N1792</f>
        <v>4</v>
      </c>
    </row>
    <row r="1793" customHeight="1" spans="1:23">
      <c r="A1793" s="89" t="s">
        <v>675</v>
      </c>
      <c r="B1793" s="90">
        <v>46148</v>
      </c>
      <c r="C1793" s="91" t="str">
        <f t="shared" si="54"/>
        <v>5月第2周</v>
      </c>
      <c r="D1793" s="89" t="s">
        <v>676</v>
      </c>
      <c r="E1793" s="89" t="str">
        <f t="shared" si="55"/>
        <v>5月第1周--周3</v>
      </c>
      <c r="F1793" s="92" t="s">
        <v>27</v>
      </c>
      <c r="G1793" s="92" t="s">
        <v>167</v>
      </c>
      <c r="H1793" s="92" t="str">
        <f>_xlfn.XLOOKUP(O1793,匹配表1065!T:T,匹配表1065!W:W)</f>
        <v>无锡市</v>
      </c>
      <c r="I1793" s="89" t="str">
        <f>_xlfn.XLOOKUP(O1793,匹配表1065!T:T,匹配表1065!X:X)</f>
        <v>PME2014</v>
      </c>
      <c r="J1793" s="89" t="s">
        <v>581</v>
      </c>
      <c r="K1793" s="89" cm="1">
        <f ca="1" t="array" ref="K1793:L1793">_xlfn.XLOOKUP(J1793,匹配表1065!Y:Y,匹配表1065!AA:AB)</f>
        <v>1</v>
      </c>
      <c r="L1793" s="89" t="str">
        <v>3个月以内</v>
      </c>
      <c r="M1793" s="92" t="s">
        <v>35</v>
      </c>
      <c r="N1793" s="92">
        <v>1</v>
      </c>
      <c r="O1793" s="93" t="str">
        <f>_xlfn.XLOOKUP(P1793,匹配表1065!U:U,匹配表1065!T:T)</f>
        <v>HO00001114</v>
      </c>
      <c r="P1793" s="89" t="s">
        <v>628</v>
      </c>
      <c r="Q1793" s="92" t="s">
        <v>680</v>
      </c>
      <c r="R1793" s="89" t="str">
        <f>_xlfn.XLOOKUP(Q1793,匹配表1065!L:L,匹配表1065!O:O)</f>
        <v>B</v>
      </c>
      <c r="S1793" s="93" t="str">
        <f>IFERROR(_xlfn.XLOOKUP(Q1793,匹配表1065!AI:AI,匹配表1065!AJ:AJ),"绿标")</f>
        <v>绿标</v>
      </c>
      <c r="T1793" s="93" t="str" cm="1">
        <f t="array" ref="T1793:U1793">_xlfn.XLOOKUP(Q1793,匹配表1065!L:L,匹配表1065!M:N)</f>
        <v>脑血管</v>
      </c>
      <c r="U1793" s="94" t="str">
        <v>神经内科</v>
      </c>
      <c r="V1793" s="95" t="s">
        <v>67</v>
      </c>
      <c r="W1793" s="93">
        <f>_xlfn.XLOOKUP(M1793,匹配表1065!D:D,匹配表1065!F:F)*N1793</f>
        <v>4</v>
      </c>
    </row>
    <row r="1794" customHeight="1" spans="1:23">
      <c r="A1794" s="89" t="s">
        <v>675</v>
      </c>
      <c r="B1794" s="90">
        <v>46148</v>
      </c>
      <c r="C1794" s="91" t="str">
        <f t="shared" ref="C1794:C1857" si="56">MONTH(B1794)&amp;TEXT(WEEKNUM(B1794,2)-WEEKNUM(B1794+1-DAY(B1794),2)+1,"月第0周")</f>
        <v>5月第2周</v>
      </c>
      <c r="D1794" s="89" t="s">
        <v>676</v>
      </c>
      <c r="E1794" s="89" t="str">
        <f t="shared" ref="E1794:E1857" si="57">D1794&amp;"--"&amp;"周"&amp;WEEKDAY(B1794,2)</f>
        <v>5月第1周--周3</v>
      </c>
      <c r="F1794" s="92" t="s">
        <v>27</v>
      </c>
      <c r="G1794" s="92" t="s">
        <v>167</v>
      </c>
      <c r="H1794" s="92" t="str">
        <f>_xlfn.XLOOKUP(O1794,匹配表1065!T:T,匹配表1065!W:W)</f>
        <v>南通市</v>
      </c>
      <c r="I1794" s="89" t="str">
        <f>_xlfn.XLOOKUP(O1794,匹配表1065!T:T,匹配表1065!X:X)</f>
        <v>PME2013</v>
      </c>
      <c r="J1794" s="92" t="s">
        <v>180</v>
      </c>
      <c r="K1794" s="89" cm="1">
        <f ca="1" t="array" ref="K1794:L1794">_xlfn.XLOOKUP(J1794,匹配表1065!Y:Y,匹配表1065!AA:AB)</f>
        <v>51</v>
      </c>
      <c r="L1794" s="89" t="str">
        <v>3个月以上</v>
      </c>
      <c r="M1794" s="92" t="s">
        <v>30</v>
      </c>
      <c r="N1794" s="92">
        <v>3</v>
      </c>
      <c r="O1794" s="93" t="str">
        <f>_xlfn.XLOOKUP(P1794,匹配表1065!U:U,匹配表1065!T:T)</f>
        <v>HO00001021</v>
      </c>
      <c r="P1794" s="89" t="s">
        <v>181</v>
      </c>
      <c r="Q1794" s="92" t="s">
        <v>182</v>
      </c>
      <c r="R1794" s="89" t="str">
        <f>_xlfn.XLOOKUP(Q1794,匹配表1065!L:L,匹配表1065!O:O)</f>
        <v>C</v>
      </c>
      <c r="S1794" s="93" t="str">
        <f>IFERROR(_xlfn.XLOOKUP(Q1794,匹配表1065!AI:AI,匹配表1065!AJ:AJ),"绿标")</f>
        <v>红标</v>
      </c>
      <c r="T1794" s="93" t="str" cm="1">
        <f t="array" ref="T1794:U1794">_xlfn.XLOOKUP(Q1794,匹配表1065!L:L,匹配表1065!M:N)</f>
        <v>眩晕</v>
      </c>
      <c r="U1794" s="94" t="str">
        <v>神经内科</v>
      </c>
      <c r="V1794" s="95" t="s">
        <v>70</v>
      </c>
      <c r="W1794" s="93">
        <f>_xlfn.XLOOKUP(M1794,匹配表1065!D:D,匹配表1065!F:F)*N1794</f>
        <v>36</v>
      </c>
    </row>
    <row r="1795" customHeight="1" spans="1:23">
      <c r="A1795" s="89" t="s">
        <v>675</v>
      </c>
      <c r="B1795" s="90">
        <v>46148</v>
      </c>
      <c r="C1795" s="91" t="str">
        <f t="shared" si="56"/>
        <v>5月第2周</v>
      </c>
      <c r="D1795" s="89" t="s">
        <v>676</v>
      </c>
      <c r="E1795" s="89" t="str">
        <f t="shared" si="57"/>
        <v>5月第1周--周3</v>
      </c>
      <c r="F1795" s="92" t="s">
        <v>27</v>
      </c>
      <c r="G1795" s="92" t="s">
        <v>167</v>
      </c>
      <c r="H1795" s="92" t="str">
        <f>_xlfn.XLOOKUP(O1795,匹配表1065!T:T,匹配表1065!W:W)</f>
        <v>南通市</v>
      </c>
      <c r="I1795" s="89" t="str">
        <f>_xlfn.XLOOKUP(O1795,匹配表1065!T:T,匹配表1065!X:X)</f>
        <v>PME2013</v>
      </c>
      <c r="J1795" s="92" t="s">
        <v>180</v>
      </c>
      <c r="K1795" s="89" cm="1">
        <f ca="1" t="array" ref="K1795:L1795">_xlfn.XLOOKUP(J1795,匹配表1065!Y:Y,匹配表1065!AA:AB)</f>
        <v>51</v>
      </c>
      <c r="L1795" s="89" t="str">
        <v>3个月以上</v>
      </c>
      <c r="M1795" s="92" t="s">
        <v>35</v>
      </c>
      <c r="N1795" s="92">
        <v>1</v>
      </c>
      <c r="O1795" s="93" t="str">
        <f>_xlfn.XLOOKUP(P1795,匹配表1065!U:U,匹配表1065!T:T)</f>
        <v>HO00001066</v>
      </c>
      <c r="P1795" s="89" t="s">
        <v>183</v>
      </c>
      <c r="Q1795" s="92" t="s">
        <v>185</v>
      </c>
      <c r="R1795" s="89" t="str">
        <f>_xlfn.XLOOKUP(Q1795,匹配表1065!L:L,匹配表1065!O:O)</f>
        <v>A</v>
      </c>
      <c r="S1795" s="93" t="str">
        <f>IFERROR(_xlfn.XLOOKUP(Q1795,匹配表1065!AI:AI,匹配表1065!AJ:AJ),"绿标")</f>
        <v>红标</v>
      </c>
      <c r="T1795" s="93" t="str" cm="1">
        <f t="array" ref="T1795:U1795">_xlfn.XLOOKUP(Q1795,匹配表1065!L:L,匹配表1065!M:N)</f>
        <v>头痛</v>
      </c>
      <c r="U1795" s="94" t="str">
        <v>神经内科</v>
      </c>
      <c r="V1795" s="95" t="s">
        <v>58</v>
      </c>
      <c r="W1795" s="93">
        <f>_xlfn.XLOOKUP(M1795,匹配表1065!D:D,匹配表1065!F:F)*N1795</f>
        <v>4</v>
      </c>
    </row>
    <row r="1796" customHeight="1" spans="1:23">
      <c r="A1796" s="89" t="s">
        <v>675</v>
      </c>
      <c r="B1796" s="90">
        <v>46148</v>
      </c>
      <c r="C1796" s="91" t="str">
        <f t="shared" si="56"/>
        <v>5月第2周</v>
      </c>
      <c r="D1796" s="89" t="s">
        <v>676</v>
      </c>
      <c r="E1796" s="89" t="str">
        <f t="shared" si="57"/>
        <v>5月第1周--周3</v>
      </c>
      <c r="F1796" s="92" t="s">
        <v>27</v>
      </c>
      <c r="G1796" s="92" t="s">
        <v>167</v>
      </c>
      <c r="H1796" s="92" t="str">
        <f>_xlfn.XLOOKUP(O1796,匹配表1065!T:T,匹配表1065!W:W)</f>
        <v>苏州市</v>
      </c>
      <c r="I1796" s="89" t="str">
        <f>_xlfn.XLOOKUP(O1796,匹配表1065!T:T,匹配表1065!X:X)</f>
        <v>PME2017</v>
      </c>
      <c r="J1796" s="92" t="s">
        <v>323</v>
      </c>
      <c r="K1796" s="89" cm="1">
        <f ca="1" t="array" ref="K1796:L1796">_xlfn.XLOOKUP(J1796,匹配表1065!Y:Y,匹配表1065!AA:AB)</f>
        <v>7</v>
      </c>
      <c r="L1796" s="89" t="str">
        <v>3个月以上</v>
      </c>
      <c r="M1796" s="92" t="s">
        <v>30</v>
      </c>
      <c r="N1796" s="92">
        <v>1</v>
      </c>
      <c r="O1796" s="93" t="str">
        <f>_xlfn.XLOOKUP(P1796,匹配表1065!U:U,匹配表1065!T:T)</f>
        <v>HO00001044</v>
      </c>
      <c r="P1796" s="89" t="s">
        <v>346</v>
      </c>
      <c r="Q1796" s="92" t="s">
        <v>681</v>
      </c>
      <c r="R1796" s="89" t="str">
        <f>_xlfn.XLOOKUP(Q1796,匹配表1065!L:L,匹配表1065!O:O)</f>
        <v>C</v>
      </c>
      <c r="S1796" s="93" t="str">
        <f>IFERROR(_xlfn.XLOOKUP(Q1796,匹配表1065!AI:AI,匹配表1065!AJ:AJ),"绿标")</f>
        <v>红标</v>
      </c>
      <c r="T1796" s="93" t="str" cm="1">
        <f t="array" ref="T1796:U1796">_xlfn.XLOOKUP(Q1796,匹配表1065!L:L,匹配表1065!M:N)</f>
        <v>眩晕</v>
      </c>
      <c r="U1796" s="94" t="str">
        <v>耳鼻喉科</v>
      </c>
      <c r="V1796" s="95" t="s">
        <v>70</v>
      </c>
      <c r="W1796" s="93">
        <f>_xlfn.XLOOKUP(M1796,匹配表1065!D:D,匹配表1065!F:F)*N1796</f>
        <v>12</v>
      </c>
    </row>
    <row r="1797" customHeight="1" spans="1:23">
      <c r="A1797" s="89" t="s">
        <v>675</v>
      </c>
      <c r="B1797" s="90">
        <v>46148</v>
      </c>
      <c r="C1797" s="91" t="str">
        <f t="shared" si="56"/>
        <v>5月第2周</v>
      </c>
      <c r="D1797" s="89" t="s">
        <v>676</v>
      </c>
      <c r="E1797" s="89" t="str">
        <f t="shared" si="57"/>
        <v>5月第1周--周3</v>
      </c>
      <c r="F1797" s="92" t="s">
        <v>27</v>
      </c>
      <c r="G1797" s="92" t="s">
        <v>167</v>
      </c>
      <c r="H1797" s="92" t="str">
        <f>_xlfn.XLOOKUP(O1797,匹配表1065!T:T,匹配表1065!W:W)</f>
        <v>苏州市</v>
      </c>
      <c r="I1797" s="89" t="str">
        <f>_xlfn.XLOOKUP(O1797,匹配表1065!T:T,匹配表1065!X:X)</f>
        <v>PME2017</v>
      </c>
      <c r="J1797" s="92" t="s">
        <v>323</v>
      </c>
      <c r="K1797" s="89" cm="1">
        <f ca="1" t="array" ref="K1797:L1797">_xlfn.XLOOKUP(J1797,匹配表1065!Y:Y,匹配表1065!AA:AB)</f>
        <v>7</v>
      </c>
      <c r="L1797" s="89" t="str">
        <v>3个月以上</v>
      </c>
      <c r="M1797" s="92" t="s">
        <v>35</v>
      </c>
      <c r="N1797" s="92">
        <v>1</v>
      </c>
      <c r="O1797" s="93" t="str">
        <f>_xlfn.XLOOKUP(P1797,匹配表1065!U:U,匹配表1065!T:T)</f>
        <v>HO00001044</v>
      </c>
      <c r="P1797" s="89" t="s">
        <v>346</v>
      </c>
      <c r="Q1797" s="92" t="s">
        <v>347</v>
      </c>
      <c r="R1797" s="89" t="str">
        <f>_xlfn.XLOOKUP(Q1797,匹配表1065!L:L,匹配表1065!O:O)</f>
        <v>A</v>
      </c>
      <c r="S1797" s="93" t="str">
        <f>IFERROR(_xlfn.XLOOKUP(Q1797,匹配表1065!AI:AI,匹配表1065!AJ:AJ),"绿标")</f>
        <v>红标</v>
      </c>
      <c r="T1797" s="93" t="str" cm="1">
        <f t="array" ref="T1797:U1797">_xlfn.XLOOKUP(Q1797,匹配表1065!L:L,匹配表1065!M:N)</f>
        <v>头痛</v>
      </c>
      <c r="U1797" s="94" t="str">
        <v>神经内科</v>
      </c>
      <c r="V1797" s="95" t="s">
        <v>67</v>
      </c>
      <c r="W1797" s="93">
        <f>_xlfn.XLOOKUP(M1797,匹配表1065!D:D,匹配表1065!F:F)*N1797</f>
        <v>4</v>
      </c>
    </row>
    <row r="1798" customHeight="1" spans="1:23">
      <c r="A1798" s="89" t="s">
        <v>675</v>
      </c>
      <c r="B1798" s="90">
        <v>46148</v>
      </c>
      <c r="C1798" s="91" t="str">
        <f t="shared" si="56"/>
        <v>5月第2周</v>
      </c>
      <c r="D1798" s="89" t="s">
        <v>676</v>
      </c>
      <c r="E1798" s="89" t="str">
        <f t="shared" si="57"/>
        <v>5月第1周--周3</v>
      </c>
      <c r="F1798" s="92" t="s">
        <v>27</v>
      </c>
      <c r="G1798" s="92" t="s">
        <v>167</v>
      </c>
      <c r="H1798" s="92" t="str">
        <f>_xlfn.XLOOKUP(O1798,匹配表1065!T:T,匹配表1065!W:W)</f>
        <v>苏州市</v>
      </c>
      <c r="I1798" s="89" t="str">
        <f>_xlfn.XLOOKUP(O1798,匹配表1065!T:T,匹配表1065!X:X)</f>
        <v>PME2017</v>
      </c>
      <c r="J1798" s="92" t="s">
        <v>323</v>
      </c>
      <c r="K1798" s="89" cm="1">
        <f ca="1" t="array" ref="K1798:L1798">_xlfn.XLOOKUP(J1798,匹配表1065!Y:Y,匹配表1065!AA:AB)</f>
        <v>7</v>
      </c>
      <c r="L1798" s="89" t="str">
        <v>3个月以上</v>
      </c>
      <c r="M1798" s="92" t="s">
        <v>35</v>
      </c>
      <c r="N1798" s="92">
        <v>1</v>
      </c>
      <c r="O1798" s="93" t="str">
        <f>_xlfn.XLOOKUP(P1798,匹配表1065!U:U,匹配表1065!T:T)</f>
        <v>HO00001044</v>
      </c>
      <c r="P1798" s="89" t="s">
        <v>346</v>
      </c>
      <c r="Q1798" s="92" t="s">
        <v>456</v>
      </c>
      <c r="R1798" s="89" t="str">
        <f>_xlfn.XLOOKUP(Q1798,匹配表1065!L:L,匹配表1065!O:O)</f>
        <v>B</v>
      </c>
      <c r="S1798" s="93" t="str">
        <f>IFERROR(_xlfn.XLOOKUP(Q1798,匹配表1065!AI:AI,匹配表1065!AJ:AJ),"绿标")</f>
        <v>绿标</v>
      </c>
      <c r="T1798" s="93" t="str" cm="1">
        <f t="array" ref="T1798:U1798">_xlfn.XLOOKUP(Q1798,匹配表1065!L:L,匹配表1065!M:N)</f>
        <v>脑血管</v>
      </c>
      <c r="U1798" s="94" t="str">
        <v>神经内科</v>
      </c>
      <c r="V1798" s="95" t="s">
        <v>58</v>
      </c>
      <c r="W1798" s="93">
        <f>_xlfn.XLOOKUP(M1798,匹配表1065!D:D,匹配表1065!F:F)*N1798</f>
        <v>4</v>
      </c>
    </row>
    <row r="1799" customHeight="1" spans="1:23">
      <c r="A1799" s="89" t="s">
        <v>675</v>
      </c>
      <c r="B1799" s="90">
        <v>46148</v>
      </c>
      <c r="C1799" s="91" t="str">
        <f t="shared" si="56"/>
        <v>5月第2周</v>
      </c>
      <c r="D1799" s="89" t="s">
        <v>676</v>
      </c>
      <c r="E1799" s="89" t="str">
        <f t="shared" si="57"/>
        <v>5月第1周--周3</v>
      </c>
      <c r="F1799" s="92" t="s">
        <v>27</v>
      </c>
      <c r="G1799" s="92" t="s">
        <v>167</v>
      </c>
      <c r="H1799" s="92" t="str">
        <f>_xlfn.XLOOKUP(O1799,匹配表1065!T:T,匹配表1065!W:W)</f>
        <v>南通市</v>
      </c>
      <c r="I1799" s="89" t="str">
        <f>_xlfn.XLOOKUP(O1799,匹配表1065!T:T,匹配表1065!X:X)</f>
        <v>PME2013</v>
      </c>
      <c r="J1799" s="92" t="s">
        <v>180</v>
      </c>
      <c r="K1799" s="89" cm="1">
        <f ca="1" t="array" ref="K1799:L1799">_xlfn.XLOOKUP(J1799,匹配表1065!Y:Y,匹配表1065!AA:AB)</f>
        <v>51</v>
      </c>
      <c r="L1799" s="89" t="str">
        <v>3个月以上</v>
      </c>
      <c r="M1799" s="92" t="s">
        <v>35</v>
      </c>
      <c r="N1799" s="92">
        <v>1</v>
      </c>
      <c r="O1799" s="93" t="str">
        <f>_xlfn.XLOOKUP(P1799,匹配表1065!U:U,匹配表1065!T:T)</f>
        <v>HO00001019</v>
      </c>
      <c r="P1799" s="89" t="s">
        <v>350</v>
      </c>
      <c r="Q1799" s="92" t="s">
        <v>351</v>
      </c>
      <c r="R1799" s="89" t="str">
        <f>_xlfn.XLOOKUP(Q1799,匹配表1065!L:L,匹配表1065!O:O)</f>
        <v>C</v>
      </c>
      <c r="S1799" s="93" t="str">
        <f>IFERROR(_xlfn.XLOOKUP(Q1799,匹配表1065!AI:AI,匹配表1065!AJ:AJ),"绿标")</f>
        <v>红标</v>
      </c>
      <c r="T1799" s="93" t="str" cm="1">
        <f t="array" ref="T1799:U1799">_xlfn.XLOOKUP(Q1799,匹配表1065!L:L,匹配表1065!M:N)</f>
        <v>眩晕</v>
      </c>
      <c r="U1799" s="94" t="str">
        <v>神经内科</v>
      </c>
      <c r="V1799" s="95" t="s">
        <v>58</v>
      </c>
      <c r="W1799" s="93">
        <f>_xlfn.XLOOKUP(M1799,匹配表1065!D:D,匹配表1065!F:F)*N1799</f>
        <v>4</v>
      </c>
    </row>
    <row r="1800" customHeight="1" spans="1:23">
      <c r="A1800" s="89" t="s">
        <v>675</v>
      </c>
      <c r="B1800" s="90">
        <v>46148</v>
      </c>
      <c r="C1800" s="91" t="str">
        <f t="shared" si="56"/>
        <v>5月第2周</v>
      </c>
      <c r="D1800" s="89" t="s">
        <v>676</v>
      </c>
      <c r="E1800" s="89" t="str">
        <f t="shared" si="57"/>
        <v>5月第1周--周3</v>
      </c>
      <c r="F1800" s="92" t="s">
        <v>27</v>
      </c>
      <c r="G1800" s="92" t="s">
        <v>167</v>
      </c>
      <c r="H1800" s="92" t="str">
        <f>_xlfn.XLOOKUP(O1800,匹配表1065!T:T,匹配表1065!W:W)</f>
        <v>苏州市</v>
      </c>
      <c r="I1800" s="89" t="str">
        <f>_xlfn.XLOOKUP(O1800,匹配表1065!T:T,匹配表1065!X:X)</f>
        <v>PME2011</v>
      </c>
      <c r="J1800" s="92" t="s">
        <v>168</v>
      </c>
      <c r="K1800" s="89" cm="1">
        <f ca="1" t="array" ref="K1800:L1800">_xlfn.XLOOKUP(J1800,匹配表1065!Y:Y,匹配表1065!AA:AB)</f>
        <v>19</v>
      </c>
      <c r="L1800" s="89" t="str">
        <v>3个月以上</v>
      </c>
      <c r="M1800" s="92" t="s">
        <v>30</v>
      </c>
      <c r="N1800" s="92">
        <v>1</v>
      </c>
      <c r="O1800" s="93" t="str">
        <f>_xlfn.XLOOKUP(P1800,匹配表1065!U:U,匹配表1065!T:T)</f>
        <v>HO00307823</v>
      </c>
      <c r="P1800" s="89" t="s">
        <v>169</v>
      </c>
      <c r="Q1800" s="92" t="s">
        <v>172</v>
      </c>
      <c r="R1800" s="89" t="str">
        <f>_xlfn.XLOOKUP(Q1800,匹配表1065!L:L,匹配表1065!O:O)</f>
        <v>C</v>
      </c>
      <c r="S1800" s="93" t="str">
        <f>IFERROR(_xlfn.XLOOKUP(Q1800,匹配表1065!AI:AI,匹配表1065!AJ:AJ),"绿标")</f>
        <v>绿标</v>
      </c>
      <c r="T1800" s="93" t="str" cm="1">
        <f t="array" ref="T1800:U1800">_xlfn.XLOOKUP(Q1800,匹配表1065!L:L,匹配表1065!M:N)</f>
        <v>眩晕</v>
      </c>
      <c r="U1800" s="94" t="str">
        <v>神经内科</v>
      </c>
      <c r="V1800" s="95" t="s">
        <v>33</v>
      </c>
      <c r="W1800" s="93">
        <f>_xlfn.XLOOKUP(M1800,匹配表1065!D:D,匹配表1065!F:F)*N1800</f>
        <v>12</v>
      </c>
    </row>
    <row r="1801" customHeight="1" spans="1:23">
      <c r="A1801" s="89" t="s">
        <v>675</v>
      </c>
      <c r="B1801" s="90">
        <v>46148</v>
      </c>
      <c r="C1801" s="91" t="str">
        <f t="shared" si="56"/>
        <v>5月第2周</v>
      </c>
      <c r="D1801" s="89" t="s">
        <v>676</v>
      </c>
      <c r="E1801" s="89" t="str">
        <f t="shared" si="57"/>
        <v>5月第1周--周3</v>
      </c>
      <c r="F1801" s="92" t="s">
        <v>27</v>
      </c>
      <c r="G1801" s="92" t="s">
        <v>167</v>
      </c>
      <c r="H1801" s="92" t="str">
        <f>_xlfn.XLOOKUP(O1801,匹配表1065!T:T,匹配表1065!W:W)</f>
        <v>苏州市</v>
      </c>
      <c r="I1801" s="89" t="str">
        <f>_xlfn.XLOOKUP(O1801,匹配表1065!T:T,匹配表1065!X:X)</f>
        <v>PME2011</v>
      </c>
      <c r="J1801" s="92" t="s">
        <v>168</v>
      </c>
      <c r="K1801" s="89" cm="1">
        <f ca="1" t="array" ref="K1801:L1801">_xlfn.XLOOKUP(J1801,匹配表1065!Y:Y,匹配表1065!AA:AB)</f>
        <v>19</v>
      </c>
      <c r="L1801" s="89" t="str">
        <v>3个月以上</v>
      </c>
      <c r="M1801" s="92" t="s">
        <v>30</v>
      </c>
      <c r="N1801" s="92">
        <v>2</v>
      </c>
      <c r="O1801" s="93" t="str">
        <f>_xlfn.XLOOKUP(P1801,匹配表1065!U:U,匹配表1065!T:T)</f>
        <v>HO00307823</v>
      </c>
      <c r="P1801" s="89" t="s">
        <v>169</v>
      </c>
      <c r="Q1801" s="92" t="s">
        <v>170</v>
      </c>
      <c r="R1801" s="89" t="str">
        <f>_xlfn.XLOOKUP(Q1801,匹配表1065!L:L,匹配表1065!O:O)</f>
        <v>A</v>
      </c>
      <c r="S1801" s="93" t="str">
        <f>IFERROR(_xlfn.XLOOKUP(Q1801,匹配表1065!AI:AI,匹配表1065!AJ:AJ),"绿标")</f>
        <v>红标</v>
      </c>
      <c r="T1801" s="93" t="str" cm="1">
        <f t="array" ref="T1801:U1801">_xlfn.XLOOKUP(Q1801,匹配表1065!L:L,匹配表1065!M:N)</f>
        <v>头痛</v>
      </c>
      <c r="U1801" s="94" t="str">
        <v>神经内科</v>
      </c>
      <c r="V1801" s="95" t="s">
        <v>70</v>
      </c>
      <c r="W1801" s="93">
        <f>_xlfn.XLOOKUP(M1801,匹配表1065!D:D,匹配表1065!F:F)*N1801</f>
        <v>24</v>
      </c>
    </row>
    <row r="1802" customHeight="1" spans="1:23">
      <c r="A1802" s="89" t="s">
        <v>675</v>
      </c>
      <c r="B1802" s="90">
        <v>46148</v>
      </c>
      <c r="C1802" s="91" t="str">
        <f t="shared" si="56"/>
        <v>5月第2周</v>
      </c>
      <c r="D1802" s="89" t="s">
        <v>676</v>
      </c>
      <c r="E1802" s="89" t="str">
        <f t="shared" si="57"/>
        <v>5月第1周--周3</v>
      </c>
      <c r="F1802" s="92" t="s">
        <v>27</v>
      </c>
      <c r="G1802" s="92" t="s">
        <v>167</v>
      </c>
      <c r="H1802" s="92" t="str">
        <f>_xlfn.XLOOKUP(O1802,匹配表1065!T:T,匹配表1065!W:W)</f>
        <v>苏州市</v>
      </c>
      <c r="I1802" s="89" t="str">
        <f>_xlfn.XLOOKUP(O1802,匹配表1065!T:T,匹配表1065!X:X)</f>
        <v>PME2011</v>
      </c>
      <c r="J1802" s="92" t="s">
        <v>168</v>
      </c>
      <c r="K1802" s="89" cm="1">
        <f ca="1" t="array" ref="K1802:L1802">_xlfn.XLOOKUP(J1802,匹配表1065!Y:Y,匹配表1065!AA:AB)</f>
        <v>19</v>
      </c>
      <c r="L1802" s="89" t="str">
        <v>3个月以上</v>
      </c>
      <c r="M1802" s="92" t="s">
        <v>30</v>
      </c>
      <c r="N1802" s="92">
        <v>1</v>
      </c>
      <c r="O1802" s="93" t="str">
        <f>_xlfn.XLOOKUP(P1802,匹配表1065!U:U,匹配表1065!T:T)</f>
        <v>HO00307823</v>
      </c>
      <c r="P1802" s="89" t="s">
        <v>169</v>
      </c>
      <c r="Q1802" s="92" t="s">
        <v>585</v>
      </c>
      <c r="R1802" s="89" t="str">
        <f>_xlfn.XLOOKUP(Q1802,匹配表1065!L:L,匹配表1065!O:O)</f>
        <v>B</v>
      </c>
      <c r="S1802" s="93" t="str">
        <f>IFERROR(_xlfn.XLOOKUP(Q1802,匹配表1065!AI:AI,匹配表1065!AJ:AJ),"绿标")</f>
        <v>绿标</v>
      </c>
      <c r="T1802" s="93" t="str" cm="1">
        <f t="array" ref="T1802:U1802">_xlfn.XLOOKUP(Q1802,匹配表1065!L:L,匹配表1065!M:N)</f>
        <v>脑血管</v>
      </c>
      <c r="U1802" s="94" t="str">
        <v>神经内科</v>
      </c>
      <c r="V1802" s="95" t="s">
        <v>58</v>
      </c>
      <c r="W1802" s="93">
        <f>_xlfn.XLOOKUP(M1802,匹配表1065!D:D,匹配表1065!F:F)*N1802</f>
        <v>12</v>
      </c>
    </row>
    <row r="1803" customHeight="1" spans="1:23">
      <c r="A1803" s="89" t="s">
        <v>675</v>
      </c>
      <c r="B1803" s="90">
        <v>46148</v>
      </c>
      <c r="C1803" s="91" t="str">
        <f t="shared" si="56"/>
        <v>5月第2周</v>
      </c>
      <c r="D1803" s="89" t="s">
        <v>676</v>
      </c>
      <c r="E1803" s="89" t="str">
        <f t="shared" si="57"/>
        <v>5月第1周--周3</v>
      </c>
      <c r="F1803" s="92" t="s">
        <v>27</v>
      </c>
      <c r="G1803" s="92" t="s">
        <v>167</v>
      </c>
      <c r="H1803" s="92" t="str">
        <f>_xlfn.XLOOKUP(O1803,匹配表1065!T:T,匹配表1065!W:W)</f>
        <v>苏州市</v>
      </c>
      <c r="I1803" s="89" t="str">
        <f>_xlfn.XLOOKUP(O1803,匹配表1065!T:T,匹配表1065!X:X)</f>
        <v>PME2009</v>
      </c>
      <c r="J1803" s="92" t="s">
        <v>193</v>
      </c>
      <c r="K1803" s="89" cm="1">
        <f ca="1" t="array" ref="K1803:L1803">_xlfn.XLOOKUP(J1803,匹配表1065!Y:Y,匹配表1065!AA:AB)</f>
        <v>7</v>
      </c>
      <c r="L1803" s="89" t="str">
        <v>3个月以上</v>
      </c>
      <c r="M1803" s="92" t="s">
        <v>30</v>
      </c>
      <c r="N1803" s="92">
        <v>1</v>
      </c>
      <c r="O1803" s="93" t="str">
        <f>_xlfn.XLOOKUP(P1803,匹配表1065!U:U,匹配表1065!T:T)</f>
        <v>HO00017518</v>
      </c>
      <c r="P1803" s="89" t="s">
        <v>194</v>
      </c>
      <c r="Q1803" s="92" t="s">
        <v>195</v>
      </c>
      <c r="R1803" s="89" t="str">
        <f>_xlfn.XLOOKUP(Q1803,匹配表1065!L:L,匹配表1065!O:O)</f>
        <v>C</v>
      </c>
      <c r="S1803" s="93" t="str">
        <f>IFERROR(_xlfn.XLOOKUP(Q1803,匹配表1065!AI:AI,匹配表1065!AJ:AJ),"绿标")</f>
        <v>红标</v>
      </c>
      <c r="T1803" s="93" t="str" cm="1">
        <f t="array" ref="T1803:U1803">_xlfn.XLOOKUP(Q1803,匹配表1065!L:L,匹配表1065!M:N)</f>
        <v>眩晕</v>
      </c>
      <c r="U1803" s="94" t="str">
        <v>耳鼻喉科</v>
      </c>
      <c r="V1803" s="95" t="s">
        <v>70</v>
      </c>
      <c r="W1803" s="93">
        <f>_xlfn.XLOOKUP(M1803,匹配表1065!D:D,匹配表1065!F:F)*N1803</f>
        <v>12</v>
      </c>
    </row>
    <row r="1804" customHeight="1" spans="1:23">
      <c r="A1804" s="89" t="s">
        <v>675</v>
      </c>
      <c r="B1804" s="90">
        <v>46148</v>
      </c>
      <c r="C1804" s="91" t="str">
        <f t="shared" si="56"/>
        <v>5月第2周</v>
      </c>
      <c r="D1804" s="89" t="s">
        <v>676</v>
      </c>
      <c r="E1804" s="89" t="str">
        <f t="shared" si="57"/>
        <v>5月第1周--周3</v>
      </c>
      <c r="F1804" s="92" t="s">
        <v>27</v>
      </c>
      <c r="G1804" s="92" t="s">
        <v>167</v>
      </c>
      <c r="H1804" s="92" t="str">
        <f>_xlfn.XLOOKUP(O1804,匹配表1065!T:T,匹配表1065!W:W)</f>
        <v>苏州市</v>
      </c>
      <c r="I1804" s="89" t="str">
        <f>_xlfn.XLOOKUP(O1804,匹配表1065!T:T,匹配表1065!X:X)</f>
        <v>PME2009</v>
      </c>
      <c r="J1804" s="92" t="s">
        <v>193</v>
      </c>
      <c r="K1804" s="89" cm="1">
        <f ca="1" t="array" ref="K1804:L1804">_xlfn.XLOOKUP(J1804,匹配表1065!Y:Y,匹配表1065!AA:AB)</f>
        <v>7</v>
      </c>
      <c r="L1804" s="89" t="str">
        <v>3个月以上</v>
      </c>
      <c r="M1804" s="92" t="s">
        <v>35</v>
      </c>
      <c r="N1804" s="92">
        <v>1</v>
      </c>
      <c r="O1804" s="93" t="str">
        <f>_xlfn.XLOOKUP(P1804,匹配表1065!U:U,匹配表1065!T:T)</f>
        <v>HO00139397</v>
      </c>
      <c r="P1804" s="89" t="s">
        <v>294</v>
      </c>
      <c r="Q1804" s="92" t="s">
        <v>295</v>
      </c>
      <c r="R1804" s="89" t="str">
        <f>_xlfn.XLOOKUP(Q1804,匹配表1065!L:L,匹配表1065!O:O)</f>
        <v>A</v>
      </c>
      <c r="S1804" s="93" t="str">
        <f>IFERROR(_xlfn.XLOOKUP(Q1804,匹配表1065!AI:AI,匹配表1065!AJ:AJ),"绿标")</f>
        <v>红标</v>
      </c>
      <c r="T1804" s="93" t="str" cm="1">
        <f t="array" ref="T1804:U1804">_xlfn.XLOOKUP(Q1804,匹配表1065!L:L,匹配表1065!M:N)</f>
        <v>头痛</v>
      </c>
      <c r="U1804" s="94" t="str">
        <v>神经内科</v>
      </c>
      <c r="V1804" s="95" t="s">
        <v>42</v>
      </c>
      <c r="W1804" s="93">
        <f>_xlfn.XLOOKUP(M1804,匹配表1065!D:D,匹配表1065!F:F)*N1804</f>
        <v>4</v>
      </c>
    </row>
    <row r="1805" customHeight="1" spans="1:23">
      <c r="A1805" s="89" t="s">
        <v>675</v>
      </c>
      <c r="B1805" s="90">
        <v>46148</v>
      </c>
      <c r="C1805" s="91" t="str">
        <f t="shared" si="56"/>
        <v>5月第2周</v>
      </c>
      <c r="D1805" s="89" t="s">
        <v>676</v>
      </c>
      <c r="E1805" s="89" t="str">
        <f t="shared" si="57"/>
        <v>5月第1周--周3</v>
      </c>
      <c r="F1805" s="92" t="s">
        <v>27</v>
      </c>
      <c r="G1805" s="92" t="s">
        <v>104</v>
      </c>
      <c r="H1805" s="92" t="str">
        <f>_xlfn.XLOOKUP(O1805,匹配表1065!T:T,匹配表1065!W:W)</f>
        <v>济南市</v>
      </c>
      <c r="I1805" s="89" t="str">
        <f>_xlfn.XLOOKUP(O1805,匹配表1065!T:T,匹配表1065!X:X)</f>
        <v>PME2025</v>
      </c>
      <c r="J1805" s="92" t="s">
        <v>111</v>
      </c>
      <c r="K1805" s="89" cm="1">
        <f ca="1" t="array" ref="K1805:L1805">_xlfn.XLOOKUP(J1805,匹配表1065!Y:Y,匹配表1065!AA:AB)</f>
        <v>30</v>
      </c>
      <c r="L1805" s="89" t="str">
        <v>3个月以上</v>
      </c>
      <c r="M1805" s="92" t="s">
        <v>30</v>
      </c>
      <c r="N1805" s="92">
        <v>2</v>
      </c>
      <c r="O1805" s="93" t="str">
        <f>_xlfn.XLOOKUP(P1805,匹配表1065!U:U,匹配表1065!T:T)</f>
        <v>HO00001400</v>
      </c>
      <c r="P1805" s="89" t="s">
        <v>112</v>
      </c>
      <c r="Q1805" s="92" t="s">
        <v>113</v>
      </c>
      <c r="R1805" s="89" t="str">
        <f>_xlfn.XLOOKUP(Q1805,匹配表1065!L:L,匹配表1065!O:O)</f>
        <v>B</v>
      </c>
      <c r="S1805" s="93" t="str">
        <f>IFERROR(_xlfn.XLOOKUP(Q1805,匹配表1065!AI:AI,匹配表1065!AJ:AJ),"绿标")</f>
        <v>红标</v>
      </c>
      <c r="T1805" s="93" t="str" cm="1">
        <f t="array" ref="T1805:U1805">_xlfn.XLOOKUP(Q1805,匹配表1065!L:L,匹配表1065!M:N)</f>
        <v>抑郁焦虑</v>
      </c>
      <c r="U1805" s="94" t="str">
        <v>神经内科</v>
      </c>
      <c r="V1805" s="95" t="s">
        <v>67</v>
      </c>
      <c r="W1805" s="93">
        <f>_xlfn.XLOOKUP(M1805,匹配表1065!D:D,匹配表1065!F:F)*N1805</f>
        <v>24</v>
      </c>
    </row>
    <row r="1806" customHeight="1" spans="1:23">
      <c r="A1806" s="89" t="s">
        <v>675</v>
      </c>
      <c r="B1806" s="90">
        <v>46148</v>
      </c>
      <c r="C1806" s="91" t="str">
        <f t="shared" si="56"/>
        <v>5月第2周</v>
      </c>
      <c r="D1806" s="89" t="s">
        <v>676</v>
      </c>
      <c r="E1806" s="89" t="str">
        <f t="shared" si="57"/>
        <v>5月第1周--周3</v>
      </c>
      <c r="F1806" s="92" t="s">
        <v>27</v>
      </c>
      <c r="G1806" s="92" t="s">
        <v>104</v>
      </c>
      <c r="H1806" s="92" t="str">
        <f>_xlfn.XLOOKUP(O1806,匹配表1065!T:T,匹配表1065!W:W)</f>
        <v>济南市</v>
      </c>
      <c r="I1806" s="89" t="str">
        <f>_xlfn.XLOOKUP(O1806,匹配表1065!T:T,匹配表1065!X:X)</f>
        <v>PME2025</v>
      </c>
      <c r="J1806" s="92" t="s">
        <v>111</v>
      </c>
      <c r="K1806" s="89" cm="1">
        <f ca="1" t="array" ref="K1806:L1806">_xlfn.XLOOKUP(J1806,匹配表1065!Y:Y,匹配表1065!AA:AB)</f>
        <v>30</v>
      </c>
      <c r="L1806" s="89" t="str">
        <v>3个月以上</v>
      </c>
      <c r="M1806" s="92" t="s">
        <v>55</v>
      </c>
      <c r="N1806" s="92">
        <v>1</v>
      </c>
      <c r="O1806" s="93" t="str">
        <f>_xlfn.XLOOKUP(P1806,匹配表1065!U:U,匹配表1065!T:T)</f>
        <v>HO00001400</v>
      </c>
      <c r="P1806" s="89" t="s">
        <v>112</v>
      </c>
      <c r="Q1806" s="92" t="s">
        <v>114</v>
      </c>
      <c r="R1806" s="89" t="str">
        <f>_xlfn.XLOOKUP(Q1806,匹配表1065!L:L,匹配表1065!O:O)</f>
        <v>A</v>
      </c>
      <c r="S1806" s="93" t="str">
        <f>IFERROR(_xlfn.XLOOKUP(Q1806,匹配表1065!AI:AI,匹配表1065!AJ:AJ),"绿标")</f>
        <v>绿标</v>
      </c>
      <c r="T1806" s="93" t="str" cm="1">
        <f t="array" ref="T1806:U1806">_xlfn.XLOOKUP(Q1806,匹配表1065!L:L,匹配表1065!M:N)</f>
        <v>头痛</v>
      </c>
      <c r="U1806" s="94" t="str">
        <v>神经内科</v>
      </c>
      <c r="V1806" s="95" t="s">
        <v>42</v>
      </c>
      <c r="W1806" s="93">
        <f>_xlfn.XLOOKUP(M1806,匹配表1065!D:D,匹配表1065!F:F)*N1806</f>
        <v>8</v>
      </c>
    </row>
    <row r="1807" customHeight="1" spans="1:23">
      <c r="A1807" s="89" t="s">
        <v>675</v>
      </c>
      <c r="B1807" s="90">
        <v>46148</v>
      </c>
      <c r="C1807" s="91" t="str">
        <f t="shared" si="56"/>
        <v>5月第2周</v>
      </c>
      <c r="D1807" s="89" t="s">
        <v>676</v>
      </c>
      <c r="E1807" s="89" t="str">
        <f t="shared" si="57"/>
        <v>5月第1周--周3</v>
      </c>
      <c r="F1807" s="92" t="s">
        <v>27</v>
      </c>
      <c r="G1807" s="92" t="s">
        <v>104</v>
      </c>
      <c r="H1807" s="92" t="str">
        <f>_xlfn.XLOOKUP(O1807,匹配表1065!T:T,匹配表1065!W:W)</f>
        <v>济南市</v>
      </c>
      <c r="I1807" s="89" t="str">
        <f>_xlfn.XLOOKUP(O1807,匹配表1065!T:T,匹配表1065!X:X)</f>
        <v>PME2025</v>
      </c>
      <c r="J1807" s="92" t="s">
        <v>111</v>
      </c>
      <c r="K1807" s="89" cm="1">
        <f ca="1" t="array" ref="K1807:L1807">_xlfn.XLOOKUP(J1807,匹配表1065!Y:Y,匹配表1065!AA:AB)</f>
        <v>30</v>
      </c>
      <c r="L1807" s="89" t="str">
        <v>3个月以上</v>
      </c>
      <c r="M1807" s="92" t="s">
        <v>35</v>
      </c>
      <c r="N1807" s="92">
        <v>1</v>
      </c>
      <c r="O1807" s="93" t="str">
        <f>_xlfn.XLOOKUP(P1807,匹配表1065!U:U,匹配表1065!T:T)</f>
        <v>HO00001400</v>
      </c>
      <c r="P1807" s="89" t="s">
        <v>112</v>
      </c>
      <c r="Q1807" s="92" t="s">
        <v>597</v>
      </c>
      <c r="R1807" s="89" t="str">
        <f>_xlfn.XLOOKUP(Q1807,匹配表1065!L:L,匹配表1065!O:O)</f>
        <v>B</v>
      </c>
      <c r="S1807" s="93" t="str">
        <f>IFERROR(_xlfn.XLOOKUP(Q1807,匹配表1065!AI:AI,匹配表1065!AJ:AJ),"绿标")</f>
        <v>绿标</v>
      </c>
      <c r="T1807" s="93" t="str" cm="1">
        <f t="array" ref="T1807:U1807">_xlfn.XLOOKUP(Q1807,匹配表1065!L:L,匹配表1065!M:N)</f>
        <v>脑血管</v>
      </c>
      <c r="U1807" s="94" t="str">
        <v>神经内科</v>
      </c>
      <c r="V1807" s="95" t="s">
        <v>58</v>
      </c>
      <c r="W1807" s="93">
        <f>_xlfn.XLOOKUP(M1807,匹配表1065!D:D,匹配表1065!F:F)*N1807</f>
        <v>4</v>
      </c>
    </row>
    <row r="1808" customHeight="1" spans="1:23">
      <c r="A1808" s="89" t="s">
        <v>675</v>
      </c>
      <c r="B1808" s="90">
        <v>46148</v>
      </c>
      <c r="C1808" s="91" t="str">
        <f t="shared" si="56"/>
        <v>5月第2周</v>
      </c>
      <c r="D1808" s="89" t="s">
        <v>676</v>
      </c>
      <c r="E1808" s="89" t="str">
        <f t="shared" si="57"/>
        <v>5月第1周--周3</v>
      </c>
      <c r="F1808" s="92" t="s">
        <v>27</v>
      </c>
      <c r="G1808" s="92" t="s">
        <v>104</v>
      </c>
      <c r="H1808" s="92" t="str">
        <f>_xlfn.XLOOKUP(O1808,匹配表1065!T:T,匹配表1065!W:W)</f>
        <v>济南市</v>
      </c>
      <c r="I1808" s="89" t="str">
        <f>_xlfn.XLOOKUP(O1808,匹配表1065!T:T,匹配表1065!X:X)</f>
        <v>PME2044</v>
      </c>
      <c r="J1808" s="92" t="s">
        <v>105</v>
      </c>
      <c r="K1808" s="89" cm="1">
        <f ca="1" t="array" ref="K1808:L1808">_xlfn.XLOOKUP(J1808,匹配表1065!Y:Y,匹配表1065!AA:AB)</f>
        <v>8</v>
      </c>
      <c r="L1808" s="89" t="str">
        <v>3个月以上</v>
      </c>
      <c r="M1808" s="92" t="s">
        <v>30</v>
      </c>
      <c r="N1808" s="92">
        <v>1</v>
      </c>
      <c r="O1808" s="93" t="str">
        <f>_xlfn.XLOOKUP(P1808,匹配表1065!U:U,匹配表1065!T:T)</f>
        <v>HO00001401</v>
      </c>
      <c r="P1808" s="89" t="s">
        <v>106</v>
      </c>
      <c r="Q1808" s="92" t="s">
        <v>107</v>
      </c>
      <c r="R1808" s="89" t="str">
        <f>_xlfn.XLOOKUP(Q1808,匹配表1065!L:L,匹配表1065!O:O)</f>
        <v>B</v>
      </c>
      <c r="S1808" s="93" t="str">
        <f>IFERROR(_xlfn.XLOOKUP(Q1808,匹配表1065!AI:AI,匹配表1065!AJ:AJ),"绿标")</f>
        <v>红标</v>
      </c>
      <c r="T1808" s="93" t="str" cm="1">
        <f t="array" ref="T1808:U1808">_xlfn.XLOOKUP(Q1808,匹配表1065!L:L,匹配表1065!M:N)</f>
        <v>脑血管</v>
      </c>
      <c r="U1808" s="94" t="str">
        <v>神经内科</v>
      </c>
      <c r="V1808" s="95" t="s">
        <v>67</v>
      </c>
      <c r="W1808" s="93">
        <f>_xlfn.XLOOKUP(M1808,匹配表1065!D:D,匹配表1065!F:F)*N1808</f>
        <v>12</v>
      </c>
    </row>
    <row r="1809" customHeight="1" spans="1:23">
      <c r="A1809" s="89" t="s">
        <v>675</v>
      </c>
      <c r="B1809" s="90">
        <v>46148</v>
      </c>
      <c r="C1809" s="91" t="str">
        <f t="shared" si="56"/>
        <v>5月第2周</v>
      </c>
      <c r="D1809" s="89" t="s">
        <v>676</v>
      </c>
      <c r="E1809" s="89" t="str">
        <f t="shared" si="57"/>
        <v>5月第1周--周3</v>
      </c>
      <c r="F1809" s="92" t="s">
        <v>27</v>
      </c>
      <c r="G1809" s="92" t="s">
        <v>104</v>
      </c>
      <c r="H1809" s="92" t="str">
        <f>_xlfn.XLOOKUP(O1809,匹配表1065!T:T,匹配表1065!W:W)</f>
        <v>聊城市</v>
      </c>
      <c r="I1809" s="89" t="str">
        <f>_xlfn.XLOOKUP(O1809,匹配表1065!T:T,匹配表1065!X:X)</f>
        <v>PME2046</v>
      </c>
      <c r="J1809" s="92" t="s">
        <v>108</v>
      </c>
      <c r="K1809" s="89" cm="1">
        <f ca="1" t="array" ref="K1809:L1809">_xlfn.XLOOKUP(J1809,匹配表1065!Y:Y,匹配表1065!AA:AB)</f>
        <v>8</v>
      </c>
      <c r="L1809" s="89" t="str">
        <v>3个月以上</v>
      </c>
      <c r="M1809" s="92" t="s">
        <v>30</v>
      </c>
      <c r="N1809" s="92">
        <v>1</v>
      </c>
      <c r="O1809" s="93" t="str">
        <f>_xlfn.XLOOKUP(P1809,匹配表1065!U:U,匹配表1065!T:T)</f>
        <v>HO00001415</v>
      </c>
      <c r="P1809" s="89" t="s">
        <v>109</v>
      </c>
      <c r="Q1809" s="92" t="s">
        <v>110</v>
      </c>
      <c r="R1809" s="89" t="str">
        <f>_xlfn.XLOOKUP(Q1809,匹配表1065!L:L,匹配表1065!O:O)</f>
        <v>B</v>
      </c>
      <c r="S1809" s="93" t="str">
        <f>IFERROR(_xlfn.XLOOKUP(Q1809,匹配表1065!AI:AI,匹配表1065!AJ:AJ),"绿标")</f>
        <v>绿标</v>
      </c>
      <c r="T1809" s="93" t="str" cm="1">
        <f t="array" ref="T1809:U1809">_xlfn.XLOOKUP(Q1809,匹配表1065!L:L,匹配表1065!M:N)</f>
        <v>脑血管</v>
      </c>
      <c r="U1809" s="94" t="str">
        <v>神经内科</v>
      </c>
      <c r="V1809" s="95" t="s">
        <v>42</v>
      </c>
      <c r="W1809" s="93">
        <f>_xlfn.XLOOKUP(M1809,匹配表1065!D:D,匹配表1065!F:F)*N1809</f>
        <v>12</v>
      </c>
    </row>
    <row r="1810" customHeight="1" spans="1:23">
      <c r="A1810" s="89" t="s">
        <v>675</v>
      </c>
      <c r="B1810" s="90">
        <v>46148</v>
      </c>
      <c r="C1810" s="91" t="str">
        <f t="shared" si="56"/>
        <v>5月第2周</v>
      </c>
      <c r="D1810" s="89" t="s">
        <v>676</v>
      </c>
      <c r="E1810" s="89" t="str">
        <f t="shared" si="57"/>
        <v>5月第1周--周3</v>
      </c>
      <c r="F1810" s="92" t="s">
        <v>27</v>
      </c>
      <c r="G1810" s="92" t="s">
        <v>104</v>
      </c>
      <c r="H1810" s="92" t="str">
        <f>_xlfn.XLOOKUP(O1810,匹配表1065!T:T,匹配表1065!W:W)</f>
        <v>济南市</v>
      </c>
      <c r="I1810" s="89" t="str">
        <f>_xlfn.XLOOKUP(O1810,匹配表1065!T:T,匹配表1065!X:X)</f>
        <v>PME2026</v>
      </c>
      <c r="J1810" s="92" t="s">
        <v>116</v>
      </c>
      <c r="K1810" s="89" cm="1">
        <f ca="1" t="array" ref="K1810:L1810">_xlfn.XLOOKUP(J1810,匹配表1065!Y:Y,匹配表1065!AA:AB)</f>
        <v>13</v>
      </c>
      <c r="L1810" s="89" t="str">
        <v>3个月以上</v>
      </c>
      <c r="M1810" s="92" t="s">
        <v>30</v>
      </c>
      <c r="N1810" s="92">
        <v>1</v>
      </c>
      <c r="O1810" s="93" t="str">
        <f>_xlfn.XLOOKUP(P1810,匹配表1065!U:U,匹配表1065!T:T)</f>
        <v>HO00001409</v>
      </c>
      <c r="P1810" s="89" t="s">
        <v>117</v>
      </c>
      <c r="Q1810" s="92" t="s">
        <v>118</v>
      </c>
      <c r="R1810" s="89" t="str">
        <f>_xlfn.XLOOKUP(Q1810,匹配表1065!L:L,匹配表1065!O:O)</f>
        <v>A</v>
      </c>
      <c r="S1810" s="93" t="str">
        <f>IFERROR(_xlfn.XLOOKUP(Q1810,匹配表1065!AI:AI,匹配表1065!AJ:AJ),"绿标")</f>
        <v>绿标</v>
      </c>
      <c r="T1810" s="93" t="str" cm="1">
        <f t="array" ref="T1810:U1810">_xlfn.XLOOKUP(Q1810,匹配表1065!L:L,匹配表1065!M:N)</f>
        <v>头痛</v>
      </c>
      <c r="U1810" s="94" t="str">
        <v>神经内科</v>
      </c>
      <c r="V1810" s="95" t="s">
        <v>67</v>
      </c>
      <c r="W1810" s="93">
        <f>_xlfn.XLOOKUP(M1810,匹配表1065!D:D,匹配表1065!F:F)*N1810</f>
        <v>12</v>
      </c>
    </row>
    <row r="1811" customHeight="1" spans="1:23">
      <c r="A1811" s="89" t="s">
        <v>675</v>
      </c>
      <c r="B1811" s="90">
        <v>46148</v>
      </c>
      <c r="C1811" s="91" t="str">
        <f t="shared" si="56"/>
        <v>5月第2周</v>
      </c>
      <c r="D1811" s="89" t="s">
        <v>676</v>
      </c>
      <c r="E1811" s="89" t="str">
        <f t="shared" si="57"/>
        <v>5月第1周--周3</v>
      </c>
      <c r="F1811" s="92" t="s">
        <v>27</v>
      </c>
      <c r="G1811" s="92" t="s">
        <v>104</v>
      </c>
      <c r="H1811" s="92" t="str">
        <f>_xlfn.XLOOKUP(O1811,匹配表1065!T:T,匹配表1065!W:W)</f>
        <v>济南市</v>
      </c>
      <c r="I1811" s="89" t="str">
        <f>_xlfn.XLOOKUP(O1811,匹配表1065!T:T,匹配表1065!X:X)</f>
        <v>PME2026</v>
      </c>
      <c r="J1811" s="92" t="s">
        <v>116</v>
      </c>
      <c r="K1811" s="89" cm="1">
        <f ca="1" t="array" ref="K1811:L1811">_xlfn.XLOOKUP(J1811,匹配表1065!Y:Y,匹配表1065!AA:AB)</f>
        <v>13</v>
      </c>
      <c r="L1811" s="89" t="str">
        <v>3个月以上</v>
      </c>
      <c r="M1811" s="92" t="s">
        <v>30</v>
      </c>
      <c r="N1811" s="92">
        <v>1</v>
      </c>
      <c r="O1811" s="93" t="str">
        <f>_xlfn.XLOOKUP(P1811,匹配表1065!U:U,匹配表1065!T:T)</f>
        <v>HO00001417</v>
      </c>
      <c r="P1811" s="89" t="s">
        <v>119</v>
      </c>
      <c r="Q1811" s="92" t="s">
        <v>310</v>
      </c>
      <c r="R1811" s="89" t="str">
        <f>_xlfn.XLOOKUP(Q1811,匹配表1065!L:L,匹配表1065!O:O)</f>
        <v>D</v>
      </c>
      <c r="S1811" s="93" t="str">
        <f>IFERROR(_xlfn.XLOOKUP(Q1811,匹配表1065!AI:AI,匹配表1065!AJ:AJ),"绿标")</f>
        <v>红标</v>
      </c>
      <c r="T1811" s="93" t="str" cm="1">
        <f t="array" ref="T1811:U1811">_xlfn.XLOOKUP(Q1811,匹配表1065!L:L,匹配表1065!M:N)</f>
        <v>抑郁焦虑</v>
      </c>
      <c r="U1811" s="94" t="str">
        <v>精神心理科</v>
      </c>
      <c r="V1811" s="95" t="s">
        <v>67</v>
      </c>
      <c r="W1811" s="93">
        <f>_xlfn.XLOOKUP(M1811,匹配表1065!D:D,匹配表1065!F:F)*N1811</f>
        <v>12</v>
      </c>
    </row>
    <row r="1812" customHeight="1" spans="1:23">
      <c r="A1812" s="89" t="s">
        <v>675</v>
      </c>
      <c r="B1812" s="90">
        <v>46148</v>
      </c>
      <c r="C1812" s="91" t="str">
        <f t="shared" si="56"/>
        <v>5月第2周</v>
      </c>
      <c r="D1812" s="89" t="s">
        <v>676</v>
      </c>
      <c r="E1812" s="89" t="str">
        <f t="shared" si="57"/>
        <v>5月第1周--周3</v>
      </c>
      <c r="F1812" s="92" t="s">
        <v>27</v>
      </c>
      <c r="G1812" s="92" t="s">
        <v>104</v>
      </c>
      <c r="H1812" s="92" t="str">
        <f>_xlfn.XLOOKUP(O1812,匹配表1065!T:T,匹配表1065!W:W)</f>
        <v>济南市</v>
      </c>
      <c r="I1812" s="89" t="str">
        <f>_xlfn.XLOOKUP(O1812,匹配表1065!T:T,匹配表1065!X:X)</f>
        <v>PME2025</v>
      </c>
      <c r="J1812" s="92" t="s">
        <v>128</v>
      </c>
      <c r="K1812" s="89" cm="1">
        <f ca="1" t="array" ref="K1812:L1812">_xlfn.XLOOKUP(J1812,匹配表1065!Y:Y,匹配表1065!AA:AB)</f>
        <v>13</v>
      </c>
      <c r="L1812" s="89" t="str">
        <v>3个月以上</v>
      </c>
      <c r="M1812" s="92" t="s">
        <v>30</v>
      </c>
      <c r="N1812" s="92">
        <v>1</v>
      </c>
      <c r="O1812" s="93" t="str">
        <f>_xlfn.XLOOKUP(P1812,匹配表1065!U:U,匹配表1065!T:T)</f>
        <v>HO00001400</v>
      </c>
      <c r="P1812" s="89" t="s">
        <v>112</v>
      </c>
      <c r="Q1812" s="92" t="s">
        <v>241</v>
      </c>
      <c r="R1812" s="89" t="str">
        <f>_xlfn.XLOOKUP(Q1812,匹配表1065!L:L,匹配表1065!O:O)</f>
        <v>A</v>
      </c>
      <c r="S1812" s="93" t="str">
        <f>IFERROR(_xlfn.XLOOKUP(Q1812,匹配表1065!AI:AI,匹配表1065!AJ:AJ),"绿标")</f>
        <v>红标</v>
      </c>
      <c r="T1812" s="93" t="str" cm="1">
        <f t="array" ref="T1812:U1812">_xlfn.XLOOKUP(Q1812,匹配表1065!L:L,匹配表1065!M:N)</f>
        <v>头痛</v>
      </c>
      <c r="U1812" s="94" t="str">
        <v>神经内科</v>
      </c>
      <c r="V1812" s="95" t="s">
        <v>58</v>
      </c>
      <c r="W1812" s="93">
        <f>_xlfn.XLOOKUP(M1812,匹配表1065!D:D,匹配表1065!F:F)*N1812</f>
        <v>12</v>
      </c>
    </row>
    <row r="1813" customHeight="1" spans="1:23">
      <c r="A1813" s="89" t="s">
        <v>675</v>
      </c>
      <c r="B1813" s="90">
        <v>46148</v>
      </c>
      <c r="C1813" s="91" t="str">
        <f t="shared" si="56"/>
        <v>5月第2周</v>
      </c>
      <c r="D1813" s="89" t="s">
        <v>676</v>
      </c>
      <c r="E1813" s="89" t="str">
        <f t="shared" si="57"/>
        <v>5月第1周--周3</v>
      </c>
      <c r="F1813" s="92" t="s">
        <v>27</v>
      </c>
      <c r="G1813" s="92" t="s">
        <v>104</v>
      </c>
      <c r="H1813" s="92" t="str">
        <f>_xlfn.XLOOKUP(O1813,匹配表1065!T:T,匹配表1065!W:W)</f>
        <v>济南市</v>
      </c>
      <c r="I1813" s="89" t="str">
        <f>_xlfn.XLOOKUP(O1813,匹配表1065!T:T,匹配表1065!X:X)</f>
        <v>PME2025</v>
      </c>
      <c r="J1813" s="92" t="s">
        <v>128</v>
      </c>
      <c r="K1813" s="89" cm="1">
        <f ca="1" t="array" ref="K1813:L1813">_xlfn.XLOOKUP(J1813,匹配表1065!Y:Y,匹配表1065!AA:AB)</f>
        <v>13</v>
      </c>
      <c r="L1813" s="89" t="str">
        <v>3个月以上</v>
      </c>
      <c r="M1813" s="92" t="s">
        <v>133</v>
      </c>
      <c r="N1813" s="92">
        <v>1</v>
      </c>
      <c r="O1813" s="93" t="str">
        <f>_xlfn.XLOOKUP(P1813,匹配表1065!U:U,匹配表1065!T:T)</f>
        <v>HO00001400</v>
      </c>
      <c r="P1813" s="89" t="s">
        <v>112</v>
      </c>
      <c r="Q1813" s="92" t="s">
        <v>241</v>
      </c>
      <c r="R1813" s="89" t="str">
        <f>_xlfn.XLOOKUP(Q1813,匹配表1065!L:L,匹配表1065!O:O)</f>
        <v>A</v>
      </c>
      <c r="S1813" s="93" t="str">
        <f>IFERROR(_xlfn.XLOOKUP(Q1813,匹配表1065!AI:AI,匹配表1065!AJ:AJ),"绿标")</f>
        <v>红标</v>
      </c>
      <c r="T1813" s="93" t="str" cm="1">
        <f t="array" ref="T1813:U1813">_xlfn.XLOOKUP(Q1813,匹配表1065!L:L,匹配表1065!M:N)</f>
        <v>头痛</v>
      </c>
      <c r="U1813" s="94" t="str">
        <v>神经内科</v>
      </c>
      <c r="V1813" s="95" t="s">
        <v>58</v>
      </c>
      <c r="W1813" s="93">
        <f>_xlfn.XLOOKUP(M1813,匹配表1065!D:D,匹配表1065!F:F)*N1813</f>
        <v>1</v>
      </c>
    </row>
    <row r="1814" customHeight="1" spans="1:23">
      <c r="A1814" s="89" t="s">
        <v>675</v>
      </c>
      <c r="B1814" s="90">
        <v>46148</v>
      </c>
      <c r="C1814" s="91" t="str">
        <f t="shared" si="56"/>
        <v>5月第2周</v>
      </c>
      <c r="D1814" s="89" t="s">
        <v>676</v>
      </c>
      <c r="E1814" s="89" t="str">
        <f t="shared" si="57"/>
        <v>5月第1周--周3</v>
      </c>
      <c r="F1814" s="92" t="s">
        <v>27</v>
      </c>
      <c r="G1814" s="92" t="s">
        <v>104</v>
      </c>
      <c r="H1814" s="92" t="str">
        <f>_xlfn.XLOOKUP(O1814,匹配表1065!T:T,匹配表1065!W:W)</f>
        <v>济南市</v>
      </c>
      <c r="I1814" s="89" t="str">
        <f>_xlfn.XLOOKUP(O1814,匹配表1065!T:T,匹配表1065!X:X)</f>
        <v>PME2025</v>
      </c>
      <c r="J1814" s="92" t="s">
        <v>128</v>
      </c>
      <c r="K1814" s="89" cm="1">
        <f ca="1" t="array" ref="K1814:L1814">_xlfn.XLOOKUP(J1814,匹配表1065!Y:Y,匹配表1065!AA:AB)</f>
        <v>13</v>
      </c>
      <c r="L1814" s="89" t="str">
        <v>3个月以上</v>
      </c>
      <c r="M1814" s="92" t="s">
        <v>55</v>
      </c>
      <c r="N1814" s="92">
        <v>1</v>
      </c>
      <c r="O1814" s="93" t="str">
        <f>_xlfn.XLOOKUP(P1814,匹配表1065!U:U,匹配表1065!T:T)</f>
        <v>HO00001400</v>
      </c>
      <c r="P1814" s="89" t="s">
        <v>112</v>
      </c>
      <c r="Q1814" s="92" t="s">
        <v>131</v>
      </c>
      <c r="R1814" s="89" t="str">
        <f>_xlfn.XLOOKUP(Q1814,匹配表1065!L:L,匹配表1065!O:O)</f>
        <v>B</v>
      </c>
      <c r="S1814" s="93" t="str">
        <f>IFERROR(_xlfn.XLOOKUP(Q1814,匹配表1065!AI:AI,匹配表1065!AJ:AJ),"绿标")</f>
        <v>红标</v>
      </c>
      <c r="T1814" s="93" t="str" cm="1">
        <f t="array" ref="T1814:U1814">_xlfn.XLOOKUP(Q1814,匹配表1065!L:L,匹配表1065!M:N)</f>
        <v>脑血管</v>
      </c>
      <c r="U1814" s="94" t="str">
        <v>神经内科</v>
      </c>
      <c r="V1814" s="95" t="s">
        <v>33</v>
      </c>
      <c r="W1814" s="93">
        <f>_xlfn.XLOOKUP(M1814,匹配表1065!D:D,匹配表1065!F:F)*N1814</f>
        <v>8</v>
      </c>
    </row>
    <row r="1815" customHeight="1" spans="1:23">
      <c r="A1815" s="89" t="s">
        <v>675</v>
      </c>
      <c r="B1815" s="90">
        <v>46148</v>
      </c>
      <c r="C1815" s="91" t="str">
        <f t="shared" si="56"/>
        <v>5月第2周</v>
      </c>
      <c r="D1815" s="89" t="s">
        <v>676</v>
      </c>
      <c r="E1815" s="89" t="str">
        <f t="shared" si="57"/>
        <v>5月第1周--周3</v>
      </c>
      <c r="F1815" s="92" t="s">
        <v>27</v>
      </c>
      <c r="G1815" s="92" t="s">
        <v>104</v>
      </c>
      <c r="H1815" s="92" t="str">
        <f>_xlfn.XLOOKUP(O1815,匹配表1065!T:T,匹配表1065!W:W)</f>
        <v>济南市</v>
      </c>
      <c r="I1815" s="89" t="str">
        <f>_xlfn.XLOOKUP(O1815,匹配表1065!T:T,匹配表1065!X:X)</f>
        <v>PME2029</v>
      </c>
      <c r="J1815" s="92" t="s">
        <v>128</v>
      </c>
      <c r="K1815" s="89" cm="1">
        <f ca="1" t="array" ref="K1815:L1815">_xlfn.XLOOKUP(J1815,匹配表1065!Y:Y,匹配表1065!AA:AB)</f>
        <v>13</v>
      </c>
      <c r="L1815" s="89" t="str">
        <v>3个月以上</v>
      </c>
      <c r="M1815" s="92" t="s">
        <v>55</v>
      </c>
      <c r="N1815" s="92">
        <v>1</v>
      </c>
      <c r="O1815" s="93" t="str">
        <f>_xlfn.XLOOKUP(P1815,匹配表1065!U:U,匹配表1065!T:T)</f>
        <v>HO00001403</v>
      </c>
      <c r="P1815" s="89" t="s">
        <v>329</v>
      </c>
      <c r="Q1815" s="92" t="s">
        <v>455</v>
      </c>
      <c r="R1815" s="89" t="str">
        <f>_xlfn.XLOOKUP(Q1815,匹配表1065!L:L,匹配表1065!O:O)</f>
        <v>C</v>
      </c>
      <c r="S1815" s="93" t="str">
        <f>IFERROR(_xlfn.XLOOKUP(Q1815,匹配表1065!AI:AI,匹配表1065!AJ:AJ),"绿标")</f>
        <v>绿标</v>
      </c>
      <c r="T1815" s="93" t="str" cm="1">
        <f t="array" ref="T1815:U1815">_xlfn.XLOOKUP(Q1815,匹配表1065!L:L,匹配表1065!M:N)</f>
        <v>眩晕</v>
      </c>
      <c r="U1815" s="94" t="str">
        <v>耳鼻喉科</v>
      </c>
      <c r="V1815" s="95" t="s">
        <v>33</v>
      </c>
      <c r="W1815" s="93">
        <f>_xlfn.XLOOKUP(M1815,匹配表1065!D:D,匹配表1065!F:F)*N1815</f>
        <v>8</v>
      </c>
    </row>
    <row r="1816" customHeight="1" spans="1:23">
      <c r="A1816" s="89" t="s">
        <v>675</v>
      </c>
      <c r="B1816" s="90">
        <v>46148</v>
      </c>
      <c r="C1816" s="91" t="str">
        <f t="shared" si="56"/>
        <v>5月第2周</v>
      </c>
      <c r="D1816" s="89" t="s">
        <v>676</v>
      </c>
      <c r="E1816" s="89" t="str">
        <f t="shared" si="57"/>
        <v>5月第1周--周3</v>
      </c>
      <c r="F1816" s="92" t="s">
        <v>27</v>
      </c>
      <c r="G1816" s="92" t="s">
        <v>104</v>
      </c>
      <c r="H1816" s="92" t="str">
        <f>_xlfn.XLOOKUP(O1816,匹配表1065!T:T,匹配表1065!W:W)</f>
        <v>济南市</v>
      </c>
      <c r="I1816" s="89" t="str">
        <f>_xlfn.XLOOKUP(O1816,匹配表1065!T:T,匹配表1065!X:X)</f>
        <v>PME2029</v>
      </c>
      <c r="J1816" s="92" t="s">
        <v>128</v>
      </c>
      <c r="K1816" s="89" cm="1">
        <f ca="1" t="array" ref="K1816:L1816">_xlfn.XLOOKUP(J1816,匹配表1065!Y:Y,匹配表1065!AA:AB)</f>
        <v>13</v>
      </c>
      <c r="L1816" s="89" t="str">
        <v>3个月以上</v>
      </c>
      <c r="M1816" s="92" t="s">
        <v>133</v>
      </c>
      <c r="N1816" s="92">
        <v>1</v>
      </c>
      <c r="O1816" s="93" t="str">
        <f>_xlfn.XLOOKUP(P1816,匹配表1065!U:U,匹配表1065!T:T)</f>
        <v>HO00001403</v>
      </c>
      <c r="P1816" s="89" t="s">
        <v>329</v>
      </c>
      <c r="Q1816" s="92" t="s">
        <v>505</v>
      </c>
      <c r="R1816" s="89" t="str">
        <f>_xlfn.XLOOKUP(Q1816,匹配表1065!L:L,匹配表1065!O:O)</f>
        <v>B</v>
      </c>
      <c r="S1816" s="93" t="str">
        <f>IFERROR(_xlfn.XLOOKUP(Q1816,匹配表1065!AI:AI,匹配表1065!AJ:AJ),"绿标")</f>
        <v>绿标</v>
      </c>
      <c r="T1816" s="93" t="str" cm="1">
        <f t="array" ref="T1816:U1816">_xlfn.XLOOKUP(Q1816,匹配表1065!L:L,匹配表1065!M:N)</f>
        <v>脑血管</v>
      </c>
      <c r="U1816" s="94" t="str">
        <v>神经内科</v>
      </c>
      <c r="V1816" s="95" t="s">
        <v>58</v>
      </c>
      <c r="W1816" s="93">
        <f>_xlfn.XLOOKUP(M1816,匹配表1065!D:D,匹配表1065!F:F)*N1816</f>
        <v>1</v>
      </c>
    </row>
    <row r="1817" customHeight="1" spans="1:23">
      <c r="A1817" s="89" t="s">
        <v>675</v>
      </c>
      <c r="B1817" s="90">
        <v>46148</v>
      </c>
      <c r="C1817" s="91" t="str">
        <f t="shared" si="56"/>
        <v>5月第2周</v>
      </c>
      <c r="D1817" s="89" t="s">
        <v>676</v>
      </c>
      <c r="E1817" s="89" t="str">
        <f t="shared" si="57"/>
        <v>5月第1周--周3</v>
      </c>
      <c r="F1817" s="92" t="s">
        <v>27</v>
      </c>
      <c r="G1817" s="92" t="s">
        <v>104</v>
      </c>
      <c r="H1817" s="92" t="str">
        <f>_xlfn.XLOOKUP(O1817,匹配表1065!T:T,匹配表1065!W:W)</f>
        <v>济南市</v>
      </c>
      <c r="I1817" s="89" t="str">
        <f>_xlfn.XLOOKUP(O1817,匹配表1065!T:T,匹配表1065!X:X)</f>
        <v>PME2024</v>
      </c>
      <c r="J1817" s="92" t="s">
        <v>125</v>
      </c>
      <c r="K1817" s="89" cm="1">
        <f ca="1" t="array" ref="K1817:L1817">_xlfn.XLOOKUP(J1817,匹配表1065!Y:Y,匹配表1065!AA:AB)</f>
        <v>9</v>
      </c>
      <c r="L1817" s="89" t="str">
        <v>3个月以上</v>
      </c>
      <c r="M1817" s="92" t="s">
        <v>30</v>
      </c>
      <c r="N1817" s="92">
        <v>1</v>
      </c>
      <c r="O1817" s="93" t="str">
        <f>_xlfn.XLOOKUP(P1817,匹配表1065!U:U,匹配表1065!T:T)</f>
        <v>HO00001404</v>
      </c>
      <c r="P1817" s="89" t="s">
        <v>126</v>
      </c>
      <c r="Q1817" s="92" t="s">
        <v>127</v>
      </c>
      <c r="R1817" s="89" t="str">
        <f>_xlfn.XLOOKUP(Q1817,匹配表1065!L:L,匹配表1065!O:O)</f>
        <v>A</v>
      </c>
      <c r="S1817" s="93" t="str">
        <f>IFERROR(_xlfn.XLOOKUP(Q1817,匹配表1065!AI:AI,匹配表1065!AJ:AJ),"绿标")</f>
        <v>红标</v>
      </c>
      <c r="T1817" s="93" t="str" cm="1">
        <f t="array" ref="T1817:U1817">_xlfn.XLOOKUP(Q1817,匹配表1065!L:L,匹配表1065!M:N)</f>
        <v>头痛</v>
      </c>
      <c r="U1817" s="94" t="str">
        <v>神经内科</v>
      </c>
      <c r="V1817" s="95" t="s">
        <v>42</v>
      </c>
      <c r="W1817" s="93">
        <f>_xlfn.XLOOKUP(M1817,匹配表1065!D:D,匹配表1065!F:F)*N1817</f>
        <v>12</v>
      </c>
    </row>
    <row r="1818" customHeight="1" spans="1:23">
      <c r="A1818" s="89" t="s">
        <v>675</v>
      </c>
      <c r="B1818" s="90">
        <v>46148</v>
      </c>
      <c r="C1818" s="91" t="str">
        <f t="shared" si="56"/>
        <v>5月第2周</v>
      </c>
      <c r="D1818" s="89" t="s">
        <v>676</v>
      </c>
      <c r="E1818" s="89" t="str">
        <f t="shared" si="57"/>
        <v>5月第1周--周3</v>
      </c>
      <c r="F1818" s="92" t="s">
        <v>27</v>
      </c>
      <c r="G1818" s="92" t="s">
        <v>104</v>
      </c>
      <c r="H1818" s="92" t="str">
        <f>_xlfn.XLOOKUP(O1818,匹配表1065!T:T,匹配表1065!W:W)</f>
        <v>东营市</v>
      </c>
      <c r="I1818" s="89" t="str">
        <f>_xlfn.XLOOKUP(O1818,匹配表1065!T:T,匹配表1065!X:X)</f>
        <v>PME2028</v>
      </c>
      <c r="J1818" s="92" t="s">
        <v>121</v>
      </c>
      <c r="K1818" s="89" cm="1">
        <f ca="1" t="array" ref="K1818:L1818">_xlfn.XLOOKUP(J1818,匹配表1065!Y:Y,匹配表1065!AA:AB)</f>
        <v>26</v>
      </c>
      <c r="L1818" s="89" t="str">
        <v>3个月以上</v>
      </c>
      <c r="M1818" s="92" t="s">
        <v>30</v>
      </c>
      <c r="N1818" s="92">
        <v>1</v>
      </c>
      <c r="O1818" s="93" t="str">
        <f>_xlfn.XLOOKUP(P1818,匹配表1065!U:U,匹配表1065!T:T)</f>
        <v>HO00001421</v>
      </c>
      <c r="P1818" s="89" t="s">
        <v>122</v>
      </c>
      <c r="Q1818" s="92" t="s">
        <v>123</v>
      </c>
      <c r="R1818" s="89" t="str">
        <f>_xlfn.XLOOKUP(Q1818,匹配表1065!L:L,匹配表1065!O:O)</f>
        <v>A</v>
      </c>
      <c r="S1818" s="93" t="str">
        <f>IFERROR(_xlfn.XLOOKUP(Q1818,匹配表1065!AI:AI,匹配表1065!AJ:AJ),"绿标")</f>
        <v>红标</v>
      </c>
      <c r="T1818" s="93" t="str" cm="1">
        <f t="array" ref="T1818:U1818">_xlfn.XLOOKUP(Q1818,匹配表1065!L:L,匹配表1065!M:N)</f>
        <v>头痛</v>
      </c>
      <c r="U1818" s="94" t="str">
        <v>神经内科</v>
      </c>
      <c r="V1818" s="95" t="s">
        <v>33</v>
      </c>
      <c r="W1818" s="93">
        <f>_xlfn.XLOOKUP(M1818,匹配表1065!D:D,匹配表1065!F:F)*N1818</f>
        <v>12</v>
      </c>
    </row>
    <row r="1819" customHeight="1" spans="1:23">
      <c r="A1819" s="89" t="s">
        <v>675</v>
      </c>
      <c r="B1819" s="90">
        <v>46148</v>
      </c>
      <c r="C1819" s="91" t="str">
        <f t="shared" si="56"/>
        <v>5月第2周</v>
      </c>
      <c r="D1819" s="89" t="s">
        <v>676</v>
      </c>
      <c r="E1819" s="89" t="str">
        <f t="shared" si="57"/>
        <v>5月第1周--周3</v>
      </c>
      <c r="F1819" s="92" t="s">
        <v>27</v>
      </c>
      <c r="G1819" s="92" t="s">
        <v>104</v>
      </c>
      <c r="H1819" s="92" t="str">
        <f>_xlfn.XLOOKUP(O1819,匹配表1065!T:T,匹配表1065!W:W)</f>
        <v>东营市</v>
      </c>
      <c r="I1819" s="89" t="str">
        <f>_xlfn.XLOOKUP(O1819,匹配表1065!T:T,匹配表1065!X:X)</f>
        <v>PME2028</v>
      </c>
      <c r="J1819" s="92" t="s">
        <v>121</v>
      </c>
      <c r="K1819" s="89" cm="1">
        <f ca="1" t="array" ref="K1819:L1819">_xlfn.XLOOKUP(J1819,匹配表1065!Y:Y,匹配表1065!AA:AB)</f>
        <v>26</v>
      </c>
      <c r="L1819" s="89" t="str">
        <v>3个月以上</v>
      </c>
      <c r="M1819" s="92" t="s">
        <v>35</v>
      </c>
      <c r="N1819" s="92">
        <v>4</v>
      </c>
      <c r="O1819" s="93" t="str">
        <f>_xlfn.XLOOKUP(P1819,匹配表1065!U:U,匹配表1065!T:T)</f>
        <v>HO00001421</v>
      </c>
      <c r="P1819" s="89" t="s">
        <v>122</v>
      </c>
      <c r="Q1819" s="92" t="s">
        <v>124</v>
      </c>
      <c r="R1819" s="89" t="str">
        <f>_xlfn.XLOOKUP(Q1819,匹配表1065!L:L,匹配表1065!O:O)</f>
        <v>A</v>
      </c>
      <c r="S1819" s="93" t="str">
        <f>IFERROR(_xlfn.XLOOKUP(Q1819,匹配表1065!AI:AI,匹配表1065!AJ:AJ),"绿标")</f>
        <v>红标</v>
      </c>
      <c r="T1819" s="93" t="str" cm="1">
        <f t="array" ref="T1819:U1819">_xlfn.XLOOKUP(Q1819,匹配表1065!L:L,匹配表1065!M:N)</f>
        <v>头痛</v>
      </c>
      <c r="U1819" s="94" t="str">
        <v>神经内科</v>
      </c>
      <c r="V1819" s="95" t="s">
        <v>33</v>
      </c>
      <c r="W1819" s="93">
        <f>_xlfn.XLOOKUP(M1819,匹配表1065!D:D,匹配表1065!F:F)*N1819</f>
        <v>16</v>
      </c>
    </row>
    <row r="1820" customHeight="1" spans="1:23">
      <c r="A1820" s="89" t="s">
        <v>675</v>
      </c>
      <c r="B1820" s="90">
        <v>46149</v>
      </c>
      <c r="C1820" s="91" t="str">
        <f t="shared" si="56"/>
        <v>5月第2周</v>
      </c>
      <c r="D1820" s="89" t="s">
        <v>676</v>
      </c>
      <c r="E1820" s="89" t="str">
        <f t="shared" si="57"/>
        <v>5月第1周--周4</v>
      </c>
      <c r="F1820" s="92" t="s">
        <v>27</v>
      </c>
      <c r="G1820" s="92" t="s">
        <v>28</v>
      </c>
      <c r="H1820" s="92" t="str">
        <f>_xlfn.XLOOKUP(O1820,匹配表1065!T:T,匹配表1065!W:W)</f>
        <v>扬州市</v>
      </c>
      <c r="I1820" s="89" t="str">
        <f>_xlfn.XLOOKUP(O1820,匹配表1065!T:T,匹配表1065!X:X)</f>
        <v>PME2012</v>
      </c>
      <c r="J1820" s="92" t="s">
        <v>60</v>
      </c>
      <c r="K1820" s="89" cm="1">
        <f ca="1" t="array" ref="K1820:L1820">_xlfn.XLOOKUP(J1820,匹配表1065!Y:Y,匹配表1065!AA:AB)</f>
        <v>13</v>
      </c>
      <c r="L1820" s="89" t="str">
        <v>3个月以上</v>
      </c>
      <c r="M1820" s="92" t="s">
        <v>30</v>
      </c>
      <c r="N1820" s="92">
        <v>1</v>
      </c>
      <c r="O1820" s="93" t="str">
        <f>_xlfn.XLOOKUP(P1820,匹配表1065!U:U,匹配表1065!T:T)</f>
        <v>HO00041526</v>
      </c>
      <c r="P1820" s="89" t="s">
        <v>407</v>
      </c>
      <c r="Q1820" s="92" t="s">
        <v>408</v>
      </c>
      <c r="R1820" s="89" t="str">
        <f>_xlfn.XLOOKUP(Q1820,匹配表1065!L:L,匹配表1065!O:O)</f>
        <v>C</v>
      </c>
      <c r="S1820" s="93" t="str">
        <f>IFERROR(_xlfn.XLOOKUP(Q1820,匹配表1065!AI:AI,匹配表1065!AJ:AJ),"绿标")</f>
        <v>红标</v>
      </c>
      <c r="T1820" s="93" t="str" cm="1">
        <f t="array" ref="T1820:U1820">_xlfn.XLOOKUP(Q1820,匹配表1065!L:L,匹配表1065!M:N)</f>
        <v>眩晕</v>
      </c>
      <c r="U1820" s="94" t="str">
        <v>神经内科</v>
      </c>
      <c r="V1820" s="95" t="s">
        <v>33</v>
      </c>
      <c r="W1820" s="93">
        <f>_xlfn.XLOOKUP(M1820,匹配表1065!D:D,匹配表1065!F:F)*N1820</f>
        <v>12</v>
      </c>
    </row>
    <row r="1821" customHeight="1" spans="1:23">
      <c r="A1821" s="89" t="s">
        <v>675</v>
      </c>
      <c r="B1821" s="90">
        <v>46149</v>
      </c>
      <c r="C1821" s="91" t="str">
        <f t="shared" si="56"/>
        <v>5月第2周</v>
      </c>
      <c r="D1821" s="89" t="s">
        <v>676</v>
      </c>
      <c r="E1821" s="89" t="str">
        <f t="shared" si="57"/>
        <v>5月第1周--周4</v>
      </c>
      <c r="F1821" s="92" t="s">
        <v>27</v>
      </c>
      <c r="G1821" s="92" t="s">
        <v>28</v>
      </c>
      <c r="H1821" s="92" t="str">
        <f>_xlfn.XLOOKUP(O1821,匹配表1065!T:T,匹配表1065!W:W)</f>
        <v>扬州市</v>
      </c>
      <c r="I1821" s="89" t="str">
        <f>_xlfn.XLOOKUP(O1821,匹配表1065!T:T,匹配表1065!X:X)</f>
        <v>PME2012</v>
      </c>
      <c r="J1821" s="92" t="s">
        <v>60</v>
      </c>
      <c r="K1821" s="89" cm="1">
        <f ca="1" t="array" ref="K1821:L1821">_xlfn.XLOOKUP(J1821,匹配表1065!Y:Y,匹配表1065!AA:AB)</f>
        <v>13</v>
      </c>
      <c r="L1821" s="89" t="str">
        <v>3个月以上</v>
      </c>
      <c r="M1821" s="92" t="s">
        <v>35</v>
      </c>
      <c r="N1821" s="92">
        <v>1</v>
      </c>
      <c r="O1821" s="93" t="str">
        <f>_xlfn.XLOOKUP(P1821,匹配表1065!U:U,匹配表1065!T:T)</f>
        <v>HO00000968</v>
      </c>
      <c r="P1821" s="89" t="s">
        <v>61</v>
      </c>
      <c r="Q1821" s="92" t="s">
        <v>369</v>
      </c>
      <c r="R1821" s="89" t="str">
        <f>_xlfn.XLOOKUP(Q1821,匹配表1065!L:L,匹配表1065!O:O)</f>
        <v>B</v>
      </c>
      <c r="S1821" s="93" t="str">
        <f>IFERROR(_xlfn.XLOOKUP(Q1821,匹配表1065!AI:AI,匹配表1065!AJ:AJ),"绿标")</f>
        <v>绿标</v>
      </c>
      <c r="T1821" s="93" t="str" cm="1">
        <f t="array" ref="T1821:U1821">_xlfn.XLOOKUP(Q1821,匹配表1065!L:L,匹配表1065!M:N)</f>
        <v>癫痫</v>
      </c>
      <c r="U1821" s="94" t="str">
        <v>神经内科</v>
      </c>
      <c r="V1821" s="95" t="s">
        <v>70</v>
      </c>
      <c r="W1821" s="93">
        <f>_xlfn.XLOOKUP(M1821,匹配表1065!D:D,匹配表1065!F:F)*N1821</f>
        <v>4</v>
      </c>
    </row>
    <row r="1822" customHeight="1" spans="1:23">
      <c r="A1822" s="89" t="s">
        <v>675</v>
      </c>
      <c r="B1822" s="90">
        <v>46149</v>
      </c>
      <c r="C1822" s="91" t="str">
        <f t="shared" si="56"/>
        <v>5月第2周</v>
      </c>
      <c r="D1822" s="89" t="s">
        <v>676</v>
      </c>
      <c r="E1822" s="89" t="str">
        <f t="shared" si="57"/>
        <v>5月第1周--周4</v>
      </c>
      <c r="F1822" s="92" t="s">
        <v>27</v>
      </c>
      <c r="G1822" s="92" t="s">
        <v>28</v>
      </c>
      <c r="H1822" s="92" t="str">
        <f>_xlfn.XLOOKUP(O1822,匹配表1065!T:T,匹配表1065!W:W)</f>
        <v>南京市</v>
      </c>
      <c r="I1822" s="89" t="str">
        <f>_xlfn.XLOOKUP(O1822,匹配表1065!T:T,匹配表1065!X:X)</f>
        <v>PME2006</v>
      </c>
      <c r="J1822" s="92" t="s">
        <v>29</v>
      </c>
      <c r="K1822" s="89" cm="1">
        <f ca="1" t="array" ref="K1822:L1822">_xlfn.XLOOKUP(J1822,匹配表1065!Y:Y,匹配表1065!AA:AB)</f>
        <v>15</v>
      </c>
      <c r="L1822" s="89" t="str">
        <v>3个月以上</v>
      </c>
      <c r="M1822" s="92" t="s">
        <v>35</v>
      </c>
      <c r="N1822" s="92">
        <v>1</v>
      </c>
      <c r="O1822" s="93" t="str">
        <f>_xlfn.XLOOKUP(P1822,匹配表1065!U:U,匹配表1065!T:T)</f>
        <v>HO00000959</v>
      </c>
      <c r="P1822" s="89" t="s">
        <v>196</v>
      </c>
      <c r="Q1822" s="92" t="s">
        <v>197</v>
      </c>
      <c r="R1822" s="89" t="str">
        <f>_xlfn.XLOOKUP(Q1822,匹配表1065!L:L,匹配表1065!O:O)</f>
        <v>C</v>
      </c>
      <c r="S1822" s="93" t="str">
        <f>IFERROR(_xlfn.XLOOKUP(Q1822,匹配表1065!AI:AI,匹配表1065!AJ:AJ),"绿标")</f>
        <v>红标</v>
      </c>
      <c r="T1822" s="93" t="str" cm="1">
        <f t="array" ref="T1822:U1822">_xlfn.XLOOKUP(Q1822,匹配表1065!L:L,匹配表1065!M:N)</f>
        <v>眩晕</v>
      </c>
      <c r="U1822" s="94" t="str">
        <v>神经内科</v>
      </c>
      <c r="V1822" s="95" t="s">
        <v>70</v>
      </c>
      <c r="W1822" s="93">
        <f>_xlfn.XLOOKUP(M1822,匹配表1065!D:D,匹配表1065!F:F)*N1822</f>
        <v>4</v>
      </c>
    </row>
    <row r="1823" customHeight="1" spans="1:23">
      <c r="A1823" s="89" t="s">
        <v>675</v>
      </c>
      <c r="B1823" s="90">
        <v>46149</v>
      </c>
      <c r="C1823" s="91" t="str">
        <f t="shared" si="56"/>
        <v>5月第2周</v>
      </c>
      <c r="D1823" s="89" t="s">
        <v>676</v>
      </c>
      <c r="E1823" s="89" t="str">
        <f t="shared" si="57"/>
        <v>5月第1周--周4</v>
      </c>
      <c r="F1823" s="92" t="s">
        <v>27</v>
      </c>
      <c r="G1823" s="92" t="s">
        <v>28</v>
      </c>
      <c r="H1823" s="92" t="str">
        <f>_xlfn.XLOOKUP(O1823,匹配表1065!T:T,匹配表1065!W:W)</f>
        <v>南京市</v>
      </c>
      <c r="I1823" s="89" t="str">
        <f>_xlfn.XLOOKUP(O1823,匹配表1065!T:T,匹配表1065!X:X)</f>
        <v>PME2006</v>
      </c>
      <c r="J1823" s="92" t="s">
        <v>29</v>
      </c>
      <c r="K1823" s="89" cm="1">
        <f ca="1" t="array" ref="K1823:L1823">_xlfn.XLOOKUP(J1823,匹配表1065!Y:Y,匹配表1065!AA:AB)</f>
        <v>15</v>
      </c>
      <c r="L1823" s="89" t="str">
        <v>3个月以上</v>
      </c>
      <c r="M1823" s="92" t="s">
        <v>35</v>
      </c>
      <c r="N1823" s="92">
        <v>1</v>
      </c>
      <c r="O1823" s="93" t="str">
        <f>_xlfn.XLOOKUP(P1823,匹配表1065!U:U,匹配表1065!T:T)</f>
        <v>HO00000965</v>
      </c>
      <c r="P1823" s="89" t="s">
        <v>31</v>
      </c>
      <c r="Q1823" s="92" t="s">
        <v>32</v>
      </c>
      <c r="R1823" s="89" t="str">
        <f>_xlfn.XLOOKUP(Q1823,匹配表1065!L:L,匹配表1065!O:O)</f>
        <v>A</v>
      </c>
      <c r="S1823" s="93" t="str">
        <f>IFERROR(_xlfn.XLOOKUP(Q1823,匹配表1065!AI:AI,匹配表1065!AJ:AJ),"绿标")</f>
        <v>绿标</v>
      </c>
      <c r="T1823" s="93" t="str" cm="1">
        <f t="array" ref="T1823:U1823">_xlfn.XLOOKUP(Q1823,匹配表1065!L:L,匹配表1065!M:N)</f>
        <v>头痛</v>
      </c>
      <c r="U1823" s="94" t="str">
        <v>神经内科</v>
      </c>
      <c r="V1823" s="95" t="s">
        <v>58</v>
      </c>
      <c r="W1823" s="93">
        <f>_xlfn.XLOOKUP(M1823,匹配表1065!D:D,匹配表1065!F:F)*N1823</f>
        <v>4</v>
      </c>
    </row>
    <row r="1824" customHeight="1" spans="1:23">
      <c r="A1824" s="89" t="s">
        <v>675</v>
      </c>
      <c r="B1824" s="90">
        <v>46149</v>
      </c>
      <c r="C1824" s="91" t="str">
        <f t="shared" si="56"/>
        <v>5月第2周</v>
      </c>
      <c r="D1824" s="89" t="s">
        <v>676</v>
      </c>
      <c r="E1824" s="89" t="str">
        <f t="shared" si="57"/>
        <v>5月第1周--周4</v>
      </c>
      <c r="F1824" s="92" t="s">
        <v>27</v>
      </c>
      <c r="G1824" s="92" t="s">
        <v>28</v>
      </c>
      <c r="H1824" s="92" t="str">
        <f>_xlfn.XLOOKUP(O1824,匹配表1065!T:T,匹配表1065!W:W)</f>
        <v>南京市</v>
      </c>
      <c r="I1824" s="89" t="str">
        <f>_xlfn.XLOOKUP(O1824,匹配表1065!T:T,匹配表1065!X:X)</f>
        <v>PME2040</v>
      </c>
      <c r="J1824" s="89" t="s">
        <v>50</v>
      </c>
      <c r="K1824" s="89" t="e" cm="1">
        <f ca="1" t="array" ref="K1824">_xlfn.XLOOKUP(J1824,匹配表1065!Y:Y,匹配表1065!AA:AB)</f>
        <v>#N/A</v>
      </c>
      <c r="L1824" s="89"/>
      <c r="M1824" s="92" t="s">
        <v>30</v>
      </c>
      <c r="N1824" s="92">
        <v>1</v>
      </c>
      <c r="O1824" s="93" t="str">
        <f>_xlfn.XLOOKUP(P1824,匹配表1065!U:U,匹配表1065!T:T)</f>
        <v>HO00000966</v>
      </c>
      <c r="P1824" s="89" t="s">
        <v>51</v>
      </c>
      <c r="Q1824" s="92" t="s">
        <v>199</v>
      </c>
      <c r="R1824" s="89" t="str">
        <f>_xlfn.XLOOKUP(Q1824,匹配表1065!L:L,匹配表1065!O:O)</f>
        <v>A</v>
      </c>
      <c r="S1824" s="93" t="str">
        <f>IFERROR(_xlfn.XLOOKUP(Q1824,匹配表1065!AI:AI,匹配表1065!AJ:AJ),"绿标")</f>
        <v>绿标</v>
      </c>
      <c r="T1824" s="93" t="str" cm="1">
        <f t="array" ref="T1824:U1824">_xlfn.XLOOKUP(Q1824,匹配表1065!L:L,匹配表1065!M:N)</f>
        <v>头痛</v>
      </c>
      <c r="U1824" s="94" t="str">
        <v>神经内科</v>
      </c>
      <c r="V1824" s="95" t="s">
        <v>33</v>
      </c>
      <c r="W1824" s="93">
        <f>_xlfn.XLOOKUP(M1824,匹配表1065!D:D,匹配表1065!F:F)*N1824</f>
        <v>12</v>
      </c>
    </row>
    <row r="1825" customHeight="1" spans="1:23">
      <c r="A1825" s="89" t="s">
        <v>675</v>
      </c>
      <c r="B1825" s="90">
        <v>46149</v>
      </c>
      <c r="C1825" s="91" t="str">
        <f t="shared" si="56"/>
        <v>5月第2周</v>
      </c>
      <c r="D1825" s="89" t="s">
        <v>676</v>
      </c>
      <c r="E1825" s="89" t="str">
        <f t="shared" si="57"/>
        <v>5月第1周--周4</v>
      </c>
      <c r="F1825" s="92" t="s">
        <v>27</v>
      </c>
      <c r="G1825" s="92" t="s">
        <v>28</v>
      </c>
      <c r="H1825" s="92" t="str">
        <f>_xlfn.XLOOKUP(O1825,匹配表1065!T:T,匹配表1065!W:W)</f>
        <v>南京市</v>
      </c>
      <c r="I1825" s="89" t="str">
        <f>_xlfn.XLOOKUP(O1825,匹配表1065!T:T,匹配表1065!X:X)</f>
        <v>PME2039</v>
      </c>
      <c r="J1825" s="92" t="s">
        <v>39</v>
      </c>
      <c r="K1825" s="89" cm="1">
        <f ca="1" t="array" ref="K1825:L1825">_xlfn.XLOOKUP(J1825,匹配表1065!Y:Y,匹配表1065!AA:AB)</f>
        <v>7</v>
      </c>
      <c r="L1825" s="89" t="str">
        <v>3个月以上</v>
      </c>
      <c r="M1825" s="92" t="s">
        <v>30</v>
      </c>
      <c r="N1825" s="92">
        <v>1</v>
      </c>
      <c r="O1825" s="93" t="str">
        <f>_xlfn.XLOOKUP(P1825,匹配表1065!U:U,匹配表1065!T:T)</f>
        <v>HO00000971</v>
      </c>
      <c r="P1825" s="89" t="s">
        <v>40</v>
      </c>
      <c r="Q1825" s="92" t="s">
        <v>674</v>
      </c>
      <c r="R1825" s="89" t="str">
        <f>_xlfn.XLOOKUP(Q1825,匹配表1065!L:L,匹配表1065!O:O)</f>
        <v>D</v>
      </c>
      <c r="S1825" s="93" t="str">
        <f>IFERROR(_xlfn.XLOOKUP(Q1825,匹配表1065!AI:AI,匹配表1065!AJ:AJ),"绿标")</f>
        <v>绿标</v>
      </c>
      <c r="T1825" s="93" t="str" cm="1">
        <f t="array" ref="T1825:U1825">_xlfn.XLOOKUP(Q1825,匹配表1065!L:L,匹配表1065!M:N)</f>
        <v>疼痛</v>
      </c>
      <c r="U1825" s="94" t="str">
        <v>疼痛科</v>
      </c>
      <c r="V1825" s="95" t="s">
        <v>33</v>
      </c>
      <c r="W1825" s="93">
        <f>_xlfn.XLOOKUP(M1825,匹配表1065!D:D,匹配表1065!F:F)*N1825</f>
        <v>12</v>
      </c>
    </row>
    <row r="1826" customHeight="1" spans="1:23">
      <c r="A1826" s="89" t="s">
        <v>675</v>
      </c>
      <c r="B1826" s="90">
        <v>46149</v>
      </c>
      <c r="C1826" s="91" t="str">
        <f t="shared" si="56"/>
        <v>5月第2周</v>
      </c>
      <c r="D1826" s="89" t="s">
        <v>676</v>
      </c>
      <c r="E1826" s="89" t="str">
        <f t="shared" si="57"/>
        <v>5月第1周--周4</v>
      </c>
      <c r="F1826" s="92" t="s">
        <v>27</v>
      </c>
      <c r="G1826" s="92" t="s">
        <v>28</v>
      </c>
      <c r="H1826" s="92" t="str">
        <f>_xlfn.XLOOKUP(O1826,匹配表1065!T:T,匹配表1065!W:W)</f>
        <v>镇江市</v>
      </c>
      <c r="I1826" s="89" t="str">
        <f>_xlfn.XLOOKUP(O1826,匹配表1065!T:T,匹配表1065!X:X)</f>
        <v>PME2039</v>
      </c>
      <c r="J1826" s="92" t="s">
        <v>39</v>
      </c>
      <c r="K1826" s="89" cm="1">
        <f ca="1" t="array" ref="K1826:L1826">_xlfn.XLOOKUP(J1826,匹配表1065!Y:Y,匹配表1065!AA:AB)</f>
        <v>7</v>
      </c>
      <c r="L1826" s="89" t="str">
        <v>3个月以上</v>
      </c>
      <c r="M1826" s="92" t="s">
        <v>35</v>
      </c>
      <c r="N1826" s="92">
        <v>1</v>
      </c>
      <c r="O1826" s="93" t="str">
        <f>_xlfn.XLOOKUP(P1826,匹配表1065!U:U,匹配表1065!T:T)</f>
        <v>HO00001015</v>
      </c>
      <c r="P1826" s="89" t="s">
        <v>43</v>
      </c>
      <c r="Q1826" s="92" t="s">
        <v>198</v>
      </c>
      <c r="R1826" s="89" t="str">
        <f>_xlfn.XLOOKUP(Q1826,匹配表1065!L:L,匹配表1065!O:O)</f>
        <v>B</v>
      </c>
      <c r="S1826" s="93" t="str">
        <f>IFERROR(_xlfn.XLOOKUP(Q1826,匹配表1065!AI:AI,匹配表1065!AJ:AJ),"绿标")</f>
        <v>绿标</v>
      </c>
      <c r="T1826" s="93" t="str" cm="1">
        <f t="array" ref="T1826:U1826">_xlfn.XLOOKUP(Q1826,匹配表1065!L:L,匹配表1065!M:N)</f>
        <v>脑血管</v>
      </c>
      <c r="U1826" s="94" t="str">
        <v>神经内科</v>
      </c>
      <c r="V1826" s="95" t="s">
        <v>58</v>
      </c>
      <c r="W1826" s="93">
        <f>_xlfn.XLOOKUP(M1826,匹配表1065!D:D,匹配表1065!F:F)*N1826</f>
        <v>4</v>
      </c>
    </row>
    <row r="1827" customHeight="1" spans="1:23">
      <c r="A1827" s="89" t="s">
        <v>675</v>
      </c>
      <c r="B1827" s="90">
        <v>46149</v>
      </c>
      <c r="C1827" s="91" t="str">
        <f t="shared" si="56"/>
        <v>5月第2周</v>
      </c>
      <c r="D1827" s="89" t="s">
        <v>676</v>
      </c>
      <c r="E1827" s="89" t="str">
        <f t="shared" si="57"/>
        <v>5月第1周--周4</v>
      </c>
      <c r="F1827" s="92" t="s">
        <v>27</v>
      </c>
      <c r="G1827" s="92" t="s">
        <v>28</v>
      </c>
      <c r="H1827" s="92" t="str">
        <f>_xlfn.XLOOKUP(O1827,匹配表1065!T:T,匹配表1065!W:W)</f>
        <v>常州市</v>
      </c>
      <c r="I1827" s="89" t="str">
        <f>_xlfn.XLOOKUP(O1827,匹配表1065!T:T,匹配表1065!X:X)</f>
        <v>PME2015</v>
      </c>
      <c r="J1827" s="92" t="s">
        <v>45</v>
      </c>
      <c r="K1827" s="89" cm="1">
        <f ca="1" t="array" ref="K1827:L1827">_xlfn.XLOOKUP(J1827,匹配表1065!Y:Y,匹配表1065!AA:AB)</f>
        <v>9</v>
      </c>
      <c r="L1827" s="89" t="str">
        <v>3个月以上</v>
      </c>
      <c r="M1827" s="92" t="s">
        <v>30</v>
      </c>
      <c r="N1827" s="92">
        <v>1</v>
      </c>
      <c r="O1827" s="93" t="str">
        <f>_xlfn.XLOOKUP(P1827,匹配表1065!U:U,匹配表1065!T:T)</f>
        <v>HO00000940</v>
      </c>
      <c r="P1827" s="89" t="s">
        <v>203</v>
      </c>
      <c r="Q1827" s="92" t="s">
        <v>204</v>
      </c>
      <c r="R1827" s="89" t="str">
        <f>_xlfn.XLOOKUP(Q1827,匹配表1065!L:L,匹配表1065!O:O)</f>
        <v>C</v>
      </c>
      <c r="S1827" s="93" t="str">
        <f>IFERROR(_xlfn.XLOOKUP(Q1827,匹配表1065!AI:AI,匹配表1065!AJ:AJ),"绿标")</f>
        <v>红标</v>
      </c>
      <c r="T1827" s="93" t="str" cm="1">
        <f t="array" ref="T1827:U1827">_xlfn.XLOOKUP(Q1827,匹配表1065!L:L,匹配表1065!M:N)</f>
        <v>眩晕</v>
      </c>
      <c r="U1827" s="94" t="str">
        <v>耳鼻喉科</v>
      </c>
      <c r="V1827" s="95" t="s">
        <v>33</v>
      </c>
      <c r="W1827" s="93">
        <f>_xlfn.XLOOKUP(M1827,匹配表1065!D:D,匹配表1065!F:F)*N1827</f>
        <v>12</v>
      </c>
    </row>
    <row r="1828" customHeight="1" spans="1:23">
      <c r="A1828" s="89" t="s">
        <v>675</v>
      </c>
      <c r="B1828" s="90">
        <v>46149</v>
      </c>
      <c r="C1828" s="91" t="str">
        <f t="shared" si="56"/>
        <v>5月第2周</v>
      </c>
      <c r="D1828" s="89" t="s">
        <v>676</v>
      </c>
      <c r="E1828" s="89" t="str">
        <f t="shared" si="57"/>
        <v>5月第1周--周4</v>
      </c>
      <c r="F1828" s="92" t="s">
        <v>27</v>
      </c>
      <c r="G1828" s="92" t="s">
        <v>28</v>
      </c>
      <c r="H1828" s="92" t="str">
        <f>_xlfn.XLOOKUP(O1828,匹配表1065!T:T,匹配表1065!W:W)</f>
        <v>南京市</v>
      </c>
      <c r="I1828" s="89" t="str">
        <f>_xlfn.XLOOKUP(O1828,匹配表1065!T:T,匹配表1065!X:X)</f>
        <v>PME2004</v>
      </c>
      <c r="J1828" s="92" t="s">
        <v>34</v>
      </c>
      <c r="K1828" s="89" cm="1">
        <f ca="1" t="array" ref="K1828:L1828">_xlfn.XLOOKUP(J1828,匹配表1065!Y:Y,匹配表1065!AA:AB)</f>
        <v>11</v>
      </c>
      <c r="L1828" s="89" t="str">
        <v>3个月以上</v>
      </c>
      <c r="M1828" s="92" t="s">
        <v>202</v>
      </c>
      <c r="N1828" s="92">
        <v>1</v>
      </c>
      <c r="O1828" s="93" t="str">
        <f>_xlfn.XLOOKUP(P1828,匹配表1065!U:U,匹配表1065!T:T)</f>
        <v>HO00000972</v>
      </c>
      <c r="P1828" s="89" t="s">
        <v>36</v>
      </c>
      <c r="Q1828" s="92" t="s">
        <v>37</v>
      </c>
      <c r="R1828" s="89" t="str">
        <f>_xlfn.XLOOKUP(Q1828,匹配表1065!L:L,匹配表1065!O:O)</f>
        <v>A</v>
      </c>
      <c r="S1828" s="93" t="str">
        <f>IFERROR(_xlfn.XLOOKUP(Q1828,匹配表1065!AI:AI,匹配表1065!AJ:AJ),"绿标")</f>
        <v>绿标</v>
      </c>
      <c r="T1828" s="93" t="str" cm="1">
        <f t="array" ref="T1828:U1828">_xlfn.XLOOKUP(Q1828,匹配表1065!L:L,匹配表1065!M:N)</f>
        <v>头痛</v>
      </c>
      <c r="U1828" s="94" t="str">
        <v>神经内科</v>
      </c>
      <c r="V1828" s="95" t="s">
        <v>42</v>
      </c>
      <c r="W1828" s="93">
        <f>_xlfn.XLOOKUP(M1828,匹配表1065!D:D,匹配表1065!F:F)*N1828</f>
        <v>16</v>
      </c>
    </row>
    <row r="1829" customHeight="1" spans="1:23">
      <c r="A1829" s="89" t="s">
        <v>675</v>
      </c>
      <c r="B1829" s="90">
        <v>46149</v>
      </c>
      <c r="C1829" s="91" t="str">
        <f t="shared" si="56"/>
        <v>5月第2周</v>
      </c>
      <c r="D1829" s="89" t="s">
        <v>676</v>
      </c>
      <c r="E1829" s="89" t="str">
        <f t="shared" si="57"/>
        <v>5月第1周--周4</v>
      </c>
      <c r="F1829" s="92" t="s">
        <v>27</v>
      </c>
      <c r="G1829" s="89" t="s">
        <v>63</v>
      </c>
      <c r="H1829" s="92" t="str">
        <f>_xlfn.XLOOKUP(O1829,匹配表1065!T:T,匹配表1065!W:W)</f>
        <v>南京市</v>
      </c>
      <c r="I1829" s="89" t="str">
        <f>_xlfn.XLOOKUP(O1829,匹配表1065!T:T,匹配表1065!X:X)</f>
        <v>PME2001</v>
      </c>
      <c r="J1829" s="92" t="s">
        <v>64</v>
      </c>
      <c r="K1829" s="89" cm="1">
        <f ca="1" t="array" ref="K1829:L1829">_xlfn.XLOOKUP(J1829,匹配表1065!Y:Y,匹配表1065!AA:AB)</f>
        <v>31</v>
      </c>
      <c r="L1829" s="89" t="str">
        <v>3个月以上</v>
      </c>
      <c r="M1829" s="92" t="s">
        <v>30</v>
      </c>
      <c r="N1829" s="92">
        <v>3</v>
      </c>
      <c r="O1829" s="93" t="str">
        <f>_xlfn.XLOOKUP(P1829,匹配表1065!U:U,匹配表1065!T:T)</f>
        <v>HO00000958</v>
      </c>
      <c r="P1829" s="89" t="s">
        <v>65</v>
      </c>
      <c r="Q1829" s="92" t="s">
        <v>209</v>
      </c>
      <c r="R1829" s="89" t="str">
        <f>_xlfn.XLOOKUP(Q1829,匹配表1065!L:L,匹配表1065!O:O)</f>
        <v>C</v>
      </c>
      <c r="S1829" s="93" t="str">
        <f>IFERROR(_xlfn.XLOOKUP(Q1829,匹配表1065!AI:AI,匹配表1065!AJ:AJ),"绿标")</f>
        <v>红标</v>
      </c>
      <c r="T1829" s="93" t="str" cm="1">
        <f t="array" ref="T1829:U1829">_xlfn.XLOOKUP(Q1829,匹配表1065!L:L,匹配表1065!M:N)</f>
        <v>眩晕</v>
      </c>
      <c r="U1829" s="94" t="str">
        <v>耳鼻喉科</v>
      </c>
      <c r="V1829" s="95" t="s">
        <v>70</v>
      </c>
      <c r="W1829" s="93">
        <f>_xlfn.XLOOKUP(M1829,匹配表1065!D:D,匹配表1065!F:F)*N1829</f>
        <v>36</v>
      </c>
    </row>
    <row r="1830" customHeight="1" spans="1:23">
      <c r="A1830" s="89" t="s">
        <v>675</v>
      </c>
      <c r="B1830" s="90">
        <v>46149</v>
      </c>
      <c r="C1830" s="91" t="str">
        <f t="shared" si="56"/>
        <v>5月第2周</v>
      </c>
      <c r="D1830" s="89" t="s">
        <v>676</v>
      </c>
      <c r="E1830" s="89" t="str">
        <f t="shared" si="57"/>
        <v>5月第1周--周4</v>
      </c>
      <c r="F1830" s="92" t="s">
        <v>27</v>
      </c>
      <c r="G1830" s="89" t="s">
        <v>63</v>
      </c>
      <c r="H1830" s="92" t="str">
        <f>_xlfn.XLOOKUP(O1830,匹配表1065!T:T,匹配表1065!W:W)</f>
        <v>南京市</v>
      </c>
      <c r="I1830" s="89" t="str">
        <f>_xlfn.XLOOKUP(O1830,匹配表1065!T:T,匹配表1065!X:X)</f>
        <v>PME2001</v>
      </c>
      <c r="J1830" s="92" t="s">
        <v>64</v>
      </c>
      <c r="K1830" s="89" cm="1">
        <f ca="1" t="array" ref="K1830:L1830">_xlfn.XLOOKUP(J1830,匹配表1065!Y:Y,匹配表1065!AA:AB)</f>
        <v>31</v>
      </c>
      <c r="L1830" s="89" t="str">
        <v>3个月以上</v>
      </c>
      <c r="M1830" s="92" t="s">
        <v>30</v>
      </c>
      <c r="N1830" s="92">
        <v>1</v>
      </c>
      <c r="O1830" s="93" t="str">
        <f>_xlfn.XLOOKUP(P1830,匹配表1065!U:U,匹配表1065!T:T)</f>
        <v>HO00000958</v>
      </c>
      <c r="P1830" s="89" t="s">
        <v>65</v>
      </c>
      <c r="Q1830" s="92" t="s">
        <v>69</v>
      </c>
      <c r="R1830" s="89" t="str">
        <f>_xlfn.XLOOKUP(Q1830,匹配表1065!L:L,匹配表1065!O:O)</f>
        <v>C</v>
      </c>
      <c r="S1830" s="93" t="str">
        <f>IFERROR(_xlfn.XLOOKUP(Q1830,匹配表1065!AI:AI,匹配表1065!AJ:AJ),"绿标")</f>
        <v>绿标</v>
      </c>
      <c r="T1830" s="93" t="str" cm="1">
        <f t="array" ref="T1830:U1830">_xlfn.XLOOKUP(Q1830,匹配表1065!L:L,匹配表1065!M:N)</f>
        <v>眩晕</v>
      </c>
      <c r="U1830" s="94" t="str">
        <v>耳鼻喉科</v>
      </c>
      <c r="V1830" s="95" t="s">
        <v>70</v>
      </c>
      <c r="W1830" s="93">
        <f>_xlfn.XLOOKUP(M1830,匹配表1065!D:D,匹配表1065!F:F)*N1830</f>
        <v>12</v>
      </c>
    </row>
    <row r="1831" customHeight="1" spans="1:23">
      <c r="A1831" s="89" t="s">
        <v>675</v>
      </c>
      <c r="B1831" s="90">
        <v>46149</v>
      </c>
      <c r="C1831" s="91" t="str">
        <f t="shared" si="56"/>
        <v>5月第2周</v>
      </c>
      <c r="D1831" s="89" t="s">
        <v>676</v>
      </c>
      <c r="E1831" s="89" t="str">
        <f t="shared" si="57"/>
        <v>5月第1周--周4</v>
      </c>
      <c r="F1831" s="92" t="s">
        <v>27</v>
      </c>
      <c r="G1831" s="89" t="s">
        <v>63</v>
      </c>
      <c r="H1831" s="92" t="str">
        <f>_xlfn.XLOOKUP(O1831,匹配表1065!T:T,匹配表1065!W:W)</f>
        <v>连云港市</v>
      </c>
      <c r="I1831" s="89" t="str">
        <f>_xlfn.XLOOKUP(O1831,匹配表1065!T:T,匹配表1065!X:X)</f>
        <v>PME2042</v>
      </c>
      <c r="J1831" s="92" t="s">
        <v>74</v>
      </c>
      <c r="K1831" s="89" cm="1">
        <f ca="1" t="array" ref="K1831:L1831">_xlfn.XLOOKUP(J1831,匹配表1065!Y:Y,匹配表1065!AA:AB)</f>
        <v>7</v>
      </c>
      <c r="L1831" s="89" t="str">
        <v>3个月以上</v>
      </c>
      <c r="M1831" s="92" t="s">
        <v>30</v>
      </c>
      <c r="N1831" s="92">
        <v>1</v>
      </c>
      <c r="O1831" s="93" t="str">
        <f>_xlfn.XLOOKUP(P1831,匹配表1065!U:U,匹配表1065!T:T)</f>
        <v>HO00001004</v>
      </c>
      <c r="P1831" s="89" t="s">
        <v>75</v>
      </c>
      <c r="Q1831" s="92" t="s">
        <v>210</v>
      </c>
      <c r="R1831" s="89" t="str">
        <f>_xlfn.XLOOKUP(Q1831,匹配表1065!L:L,匹配表1065!O:O)</f>
        <v>A</v>
      </c>
      <c r="S1831" s="93" t="str">
        <f>IFERROR(_xlfn.XLOOKUP(Q1831,匹配表1065!AI:AI,匹配表1065!AJ:AJ),"绿标")</f>
        <v>红标</v>
      </c>
      <c r="T1831" s="93" t="str" cm="1">
        <f t="array" ref="T1831:U1831">_xlfn.XLOOKUP(Q1831,匹配表1065!L:L,匹配表1065!M:N)</f>
        <v>头痛</v>
      </c>
      <c r="U1831" s="94" t="str">
        <v>神经内科</v>
      </c>
      <c r="V1831" s="95" t="s">
        <v>42</v>
      </c>
      <c r="W1831" s="93">
        <f>_xlfn.XLOOKUP(M1831,匹配表1065!D:D,匹配表1065!F:F)*N1831</f>
        <v>12</v>
      </c>
    </row>
    <row r="1832" customHeight="1" spans="1:23">
      <c r="A1832" s="89" t="s">
        <v>675</v>
      </c>
      <c r="B1832" s="90">
        <v>46149</v>
      </c>
      <c r="C1832" s="91" t="str">
        <f t="shared" si="56"/>
        <v>5月第2周</v>
      </c>
      <c r="D1832" s="89" t="s">
        <v>676</v>
      </c>
      <c r="E1832" s="89" t="str">
        <f t="shared" si="57"/>
        <v>5月第1周--周4</v>
      </c>
      <c r="F1832" s="92" t="s">
        <v>27</v>
      </c>
      <c r="G1832" s="89" t="s">
        <v>63</v>
      </c>
      <c r="H1832" s="92" t="str">
        <f>_xlfn.XLOOKUP(O1832,匹配表1065!T:T,匹配表1065!W:W)</f>
        <v>南京市</v>
      </c>
      <c r="I1832" s="89" t="str">
        <f>_xlfn.XLOOKUP(O1832,匹配表1065!T:T,匹配表1065!X:X)</f>
        <v>PME2001</v>
      </c>
      <c r="J1832" s="92" t="s">
        <v>77</v>
      </c>
      <c r="K1832" s="89" cm="1">
        <f ca="1" t="array" ref="K1832:L1832">_xlfn.XLOOKUP(J1832,匹配表1065!Y:Y,匹配表1065!AA:AB)</f>
        <v>8</v>
      </c>
      <c r="L1832" s="89" t="str">
        <v>3个月以上</v>
      </c>
      <c r="M1832" s="92" t="s">
        <v>30</v>
      </c>
      <c r="N1832" s="92">
        <v>2</v>
      </c>
      <c r="O1832" s="93" t="str">
        <f>_xlfn.XLOOKUP(P1832,匹配表1065!U:U,匹配表1065!T:T)</f>
        <v>HO00000958</v>
      </c>
      <c r="P1832" s="89" t="s">
        <v>65</v>
      </c>
      <c r="Q1832" s="92" t="s">
        <v>216</v>
      </c>
      <c r="R1832" s="89" t="str">
        <f>_xlfn.XLOOKUP(Q1832,匹配表1065!L:L,匹配表1065!O:O)</f>
        <v>A</v>
      </c>
      <c r="S1832" s="93" t="str">
        <f>IFERROR(_xlfn.XLOOKUP(Q1832,匹配表1065!AI:AI,匹配表1065!AJ:AJ),"绿标")</f>
        <v>红标</v>
      </c>
      <c r="T1832" s="93" t="str" cm="1">
        <f t="array" ref="T1832:U1832">_xlfn.XLOOKUP(Q1832,匹配表1065!L:L,匹配表1065!M:N)</f>
        <v>头痛</v>
      </c>
      <c r="U1832" s="94" t="str">
        <v>神经内科</v>
      </c>
      <c r="V1832" s="95" t="s">
        <v>42</v>
      </c>
      <c r="W1832" s="93">
        <f>_xlfn.XLOOKUP(M1832,匹配表1065!D:D,匹配表1065!F:F)*N1832</f>
        <v>24</v>
      </c>
    </row>
    <row r="1833" customHeight="1" spans="1:23">
      <c r="A1833" s="89" t="s">
        <v>675</v>
      </c>
      <c r="B1833" s="90">
        <v>46149</v>
      </c>
      <c r="C1833" s="91" t="str">
        <f t="shared" si="56"/>
        <v>5月第2周</v>
      </c>
      <c r="D1833" s="89" t="s">
        <v>676</v>
      </c>
      <c r="E1833" s="89" t="str">
        <f t="shared" si="57"/>
        <v>5月第1周--周4</v>
      </c>
      <c r="F1833" s="92" t="s">
        <v>27</v>
      </c>
      <c r="G1833" s="89" t="s">
        <v>63</v>
      </c>
      <c r="H1833" s="92" t="str">
        <f>_xlfn.XLOOKUP(O1833,匹配表1065!T:T,匹配表1065!W:W)</f>
        <v>南京市</v>
      </c>
      <c r="I1833" s="89" t="str">
        <f>_xlfn.XLOOKUP(O1833,匹配表1065!T:T,匹配表1065!X:X)</f>
        <v>PME2001</v>
      </c>
      <c r="J1833" s="92" t="s">
        <v>77</v>
      </c>
      <c r="K1833" s="89" cm="1">
        <f ca="1" t="array" ref="K1833:L1833">_xlfn.XLOOKUP(J1833,匹配表1065!Y:Y,匹配表1065!AA:AB)</f>
        <v>8</v>
      </c>
      <c r="L1833" s="89" t="str">
        <v>3个月以上</v>
      </c>
      <c r="M1833" s="92" t="s">
        <v>35</v>
      </c>
      <c r="N1833" s="92">
        <v>1</v>
      </c>
      <c r="O1833" s="93" t="str">
        <f>_xlfn.XLOOKUP(P1833,匹配表1065!U:U,匹配表1065!T:T)</f>
        <v>HO00000958</v>
      </c>
      <c r="P1833" s="89" t="s">
        <v>65</v>
      </c>
      <c r="Q1833" s="92" t="s">
        <v>78</v>
      </c>
      <c r="R1833" s="89" t="str">
        <f>_xlfn.XLOOKUP(Q1833,匹配表1065!L:L,匹配表1065!O:O)</f>
        <v>C</v>
      </c>
      <c r="S1833" s="93" t="str">
        <f>IFERROR(_xlfn.XLOOKUP(Q1833,匹配表1065!AI:AI,匹配表1065!AJ:AJ),"绿标")</f>
        <v>绿标</v>
      </c>
      <c r="T1833" s="93" t="str" cm="1">
        <f t="array" ref="T1833:U1833">_xlfn.XLOOKUP(Q1833,匹配表1065!L:L,匹配表1065!M:N)</f>
        <v>眩晕</v>
      </c>
      <c r="U1833" s="94" t="str">
        <v>神经内科</v>
      </c>
      <c r="V1833" s="95" t="s">
        <v>70</v>
      </c>
      <c r="W1833" s="93">
        <f>_xlfn.XLOOKUP(M1833,匹配表1065!D:D,匹配表1065!F:F)*N1833</f>
        <v>4</v>
      </c>
    </row>
    <row r="1834" customHeight="1" spans="1:23">
      <c r="A1834" s="89" t="s">
        <v>675</v>
      </c>
      <c r="B1834" s="90">
        <v>46149</v>
      </c>
      <c r="C1834" s="91" t="str">
        <f t="shared" si="56"/>
        <v>5月第2周</v>
      </c>
      <c r="D1834" s="89" t="s">
        <v>676</v>
      </c>
      <c r="E1834" s="89" t="str">
        <f t="shared" si="57"/>
        <v>5月第1周--周4</v>
      </c>
      <c r="F1834" s="92" t="s">
        <v>27</v>
      </c>
      <c r="G1834" s="89" t="s">
        <v>63</v>
      </c>
      <c r="H1834" s="92" t="str">
        <f>_xlfn.XLOOKUP(O1834,匹配表1065!T:T,匹配表1065!W:W)</f>
        <v>南京市</v>
      </c>
      <c r="I1834" s="89" t="str">
        <f>_xlfn.XLOOKUP(O1834,匹配表1065!T:T,匹配表1065!X:X)</f>
        <v>PME2002</v>
      </c>
      <c r="J1834" s="92" t="s">
        <v>84</v>
      </c>
      <c r="K1834" s="89" cm="1">
        <f ca="1" t="array" ref="K1834:L1834">_xlfn.XLOOKUP(J1834,匹配表1065!Y:Y,匹配表1065!AA:AB)</f>
        <v>31</v>
      </c>
      <c r="L1834" s="89" t="str">
        <v>3个月以上</v>
      </c>
      <c r="M1834" s="92" t="s">
        <v>30</v>
      </c>
      <c r="N1834" s="92">
        <v>1</v>
      </c>
      <c r="O1834" s="93" t="str">
        <f>_xlfn.XLOOKUP(P1834,匹配表1065!U:U,匹配表1065!T:T)</f>
        <v>HO00000964</v>
      </c>
      <c r="P1834" s="89" t="s">
        <v>90</v>
      </c>
      <c r="Q1834" s="92" t="s">
        <v>531</v>
      </c>
      <c r="R1834" s="89" t="str">
        <f>_xlfn.XLOOKUP(Q1834,匹配表1065!L:L,匹配表1065!O:O)</f>
        <v>B</v>
      </c>
      <c r="S1834" s="93" t="str">
        <f>IFERROR(_xlfn.XLOOKUP(Q1834,匹配表1065!AI:AI,匹配表1065!AJ:AJ),"绿标")</f>
        <v>黑标</v>
      </c>
      <c r="T1834" s="93" t="str" cm="1">
        <f t="array" ref="T1834:U1834">_xlfn.XLOOKUP(Q1834,匹配表1065!L:L,匹配表1065!M:N)</f>
        <v>癫痫</v>
      </c>
      <c r="U1834" s="94" t="str">
        <v>神经内科</v>
      </c>
      <c r="V1834" s="95" t="s">
        <v>42</v>
      </c>
      <c r="W1834" s="93">
        <f>_xlfn.XLOOKUP(M1834,匹配表1065!D:D,匹配表1065!F:F)*N1834</f>
        <v>12</v>
      </c>
    </row>
    <row r="1835" customHeight="1" spans="1:23">
      <c r="A1835" s="89" t="s">
        <v>675</v>
      </c>
      <c r="B1835" s="90">
        <v>46149</v>
      </c>
      <c r="C1835" s="91" t="str">
        <f t="shared" si="56"/>
        <v>5月第2周</v>
      </c>
      <c r="D1835" s="89" t="s">
        <v>676</v>
      </c>
      <c r="E1835" s="89" t="str">
        <f t="shared" si="57"/>
        <v>5月第1周--周4</v>
      </c>
      <c r="F1835" s="92" t="s">
        <v>27</v>
      </c>
      <c r="G1835" s="89" t="s">
        <v>63</v>
      </c>
      <c r="H1835" s="92" t="str">
        <f>_xlfn.XLOOKUP(O1835,匹配表1065!T:T,匹配表1065!W:W)</f>
        <v>南京市</v>
      </c>
      <c r="I1835" s="89" t="str">
        <f>_xlfn.XLOOKUP(O1835,匹配表1065!T:T,匹配表1065!X:X)</f>
        <v>PME2002</v>
      </c>
      <c r="J1835" s="92" t="s">
        <v>84</v>
      </c>
      <c r="K1835" s="89" cm="1">
        <f ca="1" t="array" ref="K1835:L1835">_xlfn.XLOOKUP(J1835,匹配表1065!Y:Y,匹配表1065!AA:AB)</f>
        <v>31</v>
      </c>
      <c r="L1835" s="89" t="str">
        <v>3个月以上</v>
      </c>
      <c r="M1835" s="92" t="s">
        <v>35</v>
      </c>
      <c r="N1835" s="92">
        <v>1</v>
      </c>
      <c r="O1835" s="93" t="str">
        <f>_xlfn.XLOOKUP(P1835,匹配表1065!U:U,匹配表1065!T:T)</f>
        <v>HO00000964</v>
      </c>
      <c r="P1835" s="89" t="s">
        <v>90</v>
      </c>
      <c r="Q1835" s="92" t="s">
        <v>682</v>
      </c>
      <c r="R1835" s="89" t="str">
        <f>_xlfn.XLOOKUP(Q1835,匹配表1065!L:L,匹配表1065!O:O)</f>
        <v>D</v>
      </c>
      <c r="S1835" s="93" t="str">
        <f>IFERROR(_xlfn.XLOOKUP(Q1835,匹配表1065!AI:AI,匹配表1065!AJ:AJ),"绿标")</f>
        <v>绿标</v>
      </c>
      <c r="T1835" s="93" t="str" cm="1">
        <f t="array" ref="T1835:U1835">_xlfn.XLOOKUP(Q1835,匹配表1065!L:L,匹配表1065!M:N)</f>
        <v>疼痛</v>
      </c>
      <c r="U1835" s="94" t="str">
        <v>疼痛科</v>
      </c>
      <c r="V1835" s="95" t="s">
        <v>58</v>
      </c>
      <c r="W1835" s="93">
        <f>_xlfn.XLOOKUP(M1835,匹配表1065!D:D,匹配表1065!F:F)*N1835</f>
        <v>4</v>
      </c>
    </row>
    <row r="1836" customHeight="1" spans="1:23">
      <c r="A1836" s="89" t="s">
        <v>675</v>
      </c>
      <c r="B1836" s="90">
        <v>46149</v>
      </c>
      <c r="C1836" s="91" t="str">
        <f t="shared" si="56"/>
        <v>5月第2周</v>
      </c>
      <c r="D1836" s="89" t="s">
        <v>676</v>
      </c>
      <c r="E1836" s="89" t="str">
        <f t="shared" si="57"/>
        <v>5月第1周--周4</v>
      </c>
      <c r="F1836" s="92" t="s">
        <v>27</v>
      </c>
      <c r="G1836" s="89" t="s">
        <v>63</v>
      </c>
      <c r="H1836" s="92" t="str">
        <f>_xlfn.XLOOKUP(O1836,匹配表1065!T:T,匹配表1065!W:W)</f>
        <v>南京市</v>
      </c>
      <c r="I1836" s="89" t="str">
        <f>_xlfn.XLOOKUP(O1836,匹配表1065!T:T,匹配表1065!X:X)</f>
        <v>PME2002</v>
      </c>
      <c r="J1836" s="92" t="s">
        <v>84</v>
      </c>
      <c r="K1836" s="89" cm="1">
        <f ca="1" t="array" ref="K1836:L1836">_xlfn.XLOOKUP(J1836,匹配表1065!Y:Y,匹配表1065!AA:AB)</f>
        <v>31</v>
      </c>
      <c r="L1836" s="89" t="str">
        <v>3个月以上</v>
      </c>
      <c r="M1836" s="92" t="s">
        <v>30</v>
      </c>
      <c r="N1836" s="92">
        <v>1</v>
      </c>
      <c r="O1836" s="93" t="str">
        <f>_xlfn.XLOOKUP(P1836,匹配表1065!U:U,匹配表1065!T:T)</f>
        <v>HO00039936</v>
      </c>
      <c r="P1836" s="89" t="s">
        <v>87</v>
      </c>
      <c r="Q1836" s="92" t="s">
        <v>88</v>
      </c>
      <c r="R1836" s="89" t="str">
        <f>_xlfn.XLOOKUP(Q1836,匹配表1065!L:L,匹配表1065!O:O)</f>
        <v>C</v>
      </c>
      <c r="S1836" s="93" t="str">
        <f>IFERROR(_xlfn.XLOOKUP(Q1836,匹配表1065!AI:AI,匹配表1065!AJ:AJ),"绿标")</f>
        <v>黑标</v>
      </c>
      <c r="T1836" s="93" t="str" cm="1">
        <f t="array" ref="T1836:U1836">_xlfn.XLOOKUP(Q1836,匹配表1065!L:L,匹配表1065!M:N)</f>
        <v>眩晕</v>
      </c>
      <c r="U1836" s="94" t="str">
        <v>耳鼻喉科</v>
      </c>
      <c r="V1836" s="95" t="s">
        <v>70</v>
      </c>
      <c r="W1836" s="93">
        <f>_xlfn.XLOOKUP(M1836,匹配表1065!D:D,匹配表1065!F:F)*N1836</f>
        <v>12</v>
      </c>
    </row>
    <row r="1837" customHeight="1" spans="1:23">
      <c r="A1837" s="89" t="s">
        <v>675</v>
      </c>
      <c r="B1837" s="90">
        <v>46149</v>
      </c>
      <c r="C1837" s="91" t="str">
        <f t="shared" si="56"/>
        <v>5月第2周</v>
      </c>
      <c r="D1837" s="89" t="s">
        <v>676</v>
      </c>
      <c r="E1837" s="89" t="str">
        <f t="shared" si="57"/>
        <v>5月第1周--周4</v>
      </c>
      <c r="F1837" s="92" t="s">
        <v>27</v>
      </c>
      <c r="G1837" s="89" t="s">
        <v>63</v>
      </c>
      <c r="H1837" s="92" t="str">
        <f>_xlfn.XLOOKUP(O1837,匹配表1065!T:T,匹配表1065!W:W)</f>
        <v>徐州市</v>
      </c>
      <c r="I1837" s="89" t="str">
        <f>_xlfn.XLOOKUP(O1837,匹配表1065!T:T,匹配表1065!X:X)</f>
        <v>PME2008</v>
      </c>
      <c r="J1837" s="92" t="s">
        <v>81</v>
      </c>
      <c r="K1837" s="89" cm="1">
        <f ca="1" t="array" ref="K1837:L1837">_xlfn.XLOOKUP(J1837,匹配表1065!Y:Y,匹配表1065!AA:AB)</f>
        <v>19</v>
      </c>
      <c r="L1837" s="89" t="str">
        <v>3个月以上</v>
      </c>
      <c r="M1837" s="92" t="s">
        <v>30</v>
      </c>
      <c r="N1837" s="92">
        <v>1</v>
      </c>
      <c r="O1837" s="93" t="str">
        <f>_xlfn.XLOOKUP(P1837,匹配表1065!U:U,匹配表1065!T:T)</f>
        <v>HO00001134</v>
      </c>
      <c r="P1837" s="89" t="s">
        <v>82</v>
      </c>
      <c r="Q1837" s="92" t="s">
        <v>280</v>
      </c>
      <c r="R1837" s="89" t="str">
        <f>_xlfn.XLOOKUP(Q1837,匹配表1065!L:L,匹配表1065!O:O)</f>
        <v>D</v>
      </c>
      <c r="S1837" s="93" t="str">
        <f>IFERROR(_xlfn.XLOOKUP(Q1837,匹配表1065!AI:AI,匹配表1065!AJ:AJ),"绿标")</f>
        <v>红标</v>
      </c>
      <c r="T1837" s="93" t="str" cm="1">
        <f t="array" ref="T1837:U1837">_xlfn.XLOOKUP(Q1837,匹配表1065!L:L,匹配表1065!M:N)</f>
        <v>疼痛</v>
      </c>
      <c r="U1837" s="94" t="str">
        <v>疼痛科</v>
      </c>
      <c r="V1837" s="95" t="s">
        <v>67</v>
      </c>
      <c r="W1837" s="93">
        <f>_xlfn.XLOOKUP(M1837,匹配表1065!D:D,匹配表1065!F:F)*N1837</f>
        <v>12</v>
      </c>
    </row>
    <row r="1838" customHeight="1" spans="1:23">
      <c r="A1838" s="89" t="s">
        <v>675</v>
      </c>
      <c r="B1838" s="90">
        <v>46149</v>
      </c>
      <c r="C1838" s="91" t="str">
        <f t="shared" si="56"/>
        <v>5月第2周</v>
      </c>
      <c r="D1838" s="89" t="s">
        <v>676</v>
      </c>
      <c r="E1838" s="89" t="str">
        <f t="shared" si="57"/>
        <v>5月第1周--周4</v>
      </c>
      <c r="F1838" s="92" t="s">
        <v>27</v>
      </c>
      <c r="G1838" s="92" t="s">
        <v>104</v>
      </c>
      <c r="H1838" s="92" t="str">
        <f>_xlfn.XLOOKUP(O1838,匹配表1065!T:T,匹配表1065!W:W)</f>
        <v>济南市</v>
      </c>
      <c r="I1838" s="89" t="str">
        <f>_xlfn.XLOOKUP(O1838,匹配表1065!T:T,匹配表1065!X:X)</f>
        <v>PME2026</v>
      </c>
      <c r="J1838" s="92" t="s">
        <v>116</v>
      </c>
      <c r="K1838" s="89" cm="1">
        <f ca="1" t="array" ref="K1838:L1838">_xlfn.XLOOKUP(J1838,匹配表1065!Y:Y,匹配表1065!AA:AB)</f>
        <v>13</v>
      </c>
      <c r="L1838" s="89" t="str">
        <v>3个月以上</v>
      </c>
      <c r="M1838" s="92" t="s">
        <v>55</v>
      </c>
      <c r="N1838" s="92">
        <v>1</v>
      </c>
      <c r="O1838" s="93" t="str">
        <f>_xlfn.XLOOKUP(P1838,匹配表1065!U:U,匹配表1065!T:T)</f>
        <v>HO00001409</v>
      </c>
      <c r="P1838" s="89" t="s">
        <v>117</v>
      </c>
      <c r="Q1838" s="92" t="s">
        <v>312</v>
      </c>
      <c r="R1838" s="89" t="str">
        <f>_xlfn.XLOOKUP(Q1838,匹配表1065!L:L,匹配表1065!O:O)</f>
        <v>A</v>
      </c>
      <c r="S1838" s="93" t="str">
        <f>IFERROR(_xlfn.XLOOKUP(Q1838,匹配表1065!AI:AI,匹配表1065!AJ:AJ),"绿标")</f>
        <v>绿标</v>
      </c>
      <c r="T1838" s="93" t="str" cm="1">
        <f t="array" ref="T1838:U1838">_xlfn.XLOOKUP(Q1838,匹配表1065!L:L,匹配表1065!M:N)</f>
        <v>头痛</v>
      </c>
      <c r="U1838" s="94" t="str">
        <v>神经内科</v>
      </c>
      <c r="V1838" s="95" t="s">
        <v>67</v>
      </c>
      <c r="W1838" s="93">
        <f>_xlfn.XLOOKUP(M1838,匹配表1065!D:D,匹配表1065!F:F)*N1838</f>
        <v>8</v>
      </c>
    </row>
    <row r="1839" customHeight="1" spans="1:23">
      <c r="A1839" s="89" t="s">
        <v>675</v>
      </c>
      <c r="B1839" s="90">
        <v>46149</v>
      </c>
      <c r="C1839" s="91" t="str">
        <f t="shared" si="56"/>
        <v>5月第2周</v>
      </c>
      <c r="D1839" s="89" t="s">
        <v>676</v>
      </c>
      <c r="E1839" s="89" t="str">
        <f t="shared" si="57"/>
        <v>5月第1周--周4</v>
      </c>
      <c r="F1839" s="92" t="s">
        <v>27</v>
      </c>
      <c r="G1839" s="92" t="s">
        <v>104</v>
      </c>
      <c r="H1839" s="92" t="str">
        <f>_xlfn.XLOOKUP(O1839,匹配表1065!T:T,匹配表1065!W:W)</f>
        <v>济南市</v>
      </c>
      <c r="I1839" s="89" t="str">
        <f>_xlfn.XLOOKUP(O1839,匹配表1065!T:T,匹配表1065!X:X)</f>
        <v>PME2026</v>
      </c>
      <c r="J1839" s="92" t="s">
        <v>116</v>
      </c>
      <c r="K1839" s="89" cm="1">
        <f ca="1" t="array" ref="K1839:L1839">_xlfn.XLOOKUP(J1839,匹配表1065!Y:Y,匹配表1065!AA:AB)</f>
        <v>13</v>
      </c>
      <c r="L1839" s="89" t="str">
        <v>3个月以上</v>
      </c>
      <c r="M1839" s="92" t="s">
        <v>30</v>
      </c>
      <c r="N1839" s="92">
        <v>1</v>
      </c>
      <c r="O1839" s="93" t="str">
        <f>_xlfn.XLOOKUP(P1839,匹配表1065!U:U,匹配表1065!T:T)</f>
        <v>HO00001417</v>
      </c>
      <c r="P1839" s="89" t="s">
        <v>119</v>
      </c>
      <c r="Q1839" s="92" t="s">
        <v>310</v>
      </c>
      <c r="R1839" s="89" t="str">
        <f>_xlfn.XLOOKUP(Q1839,匹配表1065!L:L,匹配表1065!O:O)</f>
        <v>D</v>
      </c>
      <c r="S1839" s="93" t="str">
        <f>IFERROR(_xlfn.XLOOKUP(Q1839,匹配表1065!AI:AI,匹配表1065!AJ:AJ),"绿标")</f>
        <v>红标</v>
      </c>
      <c r="T1839" s="93" t="str" cm="1">
        <f t="array" ref="T1839:U1839">_xlfn.XLOOKUP(Q1839,匹配表1065!L:L,匹配表1065!M:N)</f>
        <v>抑郁焦虑</v>
      </c>
      <c r="U1839" s="94" t="str">
        <v>精神心理科</v>
      </c>
      <c r="V1839" s="95" t="s">
        <v>67</v>
      </c>
      <c r="W1839" s="93">
        <f>_xlfn.XLOOKUP(M1839,匹配表1065!D:D,匹配表1065!F:F)*N1839</f>
        <v>12</v>
      </c>
    </row>
    <row r="1840" customHeight="1" spans="1:23">
      <c r="A1840" s="89" t="s">
        <v>675</v>
      </c>
      <c r="B1840" s="90">
        <v>46149</v>
      </c>
      <c r="C1840" s="91" t="str">
        <f t="shared" si="56"/>
        <v>5月第2周</v>
      </c>
      <c r="D1840" s="89" t="s">
        <v>676</v>
      </c>
      <c r="E1840" s="89" t="str">
        <f t="shared" si="57"/>
        <v>5月第1周--周4</v>
      </c>
      <c r="F1840" s="92" t="s">
        <v>27</v>
      </c>
      <c r="G1840" s="92" t="s">
        <v>104</v>
      </c>
      <c r="H1840" s="92" t="str">
        <f>_xlfn.XLOOKUP(O1840,匹配表1065!T:T,匹配表1065!W:W)</f>
        <v>聊城市</v>
      </c>
      <c r="I1840" s="89" t="str">
        <f>_xlfn.XLOOKUP(O1840,匹配表1065!T:T,匹配表1065!X:X)</f>
        <v>PME2046</v>
      </c>
      <c r="J1840" s="92" t="s">
        <v>108</v>
      </c>
      <c r="K1840" s="89" cm="1">
        <f ca="1" t="array" ref="K1840:L1840">_xlfn.XLOOKUP(J1840,匹配表1065!Y:Y,匹配表1065!AA:AB)</f>
        <v>8</v>
      </c>
      <c r="L1840" s="89" t="str">
        <v>3个月以上</v>
      </c>
      <c r="M1840" s="92" t="s">
        <v>30</v>
      </c>
      <c r="N1840" s="92">
        <v>1</v>
      </c>
      <c r="O1840" s="93" t="str">
        <f>_xlfn.XLOOKUP(P1840,匹配表1065!U:U,匹配表1065!T:T)</f>
        <v>HO00001415</v>
      </c>
      <c r="P1840" s="89" t="s">
        <v>109</v>
      </c>
      <c r="Q1840" s="92" t="s">
        <v>524</v>
      </c>
      <c r="R1840" s="89" t="str">
        <f>_xlfn.XLOOKUP(Q1840,匹配表1065!L:L,匹配表1065!O:O)</f>
        <v>B</v>
      </c>
      <c r="S1840" s="93" t="str">
        <f>IFERROR(_xlfn.XLOOKUP(Q1840,匹配表1065!AI:AI,匹配表1065!AJ:AJ),"绿标")</f>
        <v>绿标</v>
      </c>
      <c r="T1840" s="93" t="str" cm="1">
        <f t="array" ref="T1840:U1840">_xlfn.XLOOKUP(Q1840,匹配表1065!L:L,匹配表1065!M:N)</f>
        <v>脑血管</v>
      </c>
      <c r="U1840" s="94" t="str">
        <v>神经内科</v>
      </c>
      <c r="V1840" s="95" t="s">
        <v>42</v>
      </c>
      <c r="W1840" s="93">
        <f>_xlfn.XLOOKUP(M1840,匹配表1065!D:D,匹配表1065!F:F)*N1840</f>
        <v>12</v>
      </c>
    </row>
    <row r="1841" customHeight="1" spans="1:23">
      <c r="A1841" s="89" t="s">
        <v>675</v>
      </c>
      <c r="B1841" s="90">
        <v>46149</v>
      </c>
      <c r="C1841" s="91" t="str">
        <f t="shared" si="56"/>
        <v>5月第2周</v>
      </c>
      <c r="D1841" s="89" t="s">
        <v>676</v>
      </c>
      <c r="E1841" s="89" t="str">
        <f t="shared" si="57"/>
        <v>5月第1周--周4</v>
      </c>
      <c r="F1841" s="92" t="s">
        <v>27</v>
      </c>
      <c r="G1841" s="92" t="s">
        <v>104</v>
      </c>
      <c r="H1841" s="92" t="str">
        <f>_xlfn.XLOOKUP(O1841,匹配表1065!T:T,匹配表1065!W:W)</f>
        <v>聊城市</v>
      </c>
      <c r="I1841" s="89" t="str">
        <f>_xlfn.XLOOKUP(O1841,匹配表1065!T:T,匹配表1065!X:X)</f>
        <v>PME2046</v>
      </c>
      <c r="J1841" s="92" t="s">
        <v>108</v>
      </c>
      <c r="K1841" s="89" cm="1">
        <f ca="1" t="array" ref="K1841:L1841">_xlfn.XLOOKUP(J1841,匹配表1065!Y:Y,匹配表1065!AA:AB)</f>
        <v>8</v>
      </c>
      <c r="L1841" s="89" t="str">
        <v>3个月以上</v>
      </c>
      <c r="M1841" s="92" t="s">
        <v>35</v>
      </c>
      <c r="N1841" s="92">
        <v>1</v>
      </c>
      <c r="O1841" s="93" t="str">
        <f>_xlfn.XLOOKUP(P1841,匹配表1065!U:U,匹配表1065!T:T)</f>
        <v>HO00001415</v>
      </c>
      <c r="P1841" s="89" t="s">
        <v>109</v>
      </c>
      <c r="Q1841" s="92" t="s">
        <v>355</v>
      </c>
      <c r="R1841" s="89" t="str">
        <f>_xlfn.XLOOKUP(Q1841,匹配表1065!L:L,匹配表1065!O:O)</f>
        <v>B</v>
      </c>
      <c r="S1841" s="93" t="str">
        <f>IFERROR(_xlfn.XLOOKUP(Q1841,匹配表1065!AI:AI,匹配表1065!AJ:AJ),"绿标")</f>
        <v>绿标</v>
      </c>
      <c r="T1841" s="93" t="str" cm="1">
        <f t="array" ref="T1841:U1841">_xlfn.XLOOKUP(Q1841,匹配表1065!L:L,匹配表1065!M:N)</f>
        <v>脑血管</v>
      </c>
      <c r="U1841" s="94" t="str">
        <v>神经内科</v>
      </c>
      <c r="V1841" s="95" t="s">
        <v>42</v>
      </c>
      <c r="W1841" s="93">
        <f>_xlfn.XLOOKUP(M1841,匹配表1065!D:D,匹配表1065!F:F)*N1841</f>
        <v>4</v>
      </c>
    </row>
    <row r="1842" customHeight="1" spans="1:23">
      <c r="A1842" s="89" t="s">
        <v>675</v>
      </c>
      <c r="B1842" s="90">
        <v>46149</v>
      </c>
      <c r="C1842" s="91" t="str">
        <f t="shared" si="56"/>
        <v>5月第2周</v>
      </c>
      <c r="D1842" s="89" t="s">
        <v>676</v>
      </c>
      <c r="E1842" s="89" t="str">
        <f t="shared" si="57"/>
        <v>5月第1周--周4</v>
      </c>
      <c r="F1842" s="92" t="s">
        <v>27</v>
      </c>
      <c r="G1842" s="92" t="s">
        <v>104</v>
      </c>
      <c r="H1842" s="92" t="str">
        <f>_xlfn.XLOOKUP(O1842,匹配表1065!T:T,匹配表1065!W:W)</f>
        <v>济南市</v>
      </c>
      <c r="I1842" s="89" t="str">
        <f>_xlfn.XLOOKUP(O1842,匹配表1065!T:T,匹配表1065!X:X)</f>
        <v>PME2024</v>
      </c>
      <c r="J1842" s="92" t="s">
        <v>125</v>
      </c>
      <c r="K1842" s="89" cm="1">
        <f ca="1" t="array" ref="K1842:L1842">_xlfn.XLOOKUP(J1842,匹配表1065!Y:Y,匹配表1065!AA:AB)</f>
        <v>9</v>
      </c>
      <c r="L1842" s="89" t="str">
        <v>3个月以上</v>
      </c>
      <c r="M1842" s="92" t="s">
        <v>30</v>
      </c>
      <c r="N1842" s="92">
        <v>1</v>
      </c>
      <c r="O1842" s="93" t="str">
        <f>_xlfn.XLOOKUP(P1842,匹配表1065!U:U,匹配表1065!T:T)</f>
        <v>HO00001404</v>
      </c>
      <c r="P1842" s="89" t="s">
        <v>126</v>
      </c>
      <c r="Q1842" s="92" t="s">
        <v>235</v>
      </c>
      <c r="R1842" s="89" t="str">
        <f>_xlfn.XLOOKUP(Q1842,匹配表1065!L:L,匹配表1065!O:O)</f>
        <v>B</v>
      </c>
      <c r="S1842" s="93" t="str">
        <f>IFERROR(_xlfn.XLOOKUP(Q1842,匹配表1065!AI:AI,匹配表1065!AJ:AJ),"绿标")</f>
        <v>绿标</v>
      </c>
      <c r="T1842" s="93" t="str" cm="1">
        <f t="array" ref="T1842:U1842">_xlfn.XLOOKUP(Q1842,匹配表1065!L:L,匹配表1065!M:N)</f>
        <v>脑血管</v>
      </c>
      <c r="U1842" s="94" t="str">
        <v>神经内科</v>
      </c>
      <c r="V1842" s="95" t="s">
        <v>42</v>
      </c>
      <c r="W1842" s="93">
        <f>_xlfn.XLOOKUP(M1842,匹配表1065!D:D,匹配表1065!F:F)*N1842</f>
        <v>12</v>
      </c>
    </row>
    <row r="1843" customHeight="1" spans="1:23">
      <c r="A1843" s="89" t="s">
        <v>675</v>
      </c>
      <c r="B1843" s="90">
        <v>46149</v>
      </c>
      <c r="C1843" s="91" t="str">
        <f t="shared" si="56"/>
        <v>5月第2周</v>
      </c>
      <c r="D1843" s="89" t="s">
        <v>676</v>
      </c>
      <c r="E1843" s="89" t="str">
        <f t="shared" si="57"/>
        <v>5月第1周--周4</v>
      </c>
      <c r="F1843" s="92" t="s">
        <v>27</v>
      </c>
      <c r="G1843" s="92" t="s">
        <v>104</v>
      </c>
      <c r="H1843" s="92" t="str">
        <f>_xlfn.XLOOKUP(O1843,匹配表1065!T:T,匹配表1065!W:W)</f>
        <v>济南市</v>
      </c>
      <c r="I1843" s="89" t="str">
        <f>_xlfn.XLOOKUP(O1843,匹配表1065!T:T,匹配表1065!X:X)</f>
        <v>PME2044</v>
      </c>
      <c r="J1843" s="92" t="s">
        <v>105</v>
      </c>
      <c r="K1843" s="89" cm="1">
        <f ca="1" t="array" ref="K1843:L1843">_xlfn.XLOOKUP(J1843,匹配表1065!Y:Y,匹配表1065!AA:AB)</f>
        <v>8</v>
      </c>
      <c r="L1843" s="89" t="str">
        <v>3个月以上</v>
      </c>
      <c r="M1843" s="92" t="s">
        <v>30</v>
      </c>
      <c r="N1843" s="92">
        <v>1</v>
      </c>
      <c r="O1843" s="93" t="str">
        <f>_xlfn.XLOOKUP(P1843,匹配表1065!U:U,匹配表1065!T:T)</f>
        <v>HO00001401</v>
      </c>
      <c r="P1843" s="89" t="s">
        <v>106</v>
      </c>
      <c r="Q1843" s="92" t="s">
        <v>683</v>
      </c>
      <c r="R1843" s="89" t="str">
        <f>_xlfn.XLOOKUP(Q1843,匹配表1065!L:L,匹配表1065!O:O)</f>
        <v>B</v>
      </c>
      <c r="S1843" s="93" t="str">
        <f>IFERROR(_xlfn.XLOOKUP(Q1843,匹配表1065!AI:AI,匹配表1065!AJ:AJ),"绿标")</f>
        <v>绿标</v>
      </c>
      <c r="T1843" s="93" t="str" cm="1">
        <f t="array" ref="T1843:U1843">_xlfn.XLOOKUP(Q1843,匹配表1065!L:L,匹配表1065!M:N)</f>
        <v>脑血管</v>
      </c>
      <c r="U1843" s="94" t="str">
        <v>神经内科</v>
      </c>
      <c r="V1843" s="95" t="s">
        <v>70</v>
      </c>
      <c r="W1843" s="93">
        <f>_xlfn.XLOOKUP(M1843,匹配表1065!D:D,匹配表1065!F:F)*N1843</f>
        <v>12</v>
      </c>
    </row>
    <row r="1844" customHeight="1" spans="1:23">
      <c r="A1844" s="89" t="s">
        <v>675</v>
      </c>
      <c r="B1844" s="90">
        <v>46149</v>
      </c>
      <c r="C1844" s="91" t="str">
        <f t="shared" si="56"/>
        <v>5月第2周</v>
      </c>
      <c r="D1844" s="89" t="s">
        <v>676</v>
      </c>
      <c r="E1844" s="89" t="str">
        <f t="shared" si="57"/>
        <v>5月第1周--周4</v>
      </c>
      <c r="F1844" s="92" t="s">
        <v>27</v>
      </c>
      <c r="G1844" s="92" t="s">
        <v>104</v>
      </c>
      <c r="H1844" s="92" t="str">
        <f>_xlfn.XLOOKUP(O1844,匹配表1065!T:T,匹配表1065!W:W)</f>
        <v>济南市</v>
      </c>
      <c r="I1844" s="89" t="str">
        <f>_xlfn.XLOOKUP(O1844,匹配表1065!T:T,匹配表1065!X:X)</f>
        <v>PME2025</v>
      </c>
      <c r="J1844" s="92" t="s">
        <v>111</v>
      </c>
      <c r="K1844" s="89" cm="1">
        <f ca="1" t="array" ref="K1844:L1844">_xlfn.XLOOKUP(J1844,匹配表1065!Y:Y,匹配表1065!AA:AB)</f>
        <v>30</v>
      </c>
      <c r="L1844" s="89" t="str">
        <v>3个月以上</v>
      </c>
      <c r="M1844" s="92" t="s">
        <v>55</v>
      </c>
      <c r="N1844" s="92">
        <v>1</v>
      </c>
      <c r="O1844" s="93" t="str">
        <f>_xlfn.XLOOKUP(P1844,匹配表1065!U:U,匹配表1065!T:T)</f>
        <v>HO00001400</v>
      </c>
      <c r="P1844" s="89" t="s">
        <v>112</v>
      </c>
      <c r="Q1844" s="92" t="s">
        <v>114</v>
      </c>
      <c r="R1844" s="89" t="str">
        <f>_xlfn.XLOOKUP(Q1844,匹配表1065!L:L,匹配表1065!O:O)</f>
        <v>A</v>
      </c>
      <c r="S1844" s="93" t="str">
        <f>IFERROR(_xlfn.XLOOKUP(Q1844,匹配表1065!AI:AI,匹配表1065!AJ:AJ),"绿标")</f>
        <v>绿标</v>
      </c>
      <c r="T1844" s="93" t="str" cm="1">
        <f t="array" ref="T1844:U1844">_xlfn.XLOOKUP(Q1844,匹配表1065!L:L,匹配表1065!M:N)</f>
        <v>头痛</v>
      </c>
      <c r="U1844" s="94" t="str">
        <v>神经内科</v>
      </c>
      <c r="V1844" s="95" t="s">
        <v>42</v>
      </c>
      <c r="W1844" s="93">
        <f>_xlfn.XLOOKUP(M1844,匹配表1065!D:D,匹配表1065!F:F)*N1844</f>
        <v>8</v>
      </c>
    </row>
    <row r="1845" customHeight="1" spans="1:23">
      <c r="A1845" s="89" t="s">
        <v>675</v>
      </c>
      <c r="B1845" s="90">
        <v>46149</v>
      </c>
      <c r="C1845" s="91" t="str">
        <f t="shared" si="56"/>
        <v>5月第2周</v>
      </c>
      <c r="D1845" s="89" t="s">
        <v>676</v>
      </c>
      <c r="E1845" s="89" t="str">
        <f t="shared" si="57"/>
        <v>5月第1周--周4</v>
      </c>
      <c r="F1845" s="92" t="s">
        <v>27</v>
      </c>
      <c r="G1845" s="92" t="s">
        <v>104</v>
      </c>
      <c r="H1845" s="92" t="str">
        <f>_xlfn.XLOOKUP(O1845,匹配表1065!T:T,匹配表1065!W:W)</f>
        <v>济南市</v>
      </c>
      <c r="I1845" s="89" t="str">
        <f>_xlfn.XLOOKUP(O1845,匹配表1065!T:T,匹配表1065!X:X)</f>
        <v>PME2025</v>
      </c>
      <c r="J1845" s="92" t="s">
        <v>111</v>
      </c>
      <c r="K1845" s="89" cm="1">
        <f ca="1" t="array" ref="K1845:L1845">_xlfn.XLOOKUP(J1845,匹配表1065!Y:Y,匹配表1065!AA:AB)</f>
        <v>30</v>
      </c>
      <c r="L1845" s="89" t="str">
        <v>3个月以上</v>
      </c>
      <c r="M1845" s="92" t="s">
        <v>35</v>
      </c>
      <c r="N1845" s="92">
        <v>3</v>
      </c>
      <c r="O1845" s="93" t="str">
        <f>_xlfn.XLOOKUP(P1845,匹配表1065!U:U,匹配表1065!T:T)</f>
        <v>HO00001400</v>
      </c>
      <c r="P1845" s="89" t="s">
        <v>112</v>
      </c>
      <c r="Q1845" s="92" t="s">
        <v>114</v>
      </c>
      <c r="R1845" s="89" t="str">
        <f>_xlfn.XLOOKUP(Q1845,匹配表1065!L:L,匹配表1065!O:O)</f>
        <v>A</v>
      </c>
      <c r="S1845" s="93" t="str">
        <f>IFERROR(_xlfn.XLOOKUP(Q1845,匹配表1065!AI:AI,匹配表1065!AJ:AJ),"绿标")</f>
        <v>绿标</v>
      </c>
      <c r="T1845" s="93" t="str" cm="1">
        <f t="array" ref="T1845:U1845">_xlfn.XLOOKUP(Q1845,匹配表1065!L:L,匹配表1065!M:N)</f>
        <v>头痛</v>
      </c>
      <c r="U1845" s="94" t="str">
        <v>神经内科</v>
      </c>
      <c r="V1845" s="95" t="s">
        <v>42</v>
      </c>
      <c r="W1845" s="93">
        <f>_xlfn.XLOOKUP(M1845,匹配表1065!D:D,匹配表1065!F:F)*N1845</f>
        <v>12</v>
      </c>
    </row>
    <row r="1846" customHeight="1" spans="1:23">
      <c r="A1846" s="89" t="s">
        <v>675</v>
      </c>
      <c r="B1846" s="90">
        <v>46149</v>
      </c>
      <c r="C1846" s="91" t="str">
        <f t="shared" si="56"/>
        <v>5月第2周</v>
      </c>
      <c r="D1846" s="89" t="s">
        <v>676</v>
      </c>
      <c r="E1846" s="89" t="str">
        <f t="shared" si="57"/>
        <v>5月第1周--周4</v>
      </c>
      <c r="F1846" s="92" t="s">
        <v>27</v>
      </c>
      <c r="G1846" s="92" t="s">
        <v>104</v>
      </c>
      <c r="H1846" s="92" t="str">
        <f>_xlfn.XLOOKUP(O1846,匹配表1065!T:T,匹配表1065!W:W)</f>
        <v>济南市</v>
      </c>
      <c r="I1846" s="89" t="str">
        <f>_xlfn.XLOOKUP(O1846,匹配表1065!T:T,匹配表1065!X:X)</f>
        <v>PME2025</v>
      </c>
      <c r="J1846" s="92" t="s">
        <v>111</v>
      </c>
      <c r="K1846" s="89" cm="1">
        <f ca="1" t="array" ref="K1846:L1846">_xlfn.XLOOKUP(J1846,匹配表1065!Y:Y,匹配表1065!AA:AB)</f>
        <v>30</v>
      </c>
      <c r="L1846" s="89" t="str">
        <v>3个月以上</v>
      </c>
      <c r="M1846" s="92" t="s">
        <v>55</v>
      </c>
      <c r="N1846" s="92">
        <v>1</v>
      </c>
      <c r="O1846" s="93" t="str">
        <f>_xlfn.XLOOKUP(P1846,匹配表1065!U:U,匹配表1065!T:T)</f>
        <v>HO00001400</v>
      </c>
      <c r="P1846" s="89" t="s">
        <v>112</v>
      </c>
      <c r="Q1846" s="92" t="s">
        <v>262</v>
      </c>
      <c r="R1846" s="89" t="str">
        <f>_xlfn.XLOOKUP(Q1846,匹配表1065!L:L,匹配表1065!O:O)</f>
        <v>B</v>
      </c>
      <c r="S1846" s="93" t="str">
        <f>IFERROR(_xlfn.XLOOKUP(Q1846,匹配表1065!AI:AI,匹配表1065!AJ:AJ),"绿标")</f>
        <v>绿标</v>
      </c>
      <c r="T1846" s="93" t="str" cm="1">
        <f t="array" ref="T1846:U1846">_xlfn.XLOOKUP(Q1846,匹配表1065!L:L,匹配表1065!M:N)</f>
        <v>脑血管</v>
      </c>
      <c r="U1846" s="94" t="str">
        <v>神经内科</v>
      </c>
      <c r="V1846" s="95" t="s">
        <v>70</v>
      </c>
      <c r="W1846" s="93">
        <f>_xlfn.XLOOKUP(M1846,匹配表1065!D:D,匹配表1065!F:F)*N1846</f>
        <v>8</v>
      </c>
    </row>
    <row r="1847" customHeight="1" spans="1:23">
      <c r="A1847" s="89" t="s">
        <v>675</v>
      </c>
      <c r="B1847" s="90">
        <v>46149</v>
      </c>
      <c r="C1847" s="91" t="str">
        <f t="shared" si="56"/>
        <v>5月第2周</v>
      </c>
      <c r="D1847" s="89" t="s">
        <v>676</v>
      </c>
      <c r="E1847" s="89" t="str">
        <f t="shared" si="57"/>
        <v>5月第1周--周4</v>
      </c>
      <c r="F1847" s="92" t="s">
        <v>27</v>
      </c>
      <c r="G1847" s="92" t="s">
        <v>104</v>
      </c>
      <c r="H1847" s="92" t="str">
        <f>_xlfn.XLOOKUP(O1847,匹配表1065!T:T,匹配表1065!W:W)</f>
        <v>济南市</v>
      </c>
      <c r="I1847" s="89" t="str">
        <f>_xlfn.XLOOKUP(O1847,匹配表1065!T:T,匹配表1065!X:X)</f>
        <v>PME2025</v>
      </c>
      <c r="J1847" s="92" t="s">
        <v>111</v>
      </c>
      <c r="K1847" s="89" cm="1">
        <f ca="1" t="array" ref="K1847:L1847">_xlfn.XLOOKUP(J1847,匹配表1065!Y:Y,匹配表1065!AA:AB)</f>
        <v>30</v>
      </c>
      <c r="L1847" s="89" t="str">
        <v>3个月以上</v>
      </c>
      <c r="M1847" s="92" t="s">
        <v>55</v>
      </c>
      <c r="N1847" s="92">
        <v>1</v>
      </c>
      <c r="O1847" s="93" t="str">
        <f>_xlfn.XLOOKUP(P1847,匹配表1065!U:U,匹配表1065!T:T)</f>
        <v>HO00001400</v>
      </c>
      <c r="P1847" s="89" t="s">
        <v>112</v>
      </c>
      <c r="Q1847" s="92" t="s">
        <v>492</v>
      </c>
      <c r="R1847" s="89" t="str">
        <f>_xlfn.XLOOKUP(Q1847,匹配表1065!L:L,匹配表1065!O:O)</f>
        <v>B</v>
      </c>
      <c r="S1847" s="93" t="str">
        <f>IFERROR(_xlfn.XLOOKUP(Q1847,匹配表1065!AI:AI,匹配表1065!AJ:AJ),"绿标")</f>
        <v>红标</v>
      </c>
      <c r="T1847" s="93" t="str" cm="1">
        <f t="array" ref="T1847:U1847">_xlfn.XLOOKUP(Q1847,匹配表1065!L:L,匹配表1065!M:N)</f>
        <v>脑血管</v>
      </c>
      <c r="U1847" s="94" t="str">
        <v>神经内科</v>
      </c>
      <c r="V1847" s="95" t="s">
        <v>42</v>
      </c>
      <c r="W1847" s="93">
        <f>_xlfn.XLOOKUP(M1847,匹配表1065!D:D,匹配表1065!F:F)*N1847</f>
        <v>8</v>
      </c>
    </row>
    <row r="1848" customHeight="1" spans="1:23">
      <c r="A1848" s="89" t="s">
        <v>675</v>
      </c>
      <c r="B1848" s="90">
        <v>46149</v>
      </c>
      <c r="C1848" s="91" t="str">
        <f t="shared" si="56"/>
        <v>5月第2周</v>
      </c>
      <c r="D1848" s="89" t="s">
        <v>676</v>
      </c>
      <c r="E1848" s="89" t="str">
        <f t="shared" si="57"/>
        <v>5月第1周--周4</v>
      </c>
      <c r="F1848" s="92" t="s">
        <v>27</v>
      </c>
      <c r="G1848" s="92" t="s">
        <v>104</v>
      </c>
      <c r="H1848" s="92" t="str">
        <f>_xlfn.XLOOKUP(O1848,匹配表1065!T:T,匹配表1065!W:W)</f>
        <v>济南市</v>
      </c>
      <c r="I1848" s="89" t="str">
        <f>_xlfn.XLOOKUP(O1848,匹配表1065!T:T,匹配表1065!X:X)</f>
        <v>PME2025</v>
      </c>
      <c r="J1848" s="92" t="s">
        <v>128</v>
      </c>
      <c r="K1848" s="89" cm="1">
        <f ca="1" t="array" ref="K1848:L1848">_xlfn.XLOOKUP(J1848,匹配表1065!Y:Y,匹配表1065!AA:AB)</f>
        <v>13</v>
      </c>
      <c r="L1848" s="89" t="str">
        <v>3个月以上</v>
      </c>
      <c r="M1848" s="92" t="s">
        <v>30</v>
      </c>
      <c r="N1848" s="92">
        <v>1</v>
      </c>
      <c r="O1848" s="93" t="str">
        <f>_xlfn.XLOOKUP(P1848,匹配表1065!U:U,匹配表1065!T:T)</f>
        <v>HO00001400</v>
      </c>
      <c r="P1848" s="89" t="s">
        <v>112</v>
      </c>
      <c r="Q1848" s="92" t="s">
        <v>131</v>
      </c>
      <c r="R1848" s="89" t="str">
        <f>_xlfn.XLOOKUP(Q1848,匹配表1065!L:L,匹配表1065!O:O)</f>
        <v>B</v>
      </c>
      <c r="S1848" s="93" t="str">
        <f>IFERROR(_xlfn.XLOOKUP(Q1848,匹配表1065!AI:AI,匹配表1065!AJ:AJ),"绿标")</f>
        <v>红标</v>
      </c>
      <c r="T1848" s="93" t="str" cm="1">
        <f t="array" ref="T1848:U1848">_xlfn.XLOOKUP(Q1848,匹配表1065!L:L,匹配表1065!M:N)</f>
        <v>脑血管</v>
      </c>
      <c r="U1848" s="94" t="str">
        <v>神经内科</v>
      </c>
      <c r="V1848" s="95" t="s">
        <v>33</v>
      </c>
      <c r="W1848" s="93">
        <f>_xlfn.XLOOKUP(M1848,匹配表1065!D:D,匹配表1065!F:F)*N1848</f>
        <v>12</v>
      </c>
    </row>
    <row r="1849" customHeight="1" spans="1:23">
      <c r="A1849" s="89" t="s">
        <v>675</v>
      </c>
      <c r="B1849" s="90">
        <v>46149</v>
      </c>
      <c r="C1849" s="91" t="str">
        <f t="shared" si="56"/>
        <v>5月第2周</v>
      </c>
      <c r="D1849" s="89" t="s">
        <v>676</v>
      </c>
      <c r="E1849" s="89" t="str">
        <f t="shared" si="57"/>
        <v>5月第1周--周4</v>
      </c>
      <c r="F1849" s="92" t="s">
        <v>27</v>
      </c>
      <c r="G1849" s="92" t="s">
        <v>104</v>
      </c>
      <c r="H1849" s="92" t="str">
        <f>_xlfn.XLOOKUP(O1849,匹配表1065!T:T,匹配表1065!W:W)</f>
        <v>济南市</v>
      </c>
      <c r="I1849" s="89" t="str">
        <f>_xlfn.XLOOKUP(O1849,匹配表1065!T:T,匹配表1065!X:X)</f>
        <v>PME2029</v>
      </c>
      <c r="J1849" s="92" t="s">
        <v>128</v>
      </c>
      <c r="K1849" s="89" cm="1">
        <f ca="1" t="array" ref="K1849:L1849">_xlfn.XLOOKUP(J1849,匹配表1065!Y:Y,匹配表1065!AA:AB)</f>
        <v>13</v>
      </c>
      <c r="L1849" s="89" t="str">
        <v>3个月以上</v>
      </c>
      <c r="M1849" s="92" t="s">
        <v>55</v>
      </c>
      <c r="N1849" s="92">
        <v>1</v>
      </c>
      <c r="O1849" s="93" t="str">
        <f>_xlfn.XLOOKUP(P1849,匹配表1065!U:U,匹配表1065!T:T)</f>
        <v>HO00001403</v>
      </c>
      <c r="P1849" s="89" t="s">
        <v>329</v>
      </c>
      <c r="Q1849" s="92" t="s">
        <v>505</v>
      </c>
      <c r="R1849" s="89" t="str">
        <f>_xlfn.XLOOKUP(Q1849,匹配表1065!L:L,匹配表1065!O:O)</f>
        <v>B</v>
      </c>
      <c r="S1849" s="93" t="str">
        <f>IFERROR(_xlfn.XLOOKUP(Q1849,匹配表1065!AI:AI,匹配表1065!AJ:AJ),"绿标")</f>
        <v>绿标</v>
      </c>
      <c r="T1849" s="93" t="str" cm="1">
        <f t="array" ref="T1849:U1849">_xlfn.XLOOKUP(Q1849,匹配表1065!L:L,匹配表1065!M:N)</f>
        <v>脑血管</v>
      </c>
      <c r="U1849" s="94" t="str">
        <v>神经内科</v>
      </c>
      <c r="V1849" s="95" t="s">
        <v>33</v>
      </c>
      <c r="W1849" s="93">
        <f>_xlfn.XLOOKUP(M1849,匹配表1065!D:D,匹配表1065!F:F)*N1849</f>
        <v>8</v>
      </c>
    </row>
    <row r="1850" customHeight="1" spans="1:23">
      <c r="A1850" s="89" t="s">
        <v>675</v>
      </c>
      <c r="B1850" s="90">
        <v>46149</v>
      </c>
      <c r="C1850" s="91" t="str">
        <f t="shared" si="56"/>
        <v>5月第2周</v>
      </c>
      <c r="D1850" s="89" t="s">
        <v>676</v>
      </c>
      <c r="E1850" s="89" t="str">
        <f t="shared" si="57"/>
        <v>5月第1周--周4</v>
      </c>
      <c r="F1850" s="92" t="s">
        <v>27</v>
      </c>
      <c r="G1850" s="92" t="s">
        <v>104</v>
      </c>
      <c r="H1850" s="92" t="str">
        <f>_xlfn.XLOOKUP(O1850,匹配表1065!T:T,匹配表1065!W:W)</f>
        <v>济南市</v>
      </c>
      <c r="I1850" s="89" t="str">
        <f>_xlfn.XLOOKUP(O1850,匹配表1065!T:T,匹配表1065!X:X)</f>
        <v>PME2025</v>
      </c>
      <c r="J1850" s="92" t="s">
        <v>128</v>
      </c>
      <c r="K1850" s="89" cm="1">
        <f ca="1" t="array" ref="K1850:L1850">_xlfn.XLOOKUP(J1850,匹配表1065!Y:Y,匹配表1065!AA:AB)</f>
        <v>13</v>
      </c>
      <c r="L1850" s="89" t="str">
        <v>3个月以上</v>
      </c>
      <c r="M1850" s="92" t="s">
        <v>35</v>
      </c>
      <c r="N1850" s="92">
        <v>1</v>
      </c>
      <c r="O1850" s="93" t="str">
        <f>_xlfn.XLOOKUP(P1850,匹配表1065!U:U,匹配表1065!T:T)</f>
        <v>HO00001400</v>
      </c>
      <c r="P1850" s="89" t="s">
        <v>112</v>
      </c>
      <c r="Q1850" s="92" t="s">
        <v>241</v>
      </c>
      <c r="R1850" s="89" t="str">
        <f>_xlfn.XLOOKUP(Q1850,匹配表1065!L:L,匹配表1065!O:O)</f>
        <v>A</v>
      </c>
      <c r="S1850" s="93" t="str">
        <f>IFERROR(_xlfn.XLOOKUP(Q1850,匹配表1065!AI:AI,匹配表1065!AJ:AJ),"绿标")</f>
        <v>红标</v>
      </c>
      <c r="T1850" s="93" t="str" cm="1">
        <f t="array" ref="T1850:U1850">_xlfn.XLOOKUP(Q1850,匹配表1065!L:L,匹配表1065!M:N)</f>
        <v>头痛</v>
      </c>
      <c r="U1850" s="94" t="str">
        <v>神经内科</v>
      </c>
      <c r="V1850" s="95" t="s">
        <v>58</v>
      </c>
      <c r="W1850" s="93">
        <f>_xlfn.XLOOKUP(M1850,匹配表1065!D:D,匹配表1065!F:F)*N1850</f>
        <v>4</v>
      </c>
    </row>
    <row r="1851" customHeight="1" spans="1:23">
      <c r="A1851" s="89" t="s">
        <v>675</v>
      </c>
      <c r="B1851" s="90">
        <v>46149</v>
      </c>
      <c r="C1851" s="91" t="str">
        <f t="shared" si="56"/>
        <v>5月第2周</v>
      </c>
      <c r="D1851" s="89" t="s">
        <v>676</v>
      </c>
      <c r="E1851" s="89" t="str">
        <f t="shared" si="57"/>
        <v>5月第1周--周4</v>
      </c>
      <c r="F1851" s="92" t="s">
        <v>27</v>
      </c>
      <c r="G1851" s="92" t="s">
        <v>104</v>
      </c>
      <c r="H1851" s="92" t="str">
        <f>_xlfn.XLOOKUP(O1851,匹配表1065!T:T,匹配表1065!W:W)</f>
        <v>济南市</v>
      </c>
      <c r="I1851" s="89" t="str">
        <f>_xlfn.XLOOKUP(O1851,匹配表1065!T:T,匹配表1065!X:X)</f>
        <v>PME2025</v>
      </c>
      <c r="J1851" s="92" t="s">
        <v>128</v>
      </c>
      <c r="K1851" s="89" cm="1">
        <f ca="1" t="array" ref="K1851:L1851">_xlfn.XLOOKUP(J1851,匹配表1065!Y:Y,匹配表1065!AA:AB)</f>
        <v>13</v>
      </c>
      <c r="L1851" s="89" t="str">
        <v>3个月以上</v>
      </c>
      <c r="M1851" s="92" t="s">
        <v>35</v>
      </c>
      <c r="N1851" s="92">
        <v>1</v>
      </c>
      <c r="O1851" s="93" t="str">
        <f>_xlfn.XLOOKUP(P1851,匹配表1065!U:U,匹配表1065!T:T)</f>
        <v>HO00001400</v>
      </c>
      <c r="P1851" s="89" t="s">
        <v>112</v>
      </c>
      <c r="Q1851" s="92" t="s">
        <v>242</v>
      </c>
      <c r="R1851" s="89" t="str">
        <f>_xlfn.XLOOKUP(Q1851,匹配表1065!L:L,匹配表1065!O:O)</f>
        <v>B</v>
      </c>
      <c r="S1851" s="93" t="str">
        <f>IFERROR(_xlfn.XLOOKUP(Q1851,匹配表1065!AI:AI,匹配表1065!AJ:AJ),"绿标")</f>
        <v>绿标</v>
      </c>
      <c r="T1851" s="93" t="str" cm="1">
        <f t="array" ref="T1851:U1851">_xlfn.XLOOKUP(Q1851,匹配表1065!L:L,匹配表1065!M:N)</f>
        <v>癫痫</v>
      </c>
      <c r="U1851" s="94" t="str">
        <v>神经内科</v>
      </c>
      <c r="V1851" s="95" t="s">
        <v>58</v>
      </c>
      <c r="W1851" s="93">
        <f>_xlfn.XLOOKUP(M1851,匹配表1065!D:D,匹配表1065!F:F)*N1851</f>
        <v>4</v>
      </c>
    </row>
    <row r="1852" customHeight="1" spans="1:23">
      <c r="A1852" s="89" t="s">
        <v>675</v>
      </c>
      <c r="B1852" s="90">
        <v>46149</v>
      </c>
      <c r="C1852" s="91" t="str">
        <f t="shared" si="56"/>
        <v>5月第2周</v>
      </c>
      <c r="D1852" s="89" t="s">
        <v>676</v>
      </c>
      <c r="E1852" s="89" t="str">
        <f t="shared" si="57"/>
        <v>5月第1周--周4</v>
      </c>
      <c r="F1852" s="92" t="s">
        <v>27</v>
      </c>
      <c r="G1852" s="92" t="s">
        <v>104</v>
      </c>
      <c r="H1852" s="92" t="str">
        <f>_xlfn.XLOOKUP(O1852,匹配表1065!T:T,匹配表1065!W:W)</f>
        <v>东营市</v>
      </c>
      <c r="I1852" s="89" t="str">
        <f>_xlfn.XLOOKUP(O1852,匹配表1065!T:T,匹配表1065!X:X)</f>
        <v>PME2028</v>
      </c>
      <c r="J1852" s="92" t="s">
        <v>121</v>
      </c>
      <c r="K1852" s="89" cm="1">
        <f ca="1" t="array" ref="K1852:L1852">_xlfn.XLOOKUP(J1852,匹配表1065!Y:Y,匹配表1065!AA:AB)</f>
        <v>26</v>
      </c>
      <c r="L1852" s="89" t="str">
        <v>3个月以上</v>
      </c>
      <c r="M1852" s="92" t="s">
        <v>55</v>
      </c>
      <c r="N1852" s="92">
        <v>1</v>
      </c>
      <c r="O1852" s="93" t="str">
        <f>_xlfn.XLOOKUP(P1852,匹配表1065!U:U,匹配表1065!T:T)</f>
        <v>HO00001421</v>
      </c>
      <c r="P1852" s="89" t="s">
        <v>122</v>
      </c>
      <c r="Q1852" s="92" t="s">
        <v>124</v>
      </c>
      <c r="R1852" s="89" t="str">
        <f>_xlfn.XLOOKUP(Q1852,匹配表1065!L:L,匹配表1065!O:O)</f>
        <v>A</v>
      </c>
      <c r="S1852" s="93" t="str">
        <f>IFERROR(_xlfn.XLOOKUP(Q1852,匹配表1065!AI:AI,匹配表1065!AJ:AJ),"绿标")</f>
        <v>红标</v>
      </c>
      <c r="T1852" s="93" t="str" cm="1">
        <f t="array" ref="T1852:U1852">_xlfn.XLOOKUP(Q1852,匹配表1065!L:L,匹配表1065!M:N)</f>
        <v>头痛</v>
      </c>
      <c r="U1852" s="94" t="str">
        <v>神经内科</v>
      </c>
      <c r="V1852" s="95" t="s">
        <v>42</v>
      </c>
      <c r="W1852" s="93">
        <f>_xlfn.XLOOKUP(M1852,匹配表1065!D:D,匹配表1065!F:F)*N1852</f>
        <v>8</v>
      </c>
    </row>
    <row r="1853" customHeight="1" spans="1:23">
      <c r="A1853" s="89" t="s">
        <v>675</v>
      </c>
      <c r="B1853" s="90">
        <v>46149</v>
      </c>
      <c r="C1853" s="91" t="str">
        <f t="shared" si="56"/>
        <v>5月第2周</v>
      </c>
      <c r="D1853" s="89" t="s">
        <v>676</v>
      </c>
      <c r="E1853" s="89" t="str">
        <f t="shared" si="57"/>
        <v>5月第1周--周4</v>
      </c>
      <c r="F1853" s="92" t="s">
        <v>27</v>
      </c>
      <c r="G1853" s="92" t="s">
        <v>104</v>
      </c>
      <c r="H1853" s="92" t="str">
        <f>_xlfn.XLOOKUP(O1853,匹配表1065!T:T,匹配表1065!W:W)</f>
        <v>东营市</v>
      </c>
      <c r="I1853" s="89" t="str">
        <f>_xlfn.XLOOKUP(O1853,匹配表1065!T:T,匹配表1065!X:X)</f>
        <v>PME2028</v>
      </c>
      <c r="J1853" s="92" t="s">
        <v>121</v>
      </c>
      <c r="K1853" s="89" cm="1">
        <f ca="1" t="array" ref="K1853:L1853">_xlfn.XLOOKUP(J1853,匹配表1065!Y:Y,匹配表1065!AA:AB)</f>
        <v>26</v>
      </c>
      <c r="L1853" s="89" t="str">
        <v>3个月以上</v>
      </c>
      <c r="M1853" s="92" t="s">
        <v>30</v>
      </c>
      <c r="N1853" s="92">
        <v>1</v>
      </c>
      <c r="O1853" s="93" t="str">
        <f>_xlfn.XLOOKUP(P1853,匹配表1065!U:U,匹配表1065!T:T)</f>
        <v>HO00001421</v>
      </c>
      <c r="P1853" s="89" t="s">
        <v>122</v>
      </c>
      <c r="Q1853" s="92" t="s">
        <v>328</v>
      </c>
      <c r="R1853" s="89" t="str">
        <f>_xlfn.XLOOKUP(Q1853,匹配表1065!L:L,匹配表1065!O:O)</f>
        <v>B</v>
      </c>
      <c r="S1853" s="93" t="str">
        <f>IFERROR(_xlfn.XLOOKUP(Q1853,匹配表1065!AI:AI,匹配表1065!AJ:AJ),"绿标")</f>
        <v>绿标</v>
      </c>
      <c r="T1853" s="93" t="str" cm="1">
        <f t="array" ref="T1853:U1853">_xlfn.XLOOKUP(Q1853,匹配表1065!L:L,匹配表1065!M:N)</f>
        <v>抑郁焦虑</v>
      </c>
      <c r="U1853" s="94" t="str">
        <v>神经内科</v>
      </c>
      <c r="V1853" s="95" t="s">
        <v>42</v>
      </c>
      <c r="W1853" s="93">
        <f>_xlfn.XLOOKUP(M1853,匹配表1065!D:D,匹配表1065!F:F)*N1853</f>
        <v>12</v>
      </c>
    </row>
    <row r="1854" customHeight="1" spans="1:23">
      <c r="A1854" s="89" t="s">
        <v>675</v>
      </c>
      <c r="B1854" s="90">
        <v>46149</v>
      </c>
      <c r="C1854" s="91" t="str">
        <f t="shared" si="56"/>
        <v>5月第2周</v>
      </c>
      <c r="D1854" s="89" t="s">
        <v>676</v>
      </c>
      <c r="E1854" s="89" t="str">
        <f t="shared" si="57"/>
        <v>5月第1周--周4</v>
      </c>
      <c r="F1854" s="92" t="s">
        <v>27</v>
      </c>
      <c r="G1854" s="92" t="s">
        <v>92</v>
      </c>
      <c r="H1854" s="92" t="str">
        <f>_xlfn.XLOOKUP(O1854,匹配表1065!T:T,匹配表1065!W:W)</f>
        <v>合肥市</v>
      </c>
      <c r="I1854" s="89" t="str">
        <f>_xlfn.XLOOKUP(O1854,匹配表1065!T:T,匹配表1065!X:X)</f>
        <v>PME2007</v>
      </c>
      <c r="J1854" s="92" t="s">
        <v>93</v>
      </c>
      <c r="K1854" s="89" cm="1">
        <f ca="1" t="array" ref="K1854:L1854">_xlfn.XLOOKUP(J1854,匹配表1065!Y:Y,匹配表1065!AA:AB)</f>
        <v>9</v>
      </c>
      <c r="L1854" s="89" t="str">
        <v>3个月以上</v>
      </c>
      <c r="M1854" s="92" t="s">
        <v>35</v>
      </c>
      <c r="N1854" s="92">
        <v>1</v>
      </c>
      <c r="O1854" s="93" t="str">
        <f>_xlfn.XLOOKUP(P1854,匹配表1065!U:U,匹配表1065!T:T)</f>
        <v>HO00000001</v>
      </c>
      <c r="P1854" s="89" t="s">
        <v>94</v>
      </c>
      <c r="Q1854" s="92" t="s">
        <v>206</v>
      </c>
      <c r="R1854" s="89" t="str">
        <f>_xlfn.XLOOKUP(Q1854,匹配表1065!L:L,匹配表1065!O:O)</f>
        <v>A</v>
      </c>
      <c r="S1854" s="93" t="str">
        <f>IFERROR(_xlfn.XLOOKUP(Q1854,匹配表1065!AI:AI,匹配表1065!AJ:AJ),"绿标")</f>
        <v>绿标</v>
      </c>
      <c r="T1854" s="93" t="str" cm="1">
        <f t="array" ref="T1854:U1854">_xlfn.XLOOKUP(Q1854,匹配表1065!L:L,匹配表1065!M:N)</f>
        <v>头痛</v>
      </c>
      <c r="U1854" s="94" t="str">
        <v>神经内科</v>
      </c>
      <c r="V1854" s="95" t="s">
        <v>58</v>
      </c>
      <c r="W1854" s="93">
        <f>_xlfn.XLOOKUP(M1854,匹配表1065!D:D,匹配表1065!F:F)*N1854</f>
        <v>4</v>
      </c>
    </row>
    <row r="1855" customHeight="1" spans="1:23">
      <c r="A1855" s="89" t="s">
        <v>675</v>
      </c>
      <c r="B1855" s="90">
        <v>46149</v>
      </c>
      <c r="C1855" s="91" t="str">
        <f t="shared" si="56"/>
        <v>5月第2周</v>
      </c>
      <c r="D1855" s="89" t="s">
        <v>676</v>
      </c>
      <c r="E1855" s="89" t="str">
        <f t="shared" si="57"/>
        <v>5月第1周--周4</v>
      </c>
      <c r="F1855" s="92" t="s">
        <v>27</v>
      </c>
      <c r="G1855" s="92" t="s">
        <v>92</v>
      </c>
      <c r="H1855" s="92" t="str">
        <f>_xlfn.XLOOKUP(O1855,匹配表1065!T:T,匹配表1065!W:W)</f>
        <v>芜湖市</v>
      </c>
      <c r="I1855" s="89" t="str">
        <f>_xlfn.XLOOKUP(O1855,匹配表1065!T:T,匹配表1065!X:X)</f>
        <v>PME2003</v>
      </c>
      <c r="J1855" s="92" t="s">
        <v>101</v>
      </c>
      <c r="K1855" s="89" cm="1">
        <f ca="1" t="array" ref="K1855:L1855">_xlfn.XLOOKUP(J1855,匹配表1065!Y:Y,匹配表1065!AA:AB)</f>
        <v>1</v>
      </c>
      <c r="L1855" s="89" t="str">
        <v>3个月以内</v>
      </c>
      <c r="M1855" s="92" t="s">
        <v>55</v>
      </c>
      <c r="N1855" s="92">
        <v>1</v>
      </c>
      <c r="O1855" s="93" t="str">
        <f>_xlfn.XLOOKUP(P1855,匹配表1065!U:U,匹配表1065!T:T)</f>
        <v>HO00000022</v>
      </c>
      <c r="P1855" s="89" t="s">
        <v>102</v>
      </c>
      <c r="Q1855" s="92" t="s">
        <v>684</v>
      </c>
      <c r="R1855" s="89" t="str">
        <f>_xlfn.XLOOKUP(Q1855,匹配表1065!L:L,匹配表1065!O:O)</f>
        <v>B</v>
      </c>
      <c r="S1855" s="93" t="str">
        <f>IFERROR(_xlfn.XLOOKUP(Q1855,匹配表1065!AI:AI,匹配表1065!AJ:AJ),"绿标")</f>
        <v>绿标</v>
      </c>
      <c r="T1855" s="93" t="str" cm="1">
        <f t="array" ref="T1855:U1855">_xlfn.XLOOKUP(Q1855,匹配表1065!L:L,匹配表1065!M:N)</f>
        <v>脑血管</v>
      </c>
      <c r="U1855" s="94" t="str">
        <v>神经内科</v>
      </c>
      <c r="V1855" s="95" t="s">
        <v>67</v>
      </c>
      <c r="W1855" s="93">
        <f>_xlfn.XLOOKUP(M1855,匹配表1065!D:D,匹配表1065!F:F)*N1855</f>
        <v>8</v>
      </c>
    </row>
    <row r="1856" customHeight="1" spans="1:23">
      <c r="A1856" s="89" t="s">
        <v>675</v>
      </c>
      <c r="B1856" s="90">
        <v>46149</v>
      </c>
      <c r="C1856" s="91" t="str">
        <f t="shared" si="56"/>
        <v>5月第2周</v>
      </c>
      <c r="D1856" s="89" t="s">
        <v>676</v>
      </c>
      <c r="E1856" s="89" t="str">
        <f t="shared" si="57"/>
        <v>5月第1周--周4</v>
      </c>
      <c r="F1856" s="92" t="s">
        <v>27</v>
      </c>
      <c r="G1856" s="92" t="s">
        <v>136</v>
      </c>
      <c r="H1856" s="92" t="str">
        <f>_xlfn.XLOOKUP(O1856,匹配表1065!T:T,匹配表1065!W:W)</f>
        <v>淄博市</v>
      </c>
      <c r="I1856" s="89" t="str">
        <f>_xlfn.XLOOKUP(O1856,匹配表1065!T:T,匹配表1065!X:X)</f>
        <v>PME2043</v>
      </c>
      <c r="J1856" s="92" t="s">
        <v>140</v>
      </c>
      <c r="K1856" s="89" cm="1">
        <f ca="1" t="array" ref="K1856:L1856">_xlfn.XLOOKUP(J1856,匹配表1065!Y:Y,匹配表1065!AA:AB)</f>
        <v>9</v>
      </c>
      <c r="L1856" s="89" t="str">
        <v>3个月以上</v>
      </c>
      <c r="M1856" s="92" t="s">
        <v>30</v>
      </c>
      <c r="N1856" s="92">
        <v>1</v>
      </c>
      <c r="O1856" s="93" t="str">
        <f>_xlfn.XLOOKUP(P1856,匹配表1065!U:U,匹配表1065!T:T)</f>
        <v>HO00024398</v>
      </c>
      <c r="P1856" s="89" t="s">
        <v>141</v>
      </c>
      <c r="Q1856" s="92" t="s">
        <v>422</v>
      </c>
      <c r="R1856" s="89" t="str">
        <f>_xlfn.XLOOKUP(Q1856,匹配表1065!L:L,匹配表1065!O:O)</f>
        <v>A</v>
      </c>
      <c r="S1856" s="93" t="str">
        <f>IFERROR(_xlfn.XLOOKUP(Q1856,匹配表1065!AI:AI,匹配表1065!AJ:AJ),"绿标")</f>
        <v>红标</v>
      </c>
      <c r="T1856" s="93" t="str" cm="1">
        <f t="array" ref="T1856:U1856">_xlfn.XLOOKUP(Q1856,匹配表1065!L:L,匹配表1065!M:N)</f>
        <v>头痛</v>
      </c>
      <c r="U1856" s="94" t="str">
        <v>神经内科</v>
      </c>
      <c r="V1856" s="95" t="s">
        <v>42</v>
      </c>
      <c r="W1856" s="93">
        <f>_xlfn.XLOOKUP(M1856,匹配表1065!D:D,匹配表1065!F:F)*N1856</f>
        <v>12</v>
      </c>
    </row>
    <row r="1857" customHeight="1" spans="1:23">
      <c r="A1857" s="89" t="s">
        <v>675</v>
      </c>
      <c r="B1857" s="90">
        <v>46149</v>
      </c>
      <c r="C1857" s="91" t="str">
        <f t="shared" si="56"/>
        <v>5月第2周</v>
      </c>
      <c r="D1857" s="89" t="s">
        <v>676</v>
      </c>
      <c r="E1857" s="89" t="str">
        <f t="shared" si="57"/>
        <v>5月第1周--周4</v>
      </c>
      <c r="F1857" s="92" t="s">
        <v>27</v>
      </c>
      <c r="G1857" s="92" t="s">
        <v>136</v>
      </c>
      <c r="H1857" s="92" t="str">
        <f>_xlfn.XLOOKUP(O1857,匹配表1065!T:T,匹配表1065!W:W)</f>
        <v>青岛市</v>
      </c>
      <c r="I1857" s="89" t="str">
        <f>_xlfn.XLOOKUP(O1857,匹配表1065!T:T,匹配表1065!X:X)</f>
        <v>PME2032</v>
      </c>
      <c r="J1857" s="92" t="s">
        <v>143</v>
      </c>
      <c r="K1857" s="89" cm="1">
        <f ca="1" t="array" ref="K1857:L1857">_xlfn.XLOOKUP(J1857,匹配表1065!Y:Y,匹配表1065!AA:AB)</f>
        <v>31</v>
      </c>
      <c r="L1857" s="89" t="str">
        <v>3个月以上</v>
      </c>
      <c r="M1857" s="92" t="s">
        <v>30</v>
      </c>
      <c r="N1857" s="92">
        <v>1</v>
      </c>
      <c r="O1857" s="93" t="str">
        <f>_xlfn.XLOOKUP(P1857,匹配表1065!U:U,匹配表1065!T:T)</f>
        <v>HO00001482</v>
      </c>
      <c r="P1857" s="89" t="s">
        <v>146</v>
      </c>
      <c r="Q1857" s="92" t="s">
        <v>147</v>
      </c>
      <c r="R1857" s="89" t="str">
        <f>_xlfn.XLOOKUP(Q1857,匹配表1065!L:L,匹配表1065!O:O)</f>
        <v>A</v>
      </c>
      <c r="S1857" s="93" t="str">
        <f>IFERROR(_xlfn.XLOOKUP(Q1857,匹配表1065!AI:AI,匹配表1065!AJ:AJ),"绿标")</f>
        <v>红标</v>
      </c>
      <c r="T1857" s="93" t="str" cm="1">
        <f t="array" ref="T1857:U1857">_xlfn.XLOOKUP(Q1857,匹配表1065!L:L,匹配表1065!M:N)</f>
        <v>头痛</v>
      </c>
      <c r="U1857" s="94" t="str">
        <v>神经内科</v>
      </c>
      <c r="V1857" s="95" t="s">
        <v>67</v>
      </c>
      <c r="W1857" s="93">
        <f>_xlfn.XLOOKUP(M1857,匹配表1065!D:D,匹配表1065!F:F)*N1857</f>
        <v>12</v>
      </c>
    </row>
    <row r="1858" customHeight="1" spans="1:23">
      <c r="A1858" s="89" t="s">
        <v>675</v>
      </c>
      <c r="B1858" s="90">
        <v>46149</v>
      </c>
      <c r="C1858" s="91" t="str">
        <f t="shared" ref="C1858:C1921" si="58">MONTH(B1858)&amp;TEXT(WEEKNUM(B1858,2)-WEEKNUM(B1858+1-DAY(B1858),2)+1,"月第0周")</f>
        <v>5月第2周</v>
      </c>
      <c r="D1858" s="89" t="s">
        <v>676</v>
      </c>
      <c r="E1858" s="89" t="str">
        <f t="shared" ref="E1858:E1921" si="59">D1858&amp;"--"&amp;"周"&amp;WEEKDAY(B1858,2)</f>
        <v>5月第1周--周4</v>
      </c>
      <c r="F1858" s="92" t="s">
        <v>27</v>
      </c>
      <c r="G1858" s="92" t="s">
        <v>136</v>
      </c>
      <c r="H1858" s="92" t="str">
        <f>_xlfn.XLOOKUP(O1858,匹配表1065!T:T,匹配表1065!W:W)</f>
        <v>青岛市</v>
      </c>
      <c r="I1858" s="89" t="str">
        <f>_xlfn.XLOOKUP(O1858,匹配表1065!T:T,匹配表1065!X:X)</f>
        <v>PME2032</v>
      </c>
      <c r="J1858" s="92" t="s">
        <v>143</v>
      </c>
      <c r="K1858" s="89" cm="1">
        <f ca="1" t="array" ref="K1858:L1858">_xlfn.XLOOKUP(J1858,匹配表1065!Y:Y,匹配表1065!AA:AB)</f>
        <v>31</v>
      </c>
      <c r="L1858" s="89" t="str">
        <v>3个月以上</v>
      </c>
      <c r="M1858" s="92" t="s">
        <v>30</v>
      </c>
      <c r="N1858" s="92">
        <v>1</v>
      </c>
      <c r="O1858" s="93" t="str">
        <f>_xlfn.XLOOKUP(P1858,匹配表1065!U:U,匹配表1065!T:T)</f>
        <v>HO00104790</v>
      </c>
      <c r="P1858" s="89" t="s">
        <v>363</v>
      </c>
      <c r="Q1858" s="92" t="s">
        <v>364</v>
      </c>
      <c r="R1858" s="89" t="str">
        <f>_xlfn.XLOOKUP(Q1858,匹配表1065!L:L,匹配表1065!O:O)</f>
        <v>B</v>
      </c>
      <c r="S1858" s="93" t="str">
        <f>IFERROR(_xlfn.XLOOKUP(Q1858,匹配表1065!AI:AI,匹配表1065!AJ:AJ),"绿标")</f>
        <v>红标</v>
      </c>
      <c r="T1858" s="93" t="str" cm="1">
        <f t="array" ref="T1858:U1858">_xlfn.XLOOKUP(Q1858,匹配表1065!L:L,匹配表1065!M:N)</f>
        <v>脑血管</v>
      </c>
      <c r="U1858" s="94" t="str">
        <v>神经内科</v>
      </c>
      <c r="V1858" s="95" t="s">
        <v>67</v>
      </c>
      <c r="W1858" s="93">
        <f>_xlfn.XLOOKUP(M1858,匹配表1065!D:D,匹配表1065!F:F)*N1858</f>
        <v>12</v>
      </c>
    </row>
    <row r="1859" customHeight="1" spans="1:23">
      <c r="A1859" s="89" t="s">
        <v>675</v>
      </c>
      <c r="B1859" s="90">
        <v>46149</v>
      </c>
      <c r="C1859" s="91" t="str">
        <f t="shared" si="58"/>
        <v>5月第2周</v>
      </c>
      <c r="D1859" s="89" t="s">
        <v>676</v>
      </c>
      <c r="E1859" s="89" t="str">
        <f t="shared" si="59"/>
        <v>5月第1周--周4</v>
      </c>
      <c r="F1859" s="92" t="s">
        <v>27</v>
      </c>
      <c r="G1859" s="92" t="s">
        <v>136</v>
      </c>
      <c r="H1859" s="92" t="str">
        <f>_xlfn.XLOOKUP(O1859,匹配表1065!T:T,匹配表1065!W:W)</f>
        <v>青岛市</v>
      </c>
      <c r="I1859" s="89" t="str">
        <f>_xlfn.XLOOKUP(O1859,匹配表1065!T:T,匹配表1065!X:X)</f>
        <v>PME2032</v>
      </c>
      <c r="J1859" s="92" t="s">
        <v>143</v>
      </c>
      <c r="K1859" s="89" cm="1">
        <f ca="1" t="array" ref="K1859:L1859">_xlfn.XLOOKUP(J1859,匹配表1065!Y:Y,匹配表1065!AA:AB)</f>
        <v>31</v>
      </c>
      <c r="L1859" s="89" t="str">
        <v>3个月以上</v>
      </c>
      <c r="M1859" s="92" t="s">
        <v>55</v>
      </c>
      <c r="N1859" s="92">
        <v>1</v>
      </c>
      <c r="O1859" s="93" t="str">
        <f>_xlfn.XLOOKUP(P1859,匹配表1065!U:U,匹配表1065!T:T)</f>
        <v>HO00001482</v>
      </c>
      <c r="P1859" s="89" t="s">
        <v>146</v>
      </c>
      <c r="Q1859" s="92" t="s">
        <v>249</v>
      </c>
      <c r="R1859" s="89" t="str">
        <f>_xlfn.XLOOKUP(Q1859,匹配表1065!L:L,匹配表1065!O:O)</f>
        <v>C</v>
      </c>
      <c r="S1859" s="93" t="str">
        <f>IFERROR(_xlfn.XLOOKUP(Q1859,匹配表1065!AI:AI,匹配表1065!AJ:AJ),"绿标")</f>
        <v>绿标</v>
      </c>
      <c r="T1859" s="93" t="str" cm="1">
        <f t="array" ref="T1859:U1859">_xlfn.XLOOKUP(Q1859,匹配表1065!L:L,匹配表1065!M:N)</f>
        <v>眩晕</v>
      </c>
      <c r="U1859" s="94" t="str">
        <v>耳鼻喉科</v>
      </c>
      <c r="V1859" s="95" t="s">
        <v>70</v>
      </c>
      <c r="W1859" s="93">
        <f>_xlfn.XLOOKUP(M1859,匹配表1065!D:D,匹配表1065!F:F)*N1859</f>
        <v>8</v>
      </c>
    </row>
    <row r="1860" customHeight="1" spans="1:23">
      <c r="A1860" s="89" t="s">
        <v>675</v>
      </c>
      <c r="B1860" s="90">
        <v>46149</v>
      </c>
      <c r="C1860" s="91" t="str">
        <f t="shared" si="58"/>
        <v>5月第2周</v>
      </c>
      <c r="D1860" s="89" t="s">
        <v>676</v>
      </c>
      <c r="E1860" s="89" t="str">
        <f t="shared" si="59"/>
        <v>5月第1周--周4</v>
      </c>
      <c r="F1860" s="92" t="s">
        <v>27</v>
      </c>
      <c r="G1860" s="92" t="s">
        <v>136</v>
      </c>
      <c r="H1860" s="92" t="str">
        <f>_xlfn.XLOOKUP(O1860,匹配表1065!T:T,匹配表1065!W:W)</f>
        <v>青岛市</v>
      </c>
      <c r="I1860" s="89" t="str">
        <f>_xlfn.XLOOKUP(O1860,匹配表1065!T:T,匹配表1065!X:X)</f>
        <v>PME2033</v>
      </c>
      <c r="J1860" s="92" t="s">
        <v>137</v>
      </c>
      <c r="K1860" s="89" cm="1">
        <f ca="1" t="array" ref="K1860:L1860">_xlfn.XLOOKUP(J1860,匹配表1065!Y:Y,匹配表1065!AA:AB)</f>
        <v>10</v>
      </c>
      <c r="L1860" s="89" t="str">
        <v>3个月以上</v>
      </c>
      <c r="M1860" s="92" t="s">
        <v>55</v>
      </c>
      <c r="N1860" s="92">
        <v>1</v>
      </c>
      <c r="O1860" s="93" t="str">
        <f>_xlfn.XLOOKUP(P1860,匹配表1065!U:U,匹配表1065!T:T)</f>
        <v>HO00273985</v>
      </c>
      <c r="P1860" s="89" t="s">
        <v>419</v>
      </c>
      <c r="Q1860" s="92" t="s">
        <v>685</v>
      </c>
      <c r="R1860" s="89" t="str">
        <f>_xlfn.XLOOKUP(Q1860,匹配表1065!L:L,匹配表1065!O:O)</f>
        <v>B</v>
      </c>
      <c r="S1860" s="93" t="str">
        <f>IFERROR(_xlfn.XLOOKUP(Q1860,匹配表1065!AI:AI,匹配表1065!AJ:AJ),"绿标")</f>
        <v>绿标</v>
      </c>
      <c r="T1860" s="93" t="str" cm="1">
        <f t="array" ref="T1860:U1860">_xlfn.XLOOKUP(Q1860,匹配表1065!L:L,匹配表1065!M:N)</f>
        <v>脑血管</v>
      </c>
      <c r="U1860" s="94" t="str">
        <v>神经内科</v>
      </c>
      <c r="V1860" s="95" t="s">
        <v>58</v>
      </c>
      <c r="W1860" s="93">
        <f>_xlfn.XLOOKUP(M1860,匹配表1065!D:D,匹配表1065!F:F)*N1860</f>
        <v>8</v>
      </c>
    </row>
    <row r="1861" customHeight="1" spans="1:23">
      <c r="A1861" s="89" t="s">
        <v>675</v>
      </c>
      <c r="B1861" s="90">
        <v>46149</v>
      </c>
      <c r="C1861" s="91" t="str">
        <f t="shared" si="58"/>
        <v>5月第2周</v>
      </c>
      <c r="D1861" s="89" t="s">
        <v>676</v>
      </c>
      <c r="E1861" s="89" t="str">
        <f t="shared" si="59"/>
        <v>5月第1周--周4</v>
      </c>
      <c r="F1861" s="92" t="s">
        <v>27</v>
      </c>
      <c r="G1861" s="92" t="s">
        <v>136</v>
      </c>
      <c r="H1861" s="92" t="str">
        <f>_xlfn.XLOOKUP(O1861,匹配表1065!T:T,匹配表1065!W:W)</f>
        <v>青岛市</v>
      </c>
      <c r="I1861" s="89" t="str">
        <f>_xlfn.XLOOKUP(O1861,匹配表1065!T:T,匹配表1065!X:X)</f>
        <v>PME2033</v>
      </c>
      <c r="J1861" s="92" t="s">
        <v>137</v>
      </c>
      <c r="K1861" s="89" cm="1">
        <f ca="1" t="array" ref="K1861:L1861">_xlfn.XLOOKUP(J1861,匹配表1065!Y:Y,匹配表1065!AA:AB)</f>
        <v>10</v>
      </c>
      <c r="L1861" s="89" t="str">
        <v>3个月以上</v>
      </c>
      <c r="M1861" s="92" t="s">
        <v>55</v>
      </c>
      <c r="N1861" s="92">
        <v>1</v>
      </c>
      <c r="O1861" s="93" t="str">
        <f>_xlfn.XLOOKUP(P1861,匹配表1065!U:U,匹配表1065!T:T)</f>
        <v>HO00001493</v>
      </c>
      <c r="P1861" s="89" t="s">
        <v>304</v>
      </c>
      <c r="Q1861" s="92" t="s">
        <v>686</v>
      </c>
      <c r="R1861" s="89" t="str">
        <f>_xlfn.XLOOKUP(Q1861,匹配表1065!L:L,匹配表1065!O:O)</f>
        <v>B</v>
      </c>
      <c r="S1861" s="93" t="str">
        <f>IFERROR(_xlfn.XLOOKUP(Q1861,匹配表1065!AI:AI,匹配表1065!AJ:AJ),"绿标")</f>
        <v>绿标</v>
      </c>
      <c r="T1861" s="93" t="str" cm="1">
        <f t="array" ref="T1861:U1861">_xlfn.XLOOKUP(Q1861,匹配表1065!L:L,匹配表1065!M:N)</f>
        <v>脑血管</v>
      </c>
      <c r="U1861" s="94" t="str">
        <v>神经内科</v>
      </c>
      <c r="V1861" s="95" t="s">
        <v>42</v>
      </c>
      <c r="W1861" s="93">
        <f>_xlfn.XLOOKUP(M1861,匹配表1065!D:D,匹配表1065!F:F)*N1861</f>
        <v>8</v>
      </c>
    </row>
    <row r="1862" customHeight="1" spans="1:23">
      <c r="A1862" s="89" t="s">
        <v>675</v>
      </c>
      <c r="B1862" s="90">
        <v>46149</v>
      </c>
      <c r="C1862" s="91" t="str">
        <f t="shared" si="58"/>
        <v>5月第2周</v>
      </c>
      <c r="D1862" s="89" t="s">
        <v>676</v>
      </c>
      <c r="E1862" s="89" t="str">
        <f t="shared" si="59"/>
        <v>5月第1周--周4</v>
      </c>
      <c r="F1862" s="92" t="s">
        <v>27</v>
      </c>
      <c r="G1862" s="92" t="s">
        <v>136</v>
      </c>
      <c r="H1862" s="92" t="str">
        <f>_xlfn.XLOOKUP(O1862,匹配表1065!T:T,匹配表1065!W:W)</f>
        <v>潍坊市</v>
      </c>
      <c r="I1862" s="89" t="str">
        <f>_xlfn.XLOOKUP(O1862,匹配表1065!T:T,匹配表1065!X:X)</f>
        <v>PME2036</v>
      </c>
      <c r="J1862" s="89" t="s">
        <v>161</v>
      </c>
      <c r="K1862" s="89" cm="1">
        <f ca="1" t="array" ref="K1862:L1862">_xlfn.XLOOKUP(J1862,匹配表1065!Y:Y,匹配表1065!AA:AB)</f>
        <v>1519</v>
      </c>
      <c r="L1862" s="89" t="str">
        <v>3个月以上</v>
      </c>
      <c r="M1862" s="92" t="s">
        <v>35</v>
      </c>
      <c r="N1862" s="92">
        <v>1</v>
      </c>
      <c r="O1862" s="93" t="str">
        <f>_xlfn.XLOOKUP(P1862,匹配表1065!U:U,匹配表1065!T:T)</f>
        <v>HO00139638</v>
      </c>
      <c r="P1862" s="89" t="s">
        <v>457</v>
      </c>
      <c r="Q1862" s="92" t="s">
        <v>458</v>
      </c>
      <c r="R1862" s="89" t="str">
        <f>_xlfn.XLOOKUP(Q1862,匹配表1065!L:L,匹配表1065!O:O)</f>
        <v>C</v>
      </c>
      <c r="S1862" s="93" t="str">
        <f>IFERROR(_xlfn.XLOOKUP(Q1862,匹配表1065!AI:AI,匹配表1065!AJ:AJ),"绿标")</f>
        <v>黑标</v>
      </c>
      <c r="T1862" s="93" t="str" cm="1">
        <f t="array" ref="T1862:U1862">_xlfn.XLOOKUP(Q1862,匹配表1065!L:L,匹配表1065!M:N)</f>
        <v>眩晕</v>
      </c>
      <c r="U1862" s="94" t="str">
        <v>神经内科</v>
      </c>
      <c r="V1862" s="95" t="s">
        <v>33</v>
      </c>
      <c r="W1862" s="93">
        <f>_xlfn.XLOOKUP(M1862,匹配表1065!D:D,匹配表1065!F:F)*N1862</f>
        <v>4</v>
      </c>
    </row>
    <row r="1863" customHeight="1" spans="1:23">
      <c r="A1863" s="89" t="s">
        <v>675</v>
      </c>
      <c r="B1863" s="90">
        <v>46149</v>
      </c>
      <c r="C1863" s="91" t="str">
        <f t="shared" si="58"/>
        <v>5月第2周</v>
      </c>
      <c r="D1863" s="89" t="s">
        <v>676</v>
      </c>
      <c r="E1863" s="89" t="str">
        <f t="shared" si="59"/>
        <v>5月第1周--周4</v>
      </c>
      <c r="F1863" s="92" t="s">
        <v>27</v>
      </c>
      <c r="G1863" s="92" t="s">
        <v>136</v>
      </c>
      <c r="H1863" s="92" t="str">
        <f>_xlfn.XLOOKUP(O1863,匹配表1065!T:T,匹配表1065!W:W)</f>
        <v>潍坊市</v>
      </c>
      <c r="I1863" s="89" t="str">
        <f>_xlfn.XLOOKUP(O1863,匹配表1065!T:T,匹配表1065!X:X)</f>
        <v>PME2036</v>
      </c>
      <c r="J1863" s="89" t="s">
        <v>161</v>
      </c>
      <c r="K1863" s="89" cm="1">
        <f ca="1" t="array" ref="K1863:L1863">_xlfn.XLOOKUP(J1863,匹配表1065!Y:Y,匹配表1065!AA:AB)</f>
        <v>1519</v>
      </c>
      <c r="L1863" s="89" t="str">
        <v>3个月以上</v>
      </c>
      <c r="M1863" s="92" t="s">
        <v>55</v>
      </c>
      <c r="N1863" s="92">
        <v>1</v>
      </c>
      <c r="O1863" s="93" t="str">
        <f>_xlfn.XLOOKUP(P1863,匹配表1065!U:U,匹配表1065!T:T)</f>
        <v>HO00001506</v>
      </c>
      <c r="P1863" s="89" t="s">
        <v>395</v>
      </c>
      <c r="Q1863" s="92" t="s">
        <v>475</v>
      </c>
      <c r="R1863" s="89" t="str">
        <f>_xlfn.XLOOKUP(Q1863,匹配表1065!L:L,匹配表1065!O:O)</f>
        <v>A</v>
      </c>
      <c r="S1863" s="93" t="str">
        <f>IFERROR(_xlfn.XLOOKUP(Q1863,匹配表1065!AI:AI,匹配表1065!AJ:AJ),"绿标")</f>
        <v>红标</v>
      </c>
      <c r="T1863" s="93" t="str" cm="1">
        <f t="array" ref="T1863:U1863">_xlfn.XLOOKUP(Q1863,匹配表1065!L:L,匹配表1065!M:N)</f>
        <v>头痛</v>
      </c>
      <c r="U1863" s="94" t="str">
        <v>神经内科</v>
      </c>
      <c r="V1863" s="95" t="s">
        <v>42</v>
      </c>
      <c r="W1863" s="93">
        <f>_xlfn.XLOOKUP(M1863,匹配表1065!D:D,匹配表1065!F:F)*N1863</f>
        <v>8</v>
      </c>
    </row>
    <row r="1864" customHeight="1" spans="1:23">
      <c r="A1864" s="89" t="s">
        <v>675</v>
      </c>
      <c r="B1864" s="90">
        <v>46149</v>
      </c>
      <c r="C1864" s="91" t="str">
        <f t="shared" si="58"/>
        <v>5月第2周</v>
      </c>
      <c r="D1864" s="89" t="s">
        <v>676</v>
      </c>
      <c r="E1864" s="89" t="str">
        <f t="shared" si="59"/>
        <v>5月第1周--周4</v>
      </c>
      <c r="F1864" s="92" t="s">
        <v>27</v>
      </c>
      <c r="G1864" s="92" t="s">
        <v>136</v>
      </c>
      <c r="H1864" s="92" t="str">
        <f>_xlfn.XLOOKUP(O1864,匹配表1065!T:T,匹配表1065!W:W)</f>
        <v>潍坊市</v>
      </c>
      <c r="I1864" s="89" t="str">
        <f>_xlfn.XLOOKUP(O1864,匹配表1065!T:T,匹配表1065!X:X)</f>
        <v>PME2036</v>
      </c>
      <c r="J1864" s="89" t="s">
        <v>161</v>
      </c>
      <c r="K1864" s="89" cm="1">
        <f ca="1" t="array" ref="K1864:L1864">_xlfn.XLOOKUP(J1864,匹配表1065!Y:Y,匹配表1065!AA:AB)</f>
        <v>1519</v>
      </c>
      <c r="L1864" s="89" t="str">
        <v>3个月以上</v>
      </c>
      <c r="M1864" s="92" t="s">
        <v>35</v>
      </c>
      <c r="N1864" s="92">
        <v>1</v>
      </c>
      <c r="O1864" s="93" t="str">
        <f>_xlfn.XLOOKUP(P1864,匹配表1065!U:U,匹配表1065!T:T)</f>
        <v>HO00001506</v>
      </c>
      <c r="P1864" s="89" t="s">
        <v>395</v>
      </c>
      <c r="Q1864" s="92" t="s">
        <v>396</v>
      </c>
      <c r="R1864" s="89" t="str">
        <f>_xlfn.XLOOKUP(Q1864,匹配表1065!L:L,匹配表1065!O:O)</f>
        <v>C</v>
      </c>
      <c r="S1864" s="93" t="str">
        <f>IFERROR(_xlfn.XLOOKUP(Q1864,匹配表1065!AI:AI,匹配表1065!AJ:AJ),"绿标")</f>
        <v>绿标</v>
      </c>
      <c r="T1864" s="93" t="str" cm="1">
        <f t="array" ref="T1864:U1864">_xlfn.XLOOKUP(Q1864,匹配表1065!L:L,匹配表1065!M:N)</f>
        <v>眩晕</v>
      </c>
      <c r="U1864" s="94" t="str">
        <v>神经内科</v>
      </c>
      <c r="V1864" s="95" t="s">
        <v>70</v>
      </c>
      <c r="W1864" s="93">
        <f>_xlfn.XLOOKUP(M1864,匹配表1065!D:D,匹配表1065!F:F)*N1864</f>
        <v>4</v>
      </c>
    </row>
    <row r="1865" customHeight="1" spans="1:23">
      <c r="A1865" s="89" t="s">
        <v>675</v>
      </c>
      <c r="B1865" s="90">
        <v>46149</v>
      </c>
      <c r="C1865" s="91" t="str">
        <f t="shared" si="58"/>
        <v>5月第2周</v>
      </c>
      <c r="D1865" s="89" t="s">
        <v>676</v>
      </c>
      <c r="E1865" s="89" t="str">
        <f t="shared" si="59"/>
        <v>5月第1周--周4</v>
      </c>
      <c r="F1865" s="92" t="s">
        <v>27</v>
      </c>
      <c r="G1865" s="92" t="s">
        <v>136</v>
      </c>
      <c r="H1865" s="92" t="str">
        <f>_xlfn.XLOOKUP(O1865,匹配表1065!T:T,匹配表1065!W:W)</f>
        <v>潍坊市</v>
      </c>
      <c r="I1865" s="89" t="str">
        <f>_xlfn.XLOOKUP(O1865,匹配表1065!T:T,匹配表1065!X:X)</f>
        <v>PME2036</v>
      </c>
      <c r="J1865" s="89" t="s">
        <v>161</v>
      </c>
      <c r="K1865" s="89" cm="1">
        <f ca="1" t="array" ref="K1865:L1865">_xlfn.XLOOKUP(J1865,匹配表1065!Y:Y,匹配表1065!AA:AB)</f>
        <v>1519</v>
      </c>
      <c r="L1865" s="89" t="str">
        <v>3个月以上</v>
      </c>
      <c r="M1865" s="92" t="s">
        <v>30</v>
      </c>
      <c r="N1865" s="92">
        <v>1</v>
      </c>
      <c r="O1865" s="93" t="str">
        <f>_xlfn.XLOOKUP(P1865,匹配表1065!U:U,匹配表1065!T:T)</f>
        <v>HO00001496</v>
      </c>
      <c r="P1865" s="89" t="s">
        <v>256</v>
      </c>
      <c r="Q1865" s="92" t="s">
        <v>258</v>
      </c>
      <c r="R1865" s="89" t="str">
        <f>_xlfn.XLOOKUP(Q1865,匹配表1065!L:L,匹配表1065!O:O)</f>
        <v>A</v>
      </c>
      <c r="S1865" s="93" t="str">
        <f>IFERROR(_xlfn.XLOOKUP(Q1865,匹配表1065!AI:AI,匹配表1065!AJ:AJ),"绿标")</f>
        <v>红标</v>
      </c>
      <c r="T1865" s="93" t="str" cm="1">
        <f t="array" ref="T1865:U1865">_xlfn.XLOOKUP(Q1865,匹配表1065!L:L,匹配表1065!M:N)</f>
        <v>头痛</v>
      </c>
      <c r="U1865" s="94" t="str">
        <v>神经内科</v>
      </c>
      <c r="V1865" s="95" t="s">
        <v>67</v>
      </c>
      <c r="W1865" s="93">
        <f>_xlfn.XLOOKUP(M1865,匹配表1065!D:D,匹配表1065!F:F)*N1865</f>
        <v>12</v>
      </c>
    </row>
    <row r="1866" customHeight="1" spans="1:23">
      <c r="A1866" s="89" t="s">
        <v>675</v>
      </c>
      <c r="B1866" s="90">
        <v>46149</v>
      </c>
      <c r="C1866" s="91" t="str">
        <f t="shared" si="58"/>
        <v>5月第2周</v>
      </c>
      <c r="D1866" s="89" t="s">
        <v>676</v>
      </c>
      <c r="E1866" s="89" t="str">
        <f t="shared" si="59"/>
        <v>5月第1周--周4</v>
      </c>
      <c r="F1866" s="92" t="s">
        <v>27</v>
      </c>
      <c r="G1866" s="92" t="s">
        <v>136</v>
      </c>
      <c r="H1866" s="92" t="str">
        <f>_xlfn.XLOOKUP(O1866,匹配表1065!T:T,匹配表1065!W:W)</f>
        <v>青岛市</v>
      </c>
      <c r="I1866" s="89" t="str">
        <f>_xlfn.XLOOKUP(O1866,匹配表1065!T:T,匹配表1065!X:X)</f>
        <v>PME2031</v>
      </c>
      <c r="J1866" s="92" t="s">
        <v>155</v>
      </c>
      <c r="K1866" s="89" cm="1">
        <f ca="1" t="array" ref="K1866:L1866">_xlfn.XLOOKUP(J1866,匹配表1065!Y:Y,匹配表1065!AA:AB)</f>
        <v>31</v>
      </c>
      <c r="L1866" s="89" t="str">
        <v>3个月以上</v>
      </c>
      <c r="M1866" s="92" t="s">
        <v>30</v>
      </c>
      <c r="N1866" s="92">
        <v>1</v>
      </c>
      <c r="O1866" s="93" t="str">
        <f>_xlfn.XLOOKUP(P1866,匹配表1065!U:U,匹配表1065!T:T)</f>
        <v>HO00072793</v>
      </c>
      <c r="P1866" s="89" t="s">
        <v>159</v>
      </c>
      <c r="Q1866" s="92" t="s">
        <v>160</v>
      </c>
      <c r="R1866" s="89" t="str">
        <f>_xlfn.XLOOKUP(Q1866,匹配表1065!L:L,匹配表1065!O:O)</f>
        <v>A</v>
      </c>
      <c r="S1866" s="93" t="str">
        <f>IFERROR(_xlfn.XLOOKUP(Q1866,匹配表1065!AI:AI,匹配表1065!AJ:AJ),"绿标")</f>
        <v>红标</v>
      </c>
      <c r="T1866" s="93" t="str" cm="1">
        <f t="array" ref="T1866:U1866">_xlfn.XLOOKUP(Q1866,匹配表1065!L:L,匹配表1065!M:N)</f>
        <v>头痛</v>
      </c>
      <c r="U1866" s="94" t="str">
        <v>神经内科</v>
      </c>
      <c r="V1866" s="95" t="s">
        <v>33</v>
      </c>
      <c r="W1866" s="93">
        <f>_xlfn.XLOOKUP(M1866,匹配表1065!D:D,匹配表1065!F:F)*N1866</f>
        <v>12</v>
      </c>
    </row>
    <row r="1867" customHeight="1" spans="1:23">
      <c r="A1867" s="89" t="s">
        <v>675</v>
      </c>
      <c r="B1867" s="90">
        <v>46149</v>
      </c>
      <c r="C1867" s="91" t="str">
        <f t="shared" si="58"/>
        <v>5月第2周</v>
      </c>
      <c r="D1867" s="89" t="s">
        <v>676</v>
      </c>
      <c r="E1867" s="89" t="str">
        <f t="shared" si="59"/>
        <v>5月第1周--周4</v>
      </c>
      <c r="F1867" s="92" t="s">
        <v>27</v>
      </c>
      <c r="G1867" s="92" t="s">
        <v>136</v>
      </c>
      <c r="H1867" s="92" t="str">
        <f>_xlfn.XLOOKUP(O1867,匹配表1065!T:T,匹配表1065!W:W)</f>
        <v>青岛市</v>
      </c>
      <c r="I1867" s="89" t="str">
        <f>_xlfn.XLOOKUP(O1867,匹配表1065!T:T,匹配表1065!X:X)</f>
        <v>PME2031</v>
      </c>
      <c r="J1867" s="92" t="s">
        <v>155</v>
      </c>
      <c r="K1867" s="89" cm="1">
        <f ca="1" t="array" ref="K1867:L1867">_xlfn.XLOOKUP(J1867,匹配表1065!Y:Y,匹配表1065!AA:AB)</f>
        <v>31</v>
      </c>
      <c r="L1867" s="89" t="str">
        <v>3个月以上</v>
      </c>
      <c r="M1867" s="92" t="s">
        <v>30</v>
      </c>
      <c r="N1867" s="92">
        <v>1</v>
      </c>
      <c r="O1867" s="93" t="str">
        <f>_xlfn.XLOOKUP(P1867,匹配表1065!U:U,匹配表1065!T:T)</f>
        <v>HO00001485</v>
      </c>
      <c r="P1867" s="89" t="s">
        <v>253</v>
      </c>
      <c r="Q1867" s="92" t="s">
        <v>254</v>
      </c>
      <c r="R1867" s="89" t="str">
        <f>_xlfn.XLOOKUP(Q1867,匹配表1065!L:L,匹配表1065!O:O)</f>
        <v>B</v>
      </c>
      <c r="S1867" s="93" t="str">
        <f>IFERROR(_xlfn.XLOOKUP(Q1867,匹配表1065!AI:AI,匹配表1065!AJ:AJ),"绿标")</f>
        <v>红标</v>
      </c>
      <c r="T1867" s="93" t="str" cm="1">
        <f t="array" ref="T1867:U1867">_xlfn.XLOOKUP(Q1867,匹配表1065!L:L,匹配表1065!M:N)</f>
        <v>脑血管</v>
      </c>
      <c r="U1867" s="94" t="str">
        <v>神经内科</v>
      </c>
      <c r="V1867" s="95" t="s">
        <v>67</v>
      </c>
      <c r="W1867" s="93">
        <f>_xlfn.XLOOKUP(M1867,匹配表1065!D:D,匹配表1065!F:F)*N1867</f>
        <v>12</v>
      </c>
    </row>
    <row r="1868" customHeight="1" spans="1:23">
      <c r="A1868" s="89" t="s">
        <v>675</v>
      </c>
      <c r="B1868" s="90">
        <v>46149</v>
      </c>
      <c r="C1868" s="91" t="str">
        <f t="shared" si="58"/>
        <v>5月第2周</v>
      </c>
      <c r="D1868" s="89" t="s">
        <v>676</v>
      </c>
      <c r="E1868" s="89" t="str">
        <f t="shared" si="59"/>
        <v>5月第1周--周4</v>
      </c>
      <c r="F1868" s="92" t="s">
        <v>27</v>
      </c>
      <c r="G1868" s="92" t="s">
        <v>136</v>
      </c>
      <c r="H1868" s="92" t="str">
        <f>_xlfn.XLOOKUP(O1868,匹配表1065!T:T,匹配表1065!W:W)</f>
        <v>青岛市</v>
      </c>
      <c r="I1868" s="89" t="str">
        <f>_xlfn.XLOOKUP(O1868,匹配表1065!T:T,匹配表1065!X:X)</f>
        <v>PME2035</v>
      </c>
      <c r="J1868" s="92" t="s">
        <v>150</v>
      </c>
      <c r="K1868" s="89" cm="1">
        <f ca="1" t="array" ref="K1868:L1868">_xlfn.XLOOKUP(J1868,匹配表1065!Y:Y,匹配表1065!AA:AB)</f>
        <v>8</v>
      </c>
      <c r="L1868" s="89" t="str">
        <v>3个月以上</v>
      </c>
      <c r="M1868" s="92" t="s">
        <v>30</v>
      </c>
      <c r="N1868" s="92">
        <v>1</v>
      </c>
      <c r="O1868" s="93" t="str">
        <f>_xlfn.XLOOKUP(P1868,匹配表1065!U:U,匹配表1065!T:T)</f>
        <v>HO00001483</v>
      </c>
      <c r="P1868" s="89" t="s">
        <v>259</v>
      </c>
      <c r="Q1868" s="92" t="s">
        <v>340</v>
      </c>
      <c r="R1868" s="89" t="str">
        <f>_xlfn.XLOOKUP(Q1868,匹配表1065!L:L,匹配表1065!O:O)</f>
        <v>A</v>
      </c>
      <c r="S1868" s="93" t="str">
        <f>IFERROR(_xlfn.XLOOKUP(Q1868,匹配表1065!AI:AI,匹配表1065!AJ:AJ),"绿标")</f>
        <v>红标</v>
      </c>
      <c r="T1868" s="93" t="str" cm="1">
        <f t="array" ref="T1868:U1868">_xlfn.XLOOKUP(Q1868,匹配表1065!L:L,匹配表1065!M:N)</f>
        <v>头痛</v>
      </c>
      <c r="U1868" s="94" t="str">
        <v>神经内科</v>
      </c>
      <c r="V1868" s="95" t="s">
        <v>67</v>
      </c>
      <c r="W1868" s="93">
        <f>_xlfn.XLOOKUP(M1868,匹配表1065!D:D,匹配表1065!F:F)*N1868</f>
        <v>12</v>
      </c>
    </row>
    <row r="1869" customHeight="1" spans="1:23">
      <c r="A1869" s="89" t="s">
        <v>675</v>
      </c>
      <c r="B1869" s="90">
        <v>46149</v>
      </c>
      <c r="C1869" s="91" t="str">
        <f t="shared" si="58"/>
        <v>5月第2周</v>
      </c>
      <c r="D1869" s="89" t="s">
        <v>676</v>
      </c>
      <c r="E1869" s="89" t="str">
        <f t="shared" si="59"/>
        <v>5月第1周--周4</v>
      </c>
      <c r="F1869" s="92" t="s">
        <v>27</v>
      </c>
      <c r="G1869" s="92" t="s">
        <v>136</v>
      </c>
      <c r="H1869" s="92" t="str">
        <f>_xlfn.XLOOKUP(O1869,匹配表1065!T:T,匹配表1065!W:W)</f>
        <v>青岛市</v>
      </c>
      <c r="I1869" s="89" t="str">
        <f>_xlfn.XLOOKUP(O1869,匹配表1065!T:T,匹配表1065!X:X)</f>
        <v>PME2035</v>
      </c>
      <c r="J1869" s="92" t="s">
        <v>150</v>
      </c>
      <c r="K1869" s="89" cm="1">
        <f ca="1" t="array" ref="K1869:L1869">_xlfn.XLOOKUP(J1869,匹配表1065!Y:Y,匹配表1065!AA:AB)</f>
        <v>8</v>
      </c>
      <c r="L1869" s="89" t="str">
        <v>3个月以上</v>
      </c>
      <c r="M1869" s="92" t="s">
        <v>30</v>
      </c>
      <c r="N1869" s="92">
        <v>1</v>
      </c>
      <c r="O1869" s="93" t="str">
        <f>_xlfn.XLOOKUP(P1869,匹配表1065!U:U,匹配表1065!T:T)</f>
        <v>HO00001483</v>
      </c>
      <c r="P1869" s="89" t="s">
        <v>259</v>
      </c>
      <c r="Q1869" s="92" t="s">
        <v>260</v>
      </c>
      <c r="R1869" s="89" t="str">
        <f>_xlfn.XLOOKUP(Q1869,匹配表1065!L:L,匹配表1065!O:O)</f>
        <v>C</v>
      </c>
      <c r="S1869" s="93" t="str">
        <f>IFERROR(_xlfn.XLOOKUP(Q1869,匹配表1065!AI:AI,匹配表1065!AJ:AJ),"绿标")</f>
        <v>红标</v>
      </c>
      <c r="T1869" s="93" t="str" cm="1">
        <f t="array" ref="T1869:U1869">_xlfn.XLOOKUP(Q1869,匹配表1065!L:L,匹配表1065!M:N)</f>
        <v>眩晕</v>
      </c>
      <c r="U1869" s="94" t="str">
        <v>耳鼻喉科</v>
      </c>
      <c r="V1869" s="95" t="s">
        <v>70</v>
      </c>
      <c r="W1869" s="93">
        <f>_xlfn.XLOOKUP(M1869,匹配表1065!D:D,匹配表1065!F:F)*N1869</f>
        <v>12</v>
      </c>
    </row>
    <row r="1870" customHeight="1" spans="1:23">
      <c r="A1870" s="89" t="s">
        <v>675</v>
      </c>
      <c r="B1870" s="90">
        <v>46149</v>
      </c>
      <c r="C1870" s="91" t="str">
        <f t="shared" si="58"/>
        <v>5月第2周</v>
      </c>
      <c r="D1870" s="89" t="s">
        <v>676</v>
      </c>
      <c r="E1870" s="89" t="str">
        <f t="shared" si="59"/>
        <v>5月第1周--周4</v>
      </c>
      <c r="F1870" s="92" t="s">
        <v>27</v>
      </c>
      <c r="G1870" s="92" t="s">
        <v>136</v>
      </c>
      <c r="H1870" s="92" t="str">
        <f>_xlfn.XLOOKUP(O1870,匹配表1065!T:T,匹配表1065!W:W)</f>
        <v>青岛市</v>
      </c>
      <c r="I1870" s="89" t="str">
        <f>_xlfn.XLOOKUP(O1870,匹配表1065!T:T,匹配表1065!X:X)</f>
        <v>PME2035</v>
      </c>
      <c r="J1870" s="92" t="s">
        <v>150</v>
      </c>
      <c r="K1870" s="89" cm="1">
        <f ca="1" t="array" ref="K1870:L1870">_xlfn.XLOOKUP(J1870,匹配表1065!Y:Y,匹配表1065!AA:AB)</f>
        <v>8</v>
      </c>
      <c r="L1870" s="89" t="str">
        <v>3个月以上</v>
      </c>
      <c r="M1870" s="92" t="s">
        <v>35</v>
      </c>
      <c r="N1870" s="92">
        <v>1</v>
      </c>
      <c r="O1870" s="93" t="str">
        <f>_xlfn.XLOOKUP(P1870,匹配表1065!U:U,匹配表1065!T:T)</f>
        <v>HO00001483</v>
      </c>
      <c r="P1870" s="89" t="s">
        <v>259</v>
      </c>
      <c r="Q1870" s="92" t="s">
        <v>687</v>
      </c>
      <c r="R1870" s="89" t="str">
        <f>_xlfn.XLOOKUP(Q1870,匹配表1065!L:L,匹配表1065!O:O)</f>
        <v>C</v>
      </c>
      <c r="S1870" s="93" t="str">
        <f>IFERROR(_xlfn.XLOOKUP(Q1870,匹配表1065!AI:AI,匹配表1065!AJ:AJ),"绿标")</f>
        <v>绿标</v>
      </c>
      <c r="T1870" s="93" t="str" cm="1">
        <f t="array" ref="T1870:U1870">_xlfn.XLOOKUP(Q1870,匹配表1065!L:L,匹配表1065!M:N)</f>
        <v>眩晕</v>
      </c>
      <c r="U1870" s="94" t="str">
        <v>耳鼻喉科</v>
      </c>
      <c r="V1870" s="95" t="s">
        <v>70</v>
      </c>
      <c r="W1870" s="93">
        <f>_xlfn.XLOOKUP(M1870,匹配表1065!D:D,匹配表1065!F:F)*N1870</f>
        <v>4</v>
      </c>
    </row>
    <row r="1871" customHeight="1" spans="1:23">
      <c r="A1871" s="89" t="s">
        <v>675</v>
      </c>
      <c r="B1871" s="90">
        <v>46149</v>
      </c>
      <c r="C1871" s="91" t="str">
        <f t="shared" si="58"/>
        <v>5月第2周</v>
      </c>
      <c r="D1871" s="89" t="s">
        <v>676</v>
      </c>
      <c r="E1871" s="89" t="str">
        <f t="shared" si="59"/>
        <v>5月第1周--周4</v>
      </c>
      <c r="F1871" s="92" t="s">
        <v>27</v>
      </c>
      <c r="G1871" s="92" t="s">
        <v>167</v>
      </c>
      <c r="H1871" s="92" t="str">
        <f>_xlfn.XLOOKUP(O1871,匹配表1065!T:T,匹配表1065!W:W)</f>
        <v>无锡市</v>
      </c>
      <c r="I1871" s="89" t="str">
        <f>_xlfn.XLOOKUP(O1871,匹配表1065!T:T,匹配表1065!X:X)</f>
        <v>PME2014</v>
      </c>
      <c r="J1871" s="89" t="s">
        <v>581</v>
      </c>
      <c r="K1871" s="89" cm="1">
        <f ca="1" t="array" ref="K1871:L1871">_xlfn.XLOOKUP(J1871,匹配表1065!Y:Y,匹配表1065!AA:AB)</f>
        <v>1</v>
      </c>
      <c r="L1871" s="89" t="str">
        <v>3个月以内</v>
      </c>
      <c r="M1871" s="92" t="s">
        <v>30</v>
      </c>
      <c r="N1871" s="92">
        <v>1</v>
      </c>
      <c r="O1871" s="93" t="str">
        <f>_xlfn.XLOOKUP(P1871,匹配表1065!U:U,匹配表1065!T:T)</f>
        <v>HO00001114</v>
      </c>
      <c r="P1871" s="89" t="s">
        <v>628</v>
      </c>
      <c r="Q1871" s="92" t="s">
        <v>670</v>
      </c>
      <c r="R1871" s="89" t="str">
        <f>_xlfn.XLOOKUP(Q1871,匹配表1065!L:L,匹配表1065!O:O)</f>
        <v>C</v>
      </c>
      <c r="S1871" s="93" t="str">
        <f>IFERROR(_xlfn.XLOOKUP(Q1871,匹配表1065!AI:AI,匹配表1065!AJ:AJ),"绿标")</f>
        <v>绿标</v>
      </c>
      <c r="T1871" s="93" t="str" cm="1">
        <f t="array" ref="T1871:U1871">_xlfn.XLOOKUP(Q1871,匹配表1065!L:L,匹配表1065!M:N)</f>
        <v>眩晕</v>
      </c>
      <c r="U1871" s="94" t="str">
        <v>耳鼻喉科</v>
      </c>
      <c r="V1871" s="95" t="s">
        <v>70</v>
      </c>
      <c r="W1871" s="93">
        <f>_xlfn.XLOOKUP(M1871,匹配表1065!D:D,匹配表1065!F:F)*N1871</f>
        <v>12</v>
      </c>
    </row>
    <row r="1872" customHeight="1" spans="1:23">
      <c r="A1872" s="89" t="s">
        <v>675</v>
      </c>
      <c r="B1872" s="90">
        <v>46149</v>
      </c>
      <c r="C1872" s="91" t="str">
        <f t="shared" si="58"/>
        <v>5月第2周</v>
      </c>
      <c r="D1872" s="89" t="s">
        <v>676</v>
      </c>
      <c r="E1872" s="89" t="str">
        <f t="shared" si="59"/>
        <v>5月第1周--周4</v>
      </c>
      <c r="F1872" s="92" t="s">
        <v>27</v>
      </c>
      <c r="G1872" s="92" t="s">
        <v>167</v>
      </c>
      <c r="H1872" s="92" t="str">
        <f>_xlfn.XLOOKUP(O1872,匹配表1065!T:T,匹配表1065!W:W)</f>
        <v>苏州市</v>
      </c>
      <c r="I1872" s="89" t="str">
        <f>_xlfn.XLOOKUP(O1872,匹配表1065!T:T,匹配表1065!X:X)</f>
        <v>PME2011</v>
      </c>
      <c r="J1872" s="92" t="s">
        <v>168</v>
      </c>
      <c r="K1872" s="89" cm="1">
        <f ca="1" t="array" ref="K1872:L1872">_xlfn.XLOOKUP(J1872,匹配表1065!Y:Y,匹配表1065!AA:AB)</f>
        <v>19</v>
      </c>
      <c r="L1872" s="89" t="str">
        <v>3个月以上</v>
      </c>
      <c r="M1872" s="92" t="s">
        <v>55</v>
      </c>
      <c r="N1872" s="92">
        <v>1</v>
      </c>
      <c r="O1872" s="93" t="str">
        <f>_xlfn.XLOOKUP(P1872,匹配表1065!U:U,匹配表1065!T:T)</f>
        <v>HO00307823</v>
      </c>
      <c r="P1872" s="89" t="s">
        <v>169</v>
      </c>
      <c r="Q1872" s="92" t="s">
        <v>172</v>
      </c>
      <c r="R1872" s="89" t="str">
        <f>_xlfn.XLOOKUP(Q1872,匹配表1065!L:L,匹配表1065!O:O)</f>
        <v>C</v>
      </c>
      <c r="S1872" s="93" t="str">
        <f>IFERROR(_xlfn.XLOOKUP(Q1872,匹配表1065!AI:AI,匹配表1065!AJ:AJ),"绿标")</f>
        <v>绿标</v>
      </c>
      <c r="T1872" s="93" t="str" cm="1">
        <f t="array" ref="T1872:U1872">_xlfn.XLOOKUP(Q1872,匹配表1065!L:L,匹配表1065!M:N)</f>
        <v>眩晕</v>
      </c>
      <c r="U1872" s="94" t="str">
        <v>神经内科</v>
      </c>
      <c r="V1872" s="95" t="s">
        <v>33</v>
      </c>
      <c r="W1872" s="93">
        <f>_xlfn.XLOOKUP(M1872,匹配表1065!D:D,匹配表1065!F:F)*N1872</f>
        <v>8</v>
      </c>
    </row>
    <row r="1873" customHeight="1" spans="1:23">
      <c r="A1873" s="89" t="s">
        <v>675</v>
      </c>
      <c r="B1873" s="90">
        <v>46149</v>
      </c>
      <c r="C1873" s="91" t="str">
        <f t="shared" si="58"/>
        <v>5月第2周</v>
      </c>
      <c r="D1873" s="89" t="s">
        <v>676</v>
      </c>
      <c r="E1873" s="89" t="str">
        <f t="shared" si="59"/>
        <v>5月第1周--周4</v>
      </c>
      <c r="F1873" s="92" t="s">
        <v>27</v>
      </c>
      <c r="G1873" s="92" t="s">
        <v>167</v>
      </c>
      <c r="H1873" s="92" t="str">
        <f>_xlfn.XLOOKUP(O1873,匹配表1065!T:T,匹配表1065!W:W)</f>
        <v>苏州市</v>
      </c>
      <c r="I1873" s="89" t="str">
        <f>_xlfn.XLOOKUP(O1873,匹配表1065!T:T,匹配表1065!X:X)</f>
        <v>PME2011</v>
      </c>
      <c r="J1873" s="92" t="s">
        <v>168</v>
      </c>
      <c r="K1873" s="89" cm="1">
        <f ca="1" t="array" ref="K1873:L1873">_xlfn.XLOOKUP(J1873,匹配表1065!Y:Y,匹配表1065!AA:AB)</f>
        <v>19</v>
      </c>
      <c r="L1873" s="89" t="str">
        <v>3个月以上</v>
      </c>
      <c r="M1873" s="92" t="s">
        <v>30</v>
      </c>
      <c r="N1873" s="92">
        <v>2</v>
      </c>
      <c r="O1873" s="93" t="str">
        <f>_xlfn.XLOOKUP(P1873,匹配表1065!U:U,匹配表1065!T:T)</f>
        <v>HO00307823</v>
      </c>
      <c r="P1873" s="89" t="s">
        <v>169</v>
      </c>
      <c r="Q1873" s="92" t="s">
        <v>170</v>
      </c>
      <c r="R1873" s="89" t="str">
        <f>_xlfn.XLOOKUP(Q1873,匹配表1065!L:L,匹配表1065!O:O)</f>
        <v>A</v>
      </c>
      <c r="S1873" s="93" t="str">
        <f>IFERROR(_xlfn.XLOOKUP(Q1873,匹配表1065!AI:AI,匹配表1065!AJ:AJ),"绿标")</f>
        <v>红标</v>
      </c>
      <c r="T1873" s="93" t="str" cm="1">
        <f t="array" ref="T1873:U1873">_xlfn.XLOOKUP(Q1873,匹配表1065!L:L,匹配表1065!M:N)</f>
        <v>头痛</v>
      </c>
      <c r="U1873" s="94" t="str">
        <v>神经内科</v>
      </c>
      <c r="V1873" s="95" t="s">
        <v>70</v>
      </c>
      <c r="W1873" s="93">
        <f>_xlfn.XLOOKUP(M1873,匹配表1065!D:D,匹配表1065!F:F)*N1873</f>
        <v>24</v>
      </c>
    </row>
    <row r="1874" customHeight="1" spans="1:23">
      <c r="A1874" s="89" t="s">
        <v>675</v>
      </c>
      <c r="B1874" s="90">
        <v>46149</v>
      </c>
      <c r="C1874" s="91" t="str">
        <f t="shared" si="58"/>
        <v>5月第2周</v>
      </c>
      <c r="D1874" s="89" t="s">
        <v>676</v>
      </c>
      <c r="E1874" s="89" t="str">
        <f t="shared" si="59"/>
        <v>5月第1周--周4</v>
      </c>
      <c r="F1874" s="92" t="s">
        <v>27</v>
      </c>
      <c r="G1874" s="92" t="s">
        <v>167</v>
      </c>
      <c r="H1874" s="92" t="str">
        <f>_xlfn.XLOOKUP(O1874,匹配表1065!T:T,匹配表1065!W:W)</f>
        <v>苏州市</v>
      </c>
      <c r="I1874" s="89" t="str">
        <f>_xlfn.XLOOKUP(O1874,匹配表1065!T:T,匹配表1065!X:X)</f>
        <v>PME2011</v>
      </c>
      <c r="J1874" s="92" t="s">
        <v>168</v>
      </c>
      <c r="K1874" s="89" cm="1">
        <f ca="1" t="array" ref="K1874:L1874">_xlfn.XLOOKUP(J1874,匹配表1065!Y:Y,匹配表1065!AA:AB)</f>
        <v>19</v>
      </c>
      <c r="L1874" s="89" t="str">
        <v>3个月以上</v>
      </c>
      <c r="M1874" s="92" t="s">
        <v>55</v>
      </c>
      <c r="N1874" s="92">
        <v>1</v>
      </c>
      <c r="O1874" s="93" t="str">
        <f>_xlfn.XLOOKUP(P1874,匹配表1065!U:U,匹配表1065!T:T)</f>
        <v>HO00307823</v>
      </c>
      <c r="P1874" s="89" t="s">
        <v>169</v>
      </c>
      <c r="Q1874" s="92" t="s">
        <v>585</v>
      </c>
      <c r="R1874" s="89" t="str">
        <f>_xlfn.XLOOKUP(Q1874,匹配表1065!L:L,匹配表1065!O:O)</f>
        <v>B</v>
      </c>
      <c r="S1874" s="93" t="str">
        <f>IFERROR(_xlfn.XLOOKUP(Q1874,匹配表1065!AI:AI,匹配表1065!AJ:AJ),"绿标")</f>
        <v>绿标</v>
      </c>
      <c r="T1874" s="93" t="str" cm="1">
        <f t="array" ref="T1874:U1874">_xlfn.XLOOKUP(Q1874,匹配表1065!L:L,匹配表1065!M:N)</f>
        <v>脑血管</v>
      </c>
      <c r="U1874" s="94" t="str">
        <v>神经内科</v>
      </c>
      <c r="V1874" s="95" t="s">
        <v>58</v>
      </c>
      <c r="W1874" s="93">
        <f>_xlfn.XLOOKUP(M1874,匹配表1065!D:D,匹配表1065!F:F)*N1874</f>
        <v>8</v>
      </c>
    </row>
    <row r="1875" customHeight="1" spans="1:23">
      <c r="A1875" s="89" t="s">
        <v>675</v>
      </c>
      <c r="B1875" s="90">
        <v>46149</v>
      </c>
      <c r="C1875" s="91" t="str">
        <f t="shared" si="58"/>
        <v>5月第2周</v>
      </c>
      <c r="D1875" s="89" t="s">
        <v>676</v>
      </c>
      <c r="E1875" s="89" t="str">
        <f t="shared" si="59"/>
        <v>5月第1周--周4</v>
      </c>
      <c r="F1875" s="92" t="s">
        <v>27</v>
      </c>
      <c r="G1875" s="92" t="s">
        <v>167</v>
      </c>
      <c r="H1875" s="92" t="str">
        <f>_xlfn.XLOOKUP(O1875,匹配表1065!T:T,匹配表1065!W:W)</f>
        <v>苏州市</v>
      </c>
      <c r="I1875" s="89" t="str">
        <f>_xlfn.XLOOKUP(O1875,匹配表1065!T:T,匹配表1065!X:X)</f>
        <v>PME2016</v>
      </c>
      <c r="J1875" s="89" t="s">
        <v>173</v>
      </c>
      <c r="K1875" s="89" cm="1">
        <f ca="1" t="array" ref="K1875:L1875">_xlfn.XLOOKUP(J1875,匹配表1065!Y:Y,匹配表1065!AA:AB)</f>
        <v>1</v>
      </c>
      <c r="L1875" s="89" t="str">
        <v>3个月以内</v>
      </c>
      <c r="M1875" s="92" t="s">
        <v>30</v>
      </c>
      <c r="N1875" s="92">
        <v>1</v>
      </c>
      <c r="O1875" s="93" t="str">
        <f>_xlfn.XLOOKUP(P1875,匹配表1065!U:U,匹配表1065!T:T)</f>
        <v>HO00001048</v>
      </c>
      <c r="P1875" s="89" t="s">
        <v>176</v>
      </c>
      <c r="Q1875" s="92" t="s">
        <v>290</v>
      </c>
      <c r="R1875" s="89" t="str">
        <f>_xlfn.XLOOKUP(Q1875,匹配表1065!L:L,匹配表1065!O:O)</f>
        <v>A</v>
      </c>
      <c r="S1875" s="93" t="str">
        <f>IFERROR(_xlfn.XLOOKUP(Q1875,匹配表1065!AI:AI,匹配表1065!AJ:AJ),"绿标")</f>
        <v>红标</v>
      </c>
      <c r="T1875" s="93" t="str" cm="1">
        <f t="array" ref="T1875:U1875">_xlfn.XLOOKUP(Q1875,匹配表1065!L:L,匹配表1065!M:N)</f>
        <v>头痛</v>
      </c>
      <c r="U1875" s="94" t="str">
        <v>神经内科</v>
      </c>
      <c r="V1875" s="95" t="s">
        <v>70</v>
      </c>
      <c r="W1875" s="93">
        <f>_xlfn.XLOOKUP(M1875,匹配表1065!D:D,匹配表1065!F:F)*N1875</f>
        <v>12</v>
      </c>
    </row>
    <row r="1876" customHeight="1" spans="1:23">
      <c r="A1876" s="89" t="s">
        <v>675</v>
      </c>
      <c r="B1876" s="90">
        <v>46149</v>
      </c>
      <c r="C1876" s="91" t="str">
        <f t="shared" si="58"/>
        <v>5月第2周</v>
      </c>
      <c r="D1876" s="89" t="s">
        <v>676</v>
      </c>
      <c r="E1876" s="89" t="str">
        <f t="shared" si="59"/>
        <v>5月第1周--周4</v>
      </c>
      <c r="F1876" s="92" t="s">
        <v>27</v>
      </c>
      <c r="G1876" s="92" t="s">
        <v>167</v>
      </c>
      <c r="H1876" s="92" t="str">
        <f>_xlfn.XLOOKUP(O1876,匹配表1065!T:T,匹配表1065!W:W)</f>
        <v>苏州市</v>
      </c>
      <c r="I1876" s="89" t="str">
        <f>_xlfn.XLOOKUP(O1876,匹配表1065!T:T,匹配表1065!X:X)</f>
        <v>PME2016</v>
      </c>
      <c r="J1876" s="89" t="s">
        <v>173</v>
      </c>
      <c r="K1876" s="89" cm="1">
        <f ca="1" t="array" ref="K1876:L1876">_xlfn.XLOOKUP(J1876,匹配表1065!Y:Y,匹配表1065!AA:AB)</f>
        <v>1</v>
      </c>
      <c r="L1876" s="89" t="str">
        <v>3个月以内</v>
      </c>
      <c r="M1876" s="92" t="s">
        <v>30</v>
      </c>
      <c r="N1876" s="92">
        <v>1</v>
      </c>
      <c r="O1876" s="93" t="str">
        <f>_xlfn.XLOOKUP(P1876,匹配表1065!U:U,匹配表1065!T:T)</f>
        <v>HO00001048</v>
      </c>
      <c r="P1876" s="89" t="s">
        <v>176</v>
      </c>
      <c r="Q1876" s="92" t="s">
        <v>426</v>
      </c>
      <c r="R1876" s="89" t="str">
        <f>_xlfn.XLOOKUP(Q1876,匹配表1065!L:L,匹配表1065!O:O)</f>
        <v>C</v>
      </c>
      <c r="S1876" s="93" t="str">
        <f>IFERROR(_xlfn.XLOOKUP(Q1876,匹配表1065!AI:AI,匹配表1065!AJ:AJ),"绿标")</f>
        <v>红标</v>
      </c>
      <c r="T1876" s="93" t="str" cm="1">
        <f t="array" ref="T1876:U1876">_xlfn.XLOOKUP(Q1876,匹配表1065!L:L,匹配表1065!M:N)</f>
        <v>眩晕</v>
      </c>
      <c r="U1876" s="94" t="str">
        <v>耳鼻喉科</v>
      </c>
      <c r="V1876" s="95" t="s">
        <v>70</v>
      </c>
      <c r="W1876" s="93">
        <f>_xlfn.XLOOKUP(M1876,匹配表1065!D:D,匹配表1065!F:F)*N1876</f>
        <v>12</v>
      </c>
    </row>
    <row r="1877" customHeight="1" spans="1:23">
      <c r="A1877" s="89" t="s">
        <v>675</v>
      </c>
      <c r="B1877" s="90">
        <v>46149</v>
      </c>
      <c r="C1877" s="91" t="str">
        <f t="shared" si="58"/>
        <v>5月第2周</v>
      </c>
      <c r="D1877" s="89" t="s">
        <v>676</v>
      </c>
      <c r="E1877" s="89" t="str">
        <f t="shared" si="59"/>
        <v>5月第1周--周4</v>
      </c>
      <c r="F1877" s="92" t="s">
        <v>27</v>
      </c>
      <c r="G1877" s="92" t="s">
        <v>167</v>
      </c>
      <c r="H1877" s="92" t="str">
        <f>_xlfn.XLOOKUP(O1877,匹配表1065!T:T,匹配表1065!W:W)</f>
        <v>苏州市</v>
      </c>
      <c r="I1877" s="89" t="str">
        <f>_xlfn.XLOOKUP(O1877,匹配表1065!T:T,匹配表1065!X:X)</f>
        <v>PME2016</v>
      </c>
      <c r="J1877" s="89" t="s">
        <v>173</v>
      </c>
      <c r="K1877" s="89" cm="1">
        <f ca="1" t="array" ref="K1877:L1877">_xlfn.XLOOKUP(J1877,匹配表1065!Y:Y,匹配表1065!AA:AB)</f>
        <v>1</v>
      </c>
      <c r="L1877" s="89" t="str">
        <v>3个月以内</v>
      </c>
      <c r="M1877" s="92" t="s">
        <v>30</v>
      </c>
      <c r="N1877" s="92">
        <v>1</v>
      </c>
      <c r="O1877" s="93" t="str">
        <f>_xlfn.XLOOKUP(P1877,匹配表1065!U:U,匹配表1065!T:T)</f>
        <v>HO00001048</v>
      </c>
      <c r="P1877" s="89" t="s">
        <v>176</v>
      </c>
      <c r="Q1877" s="92" t="s">
        <v>220</v>
      </c>
      <c r="R1877" s="89" t="str">
        <f>_xlfn.XLOOKUP(Q1877,匹配表1065!L:L,匹配表1065!O:O)</f>
        <v>A</v>
      </c>
      <c r="S1877" s="93" t="str">
        <f>IFERROR(_xlfn.XLOOKUP(Q1877,匹配表1065!AI:AI,匹配表1065!AJ:AJ),"绿标")</f>
        <v>红标</v>
      </c>
      <c r="T1877" s="93" t="str" cm="1">
        <f t="array" ref="T1877:U1877">_xlfn.XLOOKUP(Q1877,匹配表1065!L:L,匹配表1065!M:N)</f>
        <v>头痛</v>
      </c>
      <c r="U1877" s="94" t="str">
        <v>神经内科</v>
      </c>
      <c r="V1877" s="95" t="s">
        <v>67</v>
      </c>
      <c r="W1877" s="93">
        <f>_xlfn.XLOOKUP(M1877,匹配表1065!D:D,匹配表1065!F:F)*N1877</f>
        <v>12</v>
      </c>
    </row>
    <row r="1878" customHeight="1" spans="1:23">
      <c r="A1878" s="89" t="s">
        <v>675</v>
      </c>
      <c r="B1878" s="90">
        <v>46149</v>
      </c>
      <c r="C1878" s="91" t="str">
        <f t="shared" si="58"/>
        <v>5月第2周</v>
      </c>
      <c r="D1878" s="89" t="s">
        <v>676</v>
      </c>
      <c r="E1878" s="89" t="str">
        <f t="shared" si="59"/>
        <v>5月第1周--周4</v>
      </c>
      <c r="F1878" s="92" t="s">
        <v>27</v>
      </c>
      <c r="G1878" s="92" t="s">
        <v>167</v>
      </c>
      <c r="H1878" s="92" t="str">
        <f>_xlfn.XLOOKUP(O1878,匹配表1065!T:T,匹配表1065!W:W)</f>
        <v>苏州市</v>
      </c>
      <c r="I1878" s="89" t="str">
        <f>_xlfn.XLOOKUP(O1878,匹配表1065!T:T,匹配表1065!X:X)</f>
        <v>PME2016</v>
      </c>
      <c r="J1878" s="89" t="s">
        <v>173</v>
      </c>
      <c r="K1878" s="89" cm="1">
        <f ca="1" t="array" ref="K1878:L1878">_xlfn.XLOOKUP(J1878,匹配表1065!Y:Y,匹配表1065!AA:AB)</f>
        <v>1</v>
      </c>
      <c r="L1878" s="89" t="str">
        <v>3个月以内</v>
      </c>
      <c r="M1878" s="92" t="s">
        <v>30</v>
      </c>
      <c r="N1878" s="92">
        <v>1</v>
      </c>
      <c r="O1878" s="93" t="str">
        <f>_xlfn.XLOOKUP(P1878,匹配表1065!U:U,匹配表1065!T:T)</f>
        <v>HO00001043</v>
      </c>
      <c r="P1878" s="89" t="s">
        <v>221</v>
      </c>
      <c r="Q1878" s="92" t="s">
        <v>291</v>
      </c>
      <c r="R1878" s="89" t="str">
        <f>_xlfn.XLOOKUP(Q1878,匹配表1065!L:L,匹配表1065!O:O)</f>
        <v>A</v>
      </c>
      <c r="S1878" s="93" t="str">
        <f>IFERROR(_xlfn.XLOOKUP(Q1878,匹配表1065!AI:AI,匹配表1065!AJ:AJ),"绿标")</f>
        <v>红标</v>
      </c>
      <c r="T1878" s="93" t="str" cm="1">
        <f t="array" ref="T1878:U1878">_xlfn.XLOOKUP(Q1878,匹配表1065!L:L,匹配表1065!M:N)</f>
        <v>头痛</v>
      </c>
      <c r="U1878" s="94" t="str">
        <v>神经内科</v>
      </c>
      <c r="V1878" s="95" t="s">
        <v>70</v>
      </c>
      <c r="W1878" s="93">
        <f>_xlfn.XLOOKUP(M1878,匹配表1065!D:D,匹配表1065!F:F)*N1878</f>
        <v>12</v>
      </c>
    </row>
    <row r="1879" customHeight="1" spans="1:23">
      <c r="A1879" s="89" t="s">
        <v>675</v>
      </c>
      <c r="B1879" s="90">
        <v>46149</v>
      </c>
      <c r="C1879" s="91" t="str">
        <f t="shared" si="58"/>
        <v>5月第2周</v>
      </c>
      <c r="D1879" s="89" t="s">
        <v>676</v>
      </c>
      <c r="E1879" s="89" t="str">
        <f t="shared" si="59"/>
        <v>5月第1周--周4</v>
      </c>
      <c r="F1879" s="92" t="s">
        <v>27</v>
      </c>
      <c r="G1879" s="92" t="s">
        <v>167</v>
      </c>
      <c r="H1879" s="92" t="str">
        <f>_xlfn.XLOOKUP(O1879,匹配表1065!T:T,匹配表1065!W:W)</f>
        <v>苏州市</v>
      </c>
      <c r="I1879" s="89" t="str">
        <f>_xlfn.XLOOKUP(O1879,匹配表1065!T:T,匹配表1065!X:X)</f>
        <v>PME2017</v>
      </c>
      <c r="J1879" s="92" t="s">
        <v>323</v>
      </c>
      <c r="K1879" s="89" cm="1">
        <f ca="1" t="array" ref="K1879:L1879">_xlfn.XLOOKUP(J1879,匹配表1065!Y:Y,匹配表1065!AA:AB)</f>
        <v>7</v>
      </c>
      <c r="L1879" s="89" t="str">
        <v>3个月以上</v>
      </c>
      <c r="M1879" s="92" t="s">
        <v>30</v>
      </c>
      <c r="N1879" s="92">
        <v>1</v>
      </c>
      <c r="O1879" s="93" t="str">
        <f>_xlfn.XLOOKUP(P1879,匹配表1065!U:U,匹配表1065!T:T)</f>
        <v>HO00001044</v>
      </c>
      <c r="P1879" s="89" t="s">
        <v>346</v>
      </c>
      <c r="Q1879" s="92" t="s">
        <v>428</v>
      </c>
      <c r="R1879" s="89" t="str">
        <f>_xlfn.XLOOKUP(Q1879,匹配表1065!L:L,匹配表1065!O:O)</f>
        <v>B</v>
      </c>
      <c r="S1879" s="93" t="str">
        <f>IFERROR(_xlfn.XLOOKUP(Q1879,匹配表1065!AI:AI,匹配表1065!AJ:AJ),"绿标")</f>
        <v>绿标</v>
      </c>
      <c r="T1879" s="93" t="str" cm="1">
        <f t="array" ref="T1879:U1879">_xlfn.XLOOKUP(Q1879,匹配表1065!L:L,匹配表1065!M:N)</f>
        <v>脑血管</v>
      </c>
      <c r="U1879" s="94" t="str">
        <v>神经内科</v>
      </c>
      <c r="V1879" s="95" t="s">
        <v>33</v>
      </c>
      <c r="W1879" s="93">
        <f>_xlfn.XLOOKUP(M1879,匹配表1065!D:D,匹配表1065!F:F)*N1879</f>
        <v>12</v>
      </c>
    </row>
    <row r="1880" customHeight="1" spans="1:23">
      <c r="A1880" s="89" t="s">
        <v>675</v>
      </c>
      <c r="B1880" s="90">
        <v>46149</v>
      </c>
      <c r="C1880" s="91" t="str">
        <f t="shared" si="58"/>
        <v>5月第2周</v>
      </c>
      <c r="D1880" s="89" t="s">
        <v>676</v>
      </c>
      <c r="E1880" s="89" t="str">
        <f t="shared" si="59"/>
        <v>5月第1周--周4</v>
      </c>
      <c r="F1880" s="92" t="s">
        <v>27</v>
      </c>
      <c r="G1880" s="92" t="s">
        <v>167</v>
      </c>
      <c r="H1880" s="92" t="str">
        <f>_xlfn.XLOOKUP(O1880,匹配表1065!T:T,匹配表1065!W:W)</f>
        <v>苏州市</v>
      </c>
      <c r="I1880" s="89" t="str">
        <f>_xlfn.XLOOKUP(O1880,匹配表1065!T:T,匹配表1065!X:X)</f>
        <v>PME2017</v>
      </c>
      <c r="J1880" s="92" t="s">
        <v>323</v>
      </c>
      <c r="K1880" s="89" cm="1">
        <f ca="1" t="array" ref="K1880:L1880">_xlfn.XLOOKUP(J1880,匹配表1065!Y:Y,匹配表1065!AA:AB)</f>
        <v>7</v>
      </c>
      <c r="L1880" s="89" t="str">
        <v>3个月以上</v>
      </c>
      <c r="M1880" s="92" t="s">
        <v>35</v>
      </c>
      <c r="N1880" s="92">
        <v>1</v>
      </c>
      <c r="O1880" s="93" t="str">
        <f>_xlfn.XLOOKUP(P1880,匹配表1065!U:U,匹配表1065!T:T)</f>
        <v>HO00001044</v>
      </c>
      <c r="P1880" s="89" t="s">
        <v>346</v>
      </c>
      <c r="Q1880" s="92" t="s">
        <v>672</v>
      </c>
      <c r="R1880" s="89" t="str">
        <f>_xlfn.XLOOKUP(Q1880,匹配表1065!L:L,匹配表1065!O:O)</f>
        <v>B</v>
      </c>
      <c r="S1880" s="93" t="str">
        <f>IFERROR(_xlfn.XLOOKUP(Q1880,匹配表1065!AI:AI,匹配表1065!AJ:AJ),"绿标")</f>
        <v>绿标</v>
      </c>
      <c r="T1880" s="93" t="str" cm="1">
        <f t="array" ref="T1880:U1880">_xlfn.XLOOKUP(Q1880,匹配表1065!L:L,匹配表1065!M:N)</f>
        <v>脑血管</v>
      </c>
      <c r="U1880" s="94" t="str">
        <v>神经内科</v>
      </c>
      <c r="V1880" s="95" t="s">
        <v>58</v>
      </c>
      <c r="W1880" s="93">
        <f>_xlfn.XLOOKUP(M1880,匹配表1065!D:D,匹配表1065!F:F)*N1880</f>
        <v>4</v>
      </c>
    </row>
    <row r="1881" customHeight="1" spans="1:23">
      <c r="A1881" s="89" t="s">
        <v>675</v>
      </c>
      <c r="B1881" s="90">
        <v>46149</v>
      </c>
      <c r="C1881" s="91" t="str">
        <f t="shared" si="58"/>
        <v>5月第2周</v>
      </c>
      <c r="D1881" s="89" t="s">
        <v>676</v>
      </c>
      <c r="E1881" s="89" t="str">
        <f t="shared" si="59"/>
        <v>5月第1周--周4</v>
      </c>
      <c r="F1881" s="92" t="s">
        <v>27</v>
      </c>
      <c r="G1881" s="92" t="s">
        <v>167</v>
      </c>
      <c r="H1881" s="92" t="str">
        <f>_xlfn.XLOOKUP(O1881,匹配表1065!T:T,匹配表1065!W:W)</f>
        <v>南通市</v>
      </c>
      <c r="I1881" s="89" t="str">
        <f>_xlfn.XLOOKUP(O1881,匹配表1065!T:T,匹配表1065!X:X)</f>
        <v>PME2013</v>
      </c>
      <c r="J1881" s="92" t="s">
        <v>180</v>
      </c>
      <c r="K1881" s="89" cm="1">
        <f ca="1" t="array" ref="K1881:L1881">_xlfn.XLOOKUP(J1881,匹配表1065!Y:Y,匹配表1065!AA:AB)</f>
        <v>51</v>
      </c>
      <c r="L1881" s="89" t="str">
        <v>3个月以上</v>
      </c>
      <c r="M1881" s="92" t="s">
        <v>30</v>
      </c>
      <c r="N1881" s="92">
        <v>2</v>
      </c>
      <c r="O1881" s="93" t="str">
        <f>_xlfn.XLOOKUP(P1881,匹配表1065!U:U,匹配表1065!T:T)</f>
        <v>HO00001021</v>
      </c>
      <c r="P1881" s="89" t="s">
        <v>181</v>
      </c>
      <c r="Q1881" s="92" t="s">
        <v>182</v>
      </c>
      <c r="R1881" s="89" t="str">
        <f>_xlfn.XLOOKUP(Q1881,匹配表1065!L:L,匹配表1065!O:O)</f>
        <v>C</v>
      </c>
      <c r="S1881" s="93" t="str">
        <f>IFERROR(_xlfn.XLOOKUP(Q1881,匹配表1065!AI:AI,匹配表1065!AJ:AJ),"绿标")</f>
        <v>红标</v>
      </c>
      <c r="T1881" s="93" t="str" cm="1">
        <f t="array" ref="T1881:U1881">_xlfn.XLOOKUP(Q1881,匹配表1065!L:L,匹配表1065!M:N)</f>
        <v>眩晕</v>
      </c>
      <c r="U1881" s="94" t="str">
        <v>神经内科</v>
      </c>
      <c r="V1881" s="95" t="s">
        <v>70</v>
      </c>
      <c r="W1881" s="93">
        <f>_xlfn.XLOOKUP(M1881,匹配表1065!D:D,匹配表1065!F:F)*N1881</f>
        <v>24</v>
      </c>
    </row>
    <row r="1882" customHeight="1" spans="1:23">
      <c r="A1882" s="89" t="s">
        <v>675</v>
      </c>
      <c r="B1882" s="90">
        <v>46149</v>
      </c>
      <c r="C1882" s="91" t="str">
        <f t="shared" si="58"/>
        <v>5月第2周</v>
      </c>
      <c r="D1882" s="89" t="s">
        <v>676</v>
      </c>
      <c r="E1882" s="89" t="str">
        <f t="shared" si="59"/>
        <v>5月第1周--周4</v>
      </c>
      <c r="F1882" s="92" t="s">
        <v>27</v>
      </c>
      <c r="G1882" s="92" t="s">
        <v>167</v>
      </c>
      <c r="H1882" s="92" t="str">
        <f>_xlfn.XLOOKUP(O1882,匹配表1065!T:T,匹配表1065!W:W)</f>
        <v>南通市</v>
      </c>
      <c r="I1882" s="89" t="str">
        <f>_xlfn.XLOOKUP(O1882,匹配表1065!T:T,匹配表1065!X:X)</f>
        <v>PME2013</v>
      </c>
      <c r="J1882" s="92" t="s">
        <v>180</v>
      </c>
      <c r="K1882" s="89" cm="1">
        <f ca="1" t="array" ref="K1882:L1882">_xlfn.XLOOKUP(J1882,匹配表1065!Y:Y,匹配表1065!AA:AB)</f>
        <v>51</v>
      </c>
      <c r="L1882" s="89" t="str">
        <v>3个月以上</v>
      </c>
      <c r="M1882" s="92" t="s">
        <v>30</v>
      </c>
      <c r="N1882" s="92">
        <v>1</v>
      </c>
      <c r="O1882" s="93" t="str">
        <f>_xlfn.XLOOKUP(P1882,匹配表1065!U:U,匹配表1065!T:T)</f>
        <v>HO00001066</v>
      </c>
      <c r="P1882" s="89" t="s">
        <v>183</v>
      </c>
      <c r="Q1882" s="92" t="s">
        <v>184</v>
      </c>
      <c r="R1882" s="89" t="str">
        <f>_xlfn.XLOOKUP(Q1882,匹配表1065!L:L,匹配表1065!O:O)</f>
        <v>A</v>
      </c>
      <c r="S1882" s="93" t="str">
        <f>IFERROR(_xlfn.XLOOKUP(Q1882,匹配表1065!AI:AI,匹配表1065!AJ:AJ),"绿标")</f>
        <v>红标</v>
      </c>
      <c r="T1882" s="93" t="str" cm="1">
        <f t="array" ref="T1882:U1882">_xlfn.XLOOKUP(Q1882,匹配表1065!L:L,匹配表1065!M:N)</f>
        <v>头痛</v>
      </c>
      <c r="U1882" s="94" t="str">
        <v>神经内科</v>
      </c>
      <c r="V1882" s="95" t="s">
        <v>42</v>
      </c>
      <c r="W1882" s="93">
        <f>_xlfn.XLOOKUP(M1882,匹配表1065!D:D,匹配表1065!F:F)*N1882</f>
        <v>12</v>
      </c>
    </row>
    <row r="1883" customHeight="1" spans="1:23">
      <c r="A1883" s="89" t="s">
        <v>675</v>
      </c>
      <c r="B1883" s="90">
        <v>46149</v>
      </c>
      <c r="C1883" s="91" t="str">
        <f t="shared" si="58"/>
        <v>5月第2周</v>
      </c>
      <c r="D1883" s="89" t="s">
        <v>676</v>
      </c>
      <c r="E1883" s="89" t="str">
        <f t="shared" si="59"/>
        <v>5月第1周--周4</v>
      </c>
      <c r="F1883" s="92" t="s">
        <v>27</v>
      </c>
      <c r="G1883" s="92" t="s">
        <v>167</v>
      </c>
      <c r="H1883" s="92" t="str">
        <f>_xlfn.XLOOKUP(O1883,匹配表1065!T:T,匹配表1065!W:W)</f>
        <v>苏州市</v>
      </c>
      <c r="I1883" s="89" t="str">
        <f>_xlfn.XLOOKUP(O1883,匹配表1065!T:T,匹配表1065!X:X)</f>
        <v>PME2009</v>
      </c>
      <c r="J1883" s="92" t="s">
        <v>193</v>
      </c>
      <c r="K1883" s="89" cm="1">
        <f ca="1" t="array" ref="K1883:L1883">_xlfn.XLOOKUP(J1883,匹配表1065!Y:Y,匹配表1065!AA:AB)</f>
        <v>7</v>
      </c>
      <c r="L1883" s="89" t="str">
        <v>3个月以上</v>
      </c>
      <c r="M1883" s="92" t="s">
        <v>35</v>
      </c>
      <c r="N1883" s="92">
        <v>1</v>
      </c>
      <c r="O1883" s="93" t="str">
        <f>_xlfn.XLOOKUP(P1883,匹配表1065!U:U,匹配表1065!T:T)</f>
        <v>HO00402369</v>
      </c>
      <c r="P1883" s="89" t="s">
        <v>227</v>
      </c>
      <c r="Q1883" s="92" t="s">
        <v>228</v>
      </c>
      <c r="R1883" s="89" t="str">
        <f>_xlfn.XLOOKUP(Q1883,匹配表1065!L:L,匹配表1065!O:O)</f>
        <v>B</v>
      </c>
      <c r="S1883" s="93" t="str">
        <f>IFERROR(_xlfn.XLOOKUP(Q1883,匹配表1065!AI:AI,匹配表1065!AJ:AJ),"绿标")</f>
        <v>绿标</v>
      </c>
      <c r="T1883" s="93" t="str" cm="1">
        <f t="array" ref="T1883:U1883">_xlfn.XLOOKUP(Q1883,匹配表1065!L:L,匹配表1065!M:N)</f>
        <v>脑血管</v>
      </c>
      <c r="U1883" s="94" t="str">
        <v>神经内科</v>
      </c>
      <c r="V1883" s="95" t="s">
        <v>42</v>
      </c>
      <c r="W1883" s="93">
        <f>_xlfn.XLOOKUP(M1883,匹配表1065!D:D,匹配表1065!F:F)*N1883</f>
        <v>4</v>
      </c>
    </row>
    <row r="1884" customHeight="1" spans="1:23">
      <c r="A1884" s="89" t="s">
        <v>675</v>
      </c>
      <c r="B1884" s="90">
        <v>46149</v>
      </c>
      <c r="C1884" s="91" t="str">
        <f t="shared" si="58"/>
        <v>5月第2周</v>
      </c>
      <c r="D1884" s="89" t="s">
        <v>676</v>
      </c>
      <c r="E1884" s="89" t="str">
        <f t="shared" si="59"/>
        <v>5月第1周--周4</v>
      </c>
      <c r="F1884" s="92" t="s">
        <v>27</v>
      </c>
      <c r="G1884" s="92" t="s">
        <v>167</v>
      </c>
      <c r="H1884" s="92" t="str">
        <f>_xlfn.XLOOKUP(O1884,匹配表1065!T:T,匹配表1065!W:W)</f>
        <v>苏州市</v>
      </c>
      <c r="I1884" s="89" t="str">
        <f>_xlfn.XLOOKUP(O1884,匹配表1065!T:T,匹配表1065!X:X)</f>
        <v>PME2009</v>
      </c>
      <c r="J1884" s="92" t="s">
        <v>193</v>
      </c>
      <c r="K1884" s="89" cm="1">
        <f ca="1" t="array" ref="K1884:L1884">_xlfn.XLOOKUP(J1884,匹配表1065!Y:Y,匹配表1065!AA:AB)</f>
        <v>7</v>
      </c>
      <c r="L1884" s="89" t="str">
        <v>3个月以上</v>
      </c>
      <c r="M1884" s="92" t="s">
        <v>35</v>
      </c>
      <c r="N1884" s="92">
        <v>1</v>
      </c>
      <c r="O1884" s="93" t="str">
        <f>_xlfn.XLOOKUP(P1884,匹配表1065!U:U,匹配表1065!T:T)</f>
        <v>HO00402369</v>
      </c>
      <c r="P1884" s="89" t="s">
        <v>227</v>
      </c>
      <c r="Q1884" s="92" t="s">
        <v>609</v>
      </c>
      <c r="R1884" s="89" t="str">
        <f>_xlfn.XLOOKUP(Q1884,匹配表1065!L:L,匹配表1065!O:O)</f>
        <v>B</v>
      </c>
      <c r="S1884" s="93" t="str">
        <f>IFERROR(_xlfn.XLOOKUP(Q1884,匹配表1065!AI:AI,匹配表1065!AJ:AJ),"绿标")</f>
        <v>绿标</v>
      </c>
      <c r="T1884" s="93" t="str" cm="1">
        <f t="array" ref="T1884:U1884">_xlfn.XLOOKUP(Q1884,匹配表1065!L:L,匹配表1065!M:N)</f>
        <v>脑血管</v>
      </c>
      <c r="U1884" s="94" t="str">
        <v>神经内科</v>
      </c>
      <c r="V1884" s="95" t="s">
        <v>33</v>
      </c>
      <c r="W1884" s="93">
        <f>_xlfn.XLOOKUP(M1884,匹配表1065!D:D,匹配表1065!F:F)*N1884</f>
        <v>4</v>
      </c>
    </row>
    <row r="1885" customHeight="1" spans="1:23">
      <c r="A1885" s="89" t="s">
        <v>675</v>
      </c>
      <c r="B1885" s="90">
        <v>46149</v>
      </c>
      <c r="C1885" s="91" t="str">
        <f t="shared" si="58"/>
        <v>5月第2周</v>
      </c>
      <c r="D1885" s="89" t="s">
        <v>676</v>
      </c>
      <c r="E1885" s="89" t="str">
        <f t="shared" si="59"/>
        <v>5月第1周--周4</v>
      </c>
      <c r="F1885" s="92" t="s">
        <v>27</v>
      </c>
      <c r="G1885" s="92" t="s">
        <v>167</v>
      </c>
      <c r="H1885" s="92" t="str">
        <f>_xlfn.XLOOKUP(O1885,匹配表1065!T:T,匹配表1065!W:W)</f>
        <v>苏州市</v>
      </c>
      <c r="I1885" s="89" t="str">
        <f>_xlfn.XLOOKUP(O1885,匹配表1065!T:T,匹配表1065!X:X)</f>
        <v>PME2010</v>
      </c>
      <c r="J1885" s="92" t="s">
        <v>186</v>
      </c>
      <c r="K1885" s="89" cm="1">
        <f ca="1" t="array" ref="K1885:L1885">_xlfn.XLOOKUP(J1885,匹配表1065!Y:Y,匹配表1065!AA:AB)</f>
        <v>6</v>
      </c>
      <c r="L1885" s="89" t="str">
        <v>3个月以上</v>
      </c>
      <c r="M1885" s="92" t="s">
        <v>30</v>
      </c>
      <c r="N1885" s="92">
        <v>1</v>
      </c>
      <c r="O1885" s="93" t="str">
        <f>_xlfn.XLOOKUP(P1885,匹配表1065!U:U,匹配表1065!T:T)</f>
        <v>HO00001047</v>
      </c>
      <c r="P1885" s="89" t="s">
        <v>189</v>
      </c>
      <c r="Q1885" s="92" t="s">
        <v>217</v>
      </c>
      <c r="R1885" s="89" t="str">
        <f>_xlfn.XLOOKUP(Q1885,匹配表1065!L:L,匹配表1065!O:O)</f>
        <v>A</v>
      </c>
      <c r="S1885" s="93" t="str">
        <f>IFERROR(_xlfn.XLOOKUP(Q1885,匹配表1065!AI:AI,匹配表1065!AJ:AJ),"绿标")</f>
        <v>红标</v>
      </c>
      <c r="T1885" s="93" t="str" cm="1">
        <f t="array" ref="T1885:U1885">_xlfn.XLOOKUP(Q1885,匹配表1065!L:L,匹配表1065!M:N)</f>
        <v>头痛</v>
      </c>
      <c r="U1885" s="94" t="str">
        <v>神经内科</v>
      </c>
      <c r="V1885" s="95" t="s">
        <v>70</v>
      </c>
      <c r="W1885" s="93">
        <f>_xlfn.XLOOKUP(M1885,匹配表1065!D:D,匹配表1065!F:F)*N1885</f>
        <v>12</v>
      </c>
    </row>
    <row r="1886" customHeight="1" spans="1:23">
      <c r="A1886" s="89" t="s">
        <v>675</v>
      </c>
      <c r="B1886" s="90">
        <v>46149</v>
      </c>
      <c r="C1886" s="91" t="str">
        <f t="shared" si="58"/>
        <v>5月第2周</v>
      </c>
      <c r="D1886" s="89" t="s">
        <v>676</v>
      </c>
      <c r="E1886" s="89" t="str">
        <f t="shared" si="59"/>
        <v>5月第1周--周4</v>
      </c>
      <c r="F1886" s="92" t="s">
        <v>27</v>
      </c>
      <c r="G1886" s="92" t="s">
        <v>167</v>
      </c>
      <c r="H1886" s="92" t="str">
        <f>_xlfn.XLOOKUP(O1886,匹配表1065!T:T,匹配表1065!W:W)</f>
        <v>苏州市</v>
      </c>
      <c r="I1886" s="89" t="str">
        <f>_xlfn.XLOOKUP(O1886,匹配表1065!T:T,匹配表1065!X:X)</f>
        <v>PME2010</v>
      </c>
      <c r="J1886" s="92" t="s">
        <v>186</v>
      </c>
      <c r="K1886" s="89" cm="1">
        <f ca="1" t="array" ref="K1886:L1886">_xlfn.XLOOKUP(J1886,匹配表1065!Y:Y,匹配表1065!AA:AB)</f>
        <v>6</v>
      </c>
      <c r="L1886" s="89" t="str">
        <v>3个月以上</v>
      </c>
      <c r="M1886" s="92" t="s">
        <v>30</v>
      </c>
      <c r="N1886" s="92">
        <v>1</v>
      </c>
      <c r="O1886" s="93" t="str">
        <f>_xlfn.XLOOKUP(P1886,匹配表1065!U:U,匹配表1065!T:T)</f>
        <v>HO00111872</v>
      </c>
      <c r="P1886" s="89" t="s">
        <v>218</v>
      </c>
      <c r="Q1886" s="92" t="s">
        <v>219</v>
      </c>
      <c r="R1886" s="89" t="str">
        <f>_xlfn.XLOOKUP(Q1886,匹配表1065!L:L,匹配表1065!O:O)</f>
        <v>D</v>
      </c>
      <c r="S1886" s="93" t="str">
        <f>IFERROR(_xlfn.XLOOKUP(Q1886,匹配表1065!AI:AI,匹配表1065!AJ:AJ),"绿标")</f>
        <v>绿标</v>
      </c>
      <c r="T1886" s="93" t="str" cm="1">
        <f t="array" ref="T1886:U1886">_xlfn.XLOOKUP(Q1886,匹配表1065!L:L,匹配表1065!M:N)</f>
        <v>其他</v>
      </c>
      <c r="U1886" s="94" t="str">
        <v>其他</v>
      </c>
      <c r="V1886" s="95" t="s">
        <v>70</v>
      </c>
      <c r="W1886" s="93">
        <f>_xlfn.XLOOKUP(M1886,匹配表1065!D:D,匹配表1065!F:F)*N1886</f>
        <v>12</v>
      </c>
    </row>
    <row r="1887" customHeight="1" spans="1:23">
      <c r="A1887" s="89" t="s">
        <v>675</v>
      </c>
      <c r="B1887" s="90">
        <v>46150</v>
      </c>
      <c r="C1887" s="91" t="str">
        <f t="shared" si="58"/>
        <v>5月第2周</v>
      </c>
      <c r="D1887" s="89" t="s">
        <v>676</v>
      </c>
      <c r="E1887" s="89" t="str">
        <f t="shared" si="59"/>
        <v>5月第1周--周5</v>
      </c>
      <c r="F1887" s="92" t="s">
        <v>27</v>
      </c>
      <c r="G1887" s="92" t="s">
        <v>28</v>
      </c>
      <c r="H1887" s="92" t="str">
        <f>_xlfn.XLOOKUP(O1887,匹配表1065!T:T,匹配表1065!W:W)</f>
        <v>扬州市</v>
      </c>
      <c r="I1887" s="89" t="str">
        <f>_xlfn.XLOOKUP(O1887,匹配表1065!T:T,匹配表1065!X:X)</f>
        <v>PME2012</v>
      </c>
      <c r="J1887" s="92" t="s">
        <v>60</v>
      </c>
      <c r="K1887" s="89" cm="1">
        <f ca="1" t="array" ref="K1887:L1887">_xlfn.XLOOKUP(J1887,匹配表1065!Y:Y,匹配表1065!AA:AB)</f>
        <v>13</v>
      </c>
      <c r="L1887" s="89" t="str">
        <v>3个月以上</v>
      </c>
      <c r="M1887" s="92" t="s">
        <v>30</v>
      </c>
      <c r="N1887" s="92">
        <v>1</v>
      </c>
      <c r="O1887" s="93" t="str">
        <f>_xlfn.XLOOKUP(P1887,匹配表1065!U:U,匹配表1065!T:T)</f>
        <v>HO00000968</v>
      </c>
      <c r="P1887" s="89" t="s">
        <v>61</v>
      </c>
      <c r="Q1887" s="92" t="s">
        <v>617</v>
      </c>
      <c r="R1887" s="89" t="str">
        <f>_xlfn.XLOOKUP(Q1887,匹配表1065!L:L,匹配表1065!O:O)</f>
        <v>B</v>
      </c>
      <c r="S1887" s="93" t="str">
        <f>IFERROR(_xlfn.XLOOKUP(Q1887,匹配表1065!AI:AI,匹配表1065!AJ:AJ),"绿标")</f>
        <v>绿标</v>
      </c>
      <c r="T1887" s="93" t="str" cm="1">
        <f t="array" ref="T1887:U1887">_xlfn.XLOOKUP(Q1887,匹配表1065!L:L,匹配表1065!M:N)</f>
        <v>脑血管</v>
      </c>
      <c r="U1887" s="94" t="str">
        <v>神经内科</v>
      </c>
      <c r="V1887" s="95" t="s">
        <v>33</v>
      </c>
      <c r="W1887" s="93">
        <f>_xlfn.XLOOKUP(M1887,匹配表1065!D:D,匹配表1065!F:F)*N1887</f>
        <v>12</v>
      </c>
    </row>
    <row r="1888" customHeight="1" spans="1:23">
      <c r="A1888" s="89" t="s">
        <v>675</v>
      </c>
      <c r="B1888" s="90">
        <v>46150</v>
      </c>
      <c r="C1888" s="91" t="str">
        <f t="shared" si="58"/>
        <v>5月第2周</v>
      </c>
      <c r="D1888" s="89" t="s">
        <v>676</v>
      </c>
      <c r="E1888" s="89" t="str">
        <f t="shared" si="59"/>
        <v>5月第1周--周5</v>
      </c>
      <c r="F1888" s="92" t="s">
        <v>27</v>
      </c>
      <c r="G1888" s="92" t="s">
        <v>28</v>
      </c>
      <c r="H1888" s="92" t="str">
        <f>_xlfn.XLOOKUP(O1888,匹配表1065!T:T,匹配表1065!W:W)</f>
        <v>镇江市</v>
      </c>
      <c r="I1888" s="89" t="str">
        <f>_xlfn.XLOOKUP(O1888,匹配表1065!T:T,匹配表1065!X:X)</f>
        <v>PME2039</v>
      </c>
      <c r="J1888" s="92" t="s">
        <v>39</v>
      </c>
      <c r="K1888" s="89" cm="1">
        <f ca="1" t="array" ref="K1888:L1888">_xlfn.XLOOKUP(J1888,匹配表1065!Y:Y,匹配表1065!AA:AB)</f>
        <v>7</v>
      </c>
      <c r="L1888" s="89" t="str">
        <v>3个月以上</v>
      </c>
      <c r="M1888" s="92" t="s">
        <v>35</v>
      </c>
      <c r="N1888" s="92">
        <v>1</v>
      </c>
      <c r="O1888" s="93" t="str">
        <f>_xlfn.XLOOKUP(P1888,匹配表1065!U:U,匹配表1065!T:T)</f>
        <v>HO00001015</v>
      </c>
      <c r="P1888" s="89" t="s">
        <v>43</v>
      </c>
      <c r="Q1888" s="92" t="s">
        <v>688</v>
      </c>
      <c r="R1888" s="89" t="str">
        <f>_xlfn.XLOOKUP(Q1888,匹配表1065!L:L,匹配表1065!O:O)</f>
        <v>B</v>
      </c>
      <c r="S1888" s="93" t="str">
        <f>IFERROR(_xlfn.XLOOKUP(Q1888,匹配表1065!AI:AI,匹配表1065!AJ:AJ),"绿标")</f>
        <v>绿标</v>
      </c>
      <c r="T1888" s="93" t="str" cm="1">
        <f t="array" ref="T1888:U1888">_xlfn.XLOOKUP(Q1888,匹配表1065!L:L,匹配表1065!M:N)</f>
        <v>脑血管</v>
      </c>
      <c r="U1888" s="94" t="str">
        <v>神经内科</v>
      </c>
      <c r="V1888" s="95" t="s">
        <v>33</v>
      </c>
      <c r="W1888" s="93">
        <f>_xlfn.XLOOKUP(M1888,匹配表1065!D:D,匹配表1065!F:F)*N1888</f>
        <v>4</v>
      </c>
    </row>
    <row r="1889" customHeight="1" spans="1:23">
      <c r="A1889" s="89" t="s">
        <v>675</v>
      </c>
      <c r="B1889" s="90">
        <v>46150</v>
      </c>
      <c r="C1889" s="91" t="str">
        <f t="shared" si="58"/>
        <v>5月第2周</v>
      </c>
      <c r="D1889" s="89" t="s">
        <v>676</v>
      </c>
      <c r="E1889" s="89" t="str">
        <f t="shared" si="59"/>
        <v>5月第1周--周5</v>
      </c>
      <c r="F1889" s="92" t="s">
        <v>27</v>
      </c>
      <c r="G1889" s="92" t="s">
        <v>28</v>
      </c>
      <c r="H1889" s="92" t="str">
        <f>_xlfn.XLOOKUP(O1889,匹配表1065!T:T,匹配表1065!W:W)</f>
        <v>镇江市</v>
      </c>
      <c r="I1889" s="89" t="str">
        <f>_xlfn.XLOOKUP(O1889,匹配表1065!T:T,匹配表1065!X:X)</f>
        <v>PME2039</v>
      </c>
      <c r="J1889" s="92" t="s">
        <v>39</v>
      </c>
      <c r="K1889" s="89" cm="1">
        <f ca="1" t="array" ref="K1889:L1889">_xlfn.XLOOKUP(J1889,匹配表1065!Y:Y,匹配表1065!AA:AB)</f>
        <v>7</v>
      </c>
      <c r="L1889" s="89" t="str">
        <v>3个月以上</v>
      </c>
      <c r="M1889" s="92" t="s">
        <v>35</v>
      </c>
      <c r="N1889" s="92">
        <v>1</v>
      </c>
      <c r="O1889" s="93" t="str">
        <f>_xlfn.XLOOKUP(P1889,匹配表1065!U:U,匹配表1065!T:T)</f>
        <v>HO00001014</v>
      </c>
      <c r="P1889" s="89" t="s">
        <v>266</v>
      </c>
      <c r="Q1889" s="92" t="s">
        <v>689</v>
      </c>
      <c r="R1889" s="89" t="str">
        <f>_xlfn.XLOOKUP(Q1889,匹配表1065!L:L,匹配表1065!O:O)</f>
        <v>B</v>
      </c>
      <c r="S1889" s="93" t="str">
        <f>IFERROR(_xlfn.XLOOKUP(Q1889,匹配表1065!AI:AI,匹配表1065!AJ:AJ),"绿标")</f>
        <v>绿标</v>
      </c>
      <c r="T1889" s="93" t="str" cm="1">
        <f t="array" ref="T1889:U1889">_xlfn.XLOOKUP(Q1889,匹配表1065!L:L,匹配表1065!M:N)</f>
        <v>脑血管</v>
      </c>
      <c r="U1889" s="94" t="str">
        <v>神经内科</v>
      </c>
      <c r="V1889" s="95" t="s">
        <v>42</v>
      </c>
      <c r="W1889" s="93">
        <f>_xlfn.XLOOKUP(M1889,匹配表1065!D:D,匹配表1065!F:F)*N1889</f>
        <v>4</v>
      </c>
    </row>
    <row r="1890" customHeight="1" spans="1:23">
      <c r="A1890" s="89" t="s">
        <v>675</v>
      </c>
      <c r="B1890" s="90">
        <v>46150</v>
      </c>
      <c r="C1890" s="91" t="str">
        <f t="shared" si="58"/>
        <v>5月第2周</v>
      </c>
      <c r="D1890" s="89" t="s">
        <v>676</v>
      </c>
      <c r="E1890" s="89" t="str">
        <f t="shared" si="59"/>
        <v>5月第1周--周5</v>
      </c>
      <c r="F1890" s="92" t="s">
        <v>27</v>
      </c>
      <c r="G1890" s="92" t="s">
        <v>28</v>
      </c>
      <c r="H1890" s="92" t="str">
        <f>_xlfn.XLOOKUP(O1890,匹配表1065!T:T,匹配表1065!W:W)</f>
        <v>南京市</v>
      </c>
      <c r="I1890" s="89" t="str">
        <f>_xlfn.XLOOKUP(O1890,匹配表1065!T:T,匹配表1065!X:X)</f>
        <v>PME2006</v>
      </c>
      <c r="J1890" s="92" t="s">
        <v>29</v>
      </c>
      <c r="K1890" s="89" cm="1">
        <f ca="1" t="array" ref="K1890:L1890">_xlfn.XLOOKUP(J1890,匹配表1065!Y:Y,匹配表1065!AA:AB)</f>
        <v>15</v>
      </c>
      <c r="L1890" s="89" t="str">
        <v>3个月以上</v>
      </c>
      <c r="M1890" s="92" t="s">
        <v>30</v>
      </c>
      <c r="N1890" s="92">
        <v>1</v>
      </c>
      <c r="O1890" s="93" t="str">
        <f>_xlfn.XLOOKUP(P1890,匹配表1065!U:U,匹配表1065!T:T)</f>
        <v>HO00000959</v>
      </c>
      <c r="P1890" s="89" t="s">
        <v>196</v>
      </c>
      <c r="Q1890" s="92" t="s">
        <v>268</v>
      </c>
      <c r="R1890" s="89" t="str">
        <f>_xlfn.XLOOKUP(Q1890,匹配表1065!L:L,匹配表1065!O:O)</f>
        <v>C</v>
      </c>
      <c r="S1890" s="93" t="str">
        <f>IFERROR(_xlfn.XLOOKUP(Q1890,匹配表1065!AI:AI,匹配表1065!AJ:AJ),"绿标")</f>
        <v>红标</v>
      </c>
      <c r="T1890" s="93" t="str" cm="1">
        <f t="array" ref="T1890:U1890">_xlfn.XLOOKUP(Q1890,匹配表1065!L:L,匹配表1065!M:N)</f>
        <v>眩晕</v>
      </c>
      <c r="U1890" s="94" t="str">
        <v>耳鼻喉科</v>
      </c>
      <c r="V1890" s="95" t="s">
        <v>70</v>
      </c>
      <c r="W1890" s="93">
        <f>_xlfn.XLOOKUP(M1890,匹配表1065!D:D,匹配表1065!F:F)*N1890</f>
        <v>12</v>
      </c>
    </row>
    <row r="1891" customHeight="1" spans="1:23">
      <c r="A1891" s="89" t="s">
        <v>675</v>
      </c>
      <c r="B1891" s="90">
        <v>46150</v>
      </c>
      <c r="C1891" s="91" t="str">
        <f t="shared" si="58"/>
        <v>5月第2周</v>
      </c>
      <c r="D1891" s="89" t="s">
        <v>676</v>
      </c>
      <c r="E1891" s="89" t="str">
        <f t="shared" si="59"/>
        <v>5月第1周--周5</v>
      </c>
      <c r="F1891" s="92" t="s">
        <v>27</v>
      </c>
      <c r="G1891" s="92" t="s">
        <v>28</v>
      </c>
      <c r="H1891" s="92" t="str">
        <f>_xlfn.XLOOKUP(O1891,匹配表1065!T:T,匹配表1065!W:W)</f>
        <v>常州市</v>
      </c>
      <c r="I1891" s="89" t="str">
        <f>_xlfn.XLOOKUP(O1891,匹配表1065!T:T,匹配表1065!X:X)</f>
        <v>PME2015</v>
      </c>
      <c r="J1891" s="92" t="s">
        <v>45</v>
      </c>
      <c r="K1891" s="89" cm="1">
        <f ca="1" t="array" ref="K1891:L1891">_xlfn.XLOOKUP(J1891,匹配表1065!Y:Y,匹配表1065!AA:AB)</f>
        <v>9</v>
      </c>
      <c r="L1891" s="89" t="str">
        <v>3个月以上</v>
      </c>
      <c r="M1891" s="92" t="s">
        <v>35</v>
      </c>
      <c r="N1891" s="92">
        <v>1</v>
      </c>
      <c r="O1891" s="93" t="str">
        <f>_xlfn.XLOOKUP(P1891,匹配表1065!U:U,匹配表1065!T:T)</f>
        <v>HO00000941</v>
      </c>
      <c r="P1891" s="89" t="s">
        <v>542</v>
      </c>
      <c r="Q1891" s="92" t="s">
        <v>544</v>
      </c>
      <c r="R1891" s="89" t="str">
        <f>_xlfn.XLOOKUP(Q1891,匹配表1065!L:L,匹配表1065!O:O)</f>
        <v>A</v>
      </c>
      <c r="S1891" s="93" t="str">
        <f>IFERROR(_xlfn.XLOOKUP(Q1891,匹配表1065!AI:AI,匹配表1065!AJ:AJ),"绿标")</f>
        <v>绿标</v>
      </c>
      <c r="T1891" s="93" t="str" cm="1">
        <f t="array" ref="T1891:U1891">_xlfn.XLOOKUP(Q1891,匹配表1065!L:L,匹配表1065!M:N)</f>
        <v>头痛</v>
      </c>
      <c r="U1891" s="94" t="str">
        <v>神经内科</v>
      </c>
      <c r="V1891" s="95" t="s">
        <v>42</v>
      </c>
      <c r="W1891" s="93">
        <f>_xlfn.XLOOKUP(M1891,匹配表1065!D:D,匹配表1065!F:F)*N1891</f>
        <v>4</v>
      </c>
    </row>
    <row r="1892" customHeight="1" spans="1:23">
      <c r="A1892" s="89" t="s">
        <v>675</v>
      </c>
      <c r="B1892" s="90">
        <v>46150</v>
      </c>
      <c r="C1892" s="91" t="str">
        <f t="shared" si="58"/>
        <v>5月第2周</v>
      </c>
      <c r="D1892" s="89" t="s">
        <v>676</v>
      </c>
      <c r="E1892" s="89" t="str">
        <f t="shared" si="59"/>
        <v>5月第1周--周5</v>
      </c>
      <c r="F1892" s="92" t="s">
        <v>27</v>
      </c>
      <c r="G1892" s="92" t="s">
        <v>28</v>
      </c>
      <c r="H1892" s="92" t="str">
        <f>_xlfn.XLOOKUP(O1892,匹配表1065!T:T,匹配表1065!W:W)</f>
        <v>常州市</v>
      </c>
      <c r="I1892" s="89" t="str">
        <f>_xlfn.XLOOKUP(O1892,匹配表1065!T:T,匹配表1065!X:X)</f>
        <v>PME2015</v>
      </c>
      <c r="J1892" s="92" t="s">
        <v>45</v>
      </c>
      <c r="K1892" s="89" cm="1">
        <f ca="1" t="array" ref="K1892:L1892">_xlfn.XLOOKUP(J1892,匹配表1065!Y:Y,匹配表1065!AA:AB)</f>
        <v>9</v>
      </c>
      <c r="L1892" s="89" t="str">
        <v>3个月以上</v>
      </c>
      <c r="M1892" s="92" t="s">
        <v>35</v>
      </c>
      <c r="N1892" s="92">
        <v>1</v>
      </c>
      <c r="O1892" s="93" t="str">
        <f>_xlfn.XLOOKUP(P1892,匹配表1065!U:U,匹配表1065!T:T)</f>
        <v>HO00000942</v>
      </c>
      <c r="P1892" s="89" t="s">
        <v>274</v>
      </c>
      <c r="Q1892" s="92" t="s">
        <v>275</v>
      </c>
      <c r="R1892" s="89" t="str">
        <f>_xlfn.XLOOKUP(Q1892,匹配表1065!L:L,匹配表1065!O:O)</f>
        <v>B</v>
      </c>
      <c r="S1892" s="93" t="str">
        <f>IFERROR(_xlfn.XLOOKUP(Q1892,匹配表1065!AI:AI,匹配表1065!AJ:AJ),"绿标")</f>
        <v>绿标</v>
      </c>
      <c r="T1892" s="93" t="str" cm="1">
        <f t="array" ref="T1892:U1892">_xlfn.XLOOKUP(Q1892,匹配表1065!L:L,匹配表1065!M:N)</f>
        <v>脑血管</v>
      </c>
      <c r="U1892" s="94" t="str">
        <v>神经内科</v>
      </c>
      <c r="V1892" s="95" t="s">
        <v>42</v>
      </c>
      <c r="W1892" s="93">
        <f>_xlfn.XLOOKUP(M1892,匹配表1065!D:D,匹配表1065!F:F)*N1892</f>
        <v>4</v>
      </c>
    </row>
    <row r="1893" customHeight="1" spans="1:23">
      <c r="A1893" s="89" t="s">
        <v>675</v>
      </c>
      <c r="B1893" s="90">
        <v>46150</v>
      </c>
      <c r="C1893" s="91" t="str">
        <f t="shared" si="58"/>
        <v>5月第2周</v>
      </c>
      <c r="D1893" s="89" t="s">
        <v>676</v>
      </c>
      <c r="E1893" s="89" t="str">
        <f t="shared" si="59"/>
        <v>5月第1周--周5</v>
      </c>
      <c r="F1893" s="92" t="s">
        <v>27</v>
      </c>
      <c r="G1893" s="92" t="s">
        <v>28</v>
      </c>
      <c r="H1893" s="92" t="str">
        <f>_xlfn.XLOOKUP(O1893,匹配表1065!T:T,匹配表1065!W:W)</f>
        <v>南京市</v>
      </c>
      <c r="I1893" s="89" t="str">
        <f>_xlfn.XLOOKUP(O1893,匹配表1065!T:T,匹配表1065!X:X)</f>
        <v>PME2040</v>
      </c>
      <c r="J1893" s="89" t="s">
        <v>50</v>
      </c>
      <c r="K1893" s="89" t="e" cm="1">
        <f ca="1" t="array" ref="K1893">_xlfn.XLOOKUP(J1893,匹配表1065!Y:Y,匹配表1065!AA:AB)</f>
        <v>#N/A</v>
      </c>
      <c r="L1893" s="89"/>
      <c r="M1893" s="92" t="s">
        <v>55</v>
      </c>
      <c r="N1893" s="92">
        <v>1</v>
      </c>
      <c r="O1893" s="93" t="str">
        <f>_xlfn.XLOOKUP(P1893,匹配表1065!U:U,匹配表1065!T:T)</f>
        <v>HO00000966</v>
      </c>
      <c r="P1893" s="89" t="s">
        <v>51</v>
      </c>
      <c r="Q1893" s="92" t="s">
        <v>278</v>
      </c>
      <c r="R1893" s="89" t="str">
        <f>_xlfn.XLOOKUP(Q1893,匹配表1065!L:L,匹配表1065!O:O)</f>
        <v>A</v>
      </c>
      <c r="S1893" s="93" t="str">
        <f>IFERROR(_xlfn.XLOOKUP(Q1893,匹配表1065!AI:AI,匹配表1065!AJ:AJ),"绿标")</f>
        <v>绿标</v>
      </c>
      <c r="T1893" s="93" t="str" cm="1">
        <f t="array" ref="T1893:U1893">_xlfn.XLOOKUP(Q1893,匹配表1065!L:L,匹配表1065!M:N)</f>
        <v>头痛</v>
      </c>
      <c r="U1893" s="94" t="str">
        <v>神经内科</v>
      </c>
      <c r="V1893" s="95" t="s">
        <v>42</v>
      </c>
      <c r="W1893" s="93">
        <f>_xlfn.XLOOKUP(M1893,匹配表1065!D:D,匹配表1065!F:F)*N1893</f>
        <v>8</v>
      </c>
    </row>
    <row r="1894" customHeight="1" spans="1:23">
      <c r="A1894" s="89" t="s">
        <v>675</v>
      </c>
      <c r="B1894" s="90">
        <v>46150</v>
      </c>
      <c r="C1894" s="91" t="str">
        <f t="shared" si="58"/>
        <v>5月第2周</v>
      </c>
      <c r="D1894" s="89" t="s">
        <v>676</v>
      </c>
      <c r="E1894" s="89" t="str">
        <f t="shared" si="59"/>
        <v>5月第1周--周5</v>
      </c>
      <c r="F1894" s="92" t="s">
        <v>27</v>
      </c>
      <c r="G1894" s="92" t="s">
        <v>28</v>
      </c>
      <c r="H1894" s="92" t="str">
        <f>_xlfn.XLOOKUP(O1894,匹配表1065!T:T,匹配表1065!W:W)</f>
        <v>南京市</v>
      </c>
      <c r="I1894" s="89" t="str">
        <f>_xlfn.XLOOKUP(O1894,匹配表1065!T:T,匹配表1065!X:X)</f>
        <v>PME2004</v>
      </c>
      <c r="J1894" s="92" t="s">
        <v>34</v>
      </c>
      <c r="K1894" s="89" cm="1">
        <f ca="1" t="array" ref="K1894:L1894">_xlfn.XLOOKUP(J1894,匹配表1065!Y:Y,匹配表1065!AA:AB)</f>
        <v>11</v>
      </c>
      <c r="L1894" s="89" t="str">
        <v>3个月以上</v>
      </c>
      <c r="M1894" s="92" t="s">
        <v>35</v>
      </c>
      <c r="N1894" s="92">
        <v>1</v>
      </c>
      <c r="O1894" s="93" t="str">
        <f>_xlfn.XLOOKUP(P1894,匹配表1065!U:U,匹配表1065!T:T)</f>
        <v>HO00000960</v>
      </c>
      <c r="P1894" s="89" t="s">
        <v>272</v>
      </c>
      <c r="Q1894" s="92" t="s">
        <v>441</v>
      </c>
      <c r="R1894" s="89" t="str">
        <f>_xlfn.XLOOKUP(Q1894,匹配表1065!L:L,匹配表1065!O:O)</f>
        <v>B</v>
      </c>
      <c r="S1894" s="93" t="str">
        <f>IFERROR(_xlfn.XLOOKUP(Q1894,匹配表1065!AI:AI,匹配表1065!AJ:AJ),"绿标")</f>
        <v>绿标</v>
      </c>
      <c r="T1894" s="93" t="str" cm="1">
        <f t="array" ref="T1894:U1894">_xlfn.XLOOKUP(Q1894,匹配表1065!L:L,匹配表1065!M:N)</f>
        <v>脑血管</v>
      </c>
      <c r="U1894" s="94" t="str">
        <v>神经内科</v>
      </c>
      <c r="V1894" s="95" t="s">
        <v>33</v>
      </c>
      <c r="W1894" s="93">
        <f>_xlfn.XLOOKUP(M1894,匹配表1065!D:D,匹配表1065!F:F)*N1894</f>
        <v>4</v>
      </c>
    </row>
    <row r="1895" customHeight="1" spans="1:23">
      <c r="A1895" s="89" t="s">
        <v>675</v>
      </c>
      <c r="B1895" s="90">
        <v>46150</v>
      </c>
      <c r="C1895" s="91" t="str">
        <f t="shared" si="58"/>
        <v>5月第2周</v>
      </c>
      <c r="D1895" s="89" t="s">
        <v>676</v>
      </c>
      <c r="E1895" s="89" t="str">
        <f t="shared" si="59"/>
        <v>5月第1周--周5</v>
      </c>
      <c r="F1895" s="92" t="s">
        <v>27</v>
      </c>
      <c r="G1895" s="92" t="s">
        <v>28</v>
      </c>
      <c r="H1895" s="92" t="str">
        <f>_xlfn.XLOOKUP(O1895,匹配表1065!T:T,匹配表1065!W:W)</f>
        <v>南京市</v>
      </c>
      <c r="I1895" s="89" t="str">
        <f>_xlfn.XLOOKUP(O1895,匹配表1065!T:T,匹配表1065!X:X)</f>
        <v>PME2004</v>
      </c>
      <c r="J1895" s="92" t="s">
        <v>34</v>
      </c>
      <c r="K1895" s="89" cm="1">
        <f ca="1" t="array" ref="K1895:L1895">_xlfn.XLOOKUP(J1895,匹配表1065!Y:Y,匹配表1065!AA:AB)</f>
        <v>11</v>
      </c>
      <c r="L1895" s="89" t="str">
        <v>3个月以上</v>
      </c>
      <c r="M1895" s="92" t="s">
        <v>35</v>
      </c>
      <c r="N1895" s="92">
        <v>1</v>
      </c>
      <c r="O1895" s="93" t="str">
        <f>_xlfn.XLOOKUP(P1895,匹配表1065!U:U,匹配表1065!T:T)</f>
        <v>HO00000960</v>
      </c>
      <c r="P1895" s="89" t="s">
        <v>272</v>
      </c>
      <c r="Q1895" s="92" t="s">
        <v>590</v>
      </c>
      <c r="R1895" s="89" t="str">
        <f>_xlfn.XLOOKUP(Q1895,匹配表1065!L:L,匹配表1065!O:O)</f>
        <v>B</v>
      </c>
      <c r="S1895" s="93" t="str">
        <f>IFERROR(_xlfn.XLOOKUP(Q1895,匹配表1065!AI:AI,匹配表1065!AJ:AJ),"绿标")</f>
        <v>绿标</v>
      </c>
      <c r="T1895" s="93" t="str" cm="1">
        <f t="array" ref="T1895:U1895">_xlfn.XLOOKUP(Q1895,匹配表1065!L:L,匹配表1065!M:N)</f>
        <v>脑血管</v>
      </c>
      <c r="U1895" s="94" t="str">
        <v>神经内科</v>
      </c>
      <c r="V1895" s="95" t="s">
        <v>33</v>
      </c>
      <c r="W1895" s="93">
        <f>_xlfn.XLOOKUP(M1895,匹配表1065!D:D,匹配表1065!F:F)*N1895</f>
        <v>4</v>
      </c>
    </row>
    <row r="1896" customHeight="1" spans="1:23">
      <c r="A1896" s="89" t="s">
        <v>675</v>
      </c>
      <c r="B1896" s="90">
        <v>46150</v>
      </c>
      <c r="C1896" s="91" t="str">
        <f t="shared" si="58"/>
        <v>5月第2周</v>
      </c>
      <c r="D1896" s="89" t="s">
        <v>676</v>
      </c>
      <c r="E1896" s="89" t="str">
        <f t="shared" si="59"/>
        <v>5月第1周--周5</v>
      </c>
      <c r="F1896" s="92" t="s">
        <v>27</v>
      </c>
      <c r="G1896" s="92" t="s">
        <v>28</v>
      </c>
      <c r="H1896" s="92" t="str">
        <f>_xlfn.XLOOKUP(O1896,匹配表1065!T:T,匹配表1065!W:W)</f>
        <v>南京市</v>
      </c>
      <c r="I1896" s="89" t="str">
        <f>_xlfn.XLOOKUP(O1896,匹配表1065!T:T,匹配表1065!X:X)</f>
        <v>PME2005</v>
      </c>
      <c r="J1896" s="89" t="s">
        <v>54</v>
      </c>
      <c r="K1896" s="89" cm="1">
        <f ca="1" t="array" ref="K1896:L1896">_xlfn.XLOOKUP(J1896,匹配表1065!Y:Y,匹配表1065!AA:AB)</f>
        <v>3</v>
      </c>
      <c r="L1896" s="89" t="str">
        <v>3个月以上</v>
      </c>
      <c r="M1896" s="92" t="s">
        <v>55</v>
      </c>
      <c r="N1896" s="92">
        <v>1</v>
      </c>
      <c r="O1896" s="93" t="str">
        <f>_xlfn.XLOOKUP(P1896,匹配表1065!U:U,匹配表1065!T:T)</f>
        <v>HO00000975</v>
      </c>
      <c r="P1896" s="89" t="s">
        <v>56</v>
      </c>
      <c r="Q1896" s="92" t="s">
        <v>264</v>
      </c>
      <c r="R1896" s="89" t="str">
        <f>_xlfn.XLOOKUP(Q1896,匹配表1065!L:L,匹配表1065!O:O)</f>
        <v>A</v>
      </c>
      <c r="S1896" s="93" t="str">
        <f>IFERROR(_xlfn.XLOOKUP(Q1896,匹配表1065!AI:AI,匹配表1065!AJ:AJ),"绿标")</f>
        <v>红标</v>
      </c>
      <c r="T1896" s="93" t="str" cm="1">
        <f t="array" ref="T1896:U1896">_xlfn.XLOOKUP(Q1896,匹配表1065!L:L,匹配表1065!M:N)</f>
        <v>头痛</v>
      </c>
      <c r="U1896" s="94" t="str">
        <v>神经内科</v>
      </c>
      <c r="V1896" s="95" t="s">
        <v>42</v>
      </c>
      <c r="W1896" s="93">
        <f>_xlfn.XLOOKUP(M1896,匹配表1065!D:D,匹配表1065!F:F)*N1896</f>
        <v>8</v>
      </c>
    </row>
    <row r="1897" customHeight="1" spans="1:23">
      <c r="A1897" s="89" t="s">
        <v>675</v>
      </c>
      <c r="B1897" s="90">
        <v>46150</v>
      </c>
      <c r="C1897" s="91" t="str">
        <f t="shared" si="58"/>
        <v>5月第2周</v>
      </c>
      <c r="D1897" s="89" t="s">
        <v>676</v>
      </c>
      <c r="E1897" s="89" t="str">
        <f t="shared" si="59"/>
        <v>5月第1周--周5</v>
      </c>
      <c r="F1897" s="92" t="s">
        <v>27</v>
      </c>
      <c r="G1897" s="92" t="s">
        <v>92</v>
      </c>
      <c r="H1897" s="92" t="str">
        <f>_xlfn.XLOOKUP(O1897,匹配表1065!T:T,匹配表1065!W:W)</f>
        <v>合肥市</v>
      </c>
      <c r="I1897" s="89" t="str">
        <f>_xlfn.XLOOKUP(O1897,匹配表1065!T:T,匹配表1065!X:X)</f>
        <v>PME2047</v>
      </c>
      <c r="J1897" s="92" t="s">
        <v>97</v>
      </c>
      <c r="K1897" s="89" cm="1">
        <f ca="1" t="array" ref="K1897:L1897">_xlfn.XLOOKUP(J1897,匹配表1065!Y:Y,匹配表1065!AA:AB)</f>
        <v>2</v>
      </c>
      <c r="L1897" s="89" t="str">
        <v>3个月以内</v>
      </c>
      <c r="M1897" s="92" t="s">
        <v>55</v>
      </c>
      <c r="N1897" s="92">
        <v>1</v>
      </c>
      <c r="O1897" s="93" t="str">
        <f>_xlfn.XLOOKUP(P1897,匹配表1065!U:U,匹配表1065!T:T)</f>
        <v>HO00000005</v>
      </c>
      <c r="P1897" s="89" t="s">
        <v>98</v>
      </c>
      <c r="Q1897" s="92" t="s">
        <v>208</v>
      </c>
      <c r="R1897" s="89" t="str">
        <f>_xlfn.XLOOKUP(Q1897,匹配表1065!L:L,匹配表1065!O:O)</f>
        <v>A</v>
      </c>
      <c r="S1897" s="93" t="str">
        <f>IFERROR(_xlfn.XLOOKUP(Q1897,匹配表1065!AI:AI,匹配表1065!AJ:AJ),"绿标")</f>
        <v>黑标</v>
      </c>
      <c r="T1897" s="93" t="str" cm="1">
        <f t="array" ref="T1897:U1897">_xlfn.XLOOKUP(Q1897,匹配表1065!L:L,匹配表1065!M:N)</f>
        <v>头痛</v>
      </c>
      <c r="U1897" s="94" t="str">
        <v>神经内科</v>
      </c>
      <c r="V1897" s="95" t="s">
        <v>33</v>
      </c>
      <c r="W1897" s="93">
        <f>_xlfn.XLOOKUP(M1897,匹配表1065!D:D,匹配表1065!F:F)*N1897</f>
        <v>8</v>
      </c>
    </row>
    <row r="1898" customHeight="1" spans="1:23">
      <c r="A1898" s="89" t="s">
        <v>675</v>
      </c>
      <c r="B1898" s="90">
        <v>46150</v>
      </c>
      <c r="C1898" s="91" t="str">
        <f t="shared" si="58"/>
        <v>5月第2周</v>
      </c>
      <c r="D1898" s="89" t="s">
        <v>676</v>
      </c>
      <c r="E1898" s="89" t="str">
        <f t="shared" si="59"/>
        <v>5月第1周--周5</v>
      </c>
      <c r="F1898" s="92" t="s">
        <v>27</v>
      </c>
      <c r="G1898" s="92" t="s">
        <v>92</v>
      </c>
      <c r="H1898" s="92" t="str">
        <f>_xlfn.XLOOKUP(O1898,匹配表1065!T:T,匹配表1065!W:W)</f>
        <v>合肥市</v>
      </c>
      <c r="I1898" s="89" t="str">
        <f>_xlfn.XLOOKUP(O1898,匹配表1065!T:T,匹配表1065!X:X)</f>
        <v>PME2007</v>
      </c>
      <c r="J1898" s="92" t="s">
        <v>93</v>
      </c>
      <c r="K1898" s="89" cm="1">
        <f ca="1" t="array" ref="K1898:L1898">_xlfn.XLOOKUP(J1898,匹配表1065!Y:Y,匹配表1065!AA:AB)</f>
        <v>9</v>
      </c>
      <c r="L1898" s="89" t="str">
        <v>3个月以上</v>
      </c>
      <c r="M1898" s="92" t="s">
        <v>35</v>
      </c>
      <c r="N1898" s="92">
        <v>1</v>
      </c>
      <c r="O1898" s="93" t="str">
        <f>_xlfn.XLOOKUP(P1898,匹配表1065!U:U,匹配表1065!T:T)</f>
        <v>HO00000001</v>
      </c>
      <c r="P1898" s="89" t="s">
        <v>94</v>
      </c>
      <c r="Q1898" s="92" t="s">
        <v>96</v>
      </c>
      <c r="R1898" s="89" t="str">
        <f>_xlfn.XLOOKUP(Q1898,匹配表1065!L:L,匹配表1065!O:O)</f>
        <v>B</v>
      </c>
      <c r="S1898" s="93" t="str">
        <f>IFERROR(_xlfn.XLOOKUP(Q1898,匹配表1065!AI:AI,匹配表1065!AJ:AJ),"绿标")</f>
        <v>黑标</v>
      </c>
      <c r="T1898" s="93" t="str" cm="1">
        <f t="array" ref="T1898:U1898">_xlfn.XLOOKUP(Q1898,匹配表1065!L:L,匹配表1065!M:N)</f>
        <v>脑血管</v>
      </c>
      <c r="U1898" s="94" t="str">
        <v>神经内科</v>
      </c>
      <c r="V1898" s="95" t="s">
        <v>58</v>
      </c>
      <c r="W1898" s="93">
        <f>_xlfn.XLOOKUP(M1898,匹配表1065!D:D,匹配表1065!F:F)*N1898</f>
        <v>4</v>
      </c>
    </row>
    <row r="1899" customHeight="1" spans="1:23">
      <c r="A1899" s="89" t="s">
        <v>675</v>
      </c>
      <c r="B1899" s="90">
        <v>46150</v>
      </c>
      <c r="C1899" s="91" t="str">
        <f t="shared" si="58"/>
        <v>5月第2周</v>
      </c>
      <c r="D1899" s="89" t="s">
        <v>676</v>
      </c>
      <c r="E1899" s="89" t="str">
        <f t="shared" si="59"/>
        <v>5月第1周--周5</v>
      </c>
      <c r="F1899" s="92" t="s">
        <v>27</v>
      </c>
      <c r="G1899" s="92" t="s">
        <v>92</v>
      </c>
      <c r="H1899" s="92" t="str">
        <f>_xlfn.XLOOKUP(O1899,匹配表1065!T:T,匹配表1065!W:W)</f>
        <v>合肥市</v>
      </c>
      <c r="I1899" s="89" t="str">
        <f>_xlfn.XLOOKUP(O1899,匹配表1065!T:T,匹配表1065!X:X)</f>
        <v>PME2007</v>
      </c>
      <c r="J1899" s="92" t="s">
        <v>93</v>
      </c>
      <c r="K1899" s="89" cm="1">
        <f ca="1" t="array" ref="K1899:L1899">_xlfn.XLOOKUP(J1899,匹配表1065!Y:Y,匹配表1065!AA:AB)</f>
        <v>9</v>
      </c>
      <c r="L1899" s="89" t="str">
        <v>3个月以上</v>
      </c>
      <c r="M1899" s="92" t="s">
        <v>55</v>
      </c>
      <c r="N1899" s="92">
        <v>1</v>
      </c>
      <c r="O1899" s="93" t="str">
        <f>_xlfn.XLOOKUP(P1899,匹配表1065!U:U,匹配表1065!T:T)</f>
        <v>HO00000001</v>
      </c>
      <c r="P1899" s="89" t="s">
        <v>94</v>
      </c>
      <c r="Q1899" s="92" t="s">
        <v>284</v>
      </c>
      <c r="R1899" s="89" t="str">
        <f>_xlfn.XLOOKUP(Q1899,匹配表1065!L:L,匹配表1065!O:O)</f>
        <v>A</v>
      </c>
      <c r="S1899" s="93" t="str">
        <f>IFERROR(_xlfn.XLOOKUP(Q1899,匹配表1065!AI:AI,匹配表1065!AJ:AJ),"绿标")</f>
        <v>绿标</v>
      </c>
      <c r="T1899" s="93" t="str" cm="1">
        <f t="array" ref="T1899:U1899">_xlfn.XLOOKUP(Q1899,匹配表1065!L:L,匹配表1065!M:N)</f>
        <v>头痛</v>
      </c>
      <c r="U1899" s="94" t="str">
        <v>神经内科</v>
      </c>
      <c r="V1899" s="95" t="s">
        <v>58</v>
      </c>
      <c r="W1899" s="93">
        <f>_xlfn.XLOOKUP(M1899,匹配表1065!D:D,匹配表1065!F:F)*N1899</f>
        <v>8</v>
      </c>
    </row>
    <row r="1900" customHeight="1" spans="1:23">
      <c r="A1900" s="89" t="s">
        <v>675</v>
      </c>
      <c r="B1900" s="90">
        <v>46150</v>
      </c>
      <c r="C1900" s="91" t="str">
        <f t="shared" si="58"/>
        <v>5月第2周</v>
      </c>
      <c r="D1900" s="89" t="s">
        <v>676</v>
      </c>
      <c r="E1900" s="89" t="str">
        <f t="shared" si="59"/>
        <v>5月第1周--周5</v>
      </c>
      <c r="F1900" s="92" t="s">
        <v>27</v>
      </c>
      <c r="G1900" s="92" t="s">
        <v>92</v>
      </c>
      <c r="H1900" s="92" t="str">
        <f>_xlfn.XLOOKUP(O1900,匹配表1065!T:T,匹配表1065!W:W)</f>
        <v>合肥市</v>
      </c>
      <c r="I1900" s="89" t="str">
        <f>_xlfn.XLOOKUP(O1900,匹配表1065!T:T,匹配表1065!X:X)</f>
        <v>PME2048</v>
      </c>
      <c r="J1900" s="92" t="s">
        <v>547</v>
      </c>
      <c r="K1900" s="89" cm="1">
        <f ca="1" t="array" ref="K1900:L1900">_xlfn.XLOOKUP(J1900,匹配表1065!Y:Y,匹配表1065!AA:AB)</f>
        <v>4</v>
      </c>
      <c r="L1900" s="89" t="str">
        <v>3个月以上</v>
      </c>
      <c r="M1900" s="92" t="s">
        <v>35</v>
      </c>
      <c r="N1900" s="92">
        <v>1</v>
      </c>
      <c r="O1900" s="93" t="str">
        <f>_xlfn.XLOOKUP(P1900,匹配表1065!U:U,匹配表1065!T:T)</f>
        <v>HO00002956</v>
      </c>
      <c r="P1900" s="89" t="s">
        <v>285</v>
      </c>
      <c r="Q1900" s="92" t="s">
        <v>548</v>
      </c>
      <c r="R1900" s="89" t="str">
        <f>_xlfn.XLOOKUP(Q1900,匹配表1065!L:L,匹配表1065!O:O)</f>
        <v>B</v>
      </c>
      <c r="S1900" s="93" t="str">
        <f>IFERROR(_xlfn.XLOOKUP(Q1900,匹配表1065!AI:AI,匹配表1065!AJ:AJ),"绿标")</f>
        <v>绿标</v>
      </c>
      <c r="T1900" s="93" t="str" cm="1">
        <f t="array" ref="T1900:U1900">_xlfn.XLOOKUP(Q1900,匹配表1065!L:L,匹配表1065!M:N)</f>
        <v>脑血管</v>
      </c>
      <c r="U1900" s="94" t="str">
        <v>神经内科</v>
      </c>
      <c r="V1900" s="95" t="s">
        <v>33</v>
      </c>
      <c r="W1900" s="93">
        <f>_xlfn.XLOOKUP(M1900,匹配表1065!D:D,匹配表1065!F:F)*N1900</f>
        <v>4</v>
      </c>
    </row>
    <row r="1901" customHeight="1" spans="1:23">
      <c r="A1901" s="89" t="s">
        <v>675</v>
      </c>
      <c r="B1901" s="90">
        <v>46150</v>
      </c>
      <c r="C1901" s="91" t="str">
        <f t="shared" si="58"/>
        <v>5月第2周</v>
      </c>
      <c r="D1901" s="89" t="s">
        <v>676</v>
      </c>
      <c r="E1901" s="89" t="str">
        <f t="shared" si="59"/>
        <v>5月第1周--周5</v>
      </c>
      <c r="F1901" s="92" t="s">
        <v>27</v>
      </c>
      <c r="G1901" s="89" t="s">
        <v>63</v>
      </c>
      <c r="H1901" s="92" t="str">
        <f>_xlfn.XLOOKUP(O1901,匹配表1065!T:T,匹配表1065!W:W)</f>
        <v>南京市</v>
      </c>
      <c r="I1901" s="89" t="str">
        <f>_xlfn.XLOOKUP(O1901,匹配表1065!T:T,匹配表1065!X:X)</f>
        <v>PME2001</v>
      </c>
      <c r="J1901" s="92" t="s">
        <v>64</v>
      </c>
      <c r="K1901" s="89" cm="1">
        <f ca="1" t="array" ref="K1901:L1901">_xlfn.XLOOKUP(J1901,匹配表1065!Y:Y,匹配表1065!AA:AB)</f>
        <v>31</v>
      </c>
      <c r="L1901" s="89" t="str">
        <v>3个月以上</v>
      </c>
      <c r="M1901" s="92" t="s">
        <v>30</v>
      </c>
      <c r="N1901" s="92">
        <v>2</v>
      </c>
      <c r="O1901" s="93" t="str">
        <f>_xlfn.XLOOKUP(P1901,匹配表1065!U:U,匹配表1065!T:T)</f>
        <v>HO00000958</v>
      </c>
      <c r="P1901" s="89" t="s">
        <v>65</v>
      </c>
      <c r="Q1901" s="92" t="s">
        <v>68</v>
      </c>
      <c r="R1901" s="89" t="str">
        <f>_xlfn.XLOOKUP(Q1901,匹配表1065!L:L,匹配表1065!O:O)</f>
        <v>A</v>
      </c>
      <c r="S1901" s="93" t="str">
        <f>IFERROR(_xlfn.XLOOKUP(Q1901,匹配表1065!AI:AI,匹配表1065!AJ:AJ),"绿标")</f>
        <v>红标</v>
      </c>
      <c r="T1901" s="93" t="str" cm="1">
        <f t="array" ref="T1901:U1901">_xlfn.XLOOKUP(Q1901,匹配表1065!L:L,匹配表1065!M:N)</f>
        <v>头痛</v>
      </c>
      <c r="U1901" s="94" t="str">
        <v>神经内科</v>
      </c>
      <c r="V1901" s="95" t="s">
        <v>33</v>
      </c>
      <c r="W1901" s="93">
        <f>_xlfn.XLOOKUP(M1901,匹配表1065!D:D,匹配表1065!F:F)*N1901</f>
        <v>24</v>
      </c>
    </row>
    <row r="1902" customHeight="1" spans="1:23">
      <c r="A1902" s="89" t="s">
        <v>675</v>
      </c>
      <c r="B1902" s="90">
        <v>46150</v>
      </c>
      <c r="C1902" s="91" t="str">
        <f t="shared" si="58"/>
        <v>5月第2周</v>
      </c>
      <c r="D1902" s="89" t="s">
        <v>676</v>
      </c>
      <c r="E1902" s="89" t="str">
        <f t="shared" si="59"/>
        <v>5月第1周--周5</v>
      </c>
      <c r="F1902" s="92" t="s">
        <v>27</v>
      </c>
      <c r="G1902" s="89" t="s">
        <v>63</v>
      </c>
      <c r="H1902" s="92" t="str">
        <f>_xlfn.XLOOKUP(O1902,匹配表1065!T:T,匹配表1065!W:W)</f>
        <v>南京市</v>
      </c>
      <c r="I1902" s="89" t="str">
        <f>_xlfn.XLOOKUP(O1902,匹配表1065!T:T,匹配表1065!X:X)</f>
        <v>PME2001</v>
      </c>
      <c r="J1902" s="92" t="s">
        <v>64</v>
      </c>
      <c r="K1902" s="89" cm="1">
        <f ca="1" t="array" ref="K1902:L1902">_xlfn.XLOOKUP(J1902,匹配表1065!Y:Y,匹配表1065!AA:AB)</f>
        <v>31</v>
      </c>
      <c r="L1902" s="89" t="str">
        <v>3个月以上</v>
      </c>
      <c r="M1902" s="92" t="s">
        <v>30</v>
      </c>
      <c r="N1902" s="92">
        <v>1</v>
      </c>
      <c r="O1902" s="93" t="str">
        <f>_xlfn.XLOOKUP(P1902,匹配表1065!U:U,匹配表1065!T:T)</f>
        <v>HO00000958</v>
      </c>
      <c r="P1902" s="89" t="s">
        <v>65</v>
      </c>
      <c r="Q1902" s="92" t="s">
        <v>409</v>
      </c>
      <c r="R1902" s="89" t="str">
        <f>_xlfn.XLOOKUP(Q1902,匹配表1065!L:L,匹配表1065!O:O)</f>
        <v>B</v>
      </c>
      <c r="S1902" s="93" t="str">
        <f>IFERROR(_xlfn.XLOOKUP(Q1902,匹配表1065!AI:AI,匹配表1065!AJ:AJ),"绿标")</f>
        <v>红标</v>
      </c>
      <c r="T1902" s="93" t="str" cm="1">
        <f t="array" ref="T1902:U1902">_xlfn.XLOOKUP(Q1902,匹配表1065!L:L,匹配表1065!M:N)</f>
        <v>其他</v>
      </c>
      <c r="U1902" s="94" t="str">
        <v>神经内科</v>
      </c>
      <c r="V1902" s="95" t="s">
        <v>58</v>
      </c>
      <c r="W1902" s="93">
        <f>_xlfn.XLOOKUP(M1902,匹配表1065!D:D,匹配表1065!F:F)*N1902</f>
        <v>12</v>
      </c>
    </row>
    <row r="1903" customHeight="1" spans="1:23">
      <c r="A1903" s="89" t="s">
        <v>675</v>
      </c>
      <c r="B1903" s="90">
        <v>46150</v>
      </c>
      <c r="C1903" s="91" t="str">
        <f t="shared" si="58"/>
        <v>5月第2周</v>
      </c>
      <c r="D1903" s="89" t="s">
        <v>676</v>
      </c>
      <c r="E1903" s="89" t="str">
        <f t="shared" si="59"/>
        <v>5月第1周--周5</v>
      </c>
      <c r="F1903" s="92" t="s">
        <v>27</v>
      </c>
      <c r="G1903" s="89" t="s">
        <v>63</v>
      </c>
      <c r="H1903" s="92" t="str">
        <f>_xlfn.XLOOKUP(O1903,匹配表1065!T:T,匹配表1065!W:W)</f>
        <v>南京市</v>
      </c>
      <c r="I1903" s="89" t="str">
        <f>_xlfn.XLOOKUP(O1903,匹配表1065!T:T,匹配表1065!X:X)</f>
        <v>PME2001</v>
      </c>
      <c r="J1903" s="92" t="s">
        <v>64</v>
      </c>
      <c r="K1903" s="89" cm="1">
        <f ca="1" t="array" ref="K1903:L1903">_xlfn.XLOOKUP(J1903,匹配表1065!Y:Y,匹配表1065!AA:AB)</f>
        <v>31</v>
      </c>
      <c r="L1903" s="89" t="str">
        <v>3个月以上</v>
      </c>
      <c r="M1903" s="92" t="s">
        <v>35</v>
      </c>
      <c r="N1903" s="92">
        <v>1</v>
      </c>
      <c r="O1903" s="93" t="str">
        <f>_xlfn.XLOOKUP(P1903,匹配表1065!U:U,匹配表1065!T:T)</f>
        <v>HO00000958</v>
      </c>
      <c r="P1903" s="89" t="s">
        <v>65</v>
      </c>
      <c r="Q1903" s="92" t="s">
        <v>529</v>
      </c>
      <c r="R1903" s="89" t="str">
        <f>_xlfn.XLOOKUP(Q1903,匹配表1065!L:L,匹配表1065!O:O)</f>
        <v>B</v>
      </c>
      <c r="S1903" s="93" t="str">
        <f>IFERROR(_xlfn.XLOOKUP(Q1903,匹配表1065!AI:AI,匹配表1065!AJ:AJ),"绿标")</f>
        <v>黑标</v>
      </c>
      <c r="T1903" s="93" t="str" cm="1">
        <f t="array" ref="T1903:U1903">_xlfn.XLOOKUP(Q1903,匹配表1065!L:L,匹配表1065!M:N)</f>
        <v>脑血管</v>
      </c>
      <c r="U1903" s="94" t="str">
        <v>神经内科</v>
      </c>
      <c r="V1903" s="95" t="s">
        <v>58</v>
      </c>
      <c r="W1903" s="93">
        <f>_xlfn.XLOOKUP(M1903,匹配表1065!D:D,匹配表1065!F:F)*N1903</f>
        <v>4</v>
      </c>
    </row>
    <row r="1904" customHeight="1" spans="1:23">
      <c r="A1904" s="89" t="s">
        <v>675</v>
      </c>
      <c r="B1904" s="90">
        <v>46150</v>
      </c>
      <c r="C1904" s="91" t="str">
        <f t="shared" si="58"/>
        <v>5月第2周</v>
      </c>
      <c r="D1904" s="89" t="s">
        <v>676</v>
      </c>
      <c r="E1904" s="89" t="str">
        <f t="shared" si="59"/>
        <v>5月第1周--周5</v>
      </c>
      <c r="F1904" s="92" t="s">
        <v>27</v>
      </c>
      <c r="G1904" s="89" t="s">
        <v>63</v>
      </c>
      <c r="H1904" s="92" t="str">
        <f>_xlfn.XLOOKUP(O1904,匹配表1065!T:T,匹配表1065!W:W)</f>
        <v>连云港市</v>
      </c>
      <c r="I1904" s="89" t="str">
        <f>_xlfn.XLOOKUP(O1904,匹配表1065!T:T,匹配表1065!X:X)</f>
        <v>PME2042</v>
      </c>
      <c r="J1904" s="92" t="s">
        <v>74</v>
      </c>
      <c r="K1904" s="89" cm="1">
        <f ca="1" t="array" ref="K1904:L1904">_xlfn.XLOOKUP(J1904,匹配表1065!Y:Y,匹配表1065!AA:AB)</f>
        <v>7</v>
      </c>
      <c r="L1904" s="89" t="str">
        <v>3个月以上</v>
      </c>
      <c r="M1904" s="92" t="s">
        <v>35</v>
      </c>
      <c r="N1904" s="92">
        <v>1</v>
      </c>
      <c r="O1904" s="93" t="str">
        <f>_xlfn.XLOOKUP(P1904,匹配表1065!U:U,匹配表1065!T:T)</f>
        <v>HO00001004</v>
      </c>
      <c r="P1904" s="89" t="s">
        <v>75</v>
      </c>
      <c r="Q1904" s="92" t="s">
        <v>279</v>
      </c>
      <c r="R1904" s="89" t="str">
        <f>_xlfn.XLOOKUP(Q1904,匹配表1065!L:L,匹配表1065!O:O)</f>
        <v>B</v>
      </c>
      <c r="S1904" s="93" t="str">
        <f>IFERROR(_xlfn.XLOOKUP(Q1904,匹配表1065!AI:AI,匹配表1065!AJ:AJ),"绿标")</f>
        <v>绿标</v>
      </c>
      <c r="T1904" s="93" t="str" cm="1">
        <f t="array" ref="T1904:U1904">_xlfn.XLOOKUP(Q1904,匹配表1065!L:L,匹配表1065!M:N)</f>
        <v>脑血管</v>
      </c>
      <c r="U1904" s="94" t="str">
        <v>神经内科</v>
      </c>
      <c r="V1904" s="95" t="s">
        <v>42</v>
      </c>
      <c r="W1904" s="93">
        <f>_xlfn.XLOOKUP(M1904,匹配表1065!D:D,匹配表1065!F:F)*N1904</f>
        <v>4</v>
      </c>
    </row>
    <row r="1905" customHeight="1" spans="1:23">
      <c r="A1905" s="89" t="s">
        <v>675</v>
      </c>
      <c r="B1905" s="90">
        <v>46150</v>
      </c>
      <c r="C1905" s="91" t="str">
        <f t="shared" si="58"/>
        <v>5月第2周</v>
      </c>
      <c r="D1905" s="89" t="s">
        <v>676</v>
      </c>
      <c r="E1905" s="89" t="str">
        <f t="shared" si="59"/>
        <v>5月第1周--周5</v>
      </c>
      <c r="F1905" s="92" t="s">
        <v>27</v>
      </c>
      <c r="G1905" s="89" t="s">
        <v>63</v>
      </c>
      <c r="H1905" s="92" t="str">
        <f>_xlfn.XLOOKUP(O1905,匹配表1065!T:T,匹配表1065!W:W)</f>
        <v>南京市</v>
      </c>
      <c r="I1905" s="89" t="str">
        <f>_xlfn.XLOOKUP(O1905,匹配表1065!T:T,匹配表1065!X:X)</f>
        <v>PME2002</v>
      </c>
      <c r="J1905" s="92" t="s">
        <v>84</v>
      </c>
      <c r="K1905" s="89" cm="1">
        <f ca="1" t="array" ref="K1905:L1905">_xlfn.XLOOKUP(J1905,匹配表1065!Y:Y,匹配表1065!AA:AB)</f>
        <v>31</v>
      </c>
      <c r="L1905" s="89" t="str">
        <v>3个月以上</v>
      </c>
      <c r="M1905" s="92" t="s">
        <v>30</v>
      </c>
      <c r="N1905" s="92">
        <v>4</v>
      </c>
      <c r="O1905" s="93" t="str">
        <f>_xlfn.XLOOKUP(P1905,匹配表1065!U:U,匹配表1065!T:T)</f>
        <v>HO00000964</v>
      </c>
      <c r="P1905" s="89" t="s">
        <v>90</v>
      </c>
      <c r="Q1905" s="92" t="s">
        <v>281</v>
      </c>
      <c r="R1905" s="89" t="str">
        <f>_xlfn.XLOOKUP(Q1905,匹配表1065!L:L,匹配表1065!O:O)</f>
        <v>A</v>
      </c>
      <c r="S1905" s="93" t="str">
        <f>IFERROR(_xlfn.XLOOKUP(Q1905,匹配表1065!AI:AI,匹配表1065!AJ:AJ),"绿标")</f>
        <v>红标</v>
      </c>
      <c r="T1905" s="93" t="str" cm="1">
        <f t="array" ref="T1905:U1905">_xlfn.XLOOKUP(Q1905,匹配表1065!L:L,匹配表1065!M:N)</f>
        <v>头痛</v>
      </c>
      <c r="U1905" s="94" t="str">
        <v>神经内科</v>
      </c>
      <c r="V1905" s="95" t="s">
        <v>70</v>
      </c>
      <c r="W1905" s="93">
        <f>_xlfn.XLOOKUP(M1905,匹配表1065!D:D,匹配表1065!F:F)*N1905</f>
        <v>48</v>
      </c>
    </row>
    <row r="1906" customHeight="1" spans="1:23">
      <c r="A1906" s="89" t="s">
        <v>675</v>
      </c>
      <c r="B1906" s="90">
        <v>46150</v>
      </c>
      <c r="C1906" s="91" t="str">
        <f t="shared" si="58"/>
        <v>5月第2周</v>
      </c>
      <c r="D1906" s="89" t="s">
        <v>676</v>
      </c>
      <c r="E1906" s="89" t="str">
        <f t="shared" si="59"/>
        <v>5月第1周--周5</v>
      </c>
      <c r="F1906" s="92" t="s">
        <v>27</v>
      </c>
      <c r="G1906" s="89" t="s">
        <v>63</v>
      </c>
      <c r="H1906" s="92" t="str">
        <f>_xlfn.XLOOKUP(O1906,匹配表1065!T:T,匹配表1065!W:W)</f>
        <v>南京市</v>
      </c>
      <c r="I1906" s="89" t="str">
        <f>_xlfn.XLOOKUP(O1906,匹配表1065!T:T,匹配表1065!X:X)</f>
        <v>PME2002</v>
      </c>
      <c r="J1906" s="92" t="s">
        <v>84</v>
      </c>
      <c r="K1906" s="89" cm="1">
        <f ca="1" t="array" ref="K1906:L1906">_xlfn.XLOOKUP(J1906,匹配表1065!Y:Y,匹配表1065!AA:AB)</f>
        <v>31</v>
      </c>
      <c r="L1906" s="89" t="str">
        <v>3个月以上</v>
      </c>
      <c r="M1906" s="92" t="s">
        <v>35</v>
      </c>
      <c r="N1906" s="92">
        <v>1</v>
      </c>
      <c r="O1906" s="93" t="str">
        <f>_xlfn.XLOOKUP(P1906,匹配表1065!U:U,匹配表1065!T:T)</f>
        <v>HO00039936</v>
      </c>
      <c r="P1906" s="89" t="s">
        <v>87</v>
      </c>
      <c r="Q1906" s="92" t="s">
        <v>282</v>
      </c>
      <c r="R1906" s="89" t="str">
        <f>_xlfn.XLOOKUP(Q1906,匹配表1065!L:L,匹配表1065!O:O)</f>
        <v>B</v>
      </c>
      <c r="S1906" s="93" t="str">
        <f>IFERROR(_xlfn.XLOOKUP(Q1906,匹配表1065!AI:AI,匹配表1065!AJ:AJ),"绿标")</f>
        <v>红标</v>
      </c>
      <c r="T1906" s="93" t="str" cm="1">
        <f t="array" ref="T1906:U1906">_xlfn.XLOOKUP(Q1906,匹配表1065!L:L,匹配表1065!M:N)</f>
        <v>癫痫</v>
      </c>
      <c r="U1906" s="94" t="str">
        <v>神经内科</v>
      </c>
      <c r="V1906" s="95" t="s">
        <v>58</v>
      </c>
      <c r="W1906" s="93">
        <f>_xlfn.XLOOKUP(M1906,匹配表1065!D:D,匹配表1065!F:F)*N1906</f>
        <v>4</v>
      </c>
    </row>
    <row r="1907" customHeight="1" spans="1:23">
      <c r="A1907" s="89" t="s">
        <v>675</v>
      </c>
      <c r="B1907" s="90">
        <v>46150</v>
      </c>
      <c r="C1907" s="91" t="str">
        <f t="shared" si="58"/>
        <v>5月第2周</v>
      </c>
      <c r="D1907" s="89" t="s">
        <v>676</v>
      </c>
      <c r="E1907" s="89" t="str">
        <f t="shared" si="59"/>
        <v>5月第1周--周5</v>
      </c>
      <c r="F1907" s="92" t="s">
        <v>27</v>
      </c>
      <c r="G1907" s="89" t="s">
        <v>63</v>
      </c>
      <c r="H1907" s="92" t="str">
        <f>_xlfn.XLOOKUP(O1907,匹配表1065!T:T,匹配表1065!W:W)</f>
        <v>南京市</v>
      </c>
      <c r="I1907" s="89" t="str">
        <f>_xlfn.XLOOKUP(O1907,匹配表1065!T:T,匹配表1065!X:X)</f>
        <v>PME2002</v>
      </c>
      <c r="J1907" s="92" t="s">
        <v>84</v>
      </c>
      <c r="K1907" s="89" cm="1">
        <f ca="1" t="array" ref="K1907:L1907">_xlfn.XLOOKUP(J1907,匹配表1065!Y:Y,匹配表1065!AA:AB)</f>
        <v>31</v>
      </c>
      <c r="L1907" s="89" t="str">
        <v>3个月以上</v>
      </c>
      <c r="M1907" s="92" t="s">
        <v>35</v>
      </c>
      <c r="N1907" s="92">
        <v>1</v>
      </c>
      <c r="O1907" s="93" t="str">
        <f>_xlfn.XLOOKUP(P1907,匹配表1065!U:U,匹配表1065!T:T)</f>
        <v>HO00039936</v>
      </c>
      <c r="P1907" s="89" t="s">
        <v>87</v>
      </c>
      <c r="Q1907" s="92" t="s">
        <v>604</v>
      </c>
      <c r="R1907" s="89" t="str">
        <f>_xlfn.XLOOKUP(Q1907,匹配表1065!L:L,匹配表1065!O:O)</f>
        <v>A</v>
      </c>
      <c r="S1907" s="93" t="str">
        <f>IFERROR(_xlfn.XLOOKUP(Q1907,匹配表1065!AI:AI,匹配表1065!AJ:AJ),"绿标")</f>
        <v>红标</v>
      </c>
      <c r="T1907" s="93" t="str" cm="1">
        <f t="array" ref="T1907:U1907">_xlfn.XLOOKUP(Q1907,匹配表1065!L:L,匹配表1065!M:N)</f>
        <v>头痛</v>
      </c>
      <c r="U1907" s="94" t="str">
        <v>神经内科</v>
      </c>
      <c r="V1907" s="95" t="s">
        <v>58</v>
      </c>
      <c r="W1907" s="93">
        <f>_xlfn.XLOOKUP(M1907,匹配表1065!D:D,匹配表1065!F:F)*N1907</f>
        <v>4</v>
      </c>
    </row>
    <row r="1908" customHeight="1" spans="1:23">
      <c r="A1908" s="89" t="s">
        <v>675</v>
      </c>
      <c r="B1908" s="90">
        <v>46150</v>
      </c>
      <c r="C1908" s="91" t="str">
        <f t="shared" si="58"/>
        <v>5月第2周</v>
      </c>
      <c r="D1908" s="89" t="s">
        <v>676</v>
      </c>
      <c r="E1908" s="89" t="str">
        <f t="shared" si="59"/>
        <v>5月第1周--周5</v>
      </c>
      <c r="F1908" s="92" t="s">
        <v>27</v>
      </c>
      <c r="G1908" s="89" t="s">
        <v>63</v>
      </c>
      <c r="H1908" s="92" t="str">
        <f>_xlfn.XLOOKUP(O1908,匹配表1065!T:T,匹配表1065!W:W)</f>
        <v>徐州市</v>
      </c>
      <c r="I1908" s="89" t="str">
        <f>_xlfn.XLOOKUP(O1908,匹配表1065!T:T,匹配表1065!X:X)</f>
        <v>PME2008</v>
      </c>
      <c r="J1908" s="92" t="s">
        <v>81</v>
      </c>
      <c r="K1908" s="89" cm="1">
        <f ca="1" t="array" ref="K1908:L1908">_xlfn.XLOOKUP(J1908,匹配表1065!Y:Y,匹配表1065!AA:AB)</f>
        <v>19</v>
      </c>
      <c r="L1908" s="89" t="str">
        <v>3个月以上</v>
      </c>
      <c r="M1908" s="92" t="s">
        <v>202</v>
      </c>
      <c r="N1908" s="92">
        <v>1</v>
      </c>
      <c r="O1908" s="93" t="str">
        <f>_xlfn.XLOOKUP(P1908,匹配表1065!U:U,匹配表1065!T:T)</f>
        <v>HO00001134</v>
      </c>
      <c r="P1908" s="89" t="s">
        <v>82</v>
      </c>
      <c r="Q1908" s="92" t="s">
        <v>280</v>
      </c>
      <c r="R1908" s="89" t="str">
        <f>_xlfn.XLOOKUP(Q1908,匹配表1065!L:L,匹配表1065!O:O)</f>
        <v>D</v>
      </c>
      <c r="S1908" s="93" t="str">
        <f>IFERROR(_xlfn.XLOOKUP(Q1908,匹配表1065!AI:AI,匹配表1065!AJ:AJ),"绿标")</f>
        <v>红标</v>
      </c>
      <c r="T1908" s="93" t="str" cm="1">
        <f t="array" ref="T1908:U1908">_xlfn.XLOOKUP(Q1908,匹配表1065!L:L,匹配表1065!M:N)</f>
        <v>疼痛</v>
      </c>
      <c r="U1908" s="94" t="str">
        <v>疼痛科</v>
      </c>
      <c r="V1908" s="95" t="s">
        <v>67</v>
      </c>
      <c r="W1908" s="93">
        <f>_xlfn.XLOOKUP(M1908,匹配表1065!D:D,匹配表1065!F:F)*N1908</f>
        <v>16</v>
      </c>
    </row>
    <row r="1909" customHeight="1" spans="1:23">
      <c r="A1909" s="89" t="s">
        <v>675</v>
      </c>
      <c r="B1909" s="90">
        <v>46150</v>
      </c>
      <c r="C1909" s="91" t="str">
        <f t="shared" si="58"/>
        <v>5月第2周</v>
      </c>
      <c r="D1909" s="89" t="s">
        <v>676</v>
      </c>
      <c r="E1909" s="89" t="str">
        <f t="shared" si="59"/>
        <v>5月第1周--周5</v>
      </c>
      <c r="F1909" s="92" t="s">
        <v>27</v>
      </c>
      <c r="G1909" s="89" t="s">
        <v>63</v>
      </c>
      <c r="H1909" s="92" t="str">
        <f>_xlfn.XLOOKUP(O1909,匹配表1065!T:T,匹配表1065!W:W)</f>
        <v>淮安市</v>
      </c>
      <c r="I1909" s="89" t="str">
        <f>_xlfn.XLOOKUP(O1909,匹配表1065!T:T,匹配表1065!X:X)</f>
        <v>PME2041</v>
      </c>
      <c r="J1909" s="92" t="s">
        <v>71</v>
      </c>
      <c r="K1909" s="89" cm="1">
        <f ca="1" t="array" ref="K1909:L1909">_xlfn.XLOOKUP(J1909,匹配表1065!Y:Y,匹配表1065!AA:AB)</f>
        <v>5</v>
      </c>
      <c r="L1909" s="89" t="str">
        <v>3个月以上</v>
      </c>
      <c r="M1909" s="92" t="s">
        <v>35</v>
      </c>
      <c r="N1909" s="92">
        <v>1</v>
      </c>
      <c r="O1909" s="93" t="str">
        <f>_xlfn.XLOOKUP(P1909,匹配表1065!U:U,匹配表1065!T:T)</f>
        <v>HO00000992</v>
      </c>
      <c r="P1909" s="89" t="s">
        <v>72</v>
      </c>
      <c r="Q1909" s="92" t="s">
        <v>654</v>
      </c>
      <c r="R1909" s="89" t="str">
        <f>_xlfn.XLOOKUP(Q1909,匹配表1065!L:L,匹配表1065!O:O)</f>
        <v>C</v>
      </c>
      <c r="S1909" s="93" t="str">
        <f>IFERROR(_xlfn.XLOOKUP(Q1909,匹配表1065!AI:AI,匹配表1065!AJ:AJ),"绿标")</f>
        <v>绿标</v>
      </c>
      <c r="T1909" s="93" t="str" cm="1">
        <f t="array" ref="T1909:U1909">_xlfn.XLOOKUP(Q1909,匹配表1065!L:L,匹配表1065!M:N)</f>
        <v>眩晕</v>
      </c>
      <c r="U1909" s="94" t="str">
        <v>耳鼻喉科</v>
      </c>
      <c r="V1909" s="95" t="s">
        <v>58</v>
      </c>
      <c r="W1909" s="93">
        <f>_xlfn.XLOOKUP(M1909,匹配表1065!D:D,匹配表1065!F:F)*N1909</f>
        <v>4</v>
      </c>
    </row>
    <row r="1910" customHeight="1" spans="1:23">
      <c r="A1910" s="89" t="s">
        <v>675</v>
      </c>
      <c r="B1910" s="90">
        <v>46150</v>
      </c>
      <c r="C1910" s="91" t="str">
        <f t="shared" si="58"/>
        <v>5月第2周</v>
      </c>
      <c r="D1910" s="89" t="s">
        <v>676</v>
      </c>
      <c r="E1910" s="89" t="str">
        <f t="shared" si="59"/>
        <v>5月第1周--周5</v>
      </c>
      <c r="F1910" s="92" t="s">
        <v>27</v>
      </c>
      <c r="G1910" s="89" t="s">
        <v>63</v>
      </c>
      <c r="H1910" s="92" t="str">
        <f>_xlfn.XLOOKUP(O1910,匹配表1065!T:T,匹配表1065!W:W)</f>
        <v>南京市</v>
      </c>
      <c r="I1910" s="89" t="str">
        <f>_xlfn.XLOOKUP(O1910,匹配表1065!T:T,匹配表1065!X:X)</f>
        <v>PME2002</v>
      </c>
      <c r="J1910" s="92" t="s">
        <v>410</v>
      </c>
      <c r="K1910" s="89" cm="1">
        <f ca="1" t="array" ref="K1910:L1910">_xlfn.XLOOKUP(J1910,匹配表1065!Y:Y,匹配表1065!AA:AB)</f>
        <v>1</v>
      </c>
      <c r="L1910" s="89" t="str">
        <v>3个月以内</v>
      </c>
      <c r="M1910" s="92" t="s">
        <v>55</v>
      </c>
      <c r="N1910" s="92">
        <v>1</v>
      </c>
      <c r="O1910" s="93" t="str">
        <f>_xlfn.XLOOKUP(P1910,匹配表1065!U:U,匹配表1065!T:T)</f>
        <v>HO00000964</v>
      </c>
      <c r="P1910" s="89" t="s">
        <v>90</v>
      </c>
      <c r="Q1910" s="92" t="s">
        <v>211</v>
      </c>
      <c r="R1910" s="89" t="str">
        <f>_xlfn.XLOOKUP(Q1910,匹配表1065!L:L,匹配表1065!O:O)</f>
        <v>D</v>
      </c>
      <c r="S1910" s="93" t="str">
        <f>IFERROR(_xlfn.XLOOKUP(Q1910,匹配表1065!AI:AI,匹配表1065!AJ:AJ),"绿标")</f>
        <v>绿标</v>
      </c>
      <c r="T1910" s="93" t="str" cm="1">
        <f t="array" ref="T1910:U1910">_xlfn.XLOOKUP(Q1910,匹配表1065!L:L,匹配表1065!M:N)</f>
        <v>头痛</v>
      </c>
      <c r="U1910" s="94" t="str">
        <v>神经内科</v>
      </c>
      <c r="V1910" s="95" t="s">
        <v>42</v>
      </c>
      <c r="W1910" s="93">
        <f>_xlfn.XLOOKUP(M1910,匹配表1065!D:D,匹配表1065!F:F)*N1910</f>
        <v>8</v>
      </c>
    </row>
    <row r="1911" customHeight="1" spans="1:23">
      <c r="A1911" s="89" t="s">
        <v>675</v>
      </c>
      <c r="B1911" s="90">
        <v>46150</v>
      </c>
      <c r="C1911" s="91" t="str">
        <f t="shared" si="58"/>
        <v>5月第2周</v>
      </c>
      <c r="D1911" s="89" t="s">
        <v>676</v>
      </c>
      <c r="E1911" s="89" t="str">
        <f t="shared" si="59"/>
        <v>5月第1周--周5</v>
      </c>
      <c r="F1911" s="92" t="s">
        <v>27</v>
      </c>
      <c r="G1911" s="89" t="s">
        <v>63</v>
      </c>
      <c r="H1911" s="92" t="str">
        <f>_xlfn.XLOOKUP(O1911,匹配表1065!T:T,匹配表1065!W:W)</f>
        <v>南京市</v>
      </c>
      <c r="I1911" s="89" t="str">
        <f>_xlfn.XLOOKUP(O1911,匹配表1065!T:T,匹配表1065!X:X)</f>
        <v>PME2001</v>
      </c>
      <c r="J1911" s="92" t="s">
        <v>77</v>
      </c>
      <c r="K1911" s="89" cm="1">
        <f ca="1" t="array" ref="K1911:L1911">_xlfn.XLOOKUP(J1911,匹配表1065!Y:Y,匹配表1065!AA:AB)</f>
        <v>8</v>
      </c>
      <c r="L1911" s="89" t="str">
        <v>3个月以上</v>
      </c>
      <c r="M1911" s="92" t="s">
        <v>30</v>
      </c>
      <c r="N1911" s="92">
        <v>1</v>
      </c>
      <c r="O1911" s="93" t="str">
        <f>_xlfn.XLOOKUP(P1911,匹配表1065!U:U,匹配表1065!T:T)</f>
        <v>HO00000958</v>
      </c>
      <c r="P1911" s="89" t="s">
        <v>65</v>
      </c>
      <c r="Q1911" s="92" t="s">
        <v>216</v>
      </c>
      <c r="R1911" s="89" t="str">
        <f>_xlfn.XLOOKUP(Q1911,匹配表1065!L:L,匹配表1065!O:O)</f>
        <v>A</v>
      </c>
      <c r="S1911" s="93" t="str">
        <f>IFERROR(_xlfn.XLOOKUP(Q1911,匹配表1065!AI:AI,匹配表1065!AJ:AJ),"绿标")</f>
        <v>红标</v>
      </c>
      <c r="T1911" s="93" t="str" cm="1">
        <f t="array" ref="T1911:U1911">_xlfn.XLOOKUP(Q1911,匹配表1065!L:L,匹配表1065!M:N)</f>
        <v>头痛</v>
      </c>
      <c r="U1911" s="94" t="str">
        <v>神经内科</v>
      </c>
      <c r="V1911" s="95" t="s">
        <v>58</v>
      </c>
      <c r="W1911" s="93">
        <f>_xlfn.XLOOKUP(M1911,匹配表1065!D:D,匹配表1065!F:F)*N1911</f>
        <v>12</v>
      </c>
    </row>
    <row r="1912" customHeight="1" spans="1:23">
      <c r="A1912" s="89" t="s">
        <v>675</v>
      </c>
      <c r="B1912" s="90">
        <v>46150</v>
      </c>
      <c r="C1912" s="91" t="str">
        <f t="shared" si="58"/>
        <v>5月第2周</v>
      </c>
      <c r="D1912" s="89" t="s">
        <v>676</v>
      </c>
      <c r="E1912" s="89" t="str">
        <f t="shared" si="59"/>
        <v>5月第1周--周5</v>
      </c>
      <c r="F1912" s="92" t="s">
        <v>27</v>
      </c>
      <c r="G1912" s="89" t="s">
        <v>63</v>
      </c>
      <c r="H1912" s="92" t="str">
        <f>_xlfn.XLOOKUP(O1912,匹配表1065!T:T,匹配表1065!W:W)</f>
        <v>南京市</v>
      </c>
      <c r="I1912" s="89" t="str">
        <f>_xlfn.XLOOKUP(O1912,匹配表1065!T:T,匹配表1065!X:X)</f>
        <v>PME2001</v>
      </c>
      <c r="J1912" s="92" t="s">
        <v>77</v>
      </c>
      <c r="K1912" s="89" cm="1">
        <f ca="1" t="array" ref="K1912:L1912">_xlfn.XLOOKUP(J1912,匹配表1065!Y:Y,匹配表1065!AA:AB)</f>
        <v>8</v>
      </c>
      <c r="L1912" s="89" t="str">
        <v>3个月以上</v>
      </c>
      <c r="M1912" s="92" t="s">
        <v>35</v>
      </c>
      <c r="N1912" s="92">
        <v>1</v>
      </c>
      <c r="O1912" s="93" t="str">
        <f>_xlfn.XLOOKUP(P1912,匹配表1065!U:U,匹配表1065!T:T)</f>
        <v>HO00000958</v>
      </c>
      <c r="P1912" s="89" t="s">
        <v>65</v>
      </c>
      <c r="Q1912" s="92" t="s">
        <v>690</v>
      </c>
      <c r="R1912" s="89" t="str">
        <f>_xlfn.XLOOKUP(Q1912,匹配表1065!L:L,匹配表1065!O:O)</f>
        <v>A</v>
      </c>
      <c r="S1912" s="93" t="str">
        <f>IFERROR(_xlfn.XLOOKUP(Q1912,匹配表1065!AI:AI,匹配表1065!AJ:AJ),"绿标")</f>
        <v>绿标</v>
      </c>
      <c r="T1912" s="93" t="str" cm="1">
        <f t="array" ref="T1912:U1912">_xlfn.XLOOKUP(Q1912,匹配表1065!L:L,匹配表1065!M:N)</f>
        <v>头痛</v>
      </c>
      <c r="U1912" s="94" t="str">
        <v>神经内科</v>
      </c>
      <c r="V1912" s="95" t="s">
        <v>58</v>
      </c>
      <c r="W1912" s="93">
        <f>_xlfn.XLOOKUP(M1912,匹配表1065!D:D,匹配表1065!F:F)*N1912</f>
        <v>4</v>
      </c>
    </row>
    <row r="1913" customHeight="1" spans="1:23">
      <c r="A1913" s="89" t="s">
        <v>675</v>
      </c>
      <c r="B1913" s="90">
        <v>46150</v>
      </c>
      <c r="C1913" s="91" t="str">
        <f t="shared" si="58"/>
        <v>5月第2周</v>
      </c>
      <c r="D1913" s="89" t="s">
        <v>676</v>
      </c>
      <c r="E1913" s="89" t="str">
        <f t="shared" si="59"/>
        <v>5月第1周--周5</v>
      </c>
      <c r="F1913" s="92" t="s">
        <v>27</v>
      </c>
      <c r="G1913" s="92" t="s">
        <v>104</v>
      </c>
      <c r="H1913" s="92" t="str">
        <f>_xlfn.XLOOKUP(O1913,匹配表1065!T:T,匹配表1065!W:W)</f>
        <v>济南市</v>
      </c>
      <c r="I1913" s="89" t="str">
        <f>_xlfn.XLOOKUP(O1913,匹配表1065!T:T,匹配表1065!X:X)</f>
        <v>PME2025</v>
      </c>
      <c r="J1913" s="92" t="s">
        <v>111</v>
      </c>
      <c r="K1913" s="89" cm="1">
        <f ca="1" t="array" ref="K1913:L1913">_xlfn.XLOOKUP(J1913,匹配表1065!Y:Y,匹配表1065!AA:AB)</f>
        <v>30</v>
      </c>
      <c r="L1913" s="89" t="str">
        <v>3个月以上</v>
      </c>
      <c r="M1913" s="92" t="s">
        <v>30</v>
      </c>
      <c r="N1913" s="92">
        <v>1</v>
      </c>
      <c r="O1913" s="93" t="str">
        <f>_xlfn.XLOOKUP(P1913,匹配表1065!U:U,匹配表1065!T:T)</f>
        <v>HO00001400</v>
      </c>
      <c r="P1913" s="89" t="s">
        <v>112</v>
      </c>
      <c r="Q1913" s="92" t="s">
        <v>308</v>
      </c>
      <c r="R1913" s="89" t="str">
        <f>_xlfn.XLOOKUP(Q1913,匹配表1065!L:L,匹配表1065!O:O)</f>
        <v>B</v>
      </c>
      <c r="S1913" s="93" t="str">
        <f>IFERROR(_xlfn.XLOOKUP(Q1913,匹配表1065!AI:AI,匹配表1065!AJ:AJ),"绿标")</f>
        <v>红标</v>
      </c>
      <c r="T1913" s="93" t="str" cm="1">
        <f t="array" ref="T1913:U1913">_xlfn.XLOOKUP(Q1913,匹配表1065!L:L,匹配表1065!M:N)</f>
        <v>脑血管</v>
      </c>
      <c r="U1913" s="94" t="str">
        <v>神经内科</v>
      </c>
      <c r="V1913" s="95" t="s">
        <v>42</v>
      </c>
      <c r="W1913" s="93">
        <f>_xlfn.XLOOKUP(M1913,匹配表1065!D:D,匹配表1065!F:F)*N1913</f>
        <v>12</v>
      </c>
    </row>
    <row r="1914" customHeight="1" spans="1:23">
      <c r="A1914" s="89" t="s">
        <v>675</v>
      </c>
      <c r="B1914" s="90">
        <v>46150</v>
      </c>
      <c r="C1914" s="91" t="str">
        <f t="shared" si="58"/>
        <v>5月第2周</v>
      </c>
      <c r="D1914" s="89" t="s">
        <v>676</v>
      </c>
      <c r="E1914" s="89" t="str">
        <f t="shared" si="59"/>
        <v>5月第1周--周5</v>
      </c>
      <c r="F1914" s="92" t="s">
        <v>27</v>
      </c>
      <c r="G1914" s="92" t="s">
        <v>104</v>
      </c>
      <c r="H1914" s="92" t="str">
        <f>_xlfn.XLOOKUP(O1914,匹配表1065!T:T,匹配表1065!W:W)</f>
        <v>济南市</v>
      </c>
      <c r="I1914" s="89" t="str">
        <f>_xlfn.XLOOKUP(O1914,匹配表1065!T:T,匹配表1065!X:X)</f>
        <v>PME2025</v>
      </c>
      <c r="J1914" s="92" t="s">
        <v>111</v>
      </c>
      <c r="K1914" s="89" cm="1">
        <f ca="1" t="array" ref="K1914:L1914">_xlfn.XLOOKUP(J1914,匹配表1065!Y:Y,匹配表1065!AA:AB)</f>
        <v>30</v>
      </c>
      <c r="L1914" s="89" t="str">
        <v>3个月以上</v>
      </c>
      <c r="M1914" s="92" t="s">
        <v>30</v>
      </c>
      <c r="N1914" s="92">
        <v>1</v>
      </c>
      <c r="O1914" s="93" t="str">
        <f>_xlfn.XLOOKUP(P1914,匹配表1065!U:U,匹配表1065!T:T)</f>
        <v>HO00001400</v>
      </c>
      <c r="P1914" s="89" t="s">
        <v>112</v>
      </c>
      <c r="Q1914" s="92" t="s">
        <v>113</v>
      </c>
      <c r="R1914" s="89" t="str">
        <f>_xlfn.XLOOKUP(Q1914,匹配表1065!L:L,匹配表1065!O:O)</f>
        <v>B</v>
      </c>
      <c r="S1914" s="93" t="str">
        <f>IFERROR(_xlfn.XLOOKUP(Q1914,匹配表1065!AI:AI,匹配表1065!AJ:AJ),"绿标")</f>
        <v>红标</v>
      </c>
      <c r="T1914" s="93" t="str" cm="1">
        <f t="array" ref="T1914:U1914">_xlfn.XLOOKUP(Q1914,匹配表1065!L:L,匹配表1065!M:N)</f>
        <v>抑郁焦虑</v>
      </c>
      <c r="U1914" s="94" t="str">
        <v>神经内科</v>
      </c>
      <c r="V1914" s="95" t="s">
        <v>42</v>
      </c>
      <c r="W1914" s="93">
        <f>_xlfn.XLOOKUP(M1914,匹配表1065!D:D,匹配表1065!F:F)*N1914</f>
        <v>12</v>
      </c>
    </row>
    <row r="1915" customHeight="1" spans="1:23">
      <c r="A1915" s="89" t="s">
        <v>675</v>
      </c>
      <c r="B1915" s="90">
        <v>46150</v>
      </c>
      <c r="C1915" s="91" t="str">
        <f t="shared" si="58"/>
        <v>5月第2周</v>
      </c>
      <c r="D1915" s="89" t="s">
        <v>676</v>
      </c>
      <c r="E1915" s="89" t="str">
        <f t="shared" si="59"/>
        <v>5月第1周--周5</v>
      </c>
      <c r="F1915" s="92" t="s">
        <v>27</v>
      </c>
      <c r="G1915" s="92" t="s">
        <v>104</v>
      </c>
      <c r="H1915" s="92" t="str">
        <f>_xlfn.XLOOKUP(O1915,匹配表1065!T:T,匹配表1065!W:W)</f>
        <v>聊城市</v>
      </c>
      <c r="I1915" s="89" t="str">
        <f>_xlfn.XLOOKUP(O1915,匹配表1065!T:T,匹配表1065!X:X)</f>
        <v>PME2046</v>
      </c>
      <c r="J1915" s="92" t="s">
        <v>108</v>
      </c>
      <c r="K1915" s="89" cm="1">
        <f ca="1" t="array" ref="K1915:L1915">_xlfn.XLOOKUP(J1915,匹配表1065!Y:Y,匹配表1065!AA:AB)</f>
        <v>8</v>
      </c>
      <c r="L1915" s="89" t="str">
        <v>3个月以上</v>
      </c>
      <c r="M1915" s="92" t="s">
        <v>30</v>
      </c>
      <c r="N1915" s="92">
        <v>1</v>
      </c>
      <c r="O1915" s="93" t="str">
        <f>_xlfn.XLOOKUP(P1915,匹配表1065!U:U,匹配表1065!T:T)</f>
        <v>HO00001415</v>
      </c>
      <c r="P1915" s="89" t="s">
        <v>109</v>
      </c>
      <c r="Q1915" s="92" t="s">
        <v>317</v>
      </c>
      <c r="R1915" s="89" t="str">
        <f>_xlfn.XLOOKUP(Q1915,匹配表1065!L:L,匹配表1065!O:O)</f>
        <v>A</v>
      </c>
      <c r="S1915" s="93" t="str">
        <f>IFERROR(_xlfn.XLOOKUP(Q1915,匹配表1065!AI:AI,匹配表1065!AJ:AJ),"绿标")</f>
        <v>绿标</v>
      </c>
      <c r="T1915" s="93" t="str" cm="1">
        <f t="array" ref="T1915:U1915">_xlfn.XLOOKUP(Q1915,匹配表1065!L:L,匹配表1065!M:N)</f>
        <v>头痛</v>
      </c>
      <c r="U1915" s="94" t="str">
        <v>神经内科</v>
      </c>
      <c r="V1915" s="95" t="s">
        <v>42</v>
      </c>
      <c r="W1915" s="93">
        <f>_xlfn.XLOOKUP(M1915,匹配表1065!D:D,匹配表1065!F:F)*N1915</f>
        <v>12</v>
      </c>
    </row>
    <row r="1916" customHeight="1" spans="1:23">
      <c r="A1916" s="89" t="s">
        <v>675</v>
      </c>
      <c r="B1916" s="90">
        <v>46150</v>
      </c>
      <c r="C1916" s="91" t="str">
        <f t="shared" si="58"/>
        <v>5月第2周</v>
      </c>
      <c r="D1916" s="89" t="s">
        <v>676</v>
      </c>
      <c r="E1916" s="89" t="str">
        <f t="shared" si="59"/>
        <v>5月第1周--周5</v>
      </c>
      <c r="F1916" s="92" t="s">
        <v>27</v>
      </c>
      <c r="G1916" s="92" t="s">
        <v>104</v>
      </c>
      <c r="H1916" s="92" t="str">
        <f>_xlfn.XLOOKUP(O1916,匹配表1065!T:T,匹配表1065!W:W)</f>
        <v>济南市</v>
      </c>
      <c r="I1916" s="89" t="str">
        <f>_xlfn.XLOOKUP(O1916,匹配表1065!T:T,匹配表1065!X:X)</f>
        <v>PME2026</v>
      </c>
      <c r="J1916" s="92" t="s">
        <v>116</v>
      </c>
      <c r="K1916" s="89" cm="1">
        <f ca="1" t="array" ref="K1916:L1916">_xlfn.XLOOKUP(J1916,匹配表1065!Y:Y,匹配表1065!AA:AB)</f>
        <v>13</v>
      </c>
      <c r="L1916" s="89" t="str">
        <v>3个月以上</v>
      </c>
      <c r="M1916" s="92" t="s">
        <v>30</v>
      </c>
      <c r="N1916" s="92">
        <v>1</v>
      </c>
      <c r="O1916" s="93" t="str">
        <f>_xlfn.XLOOKUP(P1916,匹配表1065!U:U,匹配表1065!T:T)</f>
        <v>HO00001409</v>
      </c>
      <c r="P1916" s="89" t="s">
        <v>117</v>
      </c>
      <c r="Q1916" s="92" t="s">
        <v>554</v>
      </c>
      <c r="R1916" s="89" t="str">
        <f>_xlfn.XLOOKUP(Q1916,匹配表1065!L:L,匹配表1065!O:O)</f>
        <v>B</v>
      </c>
      <c r="S1916" s="93" t="str">
        <f>IFERROR(_xlfn.XLOOKUP(Q1916,匹配表1065!AI:AI,匹配表1065!AJ:AJ),"绿标")</f>
        <v>红标</v>
      </c>
      <c r="T1916" s="93" t="str" cm="1">
        <f t="array" ref="T1916:U1916">_xlfn.XLOOKUP(Q1916,匹配表1065!L:L,匹配表1065!M:N)</f>
        <v>脑血管</v>
      </c>
      <c r="U1916" s="94" t="str">
        <v>神经内科</v>
      </c>
      <c r="V1916" s="95" t="s">
        <v>67</v>
      </c>
      <c r="W1916" s="93">
        <f>_xlfn.XLOOKUP(M1916,匹配表1065!D:D,匹配表1065!F:F)*N1916</f>
        <v>12</v>
      </c>
    </row>
    <row r="1917" customHeight="1" spans="1:23">
      <c r="A1917" s="89" t="s">
        <v>675</v>
      </c>
      <c r="B1917" s="90">
        <v>46150</v>
      </c>
      <c r="C1917" s="91" t="str">
        <f t="shared" si="58"/>
        <v>5月第2周</v>
      </c>
      <c r="D1917" s="89" t="s">
        <v>676</v>
      </c>
      <c r="E1917" s="89" t="str">
        <f t="shared" si="59"/>
        <v>5月第1周--周5</v>
      </c>
      <c r="F1917" s="92" t="s">
        <v>27</v>
      </c>
      <c r="G1917" s="92" t="s">
        <v>104</v>
      </c>
      <c r="H1917" s="92" t="str">
        <f>_xlfn.XLOOKUP(O1917,匹配表1065!T:T,匹配表1065!W:W)</f>
        <v>济南市</v>
      </c>
      <c r="I1917" s="89" t="str">
        <f>_xlfn.XLOOKUP(O1917,匹配表1065!T:T,匹配表1065!X:X)</f>
        <v>PME2026</v>
      </c>
      <c r="J1917" s="92" t="s">
        <v>116</v>
      </c>
      <c r="K1917" s="89" cm="1">
        <f ca="1" t="array" ref="K1917:L1917">_xlfn.XLOOKUP(J1917,匹配表1065!Y:Y,匹配表1065!AA:AB)</f>
        <v>13</v>
      </c>
      <c r="L1917" s="89" t="str">
        <v>3个月以上</v>
      </c>
      <c r="M1917" s="92" t="s">
        <v>35</v>
      </c>
      <c r="N1917" s="92">
        <v>1</v>
      </c>
      <c r="O1917" s="93" t="str">
        <f>_xlfn.XLOOKUP(P1917,匹配表1065!U:U,匹配表1065!T:T)</f>
        <v>HO00001409</v>
      </c>
      <c r="P1917" s="89" t="s">
        <v>117</v>
      </c>
      <c r="Q1917" s="92" t="s">
        <v>465</v>
      </c>
      <c r="R1917" s="89" t="str">
        <f>_xlfn.XLOOKUP(Q1917,匹配表1065!L:L,匹配表1065!O:O)</f>
        <v>B</v>
      </c>
      <c r="S1917" s="93" t="str">
        <f>IFERROR(_xlfn.XLOOKUP(Q1917,匹配表1065!AI:AI,匹配表1065!AJ:AJ),"绿标")</f>
        <v>绿标</v>
      </c>
      <c r="T1917" s="93" t="str" cm="1">
        <f t="array" ref="T1917:U1917">_xlfn.XLOOKUP(Q1917,匹配表1065!L:L,匹配表1065!M:N)</f>
        <v>脑血管</v>
      </c>
      <c r="U1917" s="94" t="str">
        <v>神经内科</v>
      </c>
      <c r="V1917" s="95" t="s">
        <v>33</v>
      </c>
      <c r="W1917" s="93">
        <f>_xlfn.XLOOKUP(M1917,匹配表1065!D:D,匹配表1065!F:F)*N1917</f>
        <v>4</v>
      </c>
    </row>
    <row r="1918" customHeight="1" spans="1:23">
      <c r="A1918" s="89" t="s">
        <v>675</v>
      </c>
      <c r="B1918" s="90">
        <v>46150</v>
      </c>
      <c r="C1918" s="91" t="str">
        <f t="shared" si="58"/>
        <v>5月第2周</v>
      </c>
      <c r="D1918" s="89" t="s">
        <v>676</v>
      </c>
      <c r="E1918" s="89" t="str">
        <f t="shared" si="59"/>
        <v>5月第1周--周5</v>
      </c>
      <c r="F1918" s="92" t="s">
        <v>27</v>
      </c>
      <c r="G1918" s="92" t="s">
        <v>104</v>
      </c>
      <c r="H1918" s="92" t="str">
        <f>_xlfn.XLOOKUP(O1918,匹配表1065!T:T,匹配表1065!W:W)</f>
        <v>济南市</v>
      </c>
      <c r="I1918" s="89" t="str">
        <f>_xlfn.XLOOKUP(O1918,匹配表1065!T:T,匹配表1065!X:X)</f>
        <v>PME2024</v>
      </c>
      <c r="J1918" s="92" t="s">
        <v>125</v>
      </c>
      <c r="K1918" s="89" cm="1">
        <f ca="1" t="array" ref="K1918:L1918">_xlfn.XLOOKUP(J1918,匹配表1065!Y:Y,匹配表1065!AA:AB)</f>
        <v>9</v>
      </c>
      <c r="L1918" s="89" t="str">
        <v>3个月以上</v>
      </c>
      <c r="M1918" s="92" t="s">
        <v>35</v>
      </c>
      <c r="N1918" s="92">
        <v>2</v>
      </c>
      <c r="O1918" s="93" t="str">
        <f>_xlfn.XLOOKUP(P1918,匹配表1065!U:U,匹配表1065!T:T)</f>
        <v>HO00001404</v>
      </c>
      <c r="P1918" s="89" t="s">
        <v>126</v>
      </c>
      <c r="Q1918" s="92" t="s">
        <v>414</v>
      </c>
      <c r="R1918" s="89" t="str">
        <f>_xlfn.XLOOKUP(Q1918,匹配表1065!L:L,匹配表1065!O:O)</f>
        <v>B</v>
      </c>
      <c r="S1918" s="93" t="str">
        <f>IFERROR(_xlfn.XLOOKUP(Q1918,匹配表1065!AI:AI,匹配表1065!AJ:AJ),"绿标")</f>
        <v>绿标</v>
      </c>
      <c r="T1918" s="93" t="str" cm="1">
        <f t="array" ref="T1918:U1918">_xlfn.XLOOKUP(Q1918,匹配表1065!L:L,匹配表1065!M:N)</f>
        <v>其他</v>
      </c>
      <c r="U1918" s="94" t="str">
        <v>神经内科</v>
      </c>
      <c r="V1918" s="95" t="s">
        <v>58</v>
      </c>
      <c r="W1918" s="93">
        <f>_xlfn.XLOOKUP(M1918,匹配表1065!D:D,匹配表1065!F:F)*N1918</f>
        <v>8</v>
      </c>
    </row>
    <row r="1919" customHeight="1" spans="1:23">
      <c r="A1919" s="89" t="s">
        <v>675</v>
      </c>
      <c r="B1919" s="90">
        <v>46150</v>
      </c>
      <c r="C1919" s="91" t="str">
        <f t="shared" si="58"/>
        <v>5月第2周</v>
      </c>
      <c r="D1919" s="89" t="s">
        <v>676</v>
      </c>
      <c r="E1919" s="89" t="str">
        <f t="shared" si="59"/>
        <v>5月第1周--周5</v>
      </c>
      <c r="F1919" s="92" t="s">
        <v>27</v>
      </c>
      <c r="G1919" s="92" t="s">
        <v>104</v>
      </c>
      <c r="H1919" s="92" t="str">
        <f>_xlfn.XLOOKUP(O1919,匹配表1065!T:T,匹配表1065!W:W)</f>
        <v>济南市</v>
      </c>
      <c r="I1919" s="89" t="str">
        <f>_xlfn.XLOOKUP(O1919,匹配表1065!T:T,匹配表1065!X:X)</f>
        <v>PME2024</v>
      </c>
      <c r="J1919" s="92" t="s">
        <v>125</v>
      </c>
      <c r="K1919" s="89" cm="1">
        <f ca="1" t="array" ref="K1919:L1919">_xlfn.XLOOKUP(J1919,匹配表1065!Y:Y,匹配表1065!AA:AB)</f>
        <v>9</v>
      </c>
      <c r="L1919" s="89" t="str">
        <v>3个月以上</v>
      </c>
      <c r="M1919" s="92" t="s">
        <v>35</v>
      </c>
      <c r="N1919" s="92">
        <v>1</v>
      </c>
      <c r="O1919" s="93" t="str">
        <f>_xlfn.XLOOKUP(P1919,匹配表1065!U:U,匹配表1065!T:T)</f>
        <v>HO00001404</v>
      </c>
      <c r="P1919" s="89" t="s">
        <v>126</v>
      </c>
      <c r="Q1919" s="92" t="s">
        <v>691</v>
      </c>
      <c r="R1919" s="89" t="str">
        <f>_xlfn.XLOOKUP(Q1919,匹配表1065!L:L,匹配表1065!O:O)</f>
        <v>B</v>
      </c>
      <c r="S1919" s="93" t="str">
        <f>IFERROR(_xlfn.XLOOKUP(Q1919,匹配表1065!AI:AI,匹配表1065!AJ:AJ),"绿标")</f>
        <v>黑标</v>
      </c>
      <c r="T1919" s="93" t="str" cm="1">
        <f t="array" ref="T1919:U1919">_xlfn.XLOOKUP(Q1919,匹配表1065!L:L,匹配表1065!M:N)</f>
        <v>脑血管</v>
      </c>
      <c r="U1919" s="94" t="str">
        <v>神经内科</v>
      </c>
      <c r="V1919" s="95" t="s">
        <v>33</v>
      </c>
      <c r="W1919" s="93">
        <f>_xlfn.XLOOKUP(M1919,匹配表1065!D:D,匹配表1065!F:F)*N1919</f>
        <v>4</v>
      </c>
    </row>
    <row r="1920" customHeight="1" spans="1:23">
      <c r="A1920" s="89" t="s">
        <v>675</v>
      </c>
      <c r="B1920" s="90">
        <v>46150</v>
      </c>
      <c r="C1920" s="91" t="str">
        <f t="shared" si="58"/>
        <v>5月第2周</v>
      </c>
      <c r="D1920" s="89" t="s">
        <v>676</v>
      </c>
      <c r="E1920" s="89" t="str">
        <f t="shared" si="59"/>
        <v>5月第1周--周5</v>
      </c>
      <c r="F1920" s="92" t="s">
        <v>27</v>
      </c>
      <c r="G1920" s="92" t="s">
        <v>104</v>
      </c>
      <c r="H1920" s="92" t="str">
        <f>_xlfn.XLOOKUP(O1920,匹配表1065!T:T,匹配表1065!W:W)</f>
        <v>济南市</v>
      </c>
      <c r="I1920" s="89" t="str">
        <f>_xlfn.XLOOKUP(O1920,匹配表1065!T:T,匹配表1065!X:X)</f>
        <v>PME2024</v>
      </c>
      <c r="J1920" s="92" t="s">
        <v>125</v>
      </c>
      <c r="K1920" s="89" cm="1">
        <f ca="1" t="array" ref="K1920:L1920">_xlfn.XLOOKUP(J1920,匹配表1065!Y:Y,匹配表1065!AA:AB)</f>
        <v>9</v>
      </c>
      <c r="L1920" s="89" t="str">
        <v>3个月以上</v>
      </c>
      <c r="M1920" s="92" t="s">
        <v>35</v>
      </c>
      <c r="N1920" s="92">
        <v>1</v>
      </c>
      <c r="O1920" s="93" t="str">
        <f>_xlfn.XLOOKUP(P1920,匹配表1065!U:U,匹配表1065!T:T)</f>
        <v>HO00001404</v>
      </c>
      <c r="P1920" s="89" t="s">
        <v>126</v>
      </c>
      <c r="Q1920" s="92" t="s">
        <v>692</v>
      </c>
      <c r="R1920" s="89" t="str">
        <f>_xlfn.XLOOKUP(Q1920,匹配表1065!L:L,匹配表1065!O:O)</f>
        <v>B</v>
      </c>
      <c r="S1920" s="93" t="str">
        <f>IFERROR(_xlfn.XLOOKUP(Q1920,匹配表1065!AI:AI,匹配表1065!AJ:AJ),"绿标")</f>
        <v>黑标</v>
      </c>
      <c r="T1920" s="93" t="str" cm="1">
        <f t="array" ref="T1920:U1920">_xlfn.XLOOKUP(Q1920,匹配表1065!L:L,匹配表1065!M:N)</f>
        <v>脑血管</v>
      </c>
      <c r="U1920" s="94" t="str">
        <v>神经内科</v>
      </c>
      <c r="V1920" s="95" t="s">
        <v>58</v>
      </c>
      <c r="W1920" s="93">
        <f>_xlfn.XLOOKUP(M1920,匹配表1065!D:D,匹配表1065!F:F)*N1920</f>
        <v>4</v>
      </c>
    </row>
    <row r="1921" customHeight="1" spans="1:23">
      <c r="A1921" s="89" t="s">
        <v>675</v>
      </c>
      <c r="B1921" s="90">
        <v>46150</v>
      </c>
      <c r="C1921" s="91" t="str">
        <f t="shared" si="58"/>
        <v>5月第2周</v>
      </c>
      <c r="D1921" s="89" t="s">
        <v>676</v>
      </c>
      <c r="E1921" s="89" t="str">
        <f t="shared" si="59"/>
        <v>5月第1周--周5</v>
      </c>
      <c r="F1921" s="92" t="s">
        <v>27</v>
      </c>
      <c r="G1921" s="92" t="s">
        <v>104</v>
      </c>
      <c r="H1921" s="92" t="str">
        <f>_xlfn.XLOOKUP(O1921,匹配表1065!T:T,匹配表1065!W:W)</f>
        <v>济南市</v>
      </c>
      <c r="I1921" s="89" t="str">
        <f>_xlfn.XLOOKUP(O1921,匹配表1065!T:T,匹配表1065!X:X)</f>
        <v>PME2044</v>
      </c>
      <c r="J1921" s="92" t="s">
        <v>105</v>
      </c>
      <c r="K1921" s="89" cm="1">
        <f ca="1" t="array" ref="K1921:L1921">_xlfn.XLOOKUP(J1921,匹配表1065!Y:Y,匹配表1065!AA:AB)</f>
        <v>8</v>
      </c>
      <c r="L1921" s="89" t="str">
        <v>3个月以上</v>
      </c>
      <c r="M1921" s="92" t="s">
        <v>30</v>
      </c>
      <c r="N1921" s="92">
        <v>1</v>
      </c>
      <c r="O1921" s="93" t="str">
        <f>_xlfn.XLOOKUP(P1921,匹配表1065!U:U,匹配表1065!T:T)</f>
        <v>HO00371069</v>
      </c>
      <c r="P1921" s="89" t="s">
        <v>315</v>
      </c>
      <c r="Q1921" s="92" t="s">
        <v>316</v>
      </c>
      <c r="R1921" s="89" t="str">
        <f>_xlfn.XLOOKUP(Q1921,匹配表1065!L:L,匹配表1065!O:O)</f>
        <v>B</v>
      </c>
      <c r="S1921" s="93" t="str">
        <f>IFERROR(_xlfn.XLOOKUP(Q1921,匹配表1065!AI:AI,匹配表1065!AJ:AJ),"绿标")</f>
        <v>绿标</v>
      </c>
      <c r="T1921" s="93" t="str" cm="1">
        <f t="array" ref="T1921:U1921">_xlfn.XLOOKUP(Q1921,匹配表1065!L:L,匹配表1065!M:N)</f>
        <v>脑血管</v>
      </c>
      <c r="U1921" s="94" t="str">
        <v>神经内科</v>
      </c>
      <c r="V1921" s="95" t="s">
        <v>42</v>
      </c>
      <c r="W1921" s="93">
        <f>_xlfn.XLOOKUP(M1921,匹配表1065!D:D,匹配表1065!F:F)*N1921</f>
        <v>12</v>
      </c>
    </row>
    <row r="1922" customHeight="1" spans="1:23">
      <c r="A1922" s="89" t="s">
        <v>675</v>
      </c>
      <c r="B1922" s="90">
        <v>46150</v>
      </c>
      <c r="C1922" s="91" t="str">
        <f t="shared" ref="C1922:C1985" si="60">MONTH(B1922)&amp;TEXT(WEEKNUM(B1922,2)-WEEKNUM(B1922+1-DAY(B1922),2)+1,"月第0周")</f>
        <v>5月第2周</v>
      </c>
      <c r="D1922" s="89" t="s">
        <v>676</v>
      </c>
      <c r="E1922" s="89" t="str">
        <f t="shared" ref="E1922:E1985" si="61">D1922&amp;"--"&amp;"周"&amp;WEEKDAY(B1922,2)</f>
        <v>5月第1周--周5</v>
      </c>
      <c r="F1922" s="92" t="s">
        <v>27</v>
      </c>
      <c r="G1922" s="92" t="s">
        <v>104</v>
      </c>
      <c r="H1922" s="92" t="str">
        <f>_xlfn.XLOOKUP(O1922,匹配表1065!T:T,匹配表1065!W:W)</f>
        <v>东营市</v>
      </c>
      <c r="I1922" s="89" t="str">
        <f>_xlfn.XLOOKUP(O1922,匹配表1065!T:T,匹配表1065!X:X)</f>
        <v>PME2028</v>
      </c>
      <c r="J1922" s="92" t="s">
        <v>121</v>
      </c>
      <c r="K1922" s="89" cm="1">
        <f ca="1" t="array" ref="K1922:L1922">_xlfn.XLOOKUP(J1922,匹配表1065!Y:Y,匹配表1065!AA:AB)</f>
        <v>26</v>
      </c>
      <c r="L1922" s="89" t="str">
        <v>3个月以上</v>
      </c>
      <c r="M1922" s="92" t="s">
        <v>30</v>
      </c>
      <c r="N1922" s="92">
        <v>1</v>
      </c>
      <c r="O1922" s="93" t="str">
        <f>_xlfn.XLOOKUP(P1922,匹配表1065!U:U,匹配表1065!T:T)</f>
        <v>HO00001421</v>
      </c>
      <c r="P1922" s="89" t="s">
        <v>122</v>
      </c>
      <c r="Q1922" s="92" t="s">
        <v>124</v>
      </c>
      <c r="R1922" s="89" t="str">
        <f>_xlfn.XLOOKUP(Q1922,匹配表1065!L:L,匹配表1065!O:O)</f>
        <v>A</v>
      </c>
      <c r="S1922" s="93" t="str">
        <f>IFERROR(_xlfn.XLOOKUP(Q1922,匹配表1065!AI:AI,匹配表1065!AJ:AJ),"绿标")</f>
        <v>红标</v>
      </c>
      <c r="T1922" s="93" t="str" cm="1">
        <f t="array" ref="T1922:U1922">_xlfn.XLOOKUP(Q1922,匹配表1065!L:L,匹配表1065!M:N)</f>
        <v>头痛</v>
      </c>
      <c r="U1922" s="94" t="str">
        <v>神经内科</v>
      </c>
      <c r="V1922" s="95" t="s">
        <v>42</v>
      </c>
      <c r="W1922" s="93">
        <f>_xlfn.XLOOKUP(M1922,匹配表1065!D:D,匹配表1065!F:F)*N1922</f>
        <v>12</v>
      </c>
    </row>
    <row r="1923" customHeight="1" spans="1:23">
      <c r="A1923" s="89" t="s">
        <v>675</v>
      </c>
      <c r="B1923" s="90">
        <v>46150</v>
      </c>
      <c r="C1923" s="91" t="str">
        <f t="shared" si="60"/>
        <v>5月第2周</v>
      </c>
      <c r="D1923" s="89" t="s">
        <v>676</v>
      </c>
      <c r="E1923" s="89" t="str">
        <f t="shared" si="61"/>
        <v>5月第1周--周5</v>
      </c>
      <c r="F1923" s="92" t="s">
        <v>27</v>
      </c>
      <c r="G1923" s="92" t="s">
        <v>104</v>
      </c>
      <c r="H1923" s="92" t="str">
        <f>_xlfn.XLOOKUP(O1923,匹配表1065!T:T,匹配表1065!W:W)</f>
        <v>东营市</v>
      </c>
      <c r="I1923" s="89" t="str">
        <f>_xlfn.XLOOKUP(O1923,匹配表1065!T:T,匹配表1065!X:X)</f>
        <v>PME2028</v>
      </c>
      <c r="J1923" s="92" t="s">
        <v>121</v>
      </c>
      <c r="K1923" s="89" cm="1">
        <f ca="1" t="array" ref="K1923:L1923">_xlfn.XLOOKUP(J1923,匹配表1065!Y:Y,匹配表1065!AA:AB)</f>
        <v>26</v>
      </c>
      <c r="L1923" s="89" t="str">
        <v>3个月以上</v>
      </c>
      <c r="M1923" s="92" t="s">
        <v>30</v>
      </c>
      <c r="N1923" s="92">
        <v>1</v>
      </c>
      <c r="O1923" s="93" t="str">
        <f>_xlfn.XLOOKUP(P1923,匹配表1065!U:U,匹配表1065!T:T)</f>
        <v>HO00001421</v>
      </c>
      <c r="P1923" s="89" t="s">
        <v>122</v>
      </c>
      <c r="Q1923" s="92" t="s">
        <v>328</v>
      </c>
      <c r="R1923" s="89" t="str">
        <f>_xlfn.XLOOKUP(Q1923,匹配表1065!L:L,匹配表1065!O:O)</f>
        <v>B</v>
      </c>
      <c r="S1923" s="93" t="str">
        <f>IFERROR(_xlfn.XLOOKUP(Q1923,匹配表1065!AI:AI,匹配表1065!AJ:AJ),"绿标")</f>
        <v>绿标</v>
      </c>
      <c r="T1923" s="93" t="str" cm="1">
        <f t="array" ref="T1923:U1923">_xlfn.XLOOKUP(Q1923,匹配表1065!L:L,匹配表1065!M:N)</f>
        <v>抑郁焦虑</v>
      </c>
      <c r="U1923" s="94" t="str">
        <v>神经内科</v>
      </c>
      <c r="V1923" s="95" t="s">
        <v>42</v>
      </c>
      <c r="W1923" s="93">
        <f>_xlfn.XLOOKUP(M1923,匹配表1065!D:D,匹配表1065!F:F)*N1923</f>
        <v>12</v>
      </c>
    </row>
    <row r="1924" customHeight="1" spans="1:23">
      <c r="A1924" s="89" t="s">
        <v>675</v>
      </c>
      <c r="B1924" s="90">
        <v>46150</v>
      </c>
      <c r="C1924" s="91" t="str">
        <f t="shared" si="60"/>
        <v>5月第2周</v>
      </c>
      <c r="D1924" s="89" t="s">
        <v>676</v>
      </c>
      <c r="E1924" s="89" t="str">
        <f t="shared" si="61"/>
        <v>5月第1周--周5</v>
      </c>
      <c r="F1924" s="92" t="s">
        <v>27</v>
      </c>
      <c r="G1924" s="92" t="s">
        <v>104</v>
      </c>
      <c r="H1924" s="92" t="str">
        <f>_xlfn.XLOOKUP(O1924,匹配表1065!T:T,匹配表1065!W:W)</f>
        <v>济南市</v>
      </c>
      <c r="I1924" s="89" t="str">
        <f>_xlfn.XLOOKUP(O1924,匹配表1065!T:T,匹配表1065!X:X)</f>
        <v>PME2029</v>
      </c>
      <c r="J1924" s="92" t="s">
        <v>128</v>
      </c>
      <c r="K1924" s="89" cm="1">
        <f ca="1" t="array" ref="K1924:L1924">_xlfn.XLOOKUP(J1924,匹配表1065!Y:Y,匹配表1065!AA:AB)</f>
        <v>13</v>
      </c>
      <c r="L1924" s="89" t="str">
        <v>3个月以上</v>
      </c>
      <c r="M1924" s="92" t="s">
        <v>30</v>
      </c>
      <c r="N1924" s="92">
        <v>1</v>
      </c>
      <c r="O1924" s="93" t="str">
        <f>_xlfn.XLOOKUP(P1924,匹配表1065!U:U,匹配表1065!T:T)</f>
        <v>HO00001403</v>
      </c>
      <c r="P1924" s="89" t="s">
        <v>329</v>
      </c>
      <c r="Q1924" s="92" t="s">
        <v>330</v>
      </c>
      <c r="R1924" s="89" t="str">
        <f>_xlfn.XLOOKUP(Q1924,匹配表1065!L:L,匹配表1065!O:O)</f>
        <v>A</v>
      </c>
      <c r="S1924" s="93" t="str">
        <f>IFERROR(_xlfn.XLOOKUP(Q1924,匹配表1065!AI:AI,匹配表1065!AJ:AJ),"绿标")</f>
        <v>黑标</v>
      </c>
      <c r="T1924" s="93" t="str" cm="1">
        <f t="array" ref="T1924:U1924">_xlfn.XLOOKUP(Q1924,匹配表1065!L:L,匹配表1065!M:N)</f>
        <v>头痛</v>
      </c>
      <c r="U1924" s="94" t="str">
        <v>神经内科</v>
      </c>
      <c r="V1924" s="95" t="s">
        <v>33</v>
      </c>
      <c r="W1924" s="93">
        <f>_xlfn.XLOOKUP(M1924,匹配表1065!D:D,匹配表1065!F:F)*N1924</f>
        <v>12</v>
      </c>
    </row>
    <row r="1925" customHeight="1" spans="1:23">
      <c r="A1925" s="89" t="s">
        <v>675</v>
      </c>
      <c r="B1925" s="90">
        <v>46150</v>
      </c>
      <c r="C1925" s="91" t="str">
        <f t="shared" si="60"/>
        <v>5月第2周</v>
      </c>
      <c r="D1925" s="89" t="s">
        <v>676</v>
      </c>
      <c r="E1925" s="89" t="str">
        <f t="shared" si="61"/>
        <v>5月第1周--周5</v>
      </c>
      <c r="F1925" s="92" t="s">
        <v>27</v>
      </c>
      <c r="G1925" s="92" t="s">
        <v>104</v>
      </c>
      <c r="H1925" s="92" t="str">
        <f>_xlfn.XLOOKUP(O1925,匹配表1065!T:T,匹配表1065!W:W)</f>
        <v>济南市</v>
      </c>
      <c r="I1925" s="89" t="str">
        <f>_xlfn.XLOOKUP(O1925,匹配表1065!T:T,匹配表1065!X:X)</f>
        <v>PME2025</v>
      </c>
      <c r="J1925" s="92" t="s">
        <v>128</v>
      </c>
      <c r="K1925" s="89" cm="1">
        <f ca="1" t="array" ref="K1925:L1925">_xlfn.XLOOKUP(J1925,匹配表1065!Y:Y,匹配表1065!AA:AB)</f>
        <v>13</v>
      </c>
      <c r="L1925" s="89" t="str">
        <v>3个月以上</v>
      </c>
      <c r="M1925" s="92" t="s">
        <v>55</v>
      </c>
      <c r="N1925" s="92">
        <v>1</v>
      </c>
      <c r="O1925" s="93" t="str">
        <f>_xlfn.XLOOKUP(P1925,匹配表1065!U:U,匹配表1065!T:T)</f>
        <v>HO00001400</v>
      </c>
      <c r="P1925" s="89" t="s">
        <v>112</v>
      </c>
      <c r="Q1925" s="92" t="s">
        <v>131</v>
      </c>
      <c r="R1925" s="89" t="str">
        <f>_xlfn.XLOOKUP(Q1925,匹配表1065!L:L,匹配表1065!O:O)</f>
        <v>B</v>
      </c>
      <c r="S1925" s="93" t="str">
        <f>IFERROR(_xlfn.XLOOKUP(Q1925,匹配表1065!AI:AI,匹配表1065!AJ:AJ),"绿标")</f>
        <v>红标</v>
      </c>
      <c r="T1925" s="93" t="str" cm="1">
        <f t="array" ref="T1925:U1925">_xlfn.XLOOKUP(Q1925,匹配表1065!L:L,匹配表1065!M:N)</f>
        <v>脑血管</v>
      </c>
      <c r="U1925" s="94" t="str">
        <v>神经内科</v>
      </c>
      <c r="V1925" s="95" t="s">
        <v>33</v>
      </c>
      <c r="W1925" s="93">
        <f>_xlfn.XLOOKUP(M1925,匹配表1065!D:D,匹配表1065!F:F)*N1925</f>
        <v>8</v>
      </c>
    </row>
    <row r="1926" customHeight="1" spans="1:23">
      <c r="A1926" s="89" t="s">
        <v>675</v>
      </c>
      <c r="B1926" s="90">
        <v>46150</v>
      </c>
      <c r="C1926" s="91" t="str">
        <f t="shared" si="60"/>
        <v>5月第2周</v>
      </c>
      <c r="D1926" s="89" t="s">
        <v>676</v>
      </c>
      <c r="E1926" s="89" t="str">
        <f t="shared" si="61"/>
        <v>5月第1周--周5</v>
      </c>
      <c r="F1926" s="92" t="s">
        <v>27</v>
      </c>
      <c r="G1926" s="92" t="s">
        <v>167</v>
      </c>
      <c r="H1926" s="92" t="str">
        <f>_xlfn.XLOOKUP(O1926,匹配表1065!T:T,匹配表1065!W:W)</f>
        <v>苏州市</v>
      </c>
      <c r="I1926" s="89" t="str">
        <f>_xlfn.XLOOKUP(O1926,匹配表1065!T:T,匹配表1065!X:X)</f>
        <v>PME2010</v>
      </c>
      <c r="J1926" s="92" t="s">
        <v>186</v>
      </c>
      <c r="K1926" s="89" cm="1">
        <f ca="1" t="array" ref="K1926:L1926">_xlfn.XLOOKUP(J1926,匹配表1065!Y:Y,匹配表1065!AA:AB)</f>
        <v>6</v>
      </c>
      <c r="L1926" s="89" t="str">
        <v>3个月以上</v>
      </c>
      <c r="M1926" s="92" t="s">
        <v>30</v>
      </c>
      <c r="N1926" s="92">
        <v>1</v>
      </c>
      <c r="O1926" s="93" t="str">
        <f>_xlfn.XLOOKUP(P1926,匹配表1065!U:U,匹配表1065!T:T)</f>
        <v>HO00001051</v>
      </c>
      <c r="P1926" s="89" t="s">
        <v>191</v>
      </c>
      <c r="Q1926" s="92" t="s">
        <v>354</v>
      </c>
      <c r="R1926" s="89" t="str">
        <f>_xlfn.XLOOKUP(Q1926,匹配表1065!L:L,匹配表1065!O:O)</f>
        <v>A</v>
      </c>
      <c r="S1926" s="93" t="str">
        <f>IFERROR(_xlfn.XLOOKUP(Q1926,匹配表1065!AI:AI,匹配表1065!AJ:AJ),"绿标")</f>
        <v>黑标</v>
      </c>
      <c r="T1926" s="93" t="str" cm="1">
        <f t="array" ref="T1926:U1926">_xlfn.XLOOKUP(Q1926,匹配表1065!L:L,匹配表1065!M:N)</f>
        <v>头痛</v>
      </c>
      <c r="U1926" s="94" t="str">
        <v>神经内科</v>
      </c>
      <c r="V1926" s="95" t="s">
        <v>70</v>
      </c>
      <c r="W1926" s="93">
        <f>_xlfn.XLOOKUP(M1926,匹配表1065!D:D,匹配表1065!F:F)*N1926</f>
        <v>12</v>
      </c>
    </row>
    <row r="1927" customHeight="1" spans="1:23">
      <c r="A1927" s="89" t="s">
        <v>675</v>
      </c>
      <c r="B1927" s="90">
        <v>46150</v>
      </c>
      <c r="C1927" s="91" t="str">
        <f t="shared" si="60"/>
        <v>5月第2周</v>
      </c>
      <c r="D1927" s="89" t="s">
        <v>676</v>
      </c>
      <c r="E1927" s="89" t="str">
        <f t="shared" si="61"/>
        <v>5月第1周--周5</v>
      </c>
      <c r="F1927" s="92" t="s">
        <v>27</v>
      </c>
      <c r="G1927" s="92" t="s">
        <v>167</v>
      </c>
      <c r="H1927" s="92" t="str">
        <f>_xlfn.XLOOKUP(O1927,匹配表1065!T:T,匹配表1065!W:W)</f>
        <v>苏州市</v>
      </c>
      <c r="I1927" s="89" t="str">
        <f>_xlfn.XLOOKUP(O1927,匹配表1065!T:T,匹配表1065!X:X)</f>
        <v>PME2010</v>
      </c>
      <c r="J1927" s="92" t="s">
        <v>186</v>
      </c>
      <c r="K1927" s="89" cm="1">
        <f ca="1" t="array" ref="K1927:L1927">_xlfn.XLOOKUP(J1927,匹配表1065!Y:Y,匹配表1065!AA:AB)</f>
        <v>6</v>
      </c>
      <c r="L1927" s="89" t="str">
        <v>3个月以上</v>
      </c>
      <c r="M1927" s="92" t="s">
        <v>35</v>
      </c>
      <c r="N1927" s="92">
        <v>1</v>
      </c>
      <c r="O1927" s="93" t="str">
        <f>_xlfn.XLOOKUP(P1927,匹配表1065!U:U,匹配表1065!T:T)</f>
        <v>HO00111872</v>
      </c>
      <c r="P1927" s="89" t="s">
        <v>218</v>
      </c>
      <c r="Q1927" s="92" t="s">
        <v>289</v>
      </c>
      <c r="R1927" s="89" t="str">
        <f>_xlfn.XLOOKUP(Q1927,匹配表1065!L:L,匹配表1065!O:O)</f>
        <v>C</v>
      </c>
      <c r="S1927" s="93" t="str">
        <f>IFERROR(_xlfn.XLOOKUP(Q1927,匹配表1065!AI:AI,匹配表1065!AJ:AJ),"绿标")</f>
        <v>绿标</v>
      </c>
      <c r="T1927" s="93" t="str" cm="1">
        <f t="array" ref="T1927:U1927">_xlfn.XLOOKUP(Q1927,匹配表1065!L:L,匹配表1065!M:N)</f>
        <v>眩晕</v>
      </c>
      <c r="U1927" s="94" t="str">
        <v>神经内科</v>
      </c>
      <c r="V1927" s="95" t="s">
        <v>58</v>
      </c>
      <c r="W1927" s="93">
        <f>_xlfn.XLOOKUP(M1927,匹配表1065!D:D,匹配表1065!F:F)*N1927</f>
        <v>4</v>
      </c>
    </row>
    <row r="1928" customHeight="1" spans="1:23">
      <c r="A1928" s="89" t="s">
        <v>675</v>
      </c>
      <c r="B1928" s="90">
        <v>46150</v>
      </c>
      <c r="C1928" s="91" t="str">
        <f t="shared" si="60"/>
        <v>5月第2周</v>
      </c>
      <c r="D1928" s="89" t="s">
        <v>676</v>
      </c>
      <c r="E1928" s="89" t="str">
        <f t="shared" si="61"/>
        <v>5月第1周--周5</v>
      </c>
      <c r="F1928" s="92" t="s">
        <v>27</v>
      </c>
      <c r="G1928" s="92" t="s">
        <v>167</v>
      </c>
      <c r="H1928" s="92" t="str">
        <f>_xlfn.XLOOKUP(O1928,匹配表1065!T:T,匹配表1065!W:W)</f>
        <v>苏州市</v>
      </c>
      <c r="I1928" s="89" t="str">
        <f>_xlfn.XLOOKUP(O1928,匹配表1065!T:T,匹配表1065!X:X)</f>
        <v>PME2010</v>
      </c>
      <c r="J1928" s="92" t="s">
        <v>186</v>
      </c>
      <c r="K1928" s="89" cm="1">
        <f ca="1" t="array" ref="K1928:L1928">_xlfn.XLOOKUP(J1928,匹配表1065!Y:Y,匹配表1065!AA:AB)</f>
        <v>6</v>
      </c>
      <c r="L1928" s="89" t="str">
        <v>3个月以上</v>
      </c>
      <c r="M1928" s="92" t="s">
        <v>35</v>
      </c>
      <c r="N1928" s="92">
        <v>1</v>
      </c>
      <c r="O1928" s="93" t="str">
        <f>_xlfn.XLOOKUP(P1928,匹配表1065!U:U,匹配表1065!T:T)</f>
        <v>HO00111872</v>
      </c>
      <c r="P1928" s="89" t="s">
        <v>218</v>
      </c>
      <c r="Q1928" s="92" t="s">
        <v>494</v>
      </c>
      <c r="R1928" s="89" t="str">
        <f>_xlfn.XLOOKUP(Q1928,匹配表1065!L:L,匹配表1065!O:O)</f>
        <v>B</v>
      </c>
      <c r="S1928" s="93" t="str">
        <f>IFERROR(_xlfn.XLOOKUP(Q1928,匹配表1065!AI:AI,匹配表1065!AJ:AJ),"绿标")</f>
        <v>绿标</v>
      </c>
      <c r="T1928" s="93" t="str" cm="1">
        <f t="array" ref="T1928:U1928">_xlfn.XLOOKUP(Q1928,匹配表1065!L:L,匹配表1065!M:N)</f>
        <v>癫痫</v>
      </c>
      <c r="U1928" s="94" t="str">
        <v>神经内科</v>
      </c>
      <c r="V1928" s="95" t="s">
        <v>58</v>
      </c>
      <c r="W1928" s="93">
        <f>_xlfn.XLOOKUP(M1928,匹配表1065!D:D,匹配表1065!F:F)*N1928</f>
        <v>4</v>
      </c>
    </row>
    <row r="1929" customHeight="1" spans="1:23">
      <c r="A1929" s="89" t="s">
        <v>675</v>
      </c>
      <c r="B1929" s="90">
        <v>46150</v>
      </c>
      <c r="C1929" s="91" t="str">
        <f t="shared" si="60"/>
        <v>5月第2周</v>
      </c>
      <c r="D1929" s="89" t="s">
        <v>676</v>
      </c>
      <c r="E1929" s="89" t="str">
        <f t="shared" si="61"/>
        <v>5月第1周--周5</v>
      </c>
      <c r="F1929" s="92" t="s">
        <v>27</v>
      </c>
      <c r="G1929" s="92" t="s">
        <v>167</v>
      </c>
      <c r="H1929" s="92" t="str">
        <f>_xlfn.XLOOKUP(O1929,匹配表1065!T:T,匹配表1065!W:W)</f>
        <v>无锡市</v>
      </c>
      <c r="I1929" s="89" t="str">
        <f>_xlfn.XLOOKUP(O1929,匹配表1065!T:T,匹配表1065!X:X)</f>
        <v>PME2014</v>
      </c>
      <c r="J1929" s="89" t="s">
        <v>581</v>
      </c>
      <c r="K1929" s="89" cm="1">
        <f ca="1" t="array" ref="K1929:L1929">_xlfn.XLOOKUP(J1929,匹配表1065!Y:Y,匹配表1065!AA:AB)</f>
        <v>1</v>
      </c>
      <c r="L1929" s="89" t="str">
        <v>3个月以内</v>
      </c>
      <c r="M1929" s="92" t="s">
        <v>30</v>
      </c>
      <c r="N1929" s="92">
        <v>1</v>
      </c>
      <c r="O1929" s="93" t="str">
        <f>_xlfn.XLOOKUP(P1929,匹配表1065!U:U,匹配表1065!T:T)</f>
        <v>HO00001114</v>
      </c>
      <c r="P1929" s="89" t="s">
        <v>628</v>
      </c>
      <c r="Q1929" s="92" t="s">
        <v>670</v>
      </c>
      <c r="R1929" s="89" t="str">
        <f>_xlfn.XLOOKUP(Q1929,匹配表1065!L:L,匹配表1065!O:O)</f>
        <v>C</v>
      </c>
      <c r="S1929" s="93" t="str">
        <f>IFERROR(_xlfn.XLOOKUP(Q1929,匹配表1065!AI:AI,匹配表1065!AJ:AJ),"绿标")</f>
        <v>绿标</v>
      </c>
      <c r="T1929" s="93" t="str" cm="1">
        <f t="array" ref="T1929:U1929">_xlfn.XLOOKUP(Q1929,匹配表1065!L:L,匹配表1065!M:N)</f>
        <v>眩晕</v>
      </c>
      <c r="U1929" s="94" t="str">
        <v>耳鼻喉科</v>
      </c>
      <c r="V1929" s="95" t="s">
        <v>70</v>
      </c>
      <c r="W1929" s="93">
        <f>_xlfn.XLOOKUP(M1929,匹配表1065!D:D,匹配表1065!F:F)*N1929</f>
        <v>12</v>
      </c>
    </row>
    <row r="1930" customHeight="1" spans="1:23">
      <c r="A1930" s="89" t="s">
        <v>675</v>
      </c>
      <c r="B1930" s="90">
        <v>46150</v>
      </c>
      <c r="C1930" s="91" t="str">
        <f t="shared" si="60"/>
        <v>5月第2周</v>
      </c>
      <c r="D1930" s="89" t="s">
        <v>676</v>
      </c>
      <c r="E1930" s="89" t="str">
        <f t="shared" si="61"/>
        <v>5月第1周--周5</v>
      </c>
      <c r="F1930" s="92" t="s">
        <v>27</v>
      </c>
      <c r="G1930" s="92" t="s">
        <v>167</v>
      </c>
      <c r="H1930" s="92" t="str">
        <f>_xlfn.XLOOKUP(O1930,匹配表1065!T:T,匹配表1065!W:W)</f>
        <v>苏州市</v>
      </c>
      <c r="I1930" s="89" t="str">
        <f>_xlfn.XLOOKUP(O1930,匹配表1065!T:T,匹配表1065!X:X)</f>
        <v>PME2011</v>
      </c>
      <c r="J1930" s="92" t="s">
        <v>168</v>
      </c>
      <c r="K1930" s="89" cm="1">
        <f ca="1" t="array" ref="K1930:L1930">_xlfn.XLOOKUP(J1930,匹配表1065!Y:Y,匹配表1065!AA:AB)</f>
        <v>19</v>
      </c>
      <c r="L1930" s="89" t="str">
        <v>3个月以上</v>
      </c>
      <c r="M1930" s="92" t="s">
        <v>35</v>
      </c>
      <c r="N1930" s="92">
        <v>1</v>
      </c>
      <c r="O1930" s="93" t="str">
        <f>_xlfn.XLOOKUP(P1930,匹配表1065!U:U,匹配表1065!T:T)</f>
        <v>HO00307823</v>
      </c>
      <c r="P1930" s="89" t="s">
        <v>169</v>
      </c>
      <c r="Q1930" s="92" t="s">
        <v>478</v>
      </c>
      <c r="R1930" s="89" t="str">
        <f>_xlfn.XLOOKUP(Q1930,匹配表1065!L:L,匹配表1065!O:O)</f>
        <v>B</v>
      </c>
      <c r="S1930" s="93" t="str">
        <f>IFERROR(_xlfn.XLOOKUP(Q1930,匹配表1065!AI:AI,匹配表1065!AJ:AJ),"绿标")</f>
        <v>绿标</v>
      </c>
      <c r="T1930" s="93" t="str" cm="1">
        <f t="array" ref="T1930:U1930">_xlfn.XLOOKUP(Q1930,匹配表1065!L:L,匹配表1065!M:N)</f>
        <v>癫痫</v>
      </c>
      <c r="U1930" s="94" t="str">
        <v>神经内科</v>
      </c>
      <c r="V1930" s="95" t="s">
        <v>33</v>
      </c>
      <c r="W1930" s="93">
        <f>_xlfn.XLOOKUP(M1930,匹配表1065!D:D,匹配表1065!F:F)*N1930</f>
        <v>4</v>
      </c>
    </row>
    <row r="1931" customHeight="1" spans="1:23">
      <c r="A1931" s="89" t="s">
        <v>675</v>
      </c>
      <c r="B1931" s="90">
        <v>46150</v>
      </c>
      <c r="C1931" s="91" t="str">
        <f t="shared" si="60"/>
        <v>5月第2周</v>
      </c>
      <c r="D1931" s="89" t="s">
        <v>676</v>
      </c>
      <c r="E1931" s="89" t="str">
        <f t="shared" si="61"/>
        <v>5月第1周--周5</v>
      </c>
      <c r="F1931" s="92" t="s">
        <v>27</v>
      </c>
      <c r="G1931" s="92" t="s">
        <v>167</v>
      </c>
      <c r="H1931" s="92" t="str">
        <f>_xlfn.XLOOKUP(O1931,匹配表1065!T:T,匹配表1065!W:W)</f>
        <v>苏州市</v>
      </c>
      <c r="I1931" s="89" t="str">
        <f>_xlfn.XLOOKUP(O1931,匹配表1065!T:T,匹配表1065!X:X)</f>
        <v>PME2011</v>
      </c>
      <c r="J1931" s="92" t="s">
        <v>168</v>
      </c>
      <c r="K1931" s="89" cm="1">
        <f ca="1" t="array" ref="K1931:L1931">_xlfn.XLOOKUP(J1931,匹配表1065!Y:Y,匹配表1065!AA:AB)</f>
        <v>19</v>
      </c>
      <c r="L1931" s="89" t="str">
        <v>3个月以上</v>
      </c>
      <c r="M1931" s="92" t="s">
        <v>30</v>
      </c>
      <c r="N1931" s="92">
        <v>3</v>
      </c>
      <c r="O1931" s="93" t="str">
        <f>_xlfn.XLOOKUP(P1931,匹配表1065!U:U,匹配表1065!T:T)</f>
        <v>HO00307823</v>
      </c>
      <c r="P1931" s="89" t="s">
        <v>169</v>
      </c>
      <c r="Q1931" s="92" t="s">
        <v>170</v>
      </c>
      <c r="R1931" s="89" t="str">
        <f>_xlfn.XLOOKUP(Q1931,匹配表1065!L:L,匹配表1065!O:O)</f>
        <v>A</v>
      </c>
      <c r="S1931" s="93" t="str">
        <f>IFERROR(_xlfn.XLOOKUP(Q1931,匹配表1065!AI:AI,匹配表1065!AJ:AJ),"绿标")</f>
        <v>红标</v>
      </c>
      <c r="T1931" s="93" t="str" cm="1">
        <f t="array" ref="T1931:U1931">_xlfn.XLOOKUP(Q1931,匹配表1065!L:L,匹配表1065!M:N)</f>
        <v>头痛</v>
      </c>
      <c r="U1931" s="94" t="str">
        <v>神经内科</v>
      </c>
      <c r="V1931" s="95" t="s">
        <v>70</v>
      </c>
      <c r="W1931" s="93">
        <f>_xlfn.XLOOKUP(M1931,匹配表1065!D:D,匹配表1065!F:F)*N1931</f>
        <v>36</v>
      </c>
    </row>
    <row r="1932" customHeight="1" spans="1:23">
      <c r="A1932" s="89" t="s">
        <v>675</v>
      </c>
      <c r="B1932" s="90">
        <v>46150</v>
      </c>
      <c r="C1932" s="91" t="str">
        <f t="shared" si="60"/>
        <v>5月第2周</v>
      </c>
      <c r="D1932" s="89" t="s">
        <v>676</v>
      </c>
      <c r="E1932" s="89" t="str">
        <f t="shared" si="61"/>
        <v>5月第1周--周5</v>
      </c>
      <c r="F1932" s="92" t="s">
        <v>27</v>
      </c>
      <c r="G1932" s="92" t="s">
        <v>167</v>
      </c>
      <c r="H1932" s="92" t="str">
        <f>_xlfn.XLOOKUP(O1932,匹配表1065!T:T,匹配表1065!W:W)</f>
        <v>苏州市</v>
      </c>
      <c r="I1932" s="89" t="str">
        <f>_xlfn.XLOOKUP(O1932,匹配表1065!T:T,匹配表1065!X:X)</f>
        <v>PME2011</v>
      </c>
      <c r="J1932" s="92" t="s">
        <v>168</v>
      </c>
      <c r="K1932" s="89" cm="1">
        <f ca="1" t="array" ref="K1932:L1932">_xlfn.XLOOKUP(J1932,匹配表1065!Y:Y,匹配表1065!AA:AB)</f>
        <v>19</v>
      </c>
      <c r="L1932" s="89" t="str">
        <v>3个月以上</v>
      </c>
      <c r="M1932" s="92" t="s">
        <v>35</v>
      </c>
      <c r="N1932" s="92">
        <v>1</v>
      </c>
      <c r="O1932" s="93" t="str">
        <f>_xlfn.XLOOKUP(P1932,匹配表1065!U:U,匹配表1065!T:T)</f>
        <v>HO00307823</v>
      </c>
      <c r="P1932" s="89" t="s">
        <v>169</v>
      </c>
      <c r="Q1932" s="92" t="s">
        <v>430</v>
      </c>
      <c r="R1932" s="89" t="str">
        <f>_xlfn.XLOOKUP(Q1932,匹配表1065!L:L,匹配表1065!O:O)</f>
        <v>B</v>
      </c>
      <c r="S1932" s="93" t="str">
        <f>IFERROR(_xlfn.XLOOKUP(Q1932,匹配表1065!AI:AI,匹配表1065!AJ:AJ),"绿标")</f>
        <v>黑标</v>
      </c>
      <c r="T1932" s="93" t="str" cm="1">
        <f t="array" ref="T1932:U1932">_xlfn.XLOOKUP(Q1932,匹配表1065!L:L,匹配表1065!M:N)</f>
        <v>脑血管</v>
      </c>
      <c r="U1932" s="94" t="str">
        <v>神经内科</v>
      </c>
      <c r="V1932" s="95" t="s">
        <v>58</v>
      </c>
      <c r="W1932" s="93">
        <f>_xlfn.XLOOKUP(M1932,匹配表1065!D:D,匹配表1065!F:F)*N1932</f>
        <v>4</v>
      </c>
    </row>
    <row r="1933" customHeight="1" spans="1:23">
      <c r="A1933" s="89" t="s">
        <v>675</v>
      </c>
      <c r="B1933" s="90">
        <v>46150</v>
      </c>
      <c r="C1933" s="91" t="str">
        <f t="shared" si="60"/>
        <v>5月第2周</v>
      </c>
      <c r="D1933" s="89" t="s">
        <v>676</v>
      </c>
      <c r="E1933" s="89" t="str">
        <f t="shared" si="61"/>
        <v>5月第1周--周5</v>
      </c>
      <c r="F1933" s="92" t="s">
        <v>27</v>
      </c>
      <c r="G1933" s="92" t="s">
        <v>167</v>
      </c>
      <c r="H1933" s="92" t="str">
        <f>_xlfn.XLOOKUP(O1933,匹配表1065!T:T,匹配表1065!W:W)</f>
        <v>苏州市</v>
      </c>
      <c r="I1933" s="89" t="str">
        <f>_xlfn.XLOOKUP(O1933,匹配表1065!T:T,匹配表1065!X:X)</f>
        <v>PME2017</v>
      </c>
      <c r="J1933" s="92" t="s">
        <v>323</v>
      </c>
      <c r="K1933" s="89" cm="1">
        <f ca="1" t="array" ref="K1933:L1933">_xlfn.XLOOKUP(J1933,匹配表1065!Y:Y,匹配表1065!AA:AB)</f>
        <v>7</v>
      </c>
      <c r="L1933" s="89" t="str">
        <v>3个月以上</v>
      </c>
      <c r="M1933" s="92" t="s">
        <v>202</v>
      </c>
      <c r="N1933" s="92">
        <v>1</v>
      </c>
      <c r="O1933" s="93" t="str">
        <f>_xlfn.XLOOKUP(P1933,匹配表1065!U:U,匹配表1065!T:T)</f>
        <v>HO00001044</v>
      </c>
      <c r="P1933" s="89" t="s">
        <v>346</v>
      </c>
      <c r="Q1933" s="92" t="s">
        <v>347</v>
      </c>
      <c r="R1933" s="89" t="str">
        <f>_xlfn.XLOOKUP(Q1933,匹配表1065!L:L,匹配表1065!O:O)</f>
        <v>A</v>
      </c>
      <c r="S1933" s="93" t="str">
        <f>IFERROR(_xlfn.XLOOKUP(Q1933,匹配表1065!AI:AI,匹配表1065!AJ:AJ),"绿标")</f>
        <v>红标</v>
      </c>
      <c r="T1933" s="93" t="str" cm="1">
        <f t="array" ref="T1933:U1933">_xlfn.XLOOKUP(Q1933,匹配表1065!L:L,匹配表1065!M:N)</f>
        <v>头痛</v>
      </c>
      <c r="U1933" s="94" t="str">
        <v>神经内科</v>
      </c>
      <c r="V1933" s="95" t="s">
        <v>33</v>
      </c>
      <c r="W1933" s="93">
        <f>_xlfn.XLOOKUP(M1933,匹配表1065!D:D,匹配表1065!F:F)*N1933</f>
        <v>16</v>
      </c>
    </row>
    <row r="1934" customHeight="1" spans="1:23">
      <c r="A1934" s="89" t="s">
        <v>675</v>
      </c>
      <c r="B1934" s="90">
        <v>46150</v>
      </c>
      <c r="C1934" s="91" t="str">
        <f t="shared" si="60"/>
        <v>5月第2周</v>
      </c>
      <c r="D1934" s="89" t="s">
        <v>676</v>
      </c>
      <c r="E1934" s="89" t="str">
        <f t="shared" si="61"/>
        <v>5月第1周--周5</v>
      </c>
      <c r="F1934" s="92" t="s">
        <v>27</v>
      </c>
      <c r="G1934" s="92" t="s">
        <v>167</v>
      </c>
      <c r="H1934" s="92" t="str">
        <f>_xlfn.XLOOKUP(O1934,匹配表1065!T:T,匹配表1065!W:W)</f>
        <v>苏州市</v>
      </c>
      <c r="I1934" s="89" t="str">
        <f>_xlfn.XLOOKUP(O1934,匹配表1065!T:T,匹配表1065!X:X)</f>
        <v>PME2017</v>
      </c>
      <c r="J1934" s="92" t="s">
        <v>323</v>
      </c>
      <c r="K1934" s="89" cm="1">
        <f ca="1" t="array" ref="K1934:L1934">_xlfn.XLOOKUP(J1934,匹配表1065!Y:Y,匹配表1065!AA:AB)</f>
        <v>7</v>
      </c>
      <c r="L1934" s="89" t="str">
        <v>3个月以上</v>
      </c>
      <c r="M1934" s="92" t="s">
        <v>35</v>
      </c>
      <c r="N1934" s="92">
        <v>1</v>
      </c>
      <c r="O1934" s="93" t="str">
        <f>_xlfn.XLOOKUP(P1934,匹配表1065!U:U,匹配表1065!T:T)</f>
        <v>HO00001044</v>
      </c>
      <c r="P1934" s="89" t="s">
        <v>346</v>
      </c>
      <c r="Q1934" s="92" t="s">
        <v>672</v>
      </c>
      <c r="R1934" s="89" t="str">
        <f>_xlfn.XLOOKUP(Q1934,匹配表1065!L:L,匹配表1065!O:O)</f>
        <v>B</v>
      </c>
      <c r="S1934" s="93" t="str">
        <f>IFERROR(_xlfn.XLOOKUP(Q1934,匹配表1065!AI:AI,匹配表1065!AJ:AJ),"绿标")</f>
        <v>绿标</v>
      </c>
      <c r="T1934" s="93" t="str" cm="1">
        <f t="array" ref="T1934:U1934">_xlfn.XLOOKUP(Q1934,匹配表1065!L:L,匹配表1065!M:N)</f>
        <v>脑血管</v>
      </c>
      <c r="U1934" s="94" t="str">
        <v>神经内科</v>
      </c>
      <c r="V1934" s="95" t="s">
        <v>58</v>
      </c>
      <c r="W1934" s="93">
        <f>_xlfn.XLOOKUP(M1934,匹配表1065!D:D,匹配表1065!F:F)*N1934</f>
        <v>4</v>
      </c>
    </row>
    <row r="1935" customHeight="1" spans="1:23">
      <c r="A1935" s="89" t="s">
        <v>675</v>
      </c>
      <c r="B1935" s="90">
        <v>46150</v>
      </c>
      <c r="C1935" s="91" t="str">
        <f t="shared" si="60"/>
        <v>5月第2周</v>
      </c>
      <c r="D1935" s="89" t="s">
        <v>676</v>
      </c>
      <c r="E1935" s="89" t="str">
        <f t="shared" si="61"/>
        <v>5月第1周--周5</v>
      </c>
      <c r="F1935" s="92" t="s">
        <v>27</v>
      </c>
      <c r="G1935" s="92" t="s">
        <v>167</v>
      </c>
      <c r="H1935" s="92" t="str">
        <f>_xlfn.XLOOKUP(O1935,匹配表1065!T:T,匹配表1065!W:W)</f>
        <v>苏州市</v>
      </c>
      <c r="I1935" s="89" t="str">
        <f>_xlfn.XLOOKUP(O1935,匹配表1065!T:T,匹配表1065!X:X)</f>
        <v>PME2009</v>
      </c>
      <c r="J1935" s="92" t="s">
        <v>193</v>
      </c>
      <c r="K1935" s="89" cm="1">
        <f ca="1" t="array" ref="K1935:L1935">_xlfn.XLOOKUP(J1935,匹配表1065!Y:Y,匹配表1065!AA:AB)</f>
        <v>7</v>
      </c>
      <c r="L1935" s="89" t="str">
        <v>3个月以上</v>
      </c>
      <c r="M1935" s="92" t="s">
        <v>30</v>
      </c>
      <c r="N1935" s="92">
        <v>1</v>
      </c>
      <c r="O1935" s="93" t="str">
        <f>_xlfn.XLOOKUP(P1935,匹配表1065!U:U,匹配表1065!T:T)</f>
        <v>HO00139397</v>
      </c>
      <c r="P1935" s="89" t="s">
        <v>294</v>
      </c>
      <c r="Q1935" s="92" t="s">
        <v>295</v>
      </c>
      <c r="R1935" s="89" t="str">
        <f>_xlfn.XLOOKUP(Q1935,匹配表1065!L:L,匹配表1065!O:O)</f>
        <v>A</v>
      </c>
      <c r="S1935" s="93" t="str">
        <f>IFERROR(_xlfn.XLOOKUP(Q1935,匹配表1065!AI:AI,匹配表1065!AJ:AJ),"绿标")</f>
        <v>红标</v>
      </c>
      <c r="T1935" s="93" t="str" cm="1">
        <f t="array" ref="T1935:U1935">_xlfn.XLOOKUP(Q1935,匹配表1065!L:L,匹配表1065!M:N)</f>
        <v>头痛</v>
      </c>
      <c r="U1935" s="94" t="str">
        <v>神经内科</v>
      </c>
      <c r="V1935" s="95" t="s">
        <v>42</v>
      </c>
      <c r="W1935" s="93">
        <f>_xlfn.XLOOKUP(M1935,匹配表1065!D:D,匹配表1065!F:F)*N1935</f>
        <v>12</v>
      </c>
    </row>
    <row r="1936" customHeight="1" spans="1:23">
      <c r="A1936" s="89" t="s">
        <v>675</v>
      </c>
      <c r="B1936" s="90">
        <v>46150</v>
      </c>
      <c r="C1936" s="91" t="str">
        <f t="shared" si="60"/>
        <v>5月第2周</v>
      </c>
      <c r="D1936" s="89" t="s">
        <v>676</v>
      </c>
      <c r="E1936" s="89" t="str">
        <f t="shared" si="61"/>
        <v>5月第1周--周5</v>
      </c>
      <c r="F1936" s="92" t="s">
        <v>27</v>
      </c>
      <c r="G1936" s="92" t="s">
        <v>167</v>
      </c>
      <c r="H1936" s="92" t="str">
        <f>_xlfn.XLOOKUP(O1936,匹配表1065!T:T,匹配表1065!W:W)</f>
        <v>苏州市</v>
      </c>
      <c r="I1936" s="89" t="str">
        <f>_xlfn.XLOOKUP(O1936,匹配表1065!T:T,匹配表1065!X:X)</f>
        <v>PME2009</v>
      </c>
      <c r="J1936" s="92" t="s">
        <v>193</v>
      </c>
      <c r="K1936" s="89" cm="1">
        <f ca="1" t="array" ref="K1936:L1936">_xlfn.XLOOKUP(J1936,匹配表1065!Y:Y,匹配表1065!AA:AB)</f>
        <v>7</v>
      </c>
      <c r="L1936" s="89" t="str">
        <v>3个月以上</v>
      </c>
      <c r="M1936" s="92" t="s">
        <v>35</v>
      </c>
      <c r="N1936" s="92">
        <v>1</v>
      </c>
      <c r="O1936" s="93" t="str">
        <f>_xlfn.XLOOKUP(P1936,匹配表1065!U:U,匹配表1065!T:T)</f>
        <v>HO00017518</v>
      </c>
      <c r="P1936" s="89" t="s">
        <v>194</v>
      </c>
      <c r="Q1936" s="92" t="s">
        <v>195</v>
      </c>
      <c r="R1936" s="89" t="str">
        <f>_xlfn.XLOOKUP(Q1936,匹配表1065!L:L,匹配表1065!O:O)</f>
        <v>C</v>
      </c>
      <c r="S1936" s="93" t="str">
        <f>IFERROR(_xlfn.XLOOKUP(Q1936,匹配表1065!AI:AI,匹配表1065!AJ:AJ),"绿标")</f>
        <v>红标</v>
      </c>
      <c r="T1936" s="93" t="str" cm="1">
        <f t="array" ref="T1936:U1936">_xlfn.XLOOKUP(Q1936,匹配表1065!L:L,匹配表1065!M:N)</f>
        <v>眩晕</v>
      </c>
      <c r="U1936" s="94" t="str">
        <v>耳鼻喉科</v>
      </c>
      <c r="V1936" s="95" t="s">
        <v>70</v>
      </c>
      <c r="W1936" s="93">
        <f>_xlfn.XLOOKUP(M1936,匹配表1065!D:D,匹配表1065!F:F)*N1936</f>
        <v>4</v>
      </c>
    </row>
    <row r="1937" customHeight="1" spans="1:23">
      <c r="A1937" s="89" t="s">
        <v>675</v>
      </c>
      <c r="B1937" s="90">
        <v>46150</v>
      </c>
      <c r="C1937" s="91" t="str">
        <f t="shared" si="60"/>
        <v>5月第2周</v>
      </c>
      <c r="D1937" s="89" t="s">
        <v>676</v>
      </c>
      <c r="E1937" s="89" t="str">
        <f t="shared" si="61"/>
        <v>5月第1周--周5</v>
      </c>
      <c r="F1937" s="92" t="s">
        <v>27</v>
      </c>
      <c r="G1937" s="92" t="s">
        <v>167</v>
      </c>
      <c r="H1937" s="92" t="str">
        <f>_xlfn.XLOOKUP(O1937,匹配表1065!T:T,匹配表1065!W:W)</f>
        <v>苏州市</v>
      </c>
      <c r="I1937" s="89" t="str">
        <f>_xlfn.XLOOKUP(O1937,匹配表1065!T:T,匹配表1065!X:X)</f>
        <v>PME2009</v>
      </c>
      <c r="J1937" s="92" t="s">
        <v>193</v>
      </c>
      <c r="K1937" s="89" cm="1">
        <f ca="1" t="array" ref="K1937:L1937">_xlfn.XLOOKUP(J1937,匹配表1065!Y:Y,匹配表1065!AA:AB)</f>
        <v>7</v>
      </c>
      <c r="L1937" s="89" t="str">
        <v>3个月以上</v>
      </c>
      <c r="M1937" s="92" t="s">
        <v>35</v>
      </c>
      <c r="N1937" s="92">
        <v>1</v>
      </c>
      <c r="O1937" s="93" t="str">
        <f>_xlfn.XLOOKUP(P1937,匹配表1065!U:U,匹配表1065!T:T)</f>
        <v>HO00402369</v>
      </c>
      <c r="P1937" s="89" t="s">
        <v>227</v>
      </c>
      <c r="Q1937" s="92" t="s">
        <v>228</v>
      </c>
      <c r="R1937" s="89" t="str">
        <f>_xlfn.XLOOKUP(Q1937,匹配表1065!L:L,匹配表1065!O:O)</f>
        <v>B</v>
      </c>
      <c r="S1937" s="93" t="str">
        <f>IFERROR(_xlfn.XLOOKUP(Q1937,匹配表1065!AI:AI,匹配表1065!AJ:AJ),"绿标")</f>
        <v>绿标</v>
      </c>
      <c r="T1937" s="93" t="str" cm="1">
        <f t="array" ref="T1937:U1937">_xlfn.XLOOKUP(Q1937,匹配表1065!L:L,匹配表1065!M:N)</f>
        <v>脑血管</v>
      </c>
      <c r="U1937" s="94" t="str">
        <v>神经内科</v>
      </c>
      <c r="V1937" s="95" t="s">
        <v>42</v>
      </c>
      <c r="W1937" s="93">
        <f>_xlfn.XLOOKUP(M1937,匹配表1065!D:D,匹配表1065!F:F)*N1937</f>
        <v>4</v>
      </c>
    </row>
    <row r="1938" customHeight="1" spans="1:23">
      <c r="A1938" s="89" t="s">
        <v>675</v>
      </c>
      <c r="B1938" s="90">
        <v>46150</v>
      </c>
      <c r="C1938" s="91" t="str">
        <f t="shared" si="60"/>
        <v>5月第2周</v>
      </c>
      <c r="D1938" s="89" t="s">
        <v>676</v>
      </c>
      <c r="E1938" s="89" t="str">
        <f t="shared" si="61"/>
        <v>5月第1周--周5</v>
      </c>
      <c r="F1938" s="92" t="s">
        <v>27</v>
      </c>
      <c r="G1938" s="92" t="s">
        <v>167</v>
      </c>
      <c r="H1938" s="92" t="str">
        <f>_xlfn.XLOOKUP(O1938,匹配表1065!T:T,匹配表1065!W:W)</f>
        <v>南通市</v>
      </c>
      <c r="I1938" s="89" t="str">
        <f>_xlfn.XLOOKUP(O1938,匹配表1065!T:T,匹配表1065!X:X)</f>
        <v>PME2013</v>
      </c>
      <c r="J1938" s="92" t="s">
        <v>180</v>
      </c>
      <c r="K1938" s="89" cm="1">
        <f ca="1" t="array" ref="K1938:L1938">_xlfn.XLOOKUP(J1938,匹配表1065!Y:Y,匹配表1065!AA:AB)</f>
        <v>51</v>
      </c>
      <c r="L1938" s="89" t="str">
        <v>3个月以上</v>
      </c>
      <c r="M1938" s="92" t="s">
        <v>30</v>
      </c>
      <c r="N1938" s="92">
        <v>2</v>
      </c>
      <c r="O1938" s="93" t="str">
        <f>_xlfn.XLOOKUP(P1938,匹配表1065!U:U,匹配表1065!T:T)</f>
        <v>HO00001066</v>
      </c>
      <c r="P1938" s="89" t="s">
        <v>183</v>
      </c>
      <c r="Q1938" s="92" t="s">
        <v>296</v>
      </c>
      <c r="R1938" s="89" t="str">
        <f>_xlfn.XLOOKUP(Q1938,匹配表1065!L:L,匹配表1065!O:O)</f>
        <v>C</v>
      </c>
      <c r="S1938" s="93" t="str">
        <f>IFERROR(_xlfn.XLOOKUP(Q1938,匹配表1065!AI:AI,匹配表1065!AJ:AJ),"绿标")</f>
        <v>红标</v>
      </c>
      <c r="T1938" s="93" t="str" cm="1">
        <f t="array" ref="T1938:U1938">_xlfn.XLOOKUP(Q1938,匹配表1065!L:L,匹配表1065!M:N)</f>
        <v>眩晕</v>
      </c>
      <c r="U1938" s="94" t="str">
        <v>耳鼻喉科</v>
      </c>
      <c r="V1938" s="95" t="s">
        <v>70</v>
      </c>
      <c r="W1938" s="93">
        <f>_xlfn.XLOOKUP(M1938,匹配表1065!D:D,匹配表1065!F:F)*N1938</f>
        <v>24</v>
      </c>
    </row>
    <row r="1939" customHeight="1" spans="1:23">
      <c r="A1939" s="89" t="s">
        <v>675</v>
      </c>
      <c r="B1939" s="90">
        <v>46150</v>
      </c>
      <c r="C1939" s="91" t="str">
        <f t="shared" si="60"/>
        <v>5月第2周</v>
      </c>
      <c r="D1939" s="89" t="s">
        <v>676</v>
      </c>
      <c r="E1939" s="89" t="str">
        <f t="shared" si="61"/>
        <v>5月第1周--周5</v>
      </c>
      <c r="F1939" s="92" t="s">
        <v>27</v>
      </c>
      <c r="G1939" s="92" t="s">
        <v>167</v>
      </c>
      <c r="H1939" s="92" t="str">
        <f>_xlfn.XLOOKUP(O1939,匹配表1065!T:T,匹配表1065!W:W)</f>
        <v>南通市</v>
      </c>
      <c r="I1939" s="89" t="str">
        <f>_xlfn.XLOOKUP(O1939,匹配表1065!T:T,匹配表1065!X:X)</f>
        <v>PME2013</v>
      </c>
      <c r="J1939" s="92" t="s">
        <v>180</v>
      </c>
      <c r="K1939" s="89" cm="1">
        <f ca="1" t="array" ref="K1939:L1939">_xlfn.XLOOKUP(J1939,匹配表1065!Y:Y,匹配表1065!AA:AB)</f>
        <v>51</v>
      </c>
      <c r="L1939" s="89" t="str">
        <v>3个月以上</v>
      </c>
      <c r="M1939" s="92" t="s">
        <v>55</v>
      </c>
      <c r="N1939" s="92">
        <v>1</v>
      </c>
      <c r="O1939" s="93" t="str">
        <f>_xlfn.XLOOKUP(P1939,匹配表1065!U:U,匹配表1065!T:T)</f>
        <v>HO00001066</v>
      </c>
      <c r="P1939" s="89" t="s">
        <v>183</v>
      </c>
      <c r="Q1939" s="92" t="s">
        <v>352</v>
      </c>
      <c r="R1939" s="89" t="str">
        <f>_xlfn.XLOOKUP(Q1939,匹配表1065!L:L,匹配表1065!O:O)</f>
        <v>C</v>
      </c>
      <c r="S1939" s="93" t="str">
        <f>IFERROR(_xlfn.XLOOKUP(Q1939,匹配表1065!AI:AI,匹配表1065!AJ:AJ),"绿标")</f>
        <v>绿标</v>
      </c>
      <c r="T1939" s="93" t="str" cm="1">
        <f t="array" ref="T1939:U1939">_xlfn.XLOOKUP(Q1939,匹配表1065!L:L,匹配表1065!M:N)</f>
        <v>眩晕</v>
      </c>
      <c r="U1939" s="94" t="str">
        <v>耳鼻喉科</v>
      </c>
      <c r="V1939" s="95" t="s">
        <v>70</v>
      </c>
      <c r="W1939" s="93">
        <f>_xlfn.XLOOKUP(M1939,匹配表1065!D:D,匹配表1065!F:F)*N1939</f>
        <v>8</v>
      </c>
    </row>
    <row r="1940" customHeight="1" spans="1:23">
      <c r="A1940" s="89" t="s">
        <v>675</v>
      </c>
      <c r="B1940" s="90">
        <v>46150</v>
      </c>
      <c r="C1940" s="91" t="str">
        <f t="shared" si="60"/>
        <v>5月第2周</v>
      </c>
      <c r="D1940" s="89" t="s">
        <v>676</v>
      </c>
      <c r="E1940" s="89" t="str">
        <f t="shared" si="61"/>
        <v>5月第1周--周5</v>
      </c>
      <c r="F1940" s="92" t="s">
        <v>27</v>
      </c>
      <c r="G1940" s="92" t="s">
        <v>167</v>
      </c>
      <c r="H1940" s="92" t="str">
        <f>_xlfn.XLOOKUP(O1940,匹配表1065!T:T,匹配表1065!W:W)</f>
        <v>南通市</v>
      </c>
      <c r="I1940" s="89" t="str">
        <f>_xlfn.XLOOKUP(O1940,匹配表1065!T:T,匹配表1065!X:X)</f>
        <v>PME2013</v>
      </c>
      <c r="J1940" s="92" t="s">
        <v>180</v>
      </c>
      <c r="K1940" s="89" cm="1">
        <f ca="1" t="array" ref="K1940:L1940">_xlfn.XLOOKUP(J1940,匹配表1065!Y:Y,匹配表1065!AA:AB)</f>
        <v>51</v>
      </c>
      <c r="L1940" s="89" t="str">
        <v>3个月以上</v>
      </c>
      <c r="M1940" s="92" t="s">
        <v>35</v>
      </c>
      <c r="N1940" s="92">
        <v>1</v>
      </c>
      <c r="O1940" s="93" t="str">
        <f>_xlfn.XLOOKUP(P1940,匹配表1065!U:U,匹配表1065!T:T)</f>
        <v>HO00001021</v>
      </c>
      <c r="P1940" s="89" t="s">
        <v>181</v>
      </c>
      <c r="Q1940" s="92" t="s">
        <v>297</v>
      </c>
      <c r="R1940" s="89" t="str">
        <f>_xlfn.XLOOKUP(Q1940,匹配表1065!L:L,匹配表1065!O:O)</f>
        <v>B</v>
      </c>
      <c r="S1940" s="93" t="str">
        <f>IFERROR(_xlfn.XLOOKUP(Q1940,匹配表1065!AI:AI,匹配表1065!AJ:AJ),"绿标")</f>
        <v>红标</v>
      </c>
      <c r="T1940" s="93" t="str" cm="1">
        <f t="array" ref="T1940:U1940">_xlfn.XLOOKUP(Q1940,匹配表1065!L:L,匹配表1065!M:N)</f>
        <v>脑血管</v>
      </c>
      <c r="U1940" s="94" t="str">
        <v>神经内科</v>
      </c>
      <c r="V1940" s="95" t="s">
        <v>58</v>
      </c>
      <c r="W1940" s="93">
        <f>_xlfn.XLOOKUP(M1940,匹配表1065!D:D,匹配表1065!F:F)*N1940</f>
        <v>4</v>
      </c>
    </row>
    <row r="1941" customHeight="1" spans="1:23">
      <c r="A1941" s="89" t="s">
        <v>675</v>
      </c>
      <c r="B1941" s="90">
        <v>46150</v>
      </c>
      <c r="C1941" s="91" t="str">
        <f t="shared" si="60"/>
        <v>5月第2周</v>
      </c>
      <c r="D1941" s="89" t="s">
        <v>676</v>
      </c>
      <c r="E1941" s="89" t="str">
        <f t="shared" si="61"/>
        <v>5月第1周--周5</v>
      </c>
      <c r="F1941" s="92" t="s">
        <v>27</v>
      </c>
      <c r="G1941" s="92" t="s">
        <v>167</v>
      </c>
      <c r="H1941" s="92" t="str">
        <f>_xlfn.XLOOKUP(O1941,匹配表1065!T:T,匹配表1065!W:W)</f>
        <v>苏州市</v>
      </c>
      <c r="I1941" s="89" t="str">
        <f>_xlfn.XLOOKUP(O1941,匹配表1065!T:T,匹配表1065!X:X)</f>
        <v>PME2016</v>
      </c>
      <c r="J1941" s="89" t="s">
        <v>173</v>
      </c>
      <c r="K1941" s="89" cm="1">
        <f ca="1" t="array" ref="K1941:L1941">_xlfn.XLOOKUP(J1941,匹配表1065!Y:Y,匹配表1065!AA:AB)</f>
        <v>1</v>
      </c>
      <c r="L1941" s="89" t="str">
        <v>3个月以内</v>
      </c>
      <c r="M1941" s="92" t="s">
        <v>30</v>
      </c>
      <c r="N1941" s="92">
        <v>2</v>
      </c>
      <c r="O1941" s="93" t="str">
        <f>_xlfn.XLOOKUP(P1941,匹配表1065!U:U,匹配表1065!T:T)</f>
        <v>HO00001048</v>
      </c>
      <c r="P1941" s="89" t="s">
        <v>176</v>
      </c>
      <c r="Q1941" s="92" t="s">
        <v>290</v>
      </c>
      <c r="R1941" s="89" t="str">
        <f>_xlfn.XLOOKUP(Q1941,匹配表1065!L:L,匹配表1065!O:O)</f>
        <v>A</v>
      </c>
      <c r="S1941" s="93" t="str">
        <f>IFERROR(_xlfn.XLOOKUP(Q1941,匹配表1065!AI:AI,匹配表1065!AJ:AJ),"绿标")</f>
        <v>红标</v>
      </c>
      <c r="T1941" s="93" t="str" cm="1">
        <f t="array" ref="T1941:U1941">_xlfn.XLOOKUP(Q1941,匹配表1065!L:L,匹配表1065!M:N)</f>
        <v>头痛</v>
      </c>
      <c r="U1941" s="94" t="str">
        <v>神经内科</v>
      </c>
      <c r="V1941" s="95" t="s">
        <v>58</v>
      </c>
      <c r="W1941" s="93">
        <f>_xlfn.XLOOKUP(M1941,匹配表1065!D:D,匹配表1065!F:F)*N1941</f>
        <v>24</v>
      </c>
    </row>
    <row r="1942" customHeight="1" spans="1:23">
      <c r="A1942" s="89" t="s">
        <v>675</v>
      </c>
      <c r="B1942" s="90">
        <v>46150</v>
      </c>
      <c r="C1942" s="91" t="str">
        <f t="shared" si="60"/>
        <v>5月第2周</v>
      </c>
      <c r="D1942" s="89" t="s">
        <v>676</v>
      </c>
      <c r="E1942" s="89" t="str">
        <f t="shared" si="61"/>
        <v>5月第1周--周5</v>
      </c>
      <c r="F1942" s="92" t="s">
        <v>27</v>
      </c>
      <c r="G1942" s="92" t="s">
        <v>167</v>
      </c>
      <c r="H1942" s="92" t="str">
        <f>_xlfn.XLOOKUP(O1942,匹配表1065!T:T,匹配表1065!W:W)</f>
        <v>苏州市</v>
      </c>
      <c r="I1942" s="89" t="str">
        <f>_xlfn.XLOOKUP(O1942,匹配表1065!T:T,匹配表1065!X:X)</f>
        <v>PME2016</v>
      </c>
      <c r="J1942" s="89" t="s">
        <v>173</v>
      </c>
      <c r="K1942" s="89" cm="1">
        <f ca="1" t="array" ref="K1942:L1942">_xlfn.XLOOKUP(J1942,匹配表1065!Y:Y,匹配表1065!AA:AB)</f>
        <v>1</v>
      </c>
      <c r="L1942" s="89" t="str">
        <v>3个月以内</v>
      </c>
      <c r="M1942" s="92" t="s">
        <v>30</v>
      </c>
      <c r="N1942" s="92">
        <v>1</v>
      </c>
      <c r="O1942" s="93" t="str">
        <f>_xlfn.XLOOKUP(P1942,匹配表1065!U:U,匹配表1065!T:T)</f>
        <v>HO00001043</v>
      </c>
      <c r="P1942" s="89" t="s">
        <v>221</v>
      </c>
      <c r="Q1942" s="92" t="s">
        <v>291</v>
      </c>
      <c r="R1942" s="89" t="str">
        <f>_xlfn.XLOOKUP(Q1942,匹配表1065!L:L,匹配表1065!O:O)</f>
        <v>A</v>
      </c>
      <c r="S1942" s="93" t="str">
        <f>IFERROR(_xlfn.XLOOKUP(Q1942,匹配表1065!AI:AI,匹配表1065!AJ:AJ),"绿标")</f>
        <v>红标</v>
      </c>
      <c r="T1942" s="93" t="str" cm="1">
        <f t="array" ref="T1942:U1942">_xlfn.XLOOKUP(Q1942,匹配表1065!L:L,匹配表1065!M:N)</f>
        <v>头痛</v>
      </c>
      <c r="U1942" s="94" t="str">
        <v>神经内科</v>
      </c>
      <c r="V1942" s="95" t="s">
        <v>33</v>
      </c>
      <c r="W1942" s="93">
        <f>_xlfn.XLOOKUP(M1942,匹配表1065!D:D,匹配表1065!F:F)*N1942</f>
        <v>12</v>
      </c>
    </row>
    <row r="1943" customHeight="1" spans="1:23">
      <c r="A1943" s="89" t="s">
        <v>675</v>
      </c>
      <c r="B1943" s="90">
        <v>46150</v>
      </c>
      <c r="C1943" s="91" t="str">
        <f t="shared" si="60"/>
        <v>5月第2周</v>
      </c>
      <c r="D1943" s="89" t="s">
        <v>676</v>
      </c>
      <c r="E1943" s="89" t="str">
        <f t="shared" si="61"/>
        <v>5月第1周--周5</v>
      </c>
      <c r="F1943" s="92" t="s">
        <v>27</v>
      </c>
      <c r="G1943" s="92" t="s">
        <v>136</v>
      </c>
      <c r="H1943" s="92" t="str">
        <f>_xlfn.XLOOKUP(O1943,匹配表1065!T:T,匹配表1065!W:W)</f>
        <v>威海市</v>
      </c>
      <c r="I1943" s="89" t="str">
        <f>_xlfn.XLOOKUP(O1943,匹配表1065!T:T,匹配表1065!X:X)</f>
        <v>PME2033</v>
      </c>
      <c r="J1943" s="92" t="s">
        <v>137</v>
      </c>
      <c r="K1943" s="89" cm="1">
        <f ca="1" t="array" ref="K1943:L1943">_xlfn.XLOOKUP(J1943,匹配表1065!Y:Y,匹配表1065!AA:AB)</f>
        <v>10</v>
      </c>
      <c r="L1943" s="89" t="str">
        <v>3个月以上</v>
      </c>
      <c r="M1943" s="92" t="s">
        <v>30</v>
      </c>
      <c r="N1943" s="92">
        <v>1</v>
      </c>
      <c r="O1943" s="93" t="str">
        <f>_xlfn.XLOOKUP(P1943,匹配表1065!U:U,匹配表1065!T:T)</f>
        <v>HO00001513</v>
      </c>
      <c r="P1943" s="89" t="s">
        <v>622</v>
      </c>
      <c r="Q1943" s="92" t="s">
        <v>623</v>
      </c>
      <c r="R1943" s="89" t="str">
        <f>_xlfn.XLOOKUP(Q1943,匹配表1065!L:L,匹配表1065!O:O)</f>
        <v>A</v>
      </c>
      <c r="S1943" s="93" t="str">
        <f>IFERROR(_xlfn.XLOOKUP(Q1943,匹配表1065!AI:AI,匹配表1065!AJ:AJ),"绿标")</f>
        <v>绿标</v>
      </c>
      <c r="T1943" s="93" t="str" cm="1">
        <f t="array" ref="T1943:U1943">_xlfn.XLOOKUP(Q1943,匹配表1065!L:L,匹配表1065!M:N)</f>
        <v>头痛</v>
      </c>
      <c r="U1943" s="94" t="str">
        <v>神经内科</v>
      </c>
      <c r="V1943" s="95" t="s">
        <v>67</v>
      </c>
      <c r="W1943" s="93">
        <f>_xlfn.XLOOKUP(M1943,匹配表1065!D:D,匹配表1065!F:F)*N1943</f>
        <v>12</v>
      </c>
    </row>
    <row r="1944" customHeight="1" spans="1:23">
      <c r="A1944" s="89" t="s">
        <v>675</v>
      </c>
      <c r="B1944" s="90">
        <v>46150</v>
      </c>
      <c r="C1944" s="91" t="str">
        <f t="shared" si="60"/>
        <v>5月第2周</v>
      </c>
      <c r="D1944" s="89" t="s">
        <v>676</v>
      </c>
      <c r="E1944" s="89" t="str">
        <f t="shared" si="61"/>
        <v>5月第1周--周5</v>
      </c>
      <c r="F1944" s="92" t="s">
        <v>27</v>
      </c>
      <c r="G1944" s="92" t="s">
        <v>136</v>
      </c>
      <c r="H1944" s="92" t="str">
        <f>_xlfn.XLOOKUP(O1944,匹配表1065!T:T,匹配表1065!W:W)</f>
        <v>淄博市</v>
      </c>
      <c r="I1944" s="89" t="str">
        <f>_xlfn.XLOOKUP(O1944,匹配表1065!T:T,匹配表1065!X:X)</f>
        <v>PME2043</v>
      </c>
      <c r="J1944" s="92" t="s">
        <v>140</v>
      </c>
      <c r="K1944" s="89" cm="1">
        <f ca="1" t="array" ref="K1944:L1944">_xlfn.XLOOKUP(J1944,匹配表1065!Y:Y,匹配表1065!AA:AB)</f>
        <v>9</v>
      </c>
      <c r="L1944" s="89" t="str">
        <v>3个月以上</v>
      </c>
      <c r="M1944" s="92" t="s">
        <v>30</v>
      </c>
      <c r="N1944" s="92">
        <v>1</v>
      </c>
      <c r="O1944" s="93" t="str">
        <f>_xlfn.XLOOKUP(P1944,匹配表1065!U:U,匹配表1065!T:T)</f>
        <v>HO00024398</v>
      </c>
      <c r="P1944" s="89" t="s">
        <v>141</v>
      </c>
      <c r="Q1944" s="92" t="s">
        <v>298</v>
      </c>
      <c r="R1944" s="89" t="str">
        <f>_xlfn.XLOOKUP(Q1944,匹配表1065!L:L,匹配表1065!O:O)</f>
        <v>C</v>
      </c>
      <c r="S1944" s="93" t="str">
        <f>IFERROR(_xlfn.XLOOKUP(Q1944,匹配表1065!AI:AI,匹配表1065!AJ:AJ),"绿标")</f>
        <v>红标</v>
      </c>
      <c r="T1944" s="93" t="str" cm="1">
        <f t="array" ref="T1944:U1944">_xlfn.XLOOKUP(Q1944,匹配表1065!L:L,匹配表1065!M:N)</f>
        <v>眩晕</v>
      </c>
      <c r="U1944" s="94" t="str">
        <v>神经内科</v>
      </c>
      <c r="V1944" s="95" t="s">
        <v>70</v>
      </c>
      <c r="W1944" s="93">
        <f>_xlfn.XLOOKUP(M1944,匹配表1065!D:D,匹配表1065!F:F)*N1944</f>
        <v>12</v>
      </c>
    </row>
    <row r="1945" customHeight="1" spans="1:23">
      <c r="A1945" s="89" t="s">
        <v>675</v>
      </c>
      <c r="B1945" s="90">
        <v>46150</v>
      </c>
      <c r="C1945" s="91" t="str">
        <f t="shared" si="60"/>
        <v>5月第2周</v>
      </c>
      <c r="D1945" s="89" t="s">
        <v>676</v>
      </c>
      <c r="E1945" s="89" t="str">
        <f t="shared" si="61"/>
        <v>5月第1周--周5</v>
      </c>
      <c r="F1945" s="92" t="s">
        <v>27</v>
      </c>
      <c r="G1945" s="92" t="s">
        <v>136</v>
      </c>
      <c r="H1945" s="92" t="str">
        <f>_xlfn.XLOOKUP(O1945,匹配表1065!T:T,匹配表1065!W:W)</f>
        <v>青岛市</v>
      </c>
      <c r="I1945" s="89" t="str">
        <f>_xlfn.XLOOKUP(O1945,匹配表1065!T:T,匹配表1065!X:X)</f>
        <v>PME2032</v>
      </c>
      <c r="J1945" s="92" t="s">
        <v>143</v>
      </c>
      <c r="K1945" s="89" cm="1">
        <f ca="1" t="array" ref="K1945:L1945">_xlfn.XLOOKUP(J1945,匹配表1065!Y:Y,匹配表1065!AA:AB)</f>
        <v>31</v>
      </c>
      <c r="L1945" s="89" t="str">
        <v>3个月以上</v>
      </c>
      <c r="M1945" s="92" t="s">
        <v>30</v>
      </c>
      <c r="N1945" s="92">
        <v>1</v>
      </c>
      <c r="O1945" s="93" t="str">
        <f>_xlfn.XLOOKUP(P1945,匹配表1065!U:U,匹配表1065!T:T)</f>
        <v>HO00001482</v>
      </c>
      <c r="P1945" s="89" t="s">
        <v>146</v>
      </c>
      <c r="Q1945" s="92" t="s">
        <v>147</v>
      </c>
      <c r="R1945" s="89" t="str">
        <f>_xlfn.XLOOKUP(Q1945,匹配表1065!L:L,匹配表1065!O:O)</f>
        <v>A</v>
      </c>
      <c r="S1945" s="93" t="str">
        <f>IFERROR(_xlfn.XLOOKUP(Q1945,匹配表1065!AI:AI,匹配表1065!AJ:AJ),"绿标")</f>
        <v>红标</v>
      </c>
      <c r="T1945" s="93" t="str" cm="1">
        <f t="array" ref="T1945:U1945">_xlfn.XLOOKUP(Q1945,匹配表1065!L:L,匹配表1065!M:N)</f>
        <v>头痛</v>
      </c>
      <c r="U1945" s="94" t="str">
        <v>神经内科</v>
      </c>
      <c r="V1945" s="95" t="s">
        <v>67</v>
      </c>
      <c r="W1945" s="93">
        <f>_xlfn.XLOOKUP(M1945,匹配表1065!D:D,匹配表1065!F:F)*N1945</f>
        <v>12</v>
      </c>
    </row>
    <row r="1946" customHeight="1" spans="1:23">
      <c r="A1946" s="89" t="s">
        <v>675</v>
      </c>
      <c r="B1946" s="90">
        <v>46150</v>
      </c>
      <c r="C1946" s="91" t="str">
        <f t="shared" si="60"/>
        <v>5月第2周</v>
      </c>
      <c r="D1946" s="89" t="s">
        <v>676</v>
      </c>
      <c r="E1946" s="89" t="str">
        <f t="shared" si="61"/>
        <v>5月第1周--周5</v>
      </c>
      <c r="F1946" s="92" t="s">
        <v>27</v>
      </c>
      <c r="G1946" s="92" t="s">
        <v>136</v>
      </c>
      <c r="H1946" s="92" t="str">
        <f>_xlfn.XLOOKUP(O1946,匹配表1065!T:T,匹配表1065!W:W)</f>
        <v>青岛市</v>
      </c>
      <c r="I1946" s="89" t="str">
        <f>_xlfn.XLOOKUP(O1946,匹配表1065!T:T,匹配表1065!X:X)</f>
        <v>PME2032</v>
      </c>
      <c r="J1946" s="92" t="s">
        <v>143</v>
      </c>
      <c r="K1946" s="89" cm="1">
        <f ca="1" t="array" ref="K1946:L1946">_xlfn.XLOOKUP(J1946,匹配表1065!Y:Y,匹配表1065!AA:AB)</f>
        <v>31</v>
      </c>
      <c r="L1946" s="89" t="str">
        <v>3个月以上</v>
      </c>
      <c r="M1946" s="92" t="s">
        <v>30</v>
      </c>
      <c r="N1946" s="92">
        <v>1</v>
      </c>
      <c r="O1946" s="93" t="str">
        <f>_xlfn.XLOOKUP(P1946,匹配表1065!U:U,匹配表1065!T:T)</f>
        <v>HO00001482</v>
      </c>
      <c r="P1946" s="89" t="s">
        <v>146</v>
      </c>
      <c r="Q1946" s="92" t="s">
        <v>149</v>
      </c>
      <c r="R1946" s="89" t="str">
        <f>_xlfn.XLOOKUP(Q1946,匹配表1065!L:L,匹配表1065!O:O)</f>
        <v>B</v>
      </c>
      <c r="S1946" s="93" t="str">
        <f>IFERROR(_xlfn.XLOOKUP(Q1946,匹配表1065!AI:AI,匹配表1065!AJ:AJ),"绿标")</f>
        <v>红标</v>
      </c>
      <c r="T1946" s="93" t="str" cm="1">
        <f t="array" ref="T1946:U1946">_xlfn.XLOOKUP(Q1946,匹配表1065!L:L,匹配表1065!M:N)</f>
        <v>脑血管</v>
      </c>
      <c r="U1946" s="94" t="str">
        <v>神经内科</v>
      </c>
      <c r="V1946" s="95" t="s">
        <v>70</v>
      </c>
      <c r="W1946" s="93">
        <f>_xlfn.XLOOKUP(M1946,匹配表1065!D:D,匹配表1065!F:F)*N1946</f>
        <v>12</v>
      </c>
    </row>
    <row r="1947" customHeight="1" spans="1:23">
      <c r="A1947" s="89" t="s">
        <v>675</v>
      </c>
      <c r="B1947" s="90">
        <v>46150</v>
      </c>
      <c r="C1947" s="91" t="str">
        <f t="shared" si="60"/>
        <v>5月第2周</v>
      </c>
      <c r="D1947" s="89" t="s">
        <v>676</v>
      </c>
      <c r="E1947" s="89" t="str">
        <f t="shared" si="61"/>
        <v>5月第1周--周5</v>
      </c>
      <c r="F1947" s="92" t="s">
        <v>27</v>
      </c>
      <c r="G1947" s="92" t="s">
        <v>136</v>
      </c>
      <c r="H1947" s="92" t="str">
        <f>_xlfn.XLOOKUP(O1947,匹配表1065!T:T,匹配表1065!W:W)</f>
        <v>青岛市</v>
      </c>
      <c r="I1947" s="89" t="str">
        <f>_xlfn.XLOOKUP(O1947,匹配表1065!T:T,匹配表1065!X:X)</f>
        <v>PME2032</v>
      </c>
      <c r="J1947" s="92" t="s">
        <v>143</v>
      </c>
      <c r="K1947" s="89" cm="1">
        <f ca="1" t="array" ref="K1947:L1947">_xlfn.XLOOKUP(J1947,匹配表1065!Y:Y,匹配表1065!AA:AB)</f>
        <v>31</v>
      </c>
      <c r="L1947" s="89" t="str">
        <v>3个月以上</v>
      </c>
      <c r="M1947" s="92" t="s">
        <v>35</v>
      </c>
      <c r="N1947" s="92">
        <v>1</v>
      </c>
      <c r="O1947" s="93" t="str">
        <f>_xlfn.XLOOKUP(P1947,匹配表1065!U:U,匹配表1065!T:T)</f>
        <v>HO00001482</v>
      </c>
      <c r="P1947" s="89" t="s">
        <v>146</v>
      </c>
      <c r="Q1947" s="92" t="s">
        <v>549</v>
      </c>
      <c r="R1947" s="89" t="str">
        <f>_xlfn.XLOOKUP(Q1947,匹配表1065!L:L,匹配表1065!O:O)</f>
        <v>A</v>
      </c>
      <c r="S1947" s="93" t="str">
        <f>IFERROR(_xlfn.XLOOKUP(Q1947,匹配表1065!AI:AI,匹配表1065!AJ:AJ),"绿标")</f>
        <v>红标</v>
      </c>
      <c r="T1947" s="93" t="str" cm="1">
        <f t="array" ref="T1947:U1947">_xlfn.XLOOKUP(Q1947,匹配表1065!L:L,匹配表1065!M:N)</f>
        <v>头痛</v>
      </c>
      <c r="U1947" s="94" t="str">
        <v>神经内科</v>
      </c>
      <c r="V1947" s="95" t="s">
        <v>70</v>
      </c>
      <c r="W1947" s="93">
        <f>_xlfn.XLOOKUP(M1947,匹配表1065!D:D,匹配表1065!F:F)*N1947</f>
        <v>4</v>
      </c>
    </row>
    <row r="1948" customHeight="1" spans="1:23">
      <c r="A1948" s="89" t="s">
        <v>675</v>
      </c>
      <c r="B1948" s="90">
        <v>46150</v>
      </c>
      <c r="C1948" s="91" t="str">
        <f t="shared" si="60"/>
        <v>5月第2周</v>
      </c>
      <c r="D1948" s="89" t="s">
        <v>676</v>
      </c>
      <c r="E1948" s="89" t="str">
        <f t="shared" si="61"/>
        <v>5月第1周--周5</v>
      </c>
      <c r="F1948" s="92" t="s">
        <v>27</v>
      </c>
      <c r="G1948" s="92" t="s">
        <v>136</v>
      </c>
      <c r="H1948" s="92" t="str">
        <f>_xlfn.XLOOKUP(O1948,匹配表1065!T:T,匹配表1065!W:W)</f>
        <v>青岛市</v>
      </c>
      <c r="I1948" s="89" t="str">
        <f>_xlfn.XLOOKUP(O1948,匹配表1065!T:T,匹配表1065!X:X)</f>
        <v>PME2031</v>
      </c>
      <c r="J1948" s="92" t="s">
        <v>155</v>
      </c>
      <c r="K1948" s="89" cm="1">
        <f ca="1" t="array" ref="K1948:L1948">_xlfn.XLOOKUP(J1948,匹配表1065!Y:Y,匹配表1065!AA:AB)</f>
        <v>31</v>
      </c>
      <c r="L1948" s="89" t="str">
        <v>3个月以上</v>
      </c>
      <c r="M1948" s="92" t="s">
        <v>30</v>
      </c>
      <c r="N1948" s="92">
        <v>1</v>
      </c>
      <c r="O1948" s="93" t="str">
        <f>_xlfn.XLOOKUP(P1948,匹配表1065!U:U,匹配表1065!T:T)</f>
        <v>HO00001478</v>
      </c>
      <c r="P1948" s="89" t="s">
        <v>156</v>
      </c>
      <c r="Q1948" s="92" t="s">
        <v>300</v>
      </c>
      <c r="R1948" s="89" t="str">
        <f>_xlfn.XLOOKUP(Q1948,匹配表1065!L:L,匹配表1065!O:O)</f>
        <v>C</v>
      </c>
      <c r="S1948" s="93" t="str">
        <f>IFERROR(_xlfn.XLOOKUP(Q1948,匹配表1065!AI:AI,匹配表1065!AJ:AJ),"绿标")</f>
        <v>红标</v>
      </c>
      <c r="T1948" s="93" t="str" cm="1">
        <f t="array" ref="T1948:U1948">_xlfn.XLOOKUP(Q1948,匹配表1065!L:L,匹配表1065!M:N)</f>
        <v>眩晕</v>
      </c>
      <c r="U1948" s="94" t="str">
        <v>神经内科</v>
      </c>
      <c r="V1948" s="95" t="s">
        <v>70</v>
      </c>
      <c r="W1948" s="93">
        <f>_xlfn.XLOOKUP(M1948,匹配表1065!D:D,匹配表1065!F:F)*N1948</f>
        <v>12</v>
      </c>
    </row>
    <row r="1949" customHeight="1" spans="1:23">
      <c r="A1949" s="89" t="s">
        <v>675</v>
      </c>
      <c r="B1949" s="90">
        <v>46150</v>
      </c>
      <c r="C1949" s="91" t="str">
        <f t="shared" si="60"/>
        <v>5月第2周</v>
      </c>
      <c r="D1949" s="89" t="s">
        <v>676</v>
      </c>
      <c r="E1949" s="89" t="str">
        <f t="shared" si="61"/>
        <v>5月第1周--周5</v>
      </c>
      <c r="F1949" s="92" t="s">
        <v>27</v>
      </c>
      <c r="G1949" s="92" t="s">
        <v>136</v>
      </c>
      <c r="H1949" s="92" t="str">
        <f>_xlfn.XLOOKUP(O1949,匹配表1065!T:T,匹配表1065!W:W)</f>
        <v>青岛市</v>
      </c>
      <c r="I1949" s="89" t="str">
        <f>_xlfn.XLOOKUP(O1949,匹配表1065!T:T,匹配表1065!X:X)</f>
        <v>PME2031</v>
      </c>
      <c r="J1949" s="92" t="s">
        <v>155</v>
      </c>
      <c r="K1949" s="89" cm="1">
        <f ca="1" t="array" ref="K1949:L1949">_xlfn.XLOOKUP(J1949,匹配表1065!Y:Y,匹配表1065!AA:AB)</f>
        <v>31</v>
      </c>
      <c r="L1949" s="89" t="str">
        <v>3个月以上</v>
      </c>
      <c r="M1949" s="92" t="s">
        <v>35</v>
      </c>
      <c r="N1949" s="92">
        <v>1</v>
      </c>
      <c r="O1949" s="93" t="str">
        <f>_xlfn.XLOOKUP(P1949,匹配表1065!U:U,匹配表1065!T:T)</f>
        <v>HO00072793</v>
      </c>
      <c r="P1949" s="89" t="s">
        <v>159</v>
      </c>
      <c r="Q1949" s="92" t="s">
        <v>587</v>
      </c>
      <c r="R1949" s="89" t="str">
        <f>_xlfn.XLOOKUP(Q1949,匹配表1065!L:L,匹配表1065!O:O)</f>
        <v>D</v>
      </c>
      <c r="S1949" s="93" t="str">
        <f>IFERROR(_xlfn.XLOOKUP(Q1949,匹配表1065!AI:AI,匹配表1065!AJ:AJ),"绿标")</f>
        <v>绿标</v>
      </c>
      <c r="T1949" s="93" t="str" cm="1">
        <f t="array" ref="T1949:U1949">_xlfn.XLOOKUP(Q1949,匹配表1065!L:L,匹配表1065!M:N)</f>
        <v>疼痛</v>
      </c>
      <c r="U1949" s="94" t="str">
        <v>疼痛科</v>
      </c>
      <c r="V1949" s="95" t="s">
        <v>67</v>
      </c>
      <c r="W1949" s="93">
        <f>_xlfn.XLOOKUP(M1949,匹配表1065!D:D,匹配表1065!F:F)*N1949</f>
        <v>4</v>
      </c>
    </row>
    <row r="1950" customHeight="1" spans="1:23">
      <c r="A1950" s="89" t="s">
        <v>675</v>
      </c>
      <c r="B1950" s="90">
        <v>46150</v>
      </c>
      <c r="C1950" s="91" t="str">
        <f t="shared" si="60"/>
        <v>5月第2周</v>
      </c>
      <c r="D1950" s="89" t="s">
        <v>676</v>
      </c>
      <c r="E1950" s="89" t="str">
        <f t="shared" si="61"/>
        <v>5月第1周--周5</v>
      </c>
      <c r="F1950" s="92" t="s">
        <v>27</v>
      </c>
      <c r="G1950" s="92" t="s">
        <v>136</v>
      </c>
      <c r="H1950" s="92" t="str">
        <f>_xlfn.XLOOKUP(O1950,匹配表1065!T:T,匹配表1065!W:W)</f>
        <v>青岛市</v>
      </c>
      <c r="I1950" s="89" t="str">
        <f>_xlfn.XLOOKUP(O1950,匹配表1065!T:T,匹配表1065!X:X)</f>
        <v>PME2031</v>
      </c>
      <c r="J1950" s="92" t="s">
        <v>155</v>
      </c>
      <c r="K1950" s="89" cm="1">
        <f ca="1" t="array" ref="K1950:L1950">_xlfn.XLOOKUP(J1950,匹配表1065!Y:Y,匹配表1065!AA:AB)</f>
        <v>31</v>
      </c>
      <c r="L1950" s="89" t="str">
        <v>3个月以上</v>
      </c>
      <c r="M1950" s="92" t="s">
        <v>55</v>
      </c>
      <c r="N1950" s="92">
        <v>1</v>
      </c>
      <c r="O1950" s="93" t="str">
        <f>_xlfn.XLOOKUP(P1950,匹配表1065!U:U,匹配表1065!T:T)</f>
        <v>HO00001485</v>
      </c>
      <c r="P1950" s="89" t="s">
        <v>253</v>
      </c>
      <c r="Q1950" s="92" t="s">
        <v>254</v>
      </c>
      <c r="R1950" s="89" t="str">
        <f>_xlfn.XLOOKUP(Q1950,匹配表1065!L:L,匹配表1065!O:O)</f>
        <v>B</v>
      </c>
      <c r="S1950" s="93" t="str">
        <f>IFERROR(_xlfn.XLOOKUP(Q1950,匹配表1065!AI:AI,匹配表1065!AJ:AJ),"绿标")</f>
        <v>红标</v>
      </c>
      <c r="T1950" s="93" t="str" cm="1">
        <f t="array" ref="T1950:U1950">_xlfn.XLOOKUP(Q1950,匹配表1065!L:L,匹配表1065!M:N)</f>
        <v>脑血管</v>
      </c>
      <c r="U1950" s="94" t="str">
        <v>神经内科</v>
      </c>
      <c r="V1950" s="95" t="s">
        <v>67</v>
      </c>
      <c r="W1950" s="93">
        <f>_xlfn.XLOOKUP(M1950,匹配表1065!D:D,匹配表1065!F:F)*N1950</f>
        <v>8</v>
      </c>
    </row>
    <row r="1951" customHeight="1" spans="1:23">
      <c r="A1951" s="89" t="s">
        <v>675</v>
      </c>
      <c r="B1951" s="90">
        <v>46150</v>
      </c>
      <c r="C1951" s="91" t="str">
        <f t="shared" si="60"/>
        <v>5月第2周</v>
      </c>
      <c r="D1951" s="89" t="s">
        <v>676</v>
      </c>
      <c r="E1951" s="89" t="str">
        <f t="shared" si="61"/>
        <v>5月第1周--周5</v>
      </c>
      <c r="F1951" s="92" t="s">
        <v>27</v>
      </c>
      <c r="G1951" s="92" t="s">
        <v>136</v>
      </c>
      <c r="H1951" s="92" t="str">
        <f>_xlfn.XLOOKUP(O1951,匹配表1065!T:T,匹配表1065!W:W)</f>
        <v>潍坊市</v>
      </c>
      <c r="I1951" s="89" t="str">
        <f>_xlfn.XLOOKUP(O1951,匹配表1065!T:T,匹配表1065!X:X)</f>
        <v>PME2036</v>
      </c>
      <c r="J1951" s="89" t="s">
        <v>161</v>
      </c>
      <c r="K1951" s="89" cm="1">
        <f ca="1" t="array" ref="K1951:L1951">_xlfn.XLOOKUP(J1951,匹配表1065!Y:Y,匹配表1065!AA:AB)</f>
        <v>1519</v>
      </c>
      <c r="L1951" s="89" t="str">
        <v>3个月以上</v>
      </c>
      <c r="M1951" s="92" t="s">
        <v>30</v>
      </c>
      <c r="N1951" s="92">
        <v>1</v>
      </c>
      <c r="O1951" s="93" t="str">
        <f>_xlfn.XLOOKUP(P1951,匹配表1065!U:U,匹配表1065!T:T)</f>
        <v>HO00001496</v>
      </c>
      <c r="P1951" s="89" t="s">
        <v>256</v>
      </c>
      <c r="Q1951" s="92" t="s">
        <v>303</v>
      </c>
      <c r="R1951" s="89" t="str">
        <f>_xlfn.XLOOKUP(Q1951,匹配表1065!L:L,匹配表1065!O:O)</f>
        <v>C</v>
      </c>
      <c r="S1951" s="93" t="str">
        <f>IFERROR(_xlfn.XLOOKUP(Q1951,匹配表1065!AI:AI,匹配表1065!AJ:AJ),"绿标")</f>
        <v>红标</v>
      </c>
      <c r="T1951" s="93" t="str" cm="1">
        <f t="array" ref="T1951:U1951">_xlfn.XLOOKUP(Q1951,匹配表1065!L:L,匹配表1065!M:N)</f>
        <v>眩晕</v>
      </c>
      <c r="U1951" s="94" t="str">
        <v>神经内科</v>
      </c>
      <c r="V1951" s="95" t="s">
        <v>70</v>
      </c>
      <c r="W1951" s="93">
        <f>_xlfn.XLOOKUP(M1951,匹配表1065!D:D,匹配表1065!F:F)*N1951</f>
        <v>12</v>
      </c>
    </row>
    <row r="1952" customHeight="1" spans="1:23">
      <c r="A1952" s="89" t="s">
        <v>675</v>
      </c>
      <c r="B1952" s="90">
        <v>46150</v>
      </c>
      <c r="C1952" s="91" t="str">
        <f t="shared" si="60"/>
        <v>5月第2周</v>
      </c>
      <c r="D1952" s="89" t="s">
        <v>676</v>
      </c>
      <c r="E1952" s="89" t="str">
        <f t="shared" si="61"/>
        <v>5月第1周--周5</v>
      </c>
      <c r="F1952" s="92" t="s">
        <v>27</v>
      </c>
      <c r="G1952" s="92" t="s">
        <v>136</v>
      </c>
      <c r="H1952" s="92" t="str">
        <f>_xlfn.XLOOKUP(O1952,匹配表1065!T:T,匹配表1065!W:W)</f>
        <v>潍坊市</v>
      </c>
      <c r="I1952" s="89" t="str">
        <f>_xlfn.XLOOKUP(O1952,匹配表1065!T:T,匹配表1065!X:X)</f>
        <v>PME2036</v>
      </c>
      <c r="J1952" s="89" t="s">
        <v>161</v>
      </c>
      <c r="K1952" s="89" cm="1">
        <f ca="1" t="array" ref="K1952:L1952">_xlfn.XLOOKUP(J1952,匹配表1065!Y:Y,匹配表1065!AA:AB)</f>
        <v>1519</v>
      </c>
      <c r="L1952" s="89" t="str">
        <v>3个月以上</v>
      </c>
      <c r="M1952" s="92" t="s">
        <v>30</v>
      </c>
      <c r="N1952" s="92">
        <v>1</v>
      </c>
      <c r="O1952" s="93" t="str">
        <f>_xlfn.XLOOKUP(P1952,匹配表1065!U:U,匹配表1065!T:T)</f>
        <v>HO00001466</v>
      </c>
      <c r="P1952" s="89" t="s">
        <v>164</v>
      </c>
      <c r="Q1952" s="92" t="s">
        <v>165</v>
      </c>
      <c r="R1952" s="89" t="str">
        <f>_xlfn.XLOOKUP(Q1952,匹配表1065!L:L,匹配表1065!O:O)</f>
        <v>C</v>
      </c>
      <c r="S1952" s="93" t="str">
        <f>IFERROR(_xlfn.XLOOKUP(Q1952,匹配表1065!AI:AI,匹配表1065!AJ:AJ),"绿标")</f>
        <v>绿标</v>
      </c>
      <c r="T1952" s="93" t="str" cm="1">
        <f t="array" ref="T1952:U1952">_xlfn.XLOOKUP(Q1952,匹配表1065!L:L,匹配表1065!M:N)</f>
        <v>眩晕</v>
      </c>
      <c r="U1952" s="94" t="str">
        <v>神经内科</v>
      </c>
      <c r="V1952" s="95" t="s">
        <v>33</v>
      </c>
      <c r="W1952" s="93">
        <f>_xlfn.XLOOKUP(M1952,匹配表1065!D:D,匹配表1065!F:F)*N1952</f>
        <v>12</v>
      </c>
    </row>
    <row r="1953" customHeight="1" spans="1:23">
      <c r="A1953" s="89" t="s">
        <v>675</v>
      </c>
      <c r="B1953" s="90">
        <v>46150</v>
      </c>
      <c r="C1953" s="91" t="str">
        <f t="shared" si="60"/>
        <v>5月第2周</v>
      </c>
      <c r="D1953" s="89" t="s">
        <v>676</v>
      </c>
      <c r="E1953" s="89" t="str">
        <f t="shared" si="61"/>
        <v>5月第1周--周5</v>
      </c>
      <c r="F1953" s="92" t="s">
        <v>27</v>
      </c>
      <c r="G1953" s="92" t="s">
        <v>136</v>
      </c>
      <c r="H1953" s="92" t="str">
        <f>_xlfn.XLOOKUP(O1953,匹配表1065!T:T,匹配表1065!W:W)</f>
        <v>潍坊市</v>
      </c>
      <c r="I1953" s="89" t="str">
        <f>_xlfn.XLOOKUP(O1953,匹配表1065!T:T,匹配表1065!X:X)</f>
        <v>PME2036</v>
      </c>
      <c r="J1953" s="89" t="s">
        <v>161</v>
      </c>
      <c r="K1953" s="89" cm="1">
        <f ca="1" t="array" ref="K1953:L1953">_xlfn.XLOOKUP(J1953,匹配表1065!Y:Y,匹配表1065!AA:AB)</f>
        <v>1519</v>
      </c>
      <c r="L1953" s="89" t="str">
        <v>3个月以上</v>
      </c>
      <c r="M1953" s="92" t="s">
        <v>35</v>
      </c>
      <c r="N1953" s="92">
        <v>1</v>
      </c>
      <c r="O1953" s="93" t="str">
        <f>_xlfn.XLOOKUP(P1953,匹配表1065!U:U,匹配表1065!T:T)</f>
        <v>HO00001498</v>
      </c>
      <c r="P1953" s="89" t="s">
        <v>337</v>
      </c>
      <c r="Q1953" s="92" t="s">
        <v>338</v>
      </c>
      <c r="R1953" s="89" t="str">
        <f>_xlfn.XLOOKUP(Q1953,匹配表1065!L:L,匹配表1065!O:O)</f>
        <v>C</v>
      </c>
      <c r="S1953" s="93" t="str">
        <f>IFERROR(_xlfn.XLOOKUP(Q1953,匹配表1065!AI:AI,匹配表1065!AJ:AJ),"绿标")</f>
        <v>绿标</v>
      </c>
      <c r="T1953" s="93" t="str" cm="1">
        <f t="array" ref="T1953:U1953">_xlfn.XLOOKUP(Q1953,匹配表1065!L:L,匹配表1065!M:N)</f>
        <v>眩晕</v>
      </c>
      <c r="U1953" s="94" t="str">
        <v>神经内科</v>
      </c>
      <c r="V1953" s="95" t="s">
        <v>70</v>
      </c>
      <c r="W1953" s="93">
        <f>_xlfn.XLOOKUP(M1953,匹配表1065!D:D,匹配表1065!F:F)*N1953</f>
        <v>4</v>
      </c>
    </row>
    <row r="1954" customHeight="1" spans="1:23">
      <c r="A1954" s="89" t="s">
        <v>675</v>
      </c>
      <c r="B1954" s="90">
        <v>46150</v>
      </c>
      <c r="C1954" s="91" t="str">
        <f t="shared" si="60"/>
        <v>5月第2周</v>
      </c>
      <c r="D1954" s="89" t="s">
        <v>676</v>
      </c>
      <c r="E1954" s="89" t="str">
        <f t="shared" si="61"/>
        <v>5月第1周--周5</v>
      </c>
      <c r="F1954" s="92" t="s">
        <v>27</v>
      </c>
      <c r="G1954" s="92" t="s">
        <v>136</v>
      </c>
      <c r="H1954" s="92" t="str">
        <f>_xlfn.XLOOKUP(O1954,匹配表1065!T:T,匹配表1065!W:W)</f>
        <v>青岛市</v>
      </c>
      <c r="I1954" s="89" t="str">
        <f>_xlfn.XLOOKUP(O1954,匹配表1065!T:T,匹配表1065!X:X)</f>
        <v>PME2035</v>
      </c>
      <c r="J1954" s="92" t="s">
        <v>150</v>
      </c>
      <c r="K1954" s="89" cm="1">
        <f ca="1" t="array" ref="K1954:L1954">_xlfn.XLOOKUP(J1954,匹配表1065!Y:Y,匹配表1065!AA:AB)</f>
        <v>8</v>
      </c>
      <c r="L1954" s="89" t="str">
        <v>3个月以上</v>
      </c>
      <c r="M1954" s="92" t="s">
        <v>30</v>
      </c>
      <c r="N1954" s="92">
        <v>1</v>
      </c>
      <c r="O1954" s="93" t="str">
        <f>_xlfn.XLOOKUP(P1954,匹配表1065!U:U,匹配表1065!T:T)</f>
        <v>HO00370760</v>
      </c>
      <c r="P1954" s="89" t="s">
        <v>499</v>
      </c>
      <c r="Q1954" s="92" t="s">
        <v>500</v>
      </c>
      <c r="R1954" s="89" t="str">
        <f>_xlfn.XLOOKUP(Q1954,匹配表1065!L:L,匹配表1065!O:O)</f>
        <v>A</v>
      </c>
      <c r="S1954" s="93" t="str">
        <f>IFERROR(_xlfn.XLOOKUP(Q1954,匹配表1065!AI:AI,匹配表1065!AJ:AJ),"绿标")</f>
        <v>红标</v>
      </c>
      <c r="T1954" s="93" t="str" cm="1">
        <f t="array" ref="T1954:U1954">_xlfn.XLOOKUP(Q1954,匹配表1065!L:L,匹配表1065!M:N)</f>
        <v>头痛</v>
      </c>
      <c r="U1954" s="94" t="str">
        <v>神经内科</v>
      </c>
      <c r="V1954" s="95" t="s">
        <v>70</v>
      </c>
      <c r="W1954" s="93">
        <f>_xlfn.XLOOKUP(M1954,匹配表1065!D:D,匹配表1065!F:F)*N1954</f>
        <v>12</v>
      </c>
    </row>
    <row r="1955" customHeight="1" spans="1:23">
      <c r="A1955" s="89" t="s">
        <v>675</v>
      </c>
      <c r="B1955" s="90">
        <v>46150</v>
      </c>
      <c r="C1955" s="91" t="str">
        <f t="shared" si="60"/>
        <v>5月第2周</v>
      </c>
      <c r="D1955" s="89" t="s">
        <v>676</v>
      </c>
      <c r="E1955" s="89" t="str">
        <f t="shared" si="61"/>
        <v>5月第1周--周5</v>
      </c>
      <c r="F1955" s="92" t="s">
        <v>27</v>
      </c>
      <c r="G1955" s="92" t="s">
        <v>136</v>
      </c>
      <c r="H1955" s="92" t="str">
        <f>_xlfn.XLOOKUP(O1955,匹配表1065!T:T,匹配表1065!W:W)</f>
        <v>青岛市</v>
      </c>
      <c r="I1955" s="89" t="str">
        <f>_xlfn.XLOOKUP(O1955,匹配表1065!T:T,匹配表1065!X:X)</f>
        <v>PME2035</v>
      </c>
      <c r="J1955" s="92" t="s">
        <v>150</v>
      </c>
      <c r="K1955" s="89" cm="1">
        <f ca="1" t="array" ref="K1955:L1955">_xlfn.XLOOKUP(J1955,匹配表1065!Y:Y,匹配表1065!AA:AB)</f>
        <v>8</v>
      </c>
      <c r="L1955" s="89" t="str">
        <v>3个月以上</v>
      </c>
      <c r="M1955" s="92" t="s">
        <v>30</v>
      </c>
      <c r="N1955" s="92">
        <v>1</v>
      </c>
      <c r="O1955" s="93" t="str">
        <f>_xlfn.XLOOKUP(P1955,匹配表1065!U:U,匹配表1065!T:T)</f>
        <v>HO00001483</v>
      </c>
      <c r="P1955" s="89" t="s">
        <v>259</v>
      </c>
      <c r="Q1955" s="92" t="s">
        <v>398</v>
      </c>
      <c r="R1955" s="89" t="str">
        <f>_xlfn.XLOOKUP(Q1955,匹配表1065!L:L,匹配表1065!O:O)</f>
        <v>C</v>
      </c>
      <c r="S1955" s="93" t="str">
        <f>IFERROR(_xlfn.XLOOKUP(Q1955,匹配表1065!AI:AI,匹配表1065!AJ:AJ),"绿标")</f>
        <v>绿标</v>
      </c>
      <c r="T1955" s="93" t="str" cm="1">
        <f t="array" ref="T1955:U1955">_xlfn.XLOOKUP(Q1955,匹配表1065!L:L,匹配表1065!M:N)</f>
        <v>眩晕</v>
      </c>
      <c r="U1955" s="94" t="str">
        <v>耳鼻喉科</v>
      </c>
      <c r="V1955" s="95" t="s">
        <v>70</v>
      </c>
      <c r="W1955" s="93">
        <f>_xlfn.XLOOKUP(M1955,匹配表1065!D:D,匹配表1065!F:F)*N1955</f>
        <v>12</v>
      </c>
    </row>
    <row r="1956" customHeight="1" spans="1:23">
      <c r="A1956" s="89" t="s">
        <v>675</v>
      </c>
      <c r="B1956" s="90">
        <v>46150</v>
      </c>
      <c r="C1956" s="91" t="str">
        <f t="shared" si="60"/>
        <v>5月第2周</v>
      </c>
      <c r="D1956" s="89" t="s">
        <v>676</v>
      </c>
      <c r="E1956" s="89" t="str">
        <f t="shared" si="61"/>
        <v>5月第1周--周5</v>
      </c>
      <c r="F1956" s="92" t="s">
        <v>27</v>
      </c>
      <c r="G1956" s="92" t="s">
        <v>136</v>
      </c>
      <c r="H1956" s="92" t="str">
        <f>_xlfn.XLOOKUP(O1956,匹配表1065!T:T,匹配表1065!W:W)</f>
        <v>青岛市</v>
      </c>
      <c r="I1956" s="89" t="str">
        <f>_xlfn.XLOOKUP(O1956,匹配表1065!T:T,匹配表1065!X:X)</f>
        <v>PME2035</v>
      </c>
      <c r="J1956" s="92" t="s">
        <v>150</v>
      </c>
      <c r="K1956" s="89" cm="1">
        <f ca="1" t="array" ref="K1956:L1956">_xlfn.XLOOKUP(J1956,匹配表1065!Y:Y,匹配表1065!AA:AB)</f>
        <v>8</v>
      </c>
      <c r="L1956" s="89" t="str">
        <v>3个月以上</v>
      </c>
      <c r="M1956" s="92" t="s">
        <v>35</v>
      </c>
      <c r="N1956" s="92">
        <v>1</v>
      </c>
      <c r="O1956" s="93" t="str">
        <f>_xlfn.XLOOKUP(P1956,匹配表1065!U:U,匹配表1065!T:T)</f>
        <v>HO00001483</v>
      </c>
      <c r="P1956" s="89" t="s">
        <v>259</v>
      </c>
      <c r="Q1956" s="92" t="s">
        <v>397</v>
      </c>
      <c r="R1956" s="89" t="str">
        <f>_xlfn.XLOOKUP(Q1956,匹配表1065!L:L,匹配表1065!O:O)</f>
        <v>C</v>
      </c>
      <c r="S1956" s="93" t="str">
        <f>IFERROR(_xlfn.XLOOKUP(Q1956,匹配表1065!AI:AI,匹配表1065!AJ:AJ),"绿标")</f>
        <v>绿标</v>
      </c>
      <c r="T1956" s="93" t="str" cm="1">
        <f t="array" ref="T1956:U1956">_xlfn.XLOOKUP(Q1956,匹配表1065!L:L,匹配表1065!M:N)</f>
        <v>眩晕</v>
      </c>
      <c r="U1956" s="94" t="str">
        <v>神经内科</v>
      </c>
      <c r="V1956" s="95" t="s">
        <v>67</v>
      </c>
      <c r="W1956" s="93">
        <f>_xlfn.XLOOKUP(M1956,匹配表1065!D:D,匹配表1065!F:F)*N1956</f>
        <v>4</v>
      </c>
    </row>
    <row r="1957" customHeight="1" spans="1:23">
      <c r="A1957" s="89" t="s">
        <v>675</v>
      </c>
      <c r="B1957" s="90">
        <v>46151</v>
      </c>
      <c r="C1957" s="91" t="str">
        <f t="shared" si="60"/>
        <v>5月第2周</v>
      </c>
      <c r="D1957" s="89" t="s">
        <v>676</v>
      </c>
      <c r="E1957" s="89" t="str">
        <f t="shared" si="61"/>
        <v>5月第1周--周6</v>
      </c>
      <c r="F1957" s="92" t="s">
        <v>27</v>
      </c>
      <c r="G1957" s="92" t="s">
        <v>92</v>
      </c>
      <c r="H1957" s="92" t="str">
        <f>_xlfn.XLOOKUP(O1957,匹配表1065!T:T,匹配表1065!W:W)</f>
        <v>合肥市</v>
      </c>
      <c r="I1957" s="89" t="str">
        <f>_xlfn.XLOOKUP(O1957,匹配表1065!T:T,匹配表1065!X:X)</f>
        <v>PME2007</v>
      </c>
      <c r="J1957" s="92" t="s">
        <v>93</v>
      </c>
      <c r="K1957" s="89" cm="1">
        <f ca="1" t="array" ref="K1957:L1957">_xlfn.XLOOKUP(J1957,匹配表1065!Y:Y,匹配表1065!AA:AB)</f>
        <v>9</v>
      </c>
      <c r="L1957" s="89" t="str">
        <v>3个月以上</v>
      </c>
      <c r="M1957" s="92" t="s">
        <v>35</v>
      </c>
      <c r="N1957" s="92">
        <v>1</v>
      </c>
      <c r="O1957" s="93" t="str">
        <f>_xlfn.XLOOKUP(P1957,匹配表1065!U:U,匹配表1065!T:T)</f>
        <v>HO00000001</v>
      </c>
      <c r="P1957" s="89" t="s">
        <v>94</v>
      </c>
      <c r="Q1957" s="92" t="s">
        <v>96</v>
      </c>
      <c r="R1957" s="89" t="str">
        <f>_xlfn.XLOOKUP(Q1957,匹配表1065!L:L,匹配表1065!O:O)</f>
        <v>B</v>
      </c>
      <c r="S1957" s="93" t="str">
        <f>IFERROR(_xlfn.XLOOKUP(Q1957,匹配表1065!AI:AI,匹配表1065!AJ:AJ),"绿标")</f>
        <v>黑标</v>
      </c>
      <c r="T1957" s="93" t="str" cm="1">
        <f t="array" ref="T1957:U1957">_xlfn.XLOOKUP(Q1957,匹配表1065!L:L,匹配表1065!M:N)</f>
        <v>脑血管</v>
      </c>
      <c r="U1957" s="94" t="str">
        <v>神经内科</v>
      </c>
      <c r="V1957" s="95" t="s">
        <v>33</v>
      </c>
      <c r="W1957" s="93">
        <f>_xlfn.XLOOKUP(M1957,匹配表1065!D:D,匹配表1065!F:F)*N1957</f>
        <v>4</v>
      </c>
    </row>
    <row r="1958" customHeight="1" spans="1:23">
      <c r="A1958" s="89" t="s">
        <v>675</v>
      </c>
      <c r="B1958" s="90">
        <v>46151</v>
      </c>
      <c r="C1958" s="91" t="str">
        <f t="shared" si="60"/>
        <v>5月第2周</v>
      </c>
      <c r="D1958" s="89" t="s">
        <v>676</v>
      </c>
      <c r="E1958" s="89" t="str">
        <f t="shared" si="61"/>
        <v>5月第1周--周6</v>
      </c>
      <c r="F1958" s="92" t="s">
        <v>27</v>
      </c>
      <c r="G1958" s="92" t="s">
        <v>28</v>
      </c>
      <c r="H1958" s="92" t="str">
        <f>_xlfn.XLOOKUP(O1958,匹配表1065!T:T,匹配表1065!W:W)</f>
        <v>扬州市</v>
      </c>
      <c r="I1958" s="89" t="str">
        <f>_xlfn.XLOOKUP(O1958,匹配表1065!T:T,匹配表1065!X:X)</f>
        <v>PME2012</v>
      </c>
      <c r="J1958" s="92" t="s">
        <v>60</v>
      </c>
      <c r="K1958" s="89" cm="1">
        <f ca="1" t="array" ref="K1958:L1958">_xlfn.XLOOKUP(J1958,匹配表1065!Y:Y,匹配表1065!AA:AB)</f>
        <v>13</v>
      </c>
      <c r="L1958" s="89" t="str">
        <v>3个月以上</v>
      </c>
      <c r="M1958" s="92" t="s">
        <v>35</v>
      </c>
      <c r="N1958" s="92">
        <v>1</v>
      </c>
      <c r="O1958" s="93" t="str">
        <f>_xlfn.XLOOKUP(P1958,匹配表1065!U:U,匹配表1065!T:T)</f>
        <v>HO00000968</v>
      </c>
      <c r="P1958" s="89" t="s">
        <v>61</v>
      </c>
      <c r="Q1958" s="92" t="s">
        <v>62</v>
      </c>
      <c r="R1958" s="89" t="str">
        <f>_xlfn.XLOOKUP(Q1958,匹配表1065!L:L,匹配表1065!O:O)</f>
        <v>A</v>
      </c>
      <c r="S1958" s="93" t="str">
        <f>IFERROR(_xlfn.XLOOKUP(Q1958,匹配表1065!AI:AI,匹配表1065!AJ:AJ),"绿标")</f>
        <v>红标</v>
      </c>
      <c r="T1958" s="93" t="str" cm="1">
        <f t="array" ref="T1958:U1958">_xlfn.XLOOKUP(Q1958,匹配表1065!L:L,匹配表1065!M:N)</f>
        <v>头痛</v>
      </c>
      <c r="U1958" s="94" t="str">
        <v>神经内科</v>
      </c>
      <c r="V1958" s="95" t="s">
        <v>58</v>
      </c>
      <c r="W1958" s="93">
        <f>_xlfn.XLOOKUP(M1958,匹配表1065!D:D,匹配表1065!F:F)*N1958</f>
        <v>4</v>
      </c>
    </row>
    <row r="1959" customHeight="1" spans="1:23">
      <c r="A1959" s="89" t="s">
        <v>675</v>
      </c>
      <c r="B1959" s="90">
        <v>46151</v>
      </c>
      <c r="C1959" s="91" t="str">
        <f t="shared" si="60"/>
        <v>5月第2周</v>
      </c>
      <c r="D1959" s="89" t="s">
        <v>676</v>
      </c>
      <c r="E1959" s="89" t="str">
        <f t="shared" si="61"/>
        <v>5月第1周--周6</v>
      </c>
      <c r="F1959" s="92" t="s">
        <v>27</v>
      </c>
      <c r="G1959" s="92" t="s">
        <v>28</v>
      </c>
      <c r="H1959" s="92" t="str">
        <f>_xlfn.XLOOKUP(O1959,匹配表1065!T:T,匹配表1065!W:W)</f>
        <v>扬州市</v>
      </c>
      <c r="I1959" s="89" t="str">
        <f>_xlfn.XLOOKUP(O1959,匹配表1065!T:T,匹配表1065!X:X)</f>
        <v>PME2012</v>
      </c>
      <c r="J1959" s="92" t="s">
        <v>60</v>
      </c>
      <c r="K1959" s="89" cm="1">
        <f ca="1" t="array" ref="K1959:L1959">_xlfn.XLOOKUP(J1959,匹配表1065!Y:Y,匹配表1065!AA:AB)</f>
        <v>13</v>
      </c>
      <c r="L1959" s="89" t="str">
        <v>3个月以上</v>
      </c>
      <c r="M1959" s="92" t="s">
        <v>35</v>
      </c>
      <c r="N1959" s="92">
        <v>1</v>
      </c>
      <c r="O1959" s="93" t="str">
        <f>_xlfn.XLOOKUP(P1959,匹配表1065!U:U,匹配表1065!T:T)</f>
        <v>HO00000968</v>
      </c>
      <c r="P1959" s="89" t="s">
        <v>61</v>
      </c>
      <c r="Q1959" s="92" t="s">
        <v>406</v>
      </c>
      <c r="R1959" s="89" t="str">
        <f>_xlfn.XLOOKUP(Q1959,匹配表1065!L:L,匹配表1065!O:O)</f>
        <v>B</v>
      </c>
      <c r="S1959" s="93" t="str">
        <f>IFERROR(_xlfn.XLOOKUP(Q1959,匹配表1065!AI:AI,匹配表1065!AJ:AJ),"绿标")</f>
        <v>红标</v>
      </c>
      <c r="T1959" s="93" t="str" cm="1">
        <f t="array" ref="T1959:U1959">_xlfn.XLOOKUP(Q1959,匹配表1065!L:L,匹配表1065!M:N)</f>
        <v>脑血管</v>
      </c>
      <c r="U1959" s="94" t="str">
        <v>神经内科</v>
      </c>
      <c r="V1959" s="95" t="s">
        <v>33</v>
      </c>
      <c r="W1959" s="93">
        <f>_xlfn.XLOOKUP(M1959,匹配表1065!D:D,匹配表1065!F:F)*N1959</f>
        <v>4</v>
      </c>
    </row>
    <row r="1960" customHeight="1" spans="1:23">
      <c r="A1960" s="89" t="s">
        <v>675</v>
      </c>
      <c r="B1960" s="90">
        <v>46151</v>
      </c>
      <c r="C1960" s="91" t="str">
        <f t="shared" si="60"/>
        <v>5月第2周</v>
      </c>
      <c r="D1960" s="89" t="s">
        <v>676</v>
      </c>
      <c r="E1960" s="89" t="str">
        <f t="shared" si="61"/>
        <v>5月第1周--周6</v>
      </c>
      <c r="F1960" s="92" t="s">
        <v>27</v>
      </c>
      <c r="G1960" s="92" t="s">
        <v>28</v>
      </c>
      <c r="H1960" s="92" t="str">
        <f>_xlfn.XLOOKUP(O1960,匹配表1065!T:T,匹配表1065!W:W)</f>
        <v>南京市</v>
      </c>
      <c r="I1960" s="89" t="str">
        <f>_xlfn.XLOOKUP(O1960,匹配表1065!T:T,匹配表1065!X:X)</f>
        <v>PME2039</v>
      </c>
      <c r="J1960" s="92" t="s">
        <v>39</v>
      </c>
      <c r="K1960" s="89" cm="1">
        <f ca="1" t="array" ref="K1960:L1960">_xlfn.XLOOKUP(J1960,匹配表1065!Y:Y,匹配表1065!AA:AB)</f>
        <v>7</v>
      </c>
      <c r="L1960" s="89" t="str">
        <v>3个月以上</v>
      </c>
      <c r="M1960" s="92" t="s">
        <v>35</v>
      </c>
      <c r="N1960" s="92">
        <v>1</v>
      </c>
      <c r="O1960" s="93" t="str">
        <f>_xlfn.XLOOKUP(P1960,匹配表1065!U:U,匹配表1065!T:T)</f>
        <v>HO00000971</v>
      </c>
      <c r="P1960" s="89" t="s">
        <v>40</v>
      </c>
      <c r="Q1960" s="92" t="s">
        <v>379</v>
      </c>
      <c r="R1960" s="89" t="str">
        <f>_xlfn.XLOOKUP(Q1960,匹配表1065!L:L,匹配表1065!O:O)</f>
        <v>A</v>
      </c>
      <c r="S1960" s="93" t="str">
        <f>IFERROR(_xlfn.XLOOKUP(Q1960,匹配表1065!AI:AI,匹配表1065!AJ:AJ),"绿标")</f>
        <v>绿标</v>
      </c>
      <c r="T1960" s="93" t="str" cm="1">
        <f t="array" ref="T1960:U1960">_xlfn.XLOOKUP(Q1960,匹配表1065!L:L,匹配表1065!M:N)</f>
        <v>头痛</v>
      </c>
      <c r="U1960" s="94" t="str">
        <v>神经内科</v>
      </c>
      <c r="V1960" s="95" t="s">
        <v>33</v>
      </c>
      <c r="W1960" s="93">
        <f>_xlfn.XLOOKUP(M1960,匹配表1065!D:D,匹配表1065!F:F)*N1960</f>
        <v>4</v>
      </c>
    </row>
    <row r="1961" customHeight="1" spans="1:23">
      <c r="A1961" s="89" t="s">
        <v>675</v>
      </c>
      <c r="B1961" s="90">
        <v>46151</v>
      </c>
      <c r="C1961" s="91" t="str">
        <f t="shared" si="60"/>
        <v>5月第2周</v>
      </c>
      <c r="D1961" s="89" t="s">
        <v>676</v>
      </c>
      <c r="E1961" s="89" t="str">
        <f t="shared" si="61"/>
        <v>5月第1周--周6</v>
      </c>
      <c r="F1961" s="92" t="s">
        <v>27</v>
      </c>
      <c r="G1961" s="92" t="s">
        <v>28</v>
      </c>
      <c r="H1961" s="92" t="str">
        <f>_xlfn.XLOOKUP(O1961,匹配表1065!T:T,匹配表1065!W:W)</f>
        <v>南京市</v>
      </c>
      <c r="I1961" s="89" t="str">
        <f>_xlfn.XLOOKUP(O1961,匹配表1065!T:T,匹配表1065!X:X)</f>
        <v>PME2006</v>
      </c>
      <c r="J1961" s="92" t="s">
        <v>29</v>
      </c>
      <c r="K1961" s="89" cm="1">
        <f ca="1" t="array" ref="K1961:L1961">_xlfn.XLOOKUP(J1961,匹配表1065!Y:Y,匹配表1065!AA:AB)</f>
        <v>15</v>
      </c>
      <c r="L1961" s="89" t="str">
        <v>3个月以上</v>
      </c>
      <c r="M1961" s="92" t="s">
        <v>30</v>
      </c>
      <c r="N1961" s="92">
        <v>1</v>
      </c>
      <c r="O1961" s="93" t="str">
        <f>_xlfn.XLOOKUP(P1961,匹配表1065!U:U,匹配表1065!T:T)</f>
        <v>HO00000959</v>
      </c>
      <c r="P1961" s="89" t="s">
        <v>196</v>
      </c>
      <c r="Q1961" s="92" t="s">
        <v>197</v>
      </c>
      <c r="R1961" s="89" t="str">
        <f>_xlfn.XLOOKUP(Q1961,匹配表1065!L:L,匹配表1065!O:O)</f>
        <v>C</v>
      </c>
      <c r="S1961" s="93" t="str">
        <f>IFERROR(_xlfn.XLOOKUP(Q1961,匹配表1065!AI:AI,匹配表1065!AJ:AJ),"绿标")</f>
        <v>红标</v>
      </c>
      <c r="T1961" s="93" t="str" cm="1">
        <f t="array" ref="T1961:U1961">_xlfn.XLOOKUP(Q1961,匹配表1065!L:L,匹配表1065!M:N)</f>
        <v>眩晕</v>
      </c>
      <c r="U1961" s="94" t="str">
        <v>神经内科</v>
      </c>
      <c r="V1961" s="95" t="s">
        <v>70</v>
      </c>
      <c r="W1961" s="93">
        <f>_xlfn.XLOOKUP(M1961,匹配表1065!D:D,匹配表1065!F:F)*N1961</f>
        <v>12</v>
      </c>
    </row>
    <row r="1962" customHeight="1" spans="1:23">
      <c r="A1962" s="89" t="s">
        <v>675</v>
      </c>
      <c r="B1962" s="90">
        <v>46151</v>
      </c>
      <c r="C1962" s="91" t="str">
        <f t="shared" si="60"/>
        <v>5月第2周</v>
      </c>
      <c r="D1962" s="89" t="s">
        <v>676</v>
      </c>
      <c r="E1962" s="89" t="str">
        <f t="shared" si="61"/>
        <v>5月第1周--周6</v>
      </c>
      <c r="F1962" s="92" t="s">
        <v>27</v>
      </c>
      <c r="G1962" s="92" t="s">
        <v>28</v>
      </c>
      <c r="H1962" s="92" t="str">
        <f>_xlfn.XLOOKUP(O1962,匹配表1065!T:T,匹配表1065!W:W)</f>
        <v>南京市</v>
      </c>
      <c r="I1962" s="89" t="str">
        <f>_xlfn.XLOOKUP(O1962,匹配表1065!T:T,匹配表1065!X:X)</f>
        <v>PME2040</v>
      </c>
      <c r="J1962" s="89" t="s">
        <v>50</v>
      </c>
      <c r="K1962" s="89" t="e" cm="1">
        <f ca="1" t="array" ref="K1962">_xlfn.XLOOKUP(J1962,匹配表1065!Y:Y,匹配表1065!AA:AB)</f>
        <v>#N/A</v>
      </c>
      <c r="L1962" s="89"/>
      <c r="M1962" s="92" t="s">
        <v>35</v>
      </c>
      <c r="N1962" s="92">
        <v>1</v>
      </c>
      <c r="O1962" s="93" t="str">
        <f>_xlfn.XLOOKUP(P1962,匹配表1065!U:U,匹配表1065!T:T)</f>
        <v>HO00000966</v>
      </c>
      <c r="P1962" s="89" t="s">
        <v>51</v>
      </c>
      <c r="Q1962" s="92" t="s">
        <v>377</v>
      </c>
      <c r="R1962" s="89" t="str">
        <f>_xlfn.XLOOKUP(Q1962,匹配表1065!L:L,匹配表1065!O:O)</f>
        <v>B</v>
      </c>
      <c r="S1962" s="93" t="str">
        <f>IFERROR(_xlfn.XLOOKUP(Q1962,匹配表1065!AI:AI,匹配表1065!AJ:AJ),"绿标")</f>
        <v>绿标</v>
      </c>
      <c r="T1962" s="93" t="str" cm="1">
        <f t="array" ref="T1962:U1962">_xlfn.XLOOKUP(Q1962,匹配表1065!L:L,匹配表1065!M:N)</f>
        <v>癫痫</v>
      </c>
      <c r="U1962" s="94" t="str">
        <v>神经内科</v>
      </c>
      <c r="V1962" s="95" t="s">
        <v>58</v>
      </c>
      <c r="W1962" s="93">
        <f>_xlfn.XLOOKUP(M1962,匹配表1065!D:D,匹配表1065!F:F)*N1962</f>
        <v>4</v>
      </c>
    </row>
    <row r="1963" customHeight="1" spans="1:23">
      <c r="A1963" s="89" t="s">
        <v>675</v>
      </c>
      <c r="B1963" s="90">
        <v>46151</v>
      </c>
      <c r="C1963" s="91" t="str">
        <f t="shared" si="60"/>
        <v>5月第2周</v>
      </c>
      <c r="D1963" s="89" t="s">
        <v>676</v>
      </c>
      <c r="E1963" s="89" t="str">
        <f t="shared" si="61"/>
        <v>5月第1周--周6</v>
      </c>
      <c r="F1963" s="92" t="s">
        <v>27</v>
      </c>
      <c r="G1963" s="92" t="s">
        <v>28</v>
      </c>
      <c r="H1963" s="92" t="str">
        <f>_xlfn.XLOOKUP(O1963,匹配表1065!T:T,匹配表1065!W:W)</f>
        <v>南京市</v>
      </c>
      <c r="I1963" s="89" t="str">
        <f>_xlfn.XLOOKUP(O1963,匹配表1065!T:T,匹配表1065!X:X)</f>
        <v>PME2004</v>
      </c>
      <c r="J1963" s="92" t="s">
        <v>34</v>
      </c>
      <c r="K1963" s="89" cm="1">
        <f ca="1" t="array" ref="K1963:L1963">_xlfn.XLOOKUP(J1963,匹配表1065!Y:Y,匹配表1065!AA:AB)</f>
        <v>11</v>
      </c>
      <c r="L1963" s="89" t="str">
        <v>3个月以上</v>
      </c>
      <c r="M1963" s="92" t="s">
        <v>35</v>
      </c>
      <c r="N1963" s="92">
        <v>1</v>
      </c>
      <c r="O1963" s="93" t="str">
        <f>_xlfn.XLOOKUP(P1963,匹配表1065!U:U,匹配表1065!T:T)</f>
        <v>HO00000960</v>
      </c>
      <c r="P1963" s="89" t="s">
        <v>272</v>
      </c>
      <c r="Q1963" s="92" t="s">
        <v>273</v>
      </c>
      <c r="R1963" s="89" t="str">
        <f>_xlfn.XLOOKUP(Q1963,匹配表1065!L:L,匹配表1065!O:O)</f>
        <v>A</v>
      </c>
      <c r="S1963" s="93" t="str">
        <f>IFERROR(_xlfn.XLOOKUP(Q1963,匹配表1065!AI:AI,匹配表1065!AJ:AJ),"绿标")</f>
        <v>绿标</v>
      </c>
      <c r="T1963" s="93" t="str" cm="1">
        <f t="array" ref="T1963:U1963">_xlfn.XLOOKUP(Q1963,匹配表1065!L:L,匹配表1065!M:N)</f>
        <v>头痛</v>
      </c>
      <c r="U1963" s="94" t="str">
        <v>神经内科</v>
      </c>
      <c r="V1963" s="95" t="s">
        <v>33</v>
      </c>
      <c r="W1963" s="93">
        <f>_xlfn.XLOOKUP(M1963,匹配表1065!D:D,匹配表1065!F:F)*N1963</f>
        <v>4</v>
      </c>
    </row>
    <row r="1964" customHeight="1" spans="1:23">
      <c r="A1964" s="89" t="s">
        <v>675</v>
      </c>
      <c r="B1964" s="90">
        <v>46151</v>
      </c>
      <c r="C1964" s="91" t="str">
        <f t="shared" si="60"/>
        <v>5月第2周</v>
      </c>
      <c r="D1964" s="89" t="s">
        <v>676</v>
      </c>
      <c r="E1964" s="89" t="str">
        <f t="shared" si="61"/>
        <v>5月第1周--周6</v>
      </c>
      <c r="F1964" s="92" t="s">
        <v>27</v>
      </c>
      <c r="G1964" s="92" t="s">
        <v>28</v>
      </c>
      <c r="H1964" s="92" t="str">
        <f>_xlfn.XLOOKUP(O1964,匹配表1065!T:T,匹配表1065!W:W)</f>
        <v>南京市</v>
      </c>
      <c r="I1964" s="89" t="str">
        <f>_xlfn.XLOOKUP(O1964,匹配表1065!T:T,匹配表1065!X:X)</f>
        <v>PME2004</v>
      </c>
      <c r="J1964" s="92" t="s">
        <v>34</v>
      </c>
      <c r="K1964" s="89" cm="1">
        <f ca="1" t="array" ref="K1964:L1964">_xlfn.XLOOKUP(J1964,匹配表1065!Y:Y,匹配表1065!AA:AB)</f>
        <v>11</v>
      </c>
      <c r="L1964" s="89" t="str">
        <v>3个月以上</v>
      </c>
      <c r="M1964" s="92" t="s">
        <v>35</v>
      </c>
      <c r="N1964" s="92">
        <v>1</v>
      </c>
      <c r="O1964" s="93" t="str">
        <f>_xlfn.XLOOKUP(P1964,匹配表1065!U:U,匹配表1065!T:T)</f>
        <v>HO00001017</v>
      </c>
      <c r="P1964" s="89" t="s">
        <v>343</v>
      </c>
      <c r="Q1964" s="92" t="s">
        <v>539</v>
      </c>
      <c r="R1964" s="89" t="str">
        <f>_xlfn.XLOOKUP(Q1964,匹配表1065!L:L,匹配表1065!O:O)</f>
        <v>D</v>
      </c>
      <c r="S1964" s="93" t="str">
        <f>IFERROR(_xlfn.XLOOKUP(Q1964,匹配表1065!AI:AI,匹配表1065!AJ:AJ),"绿标")</f>
        <v>绿标</v>
      </c>
      <c r="T1964" s="93" t="str" cm="1">
        <f t="array" ref="T1964:U1964">_xlfn.XLOOKUP(Q1964,匹配表1065!L:L,匹配表1065!M:N)</f>
        <v>疼痛</v>
      </c>
      <c r="U1964" s="94" t="str">
        <v>疼痛科</v>
      </c>
      <c r="V1964" s="95" t="s">
        <v>42</v>
      </c>
      <c r="W1964" s="93">
        <f>_xlfn.XLOOKUP(M1964,匹配表1065!D:D,匹配表1065!F:F)*N1964</f>
        <v>4</v>
      </c>
    </row>
    <row r="1965" customHeight="1" spans="1:23">
      <c r="A1965" s="89" t="s">
        <v>675</v>
      </c>
      <c r="B1965" s="90">
        <v>46151</v>
      </c>
      <c r="C1965" s="91" t="str">
        <f t="shared" si="60"/>
        <v>5月第2周</v>
      </c>
      <c r="D1965" s="89" t="s">
        <v>676</v>
      </c>
      <c r="E1965" s="89" t="str">
        <f t="shared" si="61"/>
        <v>5月第1周--周6</v>
      </c>
      <c r="F1965" s="92" t="s">
        <v>27</v>
      </c>
      <c r="G1965" s="92" t="s">
        <v>28</v>
      </c>
      <c r="H1965" s="92" t="str">
        <f>_xlfn.XLOOKUP(O1965,匹配表1065!T:T,匹配表1065!W:W)</f>
        <v>常州市</v>
      </c>
      <c r="I1965" s="89" t="str">
        <f>_xlfn.XLOOKUP(O1965,匹配表1065!T:T,匹配表1065!X:X)</f>
        <v>PME2015</v>
      </c>
      <c r="J1965" s="92" t="s">
        <v>45</v>
      </c>
      <c r="K1965" s="89" cm="1">
        <f ca="1" t="array" ref="K1965:L1965">_xlfn.XLOOKUP(J1965,匹配表1065!Y:Y,匹配表1065!AA:AB)</f>
        <v>9</v>
      </c>
      <c r="L1965" s="89" t="str">
        <v>3个月以上</v>
      </c>
      <c r="M1965" s="92" t="s">
        <v>30</v>
      </c>
      <c r="N1965" s="92">
        <v>1</v>
      </c>
      <c r="O1965" s="93" t="str">
        <f>_xlfn.XLOOKUP(P1965,匹配表1065!U:U,匹配表1065!T:T)</f>
        <v>HO00000940</v>
      </c>
      <c r="P1965" s="89" t="s">
        <v>203</v>
      </c>
      <c r="Q1965" s="92" t="s">
        <v>204</v>
      </c>
      <c r="R1965" s="89" t="str">
        <f>_xlfn.XLOOKUP(Q1965,匹配表1065!L:L,匹配表1065!O:O)</f>
        <v>C</v>
      </c>
      <c r="S1965" s="93" t="str">
        <f>IFERROR(_xlfn.XLOOKUP(Q1965,匹配表1065!AI:AI,匹配表1065!AJ:AJ),"绿标")</f>
        <v>红标</v>
      </c>
      <c r="T1965" s="93" t="str" cm="1">
        <f t="array" ref="T1965:U1965">_xlfn.XLOOKUP(Q1965,匹配表1065!L:L,匹配表1065!M:N)</f>
        <v>眩晕</v>
      </c>
      <c r="U1965" s="94" t="str">
        <v>耳鼻喉科</v>
      </c>
      <c r="V1965" s="95" t="s">
        <v>70</v>
      </c>
      <c r="W1965" s="93">
        <f>_xlfn.XLOOKUP(M1965,匹配表1065!D:D,匹配表1065!F:F)*N1965</f>
        <v>12</v>
      </c>
    </row>
    <row r="1966" customHeight="1" spans="1:23">
      <c r="A1966" s="89" t="s">
        <v>675</v>
      </c>
      <c r="B1966" s="90">
        <v>46151</v>
      </c>
      <c r="C1966" s="91" t="str">
        <f t="shared" si="60"/>
        <v>5月第2周</v>
      </c>
      <c r="D1966" s="89" t="s">
        <v>676</v>
      </c>
      <c r="E1966" s="89" t="str">
        <f t="shared" si="61"/>
        <v>5月第1周--周6</v>
      </c>
      <c r="F1966" s="92" t="s">
        <v>27</v>
      </c>
      <c r="G1966" s="89" t="s">
        <v>63</v>
      </c>
      <c r="H1966" s="92" t="str">
        <f>_xlfn.XLOOKUP(O1966,匹配表1065!T:T,匹配表1065!W:W)</f>
        <v>南京市</v>
      </c>
      <c r="I1966" s="89" t="str">
        <f>_xlfn.XLOOKUP(O1966,匹配表1065!T:T,匹配表1065!X:X)</f>
        <v>PME2001</v>
      </c>
      <c r="J1966" s="92" t="s">
        <v>64</v>
      </c>
      <c r="K1966" s="89" cm="1">
        <f ca="1" t="array" ref="K1966:L1966">_xlfn.XLOOKUP(J1966,匹配表1065!Y:Y,匹配表1065!AA:AB)</f>
        <v>31</v>
      </c>
      <c r="L1966" s="89" t="str">
        <v>3个月以上</v>
      </c>
      <c r="M1966" s="92" t="s">
        <v>30</v>
      </c>
      <c r="N1966" s="92">
        <v>1</v>
      </c>
      <c r="O1966" s="93" t="str">
        <f>_xlfn.XLOOKUP(P1966,匹配表1065!U:U,匹配表1065!T:T)</f>
        <v>HO00000958</v>
      </c>
      <c r="P1966" s="89" t="s">
        <v>65</v>
      </c>
      <c r="Q1966" s="92" t="s">
        <v>69</v>
      </c>
      <c r="R1966" s="89" t="str">
        <f>_xlfn.XLOOKUP(Q1966,匹配表1065!L:L,匹配表1065!O:O)</f>
        <v>C</v>
      </c>
      <c r="S1966" s="93" t="str">
        <f>IFERROR(_xlfn.XLOOKUP(Q1966,匹配表1065!AI:AI,匹配表1065!AJ:AJ),"绿标")</f>
        <v>绿标</v>
      </c>
      <c r="T1966" s="93" t="str" cm="1">
        <f t="array" ref="T1966:U1966">_xlfn.XLOOKUP(Q1966,匹配表1065!L:L,匹配表1065!M:N)</f>
        <v>眩晕</v>
      </c>
      <c r="U1966" s="94" t="str">
        <v>耳鼻喉科</v>
      </c>
      <c r="V1966" s="95" t="s">
        <v>70</v>
      </c>
      <c r="W1966" s="93">
        <f>_xlfn.XLOOKUP(M1966,匹配表1065!D:D,匹配表1065!F:F)*N1966</f>
        <v>12</v>
      </c>
    </row>
    <row r="1967" customHeight="1" spans="1:23">
      <c r="A1967" s="89" t="s">
        <v>675</v>
      </c>
      <c r="B1967" s="90">
        <v>46151</v>
      </c>
      <c r="C1967" s="91" t="str">
        <f t="shared" si="60"/>
        <v>5月第2周</v>
      </c>
      <c r="D1967" s="89" t="s">
        <v>676</v>
      </c>
      <c r="E1967" s="89" t="str">
        <f t="shared" si="61"/>
        <v>5月第1周--周6</v>
      </c>
      <c r="F1967" s="92" t="s">
        <v>27</v>
      </c>
      <c r="G1967" s="89" t="s">
        <v>63</v>
      </c>
      <c r="H1967" s="92" t="str">
        <f>_xlfn.XLOOKUP(O1967,匹配表1065!T:T,匹配表1065!W:W)</f>
        <v>南京市</v>
      </c>
      <c r="I1967" s="89" t="str">
        <f>_xlfn.XLOOKUP(O1967,匹配表1065!T:T,匹配表1065!X:X)</f>
        <v>PME2002</v>
      </c>
      <c r="J1967" s="92" t="s">
        <v>84</v>
      </c>
      <c r="K1967" s="89" cm="1">
        <f ca="1" t="array" ref="K1967:L1967">_xlfn.XLOOKUP(J1967,匹配表1065!Y:Y,匹配表1065!AA:AB)</f>
        <v>31</v>
      </c>
      <c r="L1967" s="89" t="str">
        <v>3个月以上</v>
      </c>
      <c r="M1967" s="92" t="s">
        <v>30</v>
      </c>
      <c r="N1967" s="92">
        <v>3</v>
      </c>
      <c r="O1967" s="93" t="str">
        <f>_xlfn.XLOOKUP(P1967,匹配表1065!U:U,匹配表1065!T:T)</f>
        <v>HO00000964</v>
      </c>
      <c r="P1967" s="89" t="s">
        <v>90</v>
      </c>
      <c r="Q1967" s="92" t="s">
        <v>281</v>
      </c>
      <c r="R1967" s="89" t="str">
        <f>_xlfn.XLOOKUP(Q1967,匹配表1065!L:L,匹配表1065!O:O)</f>
        <v>A</v>
      </c>
      <c r="S1967" s="93" t="str">
        <f>IFERROR(_xlfn.XLOOKUP(Q1967,匹配表1065!AI:AI,匹配表1065!AJ:AJ),"绿标")</f>
        <v>红标</v>
      </c>
      <c r="T1967" s="93" t="str" cm="1">
        <f t="array" ref="T1967:U1967">_xlfn.XLOOKUP(Q1967,匹配表1065!L:L,匹配表1065!M:N)</f>
        <v>头痛</v>
      </c>
      <c r="U1967" s="94" t="str">
        <v>神经内科</v>
      </c>
      <c r="V1967" s="95" t="s">
        <v>70</v>
      </c>
      <c r="W1967" s="93">
        <f>_xlfn.XLOOKUP(M1967,匹配表1065!D:D,匹配表1065!F:F)*N1967</f>
        <v>36</v>
      </c>
    </row>
    <row r="1968" customHeight="1" spans="1:23">
      <c r="A1968" s="89" t="s">
        <v>675</v>
      </c>
      <c r="B1968" s="90">
        <v>46151</v>
      </c>
      <c r="C1968" s="91" t="str">
        <f t="shared" si="60"/>
        <v>5月第2周</v>
      </c>
      <c r="D1968" s="89" t="s">
        <v>676</v>
      </c>
      <c r="E1968" s="89" t="str">
        <f t="shared" si="61"/>
        <v>5月第1周--周6</v>
      </c>
      <c r="F1968" s="92" t="s">
        <v>27</v>
      </c>
      <c r="G1968" s="89" t="s">
        <v>63</v>
      </c>
      <c r="H1968" s="92" t="str">
        <f>_xlfn.XLOOKUP(O1968,匹配表1065!T:T,匹配表1065!W:W)</f>
        <v>南京市</v>
      </c>
      <c r="I1968" s="89" t="str">
        <f>_xlfn.XLOOKUP(O1968,匹配表1065!T:T,匹配表1065!X:X)</f>
        <v>PME2002</v>
      </c>
      <c r="J1968" s="92" t="s">
        <v>84</v>
      </c>
      <c r="K1968" s="89" cm="1">
        <f ca="1" t="array" ref="K1968:L1968">_xlfn.XLOOKUP(J1968,匹配表1065!Y:Y,匹配表1065!AA:AB)</f>
        <v>31</v>
      </c>
      <c r="L1968" s="89" t="str">
        <v>3个月以上</v>
      </c>
      <c r="M1968" s="92" t="s">
        <v>35</v>
      </c>
      <c r="N1968" s="92">
        <v>1</v>
      </c>
      <c r="O1968" s="93" t="str">
        <f>_xlfn.XLOOKUP(P1968,匹配表1065!U:U,匹配表1065!T:T)</f>
        <v>HO00000964</v>
      </c>
      <c r="P1968" s="89" t="s">
        <v>90</v>
      </c>
      <c r="Q1968" s="92" t="s">
        <v>212</v>
      </c>
      <c r="R1968" s="89" t="str">
        <f>_xlfn.XLOOKUP(Q1968,匹配表1065!L:L,匹配表1065!O:O)</f>
        <v>B</v>
      </c>
      <c r="S1968" s="93" t="str">
        <f>IFERROR(_xlfn.XLOOKUP(Q1968,匹配表1065!AI:AI,匹配表1065!AJ:AJ),"绿标")</f>
        <v>绿标</v>
      </c>
      <c r="T1968" s="93" t="str" cm="1">
        <f t="array" ref="T1968:U1968">_xlfn.XLOOKUP(Q1968,匹配表1065!L:L,匹配表1065!M:N)</f>
        <v>脑血管</v>
      </c>
      <c r="U1968" s="94" t="str">
        <v>神经内科</v>
      </c>
      <c r="V1968" s="95" t="s">
        <v>58</v>
      </c>
      <c r="W1968" s="93">
        <f>_xlfn.XLOOKUP(M1968,匹配表1065!D:D,匹配表1065!F:F)*N1968</f>
        <v>4</v>
      </c>
    </row>
    <row r="1969" customHeight="1" spans="1:23">
      <c r="A1969" s="89" t="s">
        <v>675</v>
      </c>
      <c r="B1969" s="90">
        <v>46151</v>
      </c>
      <c r="C1969" s="91" t="str">
        <f t="shared" si="60"/>
        <v>5月第2周</v>
      </c>
      <c r="D1969" s="89" t="s">
        <v>676</v>
      </c>
      <c r="E1969" s="89" t="str">
        <f t="shared" si="61"/>
        <v>5月第1周--周6</v>
      </c>
      <c r="F1969" s="92" t="s">
        <v>27</v>
      </c>
      <c r="G1969" s="89" t="s">
        <v>63</v>
      </c>
      <c r="H1969" s="92" t="str">
        <f>_xlfn.XLOOKUP(O1969,匹配表1065!T:T,匹配表1065!W:W)</f>
        <v>连云港市</v>
      </c>
      <c r="I1969" s="89" t="str">
        <f>_xlfn.XLOOKUP(O1969,匹配表1065!T:T,匹配表1065!X:X)</f>
        <v>PME2042</v>
      </c>
      <c r="J1969" s="92" t="s">
        <v>74</v>
      </c>
      <c r="K1969" s="89" cm="1">
        <f ca="1" t="array" ref="K1969:L1969">_xlfn.XLOOKUP(J1969,匹配表1065!Y:Y,匹配表1065!AA:AB)</f>
        <v>7</v>
      </c>
      <c r="L1969" s="89" t="str">
        <v>3个月以上</v>
      </c>
      <c r="M1969" s="92" t="s">
        <v>35</v>
      </c>
      <c r="N1969" s="92">
        <v>1</v>
      </c>
      <c r="O1969" s="93" t="str">
        <f>_xlfn.XLOOKUP(P1969,匹配表1065!U:U,匹配表1065!T:T)</f>
        <v>HO00001004</v>
      </c>
      <c r="P1969" s="89" t="s">
        <v>75</v>
      </c>
      <c r="Q1969" s="92" t="s">
        <v>507</v>
      </c>
      <c r="R1969" s="89" t="str">
        <f>_xlfn.XLOOKUP(Q1969,匹配表1065!L:L,匹配表1065!O:O)</f>
        <v>D</v>
      </c>
      <c r="S1969" s="93" t="str">
        <f>IFERROR(_xlfn.XLOOKUP(Q1969,匹配表1065!AI:AI,匹配表1065!AJ:AJ),"绿标")</f>
        <v>绿标</v>
      </c>
      <c r="T1969" s="93" t="str" cm="1">
        <f t="array" ref="T1969:U1969">_xlfn.XLOOKUP(Q1969,匹配表1065!L:L,匹配表1065!M:N)</f>
        <v>疼痛</v>
      </c>
      <c r="U1969" s="94" t="str">
        <v>疼痛科</v>
      </c>
      <c r="V1969" s="95" t="s">
        <v>42</v>
      </c>
      <c r="W1969" s="93">
        <f>_xlfn.XLOOKUP(M1969,匹配表1065!D:D,匹配表1065!F:F)*N1969</f>
        <v>4</v>
      </c>
    </row>
    <row r="1970" customHeight="1" spans="1:23">
      <c r="A1970" s="89" t="s">
        <v>675</v>
      </c>
      <c r="B1970" s="90">
        <v>46151</v>
      </c>
      <c r="C1970" s="91" t="str">
        <f t="shared" si="60"/>
        <v>5月第2周</v>
      </c>
      <c r="D1970" s="89" t="s">
        <v>676</v>
      </c>
      <c r="E1970" s="89" t="str">
        <f t="shared" si="61"/>
        <v>5月第1周--周6</v>
      </c>
      <c r="F1970" s="92" t="s">
        <v>27</v>
      </c>
      <c r="G1970" s="89" t="s">
        <v>63</v>
      </c>
      <c r="H1970" s="92" t="str">
        <f>_xlfn.XLOOKUP(O1970,匹配表1065!T:T,匹配表1065!W:W)</f>
        <v>南京市</v>
      </c>
      <c r="I1970" s="89" t="str">
        <f>_xlfn.XLOOKUP(O1970,匹配表1065!T:T,匹配表1065!X:X)</f>
        <v>PME2001</v>
      </c>
      <c r="J1970" s="92" t="s">
        <v>77</v>
      </c>
      <c r="K1970" s="89" cm="1">
        <f ca="1" t="array" ref="K1970:L1970">_xlfn.XLOOKUP(J1970,匹配表1065!Y:Y,匹配表1065!AA:AB)</f>
        <v>8</v>
      </c>
      <c r="L1970" s="89" t="str">
        <v>3个月以上</v>
      </c>
      <c r="M1970" s="92" t="s">
        <v>35</v>
      </c>
      <c r="N1970" s="92">
        <v>1</v>
      </c>
      <c r="O1970" s="93" t="str">
        <f>_xlfn.XLOOKUP(P1970,匹配表1065!U:U,匹配表1065!T:T)</f>
        <v>HO00000958</v>
      </c>
      <c r="P1970" s="89" t="s">
        <v>65</v>
      </c>
      <c r="Q1970" s="92" t="s">
        <v>657</v>
      </c>
      <c r="R1970" s="89" t="str">
        <f>_xlfn.XLOOKUP(Q1970,匹配表1065!L:L,匹配表1065!O:O)</f>
        <v>B</v>
      </c>
      <c r="S1970" s="93" t="str">
        <f>IFERROR(_xlfn.XLOOKUP(Q1970,匹配表1065!AI:AI,匹配表1065!AJ:AJ),"绿标")</f>
        <v>黑标</v>
      </c>
      <c r="T1970" s="93" t="str" cm="1">
        <f t="array" ref="T1970:U1970">_xlfn.XLOOKUP(Q1970,匹配表1065!L:L,匹配表1065!M:N)</f>
        <v>脑血管</v>
      </c>
      <c r="U1970" s="94" t="str">
        <v>神经内科</v>
      </c>
      <c r="V1970" s="95" t="s">
        <v>58</v>
      </c>
      <c r="W1970" s="93">
        <f>_xlfn.XLOOKUP(M1970,匹配表1065!D:D,匹配表1065!F:F)*N1970</f>
        <v>4</v>
      </c>
    </row>
    <row r="1971" customHeight="1" spans="1:23">
      <c r="A1971" s="89" t="s">
        <v>675</v>
      </c>
      <c r="B1971" s="90">
        <v>46151</v>
      </c>
      <c r="C1971" s="91" t="str">
        <f t="shared" si="60"/>
        <v>5月第2周</v>
      </c>
      <c r="D1971" s="89" t="s">
        <v>676</v>
      </c>
      <c r="E1971" s="89" t="str">
        <f t="shared" si="61"/>
        <v>5月第1周--周6</v>
      </c>
      <c r="F1971" s="92" t="s">
        <v>27</v>
      </c>
      <c r="G1971" s="89" t="s">
        <v>63</v>
      </c>
      <c r="H1971" s="92" t="str">
        <f>_xlfn.XLOOKUP(O1971,匹配表1065!T:T,匹配表1065!W:W)</f>
        <v>南京市</v>
      </c>
      <c r="I1971" s="89" t="str">
        <f>_xlfn.XLOOKUP(O1971,匹配表1065!T:T,匹配表1065!X:X)</f>
        <v>PME2037</v>
      </c>
      <c r="J1971" s="92" t="s">
        <v>77</v>
      </c>
      <c r="K1971" s="89" cm="1">
        <f ca="1" t="array" ref="K1971:L1971">_xlfn.XLOOKUP(J1971,匹配表1065!Y:Y,匹配表1065!AA:AB)</f>
        <v>8</v>
      </c>
      <c r="L1971" s="89" t="str">
        <v>3个月以上</v>
      </c>
      <c r="M1971" s="92" t="s">
        <v>35</v>
      </c>
      <c r="N1971" s="92">
        <v>1</v>
      </c>
      <c r="O1971" s="93" t="str">
        <f>_xlfn.XLOOKUP(P1971,匹配表1065!U:U,匹配表1065!T:T)</f>
        <v>HO00046044</v>
      </c>
      <c r="P1971" s="89" t="s">
        <v>79</v>
      </c>
      <c r="Q1971" s="92" t="s">
        <v>693</v>
      </c>
      <c r="R1971" s="89" t="str">
        <f>_xlfn.XLOOKUP(Q1971,匹配表1065!L:L,匹配表1065!O:O)</f>
        <v>D</v>
      </c>
      <c r="S1971" s="93" t="str">
        <f>IFERROR(_xlfn.XLOOKUP(Q1971,匹配表1065!AI:AI,匹配表1065!AJ:AJ),"绿标")</f>
        <v>黑标</v>
      </c>
      <c r="T1971" s="93" t="str" cm="1">
        <f t="array" ref="T1971:U1971">_xlfn.XLOOKUP(Q1971,匹配表1065!L:L,匹配表1065!M:N)</f>
        <v>其他</v>
      </c>
      <c r="U1971" s="94" t="str">
        <v>其他</v>
      </c>
      <c r="V1971" s="95" t="s">
        <v>70</v>
      </c>
      <c r="W1971" s="93">
        <f>_xlfn.XLOOKUP(M1971,匹配表1065!D:D,匹配表1065!F:F)*N1971</f>
        <v>4</v>
      </c>
    </row>
    <row r="1972" customHeight="1" spans="1:23">
      <c r="A1972" s="89" t="s">
        <v>675</v>
      </c>
      <c r="B1972" s="90">
        <v>46151</v>
      </c>
      <c r="C1972" s="91" t="str">
        <f t="shared" si="60"/>
        <v>5月第2周</v>
      </c>
      <c r="D1972" s="89" t="s">
        <v>676</v>
      </c>
      <c r="E1972" s="89" t="str">
        <f t="shared" si="61"/>
        <v>5月第1周--周6</v>
      </c>
      <c r="F1972" s="92" t="s">
        <v>27</v>
      </c>
      <c r="G1972" s="89" t="s">
        <v>63</v>
      </c>
      <c r="H1972" s="92" t="str">
        <f>_xlfn.XLOOKUP(O1972,匹配表1065!T:T,匹配表1065!W:W)</f>
        <v>南京市</v>
      </c>
      <c r="I1972" s="89" t="str">
        <f>_xlfn.XLOOKUP(O1972,匹配表1065!T:T,匹配表1065!X:X)</f>
        <v>PME2002</v>
      </c>
      <c r="J1972" s="92" t="s">
        <v>410</v>
      </c>
      <c r="K1972" s="89" cm="1">
        <f ca="1" t="array" ref="K1972:L1972">_xlfn.XLOOKUP(J1972,匹配表1065!Y:Y,匹配表1065!AA:AB)</f>
        <v>1</v>
      </c>
      <c r="L1972" s="89" t="str">
        <v>3个月以内</v>
      </c>
      <c r="M1972" s="92" t="s">
        <v>55</v>
      </c>
      <c r="N1972" s="92">
        <v>1</v>
      </c>
      <c r="O1972" s="93" t="str">
        <f>_xlfn.XLOOKUP(P1972,匹配表1065!U:U,匹配表1065!T:T)</f>
        <v>HO00000964</v>
      </c>
      <c r="P1972" s="89" t="s">
        <v>90</v>
      </c>
      <c r="Q1972" s="92" t="s">
        <v>333</v>
      </c>
      <c r="R1972" s="89" t="str">
        <f>_xlfn.XLOOKUP(Q1972,匹配表1065!L:L,匹配表1065!O:O)</f>
        <v>A</v>
      </c>
      <c r="S1972" s="93" t="str">
        <f>IFERROR(_xlfn.XLOOKUP(Q1972,匹配表1065!AI:AI,匹配表1065!AJ:AJ),"绿标")</f>
        <v>红标</v>
      </c>
      <c r="T1972" s="93" t="str" cm="1">
        <f t="array" ref="T1972:U1972">_xlfn.XLOOKUP(Q1972,匹配表1065!L:L,匹配表1065!M:N)</f>
        <v>头痛</v>
      </c>
      <c r="U1972" s="94" t="str">
        <v>神经内科</v>
      </c>
      <c r="V1972" s="95" t="s">
        <v>67</v>
      </c>
      <c r="W1972" s="93">
        <f>_xlfn.XLOOKUP(M1972,匹配表1065!D:D,匹配表1065!F:F)*N1972</f>
        <v>8</v>
      </c>
    </row>
    <row r="1973" customHeight="1" spans="1:23">
      <c r="A1973" s="89" t="s">
        <v>675</v>
      </c>
      <c r="B1973" s="90">
        <v>46151</v>
      </c>
      <c r="C1973" s="91" t="str">
        <f t="shared" si="60"/>
        <v>5月第2周</v>
      </c>
      <c r="D1973" s="89" t="s">
        <v>676</v>
      </c>
      <c r="E1973" s="89" t="str">
        <f t="shared" si="61"/>
        <v>5月第1周--周6</v>
      </c>
      <c r="F1973" s="92" t="s">
        <v>27</v>
      </c>
      <c r="G1973" s="89" t="s">
        <v>63</v>
      </c>
      <c r="H1973" s="92" t="str">
        <f>_xlfn.XLOOKUP(O1973,匹配表1065!T:T,匹配表1065!W:W)</f>
        <v>徐州市</v>
      </c>
      <c r="I1973" s="89" t="str">
        <f>_xlfn.XLOOKUP(O1973,匹配表1065!T:T,匹配表1065!X:X)</f>
        <v>PME2008</v>
      </c>
      <c r="J1973" s="92" t="s">
        <v>81</v>
      </c>
      <c r="K1973" s="89" cm="1">
        <f ca="1" t="array" ref="K1973:L1973">_xlfn.XLOOKUP(J1973,匹配表1065!Y:Y,匹配表1065!AA:AB)</f>
        <v>19</v>
      </c>
      <c r="L1973" s="89" t="str">
        <v>3个月以上</v>
      </c>
      <c r="M1973" s="92" t="s">
        <v>35</v>
      </c>
      <c r="N1973" s="92">
        <v>1</v>
      </c>
      <c r="O1973" s="93" t="str">
        <f>_xlfn.XLOOKUP(P1973,匹配表1065!U:U,匹配表1065!T:T)</f>
        <v>HO00001134</v>
      </c>
      <c r="P1973" s="89" t="s">
        <v>82</v>
      </c>
      <c r="Q1973" s="92" t="s">
        <v>83</v>
      </c>
      <c r="R1973" s="89" t="str">
        <f>_xlfn.XLOOKUP(Q1973,匹配表1065!L:L,匹配表1065!O:O)</f>
        <v>B</v>
      </c>
      <c r="S1973" s="93" t="str">
        <f>IFERROR(_xlfn.XLOOKUP(Q1973,匹配表1065!AI:AI,匹配表1065!AJ:AJ),"绿标")</f>
        <v>黑标</v>
      </c>
      <c r="T1973" s="93" t="str" cm="1">
        <f t="array" ref="T1973:U1973">_xlfn.XLOOKUP(Q1973,匹配表1065!L:L,匹配表1065!M:N)</f>
        <v>抑郁焦虑</v>
      </c>
      <c r="U1973" s="94" t="str">
        <v>神经内科</v>
      </c>
      <c r="V1973" s="95" t="s">
        <v>67</v>
      </c>
      <c r="W1973" s="93">
        <f>_xlfn.XLOOKUP(M1973,匹配表1065!D:D,匹配表1065!F:F)*N1973</f>
        <v>4</v>
      </c>
    </row>
    <row r="1974" customHeight="1" spans="1:23">
      <c r="A1974" s="89" t="s">
        <v>675</v>
      </c>
      <c r="B1974" s="90">
        <v>46151</v>
      </c>
      <c r="C1974" s="91" t="str">
        <f t="shared" si="60"/>
        <v>5月第2周</v>
      </c>
      <c r="D1974" s="89" t="s">
        <v>676</v>
      </c>
      <c r="E1974" s="89" t="str">
        <f t="shared" si="61"/>
        <v>5月第1周--周6</v>
      </c>
      <c r="F1974" s="92" t="s">
        <v>27</v>
      </c>
      <c r="G1974" s="92" t="s">
        <v>104</v>
      </c>
      <c r="H1974" s="92" t="str">
        <f>_xlfn.XLOOKUP(O1974,匹配表1065!T:T,匹配表1065!W:W)</f>
        <v>济南市</v>
      </c>
      <c r="I1974" s="89" t="str">
        <f>_xlfn.XLOOKUP(O1974,匹配表1065!T:T,匹配表1065!X:X)</f>
        <v>PME2026</v>
      </c>
      <c r="J1974" s="92" t="s">
        <v>116</v>
      </c>
      <c r="K1974" s="89" cm="1">
        <f ca="1" t="array" ref="K1974:L1974">_xlfn.XLOOKUP(J1974,匹配表1065!Y:Y,匹配表1065!AA:AB)</f>
        <v>13</v>
      </c>
      <c r="L1974" s="89" t="str">
        <v>3个月以上</v>
      </c>
      <c r="M1974" s="92" t="s">
        <v>30</v>
      </c>
      <c r="N1974" s="92">
        <v>1</v>
      </c>
      <c r="O1974" s="93" t="str">
        <f>_xlfn.XLOOKUP(P1974,匹配表1065!U:U,匹配表1065!T:T)</f>
        <v>HO00001409</v>
      </c>
      <c r="P1974" s="89" t="s">
        <v>117</v>
      </c>
      <c r="Q1974" s="92" t="s">
        <v>504</v>
      </c>
      <c r="R1974" s="89" t="str">
        <f>_xlfn.XLOOKUP(Q1974,匹配表1065!L:L,匹配表1065!O:O)</f>
        <v>B</v>
      </c>
      <c r="S1974" s="93" t="str">
        <f>IFERROR(_xlfn.XLOOKUP(Q1974,匹配表1065!AI:AI,匹配表1065!AJ:AJ),"绿标")</f>
        <v>绿标</v>
      </c>
      <c r="T1974" s="93" t="str" cm="1">
        <f t="array" ref="T1974:U1974">_xlfn.XLOOKUP(Q1974,匹配表1065!L:L,匹配表1065!M:N)</f>
        <v>脑血管</v>
      </c>
      <c r="U1974" s="94" t="str">
        <v>神经内科</v>
      </c>
      <c r="V1974" s="95" t="s">
        <v>67</v>
      </c>
      <c r="W1974" s="93">
        <f>_xlfn.XLOOKUP(M1974,匹配表1065!D:D,匹配表1065!F:F)*N1974</f>
        <v>12</v>
      </c>
    </row>
    <row r="1975" customHeight="1" spans="1:23">
      <c r="A1975" s="89" t="s">
        <v>675</v>
      </c>
      <c r="B1975" s="90">
        <v>46151</v>
      </c>
      <c r="C1975" s="91" t="str">
        <f t="shared" si="60"/>
        <v>5月第2周</v>
      </c>
      <c r="D1975" s="89" t="s">
        <v>676</v>
      </c>
      <c r="E1975" s="89" t="str">
        <f t="shared" si="61"/>
        <v>5月第1周--周6</v>
      </c>
      <c r="F1975" s="92" t="s">
        <v>27</v>
      </c>
      <c r="G1975" s="92" t="s">
        <v>104</v>
      </c>
      <c r="H1975" s="92" t="str">
        <f>_xlfn.XLOOKUP(O1975,匹配表1065!T:T,匹配表1065!W:W)</f>
        <v>临沂市</v>
      </c>
      <c r="I1975" s="89" t="str">
        <f>_xlfn.XLOOKUP(O1975,匹配表1065!T:T,匹配表1065!X:X)</f>
        <v>PME2045</v>
      </c>
      <c r="J1975" s="92" t="s">
        <v>116</v>
      </c>
      <c r="K1975" s="89" cm="1">
        <f ca="1" t="array" ref="K1975:L1975">_xlfn.XLOOKUP(J1975,匹配表1065!Y:Y,匹配表1065!AA:AB)</f>
        <v>13</v>
      </c>
      <c r="L1975" s="89" t="str">
        <v>3个月以上</v>
      </c>
      <c r="M1975" s="92" t="s">
        <v>35</v>
      </c>
      <c r="N1975" s="92">
        <v>1</v>
      </c>
      <c r="O1975" s="93" t="str">
        <f>_xlfn.XLOOKUP(P1975,匹配表1065!U:U,匹配表1065!T:T)</f>
        <v>HO00001523</v>
      </c>
      <c r="P1975" s="89" t="s">
        <v>238</v>
      </c>
      <c r="Q1975" s="92" t="s">
        <v>555</v>
      </c>
      <c r="R1975" s="89" t="str">
        <f>_xlfn.XLOOKUP(Q1975,匹配表1065!L:L,匹配表1065!O:O)</f>
        <v>A</v>
      </c>
      <c r="S1975" s="93" t="str">
        <f>IFERROR(_xlfn.XLOOKUP(Q1975,匹配表1065!AI:AI,匹配表1065!AJ:AJ),"绿标")</f>
        <v>绿标</v>
      </c>
      <c r="T1975" s="93" t="str" cm="1">
        <f t="array" ref="T1975:U1975">_xlfn.XLOOKUP(Q1975,匹配表1065!L:L,匹配表1065!M:N)</f>
        <v>头痛</v>
      </c>
      <c r="U1975" s="94" t="str">
        <v>神经内科</v>
      </c>
      <c r="V1975" s="95" t="s">
        <v>58</v>
      </c>
      <c r="W1975" s="93">
        <f>_xlfn.XLOOKUP(M1975,匹配表1065!D:D,匹配表1065!F:F)*N1975</f>
        <v>4</v>
      </c>
    </row>
    <row r="1976" customHeight="1" spans="1:23">
      <c r="A1976" s="89" t="s">
        <v>675</v>
      </c>
      <c r="B1976" s="90">
        <v>46151</v>
      </c>
      <c r="C1976" s="91" t="str">
        <f t="shared" si="60"/>
        <v>5月第2周</v>
      </c>
      <c r="D1976" s="89" t="s">
        <v>676</v>
      </c>
      <c r="E1976" s="89" t="str">
        <f t="shared" si="61"/>
        <v>5月第1周--周6</v>
      </c>
      <c r="F1976" s="92" t="s">
        <v>27</v>
      </c>
      <c r="G1976" s="92" t="s">
        <v>104</v>
      </c>
      <c r="H1976" s="92" t="str">
        <f>_xlfn.XLOOKUP(O1976,匹配表1065!T:T,匹配表1065!W:W)</f>
        <v>聊城市</v>
      </c>
      <c r="I1976" s="89" t="str">
        <f>_xlfn.XLOOKUP(O1976,匹配表1065!T:T,匹配表1065!X:X)</f>
        <v>PME2046</v>
      </c>
      <c r="J1976" s="92" t="s">
        <v>108</v>
      </c>
      <c r="K1976" s="89" cm="1">
        <f ca="1" t="array" ref="K1976:L1976">_xlfn.XLOOKUP(J1976,匹配表1065!Y:Y,匹配表1065!AA:AB)</f>
        <v>8</v>
      </c>
      <c r="L1976" s="89" t="str">
        <v>3个月以上</v>
      </c>
      <c r="M1976" s="92" t="s">
        <v>30</v>
      </c>
      <c r="N1976" s="92">
        <v>1</v>
      </c>
      <c r="O1976" s="93" t="str">
        <f>_xlfn.XLOOKUP(P1976,匹配表1065!U:U,匹配表1065!T:T)</f>
        <v>HO00001415</v>
      </c>
      <c r="P1976" s="89" t="s">
        <v>109</v>
      </c>
      <c r="Q1976" s="92" t="s">
        <v>318</v>
      </c>
      <c r="R1976" s="89" t="str">
        <f>_xlfn.XLOOKUP(Q1976,匹配表1065!L:L,匹配表1065!O:O)</f>
        <v>C</v>
      </c>
      <c r="S1976" s="93" t="str">
        <f>IFERROR(_xlfn.XLOOKUP(Q1976,匹配表1065!AI:AI,匹配表1065!AJ:AJ),"绿标")</f>
        <v>黑标</v>
      </c>
      <c r="T1976" s="93" t="str" cm="1">
        <f t="array" ref="T1976:U1976">_xlfn.XLOOKUP(Q1976,匹配表1065!L:L,匹配表1065!M:N)</f>
        <v>眩晕</v>
      </c>
      <c r="U1976" s="94" t="str">
        <v>耳鼻喉科</v>
      </c>
      <c r="V1976" s="95" t="s">
        <v>33</v>
      </c>
      <c r="W1976" s="93">
        <f>_xlfn.XLOOKUP(M1976,匹配表1065!D:D,匹配表1065!F:F)*N1976</f>
        <v>12</v>
      </c>
    </row>
    <row r="1977" customHeight="1" spans="1:23">
      <c r="A1977" s="89" t="s">
        <v>675</v>
      </c>
      <c r="B1977" s="90">
        <v>46151</v>
      </c>
      <c r="C1977" s="91" t="str">
        <f t="shared" si="60"/>
        <v>5月第2周</v>
      </c>
      <c r="D1977" s="89" t="s">
        <v>676</v>
      </c>
      <c r="E1977" s="89" t="str">
        <f t="shared" si="61"/>
        <v>5月第1周--周6</v>
      </c>
      <c r="F1977" s="92" t="s">
        <v>27</v>
      </c>
      <c r="G1977" s="92" t="s">
        <v>104</v>
      </c>
      <c r="H1977" s="92" t="str">
        <f>_xlfn.XLOOKUP(O1977,匹配表1065!T:T,匹配表1065!W:W)</f>
        <v>济南市</v>
      </c>
      <c r="I1977" s="89" t="str">
        <f>_xlfn.XLOOKUP(O1977,匹配表1065!T:T,匹配表1065!X:X)</f>
        <v>PME2024</v>
      </c>
      <c r="J1977" s="92" t="s">
        <v>125</v>
      </c>
      <c r="K1977" s="89" cm="1">
        <f ca="1" t="array" ref="K1977:L1977">_xlfn.XLOOKUP(J1977,匹配表1065!Y:Y,匹配表1065!AA:AB)</f>
        <v>9</v>
      </c>
      <c r="L1977" s="89" t="str">
        <v>3个月以上</v>
      </c>
      <c r="M1977" s="92" t="s">
        <v>35</v>
      </c>
      <c r="N1977" s="92">
        <v>1</v>
      </c>
      <c r="O1977" s="93" t="str">
        <f>_xlfn.XLOOKUP(P1977,匹配表1065!U:U,匹配表1065!T:T)</f>
        <v>HO00001404</v>
      </c>
      <c r="P1977" s="89" t="s">
        <v>126</v>
      </c>
      <c r="Q1977" s="92" t="s">
        <v>523</v>
      </c>
      <c r="R1977" s="89" t="str">
        <f>_xlfn.XLOOKUP(Q1977,匹配表1065!L:L,匹配表1065!O:O)</f>
        <v>B</v>
      </c>
      <c r="S1977" s="93" t="str">
        <f>IFERROR(_xlfn.XLOOKUP(Q1977,匹配表1065!AI:AI,匹配表1065!AJ:AJ),"绿标")</f>
        <v>绿标</v>
      </c>
      <c r="T1977" s="93" t="str" cm="1">
        <f t="array" ref="T1977:U1977">_xlfn.XLOOKUP(Q1977,匹配表1065!L:L,匹配表1065!M:N)</f>
        <v>脑血管</v>
      </c>
      <c r="U1977" s="94" t="str">
        <v>神经内科</v>
      </c>
      <c r="V1977" s="95" t="s">
        <v>58</v>
      </c>
      <c r="W1977" s="93">
        <f>_xlfn.XLOOKUP(M1977,匹配表1065!D:D,匹配表1065!F:F)*N1977</f>
        <v>4</v>
      </c>
    </row>
    <row r="1978" customHeight="1" spans="1:23">
      <c r="A1978" s="89" t="s">
        <v>675</v>
      </c>
      <c r="B1978" s="90">
        <v>46151</v>
      </c>
      <c r="C1978" s="91" t="str">
        <f t="shared" si="60"/>
        <v>5月第2周</v>
      </c>
      <c r="D1978" s="89" t="s">
        <v>676</v>
      </c>
      <c r="E1978" s="89" t="str">
        <f t="shared" si="61"/>
        <v>5月第1周--周6</v>
      </c>
      <c r="F1978" s="92" t="s">
        <v>27</v>
      </c>
      <c r="G1978" s="92" t="s">
        <v>104</v>
      </c>
      <c r="H1978" s="92" t="str">
        <f>_xlfn.XLOOKUP(O1978,匹配表1065!T:T,匹配表1065!W:W)</f>
        <v>济南市</v>
      </c>
      <c r="I1978" s="89" t="str">
        <f>_xlfn.XLOOKUP(O1978,匹配表1065!T:T,匹配表1065!X:X)</f>
        <v>PME2025</v>
      </c>
      <c r="J1978" s="92" t="s">
        <v>111</v>
      </c>
      <c r="K1978" s="89" cm="1">
        <f ca="1" t="array" ref="K1978:L1978">_xlfn.XLOOKUP(J1978,匹配表1065!Y:Y,匹配表1065!AA:AB)</f>
        <v>30</v>
      </c>
      <c r="L1978" s="89" t="str">
        <v>3个月以上</v>
      </c>
      <c r="M1978" s="92" t="s">
        <v>30</v>
      </c>
      <c r="N1978" s="92">
        <v>1</v>
      </c>
      <c r="O1978" s="93" t="str">
        <f>_xlfn.XLOOKUP(P1978,匹配表1065!U:U,匹配表1065!T:T)</f>
        <v>HO00001400</v>
      </c>
      <c r="P1978" s="89" t="s">
        <v>112</v>
      </c>
      <c r="Q1978" s="92" t="s">
        <v>331</v>
      </c>
      <c r="R1978" s="89" t="str">
        <f>_xlfn.XLOOKUP(Q1978,匹配表1065!L:L,匹配表1065!O:O)</f>
        <v>C</v>
      </c>
      <c r="S1978" s="93" t="str">
        <f>IFERROR(_xlfn.XLOOKUP(Q1978,匹配表1065!AI:AI,匹配表1065!AJ:AJ),"绿标")</f>
        <v>红标</v>
      </c>
      <c r="T1978" s="93" t="str" cm="1">
        <f t="array" ref="T1978:U1978">_xlfn.XLOOKUP(Q1978,匹配表1065!L:L,匹配表1065!M:N)</f>
        <v>眩晕</v>
      </c>
      <c r="U1978" s="94" t="str">
        <v>神经内科</v>
      </c>
      <c r="V1978" s="95" t="s">
        <v>67</v>
      </c>
      <c r="W1978" s="93">
        <f>_xlfn.XLOOKUP(M1978,匹配表1065!D:D,匹配表1065!F:F)*N1978</f>
        <v>12</v>
      </c>
    </row>
    <row r="1979" customHeight="1" spans="1:23">
      <c r="A1979" s="89" t="s">
        <v>675</v>
      </c>
      <c r="B1979" s="90">
        <v>46151</v>
      </c>
      <c r="C1979" s="91" t="str">
        <f t="shared" si="60"/>
        <v>5月第2周</v>
      </c>
      <c r="D1979" s="89" t="s">
        <v>676</v>
      </c>
      <c r="E1979" s="89" t="str">
        <f t="shared" si="61"/>
        <v>5月第1周--周6</v>
      </c>
      <c r="F1979" s="92" t="s">
        <v>27</v>
      </c>
      <c r="G1979" s="92" t="s">
        <v>104</v>
      </c>
      <c r="H1979" s="92" t="str">
        <f>_xlfn.XLOOKUP(O1979,匹配表1065!T:T,匹配表1065!W:W)</f>
        <v>济南市</v>
      </c>
      <c r="I1979" s="89" t="str">
        <f>_xlfn.XLOOKUP(O1979,匹配表1065!T:T,匹配表1065!X:X)</f>
        <v>PME2025</v>
      </c>
      <c r="J1979" s="92" t="s">
        <v>111</v>
      </c>
      <c r="K1979" s="89" cm="1">
        <f ca="1" t="array" ref="K1979:L1979">_xlfn.XLOOKUP(J1979,匹配表1065!Y:Y,匹配表1065!AA:AB)</f>
        <v>30</v>
      </c>
      <c r="L1979" s="89" t="str">
        <v>3个月以上</v>
      </c>
      <c r="M1979" s="92" t="s">
        <v>30</v>
      </c>
      <c r="N1979" s="92">
        <v>1</v>
      </c>
      <c r="O1979" s="93" t="str">
        <f>_xlfn.XLOOKUP(P1979,匹配表1065!U:U,匹配表1065!T:T)</f>
        <v>HO00001400</v>
      </c>
      <c r="P1979" s="89" t="s">
        <v>112</v>
      </c>
      <c r="Q1979" s="92" t="s">
        <v>308</v>
      </c>
      <c r="R1979" s="89" t="str">
        <f>_xlfn.XLOOKUP(Q1979,匹配表1065!L:L,匹配表1065!O:O)</f>
        <v>B</v>
      </c>
      <c r="S1979" s="93" t="str">
        <f>IFERROR(_xlfn.XLOOKUP(Q1979,匹配表1065!AI:AI,匹配表1065!AJ:AJ),"绿标")</f>
        <v>红标</v>
      </c>
      <c r="T1979" s="93" t="str" cm="1">
        <f t="array" ref="T1979:U1979">_xlfn.XLOOKUP(Q1979,匹配表1065!L:L,匹配表1065!M:N)</f>
        <v>脑血管</v>
      </c>
      <c r="U1979" s="94" t="str">
        <v>神经内科</v>
      </c>
      <c r="V1979" s="95" t="s">
        <v>42</v>
      </c>
      <c r="W1979" s="93">
        <f>_xlfn.XLOOKUP(M1979,匹配表1065!D:D,匹配表1065!F:F)*N1979</f>
        <v>12</v>
      </c>
    </row>
    <row r="1980" customHeight="1" spans="1:23">
      <c r="A1980" s="89" t="s">
        <v>675</v>
      </c>
      <c r="B1980" s="90">
        <v>46151</v>
      </c>
      <c r="C1980" s="91" t="str">
        <f t="shared" si="60"/>
        <v>5月第2周</v>
      </c>
      <c r="D1980" s="89" t="s">
        <v>676</v>
      </c>
      <c r="E1980" s="89" t="str">
        <f t="shared" si="61"/>
        <v>5月第1周--周6</v>
      </c>
      <c r="F1980" s="92" t="s">
        <v>27</v>
      </c>
      <c r="G1980" s="92" t="s">
        <v>104</v>
      </c>
      <c r="H1980" s="92" t="str">
        <f>_xlfn.XLOOKUP(O1980,匹配表1065!T:T,匹配表1065!W:W)</f>
        <v>济南市</v>
      </c>
      <c r="I1980" s="89" t="str">
        <f>_xlfn.XLOOKUP(O1980,匹配表1065!T:T,匹配表1065!X:X)</f>
        <v>PME2044</v>
      </c>
      <c r="J1980" s="92" t="s">
        <v>105</v>
      </c>
      <c r="K1980" s="89" cm="1">
        <f ca="1" t="array" ref="K1980:L1980">_xlfn.XLOOKUP(J1980,匹配表1065!Y:Y,匹配表1065!AA:AB)</f>
        <v>8</v>
      </c>
      <c r="L1980" s="89" t="str">
        <v>3个月以上</v>
      </c>
      <c r="M1980" s="92" t="s">
        <v>30</v>
      </c>
      <c r="N1980" s="92">
        <v>1</v>
      </c>
      <c r="O1980" s="93" t="str">
        <f>_xlfn.XLOOKUP(P1980,匹配表1065!U:U,匹配表1065!T:T)</f>
        <v>HO00371069</v>
      </c>
      <c r="P1980" s="89" t="s">
        <v>315</v>
      </c>
      <c r="Q1980" s="92" t="s">
        <v>316</v>
      </c>
      <c r="R1980" s="89" t="str">
        <f>_xlfn.XLOOKUP(Q1980,匹配表1065!L:L,匹配表1065!O:O)</f>
        <v>B</v>
      </c>
      <c r="S1980" s="93" t="str">
        <f>IFERROR(_xlfn.XLOOKUP(Q1980,匹配表1065!AI:AI,匹配表1065!AJ:AJ),"绿标")</f>
        <v>绿标</v>
      </c>
      <c r="T1980" s="93" t="str" cm="1">
        <f t="array" ref="T1980:U1980">_xlfn.XLOOKUP(Q1980,匹配表1065!L:L,匹配表1065!M:N)</f>
        <v>脑血管</v>
      </c>
      <c r="U1980" s="94" t="str">
        <v>神经内科</v>
      </c>
      <c r="V1980" s="95" t="s">
        <v>42</v>
      </c>
      <c r="W1980" s="93">
        <f>_xlfn.XLOOKUP(M1980,匹配表1065!D:D,匹配表1065!F:F)*N1980</f>
        <v>12</v>
      </c>
    </row>
    <row r="1981" customHeight="1" spans="1:23">
      <c r="A1981" s="89" t="s">
        <v>675</v>
      </c>
      <c r="B1981" s="90">
        <v>46151</v>
      </c>
      <c r="C1981" s="91" t="str">
        <f t="shared" si="60"/>
        <v>5月第2周</v>
      </c>
      <c r="D1981" s="89" t="s">
        <v>676</v>
      </c>
      <c r="E1981" s="89" t="str">
        <f t="shared" si="61"/>
        <v>5月第1周--周6</v>
      </c>
      <c r="F1981" s="92" t="s">
        <v>27</v>
      </c>
      <c r="G1981" s="92" t="s">
        <v>104</v>
      </c>
      <c r="H1981" s="92" t="str">
        <f>_xlfn.XLOOKUP(O1981,匹配表1065!T:T,匹配表1065!W:W)</f>
        <v>东营市</v>
      </c>
      <c r="I1981" s="89" t="str">
        <f>_xlfn.XLOOKUP(O1981,匹配表1065!T:T,匹配表1065!X:X)</f>
        <v>PME2028</v>
      </c>
      <c r="J1981" s="92" t="s">
        <v>121</v>
      </c>
      <c r="K1981" s="89" cm="1">
        <f ca="1" t="array" ref="K1981:L1981">_xlfn.XLOOKUP(J1981,匹配表1065!Y:Y,匹配表1065!AA:AB)</f>
        <v>26</v>
      </c>
      <c r="L1981" s="89" t="str">
        <v>3个月以上</v>
      </c>
      <c r="M1981" s="92" t="s">
        <v>30</v>
      </c>
      <c r="N1981" s="92">
        <v>1</v>
      </c>
      <c r="O1981" s="93" t="str">
        <f>_xlfn.XLOOKUP(P1981,匹配表1065!U:U,匹配表1065!T:T)</f>
        <v>HO00001421</v>
      </c>
      <c r="P1981" s="89" t="s">
        <v>122</v>
      </c>
      <c r="Q1981" s="92" t="s">
        <v>328</v>
      </c>
      <c r="R1981" s="89" t="str">
        <f>_xlfn.XLOOKUP(Q1981,匹配表1065!L:L,匹配表1065!O:O)</f>
        <v>B</v>
      </c>
      <c r="S1981" s="93" t="str">
        <f>IFERROR(_xlfn.XLOOKUP(Q1981,匹配表1065!AI:AI,匹配表1065!AJ:AJ),"绿标")</f>
        <v>绿标</v>
      </c>
      <c r="T1981" s="93" t="str" cm="1">
        <f t="array" ref="T1981:U1981">_xlfn.XLOOKUP(Q1981,匹配表1065!L:L,匹配表1065!M:N)</f>
        <v>抑郁焦虑</v>
      </c>
      <c r="U1981" s="94" t="str">
        <v>神经内科</v>
      </c>
      <c r="V1981" s="95" t="s">
        <v>42</v>
      </c>
      <c r="W1981" s="93">
        <f>_xlfn.XLOOKUP(M1981,匹配表1065!D:D,匹配表1065!F:F)*N1981</f>
        <v>12</v>
      </c>
    </row>
    <row r="1982" customHeight="1" spans="1:23">
      <c r="A1982" s="89" t="s">
        <v>675</v>
      </c>
      <c r="B1982" s="90">
        <v>46151</v>
      </c>
      <c r="C1982" s="91" t="str">
        <f t="shared" si="60"/>
        <v>5月第2周</v>
      </c>
      <c r="D1982" s="89" t="s">
        <v>676</v>
      </c>
      <c r="E1982" s="89" t="str">
        <f t="shared" si="61"/>
        <v>5月第1周--周6</v>
      </c>
      <c r="F1982" s="92" t="s">
        <v>27</v>
      </c>
      <c r="G1982" s="92" t="s">
        <v>104</v>
      </c>
      <c r="H1982" s="92" t="str">
        <f>_xlfn.XLOOKUP(O1982,匹配表1065!T:T,匹配表1065!W:W)</f>
        <v>济南市</v>
      </c>
      <c r="I1982" s="89" t="str">
        <f>_xlfn.XLOOKUP(O1982,匹配表1065!T:T,匹配表1065!X:X)</f>
        <v>PME2029</v>
      </c>
      <c r="J1982" s="92" t="s">
        <v>128</v>
      </c>
      <c r="K1982" s="89" cm="1">
        <f ca="1" t="array" ref="K1982:L1982">_xlfn.XLOOKUP(J1982,匹配表1065!Y:Y,匹配表1065!AA:AB)</f>
        <v>13</v>
      </c>
      <c r="L1982" s="89" t="str">
        <v>3个月以上</v>
      </c>
      <c r="M1982" s="92" t="s">
        <v>30</v>
      </c>
      <c r="N1982" s="92">
        <v>1</v>
      </c>
      <c r="O1982" s="93" t="str">
        <f>_xlfn.XLOOKUP(P1982,匹配表1065!U:U,匹配表1065!T:T)</f>
        <v>HO00001403</v>
      </c>
      <c r="P1982" s="89" t="s">
        <v>329</v>
      </c>
      <c r="Q1982" s="92" t="s">
        <v>330</v>
      </c>
      <c r="R1982" s="89" t="str">
        <f>_xlfn.XLOOKUP(Q1982,匹配表1065!L:L,匹配表1065!O:O)</f>
        <v>A</v>
      </c>
      <c r="S1982" s="93" t="str">
        <f>IFERROR(_xlfn.XLOOKUP(Q1982,匹配表1065!AI:AI,匹配表1065!AJ:AJ),"绿标")</f>
        <v>黑标</v>
      </c>
      <c r="T1982" s="93" t="str" cm="1">
        <f t="array" ref="T1982:U1982">_xlfn.XLOOKUP(Q1982,匹配表1065!L:L,匹配表1065!M:N)</f>
        <v>头痛</v>
      </c>
      <c r="U1982" s="94" t="str">
        <v>神经内科</v>
      </c>
      <c r="V1982" s="95" t="s">
        <v>42</v>
      </c>
      <c r="W1982" s="93">
        <f>_xlfn.XLOOKUP(M1982,匹配表1065!D:D,匹配表1065!F:F)*N1982</f>
        <v>12</v>
      </c>
    </row>
    <row r="1983" customHeight="1" spans="1:23">
      <c r="A1983" s="89" t="s">
        <v>675</v>
      </c>
      <c r="B1983" s="90">
        <v>46151</v>
      </c>
      <c r="C1983" s="91" t="str">
        <f t="shared" si="60"/>
        <v>5月第2周</v>
      </c>
      <c r="D1983" s="89" t="s">
        <v>676</v>
      </c>
      <c r="E1983" s="89" t="str">
        <f t="shared" si="61"/>
        <v>5月第1周--周6</v>
      </c>
      <c r="F1983" s="92" t="s">
        <v>27</v>
      </c>
      <c r="G1983" s="92" t="s">
        <v>104</v>
      </c>
      <c r="H1983" s="92" t="str">
        <f>_xlfn.XLOOKUP(O1983,匹配表1065!T:T,匹配表1065!W:W)</f>
        <v>济南市</v>
      </c>
      <c r="I1983" s="89" t="str">
        <f>_xlfn.XLOOKUP(O1983,匹配表1065!T:T,匹配表1065!X:X)</f>
        <v>PME2025</v>
      </c>
      <c r="J1983" s="92" t="s">
        <v>128</v>
      </c>
      <c r="K1983" s="89" cm="1">
        <f ca="1" t="array" ref="K1983:L1983">_xlfn.XLOOKUP(J1983,匹配表1065!Y:Y,匹配表1065!AA:AB)</f>
        <v>13</v>
      </c>
      <c r="L1983" s="89" t="str">
        <v>3个月以上</v>
      </c>
      <c r="M1983" s="92" t="s">
        <v>55</v>
      </c>
      <c r="N1983" s="92">
        <v>1</v>
      </c>
      <c r="O1983" s="93" t="str">
        <f>_xlfn.XLOOKUP(P1983,匹配表1065!U:U,匹配表1065!T:T)</f>
        <v>HO00001400</v>
      </c>
      <c r="P1983" s="89" t="s">
        <v>112</v>
      </c>
      <c r="Q1983" s="92" t="s">
        <v>357</v>
      </c>
      <c r="R1983" s="89" t="str">
        <f>_xlfn.XLOOKUP(Q1983,匹配表1065!L:L,匹配表1065!O:O)</f>
        <v>B</v>
      </c>
      <c r="S1983" s="93" t="str">
        <f>IFERROR(_xlfn.XLOOKUP(Q1983,匹配表1065!AI:AI,匹配表1065!AJ:AJ),"绿标")</f>
        <v>红标</v>
      </c>
      <c r="T1983" s="93" t="str" cm="1">
        <f t="array" ref="T1983:U1983">_xlfn.XLOOKUP(Q1983,匹配表1065!L:L,匹配表1065!M:N)</f>
        <v>癫痫</v>
      </c>
      <c r="U1983" s="94" t="str">
        <v>神经内科</v>
      </c>
      <c r="V1983" s="95" t="s">
        <v>58</v>
      </c>
      <c r="W1983" s="93">
        <f>_xlfn.XLOOKUP(M1983,匹配表1065!D:D,匹配表1065!F:F)*N1983</f>
        <v>8</v>
      </c>
    </row>
    <row r="1984" customHeight="1" spans="1:23">
      <c r="A1984" s="89" t="s">
        <v>675</v>
      </c>
      <c r="B1984" s="90">
        <v>46151</v>
      </c>
      <c r="C1984" s="91" t="str">
        <f t="shared" si="60"/>
        <v>5月第2周</v>
      </c>
      <c r="D1984" s="89" t="s">
        <v>676</v>
      </c>
      <c r="E1984" s="89" t="str">
        <f t="shared" si="61"/>
        <v>5月第1周--周6</v>
      </c>
      <c r="F1984" s="92" t="s">
        <v>27</v>
      </c>
      <c r="G1984" s="92" t="s">
        <v>167</v>
      </c>
      <c r="H1984" s="92" t="str">
        <f>_xlfn.XLOOKUP(O1984,匹配表1065!T:T,匹配表1065!W:W)</f>
        <v>苏州市</v>
      </c>
      <c r="I1984" s="89" t="str">
        <f>_xlfn.XLOOKUP(O1984,匹配表1065!T:T,匹配表1065!X:X)</f>
        <v>PME2011</v>
      </c>
      <c r="J1984" s="92" t="s">
        <v>168</v>
      </c>
      <c r="K1984" s="89" cm="1">
        <f ca="1" t="array" ref="K1984:L1984">_xlfn.XLOOKUP(J1984,匹配表1065!Y:Y,匹配表1065!AA:AB)</f>
        <v>19</v>
      </c>
      <c r="L1984" s="89" t="str">
        <v>3个月以上</v>
      </c>
      <c r="M1984" s="92" t="s">
        <v>30</v>
      </c>
      <c r="N1984" s="92">
        <v>1</v>
      </c>
      <c r="O1984" s="93" t="str">
        <f>_xlfn.XLOOKUP(P1984,匹配表1065!U:U,匹配表1065!T:T)</f>
        <v>HO00307823</v>
      </c>
      <c r="P1984" s="89" t="s">
        <v>169</v>
      </c>
      <c r="Q1984" s="92" t="s">
        <v>170</v>
      </c>
      <c r="R1984" s="89" t="str">
        <f>_xlfn.XLOOKUP(Q1984,匹配表1065!L:L,匹配表1065!O:O)</f>
        <v>A</v>
      </c>
      <c r="S1984" s="93" t="str">
        <f>IFERROR(_xlfn.XLOOKUP(Q1984,匹配表1065!AI:AI,匹配表1065!AJ:AJ),"绿标")</f>
        <v>红标</v>
      </c>
      <c r="T1984" s="93" t="str" cm="1">
        <f t="array" ref="T1984:U1984">_xlfn.XLOOKUP(Q1984,匹配表1065!L:L,匹配表1065!M:N)</f>
        <v>头痛</v>
      </c>
      <c r="U1984" s="94" t="str">
        <v>神经内科</v>
      </c>
      <c r="V1984" s="95" t="s">
        <v>70</v>
      </c>
      <c r="W1984" s="93">
        <f>_xlfn.XLOOKUP(M1984,匹配表1065!D:D,匹配表1065!F:F)*N1984</f>
        <v>12</v>
      </c>
    </row>
    <row r="1985" customHeight="1" spans="1:23">
      <c r="A1985" s="89" t="s">
        <v>675</v>
      </c>
      <c r="B1985" s="90">
        <v>46151</v>
      </c>
      <c r="C1985" s="91" t="str">
        <f t="shared" si="60"/>
        <v>5月第2周</v>
      </c>
      <c r="D1985" s="89" t="s">
        <v>676</v>
      </c>
      <c r="E1985" s="89" t="str">
        <f t="shared" si="61"/>
        <v>5月第1周--周6</v>
      </c>
      <c r="F1985" s="92" t="s">
        <v>27</v>
      </c>
      <c r="G1985" s="92" t="s">
        <v>167</v>
      </c>
      <c r="H1985" s="92" t="str">
        <f>_xlfn.XLOOKUP(O1985,匹配表1065!T:T,匹配表1065!W:W)</f>
        <v>苏州市</v>
      </c>
      <c r="I1985" s="89" t="str">
        <f>_xlfn.XLOOKUP(O1985,匹配表1065!T:T,匹配表1065!X:X)</f>
        <v>PME2017</v>
      </c>
      <c r="J1985" s="92" t="s">
        <v>323</v>
      </c>
      <c r="K1985" s="89" cm="1">
        <f ca="1" t="array" ref="K1985:L1985">_xlfn.XLOOKUP(J1985,匹配表1065!Y:Y,匹配表1065!AA:AB)</f>
        <v>7</v>
      </c>
      <c r="L1985" s="89" t="str">
        <v>3个月以上</v>
      </c>
      <c r="M1985" s="92" t="s">
        <v>35</v>
      </c>
      <c r="N1985" s="92">
        <v>1</v>
      </c>
      <c r="O1985" s="93" t="str">
        <f>_xlfn.XLOOKUP(P1985,匹配表1065!U:U,匹配表1065!T:T)</f>
        <v>HO00017517</v>
      </c>
      <c r="P1985" s="89" t="s">
        <v>348</v>
      </c>
      <c r="Q1985" s="92" t="s">
        <v>659</v>
      </c>
      <c r="R1985" s="89" t="str">
        <f>_xlfn.XLOOKUP(Q1985,匹配表1065!L:L,匹配表1065!O:O)</f>
        <v>C</v>
      </c>
      <c r="S1985" s="93" t="str">
        <f>IFERROR(_xlfn.XLOOKUP(Q1985,匹配表1065!AI:AI,匹配表1065!AJ:AJ),"绿标")</f>
        <v>黑标</v>
      </c>
      <c r="T1985" s="93" t="str" cm="1">
        <f t="array" ref="T1985:U1985">_xlfn.XLOOKUP(Q1985,匹配表1065!L:L,匹配表1065!M:N)</f>
        <v>眩晕</v>
      </c>
      <c r="U1985" s="94" t="str">
        <v>耳鼻喉科</v>
      </c>
      <c r="V1985" s="95" t="s">
        <v>58</v>
      </c>
      <c r="W1985" s="93">
        <f>_xlfn.XLOOKUP(M1985,匹配表1065!D:D,匹配表1065!F:F)*N1985</f>
        <v>4</v>
      </c>
    </row>
    <row r="1986" customHeight="1" spans="1:23">
      <c r="A1986" s="89" t="s">
        <v>675</v>
      </c>
      <c r="B1986" s="90">
        <v>46151</v>
      </c>
      <c r="C1986" s="91" t="str">
        <f t="shared" ref="C1986:C2049" si="62">MONTH(B1986)&amp;TEXT(WEEKNUM(B1986,2)-WEEKNUM(B1986+1-DAY(B1986),2)+1,"月第0周")</f>
        <v>5月第2周</v>
      </c>
      <c r="D1986" s="89" t="s">
        <v>676</v>
      </c>
      <c r="E1986" s="89" t="str">
        <f t="shared" ref="E1986:E2049" si="63">D1986&amp;"--"&amp;"周"&amp;WEEKDAY(B1986,2)</f>
        <v>5月第1周--周6</v>
      </c>
      <c r="F1986" s="92" t="s">
        <v>27</v>
      </c>
      <c r="G1986" s="92" t="s">
        <v>167</v>
      </c>
      <c r="H1986" s="92" t="str">
        <f>_xlfn.XLOOKUP(O1986,匹配表1065!T:T,匹配表1065!W:W)</f>
        <v>无锡市</v>
      </c>
      <c r="I1986" s="89" t="str">
        <f>_xlfn.XLOOKUP(O1986,匹配表1065!T:T,匹配表1065!X:X)</f>
        <v>PME2014</v>
      </c>
      <c r="J1986" s="89" t="s">
        <v>581</v>
      </c>
      <c r="K1986" s="89" cm="1">
        <f ca="1" t="array" ref="K1986:L1986">_xlfn.XLOOKUP(J1986,匹配表1065!Y:Y,匹配表1065!AA:AB)</f>
        <v>1</v>
      </c>
      <c r="L1986" s="89" t="str">
        <v>3个月以内</v>
      </c>
      <c r="M1986" s="92" t="s">
        <v>35</v>
      </c>
      <c r="N1986" s="92">
        <v>1</v>
      </c>
      <c r="O1986" s="93" t="str">
        <f>_xlfn.XLOOKUP(P1986,匹配表1065!U:U,匹配表1065!T:T)</f>
        <v>HO00001111</v>
      </c>
      <c r="P1986" s="89" t="s">
        <v>582</v>
      </c>
      <c r="Q1986" s="92" t="s">
        <v>694</v>
      </c>
      <c r="R1986" s="89" t="str">
        <f>_xlfn.XLOOKUP(Q1986,匹配表1065!L:L,匹配表1065!O:O)</f>
        <v>A</v>
      </c>
      <c r="S1986" s="93" t="str">
        <f>IFERROR(_xlfn.XLOOKUP(Q1986,匹配表1065!AI:AI,匹配表1065!AJ:AJ),"绿标")</f>
        <v>红标</v>
      </c>
      <c r="T1986" s="93" t="str" cm="1">
        <f t="array" ref="T1986:U1986">_xlfn.XLOOKUP(Q1986,匹配表1065!L:L,匹配表1065!M:N)</f>
        <v>头痛</v>
      </c>
      <c r="U1986" s="94" t="str">
        <v>神经内科</v>
      </c>
      <c r="V1986" s="95" t="s">
        <v>42</v>
      </c>
      <c r="W1986" s="93">
        <f>_xlfn.XLOOKUP(M1986,匹配表1065!D:D,匹配表1065!F:F)*N1986</f>
        <v>4</v>
      </c>
    </row>
    <row r="1987" customHeight="1" spans="1:23">
      <c r="A1987" s="89" t="s">
        <v>675</v>
      </c>
      <c r="B1987" s="90">
        <v>46151</v>
      </c>
      <c r="C1987" s="91" t="str">
        <f t="shared" si="62"/>
        <v>5月第2周</v>
      </c>
      <c r="D1987" s="89" t="s">
        <v>676</v>
      </c>
      <c r="E1987" s="89" t="str">
        <f t="shared" si="63"/>
        <v>5月第1周--周6</v>
      </c>
      <c r="F1987" s="92" t="s">
        <v>27</v>
      </c>
      <c r="G1987" s="92" t="s">
        <v>167</v>
      </c>
      <c r="H1987" s="92" t="str">
        <f>_xlfn.XLOOKUP(O1987,匹配表1065!T:T,匹配表1065!W:W)</f>
        <v>无锡市</v>
      </c>
      <c r="I1987" s="89" t="str">
        <f>_xlfn.XLOOKUP(O1987,匹配表1065!T:T,匹配表1065!X:X)</f>
        <v>PME2014</v>
      </c>
      <c r="J1987" s="89" t="s">
        <v>581</v>
      </c>
      <c r="K1987" s="89" cm="1">
        <f ca="1" t="array" ref="K1987:L1987">_xlfn.XLOOKUP(J1987,匹配表1065!Y:Y,匹配表1065!AA:AB)</f>
        <v>1</v>
      </c>
      <c r="L1987" s="89" t="str">
        <v>3个月以内</v>
      </c>
      <c r="M1987" s="92" t="s">
        <v>35</v>
      </c>
      <c r="N1987" s="92">
        <v>1</v>
      </c>
      <c r="O1987" s="93" t="str">
        <f>_xlfn.XLOOKUP(P1987,匹配表1065!U:U,匹配表1065!T:T)</f>
        <v>HO00001112</v>
      </c>
      <c r="P1987" s="89" t="s">
        <v>594</v>
      </c>
      <c r="Q1987" s="92" t="s">
        <v>595</v>
      </c>
      <c r="R1987" s="89" t="str">
        <f>_xlfn.XLOOKUP(Q1987,匹配表1065!L:L,匹配表1065!O:O)</f>
        <v>A</v>
      </c>
      <c r="S1987" s="93" t="str">
        <f>IFERROR(_xlfn.XLOOKUP(Q1987,匹配表1065!AI:AI,匹配表1065!AJ:AJ),"绿标")</f>
        <v>红标</v>
      </c>
      <c r="T1987" s="93" t="str" cm="1">
        <f t="array" ref="T1987:U1987">_xlfn.XLOOKUP(Q1987,匹配表1065!L:L,匹配表1065!M:N)</f>
        <v>头痛</v>
      </c>
      <c r="U1987" s="94" t="str">
        <v>神经内科</v>
      </c>
      <c r="V1987" s="95" t="s">
        <v>33</v>
      </c>
      <c r="W1987" s="93">
        <f>_xlfn.XLOOKUP(M1987,匹配表1065!D:D,匹配表1065!F:F)*N1987</f>
        <v>4</v>
      </c>
    </row>
    <row r="1988" customHeight="1" spans="1:23">
      <c r="A1988" s="89" t="s">
        <v>675</v>
      </c>
      <c r="B1988" s="90">
        <v>46151</v>
      </c>
      <c r="C1988" s="91" t="str">
        <f t="shared" si="62"/>
        <v>5月第2周</v>
      </c>
      <c r="D1988" s="89" t="s">
        <v>676</v>
      </c>
      <c r="E1988" s="89" t="str">
        <f t="shared" si="63"/>
        <v>5月第1周--周6</v>
      </c>
      <c r="F1988" s="92" t="s">
        <v>27</v>
      </c>
      <c r="G1988" s="92" t="s">
        <v>167</v>
      </c>
      <c r="H1988" s="92" t="str">
        <f>_xlfn.XLOOKUP(O1988,匹配表1065!T:T,匹配表1065!W:W)</f>
        <v>苏州市</v>
      </c>
      <c r="I1988" s="89" t="str">
        <f>_xlfn.XLOOKUP(O1988,匹配表1065!T:T,匹配表1065!X:X)</f>
        <v>PME2016</v>
      </c>
      <c r="J1988" s="89" t="s">
        <v>173</v>
      </c>
      <c r="K1988" s="89" cm="1">
        <f ca="1" t="array" ref="K1988:L1988">_xlfn.XLOOKUP(J1988,匹配表1065!Y:Y,匹配表1065!AA:AB)</f>
        <v>1</v>
      </c>
      <c r="L1988" s="89" t="str">
        <v>3个月以内</v>
      </c>
      <c r="M1988" s="92" t="s">
        <v>30</v>
      </c>
      <c r="N1988" s="92">
        <v>1</v>
      </c>
      <c r="O1988" s="93" t="str">
        <f>_xlfn.XLOOKUP(P1988,匹配表1065!U:U,匹配表1065!T:T)</f>
        <v>HO00001043</v>
      </c>
      <c r="P1988" s="89" t="s">
        <v>221</v>
      </c>
      <c r="Q1988" s="92" t="s">
        <v>291</v>
      </c>
      <c r="R1988" s="89" t="str">
        <f>_xlfn.XLOOKUP(Q1988,匹配表1065!L:L,匹配表1065!O:O)</f>
        <v>A</v>
      </c>
      <c r="S1988" s="93" t="str">
        <f>IFERROR(_xlfn.XLOOKUP(Q1988,匹配表1065!AI:AI,匹配表1065!AJ:AJ),"绿标")</f>
        <v>红标</v>
      </c>
      <c r="T1988" s="93" t="str" cm="1">
        <f t="array" ref="T1988:U1988">_xlfn.XLOOKUP(Q1988,匹配表1065!L:L,匹配表1065!M:N)</f>
        <v>头痛</v>
      </c>
      <c r="U1988" s="94" t="str">
        <v>神经内科</v>
      </c>
      <c r="V1988" s="95" t="s">
        <v>33</v>
      </c>
      <c r="W1988" s="93">
        <f>_xlfn.XLOOKUP(M1988,匹配表1065!D:D,匹配表1065!F:F)*N1988</f>
        <v>12</v>
      </c>
    </row>
    <row r="1989" customHeight="1" spans="1:23">
      <c r="A1989" s="89" t="s">
        <v>675</v>
      </c>
      <c r="B1989" s="90">
        <v>46151</v>
      </c>
      <c r="C1989" s="91" t="str">
        <f t="shared" si="62"/>
        <v>5月第2周</v>
      </c>
      <c r="D1989" s="89" t="s">
        <v>676</v>
      </c>
      <c r="E1989" s="89" t="str">
        <f t="shared" si="63"/>
        <v>5月第1周--周6</v>
      </c>
      <c r="F1989" s="92" t="s">
        <v>27</v>
      </c>
      <c r="G1989" s="92" t="s">
        <v>167</v>
      </c>
      <c r="H1989" s="92" t="str">
        <f>_xlfn.XLOOKUP(O1989,匹配表1065!T:T,匹配表1065!W:W)</f>
        <v>苏州市</v>
      </c>
      <c r="I1989" s="89" t="str">
        <f>_xlfn.XLOOKUP(O1989,匹配表1065!T:T,匹配表1065!X:X)</f>
        <v>PME2009</v>
      </c>
      <c r="J1989" s="92" t="s">
        <v>193</v>
      </c>
      <c r="K1989" s="89" cm="1">
        <f ca="1" t="array" ref="K1989:L1989">_xlfn.XLOOKUP(J1989,匹配表1065!Y:Y,匹配表1065!AA:AB)</f>
        <v>7</v>
      </c>
      <c r="L1989" s="89" t="str">
        <v>3个月以上</v>
      </c>
      <c r="M1989" s="92" t="s">
        <v>35</v>
      </c>
      <c r="N1989" s="92">
        <v>1</v>
      </c>
      <c r="O1989" s="93" t="str">
        <f>_xlfn.XLOOKUP(P1989,匹配表1065!U:U,匹配表1065!T:T)</f>
        <v>HO00402369</v>
      </c>
      <c r="P1989" s="89" t="s">
        <v>227</v>
      </c>
      <c r="Q1989" s="92" t="s">
        <v>695</v>
      </c>
      <c r="R1989" s="89" t="str">
        <f>_xlfn.XLOOKUP(Q1989,匹配表1065!L:L,匹配表1065!O:O)</f>
        <v>B</v>
      </c>
      <c r="S1989" s="93" t="str">
        <f>IFERROR(_xlfn.XLOOKUP(Q1989,匹配表1065!AI:AI,匹配表1065!AJ:AJ),"绿标")</f>
        <v>黑标</v>
      </c>
      <c r="T1989" s="93" t="str" cm="1">
        <f t="array" ref="T1989:U1989">_xlfn.XLOOKUP(Q1989,匹配表1065!L:L,匹配表1065!M:N)</f>
        <v>脑血管</v>
      </c>
      <c r="U1989" s="94" t="str">
        <v>神经内科</v>
      </c>
      <c r="V1989" s="95" t="s">
        <v>42</v>
      </c>
      <c r="W1989" s="93">
        <f>_xlfn.XLOOKUP(M1989,匹配表1065!D:D,匹配表1065!F:F)*N1989</f>
        <v>4</v>
      </c>
    </row>
    <row r="1990" customHeight="1" spans="1:23">
      <c r="A1990" s="89" t="s">
        <v>675</v>
      </c>
      <c r="B1990" s="90">
        <v>46151</v>
      </c>
      <c r="C1990" s="91" t="str">
        <f t="shared" si="62"/>
        <v>5月第2周</v>
      </c>
      <c r="D1990" s="89" t="s">
        <v>676</v>
      </c>
      <c r="E1990" s="89" t="str">
        <f t="shared" si="63"/>
        <v>5月第1周--周6</v>
      </c>
      <c r="F1990" s="92" t="s">
        <v>27</v>
      </c>
      <c r="G1990" s="92" t="s">
        <v>167</v>
      </c>
      <c r="H1990" s="92" t="str">
        <f>_xlfn.XLOOKUP(O1990,匹配表1065!T:T,匹配表1065!W:W)</f>
        <v>南通市</v>
      </c>
      <c r="I1990" s="89" t="str">
        <f>_xlfn.XLOOKUP(O1990,匹配表1065!T:T,匹配表1065!X:X)</f>
        <v>PME2013</v>
      </c>
      <c r="J1990" s="92" t="s">
        <v>180</v>
      </c>
      <c r="K1990" s="89" cm="1">
        <f ca="1" t="array" ref="K1990:L1990">_xlfn.XLOOKUP(J1990,匹配表1065!Y:Y,匹配表1065!AA:AB)</f>
        <v>51</v>
      </c>
      <c r="L1990" s="89" t="str">
        <v>3个月以上</v>
      </c>
      <c r="M1990" s="92" t="s">
        <v>30</v>
      </c>
      <c r="N1990" s="92">
        <v>1</v>
      </c>
      <c r="O1990" s="93" t="str">
        <f>_xlfn.XLOOKUP(P1990,匹配表1065!U:U,匹配表1065!T:T)</f>
        <v>HO00001021</v>
      </c>
      <c r="P1990" s="89" t="s">
        <v>181</v>
      </c>
      <c r="Q1990" s="92" t="s">
        <v>182</v>
      </c>
      <c r="R1990" s="89" t="str">
        <f>_xlfn.XLOOKUP(Q1990,匹配表1065!L:L,匹配表1065!O:O)</f>
        <v>C</v>
      </c>
      <c r="S1990" s="93" t="str">
        <f>IFERROR(_xlfn.XLOOKUP(Q1990,匹配表1065!AI:AI,匹配表1065!AJ:AJ),"绿标")</f>
        <v>红标</v>
      </c>
      <c r="T1990" s="93" t="str" cm="1">
        <f t="array" ref="T1990:U1990">_xlfn.XLOOKUP(Q1990,匹配表1065!L:L,匹配表1065!M:N)</f>
        <v>眩晕</v>
      </c>
      <c r="U1990" s="94" t="str">
        <v>神经内科</v>
      </c>
      <c r="V1990" s="95" t="s">
        <v>70</v>
      </c>
      <c r="W1990" s="93">
        <f>_xlfn.XLOOKUP(M1990,匹配表1065!D:D,匹配表1065!F:F)*N1990</f>
        <v>12</v>
      </c>
    </row>
    <row r="1991" customHeight="1" spans="1:23">
      <c r="A1991" s="89" t="s">
        <v>675</v>
      </c>
      <c r="B1991" s="90">
        <v>46151</v>
      </c>
      <c r="C1991" s="91" t="str">
        <f t="shared" si="62"/>
        <v>5月第2周</v>
      </c>
      <c r="D1991" s="89" t="s">
        <v>676</v>
      </c>
      <c r="E1991" s="89" t="str">
        <f t="shared" si="63"/>
        <v>5月第1周--周6</v>
      </c>
      <c r="F1991" s="92" t="s">
        <v>27</v>
      </c>
      <c r="G1991" s="92" t="s">
        <v>167</v>
      </c>
      <c r="H1991" s="92" t="str">
        <f>_xlfn.XLOOKUP(O1991,匹配表1065!T:T,匹配表1065!W:W)</f>
        <v>苏州市</v>
      </c>
      <c r="I1991" s="89" t="str">
        <f>_xlfn.XLOOKUP(O1991,匹配表1065!T:T,匹配表1065!X:X)</f>
        <v>PME2010</v>
      </c>
      <c r="J1991" s="92" t="s">
        <v>186</v>
      </c>
      <c r="K1991" s="89" cm="1">
        <f ca="1" t="array" ref="K1991:L1991">_xlfn.XLOOKUP(J1991,匹配表1065!Y:Y,匹配表1065!AA:AB)</f>
        <v>6</v>
      </c>
      <c r="L1991" s="89" t="str">
        <v>3个月以上</v>
      </c>
      <c r="M1991" s="92" t="s">
        <v>35</v>
      </c>
      <c r="N1991" s="92">
        <v>1</v>
      </c>
      <c r="O1991" s="93" t="str">
        <f>_xlfn.XLOOKUP(P1991,匹配表1065!U:U,匹配表1065!T:T)</f>
        <v>HO00001056</v>
      </c>
      <c r="P1991" s="89" t="s">
        <v>326</v>
      </c>
      <c r="Q1991" s="92" t="s">
        <v>696</v>
      </c>
      <c r="R1991" s="89" t="str">
        <f>_xlfn.XLOOKUP(Q1991,匹配表1065!L:L,匹配表1065!O:O)</f>
        <v>C</v>
      </c>
      <c r="S1991" s="93" t="str">
        <f>IFERROR(_xlfn.XLOOKUP(Q1991,匹配表1065!AI:AI,匹配表1065!AJ:AJ),"绿标")</f>
        <v>绿标</v>
      </c>
      <c r="T1991" s="93" t="str" cm="1">
        <f t="array" ref="T1991:U1991">_xlfn.XLOOKUP(Q1991,匹配表1065!L:L,匹配表1065!M:N)</f>
        <v>眩晕</v>
      </c>
      <c r="U1991" s="94" t="str">
        <v>耳鼻喉科</v>
      </c>
      <c r="V1991" s="95" t="s">
        <v>58</v>
      </c>
      <c r="W1991" s="93">
        <f>_xlfn.XLOOKUP(M1991,匹配表1065!D:D,匹配表1065!F:F)*N1991</f>
        <v>4</v>
      </c>
    </row>
    <row r="1992" customHeight="1" spans="1:23">
      <c r="A1992" s="89" t="s">
        <v>675</v>
      </c>
      <c r="B1992" s="90">
        <v>46151</v>
      </c>
      <c r="C1992" s="91" t="str">
        <f t="shared" si="62"/>
        <v>5月第2周</v>
      </c>
      <c r="D1992" s="89" t="s">
        <v>676</v>
      </c>
      <c r="E1992" s="89" t="str">
        <f t="shared" si="63"/>
        <v>5月第1周--周6</v>
      </c>
      <c r="F1992" s="92" t="s">
        <v>27</v>
      </c>
      <c r="G1992" s="92" t="s">
        <v>136</v>
      </c>
      <c r="H1992" s="92" t="str">
        <f>_xlfn.XLOOKUP(O1992,匹配表1065!T:T,匹配表1065!W:W)</f>
        <v>淄博市</v>
      </c>
      <c r="I1992" s="89" t="str">
        <f>_xlfn.XLOOKUP(O1992,匹配表1065!T:T,匹配表1065!X:X)</f>
        <v>PME2043</v>
      </c>
      <c r="J1992" s="92" t="s">
        <v>140</v>
      </c>
      <c r="K1992" s="89" cm="1">
        <f ca="1" t="array" ref="K1992:L1992">_xlfn.XLOOKUP(J1992,匹配表1065!Y:Y,匹配表1065!AA:AB)</f>
        <v>9</v>
      </c>
      <c r="L1992" s="89" t="str">
        <v>3个月以上</v>
      </c>
      <c r="M1992" s="92" t="s">
        <v>35</v>
      </c>
      <c r="N1992" s="92">
        <v>1</v>
      </c>
      <c r="O1992" s="93" t="str">
        <f>_xlfn.XLOOKUP(P1992,匹配表1065!U:U,匹配表1065!T:T)</f>
        <v>HO00024398</v>
      </c>
      <c r="P1992" s="89" t="s">
        <v>141</v>
      </c>
      <c r="Q1992" s="92" t="s">
        <v>697</v>
      </c>
      <c r="R1992" s="89" t="str">
        <f>_xlfn.XLOOKUP(Q1992,匹配表1065!L:L,匹配表1065!O:O)</f>
        <v>B</v>
      </c>
      <c r="S1992" s="93" t="str">
        <f>IFERROR(_xlfn.XLOOKUP(Q1992,匹配表1065!AI:AI,匹配表1065!AJ:AJ),"绿标")</f>
        <v>绿标</v>
      </c>
      <c r="T1992" s="93" t="str" cm="1">
        <f t="array" ref="T1992:U1992">_xlfn.XLOOKUP(Q1992,匹配表1065!L:L,匹配表1065!M:N)</f>
        <v>脑血管</v>
      </c>
      <c r="U1992" s="94" t="str">
        <v>神经内科</v>
      </c>
      <c r="V1992" s="95" t="s">
        <v>42</v>
      </c>
      <c r="W1992" s="93">
        <f>_xlfn.XLOOKUP(M1992,匹配表1065!D:D,匹配表1065!F:F)*N1992</f>
        <v>4</v>
      </c>
    </row>
    <row r="1993" customHeight="1" spans="1:23">
      <c r="A1993" s="89" t="s">
        <v>675</v>
      </c>
      <c r="B1993" s="90">
        <v>46151</v>
      </c>
      <c r="C1993" s="91" t="str">
        <f t="shared" si="62"/>
        <v>5月第2周</v>
      </c>
      <c r="D1993" s="89" t="s">
        <v>676</v>
      </c>
      <c r="E1993" s="89" t="str">
        <f t="shared" si="63"/>
        <v>5月第1周--周6</v>
      </c>
      <c r="F1993" s="92" t="s">
        <v>27</v>
      </c>
      <c r="G1993" s="92" t="s">
        <v>136</v>
      </c>
      <c r="H1993" s="92" t="str">
        <f>_xlfn.XLOOKUP(O1993,匹配表1065!T:T,匹配表1065!W:W)</f>
        <v>威海市</v>
      </c>
      <c r="I1993" s="89" t="str">
        <f>_xlfn.XLOOKUP(O1993,匹配表1065!T:T,匹配表1065!X:X)</f>
        <v>PME2033</v>
      </c>
      <c r="J1993" s="92" t="s">
        <v>137</v>
      </c>
      <c r="K1993" s="89" cm="1">
        <f ca="1" t="array" ref="K1993:L1993">_xlfn.XLOOKUP(J1993,匹配表1065!Y:Y,匹配表1065!AA:AB)</f>
        <v>10</v>
      </c>
      <c r="L1993" s="89" t="str">
        <v>3个月以上</v>
      </c>
      <c r="M1993" s="92" t="s">
        <v>35</v>
      </c>
      <c r="N1993" s="92">
        <v>1</v>
      </c>
      <c r="O1993" s="93" t="str">
        <f>_xlfn.XLOOKUP(P1993,匹配表1065!U:U,匹配表1065!T:T)</f>
        <v>HO00001513</v>
      </c>
      <c r="P1993" s="89" t="s">
        <v>622</v>
      </c>
      <c r="Q1993" s="92" t="s">
        <v>623</v>
      </c>
      <c r="R1993" s="89" t="str">
        <f>_xlfn.XLOOKUP(Q1993,匹配表1065!L:L,匹配表1065!O:O)</f>
        <v>A</v>
      </c>
      <c r="S1993" s="93" t="str">
        <f>IFERROR(_xlfn.XLOOKUP(Q1993,匹配表1065!AI:AI,匹配表1065!AJ:AJ),"绿标")</f>
        <v>绿标</v>
      </c>
      <c r="T1993" s="93" t="str" cm="1">
        <f t="array" ref="T1993:U1993">_xlfn.XLOOKUP(Q1993,匹配表1065!L:L,匹配表1065!M:N)</f>
        <v>头痛</v>
      </c>
      <c r="U1993" s="94" t="str">
        <v>神经内科</v>
      </c>
      <c r="V1993" s="95" t="s">
        <v>33</v>
      </c>
      <c r="W1993" s="93">
        <f>_xlfn.XLOOKUP(M1993,匹配表1065!D:D,匹配表1065!F:F)*N1993</f>
        <v>4</v>
      </c>
    </row>
    <row r="1994" customHeight="1" spans="1:23">
      <c r="A1994" s="89" t="s">
        <v>675</v>
      </c>
      <c r="B1994" s="90">
        <v>46151</v>
      </c>
      <c r="C1994" s="91" t="str">
        <f t="shared" si="62"/>
        <v>5月第2周</v>
      </c>
      <c r="D1994" s="89" t="s">
        <v>676</v>
      </c>
      <c r="E1994" s="89" t="str">
        <f t="shared" si="63"/>
        <v>5月第1周--周6</v>
      </c>
      <c r="F1994" s="92" t="s">
        <v>27</v>
      </c>
      <c r="G1994" s="92" t="s">
        <v>136</v>
      </c>
      <c r="H1994" s="92" t="str">
        <f>_xlfn.XLOOKUP(O1994,匹配表1065!T:T,匹配表1065!W:W)</f>
        <v>青岛市</v>
      </c>
      <c r="I1994" s="89" t="str">
        <f>_xlfn.XLOOKUP(O1994,匹配表1065!T:T,匹配表1065!X:X)</f>
        <v>PME2031</v>
      </c>
      <c r="J1994" s="92" t="s">
        <v>155</v>
      </c>
      <c r="K1994" s="89" cm="1">
        <f ca="1" t="array" ref="K1994:L1994">_xlfn.XLOOKUP(J1994,匹配表1065!Y:Y,匹配表1065!AA:AB)</f>
        <v>31</v>
      </c>
      <c r="L1994" s="89" t="str">
        <v>3个月以上</v>
      </c>
      <c r="M1994" s="92" t="s">
        <v>35</v>
      </c>
      <c r="N1994" s="92">
        <v>1</v>
      </c>
      <c r="O1994" s="93" t="str">
        <f>_xlfn.XLOOKUP(P1994,匹配表1065!U:U,匹配表1065!T:T)</f>
        <v>HO00072793</v>
      </c>
      <c r="P1994" s="89" t="s">
        <v>159</v>
      </c>
      <c r="Q1994" s="92" t="s">
        <v>160</v>
      </c>
      <c r="R1994" s="89" t="str">
        <f>_xlfn.XLOOKUP(Q1994,匹配表1065!L:L,匹配表1065!O:O)</f>
        <v>A</v>
      </c>
      <c r="S1994" s="93" t="str">
        <f>IFERROR(_xlfn.XLOOKUP(Q1994,匹配表1065!AI:AI,匹配表1065!AJ:AJ),"绿标")</f>
        <v>红标</v>
      </c>
      <c r="T1994" s="93" t="str" cm="1">
        <f t="array" ref="T1994:U1994">_xlfn.XLOOKUP(Q1994,匹配表1065!L:L,匹配表1065!M:N)</f>
        <v>头痛</v>
      </c>
      <c r="U1994" s="94" t="str">
        <v>神经内科</v>
      </c>
      <c r="V1994" s="95" t="s">
        <v>67</v>
      </c>
      <c r="W1994" s="93">
        <f>_xlfn.XLOOKUP(M1994,匹配表1065!D:D,匹配表1065!F:F)*N1994</f>
        <v>4</v>
      </c>
    </row>
    <row r="1995" customHeight="1" spans="1:23">
      <c r="A1995" s="89" t="s">
        <v>675</v>
      </c>
      <c r="B1995" s="90">
        <v>46151</v>
      </c>
      <c r="C1995" s="91" t="str">
        <f t="shared" si="62"/>
        <v>5月第2周</v>
      </c>
      <c r="D1995" s="89" t="s">
        <v>676</v>
      </c>
      <c r="E1995" s="89" t="str">
        <f t="shared" si="63"/>
        <v>5月第1周--周6</v>
      </c>
      <c r="F1995" s="92" t="s">
        <v>27</v>
      </c>
      <c r="G1995" s="92" t="s">
        <v>136</v>
      </c>
      <c r="H1995" s="92" t="str">
        <f>_xlfn.XLOOKUP(O1995,匹配表1065!T:T,匹配表1065!W:W)</f>
        <v>青岛市</v>
      </c>
      <c r="I1995" s="89" t="str">
        <f>_xlfn.XLOOKUP(O1995,匹配表1065!T:T,匹配表1065!X:X)</f>
        <v>PME2031</v>
      </c>
      <c r="J1995" s="92" t="s">
        <v>155</v>
      </c>
      <c r="K1995" s="89" cm="1">
        <f ca="1" t="array" ref="K1995:L1995">_xlfn.XLOOKUP(J1995,匹配表1065!Y:Y,匹配表1065!AA:AB)</f>
        <v>31</v>
      </c>
      <c r="L1995" s="89" t="str">
        <v>3个月以上</v>
      </c>
      <c r="M1995" s="92" t="s">
        <v>55</v>
      </c>
      <c r="N1995" s="92">
        <v>1</v>
      </c>
      <c r="O1995" s="93" t="str">
        <f>_xlfn.XLOOKUP(P1995,匹配表1065!U:U,匹配表1065!T:T)</f>
        <v>HO00072793</v>
      </c>
      <c r="P1995" s="89" t="s">
        <v>159</v>
      </c>
      <c r="Q1995" s="92" t="s">
        <v>250</v>
      </c>
      <c r="R1995" s="89" t="str">
        <f>_xlfn.XLOOKUP(Q1995,匹配表1065!L:L,匹配表1065!O:O)</f>
        <v>A</v>
      </c>
      <c r="S1995" s="93" t="str">
        <f>IFERROR(_xlfn.XLOOKUP(Q1995,匹配表1065!AI:AI,匹配表1065!AJ:AJ),"绿标")</f>
        <v>绿标</v>
      </c>
      <c r="T1995" s="93" t="str" cm="1">
        <f t="array" ref="T1995:U1995">_xlfn.XLOOKUP(Q1995,匹配表1065!L:L,匹配表1065!M:N)</f>
        <v>头痛</v>
      </c>
      <c r="U1995" s="94" t="str">
        <v>神经内科</v>
      </c>
      <c r="V1995" s="95" t="s">
        <v>67</v>
      </c>
      <c r="W1995" s="93">
        <f>_xlfn.XLOOKUP(M1995,匹配表1065!D:D,匹配表1065!F:F)*N1995</f>
        <v>8</v>
      </c>
    </row>
    <row r="1996" customHeight="1" spans="1:23">
      <c r="A1996" s="89" t="s">
        <v>675</v>
      </c>
      <c r="B1996" s="90">
        <v>46151</v>
      </c>
      <c r="C1996" s="91" t="str">
        <f t="shared" si="62"/>
        <v>5月第2周</v>
      </c>
      <c r="D1996" s="89" t="s">
        <v>676</v>
      </c>
      <c r="E1996" s="89" t="str">
        <f t="shared" si="63"/>
        <v>5月第1周--周6</v>
      </c>
      <c r="F1996" s="92" t="s">
        <v>27</v>
      </c>
      <c r="G1996" s="92" t="s">
        <v>136</v>
      </c>
      <c r="H1996" s="92" t="str">
        <f>_xlfn.XLOOKUP(O1996,匹配表1065!T:T,匹配表1065!W:W)</f>
        <v>潍坊市</v>
      </c>
      <c r="I1996" s="89" t="str">
        <f>_xlfn.XLOOKUP(O1996,匹配表1065!T:T,匹配表1065!X:X)</f>
        <v>PME2036</v>
      </c>
      <c r="J1996" s="89" t="s">
        <v>161</v>
      </c>
      <c r="K1996" s="89" cm="1">
        <f ca="1" t="array" ref="K1996:L1996">_xlfn.XLOOKUP(J1996,匹配表1065!Y:Y,匹配表1065!AA:AB)</f>
        <v>1519</v>
      </c>
      <c r="L1996" s="89" t="str">
        <v>3个月以上</v>
      </c>
      <c r="M1996" s="92" t="s">
        <v>55</v>
      </c>
      <c r="N1996" s="92">
        <v>1</v>
      </c>
      <c r="O1996" s="93" t="str">
        <f>_xlfn.XLOOKUP(P1996,匹配表1065!U:U,匹配表1065!T:T)</f>
        <v>HO00001506</v>
      </c>
      <c r="P1996" s="89" t="s">
        <v>395</v>
      </c>
      <c r="Q1996" s="92" t="s">
        <v>475</v>
      </c>
      <c r="R1996" s="89" t="str">
        <f>_xlfn.XLOOKUP(Q1996,匹配表1065!L:L,匹配表1065!O:O)</f>
        <v>A</v>
      </c>
      <c r="S1996" s="93" t="str">
        <f>IFERROR(_xlfn.XLOOKUP(Q1996,匹配表1065!AI:AI,匹配表1065!AJ:AJ),"绿标")</f>
        <v>红标</v>
      </c>
      <c r="T1996" s="93" t="str" cm="1">
        <f t="array" ref="T1996:U1996">_xlfn.XLOOKUP(Q1996,匹配表1065!L:L,匹配表1065!M:N)</f>
        <v>头痛</v>
      </c>
      <c r="U1996" s="94" t="str">
        <v>神经内科</v>
      </c>
      <c r="V1996" s="95" t="s">
        <v>42</v>
      </c>
      <c r="W1996" s="93">
        <f>_xlfn.XLOOKUP(M1996,匹配表1065!D:D,匹配表1065!F:F)*N1996</f>
        <v>8</v>
      </c>
    </row>
    <row r="1997" customHeight="1" spans="1:23">
      <c r="A1997" s="89" t="s">
        <v>675</v>
      </c>
      <c r="B1997" s="90">
        <v>46151</v>
      </c>
      <c r="C1997" s="91" t="str">
        <f t="shared" si="62"/>
        <v>5月第2周</v>
      </c>
      <c r="D1997" s="89" t="s">
        <v>676</v>
      </c>
      <c r="E1997" s="89" t="str">
        <f t="shared" si="63"/>
        <v>5月第1周--周6</v>
      </c>
      <c r="F1997" s="92" t="s">
        <v>27</v>
      </c>
      <c r="G1997" s="92" t="s">
        <v>136</v>
      </c>
      <c r="H1997" s="92" t="str">
        <f>_xlfn.XLOOKUP(O1997,匹配表1065!T:T,匹配表1065!W:W)</f>
        <v>潍坊市</v>
      </c>
      <c r="I1997" s="89" t="str">
        <f>_xlfn.XLOOKUP(O1997,匹配表1065!T:T,匹配表1065!X:X)</f>
        <v>PME2036</v>
      </c>
      <c r="J1997" s="89" t="s">
        <v>161</v>
      </c>
      <c r="K1997" s="89" cm="1">
        <f ca="1" t="array" ref="K1997:L1997">_xlfn.XLOOKUP(J1997,匹配表1065!Y:Y,匹配表1065!AA:AB)</f>
        <v>1519</v>
      </c>
      <c r="L1997" s="89" t="str">
        <v>3个月以上</v>
      </c>
      <c r="M1997" s="92" t="s">
        <v>55</v>
      </c>
      <c r="N1997" s="92">
        <v>1</v>
      </c>
      <c r="O1997" s="93" t="str">
        <f>_xlfn.XLOOKUP(P1997,匹配表1065!U:U,匹配表1065!T:T)</f>
        <v>HO00001496</v>
      </c>
      <c r="P1997" s="89" t="s">
        <v>256</v>
      </c>
      <c r="Q1997" s="92" t="s">
        <v>258</v>
      </c>
      <c r="R1997" s="89" t="str">
        <f>_xlfn.XLOOKUP(Q1997,匹配表1065!L:L,匹配表1065!O:O)</f>
        <v>A</v>
      </c>
      <c r="S1997" s="93" t="str">
        <f>IFERROR(_xlfn.XLOOKUP(Q1997,匹配表1065!AI:AI,匹配表1065!AJ:AJ),"绿标")</f>
        <v>红标</v>
      </c>
      <c r="T1997" s="93" t="str" cm="1">
        <f t="array" ref="T1997:U1997">_xlfn.XLOOKUP(Q1997,匹配表1065!L:L,匹配表1065!M:N)</f>
        <v>头痛</v>
      </c>
      <c r="U1997" s="94" t="str">
        <v>神经内科</v>
      </c>
      <c r="V1997" s="95" t="s">
        <v>42</v>
      </c>
      <c r="W1997" s="93">
        <f>_xlfn.XLOOKUP(M1997,匹配表1065!D:D,匹配表1065!F:F)*N1997</f>
        <v>8</v>
      </c>
    </row>
    <row r="1998" customHeight="1" spans="1:23">
      <c r="A1998" s="89" t="s">
        <v>675</v>
      </c>
      <c r="B1998" s="90">
        <v>46151</v>
      </c>
      <c r="C1998" s="91" t="str">
        <f t="shared" si="62"/>
        <v>5月第2周</v>
      </c>
      <c r="D1998" s="89" t="s">
        <v>676</v>
      </c>
      <c r="E1998" s="89" t="str">
        <f t="shared" si="63"/>
        <v>5月第1周--周6</v>
      </c>
      <c r="F1998" s="92" t="s">
        <v>27</v>
      </c>
      <c r="G1998" s="92" t="s">
        <v>136</v>
      </c>
      <c r="H1998" s="92" t="str">
        <f>_xlfn.XLOOKUP(O1998,匹配表1065!T:T,匹配表1065!W:W)</f>
        <v>青岛市</v>
      </c>
      <c r="I1998" s="89" t="str">
        <f>_xlfn.XLOOKUP(O1998,匹配表1065!T:T,匹配表1065!X:X)</f>
        <v>PME2032</v>
      </c>
      <c r="J1998" s="92" t="s">
        <v>143</v>
      </c>
      <c r="K1998" s="89" cm="1">
        <f ca="1" t="array" ref="K1998:L1998">_xlfn.XLOOKUP(J1998,匹配表1065!Y:Y,匹配表1065!AA:AB)</f>
        <v>31</v>
      </c>
      <c r="L1998" s="89" t="str">
        <v>3个月以上</v>
      </c>
      <c r="M1998" s="92" t="s">
        <v>55</v>
      </c>
      <c r="N1998" s="92">
        <v>1</v>
      </c>
      <c r="O1998" s="93" t="str">
        <f>_xlfn.XLOOKUP(P1998,匹配表1065!U:U,匹配表1065!T:T)</f>
        <v>HO00001482</v>
      </c>
      <c r="P1998" s="89" t="s">
        <v>146</v>
      </c>
      <c r="Q1998" s="92" t="s">
        <v>299</v>
      </c>
      <c r="R1998" s="89" t="str">
        <f>_xlfn.XLOOKUP(Q1998,匹配表1065!L:L,匹配表1065!O:O)</f>
        <v>C</v>
      </c>
      <c r="S1998" s="93" t="str">
        <f>IFERROR(_xlfn.XLOOKUP(Q1998,匹配表1065!AI:AI,匹配表1065!AJ:AJ),"绿标")</f>
        <v>绿标</v>
      </c>
      <c r="T1998" s="93" t="str" cm="1">
        <f t="array" ref="T1998:U1998">_xlfn.XLOOKUP(Q1998,匹配表1065!L:L,匹配表1065!M:N)</f>
        <v>眩晕</v>
      </c>
      <c r="U1998" s="94" t="str">
        <v>耳鼻喉科</v>
      </c>
      <c r="V1998" s="95" t="s">
        <v>70</v>
      </c>
      <c r="W1998" s="93">
        <f>_xlfn.XLOOKUP(M1998,匹配表1065!D:D,匹配表1065!F:F)*N1998</f>
        <v>8</v>
      </c>
    </row>
    <row r="1999" customHeight="1" spans="1:23">
      <c r="A1999" s="89" t="s">
        <v>675</v>
      </c>
      <c r="B1999" s="90">
        <v>46151</v>
      </c>
      <c r="C1999" s="91" t="str">
        <f t="shared" si="62"/>
        <v>5月第2周</v>
      </c>
      <c r="D1999" s="89" t="s">
        <v>676</v>
      </c>
      <c r="E1999" s="89" t="str">
        <f t="shared" si="63"/>
        <v>5月第1周--周6</v>
      </c>
      <c r="F1999" s="92" t="s">
        <v>27</v>
      </c>
      <c r="G1999" s="92" t="s">
        <v>136</v>
      </c>
      <c r="H1999" s="92" t="str">
        <f>_xlfn.XLOOKUP(O1999,匹配表1065!T:T,匹配表1065!W:W)</f>
        <v>青岛市</v>
      </c>
      <c r="I1999" s="89" t="str">
        <f>_xlfn.XLOOKUP(O1999,匹配表1065!T:T,匹配表1065!X:X)</f>
        <v>PME2032</v>
      </c>
      <c r="J1999" s="92" t="s">
        <v>143</v>
      </c>
      <c r="K1999" s="89" cm="1">
        <f ca="1" t="array" ref="K1999:L1999">_xlfn.XLOOKUP(J1999,匹配表1065!Y:Y,匹配表1065!AA:AB)</f>
        <v>31</v>
      </c>
      <c r="L1999" s="89" t="str">
        <v>3个月以上</v>
      </c>
      <c r="M1999" s="92" t="s">
        <v>35</v>
      </c>
      <c r="N1999" s="92">
        <v>1</v>
      </c>
      <c r="O1999" s="93" t="str">
        <f>_xlfn.XLOOKUP(P1999,匹配表1065!U:U,匹配表1065!T:T)</f>
        <v>HO00001489</v>
      </c>
      <c r="P1999" s="89" t="s">
        <v>144</v>
      </c>
      <c r="Q1999" s="92" t="s">
        <v>145</v>
      </c>
      <c r="R1999" s="89" t="str">
        <f>_xlfn.XLOOKUP(Q1999,匹配表1065!L:L,匹配表1065!O:O)</f>
        <v>D</v>
      </c>
      <c r="S1999" s="93" t="str">
        <f>IFERROR(_xlfn.XLOOKUP(Q1999,匹配表1065!AI:AI,匹配表1065!AJ:AJ),"绿标")</f>
        <v>红标</v>
      </c>
      <c r="T1999" s="93" t="str" cm="1">
        <f t="array" ref="T1999:U1999">_xlfn.XLOOKUP(Q1999,匹配表1065!L:L,匹配表1065!M:N)</f>
        <v>抑郁焦虑</v>
      </c>
      <c r="U1999" s="94" t="str">
        <v>精神心理科</v>
      </c>
      <c r="V1999" s="95" t="s">
        <v>70</v>
      </c>
      <c r="W1999" s="93">
        <f>_xlfn.XLOOKUP(M1999,匹配表1065!D:D,匹配表1065!F:F)*N1999</f>
        <v>4</v>
      </c>
    </row>
    <row r="2000" customHeight="1" spans="1:23">
      <c r="A2000" s="89" t="s">
        <v>675</v>
      </c>
      <c r="B2000" s="90">
        <v>46151</v>
      </c>
      <c r="C2000" s="91" t="str">
        <f t="shared" si="62"/>
        <v>5月第2周</v>
      </c>
      <c r="D2000" s="89" t="s">
        <v>676</v>
      </c>
      <c r="E2000" s="89" t="str">
        <f t="shared" si="63"/>
        <v>5月第1周--周6</v>
      </c>
      <c r="F2000" s="92" t="s">
        <v>27</v>
      </c>
      <c r="G2000" s="92" t="s">
        <v>136</v>
      </c>
      <c r="H2000" s="92" t="str">
        <f>_xlfn.XLOOKUP(O2000,匹配表1065!T:T,匹配表1065!W:W)</f>
        <v>青岛市</v>
      </c>
      <c r="I2000" s="89" t="str">
        <f>_xlfn.XLOOKUP(O2000,匹配表1065!T:T,匹配表1065!X:X)</f>
        <v>PME2035</v>
      </c>
      <c r="J2000" s="92" t="s">
        <v>150</v>
      </c>
      <c r="K2000" s="89" cm="1">
        <f ca="1" t="array" ref="K2000:L2000">_xlfn.XLOOKUP(J2000,匹配表1065!Y:Y,匹配表1065!AA:AB)</f>
        <v>8</v>
      </c>
      <c r="L2000" s="89" t="str">
        <v>3个月以上</v>
      </c>
      <c r="M2000" s="92" t="s">
        <v>35</v>
      </c>
      <c r="N2000" s="92">
        <v>1</v>
      </c>
      <c r="O2000" s="93" t="str">
        <f>_xlfn.XLOOKUP(P2000,匹配表1065!U:U,匹配表1065!T:T)</f>
        <v>HO00001477</v>
      </c>
      <c r="P2000" s="89" t="s">
        <v>153</v>
      </c>
      <c r="Q2000" s="92" t="s">
        <v>154</v>
      </c>
      <c r="R2000" s="89" t="str">
        <f>_xlfn.XLOOKUP(Q2000,匹配表1065!L:L,匹配表1065!O:O)</f>
        <v>B</v>
      </c>
      <c r="S2000" s="93" t="str">
        <f>IFERROR(_xlfn.XLOOKUP(Q2000,匹配表1065!AI:AI,匹配表1065!AJ:AJ),"绿标")</f>
        <v>绿标</v>
      </c>
      <c r="T2000" s="93" t="str" cm="1">
        <f t="array" ref="T2000:U2000">_xlfn.XLOOKUP(Q2000,匹配表1065!L:L,匹配表1065!M:N)</f>
        <v>脑血管</v>
      </c>
      <c r="U2000" s="94" t="str">
        <v>神经内科</v>
      </c>
      <c r="V2000" s="95" t="s">
        <v>58</v>
      </c>
      <c r="W2000" s="93">
        <f>_xlfn.XLOOKUP(M2000,匹配表1065!D:D,匹配表1065!F:F)*N2000</f>
        <v>4</v>
      </c>
    </row>
    <row r="2001" customHeight="1" spans="1:23">
      <c r="A2001" s="89" t="s">
        <v>675</v>
      </c>
      <c r="B2001" s="90">
        <v>46151</v>
      </c>
      <c r="C2001" s="91" t="str">
        <f t="shared" si="62"/>
        <v>5月第2周</v>
      </c>
      <c r="D2001" s="89" t="s">
        <v>676</v>
      </c>
      <c r="E2001" s="89" t="str">
        <f t="shared" si="63"/>
        <v>5月第1周--周6</v>
      </c>
      <c r="F2001" s="92" t="s">
        <v>27</v>
      </c>
      <c r="G2001" s="92" t="s">
        <v>136</v>
      </c>
      <c r="H2001" s="92" t="str">
        <f>_xlfn.XLOOKUP(O2001,匹配表1065!T:T,匹配表1065!W:W)</f>
        <v>青岛市</v>
      </c>
      <c r="I2001" s="89" t="str">
        <f>_xlfn.XLOOKUP(O2001,匹配表1065!T:T,匹配表1065!X:X)</f>
        <v>PME2035</v>
      </c>
      <c r="J2001" s="92" t="s">
        <v>150</v>
      </c>
      <c r="K2001" s="89" cm="1">
        <f ca="1" t="array" ref="K2001:L2001">_xlfn.XLOOKUP(J2001,匹配表1065!Y:Y,匹配表1065!AA:AB)</f>
        <v>8</v>
      </c>
      <c r="L2001" s="89" t="str">
        <v>3个月以上</v>
      </c>
      <c r="M2001" s="92" t="s">
        <v>35</v>
      </c>
      <c r="N2001" s="92">
        <v>1</v>
      </c>
      <c r="O2001" s="93" t="str">
        <f>_xlfn.XLOOKUP(P2001,匹配表1065!U:U,匹配表1065!T:T)</f>
        <v>HO00001483</v>
      </c>
      <c r="P2001" s="89" t="s">
        <v>259</v>
      </c>
      <c r="Q2001" s="92" t="s">
        <v>260</v>
      </c>
      <c r="R2001" s="89" t="str">
        <f>_xlfn.XLOOKUP(Q2001,匹配表1065!L:L,匹配表1065!O:O)</f>
        <v>C</v>
      </c>
      <c r="S2001" s="93" t="str">
        <f>IFERROR(_xlfn.XLOOKUP(Q2001,匹配表1065!AI:AI,匹配表1065!AJ:AJ),"绿标")</f>
        <v>红标</v>
      </c>
      <c r="T2001" s="93" t="str" cm="1">
        <f t="array" ref="T2001:U2001">_xlfn.XLOOKUP(Q2001,匹配表1065!L:L,匹配表1065!M:N)</f>
        <v>眩晕</v>
      </c>
      <c r="U2001" s="94" t="str">
        <v>耳鼻喉科</v>
      </c>
      <c r="V2001" s="95" t="s">
        <v>70</v>
      </c>
      <c r="W2001" s="93">
        <f>_xlfn.XLOOKUP(M2001,匹配表1065!D:D,匹配表1065!F:F)*N2001</f>
        <v>4</v>
      </c>
    </row>
    <row r="2002" customHeight="1" spans="1:23">
      <c r="A2002" s="89" t="s">
        <v>675</v>
      </c>
      <c r="B2002" s="90">
        <v>46151</v>
      </c>
      <c r="C2002" s="91" t="str">
        <f t="shared" si="62"/>
        <v>5月第2周</v>
      </c>
      <c r="D2002" s="89" t="s">
        <v>676</v>
      </c>
      <c r="E2002" s="89" t="str">
        <f t="shared" si="63"/>
        <v>5月第1周--周6</v>
      </c>
      <c r="F2002" s="92" t="s">
        <v>27</v>
      </c>
      <c r="G2002" s="92" t="s">
        <v>136</v>
      </c>
      <c r="H2002" s="92" t="str">
        <f>_xlfn.XLOOKUP(O2002,匹配表1065!T:T,匹配表1065!W:W)</f>
        <v>烟台市</v>
      </c>
      <c r="I2002" s="89" t="str">
        <f>_xlfn.XLOOKUP(O2002,匹配表1065!T:T,匹配表1065!X:X)</f>
        <v>PME2034</v>
      </c>
      <c r="J2002" s="89" t="s">
        <v>501</v>
      </c>
      <c r="K2002" s="89" cm="1">
        <f ca="1" t="array" ref="K2002:L2002">_xlfn.XLOOKUP(J2002,匹配表1065!Y:Y,匹配表1065!AA:AB)</f>
        <v>4</v>
      </c>
      <c r="L2002" s="89" t="str">
        <v>3个月以上</v>
      </c>
      <c r="M2002" s="92" t="s">
        <v>35</v>
      </c>
      <c r="N2002" s="92">
        <v>1</v>
      </c>
      <c r="O2002" s="93" t="str">
        <f>_xlfn.XLOOKUP(P2002,匹配表1065!U:U,匹配表1065!T:T)</f>
        <v>HO00024017</v>
      </c>
      <c r="P2002" s="89" t="s">
        <v>698</v>
      </c>
      <c r="Q2002" s="92" t="s">
        <v>699</v>
      </c>
      <c r="R2002" s="89" t="str">
        <f>_xlfn.XLOOKUP(Q2002,匹配表1065!L:L,匹配表1065!O:O)</f>
        <v>A</v>
      </c>
      <c r="S2002" s="93" t="str">
        <f>IFERROR(_xlfn.XLOOKUP(Q2002,匹配表1065!AI:AI,匹配表1065!AJ:AJ),"绿标")</f>
        <v>绿标</v>
      </c>
      <c r="T2002" s="93" t="str" cm="1">
        <f t="array" ref="T2002:U2002">_xlfn.XLOOKUP(Q2002,匹配表1065!L:L,匹配表1065!M:N)</f>
        <v>头痛</v>
      </c>
      <c r="U2002" s="94" t="str">
        <v>神经内科</v>
      </c>
      <c r="V2002" s="95" t="s">
        <v>33</v>
      </c>
      <c r="W2002" s="93">
        <f>_xlfn.XLOOKUP(M2002,匹配表1065!D:D,匹配表1065!F:F)*N2002</f>
        <v>4</v>
      </c>
    </row>
    <row r="2003" customHeight="1" spans="1:23">
      <c r="A2003" s="89" t="s">
        <v>675</v>
      </c>
      <c r="B2003" s="90">
        <v>46152</v>
      </c>
      <c r="C2003" s="91" t="str">
        <f t="shared" si="62"/>
        <v>5月第2周</v>
      </c>
      <c r="D2003" s="89" t="s">
        <v>700</v>
      </c>
      <c r="E2003" s="89" t="str">
        <f t="shared" si="63"/>
        <v>5月第2周--周7</v>
      </c>
      <c r="F2003" s="92" t="s">
        <v>27</v>
      </c>
      <c r="G2003" s="92" t="s">
        <v>28</v>
      </c>
      <c r="H2003" s="92" t="str">
        <f>_xlfn.XLOOKUP(O2003,匹配表1065!T:T,匹配表1065!W:W)</f>
        <v>扬州市</v>
      </c>
      <c r="I2003" s="89" t="str">
        <f>_xlfn.XLOOKUP(O2003,匹配表1065!T:T,匹配表1065!X:X)</f>
        <v>PME2012</v>
      </c>
      <c r="J2003" s="92" t="s">
        <v>60</v>
      </c>
      <c r="K2003" s="89" cm="1">
        <f ca="1" t="array" ref="K2003:L2003">_xlfn.XLOOKUP(J2003,匹配表1065!Y:Y,匹配表1065!AA:AB)</f>
        <v>13</v>
      </c>
      <c r="L2003" s="89" t="str">
        <v>3个月以上</v>
      </c>
      <c r="M2003" s="92" t="s">
        <v>55</v>
      </c>
      <c r="N2003" s="92">
        <v>1</v>
      </c>
      <c r="O2003" s="93" t="str">
        <f>_xlfn.XLOOKUP(P2003,匹配表1065!U:U,匹配表1065!T:T)</f>
        <v>HO00000968</v>
      </c>
      <c r="P2003" s="89" t="s">
        <v>61</v>
      </c>
      <c r="Q2003" s="92" t="s">
        <v>62</v>
      </c>
      <c r="R2003" s="89" t="str">
        <f>_xlfn.XLOOKUP(Q2003,匹配表1065!L:L,匹配表1065!O:O)</f>
        <v>A</v>
      </c>
      <c r="S2003" s="93" t="str">
        <f>IFERROR(_xlfn.XLOOKUP(Q2003,匹配表1065!AI:AI,匹配表1065!AJ:AJ),"绿标")</f>
        <v>红标</v>
      </c>
      <c r="T2003" s="93" t="str" cm="1">
        <f t="array" ref="T2003:U2003">_xlfn.XLOOKUP(Q2003,匹配表1065!L:L,匹配表1065!M:N)</f>
        <v>头痛</v>
      </c>
      <c r="U2003" s="94" t="str">
        <v>神经内科</v>
      </c>
      <c r="V2003" s="95" t="s">
        <v>70</v>
      </c>
      <c r="W2003" s="93">
        <f>_xlfn.XLOOKUP(M2003,匹配表1065!D:D,匹配表1065!F:F)*N2003</f>
        <v>8</v>
      </c>
    </row>
    <row r="2004" customHeight="1" spans="1:23">
      <c r="A2004" s="89" t="s">
        <v>675</v>
      </c>
      <c r="B2004" s="90">
        <v>46152</v>
      </c>
      <c r="C2004" s="91" t="str">
        <f t="shared" si="62"/>
        <v>5月第2周</v>
      </c>
      <c r="D2004" s="89" t="s">
        <v>700</v>
      </c>
      <c r="E2004" s="89" t="str">
        <f t="shared" si="63"/>
        <v>5月第2周--周7</v>
      </c>
      <c r="F2004" s="92" t="s">
        <v>27</v>
      </c>
      <c r="G2004" s="89" t="s">
        <v>63</v>
      </c>
      <c r="H2004" s="92" t="str">
        <f>_xlfn.XLOOKUP(O2004,匹配表1065!T:T,匹配表1065!W:W)</f>
        <v>徐州市</v>
      </c>
      <c r="I2004" s="89" t="str">
        <f>_xlfn.XLOOKUP(O2004,匹配表1065!T:T,匹配表1065!X:X)</f>
        <v>PME2008</v>
      </c>
      <c r="J2004" s="92" t="s">
        <v>81</v>
      </c>
      <c r="K2004" s="89" cm="1">
        <f ca="1" t="array" ref="K2004:L2004">_xlfn.XLOOKUP(J2004,匹配表1065!Y:Y,匹配表1065!AA:AB)</f>
        <v>19</v>
      </c>
      <c r="L2004" s="89" t="str">
        <v>3个月以上</v>
      </c>
      <c r="M2004" s="92" t="s">
        <v>30</v>
      </c>
      <c r="N2004" s="92">
        <v>1</v>
      </c>
      <c r="O2004" s="93" t="str">
        <f>_xlfn.XLOOKUP(P2004,匹配表1065!U:U,匹配表1065!T:T)</f>
        <v>HO00000989</v>
      </c>
      <c r="P2004" s="89" t="s">
        <v>214</v>
      </c>
      <c r="Q2004" s="92" t="s">
        <v>215</v>
      </c>
      <c r="R2004" s="89" t="str">
        <f>_xlfn.XLOOKUP(Q2004,匹配表1065!L:L,匹配表1065!O:O)</f>
        <v>A</v>
      </c>
      <c r="S2004" s="93" t="str">
        <f>IFERROR(_xlfn.XLOOKUP(Q2004,匹配表1065!AI:AI,匹配表1065!AJ:AJ),"绿标")</f>
        <v>红标</v>
      </c>
      <c r="T2004" s="93" t="str" cm="1">
        <f t="array" ref="T2004:U2004">_xlfn.XLOOKUP(Q2004,匹配表1065!L:L,匹配表1065!M:N)</f>
        <v>头痛</v>
      </c>
      <c r="U2004" s="94" t="str">
        <v>神经内科</v>
      </c>
      <c r="V2004" s="95" t="s">
        <v>33</v>
      </c>
      <c r="W2004" s="93">
        <f>_xlfn.XLOOKUP(M2004,匹配表1065!D:D,匹配表1065!F:F)*N2004</f>
        <v>12</v>
      </c>
    </row>
    <row r="2005" customHeight="1" spans="1:23">
      <c r="A2005" s="89" t="s">
        <v>675</v>
      </c>
      <c r="B2005" s="90">
        <v>46152</v>
      </c>
      <c r="C2005" s="91" t="str">
        <f t="shared" si="62"/>
        <v>5月第2周</v>
      </c>
      <c r="D2005" s="89" t="s">
        <v>700</v>
      </c>
      <c r="E2005" s="89" t="str">
        <f t="shared" si="63"/>
        <v>5月第2周--周7</v>
      </c>
      <c r="F2005" s="92" t="s">
        <v>27</v>
      </c>
      <c r="G2005" s="92" t="s">
        <v>136</v>
      </c>
      <c r="H2005" s="92" t="str">
        <f>_xlfn.XLOOKUP(O2005,匹配表1065!T:T,匹配表1065!W:W)</f>
        <v>威海市</v>
      </c>
      <c r="I2005" s="89" t="str">
        <f>_xlfn.XLOOKUP(O2005,匹配表1065!T:T,匹配表1065!X:X)</f>
        <v>PME2033</v>
      </c>
      <c r="J2005" s="92" t="s">
        <v>137</v>
      </c>
      <c r="K2005" s="89" cm="1">
        <f ca="1" t="array" ref="K2005:L2005">_xlfn.XLOOKUP(J2005,匹配表1065!Y:Y,匹配表1065!AA:AB)</f>
        <v>10</v>
      </c>
      <c r="L2005" s="89" t="str">
        <v>3个月以上</v>
      </c>
      <c r="M2005" s="92" t="s">
        <v>55</v>
      </c>
      <c r="N2005" s="92">
        <v>1</v>
      </c>
      <c r="O2005" s="93" t="str">
        <f>_xlfn.XLOOKUP(P2005,匹配表1065!U:U,匹配表1065!T:T)</f>
        <v>HO00001513</v>
      </c>
      <c r="P2005" s="89" t="s">
        <v>622</v>
      </c>
      <c r="Q2005" s="92" t="s">
        <v>701</v>
      </c>
      <c r="R2005" s="89" t="str">
        <f>_xlfn.XLOOKUP(Q2005,匹配表1065!L:L,匹配表1065!O:O)</f>
        <v>B</v>
      </c>
      <c r="S2005" s="93" t="str">
        <f>IFERROR(_xlfn.XLOOKUP(Q2005,匹配表1065!AI:AI,匹配表1065!AJ:AJ),"绿标")</f>
        <v>绿标</v>
      </c>
      <c r="T2005" s="93" t="str" cm="1">
        <f t="array" ref="T2005:U2005">_xlfn.XLOOKUP(Q2005,匹配表1065!L:L,匹配表1065!M:N)</f>
        <v>脑血管</v>
      </c>
      <c r="U2005" s="94" t="str">
        <v>神经内科</v>
      </c>
      <c r="V2005" s="95" t="s">
        <v>58</v>
      </c>
      <c r="W2005" s="93">
        <f>_xlfn.XLOOKUP(M2005,匹配表1065!D:D,匹配表1065!F:F)*N2005</f>
        <v>8</v>
      </c>
    </row>
    <row r="2006" customHeight="1" spans="1:23">
      <c r="A2006" s="89" t="s">
        <v>675</v>
      </c>
      <c r="B2006" s="90">
        <v>46152</v>
      </c>
      <c r="C2006" s="91" t="str">
        <f t="shared" si="62"/>
        <v>5月第2周</v>
      </c>
      <c r="D2006" s="89" t="s">
        <v>700</v>
      </c>
      <c r="E2006" s="89" t="str">
        <f t="shared" si="63"/>
        <v>5月第2周--周7</v>
      </c>
      <c r="F2006" s="92" t="s">
        <v>27</v>
      </c>
      <c r="G2006" s="92" t="s">
        <v>136</v>
      </c>
      <c r="H2006" s="92" t="str">
        <f>_xlfn.XLOOKUP(O2006,匹配表1065!T:T,匹配表1065!W:W)</f>
        <v>青岛市</v>
      </c>
      <c r="I2006" s="89" t="str">
        <f>_xlfn.XLOOKUP(O2006,匹配表1065!T:T,匹配表1065!X:X)</f>
        <v>PME2032</v>
      </c>
      <c r="J2006" s="92" t="s">
        <v>143</v>
      </c>
      <c r="K2006" s="89" cm="1">
        <f ca="1" t="array" ref="K2006:L2006">_xlfn.XLOOKUP(J2006,匹配表1065!Y:Y,匹配表1065!AA:AB)</f>
        <v>31</v>
      </c>
      <c r="L2006" s="89" t="str">
        <v>3个月以上</v>
      </c>
      <c r="M2006" s="92" t="s">
        <v>55</v>
      </c>
      <c r="N2006" s="92">
        <v>1</v>
      </c>
      <c r="O2006" s="93" t="str">
        <f>_xlfn.XLOOKUP(P2006,匹配表1065!U:U,匹配表1065!T:T)</f>
        <v>HO00001482</v>
      </c>
      <c r="P2006" s="89" t="s">
        <v>146</v>
      </c>
      <c r="Q2006" s="92" t="s">
        <v>586</v>
      </c>
      <c r="R2006" s="89" t="str">
        <f>_xlfn.XLOOKUP(Q2006,匹配表1065!L:L,匹配表1065!O:O)</f>
        <v>C</v>
      </c>
      <c r="S2006" s="93" t="str">
        <f>IFERROR(_xlfn.XLOOKUP(Q2006,匹配表1065!AI:AI,匹配表1065!AJ:AJ),"绿标")</f>
        <v>绿标</v>
      </c>
      <c r="T2006" s="93" t="str" cm="1">
        <f t="array" ref="T2006:U2006">_xlfn.XLOOKUP(Q2006,匹配表1065!L:L,匹配表1065!M:N)</f>
        <v>眩晕</v>
      </c>
      <c r="U2006" s="94" t="str">
        <v>耳鼻喉科</v>
      </c>
      <c r="V2006" s="95" t="s">
        <v>70</v>
      </c>
      <c r="W2006" s="93">
        <f>_xlfn.XLOOKUP(M2006,匹配表1065!D:D,匹配表1065!F:F)*N2006</f>
        <v>8</v>
      </c>
    </row>
    <row r="2007" customHeight="1" spans="1:23">
      <c r="A2007" s="89" t="s">
        <v>675</v>
      </c>
      <c r="B2007" s="90">
        <v>46152</v>
      </c>
      <c r="C2007" s="91" t="str">
        <f t="shared" si="62"/>
        <v>5月第2周</v>
      </c>
      <c r="D2007" s="89" t="s">
        <v>700</v>
      </c>
      <c r="E2007" s="89" t="str">
        <f t="shared" si="63"/>
        <v>5月第2周--周7</v>
      </c>
      <c r="F2007" s="92" t="s">
        <v>27</v>
      </c>
      <c r="G2007" s="92" t="s">
        <v>136</v>
      </c>
      <c r="H2007" s="92" t="str">
        <f>_xlfn.XLOOKUP(O2007,匹配表1065!T:T,匹配表1065!W:W)</f>
        <v>淄博市</v>
      </c>
      <c r="I2007" s="89" t="str">
        <f>_xlfn.XLOOKUP(O2007,匹配表1065!T:T,匹配表1065!X:X)</f>
        <v>PME2043</v>
      </c>
      <c r="J2007" s="92" t="s">
        <v>140</v>
      </c>
      <c r="K2007" s="89" cm="1">
        <f ca="1" t="array" ref="K2007:L2007">_xlfn.XLOOKUP(J2007,匹配表1065!Y:Y,匹配表1065!AA:AB)</f>
        <v>9</v>
      </c>
      <c r="L2007" s="89" t="str">
        <v>3个月以上</v>
      </c>
      <c r="M2007" s="92" t="s">
        <v>35</v>
      </c>
      <c r="N2007" s="92">
        <v>1</v>
      </c>
      <c r="O2007" s="93" t="str">
        <f>_xlfn.XLOOKUP(P2007,匹配表1065!U:U,匹配表1065!T:T)</f>
        <v>HO00001431</v>
      </c>
      <c r="P2007" s="89" t="s">
        <v>244</v>
      </c>
      <c r="Q2007" s="92" t="s">
        <v>678</v>
      </c>
      <c r="R2007" s="89" t="str">
        <f>_xlfn.XLOOKUP(Q2007,匹配表1065!L:L,匹配表1065!O:O)</f>
        <v>B</v>
      </c>
      <c r="S2007" s="93" t="str">
        <f>IFERROR(_xlfn.XLOOKUP(Q2007,匹配表1065!AI:AI,匹配表1065!AJ:AJ),"绿标")</f>
        <v>黑标</v>
      </c>
      <c r="T2007" s="93" t="str" cm="1">
        <f t="array" ref="T2007:U2007">_xlfn.XLOOKUP(Q2007,匹配表1065!L:L,匹配表1065!M:N)</f>
        <v>脑血管</v>
      </c>
      <c r="U2007" s="94" t="str">
        <v>神经内科</v>
      </c>
      <c r="V2007" s="95" t="s">
        <v>58</v>
      </c>
      <c r="W2007" s="93">
        <f>_xlfn.XLOOKUP(M2007,匹配表1065!D:D,匹配表1065!F:F)*N2007</f>
        <v>4</v>
      </c>
    </row>
    <row r="2008" customHeight="1" spans="1:23">
      <c r="A2008" s="89" t="s">
        <v>675</v>
      </c>
      <c r="B2008" s="90">
        <v>46152</v>
      </c>
      <c r="C2008" s="91" t="str">
        <f t="shared" si="62"/>
        <v>5月第2周</v>
      </c>
      <c r="D2008" s="89" t="s">
        <v>700</v>
      </c>
      <c r="E2008" s="89" t="str">
        <f t="shared" si="63"/>
        <v>5月第2周--周7</v>
      </c>
      <c r="F2008" s="92" t="s">
        <v>27</v>
      </c>
      <c r="G2008" s="92" t="s">
        <v>136</v>
      </c>
      <c r="H2008" s="92" t="str">
        <f>_xlfn.XLOOKUP(O2008,匹配表1065!T:T,匹配表1065!W:W)</f>
        <v>青岛市</v>
      </c>
      <c r="I2008" s="89" t="str">
        <f>_xlfn.XLOOKUP(O2008,匹配表1065!T:T,匹配表1065!X:X)</f>
        <v>PME2035</v>
      </c>
      <c r="J2008" s="92" t="s">
        <v>150</v>
      </c>
      <c r="K2008" s="89" cm="1">
        <f ca="1" t="array" ref="K2008:L2008">_xlfn.XLOOKUP(J2008,匹配表1065!Y:Y,匹配表1065!AA:AB)</f>
        <v>8</v>
      </c>
      <c r="L2008" s="89" t="str">
        <v>3个月以上</v>
      </c>
      <c r="M2008" s="92" t="s">
        <v>30</v>
      </c>
      <c r="N2008" s="92">
        <v>1</v>
      </c>
      <c r="O2008" s="93" t="str">
        <f>_xlfn.XLOOKUP(P2008,匹配表1065!U:U,匹配表1065!T:T)</f>
        <v>HO00001483</v>
      </c>
      <c r="P2008" s="89" t="s">
        <v>259</v>
      </c>
      <c r="Q2008" s="92" t="s">
        <v>340</v>
      </c>
      <c r="R2008" s="89" t="str">
        <f>_xlfn.XLOOKUP(Q2008,匹配表1065!L:L,匹配表1065!O:O)</f>
        <v>A</v>
      </c>
      <c r="S2008" s="93" t="str">
        <f>IFERROR(_xlfn.XLOOKUP(Q2008,匹配表1065!AI:AI,匹配表1065!AJ:AJ),"绿标")</f>
        <v>红标</v>
      </c>
      <c r="T2008" s="93" t="str" cm="1">
        <f t="array" ref="T2008:U2008">_xlfn.XLOOKUP(Q2008,匹配表1065!L:L,匹配表1065!M:N)</f>
        <v>头痛</v>
      </c>
      <c r="U2008" s="94" t="str">
        <v>神经内科</v>
      </c>
      <c r="V2008" s="95" t="s">
        <v>70</v>
      </c>
      <c r="W2008" s="93">
        <f>_xlfn.XLOOKUP(M2008,匹配表1065!D:D,匹配表1065!F:F)*N2008</f>
        <v>12</v>
      </c>
    </row>
    <row r="2009" customHeight="1" spans="1:23">
      <c r="A2009" s="89" t="s">
        <v>675</v>
      </c>
      <c r="B2009" s="90">
        <v>46152</v>
      </c>
      <c r="C2009" s="91" t="str">
        <f t="shared" si="62"/>
        <v>5月第2周</v>
      </c>
      <c r="D2009" s="89" t="s">
        <v>700</v>
      </c>
      <c r="E2009" s="89" t="str">
        <f t="shared" si="63"/>
        <v>5月第2周--周7</v>
      </c>
      <c r="F2009" s="92" t="s">
        <v>27</v>
      </c>
      <c r="G2009" s="92" t="s">
        <v>136</v>
      </c>
      <c r="H2009" s="92" t="str">
        <f>_xlfn.XLOOKUP(O2009,匹配表1065!T:T,匹配表1065!W:W)</f>
        <v>青岛市</v>
      </c>
      <c r="I2009" s="89" t="str">
        <f>_xlfn.XLOOKUP(O2009,匹配表1065!T:T,匹配表1065!X:X)</f>
        <v>PME2031</v>
      </c>
      <c r="J2009" s="92" t="s">
        <v>155</v>
      </c>
      <c r="K2009" s="89" cm="1">
        <f ca="1" t="array" ref="K2009:L2009">_xlfn.XLOOKUP(J2009,匹配表1065!Y:Y,匹配表1065!AA:AB)</f>
        <v>31</v>
      </c>
      <c r="L2009" s="89" t="str">
        <v>3个月以上</v>
      </c>
      <c r="M2009" s="92" t="s">
        <v>35</v>
      </c>
      <c r="N2009" s="92">
        <v>1</v>
      </c>
      <c r="O2009" s="93" t="str">
        <f>_xlfn.XLOOKUP(P2009,匹配表1065!U:U,匹配表1065!T:T)</f>
        <v>HO00072793</v>
      </c>
      <c r="P2009" s="89" t="s">
        <v>159</v>
      </c>
      <c r="Q2009" s="92" t="s">
        <v>339</v>
      </c>
      <c r="R2009" s="89" t="str">
        <f>_xlfn.XLOOKUP(Q2009,匹配表1065!L:L,匹配表1065!O:O)</f>
        <v>C</v>
      </c>
      <c r="S2009" s="93" t="str">
        <f>IFERROR(_xlfn.XLOOKUP(Q2009,匹配表1065!AI:AI,匹配表1065!AJ:AJ),"绿标")</f>
        <v>红标</v>
      </c>
      <c r="T2009" s="93" t="str" cm="1">
        <f t="array" ref="T2009:U2009">_xlfn.XLOOKUP(Q2009,匹配表1065!L:L,匹配表1065!M:N)</f>
        <v>眩晕</v>
      </c>
      <c r="U2009" s="94" t="str">
        <v>神经内科</v>
      </c>
      <c r="V2009" s="95" t="s">
        <v>67</v>
      </c>
      <c r="W2009" s="93">
        <f>_xlfn.XLOOKUP(M2009,匹配表1065!D:D,匹配表1065!F:F)*N2009</f>
        <v>4</v>
      </c>
    </row>
    <row r="2010" customHeight="1" spans="1:23">
      <c r="A2010" s="89" t="s">
        <v>675</v>
      </c>
      <c r="B2010" s="90">
        <v>46152</v>
      </c>
      <c r="C2010" s="91" t="str">
        <f t="shared" si="62"/>
        <v>5月第2周</v>
      </c>
      <c r="D2010" s="89" t="s">
        <v>700</v>
      </c>
      <c r="E2010" s="89" t="str">
        <f t="shared" si="63"/>
        <v>5月第2周--周7</v>
      </c>
      <c r="F2010" s="92" t="s">
        <v>27</v>
      </c>
      <c r="G2010" s="92" t="s">
        <v>136</v>
      </c>
      <c r="H2010" s="92" t="str">
        <f>_xlfn.XLOOKUP(O2010,匹配表1065!T:T,匹配表1065!W:W)</f>
        <v>潍坊市</v>
      </c>
      <c r="I2010" s="89" t="str">
        <f>_xlfn.XLOOKUP(O2010,匹配表1065!T:T,匹配表1065!X:X)</f>
        <v>PME2036</v>
      </c>
      <c r="J2010" s="89" t="s">
        <v>161</v>
      </c>
      <c r="K2010" s="89" cm="1">
        <f ca="1" t="array" ref="K2010:L2010">_xlfn.XLOOKUP(J2010,匹配表1065!Y:Y,匹配表1065!AA:AB)</f>
        <v>1519</v>
      </c>
      <c r="L2010" s="89" t="str">
        <v>3个月以上</v>
      </c>
      <c r="M2010" s="92" t="s">
        <v>35</v>
      </c>
      <c r="N2010" s="92">
        <v>1</v>
      </c>
      <c r="O2010" s="93" t="str">
        <f>_xlfn.XLOOKUP(P2010,匹配表1065!U:U,匹配表1065!T:T)</f>
        <v>HO00001496</v>
      </c>
      <c r="P2010" s="89" t="s">
        <v>256</v>
      </c>
      <c r="Q2010" s="92" t="s">
        <v>702</v>
      </c>
      <c r="R2010" s="89" t="str">
        <f>_xlfn.XLOOKUP(Q2010,匹配表1065!L:L,匹配表1065!O:O)</f>
        <v>B</v>
      </c>
      <c r="S2010" s="93" t="str">
        <f>IFERROR(_xlfn.XLOOKUP(Q2010,匹配表1065!AI:AI,匹配表1065!AJ:AJ),"绿标")</f>
        <v>黑标</v>
      </c>
      <c r="T2010" s="93" t="str" cm="1">
        <f t="array" ref="T2010:U2010">_xlfn.XLOOKUP(Q2010,匹配表1065!L:L,匹配表1065!M:N)</f>
        <v>脑血管</v>
      </c>
      <c r="U2010" s="94" t="str">
        <v>神经内科</v>
      </c>
      <c r="V2010" s="95" t="s">
        <v>42</v>
      </c>
      <c r="W2010" s="93">
        <f>_xlfn.XLOOKUP(M2010,匹配表1065!D:D,匹配表1065!F:F)*N2010</f>
        <v>4</v>
      </c>
    </row>
    <row r="2011" customHeight="1" spans="1:23">
      <c r="A2011" s="89" t="s">
        <v>675</v>
      </c>
      <c r="B2011" s="90">
        <v>46152</v>
      </c>
      <c r="C2011" s="91" t="str">
        <f t="shared" si="62"/>
        <v>5月第2周</v>
      </c>
      <c r="D2011" s="89" t="s">
        <v>700</v>
      </c>
      <c r="E2011" s="89" t="str">
        <f t="shared" si="63"/>
        <v>5月第2周--周7</v>
      </c>
      <c r="F2011" s="92" t="s">
        <v>27</v>
      </c>
      <c r="G2011" s="92" t="s">
        <v>104</v>
      </c>
      <c r="H2011" s="92" t="str">
        <f>_xlfn.XLOOKUP(O2011,匹配表1065!T:T,匹配表1065!W:W)</f>
        <v>济南市</v>
      </c>
      <c r="I2011" s="89" t="str">
        <f>_xlfn.XLOOKUP(O2011,匹配表1065!T:T,匹配表1065!X:X)</f>
        <v>PME2024</v>
      </c>
      <c r="J2011" s="92" t="s">
        <v>125</v>
      </c>
      <c r="K2011" s="89" cm="1">
        <f ca="1" t="array" ref="K2011:L2011">_xlfn.XLOOKUP(J2011,匹配表1065!Y:Y,匹配表1065!AA:AB)</f>
        <v>9</v>
      </c>
      <c r="L2011" s="89" t="str">
        <v>3个月以上</v>
      </c>
      <c r="M2011" s="92" t="s">
        <v>35</v>
      </c>
      <c r="N2011" s="92">
        <v>1</v>
      </c>
      <c r="O2011" s="93" t="str">
        <f>_xlfn.XLOOKUP(P2011,匹配表1065!U:U,匹配表1065!T:T)</f>
        <v>HO00001404</v>
      </c>
      <c r="P2011" s="89" t="s">
        <v>126</v>
      </c>
      <c r="Q2011" s="92" t="s">
        <v>703</v>
      </c>
      <c r="R2011" s="89" t="str">
        <f>_xlfn.XLOOKUP(Q2011,匹配表1065!L:L,匹配表1065!O:O)</f>
        <v>D</v>
      </c>
      <c r="S2011" s="93" t="str">
        <f>IFERROR(_xlfn.XLOOKUP(Q2011,匹配表1065!AI:AI,匹配表1065!AJ:AJ),"绿标")</f>
        <v>绿标</v>
      </c>
      <c r="T2011" s="93" t="str" cm="1">
        <f t="array" ref="T2011:U2011">_xlfn.XLOOKUP(Q2011,匹配表1065!L:L,匹配表1065!M:N)</f>
        <v>其他</v>
      </c>
      <c r="U2011" s="94" t="str">
        <v>其他</v>
      </c>
      <c r="V2011" s="95" t="s">
        <v>42</v>
      </c>
      <c r="W2011" s="93">
        <f>_xlfn.XLOOKUP(M2011,匹配表1065!D:D,匹配表1065!F:F)*N2011</f>
        <v>4</v>
      </c>
    </row>
    <row r="2012" customHeight="1" spans="1:23">
      <c r="A2012" s="89" t="s">
        <v>675</v>
      </c>
      <c r="B2012" s="90">
        <v>46152</v>
      </c>
      <c r="C2012" s="91" t="str">
        <f t="shared" si="62"/>
        <v>5月第2周</v>
      </c>
      <c r="D2012" s="89" t="s">
        <v>700</v>
      </c>
      <c r="E2012" s="89" t="str">
        <f t="shared" si="63"/>
        <v>5月第2周--周7</v>
      </c>
      <c r="F2012" s="92" t="s">
        <v>27</v>
      </c>
      <c r="G2012" s="92" t="s">
        <v>104</v>
      </c>
      <c r="H2012" s="92" t="str">
        <f>_xlfn.XLOOKUP(O2012,匹配表1065!T:T,匹配表1065!W:W)</f>
        <v>济南市</v>
      </c>
      <c r="I2012" s="89" t="str">
        <f>_xlfn.XLOOKUP(O2012,匹配表1065!T:T,匹配表1065!X:X)</f>
        <v>PME2029</v>
      </c>
      <c r="J2012" s="92" t="s">
        <v>128</v>
      </c>
      <c r="K2012" s="89" cm="1">
        <f ca="1" t="array" ref="K2012:L2012">_xlfn.XLOOKUP(J2012,匹配表1065!Y:Y,匹配表1065!AA:AB)</f>
        <v>13</v>
      </c>
      <c r="L2012" s="89" t="str">
        <v>3个月以上</v>
      </c>
      <c r="M2012" s="92" t="s">
        <v>35</v>
      </c>
      <c r="N2012" s="92">
        <v>1</v>
      </c>
      <c r="O2012" s="93" t="str">
        <f>_xlfn.XLOOKUP(P2012,匹配表1065!U:U,匹配表1065!T:T)</f>
        <v>HO00001403</v>
      </c>
      <c r="P2012" s="89" t="s">
        <v>329</v>
      </c>
      <c r="Q2012" s="92" t="s">
        <v>505</v>
      </c>
      <c r="R2012" s="89" t="str">
        <f>_xlfn.XLOOKUP(Q2012,匹配表1065!L:L,匹配表1065!O:O)</f>
        <v>B</v>
      </c>
      <c r="S2012" s="93" t="str">
        <f>IFERROR(_xlfn.XLOOKUP(Q2012,匹配表1065!AI:AI,匹配表1065!AJ:AJ),"绿标")</f>
        <v>绿标</v>
      </c>
      <c r="T2012" s="93" t="str" cm="1">
        <f t="array" ref="T2012:U2012">_xlfn.XLOOKUP(Q2012,匹配表1065!L:L,匹配表1065!M:N)</f>
        <v>脑血管</v>
      </c>
      <c r="U2012" s="94" t="str">
        <v>神经内科</v>
      </c>
      <c r="V2012" s="95" t="s">
        <v>33</v>
      </c>
      <c r="W2012" s="93">
        <f>_xlfn.XLOOKUP(M2012,匹配表1065!D:D,匹配表1065!F:F)*N2012</f>
        <v>4</v>
      </c>
    </row>
    <row r="2013" customHeight="1" spans="1:23">
      <c r="A2013" s="89" t="s">
        <v>675</v>
      </c>
      <c r="B2013" s="90">
        <v>46152</v>
      </c>
      <c r="C2013" s="91" t="str">
        <f t="shared" si="62"/>
        <v>5月第2周</v>
      </c>
      <c r="D2013" s="89" t="s">
        <v>700</v>
      </c>
      <c r="E2013" s="89" t="str">
        <f t="shared" si="63"/>
        <v>5月第2周--周7</v>
      </c>
      <c r="F2013" s="92" t="s">
        <v>27</v>
      </c>
      <c r="G2013" s="92" t="s">
        <v>104</v>
      </c>
      <c r="H2013" s="92" t="str">
        <f>_xlfn.XLOOKUP(O2013,匹配表1065!T:T,匹配表1065!W:W)</f>
        <v>东营市</v>
      </c>
      <c r="I2013" s="89" t="str">
        <f>_xlfn.XLOOKUP(O2013,匹配表1065!T:T,匹配表1065!X:X)</f>
        <v>PME2028</v>
      </c>
      <c r="J2013" s="92" t="s">
        <v>121</v>
      </c>
      <c r="K2013" s="89" cm="1">
        <f ca="1" t="array" ref="K2013:L2013">_xlfn.XLOOKUP(J2013,匹配表1065!Y:Y,匹配表1065!AA:AB)</f>
        <v>26</v>
      </c>
      <c r="L2013" s="89" t="str">
        <v>3个月以上</v>
      </c>
      <c r="M2013" s="92" t="s">
        <v>35</v>
      </c>
      <c r="N2013" s="92">
        <v>1</v>
      </c>
      <c r="O2013" s="93" t="str">
        <f>_xlfn.XLOOKUP(P2013,匹配表1065!U:U,匹配表1065!T:T)</f>
        <v>HO00001421</v>
      </c>
      <c r="P2013" s="89" t="s">
        <v>122</v>
      </c>
      <c r="Q2013" s="92" t="s">
        <v>704</v>
      </c>
      <c r="R2013" s="89" t="str">
        <f>_xlfn.XLOOKUP(Q2013,匹配表1065!L:L,匹配表1065!O:O)</f>
        <v>B</v>
      </c>
      <c r="S2013" s="93" t="str">
        <f>IFERROR(_xlfn.XLOOKUP(Q2013,匹配表1065!AI:AI,匹配表1065!AJ:AJ),"绿标")</f>
        <v>黑标</v>
      </c>
      <c r="T2013" s="93" t="str" cm="1">
        <f t="array" ref="T2013:U2013">_xlfn.XLOOKUP(Q2013,匹配表1065!L:L,匹配表1065!M:N)</f>
        <v>脑血管</v>
      </c>
      <c r="U2013" s="94" t="str">
        <v>神经内科</v>
      </c>
      <c r="V2013" s="95" t="s">
        <v>33</v>
      </c>
      <c r="W2013" s="93">
        <f>_xlfn.XLOOKUP(M2013,匹配表1065!D:D,匹配表1065!F:F)*N2013</f>
        <v>4</v>
      </c>
    </row>
    <row r="2014" customHeight="1" spans="1:23">
      <c r="A2014" s="89" t="s">
        <v>675</v>
      </c>
      <c r="B2014" s="90">
        <v>46152</v>
      </c>
      <c r="C2014" s="91" t="str">
        <f t="shared" si="62"/>
        <v>5月第2周</v>
      </c>
      <c r="D2014" s="89" t="s">
        <v>700</v>
      </c>
      <c r="E2014" s="89" t="str">
        <f t="shared" si="63"/>
        <v>5月第2周--周7</v>
      </c>
      <c r="F2014" s="92" t="s">
        <v>27</v>
      </c>
      <c r="G2014" s="92" t="s">
        <v>167</v>
      </c>
      <c r="H2014" s="92" t="str">
        <f>_xlfn.XLOOKUP(O2014,匹配表1065!T:T,匹配表1065!W:W)</f>
        <v>苏州市</v>
      </c>
      <c r="I2014" s="89" t="str">
        <f>_xlfn.XLOOKUP(O2014,匹配表1065!T:T,匹配表1065!X:X)</f>
        <v>PME2011</v>
      </c>
      <c r="J2014" s="92" t="s">
        <v>168</v>
      </c>
      <c r="K2014" s="89" cm="1">
        <f ca="1" t="array" ref="K2014:L2014">_xlfn.XLOOKUP(J2014,匹配表1065!Y:Y,匹配表1065!AA:AB)</f>
        <v>19</v>
      </c>
      <c r="L2014" s="89" t="str">
        <v>3个月以上</v>
      </c>
      <c r="M2014" s="92" t="s">
        <v>35</v>
      </c>
      <c r="N2014" s="92">
        <v>1</v>
      </c>
      <c r="O2014" s="93" t="str">
        <f>_xlfn.XLOOKUP(P2014,匹配表1065!U:U,匹配表1065!T:T)</f>
        <v>HO00307823</v>
      </c>
      <c r="P2014" s="89" t="s">
        <v>169</v>
      </c>
      <c r="Q2014" s="92" t="s">
        <v>453</v>
      </c>
      <c r="R2014" s="89" t="str">
        <f>_xlfn.XLOOKUP(Q2014,匹配表1065!L:L,匹配表1065!O:O)</f>
        <v>B</v>
      </c>
      <c r="S2014" s="93" t="str">
        <f>IFERROR(_xlfn.XLOOKUP(Q2014,匹配表1065!AI:AI,匹配表1065!AJ:AJ),"绿标")</f>
        <v>绿标</v>
      </c>
      <c r="T2014" s="93" t="str" cm="1">
        <f t="array" ref="T2014:U2014">_xlfn.XLOOKUP(Q2014,匹配表1065!L:L,匹配表1065!M:N)</f>
        <v>脑血管</v>
      </c>
      <c r="U2014" s="94" t="str">
        <v>神经内科</v>
      </c>
      <c r="V2014" s="95" t="s">
        <v>70</v>
      </c>
      <c r="W2014" s="93">
        <f>_xlfn.XLOOKUP(M2014,匹配表1065!D:D,匹配表1065!F:F)*N2014</f>
        <v>4</v>
      </c>
    </row>
    <row r="2015" customHeight="1" spans="1:23">
      <c r="A2015" s="89" t="s">
        <v>675</v>
      </c>
      <c r="B2015" s="90">
        <v>46152</v>
      </c>
      <c r="C2015" s="91" t="str">
        <f t="shared" si="62"/>
        <v>5月第2周</v>
      </c>
      <c r="D2015" s="89" t="s">
        <v>700</v>
      </c>
      <c r="E2015" s="89" t="str">
        <f t="shared" si="63"/>
        <v>5月第2周--周7</v>
      </c>
      <c r="F2015" s="92" t="s">
        <v>27</v>
      </c>
      <c r="G2015" s="92" t="s">
        <v>167</v>
      </c>
      <c r="H2015" s="92" t="str">
        <f>_xlfn.XLOOKUP(O2015,匹配表1065!T:T,匹配表1065!W:W)</f>
        <v>苏州市</v>
      </c>
      <c r="I2015" s="89" t="str">
        <f>_xlfn.XLOOKUP(O2015,匹配表1065!T:T,匹配表1065!X:X)</f>
        <v>PME2016</v>
      </c>
      <c r="J2015" s="89" t="s">
        <v>173</v>
      </c>
      <c r="K2015" s="89" cm="1">
        <f ca="1" t="array" ref="K2015:L2015">_xlfn.XLOOKUP(J2015,匹配表1065!Y:Y,匹配表1065!AA:AB)</f>
        <v>1</v>
      </c>
      <c r="L2015" s="89" t="str">
        <v>3个月以内</v>
      </c>
      <c r="M2015" s="92" t="s">
        <v>35</v>
      </c>
      <c r="N2015" s="92">
        <v>1</v>
      </c>
      <c r="O2015" s="93" t="str">
        <f>_xlfn.XLOOKUP(P2015,匹配表1065!U:U,匹配表1065!T:T)</f>
        <v>HO00001048</v>
      </c>
      <c r="P2015" s="89" t="s">
        <v>176</v>
      </c>
      <c r="Q2015" s="92" t="s">
        <v>389</v>
      </c>
      <c r="R2015" s="89" t="str">
        <f>_xlfn.XLOOKUP(Q2015,匹配表1065!L:L,匹配表1065!O:O)</f>
        <v>B</v>
      </c>
      <c r="S2015" s="93" t="str">
        <f>IFERROR(_xlfn.XLOOKUP(Q2015,匹配表1065!AI:AI,匹配表1065!AJ:AJ),"绿标")</f>
        <v>绿标</v>
      </c>
      <c r="T2015" s="93" t="str" cm="1">
        <f t="array" ref="T2015:U2015">_xlfn.XLOOKUP(Q2015,匹配表1065!L:L,匹配表1065!M:N)</f>
        <v>抑郁焦虑</v>
      </c>
      <c r="U2015" s="94" t="str">
        <v>神经内科</v>
      </c>
      <c r="V2015" s="95" t="s">
        <v>58</v>
      </c>
      <c r="W2015" s="93">
        <f>_xlfn.XLOOKUP(M2015,匹配表1065!D:D,匹配表1065!F:F)*N2015</f>
        <v>4</v>
      </c>
    </row>
    <row r="2016" customHeight="1" spans="1:23">
      <c r="A2016" s="89" t="s">
        <v>675</v>
      </c>
      <c r="B2016" s="90">
        <v>46152</v>
      </c>
      <c r="C2016" s="91" t="str">
        <f t="shared" si="62"/>
        <v>5月第2周</v>
      </c>
      <c r="D2016" s="89" t="s">
        <v>700</v>
      </c>
      <c r="E2016" s="89" t="str">
        <f t="shared" si="63"/>
        <v>5月第2周--周7</v>
      </c>
      <c r="F2016" s="92" t="s">
        <v>27</v>
      </c>
      <c r="G2016" s="92" t="s">
        <v>167</v>
      </c>
      <c r="H2016" s="92" t="str">
        <f>_xlfn.XLOOKUP(O2016,匹配表1065!T:T,匹配表1065!W:W)</f>
        <v>苏州市</v>
      </c>
      <c r="I2016" s="89" t="str">
        <f>_xlfn.XLOOKUP(O2016,匹配表1065!T:T,匹配表1065!X:X)</f>
        <v>PME2017</v>
      </c>
      <c r="J2016" s="92" t="s">
        <v>323</v>
      </c>
      <c r="K2016" s="89" cm="1">
        <f ca="1" t="array" ref="K2016:L2016">_xlfn.XLOOKUP(J2016,匹配表1065!Y:Y,匹配表1065!AA:AB)</f>
        <v>7</v>
      </c>
      <c r="L2016" s="89" t="str">
        <v>3个月以上</v>
      </c>
      <c r="M2016" s="92" t="s">
        <v>35</v>
      </c>
      <c r="N2016" s="92">
        <v>1</v>
      </c>
      <c r="O2016" s="93" t="str">
        <f>_xlfn.XLOOKUP(P2016,匹配表1065!U:U,匹配表1065!T:T)</f>
        <v>HO00017517</v>
      </c>
      <c r="P2016" s="89" t="s">
        <v>348</v>
      </c>
      <c r="Q2016" s="92" t="s">
        <v>705</v>
      </c>
      <c r="R2016" s="89" t="str">
        <f>_xlfn.XLOOKUP(Q2016,匹配表1065!L:L,匹配表1065!O:O)</f>
        <v>C</v>
      </c>
      <c r="S2016" s="93" t="str">
        <f>IFERROR(_xlfn.XLOOKUP(Q2016,匹配表1065!AI:AI,匹配表1065!AJ:AJ),"绿标")</f>
        <v>红标</v>
      </c>
      <c r="T2016" s="93" t="str" cm="1">
        <f t="array" ref="T2016:U2016">_xlfn.XLOOKUP(Q2016,匹配表1065!L:L,匹配表1065!M:N)</f>
        <v>眩晕</v>
      </c>
      <c r="U2016" s="94" t="str">
        <v>耳鼻喉科</v>
      </c>
      <c r="V2016" s="95" t="s">
        <v>58</v>
      </c>
      <c r="W2016" s="93">
        <f>_xlfn.XLOOKUP(M2016,匹配表1065!D:D,匹配表1065!F:F)*N2016</f>
        <v>4</v>
      </c>
    </row>
    <row r="2017" customHeight="1" spans="1:23">
      <c r="A2017" s="89" t="s">
        <v>675</v>
      </c>
      <c r="B2017" s="90">
        <v>46152</v>
      </c>
      <c r="C2017" s="91" t="str">
        <f t="shared" si="62"/>
        <v>5月第2周</v>
      </c>
      <c r="D2017" s="89" t="s">
        <v>700</v>
      </c>
      <c r="E2017" s="89" t="str">
        <f t="shared" si="63"/>
        <v>5月第2周--周7</v>
      </c>
      <c r="F2017" s="92" t="s">
        <v>27</v>
      </c>
      <c r="G2017" s="92" t="s">
        <v>167</v>
      </c>
      <c r="H2017" s="92" t="str">
        <f>_xlfn.XLOOKUP(O2017,匹配表1065!T:T,匹配表1065!W:W)</f>
        <v>苏州市</v>
      </c>
      <c r="I2017" s="89" t="str">
        <f>_xlfn.XLOOKUP(O2017,匹配表1065!T:T,匹配表1065!X:X)</f>
        <v>PME2010</v>
      </c>
      <c r="J2017" s="92" t="s">
        <v>186</v>
      </c>
      <c r="K2017" s="89" cm="1">
        <f ca="1" t="array" ref="K2017:L2017">_xlfn.XLOOKUP(J2017,匹配表1065!Y:Y,匹配表1065!AA:AB)</f>
        <v>6</v>
      </c>
      <c r="L2017" s="89" t="str">
        <v>3个月以上</v>
      </c>
      <c r="M2017" s="92" t="s">
        <v>35</v>
      </c>
      <c r="N2017" s="92">
        <v>1</v>
      </c>
      <c r="O2017" s="93" t="str">
        <f>_xlfn.XLOOKUP(P2017,匹配表1065!U:U,匹配表1065!T:T)</f>
        <v>HO00001047</v>
      </c>
      <c r="P2017" s="89" t="s">
        <v>189</v>
      </c>
      <c r="Q2017" s="92" t="s">
        <v>217</v>
      </c>
      <c r="R2017" s="89" t="str">
        <f>_xlfn.XLOOKUP(Q2017,匹配表1065!L:L,匹配表1065!O:O)</f>
        <v>A</v>
      </c>
      <c r="S2017" s="93" t="str">
        <f>IFERROR(_xlfn.XLOOKUP(Q2017,匹配表1065!AI:AI,匹配表1065!AJ:AJ),"绿标")</f>
        <v>红标</v>
      </c>
      <c r="T2017" s="93" t="str" cm="1">
        <f t="array" ref="T2017:U2017">_xlfn.XLOOKUP(Q2017,匹配表1065!L:L,匹配表1065!M:N)</f>
        <v>头痛</v>
      </c>
      <c r="U2017" s="94" t="str">
        <v>神经内科</v>
      </c>
      <c r="V2017" s="95" t="s">
        <v>70</v>
      </c>
      <c r="W2017" s="93">
        <f>_xlfn.XLOOKUP(M2017,匹配表1065!D:D,匹配表1065!F:F)*N2017</f>
        <v>4</v>
      </c>
    </row>
    <row r="2018" customHeight="1" spans="1:23">
      <c r="A2018" s="89" t="s">
        <v>675</v>
      </c>
      <c r="B2018" s="90">
        <v>46152</v>
      </c>
      <c r="C2018" s="91" t="str">
        <f t="shared" si="62"/>
        <v>5月第2周</v>
      </c>
      <c r="D2018" s="89" t="s">
        <v>700</v>
      </c>
      <c r="E2018" s="89" t="str">
        <f t="shared" si="63"/>
        <v>5月第2周--周7</v>
      </c>
      <c r="F2018" s="92" t="s">
        <v>27</v>
      </c>
      <c r="G2018" s="92" t="s">
        <v>167</v>
      </c>
      <c r="H2018" s="92" t="str">
        <f>_xlfn.XLOOKUP(O2018,匹配表1065!T:T,匹配表1065!W:W)</f>
        <v>苏州市</v>
      </c>
      <c r="I2018" s="89" t="str">
        <f>_xlfn.XLOOKUP(O2018,匹配表1065!T:T,匹配表1065!X:X)</f>
        <v>PME2009</v>
      </c>
      <c r="J2018" s="92" t="s">
        <v>193</v>
      </c>
      <c r="K2018" s="89" cm="1">
        <f ca="1" t="array" ref="K2018:L2018">_xlfn.XLOOKUP(J2018,匹配表1065!Y:Y,匹配表1065!AA:AB)</f>
        <v>7</v>
      </c>
      <c r="L2018" s="89" t="str">
        <v>3个月以上</v>
      </c>
      <c r="M2018" s="92" t="s">
        <v>35</v>
      </c>
      <c r="N2018" s="92">
        <v>1</v>
      </c>
      <c r="O2018" s="93" t="str">
        <f>_xlfn.XLOOKUP(P2018,匹配表1065!U:U,匹配表1065!T:T)</f>
        <v>HO00001065</v>
      </c>
      <c r="P2018" s="89" t="s">
        <v>382</v>
      </c>
      <c r="Q2018" s="92" t="s">
        <v>706</v>
      </c>
      <c r="R2018" s="89" t="str">
        <f>_xlfn.XLOOKUP(Q2018,匹配表1065!L:L,匹配表1065!O:O)</f>
        <v>B</v>
      </c>
      <c r="S2018" s="93" t="str">
        <f>IFERROR(_xlfn.XLOOKUP(Q2018,匹配表1065!AI:AI,匹配表1065!AJ:AJ),"绿标")</f>
        <v>黑标</v>
      </c>
      <c r="T2018" s="93" t="str" cm="1">
        <f t="array" ref="T2018:U2018">_xlfn.XLOOKUP(Q2018,匹配表1065!L:L,匹配表1065!M:N)</f>
        <v>脑血管</v>
      </c>
      <c r="U2018" s="94" t="str">
        <v>神经内科</v>
      </c>
      <c r="V2018" s="95" t="s">
        <v>33</v>
      </c>
      <c r="W2018" s="93">
        <f>_xlfn.XLOOKUP(M2018,匹配表1065!D:D,匹配表1065!F:F)*N2018</f>
        <v>4</v>
      </c>
    </row>
    <row r="2019" customHeight="1" spans="1:23">
      <c r="A2019" s="89" t="s">
        <v>675</v>
      </c>
      <c r="B2019" s="90">
        <v>46152</v>
      </c>
      <c r="C2019" s="91" t="str">
        <f t="shared" si="62"/>
        <v>5月第2周</v>
      </c>
      <c r="D2019" s="89" t="s">
        <v>700</v>
      </c>
      <c r="E2019" s="89" t="str">
        <f t="shared" si="63"/>
        <v>5月第2周--周7</v>
      </c>
      <c r="F2019" s="92" t="s">
        <v>27</v>
      </c>
      <c r="G2019" s="92" t="s">
        <v>167</v>
      </c>
      <c r="H2019" s="92" t="str">
        <f>_xlfn.XLOOKUP(O2019,匹配表1065!T:T,匹配表1065!W:W)</f>
        <v>南通市</v>
      </c>
      <c r="I2019" s="89" t="str">
        <f>_xlfn.XLOOKUP(O2019,匹配表1065!T:T,匹配表1065!X:X)</f>
        <v>PME2013</v>
      </c>
      <c r="J2019" s="92" t="s">
        <v>180</v>
      </c>
      <c r="K2019" s="89" cm="1">
        <f ca="1" t="array" ref="K2019:L2019">_xlfn.XLOOKUP(J2019,匹配表1065!Y:Y,匹配表1065!AA:AB)</f>
        <v>51</v>
      </c>
      <c r="L2019" s="89" t="str">
        <v>3个月以上</v>
      </c>
      <c r="M2019" s="92" t="s">
        <v>35</v>
      </c>
      <c r="N2019" s="92">
        <v>1</v>
      </c>
      <c r="O2019" s="93" t="str">
        <f>_xlfn.XLOOKUP(P2019,匹配表1065!U:U,匹配表1065!T:T)</f>
        <v>HO00001066</v>
      </c>
      <c r="P2019" s="89" t="s">
        <v>183</v>
      </c>
      <c r="Q2019" s="92" t="s">
        <v>707</v>
      </c>
      <c r="R2019" s="89" t="str">
        <f>_xlfn.XLOOKUP(Q2019,匹配表1065!L:L,匹配表1065!O:O)</f>
        <v>B</v>
      </c>
      <c r="S2019" s="93" t="str">
        <f>IFERROR(_xlfn.XLOOKUP(Q2019,匹配表1065!AI:AI,匹配表1065!AJ:AJ),"绿标")</f>
        <v>绿标</v>
      </c>
      <c r="T2019" s="93" t="str" cm="1">
        <f t="array" ref="T2019:U2019">_xlfn.XLOOKUP(Q2019,匹配表1065!L:L,匹配表1065!M:N)</f>
        <v>脑血管</v>
      </c>
      <c r="U2019" s="94" t="str">
        <v>神经内科</v>
      </c>
      <c r="V2019" s="95" t="s">
        <v>58</v>
      </c>
      <c r="W2019" s="93">
        <f>_xlfn.XLOOKUP(M2019,匹配表1065!D:D,匹配表1065!F:F)*N2019</f>
        <v>4</v>
      </c>
    </row>
    <row r="2020" customHeight="1" spans="1:23">
      <c r="A2020" s="89" t="s">
        <v>675</v>
      </c>
      <c r="B2020" s="90">
        <v>46153</v>
      </c>
      <c r="C2020" s="91" t="str">
        <f t="shared" si="62"/>
        <v>5月第3周</v>
      </c>
      <c r="D2020" s="89" t="s">
        <v>700</v>
      </c>
      <c r="E2020" s="89" t="str">
        <f t="shared" si="63"/>
        <v>5月第2周--周1</v>
      </c>
      <c r="F2020" s="92" t="s">
        <v>27</v>
      </c>
      <c r="G2020" s="92" t="s">
        <v>104</v>
      </c>
      <c r="H2020" s="92" t="str">
        <f>_xlfn.XLOOKUP(O2020,匹配表1065!T:T,匹配表1065!W:W)</f>
        <v>聊城市</v>
      </c>
      <c r="I2020" s="89" t="str">
        <f>_xlfn.XLOOKUP(O2020,匹配表1065!T:T,匹配表1065!X:X)</f>
        <v>PME2046</v>
      </c>
      <c r="J2020" s="92" t="s">
        <v>108</v>
      </c>
      <c r="K2020" s="89" cm="1">
        <f ca="1" t="array" ref="K2020:L2020">_xlfn.XLOOKUP(J2020,匹配表1065!Y:Y,匹配表1065!AA:AB)</f>
        <v>8</v>
      </c>
      <c r="L2020" s="89" t="str">
        <v>3个月以上</v>
      </c>
      <c r="M2020" s="92" t="s">
        <v>30</v>
      </c>
      <c r="N2020" s="92">
        <v>1</v>
      </c>
      <c r="O2020" s="93" t="str">
        <f>_xlfn.XLOOKUP(P2020,匹配表1065!U:U,匹配表1065!T:T)</f>
        <v>HO00001415</v>
      </c>
      <c r="P2020" s="89" t="s">
        <v>109</v>
      </c>
      <c r="Q2020" s="92" t="s">
        <v>317</v>
      </c>
      <c r="R2020" s="89" t="str">
        <f>_xlfn.XLOOKUP(Q2020,匹配表1065!L:L,匹配表1065!O:O)</f>
        <v>A</v>
      </c>
      <c r="S2020" s="93" t="str">
        <f>IFERROR(_xlfn.XLOOKUP(Q2020,匹配表1065!AI:AI,匹配表1065!AJ:AJ),"绿标")</f>
        <v>绿标</v>
      </c>
      <c r="T2020" s="93" t="str" cm="1">
        <f t="array" ref="T2020:U2020">_xlfn.XLOOKUP(Q2020,匹配表1065!L:L,匹配表1065!M:N)</f>
        <v>头痛</v>
      </c>
      <c r="U2020" s="94" t="str">
        <v>神经内科</v>
      </c>
      <c r="V2020" s="95" t="s">
        <v>67</v>
      </c>
      <c r="W2020" s="93">
        <f>_xlfn.XLOOKUP(M2020,匹配表1065!D:D,匹配表1065!F:F)*N2020</f>
        <v>12</v>
      </c>
    </row>
    <row r="2021" customHeight="1" spans="1:23">
      <c r="A2021" s="89" t="s">
        <v>675</v>
      </c>
      <c r="B2021" s="90">
        <v>46153</v>
      </c>
      <c r="C2021" s="91" t="str">
        <f t="shared" si="62"/>
        <v>5月第3周</v>
      </c>
      <c r="D2021" s="89" t="s">
        <v>700</v>
      </c>
      <c r="E2021" s="89" t="str">
        <f t="shared" si="63"/>
        <v>5月第2周--周1</v>
      </c>
      <c r="F2021" s="92" t="s">
        <v>27</v>
      </c>
      <c r="G2021" s="92" t="s">
        <v>104</v>
      </c>
      <c r="H2021" s="92" t="str">
        <f>_xlfn.XLOOKUP(O2021,匹配表1065!T:T,匹配表1065!W:W)</f>
        <v>济南市</v>
      </c>
      <c r="I2021" s="89" t="str">
        <f>_xlfn.XLOOKUP(O2021,匹配表1065!T:T,匹配表1065!X:X)</f>
        <v>PME2026</v>
      </c>
      <c r="J2021" s="92" t="s">
        <v>116</v>
      </c>
      <c r="K2021" s="89" cm="1">
        <f ca="1" t="array" ref="K2021:L2021">_xlfn.XLOOKUP(J2021,匹配表1065!Y:Y,匹配表1065!AA:AB)</f>
        <v>13</v>
      </c>
      <c r="L2021" s="89" t="str">
        <v>3个月以上</v>
      </c>
      <c r="M2021" s="92" t="s">
        <v>30</v>
      </c>
      <c r="N2021" s="92">
        <v>1</v>
      </c>
      <c r="O2021" s="93" t="str">
        <f>_xlfn.XLOOKUP(P2021,匹配表1065!U:U,匹配表1065!T:T)</f>
        <v>HO00001409</v>
      </c>
      <c r="P2021" s="89" t="s">
        <v>117</v>
      </c>
      <c r="Q2021" s="92" t="s">
        <v>240</v>
      </c>
      <c r="R2021" s="89" t="str">
        <f>_xlfn.XLOOKUP(Q2021,匹配表1065!L:L,匹配表1065!O:O)</f>
        <v>B</v>
      </c>
      <c r="S2021" s="93" t="str">
        <f>IFERROR(_xlfn.XLOOKUP(Q2021,匹配表1065!AI:AI,匹配表1065!AJ:AJ),"绿标")</f>
        <v>红标</v>
      </c>
      <c r="T2021" s="93" t="str" cm="1">
        <f t="array" ref="T2021:U2021">_xlfn.XLOOKUP(Q2021,匹配表1065!L:L,匹配表1065!M:N)</f>
        <v>脑血管</v>
      </c>
      <c r="U2021" s="94" t="str">
        <v>神经内科</v>
      </c>
      <c r="V2021" s="95" t="s">
        <v>67</v>
      </c>
      <c r="W2021" s="93">
        <f>_xlfn.XLOOKUP(M2021,匹配表1065!D:D,匹配表1065!F:F)*N2021</f>
        <v>12</v>
      </c>
    </row>
    <row r="2022" customHeight="1" spans="1:23">
      <c r="A2022" s="89" t="s">
        <v>675</v>
      </c>
      <c r="B2022" s="90">
        <v>46153</v>
      </c>
      <c r="C2022" s="91" t="str">
        <f t="shared" si="62"/>
        <v>5月第3周</v>
      </c>
      <c r="D2022" s="89" t="s">
        <v>700</v>
      </c>
      <c r="E2022" s="89" t="str">
        <f t="shared" si="63"/>
        <v>5月第2周--周1</v>
      </c>
      <c r="F2022" s="92" t="s">
        <v>27</v>
      </c>
      <c r="G2022" s="92" t="s">
        <v>104</v>
      </c>
      <c r="H2022" s="92" t="str">
        <f>_xlfn.XLOOKUP(O2022,匹配表1065!T:T,匹配表1065!W:W)</f>
        <v>临沂市</v>
      </c>
      <c r="I2022" s="89" t="str">
        <f>_xlfn.XLOOKUP(O2022,匹配表1065!T:T,匹配表1065!X:X)</f>
        <v>PME2045</v>
      </c>
      <c r="J2022" s="92" t="s">
        <v>116</v>
      </c>
      <c r="K2022" s="89" cm="1">
        <f ca="1" t="array" ref="K2022:L2022">_xlfn.XLOOKUP(J2022,匹配表1065!Y:Y,匹配表1065!AA:AB)</f>
        <v>13</v>
      </c>
      <c r="L2022" s="89" t="str">
        <v>3个月以上</v>
      </c>
      <c r="M2022" s="92" t="s">
        <v>55</v>
      </c>
      <c r="N2022" s="92">
        <v>1</v>
      </c>
      <c r="O2022" s="93" t="str">
        <f>_xlfn.XLOOKUP(P2022,匹配表1065!U:U,匹配表1065!T:T)</f>
        <v>HO00001523</v>
      </c>
      <c r="P2022" s="89" t="s">
        <v>238</v>
      </c>
      <c r="Q2022" s="92" t="s">
        <v>708</v>
      </c>
      <c r="R2022" s="89" t="str">
        <f>_xlfn.XLOOKUP(Q2022,匹配表1065!L:L,匹配表1065!O:O)</f>
        <v>B</v>
      </c>
      <c r="S2022" s="93" t="str">
        <f>IFERROR(_xlfn.XLOOKUP(Q2022,匹配表1065!AI:AI,匹配表1065!AJ:AJ),"绿标")</f>
        <v>绿标</v>
      </c>
      <c r="T2022" s="93" t="str" cm="1">
        <f t="array" ref="T2022:U2022">_xlfn.XLOOKUP(Q2022,匹配表1065!L:L,匹配表1065!M:N)</f>
        <v>脑血管</v>
      </c>
      <c r="U2022" s="94" t="str">
        <v>神经内科</v>
      </c>
      <c r="V2022" s="95" t="s">
        <v>67</v>
      </c>
      <c r="W2022" s="93">
        <f>_xlfn.XLOOKUP(M2022,匹配表1065!D:D,匹配表1065!F:F)*N2022</f>
        <v>8</v>
      </c>
    </row>
    <row r="2023" customHeight="1" spans="1:23">
      <c r="A2023" s="89" t="s">
        <v>675</v>
      </c>
      <c r="B2023" s="90">
        <v>46153</v>
      </c>
      <c r="C2023" s="91" t="str">
        <f t="shared" si="62"/>
        <v>5月第3周</v>
      </c>
      <c r="D2023" s="89" t="s">
        <v>700</v>
      </c>
      <c r="E2023" s="89" t="str">
        <f t="shared" si="63"/>
        <v>5月第2周--周1</v>
      </c>
      <c r="F2023" s="92" t="s">
        <v>27</v>
      </c>
      <c r="G2023" s="92" t="s">
        <v>104</v>
      </c>
      <c r="H2023" s="92" t="str">
        <f>_xlfn.XLOOKUP(O2023,匹配表1065!T:T,匹配表1065!W:W)</f>
        <v>济南市</v>
      </c>
      <c r="I2023" s="89" t="str">
        <f>_xlfn.XLOOKUP(O2023,匹配表1065!T:T,匹配表1065!X:X)</f>
        <v>PME2024</v>
      </c>
      <c r="J2023" s="92" t="s">
        <v>125</v>
      </c>
      <c r="K2023" s="89" cm="1">
        <f ca="1" t="array" ref="K2023:L2023">_xlfn.XLOOKUP(J2023,匹配表1065!Y:Y,匹配表1065!AA:AB)</f>
        <v>9</v>
      </c>
      <c r="L2023" s="89" t="str">
        <v>3个月以上</v>
      </c>
      <c r="M2023" s="92" t="s">
        <v>30</v>
      </c>
      <c r="N2023" s="92">
        <v>1</v>
      </c>
      <c r="O2023" s="93" t="str">
        <f>_xlfn.XLOOKUP(P2023,匹配表1065!U:U,匹配表1065!T:T)</f>
        <v>HO00001404</v>
      </c>
      <c r="P2023" s="89" t="s">
        <v>126</v>
      </c>
      <c r="Q2023" s="92" t="s">
        <v>127</v>
      </c>
      <c r="R2023" s="89" t="str">
        <f>_xlfn.XLOOKUP(Q2023,匹配表1065!L:L,匹配表1065!O:O)</f>
        <v>A</v>
      </c>
      <c r="S2023" s="93" t="str">
        <f>IFERROR(_xlfn.XLOOKUP(Q2023,匹配表1065!AI:AI,匹配表1065!AJ:AJ),"绿标")</f>
        <v>红标</v>
      </c>
      <c r="T2023" s="93" t="str" cm="1">
        <f t="array" ref="T2023:U2023">_xlfn.XLOOKUP(Q2023,匹配表1065!L:L,匹配表1065!M:N)</f>
        <v>头痛</v>
      </c>
      <c r="U2023" s="94" t="str">
        <v>神经内科</v>
      </c>
      <c r="V2023" s="95" t="s">
        <v>42</v>
      </c>
      <c r="W2023" s="93">
        <f>_xlfn.XLOOKUP(M2023,匹配表1065!D:D,匹配表1065!F:F)*N2023</f>
        <v>12</v>
      </c>
    </row>
    <row r="2024" customHeight="1" spans="1:23">
      <c r="A2024" s="89" t="s">
        <v>675</v>
      </c>
      <c r="B2024" s="90">
        <v>46153</v>
      </c>
      <c r="C2024" s="91" t="str">
        <f t="shared" si="62"/>
        <v>5月第3周</v>
      </c>
      <c r="D2024" s="89" t="s">
        <v>700</v>
      </c>
      <c r="E2024" s="89" t="str">
        <f t="shared" si="63"/>
        <v>5月第2周--周1</v>
      </c>
      <c r="F2024" s="92" t="s">
        <v>27</v>
      </c>
      <c r="G2024" s="92" t="s">
        <v>104</v>
      </c>
      <c r="H2024" s="92" t="str">
        <f>_xlfn.XLOOKUP(O2024,匹配表1065!T:T,匹配表1065!W:W)</f>
        <v>济南市</v>
      </c>
      <c r="I2024" s="89" t="str">
        <f>_xlfn.XLOOKUP(O2024,匹配表1065!T:T,匹配表1065!X:X)</f>
        <v>PME2024</v>
      </c>
      <c r="J2024" s="92" t="s">
        <v>125</v>
      </c>
      <c r="K2024" s="89" cm="1">
        <f ca="1" t="array" ref="K2024:L2024">_xlfn.XLOOKUP(J2024,匹配表1065!Y:Y,匹配表1065!AA:AB)</f>
        <v>9</v>
      </c>
      <c r="L2024" s="89" t="str">
        <v>3个月以上</v>
      </c>
      <c r="M2024" s="92" t="s">
        <v>35</v>
      </c>
      <c r="N2024" s="92">
        <v>1</v>
      </c>
      <c r="O2024" s="93" t="str">
        <f>_xlfn.XLOOKUP(P2024,匹配表1065!U:U,匹配表1065!T:T)</f>
        <v>HO00001404</v>
      </c>
      <c r="P2024" s="89" t="s">
        <v>126</v>
      </c>
      <c r="Q2024" s="92" t="s">
        <v>522</v>
      </c>
      <c r="R2024" s="89" t="str">
        <f>_xlfn.XLOOKUP(Q2024,匹配表1065!L:L,匹配表1065!O:O)</f>
        <v>B</v>
      </c>
      <c r="S2024" s="93" t="str">
        <f>IFERROR(_xlfn.XLOOKUP(Q2024,匹配表1065!AI:AI,匹配表1065!AJ:AJ),"绿标")</f>
        <v>绿标</v>
      </c>
      <c r="T2024" s="93" t="str" cm="1">
        <f t="array" ref="T2024:U2024">_xlfn.XLOOKUP(Q2024,匹配表1065!L:L,匹配表1065!M:N)</f>
        <v>脑血管</v>
      </c>
      <c r="U2024" s="94" t="str">
        <v>神经内科</v>
      </c>
      <c r="V2024" s="95" t="s">
        <v>70</v>
      </c>
      <c r="W2024" s="93">
        <f>_xlfn.XLOOKUP(M2024,匹配表1065!D:D,匹配表1065!F:F)*N2024</f>
        <v>4</v>
      </c>
    </row>
    <row r="2025" customHeight="1" spans="1:23">
      <c r="A2025" s="89" t="s">
        <v>675</v>
      </c>
      <c r="B2025" s="90">
        <v>46153</v>
      </c>
      <c r="C2025" s="91" t="str">
        <f t="shared" si="62"/>
        <v>5月第3周</v>
      </c>
      <c r="D2025" s="89" t="s">
        <v>700</v>
      </c>
      <c r="E2025" s="89" t="str">
        <f t="shared" si="63"/>
        <v>5月第2周--周1</v>
      </c>
      <c r="F2025" s="92" t="s">
        <v>27</v>
      </c>
      <c r="G2025" s="92" t="s">
        <v>104</v>
      </c>
      <c r="H2025" s="92" t="str">
        <f>_xlfn.XLOOKUP(O2025,匹配表1065!T:T,匹配表1065!W:W)</f>
        <v>济南市</v>
      </c>
      <c r="I2025" s="89" t="str">
        <f>_xlfn.XLOOKUP(O2025,匹配表1065!T:T,匹配表1065!X:X)</f>
        <v>PME2044</v>
      </c>
      <c r="J2025" s="92" t="s">
        <v>105</v>
      </c>
      <c r="K2025" s="89" cm="1">
        <f ca="1" t="array" ref="K2025:L2025">_xlfn.XLOOKUP(J2025,匹配表1065!Y:Y,匹配表1065!AA:AB)</f>
        <v>8</v>
      </c>
      <c r="L2025" s="89" t="str">
        <v>3个月以上</v>
      </c>
      <c r="M2025" s="92" t="s">
        <v>30</v>
      </c>
      <c r="N2025" s="92">
        <v>1</v>
      </c>
      <c r="O2025" s="93" t="str">
        <f>_xlfn.XLOOKUP(P2025,匹配表1065!U:U,匹配表1065!T:T)</f>
        <v>HO00371069</v>
      </c>
      <c r="P2025" s="89" t="s">
        <v>315</v>
      </c>
      <c r="Q2025" s="92" t="s">
        <v>461</v>
      </c>
      <c r="R2025" s="89" t="str">
        <f>_xlfn.XLOOKUP(Q2025,匹配表1065!L:L,匹配表1065!O:O)</f>
        <v>B</v>
      </c>
      <c r="S2025" s="93" t="str">
        <f>IFERROR(_xlfn.XLOOKUP(Q2025,匹配表1065!AI:AI,匹配表1065!AJ:AJ),"绿标")</f>
        <v>绿标</v>
      </c>
      <c r="T2025" s="93" t="str" cm="1">
        <f t="array" ref="T2025:U2025">_xlfn.XLOOKUP(Q2025,匹配表1065!L:L,匹配表1065!M:N)</f>
        <v>脑血管</v>
      </c>
      <c r="U2025" s="94" t="str">
        <v>神经内科</v>
      </c>
      <c r="V2025" s="95" t="s">
        <v>42</v>
      </c>
      <c r="W2025" s="93">
        <f>_xlfn.XLOOKUP(M2025,匹配表1065!D:D,匹配表1065!F:F)*N2025</f>
        <v>12</v>
      </c>
    </row>
    <row r="2026" customHeight="1" spans="1:23">
      <c r="A2026" s="89" t="s">
        <v>675</v>
      </c>
      <c r="B2026" s="90">
        <v>46153</v>
      </c>
      <c r="C2026" s="91" t="str">
        <f t="shared" si="62"/>
        <v>5月第3周</v>
      </c>
      <c r="D2026" s="89" t="s">
        <v>700</v>
      </c>
      <c r="E2026" s="89" t="str">
        <f t="shared" si="63"/>
        <v>5月第2周--周1</v>
      </c>
      <c r="F2026" s="92" t="s">
        <v>27</v>
      </c>
      <c r="G2026" s="92" t="s">
        <v>104</v>
      </c>
      <c r="H2026" s="92" t="str">
        <f>_xlfn.XLOOKUP(O2026,匹配表1065!T:T,匹配表1065!W:W)</f>
        <v>济南市</v>
      </c>
      <c r="I2026" s="89" t="str">
        <f>_xlfn.XLOOKUP(O2026,匹配表1065!T:T,匹配表1065!X:X)</f>
        <v>PME2025</v>
      </c>
      <c r="J2026" s="92" t="s">
        <v>111</v>
      </c>
      <c r="K2026" s="89" cm="1">
        <f ca="1" t="array" ref="K2026:L2026">_xlfn.XLOOKUP(J2026,匹配表1065!Y:Y,匹配表1065!AA:AB)</f>
        <v>30</v>
      </c>
      <c r="L2026" s="89" t="str">
        <v>3个月以上</v>
      </c>
      <c r="M2026" s="92" t="s">
        <v>30</v>
      </c>
      <c r="N2026" s="92">
        <v>1</v>
      </c>
      <c r="O2026" s="93" t="str">
        <f>_xlfn.XLOOKUP(P2026,匹配表1065!U:U,匹配表1065!T:T)</f>
        <v>HO00001400</v>
      </c>
      <c r="P2026" s="89" t="s">
        <v>112</v>
      </c>
      <c r="Q2026" s="92" t="s">
        <v>331</v>
      </c>
      <c r="R2026" s="89" t="str">
        <f>_xlfn.XLOOKUP(Q2026,匹配表1065!L:L,匹配表1065!O:O)</f>
        <v>C</v>
      </c>
      <c r="S2026" s="93" t="str">
        <f>IFERROR(_xlfn.XLOOKUP(Q2026,匹配表1065!AI:AI,匹配表1065!AJ:AJ),"绿标")</f>
        <v>红标</v>
      </c>
      <c r="T2026" s="93" t="str" cm="1">
        <f t="array" ref="T2026:U2026">_xlfn.XLOOKUP(Q2026,匹配表1065!L:L,匹配表1065!M:N)</f>
        <v>眩晕</v>
      </c>
      <c r="U2026" s="94" t="str">
        <v>神经内科</v>
      </c>
      <c r="V2026" s="95" t="s">
        <v>67</v>
      </c>
      <c r="W2026" s="93">
        <f>_xlfn.XLOOKUP(M2026,匹配表1065!D:D,匹配表1065!F:F)*N2026</f>
        <v>12</v>
      </c>
    </row>
    <row r="2027" customHeight="1" spans="1:23">
      <c r="A2027" s="89" t="s">
        <v>675</v>
      </c>
      <c r="B2027" s="90">
        <v>46153</v>
      </c>
      <c r="C2027" s="91" t="str">
        <f t="shared" si="62"/>
        <v>5月第3周</v>
      </c>
      <c r="D2027" s="89" t="s">
        <v>700</v>
      </c>
      <c r="E2027" s="89" t="str">
        <f t="shared" si="63"/>
        <v>5月第2周--周1</v>
      </c>
      <c r="F2027" s="92" t="s">
        <v>27</v>
      </c>
      <c r="G2027" s="92" t="s">
        <v>104</v>
      </c>
      <c r="H2027" s="92" t="str">
        <f>_xlfn.XLOOKUP(O2027,匹配表1065!T:T,匹配表1065!W:W)</f>
        <v>济南市</v>
      </c>
      <c r="I2027" s="89" t="str">
        <f>_xlfn.XLOOKUP(O2027,匹配表1065!T:T,匹配表1065!X:X)</f>
        <v>PME2025</v>
      </c>
      <c r="J2027" s="92" t="s">
        <v>111</v>
      </c>
      <c r="K2027" s="89" cm="1">
        <f ca="1" t="array" ref="K2027:L2027">_xlfn.XLOOKUP(J2027,匹配表1065!Y:Y,匹配表1065!AA:AB)</f>
        <v>30</v>
      </c>
      <c r="L2027" s="89" t="str">
        <v>3个月以上</v>
      </c>
      <c r="M2027" s="92" t="s">
        <v>30</v>
      </c>
      <c r="N2027" s="92">
        <v>1</v>
      </c>
      <c r="O2027" s="93" t="str">
        <f>_xlfn.XLOOKUP(P2027,匹配表1065!U:U,匹配表1065!T:T)</f>
        <v>HO00001400</v>
      </c>
      <c r="P2027" s="89" t="s">
        <v>112</v>
      </c>
      <c r="Q2027" s="92" t="s">
        <v>113</v>
      </c>
      <c r="R2027" s="89" t="str">
        <f>_xlfn.XLOOKUP(Q2027,匹配表1065!L:L,匹配表1065!O:O)</f>
        <v>B</v>
      </c>
      <c r="S2027" s="93" t="str">
        <f>IFERROR(_xlfn.XLOOKUP(Q2027,匹配表1065!AI:AI,匹配表1065!AJ:AJ),"绿标")</f>
        <v>红标</v>
      </c>
      <c r="T2027" s="93" t="str" cm="1">
        <f t="array" ref="T2027:U2027">_xlfn.XLOOKUP(Q2027,匹配表1065!L:L,匹配表1065!M:N)</f>
        <v>抑郁焦虑</v>
      </c>
      <c r="U2027" s="94" t="str">
        <v>神经内科</v>
      </c>
      <c r="V2027" s="95" t="s">
        <v>67</v>
      </c>
      <c r="W2027" s="93">
        <f>_xlfn.XLOOKUP(M2027,匹配表1065!D:D,匹配表1065!F:F)*N2027</f>
        <v>12</v>
      </c>
    </row>
    <row r="2028" customHeight="1" spans="1:23">
      <c r="A2028" s="89" t="s">
        <v>675</v>
      </c>
      <c r="B2028" s="90">
        <v>46153</v>
      </c>
      <c r="C2028" s="91" t="str">
        <f t="shared" si="62"/>
        <v>5月第3周</v>
      </c>
      <c r="D2028" s="89" t="s">
        <v>700</v>
      </c>
      <c r="E2028" s="89" t="str">
        <f t="shared" si="63"/>
        <v>5月第2周--周1</v>
      </c>
      <c r="F2028" s="92" t="s">
        <v>27</v>
      </c>
      <c r="G2028" s="92" t="s">
        <v>104</v>
      </c>
      <c r="H2028" s="92" t="str">
        <f>_xlfn.XLOOKUP(O2028,匹配表1065!T:T,匹配表1065!W:W)</f>
        <v>东营市</v>
      </c>
      <c r="I2028" s="89" t="str">
        <f>_xlfn.XLOOKUP(O2028,匹配表1065!T:T,匹配表1065!X:X)</f>
        <v>PME2028</v>
      </c>
      <c r="J2028" s="92" t="s">
        <v>121</v>
      </c>
      <c r="K2028" s="89" cm="1">
        <f ca="1" t="array" ref="K2028:L2028">_xlfn.XLOOKUP(J2028,匹配表1065!Y:Y,匹配表1065!AA:AB)</f>
        <v>26</v>
      </c>
      <c r="L2028" s="89" t="str">
        <v>3个月以上</v>
      </c>
      <c r="M2028" s="92" t="s">
        <v>30</v>
      </c>
      <c r="N2028" s="92">
        <v>1</v>
      </c>
      <c r="O2028" s="93" t="str">
        <f>_xlfn.XLOOKUP(P2028,匹配表1065!U:U,匹配表1065!T:T)</f>
        <v>HO00001421</v>
      </c>
      <c r="P2028" s="89" t="s">
        <v>122</v>
      </c>
      <c r="Q2028" s="92" t="s">
        <v>124</v>
      </c>
      <c r="R2028" s="89" t="str">
        <f>_xlfn.XLOOKUP(Q2028,匹配表1065!L:L,匹配表1065!O:O)</f>
        <v>A</v>
      </c>
      <c r="S2028" s="93" t="str">
        <f>IFERROR(_xlfn.XLOOKUP(Q2028,匹配表1065!AI:AI,匹配表1065!AJ:AJ),"绿标")</f>
        <v>红标</v>
      </c>
      <c r="T2028" s="93" t="str" cm="1">
        <f t="array" ref="T2028:U2028">_xlfn.XLOOKUP(Q2028,匹配表1065!L:L,匹配表1065!M:N)</f>
        <v>头痛</v>
      </c>
      <c r="U2028" s="94" t="str">
        <v>神经内科</v>
      </c>
      <c r="V2028" s="95" t="s">
        <v>42</v>
      </c>
      <c r="W2028" s="93">
        <f>_xlfn.XLOOKUP(M2028,匹配表1065!D:D,匹配表1065!F:F)*N2028</f>
        <v>12</v>
      </c>
    </row>
    <row r="2029" customHeight="1" spans="1:23">
      <c r="A2029" s="89" t="s">
        <v>675</v>
      </c>
      <c r="B2029" s="90">
        <v>46153</v>
      </c>
      <c r="C2029" s="91" t="str">
        <f t="shared" si="62"/>
        <v>5月第3周</v>
      </c>
      <c r="D2029" s="89" t="s">
        <v>700</v>
      </c>
      <c r="E2029" s="89" t="str">
        <f t="shared" si="63"/>
        <v>5月第2周--周1</v>
      </c>
      <c r="F2029" s="92" t="s">
        <v>27</v>
      </c>
      <c r="G2029" s="92" t="s">
        <v>104</v>
      </c>
      <c r="H2029" s="92" t="str">
        <f>_xlfn.XLOOKUP(O2029,匹配表1065!T:T,匹配表1065!W:W)</f>
        <v>东营市</v>
      </c>
      <c r="I2029" s="89" t="str">
        <f>_xlfn.XLOOKUP(O2029,匹配表1065!T:T,匹配表1065!X:X)</f>
        <v>PME2028</v>
      </c>
      <c r="J2029" s="92" t="s">
        <v>121</v>
      </c>
      <c r="K2029" s="89" cm="1">
        <f ca="1" t="array" ref="K2029:L2029">_xlfn.XLOOKUP(J2029,匹配表1065!Y:Y,匹配表1065!AA:AB)</f>
        <v>26</v>
      </c>
      <c r="L2029" s="89" t="str">
        <v>3个月以上</v>
      </c>
      <c r="M2029" s="92" t="s">
        <v>30</v>
      </c>
      <c r="N2029" s="92">
        <v>1</v>
      </c>
      <c r="O2029" s="93" t="str">
        <f>_xlfn.XLOOKUP(P2029,匹配表1065!U:U,匹配表1065!T:T)</f>
        <v>HO00001462</v>
      </c>
      <c r="P2029" s="89" t="s">
        <v>236</v>
      </c>
      <c r="Q2029" s="92" t="s">
        <v>464</v>
      </c>
      <c r="R2029" s="89" t="str">
        <f>_xlfn.XLOOKUP(Q2029,匹配表1065!L:L,匹配表1065!O:O)</f>
        <v>B</v>
      </c>
      <c r="S2029" s="93" t="str">
        <f>IFERROR(_xlfn.XLOOKUP(Q2029,匹配表1065!AI:AI,匹配表1065!AJ:AJ),"绿标")</f>
        <v>绿标</v>
      </c>
      <c r="T2029" s="93" t="str" cm="1">
        <f t="array" ref="T2029:U2029">_xlfn.XLOOKUP(Q2029,匹配表1065!L:L,匹配表1065!M:N)</f>
        <v>脑血管</v>
      </c>
      <c r="U2029" s="94" t="str">
        <v>神经内科</v>
      </c>
      <c r="V2029" s="95" t="s">
        <v>42</v>
      </c>
      <c r="W2029" s="93">
        <f>_xlfn.XLOOKUP(M2029,匹配表1065!D:D,匹配表1065!F:F)*N2029</f>
        <v>12</v>
      </c>
    </row>
    <row r="2030" customHeight="1" spans="1:23">
      <c r="A2030" s="89" t="s">
        <v>675</v>
      </c>
      <c r="B2030" s="90">
        <v>46153</v>
      </c>
      <c r="C2030" s="91" t="str">
        <f t="shared" si="62"/>
        <v>5月第3周</v>
      </c>
      <c r="D2030" s="89" t="s">
        <v>700</v>
      </c>
      <c r="E2030" s="89" t="str">
        <f t="shared" si="63"/>
        <v>5月第2周--周1</v>
      </c>
      <c r="F2030" s="92" t="s">
        <v>27</v>
      </c>
      <c r="G2030" s="92" t="s">
        <v>104</v>
      </c>
      <c r="H2030" s="92" t="str">
        <f>_xlfn.XLOOKUP(O2030,匹配表1065!T:T,匹配表1065!W:W)</f>
        <v>济南市</v>
      </c>
      <c r="I2030" s="89" t="str">
        <f>_xlfn.XLOOKUP(O2030,匹配表1065!T:T,匹配表1065!X:X)</f>
        <v>PME2025</v>
      </c>
      <c r="J2030" s="92" t="s">
        <v>128</v>
      </c>
      <c r="K2030" s="89" cm="1">
        <f ca="1" t="array" ref="K2030:L2030">_xlfn.XLOOKUP(J2030,匹配表1065!Y:Y,匹配表1065!AA:AB)</f>
        <v>13</v>
      </c>
      <c r="L2030" s="89" t="str">
        <v>3个月以上</v>
      </c>
      <c r="M2030" s="92" t="s">
        <v>55</v>
      </c>
      <c r="N2030" s="92">
        <v>1</v>
      </c>
      <c r="O2030" s="93" t="str">
        <f>_xlfn.XLOOKUP(P2030,匹配表1065!U:U,匹配表1065!T:T)</f>
        <v>HO00001400</v>
      </c>
      <c r="P2030" s="89" t="s">
        <v>112</v>
      </c>
      <c r="Q2030" s="92" t="s">
        <v>131</v>
      </c>
      <c r="R2030" s="89" t="str">
        <f>_xlfn.XLOOKUP(Q2030,匹配表1065!L:L,匹配表1065!O:O)</f>
        <v>B</v>
      </c>
      <c r="S2030" s="93" t="str">
        <f>IFERROR(_xlfn.XLOOKUP(Q2030,匹配表1065!AI:AI,匹配表1065!AJ:AJ),"绿标")</f>
        <v>红标</v>
      </c>
      <c r="T2030" s="93" t="str" cm="1">
        <f t="array" ref="T2030:U2030">_xlfn.XLOOKUP(Q2030,匹配表1065!L:L,匹配表1065!M:N)</f>
        <v>脑血管</v>
      </c>
      <c r="U2030" s="94" t="str">
        <v>神经内科</v>
      </c>
      <c r="V2030" s="95" t="s">
        <v>70</v>
      </c>
      <c r="W2030" s="93">
        <f>_xlfn.XLOOKUP(M2030,匹配表1065!D:D,匹配表1065!F:F)*N2030</f>
        <v>8</v>
      </c>
    </row>
    <row r="2031" customHeight="1" spans="1:23">
      <c r="A2031" s="89" t="s">
        <v>675</v>
      </c>
      <c r="B2031" s="90">
        <v>46153</v>
      </c>
      <c r="C2031" s="91" t="str">
        <f t="shared" si="62"/>
        <v>5月第3周</v>
      </c>
      <c r="D2031" s="89" t="s">
        <v>700</v>
      </c>
      <c r="E2031" s="89" t="str">
        <f t="shared" si="63"/>
        <v>5月第2周--周1</v>
      </c>
      <c r="F2031" s="92" t="s">
        <v>27</v>
      </c>
      <c r="G2031" s="92" t="s">
        <v>104</v>
      </c>
      <c r="H2031" s="92" t="str">
        <f>_xlfn.XLOOKUP(O2031,匹配表1065!T:T,匹配表1065!W:W)</f>
        <v>济南市</v>
      </c>
      <c r="I2031" s="89" t="str">
        <f>_xlfn.XLOOKUP(O2031,匹配表1065!T:T,匹配表1065!X:X)</f>
        <v>PME2025</v>
      </c>
      <c r="J2031" s="92" t="s">
        <v>128</v>
      </c>
      <c r="K2031" s="89" cm="1">
        <f ca="1" t="array" ref="K2031:L2031">_xlfn.XLOOKUP(J2031,匹配表1065!Y:Y,匹配表1065!AA:AB)</f>
        <v>13</v>
      </c>
      <c r="L2031" s="89" t="str">
        <v>3个月以上</v>
      </c>
      <c r="M2031" s="92" t="s">
        <v>35</v>
      </c>
      <c r="N2031" s="92">
        <v>1</v>
      </c>
      <c r="O2031" s="93" t="str">
        <f>_xlfn.XLOOKUP(P2031,匹配表1065!U:U,匹配表1065!T:T)</f>
        <v>HO00001400</v>
      </c>
      <c r="P2031" s="89" t="s">
        <v>112</v>
      </c>
      <c r="Q2031" s="92" t="s">
        <v>357</v>
      </c>
      <c r="R2031" s="89" t="str">
        <f>_xlfn.XLOOKUP(Q2031,匹配表1065!L:L,匹配表1065!O:O)</f>
        <v>B</v>
      </c>
      <c r="S2031" s="93" t="str">
        <f>IFERROR(_xlfn.XLOOKUP(Q2031,匹配表1065!AI:AI,匹配表1065!AJ:AJ),"绿标")</f>
        <v>红标</v>
      </c>
      <c r="T2031" s="93" t="str" cm="1">
        <f t="array" ref="T2031:U2031">_xlfn.XLOOKUP(Q2031,匹配表1065!L:L,匹配表1065!M:N)</f>
        <v>癫痫</v>
      </c>
      <c r="U2031" s="94" t="str">
        <v>神经内科</v>
      </c>
      <c r="V2031" s="95" t="s">
        <v>58</v>
      </c>
      <c r="W2031" s="93">
        <f>_xlfn.XLOOKUP(M2031,匹配表1065!D:D,匹配表1065!F:F)*N2031</f>
        <v>4</v>
      </c>
    </row>
    <row r="2032" customHeight="1" spans="1:23">
      <c r="A2032" s="89" t="s">
        <v>675</v>
      </c>
      <c r="B2032" s="90">
        <v>46153</v>
      </c>
      <c r="C2032" s="91" t="str">
        <f t="shared" si="62"/>
        <v>5月第3周</v>
      </c>
      <c r="D2032" s="89" t="s">
        <v>700</v>
      </c>
      <c r="E2032" s="89" t="str">
        <f t="shared" si="63"/>
        <v>5月第2周--周1</v>
      </c>
      <c r="F2032" s="92" t="s">
        <v>27</v>
      </c>
      <c r="G2032" s="92" t="s">
        <v>104</v>
      </c>
      <c r="H2032" s="92" t="str">
        <f>_xlfn.XLOOKUP(O2032,匹配表1065!T:T,匹配表1065!W:W)</f>
        <v>济南市</v>
      </c>
      <c r="I2032" s="89" t="str">
        <f>_xlfn.XLOOKUP(O2032,匹配表1065!T:T,匹配表1065!X:X)</f>
        <v>PME2029</v>
      </c>
      <c r="J2032" s="92" t="s">
        <v>128</v>
      </c>
      <c r="K2032" s="89" cm="1">
        <f ca="1" t="array" ref="K2032:L2032">_xlfn.XLOOKUP(J2032,匹配表1065!Y:Y,匹配表1065!AA:AB)</f>
        <v>13</v>
      </c>
      <c r="L2032" s="89" t="str">
        <v>3个月以上</v>
      </c>
      <c r="M2032" s="92" t="s">
        <v>55</v>
      </c>
      <c r="N2032" s="92">
        <v>1</v>
      </c>
      <c r="O2032" s="93" t="str">
        <f>_xlfn.XLOOKUP(P2032,匹配表1065!U:U,匹配表1065!T:T)</f>
        <v>HO00001403</v>
      </c>
      <c r="P2032" s="89" t="s">
        <v>329</v>
      </c>
      <c r="Q2032" s="92" t="s">
        <v>505</v>
      </c>
      <c r="R2032" s="89" t="str">
        <f>_xlfn.XLOOKUP(Q2032,匹配表1065!L:L,匹配表1065!O:O)</f>
        <v>B</v>
      </c>
      <c r="S2032" s="93" t="str">
        <f>IFERROR(_xlfn.XLOOKUP(Q2032,匹配表1065!AI:AI,匹配表1065!AJ:AJ),"绿标")</f>
        <v>绿标</v>
      </c>
      <c r="T2032" s="93" t="str" cm="1">
        <f t="array" ref="T2032:U2032">_xlfn.XLOOKUP(Q2032,匹配表1065!L:L,匹配表1065!M:N)</f>
        <v>脑血管</v>
      </c>
      <c r="U2032" s="94" t="str">
        <v>神经内科</v>
      </c>
      <c r="V2032" s="95" t="s">
        <v>33</v>
      </c>
      <c r="W2032" s="93">
        <f>_xlfn.XLOOKUP(M2032,匹配表1065!D:D,匹配表1065!F:F)*N2032</f>
        <v>8</v>
      </c>
    </row>
    <row r="2033" customHeight="1" spans="1:23">
      <c r="A2033" s="89" t="s">
        <v>675</v>
      </c>
      <c r="B2033" s="90">
        <v>46153</v>
      </c>
      <c r="C2033" s="91" t="str">
        <f t="shared" si="62"/>
        <v>5月第3周</v>
      </c>
      <c r="D2033" s="89" t="s">
        <v>700</v>
      </c>
      <c r="E2033" s="89" t="str">
        <f t="shared" si="63"/>
        <v>5月第2周--周1</v>
      </c>
      <c r="F2033" s="92" t="s">
        <v>27</v>
      </c>
      <c r="G2033" s="89" t="s">
        <v>63</v>
      </c>
      <c r="H2033" s="92" t="str">
        <f>_xlfn.XLOOKUP(O2033,匹配表1065!T:T,匹配表1065!W:W)</f>
        <v>南京市</v>
      </c>
      <c r="I2033" s="89" t="str">
        <f>_xlfn.XLOOKUP(O2033,匹配表1065!T:T,匹配表1065!X:X)</f>
        <v>PME2001</v>
      </c>
      <c r="J2033" s="92" t="s">
        <v>64</v>
      </c>
      <c r="K2033" s="89" cm="1">
        <f ca="1" t="array" ref="K2033:L2033">_xlfn.XLOOKUP(J2033,匹配表1065!Y:Y,匹配表1065!AA:AB)</f>
        <v>31</v>
      </c>
      <c r="L2033" s="89" t="str">
        <v>3个月以上</v>
      </c>
      <c r="M2033" s="92" t="s">
        <v>30</v>
      </c>
      <c r="N2033" s="92">
        <v>4</v>
      </c>
      <c r="O2033" s="93" t="str">
        <f>_xlfn.XLOOKUP(P2033,匹配表1065!U:U,匹配表1065!T:T)</f>
        <v>HO00000958</v>
      </c>
      <c r="P2033" s="89" t="s">
        <v>65</v>
      </c>
      <c r="Q2033" s="92" t="s">
        <v>209</v>
      </c>
      <c r="R2033" s="89" t="str">
        <f>_xlfn.XLOOKUP(Q2033,匹配表1065!L:L,匹配表1065!O:O)</f>
        <v>C</v>
      </c>
      <c r="S2033" s="93" t="str">
        <f>IFERROR(_xlfn.XLOOKUP(Q2033,匹配表1065!AI:AI,匹配表1065!AJ:AJ),"绿标")</f>
        <v>红标</v>
      </c>
      <c r="T2033" s="93" t="str" cm="1">
        <f t="array" ref="T2033:U2033">_xlfn.XLOOKUP(Q2033,匹配表1065!L:L,匹配表1065!M:N)</f>
        <v>眩晕</v>
      </c>
      <c r="U2033" s="94" t="str">
        <v>耳鼻喉科</v>
      </c>
      <c r="V2033" s="95" t="s">
        <v>70</v>
      </c>
      <c r="W2033" s="93">
        <f>_xlfn.XLOOKUP(M2033,匹配表1065!D:D,匹配表1065!F:F)*N2033</f>
        <v>48</v>
      </c>
    </row>
    <row r="2034" customHeight="1" spans="1:23">
      <c r="A2034" s="89" t="s">
        <v>675</v>
      </c>
      <c r="B2034" s="90">
        <v>46153</v>
      </c>
      <c r="C2034" s="91" t="str">
        <f t="shared" si="62"/>
        <v>5月第3周</v>
      </c>
      <c r="D2034" s="89" t="s">
        <v>700</v>
      </c>
      <c r="E2034" s="89" t="str">
        <f t="shared" si="63"/>
        <v>5月第2周--周1</v>
      </c>
      <c r="F2034" s="92" t="s">
        <v>27</v>
      </c>
      <c r="G2034" s="89" t="s">
        <v>63</v>
      </c>
      <c r="H2034" s="92" t="str">
        <f>_xlfn.XLOOKUP(O2034,匹配表1065!T:T,匹配表1065!W:W)</f>
        <v>徐州市</v>
      </c>
      <c r="I2034" s="89" t="str">
        <f>_xlfn.XLOOKUP(O2034,匹配表1065!T:T,匹配表1065!X:X)</f>
        <v>PME2008</v>
      </c>
      <c r="J2034" s="92" t="s">
        <v>81</v>
      </c>
      <c r="K2034" s="89" cm="1">
        <f ca="1" t="array" ref="K2034:L2034">_xlfn.XLOOKUP(J2034,匹配表1065!Y:Y,匹配表1065!AA:AB)</f>
        <v>19</v>
      </c>
      <c r="L2034" s="89" t="str">
        <v>3个月以上</v>
      </c>
      <c r="M2034" s="92" t="s">
        <v>30</v>
      </c>
      <c r="N2034" s="92">
        <v>1</v>
      </c>
      <c r="O2034" s="93" t="str">
        <f>_xlfn.XLOOKUP(P2034,匹配表1065!U:U,匹配表1065!T:T)</f>
        <v>HO00000989</v>
      </c>
      <c r="P2034" s="89" t="s">
        <v>214</v>
      </c>
      <c r="Q2034" s="92" t="s">
        <v>215</v>
      </c>
      <c r="R2034" s="89" t="str">
        <f>_xlfn.XLOOKUP(Q2034,匹配表1065!L:L,匹配表1065!O:O)</f>
        <v>A</v>
      </c>
      <c r="S2034" s="93" t="str">
        <f>IFERROR(_xlfn.XLOOKUP(Q2034,匹配表1065!AI:AI,匹配表1065!AJ:AJ),"绿标")</f>
        <v>红标</v>
      </c>
      <c r="T2034" s="93" t="str" cm="1">
        <f t="array" ref="T2034:U2034">_xlfn.XLOOKUP(Q2034,匹配表1065!L:L,匹配表1065!M:N)</f>
        <v>头痛</v>
      </c>
      <c r="U2034" s="94" t="str">
        <v>神经内科</v>
      </c>
      <c r="V2034" s="95" t="s">
        <v>33</v>
      </c>
      <c r="W2034" s="93">
        <f>_xlfn.XLOOKUP(M2034,匹配表1065!D:D,匹配表1065!F:F)*N2034</f>
        <v>12</v>
      </c>
    </row>
    <row r="2035" customHeight="1" spans="1:23">
      <c r="A2035" s="89" t="s">
        <v>675</v>
      </c>
      <c r="B2035" s="90">
        <v>46153</v>
      </c>
      <c r="C2035" s="91" t="str">
        <f t="shared" si="62"/>
        <v>5月第3周</v>
      </c>
      <c r="D2035" s="89" t="s">
        <v>700</v>
      </c>
      <c r="E2035" s="89" t="str">
        <f t="shared" si="63"/>
        <v>5月第2周--周1</v>
      </c>
      <c r="F2035" s="92" t="s">
        <v>27</v>
      </c>
      <c r="G2035" s="89" t="s">
        <v>63</v>
      </c>
      <c r="H2035" s="92" t="str">
        <f>_xlfn.XLOOKUP(O2035,匹配表1065!T:T,匹配表1065!W:W)</f>
        <v>宿迁市</v>
      </c>
      <c r="I2035" s="89" t="str">
        <f>_xlfn.XLOOKUP(O2035,匹配表1065!T:T,匹配表1065!X:X)</f>
        <v>PME2041</v>
      </c>
      <c r="J2035" s="92" t="s">
        <v>71</v>
      </c>
      <c r="K2035" s="89" cm="1">
        <f ca="1" t="array" ref="K2035:L2035">_xlfn.XLOOKUP(J2035,匹配表1065!Y:Y,匹配表1065!AA:AB)</f>
        <v>5</v>
      </c>
      <c r="L2035" s="89" t="str">
        <v>3个月以上</v>
      </c>
      <c r="M2035" s="92" t="s">
        <v>35</v>
      </c>
      <c r="N2035" s="92">
        <v>1</v>
      </c>
      <c r="O2035" s="93" t="str">
        <f>_xlfn.XLOOKUP(P2035,匹配表1065!U:U,匹配表1065!T:T)</f>
        <v>HO00001039</v>
      </c>
      <c r="P2035" s="89" t="s">
        <v>709</v>
      </c>
      <c r="Q2035" s="92" t="s">
        <v>710</v>
      </c>
      <c r="R2035" s="89" t="str">
        <f>_xlfn.XLOOKUP(Q2035,匹配表1065!L:L,匹配表1065!O:O)</f>
        <v>A</v>
      </c>
      <c r="S2035" s="93" t="str">
        <f>IFERROR(_xlfn.XLOOKUP(Q2035,匹配表1065!AI:AI,匹配表1065!AJ:AJ),"绿标")</f>
        <v>绿标</v>
      </c>
      <c r="T2035" s="93" t="str" cm="1">
        <f t="array" ref="T2035:U2035">_xlfn.XLOOKUP(Q2035,匹配表1065!L:L,匹配表1065!M:N)</f>
        <v>头痛</v>
      </c>
      <c r="U2035" s="94" t="str">
        <v>神经内科</v>
      </c>
      <c r="V2035" s="95" t="s">
        <v>58</v>
      </c>
      <c r="W2035" s="93">
        <f>_xlfn.XLOOKUP(M2035,匹配表1065!D:D,匹配表1065!F:F)*N2035</f>
        <v>4</v>
      </c>
    </row>
    <row r="2036" customHeight="1" spans="1:23">
      <c r="A2036" s="89" t="s">
        <v>675</v>
      </c>
      <c r="B2036" s="90">
        <v>46153</v>
      </c>
      <c r="C2036" s="91" t="str">
        <f t="shared" si="62"/>
        <v>5月第3周</v>
      </c>
      <c r="D2036" s="89" t="s">
        <v>700</v>
      </c>
      <c r="E2036" s="89" t="str">
        <f t="shared" si="63"/>
        <v>5月第2周--周1</v>
      </c>
      <c r="F2036" s="92" t="s">
        <v>27</v>
      </c>
      <c r="G2036" s="89" t="s">
        <v>63</v>
      </c>
      <c r="H2036" s="92" t="str">
        <f>_xlfn.XLOOKUP(O2036,匹配表1065!T:T,匹配表1065!W:W)</f>
        <v>盐城市</v>
      </c>
      <c r="I2036" s="89" t="str">
        <f>_xlfn.XLOOKUP(O2036,匹配表1065!T:T,匹配表1065!X:X)</f>
        <v>PME2042</v>
      </c>
      <c r="J2036" s="92" t="s">
        <v>74</v>
      </c>
      <c r="K2036" s="89" cm="1">
        <f ca="1" t="array" ref="K2036:L2036">_xlfn.XLOOKUP(J2036,匹配表1065!Y:Y,匹配表1065!AA:AB)</f>
        <v>7</v>
      </c>
      <c r="L2036" s="89" t="str">
        <v>3个月以上</v>
      </c>
      <c r="M2036" s="92" t="s">
        <v>35</v>
      </c>
      <c r="N2036" s="92">
        <v>1</v>
      </c>
      <c r="O2036" s="93" t="str">
        <f>_xlfn.XLOOKUP(P2036,匹配表1065!U:U,匹配表1065!T:T)</f>
        <v>HO00016743</v>
      </c>
      <c r="P2036" s="89" t="s">
        <v>510</v>
      </c>
      <c r="Q2036" s="92" t="s">
        <v>511</v>
      </c>
      <c r="R2036" s="89" t="str">
        <f>_xlfn.XLOOKUP(Q2036,匹配表1065!L:L,匹配表1065!O:O)</f>
        <v>A</v>
      </c>
      <c r="S2036" s="93" t="str">
        <f>IFERROR(_xlfn.XLOOKUP(Q2036,匹配表1065!AI:AI,匹配表1065!AJ:AJ),"绿标")</f>
        <v>绿标</v>
      </c>
      <c r="T2036" s="93" t="str" cm="1">
        <f t="array" ref="T2036:U2036">_xlfn.XLOOKUP(Q2036,匹配表1065!L:L,匹配表1065!M:N)</f>
        <v>头痛</v>
      </c>
      <c r="U2036" s="94" t="str">
        <v>神经内科</v>
      </c>
      <c r="V2036" s="95" t="s">
        <v>67</v>
      </c>
      <c r="W2036" s="93">
        <f>_xlfn.XLOOKUP(M2036,匹配表1065!D:D,匹配表1065!F:F)*N2036</f>
        <v>4</v>
      </c>
    </row>
    <row r="2037" customHeight="1" spans="1:23">
      <c r="A2037" s="89" t="s">
        <v>675</v>
      </c>
      <c r="B2037" s="90">
        <v>46153</v>
      </c>
      <c r="C2037" s="91" t="str">
        <f t="shared" si="62"/>
        <v>5月第3周</v>
      </c>
      <c r="D2037" s="89" t="s">
        <v>700</v>
      </c>
      <c r="E2037" s="89" t="str">
        <f t="shared" si="63"/>
        <v>5月第2周--周1</v>
      </c>
      <c r="F2037" s="92" t="s">
        <v>27</v>
      </c>
      <c r="G2037" s="89" t="s">
        <v>63</v>
      </c>
      <c r="H2037" s="92" t="str">
        <f>_xlfn.XLOOKUP(O2037,匹配表1065!T:T,匹配表1065!W:W)</f>
        <v>连云港市</v>
      </c>
      <c r="I2037" s="89" t="str">
        <f>_xlfn.XLOOKUP(O2037,匹配表1065!T:T,匹配表1065!X:X)</f>
        <v>PME2042</v>
      </c>
      <c r="J2037" s="92" t="s">
        <v>74</v>
      </c>
      <c r="K2037" s="89" cm="1">
        <f ca="1" t="array" ref="K2037:L2037">_xlfn.XLOOKUP(J2037,匹配表1065!Y:Y,匹配表1065!AA:AB)</f>
        <v>7</v>
      </c>
      <c r="L2037" s="89" t="str">
        <v>3个月以上</v>
      </c>
      <c r="M2037" s="92" t="s">
        <v>35</v>
      </c>
      <c r="N2037" s="92">
        <v>1</v>
      </c>
      <c r="O2037" s="93" t="str">
        <f>_xlfn.XLOOKUP(P2037,匹配表1065!U:U,匹配表1065!T:T)</f>
        <v>HO00001004</v>
      </c>
      <c r="P2037" s="89" t="s">
        <v>75</v>
      </c>
      <c r="Q2037" s="92" t="s">
        <v>468</v>
      </c>
      <c r="R2037" s="89" t="str">
        <f>_xlfn.XLOOKUP(Q2037,匹配表1065!L:L,匹配表1065!O:O)</f>
        <v>B</v>
      </c>
      <c r="S2037" s="93" t="str">
        <f>IFERROR(_xlfn.XLOOKUP(Q2037,匹配表1065!AI:AI,匹配表1065!AJ:AJ),"绿标")</f>
        <v>黑标</v>
      </c>
      <c r="T2037" s="93" t="str" cm="1">
        <f t="array" ref="T2037:U2037">_xlfn.XLOOKUP(Q2037,匹配表1065!L:L,匹配表1065!M:N)</f>
        <v>脑血管</v>
      </c>
      <c r="U2037" s="94" t="str">
        <v>神经内科</v>
      </c>
      <c r="V2037" s="95" t="s">
        <v>42</v>
      </c>
      <c r="W2037" s="93">
        <f>_xlfn.XLOOKUP(M2037,匹配表1065!D:D,匹配表1065!F:F)*N2037</f>
        <v>4</v>
      </c>
    </row>
    <row r="2038" customHeight="1" spans="1:23">
      <c r="A2038" s="89" t="s">
        <v>675</v>
      </c>
      <c r="B2038" s="90">
        <v>46153</v>
      </c>
      <c r="C2038" s="91" t="str">
        <f t="shared" si="62"/>
        <v>5月第3周</v>
      </c>
      <c r="D2038" s="89" t="s">
        <v>700</v>
      </c>
      <c r="E2038" s="89" t="str">
        <f t="shared" si="63"/>
        <v>5月第2周--周1</v>
      </c>
      <c r="F2038" s="92" t="s">
        <v>27</v>
      </c>
      <c r="G2038" s="89" t="s">
        <v>63</v>
      </c>
      <c r="H2038" s="92" t="str">
        <f>_xlfn.XLOOKUP(O2038,匹配表1065!T:T,匹配表1065!W:W)</f>
        <v>南京市</v>
      </c>
      <c r="I2038" s="89" t="str">
        <f>_xlfn.XLOOKUP(O2038,匹配表1065!T:T,匹配表1065!X:X)</f>
        <v>PME2002</v>
      </c>
      <c r="J2038" s="92" t="s">
        <v>84</v>
      </c>
      <c r="K2038" s="89" cm="1">
        <f ca="1" t="array" ref="K2038:L2038">_xlfn.XLOOKUP(J2038,匹配表1065!Y:Y,匹配表1065!AA:AB)</f>
        <v>31</v>
      </c>
      <c r="L2038" s="89" t="str">
        <v>3个月以上</v>
      </c>
      <c r="M2038" s="92" t="s">
        <v>30</v>
      </c>
      <c r="N2038" s="92">
        <v>4</v>
      </c>
      <c r="O2038" s="93" t="str">
        <f>_xlfn.XLOOKUP(P2038,匹配表1065!U:U,匹配表1065!T:T)</f>
        <v>HO00000964</v>
      </c>
      <c r="P2038" s="89" t="s">
        <v>90</v>
      </c>
      <c r="Q2038" s="92" t="s">
        <v>281</v>
      </c>
      <c r="R2038" s="89" t="str">
        <f>_xlfn.XLOOKUP(Q2038,匹配表1065!L:L,匹配表1065!O:O)</f>
        <v>A</v>
      </c>
      <c r="S2038" s="93" t="str">
        <f>IFERROR(_xlfn.XLOOKUP(Q2038,匹配表1065!AI:AI,匹配表1065!AJ:AJ),"绿标")</f>
        <v>红标</v>
      </c>
      <c r="T2038" s="93" t="str" cm="1">
        <f t="array" ref="T2038:U2038">_xlfn.XLOOKUP(Q2038,匹配表1065!L:L,匹配表1065!M:N)</f>
        <v>头痛</v>
      </c>
      <c r="U2038" s="94" t="str">
        <v>神经内科</v>
      </c>
      <c r="V2038" s="95" t="s">
        <v>70</v>
      </c>
      <c r="W2038" s="93">
        <f>_xlfn.XLOOKUP(M2038,匹配表1065!D:D,匹配表1065!F:F)*N2038</f>
        <v>48</v>
      </c>
    </row>
    <row r="2039" customHeight="1" spans="1:23">
      <c r="A2039" s="89" t="s">
        <v>675</v>
      </c>
      <c r="B2039" s="90">
        <v>46153</v>
      </c>
      <c r="C2039" s="91" t="str">
        <f t="shared" si="62"/>
        <v>5月第3周</v>
      </c>
      <c r="D2039" s="89" t="s">
        <v>700</v>
      </c>
      <c r="E2039" s="89" t="str">
        <f t="shared" si="63"/>
        <v>5月第2周--周1</v>
      </c>
      <c r="F2039" s="92" t="s">
        <v>27</v>
      </c>
      <c r="G2039" s="89" t="s">
        <v>63</v>
      </c>
      <c r="H2039" s="92" t="str">
        <f>_xlfn.XLOOKUP(O2039,匹配表1065!T:T,匹配表1065!W:W)</f>
        <v>南京市</v>
      </c>
      <c r="I2039" s="89" t="str">
        <f>_xlfn.XLOOKUP(O2039,匹配表1065!T:T,匹配表1065!X:X)</f>
        <v>PME2002</v>
      </c>
      <c r="J2039" s="92" t="s">
        <v>84</v>
      </c>
      <c r="K2039" s="89" cm="1">
        <f ca="1" t="array" ref="K2039:L2039">_xlfn.XLOOKUP(J2039,匹配表1065!Y:Y,匹配表1065!AA:AB)</f>
        <v>31</v>
      </c>
      <c r="L2039" s="89" t="str">
        <v>3个月以上</v>
      </c>
      <c r="M2039" s="92" t="s">
        <v>35</v>
      </c>
      <c r="N2039" s="92">
        <v>1</v>
      </c>
      <c r="O2039" s="93" t="str">
        <f>_xlfn.XLOOKUP(P2039,匹配表1065!U:U,匹配表1065!T:T)</f>
        <v>HO00000964</v>
      </c>
      <c r="P2039" s="89" t="s">
        <v>90</v>
      </c>
      <c r="Q2039" s="92" t="s">
        <v>281</v>
      </c>
      <c r="R2039" s="89" t="str">
        <f>_xlfn.XLOOKUP(Q2039,匹配表1065!L:L,匹配表1065!O:O)</f>
        <v>A</v>
      </c>
      <c r="S2039" s="93" t="str">
        <f>IFERROR(_xlfn.XLOOKUP(Q2039,匹配表1065!AI:AI,匹配表1065!AJ:AJ),"绿标")</f>
        <v>红标</v>
      </c>
      <c r="T2039" s="93" t="str" cm="1">
        <f t="array" ref="T2039:U2039">_xlfn.XLOOKUP(Q2039,匹配表1065!L:L,匹配表1065!M:N)</f>
        <v>头痛</v>
      </c>
      <c r="U2039" s="94" t="str">
        <v>神经内科</v>
      </c>
      <c r="V2039" s="95" t="s">
        <v>58</v>
      </c>
      <c r="W2039" s="93">
        <f>_xlfn.XLOOKUP(M2039,匹配表1065!D:D,匹配表1065!F:F)*N2039</f>
        <v>4</v>
      </c>
    </row>
    <row r="2040" customHeight="1" spans="1:23">
      <c r="A2040" s="89" t="s">
        <v>675</v>
      </c>
      <c r="B2040" s="90">
        <v>46153</v>
      </c>
      <c r="C2040" s="91" t="str">
        <f t="shared" si="62"/>
        <v>5月第3周</v>
      </c>
      <c r="D2040" s="89" t="s">
        <v>700</v>
      </c>
      <c r="E2040" s="89" t="str">
        <f t="shared" si="63"/>
        <v>5月第2周--周1</v>
      </c>
      <c r="F2040" s="92" t="s">
        <v>27</v>
      </c>
      <c r="G2040" s="89" t="s">
        <v>63</v>
      </c>
      <c r="H2040" s="92" t="str">
        <f>_xlfn.XLOOKUP(O2040,匹配表1065!T:T,匹配表1065!W:W)</f>
        <v>南京市</v>
      </c>
      <c r="I2040" s="89" t="str">
        <f>_xlfn.XLOOKUP(O2040,匹配表1065!T:T,匹配表1065!X:X)</f>
        <v>PME2002</v>
      </c>
      <c r="J2040" s="92" t="s">
        <v>84</v>
      </c>
      <c r="K2040" s="89" cm="1">
        <f ca="1" t="array" ref="K2040:L2040">_xlfn.XLOOKUP(J2040,匹配表1065!Y:Y,匹配表1065!AA:AB)</f>
        <v>31</v>
      </c>
      <c r="L2040" s="89" t="str">
        <v>3个月以上</v>
      </c>
      <c r="M2040" s="92" t="s">
        <v>30</v>
      </c>
      <c r="N2040" s="92">
        <v>1</v>
      </c>
      <c r="O2040" s="93" t="str">
        <f>_xlfn.XLOOKUP(P2040,匹配表1065!U:U,匹配表1065!T:T)</f>
        <v>HO00039936</v>
      </c>
      <c r="P2040" s="89" t="s">
        <v>87</v>
      </c>
      <c r="Q2040" s="92" t="s">
        <v>403</v>
      </c>
      <c r="R2040" s="89" t="str">
        <f>_xlfn.XLOOKUP(Q2040,匹配表1065!L:L,匹配表1065!O:O)</f>
        <v>C</v>
      </c>
      <c r="S2040" s="93" t="str">
        <f>IFERROR(_xlfn.XLOOKUP(Q2040,匹配表1065!AI:AI,匹配表1065!AJ:AJ),"绿标")</f>
        <v>绿标</v>
      </c>
      <c r="T2040" s="93" t="str" cm="1">
        <f t="array" ref="T2040:U2040">_xlfn.XLOOKUP(Q2040,匹配表1065!L:L,匹配表1065!M:N)</f>
        <v>眩晕</v>
      </c>
      <c r="U2040" s="94" t="str">
        <v>耳鼻喉科</v>
      </c>
      <c r="V2040" s="95" t="s">
        <v>70</v>
      </c>
      <c r="W2040" s="93">
        <f>_xlfn.XLOOKUP(M2040,匹配表1065!D:D,匹配表1065!F:F)*N2040</f>
        <v>12</v>
      </c>
    </row>
    <row r="2041" customHeight="1" spans="1:23">
      <c r="A2041" s="89" t="s">
        <v>675</v>
      </c>
      <c r="B2041" s="90">
        <v>46153</v>
      </c>
      <c r="C2041" s="91" t="str">
        <f t="shared" si="62"/>
        <v>5月第3周</v>
      </c>
      <c r="D2041" s="89" t="s">
        <v>700</v>
      </c>
      <c r="E2041" s="89" t="str">
        <f t="shared" si="63"/>
        <v>5月第2周--周1</v>
      </c>
      <c r="F2041" s="92" t="s">
        <v>27</v>
      </c>
      <c r="G2041" s="89" t="s">
        <v>63</v>
      </c>
      <c r="H2041" s="92" t="str">
        <f>_xlfn.XLOOKUP(O2041,匹配表1065!T:T,匹配表1065!W:W)</f>
        <v>南京市</v>
      </c>
      <c r="I2041" s="89" t="str">
        <f>_xlfn.XLOOKUP(O2041,匹配表1065!T:T,匹配表1065!X:X)</f>
        <v>PME2001</v>
      </c>
      <c r="J2041" s="92" t="s">
        <v>77</v>
      </c>
      <c r="K2041" s="89" cm="1">
        <f ca="1" t="array" ref="K2041:L2041">_xlfn.XLOOKUP(J2041,匹配表1065!Y:Y,匹配表1065!AA:AB)</f>
        <v>8</v>
      </c>
      <c r="L2041" s="89" t="str">
        <v>3个月以上</v>
      </c>
      <c r="M2041" s="92" t="s">
        <v>30</v>
      </c>
      <c r="N2041" s="92">
        <v>1</v>
      </c>
      <c r="O2041" s="93" t="str">
        <f>_xlfn.XLOOKUP(P2041,匹配表1065!U:U,匹配表1065!T:T)</f>
        <v>HO00000958</v>
      </c>
      <c r="P2041" s="89" t="s">
        <v>65</v>
      </c>
      <c r="Q2041" s="92" t="s">
        <v>216</v>
      </c>
      <c r="R2041" s="89" t="str">
        <f>_xlfn.XLOOKUP(Q2041,匹配表1065!L:L,匹配表1065!O:O)</f>
        <v>A</v>
      </c>
      <c r="S2041" s="93" t="str">
        <f>IFERROR(_xlfn.XLOOKUP(Q2041,匹配表1065!AI:AI,匹配表1065!AJ:AJ),"绿标")</f>
        <v>红标</v>
      </c>
      <c r="T2041" s="93" t="str" cm="1">
        <f t="array" ref="T2041:U2041">_xlfn.XLOOKUP(Q2041,匹配表1065!L:L,匹配表1065!M:N)</f>
        <v>头痛</v>
      </c>
      <c r="U2041" s="94" t="str">
        <v>神经内科</v>
      </c>
      <c r="V2041" s="95" t="s">
        <v>58</v>
      </c>
      <c r="W2041" s="93">
        <f>_xlfn.XLOOKUP(M2041,匹配表1065!D:D,匹配表1065!F:F)*N2041</f>
        <v>12</v>
      </c>
    </row>
    <row r="2042" customHeight="1" spans="1:23">
      <c r="A2042" s="89" t="s">
        <v>675</v>
      </c>
      <c r="B2042" s="90">
        <v>46153</v>
      </c>
      <c r="C2042" s="91" t="str">
        <f t="shared" si="62"/>
        <v>5月第3周</v>
      </c>
      <c r="D2042" s="89" t="s">
        <v>700</v>
      </c>
      <c r="E2042" s="89" t="str">
        <f t="shared" si="63"/>
        <v>5月第2周--周1</v>
      </c>
      <c r="F2042" s="92" t="s">
        <v>27</v>
      </c>
      <c r="G2042" s="89" t="s">
        <v>63</v>
      </c>
      <c r="H2042" s="92" t="str">
        <f>_xlfn.XLOOKUP(O2042,匹配表1065!T:T,匹配表1065!W:W)</f>
        <v>南京市</v>
      </c>
      <c r="I2042" s="89" t="str">
        <f>_xlfn.XLOOKUP(O2042,匹配表1065!T:T,匹配表1065!X:X)</f>
        <v>PME2002</v>
      </c>
      <c r="J2042" s="92" t="s">
        <v>410</v>
      </c>
      <c r="K2042" s="89" cm="1">
        <f ca="1" t="array" ref="K2042:L2042">_xlfn.XLOOKUP(J2042,匹配表1065!Y:Y,匹配表1065!AA:AB)</f>
        <v>1</v>
      </c>
      <c r="L2042" s="89" t="str">
        <v>3个月以内</v>
      </c>
      <c r="M2042" s="92" t="s">
        <v>55</v>
      </c>
      <c r="N2042" s="92">
        <v>1</v>
      </c>
      <c r="O2042" s="93" t="str">
        <f>_xlfn.XLOOKUP(P2042,匹配表1065!U:U,匹配表1065!T:T)</f>
        <v>HO00000964</v>
      </c>
      <c r="P2042" s="89" t="s">
        <v>90</v>
      </c>
      <c r="Q2042" s="92" t="s">
        <v>333</v>
      </c>
      <c r="R2042" s="89" t="str">
        <f>_xlfn.XLOOKUP(Q2042,匹配表1065!L:L,匹配表1065!O:O)</f>
        <v>A</v>
      </c>
      <c r="S2042" s="93" t="str">
        <f>IFERROR(_xlfn.XLOOKUP(Q2042,匹配表1065!AI:AI,匹配表1065!AJ:AJ),"绿标")</f>
        <v>红标</v>
      </c>
      <c r="T2042" s="93" t="str" cm="1">
        <f t="array" ref="T2042:U2042">_xlfn.XLOOKUP(Q2042,匹配表1065!L:L,匹配表1065!M:N)</f>
        <v>头痛</v>
      </c>
      <c r="U2042" s="94" t="str">
        <v>神经内科</v>
      </c>
      <c r="V2042" s="95" t="s">
        <v>42</v>
      </c>
      <c r="W2042" s="93">
        <f>_xlfn.XLOOKUP(M2042,匹配表1065!D:D,匹配表1065!F:F)*N2042</f>
        <v>8</v>
      </c>
    </row>
    <row r="2043" customHeight="1" spans="1:23">
      <c r="A2043" s="89" t="s">
        <v>675</v>
      </c>
      <c r="B2043" s="90">
        <v>46153</v>
      </c>
      <c r="C2043" s="91" t="str">
        <f t="shared" si="62"/>
        <v>5月第3周</v>
      </c>
      <c r="D2043" s="89" t="s">
        <v>700</v>
      </c>
      <c r="E2043" s="89" t="str">
        <f t="shared" si="63"/>
        <v>5月第2周--周1</v>
      </c>
      <c r="F2043" s="92" t="s">
        <v>27</v>
      </c>
      <c r="G2043" s="92" t="s">
        <v>28</v>
      </c>
      <c r="H2043" s="92" t="str">
        <f>_xlfn.XLOOKUP(O2043,匹配表1065!T:T,匹配表1065!W:W)</f>
        <v>扬州市</v>
      </c>
      <c r="I2043" s="89" t="str">
        <f>_xlfn.XLOOKUP(O2043,匹配表1065!T:T,匹配表1065!X:X)</f>
        <v>PME2012</v>
      </c>
      <c r="J2043" s="92" t="s">
        <v>60</v>
      </c>
      <c r="K2043" s="89" cm="1">
        <f ca="1" t="array" ref="K2043:L2043">_xlfn.XLOOKUP(J2043,匹配表1065!Y:Y,匹配表1065!AA:AB)</f>
        <v>13</v>
      </c>
      <c r="L2043" s="89" t="str">
        <v>3个月以上</v>
      </c>
      <c r="M2043" s="92" t="s">
        <v>30</v>
      </c>
      <c r="N2043" s="92">
        <v>1</v>
      </c>
      <c r="O2043" s="93" t="str">
        <f>_xlfn.XLOOKUP(P2043,匹配表1065!U:U,匹配表1065!T:T)</f>
        <v>HO00000968</v>
      </c>
      <c r="P2043" s="89" t="s">
        <v>61</v>
      </c>
      <c r="Q2043" s="92" t="s">
        <v>62</v>
      </c>
      <c r="R2043" s="89" t="str">
        <f>_xlfn.XLOOKUP(Q2043,匹配表1065!L:L,匹配表1065!O:O)</f>
        <v>A</v>
      </c>
      <c r="S2043" s="93" t="str">
        <f>IFERROR(_xlfn.XLOOKUP(Q2043,匹配表1065!AI:AI,匹配表1065!AJ:AJ),"绿标")</f>
        <v>红标</v>
      </c>
      <c r="T2043" s="93" t="str" cm="1">
        <f t="array" ref="T2043:U2043">_xlfn.XLOOKUP(Q2043,匹配表1065!L:L,匹配表1065!M:N)</f>
        <v>头痛</v>
      </c>
      <c r="U2043" s="94" t="str">
        <v>神经内科</v>
      </c>
      <c r="V2043" s="95" t="s">
        <v>67</v>
      </c>
      <c r="W2043" s="93">
        <f>_xlfn.XLOOKUP(M2043,匹配表1065!D:D,匹配表1065!F:F)*N2043</f>
        <v>12</v>
      </c>
    </row>
    <row r="2044" customHeight="1" spans="1:23">
      <c r="A2044" s="89" t="s">
        <v>675</v>
      </c>
      <c r="B2044" s="90">
        <v>46153</v>
      </c>
      <c r="C2044" s="91" t="str">
        <f t="shared" si="62"/>
        <v>5月第3周</v>
      </c>
      <c r="D2044" s="89" t="s">
        <v>700</v>
      </c>
      <c r="E2044" s="89" t="str">
        <f t="shared" si="63"/>
        <v>5月第2周--周1</v>
      </c>
      <c r="F2044" s="92" t="s">
        <v>27</v>
      </c>
      <c r="G2044" s="92" t="s">
        <v>28</v>
      </c>
      <c r="H2044" s="92" t="str">
        <f>_xlfn.XLOOKUP(O2044,匹配表1065!T:T,匹配表1065!W:W)</f>
        <v>南京市</v>
      </c>
      <c r="I2044" s="89" t="str">
        <f>_xlfn.XLOOKUP(O2044,匹配表1065!T:T,匹配表1065!X:X)</f>
        <v>PME2040</v>
      </c>
      <c r="J2044" s="89" t="s">
        <v>50</v>
      </c>
      <c r="K2044" s="89" t="e" cm="1">
        <f ca="1" t="array" ref="K2044">_xlfn.XLOOKUP(J2044,匹配表1065!Y:Y,匹配表1065!AA:AB)</f>
        <v>#N/A</v>
      </c>
      <c r="L2044" s="89"/>
      <c r="M2044" s="92" t="s">
        <v>55</v>
      </c>
      <c r="N2044" s="92">
        <v>1</v>
      </c>
      <c r="O2044" s="93" t="str">
        <f>_xlfn.XLOOKUP(P2044,匹配表1065!U:U,匹配表1065!T:T)</f>
        <v>HO00000966</v>
      </c>
      <c r="P2044" s="89" t="s">
        <v>51</v>
      </c>
      <c r="Q2044" s="92" t="s">
        <v>199</v>
      </c>
      <c r="R2044" s="89" t="str">
        <f>_xlfn.XLOOKUP(Q2044,匹配表1065!L:L,匹配表1065!O:O)</f>
        <v>A</v>
      </c>
      <c r="S2044" s="93" t="str">
        <f>IFERROR(_xlfn.XLOOKUP(Q2044,匹配表1065!AI:AI,匹配表1065!AJ:AJ),"绿标")</f>
        <v>绿标</v>
      </c>
      <c r="T2044" s="93" t="str" cm="1">
        <f t="array" ref="T2044:U2044">_xlfn.XLOOKUP(Q2044,匹配表1065!L:L,匹配表1065!M:N)</f>
        <v>头痛</v>
      </c>
      <c r="U2044" s="94" t="str">
        <v>神经内科</v>
      </c>
      <c r="V2044" s="95" t="s">
        <v>33</v>
      </c>
      <c r="W2044" s="93">
        <f>_xlfn.XLOOKUP(M2044,匹配表1065!D:D,匹配表1065!F:F)*N2044</f>
        <v>8</v>
      </c>
    </row>
    <row r="2045" customHeight="1" spans="1:23">
      <c r="A2045" s="89" t="s">
        <v>675</v>
      </c>
      <c r="B2045" s="90">
        <v>46153</v>
      </c>
      <c r="C2045" s="91" t="str">
        <f t="shared" si="62"/>
        <v>5月第3周</v>
      </c>
      <c r="D2045" s="89" t="s">
        <v>700</v>
      </c>
      <c r="E2045" s="89" t="str">
        <f t="shared" si="63"/>
        <v>5月第2周--周1</v>
      </c>
      <c r="F2045" s="92" t="s">
        <v>27</v>
      </c>
      <c r="G2045" s="92" t="s">
        <v>28</v>
      </c>
      <c r="H2045" s="92" t="str">
        <f>_xlfn.XLOOKUP(O2045,匹配表1065!T:T,匹配表1065!W:W)</f>
        <v>南京市</v>
      </c>
      <c r="I2045" s="89" t="str">
        <f>_xlfn.XLOOKUP(O2045,匹配表1065!T:T,匹配表1065!X:X)</f>
        <v>PME2004</v>
      </c>
      <c r="J2045" s="92" t="s">
        <v>34</v>
      </c>
      <c r="K2045" s="89" cm="1">
        <f ca="1" t="array" ref="K2045:L2045">_xlfn.XLOOKUP(J2045,匹配表1065!Y:Y,匹配表1065!AA:AB)</f>
        <v>11</v>
      </c>
      <c r="L2045" s="89" t="str">
        <v>3个月以上</v>
      </c>
      <c r="M2045" s="92" t="s">
        <v>30</v>
      </c>
      <c r="N2045" s="92">
        <v>1</v>
      </c>
      <c r="O2045" s="93" t="str">
        <f>_xlfn.XLOOKUP(P2045,匹配表1065!U:U,匹配表1065!T:T)</f>
        <v>HO00000972</v>
      </c>
      <c r="P2045" s="89" t="s">
        <v>36</v>
      </c>
      <c r="Q2045" s="92" t="s">
        <v>37</v>
      </c>
      <c r="R2045" s="89" t="str">
        <f>_xlfn.XLOOKUP(Q2045,匹配表1065!L:L,匹配表1065!O:O)</f>
        <v>A</v>
      </c>
      <c r="S2045" s="93" t="str">
        <f>IFERROR(_xlfn.XLOOKUP(Q2045,匹配表1065!AI:AI,匹配表1065!AJ:AJ),"绿标")</f>
        <v>绿标</v>
      </c>
      <c r="T2045" s="93" t="str" cm="1">
        <f t="array" ref="T2045:U2045">_xlfn.XLOOKUP(Q2045,匹配表1065!L:L,匹配表1065!M:N)</f>
        <v>头痛</v>
      </c>
      <c r="U2045" s="94" t="str">
        <v>神经内科</v>
      </c>
      <c r="V2045" s="95" t="s">
        <v>33</v>
      </c>
      <c r="W2045" s="93">
        <f>_xlfn.XLOOKUP(M2045,匹配表1065!D:D,匹配表1065!F:F)*N2045</f>
        <v>12</v>
      </c>
    </row>
    <row r="2046" customHeight="1" spans="1:23">
      <c r="A2046" s="89" t="s">
        <v>675</v>
      </c>
      <c r="B2046" s="90">
        <v>46153</v>
      </c>
      <c r="C2046" s="91" t="str">
        <f t="shared" si="62"/>
        <v>5月第3周</v>
      </c>
      <c r="D2046" s="89" t="s">
        <v>700</v>
      </c>
      <c r="E2046" s="89" t="str">
        <f t="shared" si="63"/>
        <v>5月第2周--周1</v>
      </c>
      <c r="F2046" s="92" t="s">
        <v>27</v>
      </c>
      <c r="G2046" s="92" t="s">
        <v>28</v>
      </c>
      <c r="H2046" s="92" t="str">
        <f>_xlfn.XLOOKUP(O2046,匹配表1065!T:T,匹配表1065!W:W)</f>
        <v>南京市</v>
      </c>
      <c r="I2046" s="89" t="str">
        <f>_xlfn.XLOOKUP(O2046,匹配表1065!T:T,匹配表1065!X:X)</f>
        <v>PME2039</v>
      </c>
      <c r="J2046" s="92" t="s">
        <v>39</v>
      </c>
      <c r="K2046" s="89" cm="1">
        <f ca="1" t="array" ref="K2046:L2046">_xlfn.XLOOKUP(J2046,匹配表1065!Y:Y,匹配表1065!AA:AB)</f>
        <v>7</v>
      </c>
      <c r="L2046" s="89" t="str">
        <v>3个月以上</v>
      </c>
      <c r="M2046" s="92" t="s">
        <v>35</v>
      </c>
      <c r="N2046" s="92">
        <v>1</v>
      </c>
      <c r="O2046" s="93" t="str">
        <f>_xlfn.XLOOKUP(P2046,匹配表1065!U:U,匹配表1065!T:T)</f>
        <v>HO00000971</v>
      </c>
      <c r="P2046" s="89" t="s">
        <v>40</v>
      </c>
      <c r="Q2046" s="92" t="s">
        <v>379</v>
      </c>
      <c r="R2046" s="89" t="str">
        <f>_xlfn.XLOOKUP(Q2046,匹配表1065!L:L,匹配表1065!O:O)</f>
        <v>A</v>
      </c>
      <c r="S2046" s="93" t="str">
        <f>IFERROR(_xlfn.XLOOKUP(Q2046,匹配表1065!AI:AI,匹配表1065!AJ:AJ),"绿标")</f>
        <v>绿标</v>
      </c>
      <c r="T2046" s="93" t="str" cm="1">
        <f t="array" ref="T2046:U2046">_xlfn.XLOOKUP(Q2046,匹配表1065!L:L,匹配表1065!M:N)</f>
        <v>头痛</v>
      </c>
      <c r="U2046" s="94" t="str">
        <v>神经内科</v>
      </c>
      <c r="V2046" s="95" t="s">
        <v>58</v>
      </c>
      <c r="W2046" s="93">
        <f>_xlfn.XLOOKUP(M2046,匹配表1065!D:D,匹配表1065!F:F)*N2046</f>
        <v>4</v>
      </c>
    </row>
    <row r="2047" customHeight="1" spans="1:23">
      <c r="A2047" s="89" t="s">
        <v>675</v>
      </c>
      <c r="B2047" s="90">
        <v>46153</v>
      </c>
      <c r="C2047" s="91" t="str">
        <f t="shared" si="62"/>
        <v>5月第3周</v>
      </c>
      <c r="D2047" s="89" t="s">
        <v>700</v>
      </c>
      <c r="E2047" s="89" t="str">
        <f t="shared" si="63"/>
        <v>5月第2周--周1</v>
      </c>
      <c r="F2047" s="92" t="s">
        <v>27</v>
      </c>
      <c r="G2047" s="92" t="s">
        <v>28</v>
      </c>
      <c r="H2047" s="92" t="str">
        <f>_xlfn.XLOOKUP(O2047,匹配表1065!T:T,匹配表1065!W:W)</f>
        <v>南京市</v>
      </c>
      <c r="I2047" s="89" t="str">
        <f>_xlfn.XLOOKUP(O2047,匹配表1065!T:T,匹配表1065!X:X)</f>
        <v>PME2006</v>
      </c>
      <c r="J2047" s="92" t="s">
        <v>29</v>
      </c>
      <c r="K2047" s="89" cm="1">
        <f ca="1" t="array" ref="K2047:L2047">_xlfn.XLOOKUP(J2047,匹配表1065!Y:Y,匹配表1065!AA:AB)</f>
        <v>15</v>
      </c>
      <c r="L2047" s="89" t="str">
        <v>3个月以上</v>
      </c>
      <c r="M2047" s="92" t="s">
        <v>30</v>
      </c>
      <c r="N2047" s="92">
        <v>1</v>
      </c>
      <c r="O2047" s="93" t="str">
        <f>_xlfn.XLOOKUP(P2047,匹配表1065!U:U,匹配表1065!T:T)</f>
        <v>HO00000959</v>
      </c>
      <c r="P2047" s="89" t="s">
        <v>196</v>
      </c>
      <c r="Q2047" s="92" t="s">
        <v>197</v>
      </c>
      <c r="R2047" s="89" t="str">
        <f>_xlfn.XLOOKUP(Q2047,匹配表1065!L:L,匹配表1065!O:O)</f>
        <v>C</v>
      </c>
      <c r="S2047" s="93" t="str">
        <f>IFERROR(_xlfn.XLOOKUP(Q2047,匹配表1065!AI:AI,匹配表1065!AJ:AJ),"绿标")</f>
        <v>红标</v>
      </c>
      <c r="T2047" s="93" t="str" cm="1">
        <f t="array" ref="T2047:U2047">_xlfn.XLOOKUP(Q2047,匹配表1065!L:L,匹配表1065!M:N)</f>
        <v>眩晕</v>
      </c>
      <c r="U2047" s="94" t="str">
        <v>神经内科</v>
      </c>
      <c r="V2047" s="95" t="s">
        <v>70</v>
      </c>
      <c r="W2047" s="93">
        <f>_xlfn.XLOOKUP(M2047,匹配表1065!D:D,匹配表1065!F:F)*N2047</f>
        <v>12</v>
      </c>
    </row>
    <row r="2048" customHeight="1" spans="1:23">
      <c r="A2048" s="89" t="s">
        <v>675</v>
      </c>
      <c r="B2048" s="90">
        <v>46153</v>
      </c>
      <c r="C2048" s="91" t="str">
        <f t="shared" si="62"/>
        <v>5月第3周</v>
      </c>
      <c r="D2048" s="89" t="s">
        <v>700</v>
      </c>
      <c r="E2048" s="89" t="str">
        <f t="shared" si="63"/>
        <v>5月第2周--周1</v>
      </c>
      <c r="F2048" s="92" t="s">
        <v>27</v>
      </c>
      <c r="G2048" s="92" t="s">
        <v>28</v>
      </c>
      <c r="H2048" s="92" t="str">
        <f>_xlfn.XLOOKUP(O2048,匹配表1065!T:T,匹配表1065!W:W)</f>
        <v>南京市</v>
      </c>
      <c r="I2048" s="89" t="str">
        <f>_xlfn.XLOOKUP(O2048,匹配表1065!T:T,匹配表1065!X:X)</f>
        <v>PME2006</v>
      </c>
      <c r="J2048" s="92" t="s">
        <v>29</v>
      </c>
      <c r="K2048" s="89" cm="1">
        <f ca="1" t="array" ref="K2048:L2048">_xlfn.XLOOKUP(J2048,匹配表1065!Y:Y,匹配表1065!AA:AB)</f>
        <v>15</v>
      </c>
      <c r="L2048" s="89" t="str">
        <v>3个月以上</v>
      </c>
      <c r="M2048" s="92" t="s">
        <v>35</v>
      </c>
      <c r="N2048" s="92">
        <v>1</v>
      </c>
      <c r="O2048" s="93" t="str">
        <f>_xlfn.XLOOKUP(P2048,匹配表1065!U:U,匹配表1065!T:T)</f>
        <v>HO00000959</v>
      </c>
      <c r="P2048" s="89" t="s">
        <v>196</v>
      </c>
      <c r="Q2048" s="92" t="s">
        <v>440</v>
      </c>
      <c r="R2048" s="89" t="str">
        <f>_xlfn.XLOOKUP(Q2048,匹配表1065!L:L,匹配表1065!O:O)</f>
        <v>A</v>
      </c>
      <c r="S2048" s="93" t="str">
        <f>IFERROR(_xlfn.XLOOKUP(Q2048,匹配表1065!AI:AI,匹配表1065!AJ:AJ),"绿标")</f>
        <v>红标</v>
      </c>
      <c r="T2048" s="93" t="str" cm="1">
        <f t="array" ref="T2048:U2048">_xlfn.XLOOKUP(Q2048,匹配表1065!L:L,匹配表1065!M:N)</f>
        <v>头痛</v>
      </c>
      <c r="U2048" s="94" t="str">
        <v>神经内科</v>
      </c>
      <c r="V2048" s="95" t="s">
        <v>58</v>
      </c>
      <c r="W2048" s="93">
        <f>_xlfn.XLOOKUP(M2048,匹配表1065!D:D,匹配表1065!F:F)*N2048</f>
        <v>4</v>
      </c>
    </row>
    <row r="2049" customHeight="1" spans="1:23">
      <c r="A2049" s="89" t="s">
        <v>675</v>
      </c>
      <c r="B2049" s="90">
        <v>46153</v>
      </c>
      <c r="C2049" s="91" t="str">
        <f t="shared" si="62"/>
        <v>5月第3周</v>
      </c>
      <c r="D2049" s="89" t="s">
        <v>700</v>
      </c>
      <c r="E2049" s="89" t="str">
        <f t="shared" si="63"/>
        <v>5月第2周--周1</v>
      </c>
      <c r="F2049" s="92" t="s">
        <v>27</v>
      </c>
      <c r="G2049" s="92" t="s">
        <v>28</v>
      </c>
      <c r="H2049" s="92" t="str">
        <f>_xlfn.XLOOKUP(O2049,匹配表1065!T:T,匹配表1065!W:W)</f>
        <v>南京市</v>
      </c>
      <c r="I2049" s="89" t="str">
        <f>_xlfn.XLOOKUP(O2049,匹配表1065!T:T,匹配表1065!X:X)</f>
        <v>PME2039</v>
      </c>
      <c r="J2049" s="92" t="s">
        <v>39</v>
      </c>
      <c r="K2049" s="89" cm="1">
        <f ca="1" t="array" ref="K2049:L2049">_xlfn.XLOOKUP(J2049,匹配表1065!Y:Y,匹配表1065!AA:AB)</f>
        <v>7</v>
      </c>
      <c r="L2049" s="89" t="str">
        <v>3个月以上</v>
      </c>
      <c r="M2049" s="92" t="s">
        <v>35</v>
      </c>
      <c r="N2049" s="92">
        <v>1</v>
      </c>
      <c r="O2049" s="93" t="str">
        <f>_xlfn.XLOOKUP(P2049,匹配表1065!U:U,匹配表1065!T:T)</f>
        <v>HO00000971</v>
      </c>
      <c r="P2049" s="89" t="s">
        <v>40</v>
      </c>
      <c r="Q2049" s="92" t="s">
        <v>265</v>
      </c>
      <c r="R2049" s="89" t="str">
        <f>_xlfn.XLOOKUP(Q2049,匹配表1065!L:L,匹配表1065!O:O)</f>
        <v>B</v>
      </c>
      <c r="S2049" s="93" t="str">
        <f>IFERROR(_xlfn.XLOOKUP(Q2049,匹配表1065!AI:AI,匹配表1065!AJ:AJ),"绿标")</f>
        <v>绿标</v>
      </c>
      <c r="T2049" s="93" t="str" cm="1">
        <f t="array" ref="T2049:U2049">_xlfn.XLOOKUP(Q2049,匹配表1065!L:L,匹配表1065!M:N)</f>
        <v>脑血管</v>
      </c>
      <c r="U2049" s="94" t="str">
        <v>神经内科</v>
      </c>
      <c r="V2049" s="95" t="s">
        <v>67</v>
      </c>
      <c r="W2049" s="93">
        <f>_xlfn.XLOOKUP(M2049,匹配表1065!D:D,匹配表1065!F:F)*N2049</f>
        <v>4</v>
      </c>
    </row>
    <row r="2050" customHeight="1" spans="1:23">
      <c r="A2050" s="89" t="s">
        <v>675</v>
      </c>
      <c r="B2050" s="90">
        <v>46153</v>
      </c>
      <c r="C2050" s="91" t="str">
        <f t="shared" ref="C2050:C2113" si="64">MONTH(B2050)&amp;TEXT(WEEKNUM(B2050,2)-WEEKNUM(B2050+1-DAY(B2050),2)+1,"月第0周")</f>
        <v>5月第3周</v>
      </c>
      <c r="D2050" s="89" t="s">
        <v>700</v>
      </c>
      <c r="E2050" s="89" t="str">
        <f t="shared" ref="E2050:E2113" si="65">D2050&amp;"--"&amp;"周"&amp;WEEKDAY(B2050,2)</f>
        <v>5月第2周--周1</v>
      </c>
      <c r="F2050" s="92" t="s">
        <v>27</v>
      </c>
      <c r="G2050" s="92" t="s">
        <v>28</v>
      </c>
      <c r="H2050" s="92" t="str">
        <f>_xlfn.XLOOKUP(O2050,匹配表1065!T:T,匹配表1065!W:W)</f>
        <v>常州市</v>
      </c>
      <c r="I2050" s="89" t="str">
        <f>_xlfn.XLOOKUP(O2050,匹配表1065!T:T,匹配表1065!X:X)</f>
        <v>PME2015</v>
      </c>
      <c r="J2050" s="92" t="s">
        <v>45</v>
      </c>
      <c r="K2050" s="89" cm="1">
        <f ca="1" t="array" ref="K2050:L2050">_xlfn.XLOOKUP(J2050,匹配表1065!Y:Y,匹配表1065!AA:AB)</f>
        <v>9</v>
      </c>
      <c r="L2050" s="89" t="str">
        <v>3个月以上</v>
      </c>
      <c r="M2050" s="92" t="s">
        <v>35</v>
      </c>
      <c r="N2050" s="92">
        <v>1</v>
      </c>
      <c r="O2050" s="93" t="str">
        <f>_xlfn.XLOOKUP(P2050,匹配表1065!U:U,匹配表1065!T:T)</f>
        <v>HO00000940</v>
      </c>
      <c r="P2050" s="89" t="s">
        <v>203</v>
      </c>
      <c r="Q2050" s="92" t="s">
        <v>341</v>
      </c>
      <c r="R2050" s="89" t="str">
        <f>_xlfn.XLOOKUP(Q2050,匹配表1065!L:L,匹配表1065!O:O)</f>
        <v>A</v>
      </c>
      <c r="S2050" s="93" t="str">
        <f>IFERROR(_xlfn.XLOOKUP(Q2050,匹配表1065!AI:AI,匹配表1065!AJ:AJ),"绿标")</f>
        <v>绿标</v>
      </c>
      <c r="T2050" s="93" t="str" cm="1">
        <f t="array" ref="T2050:U2050">_xlfn.XLOOKUP(Q2050,匹配表1065!L:L,匹配表1065!M:N)</f>
        <v>头痛</v>
      </c>
      <c r="U2050" s="94" t="str">
        <v>神经内科</v>
      </c>
      <c r="V2050" s="95" t="s">
        <v>42</v>
      </c>
      <c r="W2050" s="93">
        <f>_xlfn.XLOOKUP(M2050,匹配表1065!D:D,匹配表1065!F:F)*N2050</f>
        <v>4</v>
      </c>
    </row>
    <row r="2051" customHeight="1" spans="1:23">
      <c r="A2051" s="89" t="s">
        <v>675</v>
      </c>
      <c r="B2051" s="90">
        <v>46153</v>
      </c>
      <c r="C2051" s="91" t="str">
        <f t="shared" si="64"/>
        <v>5月第3周</v>
      </c>
      <c r="D2051" s="89" t="s">
        <v>700</v>
      </c>
      <c r="E2051" s="89" t="str">
        <f t="shared" si="65"/>
        <v>5月第2周--周1</v>
      </c>
      <c r="F2051" s="92" t="s">
        <v>27</v>
      </c>
      <c r="G2051" s="92" t="s">
        <v>28</v>
      </c>
      <c r="H2051" s="92" t="str">
        <f>_xlfn.XLOOKUP(O2051,匹配表1065!T:T,匹配表1065!W:W)</f>
        <v>常州市</v>
      </c>
      <c r="I2051" s="89" t="str">
        <f>_xlfn.XLOOKUP(O2051,匹配表1065!T:T,匹配表1065!X:X)</f>
        <v>PME2015</v>
      </c>
      <c r="J2051" s="92" t="s">
        <v>45</v>
      </c>
      <c r="K2051" s="89" cm="1">
        <f ca="1" t="array" ref="K2051:L2051">_xlfn.XLOOKUP(J2051,匹配表1065!Y:Y,匹配表1065!AA:AB)</f>
        <v>9</v>
      </c>
      <c r="L2051" s="89" t="str">
        <v>3个月以上</v>
      </c>
      <c r="M2051" s="92" t="s">
        <v>35</v>
      </c>
      <c r="N2051" s="92">
        <v>1</v>
      </c>
      <c r="O2051" s="93" t="str">
        <f>_xlfn.XLOOKUP(P2051,匹配表1065!U:U,匹配表1065!T:T)</f>
        <v>HO00000944</v>
      </c>
      <c r="P2051" s="89" t="s">
        <v>640</v>
      </c>
      <c r="Q2051" s="92" t="s">
        <v>641</v>
      </c>
      <c r="R2051" s="89" t="str">
        <f>_xlfn.XLOOKUP(Q2051,匹配表1065!L:L,匹配表1065!O:O)</f>
        <v>A</v>
      </c>
      <c r="S2051" s="93" t="str">
        <f>IFERROR(_xlfn.XLOOKUP(Q2051,匹配表1065!AI:AI,匹配表1065!AJ:AJ),"绿标")</f>
        <v>绿标</v>
      </c>
      <c r="T2051" s="93" t="str" cm="1">
        <f t="array" ref="T2051:U2051">_xlfn.XLOOKUP(Q2051,匹配表1065!L:L,匹配表1065!M:N)</f>
        <v>头痛</v>
      </c>
      <c r="U2051" s="94" t="str">
        <v>神经内科</v>
      </c>
      <c r="V2051" s="95" t="s">
        <v>42</v>
      </c>
      <c r="W2051" s="93">
        <f>_xlfn.XLOOKUP(M2051,匹配表1065!D:D,匹配表1065!F:F)*N2051</f>
        <v>4</v>
      </c>
    </row>
    <row r="2052" customHeight="1" spans="1:23">
      <c r="A2052" s="89" t="s">
        <v>675</v>
      </c>
      <c r="B2052" s="90">
        <v>46153</v>
      </c>
      <c r="C2052" s="91" t="str">
        <f t="shared" si="64"/>
        <v>5月第3周</v>
      </c>
      <c r="D2052" s="89" t="s">
        <v>700</v>
      </c>
      <c r="E2052" s="89" t="str">
        <f t="shared" si="65"/>
        <v>5月第2周--周1</v>
      </c>
      <c r="F2052" s="92" t="s">
        <v>27</v>
      </c>
      <c r="G2052" s="92" t="s">
        <v>28</v>
      </c>
      <c r="H2052" s="92" t="str">
        <f>_xlfn.XLOOKUP(O2052,匹配表1065!T:T,匹配表1065!W:W)</f>
        <v>南京市</v>
      </c>
      <c r="I2052" s="89" t="str">
        <f>_xlfn.XLOOKUP(O2052,匹配表1065!T:T,匹配表1065!X:X)</f>
        <v>PME2005</v>
      </c>
      <c r="J2052" s="89" t="s">
        <v>54</v>
      </c>
      <c r="K2052" s="89" cm="1">
        <f ca="1" t="array" ref="K2052:L2052">_xlfn.XLOOKUP(J2052,匹配表1065!Y:Y,匹配表1065!AA:AB)</f>
        <v>3</v>
      </c>
      <c r="L2052" s="89" t="str">
        <v>3个月以上</v>
      </c>
      <c r="M2052" s="92" t="s">
        <v>55</v>
      </c>
      <c r="N2052" s="92">
        <v>1</v>
      </c>
      <c r="O2052" s="93" t="str">
        <f>_xlfn.XLOOKUP(P2052,匹配表1065!U:U,匹配表1065!T:T)</f>
        <v>HO00000975</v>
      </c>
      <c r="P2052" s="89" t="s">
        <v>56</v>
      </c>
      <c r="Q2052" s="92" t="s">
        <v>264</v>
      </c>
      <c r="R2052" s="89" t="str">
        <f>_xlfn.XLOOKUP(Q2052,匹配表1065!L:L,匹配表1065!O:O)</f>
        <v>A</v>
      </c>
      <c r="S2052" s="93" t="str">
        <f>IFERROR(_xlfn.XLOOKUP(Q2052,匹配表1065!AI:AI,匹配表1065!AJ:AJ),"绿标")</f>
        <v>红标</v>
      </c>
      <c r="T2052" s="93" t="str" cm="1">
        <f t="array" ref="T2052:U2052">_xlfn.XLOOKUP(Q2052,匹配表1065!L:L,匹配表1065!M:N)</f>
        <v>头痛</v>
      </c>
      <c r="U2052" s="94" t="str">
        <v>神经内科</v>
      </c>
      <c r="V2052" s="95" t="s">
        <v>33</v>
      </c>
      <c r="W2052" s="93">
        <f>_xlfn.XLOOKUP(M2052,匹配表1065!D:D,匹配表1065!F:F)*N2052</f>
        <v>8</v>
      </c>
    </row>
    <row r="2053" customHeight="1" spans="1:23">
      <c r="A2053" s="89" t="s">
        <v>675</v>
      </c>
      <c r="B2053" s="90">
        <v>46153</v>
      </c>
      <c r="C2053" s="91" t="str">
        <f t="shared" si="64"/>
        <v>5月第3周</v>
      </c>
      <c r="D2053" s="89" t="s">
        <v>700</v>
      </c>
      <c r="E2053" s="89" t="str">
        <f t="shared" si="65"/>
        <v>5月第2周--周1</v>
      </c>
      <c r="F2053" s="92" t="s">
        <v>27</v>
      </c>
      <c r="G2053" s="92" t="s">
        <v>92</v>
      </c>
      <c r="H2053" s="92" t="str">
        <f>_xlfn.XLOOKUP(O2053,匹配表1065!T:T,匹配表1065!W:W)</f>
        <v>合肥市</v>
      </c>
      <c r="I2053" s="89" t="str">
        <f>_xlfn.XLOOKUP(O2053,匹配表1065!T:T,匹配表1065!X:X)</f>
        <v>PME2007</v>
      </c>
      <c r="J2053" s="92" t="s">
        <v>93</v>
      </c>
      <c r="K2053" s="89" cm="1">
        <f ca="1" t="array" ref="K2053:L2053">_xlfn.XLOOKUP(J2053,匹配表1065!Y:Y,匹配表1065!AA:AB)</f>
        <v>9</v>
      </c>
      <c r="L2053" s="89" t="str">
        <v>3个月以上</v>
      </c>
      <c r="M2053" s="92" t="s">
        <v>35</v>
      </c>
      <c r="N2053" s="92">
        <v>1</v>
      </c>
      <c r="O2053" s="93" t="str">
        <f>_xlfn.XLOOKUP(P2053,匹配表1065!U:U,匹配表1065!T:T)</f>
        <v>HO00000001</v>
      </c>
      <c r="P2053" s="89" t="s">
        <v>94</v>
      </c>
      <c r="Q2053" s="92" t="s">
        <v>207</v>
      </c>
      <c r="R2053" s="89" t="str">
        <f>_xlfn.XLOOKUP(Q2053,匹配表1065!L:L,匹配表1065!O:O)</f>
        <v>C</v>
      </c>
      <c r="S2053" s="93" t="str">
        <f>IFERROR(_xlfn.XLOOKUP(Q2053,匹配表1065!AI:AI,匹配表1065!AJ:AJ),"绿标")</f>
        <v>红标</v>
      </c>
      <c r="T2053" s="93" t="str" cm="1">
        <f t="array" ref="T2053:U2053">_xlfn.XLOOKUP(Q2053,匹配表1065!L:L,匹配表1065!M:N)</f>
        <v>眩晕</v>
      </c>
      <c r="U2053" s="94" t="str">
        <v>神经内科</v>
      </c>
      <c r="V2053" s="95" t="s">
        <v>58</v>
      </c>
      <c r="W2053" s="93">
        <f>_xlfn.XLOOKUP(M2053,匹配表1065!D:D,匹配表1065!F:F)*N2053</f>
        <v>4</v>
      </c>
    </row>
    <row r="2054" customHeight="1" spans="1:23">
      <c r="A2054" s="89" t="s">
        <v>675</v>
      </c>
      <c r="B2054" s="90">
        <v>46153</v>
      </c>
      <c r="C2054" s="91" t="str">
        <f t="shared" si="64"/>
        <v>5月第3周</v>
      </c>
      <c r="D2054" s="89" t="s">
        <v>700</v>
      </c>
      <c r="E2054" s="89" t="str">
        <f t="shared" si="65"/>
        <v>5月第2周--周1</v>
      </c>
      <c r="F2054" s="92" t="s">
        <v>27</v>
      </c>
      <c r="G2054" s="92" t="s">
        <v>92</v>
      </c>
      <c r="H2054" s="92" t="str">
        <f>_xlfn.XLOOKUP(O2054,匹配表1065!T:T,匹配表1065!W:W)</f>
        <v>合肥市</v>
      </c>
      <c r="I2054" s="89" t="str">
        <f>_xlfn.XLOOKUP(O2054,匹配表1065!T:T,匹配表1065!X:X)</f>
        <v>PME2047</v>
      </c>
      <c r="J2054" s="92" t="s">
        <v>97</v>
      </c>
      <c r="K2054" s="89" cm="1">
        <f ca="1" t="array" ref="K2054:L2054">_xlfn.XLOOKUP(J2054,匹配表1065!Y:Y,匹配表1065!AA:AB)</f>
        <v>2</v>
      </c>
      <c r="L2054" s="89" t="str">
        <v>3个月以内</v>
      </c>
      <c r="M2054" s="92" t="s">
        <v>55</v>
      </c>
      <c r="N2054" s="92">
        <v>1</v>
      </c>
      <c r="O2054" s="93" t="str">
        <f>_xlfn.XLOOKUP(P2054,匹配表1065!U:U,匹配表1065!T:T)</f>
        <v>HO00000005</v>
      </c>
      <c r="P2054" s="89" t="s">
        <v>98</v>
      </c>
      <c r="Q2054" s="92" t="s">
        <v>345</v>
      </c>
      <c r="R2054" s="89" t="str">
        <f>_xlfn.XLOOKUP(Q2054,匹配表1065!L:L,匹配表1065!O:O)</f>
        <v>B</v>
      </c>
      <c r="S2054" s="93" t="str">
        <f>IFERROR(_xlfn.XLOOKUP(Q2054,匹配表1065!AI:AI,匹配表1065!AJ:AJ),"绿标")</f>
        <v>绿标</v>
      </c>
      <c r="T2054" s="93" t="str" cm="1">
        <f t="array" ref="T2054:U2054">_xlfn.XLOOKUP(Q2054,匹配表1065!L:L,匹配表1065!M:N)</f>
        <v>脑血管</v>
      </c>
      <c r="U2054" s="94" t="str">
        <v>神经内科</v>
      </c>
      <c r="V2054" s="95" t="s">
        <v>33</v>
      </c>
      <c r="W2054" s="93">
        <f>_xlfn.XLOOKUP(M2054,匹配表1065!D:D,匹配表1065!F:F)*N2054</f>
        <v>8</v>
      </c>
    </row>
    <row r="2055" customHeight="1" spans="1:23">
      <c r="A2055" s="89" t="s">
        <v>675</v>
      </c>
      <c r="B2055" s="90">
        <v>46153</v>
      </c>
      <c r="C2055" s="91" t="str">
        <f t="shared" si="64"/>
        <v>5月第3周</v>
      </c>
      <c r="D2055" s="89" t="s">
        <v>700</v>
      </c>
      <c r="E2055" s="89" t="str">
        <f t="shared" si="65"/>
        <v>5月第2周--周1</v>
      </c>
      <c r="F2055" s="92" t="s">
        <v>27</v>
      </c>
      <c r="G2055" s="92" t="s">
        <v>92</v>
      </c>
      <c r="H2055" s="92" t="str">
        <f>_xlfn.XLOOKUP(O2055,匹配表1065!T:T,匹配表1065!W:W)</f>
        <v>芜湖市</v>
      </c>
      <c r="I2055" s="89" t="str">
        <f>_xlfn.XLOOKUP(O2055,匹配表1065!T:T,匹配表1065!X:X)</f>
        <v>PME2003</v>
      </c>
      <c r="J2055" s="92" t="s">
        <v>101</v>
      </c>
      <c r="K2055" s="89" cm="1">
        <f ca="1" t="array" ref="K2055:L2055">_xlfn.XLOOKUP(J2055,匹配表1065!Y:Y,匹配表1065!AA:AB)</f>
        <v>1</v>
      </c>
      <c r="L2055" s="89" t="str">
        <v>3个月以内</v>
      </c>
      <c r="M2055" s="92" t="s">
        <v>35</v>
      </c>
      <c r="N2055" s="92">
        <v>1</v>
      </c>
      <c r="O2055" s="93" t="str">
        <f>_xlfn.XLOOKUP(P2055,匹配表1065!U:U,匹配表1065!T:T)</f>
        <v>HO00000022</v>
      </c>
      <c r="P2055" s="89" t="s">
        <v>102</v>
      </c>
      <c r="Q2055" s="92" t="s">
        <v>103</v>
      </c>
      <c r="R2055" s="89" t="str">
        <f>_xlfn.XLOOKUP(Q2055,匹配表1065!L:L,匹配表1065!O:O)</f>
        <v>A</v>
      </c>
      <c r="S2055" s="93" t="str">
        <f>IFERROR(_xlfn.XLOOKUP(Q2055,匹配表1065!AI:AI,匹配表1065!AJ:AJ),"绿标")</f>
        <v>绿标</v>
      </c>
      <c r="T2055" s="93" t="str" cm="1">
        <f t="array" ref="T2055:U2055">_xlfn.XLOOKUP(Q2055,匹配表1065!L:L,匹配表1065!M:N)</f>
        <v>头痛</v>
      </c>
      <c r="U2055" s="94" t="str">
        <v>神经内科</v>
      </c>
      <c r="V2055" s="95" t="s">
        <v>33</v>
      </c>
      <c r="W2055" s="93">
        <f>_xlfn.XLOOKUP(M2055,匹配表1065!D:D,匹配表1065!F:F)*N2055</f>
        <v>4</v>
      </c>
    </row>
    <row r="2056" customHeight="1" spans="1:23">
      <c r="A2056" s="89" t="s">
        <v>675</v>
      </c>
      <c r="B2056" s="90">
        <v>46153</v>
      </c>
      <c r="C2056" s="91" t="str">
        <f t="shared" si="64"/>
        <v>5月第3周</v>
      </c>
      <c r="D2056" s="89" t="s">
        <v>700</v>
      </c>
      <c r="E2056" s="89" t="str">
        <f t="shared" si="65"/>
        <v>5月第2周--周1</v>
      </c>
      <c r="F2056" s="92" t="s">
        <v>27</v>
      </c>
      <c r="G2056" s="92" t="s">
        <v>92</v>
      </c>
      <c r="H2056" s="92" t="str">
        <f>_xlfn.XLOOKUP(O2056,匹配表1065!T:T,匹配表1065!W:W)</f>
        <v>合肥市</v>
      </c>
      <c r="I2056" s="89" t="str">
        <f>_xlfn.XLOOKUP(O2056,匹配表1065!T:T,匹配表1065!X:X)</f>
        <v>PME2007</v>
      </c>
      <c r="J2056" s="92" t="s">
        <v>93</v>
      </c>
      <c r="K2056" s="89" cm="1">
        <f ca="1" t="array" ref="K2056:L2056">_xlfn.XLOOKUP(J2056,匹配表1065!Y:Y,匹配表1065!AA:AB)</f>
        <v>9</v>
      </c>
      <c r="L2056" s="89" t="str">
        <v>3个月以上</v>
      </c>
      <c r="M2056" s="92" t="s">
        <v>35</v>
      </c>
      <c r="N2056" s="92">
        <v>1</v>
      </c>
      <c r="O2056" s="93" t="str">
        <f>_xlfn.XLOOKUP(P2056,匹配表1065!U:U,匹配表1065!T:T)</f>
        <v>HO00000001</v>
      </c>
      <c r="P2056" s="89" t="s">
        <v>94</v>
      </c>
      <c r="Q2056" s="92" t="s">
        <v>433</v>
      </c>
      <c r="R2056" s="89" t="str">
        <f>_xlfn.XLOOKUP(Q2056,匹配表1065!L:L,匹配表1065!O:O)</f>
        <v>A</v>
      </c>
      <c r="S2056" s="93" t="str">
        <f>IFERROR(_xlfn.XLOOKUP(Q2056,匹配表1065!AI:AI,匹配表1065!AJ:AJ),"绿标")</f>
        <v>绿标</v>
      </c>
      <c r="T2056" s="93" t="str" cm="1">
        <f t="array" ref="T2056:U2056">_xlfn.XLOOKUP(Q2056,匹配表1065!L:L,匹配表1065!M:N)</f>
        <v>头痛</v>
      </c>
      <c r="U2056" s="94" t="str">
        <v>神经内科</v>
      </c>
      <c r="V2056" s="95" t="s">
        <v>33</v>
      </c>
      <c r="W2056" s="93">
        <f>_xlfn.XLOOKUP(M2056,匹配表1065!D:D,匹配表1065!F:F)*N2056</f>
        <v>4</v>
      </c>
    </row>
    <row r="2057" customHeight="1" spans="1:23">
      <c r="A2057" s="89" t="s">
        <v>675</v>
      </c>
      <c r="B2057" s="90">
        <v>46153</v>
      </c>
      <c r="C2057" s="91" t="str">
        <f t="shared" si="64"/>
        <v>5月第3周</v>
      </c>
      <c r="D2057" s="89" t="s">
        <v>700</v>
      </c>
      <c r="E2057" s="89" t="str">
        <f t="shared" si="65"/>
        <v>5月第2周--周1</v>
      </c>
      <c r="F2057" s="92" t="s">
        <v>27</v>
      </c>
      <c r="G2057" s="92" t="s">
        <v>92</v>
      </c>
      <c r="H2057" s="92" t="str">
        <f>_xlfn.XLOOKUP(O2057,匹配表1065!T:T,匹配表1065!W:W)</f>
        <v>合肥市</v>
      </c>
      <c r="I2057" s="89" t="str">
        <f>_xlfn.XLOOKUP(O2057,匹配表1065!T:T,匹配表1065!X:X)</f>
        <v>PME2048</v>
      </c>
      <c r="J2057" s="92" t="s">
        <v>547</v>
      </c>
      <c r="K2057" s="89" cm="1">
        <f ca="1" t="array" ref="K2057:L2057">_xlfn.XLOOKUP(J2057,匹配表1065!Y:Y,匹配表1065!AA:AB)</f>
        <v>4</v>
      </c>
      <c r="L2057" s="89" t="str">
        <v>3个月以上</v>
      </c>
      <c r="M2057" s="92" t="s">
        <v>35</v>
      </c>
      <c r="N2057" s="92">
        <v>1</v>
      </c>
      <c r="O2057" s="93" t="str">
        <f>_xlfn.XLOOKUP(P2057,匹配表1065!U:U,匹配表1065!T:T)</f>
        <v>HO00002956</v>
      </c>
      <c r="P2057" s="89" t="s">
        <v>285</v>
      </c>
      <c r="Q2057" s="92" t="s">
        <v>578</v>
      </c>
      <c r="R2057" s="89" t="str">
        <f>_xlfn.XLOOKUP(Q2057,匹配表1065!L:L,匹配表1065!O:O)</f>
        <v>B</v>
      </c>
      <c r="S2057" s="93" t="str">
        <f>IFERROR(_xlfn.XLOOKUP(Q2057,匹配表1065!AI:AI,匹配表1065!AJ:AJ),"绿标")</f>
        <v>黑标</v>
      </c>
      <c r="T2057" s="93" t="str" cm="1">
        <f t="array" ref="T2057:U2057">_xlfn.XLOOKUP(Q2057,匹配表1065!L:L,匹配表1065!M:N)</f>
        <v>脑血管</v>
      </c>
      <c r="U2057" s="94" t="str">
        <v>神经内科</v>
      </c>
      <c r="V2057" s="95" t="s">
        <v>33</v>
      </c>
      <c r="W2057" s="93">
        <f>_xlfn.XLOOKUP(M2057,匹配表1065!D:D,匹配表1065!F:F)*N2057</f>
        <v>4</v>
      </c>
    </row>
    <row r="2058" customHeight="1" spans="1:23">
      <c r="A2058" s="89" t="s">
        <v>675</v>
      </c>
      <c r="B2058" s="90">
        <v>46153</v>
      </c>
      <c r="C2058" s="91" t="str">
        <f t="shared" si="64"/>
        <v>5月第3周</v>
      </c>
      <c r="D2058" s="89" t="s">
        <v>700</v>
      </c>
      <c r="E2058" s="89" t="str">
        <f t="shared" si="65"/>
        <v>5月第2周--周1</v>
      </c>
      <c r="F2058" s="92" t="s">
        <v>27</v>
      </c>
      <c r="G2058" s="92" t="s">
        <v>136</v>
      </c>
      <c r="H2058" s="92" t="str">
        <f>_xlfn.XLOOKUP(O2058,匹配表1065!T:T,匹配表1065!W:W)</f>
        <v>淄博市</v>
      </c>
      <c r="I2058" s="89" t="str">
        <f>_xlfn.XLOOKUP(O2058,匹配表1065!T:T,匹配表1065!X:X)</f>
        <v>PME2043</v>
      </c>
      <c r="J2058" s="92" t="s">
        <v>140</v>
      </c>
      <c r="K2058" s="89" cm="1">
        <f ca="1" t="array" ref="K2058:L2058">_xlfn.XLOOKUP(J2058,匹配表1065!Y:Y,匹配表1065!AA:AB)</f>
        <v>9</v>
      </c>
      <c r="L2058" s="89" t="str">
        <v>3个月以上</v>
      </c>
      <c r="M2058" s="92" t="s">
        <v>30</v>
      </c>
      <c r="N2058" s="92">
        <v>1</v>
      </c>
      <c r="O2058" s="93" t="str">
        <f>_xlfn.XLOOKUP(P2058,匹配表1065!U:U,匹配表1065!T:T)</f>
        <v>HO00001431</v>
      </c>
      <c r="P2058" s="89" t="s">
        <v>244</v>
      </c>
      <c r="Q2058" s="92" t="s">
        <v>567</v>
      </c>
      <c r="R2058" s="89" t="str">
        <f>_xlfn.XLOOKUP(Q2058,匹配表1065!L:L,匹配表1065!O:O)</f>
        <v>A</v>
      </c>
      <c r="S2058" s="93" t="str">
        <f>IFERROR(_xlfn.XLOOKUP(Q2058,匹配表1065!AI:AI,匹配表1065!AJ:AJ),"绿标")</f>
        <v>红标</v>
      </c>
      <c r="T2058" s="93" t="str" cm="1">
        <f t="array" ref="T2058:U2058">_xlfn.XLOOKUP(Q2058,匹配表1065!L:L,匹配表1065!M:N)</f>
        <v>头痛</v>
      </c>
      <c r="U2058" s="94" t="str">
        <v>神经内科</v>
      </c>
      <c r="V2058" s="95" t="s">
        <v>42</v>
      </c>
      <c r="W2058" s="93">
        <f>_xlfn.XLOOKUP(M2058,匹配表1065!D:D,匹配表1065!F:F)*N2058</f>
        <v>12</v>
      </c>
    </row>
    <row r="2059" customHeight="1" spans="1:23">
      <c r="A2059" s="89" t="s">
        <v>675</v>
      </c>
      <c r="B2059" s="90">
        <v>46153</v>
      </c>
      <c r="C2059" s="91" t="str">
        <f t="shared" si="64"/>
        <v>5月第3周</v>
      </c>
      <c r="D2059" s="89" t="s">
        <v>700</v>
      </c>
      <c r="E2059" s="89" t="str">
        <f t="shared" si="65"/>
        <v>5月第2周--周1</v>
      </c>
      <c r="F2059" s="92" t="s">
        <v>27</v>
      </c>
      <c r="G2059" s="92" t="s">
        <v>136</v>
      </c>
      <c r="H2059" s="92" t="str">
        <f>_xlfn.XLOOKUP(O2059,匹配表1065!T:T,匹配表1065!W:W)</f>
        <v>青岛市</v>
      </c>
      <c r="I2059" s="89" t="str">
        <f>_xlfn.XLOOKUP(O2059,匹配表1065!T:T,匹配表1065!X:X)</f>
        <v>PME2032</v>
      </c>
      <c r="J2059" s="92" t="s">
        <v>143</v>
      </c>
      <c r="K2059" s="89" cm="1">
        <f ca="1" t="array" ref="K2059:L2059">_xlfn.XLOOKUP(J2059,匹配表1065!Y:Y,匹配表1065!AA:AB)</f>
        <v>31</v>
      </c>
      <c r="L2059" s="89" t="str">
        <v>3个月以上</v>
      </c>
      <c r="M2059" s="92" t="s">
        <v>30</v>
      </c>
      <c r="N2059" s="92">
        <v>1</v>
      </c>
      <c r="O2059" s="93" t="str">
        <f>_xlfn.XLOOKUP(P2059,匹配表1065!U:U,匹配表1065!T:T)</f>
        <v>HO00001482</v>
      </c>
      <c r="P2059" s="89" t="s">
        <v>146</v>
      </c>
      <c r="Q2059" s="92" t="s">
        <v>471</v>
      </c>
      <c r="R2059" s="89" t="str">
        <f>_xlfn.XLOOKUP(Q2059,匹配表1065!L:L,匹配表1065!O:O)</f>
        <v>A</v>
      </c>
      <c r="S2059" s="93" t="str">
        <f>IFERROR(_xlfn.XLOOKUP(Q2059,匹配表1065!AI:AI,匹配表1065!AJ:AJ),"绿标")</f>
        <v>红标</v>
      </c>
      <c r="T2059" s="93" t="str" cm="1">
        <f t="array" ref="T2059:U2059">_xlfn.XLOOKUP(Q2059,匹配表1065!L:L,匹配表1065!M:N)</f>
        <v>头痛</v>
      </c>
      <c r="U2059" s="94" t="str">
        <v>神经内科</v>
      </c>
      <c r="V2059" s="95" t="s">
        <v>67</v>
      </c>
      <c r="W2059" s="93">
        <f>_xlfn.XLOOKUP(M2059,匹配表1065!D:D,匹配表1065!F:F)*N2059</f>
        <v>12</v>
      </c>
    </row>
    <row r="2060" customHeight="1" spans="1:23">
      <c r="A2060" s="89" t="s">
        <v>675</v>
      </c>
      <c r="B2060" s="90">
        <v>46153</v>
      </c>
      <c r="C2060" s="91" t="str">
        <f t="shared" si="64"/>
        <v>5月第3周</v>
      </c>
      <c r="D2060" s="89" t="s">
        <v>700</v>
      </c>
      <c r="E2060" s="89" t="str">
        <f t="shared" si="65"/>
        <v>5月第2周--周1</v>
      </c>
      <c r="F2060" s="92" t="s">
        <v>27</v>
      </c>
      <c r="G2060" s="92" t="s">
        <v>136</v>
      </c>
      <c r="H2060" s="92" t="str">
        <f>_xlfn.XLOOKUP(O2060,匹配表1065!T:T,匹配表1065!W:W)</f>
        <v>青岛市</v>
      </c>
      <c r="I2060" s="89" t="str">
        <f>_xlfn.XLOOKUP(O2060,匹配表1065!T:T,匹配表1065!X:X)</f>
        <v>PME2032</v>
      </c>
      <c r="J2060" s="92" t="s">
        <v>143</v>
      </c>
      <c r="K2060" s="89" cm="1">
        <f ca="1" t="array" ref="K2060:L2060">_xlfn.XLOOKUP(J2060,匹配表1065!Y:Y,匹配表1065!AA:AB)</f>
        <v>31</v>
      </c>
      <c r="L2060" s="89" t="str">
        <v>3个月以上</v>
      </c>
      <c r="M2060" s="92" t="s">
        <v>55</v>
      </c>
      <c r="N2060" s="92">
        <v>1</v>
      </c>
      <c r="O2060" s="93" t="str">
        <f>_xlfn.XLOOKUP(P2060,匹配表1065!U:U,匹配表1065!T:T)</f>
        <v>HO00001482</v>
      </c>
      <c r="P2060" s="89" t="s">
        <v>146</v>
      </c>
      <c r="Q2060" s="92" t="s">
        <v>249</v>
      </c>
      <c r="R2060" s="89" t="str">
        <f>_xlfn.XLOOKUP(Q2060,匹配表1065!L:L,匹配表1065!O:O)</f>
        <v>C</v>
      </c>
      <c r="S2060" s="93" t="str">
        <f>IFERROR(_xlfn.XLOOKUP(Q2060,匹配表1065!AI:AI,匹配表1065!AJ:AJ),"绿标")</f>
        <v>绿标</v>
      </c>
      <c r="T2060" s="93" t="str" cm="1">
        <f t="array" ref="T2060:U2060">_xlfn.XLOOKUP(Q2060,匹配表1065!L:L,匹配表1065!M:N)</f>
        <v>眩晕</v>
      </c>
      <c r="U2060" s="94" t="str">
        <v>耳鼻喉科</v>
      </c>
      <c r="V2060" s="95" t="s">
        <v>70</v>
      </c>
      <c r="W2060" s="93">
        <f>_xlfn.XLOOKUP(M2060,匹配表1065!D:D,匹配表1065!F:F)*N2060</f>
        <v>8</v>
      </c>
    </row>
    <row r="2061" customHeight="1" spans="1:23">
      <c r="A2061" s="89" t="s">
        <v>675</v>
      </c>
      <c r="B2061" s="90">
        <v>46153</v>
      </c>
      <c r="C2061" s="91" t="str">
        <f t="shared" si="64"/>
        <v>5月第3周</v>
      </c>
      <c r="D2061" s="89" t="s">
        <v>700</v>
      </c>
      <c r="E2061" s="89" t="str">
        <f t="shared" si="65"/>
        <v>5月第2周--周1</v>
      </c>
      <c r="F2061" s="92" t="s">
        <v>27</v>
      </c>
      <c r="G2061" s="92" t="s">
        <v>136</v>
      </c>
      <c r="H2061" s="92" t="str">
        <f>_xlfn.XLOOKUP(O2061,匹配表1065!T:T,匹配表1065!W:W)</f>
        <v>青岛市</v>
      </c>
      <c r="I2061" s="89" t="str">
        <f>_xlfn.XLOOKUP(O2061,匹配表1065!T:T,匹配表1065!X:X)</f>
        <v>PME2032</v>
      </c>
      <c r="J2061" s="92" t="s">
        <v>143</v>
      </c>
      <c r="K2061" s="89" cm="1">
        <f ca="1" t="array" ref="K2061:L2061">_xlfn.XLOOKUP(J2061,匹配表1065!Y:Y,匹配表1065!AA:AB)</f>
        <v>31</v>
      </c>
      <c r="L2061" s="89" t="str">
        <v>3个月以上</v>
      </c>
      <c r="M2061" s="92" t="s">
        <v>55</v>
      </c>
      <c r="N2061" s="92">
        <v>1</v>
      </c>
      <c r="O2061" s="93" t="str">
        <f>_xlfn.XLOOKUP(P2061,匹配表1065!U:U,匹配表1065!T:T)</f>
        <v>HO00001482</v>
      </c>
      <c r="P2061" s="89" t="s">
        <v>146</v>
      </c>
      <c r="Q2061" s="92" t="s">
        <v>149</v>
      </c>
      <c r="R2061" s="89" t="str">
        <f>_xlfn.XLOOKUP(Q2061,匹配表1065!L:L,匹配表1065!O:O)</f>
        <v>B</v>
      </c>
      <c r="S2061" s="93" t="str">
        <f>IFERROR(_xlfn.XLOOKUP(Q2061,匹配表1065!AI:AI,匹配表1065!AJ:AJ),"绿标")</f>
        <v>红标</v>
      </c>
      <c r="T2061" s="93" t="str" cm="1">
        <f t="array" ref="T2061:U2061">_xlfn.XLOOKUP(Q2061,匹配表1065!L:L,匹配表1065!M:N)</f>
        <v>脑血管</v>
      </c>
      <c r="U2061" s="94" t="str">
        <v>神经内科</v>
      </c>
      <c r="V2061" s="95" t="s">
        <v>67</v>
      </c>
      <c r="W2061" s="93">
        <f>_xlfn.XLOOKUP(M2061,匹配表1065!D:D,匹配表1065!F:F)*N2061</f>
        <v>8</v>
      </c>
    </row>
    <row r="2062" customHeight="1" spans="1:23">
      <c r="A2062" s="89" t="s">
        <v>675</v>
      </c>
      <c r="B2062" s="90">
        <v>46153</v>
      </c>
      <c r="C2062" s="91" t="str">
        <f t="shared" si="64"/>
        <v>5月第3周</v>
      </c>
      <c r="D2062" s="89" t="s">
        <v>700</v>
      </c>
      <c r="E2062" s="89" t="str">
        <f t="shared" si="65"/>
        <v>5月第2周--周1</v>
      </c>
      <c r="F2062" s="92" t="s">
        <v>27</v>
      </c>
      <c r="G2062" s="92" t="s">
        <v>136</v>
      </c>
      <c r="H2062" s="92" t="str">
        <f>_xlfn.XLOOKUP(O2062,匹配表1065!T:T,匹配表1065!W:W)</f>
        <v>潍坊市</v>
      </c>
      <c r="I2062" s="89" t="str">
        <f>_xlfn.XLOOKUP(O2062,匹配表1065!T:T,匹配表1065!X:X)</f>
        <v>PME2036</v>
      </c>
      <c r="J2062" s="89" t="s">
        <v>161</v>
      </c>
      <c r="K2062" s="89" cm="1">
        <f ca="1" t="array" ref="K2062:L2062">_xlfn.XLOOKUP(J2062,匹配表1065!Y:Y,匹配表1065!AA:AB)</f>
        <v>1519</v>
      </c>
      <c r="L2062" s="89" t="str">
        <v>3个月以上</v>
      </c>
      <c r="M2062" s="92" t="s">
        <v>35</v>
      </c>
      <c r="N2062" s="92">
        <v>1</v>
      </c>
      <c r="O2062" s="93" t="str">
        <f>_xlfn.XLOOKUP(P2062,匹配表1065!U:U,匹配表1065!T:T)</f>
        <v>HO00001496</v>
      </c>
      <c r="P2062" s="89" t="s">
        <v>256</v>
      </c>
      <c r="Q2062" s="92" t="s">
        <v>258</v>
      </c>
      <c r="R2062" s="89" t="str">
        <f>_xlfn.XLOOKUP(Q2062,匹配表1065!L:L,匹配表1065!O:O)</f>
        <v>A</v>
      </c>
      <c r="S2062" s="93" t="str">
        <f>IFERROR(_xlfn.XLOOKUP(Q2062,匹配表1065!AI:AI,匹配表1065!AJ:AJ),"绿标")</f>
        <v>红标</v>
      </c>
      <c r="T2062" s="93" t="str" cm="1">
        <f t="array" ref="T2062:U2062">_xlfn.XLOOKUP(Q2062,匹配表1065!L:L,匹配表1065!M:N)</f>
        <v>头痛</v>
      </c>
      <c r="U2062" s="94" t="str">
        <v>神经内科</v>
      </c>
      <c r="V2062" s="95" t="s">
        <v>58</v>
      </c>
      <c r="W2062" s="93">
        <f>_xlfn.XLOOKUP(M2062,匹配表1065!D:D,匹配表1065!F:F)*N2062</f>
        <v>4</v>
      </c>
    </row>
    <row r="2063" customHeight="1" spans="1:23">
      <c r="A2063" s="89" t="s">
        <v>675</v>
      </c>
      <c r="B2063" s="90">
        <v>46153</v>
      </c>
      <c r="C2063" s="91" t="str">
        <f t="shared" si="64"/>
        <v>5月第3周</v>
      </c>
      <c r="D2063" s="89" t="s">
        <v>700</v>
      </c>
      <c r="E2063" s="89" t="str">
        <f t="shared" si="65"/>
        <v>5月第2周--周1</v>
      </c>
      <c r="F2063" s="92" t="s">
        <v>27</v>
      </c>
      <c r="G2063" s="92" t="s">
        <v>136</v>
      </c>
      <c r="H2063" s="92" t="str">
        <f>_xlfn.XLOOKUP(O2063,匹配表1065!T:T,匹配表1065!W:W)</f>
        <v>潍坊市</v>
      </c>
      <c r="I2063" s="89" t="str">
        <f>_xlfn.XLOOKUP(O2063,匹配表1065!T:T,匹配表1065!X:X)</f>
        <v>PME2036</v>
      </c>
      <c r="J2063" s="89" t="s">
        <v>161</v>
      </c>
      <c r="K2063" s="89" cm="1">
        <f ca="1" t="array" ref="K2063:L2063">_xlfn.XLOOKUP(J2063,匹配表1065!Y:Y,匹配表1065!AA:AB)</f>
        <v>1519</v>
      </c>
      <c r="L2063" s="89" t="str">
        <v>3个月以上</v>
      </c>
      <c r="M2063" s="92" t="s">
        <v>30</v>
      </c>
      <c r="N2063" s="92">
        <v>1</v>
      </c>
      <c r="O2063" s="93" t="str">
        <f>_xlfn.XLOOKUP(P2063,匹配表1065!U:U,匹配表1065!T:T)</f>
        <v>HO00001507</v>
      </c>
      <c r="P2063" s="89" t="s">
        <v>424</v>
      </c>
      <c r="Q2063" s="92" t="s">
        <v>711</v>
      </c>
      <c r="R2063" s="89" t="str">
        <f>_xlfn.XLOOKUP(Q2063,匹配表1065!L:L,匹配表1065!O:O)</f>
        <v>C</v>
      </c>
      <c r="S2063" s="93" t="str">
        <f>IFERROR(_xlfn.XLOOKUP(Q2063,匹配表1065!AI:AI,匹配表1065!AJ:AJ),"绿标")</f>
        <v>绿标</v>
      </c>
      <c r="T2063" s="93" t="str" cm="1">
        <f t="array" ref="T2063:U2063">_xlfn.XLOOKUP(Q2063,匹配表1065!L:L,匹配表1065!M:N)</f>
        <v>眩晕</v>
      </c>
      <c r="U2063" s="94" t="str">
        <v>神经内科</v>
      </c>
      <c r="V2063" s="95" t="s">
        <v>70</v>
      </c>
      <c r="W2063" s="93">
        <f>_xlfn.XLOOKUP(M2063,匹配表1065!D:D,匹配表1065!F:F)*N2063</f>
        <v>12</v>
      </c>
    </row>
    <row r="2064" customHeight="1" spans="1:23">
      <c r="A2064" s="89" t="s">
        <v>675</v>
      </c>
      <c r="B2064" s="90">
        <v>46153</v>
      </c>
      <c r="C2064" s="91" t="str">
        <f t="shared" si="64"/>
        <v>5月第3周</v>
      </c>
      <c r="D2064" s="89" t="s">
        <v>700</v>
      </c>
      <c r="E2064" s="89" t="str">
        <f t="shared" si="65"/>
        <v>5月第2周--周1</v>
      </c>
      <c r="F2064" s="92" t="s">
        <v>27</v>
      </c>
      <c r="G2064" s="92" t="s">
        <v>136</v>
      </c>
      <c r="H2064" s="92" t="str">
        <f>_xlfn.XLOOKUP(O2064,匹配表1065!T:T,匹配表1065!W:W)</f>
        <v>潍坊市</v>
      </c>
      <c r="I2064" s="89" t="str">
        <f>_xlfn.XLOOKUP(O2064,匹配表1065!T:T,匹配表1065!X:X)</f>
        <v>PME2036</v>
      </c>
      <c r="J2064" s="89" t="s">
        <v>161</v>
      </c>
      <c r="K2064" s="89" cm="1">
        <f ca="1" t="array" ref="K2064:L2064">_xlfn.XLOOKUP(J2064,匹配表1065!Y:Y,匹配表1065!AA:AB)</f>
        <v>1519</v>
      </c>
      <c r="L2064" s="89" t="str">
        <v>3个月以上</v>
      </c>
      <c r="M2064" s="92" t="s">
        <v>30</v>
      </c>
      <c r="N2064" s="92">
        <v>1</v>
      </c>
      <c r="O2064" s="93" t="str">
        <f>_xlfn.XLOOKUP(P2064,匹配表1065!U:U,匹配表1065!T:T)</f>
        <v>HO00001496</v>
      </c>
      <c r="P2064" s="89" t="s">
        <v>256</v>
      </c>
      <c r="Q2064" s="92" t="s">
        <v>303</v>
      </c>
      <c r="R2064" s="89" t="str">
        <f>_xlfn.XLOOKUP(Q2064,匹配表1065!L:L,匹配表1065!O:O)</f>
        <v>C</v>
      </c>
      <c r="S2064" s="93" t="str">
        <f>IFERROR(_xlfn.XLOOKUP(Q2064,匹配表1065!AI:AI,匹配表1065!AJ:AJ),"绿标")</f>
        <v>红标</v>
      </c>
      <c r="T2064" s="93" t="str" cm="1">
        <f t="array" ref="T2064:U2064">_xlfn.XLOOKUP(Q2064,匹配表1065!L:L,匹配表1065!M:N)</f>
        <v>眩晕</v>
      </c>
      <c r="U2064" s="94" t="str">
        <v>神经内科</v>
      </c>
      <c r="V2064" s="95" t="s">
        <v>70</v>
      </c>
      <c r="W2064" s="93">
        <f>_xlfn.XLOOKUP(M2064,匹配表1065!D:D,匹配表1065!F:F)*N2064</f>
        <v>12</v>
      </c>
    </row>
    <row r="2065" customHeight="1" spans="1:23">
      <c r="A2065" s="89" t="s">
        <v>675</v>
      </c>
      <c r="B2065" s="90">
        <v>46153</v>
      </c>
      <c r="C2065" s="91" t="str">
        <f t="shared" si="64"/>
        <v>5月第3周</v>
      </c>
      <c r="D2065" s="89" t="s">
        <v>700</v>
      </c>
      <c r="E2065" s="89" t="str">
        <f t="shared" si="65"/>
        <v>5月第2周--周1</v>
      </c>
      <c r="F2065" s="92" t="s">
        <v>27</v>
      </c>
      <c r="G2065" s="92" t="s">
        <v>136</v>
      </c>
      <c r="H2065" s="92" t="str">
        <f>_xlfn.XLOOKUP(O2065,匹配表1065!T:T,匹配表1065!W:W)</f>
        <v>青岛市</v>
      </c>
      <c r="I2065" s="89" t="str">
        <f>_xlfn.XLOOKUP(O2065,匹配表1065!T:T,匹配表1065!X:X)</f>
        <v>PME2033</v>
      </c>
      <c r="J2065" s="92" t="s">
        <v>137</v>
      </c>
      <c r="K2065" s="89" cm="1">
        <f ca="1" t="array" ref="K2065:L2065">_xlfn.XLOOKUP(J2065,匹配表1065!Y:Y,匹配表1065!AA:AB)</f>
        <v>10</v>
      </c>
      <c r="L2065" s="89" t="str">
        <v>3个月以上</v>
      </c>
      <c r="M2065" s="92" t="s">
        <v>30</v>
      </c>
      <c r="N2065" s="92">
        <v>1</v>
      </c>
      <c r="O2065" s="93" t="str">
        <f>_xlfn.XLOOKUP(P2065,匹配表1065!U:U,匹配表1065!T:T)</f>
        <v>HO00001481</v>
      </c>
      <c r="P2065" s="89" t="s">
        <v>246</v>
      </c>
      <c r="Q2065" s="92" t="s">
        <v>306</v>
      </c>
      <c r="R2065" s="89" t="str">
        <f>_xlfn.XLOOKUP(Q2065,匹配表1065!L:L,匹配表1065!O:O)</f>
        <v>A</v>
      </c>
      <c r="S2065" s="93" t="str">
        <f>IFERROR(_xlfn.XLOOKUP(Q2065,匹配表1065!AI:AI,匹配表1065!AJ:AJ),"绿标")</f>
        <v>红标</v>
      </c>
      <c r="T2065" s="93" t="str" cm="1">
        <f t="array" ref="T2065:U2065">_xlfn.XLOOKUP(Q2065,匹配表1065!L:L,匹配表1065!M:N)</f>
        <v>头痛</v>
      </c>
      <c r="U2065" s="94" t="str">
        <v>神经内科</v>
      </c>
      <c r="V2065" s="95" t="s">
        <v>70</v>
      </c>
      <c r="W2065" s="93">
        <f>_xlfn.XLOOKUP(M2065,匹配表1065!D:D,匹配表1065!F:F)*N2065</f>
        <v>12</v>
      </c>
    </row>
    <row r="2066" customHeight="1" spans="1:23">
      <c r="A2066" s="89" t="s">
        <v>675</v>
      </c>
      <c r="B2066" s="90">
        <v>46153</v>
      </c>
      <c r="C2066" s="91" t="str">
        <f t="shared" si="64"/>
        <v>5月第3周</v>
      </c>
      <c r="D2066" s="89" t="s">
        <v>700</v>
      </c>
      <c r="E2066" s="89" t="str">
        <f t="shared" si="65"/>
        <v>5月第2周--周1</v>
      </c>
      <c r="F2066" s="92" t="s">
        <v>27</v>
      </c>
      <c r="G2066" s="92" t="s">
        <v>136</v>
      </c>
      <c r="H2066" s="92" t="str">
        <f>_xlfn.XLOOKUP(O2066,匹配表1065!T:T,匹配表1065!W:W)</f>
        <v>青岛市</v>
      </c>
      <c r="I2066" s="89" t="str">
        <f>_xlfn.XLOOKUP(O2066,匹配表1065!T:T,匹配表1065!X:X)</f>
        <v>PME2031</v>
      </c>
      <c r="J2066" s="92" t="s">
        <v>155</v>
      </c>
      <c r="K2066" s="89" cm="1">
        <f ca="1" t="array" ref="K2066:L2066">_xlfn.XLOOKUP(J2066,匹配表1065!Y:Y,匹配表1065!AA:AB)</f>
        <v>31</v>
      </c>
      <c r="L2066" s="89" t="str">
        <v>3个月以上</v>
      </c>
      <c r="M2066" s="92" t="s">
        <v>30</v>
      </c>
      <c r="N2066" s="92">
        <v>1</v>
      </c>
      <c r="O2066" s="93" t="str">
        <f>_xlfn.XLOOKUP(P2066,匹配表1065!U:U,匹配表1065!T:T)</f>
        <v>HO00072793</v>
      </c>
      <c r="P2066" s="89" t="s">
        <v>159</v>
      </c>
      <c r="Q2066" s="92" t="s">
        <v>339</v>
      </c>
      <c r="R2066" s="89" t="str">
        <f>_xlfn.XLOOKUP(Q2066,匹配表1065!L:L,匹配表1065!O:O)</f>
        <v>C</v>
      </c>
      <c r="S2066" s="93" t="str">
        <f>IFERROR(_xlfn.XLOOKUP(Q2066,匹配表1065!AI:AI,匹配表1065!AJ:AJ),"绿标")</f>
        <v>红标</v>
      </c>
      <c r="T2066" s="93" t="str" cm="1">
        <f t="array" ref="T2066:U2066">_xlfn.XLOOKUP(Q2066,匹配表1065!L:L,匹配表1065!M:N)</f>
        <v>眩晕</v>
      </c>
      <c r="U2066" s="94" t="str">
        <v>神经内科</v>
      </c>
      <c r="V2066" s="95" t="s">
        <v>70</v>
      </c>
      <c r="W2066" s="93">
        <f>_xlfn.XLOOKUP(M2066,匹配表1065!D:D,匹配表1065!F:F)*N2066</f>
        <v>12</v>
      </c>
    </row>
    <row r="2067" customHeight="1" spans="1:23">
      <c r="A2067" s="89" t="s">
        <v>675</v>
      </c>
      <c r="B2067" s="90">
        <v>46153</v>
      </c>
      <c r="C2067" s="91" t="str">
        <f t="shared" si="64"/>
        <v>5月第3周</v>
      </c>
      <c r="D2067" s="89" t="s">
        <v>700</v>
      </c>
      <c r="E2067" s="89" t="str">
        <f t="shared" si="65"/>
        <v>5月第2周--周1</v>
      </c>
      <c r="F2067" s="92" t="s">
        <v>27</v>
      </c>
      <c r="G2067" s="92" t="s">
        <v>136</v>
      </c>
      <c r="H2067" s="92" t="str">
        <f>_xlfn.XLOOKUP(O2067,匹配表1065!T:T,匹配表1065!W:W)</f>
        <v>青岛市</v>
      </c>
      <c r="I2067" s="89" t="str">
        <f>_xlfn.XLOOKUP(O2067,匹配表1065!T:T,匹配表1065!X:X)</f>
        <v>PME2031</v>
      </c>
      <c r="J2067" s="92" t="s">
        <v>155</v>
      </c>
      <c r="K2067" s="89" cm="1">
        <f ca="1" t="array" ref="K2067:L2067">_xlfn.XLOOKUP(J2067,匹配表1065!Y:Y,匹配表1065!AA:AB)</f>
        <v>31</v>
      </c>
      <c r="L2067" s="89" t="str">
        <v>3个月以上</v>
      </c>
      <c r="M2067" s="92" t="s">
        <v>35</v>
      </c>
      <c r="N2067" s="92">
        <v>1</v>
      </c>
      <c r="O2067" s="93" t="str">
        <f>_xlfn.XLOOKUP(P2067,匹配表1065!U:U,匹配表1065!T:T)</f>
        <v>HO00072793</v>
      </c>
      <c r="P2067" s="89" t="s">
        <v>159</v>
      </c>
      <c r="Q2067" s="92" t="s">
        <v>587</v>
      </c>
      <c r="R2067" s="89" t="str">
        <f>_xlfn.XLOOKUP(Q2067,匹配表1065!L:L,匹配表1065!O:O)</f>
        <v>D</v>
      </c>
      <c r="S2067" s="93" t="str">
        <f>IFERROR(_xlfn.XLOOKUP(Q2067,匹配表1065!AI:AI,匹配表1065!AJ:AJ),"绿标")</f>
        <v>绿标</v>
      </c>
      <c r="T2067" s="93" t="str" cm="1">
        <f t="array" ref="T2067:U2067">_xlfn.XLOOKUP(Q2067,匹配表1065!L:L,匹配表1065!M:N)</f>
        <v>疼痛</v>
      </c>
      <c r="U2067" s="94" t="str">
        <v>疼痛科</v>
      </c>
      <c r="V2067" s="95" t="s">
        <v>67</v>
      </c>
      <c r="W2067" s="93">
        <f>_xlfn.XLOOKUP(M2067,匹配表1065!D:D,匹配表1065!F:F)*N2067</f>
        <v>4</v>
      </c>
    </row>
    <row r="2068" customHeight="1" spans="1:23">
      <c r="A2068" s="89" t="s">
        <v>675</v>
      </c>
      <c r="B2068" s="90">
        <v>46153</v>
      </c>
      <c r="C2068" s="91" t="str">
        <f t="shared" si="64"/>
        <v>5月第3周</v>
      </c>
      <c r="D2068" s="89" t="s">
        <v>700</v>
      </c>
      <c r="E2068" s="89" t="str">
        <f t="shared" si="65"/>
        <v>5月第2周--周1</v>
      </c>
      <c r="F2068" s="92" t="s">
        <v>27</v>
      </c>
      <c r="G2068" s="92" t="s">
        <v>136</v>
      </c>
      <c r="H2068" s="92" t="str">
        <f>_xlfn.XLOOKUP(O2068,匹配表1065!T:T,匹配表1065!W:W)</f>
        <v>青岛市</v>
      </c>
      <c r="I2068" s="89" t="str">
        <f>_xlfn.XLOOKUP(O2068,匹配表1065!T:T,匹配表1065!X:X)</f>
        <v>PME2031</v>
      </c>
      <c r="J2068" s="92" t="s">
        <v>155</v>
      </c>
      <c r="K2068" s="89" cm="1">
        <f ca="1" t="array" ref="K2068:L2068">_xlfn.XLOOKUP(J2068,匹配表1065!Y:Y,匹配表1065!AA:AB)</f>
        <v>31</v>
      </c>
      <c r="L2068" s="89" t="str">
        <v>3个月以上</v>
      </c>
      <c r="M2068" s="92" t="s">
        <v>55</v>
      </c>
      <c r="N2068" s="92">
        <v>1</v>
      </c>
      <c r="O2068" s="93" t="str">
        <f>_xlfn.XLOOKUP(P2068,匹配表1065!U:U,匹配表1065!T:T)</f>
        <v>HO00001485</v>
      </c>
      <c r="P2068" s="89" t="s">
        <v>253</v>
      </c>
      <c r="Q2068" s="92" t="s">
        <v>254</v>
      </c>
      <c r="R2068" s="89" t="str">
        <f>_xlfn.XLOOKUP(Q2068,匹配表1065!L:L,匹配表1065!O:O)</f>
        <v>B</v>
      </c>
      <c r="S2068" s="93" t="str">
        <f>IFERROR(_xlfn.XLOOKUP(Q2068,匹配表1065!AI:AI,匹配表1065!AJ:AJ),"绿标")</f>
        <v>红标</v>
      </c>
      <c r="T2068" s="93" t="str" cm="1">
        <f t="array" ref="T2068:U2068">_xlfn.XLOOKUP(Q2068,匹配表1065!L:L,匹配表1065!M:N)</f>
        <v>脑血管</v>
      </c>
      <c r="U2068" s="94" t="str">
        <v>神经内科</v>
      </c>
      <c r="V2068" s="95" t="s">
        <v>67</v>
      </c>
      <c r="W2068" s="93">
        <f>_xlfn.XLOOKUP(M2068,匹配表1065!D:D,匹配表1065!F:F)*N2068</f>
        <v>8</v>
      </c>
    </row>
    <row r="2069" customHeight="1" spans="1:23">
      <c r="A2069" s="89" t="s">
        <v>675</v>
      </c>
      <c r="B2069" s="90">
        <v>46153</v>
      </c>
      <c r="C2069" s="91" t="str">
        <f t="shared" si="64"/>
        <v>5月第3周</v>
      </c>
      <c r="D2069" s="89" t="s">
        <v>700</v>
      </c>
      <c r="E2069" s="89" t="str">
        <f t="shared" si="65"/>
        <v>5月第2周--周1</v>
      </c>
      <c r="F2069" s="92" t="s">
        <v>27</v>
      </c>
      <c r="G2069" s="92" t="s">
        <v>136</v>
      </c>
      <c r="H2069" s="92" t="str">
        <f>_xlfn.XLOOKUP(O2069,匹配表1065!T:T,匹配表1065!W:W)</f>
        <v>青岛市</v>
      </c>
      <c r="I2069" s="89" t="str">
        <f>_xlfn.XLOOKUP(O2069,匹配表1065!T:T,匹配表1065!X:X)</f>
        <v>PME2035</v>
      </c>
      <c r="J2069" s="92" t="s">
        <v>150</v>
      </c>
      <c r="K2069" s="89" cm="1">
        <f ca="1" t="array" ref="K2069:L2069">_xlfn.XLOOKUP(J2069,匹配表1065!Y:Y,匹配表1065!AA:AB)</f>
        <v>8</v>
      </c>
      <c r="L2069" s="89" t="str">
        <v>3个月以上</v>
      </c>
      <c r="M2069" s="92" t="s">
        <v>202</v>
      </c>
      <c r="N2069" s="92">
        <v>1</v>
      </c>
      <c r="O2069" s="93" t="str">
        <f>_xlfn.XLOOKUP(P2069,匹配表1065!U:U,匹配表1065!T:T)</f>
        <v>HO00001476</v>
      </c>
      <c r="P2069" s="89" t="s">
        <v>151</v>
      </c>
      <c r="Q2069" s="92" t="s">
        <v>152</v>
      </c>
      <c r="R2069" s="89" t="str">
        <f>_xlfn.XLOOKUP(Q2069,匹配表1065!L:L,匹配表1065!O:O)</f>
        <v>C</v>
      </c>
      <c r="S2069" s="93" t="str">
        <f>IFERROR(_xlfn.XLOOKUP(Q2069,匹配表1065!AI:AI,匹配表1065!AJ:AJ),"绿标")</f>
        <v>红标</v>
      </c>
      <c r="T2069" s="93" t="str" cm="1">
        <f t="array" ref="T2069:U2069">_xlfn.XLOOKUP(Q2069,匹配表1065!L:L,匹配表1065!M:N)</f>
        <v>眩晕</v>
      </c>
      <c r="U2069" s="94" t="str">
        <v>神经内科</v>
      </c>
      <c r="V2069" s="95" t="s">
        <v>70</v>
      </c>
      <c r="W2069" s="93">
        <f>_xlfn.XLOOKUP(M2069,匹配表1065!D:D,匹配表1065!F:F)*N2069</f>
        <v>16</v>
      </c>
    </row>
    <row r="2070" customHeight="1" spans="1:23">
      <c r="A2070" s="89" t="s">
        <v>675</v>
      </c>
      <c r="B2070" s="90">
        <v>46153</v>
      </c>
      <c r="C2070" s="91" t="str">
        <f t="shared" si="64"/>
        <v>5月第3周</v>
      </c>
      <c r="D2070" s="89" t="s">
        <v>700</v>
      </c>
      <c r="E2070" s="89" t="str">
        <f t="shared" si="65"/>
        <v>5月第2周--周1</v>
      </c>
      <c r="F2070" s="92" t="s">
        <v>27</v>
      </c>
      <c r="G2070" s="92" t="s">
        <v>136</v>
      </c>
      <c r="H2070" s="92" t="str">
        <f>_xlfn.XLOOKUP(O2070,匹配表1065!T:T,匹配表1065!W:W)</f>
        <v>青岛市</v>
      </c>
      <c r="I2070" s="89" t="str">
        <f>_xlfn.XLOOKUP(O2070,匹配表1065!T:T,匹配表1065!X:X)</f>
        <v>PME2035</v>
      </c>
      <c r="J2070" s="92" t="s">
        <v>150</v>
      </c>
      <c r="K2070" s="89" cm="1">
        <f ca="1" t="array" ref="K2070:L2070">_xlfn.XLOOKUP(J2070,匹配表1065!Y:Y,匹配表1065!AA:AB)</f>
        <v>8</v>
      </c>
      <c r="L2070" s="89" t="str">
        <v>3个月以上</v>
      </c>
      <c r="M2070" s="92" t="s">
        <v>55</v>
      </c>
      <c r="N2070" s="92">
        <v>1</v>
      </c>
      <c r="O2070" s="93" t="str">
        <f>_xlfn.XLOOKUP(P2070,匹配表1065!U:U,匹配表1065!T:T)</f>
        <v>HO00001483</v>
      </c>
      <c r="P2070" s="89" t="s">
        <v>259</v>
      </c>
      <c r="Q2070" s="92" t="s">
        <v>260</v>
      </c>
      <c r="R2070" s="89" t="str">
        <f>_xlfn.XLOOKUP(Q2070,匹配表1065!L:L,匹配表1065!O:O)</f>
        <v>C</v>
      </c>
      <c r="S2070" s="93" t="str">
        <f>IFERROR(_xlfn.XLOOKUP(Q2070,匹配表1065!AI:AI,匹配表1065!AJ:AJ),"绿标")</f>
        <v>红标</v>
      </c>
      <c r="T2070" s="93" t="str" cm="1">
        <f t="array" ref="T2070:U2070">_xlfn.XLOOKUP(Q2070,匹配表1065!L:L,匹配表1065!M:N)</f>
        <v>眩晕</v>
      </c>
      <c r="U2070" s="94" t="str">
        <v>耳鼻喉科</v>
      </c>
      <c r="V2070" s="95" t="s">
        <v>70</v>
      </c>
      <c r="W2070" s="93">
        <f>_xlfn.XLOOKUP(M2070,匹配表1065!D:D,匹配表1065!F:F)*N2070</f>
        <v>8</v>
      </c>
    </row>
    <row r="2071" customHeight="1" spans="1:23">
      <c r="A2071" s="89" t="s">
        <v>675</v>
      </c>
      <c r="B2071" s="90">
        <v>46153</v>
      </c>
      <c r="C2071" s="91" t="str">
        <f t="shared" si="64"/>
        <v>5月第3周</v>
      </c>
      <c r="D2071" s="89" t="s">
        <v>700</v>
      </c>
      <c r="E2071" s="89" t="str">
        <f t="shared" si="65"/>
        <v>5月第2周--周1</v>
      </c>
      <c r="F2071" s="92" t="s">
        <v>27</v>
      </c>
      <c r="G2071" s="92" t="s">
        <v>136</v>
      </c>
      <c r="H2071" s="92" t="str">
        <f>_xlfn.XLOOKUP(O2071,匹配表1065!T:T,匹配表1065!W:W)</f>
        <v>青岛市</v>
      </c>
      <c r="I2071" s="89" t="str">
        <f>_xlfn.XLOOKUP(O2071,匹配表1065!T:T,匹配表1065!X:X)</f>
        <v>PME2035</v>
      </c>
      <c r="J2071" s="92" t="s">
        <v>150</v>
      </c>
      <c r="K2071" s="89" cm="1">
        <f ca="1" t="array" ref="K2071:L2071">_xlfn.XLOOKUP(J2071,匹配表1065!Y:Y,匹配表1065!AA:AB)</f>
        <v>8</v>
      </c>
      <c r="L2071" s="89" t="str">
        <v>3个月以上</v>
      </c>
      <c r="M2071" s="92" t="s">
        <v>35</v>
      </c>
      <c r="N2071" s="92">
        <v>1</v>
      </c>
      <c r="O2071" s="93" t="str">
        <f>_xlfn.XLOOKUP(P2071,匹配表1065!U:U,匹配表1065!T:T)</f>
        <v>HO00001483</v>
      </c>
      <c r="P2071" s="89" t="s">
        <v>259</v>
      </c>
      <c r="Q2071" s="92" t="s">
        <v>588</v>
      </c>
      <c r="R2071" s="89" t="str">
        <f>_xlfn.XLOOKUP(Q2071,匹配表1065!L:L,匹配表1065!O:O)</f>
        <v>B</v>
      </c>
      <c r="S2071" s="93" t="str">
        <f>IFERROR(_xlfn.XLOOKUP(Q2071,匹配表1065!AI:AI,匹配表1065!AJ:AJ),"绿标")</f>
        <v>绿标</v>
      </c>
      <c r="T2071" s="93" t="str" cm="1">
        <f t="array" ref="T2071:U2071">_xlfn.XLOOKUP(Q2071,匹配表1065!L:L,匹配表1065!M:N)</f>
        <v>脑血管</v>
      </c>
      <c r="U2071" s="94" t="str">
        <v>神经内科</v>
      </c>
      <c r="V2071" s="95" t="s">
        <v>67</v>
      </c>
      <c r="W2071" s="93">
        <f>_xlfn.XLOOKUP(M2071,匹配表1065!D:D,匹配表1065!F:F)*N2071</f>
        <v>4</v>
      </c>
    </row>
    <row r="2072" customHeight="1" spans="1:23">
      <c r="A2072" s="89" t="s">
        <v>675</v>
      </c>
      <c r="B2072" s="90">
        <v>46153</v>
      </c>
      <c r="C2072" s="91" t="str">
        <f t="shared" si="64"/>
        <v>5月第3周</v>
      </c>
      <c r="D2072" s="89" t="s">
        <v>700</v>
      </c>
      <c r="E2072" s="89" t="str">
        <f t="shared" si="65"/>
        <v>5月第2周--周1</v>
      </c>
      <c r="F2072" s="92" t="s">
        <v>27</v>
      </c>
      <c r="G2072" s="92" t="s">
        <v>167</v>
      </c>
      <c r="H2072" s="92" t="str">
        <f>_xlfn.XLOOKUP(O2072,匹配表1065!T:T,匹配表1065!W:W)</f>
        <v>苏州市</v>
      </c>
      <c r="I2072" s="89" t="str">
        <f>_xlfn.XLOOKUP(O2072,匹配表1065!T:T,匹配表1065!X:X)</f>
        <v>PME2009</v>
      </c>
      <c r="J2072" s="92" t="s">
        <v>193</v>
      </c>
      <c r="K2072" s="89" cm="1">
        <f ca="1" t="array" ref="K2072:L2072">_xlfn.XLOOKUP(J2072,匹配表1065!Y:Y,匹配表1065!AA:AB)</f>
        <v>7</v>
      </c>
      <c r="L2072" s="89" t="str">
        <v>3个月以上</v>
      </c>
      <c r="M2072" s="92" t="s">
        <v>30</v>
      </c>
      <c r="N2072" s="92">
        <v>1</v>
      </c>
      <c r="O2072" s="93" t="str">
        <f>_xlfn.XLOOKUP(P2072,匹配表1065!U:U,匹配表1065!T:T)</f>
        <v>HO00017518</v>
      </c>
      <c r="P2072" s="89" t="s">
        <v>194</v>
      </c>
      <c r="Q2072" s="92" t="s">
        <v>195</v>
      </c>
      <c r="R2072" s="89" t="str">
        <f>_xlfn.XLOOKUP(Q2072,匹配表1065!L:L,匹配表1065!O:O)</f>
        <v>C</v>
      </c>
      <c r="S2072" s="93" t="str">
        <f>IFERROR(_xlfn.XLOOKUP(Q2072,匹配表1065!AI:AI,匹配表1065!AJ:AJ),"绿标")</f>
        <v>红标</v>
      </c>
      <c r="T2072" s="93" t="str" cm="1">
        <f t="array" ref="T2072:U2072">_xlfn.XLOOKUP(Q2072,匹配表1065!L:L,匹配表1065!M:N)</f>
        <v>眩晕</v>
      </c>
      <c r="U2072" s="94" t="str">
        <v>耳鼻喉科</v>
      </c>
      <c r="V2072" s="95" t="s">
        <v>70</v>
      </c>
      <c r="W2072" s="93">
        <f>_xlfn.XLOOKUP(M2072,匹配表1065!D:D,匹配表1065!F:F)*N2072</f>
        <v>12</v>
      </c>
    </row>
    <row r="2073" customHeight="1" spans="1:23">
      <c r="A2073" s="89" t="s">
        <v>675</v>
      </c>
      <c r="B2073" s="90">
        <v>46153</v>
      </c>
      <c r="C2073" s="91" t="str">
        <f t="shared" si="64"/>
        <v>5月第3周</v>
      </c>
      <c r="D2073" s="89" t="s">
        <v>700</v>
      </c>
      <c r="E2073" s="89" t="str">
        <f t="shared" si="65"/>
        <v>5月第2周--周1</v>
      </c>
      <c r="F2073" s="92" t="s">
        <v>27</v>
      </c>
      <c r="G2073" s="92" t="s">
        <v>167</v>
      </c>
      <c r="H2073" s="92" t="str">
        <f>_xlfn.XLOOKUP(O2073,匹配表1065!T:T,匹配表1065!W:W)</f>
        <v>无锡市</v>
      </c>
      <c r="I2073" s="89" t="str">
        <f>_xlfn.XLOOKUP(O2073,匹配表1065!T:T,匹配表1065!X:X)</f>
        <v>PME2014</v>
      </c>
      <c r="J2073" s="89" t="s">
        <v>581</v>
      </c>
      <c r="K2073" s="89" cm="1">
        <f ca="1" t="array" ref="K2073:L2073">_xlfn.XLOOKUP(J2073,匹配表1065!Y:Y,匹配表1065!AA:AB)</f>
        <v>1</v>
      </c>
      <c r="L2073" s="89" t="str">
        <v>3个月以内</v>
      </c>
      <c r="M2073" s="92" t="s">
        <v>35</v>
      </c>
      <c r="N2073" s="92">
        <v>1</v>
      </c>
      <c r="O2073" s="93" t="str">
        <f>_xlfn.XLOOKUP(P2073,匹配表1065!U:U,匹配表1065!T:T)</f>
        <v>HO00001112</v>
      </c>
      <c r="P2073" s="89" t="s">
        <v>594</v>
      </c>
      <c r="Q2073" s="92" t="s">
        <v>595</v>
      </c>
      <c r="R2073" s="89" t="str">
        <f>_xlfn.XLOOKUP(Q2073,匹配表1065!L:L,匹配表1065!O:O)</f>
        <v>A</v>
      </c>
      <c r="S2073" s="93" t="str">
        <f>IFERROR(_xlfn.XLOOKUP(Q2073,匹配表1065!AI:AI,匹配表1065!AJ:AJ),"绿标")</f>
        <v>红标</v>
      </c>
      <c r="T2073" s="93" t="str" cm="1">
        <f t="array" ref="T2073:U2073">_xlfn.XLOOKUP(Q2073,匹配表1065!L:L,匹配表1065!M:N)</f>
        <v>头痛</v>
      </c>
      <c r="U2073" s="94" t="str">
        <v>神经内科</v>
      </c>
      <c r="V2073" s="95" t="s">
        <v>33</v>
      </c>
      <c r="W2073" s="93">
        <f>_xlfn.XLOOKUP(M2073,匹配表1065!D:D,匹配表1065!F:F)*N2073</f>
        <v>4</v>
      </c>
    </row>
    <row r="2074" customHeight="1" spans="1:23">
      <c r="A2074" s="89" t="s">
        <v>675</v>
      </c>
      <c r="B2074" s="90">
        <v>46153</v>
      </c>
      <c r="C2074" s="91" t="str">
        <f t="shared" si="64"/>
        <v>5月第3周</v>
      </c>
      <c r="D2074" s="89" t="s">
        <v>700</v>
      </c>
      <c r="E2074" s="89" t="str">
        <f t="shared" si="65"/>
        <v>5月第2周--周1</v>
      </c>
      <c r="F2074" s="92" t="s">
        <v>27</v>
      </c>
      <c r="G2074" s="92" t="s">
        <v>167</v>
      </c>
      <c r="H2074" s="92" t="str">
        <f>_xlfn.XLOOKUP(O2074,匹配表1065!T:T,匹配表1065!W:W)</f>
        <v>无锡市</v>
      </c>
      <c r="I2074" s="89" t="str">
        <f>_xlfn.XLOOKUP(O2074,匹配表1065!T:T,匹配表1065!X:X)</f>
        <v>PME2014</v>
      </c>
      <c r="J2074" s="89" t="s">
        <v>581</v>
      </c>
      <c r="K2074" s="89" cm="1">
        <f ca="1" t="array" ref="K2074:L2074">_xlfn.XLOOKUP(J2074,匹配表1065!Y:Y,匹配表1065!AA:AB)</f>
        <v>1</v>
      </c>
      <c r="L2074" s="89" t="str">
        <v>3个月以内</v>
      </c>
      <c r="M2074" s="92" t="s">
        <v>35</v>
      </c>
      <c r="N2074" s="92">
        <v>1</v>
      </c>
      <c r="O2074" s="93" t="str">
        <f>_xlfn.XLOOKUP(P2074,匹配表1065!U:U,匹配表1065!T:T)</f>
        <v>HO00001111</v>
      </c>
      <c r="P2074" s="89" t="s">
        <v>582</v>
      </c>
      <c r="Q2074" s="92" t="s">
        <v>694</v>
      </c>
      <c r="R2074" s="89" t="str">
        <f>_xlfn.XLOOKUP(Q2074,匹配表1065!L:L,匹配表1065!O:O)</f>
        <v>A</v>
      </c>
      <c r="S2074" s="93" t="str">
        <f>IFERROR(_xlfn.XLOOKUP(Q2074,匹配表1065!AI:AI,匹配表1065!AJ:AJ),"绿标")</f>
        <v>红标</v>
      </c>
      <c r="T2074" s="93" t="str" cm="1">
        <f t="array" ref="T2074:U2074">_xlfn.XLOOKUP(Q2074,匹配表1065!L:L,匹配表1065!M:N)</f>
        <v>头痛</v>
      </c>
      <c r="U2074" s="94" t="str">
        <v>神经内科</v>
      </c>
      <c r="V2074" s="95" t="s">
        <v>33</v>
      </c>
      <c r="W2074" s="93">
        <f>_xlfn.XLOOKUP(M2074,匹配表1065!D:D,匹配表1065!F:F)*N2074</f>
        <v>4</v>
      </c>
    </row>
    <row r="2075" customHeight="1" spans="1:23">
      <c r="A2075" s="89" t="s">
        <v>675</v>
      </c>
      <c r="B2075" s="90">
        <v>46153</v>
      </c>
      <c r="C2075" s="91" t="str">
        <f t="shared" si="64"/>
        <v>5月第3周</v>
      </c>
      <c r="D2075" s="89" t="s">
        <v>700</v>
      </c>
      <c r="E2075" s="89" t="str">
        <f t="shared" si="65"/>
        <v>5月第2周--周1</v>
      </c>
      <c r="F2075" s="92" t="s">
        <v>27</v>
      </c>
      <c r="G2075" s="92" t="s">
        <v>167</v>
      </c>
      <c r="H2075" s="92" t="str">
        <f>_xlfn.XLOOKUP(O2075,匹配表1065!T:T,匹配表1065!W:W)</f>
        <v>苏州市</v>
      </c>
      <c r="I2075" s="89" t="str">
        <f>_xlfn.XLOOKUP(O2075,匹配表1065!T:T,匹配表1065!X:X)</f>
        <v>PME2009</v>
      </c>
      <c r="J2075" s="92" t="s">
        <v>193</v>
      </c>
      <c r="K2075" s="89" cm="1">
        <f ca="1" t="array" ref="K2075:L2075">_xlfn.XLOOKUP(J2075,匹配表1065!Y:Y,匹配表1065!AA:AB)</f>
        <v>7</v>
      </c>
      <c r="L2075" s="89" t="str">
        <v>3个月以上</v>
      </c>
      <c r="M2075" s="92" t="s">
        <v>35</v>
      </c>
      <c r="N2075" s="92">
        <v>1</v>
      </c>
      <c r="O2075" s="93" t="str">
        <f>_xlfn.XLOOKUP(P2075,匹配表1065!U:U,匹配表1065!T:T)</f>
        <v>HO00139397</v>
      </c>
      <c r="P2075" s="89" t="s">
        <v>294</v>
      </c>
      <c r="Q2075" s="92" t="s">
        <v>295</v>
      </c>
      <c r="R2075" s="89" t="str">
        <f>_xlfn.XLOOKUP(Q2075,匹配表1065!L:L,匹配表1065!O:O)</f>
        <v>A</v>
      </c>
      <c r="S2075" s="93" t="str">
        <f>IFERROR(_xlfn.XLOOKUP(Q2075,匹配表1065!AI:AI,匹配表1065!AJ:AJ),"绿标")</f>
        <v>红标</v>
      </c>
      <c r="T2075" s="93" t="str" cm="1">
        <f t="array" ref="T2075:U2075">_xlfn.XLOOKUP(Q2075,匹配表1065!L:L,匹配表1065!M:N)</f>
        <v>头痛</v>
      </c>
      <c r="U2075" s="94" t="str">
        <v>神经内科</v>
      </c>
      <c r="V2075" s="95" t="s">
        <v>42</v>
      </c>
      <c r="W2075" s="93">
        <f>_xlfn.XLOOKUP(M2075,匹配表1065!D:D,匹配表1065!F:F)*N2075</f>
        <v>4</v>
      </c>
    </row>
    <row r="2076" customHeight="1" spans="1:23">
      <c r="A2076" s="89" t="s">
        <v>675</v>
      </c>
      <c r="B2076" s="90">
        <v>46153</v>
      </c>
      <c r="C2076" s="91" t="str">
        <f t="shared" si="64"/>
        <v>5月第3周</v>
      </c>
      <c r="D2076" s="89" t="s">
        <v>700</v>
      </c>
      <c r="E2076" s="89" t="str">
        <f t="shared" si="65"/>
        <v>5月第2周--周1</v>
      </c>
      <c r="F2076" s="92" t="s">
        <v>27</v>
      </c>
      <c r="G2076" s="92" t="s">
        <v>167</v>
      </c>
      <c r="H2076" s="92" t="str">
        <f>_xlfn.XLOOKUP(O2076,匹配表1065!T:T,匹配表1065!W:W)</f>
        <v>苏州市</v>
      </c>
      <c r="I2076" s="89" t="str">
        <f>_xlfn.XLOOKUP(O2076,匹配表1065!T:T,匹配表1065!X:X)</f>
        <v>PME2010</v>
      </c>
      <c r="J2076" s="92" t="s">
        <v>186</v>
      </c>
      <c r="K2076" s="89" cm="1">
        <f ca="1" t="array" ref="K2076:L2076">_xlfn.XLOOKUP(J2076,匹配表1065!Y:Y,匹配表1065!AA:AB)</f>
        <v>6</v>
      </c>
      <c r="L2076" s="89" t="str">
        <v>3个月以上</v>
      </c>
      <c r="M2076" s="92" t="s">
        <v>35</v>
      </c>
      <c r="N2076" s="92">
        <v>1</v>
      </c>
      <c r="O2076" s="93" t="str">
        <f>_xlfn.XLOOKUP(P2076,匹配表1065!U:U,匹配表1065!T:T)</f>
        <v>HO00001051</v>
      </c>
      <c r="P2076" s="89" t="s">
        <v>191</v>
      </c>
      <c r="Q2076" s="92" t="s">
        <v>354</v>
      </c>
      <c r="R2076" s="89" t="str">
        <f>_xlfn.XLOOKUP(Q2076,匹配表1065!L:L,匹配表1065!O:O)</f>
        <v>A</v>
      </c>
      <c r="S2076" s="93" t="str">
        <f>IFERROR(_xlfn.XLOOKUP(Q2076,匹配表1065!AI:AI,匹配表1065!AJ:AJ),"绿标")</f>
        <v>黑标</v>
      </c>
      <c r="T2076" s="93" t="str" cm="1">
        <f t="array" ref="T2076:U2076">_xlfn.XLOOKUP(Q2076,匹配表1065!L:L,匹配表1065!M:N)</f>
        <v>头痛</v>
      </c>
      <c r="U2076" s="94" t="str">
        <v>神经内科</v>
      </c>
      <c r="V2076" s="95" t="s">
        <v>70</v>
      </c>
      <c r="W2076" s="93">
        <f>_xlfn.XLOOKUP(M2076,匹配表1065!D:D,匹配表1065!F:F)*N2076</f>
        <v>4</v>
      </c>
    </row>
    <row r="2077" customHeight="1" spans="1:23">
      <c r="A2077" s="89" t="s">
        <v>675</v>
      </c>
      <c r="B2077" s="90">
        <v>46153</v>
      </c>
      <c r="C2077" s="91" t="str">
        <f t="shared" si="64"/>
        <v>5月第3周</v>
      </c>
      <c r="D2077" s="89" t="s">
        <v>700</v>
      </c>
      <c r="E2077" s="89" t="str">
        <f t="shared" si="65"/>
        <v>5月第2周--周1</v>
      </c>
      <c r="F2077" s="92" t="s">
        <v>27</v>
      </c>
      <c r="G2077" s="92" t="s">
        <v>167</v>
      </c>
      <c r="H2077" s="92" t="str">
        <f>_xlfn.XLOOKUP(O2077,匹配表1065!T:T,匹配表1065!W:W)</f>
        <v>苏州市</v>
      </c>
      <c r="I2077" s="89" t="str">
        <f>_xlfn.XLOOKUP(O2077,匹配表1065!T:T,匹配表1065!X:X)</f>
        <v>PME2010</v>
      </c>
      <c r="J2077" s="92" t="s">
        <v>186</v>
      </c>
      <c r="K2077" s="89" cm="1">
        <f ca="1" t="array" ref="K2077:L2077">_xlfn.XLOOKUP(J2077,匹配表1065!Y:Y,匹配表1065!AA:AB)</f>
        <v>6</v>
      </c>
      <c r="L2077" s="89" t="str">
        <v>3个月以上</v>
      </c>
      <c r="M2077" s="92" t="s">
        <v>35</v>
      </c>
      <c r="N2077" s="92">
        <v>1</v>
      </c>
      <c r="O2077" s="93" t="str">
        <f>_xlfn.XLOOKUP(P2077,匹配表1065!U:U,匹配表1065!T:T)</f>
        <v>HO00001056</v>
      </c>
      <c r="P2077" s="89" t="s">
        <v>326</v>
      </c>
      <c r="Q2077" s="92" t="s">
        <v>327</v>
      </c>
      <c r="R2077" s="89" t="str">
        <f>_xlfn.XLOOKUP(Q2077,匹配表1065!L:L,匹配表1065!O:O)</f>
        <v>A</v>
      </c>
      <c r="S2077" s="93" t="str">
        <f>IFERROR(_xlfn.XLOOKUP(Q2077,匹配表1065!AI:AI,匹配表1065!AJ:AJ),"绿标")</f>
        <v>红标</v>
      </c>
      <c r="T2077" s="93" t="str" cm="1">
        <f t="array" ref="T2077:U2077">_xlfn.XLOOKUP(Q2077,匹配表1065!L:L,匹配表1065!M:N)</f>
        <v>头痛</v>
      </c>
      <c r="U2077" s="94" t="str">
        <v>神经内科</v>
      </c>
      <c r="V2077" s="95" t="s">
        <v>70</v>
      </c>
      <c r="W2077" s="93">
        <f>_xlfn.XLOOKUP(M2077,匹配表1065!D:D,匹配表1065!F:F)*N2077</f>
        <v>4</v>
      </c>
    </row>
    <row r="2078" customHeight="1" spans="1:23">
      <c r="A2078" s="89" t="s">
        <v>675</v>
      </c>
      <c r="B2078" s="90">
        <v>46153</v>
      </c>
      <c r="C2078" s="91" t="str">
        <f t="shared" si="64"/>
        <v>5月第3周</v>
      </c>
      <c r="D2078" s="89" t="s">
        <v>700</v>
      </c>
      <c r="E2078" s="89" t="str">
        <f t="shared" si="65"/>
        <v>5月第2周--周1</v>
      </c>
      <c r="F2078" s="92" t="s">
        <v>27</v>
      </c>
      <c r="G2078" s="92" t="s">
        <v>167</v>
      </c>
      <c r="H2078" s="92" t="str">
        <f>_xlfn.XLOOKUP(O2078,匹配表1065!T:T,匹配表1065!W:W)</f>
        <v>苏州市</v>
      </c>
      <c r="I2078" s="89" t="str">
        <f>_xlfn.XLOOKUP(O2078,匹配表1065!T:T,匹配表1065!X:X)</f>
        <v>PME2010</v>
      </c>
      <c r="J2078" s="92" t="s">
        <v>186</v>
      </c>
      <c r="K2078" s="89" cm="1">
        <f ca="1" t="array" ref="K2078:L2078">_xlfn.XLOOKUP(J2078,匹配表1065!Y:Y,匹配表1065!AA:AB)</f>
        <v>6</v>
      </c>
      <c r="L2078" s="89" t="str">
        <v>3个月以上</v>
      </c>
      <c r="M2078" s="92" t="s">
        <v>30</v>
      </c>
      <c r="N2078" s="92">
        <v>1</v>
      </c>
      <c r="O2078" s="93" t="str">
        <f>_xlfn.XLOOKUP(P2078,匹配表1065!U:U,匹配表1065!T:T)</f>
        <v>HO00001051</v>
      </c>
      <c r="P2078" s="89" t="s">
        <v>191</v>
      </c>
      <c r="Q2078" s="92" t="s">
        <v>192</v>
      </c>
      <c r="R2078" s="89" t="str">
        <f>_xlfn.XLOOKUP(Q2078,匹配表1065!L:L,匹配表1065!O:O)</f>
        <v>B</v>
      </c>
      <c r="S2078" s="93" t="str">
        <f>IFERROR(_xlfn.XLOOKUP(Q2078,匹配表1065!AI:AI,匹配表1065!AJ:AJ),"绿标")</f>
        <v>绿标</v>
      </c>
      <c r="T2078" s="93" t="str" cm="1">
        <f t="array" ref="T2078:U2078">_xlfn.XLOOKUP(Q2078,匹配表1065!L:L,匹配表1065!M:N)</f>
        <v>抑郁焦虑</v>
      </c>
      <c r="U2078" s="94" t="str">
        <v>神经内科</v>
      </c>
      <c r="V2078" s="95" t="s">
        <v>58</v>
      </c>
      <c r="W2078" s="93">
        <f>_xlfn.XLOOKUP(M2078,匹配表1065!D:D,匹配表1065!F:F)*N2078</f>
        <v>12</v>
      </c>
    </row>
    <row r="2079" customHeight="1" spans="1:23">
      <c r="A2079" s="89" t="s">
        <v>675</v>
      </c>
      <c r="B2079" s="90">
        <v>46153</v>
      </c>
      <c r="C2079" s="91" t="str">
        <f t="shared" si="64"/>
        <v>5月第3周</v>
      </c>
      <c r="D2079" s="89" t="s">
        <v>700</v>
      </c>
      <c r="E2079" s="89" t="str">
        <f t="shared" si="65"/>
        <v>5月第2周--周1</v>
      </c>
      <c r="F2079" s="92" t="s">
        <v>27</v>
      </c>
      <c r="G2079" s="92" t="s">
        <v>167</v>
      </c>
      <c r="H2079" s="92" t="str">
        <f>_xlfn.XLOOKUP(O2079,匹配表1065!T:T,匹配表1065!W:W)</f>
        <v>苏州市</v>
      </c>
      <c r="I2079" s="89" t="str">
        <f>_xlfn.XLOOKUP(O2079,匹配表1065!T:T,匹配表1065!X:X)</f>
        <v>PME2011</v>
      </c>
      <c r="J2079" s="92" t="s">
        <v>168</v>
      </c>
      <c r="K2079" s="89" cm="1">
        <f ca="1" t="array" ref="K2079:L2079">_xlfn.XLOOKUP(J2079,匹配表1065!Y:Y,匹配表1065!AA:AB)</f>
        <v>19</v>
      </c>
      <c r="L2079" s="89" t="str">
        <v>3个月以上</v>
      </c>
      <c r="M2079" s="92" t="s">
        <v>30</v>
      </c>
      <c r="N2079" s="92">
        <v>3</v>
      </c>
      <c r="O2079" s="93" t="str">
        <f>_xlfn.XLOOKUP(P2079,匹配表1065!U:U,匹配表1065!T:T)</f>
        <v>HO00307823</v>
      </c>
      <c r="P2079" s="89" t="s">
        <v>169</v>
      </c>
      <c r="Q2079" s="92" t="s">
        <v>170</v>
      </c>
      <c r="R2079" s="89" t="str">
        <f>_xlfn.XLOOKUP(Q2079,匹配表1065!L:L,匹配表1065!O:O)</f>
        <v>A</v>
      </c>
      <c r="S2079" s="93" t="str">
        <f>IFERROR(_xlfn.XLOOKUP(Q2079,匹配表1065!AI:AI,匹配表1065!AJ:AJ),"绿标")</f>
        <v>红标</v>
      </c>
      <c r="T2079" s="93" t="str" cm="1">
        <f t="array" ref="T2079:U2079">_xlfn.XLOOKUP(Q2079,匹配表1065!L:L,匹配表1065!M:N)</f>
        <v>头痛</v>
      </c>
      <c r="U2079" s="94" t="str">
        <v>神经内科</v>
      </c>
      <c r="V2079" s="95" t="s">
        <v>70</v>
      </c>
      <c r="W2079" s="93">
        <f>_xlfn.XLOOKUP(M2079,匹配表1065!D:D,匹配表1065!F:F)*N2079</f>
        <v>36</v>
      </c>
    </row>
    <row r="2080" customHeight="1" spans="1:23">
      <c r="A2080" s="89" t="s">
        <v>675</v>
      </c>
      <c r="B2080" s="90">
        <v>46153</v>
      </c>
      <c r="C2080" s="91" t="str">
        <f t="shared" si="64"/>
        <v>5月第3周</v>
      </c>
      <c r="D2080" s="89" t="s">
        <v>700</v>
      </c>
      <c r="E2080" s="89" t="str">
        <f t="shared" si="65"/>
        <v>5月第2周--周1</v>
      </c>
      <c r="F2080" s="92" t="s">
        <v>27</v>
      </c>
      <c r="G2080" s="92" t="s">
        <v>167</v>
      </c>
      <c r="H2080" s="92" t="str">
        <f>_xlfn.XLOOKUP(O2080,匹配表1065!T:T,匹配表1065!W:W)</f>
        <v>苏州市</v>
      </c>
      <c r="I2080" s="89" t="str">
        <f>_xlfn.XLOOKUP(O2080,匹配表1065!T:T,匹配表1065!X:X)</f>
        <v>PME2011</v>
      </c>
      <c r="J2080" s="92" t="s">
        <v>168</v>
      </c>
      <c r="K2080" s="89" cm="1">
        <f ca="1" t="array" ref="K2080:L2080">_xlfn.XLOOKUP(J2080,匹配表1065!Y:Y,匹配表1065!AA:AB)</f>
        <v>19</v>
      </c>
      <c r="L2080" s="89" t="str">
        <v>3个月以上</v>
      </c>
      <c r="M2080" s="92" t="s">
        <v>35</v>
      </c>
      <c r="N2080" s="92">
        <v>1</v>
      </c>
      <c r="O2080" s="93" t="str">
        <f>_xlfn.XLOOKUP(P2080,匹配表1065!U:U,匹配表1065!T:T)</f>
        <v>HO00307823</v>
      </c>
      <c r="P2080" s="89" t="s">
        <v>169</v>
      </c>
      <c r="Q2080" s="92" t="s">
        <v>172</v>
      </c>
      <c r="R2080" s="89" t="str">
        <f>_xlfn.XLOOKUP(Q2080,匹配表1065!L:L,匹配表1065!O:O)</f>
        <v>C</v>
      </c>
      <c r="S2080" s="93" t="str">
        <f>IFERROR(_xlfn.XLOOKUP(Q2080,匹配表1065!AI:AI,匹配表1065!AJ:AJ),"绿标")</f>
        <v>绿标</v>
      </c>
      <c r="T2080" s="93" t="str" cm="1">
        <f t="array" ref="T2080:U2080">_xlfn.XLOOKUP(Q2080,匹配表1065!L:L,匹配表1065!M:N)</f>
        <v>眩晕</v>
      </c>
      <c r="U2080" s="94" t="str">
        <v>神经内科</v>
      </c>
      <c r="V2080" s="95" t="s">
        <v>58</v>
      </c>
      <c r="W2080" s="93">
        <f>_xlfn.XLOOKUP(M2080,匹配表1065!D:D,匹配表1065!F:F)*N2080</f>
        <v>4</v>
      </c>
    </row>
    <row r="2081" customHeight="1" spans="1:23">
      <c r="A2081" s="89" t="s">
        <v>675</v>
      </c>
      <c r="B2081" s="90">
        <v>46153</v>
      </c>
      <c r="C2081" s="91" t="str">
        <f t="shared" si="64"/>
        <v>5月第3周</v>
      </c>
      <c r="D2081" s="89" t="s">
        <v>700</v>
      </c>
      <c r="E2081" s="89" t="str">
        <f t="shared" si="65"/>
        <v>5月第2周--周1</v>
      </c>
      <c r="F2081" s="92" t="s">
        <v>27</v>
      </c>
      <c r="G2081" s="92" t="s">
        <v>167</v>
      </c>
      <c r="H2081" s="92" t="str">
        <f>_xlfn.XLOOKUP(O2081,匹配表1065!T:T,匹配表1065!W:W)</f>
        <v>苏州市</v>
      </c>
      <c r="I2081" s="89" t="str">
        <f>_xlfn.XLOOKUP(O2081,匹配表1065!T:T,匹配表1065!X:X)</f>
        <v>PME2011</v>
      </c>
      <c r="J2081" s="92" t="s">
        <v>168</v>
      </c>
      <c r="K2081" s="89" cm="1">
        <f ca="1" t="array" ref="K2081:L2081">_xlfn.XLOOKUP(J2081,匹配表1065!Y:Y,匹配表1065!AA:AB)</f>
        <v>19</v>
      </c>
      <c r="L2081" s="89" t="str">
        <v>3个月以上</v>
      </c>
      <c r="M2081" s="92" t="s">
        <v>35</v>
      </c>
      <c r="N2081" s="92">
        <v>1</v>
      </c>
      <c r="O2081" s="93" t="str">
        <f>_xlfn.XLOOKUP(P2081,匹配表1065!U:U,匹配表1065!T:T)</f>
        <v>HO00307823</v>
      </c>
      <c r="P2081" s="89" t="s">
        <v>169</v>
      </c>
      <c r="Q2081" s="92" t="s">
        <v>645</v>
      </c>
      <c r="R2081" s="89" t="str">
        <f>_xlfn.XLOOKUP(Q2081,匹配表1065!L:L,匹配表1065!O:O)</f>
        <v>B</v>
      </c>
      <c r="S2081" s="93" t="str">
        <f>IFERROR(_xlfn.XLOOKUP(Q2081,匹配表1065!AI:AI,匹配表1065!AJ:AJ),"绿标")</f>
        <v>绿标</v>
      </c>
      <c r="T2081" s="93" t="str" cm="1">
        <f t="array" ref="T2081:U2081">_xlfn.XLOOKUP(Q2081,匹配表1065!L:L,匹配表1065!M:N)</f>
        <v>脑血管</v>
      </c>
      <c r="U2081" s="94" t="str">
        <v>神经内科</v>
      </c>
      <c r="V2081" s="95" t="s">
        <v>33</v>
      </c>
      <c r="W2081" s="93">
        <f>_xlfn.XLOOKUP(M2081,匹配表1065!D:D,匹配表1065!F:F)*N2081</f>
        <v>4</v>
      </c>
    </row>
    <row r="2082" customHeight="1" spans="1:23">
      <c r="A2082" s="89" t="s">
        <v>675</v>
      </c>
      <c r="B2082" s="90">
        <v>46153</v>
      </c>
      <c r="C2082" s="91" t="str">
        <f t="shared" si="64"/>
        <v>5月第3周</v>
      </c>
      <c r="D2082" s="89" t="s">
        <v>700</v>
      </c>
      <c r="E2082" s="89" t="str">
        <f t="shared" si="65"/>
        <v>5月第2周--周1</v>
      </c>
      <c r="F2082" s="92" t="s">
        <v>27</v>
      </c>
      <c r="G2082" s="92" t="s">
        <v>167</v>
      </c>
      <c r="H2082" s="92" t="str">
        <f>_xlfn.XLOOKUP(O2082,匹配表1065!T:T,匹配表1065!W:W)</f>
        <v>苏州市</v>
      </c>
      <c r="I2082" s="89" t="str">
        <f>_xlfn.XLOOKUP(O2082,匹配表1065!T:T,匹配表1065!X:X)</f>
        <v>PME2017</v>
      </c>
      <c r="J2082" s="92" t="s">
        <v>323</v>
      </c>
      <c r="K2082" s="89" cm="1">
        <f ca="1" t="array" ref="K2082:L2082">_xlfn.XLOOKUP(J2082,匹配表1065!Y:Y,匹配表1065!AA:AB)</f>
        <v>7</v>
      </c>
      <c r="L2082" s="89" t="str">
        <v>3个月以上</v>
      </c>
      <c r="M2082" s="92" t="s">
        <v>35</v>
      </c>
      <c r="N2082" s="92">
        <v>1</v>
      </c>
      <c r="O2082" s="93" t="str">
        <f>_xlfn.XLOOKUP(P2082,匹配表1065!U:U,匹配表1065!T:T)</f>
        <v>HO00001044</v>
      </c>
      <c r="P2082" s="89" t="s">
        <v>346</v>
      </c>
      <c r="Q2082" s="92" t="s">
        <v>347</v>
      </c>
      <c r="R2082" s="89" t="str">
        <f>_xlfn.XLOOKUP(Q2082,匹配表1065!L:L,匹配表1065!O:O)</f>
        <v>A</v>
      </c>
      <c r="S2082" s="93" t="str">
        <f>IFERROR(_xlfn.XLOOKUP(Q2082,匹配表1065!AI:AI,匹配表1065!AJ:AJ),"绿标")</f>
        <v>红标</v>
      </c>
      <c r="T2082" s="93" t="str" cm="1">
        <f t="array" ref="T2082:U2082">_xlfn.XLOOKUP(Q2082,匹配表1065!L:L,匹配表1065!M:N)</f>
        <v>头痛</v>
      </c>
      <c r="U2082" s="94" t="str">
        <v>神经内科</v>
      </c>
      <c r="V2082" s="95" t="s">
        <v>33</v>
      </c>
      <c r="W2082" s="93">
        <f>_xlfn.XLOOKUP(M2082,匹配表1065!D:D,匹配表1065!F:F)*N2082</f>
        <v>4</v>
      </c>
    </row>
    <row r="2083" customHeight="1" spans="1:23">
      <c r="A2083" s="89" t="s">
        <v>675</v>
      </c>
      <c r="B2083" s="90">
        <v>46153</v>
      </c>
      <c r="C2083" s="91" t="str">
        <f t="shared" si="64"/>
        <v>5月第3周</v>
      </c>
      <c r="D2083" s="89" t="s">
        <v>700</v>
      </c>
      <c r="E2083" s="89" t="str">
        <f t="shared" si="65"/>
        <v>5月第2周--周1</v>
      </c>
      <c r="F2083" s="92" t="s">
        <v>27</v>
      </c>
      <c r="G2083" s="92" t="s">
        <v>167</v>
      </c>
      <c r="H2083" s="92" t="str">
        <f>_xlfn.XLOOKUP(O2083,匹配表1065!T:T,匹配表1065!W:W)</f>
        <v>苏州市</v>
      </c>
      <c r="I2083" s="89" t="str">
        <f>_xlfn.XLOOKUP(O2083,匹配表1065!T:T,匹配表1065!X:X)</f>
        <v>PME2017</v>
      </c>
      <c r="J2083" s="92" t="s">
        <v>323</v>
      </c>
      <c r="K2083" s="89" cm="1">
        <f ca="1" t="array" ref="K2083:L2083">_xlfn.XLOOKUP(J2083,匹配表1065!Y:Y,匹配表1065!AA:AB)</f>
        <v>7</v>
      </c>
      <c r="L2083" s="89" t="str">
        <v>3个月以上</v>
      </c>
      <c r="M2083" s="92" t="s">
        <v>30</v>
      </c>
      <c r="N2083" s="92">
        <v>1</v>
      </c>
      <c r="O2083" s="93" t="str">
        <f>_xlfn.XLOOKUP(P2083,匹配表1065!U:U,匹配表1065!T:T)</f>
        <v>HO00017517</v>
      </c>
      <c r="P2083" s="89" t="s">
        <v>348</v>
      </c>
      <c r="Q2083" s="92" t="s">
        <v>659</v>
      </c>
      <c r="R2083" s="89" t="str">
        <f>_xlfn.XLOOKUP(Q2083,匹配表1065!L:L,匹配表1065!O:O)</f>
        <v>C</v>
      </c>
      <c r="S2083" s="93" t="str">
        <f>IFERROR(_xlfn.XLOOKUP(Q2083,匹配表1065!AI:AI,匹配表1065!AJ:AJ),"绿标")</f>
        <v>黑标</v>
      </c>
      <c r="T2083" s="93" t="str" cm="1">
        <f t="array" ref="T2083:U2083">_xlfn.XLOOKUP(Q2083,匹配表1065!L:L,匹配表1065!M:N)</f>
        <v>眩晕</v>
      </c>
      <c r="U2083" s="94" t="str">
        <v>耳鼻喉科</v>
      </c>
      <c r="V2083" s="95" t="s">
        <v>58</v>
      </c>
      <c r="W2083" s="93">
        <f>_xlfn.XLOOKUP(M2083,匹配表1065!D:D,匹配表1065!F:F)*N2083</f>
        <v>12</v>
      </c>
    </row>
    <row r="2084" customHeight="1" spans="1:23">
      <c r="A2084" s="89" t="s">
        <v>675</v>
      </c>
      <c r="B2084" s="90">
        <v>46153</v>
      </c>
      <c r="C2084" s="91" t="str">
        <f t="shared" si="64"/>
        <v>5月第3周</v>
      </c>
      <c r="D2084" s="89" t="s">
        <v>700</v>
      </c>
      <c r="E2084" s="89" t="str">
        <f t="shared" si="65"/>
        <v>5月第2周--周1</v>
      </c>
      <c r="F2084" s="92" t="s">
        <v>27</v>
      </c>
      <c r="G2084" s="92" t="s">
        <v>167</v>
      </c>
      <c r="H2084" s="92" t="str">
        <f>_xlfn.XLOOKUP(O2084,匹配表1065!T:T,匹配表1065!W:W)</f>
        <v>苏州市</v>
      </c>
      <c r="I2084" s="89" t="str">
        <f>_xlfn.XLOOKUP(O2084,匹配表1065!T:T,匹配表1065!X:X)</f>
        <v>PME2017</v>
      </c>
      <c r="J2084" s="92" t="s">
        <v>323</v>
      </c>
      <c r="K2084" s="89" cm="1">
        <f ca="1" t="array" ref="K2084:L2084">_xlfn.XLOOKUP(J2084,匹配表1065!Y:Y,匹配表1065!AA:AB)</f>
        <v>7</v>
      </c>
      <c r="L2084" s="89" t="str">
        <v>3个月以上</v>
      </c>
      <c r="M2084" s="92" t="s">
        <v>35</v>
      </c>
      <c r="N2084" s="92">
        <v>1</v>
      </c>
      <c r="O2084" s="93" t="str">
        <f>_xlfn.XLOOKUP(P2084,匹配表1065!U:U,匹配表1065!T:T)</f>
        <v>HO00001110</v>
      </c>
      <c r="P2084" s="89" t="s">
        <v>324</v>
      </c>
      <c r="Q2084" s="92" t="s">
        <v>476</v>
      </c>
      <c r="R2084" s="89" t="str">
        <f>_xlfn.XLOOKUP(Q2084,匹配表1065!L:L,匹配表1065!O:O)</f>
        <v>B</v>
      </c>
      <c r="S2084" s="93" t="str">
        <f>IFERROR(_xlfn.XLOOKUP(Q2084,匹配表1065!AI:AI,匹配表1065!AJ:AJ),"绿标")</f>
        <v>黑标</v>
      </c>
      <c r="T2084" s="93" t="str" cm="1">
        <f t="array" ref="T2084:U2084">_xlfn.XLOOKUP(Q2084,匹配表1065!L:L,匹配表1065!M:N)</f>
        <v>脑血管</v>
      </c>
      <c r="U2084" s="94" t="str">
        <v>神经内科</v>
      </c>
      <c r="V2084" s="95" t="s">
        <v>58</v>
      </c>
      <c r="W2084" s="93">
        <f>_xlfn.XLOOKUP(M2084,匹配表1065!D:D,匹配表1065!F:F)*N2084</f>
        <v>4</v>
      </c>
    </row>
    <row r="2085" customHeight="1" spans="1:23">
      <c r="A2085" s="89" t="s">
        <v>675</v>
      </c>
      <c r="B2085" s="90">
        <v>46153</v>
      </c>
      <c r="C2085" s="91" t="str">
        <f t="shared" si="64"/>
        <v>5月第3周</v>
      </c>
      <c r="D2085" s="89" t="s">
        <v>700</v>
      </c>
      <c r="E2085" s="89" t="str">
        <f t="shared" si="65"/>
        <v>5月第2周--周1</v>
      </c>
      <c r="F2085" s="92" t="s">
        <v>27</v>
      </c>
      <c r="G2085" s="92" t="s">
        <v>167</v>
      </c>
      <c r="H2085" s="92" t="str">
        <f>_xlfn.XLOOKUP(O2085,匹配表1065!T:T,匹配表1065!W:W)</f>
        <v>苏州市</v>
      </c>
      <c r="I2085" s="89" t="str">
        <f>_xlfn.XLOOKUP(O2085,匹配表1065!T:T,匹配表1065!X:X)</f>
        <v>PME2016</v>
      </c>
      <c r="J2085" s="89" t="s">
        <v>173</v>
      </c>
      <c r="K2085" s="89" cm="1">
        <f ca="1" t="array" ref="K2085:L2085">_xlfn.XLOOKUP(J2085,匹配表1065!Y:Y,匹配表1065!AA:AB)</f>
        <v>1</v>
      </c>
      <c r="L2085" s="89" t="str">
        <v>3个月以内</v>
      </c>
      <c r="M2085" s="92" t="s">
        <v>30</v>
      </c>
      <c r="N2085" s="92">
        <v>2</v>
      </c>
      <c r="O2085" s="93" t="str">
        <f>_xlfn.XLOOKUP(P2085,匹配表1065!U:U,匹配表1065!T:T)</f>
        <v>HO00001048</v>
      </c>
      <c r="P2085" s="89" t="s">
        <v>176</v>
      </c>
      <c r="Q2085" s="92" t="s">
        <v>290</v>
      </c>
      <c r="R2085" s="89" t="str">
        <f>_xlfn.XLOOKUP(Q2085,匹配表1065!L:L,匹配表1065!O:O)</f>
        <v>A</v>
      </c>
      <c r="S2085" s="93" t="str">
        <f>IFERROR(_xlfn.XLOOKUP(Q2085,匹配表1065!AI:AI,匹配表1065!AJ:AJ),"绿标")</f>
        <v>红标</v>
      </c>
      <c r="T2085" s="93" t="str" cm="1">
        <f t="array" ref="T2085:U2085">_xlfn.XLOOKUP(Q2085,匹配表1065!L:L,匹配表1065!M:N)</f>
        <v>头痛</v>
      </c>
      <c r="U2085" s="94" t="str">
        <v>神经内科</v>
      </c>
      <c r="V2085" s="95" t="s">
        <v>70</v>
      </c>
      <c r="W2085" s="93">
        <f>_xlfn.XLOOKUP(M2085,匹配表1065!D:D,匹配表1065!F:F)*N2085</f>
        <v>24</v>
      </c>
    </row>
    <row r="2086" customHeight="1" spans="1:23">
      <c r="A2086" s="89" t="s">
        <v>675</v>
      </c>
      <c r="B2086" s="90">
        <v>46153</v>
      </c>
      <c r="C2086" s="91" t="str">
        <f t="shared" si="64"/>
        <v>5月第3周</v>
      </c>
      <c r="D2086" s="89" t="s">
        <v>700</v>
      </c>
      <c r="E2086" s="89" t="str">
        <f t="shared" si="65"/>
        <v>5月第2周--周1</v>
      </c>
      <c r="F2086" s="92" t="s">
        <v>27</v>
      </c>
      <c r="G2086" s="92" t="s">
        <v>167</v>
      </c>
      <c r="H2086" s="92" t="str">
        <f>_xlfn.XLOOKUP(O2086,匹配表1065!T:T,匹配表1065!W:W)</f>
        <v>苏州市</v>
      </c>
      <c r="I2086" s="89" t="str">
        <f>_xlfn.XLOOKUP(O2086,匹配表1065!T:T,匹配表1065!X:X)</f>
        <v>PME2016</v>
      </c>
      <c r="J2086" s="89" t="s">
        <v>173</v>
      </c>
      <c r="K2086" s="89" cm="1">
        <f ca="1" t="array" ref="K2086:L2086">_xlfn.XLOOKUP(J2086,匹配表1065!Y:Y,匹配表1065!AA:AB)</f>
        <v>1</v>
      </c>
      <c r="L2086" s="89" t="str">
        <v>3个月以内</v>
      </c>
      <c r="M2086" s="92" t="s">
        <v>30</v>
      </c>
      <c r="N2086" s="92">
        <v>1</v>
      </c>
      <c r="O2086" s="93" t="str">
        <f>_xlfn.XLOOKUP(P2086,匹配表1065!U:U,匹配表1065!T:T)</f>
        <v>HO00099680</v>
      </c>
      <c r="P2086" s="89" t="s">
        <v>174</v>
      </c>
      <c r="Q2086" s="92" t="s">
        <v>175</v>
      </c>
      <c r="R2086" s="89" t="str">
        <f>_xlfn.XLOOKUP(Q2086,匹配表1065!L:L,匹配表1065!O:O)</f>
        <v>A</v>
      </c>
      <c r="S2086" s="93" t="str">
        <f>IFERROR(_xlfn.XLOOKUP(Q2086,匹配表1065!AI:AI,匹配表1065!AJ:AJ),"绿标")</f>
        <v>红标</v>
      </c>
      <c r="T2086" s="93" t="str" cm="1">
        <f t="array" ref="T2086:U2086">_xlfn.XLOOKUP(Q2086,匹配表1065!L:L,匹配表1065!M:N)</f>
        <v>头痛</v>
      </c>
      <c r="U2086" s="94" t="str">
        <v>神经内科</v>
      </c>
      <c r="V2086" s="95" t="s">
        <v>58</v>
      </c>
      <c r="W2086" s="93">
        <f>_xlfn.XLOOKUP(M2086,匹配表1065!D:D,匹配表1065!F:F)*N2086</f>
        <v>12</v>
      </c>
    </row>
    <row r="2087" customHeight="1" spans="1:23">
      <c r="A2087" s="89" t="s">
        <v>675</v>
      </c>
      <c r="B2087" s="90">
        <v>46153</v>
      </c>
      <c r="C2087" s="91" t="str">
        <f t="shared" si="64"/>
        <v>5月第3周</v>
      </c>
      <c r="D2087" s="89" t="s">
        <v>700</v>
      </c>
      <c r="E2087" s="89" t="str">
        <f t="shared" si="65"/>
        <v>5月第2周--周1</v>
      </c>
      <c r="F2087" s="92" t="s">
        <v>27</v>
      </c>
      <c r="G2087" s="92" t="s">
        <v>167</v>
      </c>
      <c r="H2087" s="92" t="str">
        <f>_xlfn.XLOOKUP(O2087,匹配表1065!T:T,匹配表1065!W:W)</f>
        <v>苏州市</v>
      </c>
      <c r="I2087" s="89" t="str">
        <f>_xlfn.XLOOKUP(O2087,匹配表1065!T:T,匹配表1065!X:X)</f>
        <v>PME2016</v>
      </c>
      <c r="J2087" s="89" t="s">
        <v>173</v>
      </c>
      <c r="K2087" s="89" cm="1">
        <f ca="1" t="array" ref="K2087:L2087">_xlfn.XLOOKUP(J2087,匹配表1065!Y:Y,匹配表1065!AA:AB)</f>
        <v>1</v>
      </c>
      <c r="L2087" s="89" t="str">
        <v>3个月以内</v>
      </c>
      <c r="M2087" s="92" t="s">
        <v>35</v>
      </c>
      <c r="N2087" s="92">
        <v>1</v>
      </c>
      <c r="O2087" s="93" t="str">
        <f>_xlfn.XLOOKUP(P2087,匹配表1065!U:U,匹配表1065!T:T)</f>
        <v>HO00099680</v>
      </c>
      <c r="P2087" s="89" t="s">
        <v>174</v>
      </c>
      <c r="Q2087" s="92" t="s">
        <v>293</v>
      </c>
      <c r="R2087" s="89" t="str">
        <f>_xlfn.XLOOKUP(Q2087,匹配表1065!L:L,匹配表1065!O:O)</f>
        <v>B</v>
      </c>
      <c r="S2087" s="93" t="str">
        <f>IFERROR(_xlfn.XLOOKUP(Q2087,匹配表1065!AI:AI,匹配表1065!AJ:AJ),"绿标")</f>
        <v>绿标</v>
      </c>
      <c r="T2087" s="93" t="str" cm="1">
        <f t="array" ref="T2087:U2087">_xlfn.XLOOKUP(Q2087,匹配表1065!L:L,匹配表1065!M:N)</f>
        <v>脑血管</v>
      </c>
      <c r="U2087" s="94" t="str">
        <v>神经内科</v>
      </c>
      <c r="V2087" s="95" t="s">
        <v>58</v>
      </c>
      <c r="W2087" s="93">
        <f>_xlfn.XLOOKUP(M2087,匹配表1065!D:D,匹配表1065!F:F)*N2087</f>
        <v>4</v>
      </c>
    </row>
    <row r="2088" customHeight="1" spans="1:23">
      <c r="A2088" s="89" t="s">
        <v>675</v>
      </c>
      <c r="B2088" s="90">
        <v>46153</v>
      </c>
      <c r="C2088" s="91" t="str">
        <f t="shared" si="64"/>
        <v>5月第3周</v>
      </c>
      <c r="D2088" s="89" t="s">
        <v>700</v>
      </c>
      <c r="E2088" s="89" t="str">
        <f t="shared" si="65"/>
        <v>5月第2周--周1</v>
      </c>
      <c r="F2088" s="92" t="s">
        <v>27</v>
      </c>
      <c r="G2088" s="92" t="s">
        <v>167</v>
      </c>
      <c r="H2088" s="92" t="str">
        <f>_xlfn.XLOOKUP(O2088,匹配表1065!T:T,匹配表1065!W:W)</f>
        <v>南通市</v>
      </c>
      <c r="I2088" s="89" t="str">
        <f>_xlfn.XLOOKUP(O2088,匹配表1065!T:T,匹配表1065!X:X)</f>
        <v>PME2013</v>
      </c>
      <c r="J2088" s="92" t="s">
        <v>180</v>
      </c>
      <c r="K2088" s="89" cm="1">
        <f ca="1" t="array" ref="K2088:L2088">_xlfn.XLOOKUP(J2088,匹配表1065!Y:Y,匹配表1065!AA:AB)</f>
        <v>51</v>
      </c>
      <c r="L2088" s="89" t="str">
        <v>3个月以上</v>
      </c>
      <c r="M2088" s="92" t="s">
        <v>30</v>
      </c>
      <c r="N2088" s="92">
        <v>1</v>
      </c>
      <c r="O2088" s="93" t="str">
        <f>_xlfn.XLOOKUP(P2088,匹配表1065!U:U,匹配表1065!T:T)</f>
        <v>HO00001066</v>
      </c>
      <c r="P2088" s="89" t="s">
        <v>183</v>
      </c>
      <c r="Q2088" s="92" t="s">
        <v>352</v>
      </c>
      <c r="R2088" s="89" t="str">
        <f>_xlfn.XLOOKUP(Q2088,匹配表1065!L:L,匹配表1065!O:O)</f>
        <v>C</v>
      </c>
      <c r="S2088" s="93" t="str">
        <f>IFERROR(_xlfn.XLOOKUP(Q2088,匹配表1065!AI:AI,匹配表1065!AJ:AJ),"绿标")</f>
        <v>绿标</v>
      </c>
      <c r="T2088" s="93" t="str" cm="1">
        <f t="array" ref="T2088:U2088">_xlfn.XLOOKUP(Q2088,匹配表1065!L:L,匹配表1065!M:N)</f>
        <v>眩晕</v>
      </c>
      <c r="U2088" s="94" t="str">
        <v>耳鼻喉科</v>
      </c>
      <c r="V2088" s="95" t="s">
        <v>70</v>
      </c>
      <c r="W2088" s="93">
        <f>_xlfn.XLOOKUP(M2088,匹配表1065!D:D,匹配表1065!F:F)*N2088</f>
        <v>12</v>
      </c>
    </row>
    <row r="2089" customHeight="1" spans="1:23">
      <c r="A2089" s="89" t="s">
        <v>675</v>
      </c>
      <c r="B2089" s="90">
        <v>46153</v>
      </c>
      <c r="C2089" s="91" t="str">
        <f t="shared" si="64"/>
        <v>5月第3周</v>
      </c>
      <c r="D2089" s="89" t="s">
        <v>700</v>
      </c>
      <c r="E2089" s="89" t="str">
        <f t="shared" si="65"/>
        <v>5月第2周--周1</v>
      </c>
      <c r="F2089" s="92" t="s">
        <v>27</v>
      </c>
      <c r="G2089" s="92" t="s">
        <v>167</v>
      </c>
      <c r="H2089" s="92" t="str">
        <f>_xlfn.XLOOKUP(O2089,匹配表1065!T:T,匹配表1065!W:W)</f>
        <v>南通市</v>
      </c>
      <c r="I2089" s="89" t="str">
        <f>_xlfn.XLOOKUP(O2089,匹配表1065!T:T,匹配表1065!X:X)</f>
        <v>PME2013</v>
      </c>
      <c r="J2089" s="92" t="s">
        <v>180</v>
      </c>
      <c r="K2089" s="89" cm="1">
        <f ca="1" t="array" ref="K2089:L2089">_xlfn.XLOOKUP(J2089,匹配表1065!Y:Y,匹配表1065!AA:AB)</f>
        <v>51</v>
      </c>
      <c r="L2089" s="89" t="str">
        <v>3个月以上</v>
      </c>
      <c r="M2089" s="92" t="s">
        <v>30</v>
      </c>
      <c r="N2089" s="92">
        <v>1</v>
      </c>
      <c r="O2089" s="93" t="str">
        <f>_xlfn.XLOOKUP(P2089,匹配表1065!U:U,匹配表1065!T:T)</f>
        <v>HO00001066</v>
      </c>
      <c r="P2089" s="89" t="s">
        <v>183</v>
      </c>
      <c r="Q2089" s="92" t="s">
        <v>184</v>
      </c>
      <c r="R2089" s="89" t="str">
        <f>_xlfn.XLOOKUP(Q2089,匹配表1065!L:L,匹配表1065!O:O)</f>
        <v>A</v>
      </c>
      <c r="S2089" s="93" t="str">
        <f>IFERROR(_xlfn.XLOOKUP(Q2089,匹配表1065!AI:AI,匹配表1065!AJ:AJ),"绿标")</f>
        <v>红标</v>
      </c>
      <c r="T2089" s="93" t="str" cm="1">
        <f t="array" ref="T2089:U2089">_xlfn.XLOOKUP(Q2089,匹配表1065!L:L,匹配表1065!M:N)</f>
        <v>头痛</v>
      </c>
      <c r="U2089" s="94" t="str">
        <v>神经内科</v>
      </c>
      <c r="V2089" s="95" t="s">
        <v>70</v>
      </c>
      <c r="W2089" s="93">
        <f>_xlfn.XLOOKUP(M2089,匹配表1065!D:D,匹配表1065!F:F)*N2089</f>
        <v>12</v>
      </c>
    </row>
    <row r="2090" customHeight="1" spans="1:23">
      <c r="A2090" s="89" t="s">
        <v>675</v>
      </c>
      <c r="B2090" s="90">
        <v>46153</v>
      </c>
      <c r="C2090" s="91" t="str">
        <f t="shared" si="64"/>
        <v>5月第3周</v>
      </c>
      <c r="D2090" s="89" t="s">
        <v>700</v>
      </c>
      <c r="E2090" s="89" t="str">
        <f t="shared" si="65"/>
        <v>5月第2周--周1</v>
      </c>
      <c r="F2090" s="92" t="s">
        <v>27</v>
      </c>
      <c r="G2090" s="92" t="s">
        <v>167</v>
      </c>
      <c r="H2090" s="92" t="str">
        <f>_xlfn.XLOOKUP(O2090,匹配表1065!T:T,匹配表1065!W:W)</f>
        <v>南通市</v>
      </c>
      <c r="I2090" s="89" t="str">
        <f>_xlfn.XLOOKUP(O2090,匹配表1065!T:T,匹配表1065!X:X)</f>
        <v>PME2013</v>
      </c>
      <c r="J2090" s="92" t="s">
        <v>180</v>
      </c>
      <c r="K2090" s="89" cm="1">
        <f ca="1" t="array" ref="K2090:L2090">_xlfn.XLOOKUP(J2090,匹配表1065!Y:Y,匹配表1065!AA:AB)</f>
        <v>51</v>
      </c>
      <c r="L2090" s="89" t="str">
        <v>3个月以上</v>
      </c>
      <c r="M2090" s="92" t="s">
        <v>35</v>
      </c>
      <c r="N2090" s="92">
        <v>1</v>
      </c>
      <c r="O2090" s="93" t="str">
        <f>_xlfn.XLOOKUP(P2090,匹配表1065!U:U,匹配表1065!T:T)</f>
        <v>HO00001066</v>
      </c>
      <c r="P2090" s="89" t="s">
        <v>183</v>
      </c>
      <c r="Q2090" s="92" t="s">
        <v>477</v>
      </c>
      <c r="R2090" s="89" t="str">
        <f>_xlfn.XLOOKUP(Q2090,匹配表1065!L:L,匹配表1065!O:O)</f>
        <v>B</v>
      </c>
      <c r="S2090" s="93" t="str">
        <f>IFERROR(_xlfn.XLOOKUP(Q2090,匹配表1065!AI:AI,匹配表1065!AJ:AJ),"绿标")</f>
        <v>绿标</v>
      </c>
      <c r="T2090" s="93" t="str" cm="1">
        <f t="array" ref="T2090:U2090">_xlfn.XLOOKUP(Q2090,匹配表1065!L:L,匹配表1065!M:N)</f>
        <v>脑血管</v>
      </c>
      <c r="U2090" s="94" t="str">
        <v>神经内科</v>
      </c>
      <c r="V2090" s="95" t="s">
        <v>58</v>
      </c>
      <c r="W2090" s="93">
        <f>_xlfn.XLOOKUP(M2090,匹配表1065!D:D,匹配表1065!F:F)*N2090</f>
        <v>4</v>
      </c>
    </row>
    <row r="2091" customHeight="1" spans="1:23">
      <c r="A2091" s="89" t="s">
        <v>675</v>
      </c>
      <c r="B2091" s="90">
        <v>46154</v>
      </c>
      <c r="C2091" s="91" t="str">
        <f t="shared" si="64"/>
        <v>5月第3周</v>
      </c>
      <c r="D2091" s="89" t="s">
        <v>700</v>
      </c>
      <c r="E2091" s="89" t="str">
        <f t="shared" si="65"/>
        <v>5月第2周--周2</v>
      </c>
      <c r="F2091" s="92" t="s">
        <v>27</v>
      </c>
      <c r="G2091" s="92" t="s">
        <v>104</v>
      </c>
      <c r="H2091" s="92" t="str">
        <f>_xlfn.XLOOKUP(O2091,匹配表1065!T:T,匹配表1065!W:W)</f>
        <v>聊城市</v>
      </c>
      <c r="I2091" s="89" t="str">
        <f>_xlfn.XLOOKUP(O2091,匹配表1065!T:T,匹配表1065!X:X)</f>
        <v>PME2046</v>
      </c>
      <c r="J2091" s="92" t="s">
        <v>108</v>
      </c>
      <c r="K2091" s="89" cm="1">
        <f ca="1" t="array" ref="K2091:L2091">_xlfn.XLOOKUP(J2091,匹配表1065!Y:Y,匹配表1065!AA:AB)</f>
        <v>8</v>
      </c>
      <c r="L2091" s="89" t="str">
        <v>3个月以上</v>
      </c>
      <c r="M2091" s="92" t="s">
        <v>30</v>
      </c>
      <c r="N2091" s="92">
        <v>1</v>
      </c>
      <c r="O2091" s="93" t="str">
        <f>_xlfn.XLOOKUP(P2091,匹配表1065!U:U,匹配表1065!T:T)</f>
        <v>HO00001415</v>
      </c>
      <c r="P2091" s="89" t="s">
        <v>109</v>
      </c>
      <c r="Q2091" s="92" t="s">
        <v>318</v>
      </c>
      <c r="R2091" s="89" t="str">
        <f>_xlfn.XLOOKUP(Q2091,匹配表1065!L:L,匹配表1065!O:O)</f>
        <v>C</v>
      </c>
      <c r="S2091" s="93" t="str">
        <f>IFERROR(_xlfn.XLOOKUP(Q2091,匹配表1065!AI:AI,匹配表1065!AJ:AJ),"绿标")</f>
        <v>黑标</v>
      </c>
      <c r="T2091" s="93" t="str" cm="1">
        <f t="array" ref="T2091:U2091">_xlfn.XLOOKUP(Q2091,匹配表1065!L:L,匹配表1065!M:N)</f>
        <v>眩晕</v>
      </c>
      <c r="U2091" s="94" t="str">
        <v>耳鼻喉科</v>
      </c>
      <c r="V2091" s="95" t="s">
        <v>33</v>
      </c>
      <c r="W2091" s="93">
        <f>_xlfn.XLOOKUP(M2091,匹配表1065!D:D,匹配表1065!F:F)*N2091</f>
        <v>12</v>
      </c>
    </row>
    <row r="2092" customHeight="1" spans="1:23">
      <c r="A2092" s="89" t="s">
        <v>675</v>
      </c>
      <c r="B2092" s="90">
        <v>46154</v>
      </c>
      <c r="C2092" s="91" t="str">
        <f t="shared" si="64"/>
        <v>5月第3周</v>
      </c>
      <c r="D2092" s="89" t="s">
        <v>700</v>
      </c>
      <c r="E2092" s="89" t="str">
        <f t="shared" si="65"/>
        <v>5月第2周--周2</v>
      </c>
      <c r="F2092" s="92" t="s">
        <v>27</v>
      </c>
      <c r="G2092" s="92" t="s">
        <v>104</v>
      </c>
      <c r="H2092" s="92" t="str">
        <f>_xlfn.XLOOKUP(O2092,匹配表1065!T:T,匹配表1065!W:W)</f>
        <v>济南市</v>
      </c>
      <c r="I2092" s="89" t="str">
        <f>_xlfn.XLOOKUP(O2092,匹配表1065!T:T,匹配表1065!X:X)</f>
        <v>PME2026</v>
      </c>
      <c r="J2092" s="92" t="s">
        <v>116</v>
      </c>
      <c r="K2092" s="89" cm="1">
        <f ca="1" t="array" ref="K2092:L2092">_xlfn.XLOOKUP(J2092,匹配表1065!Y:Y,匹配表1065!AA:AB)</f>
        <v>13</v>
      </c>
      <c r="L2092" s="89" t="str">
        <v>3个月以上</v>
      </c>
      <c r="M2092" s="92" t="s">
        <v>30</v>
      </c>
      <c r="N2092" s="92">
        <v>1</v>
      </c>
      <c r="O2092" s="93" t="str">
        <f>_xlfn.XLOOKUP(P2092,匹配表1065!U:U,匹配表1065!T:T)</f>
        <v>HO00001409</v>
      </c>
      <c r="P2092" s="89" t="s">
        <v>117</v>
      </c>
      <c r="Q2092" s="92" t="s">
        <v>240</v>
      </c>
      <c r="R2092" s="89" t="str">
        <f>_xlfn.XLOOKUP(Q2092,匹配表1065!L:L,匹配表1065!O:O)</f>
        <v>B</v>
      </c>
      <c r="S2092" s="93" t="str">
        <f>IFERROR(_xlfn.XLOOKUP(Q2092,匹配表1065!AI:AI,匹配表1065!AJ:AJ),"绿标")</f>
        <v>红标</v>
      </c>
      <c r="T2092" s="93" t="str" cm="1">
        <f t="array" ref="T2092:U2092">_xlfn.XLOOKUP(Q2092,匹配表1065!L:L,匹配表1065!M:N)</f>
        <v>脑血管</v>
      </c>
      <c r="U2092" s="94" t="str">
        <v>神经内科</v>
      </c>
      <c r="V2092" s="95" t="s">
        <v>67</v>
      </c>
      <c r="W2092" s="93">
        <f>_xlfn.XLOOKUP(M2092,匹配表1065!D:D,匹配表1065!F:F)*N2092</f>
        <v>12</v>
      </c>
    </row>
    <row r="2093" customHeight="1" spans="1:23">
      <c r="A2093" s="89" t="s">
        <v>675</v>
      </c>
      <c r="B2093" s="90">
        <v>46154</v>
      </c>
      <c r="C2093" s="91" t="str">
        <f t="shared" si="64"/>
        <v>5月第3周</v>
      </c>
      <c r="D2093" s="89" t="s">
        <v>700</v>
      </c>
      <c r="E2093" s="89" t="str">
        <f t="shared" si="65"/>
        <v>5月第2周--周2</v>
      </c>
      <c r="F2093" s="92" t="s">
        <v>27</v>
      </c>
      <c r="G2093" s="92" t="s">
        <v>104</v>
      </c>
      <c r="H2093" s="92" t="str">
        <f>_xlfn.XLOOKUP(O2093,匹配表1065!T:T,匹配表1065!W:W)</f>
        <v>临沂市</v>
      </c>
      <c r="I2093" s="89" t="str">
        <f>_xlfn.XLOOKUP(O2093,匹配表1065!T:T,匹配表1065!X:X)</f>
        <v>PME2045</v>
      </c>
      <c r="J2093" s="92" t="s">
        <v>116</v>
      </c>
      <c r="K2093" s="89" cm="1">
        <f ca="1" t="array" ref="K2093:L2093">_xlfn.XLOOKUP(J2093,匹配表1065!Y:Y,匹配表1065!AA:AB)</f>
        <v>13</v>
      </c>
      <c r="L2093" s="89" t="str">
        <v>3个月以上</v>
      </c>
      <c r="M2093" s="92" t="s">
        <v>55</v>
      </c>
      <c r="N2093" s="92">
        <v>1</v>
      </c>
      <c r="O2093" s="93" t="str">
        <f>_xlfn.XLOOKUP(P2093,匹配表1065!U:U,匹配表1065!T:T)</f>
        <v>HO00001523</v>
      </c>
      <c r="P2093" s="89" t="s">
        <v>238</v>
      </c>
      <c r="Q2093" s="92" t="s">
        <v>239</v>
      </c>
      <c r="R2093" s="89" t="str">
        <f>_xlfn.XLOOKUP(Q2093,匹配表1065!L:L,匹配表1065!O:O)</f>
        <v>A</v>
      </c>
      <c r="S2093" s="93" t="str">
        <f>IFERROR(_xlfn.XLOOKUP(Q2093,匹配表1065!AI:AI,匹配表1065!AJ:AJ),"绿标")</f>
        <v>绿标</v>
      </c>
      <c r="T2093" s="93" t="str" cm="1">
        <f t="array" ref="T2093:U2093">_xlfn.XLOOKUP(Q2093,匹配表1065!L:L,匹配表1065!M:N)</f>
        <v>头痛</v>
      </c>
      <c r="U2093" s="94" t="str">
        <v>神经内科</v>
      </c>
      <c r="V2093" s="95" t="s">
        <v>42</v>
      </c>
      <c r="W2093" s="93">
        <f>_xlfn.XLOOKUP(M2093,匹配表1065!D:D,匹配表1065!F:F)*N2093</f>
        <v>8</v>
      </c>
    </row>
    <row r="2094" customHeight="1" spans="1:23">
      <c r="A2094" s="89" t="s">
        <v>675</v>
      </c>
      <c r="B2094" s="90">
        <v>46154</v>
      </c>
      <c r="C2094" s="91" t="str">
        <f t="shared" si="64"/>
        <v>5月第3周</v>
      </c>
      <c r="D2094" s="89" t="s">
        <v>700</v>
      </c>
      <c r="E2094" s="89" t="str">
        <f t="shared" si="65"/>
        <v>5月第2周--周2</v>
      </c>
      <c r="F2094" s="92" t="s">
        <v>27</v>
      </c>
      <c r="G2094" s="92" t="s">
        <v>104</v>
      </c>
      <c r="H2094" s="92" t="str">
        <f>_xlfn.XLOOKUP(O2094,匹配表1065!T:T,匹配表1065!W:W)</f>
        <v>济南市</v>
      </c>
      <c r="I2094" s="89" t="str">
        <f>_xlfn.XLOOKUP(O2094,匹配表1065!T:T,匹配表1065!X:X)</f>
        <v>PME2025</v>
      </c>
      <c r="J2094" s="92" t="s">
        <v>111</v>
      </c>
      <c r="K2094" s="89" cm="1">
        <f ca="1" t="array" ref="K2094:L2094">_xlfn.XLOOKUP(J2094,匹配表1065!Y:Y,匹配表1065!AA:AB)</f>
        <v>30</v>
      </c>
      <c r="L2094" s="89" t="str">
        <v>3个月以上</v>
      </c>
      <c r="M2094" s="92" t="s">
        <v>30</v>
      </c>
      <c r="N2094" s="92">
        <v>1</v>
      </c>
      <c r="O2094" s="93" t="str">
        <f>_xlfn.XLOOKUP(P2094,匹配表1065!U:U,匹配表1065!T:T)</f>
        <v>HO00001400</v>
      </c>
      <c r="P2094" s="89" t="s">
        <v>112</v>
      </c>
      <c r="Q2094" s="92" t="s">
        <v>331</v>
      </c>
      <c r="R2094" s="89" t="str">
        <f>_xlfn.XLOOKUP(Q2094,匹配表1065!L:L,匹配表1065!O:O)</f>
        <v>C</v>
      </c>
      <c r="S2094" s="93" t="str">
        <f>IFERROR(_xlfn.XLOOKUP(Q2094,匹配表1065!AI:AI,匹配表1065!AJ:AJ),"绿标")</f>
        <v>红标</v>
      </c>
      <c r="T2094" s="93" t="str" cm="1">
        <f t="array" ref="T2094:U2094">_xlfn.XLOOKUP(Q2094,匹配表1065!L:L,匹配表1065!M:N)</f>
        <v>眩晕</v>
      </c>
      <c r="U2094" s="94" t="str">
        <v>神经内科</v>
      </c>
      <c r="V2094" s="95" t="s">
        <v>42</v>
      </c>
      <c r="W2094" s="93">
        <f>_xlfn.XLOOKUP(M2094,匹配表1065!D:D,匹配表1065!F:F)*N2094</f>
        <v>12</v>
      </c>
    </row>
    <row r="2095" customHeight="1" spans="1:23">
      <c r="A2095" s="89" t="s">
        <v>675</v>
      </c>
      <c r="B2095" s="90">
        <v>46154</v>
      </c>
      <c r="C2095" s="91" t="str">
        <f t="shared" si="64"/>
        <v>5月第3周</v>
      </c>
      <c r="D2095" s="89" t="s">
        <v>700</v>
      </c>
      <c r="E2095" s="89" t="str">
        <f t="shared" si="65"/>
        <v>5月第2周--周2</v>
      </c>
      <c r="F2095" s="92" t="s">
        <v>27</v>
      </c>
      <c r="G2095" s="92" t="s">
        <v>104</v>
      </c>
      <c r="H2095" s="92" t="str">
        <f>_xlfn.XLOOKUP(O2095,匹配表1065!T:T,匹配表1065!W:W)</f>
        <v>济南市</v>
      </c>
      <c r="I2095" s="89" t="str">
        <f>_xlfn.XLOOKUP(O2095,匹配表1065!T:T,匹配表1065!X:X)</f>
        <v>PME2025</v>
      </c>
      <c r="J2095" s="92" t="s">
        <v>111</v>
      </c>
      <c r="K2095" s="89" cm="1">
        <f ca="1" t="array" ref="K2095:L2095">_xlfn.XLOOKUP(J2095,匹配表1065!Y:Y,匹配表1065!AA:AB)</f>
        <v>30</v>
      </c>
      <c r="L2095" s="89" t="str">
        <v>3个月以上</v>
      </c>
      <c r="M2095" s="92" t="s">
        <v>55</v>
      </c>
      <c r="N2095" s="92">
        <v>1</v>
      </c>
      <c r="O2095" s="93" t="str">
        <f>_xlfn.XLOOKUP(P2095,匹配表1065!U:U,匹配表1065!T:T)</f>
        <v>HO00001400</v>
      </c>
      <c r="P2095" s="89" t="s">
        <v>112</v>
      </c>
      <c r="Q2095" s="92" t="s">
        <v>113</v>
      </c>
      <c r="R2095" s="89" t="str">
        <f>_xlfn.XLOOKUP(Q2095,匹配表1065!L:L,匹配表1065!O:O)</f>
        <v>B</v>
      </c>
      <c r="S2095" s="93" t="str">
        <f>IFERROR(_xlfn.XLOOKUP(Q2095,匹配表1065!AI:AI,匹配表1065!AJ:AJ),"绿标")</f>
        <v>红标</v>
      </c>
      <c r="T2095" s="93" t="str" cm="1">
        <f t="array" ref="T2095:U2095">_xlfn.XLOOKUP(Q2095,匹配表1065!L:L,匹配表1065!M:N)</f>
        <v>抑郁焦虑</v>
      </c>
      <c r="U2095" s="94" t="str">
        <v>神经内科</v>
      </c>
      <c r="V2095" s="95" t="s">
        <v>33</v>
      </c>
      <c r="W2095" s="93">
        <f>_xlfn.XLOOKUP(M2095,匹配表1065!D:D,匹配表1065!F:F)*N2095</f>
        <v>8</v>
      </c>
    </row>
    <row r="2096" customHeight="1" spans="1:23">
      <c r="A2096" s="89" t="s">
        <v>675</v>
      </c>
      <c r="B2096" s="90">
        <v>46154</v>
      </c>
      <c r="C2096" s="91" t="str">
        <f t="shared" si="64"/>
        <v>5月第3周</v>
      </c>
      <c r="D2096" s="89" t="s">
        <v>700</v>
      </c>
      <c r="E2096" s="89" t="str">
        <f t="shared" si="65"/>
        <v>5月第2周--周2</v>
      </c>
      <c r="F2096" s="92" t="s">
        <v>27</v>
      </c>
      <c r="G2096" s="92" t="s">
        <v>104</v>
      </c>
      <c r="H2096" s="92" t="str">
        <f>_xlfn.XLOOKUP(O2096,匹配表1065!T:T,匹配表1065!W:W)</f>
        <v>济南市</v>
      </c>
      <c r="I2096" s="89" t="str">
        <f>_xlfn.XLOOKUP(O2096,匹配表1065!T:T,匹配表1065!X:X)</f>
        <v>PME2025</v>
      </c>
      <c r="J2096" s="92" t="s">
        <v>111</v>
      </c>
      <c r="K2096" s="89" cm="1">
        <f ca="1" t="array" ref="K2096:L2096">_xlfn.XLOOKUP(J2096,匹配表1065!Y:Y,匹配表1065!AA:AB)</f>
        <v>30</v>
      </c>
      <c r="L2096" s="89" t="str">
        <v>3个月以上</v>
      </c>
      <c r="M2096" s="92" t="s">
        <v>55</v>
      </c>
      <c r="N2096" s="92">
        <v>1</v>
      </c>
      <c r="O2096" s="93" t="str">
        <f>_xlfn.XLOOKUP(P2096,匹配表1065!U:U,匹配表1065!T:T)</f>
        <v>HO00001400</v>
      </c>
      <c r="P2096" s="89" t="s">
        <v>112</v>
      </c>
      <c r="Q2096" s="92" t="s">
        <v>492</v>
      </c>
      <c r="R2096" s="89" t="str">
        <f>_xlfn.XLOOKUP(Q2096,匹配表1065!L:L,匹配表1065!O:O)</f>
        <v>B</v>
      </c>
      <c r="S2096" s="93" t="str">
        <f>IFERROR(_xlfn.XLOOKUP(Q2096,匹配表1065!AI:AI,匹配表1065!AJ:AJ),"绿标")</f>
        <v>红标</v>
      </c>
      <c r="T2096" s="93" t="str" cm="1">
        <f t="array" ref="T2096:U2096">_xlfn.XLOOKUP(Q2096,匹配表1065!L:L,匹配表1065!M:N)</f>
        <v>脑血管</v>
      </c>
      <c r="U2096" s="94" t="str">
        <v>神经内科</v>
      </c>
      <c r="V2096" s="95" t="s">
        <v>33</v>
      </c>
      <c r="W2096" s="93">
        <f>_xlfn.XLOOKUP(M2096,匹配表1065!D:D,匹配表1065!F:F)*N2096</f>
        <v>8</v>
      </c>
    </row>
    <row r="2097" customHeight="1" spans="1:23">
      <c r="A2097" s="89" t="s">
        <v>675</v>
      </c>
      <c r="B2097" s="90">
        <v>46154</v>
      </c>
      <c r="C2097" s="91" t="str">
        <f t="shared" si="64"/>
        <v>5月第3周</v>
      </c>
      <c r="D2097" s="89" t="s">
        <v>700</v>
      </c>
      <c r="E2097" s="89" t="str">
        <f t="shared" si="65"/>
        <v>5月第2周--周2</v>
      </c>
      <c r="F2097" s="92" t="s">
        <v>27</v>
      </c>
      <c r="G2097" s="92" t="s">
        <v>104</v>
      </c>
      <c r="H2097" s="92" t="str">
        <f>_xlfn.XLOOKUP(O2097,匹配表1065!T:T,匹配表1065!W:W)</f>
        <v>济南市</v>
      </c>
      <c r="I2097" s="89" t="str">
        <f>_xlfn.XLOOKUP(O2097,匹配表1065!T:T,匹配表1065!X:X)</f>
        <v>PME2024</v>
      </c>
      <c r="J2097" s="92" t="s">
        <v>125</v>
      </c>
      <c r="K2097" s="89" cm="1">
        <f ca="1" t="array" ref="K2097:L2097">_xlfn.XLOOKUP(J2097,匹配表1065!Y:Y,匹配表1065!AA:AB)</f>
        <v>9</v>
      </c>
      <c r="L2097" s="89" t="str">
        <v>3个月以上</v>
      </c>
      <c r="M2097" s="92" t="s">
        <v>30</v>
      </c>
      <c r="N2097" s="92">
        <v>1</v>
      </c>
      <c r="O2097" s="93" t="str">
        <f>_xlfn.XLOOKUP(P2097,匹配表1065!U:U,匹配表1065!T:T)</f>
        <v>HO00001404</v>
      </c>
      <c r="P2097" s="89" t="s">
        <v>126</v>
      </c>
      <c r="Q2097" s="92" t="s">
        <v>234</v>
      </c>
      <c r="R2097" s="89" t="str">
        <f>_xlfn.XLOOKUP(Q2097,匹配表1065!L:L,匹配表1065!O:O)</f>
        <v>A</v>
      </c>
      <c r="S2097" s="93" t="str">
        <f>IFERROR(_xlfn.XLOOKUP(Q2097,匹配表1065!AI:AI,匹配表1065!AJ:AJ),"绿标")</f>
        <v>红标</v>
      </c>
      <c r="T2097" s="93" t="str" cm="1">
        <f t="array" ref="T2097:U2097">_xlfn.XLOOKUP(Q2097,匹配表1065!L:L,匹配表1065!M:N)</f>
        <v>头痛</v>
      </c>
      <c r="U2097" s="94" t="str">
        <v>神经内科</v>
      </c>
      <c r="V2097" s="95" t="s">
        <v>67</v>
      </c>
      <c r="W2097" s="93">
        <f>_xlfn.XLOOKUP(M2097,匹配表1065!D:D,匹配表1065!F:F)*N2097</f>
        <v>12</v>
      </c>
    </row>
    <row r="2098" customHeight="1" spans="1:23">
      <c r="A2098" s="89" t="s">
        <v>675</v>
      </c>
      <c r="B2098" s="90">
        <v>46154</v>
      </c>
      <c r="C2098" s="91" t="str">
        <f t="shared" si="64"/>
        <v>5月第3周</v>
      </c>
      <c r="D2098" s="89" t="s">
        <v>700</v>
      </c>
      <c r="E2098" s="89" t="str">
        <f t="shared" si="65"/>
        <v>5月第2周--周2</v>
      </c>
      <c r="F2098" s="92" t="s">
        <v>27</v>
      </c>
      <c r="G2098" s="92" t="s">
        <v>104</v>
      </c>
      <c r="H2098" s="92" t="str">
        <f>_xlfn.XLOOKUP(O2098,匹配表1065!T:T,匹配表1065!W:W)</f>
        <v>济南市</v>
      </c>
      <c r="I2098" s="89" t="str">
        <f>_xlfn.XLOOKUP(O2098,匹配表1065!T:T,匹配表1065!X:X)</f>
        <v>PME2025</v>
      </c>
      <c r="J2098" s="92" t="s">
        <v>128</v>
      </c>
      <c r="K2098" s="89" cm="1">
        <f ca="1" t="array" ref="K2098:L2098">_xlfn.XLOOKUP(J2098,匹配表1065!Y:Y,匹配表1065!AA:AB)</f>
        <v>13</v>
      </c>
      <c r="L2098" s="89" t="str">
        <v>3个月以上</v>
      </c>
      <c r="M2098" s="92" t="s">
        <v>30</v>
      </c>
      <c r="N2098" s="92">
        <v>1</v>
      </c>
      <c r="O2098" s="93" t="str">
        <f>_xlfn.XLOOKUP(P2098,匹配表1065!U:U,匹配表1065!T:T)</f>
        <v>HO00001400</v>
      </c>
      <c r="P2098" s="89" t="s">
        <v>112</v>
      </c>
      <c r="Q2098" s="92" t="s">
        <v>241</v>
      </c>
      <c r="R2098" s="89" t="str">
        <f>_xlfn.XLOOKUP(Q2098,匹配表1065!L:L,匹配表1065!O:O)</f>
        <v>A</v>
      </c>
      <c r="S2098" s="93" t="str">
        <f>IFERROR(_xlfn.XLOOKUP(Q2098,匹配表1065!AI:AI,匹配表1065!AJ:AJ),"绿标")</f>
        <v>红标</v>
      </c>
      <c r="T2098" s="93" t="str" cm="1">
        <f t="array" ref="T2098:U2098">_xlfn.XLOOKUP(Q2098,匹配表1065!L:L,匹配表1065!M:N)</f>
        <v>头痛</v>
      </c>
      <c r="U2098" s="94" t="str">
        <v>神经内科</v>
      </c>
      <c r="V2098" s="95" t="s">
        <v>58</v>
      </c>
      <c r="W2098" s="93">
        <f>_xlfn.XLOOKUP(M2098,匹配表1065!D:D,匹配表1065!F:F)*N2098</f>
        <v>12</v>
      </c>
    </row>
    <row r="2099" customHeight="1" spans="1:23">
      <c r="A2099" s="89" t="s">
        <v>675</v>
      </c>
      <c r="B2099" s="90">
        <v>46154</v>
      </c>
      <c r="C2099" s="91" t="str">
        <f t="shared" si="64"/>
        <v>5月第3周</v>
      </c>
      <c r="D2099" s="89" t="s">
        <v>700</v>
      </c>
      <c r="E2099" s="89" t="str">
        <f t="shared" si="65"/>
        <v>5月第2周--周2</v>
      </c>
      <c r="F2099" s="92" t="s">
        <v>27</v>
      </c>
      <c r="G2099" s="92" t="s">
        <v>104</v>
      </c>
      <c r="H2099" s="92" t="str">
        <f>_xlfn.XLOOKUP(O2099,匹配表1065!T:T,匹配表1065!W:W)</f>
        <v>济南市</v>
      </c>
      <c r="I2099" s="89" t="str">
        <f>_xlfn.XLOOKUP(O2099,匹配表1065!T:T,匹配表1065!X:X)</f>
        <v>PME2025</v>
      </c>
      <c r="J2099" s="92" t="s">
        <v>128</v>
      </c>
      <c r="K2099" s="89" cm="1">
        <f ca="1" t="array" ref="K2099:L2099">_xlfn.XLOOKUP(J2099,匹配表1065!Y:Y,匹配表1065!AA:AB)</f>
        <v>13</v>
      </c>
      <c r="L2099" s="89" t="str">
        <v>3个月以上</v>
      </c>
      <c r="M2099" s="92" t="s">
        <v>55</v>
      </c>
      <c r="N2099" s="92">
        <v>1</v>
      </c>
      <c r="O2099" s="93" t="str">
        <f>_xlfn.XLOOKUP(P2099,匹配表1065!U:U,匹配表1065!T:T)</f>
        <v>HO00001400</v>
      </c>
      <c r="P2099" s="89" t="s">
        <v>112</v>
      </c>
      <c r="Q2099" s="92" t="s">
        <v>241</v>
      </c>
      <c r="R2099" s="89" t="str">
        <f>_xlfn.XLOOKUP(Q2099,匹配表1065!L:L,匹配表1065!O:O)</f>
        <v>A</v>
      </c>
      <c r="S2099" s="93" t="str">
        <f>IFERROR(_xlfn.XLOOKUP(Q2099,匹配表1065!AI:AI,匹配表1065!AJ:AJ),"绿标")</f>
        <v>红标</v>
      </c>
      <c r="T2099" s="93" t="str" cm="1">
        <f t="array" ref="T2099:U2099">_xlfn.XLOOKUP(Q2099,匹配表1065!L:L,匹配表1065!M:N)</f>
        <v>头痛</v>
      </c>
      <c r="U2099" s="94" t="str">
        <v>神经内科</v>
      </c>
      <c r="V2099" s="95" t="s">
        <v>58</v>
      </c>
      <c r="W2099" s="93">
        <f>_xlfn.XLOOKUP(M2099,匹配表1065!D:D,匹配表1065!F:F)*N2099</f>
        <v>8</v>
      </c>
    </row>
    <row r="2100" customHeight="1" spans="1:23">
      <c r="A2100" s="89" t="s">
        <v>675</v>
      </c>
      <c r="B2100" s="90">
        <v>46154</v>
      </c>
      <c r="C2100" s="91" t="str">
        <f t="shared" si="64"/>
        <v>5月第3周</v>
      </c>
      <c r="D2100" s="89" t="s">
        <v>700</v>
      </c>
      <c r="E2100" s="89" t="str">
        <f t="shared" si="65"/>
        <v>5月第2周--周2</v>
      </c>
      <c r="F2100" s="92" t="s">
        <v>27</v>
      </c>
      <c r="G2100" s="92" t="s">
        <v>104</v>
      </c>
      <c r="H2100" s="92" t="str">
        <f>_xlfn.XLOOKUP(O2100,匹配表1065!T:T,匹配表1065!W:W)</f>
        <v>济南市</v>
      </c>
      <c r="I2100" s="89" t="str">
        <f>_xlfn.XLOOKUP(O2100,匹配表1065!T:T,匹配表1065!X:X)</f>
        <v>PME2025</v>
      </c>
      <c r="J2100" s="92" t="s">
        <v>128</v>
      </c>
      <c r="K2100" s="89" cm="1">
        <f ca="1" t="array" ref="K2100:L2100">_xlfn.XLOOKUP(J2100,匹配表1065!Y:Y,匹配表1065!AA:AB)</f>
        <v>13</v>
      </c>
      <c r="L2100" s="89" t="str">
        <v>3个月以上</v>
      </c>
      <c r="M2100" s="92" t="s">
        <v>55</v>
      </c>
      <c r="N2100" s="92">
        <v>1</v>
      </c>
      <c r="O2100" s="93" t="str">
        <f>_xlfn.XLOOKUP(P2100,匹配表1065!U:U,匹配表1065!T:T)</f>
        <v>HO00001400</v>
      </c>
      <c r="P2100" s="89" t="s">
        <v>112</v>
      </c>
      <c r="Q2100" s="92" t="s">
        <v>131</v>
      </c>
      <c r="R2100" s="89" t="str">
        <f>_xlfn.XLOOKUP(Q2100,匹配表1065!L:L,匹配表1065!O:O)</f>
        <v>B</v>
      </c>
      <c r="S2100" s="93" t="str">
        <f>IFERROR(_xlfn.XLOOKUP(Q2100,匹配表1065!AI:AI,匹配表1065!AJ:AJ),"绿标")</f>
        <v>红标</v>
      </c>
      <c r="T2100" s="93" t="str" cm="1">
        <f t="array" ref="T2100:U2100">_xlfn.XLOOKUP(Q2100,匹配表1065!L:L,匹配表1065!M:N)</f>
        <v>脑血管</v>
      </c>
      <c r="U2100" s="94" t="str">
        <v>神经内科</v>
      </c>
      <c r="V2100" s="95" t="s">
        <v>33</v>
      </c>
      <c r="W2100" s="93">
        <f>_xlfn.XLOOKUP(M2100,匹配表1065!D:D,匹配表1065!F:F)*N2100</f>
        <v>8</v>
      </c>
    </row>
    <row r="2101" customHeight="1" spans="1:23">
      <c r="A2101" s="89" t="s">
        <v>675</v>
      </c>
      <c r="B2101" s="90">
        <v>46154</v>
      </c>
      <c r="C2101" s="91" t="str">
        <f t="shared" si="64"/>
        <v>5月第3周</v>
      </c>
      <c r="D2101" s="89" t="s">
        <v>700</v>
      </c>
      <c r="E2101" s="89" t="str">
        <f t="shared" si="65"/>
        <v>5月第2周--周2</v>
      </c>
      <c r="F2101" s="92" t="s">
        <v>27</v>
      </c>
      <c r="G2101" s="92" t="s">
        <v>104</v>
      </c>
      <c r="H2101" s="92" t="str">
        <f>_xlfn.XLOOKUP(O2101,匹配表1065!T:T,匹配表1065!W:W)</f>
        <v>东营市</v>
      </c>
      <c r="I2101" s="89" t="str">
        <f>_xlfn.XLOOKUP(O2101,匹配表1065!T:T,匹配表1065!X:X)</f>
        <v>PME2028</v>
      </c>
      <c r="J2101" s="92" t="s">
        <v>121</v>
      </c>
      <c r="K2101" s="89" cm="1">
        <f ca="1" t="array" ref="K2101:L2101">_xlfn.XLOOKUP(J2101,匹配表1065!Y:Y,匹配表1065!AA:AB)</f>
        <v>26</v>
      </c>
      <c r="L2101" s="89" t="str">
        <v>3个月以上</v>
      </c>
      <c r="M2101" s="92" t="s">
        <v>30</v>
      </c>
      <c r="N2101" s="92">
        <v>1</v>
      </c>
      <c r="O2101" s="93" t="str">
        <f>_xlfn.XLOOKUP(P2101,匹配表1065!U:U,匹配表1065!T:T)</f>
        <v>HO00001421</v>
      </c>
      <c r="P2101" s="89" t="s">
        <v>122</v>
      </c>
      <c r="Q2101" s="92" t="s">
        <v>123</v>
      </c>
      <c r="R2101" s="89" t="str">
        <f>_xlfn.XLOOKUP(Q2101,匹配表1065!L:L,匹配表1065!O:O)</f>
        <v>A</v>
      </c>
      <c r="S2101" s="93" t="str">
        <f>IFERROR(_xlfn.XLOOKUP(Q2101,匹配表1065!AI:AI,匹配表1065!AJ:AJ),"绿标")</f>
        <v>红标</v>
      </c>
      <c r="T2101" s="93" t="str" cm="1">
        <f t="array" ref="T2101:U2101">_xlfn.XLOOKUP(Q2101,匹配表1065!L:L,匹配表1065!M:N)</f>
        <v>头痛</v>
      </c>
      <c r="U2101" s="94" t="str">
        <v>神经内科</v>
      </c>
      <c r="V2101" s="95" t="s">
        <v>42</v>
      </c>
      <c r="W2101" s="93">
        <f>_xlfn.XLOOKUP(M2101,匹配表1065!D:D,匹配表1065!F:F)*N2101</f>
        <v>12</v>
      </c>
    </row>
    <row r="2102" customHeight="1" spans="1:23">
      <c r="A2102" s="89" t="s">
        <v>675</v>
      </c>
      <c r="B2102" s="90">
        <v>46154</v>
      </c>
      <c r="C2102" s="91" t="str">
        <f t="shared" si="64"/>
        <v>5月第3周</v>
      </c>
      <c r="D2102" s="89" t="s">
        <v>700</v>
      </c>
      <c r="E2102" s="89" t="str">
        <f t="shared" si="65"/>
        <v>5月第2周--周2</v>
      </c>
      <c r="F2102" s="92" t="s">
        <v>27</v>
      </c>
      <c r="G2102" s="92" t="s">
        <v>104</v>
      </c>
      <c r="H2102" s="92" t="str">
        <f>_xlfn.XLOOKUP(O2102,匹配表1065!T:T,匹配表1065!W:W)</f>
        <v>东营市</v>
      </c>
      <c r="I2102" s="89" t="str">
        <f>_xlfn.XLOOKUP(O2102,匹配表1065!T:T,匹配表1065!X:X)</f>
        <v>PME2028</v>
      </c>
      <c r="J2102" s="92" t="s">
        <v>121</v>
      </c>
      <c r="K2102" s="89" cm="1">
        <f ca="1" t="array" ref="K2102:L2102">_xlfn.XLOOKUP(J2102,匹配表1065!Y:Y,匹配表1065!AA:AB)</f>
        <v>26</v>
      </c>
      <c r="L2102" s="89" t="str">
        <v>3个月以上</v>
      </c>
      <c r="M2102" s="92" t="s">
        <v>55</v>
      </c>
      <c r="N2102" s="92">
        <v>1</v>
      </c>
      <c r="O2102" s="93" t="str">
        <f>_xlfn.XLOOKUP(P2102,匹配表1065!U:U,匹配表1065!T:T)</f>
        <v>HO00001421</v>
      </c>
      <c r="P2102" s="89" t="s">
        <v>122</v>
      </c>
      <c r="Q2102" s="92" t="s">
        <v>124</v>
      </c>
      <c r="R2102" s="89" t="str">
        <f>_xlfn.XLOOKUP(Q2102,匹配表1065!L:L,匹配表1065!O:O)</f>
        <v>A</v>
      </c>
      <c r="S2102" s="93" t="str">
        <f>IFERROR(_xlfn.XLOOKUP(Q2102,匹配表1065!AI:AI,匹配表1065!AJ:AJ),"绿标")</f>
        <v>红标</v>
      </c>
      <c r="T2102" s="93" t="str" cm="1">
        <f t="array" ref="T2102:U2102">_xlfn.XLOOKUP(Q2102,匹配表1065!L:L,匹配表1065!M:N)</f>
        <v>头痛</v>
      </c>
      <c r="U2102" s="94" t="str">
        <v>神经内科</v>
      </c>
      <c r="V2102" s="95" t="s">
        <v>33</v>
      </c>
      <c r="W2102" s="93">
        <f>_xlfn.XLOOKUP(M2102,匹配表1065!D:D,匹配表1065!F:F)*N2102</f>
        <v>8</v>
      </c>
    </row>
    <row r="2103" customHeight="1" spans="1:23">
      <c r="A2103" s="89" t="s">
        <v>675</v>
      </c>
      <c r="B2103" s="90">
        <v>46154</v>
      </c>
      <c r="C2103" s="91" t="str">
        <f t="shared" si="64"/>
        <v>5月第3周</v>
      </c>
      <c r="D2103" s="89" t="s">
        <v>700</v>
      </c>
      <c r="E2103" s="89" t="str">
        <f t="shared" si="65"/>
        <v>5月第2周--周2</v>
      </c>
      <c r="F2103" s="92" t="s">
        <v>27</v>
      </c>
      <c r="G2103" s="92" t="s">
        <v>104</v>
      </c>
      <c r="H2103" s="92" t="str">
        <f>_xlfn.XLOOKUP(O2103,匹配表1065!T:T,匹配表1065!W:W)</f>
        <v>济南市</v>
      </c>
      <c r="I2103" s="89" t="str">
        <f>_xlfn.XLOOKUP(O2103,匹配表1065!T:T,匹配表1065!X:X)</f>
        <v>PME2044</v>
      </c>
      <c r="J2103" s="92" t="s">
        <v>105</v>
      </c>
      <c r="K2103" s="89" cm="1">
        <f ca="1" t="array" ref="K2103:L2103">_xlfn.XLOOKUP(J2103,匹配表1065!Y:Y,匹配表1065!AA:AB)</f>
        <v>8</v>
      </c>
      <c r="L2103" s="89" t="str">
        <v>3个月以上</v>
      </c>
      <c r="M2103" s="92" t="s">
        <v>30</v>
      </c>
      <c r="N2103" s="92">
        <v>1</v>
      </c>
      <c r="O2103" s="93" t="str">
        <f>_xlfn.XLOOKUP(P2103,匹配表1065!U:U,匹配表1065!T:T)</f>
        <v>HO00001401</v>
      </c>
      <c r="P2103" s="89" t="s">
        <v>106</v>
      </c>
      <c r="Q2103" s="92" t="s">
        <v>243</v>
      </c>
      <c r="R2103" s="89" t="str">
        <f>_xlfn.XLOOKUP(Q2103,匹配表1065!L:L,匹配表1065!O:O)</f>
        <v>B</v>
      </c>
      <c r="S2103" s="93" t="str">
        <f>IFERROR(_xlfn.XLOOKUP(Q2103,匹配表1065!AI:AI,匹配表1065!AJ:AJ),"绿标")</f>
        <v>绿标</v>
      </c>
      <c r="T2103" s="93" t="str" cm="1">
        <f t="array" ref="T2103:U2103">_xlfn.XLOOKUP(Q2103,匹配表1065!L:L,匹配表1065!M:N)</f>
        <v>脑血管</v>
      </c>
      <c r="U2103" s="94" t="str">
        <v>神经内科</v>
      </c>
      <c r="V2103" s="95" t="s">
        <v>42</v>
      </c>
      <c r="W2103" s="93">
        <f>_xlfn.XLOOKUP(M2103,匹配表1065!D:D,匹配表1065!F:F)*N2103</f>
        <v>12</v>
      </c>
    </row>
    <row r="2104" customHeight="1" spans="1:23">
      <c r="A2104" s="89" t="s">
        <v>675</v>
      </c>
      <c r="B2104" s="90">
        <v>46154</v>
      </c>
      <c r="C2104" s="91" t="str">
        <f t="shared" si="64"/>
        <v>5月第3周</v>
      </c>
      <c r="D2104" s="89" t="s">
        <v>700</v>
      </c>
      <c r="E2104" s="89" t="str">
        <f t="shared" si="65"/>
        <v>5月第2周--周2</v>
      </c>
      <c r="F2104" s="92" t="s">
        <v>27</v>
      </c>
      <c r="G2104" s="89" t="s">
        <v>63</v>
      </c>
      <c r="H2104" s="92" t="str">
        <f>_xlfn.XLOOKUP(O2104,匹配表1065!T:T,匹配表1065!W:W)</f>
        <v>南京市</v>
      </c>
      <c r="I2104" s="89" t="str">
        <f>_xlfn.XLOOKUP(O2104,匹配表1065!T:T,匹配表1065!X:X)</f>
        <v>PME2001</v>
      </c>
      <c r="J2104" s="92" t="s">
        <v>64</v>
      </c>
      <c r="K2104" s="89" cm="1">
        <f ca="1" t="array" ref="K2104:L2104">_xlfn.XLOOKUP(J2104,匹配表1065!Y:Y,匹配表1065!AA:AB)</f>
        <v>31</v>
      </c>
      <c r="L2104" s="89" t="str">
        <v>3个月以上</v>
      </c>
      <c r="M2104" s="92" t="s">
        <v>30</v>
      </c>
      <c r="N2104" s="92">
        <v>1</v>
      </c>
      <c r="O2104" s="93" t="str">
        <f>_xlfn.XLOOKUP(P2104,匹配表1065!U:U,匹配表1065!T:T)</f>
        <v>HO00000958</v>
      </c>
      <c r="P2104" s="89" t="s">
        <v>65</v>
      </c>
      <c r="Q2104" s="92" t="s">
        <v>652</v>
      </c>
      <c r="R2104" s="89" t="str">
        <f>_xlfn.XLOOKUP(Q2104,匹配表1065!L:L,匹配表1065!O:O)</f>
        <v>B</v>
      </c>
      <c r="S2104" s="93" t="str">
        <f>IFERROR(_xlfn.XLOOKUP(Q2104,匹配表1065!AI:AI,匹配表1065!AJ:AJ),"绿标")</f>
        <v>绿标</v>
      </c>
      <c r="T2104" s="93" t="str" cm="1">
        <f t="array" ref="T2104:U2104">_xlfn.XLOOKUP(Q2104,匹配表1065!L:L,匹配表1065!M:N)</f>
        <v>脑血管</v>
      </c>
      <c r="U2104" s="94" t="str">
        <v>神经内科</v>
      </c>
      <c r="V2104" s="95" t="s">
        <v>42</v>
      </c>
      <c r="W2104" s="93">
        <f>_xlfn.XLOOKUP(M2104,匹配表1065!D:D,匹配表1065!F:F)*N2104</f>
        <v>12</v>
      </c>
    </row>
    <row r="2105" customHeight="1" spans="1:23">
      <c r="A2105" s="89" t="s">
        <v>675</v>
      </c>
      <c r="B2105" s="90">
        <v>46154</v>
      </c>
      <c r="C2105" s="91" t="str">
        <f t="shared" si="64"/>
        <v>5月第3周</v>
      </c>
      <c r="D2105" s="89" t="s">
        <v>700</v>
      </c>
      <c r="E2105" s="89" t="str">
        <f t="shared" si="65"/>
        <v>5月第2周--周2</v>
      </c>
      <c r="F2105" s="92" t="s">
        <v>27</v>
      </c>
      <c r="G2105" s="89" t="s">
        <v>63</v>
      </c>
      <c r="H2105" s="92" t="str">
        <f>_xlfn.XLOOKUP(O2105,匹配表1065!T:T,匹配表1065!W:W)</f>
        <v>南京市</v>
      </c>
      <c r="I2105" s="89" t="str">
        <f>_xlfn.XLOOKUP(O2105,匹配表1065!T:T,匹配表1065!X:X)</f>
        <v>PME2001</v>
      </c>
      <c r="J2105" s="92" t="s">
        <v>64</v>
      </c>
      <c r="K2105" s="89" cm="1">
        <f ca="1" t="array" ref="K2105:L2105">_xlfn.XLOOKUP(J2105,匹配表1065!Y:Y,匹配表1065!AA:AB)</f>
        <v>31</v>
      </c>
      <c r="L2105" s="89" t="str">
        <v>3个月以上</v>
      </c>
      <c r="M2105" s="92" t="s">
        <v>30</v>
      </c>
      <c r="N2105" s="92">
        <v>1</v>
      </c>
      <c r="O2105" s="93" t="str">
        <f>_xlfn.XLOOKUP(P2105,匹配表1065!U:U,匹配表1065!T:T)</f>
        <v>HO00000958</v>
      </c>
      <c r="P2105" s="89" t="s">
        <v>65</v>
      </c>
      <c r="Q2105" s="92" t="s">
        <v>68</v>
      </c>
      <c r="R2105" s="89" t="str">
        <f>_xlfn.XLOOKUP(Q2105,匹配表1065!L:L,匹配表1065!O:O)</f>
        <v>A</v>
      </c>
      <c r="S2105" s="93" t="str">
        <f>IFERROR(_xlfn.XLOOKUP(Q2105,匹配表1065!AI:AI,匹配表1065!AJ:AJ),"绿标")</f>
        <v>红标</v>
      </c>
      <c r="T2105" s="93" t="str" cm="1">
        <f t="array" ref="T2105:U2105">_xlfn.XLOOKUP(Q2105,匹配表1065!L:L,匹配表1065!M:N)</f>
        <v>头痛</v>
      </c>
      <c r="U2105" s="94" t="str">
        <v>神经内科</v>
      </c>
      <c r="V2105" s="95" t="s">
        <v>33</v>
      </c>
      <c r="W2105" s="93">
        <f>_xlfn.XLOOKUP(M2105,匹配表1065!D:D,匹配表1065!F:F)*N2105</f>
        <v>12</v>
      </c>
    </row>
    <row r="2106" customHeight="1" spans="1:23">
      <c r="A2106" s="89" t="s">
        <v>675</v>
      </c>
      <c r="B2106" s="90">
        <v>46154</v>
      </c>
      <c r="C2106" s="91" t="str">
        <f t="shared" si="64"/>
        <v>5月第3周</v>
      </c>
      <c r="D2106" s="89" t="s">
        <v>700</v>
      </c>
      <c r="E2106" s="89" t="str">
        <f t="shared" si="65"/>
        <v>5月第2周--周2</v>
      </c>
      <c r="F2106" s="92" t="s">
        <v>27</v>
      </c>
      <c r="G2106" s="89" t="s">
        <v>63</v>
      </c>
      <c r="H2106" s="92" t="str">
        <f>_xlfn.XLOOKUP(O2106,匹配表1065!T:T,匹配表1065!W:W)</f>
        <v>南京市</v>
      </c>
      <c r="I2106" s="89" t="str">
        <f>_xlfn.XLOOKUP(O2106,匹配表1065!T:T,匹配表1065!X:X)</f>
        <v>PME2001</v>
      </c>
      <c r="J2106" s="92" t="s">
        <v>64</v>
      </c>
      <c r="K2106" s="89" cm="1">
        <f ca="1" t="array" ref="K2106:L2106">_xlfn.XLOOKUP(J2106,匹配表1065!Y:Y,匹配表1065!AA:AB)</f>
        <v>31</v>
      </c>
      <c r="L2106" s="89" t="str">
        <v>3个月以上</v>
      </c>
      <c r="M2106" s="92" t="s">
        <v>30</v>
      </c>
      <c r="N2106" s="92">
        <v>1</v>
      </c>
      <c r="O2106" s="93" t="str">
        <f>_xlfn.XLOOKUP(P2106,匹配表1065!U:U,匹配表1065!T:T)</f>
        <v>HO00000958</v>
      </c>
      <c r="P2106" s="89" t="s">
        <v>65</v>
      </c>
      <c r="Q2106" s="92" t="s">
        <v>209</v>
      </c>
      <c r="R2106" s="89" t="str">
        <f>_xlfn.XLOOKUP(Q2106,匹配表1065!L:L,匹配表1065!O:O)</f>
        <v>C</v>
      </c>
      <c r="S2106" s="93" t="str">
        <f>IFERROR(_xlfn.XLOOKUP(Q2106,匹配表1065!AI:AI,匹配表1065!AJ:AJ),"绿标")</f>
        <v>红标</v>
      </c>
      <c r="T2106" s="93" t="str" cm="1">
        <f t="array" ref="T2106:U2106">_xlfn.XLOOKUP(Q2106,匹配表1065!L:L,匹配表1065!M:N)</f>
        <v>眩晕</v>
      </c>
      <c r="U2106" s="94" t="str">
        <v>耳鼻喉科</v>
      </c>
      <c r="V2106" s="95" t="s">
        <v>70</v>
      </c>
      <c r="W2106" s="93">
        <f>_xlfn.XLOOKUP(M2106,匹配表1065!D:D,匹配表1065!F:F)*N2106</f>
        <v>12</v>
      </c>
    </row>
    <row r="2107" customHeight="1" spans="1:23">
      <c r="A2107" s="89" t="s">
        <v>675</v>
      </c>
      <c r="B2107" s="90">
        <v>46154</v>
      </c>
      <c r="C2107" s="91" t="str">
        <f t="shared" si="64"/>
        <v>5月第3周</v>
      </c>
      <c r="D2107" s="89" t="s">
        <v>700</v>
      </c>
      <c r="E2107" s="89" t="str">
        <f t="shared" si="65"/>
        <v>5月第2周--周2</v>
      </c>
      <c r="F2107" s="92" t="s">
        <v>27</v>
      </c>
      <c r="G2107" s="89" t="s">
        <v>63</v>
      </c>
      <c r="H2107" s="92" t="str">
        <f>_xlfn.XLOOKUP(O2107,匹配表1065!T:T,匹配表1065!W:W)</f>
        <v>连云港市</v>
      </c>
      <c r="I2107" s="89" t="str">
        <f>_xlfn.XLOOKUP(O2107,匹配表1065!T:T,匹配表1065!X:X)</f>
        <v>PME2042</v>
      </c>
      <c r="J2107" s="92" t="s">
        <v>74</v>
      </c>
      <c r="K2107" s="89" cm="1">
        <f ca="1" t="array" ref="K2107:L2107">_xlfn.XLOOKUP(J2107,匹配表1065!Y:Y,匹配表1065!AA:AB)</f>
        <v>7</v>
      </c>
      <c r="L2107" s="89" t="str">
        <v>3个月以上</v>
      </c>
      <c r="M2107" s="92" t="s">
        <v>35</v>
      </c>
      <c r="N2107" s="92">
        <v>1</v>
      </c>
      <c r="O2107" s="93" t="str">
        <f>_xlfn.XLOOKUP(P2107,匹配表1065!U:U,匹配表1065!T:T)</f>
        <v>HO00001004</v>
      </c>
      <c r="P2107" s="89" t="s">
        <v>75</v>
      </c>
      <c r="Q2107" s="92" t="s">
        <v>507</v>
      </c>
      <c r="R2107" s="89" t="str">
        <f>_xlfn.XLOOKUP(Q2107,匹配表1065!L:L,匹配表1065!O:O)</f>
        <v>D</v>
      </c>
      <c r="S2107" s="93" t="str">
        <f>IFERROR(_xlfn.XLOOKUP(Q2107,匹配表1065!AI:AI,匹配表1065!AJ:AJ),"绿标")</f>
        <v>绿标</v>
      </c>
      <c r="T2107" s="93" t="str" cm="1">
        <f t="array" ref="T2107:U2107">_xlfn.XLOOKUP(Q2107,匹配表1065!L:L,匹配表1065!M:N)</f>
        <v>疼痛</v>
      </c>
      <c r="U2107" s="94" t="str">
        <v>疼痛科</v>
      </c>
      <c r="V2107" s="95" t="s">
        <v>67</v>
      </c>
      <c r="W2107" s="93">
        <f>_xlfn.XLOOKUP(M2107,匹配表1065!D:D,匹配表1065!F:F)*N2107</f>
        <v>4</v>
      </c>
    </row>
    <row r="2108" customHeight="1" spans="1:23">
      <c r="A2108" s="89" t="s">
        <v>675</v>
      </c>
      <c r="B2108" s="90">
        <v>46154</v>
      </c>
      <c r="C2108" s="91" t="str">
        <f t="shared" si="64"/>
        <v>5月第3周</v>
      </c>
      <c r="D2108" s="89" t="s">
        <v>700</v>
      </c>
      <c r="E2108" s="89" t="str">
        <f t="shared" si="65"/>
        <v>5月第2周--周2</v>
      </c>
      <c r="F2108" s="92" t="s">
        <v>27</v>
      </c>
      <c r="G2108" s="89" t="s">
        <v>63</v>
      </c>
      <c r="H2108" s="92" t="str">
        <f>_xlfn.XLOOKUP(O2108,匹配表1065!T:T,匹配表1065!W:W)</f>
        <v>南京市</v>
      </c>
      <c r="I2108" s="89" t="str">
        <f>_xlfn.XLOOKUP(O2108,匹配表1065!T:T,匹配表1065!X:X)</f>
        <v>PME2001</v>
      </c>
      <c r="J2108" s="92" t="s">
        <v>77</v>
      </c>
      <c r="K2108" s="89" cm="1">
        <f ca="1" t="array" ref="K2108:L2108">_xlfn.XLOOKUP(J2108,匹配表1065!Y:Y,匹配表1065!AA:AB)</f>
        <v>8</v>
      </c>
      <c r="L2108" s="89" t="str">
        <v>3个月以上</v>
      </c>
      <c r="M2108" s="92" t="s">
        <v>30</v>
      </c>
      <c r="N2108" s="92">
        <v>1</v>
      </c>
      <c r="O2108" s="93" t="str">
        <f>_xlfn.XLOOKUP(P2108,匹配表1065!U:U,匹配表1065!T:T)</f>
        <v>HO00000958</v>
      </c>
      <c r="P2108" s="89" t="s">
        <v>65</v>
      </c>
      <c r="Q2108" s="92" t="s">
        <v>78</v>
      </c>
      <c r="R2108" s="89" t="str">
        <f>_xlfn.XLOOKUP(Q2108,匹配表1065!L:L,匹配表1065!O:O)</f>
        <v>C</v>
      </c>
      <c r="S2108" s="93" t="str">
        <f>IFERROR(_xlfn.XLOOKUP(Q2108,匹配表1065!AI:AI,匹配表1065!AJ:AJ),"绿标")</f>
        <v>绿标</v>
      </c>
      <c r="T2108" s="93" t="str" cm="1">
        <f t="array" ref="T2108:U2108">_xlfn.XLOOKUP(Q2108,匹配表1065!L:L,匹配表1065!M:N)</f>
        <v>眩晕</v>
      </c>
      <c r="U2108" s="94" t="str">
        <v>神经内科</v>
      </c>
      <c r="V2108" s="95" t="s">
        <v>70</v>
      </c>
      <c r="W2108" s="93">
        <f>_xlfn.XLOOKUP(M2108,匹配表1065!D:D,匹配表1065!F:F)*N2108</f>
        <v>12</v>
      </c>
    </row>
    <row r="2109" customHeight="1" spans="1:23">
      <c r="A2109" s="89" t="s">
        <v>675</v>
      </c>
      <c r="B2109" s="90">
        <v>46154</v>
      </c>
      <c r="C2109" s="91" t="str">
        <f t="shared" si="64"/>
        <v>5月第3周</v>
      </c>
      <c r="D2109" s="89" t="s">
        <v>700</v>
      </c>
      <c r="E2109" s="89" t="str">
        <f t="shared" si="65"/>
        <v>5月第2周--周2</v>
      </c>
      <c r="F2109" s="92" t="s">
        <v>27</v>
      </c>
      <c r="G2109" s="89" t="s">
        <v>63</v>
      </c>
      <c r="H2109" s="92" t="str">
        <f>_xlfn.XLOOKUP(O2109,匹配表1065!T:T,匹配表1065!W:W)</f>
        <v>南京市</v>
      </c>
      <c r="I2109" s="89" t="str">
        <f>_xlfn.XLOOKUP(O2109,匹配表1065!T:T,匹配表1065!X:X)</f>
        <v>PME2001</v>
      </c>
      <c r="J2109" s="92" t="s">
        <v>77</v>
      </c>
      <c r="K2109" s="89" cm="1">
        <f ca="1" t="array" ref="K2109:L2109">_xlfn.XLOOKUP(J2109,匹配表1065!Y:Y,匹配表1065!AA:AB)</f>
        <v>8</v>
      </c>
      <c r="L2109" s="89" t="str">
        <v>3个月以上</v>
      </c>
      <c r="M2109" s="92" t="s">
        <v>35</v>
      </c>
      <c r="N2109" s="92">
        <v>1</v>
      </c>
      <c r="O2109" s="93" t="str">
        <f>_xlfn.XLOOKUP(P2109,匹配表1065!U:U,匹配表1065!T:T)</f>
        <v>HO00000958</v>
      </c>
      <c r="P2109" s="89" t="s">
        <v>65</v>
      </c>
      <c r="Q2109" s="92" t="s">
        <v>656</v>
      </c>
      <c r="R2109" s="89" t="str">
        <f>_xlfn.XLOOKUP(Q2109,匹配表1065!L:L,匹配表1065!O:O)</f>
        <v>D</v>
      </c>
      <c r="S2109" s="93" t="str">
        <f>IFERROR(_xlfn.XLOOKUP(Q2109,匹配表1065!AI:AI,匹配表1065!AJ:AJ),"绿标")</f>
        <v>绿标</v>
      </c>
      <c r="T2109" s="93" t="str" cm="1">
        <f t="array" ref="T2109:U2109">_xlfn.XLOOKUP(Q2109,匹配表1065!L:L,匹配表1065!M:N)</f>
        <v>抑郁焦虑</v>
      </c>
      <c r="U2109" s="94" t="str">
        <v>神经内科</v>
      </c>
      <c r="V2109" s="95" t="s">
        <v>70</v>
      </c>
      <c r="W2109" s="93">
        <f>_xlfn.XLOOKUP(M2109,匹配表1065!D:D,匹配表1065!F:F)*N2109</f>
        <v>4</v>
      </c>
    </row>
    <row r="2110" customHeight="1" spans="1:23">
      <c r="A2110" s="89" t="s">
        <v>675</v>
      </c>
      <c r="B2110" s="90">
        <v>46154</v>
      </c>
      <c r="C2110" s="91" t="str">
        <f t="shared" si="64"/>
        <v>5月第3周</v>
      </c>
      <c r="D2110" s="89" t="s">
        <v>700</v>
      </c>
      <c r="E2110" s="89" t="str">
        <f t="shared" si="65"/>
        <v>5月第2周--周2</v>
      </c>
      <c r="F2110" s="92" t="s">
        <v>27</v>
      </c>
      <c r="G2110" s="89" t="s">
        <v>63</v>
      </c>
      <c r="H2110" s="92" t="str">
        <f>_xlfn.XLOOKUP(O2110,匹配表1065!T:T,匹配表1065!W:W)</f>
        <v>南京市</v>
      </c>
      <c r="I2110" s="89" t="str">
        <f>_xlfn.XLOOKUP(O2110,匹配表1065!T:T,匹配表1065!X:X)</f>
        <v>PME2002</v>
      </c>
      <c r="J2110" s="92" t="s">
        <v>410</v>
      </c>
      <c r="K2110" s="89" cm="1">
        <f ca="1" t="array" ref="K2110:L2110">_xlfn.XLOOKUP(J2110,匹配表1065!Y:Y,匹配表1065!AA:AB)</f>
        <v>1</v>
      </c>
      <c r="L2110" s="89" t="str">
        <v>3个月以内</v>
      </c>
      <c r="M2110" s="92" t="s">
        <v>55</v>
      </c>
      <c r="N2110" s="92">
        <v>1</v>
      </c>
      <c r="O2110" s="93" t="str">
        <f>_xlfn.XLOOKUP(P2110,匹配表1065!U:U,匹配表1065!T:T)</f>
        <v>HO00000964</v>
      </c>
      <c r="P2110" s="89" t="s">
        <v>90</v>
      </c>
      <c r="Q2110" s="92" t="s">
        <v>333</v>
      </c>
      <c r="R2110" s="89" t="str">
        <f>_xlfn.XLOOKUP(Q2110,匹配表1065!L:L,匹配表1065!O:O)</f>
        <v>A</v>
      </c>
      <c r="S2110" s="93" t="str">
        <f>IFERROR(_xlfn.XLOOKUP(Q2110,匹配表1065!AI:AI,匹配表1065!AJ:AJ),"绿标")</f>
        <v>红标</v>
      </c>
      <c r="T2110" s="93" t="str" cm="1">
        <f t="array" ref="T2110:U2110">_xlfn.XLOOKUP(Q2110,匹配表1065!L:L,匹配表1065!M:N)</f>
        <v>头痛</v>
      </c>
      <c r="U2110" s="94" t="str">
        <v>神经内科</v>
      </c>
      <c r="V2110" s="95" t="s">
        <v>33</v>
      </c>
      <c r="W2110" s="93">
        <f>_xlfn.XLOOKUP(M2110,匹配表1065!D:D,匹配表1065!F:F)*N2110</f>
        <v>8</v>
      </c>
    </row>
    <row r="2111" customHeight="1" spans="1:23">
      <c r="A2111" s="89" t="s">
        <v>675</v>
      </c>
      <c r="B2111" s="90">
        <v>46154</v>
      </c>
      <c r="C2111" s="91" t="str">
        <f t="shared" si="64"/>
        <v>5月第3周</v>
      </c>
      <c r="D2111" s="89" t="s">
        <v>700</v>
      </c>
      <c r="E2111" s="89" t="str">
        <f t="shared" si="65"/>
        <v>5月第2周--周2</v>
      </c>
      <c r="F2111" s="92" t="s">
        <v>27</v>
      </c>
      <c r="G2111" s="89" t="s">
        <v>63</v>
      </c>
      <c r="H2111" s="92" t="str">
        <f>_xlfn.XLOOKUP(O2111,匹配表1065!T:T,匹配表1065!W:W)</f>
        <v>南京市</v>
      </c>
      <c r="I2111" s="89" t="str">
        <f>_xlfn.XLOOKUP(O2111,匹配表1065!T:T,匹配表1065!X:X)</f>
        <v>PME2002</v>
      </c>
      <c r="J2111" s="92" t="s">
        <v>410</v>
      </c>
      <c r="K2111" s="89" cm="1">
        <f ca="1" t="array" ref="K2111:L2111">_xlfn.XLOOKUP(J2111,匹配表1065!Y:Y,匹配表1065!AA:AB)</f>
        <v>1</v>
      </c>
      <c r="L2111" s="89" t="str">
        <v>3个月以内</v>
      </c>
      <c r="M2111" s="92" t="s">
        <v>55</v>
      </c>
      <c r="N2111" s="92">
        <v>1</v>
      </c>
      <c r="O2111" s="93" t="str">
        <f>_xlfn.XLOOKUP(P2111,匹配表1065!U:U,匹配表1065!T:T)</f>
        <v>HO00000964</v>
      </c>
      <c r="P2111" s="89" t="s">
        <v>90</v>
      </c>
      <c r="Q2111" s="92" t="s">
        <v>667</v>
      </c>
      <c r="R2111" s="89" t="str">
        <f>_xlfn.XLOOKUP(Q2111,匹配表1065!L:L,匹配表1065!O:O)</f>
        <v>B</v>
      </c>
      <c r="S2111" s="93" t="str">
        <f>IFERROR(_xlfn.XLOOKUP(Q2111,匹配表1065!AI:AI,匹配表1065!AJ:AJ),"绿标")</f>
        <v>绿标</v>
      </c>
      <c r="T2111" s="93" t="str" cm="1">
        <f t="array" ref="T2111:U2111">_xlfn.XLOOKUP(Q2111,匹配表1065!L:L,匹配表1065!M:N)</f>
        <v>脑血管</v>
      </c>
      <c r="U2111" s="94" t="str">
        <v>神经内科</v>
      </c>
      <c r="V2111" s="95" t="s">
        <v>33</v>
      </c>
      <c r="W2111" s="93">
        <f>_xlfn.XLOOKUP(M2111,匹配表1065!D:D,匹配表1065!F:F)*N2111</f>
        <v>8</v>
      </c>
    </row>
    <row r="2112" customHeight="1" spans="1:23">
      <c r="A2112" s="89" t="s">
        <v>675</v>
      </c>
      <c r="B2112" s="90">
        <v>46154</v>
      </c>
      <c r="C2112" s="91" t="str">
        <f t="shared" si="64"/>
        <v>5月第3周</v>
      </c>
      <c r="D2112" s="89" t="s">
        <v>700</v>
      </c>
      <c r="E2112" s="89" t="str">
        <f t="shared" si="65"/>
        <v>5月第2周--周2</v>
      </c>
      <c r="F2112" s="92" t="s">
        <v>27</v>
      </c>
      <c r="G2112" s="89" t="s">
        <v>63</v>
      </c>
      <c r="H2112" s="92" t="str">
        <f>_xlfn.XLOOKUP(O2112,匹配表1065!T:T,匹配表1065!W:W)</f>
        <v>徐州市</v>
      </c>
      <c r="I2112" s="89" t="str">
        <f>_xlfn.XLOOKUP(O2112,匹配表1065!T:T,匹配表1065!X:X)</f>
        <v>PME2008</v>
      </c>
      <c r="J2112" s="92" t="s">
        <v>81</v>
      </c>
      <c r="K2112" s="89" cm="1">
        <f ca="1" t="array" ref="K2112:L2112">_xlfn.XLOOKUP(J2112,匹配表1065!Y:Y,匹配表1065!AA:AB)</f>
        <v>19</v>
      </c>
      <c r="L2112" s="89" t="str">
        <v>3个月以上</v>
      </c>
      <c r="M2112" s="92" t="s">
        <v>35</v>
      </c>
      <c r="N2112" s="92">
        <v>1</v>
      </c>
      <c r="O2112" s="93" t="str">
        <f>_xlfn.XLOOKUP(P2112,匹配表1065!U:U,匹配表1065!T:T)</f>
        <v>HO00000989</v>
      </c>
      <c r="P2112" s="89" t="s">
        <v>214</v>
      </c>
      <c r="Q2112" s="92" t="s">
        <v>712</v>
      </c>
      <c r="R2112" s="89" t="str">
        <f>_xlfn.XLOOKUP(Q2112,匹配表1065!L:L,匹配表1065!O:O)</f>
        <v>C</v>
      </c>
      <c r="S2112" s="93" t="str">
        <f>IFERROR(_xlfn.XLOOKUP(Q2112,匹配表1065!AI:AI,匹配表1065!AJ:AJ),"绿标")</f>
        <v>黑标</v>
      </c>
      <c r="T2112" s="93" t="str" cm="1">
        <f t="array" ref="T2112:U2112">_xlfn.XLOOKUP(Q2112,匹配表1065!L:L,匹配表1065!M:N)</f>
        <v>眩晕</v>
      </c>
      <c r="U2112" s="94" t="str">
        <v>耳鼻喉科</v>
      </c>
      <c r="V2112" s="95" t="s">
        <v>33</v>
      </c>
      <c r="W2112" s="93">
        <f>_xlfn.XLOOKUP(M2112,匹配表1065!D:D,匹配表1065!F:F)*N2112</f>
        <v>4</v>
      </c>
    </row>
    <row r="2113" customHeight="1" spans="1:23">
      <c r="A2113" s="89" t="s">
        <v>675</v>
      </c>
      <c r="B2113" s="90">
        <v>46154</v>
      </c>
      <c r="C2113" s="91" t="str">
        <f t="shared" si="64"/>
        <v>5月第3周</v>
      </c>
      <c r="D2113" s="89" t="s">
        <v>700</v>
      </c>
      <c r="E2113" s="89" t="str">
        <f t="shared" si="65"/>
        <v>5月第2周--周2</v>
      </c>
      <c r="F2113" s="92" t="s">
        <v>27</v>
      </c>
      <c r="G2113" s="89" t="s">
        <v>63</v>
      </c>
      <c r="H2113" s="92" t="str">
        <f>_xlfn.XLOOKUP(O2113,匹配表1065!T:T,匹配表1065!W:W)</f>
        <v>徐州市</v>
      </c>
      <c r="I2113" s="89" t="str">
        <f>_xlfn.XLOOKUP(O2113,匹配表1065!T:T,匹配表1065!X:X)</f>
        <v>PME2008</v>
      </c>
      <c r="J2113" s="92" t="s">
        <v>81</v>
      </c>
      <c r="K2113" s="89" cm="1">
        <f ca="1" t="array" ref="K2113:L2113">_xlfn.XLOOKUP(J2113,匹配表1065!Y:Y,匹配表1065!AA:AB)</f>
        <v>19</v>
      </c>
      <c r="L2113" s="89" t="str">
        <v>3个月以上</v>
      </c>
      <c r="M2113" s="92" t="s">
        <v>55</v>
      </c>
      <c r="N2113" s="92">
        <v>1</v>
      </c>
      <c r="O2113" s="93" t="str">
        <f>_xlfn.XLOOKUP(P2113,匹配表1065!U:U,匹配表1065!T:T)</f>
        <v>HO00001134</v>
      </c>
      <c r="P2113" s="89" t="s">
        <v>82</v>
      </c>
      <c r="Q2113" s="92" t="s">
        <v>653</v>
      </c>
      <c r="R2113" s="89" t="str">
        <f>_xlfn.XLOOKUP(Q2113,匹配表1065!L:L,匹配表1065!O:O)</f>
        <v>C</v>
      </c>
      <c r="S2113" s="93" t="str">
        <f>IFERROR(_xlfn.XLOOKUP(Q2113,匹配表1065!AI:AI,匹配表1065!AJ:AJ),"绿标")</f>
        <v>黑标</v>
      </c>
      <c r="T2113" s="93" t="str" cm="1">
        <f t="array" ref="T2113:U2113">_xlfn.XLOOKUP(Q2113,匹配表1065!L:L,匹配表1065!M:N)</f>
        <v>眩晕</v>
      </c>
      <c r="U2113" s="94" t="str">
        <v>神经内科</v>
      </c>
      <c r="V2113" s="95" t="s">
        <v>67</v>
      </c>
      <c r="W2113" s="93">
        <f>_xlfn.XLOOKUP(M2113,匹配表1065!D:D,匹配表1065!F:F)*N2113</f>
        <v>8</v>
      </c>
    </row>
    <row r="2114" customHeight="1" spans="1:23">
      <c r="A2114" s="89" t="s">
        <v>675</v>
      </c>
      <c r="B2114" s="90">
        <v>46154</v>
      </c>
      <c r="C2114" s="91" t="str">
        <f t="shared" ref="C2114:C2177" si="66">MONTH(B2114)&amp;TEXT(WEEKNUM(B2114,2)-WEEKNUM(B2114+1-DAY(B2114),2)+1,"月第0周")</f>
        <v>5月第3周</v>
      </c>
      <c r="D2114" s="89" t="s">
        <v>700</v>
      </c>
      <c r="E2114" s="89" t="str">
        <f t="shared" ref="E2114:E2177" si="67">D2114&amp;"--"&amp;"周"&amp;WEEKDAY(B2114,2)</f>
        <v>5月第2周--周2</v>
      </c>
      <c r="F2114" s="92" t="s">
        <v>27</v>
      </c>
      <c r="G2114" s="89" t="s">
        <v>63</v>
      </c>
      <c r="H2114" s="92" t="str">
        <f>_xlfn.XLOOKUP(O2114,匹配表1065!T:T,匹配表1065!W:W)</f>
        <v>徐州市</v>
      </c>
      <c r="I2114" s="89" t="str">
        <f>_xlfn.XLOOKUP(O2114,匹配表1065!T:T,匹配表1065!X:X)</f>
        <v>PME2008</v>
      </c>
      <c r="J2114" s="92" t="s">
        <v>81</v>
      </c>
      <c r="K2114" s="89" cm="1">
        <f ca="1" t="array" ref="K2114:L2114">_xlfn.XLOOKUP(J2114,匹配表1065!Y:Y,匹配表1065!AA:AB)</f>
        <v>19</v>
      </c>
      <c r="L2114" s="89" t="str">
        <v>3个月以上</v>
      </c>
      <c r="M2114" s="92" t="s">
        <v>30</v>
      </c>
      <c r="N2114" s="92">
        <v>1</v>
      </c>
      <c r="O2114" s="93" t="str">
        <f>_xlfn.XLOOKUP(P2114,匹配表1065!U:U,匹配表1065!T:T)</f>
        <v>HO00001134</v>
      </c>
      <c r="P2114" s="89" t="s">
        <v>82</v>
      </c>
      <c r="Q2114" s="92" t="s">
        <v>280</v>
      </c>
      <c r="R2114" s="89" t="str">
        <f>_xlfn.XLOOKUP(Q2114,匹配表1065!L:L,匹配表1065!O:O)</f>
        <v>D</v>
      </c>
      <c r="S2114" s="93" t="str">
        <f>IFERROR(_xlfn.XLOOKUP(Q2114,匹配表1065!AI:AI,匹配表1065!AJ:AJ),"绿标")</f>
        <v>红标</v>
      </c>
      <c r="T2114" s="93" t="str" cm="1">
        <f t="array" ref="T2114:U2114">_xlfn.XLOOKUP(Q2114,匹配表1065!L:L,匹配表1065!M:N)</f>
        <v>疼痛</v>
      </c>
      <c r="U2114" s="94" t="str">
        <v>疼痛科</v>
      </c>
      <c r="V2114" s="95" t="s">
        <v>33</v>
      </c>
      <c r="W2114" s="93">
        <f>_xlfn.XLOOKUP(M2114,匹配表1065!D:D,匹配表1065!F:F)*N2114</f>
        <v>12</v>
      </c>
    </row>
    <row r="2115" customHeight="1" spans="1:23">
      <c r="A2115" s="89" t="s">
        <v>675</v>
      </c>
      <c r="B2115" s="90">
        <v>46154</v>
      </c>
      <c r="C2115" s="91" t="str">
        <f t="shared" si="66"/>
        <v>5月第3周</v>
      </c>
      <c r="D2115" s="89" t="s">
        <v>700</v>
      </c>
      <c r="E2115" s="89" t="str">
        <f t="shared" si="67"/>
        <v>5月第2周--周2</v>
      </c>
      <c r="F2115" s="92" t="s">
        <v>27</v>
      </c>
      <c r="G2115" s="89" t="s">
        <v>63</v>
      </c>
      <c r="H2115" s="92" t="str">
        <f>_xlfn.XLOOKUP(O2115,匹配表1065!T:T,匹配表1065!W:W)</f>
        <v>南京市</v>
      </c>
      <c r="I2115" s="89" t="str">
        <f>_xlfn.XLOOKUP(O2115,匹配表1065!T:T,匹配表1065!X:X)</f>
        <v>PME2002</v>
      </c>
      <c r="J2115" s="92" t="s">
        <v>84</v>
      </c>
      <c r="K2115" s="89" cm="1">
        <f ca="1" t="array" ref="K2115:L2115">_xlfn.XLOOKUP(J2115,匹配表1065!Y:Y,匹配表1065!AA:AB)</f>
        <v>31</v>
      </c>
      <c r="L2115" s="89" t="str">
        <v>3个月以上</v>
      </c>
      <c r="M2115" s="92" t="s">
        <v>55</v>
      </c>
      <c r="N2115" s="92">
        <v>1</v>
      </c>
      <c r="O2115" s="93" t="str">
        <f>_xlfn.XLOOKUP(P2115,匹配表1065!U:U,匹配表1065!T:T)</f>
        <v>HO00000964</v>
      </c>
      <c r="P2115" s="89" t="s">
        <v>90</v>
      </c>
      <c r="Q2115" s="92" t="s">
        <v>281</v>
      </c>
      <c r="R2115" s="89" t="str">
        <f>_xlfn.XLOOKUP(Q2115,匹配表1065!L:L,匹配表1065!O:O)</f>
        <v>A</v>
      </c>
      <c r="S2115" s="93" t="str">
        <f>IFERROR(_xlfn.XLOOKUP(Q2115,匹配表1065!AI:AI,匹配表1065!AJ:AJ),"绿标")</f>
        <v>红标</v>
      </c>
      <c r="T2115" s="93" t="str" cm="1">
        <f t="array" ref="T2115:U2115">_xlfn.XLOOKUP(Q2115,匹配表1065!L:L,匹配表1065!M:N)</f>
        <v>头痛</v>
      </c>
      <c r="U2115" s="94" t="str">
        <v>神经内科</v>
      </c>
      <c r="V2115" s="95" t="s">
        <v>70</v>
      </c>
      <c r="W2115" s="93">
        <f>_xlfn.XLOOKUP(M2115,匹配表1065!D:D,匹配表1065!F:F)*N2115</f>
        <v>8</v>
      </c>
    </row>
    <row r="2116" customHeight="1" spans="1:23">
      <c r="A2116" s="89" t="s">
        <v>675</v>
      </c>
      <c r="B2116" s="90">
        <v>46154</v>
      </c>
      <c r="C2116" s="91" t="str">
        <f t="shared" si="66"/>
        <v>5月第3周</v>
      </c>
      <c r="D2116" s="89" t="s">
        <v>700</v>
      </c>
      <c r="E2116" s="89" t="str">
        <f t="shared" si="67"/>
        <v>5月第2周--周2</v>
      </c>
      <c r="F2116" s="92" t="s">
        <v>27</v>
      </c>
      <c r="G2116" s="89" t="s">
        <v>63</v>
      </c>
      <c r="H2116" s="92" t="str">
        <f>_xlfn.XLOOKUP(O2116,匹配表1065!T:T,匹配表1065!W:W)</f>
        <v>南京市</v>
      </c>
      <c r="I2116" s="89" t="str">
        <f>_xlfn.XLOOKUP(O2116,匹配表1065!T:T,匹配表1065!X:X)</f>
        <v>PME2002</v>
      </c>
      <c r="J2116" s="92" t="s">
        <v>84</v>
      </c>
      <c r="K2116" s="89" cm="1">
        <f ca="1" t="array" ref="K2116:L2116">_xlfn.XLOOKUP(J2116,匹配表1065!Y:Y,匹配表1065!AA:AB)</f>
        <v>31</v>
      </c>
      <c r="L2116" s="89" t="str">
        <v>3个月以上</v>
      </c>
      <c r="M2116" s="92" t="s">
        <v>30</v>
      </c>
      <c r="N2116" s="92">
        <v>2</v>
      </c>
      <c r="O2116" s="93" t="str">
        <f>_xlfn.XLOOKUP(P2116,匹配表1065!U:U,匹配表1065!T:T)</f>
        <v>HO00000964</v>
      </c>
      <c r="P2116" s="89" t="s">
        <v>90</v>
      </c>
      <c r="Q2116" s="92" t="s">
        <v>281</v>
      </c>
      <c r="R2116" s="89" t="str">
        <f>_xlfn.XLOOKUP(Q2116,匹配表1065!L:L,匹配表1065!O:O)</f>
        <v>A</v>
      </c>
      <c r="S2116" s="93" t="str">
        <f>IFERROR(_xlfn.XLOOKUP(Q2116,匹配表1065!AI:AI,匹配表1065!AJ:AJ),"绿标")</f>
        <v>红标</v>
      </c>
      <c r="T2116" s="93" t="str" cm="1">
        <f t="array" ref="T2116:U2116">_xlfn.XLOOKUP(Q2116,匹配表1065!L:L,匹配表1065!M:N)</f>
        <v>头痛</v>
      </c>
      <c r="U2116" s="94" t="str">
        <v>神经内科</v>
      </c>
      <c r="V2116" s="95" t="s">
        <v>70</v>
      </c>
      <c r="W2116" s="93">
        <f>_xlfn.XLOOKUP(M2116,匹配表1065!D:D,匹配表1065!F:F)*N2116</f>
        <v>24</v>
      </c>
    </row>
    <row r="2117" customHeight="1" spans="1:23">
      <c r="A2117" s="89" t="s">
        <v>675</v>
      </c>
      <c r="B2117" s="90">
        <v>46154</v>
      </c>
      <c r="C2117" s="91" t="str">
        <f t="shared" si="66"/>
        <v>5月第3周</v>
      </c>
      <c r="D2117" s="89" t="s">
        <v>700</v>
      </c>
      <c r="E2117" s="89" t="str">
        <f t="shared" si="67"/>
        <v>5月第2周--周2</v>
      </c>
      <c r="F2117" s="92" t="s">
        <v>27</v>
      </c>
      <c r="G2117" s="89" t="s">
        <v>63</v>
      </c>
      <c r="H2117" s="92" t="str">
        <f>_xlfn.XLOOKUP(O2117,匹配表1065!T:T,匹配表1065!W:W)</f>
        <v>南京市</v>
      </c>
      <c r="I2117" s="89" t="str">
        <f>_xlfn.XLOOKUP(O2117,匹配表1065!T:T,匹配表1065!X:X)</f>
        <v>PME2002</v>
      </c>
      <c r="J2117" s="92" t="s">
        <v>84</v>
      </c>
      <c r="K2117" s="89" cm="1">
        <f ca="1" t="array" ref="K2117:L2117">_xlfn.XLOOKUP(J2117,匹配表1065!Y:Y,匹配表1065!AA:AB)</f>
        <v>31</v>
      </c>
      <c r="L2117" s="89" t="str">
        <v>3个月以上</v>
      </c>
      <c r="M2117" s="92" t="s">
        <v>35</v>
      </c>
      <c r="N2117" s="92">
        <v>1</v>
      </c>
      <c r="O2117" s="93" t="str">
        <f>_xlfn.XLOOKUP(P2117,匹配表1065!U:U,匹配表1065!T:T)</f>
        <v>HO00000964</v>
      </c>
      <c r="P2117" s="89" t="s">
        <v>90</v>
      </c>
      <c r="Q2117" s="92" t="s">
        <v>283</v>
      </c>
      <c r="R2117" s="89" t="str">
        <f>_xlfn.XLOOKUP(Q2117,匹配表1065!L:L,匹配表1065!O:O)</f>
        <v>D</v>
      </c>
      <c r="S2117" s="93" t="str">
        <f>IFERROR(_xlfn.XLOOKUP(Q2117,匹配表1065!AI:AI,匹配表1065!AJ:AJ),"绿标")</f>
        <v>红标</v>
      </c>
      <c r="T2117" s="93" t="str" cm="1">
        <f t="array" ref="T2117:U2117">_xlfn.XLOOKUP(Q2117,匹配表1065!L:L,匹配表1065!M:N)</f>
        <v>疼痛</v>
      </c>
      <c r="U2117" s="94" t="str">
        <v>疼痛科</v>
      </c>
      <c r="V2117" s="95" t="s">
        <v>58</v>
      </c>
      <c r="W2117" s="93">
        <f>_xlfn.XLOOKUP(M2117,匹配表1065!D:D,匹配表1065!F:F)*N2117</f>
        <v>4</v>
      </c>
    </row>
    <row r="2118" customHeight="1" spans="1:23">
      <c r="A2118" s="89" t="s">
        <v>675</v>
      </c>
      <c r="B2118" s="90">
        <v>46154</v>
      </c>
      <c r="C2118" s="91" t="str">
        <f t="shared" si="66"/>
        <v>5月第3周</v>
      </c>
      <c r="D2118" s="89" t="s">
        <v>700</v>
      </c>
      <c r="E2118" s="89" t="str">
        <f t="shared" si="67"/>
        <v>5月第2周--周2</v>
      </c>
      <c r="F2118" s="92" t="s">
        <v>27</v>
      </c>
      <c r="G2118" s="89" t="s">
        <v>63</v>
      </c>
      <c r="H2118" s="92" t="str">
        <f>_xlfn.XLOOKUP(O2118,匹配表1065!T:T,匹配表1065!W:W)</f>
        <v>南京市</v>
      </c>
      <c r="I2118" s="89" t="str">
        <f>_xlfn.XLOOKUP(O2118,匹配表1065!T:T,匹配表1065!X:X)</f>
        <v>PME2002</v>
      </c>
      <c r="J2118" s="92" t="s">
        <v>84</v>
      </c>
      <c r="K2118" s="89" cm="1">
        <f ca="1" t="array" ref="K2118:L2118">_xlfn.XLOOKUP(J2118,匹配表1065!Y:Y,匹配表1065!AA:AB)</f>
        <v>31</v>
      </c>
      <c r="L2118" s="89" t="str">
        <v>3个月以上</v>
      </c>
      <c r="M2118" s="92" t="s">
        <v>35</v>
      </c>
      <c r="N2118" s="92">
        <v>1</v>
      </c>
      <c r="O2118" s="93" t="str">
        <f>_xlfn.XLOOKUP(P2118,匹配表1065!U:U,匹配表1065!T:T)</f>
        <v>HO00000964</v>
      </c>
      <c r="P2118" s="89" t="s">
        <v>90</v>
      </c>
      <c r="Q2118" s="92" t="s">
        <v>283</v>
      </c>
      <c r="R2118" s="89" t="str">
        <f>_xlfn.XLOOKUP(Q2118,匹配表1065!L:L,匹配表1065!O:O)</f>
        <v>D</v>
      </c>
      <c r="S2118" s="93" t="str">
        <f>IFERROR(_xlfn.XLOOKUP(Q2118,匹配表1065!AI:AI,匹配表1065!AJ:AJ),"绿标")</f>
        <v>红标</v>
      </c>
      <c r="T2118" s="93" t="str" cm="1">
        <f t="array" ref="T2118:U2118">_xlfn.XLOOKUP(Q2118,匹配表1065!L:L,匹配表1065!M:N)</f>
        <v>疼痛</v>
      </c>
      <c r="U2118" s="94" t="str">
        <v>疼痛科</v>
      </c>
      <c r="V2118" s="95" t="s">
        <v>58</v>
      </c>
      <c r="W2118" s="93">
        <f>_xlfn.XLOOKUP(M2118,匹配表1065!D:D,匹配表1065!F:F)*N2118</f>
        <v>4</v>
      </c>
    </row>
    <row r="2119" customHeight="1" spans="1:23">
      <c r="A2119" s="89" t="s">
        <v>675</v>
      </c>
      <c r="B2119" s="90">
        <v>46154</v>
      </c>
      <c r="C2119" s="91" t="str">
        <f t="shared" si="66"/>
        <v>5月第3周</v>
      </c>
      <c r="D2119" s="89" t="s">
        <v>700</v>
      </c>
      <c r="E2119" s="89" t="str">
        <f t="shared" si="67"/>
        <v>5月第2周--周2</v>
      </c>
      <c r="F2119" s="92" t="s">
        <v>27</v>
      </c>
      <c r="G2119" s="89" t="s">
        <v>63</v>
      </c>
      <c r="H2119" s="92" t="str">
        <f>_xlfn.XLOOKUP(O2119,匹配表1065!T:T,匹配表1065!W:W)</f>
        <v>南京市</v>
      </c>
      <c r="I2119" s="89" t="str">
        <f>_xlfn.XLOOKUP(O2119,匹配表1065!T:T,匹配表1065!X:X)</f>
        <v>PME2002</v>
      </c>
      <c r="J2119" s="92" t="s">
        <v>84</v>
      </c>
      <c r="K2119" s="89" cm="1">
        <f ca="1" t="array" ref="K2119:L2119">_xlfn.XLOOKUP(J2119,匹配表1065!Y:Y,匹配表1065!AA:AB)</f>
        <v>31</v>
      </c>
      <c r="L2119" s="89" t="str">
        <v>3个月以上</v>
      </c>
      <c r="M2119" s="92" t="s">
        <v>35</v>
      </c>
      <c r="N2119" s="92">
        <v>1</v>
      </c>
      <c r="O2119" s="93" t="str">
        <f>_xlfn.XLOOKUP(P2119,匹配表1065!U:U,匹配表1065!T:T)</f>
        <v>HO00111156</v>
      </c>
      <c r="P2119" s="89" t="s">
        <v>85</v>
      </c>
      <c r="Q2119" s="92" t="s">
        <v>558</v>
      </c>
      <c r="R2119" s="89" t="str">
        <f>_xlfn.XLOOKUP(Q2119,匹配表1065!L:L,匹配表1065!O:O)</f>
        <v>C</v>
      </c>
      <c r="S2119" s="93" t="str">
        <f>IFERROR(_xlfn.XLOOKUP(Q2119,匹配表1065!AI:AI,匹配表1065!AJ:AJ),"绿标")</f>
        <v>黑标</v>
      </c>
      <c r="T2119" s="93" t="str" cm="1">
        <f t="array" ref="T2119:U2119">_xlfn.XLOOKUP(Q2119,匹配表1065!L:L,匹配表1065!M:N)</f>
        <v>眩晕</v>
      </c>
      <c r="U2119" s="94" t="str">
        <v>耳鼻喉科</v>
      </c>
      <c r="V2119" s="95" t="s">
        <v>58</v>
      </c>
      <c r="W2119" s="93">
        <f>_xlfn.XLOOKUP(M2119,匹配表1065!D:D,匹配表1065!F:F)*N2119</f>
        <v>4</v>
      </c>
    </row>
    <row r="2120" customHeight="1" spans="1:23">
      <c r="A2120" s="89" t="s">
        <v>675</v>
      </c>
      <c r="B2120" s="90">
        <v>46154</v>
      </c>
      <c r="C2120" s="91" t="str">
        <f t="shared" si="66"/>
        <v>5月第3周</v>
      </c>
      <c r="D2120" s="89" t="s">
        <v>700</v>
      </c>
      <c r="E2120" s="89" t="str">
        <f t="shared" si="67"/>
        <v>5月第2周--周2</v>
      </c>
      <c r="F2120" s="92" t="s">
        <v>27</v>
      </c>
      <c r="G2120" s="89" t="s">
        <v>63</v>
      </c>
      <c r="H2120" s="92" t="str">
        <f>_xlfn.XLOOKUP(O2120,匹配表1065!T:T,匹配表1065!W:W)</f>
        <v>南京市</v>
      </c>
      <c r="I2120" s="89" t="str">
        <f>_xlfn.XLOOKUP(O2120,匹配表1065!T:T,匹配表1065!X:X)</f>
        <v>PME2002</v>
      </c>
      <c r="J2120" s="92" t="s">
        <v>84</v>
      </c>
      <c r="K2120" s="89" cm="1">
        <f ca="1" t="array" ref="K2120:L2120">_xlfn.XLOOKUP(J2120,匹配表1065!Y:Y,匹配表1065!AA:AB)</f>
        <v>31</v>
      </c>
      <c r="L2120" s="89" t="str">
        <v>3个月以上</v>
      </c>
      <c r="M2120" s="92" t="s">
        <v>35</v>
      </c>
      <c r="N2120" s="92">
        <v>1</v>
      </c>
      <c r="O2120" s="93" t="str">
        <f>_xlfn.XLOOKUP(P2120,匹配表1065!U:U,匹配表1065!T:T)</f>
        <v>HO00039936</v>
      </c>
      <c r="P2120" s="89" t="s">
        <v>87</v>
      </c>
      <c r="Q2120" s="92" t="s">
        <v>89</v>
      </c>
      <c r="R2120" s="89" t="str">
        <f>_xlfn.XLOOKUP(Q2120,匹配表1065!L:L,匹配表1065!O:O)</f>
        <v>B</v>
      </c>
      <c r="S2120" s="93" t="str">
        <f>IFERROR(_xlfn.XLOOKUP(Q2120,匹配表1065!AI:AI,匹配表1065!AJ:AJ),"绿标")</f>
        <v>黑标</v>
      </c>
      <c r="T2120" s="93" t="str" cm="1">
        <f t="array" ref="T2120:U2120">_xlfn.XLOOKUP(Q2120,匹配表1065!L:L,匹配表1065!M:N)</f>
        <v>癫痫</v>
      </c>
      <c r="U2120" s="94" t="str">
        <v>神经内科</v>
      </c>
      <c r="V2120" s="95" t="s">
        <v>58</v>
      </c>
      <c r="W2120" s="93">
        <f>_xlfn.XLOOKUP(M2120,匹配表1065!D:D,匹配表1065!F:F)*N2120</f>
        <v>4</v>
      </c>
    </row>
    <row r="2121" customHeight="1" spans="1:23">
      <c r="A2121" s="89" t="s">
        <v>675</v>
      </c>
      <c r="B2121" s="90">
        <v>46154</v>
      </c>
      <c r="C2121" s="91" t="str">
        <f t="shared" si="66"/>
        <v>5月第3周</v>
      </c>
      <c r="D2121" s="89" t="s">
        <v>700</v>
      </c>
      <c r="E2121" s="89" t="str">
        <f t="shared" si="67"/>
        <v>5月第2周--周2</v>
      </c>
      <c r="F2121" s="92" t="s">
        <v>27</v>
      </c>
      <c r="G2121" s="89" t="s">
        <v>63</v>
      </c>
      <c r="H2121" s="92" t="str">
        <f>_xlfn.XLOOKUP(O2121,匹配表1065!T:T,匹配表1065!W:W)</f>
        <v>淮安市</v>
      </c>
      <c r="I2121" s="89" t="str">
        <f>_xlfn.XLOOKUP(O2121,匹配表1065!T:T,匹配表1065!X:X)</f>
        <v>PME2041</v>
      </c>
      <c r="J2121" s="92" t="s">
        <v>71</v>
      </c>
      <c r="K2121" s="89" cm="1">
        <f ca="1" t="array" ref="K2121:L2121">_xlfn.XLOOKUP(J2121,匹配表1065!Y:Y,匹配表1065!AA:AB)</f>
        <v>5</v>
      </c>
      <c r="L2121" s="89" t="str">
        <v>3个月以上</v>
      </c>
      <c r="M2121" s="92" t="s">
        <v>35</v>
      </c>
      <c r="N2121" s="92">
        <v>1</v>
      </c>
      <c r="O2121" s="93" t="str">
        <f>_xlfn.XLOOKUP(P2121,匹配表1065!U:U,匹配表1065!T:T)</f>
        <v>HO00000992</v>
      </c>
      <c r="P2121" s="89" t="s">
        <v>72</v>
      </c>
      <c r="Q2121" s="92" t="s">
        <v>73</v>
      </c>
      <c r="R2121" s="89" t="str">
        <f>_xlfn.XLOOKUP(Q2121,匹配表1065!L:L,匹配表1065!O:O)</f>
        <v>D</v>
      </c>
      <c r="S2121" s="93" t="str">
        <f>IFERROR(_xlfn.XLOOKUP(Q2121,匹配表1065!AI:AI,匹配表1065!AJ:AJ),"绿标")</f>
        <v>绿标</v>
      </c>
      <c r="T2121" s="93" t="str" cm="1">
        <f t="array" ref="T2121:U2121">_xlfn.XLOOKUP(Q2121,匹配表1065!L:L,匹配表1065!M:N)</f>
        <v>眩晕</v>
      </c>
      <c r="U2121" s="94" t="str">
        <v>神经内科</v>
      </c>
      <c r="V2121" s="95" t="s">
        <v>67</v>
      </c>
      <c r="W2121" s="93">
        <f>_xlfn.XLOOKUP(M2121,匹配表1065!D:D,匹配表1065!F:F)*N2121</f>
        <v>4</v>
      </c>
    </row>
    <row r="2122" customHeight="1" spans="1:23">
      <c r="A2122" s="89" t="s">
        <v>675</v>
      </c>
      <c r="B2122" s="90">
        <v>46154</v>
      </c>
      <c r="C2122" s="91" t="str">
        <f t="shared" si="66"/>
        <v>5月第3周</v>
      </c>
      <c r="D2122" s="89" t="s">
        <v>700</v>
      </c>
      <c r="E2122" s="89" t="str">
        <f t="shared" si="67"/>
        <v>5月第2周--周2</v>
      </c>
      <c r="F2122" s="92" t="s">
        <v>27</v>
      </c>
      <c r="G2122" s="89" t="s">
        <v>63</v>
      </c>
      <c r="H2122" s="92" t="str">
        <f>_xlfn.XLOOKUP(O2122,匹配表1065!T:T,匹配表1065!W:W)</f>
        <v>南京市</v>
      </c>
      <c r="I2122" s="89" t="str">
        <f>_xlfn.XLOOKUP(O2122,匹配表1065!T:T,匹配表1065!X:X)</f>
        <v>PME2002</v>
      </c>
      <c r="J2122" s="92" t="s">
        <v>84</v>
      </c>
      <c r="K2122" s="89" cm="1">
        <f ca="1" t="array" ref="K2122:L2122">_xlfn.XLOOKUP(J2122,匹配表1065!Y:Y,匹配表1065!AA:AB)</f>
        <v>31</v>
      </c>
      <c r="L2122" s="89" t="str">
        <v>3个月以上</v>
      </c>
      <c r="M2122" s="92" t="s">
        <v>35</v>
      </c>
      <c r="N2122" s="92">
        <v>1</v>
      </c>
      <c r="O2122" s="93" t="str">
        <f>_xlfn.XLOOKUP(P2122,匹配表1065!U:U,匹配表1065!T:T)</f>
        <v>HO00111156</v>
      </c>
      <c r="P2122" s="89" t="s">
        <v>85</v>
      </c>
      <c r="Q2122" s="92" t="s">
        <v>360</v>
      </c>
      <c r="R2122" s="89" t="str">
        <f>_xlfn.XLOOKUP(Q2122,匹配表1065!L:L,匹配表1065!O:O)</f>
        <v>B</v>
      </c>
      <c r="S2122" s="93" t="str">
        <f>IFERROR(_xlfn.XLOOKUP(Q2122,匹配表1065!AI:AI,匹配表1065!AJ:AJ),"绿标")</f>
        <v>绿标</v>
      </c>
      <c r="T2122" s="93" t="str" cm="1">
        <f t="array" ref="T2122:U2122">_xlfn.XLOOKUP(Q2122,匹配表1065!L:L,匹配表1065!M:N)</f>
        <v>脑血管</v>
      </c>
      <c r="U2122" s="94" t="str">
        <v>神经内科</v>
      </c>
      <c r="V2122" s="95" t="s">
        <v>58</v>
      </c>
      <c r="W2122" s="93">
        <f>_xlfn.XLOOKUP(M2122,匹配表1065!D:D,匹配表1065!F:F)*N2122</f>
        <v>4</v>
      </c>
    </row>
    <row r="2123" customHeight="1" spans="1:23">
      <c r="A2123" s="89" t="s">
        <v>675</v>
      </c>
      <c r="B2123" s="90">
        <v>46154</v>
      </c>
      <c r="C2123" s="91" t="str">
        <f t="shared" si="66"/>
        <v>5月第3周</v>
      </c>
      <c r="D2123" s="89" t="s">
        <v>700</v>
      </c>
      <c r="E2123" s="89" t="str">
        <f t="shared" si="67"/>
        <v>5月第2周--周2</v>
      </c>
      <c r="F2123" s="92" t="s">
        <v>27</v>
      </c>
      <c r="G2123" s="92" t="s">
        <v>28</v>
      </c>
      <c r="H2123" s="92" t="str">
        <f>_xlfn.XLOOKUP(O2123,匹配表1065!T:T,匹配表1065!W:W)</f>
        <v>南京市</v>
      </c>
      <c r="I2123" s="89" t="str">
        <f>_xlfn.XLOOKUP(O2123,匹配表1065!T:T,匹配表1065!X:X)</f>
        <v>PME2040</v>
      </c>
      <c r="J2123" s="89" t="s">
        <v>50</v>
      </c>
      <c r="K2123" s="89" t="e" cm="1">
        <f ca="1" t="array" ref="K2123">_xlfn.XLOOKUP(J2123,匹配表1065!Y:Y,匹配表1065!AA:AB)</f>
        <v>#N/A</v>
      </c>
      <c r="L2123" s="89"/>
      <c r="M2123" s="92" t="s">
        <v>30</v>
      </c>
      <c r="N2123" s="92">
        <v>1</v>
      </c>
      <c r="O2123" s="93" t="str">
        <f>_xlfn.XLOOKUP(P2123,匹配表1065!U:U,匹配表1065!T:T)</f>
        <v>HO00000966</v>
      </c>
      <c r="P2123" s="89" t="s">
        <v>51</v>
      </c>
      <c r="Q2123" s="92" t="s">
        <v>576</v>
      </c>
      <c r="R2123" s="89" t="str">
        <f>_xlfn.XLOOKUP(Q2123,匹配表1065!L:L,匹配表1065!O:O)</f>
        <v>A</v>
      </c>
      <c r="S2123" s="93" t="str">
        <f>IFERROR(_xlfn.XLOOKUP(Q2123,匹配表1065!AI:AI,匹配表1065!AJ:AJ),"绿标")</f>
        <v>红标</v>
      </c>
      <c r="T2123" s="93" t="str" cm="1">
        <f t="array" ref="T2123:U2123">_xlfn.XLOOKUP(Q2123,匹配表1065!L:L,匹配表1065!M:N)</f>
        <v>头痛</v>
      </c>
      <c r="U2123" s="94" t="str">
        <v>神经内科</v>
      </c>
      <c r="V2123" s="95" t="s">
        <v>33</v>
      </c>
      <c r="W2123" s="93">
        <f>_xlfn.XLOOKUP(M2123,匹配表1065!D:D,匹配表1065!F:F)*N2123</f>
        <v>12</v>
      </c>
    </row>
    <row r="2124" customHeight="1" spans="1:23">
      <c r="A2124" s="89" t="s">
        <v>675</v>
      </c>
      <c r="B2124" s="90">
        <v>46154</v>
      </c>
      <c r="C2124" s="91" t="str">
        <f t="shared" si="66"/>
        <v>5月第3周</v>
      </c>
      <c r="D2124" s="89" t="s">
        <v>700</v>
      </c>
      <c r="E2124" s="89" t="str">
        <f t="shared" si="67"/>
        <v>5月第2周--周2</v>
      </c>
      <c r="F2124" s="92" t="s">
        <v>27</v>
      </c>
      <c r="G2124" s="92" t="s">
        <v>28</v>
      </c>
      <c r="H2124" s="92" t="str">
        <f>_xlfn.XLOOKUP(O2124,匹配表1065!T:T,匹配表1065!W:W)</f>
        <v>常州市</v>
      </c>
      <c r="I2124" s="89" t="str">
        <f>_xlfn.XLOOKUP(O2124,匹配表1065!T:T,匹配表1065!X:X)</f>
        <v>PME2015</v>
      </c>
      <c r="J2124" s="92" t="s">
        <v>45</v>
      </c>
      <c r="K2124" s="89" cm="1">
        <f ca="1" t="array" ref="K2124:L2124">_xlfn.XLOOKUP(J2124,匹配表1065!Y:Y,匹配表1065!AA:AB)</f>
        <v>9</v>
      </c>
      <c r="L2124" s="89" t="str">
        <v>3个月以上</v>
      </c>
      <c r="M2124" s="92" t="s">
        <v>35</v>
      </c>
      <c r="N2124" s="92">
        <v>1</v>
      </c>
      <c r="O2124" s="93" t="str">
        <f>_xlfn.XLOOKUP(P2124,匹配表1065!U:U,匹配表1065!T:T)</f>
        <v>HO00000940</v>
      </c>
      <c r="P2124" s="89" t="s">
        <v>203</v>
      </c>
      <c r="Q2124" s="92" t="s">
        <v>373</v>
      </c>
      <c r="R2124" s="89" t="str">
        <f>_xlfn.XLOOKUP(Q2124,匹配表1065!L:L,匹配表1065!O:O)</f>
        <v>C</v>
      </c>
      <c r="S2124" s="93" t="str">
        <f>IFERROR(_xlfn.XLOOKUP(Q2124,匹配表1065!AI:AI,匹配表1065!AJ:AJ),"绿标")</f>
        <v>绿标</v>
      </c>
      <c r="T2124" s="93" t="str" cm="1">
        <f t="array" ref="T2124:U2124">_xlfn.XLOOKUP(Q2124,匹配表1065!L:L,匹配表1065!M:N)</f>
        <v>眩晕</v>
      </c>
      <c r="U2124" s="94" t="str">
        <v>耳鼻喉科</v>
      </c>
      <c r="V2124" s="95" t="s">
        <v>33</v>
      </c>
      <c r="W2124" s="93">
        <f>_xlfn.XLOOKUP(M2124,匹配表1065!D:D,匹配表1065!F:F)*N2124</f>
        <v>4</v>
      </c>
    </row>
    <row r="2125" customHeight="1" spans="1:23">
      <c r="A2125" s="89" t="s">
        <v>675</v>
      </c>
      <c r="B2125" s="90">
        <v>46154</v>
      </c>
      <c r="C2125" s="91" t="str">
        <f t="shared" si="66"/>
        <v>5月第3周</v>
      </c>
      <c r="D2125" s="89" t="s">
        <v>700</v>
      </c>
      <c r="E2125" s="89" t="str">
        <f t="shared" si="67"/>
        <v>5月第2周--周2</v>
      </c>
      <c r="F2125" s="92" t="s">
        <v>27</v>
      </c>
      <c r="G2125" s="92" t="s">
        <v>28</v>
      </c>
      <c r="H2125" s="92" t="str">
        <f>_xlfn.XLOOKUP(O2125,匹配表1065!T:T,匹配表1065!W:W)</f>
        <v>常州市</v>
      </c>
      <c r="I2125" s="89" t="str">
        <f>_xlfn.XLOOKUP(O2125,匹配表1065!T:T,匹配表1065!X:X)</f>
        <v>PME2015</v>
      </c>
      <c r="J2125" s="92" t="s">
        <v>45</v>
      </c>
      <c r="K2125" s="89" cm="1">
        <f ca="1" t="array" ref="K2125:L2125">_xlfn.XLOOKUP(J2125,匹配表1065!Y:Y,匹配表1065!AA:AB)</f>
        <v>9</v>
      </c>
      <c r="L2125" s="89" t="str">
        <v>3个月以上</v>
      </c>
      <c r="M2125" s="92" t="s">
        <v>35</v>
      </c>
      <c r="N2125" s="92">
        <v>1</v>
      </c>
      <c r="O2125" s="93" t="str">
        <f>_xlfn.XLOOKUP(P2125,匹配表1065!U:U,匹配表1065!T:T)</f>
        <v>HO00000941</v>
      </c>
      <c r="P2125" s="89" t="s">
        <v>542</v>
      </c>
      <c r="Q2125" s="92" t="s">
        <v>713</v>
      </c>
      <c r="R2125" s="89" t="str">
        <f>_xlfn.XLOOKUP(Q2125,匹配表1065!L:L,匹配表1065!O:O)</f>
        <v>D</v>
      </c>
      <c r="S2125" s="93" t="str">
        <f>IFERROR(_xlfn.XLOOKUP(Q2125,匹配表1065!AI:AI,匹配表1065!AJ:AJ),"绿标")</f>
        <v>绿标</v>
      </c>
      <c r="T2125" s="93" t="str" cm="1">
        <f t="array" ref="T2125:U2125">_xlfn.XLOOKUP(Q2125,匹配表1065!L:L,匹配表1065!M:N)</f>
        <v>其他</v>
      </c>
      <c r="U2125" s="94" t="str">
        <v>其他</v>
      </c>
      <c r="V2125" s="95" t="s">
        <v>33</v>
      </c>
      <c r="W2125" s="93">
        <f>_xlfn.XLOOKUP(M2125,匹配表1065!D:D,匹配表1065!F:F)*N2125</f>
        <v>4</v>
      </c>
    </row>
    <row r="2126" customHeight="1" spans="1:23">
      <c r="A2126" s="89" t="s">
        <v>675</v>
      </c>
      <c r="B2126" s="90">
        <v>46154</v>
      </c>
      <c r="C2126" s="91" t="str">
        <f t="shared" si="66"/>
        <v>5月第3周</v>
      </c>
      <c r="D2126" s="89" t="s">
        <v>700</v>
      </c>
      <c r="E2126" s="89" t="str">
        <f t="shared" si="67"/>
        <v>5月第2周--周2</v>
      </c>
      <c r="F2126" s="92" t="s">
        <v>27</v>
      </c>
      <c r="G2126" s="92" t="s">
        <v>28</v>
      </c>
      <c r="H2126" s="92" t="str">
        <f>_xlfn.XLOOKUP(O2126,匹配表1065!T:T,匹配表1065!W:W)</f>
        <v>南京市</v>
      </c>
      <c r="I2126" s="89" t="str">
        <f>_xlfn.XLOOKUP(O2126,匹配表1065!T:T,匹配表1065!X:X)</f>
        <v>PME2039</v>
      </c>
      <c r="J2126" s="92" t="s">
        <v>39</v>
      </c>
      <c r="K2126" s="89" cm="1">
        <f ca="1" t="array" ref="K2126:L2126">_xlfn.XLOOKUP(J2126,匹配表1065!Y:Y,匹配表1065!AA:AB)</f>
        <v>7</v>
      </c>
      <c r="L2126" s="89" t="str">
        <v>3个月以上</v>
      </c>
      <c r="M2126" s="92" t="s">
        <v>30</v>
      </c>
      <c r="N2126" s="92">
        <v>1</v>
      </c>
      <c r="O2126" s="93" t="str">
        <f>_xlfn.XLOOKUP(P2126,匹配表1065!U:U,匹配表1065!T:T)</f>
        <v>HO00000971</v>
      </c>
      <c r="P2126" s="89" t="s">
        <v>40</v>
      </c>
      <c r="Q2126" s="92" t="s">
        <v>41</v>
      </c>
      <c r="R2126" s="89" t="str">
        <f>_xlfn.XLOOKUP(Q2126,匹配表1065!L:L,匹配表1065!O:O)</f>
        <v>A</v>
      </c>
      <c r="S2126" s="93" t="str">
        <f>IFERROR(_xlfn.XLOOKUP(Q2126,匹配表1065!AI:AI,匹配表1065!AJ:AJ),"绿标")</f>
        <v>绿标</v>
      </c>
      <c r="T2126" s="93" t="str" cm="1">
        <f t="array" ref="T2126:U2126">_xlfn.XLOOKUP(Q2126,匹配表1065!L:L,匹配表1065!M:N)</f>
        <v>头痛</v>
      </c>
      <c r="U2126" s="94" t="str">
        <v>神经内科</v>
      </c>
      <c r="V2126" s="95" t="s">
        <v>67</v>
      </c>
      <c r="W2126" s="93">
        <f>_xlfn.XLOOKUP(M2126,匹配表1065!D:D,匹配表1065!F:F)*N2126</f>
        <v>12</v>
      </c>
    </row>
    <row r="2127" customHeight="1" spans="1:23">
      <c r="A2127" s="89" t="s">
        <v>675</v>
      </c>
      <c r="B2127" s="90">
        <v>46154</v>
      </c>
      <c r="C2127" s="91" t="str">
        <f t="shared" si="66"/>
        <v>5月第3周</v>
      </c>
      <c r="D2127" s="89" t="s">
        <v>700</v>
      </c>
      <c r="E2127" s="89" t="str">
        <f t="shared" si="67"/>
        <v>5月第2周--周2</v>
      </c>
      <c r="F2127" s="92" t="s">
        <v>27</v>
      </c>
      <c r="G2127" s="92" t="s">
        <v>28</v>
      </c>
      <c r="H2127" s="92" t="str">
        <f>_xlfn.XLOOKUP(O2127,匹配表1065!T:T,匹配表1065!W:W)</f>
        <v>南京市</v>
      </c>
      <c r="I2127" s="89" t="str">
        <f>_xlfn.XLOOKUP(O2127,匹配表1065!T:T,匹配表1065!X:X)</f>
        <v>PME2006</v>
      </c>
      <c r="J2127" s="92" t="s">
        <v>29</v>
      </c>
      <c r="K2127" s="89" cm="1">
        <f ca="1" t="array" ref="K2127:L2127">_xlfn.XLOOKUP(J2127,匹配表1065!Y:Y,匹配表1065!AA:AB)</f>
        <v>15</v>
      </c>
      <c r="L2127" s="89" t="str">
        <v>3个月以上</v>
      </c>
      <c r="M2127" s="92" t="s">
        <v>35</v>
      </c>
      <c r="N2127" s="92">
        <v>1</v>
      </c>
      <c r="O2127" s="93" t="str">
        <f>_xlfn.XLOOKUP(P2127,匹配表1065!U:U,匹配表1065!T:T)</f>
        <v>HO00000965</v>
      </c>
      <c r="P2127" s="89" t="s">
        <v>31</v>
      </c>
      <c r="Q2127" s="92" t="s">
        <v>485</v>
      </c>
      <c r="R2127" s="89" t="str">
        <f>_xlfn.XLOOKUP(Q2127,匹配表1065!L:L,匹配表1065!O:O)</f>
        <v>A</v>
      </c>
      <c r="S2127" s="93" t="str">
        <f>IFERROR(_xlfn.XLOOKUP(Q2127,匹配表1065!AI:AI,匹配表1065!AJ:AJ),"绿标")</f>
        <v>绿标</v>
      </c>
      <c r="T2127" s="93" t="str" cm="1">
        <f t="array" ref="T2127:U2127">_xlfn.XLOOKUP(Q2127,匹配表1065!L:L,匹配表1065!M:N)</f>
        <v>头痛</v>
      </c>
      <c r="U2127" s="94" t="str">
        <v>神经内科</v>
      </c>
      <c r="V2127" s="95" t="s">
        <v>33</v>
      </c>
      <c r="W2127" s="93">
        <f>_xlfn.XLOOKUP(M2127,匹配表1065!D:D,匹配表1065!F:F)*N2127</f>
        <v>4</v>
      </c>
    </row>
    <row r="2128" customHeight="1" spans="1:23">
      <c r="A2128" s="89" t="s">
        <v>675</v>
      </c>
      <c r="B2128" s="90">
        <v>46154</v>
      </c>
      <c r="C2128" s="91" t="str">
        <f t="shared" si="66"/>
        <v>5月第3周</v>
      </c>
      <c r="D2128" s="89" t="s">
        <v>700</v>
      </c>
      <c r="E2128" s="89" t="str">
        <f t="shared" si="67"/>
        <v>5月第2周--周2</v>
      </c>
      <c r="F2128" s="92" t="s">
        <v>27</v>
      </c>
      <c r="G2128" s="92" t="s">
        <v>28</v>
      </c>
      <c r="H2128" s="92" t="str">
        <f>_xlfn.XLOOKUP(O2128,匹配表1065!T:T,匹配表1065!W:W)</f>
        <v>南京市</v>
      </c>
      <c r="I2128" s="89" t="str">
        <f>_xlfn.XLOOKUP(O2128,匹配表1065!T:T,匹配表1065!X:X)</f>
        <v>PME2006</v>
      </c>
      <c r="J2128" s="92" t="s">
        <v>29</v>
      </c>
      <c r="K2128" s="89" cm="1">
        <f ca="1" t="array" ref="K2128:L2128">_xlfn.XLOOKUP(J2128,匹配表1065!Y:Y,匹配表1065!AA:AB)</f>
        <v>15</v>
      </c>
      <c r="L2128" s="89" t="str">
        <v>3个月以上</v>
      </c>
      <c r="M2128" s="92" t="s">
        <v>35</v>
      </c>
      <c r="N2128" s="92">
        <v>1</v>
      </c>
      <c r="O2128" s="93" t="str">
        <f>_xlfn.XLOOKUP(P2128,匹配表1065!U:U,匹配表1065!T:T)</f>
        <v>HO00000965</v>
      </c>
      <c r="P2128" s="89" t="s">
        <v>31</v>
      </c>
      <c r="Q2128" s="92" t="s">
        <v>32</v>
      </c>
      <c r="R2128" s="89" t="str">
        <f>_xlfn.XLOOKUP(Q2128,匹配表1065!L:L,匹配表1065!O:O)</f>
        <v>A</v>
      </c>
      <c r="S2128" s="93" t="str">
        <f>IFERROR(_xlfn.XLOOKUP(Q2128,匹配表1065!AI:AI,匹配表1065!AJ:AJ),"绿标")</f>
        <v>绿标</v>
      </c>
      <c r="T2128" s="93" t="str" cm="1">
        <f t="array" ref="T2128:U2128">_xlfn.XLOOKUP(Q2128,匹配表1065!L:L,匹配表1065!M:N)</f>
        <v>头痛</v>
      </c>
      <c r="U2128" s="94" t="str">
        <v>神经内科</v>
      </c>
      <c r="V2128" s="95" t="s">
        <v>58</v>
      </c>
      <c r="W2128" s="93">
        <f>_xlfn.XLOOKUP(M2128,匹配表1065!D:D,匹配表1065!F:F)*N2128</f>
        <v>4</v>
      </c>
    </row>
    <row r="2129" customHeight="1" spans="1:23">
      <c r="A2129" s="89" t="s">
        <v>675</v>
      </c>
      <c r="B2129" s="90">
        <v>46154</v>
      </c>
      <c r="C2129" s="91" t="str">
        <f t="shared" si="66"/>
        <v>5月第3周</v>
      </c>
      <c r="D2129" s="89" t="s">
        <v>700</v>
      </c>
      <c r="E2129" s="89" t="str">
        <f t="shared" si="67"/>
        <v>5月第2周--周2</v>
      </c>
      <c r="F2129" s="92" t="s">
        <v>27</v>
      </c>
      <c r="G2129" s="92" t="s">
        <v>28</v>
      </c>
      <c r="H2129" s="92" t="str">
        <f>_xlfn.XLOOKUP(O2129,匹配表1065!T:T,匹配表1065!W:W)</f>
        <v>南京市</v>
      </c>
      <c r="I2129" s="89" t="str">
        <f>_xlfn.XLOOKUP(O2129,匹配表1065!T:T,匹配表1065!X:X)</f>
        <v>PME2006</v>
      </c>
      <c r="J2129" s="92" t="s">
        <v>29</v>
      </c>
      <c r="K2129" s="89" cm="1">
        <f ca="1" t="array" ref="K2129:L2129">_xlfn.XLOOKUP(J2129,匹配表1065!Y:Y,匹配表1065!AA:AB)</f>
        <v>15</v>
      </c>
      <c r="L2129" s="89" t="str">
        <v>3个月以上</v>
      </c>
      <c r="M2129" s="92" t="s">
        <v>133</v>
      </c>
      <c r="N2129" s="92">
        <v>1</v>
      </c>
      <c r="O2129" s="93" t="str">
        <f>_xlfn.XLOOKUP(P2129,匹配表1065!U:U,匹配表1065!T:T)</f>
        <v>HO00000965</v>
      </c>
      <c r="P2129" s="89" t="s">
        <v>31</v>
      </c>
      <c r="Q2129" s="92" t="s">
        <v>575</v>
      </c>
      <c r="R2129" s="89" t="str">
        <f>_xlfn.XLOOKUP(Q2129,匹配表1065!L:L,匹配表1065!O:O)</f>
        <v>B</v>
      </c>
      <c r="S2129" s="93" t="str">
        <f>IFERROR(_xlfn.XLOOKUP(Q2129,匹配表1065!AI:AI,匹配表1065!AJ:AJ),"绿标")</f>
        <v>黑标</v>
      </c>
      <c r="T2129" s="93" t="str" cm="1">
        <f t="array" ref="T2129:U2129">_xlfn.XLOOKUP(Q2129,匹配表1065!L:L,匹配表1065!M:N)</f>
        <v>脑血管</v>
      </c>
      <c r="U2129" s="94" t="str">
        <v>神经内科</v>
      </c>
      <c r="V2129" s="95" t="s">
        <v>58</v>
      </c>
      <c r="W2129" s="93">
        <f>_xlfn.XLOOKUP(M2129,匹配表1065!D:D,匹配表1065!F:F)*N2129</f>
        <v>1</v>
      </c>
    </row>
    <row r="2130" customHeight="1" spans="1:23">
      <c r="A2130" s="89" t="s">
        <v>675</v>
      </c>
      <c r="B2130" s="90">
        <v>46154</v>
      </c>
      <c r="C2130" s="91" t="str">
        <f t="shared" si="66"/>
        <v>5月第3周</v>
      </c>
      <c r="D2130" s="89" t="s">
        <v>700</v>
      </c>
      <c r="E2130" s="89" t="str">
        <f t="shared" si="67"/>
        <v>5月第2周--周2</v>
      </c>
      <c r="F2130" s="92" t="s">
        <v>27</v>
      </c>
      <c r="G2130" s="92" t="s">
        <v>28</v>
      </c>
      <c r="H2130" s="92" t="str">
        <f>_xlfn.XLOOKUP(O2130,匹配表1065!T:T,匹配表1065!W:W)</f>
        <v>扬州市</v>
      </c>
      <c r="I2130" s="89" t="str">
        <f>_xlfn.XLOOKUP(O2130,匹配表1065!T:T,匹配表1065!X:X)</f>
        <v>PME2012</v>
      </c>
      <c r="J2130" s="92" t="s">
        <v>60</v>
      </c>
      <c r="K2130" s="89" cm="1">
        <f ca="1" t="array" ref="K2130:L2130">_xlfn.XLOOKUP(J2130,匹配表1065!Y:Y,匹配表1065!AA:AB)</f>
        <v>13</v>
      </c>
      <c r="L2130" s="89" t="str">
        <v>3个月以上</v>
      </c>
      <c r="M2130" s="92" t="s">
        <v>30</v>
      </c>
      <c r="N2130" s="92">
        <v>1</v>
      </c>
      <c r="O2130" s="93" t="str">
        <f>_xlfn.XLOOKUP(P2130,匹配表1065!U:U,匹配表1065!T:T)</f>
        <v>HO00000968</v>
      </c>
      <c r="P2130" s="89" t="s">
        <v>61</v>
      </c>
      <c r="Q2130" s="92" t="s">
        <v>406</v>
      </c>
      <c r="R2130" s="89" t="str">
        <f>_xlfn.XLOOKUP(Q2130,匹配表1065!L:L,匹配表1065!O:O)</f>
        <v>B</v>
      </c>
      <c r="S2130" s="93" t="str">
        <f>IFERROR(_xlfn.XLOOKUP(Q2130,匹配表1065!AI:AI,匹配表1065!AJ:AJ),"绿标")</f>
        <v>红标</v>
      </c>
      <c r="T2130" s="93" t="str" cm="1">
        <f t="array" ref="T2130:U2130">_xlfn.XLOOKUP(Q2130,匹配表1065!L:L,匹配表1065!M:N)</f>
        <v>脑血管</v>
      </c>
      <c r="U2130" s="94" t="str">
        <v>神经内科</v>
      </c>
      <c r="V2130" s="95" t="s">
        <v>33</v>
      </c>
      <c r="W2130" s="93">
        <f>_xlfn.XLOOKUP(M2130,匹配表1065!D:D,匹配表1065!F:F)*N2130</f>
        <v>12</v>
      </c>
    </row>
    <row r="2131" customHeight="1" spans="1:23">
      <c r="A2131" s="89" t="s">
        <v>675</v>
      </c>
      <c r="B2131" s="90">
        <v>46154</v>
      </c>
      <c r="C2131" s="91" t="str">
        <f t="shared" si="66"/>
        <v>5月第3周</v>
      </c>
      <c r="D2131" s="89" t="s">
        <v>700</v>
      </c>
      <c r="E2131" s="89" t="str">
        <f t="shared" si="67"/>
        <v>5月第2周--周2</v>
      </c>
      <c r="F2131" s="92" t="s">
        <v>27</v>
      </c>
      <c r="G2131" s="92" t="s">
        <v>28</v>
      </c>
      <c r="H2131" s="92" t="str">
        <f>_xlfn.XLOOKUP(O2131,匹配表1065!T:T,匹配表1065!W:W)</f>
        <v>南京市</v>
      </c>
      <c r="I2131" s="89" t="str">
        <f>_xlfn.XLOOKUP(O2131,匹配表1065!T:T,匹配表1065!X:X)</f>
        <v>PME2004</v>
      </c>
      <c r="J2131" s="92" t="s">
        <v>34</v>
      </c>
      <c r="K2131" s="89" cm="1">
        <f ca="1" t="array" ref="K2131:L2131">_xlfn.XLOOKUP(J2131,匹配表1065!Y:Y,匹配表1065!AA:AB)</f>
        <v>11</v>
      </c>
      <c r="L2131" s="89" t="str">
        <v>3个月以上</v>
      </c>
      <c r="M2131" s="92" t="s">
        <v>55</v>
      </c>
      <c r="N2131" s="92">
        <v>1</v>
      </c>
      <c r="O2131" s="93" t="str">
        <f>_xlfn.XLOOKUP(P2131,匹配表1065!U:U,匹配表1065!T:T)</f>
        <v>HO00000972</v>
      </c>
      <c r="P2131" s="89" t="s">
        <v>36</v>
      </c>
      <c r="Q2131" s="92" t="s">
        <v>370</v>
      </c>
      <c r="R2131" s="89" t="str">
        <f>_xlfn.XLOOKUP(Q2131,匹配表1065!L:L,匹配表1065!O:O)</f>
        <v>A</v>
      </c>
      <c r="S2131" s="93" t="str">
        <f>IFERROR(_xlfn.XLOOKUP(Q2131,匹配表1065!AI:AI,匹配表1065!AJ:AJ),"绿标")</f>
        <v>绿标</v>
      </c>
      <c r="T2131" s="93" t="str" cm="1">
        <f t="array" ref="T2131:U2131">_xlfn.XLOOKUP(Q2131,匹配表1065!L:L,匹配表1065!M:N)</f>
        <v>头痛</v>
      </c>
      <c r="U2131" s="94" t="str">
        <v>神经内科</v>
      </c>
      <c r="V2131" s="95" t="s">
        <v>33</v>
      </c>
      <c r="W2131" s="93">
        <f>_xlfn.XLOOKUP(M2131,匹配表1065!D:D,匹配表1065!F:F)*N2131</f>
        <v>8</v>
      </c>
    </row>
    <row r="2132" customHeight="1" spans="1:23">
      <c r="A2132" s="89" t="s">
        <v>675</v>
      </c>
      <c r="B2132" s="90">
        <v>46154</v>
      </c>
      <c r="C2132" s="91" t="str">
        <f t="shared" si="66"/>
        <v>5月第3周</v>
      </c>
      <c r="D2132" s="89" t="s">
        <v>700</v>
      </c>
      <c r="E2132" s="89" t="str">
        <f t="shared" si="67"/>
        <v>5月第2周--周2</v>
      </c>
      <c r="F2132" s="92" t="s">
        <v>27</v>
      </c>
      <c r="G2132" s="92" t="s">
        <v>28</v>
      </c>
      <c r="H2132" s="92" t="str">
        <f>_xlfn.XLOOKUP(O2132,匹配表1065!T:T,匹配表1065!W:W)</f>
        <v>南京市</v>
      </c>
      <c r="I2132" s="89" t="str">
        <f>_xlfn.XLOOKUP(O2132,匹配表1065!T:T,匹配表1065!X:X)</f>
        <v>PME2005</v>
      </c>
      <c r="J2132" s="89" t="s">
        <v>54</v>
      </c>
      <c r="K2132" s="89" cm="1">
        <f ca="1" t="array" ref="K2132:L2132">_xlfn.XLOOKUP(J2132,匹配表1065!Y:Y,匹配表1065!AA:AB)</f>
        <v>3</v>
      </c>
      <c r="L2132" s="89" t="str">
        <v>3个月以上</v>
      </c>
      <c r="M2132" s="92" t="s">
        <v>35</v>
      </c>
      <c r="N2132" s="92">
        <v>1</v>
      </c>
      <c r="O2132" s="93" t="str">
        <f>_xlfn.XLOOKUP(P2132,匹配表1065!U:U,匹配表1065!T:T)</f>
        <v>HO00000975</v>
      </c>
      <c r="P2132" s="89" t="s">
        <v>56</v>
      </c>
      <c r="Q2132" s="92" t="s">
        <v>264</v>
      </c>
      <c r="R2132" s="89" t="str">
        <f>_xlfn.XLOOKUP(Q2132,匹配表1065!L:L,匹配表1065!O:O)</f>
        <v>A</v>
      </c>
      <c r="S2132" s="93" t="str">
        <f>IFERROR(_xlfn.XLOOKUP(Q2132,匹配表1065!AI:AI,匹配表1065!AJ:AJ),"绿标")</f>
        <v>红标</v>
      </c>
      <c r="T2132" s="93" t="str" cm="1">
        <f t="array" ref="T2132:U2132">_xlfn.XLOOKUP(Q2132,匹配表1065!L:L,匹配表1065!M:N)</f>
        <v>头痛</v>
      </c>
      <c r="U2132" s="94" t="str">
        <v>神经内科</v>
      </c>
      <c r="V2132" s="95" t="s">
        <v>33</v>
      </c>
      <c r="W2132" s="93">
        <f>_xlfn.XLOOKUP(M2132,匹配表1065!D:D,匹配表1065!F:F)*N2132</f>
        <v>4</v>
      </c>
    </row>
    <row r="2133" customHeight="1" spans="1:23">
      <c r="A2133" s="89" t="s">
        <v>675</v>
      </c>
      <c r="B2133" s="90">
        <v>46154</v>
      </c>
      <c r="C2133" s="91" t="str">
        <f t="shared" si="66"/>
        <v>5月第3周</v>
      </c>
      <c r="D2133" s="89" t="s">
        <v>700</v>
      </c>
      <c r="E2133" s="89" t="str">
        <f t="shared" si="67"/>
        <v>5月第2周--周2</v>
      </c>
      <c r="F2133" s="92" t="s">
        <v>27</v>
      </c>
      <c r="G2133" s="92" t="s">
        <v>136</v>
      </c>
      <c r="H2133" s="92" t="str">
        <f>_xlfn.XLOOKUP(O2133,匹配表1065!T:T,匹配表1065!W:W)</f>
        <v>淄博市</v>
      </c>
      <c r="I2133" s="89" t="str">
        <f>_xlfn.XLOOKUP(O2133,匹配表1065!T:T,匹配表1065!X:X)</f>
        <v>PME2043</v>
      </c>
      <c r="J2133" s="92" t="s">
        <v>140</v>
      </c>
      <c r="K2133" s="89" cm="1">
        <f ca="1" t="array" ref="K2133:L2133">_xlfn.XLOOKUP(J2133,匹配表1065!Y:Y,匹配表1065!AA:AB)</f>
        <v>9</v>
      </c>
      <c r="L2133" s="89" t="str">
        <v>3个月以上</v>
      </c>
      <c r="M2133" s="92" t="s">
        <v>35</v>
      </c>
      <c r="N2133" s="92">
        <v>1</v>
      </c>
      <c r="O2133" s="93" t="str">
        <f>_xlfn.XLOOKUP(P2133,匹配表1065!U:U,匹配表1065!T:T)</f>
        <v>HO00024398</v>
      </c>
      <c r="P2133" s="89" t="s">
        <v>141</v>
      </c>
      <c r="Q2133" s="92" t="s">
        <v>298</v>
      </c>
      <c r="R2133" s="89" t="str">
        <f>_xlfn.XLOOKUP(Q2133,匹配表1065!L:L,匹配表1065!O:O)</f>
        <v>C</v>
      </c>
      <c r="S2133" s="93" t="str">
        <f>IFERROR(_xlfn.XLOOKUP(Q2133,匹配表1065!AI:AI,匹配表1065!AJ:AJ),"绿标")</f>
        <v>红标</v>
      </c>
      <c r="T2133" s="93" t="str" cm="1">
        <f t="array" ref="T2133:U2133">_xlfn.XLOOKUP(Q2133,匹配表1065!L:L,匹配表1065!M:N)</f>
        <v>眩晕</v>
      </c>
      <c r="U2133" s="94" t="str">
        <v>神经内科</v>
      </c>
      <c r="V2133" s="95" t="s">
        <v>70</v>
      </c>
      <c r="W2133" s="93">
        <f>_xlfn.XLOOKUP(M2133,匹配表1065!D:D,匹配表1065!F:F)*N2133</f>
        <v>4</v>
      </c>
    </row>
    <row r="2134" customHeight="1" spans="1:23">
      <c r="A2134" s="89" t="s">
        <v>675</v>
      </c>
      <c r="B2134" s="90">
        <v>46154</v>
      </c>
      <c r="C2134" s="91" t="str">
        <f t="shared" si="66"/>
        <v>5月第3周</v>
      </c>
      <c r="D2134" s="89" t="s">
        <v>700</v>
      </c>
      <c r="E2134" s="89" t="str">
        <f t="shared" si="67"/>
        <v>5月第2周--周2</v>
      </c>
      <c r="F2134" s="92" t="s">
        <v>27</v>
      </c>
      <c r="G2134" s="92" t="s">
        <v>136</v>
      </c>
      <c r="H2134" s="92" t="str">
        <f>_xlfn.XLOOKUP(O2134,匹配表1065!T:T,匹配表1065!W:W)</f>
        <v>淄博市</v>
      </c>
      <c r="I2134" s="89" t="str">
        <f>_xlfn.XLOOKUP(O2134,匹配表1065!T:T,匹配表1065!X:X)</f>
        <v>PME2043</v>
      </c>
      <c r="J2134" s="92" t="s">
        <v>140</v>
      </c>
      <c r="K2134" s="89" cm="1">
        <f ca="1" t="array" ref="K2134:L2134">_xlfn.XLOOKUP(J2134,匹配表1065!Y:Y,匹配表1065!AA:AB)</f>
        <v>9</v>
      </c>
      <c r="L2134" s="89" t="str">
        <v>3个月以上</v>
      </c>
      <c r="M2134" s="92" t="s">
        <v>30</v>
      </c>
      <c r="N2134" s="92">
        <v>1</v>
      </c>
      <c r="O2134" s="93" t="str">
        <f>_xlfn.XLOOKUP(P2134,匹配表1065!U:U,匹配表1065!T:T)</f>
        <v>HO00001431</v>
      </c>
      <c r="P2134" s="89" t="s">
        <v>244</v>
      </c>
      <c r="Q2134" s="92" t="s">
        <v>423</v>
      </c>
      <c r="R2134" s="89" t="str">
        <f>_xlfn.XLOOKUP(Q2134,匹配表1065!L:L,匹配表1065!O:O)</f>
        <v>B</v>
      </c>
      <c r="S2134" s="93" t="str">
        <f>IFERROR(_xlfn.XLOOKUP(Q2134,匹配表1065!AI:AI,匹配表1065!AJ:AJ),"绿标")</f>
        <v>红标</v>
      </c>
      <c r="T2134" s="93" t="str" cm="1">
        <f t="array" ref="T2134:U2134">_xlfn.XLOOKUP(Q2134,匹配表1065!L:L,匹配表1065!M:N)</f>
        <v>脑血管</v>
      </c>
      <c r="U2134" s="94" t="str">
        <v>神经内科</v>
      </c>
      <c r="V2134" s="95" t="s">
        <v>67</v>
      </c>
      <c r="W2134" s="93">
        <f>_xlfn.XLOOKUP(M2134,匹配表1065!D:D,匹配表1065!F:F)*N2134</f>
        <v>12</v>
      </c>
    </row>
    <row r="2135" customHeight="1" spans="1:23">
      <c r="A2135" s="89" t="s">
        <v>675</v>
      </c>
      <c r="B2135" s="90">
        <v>46154</v>
      </c>
      <c r="C2135" s="91" t="str">
        <f t="shared" si="66"/>
        <v>5月第3周</v>
      </c>
      <c r="D2135" s="89" t="s">
        <v>700</v>
      </c>
      <c r="E2135" s="89" t="str">
        <f t="shared" si="67"/>
        <v>5月第2周--周2</v>
      </c>
      <c r="F2135" s="92" t="s">
        <v>27</v>
      </c>
      <c r="G2135" s="92" t="s">
        <v>136</v>
      </c>
      <c r="H2135" s="92" t="str">
        <f>_xlfn.XLOOKUP(O2135,匹配表1065!T:T,匹配表1065!W:W)</f>
        <v>青岛市</v>
      </c>
      <c r="I2135" s="89" t="str">
        <f>_xlfn.XLOOKUP(O2135,匹配表1065!T:T,匹配表1065!X:X)</f>
        <v>PME2031</v>
      </c>
      <c r="J2135" s="92" t="s">
        <v>155</v>
      </c>
      <c r="K2135" s="89" cm="1">
        <f ca="1" t="array" ref="K2135:L2135">_xlfn.XLOOKUP(J2135,匹配表1065!Y:Y,匹配表1065!AA:AB)</f>
        <v>31</v>
      </c>
      <c r="L2135" s="89" t="str">
        <v>3个月以上</v>
      </c>
      <c r="M2135" s="92" t="s">
        <v>30</v>
      </c>
      <c r="N2135" s="92">
        <v>1</v>
      </c>
      <c r="O2135" s="93" t="str">
        <f>_xlfn.XLOOKUP(P2135,匹配表1065!U:U,匹配表1065!T:T)</f>
        <v>HO00072793</v>
      </c>
      <c r="P2135" s="89" t="s">
        <v>159</v>
      </c>
      <c r="Q2135" s="92" t="s">
        <v>339</v>
      </c>
      <c r="R2135" s="89" t="str">
        <f>_xlfn.XLOOKUP(Q2135,匹配表1065!L:L,匹配表1065!O:O)</f>
        <v>C</v>
      </c>
      <c r="S2135" s="93" t="str">
        <f>IFERROR(_xlfn.XLOOKUP(Q2135,匹配表1065!AI:AI,匹配表1065!AJ:AJ),"绿标")</f>
        <v>红标</v>
      </c>
      <c r="T2135" s="93" t="str" cm="1">
        <f t="array" ref="T2135:U2135">_xlfn.XLOOKUP(Q2135,匹配表1065!L:L,匹配表1065!M:N)</f>
        <v>眩晕</v>
      </c>
      <c r="U2135" s="94" t="str">
        <v>神经内科</v>
      </c>
      <c r="V2135" s="95" t="s">
        <v>70</v>
      </c>
      <c r="W2135" s="93">
        <f>_xlfn.XLOOKUP(M2135,匹配表1065!D:D,匹配表1065!F:F)*N2135</f>
        <v>12</v>
      </c>
    </row>
    <row r="2136" customHeight="1" spans="1:23">
      <c r="A2136" s="89" t="s">
        <v>675</v>
      </c>
      <c r="B2136" s="90">
        <v>46154</v>
      </c>
      <c r="C2136" s="91" t="str">
        <f t="shared" si="66"/>
        <v>5月第3周</v>
      </c>
      <c r="D2136" s="89" t="s">
        <v>700</v>
      </c>
      <c r="E2136" s="89" t="str">
        <f t="shared" si="67"/>
        <v>5月第2周--周2</v>
      </c>
      <c r="F2136" s="92" t="s">
        <v>27</v>
      </c>
      <c r="G2136" s="92" t="s">
        <v>136</v>
      </c>
      <c r="H2136" s="92" t="str">
        <f>_xlfn.XLOOKUP(O2136,匹配表1065!T:T,匹配表1065!W:W)</f>
        <v>青岛市</v>
      </c>
      <c r="I2136" s="89" t="str">
        <f>_xlfn.XLOOKUP(O2136,匹配表1065!T:T,匹配表1065!X:X)</f>
        <v>PME2031</v>
      </c>
      <c r="J2136" s="92" t="s">
        <v>155</v>
      </c>
      <c r="K2136" s="89" cm="1">
        <f ca="1" t="array" ref="K2136:L2136">_xlfn.XLOOKUP(J2136,匹配表1065!Y:Y,匹配表1065!AA:AB)</f>
        <v>31</v>
      </c>
      <c r="L2136" s="89" t="str">
        <v>3个月以上</v>
      </c>
      <c r="M2136" s="92" t="s">
        <v>35</v>
      </c>
      <c r="N2136" s="92">
        <v>1</v>
      </c>
      <c r="O2136" s="93" t="str">
        <f>_xlfn.XLOOKUP(P2136,匹配表1065!U:U,匹配表1065!T:T)</f>
        <v>HO00072793</v>
      </c>
      <c r="P2136" s="89" t="s">
        <v>159</v>
      </c>
      <c r="Q2136" s="92" t="s">
        <v>587</v>
      </c>
      <c r="R2136" s="89" t="str">
        <f>_xlfn.XLOOKUP(Q2136,匹配表1065!L:L,匹配表1065!O:O)</f>
        <v>D</v>
      </c>
      <c r="S2136" s="93" t="str">
        <f>IFERROR(_xlfn.XLOOKUP(Q2136,匹配表1065!AI:AI,匹配表1065!AJ:AJ),"绿标")</f>
        <v>绿标</v>
      </c>
      <c r="T2136" s="93" t="str" cm="1">
        <f t="array" ref="T2136:U2136">_xlfn.XLOOKUP(Q2136,匹配表1065!L:L,匹配表1065!M:N)</f>
        <v>疼痛</v>
      </c>
      <c r="U2136" s="94" t="str">
        <v>疼痛科</v>
      </c>
      <c r="V2136" s="95" t="s">
        <v>67</v>
      </c>
      <c r="W2136" s="93">
        <f>_xlfn.XLOOKUP(M2136,匹配表1065!D:D,匹配表1065!F:F)*N2136</f>
        <v>4</v>
      </c>
    </row>
    <row r="2137" customHeight="1" spans="1:23">
      <c r="A2137" s="89" t="s">
        <v>675</v>
      </c>
      <c r="B2137" s="90">
        <v>46154</v>
      </c>
      <c r="C2137" s="91" t="str">
        <f t="shared" si="66"/>
        <v>5月第3周</v>
      </c>
      <c r="D2137" s="89" t="s">
        <v>700</v>
      </c>
      <c r="E2137" s="89" t="str">
        <f t="shared" si="67"/>
        <v>5月第2周--周2</v>
      </c>
      <c r="F2137" s="92" t="s">
        <v>27</v>
      </c>
      <c r="G2137" s="92" t="s">
        <v>136</v>
      </c>
      <c r="H2137" s="92" t="str">
        <f>_xlfn.XLOOKUP(O2137,匹配表1065!T:T,匹配表1065!W:W)</f>
        <v>青岛市</v>
      </c>
      <c r="I2137" s="89" t="str">
        <f>_xlfn.XLOOKUP(O2137,匹配表1065!T:T,匹配表1065!X:X)</f>
        <v>PME2031</v>
      </c>
      <c r="J2137" s="92" t="s">
        <v>155</v>
      </c>
      <c r="K2137" s="89" cm="1">
        <f ca="1" t="array" ref="K2137:L2137">_xlfn.XLOOKUP(J2137,匹配表1065!Y:Y,匹配表1065!AA:AB)</f>
        <v>31</v>
      </c>
      <c r="L2137" s="89" t="str">
        <v>3个月以上</v>
      </c>
      <c r="M2137" s="92" t="s">
        <v>30</v>
      </c>
      <c r="N2137" s="92">
        <v>1</v>
      </c>
      <c r="O2137" s="93" t="str">
        <f>_xlfn.XLOOKUP(P2137,匹配表1065!U:U,匹配表1065!T:T)</f>
        <v>HO00072793</v>
      </c>
      <c r="P2137" s="89" t="s">
        <v>159</v>
      </c>
      <c r="Q2137" s="92" t="s">
        <v>250</v>
      </c>
      <c r="R2137" s="89" t="str">
        <f>_xlfn.XLOOKUP(Q2137,匹配表1065!L:L,匹配表1065!O:O)</f>
        <v>A</v>
      </c>
      <c r="S2137" s="93" t="str">
        <f>IFERROR(_xlfn.XLOOKUP(Q2137,匹配表1065!AI:AI,匹配表1065!AJ:AJ),"绿标")</f>
        <v>绿标</v>
      </c>
      <c r="T2137" s="93" t="str" cm="1">
        <f t="array" ref="T2137:U2137">_xlfn.XLOOKUP(Q2137,匹配表1065!L:L,匹配表1065!M:N)</f>
        <v>头痛</v>
      </c>
      <c r="U2137" s="94" t="str">
        <v>神经内科</v>
      </c>
      <c r="V2137" s="95" t="s">
        <v>67</v>
      </c>
      <c r="W2137" s="93">
        <f>_xlfn.XLOOKUP(M2137,匹配表1065!D:D,匹配表1065!F:F)*N2137</f>
        <v>12</v>
      </c>
    </row>
    <row r="2138" customHeight="1" spans="1:23">
      <c r="A2138" s="89" t="s">
        <v>675</v>
      </c>
      <c r="B2138" s="90">
        <v>46154</v>
      </c>
      <c r="C2138" s="91" t="str">
        <f t="shared" si="66"/>
        <v>5月第3周</v>
      </c>
      <c r="D2138" s="89" t="s">
        <v>700</v>
      </c>
      <c r="E2138" s="89" t="str">
        <f t="shared" si="67"/>
        <v>5月第2周--周2</v>
      </c>
      <c r="F2138" s="92" t="s">
        <v>27</v>
      </c>
      <c r="G2138" s="92" t="s">
        <v>136</v>
      </c>
      <c r="H2138" s="92" t="str">
        <f>_xlfn.XLOOKUP(O2138,匹配表1065!T:T,匹配表1065!W:W)</f>
        <v>青岛市</v>
      </c>
      <c r="I2138" s="89" t="str">
        <f>_xlfn.XLOOKUP(O2138,匹配表1065!T:T,匹配表1065!X:X)</f>
        <v>PME2033</v>
      </c>
      <c r="J2138" s="92" t="s">
        <v>137</v>
      </c>
      <c r="K2138" s="89" cm="1">
        <f ca="1" t="array" ref="K2138:L2138">_xlfn.XLOOKUP(J2138,匹配表1065!Y:Y,匹配表1065!AA:AB)</f>
        <v>10</v>
      </c>
      <c r="L2138" s="89" t="str">
        <v>3个月以上</v>
      </c>
      <c r="M2138" s="92" t="s">
        <v>30</v>
      </c>
      <c r="N2138" s="92">
        <v>1</v>
      </c>
      <c r="O2138" s="93" t="str">
        <f>_xlfn.XLOOKUP(P2138,匹配表1065!U:U,匹配表1065!T:T)</f>
        <v>HO00273985</v>
      </c>
      <c r="P2138" s="89" t="s">
        <v>419</v>
      </c>
      <c r="Q2138" s="92" t="s">
        <v>570</v>
      </c>
      <c r="R2138" s="89" t="str">
        <f>_xlfn.XLOOKUP(Q2138,匹配表1065!L:L,匹配表1065!O:O)</f>
        <v>B</v>
      </c>
      <c r="S2138" s="93" t="str">
        <f>IFERROR(_xlfn.XLOOKUP(Q2138,匹配表1065!AI:AI,匹配表1065!AJ:AJ),"绿标")</f>
        <v>绿标</v>
      </c>
      <c r="T2138" s="93" t="str" cm="1">
        <f t="array" ref="T2138:U2138">_xlfn.XLOOKUP(Q2138,匹配表1065!L:L,匹配表1065!M:N)</f>
        <v>脑血管</v>
      </c>
      <c r="U2138" s="94" t="str">
        <v>神经内科</v>
      </c>
      <c r="V2138" s="95" t="s">
        <v>42</v>
      </c>
      <c r="W2138" s="93">
        <f>_xlfn.XLOOKUP(M2138,匹配表1065!D:D,匹配表1065!F:F)*N2138</f>
        <v>12</v>
      </c>
    </row>
    <row r="2139" customHeight="1" spans="1:23">
      <c r="A2139" s="89" t="s">
        <v>675</v>
      </c>
      <c r="B2139" s="90">
        <v>46154</v>
      </c>
      <c r="C2139" s="91" t="str">
        <f t="shared" si="66"/>
        <v>5月第3周</v>
      </c>
      <c r="D2139" s="89" t="s">
        <v>700</v>
      </c>
      <c r="E2139" s="89" t="str">
        <f t="shared" si="67"/>
        <v>5月第2周--周2</v>
      </c>
      <c r="F2139" s="92" t="s">
        <v>27</v>
      </c>
      <c r="G2139" s="92" t="s">
        <v>136</v>
      </c>
      <c r="H2139" s="92" t="str">
        <f>_xlfn.XLOOKUP(O2139,匹配表1065!T:T,匹配表1065!W:W)</f>
        <v>日照市</v>
      </c>
      <c r="I2139" s="89" t="str">
        <f>_xlfn.XLOOKUP(O2139,匹配表1065!T:T,匹配表1065!X:X)</f>
        <v>PME2033</v>
      </c>
      <c r="J2139" s="92" t="s">
        <v>137</v>
      </c>
      <c r="K2139" s="89" cm="1">
        <f ca="1" t="array" ref="K2139:L2139">_xlfn.XLOOKUP(J2139,匹配表1065!Y:Y,匹配表1065!AA:AB)</f>
        <v>10</v>
      </c>
      <c r="L2139" s="89" t="str">
        <v>3个月以上</v>
      </c>
      <c r="M2139" s="92" t="s">
        <v>35</v>
      </c>
      <c r="N2139" s="92">
        <v>1</v>
      </c>
      <c r="O2139" s="93" t="str">
        <f>_xlfn.XLOOKUP(P2139,匹配表1065!U:U,匹配表1065!T:T)</f>
        <v>HO00001531</v>
      </c>
      <c r="P2139" s="89" t="s">
        <v>367</v>
      </c>
      <c r="Q2139" s="92" t="s">
        <v>593</v>
      </c>
      <c r="R2139" s="89" t="str">
        <f>_xlfn.XLOOKUP(Q2139,匹配表1065!L:L,匹配表1065!O:O)</f>
        <v>B</v>
      </c>
      <c r="S2139" s="93" t="str">
        <f>IFERROR(_xlfn.XLOOKUP(Q2139,匹配表1065!AI:AI,匹配表1065!AJ:AJ),"绿标")</f>
        <v>黑标</v>
      </c>
      <c r="T2139" s="93" t="str" cm="1">
        <f t="array" ref="T2139:U2139">_xlfn.XLOOKUP(Q2139,匹配表1065!L:L,匹配表1065!M:N)</f>
        <v>脑血管</v>
      </c>
      <c r="U2139" s="94" t="str">
        <v>神经内科</v>
      </c>
      <c r="V2139" s="95" t="s">
        <v>58</v>
      </c>
      <c r="W2139" s="93">
        <f>_xlfn.XLOOKUP(M2139,匹配表1065!D:D,匹配表1065!F:F)*N2139</f>
        <v>4</v>
      </c>
    </row>
    <row r="2140" customHeight="1" spans="1:23">
      <c r="A2140" s="89" t="s">
        <v>675</v>
      </c>
      <c r="B2140" s="90">
        <v>46154</v>
      </c>
      <c r="C2140" s="91" t="str">
        <f t="shared" si="66"/>
        <v>5月第3周</v>
      </c>
      <c r="D2140" s="89" t="s">
        <v>700</v>
      </c>
      <c r="E2140" s="89" t="str">
        <f t="shared" si="67"/>
        <v>5月第2周--周2</v>
      </c>
      <c r="F2140" s="92" t="s">
        <v>27</v>
      </c>
      <c r="G2140" s="92" t="s">
        <v>136</v>
      </c>
      <c r="H2140" s="92" t="str">
        <f>_xlfn.XLOOKUP(O2140,匹配表1065!T:T,匹配表1065!W:W)</f>
        <v>青岛市</v>
      </c>
      <c r="I2140" s="89" t="str">
        <f>_xlfn.XLOOKUP(O2140,匹配表1065!T:T,匹配表1065!X:X)</f>
        <v>PME2032</v>
      </c>
      <c r="J2140" s="92" t="s">
        <v>143</v>
      </c>
      <c r="K2140" s="89" cm="1">
        <f ca="1" t="array" ref="K2140:L2140">_xlfn.XLOOKUP(J2140,匹配表1065!Y:Y,匹配表1065!AA:AB)</f>
        <v>31</v>
      </c>
      <c r="L2140" s="89" t="str">
        <v>3个月以上</v>
      </c>
      <c r="M2140" s="92" t="s">
        <v>30</v>
      </c>
      <c r="N2140" s="92">
        <v>1</v>
      </c>
      <c r="O2140" s="93" t="str">
        <f>_xlfn.XLOOKUP(P2140,匹配表1065!U:U,匹配表1065!T:T)</f>
        <v>HO00001482</v>
      </c>
      <c r="P2140" s="89" t="s">
        <v>146</v>
      </c>
      <c r="Q2140" s="92" t="s">
        <v>549</v>
      </c>
      <c r="R2140" s="89" t="str">
        <f>_xlfn.XLOOKUP(Q2140,匹配表1065!L:L,匹配表1065!O:O)</f>
        <v>A</v>
      </c>
      <c r="S2140" s="93" t="str">
        <f>IFERROR(_xlfn.XLOOKUP(Q2140,匹配表1065!AI:AI,匹配表1065!AJ:AJ),"绿标")</f>
        <v>红标</v>
      </c>
      <c r="T2140" s="93" t="str" cm="1">
        <f t="array" ref="T2140:U2140">_xlfn.XLOOKUP(Q2140,匹配表1065!L:L,匹配表1065!M:N)</f>
        <v>头痛</v>
      </c>
      <c r="U2140" s="94" t="str">
        <v>神经内科</v>
      </c>
      <c r="V2140" s="95" t="s">
        <v>70</v>
      </c>
      <c r="W2140" s="93">
        <f>_xlfn.XLOOKUP(M2140,匹配表1065!D:D,匹配表1065!F:F)*N2140</f>
        <v>12</v>
      </c>
    </row>
    <row r="2141" customHeight="1" spans="1:23">
      <c r="A2141" s="89" t="s">
        <v>675</v>
      </c>
      <c r="B2141" s="90">
        <v>46154</v>
      </c>
      <c r="C2141" s="91" t="str">
        <f t="shared" si="66"/>
        <v>5月第3周</v>
      </c>
      <c r="D2141" s="89" t="s">
        <v>700</v>
      </c>
      <c r="E2141" s="89" t="str">
        <f t="shared" si="67"/>
        <v>5月第2周--周2</v>
      </c>
      <c r="F2141" s="92" t="s">
        <v>27</v>
      </c>
      <c r="G2141" s="92" t="s">
        <v>136</v>
      </c>
      <c r="H2141" s="92" t="str">
        <f>_xlfn.XLOOKUP(O2141,匹配表1065!T:T,匹配表1065!W:W)</f>
        <v>青岛市</v>
      </c>
      <c r="I2141" s="89" t="str">
        <f>_xlfn.XLOOKUP(O2141,匹配表1065!T:T,匹配表1065!X:X)</f>
        <v>PME2032</v>
      </c>
      <c r="J2141" s="92" t="s">
        <v>143</v>
      </c>
      <c r="K2141" s="89" cm="1">
        <f ca="1" t="array" ref="K2141:L2141">_xlfn.XLOOKUP(J2141,匹配表1065!Y:Y,匹配表1065!AA:AB)</f>
        <v>31</v>
      </c>
      <c r="L2141" s="89" t="str">
        <v>3个月以上</v>
      </c>
      <c r="M2141" s="92" t="s">
        <v>55</v>
      </c>
      <c r="N2141" s="92">
        <v>1</v>
      </c>
      <c r="O2141" s="93" t="str">
        <f>_xlfn.XLOOKUP(P2141,匹配表1065!U:U,匹配表1065!T:T)</f>
        <v>HO00001482</v>
      </c>
      <c r="P2141" s="89" t="s">
        <v>146</v>
      </c>
      <c r="Q2141" s="92" t="s">
        <v>149</v>
      </c>
      <c r="R2141" s="89" t="str">
        <f>_xlfn.XLOOKUP(Q2141,匹配表1065!L:L,匹配表1065!O:O)</f>
        <v>B</v>
      </c>
      <c r="S2141" s="93" t="str">
        <f>IFERROR(_xlfn.XLOOKUP(Q2141,匹配表1065!AI:AI,匹配表1065!AJ:AJ),"绿标")</f>
        <v>红标</v>
      </c>
      <c r="T2141" s="93" t="str" cm="1">
        <f t="array" ref="T2141:U2141">_xlfn.XLOOKUP(Q2141,匹配表1065!L:L,匹配表1065!M:N)</f>
        <v>脑血管</v>
      </c>
      <c r="U2141" s="94" t="str">
        <v>神经内科</v>
      </c>
      <c r="V2141" s="95" t="s">
        <v>33</v>
      </c>
      <c r="W2141" s="93">
        <f>_xlfn.XLOOKUP(M2141,匹配表1065!D:D,匹配表1065!F:F)*N2141</f>
        <v>8</v>
      </c>
    </row>
    <row r="2142" customHeight="1" spans="1:23">
      <c r="A2142" s="89" t="s">
        <v>675</v>
      </c>
      <c r="B2142" s="90">
        <v>46154</v>
      </c>
      <c r="C2142" s="91" t="str">
        <f t="shared" si="66"/>
        <v>5月第3周</v>
      </c>
      <c r="D2142" s="89" t="s">
        <v>700</v>
      </c>
      <c r="E2142" s="89" t="str">
        <f t="shared" si="67"/>
        <v>5月第2周--周2</v>
      </c>
      <c r="F2142" s="92" t="s">
        <v>27</v>
      </c>
      <c r="G2142" s="92" t="s">
        <v>136</v>
      </c>
      <c r="H2142" s="92" t="str">
        <f>_xlfn.XLOOKUP(O2142,匹配表1065!T:T,匹配表1065!W:W)</f>
        <v>青岛市</v>
      </c>
      <c r="I2142" s="89" t="str">
        <f>_xlfn.XLOOKUP(O2142,匹配表1065!T:T,匹配表1065!X:X)</f>
        <v>PME2032</v>
      </c>
      <c r="J2142" s="92" t="s">
        <v>143</v>
      </c>
      <c r="K2142" s="89" cm="1">
        <f ca="1" t="array" ref="K2142:L2142">_xlfn.XLOOKUP(J2142,匹配表1065!Y:Y,匹配表1065!AA:AB)</f>
        <v>31</v>
      </c>
      <c r="L2142" s="89" t="str">
        <v>3个月以上</v>
      </c>
      <c r="M2142" s="92" t="s">
        <v>55</v>
      </c>
      <c r="N2142" s="92">
        <v>1</v>
      </c>
      <c r="O2142" s="93" t="str">
        <f>_xlfn.XLOOKUP(P2142,匹配表1065!U:U,匹配表1065!T:T)</f>
        <v>HO00104790</v>
      </c>
      <c r="P2142" s="89" t="s">
        <v>363</v>
      </c>
      <c r="Q2142" s="92" t="s">
        <v>364</v>
      </c>
      <c r="R2142" s="89" t="str">
        <f>_xlfn.XLOOKUP(Q2142,匹配表1065!L:L,匹配表1065!O:O)</f>
        <v>B</v>
      </c>
      <c r="S2142" s="93" t="str">
        <f>IFERROR(_xlfn.XLOOKUP(Q2142,匹配表1065!AI:AI,匹配表1065!AJ:AJ),"绿标")</f>
        <v>红标</v>
      </c>
      <c r="T2142" s="93" t="str" cm="1">
        <f t="array" ref="T2142:U2142">_xlfn.XLOOKUP(Q2142,匹配表1065!L:L,匹配表1065!M:N)</f>
        <v>脑血管</v>
      </c>
      <c r="U2142" s="94" t="str">
        <v>神经内科</v>
      </c>
      <c r="V2142" s="95" t="s">
        <v>67</v>
      </c>
      <c r="W2142" s="93">
        <f>_xlfn.XLOOKUP(M2142,匹配表1065!D:D,匹配表1065!F:F)*N2142</f>
        <v>8</v>
      </c>
    </row>
    <row r="2143" customHeight="1" spans="1:23">
      <c r="A2143" s="89" t="s">
        <v>675</v>
      </c>
      <c r="B2143" s="90">
        <v>46154</v>
      </c>
      <c r="C2143" s="91" t="str">
        <f t="shared" si="66"/>
        <v>5月第3周</v>
      </c>
      <c r="D2143" s="89" t="s">
        <v>700</v>
      </c>
      <c r="E2143" s="89" t="str">
        <f t="shared" si="67"/>
        <v>5月第2周--周2</v>
      </c>
      <c r="F2143" s="92" t="s">
        <v>27</v>
      </c>
      <c r="G2143" s="92" t="s">
        <v>136</v>
      </c>
      <c r="H2143" s="92" t="str">
        <f>_xlfn.XLOOKUP(O2143,匹配表1065!T:T,匹配表1065!W:W)</f>
        <v>潍坊市</v>
      </c>
      <c r="I2143" s="89" t="str">
        <f>_xlfn.XLOOKUP(O2143,匹配表1065!T:T,匹配表1065!X:X)</f>
        <v>PME2036</v>
      </c>
      <c r="J2143" s="89" t="s">
        <v>161</v>
      </c>
      <c r="K2143" s="89" cm="1">
        <f ca="1" t="array" ref="K2143:L2143">_xlfn.XLOOKUP(J2143,匹配表1065!Y:Y,匹配表1065!AA:AB)</f>
        <v>1519</v>
      </c>
      <c r="L2143" s="89" t="str">
        <v>3个月以上</v>
      </c>
      <c r="M2143" s="92" t="s">
        <v>30</v>
      </c>
      <c r="N2143" s="92">
        <v>1</v>
      </c>
      <c r="O2143" s="93" t="str">
        <f>_xlfn.XLOOKUP(P2143,匹配表1065!U:U,匹配表1065!T:T)</f>
        <v>HO00001521</v>
      </c>
      <c r="P2143" s="89" t="s">
        <v>162</v>
      </c>
      <c r="Q2143" s="92" t="s">
        <v>163</v>
      </c>
      <c r="R2143" s="89" t="str">
        <f>_xlfn.XLOOKUP(Q2143,匹配表1065!L:L,匹配表1065!O:O)</f>
        <v>A</v>
      </c>
      <c r="S2143" s="93" t="str">
        <f>IFERROR(_xlfn.XLOOKUP(Q2143,匹配表1065!AI:AI,匹配表1065!AJ:AJ),"绿标")</f>
        <v>红标</v>
      </c>
      <c r="T2143" s="93" t="str" cm="1">
        <f t="array" ref="T2143:U2143">_xlfn.XLOOKUP(Q2143,匹配表1065!L:L,匹配表1065!M:N)</f>
        <v>头痛</v>
      </c>
      <c r="U2143" s="94" t="str">
        <v>神经内科</v>
      </c>
      <c r="V2143" s="95" t="s">
        <v>33</v>
      </c>
      <c r="W2143" s="93">
        <f>_xlfn.XLOOKUP(M2143,匹配表1065!D:D,匹配表1065!F:F)*N2143</f>
        <v>12</v>
      </c>
    </row>
    <row r="2144" customHeight="1" spans="1:23">
      <c r="A2144" s="89" t="s">
        <v>675</v>
      </c>
      <c r="B2144" s="90">
        <v>46154</v>
      </c>
      <c r="C2144" s="91" t="str">
        <f t="shared" si="66"/>
        <v>5月第3周</v>
      </c>
      <c r="D2144" s="89" t="s">
        <v>700</v>
      </c>
      <c r="E2144" s="89" t="str">
        <f t="shared" si="67"/>
        <v>5月第2周--周2</v>
      </c>
      <c r="F2144" s="92" t="s">
        <v>27</v>
      </c>
      <c r="G2144" s="92" t="s">
        <v>136</v>
      </c>
      <c r="H2144" s="92" t="str">
        <f>_xlfn.XLOOKUP(O2144,匹配表1065!T:T,匹配表1065!W:W)</f>
        <v>潍坊市</v>
      </c>
      <c r="I2144" s="89" t="str">
        <f>_xlfn.XLOOKUP(O2144,匹配表1065!T:T,匹配表1065!X:X)</f>
        <v>PME2036</v>
      </c>
      <c r="J2144" s="89" t="s">
        <v>161</v>
      </c>
      <c r="K2144" s="89" cm="1">
        <f ca="1" t="array" ref="K2144:L2144">_xlfn.XLOOKUP(J2144,匹配表1065!Y:Y,匹配表1065!AA:AB)</f>
        <v>1519</v>
      </c>
      <c r="L2144" s="89" t="str">
        <v>3个月以上</v>
      </c>
      <c r="M2144" s="92" t="s">
        <v>30</v>
      </c>
      <c r="N2144" s="92">
        <v>1</v>
      </c>
      <c r="O2144" s="93" t="str">
        <f>_xlfn.XLOOKUP(P2144,匹配表1065!U:U,匹配表1065!T:T)</f>
        <v>HO00001466</v>
      </c>
      <c r="P2144" s="89" t="s">
        <v>164</v>
      </c>
      <c r="Q2144" s="92" t="s">
        <v>165</v>
      </c>
      <c r="R2144" s="89" t="str">
        <f>_xlfn.XLOOKUP(Q2144,匹配表1065!L:L,匹配表1065!O:O)</f>
        <v>C</v>
      </c>
      <c r="S2144" s="93" t="str">
        <f>IFERROR(_xlfn.XLOOKUP(Q2144,匹配表1065!AI:AI,匹配表1065!AJ:AJ),"绿标")</f>
        <v>绿标</v>
      </c>
      <c r="T2144" s="93" t="str" cm="1">
        <f t="array" ref="T2144:U2144">_xlfn.XLOOKUP(Q2144,匹配表1065!L:L,匹配表1065!M:N)</f>
        <v>眩晕</v>
      </c>
      <c r="U2144" s="94" t="str">
        <v>神经内科</v>
      </c>
      <c r="V2144" s="95" t="s">
        <v>70</v>
      </c>
      <c r="W2144" s="93">
        <f>_xlfn.XLOOKUP(M2144,匹配表1065!D:D,匹配表1065!F:F)*N2144</f>
        <v>12</v>
      </c>
    </row>
    <row r="2145" customHeight="1" spans="1:23">
      <c r="A2145" s="89" t="s">
        <v>675</v>
      </c>
      <c r="B2145" s="90">
        <v>46154</v>
      </c>
      <c r="C2145" s="91" t="str">
        <f t="shared" si="66"/>
        <v>5月第3周</v>
      </c>
      <c r="D2145" s="89" t="s">
        <v>700</v>
      </c>
      <c r="E2145" s="89" t="str">
        <f t="shared" si="67"/>
        <v>5月第2周--周2</v>
      </c>
      <c r="F2145" s="92" t="s">
        <v>27</v>
      </c>
      <c r="G2145" s="92" t="s">
        <v>136</v>
      </c>
      <c r="H2145" s="92" t="str">
        <f>_xlfn.XLOOKUP(O2145,匹配表1065!T:T,匹配表1065!W:W)</f>
        <v>潍坊市</v>
      </c>
      <c r="I2145" s="89" t="str">
        <f>_xlfn.XLOOKUP(O2145,匹配表1065!T:T,匹配表1065!X:X)</f>
        <v>PME2036</v>
      </c>
      <c r="J2145" s="89" t="s">
        <v>161</v>
      </c>
      <c r="K2145" s="89" cm="1">
        <f ca="1" t="array" ref="K2145:L2145">_xlfn.XLOOKUP(J2145,匹配表1065!Y:Y,匹配表1065!AA:AB)</f>
        <v>1519</v>
      </c>
      <c r="L2145" s="89" t="str">
        <v>3个月以上</v>
      </c>
      <c r="M2145" s="92" t="s">
        <v>55</v>
      </c>
      <c r="N2145" s="92">
        <v>1</v>
      </c>
      <c r="O2145" s="93" t="str">
        <f>_xlfn.XLOOKUP(P2145,匹配表1065!U:U,匹配表1065!T:T)</f>
        <v>HO00139638</v>
      </c>
      <c r="P2145" s="89" t="s">
        <v>457</v>
      </c>
      <c r="Q2145" s="92" t="s">
        <v>458</v>
      </c>
      <c r="R2145" s="89" t="str">
        <f>_xlfn.XLOOKUP(Q2145,匹配表1065!L:L,匹配表1065!O:O)</f>
        <v>C</v>
      </c>
      <c r="S2145" s="93" t="str">
        <f>IFERROR(_xlfn.XLOOKUP(Q2145,匹配表1065!AI:AI,匹配表1065!AJ:AJ),"绿标")</f>
        <v>黑标</v>
      </c>
      <c r="T2145" s="93" t="str" cm="1">
        <f t="array" ref="T2145:U2145">_xlfn.XLOOKUP(Q2145,匹配表1065!L:L,匹配表1065!M:N)</f>
        <v>眩晕</v>
      </c>
      <c r="U2145" s="94" t="str">
        <v>神经内科</v>
      </c>
      <c r="V2145" s="95" t="s">
        <v>70</v>
      </c>
      <c r="W2145" s="93">
        <f>_xlfn.XLOOKUP(M2145,匹配表1065!D:D,匹配表1065!F:F)*N2145</f>
        <v>8</v>
      </c>
    </row>
    <row r="2146" customHeight="1" spans="1:23">
      <c r="A2146" s="89" t="s">
        <v>675</v>
      </c>
      <c r="B2146" s="90">
        <v>46154</v>
      </c>
      <c r="C2146" s="91" t="str">
        <f t="shared" si="66"/>
        <v>5月第3周</v>
      </c>
      <c r="D2146" s="89" t="s">
        <v>700</v>
      </c>
      <c r="E2146" s="89" t="str">
        <f t="shared" si="67"/>
        <v>5月第2周--周2</v>
      </c>
      <c r="F2146" s="92" t="s">
        <v>27</v>
      </c>
      <c r="G2146" s="92" t="s">
        <v>136</v>
      </c>
      <c r="H2146" s="92" t="str">
        <f>_xlfn.XLOOKUP(O2146,匹配表1065!T:T,匹配表1065!W:W)</f>
        <v>青岛市</v>
      </c>
      <c r="I2146" s="89" t="str">
        <f>_xlfn.XLOOKUP(O2146,匹配表1065!T:T,匹配表1065!X:X)</f>
        <v>PME2035</v>
      </c>
      <c r="J2146" s="92" t="s">
        <v>150</v>
      </c>
      <c r="K2146" s="89" cm="1">
        <f ca="1" t="array" ref="K2146:L2146">_xlfn.XLOOKUP(J2146,匹配表1065!Y:Y,匹配表1065!AA:AB)</f>
        <v>8</v>
      </c>
      <c r="L2146" s="89" t="str">
        <v>3个月以上</v>
      </c>
      <c r="M2146" s="92" t="s">
        <v>30</v>
      </c>
      <c r="N2146" s="92">
        <v>1</v>
      </c>
      <c r="O2146" s="93" t="str">
        <f>_xlfn.XLOOKUP(P2146,匹配表1065!U:U,匹配表1065!T:T)</f>
        <v>HO00001483</v>
      </c>
      <c r="P2146" s="89" t="s">
        <v>259</v>
      </c>
      <c r="Q2146" s="92" t="s">
        <v>340</v>
      </c>
      <c r="R2146" s="89" t="str">
        <f>_xlfn.XLOOKUP(Q2146,匹配表1065!L:L,匹配表1065!O:O)</f>
        <v>A</v>
      </c>
      <c r="S2146" s="93" t="str">
        <f>IFERROR(_xlfn.XLOOKUP(Q2146,匹配表1065!AI:AI,匹配表1065!AJ:AJ),"绿标")</f>
        <v>红标</v>
      </c>
      <c r="T2146" s="93" t="str" cm="1">
        <f t="array" ref="T2146:U2146">_xlfn.XLOOKUP(Q2146,匹配表1065!L:L,匹配表1065!M:N)</f>
        <v>头痛</v>
      </c>
      <c r="U2146" s="94" t="str">
        <v>神经内科</v>
      </c>
      <c r="V2146" s="95" t="s">
        <v>70</v>
      </c>
      <c r="W2146" s="93">
        <f>_xlfn.XLOOKUP(M2146,匹配表1065!D:D,匹配表1065!F:F)*N2146</f>
        <v>12</v>
      </c>
    </row>
    <row r="2147" customHeight="1" spans="1:23">
      <c r="A2147" s="89" t="s">
        <v>675</v>
      </c>
      <c r="B2147" s="90">
        <v>46154</v>
      </c>
      <c r="C2147" s="91" t="str">
        <f t="shared" si="66"/>
        <v>5月第3周</v>
      </c>
      <c r="D2147" s="89" t="s">
        <v>700</v>
      </c>
      <c r="E2147" s="89" t="str">
        <f t="shared" si="67"/>
        <v>5月第2周--周2</v>
      </c>
      <c r="F2147" s="92" t="s">
        <v>27</v>
      </c>
      <c r="G2147" s="92" t="s">
        <v>136</v>
      </c>
      <c r="H2147" s="92" t="str">
        <f>_xlfn.XLOOKUP(O2147,匹配表1065!T:T,匹配表1065!W:W)</f>
        <v>青岛市</v>
      </c>
      <c r="I2147" s="89" t="str">
        <f>_xlfn.XLOOKUP(O2147,匹配表1065!T:T,匹配表1065!X:X)</f>
        <v>PME2035</v>
      </c>
      <c r="J2147" s="92" t="s">
        <v>150</v>
      </c>
      <c r="K2147" s="89" cm="1">
        <f ca="1" t="array" ref="K2147:L2147">_xlfn.XLOOKUP(J2147,匹配表1065!Y:Y,匹配表1065!AA:AB)</f>
        <v>8</v>
      </c>
      <c r="L2147" s="89" t="str">
        <v>3个月以上</v>
      </c>
      <c r="M2147" s="92" t="s">
        <v>30</v>
      </c>
      <c r="N2147" s="92">
        <v>1</v>
      </c>
      <c r="O2147" s="93" t="str">
        <f>_xlfn.XLOOKUP(P2147,匹配表1065!U:U,匹配表1065!T:T)</f>
        <v>HO00001483</v>
      </c>
      <c r="P2147" s="89" t="s">
        <v>259</v>
      </c>
      <c r="Q2147" s="92" t="s">
        <v>260</v>
      </c>
      <c r="R2147" s="89" t="str">
        <f>_xlfn.XLOOKUP(Q2147,匹配表1065!L:L,匹配表1065!O:O)</f>
        <v>C</v>
      </c>
      <c r="S2147" s="93" t="str">
        <f>IFERROR(_xlfn.XLOOKUP(Q2147,匹配表1065!AI:AI,匹配表1065!AJ:AJ),"绿标")</f>
        <v>红标</v>
      </c>
      <c r="T2147" s="93" t="str" cm="1">
        <f t="array" ref="T2147:U2147">_xlfn.XLOOKUP(Q2147,匹配表1065!L:L,匹配表1065!M:N)</f>
        <v>眩晕</v>
      </c>
      <c r="U2147" s="94" t="str">
        <v>耳鼻喉科</v>
      </c>
      <c r="V2147" s="95" t="s">
        <v>70</v>
      </c>
      <c r="W2147" s="93">
        <f>_xlfn.XLOOKUP(M2147,匹配表1065!D:D,匹配表1065!F:F)*N2147</f>
        <v>12</v>
      </c>
    </row>
    <row r="2148" customHeight="1" spans="1:23">
      <c r="A2148" s="89" t="s">
        <v>675</v>
      </c>
      <c r="B2148" s="90">
        <v>46154</v>
      </c>
      <c r="C2148" s="91" t="str">
        <f t="shared" si="66"/>
        <v>5月第3周</v>
      </c>
      <c r="D2148" s="89" t="s">
        <v>700</v>
      </c>
      <c r="E2148" s="89" t="str">
        <f t="shared" si="67"/>
        <v>5月第2周--周2</v>
      </c>
      <c r="F2148" s="92" t="s">
        <v>27</v>
      </c>
      <c r="G2148" s="92" t="s">
        <v>136</v>
      </c>
      <c r="H2148" s="92" t="str">
        <f>_xlfn.XLOOKUP(O2148,匹配表1065!T:T,匹配表1065!W:W)</f>
        <v>青岛市</v>
      </c>
      <c r="I2148" s="89" t="str">
        <f>_xlfn.XLOOKUP(O2148,匹配表1065!T:T,匹配表1065!X:X)</f>
        <v>PME2035</v>
      </c>
      <c r="J2148" s="92" t="s">
        <v>150</v>
      </c>
      <c r="K2148" s="89" cm="1">
        <f ca="1" t="array" ref="K2148:L2148">_xlfn.XLOOKUP(J2148,匹配表1065!Y:Y,匹配表1065!AA:AB)</f>
        <v>8</v>
      </c>
      <c r="L2148" s="89" t="str">
        <v>3个月以上</v>
      </c>
      <c r="M2148" s="92" t="s">
        <v>30</v>
      </c>
      <c r="N2148" s="92">
        <v>1</v>
      </c>
      <c r="O2148" s="93" t="str">
        <f>_xlfn.XLOOKUP(P2148,匹配表1065!U:U,匹配表1065!T:T)</f>
        <v>HO00001476</v>
      </c>
      <c r="P2148" s="89" t="s">
        <v>151</v>
      </c>
      <c r="Q2148" s="92" t="s">
        <v>152</v>
      </c>
      <c r="R2148" s="89" t="str">
        <f>_xlfn.XLOOKUP(Q2148,匹配表1065!L:L,匹配表1065!O:O)</f>
        <v>C</v>
      </c>
      <c r="S2148" s="93" t="str">
        <f>IFERROR(_xlfn.XLOOKUP(Q2148,匹配表1065!AI:AI,匹配表1065!AJ:AJ),"绿标")</f>
        <v>红标</v>
      </c>
      <c r="T2148" s="93" t="str" cm="1">
        <f t="array" ref="T2148:U2148">_xlfn.XLOOKUP(Q2148,匹配表1065!L:L,匹配表1065!M:N)</f>
        <v>眩晕</v>
      </c>
      <c r="U2148" s="94" t="str">
        <v>神经内科</v>
      </c>
      <c r="V2148" s="95" t="s">
        <v>70</v>
      </c>
      <c r="W2148" s="93">
        <f>_xlfn.XLOOKUP(M2148,匹配表1065!D:D,匹配表1065!F:F)*N2148</f>
        <v>12</v>
      </c>
    </row>
    <row r="2149" customHeight="1" spans="1:23">
      <c r="A2149" s="89" t="s">
        <v>675</v>
      </c>
      <c r="B2149" s="90">
        <v>46154</v>
      </c>
      <c r="C2149" s="91" t="str">
        <f t="shared" si="66"/>
        <v>5月第3周</v>
      </c>
      <c r="D2149" s="89" t="s">
        <v>700</v>
      </c>
      <c r="E2149" s="89" t="str">
        <f t="shared" si="67"/>
        <v>5月第2周--周2</v>
      </c>
      <c r="F2149" s="92" t="s">
        <v>27</v>
      </c>
      <c r="G2149" s="92" t="s">
        <v>136</v>
      </c>
      <c r="H2149" s="92" t="str">
        <f>_xlfn.XLOOKUP(O2149,匹配表1065!T:T,匹配表1065!W:W)</f>
        <v>南京市</v>
      </c>
      <c r="I2149" s="89" t="str">
        <f>_xlfn.XLOOKUP(O2149,匹配表1065!T:T,匹配表1065!X:X)</f>
        <v>PME2002</v>
      </c>
      <c r="J2149" s="89" t="s">
        <v>501</v>
      </c>
      <c r="K2149" s="89" cm="1">
        <f ca="1" t="array" ref="K2149:L2149">_xlfn.XLOOKUP(J2149,匹配表1065!Y:Y,匹配表1065!AA:AB)</f>
        <v>4</v>
      </c>
      <c r="L2149" s="89" t="str">
        <v>3个月以上</v>
      </c>
      <c r="M2149" s="92" t="s">
        <v>35</v>
      </c>
      <c r="N2149" s="92">
        <v>1</v>
      </c>
      <c r="O2149" s="93" t="str">
        <f>_xlfn.XLOOKUP(P2149,匹配表1065!U:U,匹配表1065!T:T)</f>
        <v>HO00000964</v>
      </c>
      <c r="P2149" s="89" t="s">
        <v>90</v>
      </c>
      <c r="Q2149" s="92" t="s">
        <v>667</v>
      </c>
      <c r="R2149" s="89" t="str">
        <f>_xlfn.XLOOKUP(Q2149,匹配表1065!L:L,匹配表1065!O:O)</f>
        <v>B</v>
      </c>
      <c r="S2149" s="93" t="str">
        <f>IFERROR(_xlfn.XLOOKUP(Q2149,匹配表1065!AI:AI,匹配表1065!AJ:AJ),"绿标")</f>
        <v>绿标</v>
      </c>
      <c r="T2149" s="93" t="str" cm="1">
        <f t="array" ref="T2149:U2149">_xlfn.XLOOKUP(Q2149,匹配表1065!L:L,匹配表1065!M:N)</f>
        <v>脑血管</v>
      </c>
      <c r="U2149" s="94" t="str">
        <v>神经内科</v>
      </c>
      <c r="V2149" s="95" t="s">
        <v>70</v>
      </c>
      <c r="W2149" s="93">
        <f>_xlfn.XLOOKUP(M2149,匹配表1065!D:D,匹配表1065!F:F)*N2149</f>
        <v>4</v>
      </c>
    </row>
    <row r="2150" customHeight="1" spans="1:23">
      <c r="A2150" s="89" t="s">
        <v>675</v>
      </c>
      <c r="B2150" s="90">
        <v>46154</v>
      </c>
      <c r="C2150" s="91" t="str">
        <f t="shared" si="66"/>
        <v>5月第3周</v>
      </c>
      <c r="D2150" s="89" t="s">
        <v>700</v>
      </c>
      <c r="E2150" s="89" t="str">
        <f t="shared" si="67"/>
        <v>5月第2周--周2</v>
      </c>
      <c r="F2150" s="92" t="s">
        <v>27</v>
      </c>
      <c r="G2150" s="92" t="s">
        <v>92</v>
      </c>
      <c r="H2150" s="92" t="str">
        <f>_xlfn.XLOOKUP(O2150,匹配表1065!T:T,匹配表1065!W:W)</f>
        <v>合肥市</v>
      </c>
      <c r="I2150" s="89" t="str">
        <f>_xlfn.XLOOKUP(O2150,匹配表1065!T:T,匹配表1065!X:X)</f>
        <v>PME2007</v>
      </c>
      <c r="J2150" s="92" t="s">
        <v>93</v>
      </c>
      <c r="K2150" s="89" cm="1">
        <f ca="1" t="array" ref="K2150:L2150">_xlfn.XLOOKUP(J2150,匹配表1065!Y:Y,匹配表1065!AA:AB)</f>
        <v>9</v>
      </c>
      <c r="L2150" s="89" t="str">
        <v>3个月以上</v>
      </c>
      <c r="M2150" s="92" t="s">
        <v>35</v>
      </c>
      <c r="N2150" s="92">
        <v>1</v>
      </c>
      <c r="O2150" s="93" t="str">
        <f>_xlfn.XLOOKUP(P2150,匹配表1065!U:U,匹配表1065!T:T)</f>
        <v>HO00000001</v>
      </c>
      <c r="P2150" s="89" t="s">
        <v>94</v>
      </c>
      <c r="Q2150" s="92" t="s">
        <v>95</v>
      </c>
      <c r="R2150" s="89" t="str">
        <f>_xlfn.XLOOKUP(Q2150,匹配表1065!L:L,匹配表1065!O:O)</f>
        <v>B</v>
      </c>
      <c r="S2150" s="93" t="str">
        <f>IFERROR(_xlfn.XLOOKUP(Q2150,匹配表1065!AI:AI,匹配表1065!AJ:AJ),"绿标")</f>
        <v>绿标</v>
      </c>
      <c r="T2150" s="93" t="str" cm="1">
        <f t="array" ref="T2150:U2150">_xlfn.XLOOKUP(Q2150,匹配表1065!L:L,匹配表1065!M:N)</f>
        <v>脑血管</v>
      </c>
      <c r="U2150" s="94" t="str">
        <v>神经内科</v>
      </c>
      <c r="V2150" s="95" t="s">
        <v>58</v>
      </c>
      <c r="W2150" s="93">
        <f>_xlfn.XLOOKUP(M2150,匹配表1065!D:D,匹配表1065!F:F)*N2150</f>
        <v>4</v>
      </c>
    </row>
    <row r="2151" customHeight="1" spans="1:23">
      <c r="A2151" s="89" t="s">
        <v>675</v>
      </c>
      <c r="B2151" s="90">
        <v>46154</v>
      </c>
      <c r="C2151" s="91" t="str">
        <f t="shared" si="66"/>
        <v>5月第3周</v>
      </c>
      <c r="D2151" s="89" t="s">
        <v>700</v>
      </c>
      <c r="E2151" s="89" t="str">
        <f t="shared" si="67"/>
        <v>5月第2周--周2</v>
      </c>
      <c r="F2151" s="92" t="s">
        <v>27</v>
      </c>
      <c r="G2151" s="92" t="s">
        <v>92</v>
      </c>
      <c r="H2151" s="92" t="str">
        <f>_xlfn.XLOOKUP(O2151,匹配表1065!T:T,匹配表1065!W:W)</f>
        <v>六安市</v>
      </c>
      <c r="I2151" s="89" t="str">
        <f>_xlfn.XLOOKUP(O2151,匹配表1065!T:T,匹配表1065!X:X)</f>
        <v>PME2007</v>
      </c>
      <c r="J2151" s="92" t="s">
        <v>93</v>
      </c>
      <c r="K2151" s="89" cm="1">
        <f ca="1" t="array" ref="K2151:L2151">_xlfn.XLOOKUP(J2151,匹配表1065!Y:Y,匹配表1065!AA:AB)</f>
        <v>9</v>
      </c>
      <c r="L2151" s="89" t="str">
        <v>3个月以上</v>
      </c>
      <c r="M2151" s="92" t="s">
        <v>35</v>
      </c>
      <c r="N2151" s="92">
        <v>1</v>
      </c>
      <c r="O2151" s="93" t="str">
        <f>_xlfn.XLOOKUP(P2151,匹配表1065!U:U,匹配表1065!T:T)</f>
        <v>HO00002778</v>
      </c>
      <c r="P2151" s="89" t="s">
        <v>714</v>
      </c>
      <c r="Q2151" s="92" t="s">
        <v>715</v>
      </c>
      <c r="R2151" s="89" t="str">
        <f>_xlfn.XLOOKUP(Q2151,匹配表1065!L:L,匹配表1065!O:O)</f>
        <v>A</v>
      </c>
      <c r="S2151" s="93" t="str">
        <f>IFERROR(_xlfn.XLOOKUP(Q2151,匹配表1065!AI:AI,匹配表1065!AJ:AJ),"绿标")</f>
        <v>绿标</v>
      </c>
      <c r="T2151" s="93" t="str" cm="1">
        <f t="array" ref="T2151:U2151">_xlfn.XLOOKUP(Q2151,匹配表1065!L:L,匹配表1065!M:N)</f>
        <v>头痛</v>
      </c>
      <c r="U2151" s="94" t="str">
        <v>神经内科</v>
      </c>
      <c r="V2151" s="95" t="s">
        <v>58</v>
      </c>
      <c r="W2151" s="93">
        <f>_xlfn.XLOOKUP(M2151,匹配表1065!D:D,匹配表1065!F:F)*N2151</f>
        <v>4</v>
      </c>
    </row>
    <row r="2152" customHeight="1" spans="1:23">
      <c r="A2152" s="89" t="s">
        <v>675</v>
      </c>
      <c r="B2152" s="90">
        <v>46154</v>
      </c>
      <c r="C2152" s="91" t="str">
        <f t="shared" si="66"/>
        <v>5月第3周</v>
      </c>
      <c r="D2152" s="89" t="s">
        <v>700</v>
      </c>
      <c r="E2152" s="89" t="str">
        <f t="shared" si="67"/>
        <v>5月第2周--周2</v>
      </c>
      <c r="F2152" s="92" t="s">
        <v>27</v>
      </c>
      <c r="G2152" s="92" t="s">
        <v>92</v>
      </c>
      <c r="H2152" s="92" t="str">
        <f>_xlfn.XLOOKUP(O2152,匹配表1065!T:T,匹配表1065!W:W)</f>
        <v>合肥市</v>
      </c>
      <c r="I2152" s="89" t="str">
        <f>_xlfn.XLOOKUP(O2152,匹配表1065!T:T,匹配表1065!X:X)</f>
        <v>PME2007</v>
      </c>
      <c r="J2152" s="92" t="s">
        <v>93</v>
      </c>
      <c r="K2152" s="89" cm="1">
        <f ca="1" t="array" ref="K2152:L2152">_xlfn.XLOOKUP(J2152,匹配表1065!Y:Y,匹配表1065!AA:AB)</f>
        <v>9</v>
      </c>
      <c r="L2152" s="89" t="str">
        <v>3个月以上</v>
      </c>
      <c r="M2152" s="92" t="s">
        <v>35</v>
      </c>
      <c r="N2152" s="92">
        <v>1</v>
      </c>
      <c r="O2152" s="93" t="str">
        <f>_xlfn.XLOOKUP(P2152,匹配表1065!U:U,匹配表1065!T:T)</f>
        <v>HO00000001</v>
      </c>
      <c r="P2152" s="89" t="s">
        <v>94</v>
      </c>
      <c r="Q2152" s="92" t="s">
        <v>716</v>
      </c>
      <c r="R2152" s="89" t="str">
        <f>_xlfn.XLOOKUP(Q2152,匹配表1065!L:L,匹配表1065!O:O)</f>
        <v>A</v>
      </c>
      <c r="S2152" s="93" t="str">
        <f>IFERROR(_xlfn.XLOOKUP(Q2152,匹配表1065!AI:AI,匹配表1065!AJ:AJ),"绿标")</f>
        <v>绿标</v>
      </c>
      <c r="T2152" s="93" t="str" cm="1">
        <f t="array" ref="T2152:U2152">_xlfn.XLOOKUP(Q2152,匹配表1065!L:L,匹配表1065!M:N)</f>
        <v>头痛</v>
      </c>
      <c r="U2152" s="94" t="str">
        <v>神经内科</v>
      </c>
      <c r="V2152" s="95" t="s">
        <v>58</v>
      </c>
      <c r="W2152" s="93">
        <f>_xlfn.XLOOKUP(M2152,匹配表1065!D:D,匹配表1065!F:F)*N2152</f>
        <v>4</v>
      </c>
    </row>
    <row r="2153" customHeight="1" spans="1:23">
      <c r="A2153" s="89" t="s">
        <v>675</v>
      </c>
      <c r="B2153" s="90">
        <v>46154</v>
      </c>
      <c r="C2153" s="91" t="str">
        <f t="shared" si="66"/>
        <v>5月第3周</v>
      </c>
      <c r="D2153" s="89" t="s">
        <v>700</v>
      </c>
      <c r="E2153" s="89" t="str">
        <f t="shared" si="67"/>
        <v>5月第2周--周2</v>
      </c>
      <c r="F2153" s="92" t="s">
        <v>27</v>
      </c>
      <c r="G2153" s="92" t="s">
        <v>167</v>
      </c>
      <c r="H2153" s="92" t="str">
        <f>_xlfn.XLOOKUP(O2153,匹配表1065!T:T,匹配表1065!W:W)</f>
        <v>苏州市</v>
      </c>
      <c r="I2153" s="89" t="str">
        <f>_xlfn.XLOOKUP(O2153,匹配表1065!T:T,匹配表1065!X:X)</f>
        <v>PME2011</v>
      </c>
      <c r="J2153" s="92" t="s">
        <v>168</v>
      </c>
      <c r="K2153" s="89" cm="1">
        <f ca="1" t="array" ref="K2153:L2153">_xlfn.XLOOKUP(J2153,匹配表1065!Y:Y,匹配表1065!AA:AB)</f>
        <v>19</v>
      </c>
      <c r="L2153" s="89" t="str">
        <v>3个月以上</v>
      </c>
      <c r="M2153" s="92" t="s">
        <v>30</v>
      </c>
      <c r="N2153" s="92">
        <v>2</v>
      </c>
      <c r="O2153" s="93" t="str">
        <f>_xlfn.XLOOKUP(P2153,匹配表1065!U:U,匹配表1065!T:T)</f>
        <v>HO00307823</v>
      </c>
      <c r="P2153" s="89" t="s">
        <v>169</v>
      </c>
      <c r="Q2153" s="92" t="s">
        <v>170</v>
      </c>
      <c r="R2153" s="89" t="str">
        <f>_xlfn.XLOOKUP(Q2153,匹配表1065!L:L,匹配表1065!O:O)</f>
        <v>A</v>
      </c>
      <c r="S2153" s="93" t="str">
        <f>IFERROR(_xlfn.XLOOKUP(Q2153,匹配表1065!AI:AI,匹配表1065!AJ:AJ),"绿标")</f>
        <v>红标</v>
      </c>
      <c r="T2153" s="93" t="str" cm="1">
        <f t="array" ref="T2153:U2153">_xlfn.XLOOKUP(Q2153,匹配表1065!L:L,匹配表1065!M:N)</f>
        <v>头痛</v>
      </c>
      <c r="U2153" s="94" t="str">
        <v>神经内科</v>
      </c>
      <c r="V2153" s="95" t="s">
        <v>58</v>
      </c>
      <c r="W2153" s="93">
        <f>_xlfn.XLOOKUP(M2153,匹配表1065!D:D,匹配表1065!F:F)*N2153</f>
        <v>24</v>
      </c>
    </row>
    <row r="2154" customHeight="1" spans="1:23">
      <c r="A2154" s="89" t="s">
        <v>675</v>
      </c>
      <c r="B2154" s="90">
        <v>46154</v>
      </c>
      <c r="C2154" s="91" t="str">
        <f t="shared" si="66"/>
        <v>5月第3周</v>
      </c>
      <c r="D2154" s="89" t="s">
        <v>700</v>
      </c>
      <c r="E2154" s="89" t="str">
        <f t="shared" si="67"/>
        <v>5月第2周--周2</v>
      </c>
      <c r="F2154" s="92" t="s">
        <v>27</v>
      </c>
      <c r="G2154" s="92" t="s">
        <v>167</v>
      </c>
      <c r="H2154" s="92" t="str">
        <f>_xlfn.XLOOKUP(O2154,匹配表1065!T:T,匹配表1065!W:W)</f>
        <v>苏州市</v>
      </c>
      <c r="I2154" s="89" t="str">
        <f>_xlfn.XLOOKUP(O2154,匹配表1065!T:T,匹配表1065!X:X)</f>
        <v>PME2011</v>
      </c>
      <c r="J2154" s="92" t="s">
        <v>168</v>
      </c>
      <c r="K2154" s="89" cm="1">
        <f ca="1" t="array" ref="K2154:L2154">_xlfn.XLOOKUP(J2154,匹配表1065!Y:Y,匹配表1065!AA:AB)</f>
        <v>19</v>
      </c>
      <c r="L2154" s="89" t="str">
        <v>3个月以上</v>
      </c>
      <c r="M2154" s="92" t="s">
        <v>202</v>
      </c>
      <c r="N2154" s="92">
        <v>1</v>
      </c>
      <c r="O2154" s="93" t="str">
        <f>_xlfn.XLOOKUP(P2154,匹配表1065!U:U,匹配表1065!T:T)</f>
        <v>HO00307823</v>
      </c>
      <c r="P2154" s="89" t="s">
        <v>169</v>
      </c>
      <c r="Q2154" s="92" t="s">
        <v>172</v>
      </c>
      <c r="R2154" s="89" t="str">
        <f>_xlfn.XLOOKUP(Q2154,匹配表1065!L:L,匹配表1065!O:O)</f>
        <v>C</v>
      </c>
      <c r="S2154" s="93" t="str">
        <f>IFERROR(_xlfn.XLOOKUP(Q2154,匹配表1065!AI:AI,匹配表1065!AJ:AJ),"绿标")</f>
        <v>绿标</v>
      </c>
      <c r="T2154" s="93" t="str" cm="1">
        <f t="array" ref="T2154:U2154">_xlfn.XLOOKUP(Q2154,匹配表1065!L:L,匹配表1065!M:N)</f>
        <v>眩晕</v>
      </c>
      <c r="U2154" s="94" t="str">
        <v>神经内科</v>
      </c>
      <c r="V2154" s="95" t="s">
        <v>33</v>
      </c>
      <c r="W2154" s="93">
        <f>_xlfn.XLOOKUP(M2154,匹配表1065!D:D,匹配表1065!F:F)*N2154</f>
        <v>16</v>
      </c>
    </row>
    <row r="2155" customHeight="1" spans="1:23">
      <c r="A2155" s="89" t="s">
        <v>675</v>
      </c>
      <c r="B2155" s="90">
        <v>46154</v>
      </c>
      <c r="C2155" s="91" t="str">
        <f t="shared" si="66"/>
        <v>5月第3周</v>
      </c>
      <c r="D2155" s="89" t="s">
        <v>700</v>
      </c>
      <c r="E2155" s="89" t="str">
        <f t="shared" si="67"/>
        <v>5月第2周--周2</v>
      </c>
      <c r="F2155" s="92" t="s">
        <v>27</v>
      </c>
      <c r="G2155" s="92" t="s">
        <v>167</v>
      </c>
      <c r="H2155" s="92" t="str">
        <f>_xlfn.XLOOKUP(O2155,匹配表1065!T:T,匹配表1065!W:W)</f>
        <v>无锡市</v>
      </c>
      <c r="I2155" s="89" t="str">
        <f>_xlfn.XLOOKUP(O2155,匹配表1065!T:T,匹配表1065!X:X)</f>
        <v>PME2014</v>
      </c>
      <c r="J2155" s="89" t="s">
        <v>581</v>
      </c>
      <c r="K2155" s="89" cm="1">
        <f ca="1" t="array" ref="K2155:L2155">_xlfn.XLOOKUP(J2155,匹配表1065!Y:Y,匹配表1065!AA:AB)</f>
        <v>1</v>
      </c>
      <c r="L2155" s="89" t="str">
        <v>3个月以内</v>
      </c>
      <c r="M2155" s="92" t="s">
        <v>35</v>
      </c>
      <c r="N2155" s="92">
        <v>1</v>
      </c>
      <c r="O2155" s="93" t="str">
        <f>_xlfn.XLOOKUP(P2155,匹配表1065!U:U,匹配表1065!T:T)</f>
        <v>HO00001112</v>
      </c>
      <c r="P2155" s="89" t="s">
        <v>594</v>
      </c>
      <c r="Q2155" s="92" t="s">
        <v>595</v>
      </c>
      <c r="R2155" s="89" t="str">
        <f>_xlfn.XLOOKUP(Q2155,匹配表1065!L:L,匹配表1065!O:O)</f>
        <v>A</v>
      </c>
      <c r="S2155" s="93" t="str">
        <f>IFERROR(_xlfn.XLOOKUP(Q2155,匹配表1065!AI:AI,匹配表1065!AJ:AJ),"绿标")</f>
        <v>红标</v>
      </c>
      <c r="T2155" s="93" t="str" cm="1">
        <f t="array" ref="T2155:U2155">_xlfn.XLOOKUP(Q2155,匹配表1065!L:L,匹配表1065!M:N)</f>
        <v>头痛</v>
      </c>
      <c r="U2155" s="94" t="str">
        <v>神经内科</v>
      </c>
      <c r="V2155" s="95" t="s">
        <v>42</v>
      </c>
      <c r="W2155" s="93">
        <f>_xlfn.XLOOKUP(M2155,匹配表1065!D:D,匹配表1065!F:F)*N2155</f>
        <v>4</v>
      </c>
    </row>
    <row r="2156" customHeight="1" spans="1:23">
      <c r="A2156" s="89" t="s">
        <v>675</v>
      </c>
      <c r="B2156" s="90">
        <v>46154</v>
      </c>
      <c r="C2156" s="91" t="str">
        <f t="shared" si="66"/>
        <v>5月第3周</v>
      </c>
      <c r="D2156" s="89" t="s">
        <v>700</v>
      </c>
      <c r="E2156" s="89" t="str">
        <f t="shared" si="67"/>
        <v>5月第2周--周2</v>
      </c>
      <c r="F2156" s="92" t="s">
        <v>27</v>
      </c>
      <c r="G2156" s="92" t="s">
        <v>167</v>
      </c>
      <c r="H2156" s="92" t="str">
        <f>_xlfn.XLOOKUP(O2156,匹配表1065!T:T,匹配表1065!W:W)</f>
        <v>苏州市</v>
      </c>
      <c r="I2156" s="89" t="str">
        <f>_xlfn.XLOOKUP(O2156,匹配表1065!T:T,匹配表1065!X:X)</f>
        <v>PME2010</v>
      </c>
      <c r="J2156" s="92" t="s">
        <v>186</v>
      </c>
      <c r="K2156" s="89" cm="1">
        <f ca="1" t="array" ref="K2156:L2156">_xlfn.XLOOKUP(J2156,匹配表1065!Y:Y,匹配表1065!AA:AB)</f>
        <v>6</v>
      </c>
      <c r="L2156" s="89" t="str">
        <v>3个月以上</v>
      </c>
      <c r="M2156" s="92" t="s">
        <v>30</v>
      </c>
      <c r="N2156" s="92">
        <v>1</v>
      </c>
      <c r="O2156" s="93" t="str">
        <f>_xlfn.XLOOKUP(P2156,匹配表1065!U:U,匹配表1065!T:T)</f>
        <v>HO00001051</v>
      </c>
      <c r="P2156" s="89" t="s">
        <v>191</v>
      </c>
      <c r="Q2156" s="92" t="s">
        <v>192</v>
      </c>
      <c r="R2156" s="89" t="str">
        <f>_xlfn.XLOOKUP(Q2156,匹配表1065!L:L,匹配表1065!O:O)</f>
        <v>B</v>
      </c>
      <c r="S2156" s="93" t="str">
        <f>IFERROR(_xlfn.XLOOKUP(Q2156,匹配表1065!AI:AI,匹配表1065!AJ:AJ),"绿标")</f>
        <v>绿标</v>
      </c>
      <c r="T2156" s="93" t="str" cm="1">
        <f t="array" ref="T2156:U2156">_xlfn.XLOOKUP(Q2156,匹配表1065!L:L,匹配表1065!M:N)</f>
        <v>抑郁焦虑</v>
      </c>
      <c r="U2156" s="94" t="str">
        <v>神经内科</v>
      </c>
      <c r="V2156" s="95" t="s">
        <v>58</v>
      </c>
      <c r="W2156" s="93">
        <f>_xlfn.XLOOKUP(M2156,匹配表1065!D:D,匹配表1065!F:F)*N2156</f>
        <v>12</v>
      </c>
    </row>
    <row r="2157" customHeight="1" spans="1:23">
      <c r="A2157" s="89" t="s">
        <v>675</v>
      </c>
      <c r="B2157" s="90">
        <v>46154</v>
      </c>
      <c r="C2157" s="91" t="str">
        <f t="shared" si="66"/>
        <v>5月第3周</v>
      </c>
      <c r="D2157" s="89" t="s">
        <v>700</v>
      </c>
      <c r="E2157" s="89" t="str">
        <f t="shared" si="67"/>
        <v>5月第2周--周2</v>
      </c>
      <c r="F2157" s="92" t="s">
        <v>27</v>
      </c>
      <c r="G2157" s="92" t="s">
        <v>167</v>
      </c>
      <c r="H2157" s="92" t="str">
        <f>_xlfn.XLOOKUP(O2157,匹配表1065!T:T,匹配表1065!W:W)</f>
        <v>南通市</v>
      </c>
      <c r="I2157" s="89" t="str">
        <f>_xlfn.XLOOKUP(O2157,匹配表1065!T:T,匹配表1065!X:X)</f>
        <v>PME2013</v>
      </c>
      <c r="J2157" s="92" t="s">
        <v>180</v>
      </c>
      <c r="K2157" s="89" cm="1">
        <f ca="1" t="array" ref="K2157:L2157">_xlfn.XLOOKUP(J2157,匹配表1065!Y:Y,匹配表1065!AA:AB)</f>
        <v>51</v>
      </c>
      <c r="L2157" s="89" t="str">
        <v>3个月以上</v>
      </c>
      <c r="M2157" s="92" t="s">
        <v>30</v>
      </c>
      <c r="N2157" s="92">
        <v>1</v>
      </c>
      <c r="O2157" s="93" t="str">
        <f>_xlfn.XLOOKUP(P2157,匹配表1065!U:U,匹配表1065!T:T)</f>
        <v>HO00001066</v>
      </c>
      <c r="P2157" s="89" t="s">
        <v>183</v>
      </c>
      <c r="Q2157" s="92" t="s">
        <v>296</v>
      </c>
      <c r="R2157" s="89" t="str">
        <f>_xlfn.XLOOKUP(Q2157,匹配表1065!L:L,匹配表1065!O:O)</f>
        <v>C</v>
      </c>
      <c r="S2157" s="93" t="str">
        <f>IFERROR(_xlfn.XLOOKUP(Q2157,匹配表1065!AI:AI,匹配表1065!AJ:AJ),"绿标")</f>
        <v>红标</v>
      </c>
      <c r="T2157" s="93" t="str" cm="1">
        <f t="array" ref="T2157:U2157">_xlfn.XLOOKUP(Q2157,匹配表1065!L:L,匹配表1065!M:N)</f>
        <v>眩晕</v>
      </c>
      <c r="U2157" s="94" t="str">
        <v>耳鼻喉科</v>
      </c>
      <c r="V2157" s="95" t="s">
        <v>70</v>
      </c>
      <c r="W2157" s="93">
        <f>_xlfn.XLOOKUP(M2157,匹配表1065!D:D,匹配表1065!F:F)*N2157</f>
        <v>12</v>
      </c>
    </row>
    <row r="2158" customHeight="1" spans="1:23">
      <c r="A2158" s="89" t="s">
        <v>675</v>
      </c>
      <c r="B2158" s="90">
        <v>46154</v>
      </c>
      <c r="C2158" s="91" t="str">
        <f t="shared" si="66"/>
        <v>5月第3周</v>
      </c>
      <c r="D2158" s="89" t="s">
        <v>700</v>
      </c>
      <c r="E2158" s="89" t="str">
        <f t="shared" si="67"/>
        <v>5月第2周--周2</v>
      </c>
      <c r="F2158" s="92" t="s">
        <v>27</v>
      </c>
      <c r="G2158" s="92" t="s">
        <v>167</v>
      </c>
      <c r="H2158" s="92" t="str">
        <f>_xlfn.XLOOKUP(O2158,匹配表1065!T:T,匹配表1065!W:W)</f>
        <v>南通市</v>
      </c>
      <c r="I2158" s="89" t="str">
        <f>_xlfn.XLOOKUP(O2158,匹配表1065!T:T,匹配表1065!X:X)</f>
        <v>PME2013</v>
      </c>
      <c r="J2158" s="92" t="s">
        <v>180</v>
      </c>
      <c r="K2158" s="89" cm="1">
        <f ca="1" t="array" ref="K2158:L2158">_xlfn.XLOOKUP(J2158,匹配表1065!Y:Y,匹配表1065!AA:AB)</f>
        <v>51</v>
      </c>
      <c r="L2158" s="89" t="str">
        <v>3个月以上</v>
      </c>
      <c r="M2158" s="92" t="s">
        <v>30</v>
      </c>
      <c r="N2158" s="92">
        <v>1</v>
      </c>
      <c r="O2158" s="93" t="str">
        <f>_xlfn.XLOOKUP(P2158,匹配表1065!U:U,匹配表1065!T:T)</f>
        <v>HO00001066</v>
      </c>
      <c r="P2158" s="89" t="s">
        <v>183</v>
      </c>
      <c r="Q2158" s="92" t="s">
        <v>185</v>
      </c>
      <c r="R2158" s="89" t="str">
        <f>_xlfn.XLOOKUP(Q2158,匹配表1065!L:L,匹配表1065!O:O)</f>
        <v>A</v>
      </c>
      <c r="S2158" s="93" t="str">
        <f>IFERROR(_xlfn.XLOOKUP(Q2158,匹配表1065!AI:AI,匹配表1065!AJ:AJ),"绿标")</f>
        <v>红标</v>
      </c>
      <c r="T2158" s="93" t="str" cm="1">
        <f t="array" ref="T2158:U2158">_xlfn.XLOOKUP(Q2158,匹配表1065!L:L,匹配表1065!M:N)</f>
        <v>头痛</v>
      </c>
      <c r="U2158" s="94" t="str">
        <v>神经内科</v>
      </c>
      <c r="V2158" s="95" t="s">
        <v>33</v>
      </c>
      <c r="W2158" s="93">
        <f>_xlfn.XLOOKUP(M2158,匹配表1065!D:D,匹配表1065!F:F)*N2158</f>
        <v>12</v>
      </c>
    </row>
    <row r="2159" customHeight="1" spans="1:23">
      <c r="A2159" s="89" t="s">
        <v>675</v>
      </c>
      <c r="B2159" s="90">
        <v>46154</v>
      </c>
      <c r="C2159" s="91" t="str">
        <f t="shared" si="66"/>
        <v>5月第3周</v>
      </c>
      <c r="D2159" s="89" t="s">
        <v>700</v>
      </c>
      <c r="E2159" s="89" t="str">
        <f t="shared" si="67"/>
        <v>5月第2周--周2</v>
      </c>
      <c r="F2159" s="92" t="s">
        <v>27</v>
      </c>
      <c r="G2159" s="92" t="s">
        <v>167</v>
      </c>
      <c r="H2159" s="92" t="str">
        <f>_xlfn.XLOOKUP(O2159,匹配表1065!T:T,匹配表1065!W:W)</f>
        <v>南通市</v>
      </c>
      <c r="I2159" s="89" t="str">
        <f>_xlfn.XLOOKUP(O2159,匹配表1065!T:T,匹配表1065!X:X)</f>
        <v>PME2013</v>
      </c>
      <c r="J2159" s="92" t="s">
        <v>180</v>
      </c>
      <c r="K2159" s="89" cm="1">
        <f ca="1" t="array" ref="K2159:L2159">_xlfn.XLOOKUP(J2159,匹配表1065!Y:Y,匹配表1065!AA:AB)</f>
        <v>51</v>
      </c>
      <c r="L2159" s="89" t="str">
        <v>3个月以上</v>
      </c>
      <c r="M2159" s="92" t="s">
        <v>35</v>
      </c>
      <c r="N2159" s="92">
        <v>1</v>
      </c>
      <c r="O2159" s="93" t="str">
        <f>_xlfn.XLOOKUP(P2159,匹配表1065!U:U,匹配表1065!T:T)</f>
        <v>HO00001066</v>
      </c>
      <c r="P2159" s="89" t="s">
        <v>183</v>
      </c>
      <c r="Q2159" s="92" t="s">
        <v>352</v>
      </c>
      <c r="R2159" s="89" t="str">
        <f>_xlfn.XLOOKUP(Q2159,匹配表1065!L:L,匹配表1065!O:O)</f>
        <v>C</v>
      </c>
      <c r="S2159" s="93" t="str">
        <f>IFERROR(_xlfn.XLOOKUP(Q2159,匹配表1065!AI:AI,匹配表1065!AJ:AJ),"绿标")</f>
        <v>绿标</v>
      </c>
      <c r="T2159" s="93" t="str" cm="1">
        <f t="array" ref="T2159:U2159">_xlfn.XLOOKUP(Q2159,匹配表1065!L:L,匹配表1065!M:N)</f>
        <v>眩晕</v>
      </c>
      <c r="U2159" s="94" t="str">
        <v>耳鼻喉科</v>
      </c>
      <c r="V2159" s="95" t="s">
        <v>70</v>
      </c>
      <c r="W2159" s="93">
        <f>_xlfn.XLOOKUP(M2159,匹配表1065!D:D,匹配表1065!F:F)*N2159</f>
        <v>4</v>
      </c>
    </row>
    <row r="2160" customHeight="1" spans="1:23">
      <c r="A2160" s="89" t="s">
        <v>675</v>
      </c>
      <c r="B2160" s="90">
        <v>46154</v>
      </c>
      <c r="C2160" s="91" t="str">
        <f t="shared" si="66"/>
        <v>5月第3周</v>
      </c>
      <c r="D2160" s="89" t="s">
        <v>700</v>
      </c>
      <c r="E2160" s="89" t="str">
        <f t="shared" si="67"/>
        <v>5月第2周--周2</v>
      </c>
      <c r="F2160" s="92" t="s">
        <v>27</v>
      </c>
      <c r="G2160" s="92" t="s">
        <v>167</v>
      </c>
      <c r="H2160" s="92" t="str">
        <f>_xlfn.XLOOKUP(O2160,匹配表1065!T:T,匹配表1065!W:W)</f>
        <v>苏州市</v>
      </c>
      <c r="I2160" s="89" t="str">
        <f>_xlfn.XLOOKUP(O2160,匹配表1065!T:T,匹配表1065!X:X)</f>
        <v>PME2010</v>
      </c>
      <c r="J2160" s="92" t="s">
        <v>186</v>
      </c>
      <c r="K2160" s="89" cm="1">
        <f ca="1" t="array" ref="K2160:L2160">_xlfn.XLOOKUP(J2160,匹配表1065!Y:Y,匹配表1065!AA:AB)</f>
        <v>6</v>
      </c>
      <c r="L2160" s="89" t="str">
        <v>3个月以上</v>
      </c>
      <c r="M2160" s="92" t="s">
        <v>35</v>
      </c>
      <c r="N2160" s="92">
        <v>1</v>
      </c>
      <c r="O2160" s="93" t="str">
        <f>_xlfn.XLOOKUP(P2160,匹配表1065!U:U,匹配表1065!T:T)</f>
        <v>HO00001047</v>
      </c>
      <c r="P2160" s="89" t="s">
        <v>189</v>
      </c>
      <c r="Q2160" s="92" t="s">
        <v>518</v>
      </c>
      <c r="R2160" s="89" t="str">
        <f>_xlfn.XLOOKUP(Q2160,匹配表1065!L:L,匹配表1065!O:O)</f>
        <v>C</v>
      </c>
      <c r="S2160" s="93" t="str">
        <f>IFERROR(_xlfn.XLOOKUP(Q2160,匹配表1065!AI:AI,匹配表1065!AJ:AJ),"绿标")</f>
        <v>绿标</v>
      </c>
      <c r="T2160" s="93" t="str" cm="1">
        <f t="array" ref="T2160:U2160">_xlfn.XLOOKUP(Q2160,匹配表1065!L:L,匹配表1065!M:N)</f>
        <v>眩晕</v>
      </c>
      <c r="U2160" s="94" t="str">
        <v>耳鼻喉科</v>
      </c>
      <c r="V2160" s="95" t="s">
        <v>70</v>
      </c>
      <c r="W2160" s="93">
        <f>_xlfn.XLOOKUP(M2160,匹配表1065!D:D,匹配表1065!F:F)*N2160</f>
        <v>4</v>
      </c>
    </row>
    <row r="2161" customHeight="1" spans="1:23">
      <c r="A2161" s="89" t="s">
        <v>675</v>
      </c>
      <c r="B2161" s="90">
        <v>46154</v>
      </c>
      <c r="C2161" s="91" t="str">
        <f t="shared" si="66"/>
        <v>5月第3周</v>
      </c>
      <c r="D2161" s="89" t="s">
        <v>700</v>
      </c>
      <c r="E2161" s="89" t="str">
        <f t="shared" si="67"/>
        <v>5月第2周--周2</v>
      </c>
      <c r="F2161" s="92" t="s">
        <v>27</v>
      </c>
      <c r="G2161" s="92" t="s">
        <v>167</v>
      </c>
      <c r="H2161" s="92" t="str">
        <f>_xlfn.XLOOKUP(O2161,匹配表1065!T:T,匹配表1065!W:W)</f>
        <v>苏州市</v>
      </c>
      <c r="I2161" s="89" t="str">
        <f>_xlfn.XLOOKUP(O2161,匹配表1065!T:T,匹配表1065!X:X)</f>
        <v>PME2010</v>
      </c>
      <c r="J2161" s="92" t="s">
        <v>186</v>
      </c>
      <c r="K2161" s="89" cm="1">
        <f ca="1" t="array" ref="K2161:L2161">_xlfn.XLOOKUP(J2161,匹配表1065!Y:Y,匹配表1065!AA:AB)</f>
        <v>6</v>
      </c>
      <c r="L2161" s="89" t="str">
        <v>3个月以上</v>
      </c>
      <c r="M2161" s="92" t="s">
        <v>35</v>
      </c>
      <c r="N2161" s="92">
        <v>1</v>
      </c>
      <c r="O2161" s="93" t="str">
        <f>_xlfn.XLOOKUP(P2161,匹配表1065!U:U,匹配表1065!T:T)</f>
        <v>HO00001051</v>
      </c>
      <c r="P2161" s="89" t="s">
        <v>191</v>
      </c>
      <c r="Q2161" s="92" t="s">
        <v>354</v>
      </c>
      <c r="R2161" s="89" t="str">
        <f>_xlfn.XLOOKUP(Q2161,匹配表1065!L:L,匹配表1065!O:O)</f>
        <v>A</v>
      </c>
      <c r="S2161" s="93" t="str">
        <f>IFERROR(_xlfn.XLOOKUP(Q2161,匹配表1065!AI:AI,匹配表1065!AJ:AJ),"绿标")</f>
        <v>黑标</v>
      </c>
      <c r="T2161" s="93" t="str" cm="1">
        <f t="array" ref="T2161:U2161">_xlfn.XLOOKUP(Q2161,匹配表1065!L:L,匹配表1065!M:N)</f>
        <v>头痛</v>
      </c>
      <c r="U2161" s="94" t="str">
        <v>神经内科</v>
      </c>
      <c r="V2161" s="95" t="s">
        <v>70</v>
      </c>
      <c r="W2161" s="93">
        <f>_xlfn.XLOOKUP(M2161,匹配表1065!D:D,匹配表1065!F:F)*N2161</f>
        <v>4</v>
      </c>
    </row>
    <row r="2162" customHeight="1" spans="1:23">
      <c r="A2162" s="89" t="s">
        <v>675</v>
      </c>
      <c r="B2162" s="90">
        <v>46154</v>
      </c>
      <c r="C2162" s="91" t="str">
        <f t="shared" si="66"/>
        <v>5月第3周</v>
      </c>
      <c r="D2162" s="89" t="s">
        <v>700</v>
      </c>
      <c r="E2162" s="89" t="str">
        <f t="shared" si="67"/>
        <v>5月第2周--周2</v>
      </c>
      <c r="F2162" s="92" t="s">
        <v>27</v>
      </c>
      <c r="G2162" s="92" t="s">
        <v>167</v>
      </c>
      <c r="H2162" s="92" t="str">
        <f>_xlfn.XLOOKUP(O2162,匹配表1065!T:T,匹配表1065!W:W)</f>
        <v>无锡市</v>
      </c>
      <c r="I2162" s="89" t="str">
        <f>_xlfn.XLOOKUP(O2162,匹配表1065!T:T,匹配表1065!X:X)</f>
        <v>PME2009</v>
      </c>
      <c r="J2162" s="92" t="s">
        <v>193</v>
      </c>
      <c r="K2162" s="89" cm="1">
        <f ca="1" t="array" ref="K2162:L2162">_xlfn.XLOOKUP(J2162,匹配表1065!Y:Y,匹配表1065!AA:AB)</f>
        <v>7</v>
      </c>
      <c r="L2162" s="89" t="str">
        <v>3个月以上</v>
      </c>
      <c r="M2162" s="92" t="s">
        <v>30</v>
      </c>
      <c r="N2162" s="92">
        <v>1</v>
      </c>
      <c r="O2162" s="93" t="str">
        <f>_xlfn.XLOOKUP(P2162,匹配表1065!U:U,匹配表1065!T:T)</f>
        <v>HO00001116</v>
      </c>
      <c r="P2162" s="89" t="s">
        <v>229</v>
      </c>
      <c r="Q2162" s="92" t="s">
        <v>230</v>
      </c>
      <c r="R2162" s="89" t="str">
        <f>_xlfn.XLOOKUP(Q2162,匹配表1065!L:L,匹配表1065!O:O)</f>
        <v>A</v>
      </c>
      <c r="S2162" s="93" t="str">
        <f>IFERROR(_xlfn.XLOOKUP(Q2162,匹配表1065!AI:AI,匹配表1065!AJ:AJ),"绿标")</f>
        <v>绿标</v>
      </c>
      <c r="T2162" s="93" t="str" cm="1">
        <f t="array" ref="T2162:U2162">_xlfn.XLOOKUP(Q2162,匹配表1065!L:L,匹配表1065!M:N)</f>
        <v>头痛</v>
      </c>
      <c r="U2162" s="94" t="str">
        <v>神经内科</v>
      </c>
      <c r="V2162" s="95" t="s">
        <v>58</v>
      </c>
      <c r="W2162" s="93">
        <f>_xlfn.XLOOKUP(M2162,匹配表1065!D:D,匹配表1065!F:F)*N2162</f>
        <v>12</v>
      </c>
    </row>
    <row r="2163" customHeight="1" spans="1:23">
      <c r="A2163" s="89" t="s">
        <v>675</v>
      </c>
      <c r="B2163" s="90">
        <v>46154</v>
      </c>
      <c r="C2163" s="91" t="str">
        <f t="shared" si="66"/>
        <v>5月第3周</v>
      </c>
      <c r="D2163" s="89" t="s">
        <v>700</v>
      </c>
      <c r="E2163" s="89" t="str">
        <f t="shared" si="67"/>
        <v>5月第2周--周2</v>
      </c>
      <c r="F2163" s="92" t="s">
        <v>27</v>
      </c>
      <c r="G2163" s="92" t="s">
        <v>167</v>
      </c>
      <c r="H2163" s="92" t="str">
        <f>_xlfn.XLOOKUP(O2163,匹配表1065!T:T,匹配表1065!W:W)</f>
        <v>无锡市</v>
      </c>
      <c r="I2163" s="89" t="str">
        <f>_xlfn.XLOOKUP(O2163,匹配表1065!T:T,匹配表1065!X:X)</f>
        <v>PME2009</v>
      </c>
      <c r="J2163" s="92" t="s">
        <v>193</v>
      </c>
      <c r="K2163" s="89" cm="1">
        <f ca="1" t="array" ref="K2163:L2163">_xlfn.XLOOKUP(J2163,匹配表1065!Y:Y,匹配表1065!AA:AB)</f>
        <v>7</v>
      </c>
      <c r="L2163" s="89" t="str">
        <v>3个月以上</v>
      </c>
      <c r="M2163" s="92" t="s">
        <v>55</v>
      </c>
      <c r="N2163" s="92">
        <v>1</v>
      </c>
      <c r="O2163" s="93" t="str">
        <f>_xlfn.XLOOKUP(P2163,匹配表1065!U:U,匹配表1065!T:T)</f>
        <v>HO00001116</v>
      </c>
      <c r="P2163" s="89" t="s">
        <v>229</v>
      </c>
      <c r="Q2163" s="92" t="s">
        <v>230</v>
      </c>
      <c r="R2163" s="89" t="str">
        <f>_xlfn.XLOOKUP(Q2163,匹配表1065!L:L,匹配表1065!O:O)</f>
        <v>A</v>
      </c>
      <c r="S2163" s="93" t="str">
        <f>IFERROR(_xlfn.XLOOKUP(Q2163,匹配表1065!AI:AI,匹配表1065!AJ:AJ),"绿标")</f>
        <v>绿标</v>
      </c>
      <c r="T2163" s="93" t="str" cm="1">
        <f t="array" ref="T2163:U2163">_xlfn.XLOOKUP(Q2163,匹配表1065!L:L,匹配表1065!M:N)</f>
        <v>头痛</v>
      </c>
      <c r="U2163" s="94" t="str">
        <v>神经内科</v>
      </c>
      <c r="V2163" s="95" t="s">
        <v>42</v>
      </c>
      <c r="W2163" s="93">
        <f>_xlfn.XLOOKUP(M2163,匹配表1065!D:D,匹配表1065!F:F)*N2163</f>
        <v>8</v>
      </c>
    </row>
    <row r="2164" customHeight="1" spans="1:23">
      <c r="A2164" s="89" t="s">
        <v>675</v>
      </c>
      <c r="B2164" s="90">
        <v>46154</v>
      </c>
      <c r="C2164" s="91" t="str">
        <f t="shared" si="66"/>
        <v>5月第3周</v>
      </c>
      <c r="D2164" s="89" t="s">
        <v>700</v>
      </c>
      <c r="E2164" s="89" t="str">
        <f t="shared" si="67"/>
        <v>5月第2周--周2</v>
      </c>
      <c r="F2164" s="92" t="s">
        <v>27</v>
      </c>
      <c r="G2164" s="92" t="s">
        <v>167</v>
      </c>
      <c r="H2164" s="92" t="str">
        <f>_xlfn.XLOOKUP(O2164,匹配表1065!T:T,匹配表1065!W:W)</f>
        <v>苏州市</v>
      </c>
      <c r="I2164" s="89" t="str">
        <f>_xlfn.XLOOKUP(O2164,匹配表1065!T:T,匹配表1065!X:X)</f>
        <v>PME2009</v>
      </c>
      <c r="J2164" s="92" t="s">
        <v>193</v>
      </c>
      <c r="K2164" s="89" cm="1">
        <f ca="1" t="array" ref="K2164:L2164">_xlfn.XLOOKUP(J2164,匹配表1065!Y:Y,匹配表1065!AA:AB)</f>
        <v>7</v>
      </c>
      <c r="L2164" s="89" t="str">
        <v>3个月以上</v>
      </c>
      <c r="M2164" s="92" t="s">
        <v>35</v>
      </c>
      <c r="N2164" s="92">
        <v>1</v>
      </c>
      <c r="O2164" s="93" t="str">
        <f>_xlfn.XLOOKUP(P2164,匹配表1065!U:U,匹配表1065!T:T)</f>
        <v>HO00402369</v>
      </c>
      <c r="P2164" s="89" t="s">
        <v>227</v>
      </c>
      <c r="Q2164" s="92" t="s">
        <v>596</v>
      </c>
      <c r="R2164" s="89" t="str">
        <f>_xlfn.XLOOKUP(Q2164,匹配表1065!L:L,匹配表1065!O:O)</f>
        <v>B</v>
      </c>
      <c r="S2164" s="93" t="str">
        <f>IFERROR(_xlfn.XLOOKUP(Q2164,匹配表1065!AI:AI,匹配表1065!AJ:AJ),"绿标")</f>
        <v>黑标</v>
      </c>
      <c r="T2164" s="93" t="str" cm="1">
        <f t="array" ref="T2164:U2164">_xlfn.XLOOKUP(Q2164,匹配表1065!L:L,匹配表1065!M:N)</f>
        <v>脑血管</v>
      </c>
      <c r="U2164" s="94" t="str">
        <v>神经内科</v>
      </c>
      <c r="V2164" s="95" t="s">
        <v>58</v>
      </c>
      <c r="W2164" s="93">
        <f>_xlfn.XLOOKUP(M2164,匹配表1065!D:D,匹配表1065!F:F)*N2164</f>
        <v>4</v>
      </c>
    </row>
    <row r="2165" customHeight="1" spans="1:23">
      <c r="A2165" s="89" t="s">
        <v>675</v>
      </c>
      <c r="B2165" s="90">
        <v>46154</v>
      </c>
      <c r="C2165" s="91" t="str">
        <f t="shared" si="66"/>
        <v>5月第3周</v>
      </c>
      <c r="D2165" s="89" t="s">
        <v>700</v>
      </c>
      <c r="E2165" s="89" t="str">
        <f t="shared" si="67"/>
        <v>5月第2周--周2</v>
      </c>
      <c r="F2165" s="92" t="s">
        <v>27</v>
      </c>
      <c r="G2165" s="92" t="s">
        <v>167</v>
      </c>
      <c r="H2165" s="92" t="str">
        <f>_xlfn.XLOOKUP(O2165,匹配表1065!T:T,匹配表1065!W:W)</f>
        <v>苏州市</v>
      </c>
      <c r="I2165" s="89" t="str">
        <f>_xlfn.XLOOKUP(O2165,匹配表1065!T:T,匹配表1065!X:X)</f>
        <v>PME2016</v>
      </c>
      <c r="J2165" s="89" t="s">
        <v>173</v>
      </c>
      <c r="K2165" s="89" cm="1">
        <f ca="1" t="array" ref="K2165:L2165">_xlfn.XLOOKUP(J2165,匹配表1065!Y:Y,匹配表1065!AA:AB)</f>
        <v>1</v>
      </c>
      <c r="L2165" s="89" t="str">
        <v>3个月以内</v>
      </c>
      <c r="M2165" s="92" t="s">
        <v>30</v>
      </c>
      <c r="N2165" s="92">
        <v>1</v>
      </c>
      <c r="O2165" s="93" t="str">
        <f>_xlfn.XLOOKUP(P2165,匹配表1065!U:U,匹配表1065!T:T)</f>
        <v>HO00001048</v>
      </c>
      <c r="P2165" s="89" t="s">
        <v>176</v>
      </c>
      <c r="Q2165" s="92" t="s">
        <v>290</v>
      </c>
      <c r="R2165" s="89" t="str">
        <f>_xlfn.XLOOKUP(Q2165,匹配表1065!L:L,匹配表1065!O:O)</f>
        <v>A</v>
      </c>
      <c r="S2165" s="93" t="str">
        <f>IFERROR(_xlfn.XLOOKUP(Q2165,匹配表1065!AI:AI,匹配表1065!AJ:AJ),"绿标")</f>
        <v>红标</v>
      </c>
      <c r="T2165" s="93" t="str" cm="1">
        <f t="array" ref="T2165:U2165">_xlfn.XLOOKUP(Q2165,匹配表1065!L:L,匹配表1065!M:N)</f>
        <v>头痛</v>
      </c>
      <c r="U2165" s="94" t="str">
        <v>神经内科</v>
      </c>
      <c r="V2165" s="95" t="s">
        <v>58</v>
      </c>
      <c r="W2165" s="93">
        <f>_xlfn.XLOOKUP(M2165,匹配表1065!D:D,匹配表1065!F:F)*N2165</f>
        <v>12</v>
      </c>
    </row>
    <row r="2166" customHeight="1" spans="1:23">
      <c r="A2166" s="89" t="s">
        <v>675</v>
      </c>
      <c r="B2166" s="90">
        <v>46154</v>
      </c>
      <c r="C2166" s="91" t="str">
        <f t="shared" si="66"/>
        <v>5月第3周</v>
      </c>
      <c r="D2166" s="89" t="s">
        <v>700</v>
      </c>
      <c r="E2166" s="89" t="str">
        <f t="shared" si="67"/>
        <v>5月第2周--周2</v>
      </c>
      <c r="F2166" s="92" t="s">
        <v>27</v>
      </c>
      <c r="G2166" s="92" t="s">
        <v>167</v>
      </c>
      <c r="H2166" s="92" t="str">
        <f>_xlfn.XLOOKUP(O2166,匹配表1065!T:T,匹配表1065!W:W)</f>
        <v>苏州市</v>
      </c>
      <c r="I2166" s="89" t="str">
        <f>_xlfn.XLOOKUP(O2166,匹配表1065!T:T,匹配表1065!X:X)</f>
        <v>PME2016</v>
      </c>
      <c r="J2166" s="89" t="s">
        <v>173</v>
      </c>
      <c r="K2166" s="89" cm="1">
        <f ca="1" t="array" ref="K2166:L2166">_xlfn.XLOOKUP(J2166,匹配表1065!Y:Y,匹配表1065!AA:AB)</f>
        <v>1</v>
      </c>
      <c r="L2166" s="89" t="str">
        <v>3个月以内</v>
      </c>
      <c r="M2166" s="92" t="s">
        <v>30</v>
      </c>
      <c r="N2166" s="92">
        <v>1</v>
      </c>
      <c r="O2166" s="93" t="str">
        <f>_xlfn.XLOOKUP(P2166,匹配表1065!U:U,匹配表1065!T:T)</f>
        <v>HO00001043</v>
      </c>
      <c r="P2166" s="89" t="s">
        <v>221</v>
      </c>
      <c r="Q2166" s="92" t="s">
        <v>291</v>
      </c>
      <c r="R2166" s="89" t="str">
        <f>_xlfn.XLOOKUP(Q2166,匹配表1065!L:L,匹配表1065!O:O)</f>
        <v>A</v>
      </c>
      <c r="S2166" s="93" t="str">
        <f>IFERROR(_xlfn.XLOOKUP(Q2166,匹配表1065!AI:AI,匹配表1065!AJ:AJ),"绿标")</f>
        <v>红标</v>
      </c>
      <c r="T2166" s="93" t="str" cm="1">
        <f t="array" ref="T2166:U2166">_xlfn.XLOOKUP(Q2166,匹配表1065!L:L,匹配表1065!M:N)</f>
        <v>头痛</v>
      </c>
      <c r="U2166" s="94" t="str">
        <v>神经内科</v>
      </c>
      <c r="V2166" s="95" t="s">
        <v>58</v>
      </c>
      <c r="W2166" s="93">
        <f>_xlfn.XLOOKUP(M2166,匹配表1065!D:D,匹配表1065!F:F)*N2166</f>
        <v>12</v>
      </c>
    </row>
    <row r="2167" customHeight="1" spans="1:23">
      <c r="A2167" s="89" t="s">
        <v>675</v>
      </c>
      <c r="B2167" s="90">
        <v>46154</v>
      </c>
      <c r="C2167" s="91" t="str">
        <f t="shared" si="66"/>
        <v>5月第3周</v>
      </c>
      <c r="D2167" s="89" t="s">
        <v>700</v>
      </c>
      <c r="E2167" s="89" t="str">
        <f t="shared" si="67"/>
        <v>5月第2周--周2</v>
      </c>
      <c r="F2167" s="92" t="s">
        <v>27</v>
      </c>
      <c r="G2167" s="92" t="s">
        <v>167</v>
      </c>
      <c r="H2167" s="92" t="str">
        <f>_xlfn.XLOOKUP(O2167,匹配表1065!T:T,匹配表1065!W:W)</f>
        <v>苏州市</v>
      </c>
      <c r="I2167" s="89" t="str">
        <f>_xlfn.XLOOKUP(O2167,匹配表1065!T:T,匹配表1065!X:X)</f>
        <v>PME2016</v>
      </c>
      <c r="J2167" s="89" t="s">
        <v>173</v>
      </c>
      <c r="K2167" s="89" cm="1">
        <f ca="1" t="array" ref="K2167:L2167">_xlfn.XLOOKUP(J2167,匹配表1065!Y:Y,匹配表1065!AA:AB)</f>
        <v>1</v>
      </c>
      <c r="L2167" s="89" t="str">
        <v>3个月以内</v>
      </c>
      <c r="M2167" s="92" t="s">
        <v>30</v>
      </c>
      <c r="N2167" s="92">
        <v>1</v>
      </c>
      <c r="O2167" s="93" t="str">
        <f>_xlfn.XLOOKUP(P2167,匹配表1065!U:U,匹配表1065!T:T)</f>
        <v>HO00001048</v>
      </c>
      <c r="P2167" s="89" t="s">
        <v>176</v>
      </c>
      <c r="Q2167" s="92" t="s">
        <v>426</v>
      </c>
      <c r="R2167" s="89" t="str">
        <f>_xlfn.XLOOKUP(Q2167,匹配表1065!L:L,匹配表1065!O:O)</f>
        <v>C</v>
      </c>
      <c r="S2167" s="93" t="str">
        <f>IFERROR(_xlfn.XLOOKUP(Q2167,匹配表1065!AI:AI,匹配表1065!AJ:AJ),"绿标")</f>
        <v>红标</v>
      </c>
      <c r="T2167" s="93" t="str" cm="1">
        <f t="array" ref="T2167:U2167">_xlfn.XLOOKUP(Q2167,匹配表1065!L:L,匹配表1065!M:N)</f>
        <v>眩晕</v>
      </c>
      <c r="U2167" s="94" t="str">
        <v>耳鼻喉科</v>
      </c>
      <c r="V2167" s="95" t="s">
        <v>70</v>
      </c>
      <c r="W2167" s="93">
        <f>_xlfn.XLOOKUP(M2167,匹配表1065!D:D,匹配表1065!F:F)*N2167</f>
        <v>12</v>
      </c>
    </row>
    <row r="2168" customHeight="1" spans="1:23">
      <c r="A2168" s="89" t="s">
        <v>675</v>
      </c>
      <c r="B2168" s="90">
        <v>46154</v>
      </c>
      <c r="C2168" s="91" t="str">
        <f t="shared" si="66"/>
        <v>5月第3周</v>
      </c>
      <c r="D2168" s="89" t="s">
        <v>700</v>
      </c>
      <c r="E2168" s="89" t="str">
        <f t="shared" si="67"/>
        <v>5月第2周--周2</v>
      </c>
      <c r="F2168" s="92" t="s">
        <v>27</v>
      </c>
      <c r="G2168" s="92" t="s">
        <v>167</v>
      </c>
      <c r="H2168" s="92" t="str">
        <f>_xlfn.XLOOKUP(O2168,匹配表1065!T:T,匹配表1065!W:W)</f>
        <v>苏州市</v>
      </c>
      <c r="I2168" s="89" t="str">
        <f>_xlfn.XLOOKUP(O2168,匹配表1065!T:T,匹配表1065!X:X)</f>
        <v>PME2017</v>
      </c>
      <c r="J2168" s="92" t="s">
        <v>323</v>
      </c>
      <c r="K2168" s="89" cm="1">
        <f ca="1" t="array" ref="K2168:L2168">_xlfn.XLOOKUP(J2168,匹配表1065!Y:Y,匹配表1065!AA:AB)</f>
        <v>7</v>
      </c>
      <c r="L2168" s="89" t="str">
        <v>3个月以上</v>
      </c>
      <c r="M2168" s="92" t="s">
        <v>202</v>
      </c>
      <c r="N2168" s="92">
        <v>1</v>
      </c>
      <c r="O2168" s="93" t="str">
        <f>_xlfn.XLOOKUP(P2168,匹配表1065!U:U,匹配表1065!T:T)</f>
        <v>HO00001044</v>
      </c>
      <c r="P2168" s="89" t="s">
        <v>346</v>
      </c>
      <c r="Q2168" s="92" t="s">
        <v>347</v>
      </c>
      <c r="R2168" s="89" t="str">
        <f>_xlfn.XLOOKUP(Q2168,匹配表1065!L:L,匹配表1065!O:O)</f>
        <v>A</v>
      </c>
      <c r="S2168" s="93" t="str">
        <f>IFERROR(_xlfn.XLOOKUP(Q2168,匹配表1065!AI:AI,匹配表1065!AJ:AJ),"绿标")</f>
        <v>红标</v>
      </c>
      <c r="T2168" s="93" t="str" cm="1">
        <f t="array" ref="T2168:U2168">_xlfn.XLOOKUP(Q2168,匹配表1065!L:L,匹配表1065!M:N)</f>
        <v>头痛</v>
      </c>
      <c r="U2168" s="94" t="str">
        <v>神经内科</v>
      </c>
      <c r="V2168" s="95" t="s">
        <v>33</v>
      </c>
      <c r="W2168" s="93">
        <f>_xlfn.XLOOKUP(M2168,匹配表1065!D:D,匹配表1065!F:F)*N2168</f>
        <v>16</v>
      </c>
    </row>
    <row r="2169" customHeight="1" spans="1:23">
      <c r="A2169" s="89" t="s">
        <v>675</v>
      </c>
      <c r="B2169" s="90">
        <v>46154</v>
      </c>
      <c r="C2169" s="91" t="str">
        <f t="shared" si="66"/>
        <v>5月第3周</v>
      </c>
      <c r="D2169" s="89" t="s">
        <v>700</v>
      </c>
      <c r="E2169" s="89" t="str">
        <f t="shared" si="67"/>
        <v>5月第2周--周2</v>
      </c>
      <c r="F2169" s="92" t="s">
        <v>27</v>
      </c>
      <c r="G2169" s="92" t="s">
        <v>167</v>
      </c>
      <c r="H2169" s="92" t="str">
        <f>_xlfn.XLOOKUP(O2169,匹配表1065!T:T,匹配表1065!W:W)</f>
        <v>苏州市</v>
      </c>
      <c r="I2169" s="89" t="str">
        <f>_xlfn.XLOOKUP(O2169,匹配表1065!T:T,匹配表1065!X:X)</f>
        <v>PME2017</v>
      </c>
      <c r="J2169" s="92" t="s">
        <v>323</v>
      </c>
      <c r="K2169" s="89" cm="1">
        <f ca="1" t="array" ref="K2169:L2169">_xlfn.XLOOKUP(J2169,匹配表1065!Y:Y,匹配表1065!AA:AB)</f>
        <v>7</v>
      </c>
      <c r="L2169" s="89" t="str">
        <v>3个月以上</v>
      </c>
      <c r="M2169" s="92" t="s">
        <v>35</v>
      </c>
      <c r="N2169" s="92">
        <v>1</v>
      </c>
      <c r="O2169" s="93" t="str">
        <f>_xlfn.XLOOKUP(P2169,匹配表1065!U:U,匹配表1065!T:T)</f>
        <v>HO00001110</v>
      </c>
      <c r="P2169" s="89" t="s">
        <v>324</v>
      </c>
      <c r="Q2169" s="92" t="s">
        <v>476</v>
      </c>
      <c r="R2169" s="89" t="str">
        <f>_xlfn.XLOOKUP(Q2169,匹配表1065!L:L,匹配表1065!O:O)</f>
        <v>B</v>
      </c>
      <c r="S2169" s="93" t="str">
        <f>IFERROR(_xlfn.XLOOKUP(Q2169,匹配表1065!AI:AI,匹配表1065!AJ:AJ),"绿标")</f>
        <v>黑标</v>
      </c>
      <c r="T2169" s="93" t="str" cm="1">
        <f t="array" ref="T2169:U2169">_xlfn.XLOOKUP(Q2169,匹配表1065!L:L,匹配表1065!M:N)</f>
        <v>脑血管</v>
      </c>
      <c r="U2169" s="94" t="str">
        <v>神经内科</v>
      </c>
      <c r="V2169" s="95" t="s">
        <v>58</v>
      </c>
      <c r="W2169" s="93">
        <f>_xlfn.XLOOKUP(M2169,匹配表1065!D:D,匹配表1065!F:F)*N2169</f>
        <v>4</v>
      </c>
    </row>
    <row r="2170" customHeight="1" spans="1:23">
      <c r="A2170" s="89" t="s">
        <v>675</v>
      </c>
      <c r="B2170" s="90">
        <v>46155</v>
      </c>
      <c r="C2170" s="91" t="str">
        <f t="shared" si="66"/>
        <v>5月第3周</v>
      </c>
      <c r="D2170" s="89" t="s">
        <v>700</v>
      </c>
      <c r="E2170" s="89" t="str">
        <f t="shared" si="67"/>
        <v>5月第2周--周3</v>
      </c>
      <c r="F2170" s="92" t="s">
        <v>27</v>
      </c>
      <c r="G2170" s="92" t="s">
        <v>92</v>
      </c>
      <c r="H2170" s="92" t="str">
        <f>_xlfn.XLOOKUP(O2170,匹配表1065!T:T,匹配表1065!W:W)</f>
        <v>合肥市</v>
      </c>
      <c r="I2170" s="89" t="str">
        <f>_xlfn.XLOOKUP(O2170,匹配表1065!T:T,匹配表1065!X:X)</f>
        <v>PME2007</v>
      </c>
      <c r="J2170" s="92" t="s">
        <v>93</v>
      </c>
      <c r="K2170" s="89" cm="1">
        <f ca="1" t="array" ref="K2170:L2170">_xlfn.XLOOKUP(J2170,匹配表1065!Y:Y,匹配表1065!AA:AB)</f>
        <v>9</v>
      </c>
      <c r="L2170" s="89" t="str">
        <v>3个月以上</v>
      </c>
      <c r="M2170" s="92" t="s">
        <v>30</v>
      </c>
      <c r="N2170" s="92">
        <v>1</v>
      </c>
      <c r="O2170" s="93" t="str">
        <f>_xlfn.XLOOKUP(P2170,匹配表1065!U:U,匹配表1065!T:T)</f>
        <v>HO00000001</v>
      </c>
      <c r="P2170" s="89" t="s">
        <v>94</v>
      </c>
      <c r="Q2170" s="92" t="s">
        <v>96</v>
      </c>
      <c r="R2170" s="89" t="str">
        <f>_xlfn.XLOOKUP(Q2170,匹配表1065!L:L,匹配表1065!O:O)</f>
        <v>B</v>
      </c>
      <c r="S2170" s="93" t="str">
        <f>IFERROR(_xlfn.XLOOKUP(Q2170,匹配表1065!AI:AI,匹配表1065!AJ:AJ),"绿标")</f>
        <v>黑标</v>
      </c>
      <c r="T2170" s="93" t="str" cm="1">
        <f t="array" ref="T2170:U2170">_xlfn.XLOOKUP(Q2170,匹配表1065!L:L,匹配表1065!M:N)</f>
        <v>脑血管</v>
      </c>
      <c r="U2170" s="94" t="str">
        <v>神经内科</v>
      </c>
      <c r="V2170" s="95" t="s">
        <v>33</v>
      </c>
      <c r="W2170" s="93">
        <f>_xlfn.XLOOKUP(M2170,匹配表1065!D:D,匹配表1065!F:F)*N2170</f>
        <v>12</v>
      </c>
    </row>
    <row r="2171" customHeight="1" spans="1:23">
      <c r="A2171" s="89" t="s">
        <v>675</v>
      </c>
      <c r="B2171" s="90">
        <v>46155</v>
      </c>
      <c r="C2171" s="91" t="str">
        <f t="shared" si="66"/>
        <v>5月第3周</v>
      </c>
      <c r="D2171" s="89" t="s">
        <v>700</v>
      </c>
      <c r="E2171" s="89" t="str">
        <f t="shared" si="67"/>
        <v>5月第2周--周3</v>
      </c>
      <c r="F2171" s="92" t="s">
        <v>27</v>
      </c>
      <c r="G2171" s="92" t="s">
        <v>92</v>
      </c>
      <c r="H2171" s="92" t="str">
        <f>_xlfn.XLOOKUP(O2171,匹配表1065!T:T,匹配表1065!W:W)</f>
        <v>芜湖市</v>
      </c>
      <c r="I2171" s="89" t="str">
        <f>_xlfn.XLOOKUP(O2171,匹配表1065!T:T,匹配表1065!X:X)</f>
        <v>PME2003</v>
      </c>
      <c r="J2171" s="92" t="s">
        <v>101</v>
      </c>
      <c r="K2171" s="89" cm="1">
        <f ca="1" t="array" ref="K2171:L2171">_xlfn.XLOOKUP(J2171,匹配表1065!Y:Y,匹配表1065!AA:AB)</f>
        <v>1</v>
      </c>
      <c r="L2171" s="89" t="str">
        <v>3个月以内</v>
      </c>
      <c r="M2171" s="92" t="s">
        <v>35</v>
      </c>
      <c r="N2171" s="92">
        <v>1</v>
      </c>
      <c r="O2171" s="93" t="str">
        <f>_xlfn.XLOOKUP(P2171,匹配表1065!U:U,匹配表1065!T:T)</f>
        <v>HO00000022</v>
      </c>
      <c r="P2171" s="89" t="s">
        <v>102</v>
      </c>
      <c r="Q2171" s="92" t="s">
        <v>661</v>
      </c>
      <c r="R2171" s="89" t="str">
        <f>_xlfn.XLOOKUP(Q2171,匹配表1065!L:L,匹配表1065!O:O)</f>
        <v>A</v>
      </c>
      <c r="S2171" s="93" t="str">
        <f>IFERROR(_xlfn.XLOOKUP(Q2171,匹配表1065!AI:AI,匹配表1065!AJ:AJ),"绿标")</f>
        <v>绿标</v>
      </c>
      <c r="T2171" s="93" t="str" cm="1">
        <f t="array" ref="T2171:U2171">_xlfn.XLOOKUP(Q2171,匹配表1065!L:L,匹配表1065!M:N)</f>
        <v>头痛</v>
      </c>
      <c r="U2171" s="94" t="str">
        <v>神经内科</v>
      </c>
      <c r="V2171" s="95" t="s">
        <v>42</v>
      </c>
      <c r="W2171" s="93">
        <f>_xlfn.XLOOKUP(M2171,匹配表1065!D:D,匹配表1065!F:F)*N2171</f>
        <v>4</v>
      </c>
    </row>
    <row r="2172" customHeight="1" spans="1:23">
      <c r="A2172" s="89" t="s">
        <v>675</v>
      </c>
      <c r="B2172" s="90">
        <v>46155</v>
      </c>
      <c r="C2172" s="91" t="str">
        <f t="shared" si="66"/>
        <v>5月第3周</v>
      </c>
      <c r="D2172" s="89" t="s">
        <v>700</v>
      </c>
      <c r="E2172" s="89" t="str">
        <f t="shared" si="67"/>
        <v>5月第2周--周3</v>
      </c>
      <c r="F2172" s="92" t="s">
        <v>27</v>
      </c>
      <c r="G2172" s="92" t="s">
        <v>92</v>
      </c>
      <c r="H2172" s="92" t="str">
        <f>_xlfn.XLOOKUP(O2172,匹配表1065!T:T,匹配表1065!W:W)</f>
        <v>合肥市</v>
      </c>
      <c r="I2172" s="89" t="str">
        <f>_xlfn.XLOOKUP(O2172,匹配表1065!T:T,匹配表1065!X:X)</f>
        <v>PME2007</v>
      </c>
      <c r="J2172" s="92" t="s">
        <v>93</v>
      </c>
      <c r="K2172" s="89" cm="1">
        <f ca="1" t="array" ref="K2172:L2172">_xlfn.XLOOKUP(J2172,匹配表1065!Y:Y,匹配表1065!AA:AB)</f>
        <v>9</v>
      </c>
      <c r="L2172" s="89" t="str">
        <v>3个月以上</v>
      </c>
      <c r="M2172" s="92" t="s">
        <v>55</v>
      </c>
      <c r="N2172" s="92">
        <v>1</v>
      </c>
      <c r="O2172" s="93" t="str">
        <f>_xlfn.XLOOKUP(P2172,匹配表1065!U:U,匹配表1065!T:T)</f>
        <v>HO00000001</v>
      </c>
      <c r="P2172" s="89" t="s">
        <v>94</v>
      </c>
      <c r="Q2172" s="92" t="s">
        <v>206</v>
      </c>
      <c r="R2172" s="89" t="str">
        <f>_xlfn.XLOOKUP(Q2172,匹配表1065!L:L,匹配表1065!O:O)</f>
        <v>A</v>
      </c>
      <c r="S2172" s="93" t="str">
        <f>IFERROR(_xlfn.XLOOKUP(Q2172,匹配表1065!AI:AI,匹配表1065!AJ:AJ),"绿标")</f>
        <v>绿标</v>
      </c>
      <c r="T2172" s="93" t="str" cm="1">
        <f t="array" ref="T2172:U2172">_xlfn.XLOOKUP(Q2172,匹配表1065!L:L,匹配表1065!M:N)</f>
        <v>头痛</v>
      </c>
      <c r="U2172" s="94" t="str">
        <v>神经内科</v>
      </c>
      <c r="V2172" s="95" t="s">
        <v>33</v>
      </c>
      <c r="W2172" s="93">
        <f>_xlfn.XLOOKUP(M2172,匹配表1065!D:D,匹配表1065!F:F)*N2172</f>
        <v>8</v>
      </c>
    </row>
    <row r="2173" customHeight="1" spans="1:23">
      <c r="A2173" s="89" t="s">
        <v>675</v>
      </c>
      <c r="B2173" s="90">
        <v>46155</v>
      </c>
      <c r="C2173" s="91" t="str">
        <f t="shared" si="66"/>
        <v>5月第3周</v>
      </c>
      <c r="D2173" s="89" t="s">
        <v>700</v>
      </c>
      <c r="E2173" s="89" t="str">
        <f t="shared" si="67"/>
        <v>5月第2周--周3</v>
      </c>
      <c r="F2173" s="92" t="s">
        <v>27</v>
      </c>
      <c r="G2173" s="92" t="s">
        <v>92</v>
      </c>
      <c r="H2173" s="92" t="str">
        <f>_xlfn.XLOOKUP(O2173,匹配表1065!T:T,匹配表1065!W:W)</f>
        <v>合肥市</v>
      </c>
      <c r="I2173" s="89" t="str">
        <f>_xlfn.XLOOKUP(O2173,匹配表1065!T:T,匹配表1065!X:X)</f>
        <v>PME2047</v>
      </c>
      <c r="J2173" s="92" t="s">
        <v>97</v>
      </c>
      <c r="K2173" s="89" cm="1">
        <f ca="1" t="array" ref="K2173:L2173">_xlfn.XLOOKUP(J2173,匹配表1065!Y:Y,匹配表1065!AA:AB)</f>
        <v>2</v>
      </c>
      <c r="L2173" s="89" t="str">
        <v>3个月以内</v>
      </c>
      <c r="M2173" s="92" t="s">
        <v>35</v>
      </c>
      <c r="N2173" s="92">
        <v>1</v>
      </c>
      <c r="O2173" s="93" t="str">
        <f>_xlfn.XLOOKUP(P2173,匹配表1065!U:U,匹配表1065!T:T)</f>
        <v>HO00000005</v>
      </c>
      <c r="P2173" s="89" t="s">
        <v>98</v>
      </c>
      <c r="Q2173" s="92" t="s">
        <v>99</v>
      </c>
      <c r="R2173" s="89" t="str">
        <f>_xlfn.XLOOKUP(Q2173,匹配表1065!L:L,匹配表1065!O:O)</f>
        <v>C</v>
      </c>
      <c r="S2173" s="93" t="str">
        <f>IFERROR(_xlfn.XLOOKUP(Q2173,匹配表1065!AI:AI,匹配表1065!AJ:AJ),"绿标")</f>
        <v>黑标</v>
      </c>
      <c r="T2173" s="93" t="str" cm="1">
        <f t="array" ref="T2173:U2173">_xlfn.XLOOKUP(Q2173,匹配表1065!L:L,匹配表1065!M:N)</f>
        <v>眩晕</v>
      </c>
      <c r="U2173" s="94" t="str">
        <v>耳鼻喉科</v>
      </c>
      <c r="V2173" s="95" t="s">
        <v>100</v>
      </c>
      <c r="W2173" s="93">
        <f>_xlfn.XLOOKUP(M2173,匹配表1065!D:D,匹配表1065!F:F)*N2173</f>
        <v>4</v>
      </c>
    </row>
    <row r="2174" customHeight="1" spans="1:23">
      <c r="A2174" s="89" t="s">
        <v>675</v>
      </c>
      <c r="B2174" s="90">
        <v>46155</v>
      </c>
      <c r="C2174" s="91" t="str">
        <f t="shared" si="66"/>
        <v>5月第3周</v>
      </c>
      <c r="D2174" s="89" t="s">
        <v>700</v>
      </c>
      <c r="E2174" s="89" t="str">
        <f t="shared" si="67"/>
        <v>5月第2周--周3</v>
      </c>
      <c r="F2174" s="92" t="s">
        <v>27</v>
      </c>
      <c r="G2174" s="92" t="s">
        <v>92</v>
      </c>
      <c r="H2174" s="92" t="str">
        <f>_xlfn.XLOOKUP(O2174,匹配表1065!T:T,匹配表1065!W:W)</f>
        <v>合肥市</v>
      </c>
      <c r="I2174" s="89" t="str">
        <f>_xlfn.XLOOKUP(O2174,匹配表1065!T:T,匹配表1065!X:X)</f>
        <v>PME2047</v>
      </c>
      <c r="J2174" s="92" t="s">
        <v>97</v>
      </c>
      <c r="K2174" s="89" cm="1">
        <f ca="1" t="array" ref="K2174:L2174">_xlfn.XLOOKUP(J2174,匹配表1065!Y:Y,匹配表1065!AA:AB)</f>
        <v>2</v>
      </c>
      <c r="L2174" s="89" t="str">
        <v>3个月以内</v>
      </c>
      <c r="M2174" s="92" t="s">
        <v>35</v>
      </c>
      <c r="N2174" s="92">
        <v>1</v>
      </c>
      <c r="O2174" s="93" t="str">
        <f>_xlfn.XLOOKUP(P2174,匹配表1065!U:U,匹配表1065!T:T)</f>
        <v>HO00000005</v>
      </c>
      <c r="P2174" s="89" t="s">
        <v>98</v>
      </c>
      <c r="Q2174" s="92" t="s">
        <v>717</v>
      </c>
      <c r="R2174" s="89" t="str">
        <f>_xlfn.XLOOKUP(Q2174,匹配表1065!L:L,匹配表1065!O:O)</f>
        <v>A</v>
      </c>
      <c r="S2174" s="93" t="str">
        <f>IFERROR(_xlfn.XLOOKUP(Q2174,匹配表1065!AI:AI,匹配表1065!AJ:AJ),"绿标")</f>
        <v>绿标</v>
      </c>
      <c r="T2174" s="93" t="str" cm="1">
        <f t="array" ref="T2174:U2174">_xlfn.XLOOKUP(Q2174,匹配表1065!L:L,匹配表1065!M:N)</f>
        <v>头痛</v>
      </c>
      <c r="U2174" s="94" t="str">
        <v>神经内科</v>
      </c>
      <c r="V2174" s="95" t="s">
        <v>33</v>
      </c>
      <c r="W2174" s="93">
        <f>_xlfn.XLOOKUP(M2174,匹配表1065!D:D,匹配表1065!F:F)*N2174</f>
        <v>4</v>
      </c>
    </row>
    <row r="2175" customHeight="1" spans="1:23">
      <c r="A2175" s="89" t="s">
        <v>675</v>
      </c>
      <c r="B2175" s="90">
        <v>46155</v>
      </c>
      <c r="C2175" s="91" t="str">
        <f t="shared" si="66"/>
        <v>5月第3周</v>
      </c>
      <c r="D2175" s="89" t="s">
        <v>700</v>
      </c>
      <c r="E2175" s="89" t="str">
        <f t="shared" si="67"/>
        <v>5月第2周--周3</v>
      </c>
      <c r="F2175" s="92" t="s">
        <v>27</v>
      </c>
      <c r="G2175" s="89" t="s">
        <v>63</v>
      </c>
      <c r="H2175" s="92" t="str">
        <f>_xlfn.XLOOKUP(O2175,匹配表1065!T:T,匹配表1065!W:W)</f>
        <v>南京市</v>
      </c>
      <c r="I2175" s="89" t="str">
        <f>_xlfn.XLOOKUP(O2175,匹配表1065!T:T,匹配表1065!X:X)</f>
        <v>PME2001</v>
      </c>
      <c r="J2175" s="92" t="s">
        <v>64</v>
      </c>
      <c r="K2175" s="89" cm="1">
        <f ca="1" t="array" ref="K2175:L2175">_xlfn.XLOOKUP(J2175,匹配表1065!Y:Y,匹配表1065!AA:AB)</f>
        <v>31</v>
      </c>
      <c r="L2175" s="89" t="str">
        <v>3个月以上</v>
      </c>
      <c r="M2175" s="92" t="s">
        <v>30</v>
      </c>
      <c r="N2175" s="92">
        <v>2</v>
      </c>
      <c r="O2175" s="93" t="str">
        <f>_xlfn.XLOOKUP(P2175,匹配表1065!U:U,匹配表1065!T:T)</f>
        <v>HO00000958</v>
      </c>
      <c r="P2175" s="89" t="s">
        <v>65</v>
      </c>
      <c r="Q2175" s="92" t="s">
        <v>68</v>
      </c>
      <c r="R2175" s="89" t="str">
        <f>_xlfn.XLOOKUP(Q2175,匹配表1065!L:L,匹配表1065!O:O)</f>
        <v>A</v>
      </c>
      <c r="S2175" s="93" t="str">
        <f>IFERROR(_xlfn.XLOOKUP(Q2175,匹配表1065!AI:AI,匹配表1065!AJ:AJ),"绿标")</f>
        <v>红标</v>
      </c>
      <c r="T2175" s="93" t="str" cm="1">
        <f t="array" ref="T2175:U2175">_xlfn.XLOOKUP(Q2175,匹配表1065!L:L,匹配表1065!M:N)</f>
        <v>头痛</v>
      </c>
      <c r="U2175" s="94" t="str">
        <v>神经内科</v>
      </c>
      <c r="V2175" s="95" t="s">
        <v>33</v>
      </c>
      <c r="W2175" s="93">
        <f>_xlfn.XLOOKUP(M2175,匹配表1065!D:D,匹配表1065!F:F)*N2175</f>
        <v>24</v>
      </c>
    </row>
    <row r="2176" customHeight="1" spans="1:23">
      <c r="A2176" s="89" t="s">
        <v>675</v>
      </c>
      <c r="B2176" s="90">
        <v>46155</v>
      </c>
      <c r="C2176" s="91" t="str">
        <f t="shared" si="66"/>
        <v>5月第3周</v>
      </c>
      <c r="D2176" s="89" t="s">
        <v>700</v>
      </c>
      <c r="E2176" s="89" t="str">
        <f t="shared" si="67"/>
        <v>5月第2周--周3</v>
      </c>
      <c r="F2176" s="92" t="s">
        <v>27</v>
      </c>
      <c r="G2176" s="89" t="s">
        <v>63</v>
      </c>
      <c r="H2176" s="92" t="str">
        <f>_xlfn.XLOOKUP(O2176,匹配表1065!T:T,匹配表1065!W:W)</f>
        <v>南京市</v>
      </c>
      <c r="I2176" s="89" t="str">
        <f>_xlfn.XLOOKUP(O2176,匹配表1065!T:T,匹配表1065!X:X)</f>
        <v>PME2001</v>
      </c>
      <c r="J2176" s="92" t="s">
        <v>64</v>
      </c>
      <c r="K2176" s="89" cm="1">
        <f ca="1" t="array" ref="K2176:L2176">_xlfn.XLOOKUP(J2176,匹配表1065!Y:Y,匹配表1065!AA:AB)</f>
        <v>31</v>
      </c>
      <c r="L2176" s="89" t="str">
        <v>3个月以上</v>
      </c>
      <c r="M2176" s="92" t="s">
        <v>35</v>
      </c>
      <c r="N2176" s="92">
        <v>1</v>
      </c>
      <c r="O2176" s="93" t="str">
        <f>_xlfn.XLOOKUP(P2176,匹配表1065!U:U,匹配表1065!T:T)</f>
        <v>HO00000958</v>
      </c>
      <c r="P2176" s="89" t="s">
        <v>65</v>
      </c>
      <c r="Q2176" s="92" t="s">
        <v>546</v>
      </c>
      <c r="R2176" s="89" t="str">
        <f>_xlfn.XLOOKUP(Q2176,匹配表1065!L:L,匹配表1065!O:O)</f>
        <v>B</v>
      </c>
      <c r="S2176" s="93" t="str">
        <f>IFERROR(_xlfn.XLOOKUP(Q2176,匹配表1065!AI:AI,匹配表1065!AJ:AJ),"绿标")</f>
        <v>绿标</v>
      </c>
      <c r="T2176" s="93" t="str" cm="1">
        <f t="array" ref="T2176:U2176">_xlfn.XLOOKUP(Q2176,匹配表1065!L:L,匹配表1065!M:N)</f>
        <v>脑血管</v>
      </c>
      <c r="U2176" s="94" t="str">
        <v>神经内科</v>
      </c>
      <c r="V2176" s="95" t="s">
        <v>33</v>
      </c>
      <c r="W2176" s="93">
        <f>_xlfn.XLOOKUP(M2176,匹配表1065!D:D,匹配表1065!F:F)*N2176</f>
        <v>4</v>
      </c>
    </row>
    <row r="2177" customHeight="1" spans="1:23">
      <c r="A2177" s="89" t="s">
        <v>675</v>
      </c>
      <c r="B2177" s="90">
        <v>46155</v>
      </c>
      <c r="C2177" s="91" t="str">
        <f t="shared" si="66"/>
        <v>5月第3周</v>
      </c>
      <c r="D2177" s="89" t="s">
        <v>700</v>
      </c>
      <c r="E2177" s="89" t="str">
        <f t="shared" si="67"/>
        <v>5月第2周--周3</v>
      </c>
      <c r="F2177" s="92" t="s">
        <v>27</v>
      </c>
      <c r="G2177" s="89" t="s">
        <v>63</v>
      </c>
      <c r="H2177" s="92" t="str">
        <f>_xlfn.XLOOKUP(O2177,匹配表1065!T:T,匹配表1065!W:W)</f>
        <v>南京市</v>
      </c>
      <c r="I2177" s="89" t="str">
        <f>_xlfn.XLOOKUP(O2177,匹配表1065!T:T,匹配表1065!X:X)</f>
        <v>PME2002</v>
      </c>
      <c r="J2177" s="92" t="s">
        <v>410</v>
      </c>
      <c r="K2177" s="89" cm="1">
        <f ca="1" t="array" ref="K2177:L2177">_xlfn.XLOOKUP(J2177,匹配表1065!Y:Y,匹配表1065!AA:AB)</f>
        <v>1</v>
      </c>
      <c r="L2177" s="89" t="str">
        <v>3个月以内</v>
      </c>
      <c r="M2177" s="92" t="s">
        <v>55</v>
      </c>
      <c r="N2177" s="92">
        <v>1</v>
      </c>
      <c r="O2177" s="93" t="str">
        <f>_xlfn.XLOOKUP(P2177,匹配表1065!U:U,匹配表1065!T:T)</f>
        <v>HO00000964</v>
      </c>
      <c r="P2177" s="89" t="s">
        <v>90</v>
      </c>
      <c r="Q2177" s="92" t="s">
        <v>211</v>
      </c>
      <c r="R2177" s="89" t="str">
        <f>_xlfn.XLOOKUP(Q2177,匹配表1065!L:L,匹配表1065!O:O)</f>
        <v>D</v>
      </c>
      <c r="S2177" s="93" t="str">
        <f>IFERROR(_xlfn.XLOOKUP(Q2177,匹配表1065!AI:AI,匹配表1065!AJ:AJ),"绿标")</f>
        <v>绿标</v>
      </c>
      <c r="T2177" s="93" t="str" cm="1">
        <f t="array" ref="T2177:U2177">_xlfn.XLOOKUP(Q2177,匹配表1065!L:L,匹配表1065!M:N)</f>
        <v>头痛</v>
      </c>
      <c r="U2177" s="94" t="str">
        <v>神经内科</v>
      </c>
      <c r="V2177" s="95" t="s">
        <v>33</v>
      </c>
      <c r="W2177" s="93">
        <f>_xlfn.XLOOKUP(M2177,匹配表1065!D:D,匹配表1065!F:F)*N2177</f>
        <v>8</v>
      </c>
    </row>
    <row r="2178" customHeight="1" spans="1:23">
      <c r="A2178" s="89" t="s">
        <v>675</v>
      </c>
      <c r="B2178" s="90">
        <v>46155</v>
      </c>
      <c r="C2178" s="91" t="str">
        <f t="shared" ref="C2178:C2241" si="68">MONTH(B2178)&amp;TEXT(WEEKNUM(B2178,2)-WEEKNUM(B2178+1-DAY(B2178),2)+1,"月第0周")</f>
        <v>5月第3周</v>
      </c>
      <c r="D2178" s="89" t="s">
        <v>700</v>
      </c>
      <c r="E2178" s="89" t="str">
        <f t="shared" ref="E2178:E2241" si="69">D2178&amp;"--"&amp;"周"&amp;WEEKDAY(B2178,2)</f>
        <v>5月第2周--周3</v>
      </c>
      <c r="F2178" s="92" t="s">
        <v>27</v>
      </c>
      <c r="G2178" s="89" t="s">
        <v>63</v>
      </c>
      <c r="H2178" s="92" t="str">
        <f>_xlfn.XLOOKUP(O2178,匹配表1065!T:T,匹配表1065!W:W)</f>
        <v>连云港市</v>
      </c>
      <c r="I2178" s="89" t="str">
        <f>_xlfn.XLOOKUP(O2178,匹配表1065!T:T,匹配表1065!X:X)</f>
        <v>PME2042</v>
      </c>
      <c r="J2178" s="92" t="s">
        <v>74</v>
      </c>
      <c r="K2178" s="89" cm="1">
        <f ca="1" t="array" ref="K2178:L2178">_xlfn.XLOOKUP(J2178,匹配表1065!Y:Y,匹配表1065!AA:AB)</f>
        <v>7</v>
      </c>
      <c r="L2178" s="89" t="str">
        <v>3个月以上</v>
      </c>
      <c r="M2178" s="92" t="s">
        <v>35</v>
      </c>
      <c r="N2178" s="92">
        <v>1</v>
      </c>
      <c r="O2178" s="93" t="str">
        <f>_xlfn.XLOOKUP(P2178,匹配表1065!U:U,匹配表1065!T:T)</f>
        <v>HO00017661</v>
      </c>
      <c r="P2178" s="89" t="s">
        <v>508</v>
      </c>
      <c r="Q2178" s="92" t="s">
        <v>509</v>
      </c>
      <c r="R2178" s="89" t="str">
        <f>_xlfn.XLOOKUP(Q2178,匹配表1065!L:L,匹配表1065!O:O)</f>
        <v>A</v>
      </c>
      <c r="S2178" s="93" t="str">
        <f>IFERROR(_xlfn.XLOOKUP(Q2178,匹配表1065!AI:AI,匹配表1065!AJ:AJ),"绿标")</f>
        <v>绿标</v>
      </c>
      <c r="T2178" s="93" t="str" cm="1">
        <f t="array" ref="T2178:U2178">_xlfn.XLOOKUP(Q2178,匹配表1065!L:L,匹配表1065!M:N)</f>
        <v>头痛</v>
      </c>
      <c r="U2178" s="94" t="str">
        <v>神经内科</v>
      </c>
      <c r="V2178" s="95" t="s">
        <v>42</v>
      </c>
      <c r="W2178" s="93">
        <f>_xlfn.XLOOKUP(M2178,匹配表1065!D:D,匹配表1065!F:F)*N2178</f>
        <v>4</v>
      </c>
    </row>
    <row r="2179" customHeight="1" spans="1:23">
      <c r="A2179" s="89" t="s">
        <v>675</v>
      </c>
      <c r="B2179" s="90">
        <v>46155</v>
      </c>
      <c r="C2179" s="91" t="str">
        <f t="shared" si="68"/>
        <v>5月第3周</v>
      </c>
      <c r="D2179" s="89" t="s">
        <v>700</v>
      </c>
      <c r="E2179" s="89" t="str">
        <f t="shared" si="69"/>
        <v>5月第2周--周3</v>
      </c>
      <c r="F2179" s="92" t="s">
        <v>27</v>
      </c>
      <c r="G2179" s="89" t="s">
        <v>63</v>
      </c>
      <c r="H2179" s="92" t="str">
        <f>_xlfn.XLOOKUP(O2179,匹配表1065!T:T,匹配表1065!W:W)</f>
        <v>盐城市</v>
      </c>
      <c r="I2179" s="89" t="str">
        <f>_xlfn.XLOOKUP(O2179,匹配表1065!T:T,匹配表1065!X:X)</f>
        <v>PME2042</v>
      </c>
      <c r="J2179" s="92" t="s">
        <v>74</v>
      </c>
      <c r="K2179" s="89" cm="1">
        <f ca="1" t="array" ref="K2179:L2179">_xlfn.XLOOKUP(J2179,匹配表1065!Y:Y,匹配表1065!AA:AB)</f>
        <v>7</v>
      </c>
      <c r="L2179" s="89" t="str">
        <v>3个月以上</v>
      </c>
      <c r="M2179" s="92" t="s">
        <v>35</v>
      </c>
      <c r="N2179" s="92">
        <v>1</v>
      </c>
      <c r="O2179" s="93" t="str">
        <f>_xlfn.XLOOKUP(P2179,匹配表1065!U:U,匹配表1065!T:T)</f>
        <v>HO00016743</v>
      </c>
      <c r="P2179" s="89" t="s">
        <v>510</v>
      </c>
      <c r="Q2179" s="92" t="s">
        <v>511</v>
      </c>
      <c r="R2179" s="89" t="str">
        <f>_xlfn.XLOOKUP(Q2179,匹配表1065!L:L,匹配表1065!O:O)</f>
        <v>A</v>
      </c>
      <c r="S2179" s="93" t="str">
        <f>IFERROR(_xlfn.XLOOKUP(Q2179,匹配表1065!AI:AI,匹配表1065!AJ:AJ),"绿标")</f>
        <v>绿标</v>
      </c>
      <c r="T2179" s="93" t="str" cm="1">
        <f t="array" ref="T2179:U2179">_xlfn.XLOOKUP(Q2179,匹配表1065!L:L,匹配表1065!M:N)</f>
        <v>头痛</v>
      </c>
      <c r="U2179" s="94" t="str">
        <v>神经内科</v>
      </c>
      <c r="V2179" s="95" t="s">
        <v>42</v>
      </c>
      <c r="W2179" s="93">
        <f>_xlfn.XLOOKUP(M2179,匹配表1065!D:D,匹配表1065!F:F)*N2179</f>
        <v>4</v>
      </c>
    </row>
    <row r="2180" customHeight="1" spans="1:23">
      <c r="A2180" s="89" t="s">
        <v>675</v>
      </c>
      <c r="B2180" s="90">
        <v>46155</v>
      </c>
      <c r="C2180" s="91" t="str">
        <f t="shared" si="68"/>
        <v>5月第3周</v>
      </c>
      <c r="D2180" s="89" t="s">
        <v>700</v>
      </c>
      <c r="E2180" s="89" t="str">
        <f t="shared" si="69"/>
        <v>5月第2周--周3</v>
      </c>
      <c r="F2180" s="92" t="s">
        <v>27</v>
      </c>
      <c r="G2180" s="89" t="s">
        <v>63</v>
      </c>
      <c r="H2180" s="92" t="str">
        <f>_xlfn.XLOOKUP(O2180,匹配表1065!T:T,匹配表1065!W:W)</f>
        <v>徐州市</v>
      </c>
      <c r="I2180" s="89" t="str">
        <f>_xlfn.XLOOKUP(O2180,匹配表1065!T:T,匹配表1065!X:X)</f>
        <v>PME2008</v>
      </c>
      <c r="J2180" s="92" t="s">
        <v>81</v>
      </c>
      <c r="K2180" s="89" cm="1">
        <f ca="1" t="array" ref="K2180:L2180">_xlfn.XLOOKUP(J2180,匹配表1065!Y:Y,匹配表1065!AA:AB)</f>
        <v>19</v>
      </c>
      <c r="L2180" s="89" t="str">
        <v>3个月以上</v>
      </c>
      <c r="M2180" s="92" t="s">
        <v>55</v>
      </c>
      <c r="N2180" s="92">
        <v>1</v>
      </c>
      <c r="O2180" s="93" t="str">
        <f>_xlfn.XLOOKUP(P2180,匹配表1065!U:U,匹配表1065!T:T)</f>
        <v>HO00000989</v>
      </c>
      <c r="P2180" s="89" t="s">
        <v>214</v>
      </c>
      <c r="Q2180" s="92" t="s">
        <v>401</v>
      </c>
      <c r="R2180" s="89" t="str">
        <f>_xlfn.XLOOKUP(Q2180,匹配表1065!L:L,匹配表1065!O:O)</f>
        <v>C</v>
      </c>
      <c r="S2180" s="93" t="str">
        <f>IFERROR(_xlfn.XLOOKUP(Q2180,匹配表1065!AI:AI,匹配表1065!AJ:AJ),"绿标")</f>
        <v>绿标</v>
      </c>
      <c r="T2180" s="93" t="str" cm="1">
        <f t="array" ref="T2180:U2180">_xlfn.XLOOKUP(Q2180,匹配表1065!L:L,匹配表1065!M:N)</f>
        <v>眩晕</v>
      </c>
      <c r="U2180" s="94" t="str">
        <v>耳鼻喉科</v>
      </c>
      <c r="V2180" s="95" t="s">
        <v>33</v>
      </c>
      <c r="W2180" s="93">
        <f>_xlfn.XLOOKUP(M2180,匹配表1065!D:D,匹配表1065!F:F)*N2180</f>
        <v>8</v>
      </c>
    </row>
    <row r="2181" customHeight="1" spans="1:23">
      <c r="A2181" s="89" t="s">
        <v>675</v>
      </c>
      <c r="B2181" s="90">
        <v>46155</v>
      </c>
      <c r="C2181" s="91" t="str">
        <f t="shared" si="68"/>
        <v>5月第3周</v>
      </c>
      <c r="D2181" s="89" t="s">
        <v>700</v>
      </c>
      <c r="E2181" s="89" t="str">
        <f t="shared" si="69"/>
        <v>5月第2周--周3</v>
      </c>
      <c r="F2181" s="92" t="s">
        <v>27</v>
      </c>
      <c r="G2181" s="89" t="s">
        <v>63</v>
      </c>
      <c r="H2181" s="92" t="str">
        <f>_xlfn.XLOOKUP(O2181,匹配表1065!T:T,匹配表1065!W:W)</f>
        <v>南京市</v>
      </c>
      <c r="I2181" s="89" t="str">
        <f>_xlfn.XLOOKUP(O2181,匹配表1065!T:T,匹配表1065!X:X)</f>
        <v>PME2002</v>
      </c>
      <c r="J2181" s="92" t="s">
        <v>84</v>
      </c>
      <c r="K2181" s="89" cm="1">
        <f ca="1" t="array" ref="K2181:L2181">_xlfn.XLOOKUP(J2181,匹配表1065!Y:Y,匹配表1065!AA:AB)</f>
        <v>31</v>
      </c>
      <c r="L2181" s="89" t="str">
        <v>3个月以上</v>
      </c>
      <c r="M2181" s="92" t="s">
        <v>35</v>
      </c>
      <c r="N2181" s="92">
        <v>1</v>
      </c>
      <c r="O2181" s="93" t="str">
        <f>_xlfn.XLOOKUP(P2181,匹配表1065!U:U,匹配表1065!T:T)</f>
        <v>HO00111156</v>
      </c>
      <c r="P2181" s="89" t="s">
        <v>85</v>
      </c>
      <c r="Q2181" s="92" t="s">
        <v>360</v>
      </c>
      <c r="R2181" s="89" t="str">
        <f>_xlfn.XLOOKUP(Q2181,匹配表1065!L:L,匹配表1065!O:O)</f>
        <v>B</v>
      </c>
      <c r="S2181" s="93" t="str">
        <f>IFERROR(_xlfn.XLOOKUP(Q2181,匹配表1065!AI:AI,匹配表1065!AJ:AJ),"绿标")</f>
        <v>绿标</v>
      </c>
      <c r="T2181" s="93" t="str" cm="1">
        <f t="array" ref="T2181:U2181">_xlfn.XLOOKUP(Q2181,匹配表1065!L:L,匹配表1065!M:N)</f>
        <v>脑血管</v>
      </c>
      <c r="U2181" s="94" t="str">
        <v>神经内科</v>
      </c>
      <c r="V2181" s="95" t="s">
        <v>58</v>
      </c>
      <c r="W2181" s="93">
        <f>_xlfn.XLOOKUP(M2181,匹配表1065!D:D,匹配表1065!F:F)*N2181</f>
        <v>4</v>
      </c>
    </row>
    <row r="2182" customHeight="1" spans="1:23">
      <c r="A2182" s="89" t="s">
        <v>675</v>
      </c>
      <c r="B2182" s="90">
        <v>46155</v>
      </c>
      <c r="C2182" s="91" t="str">
        <f t="shared" si="68"/>
        <v>5月第3周</v>
      </c>
      <c r="D2182" s="89" t="s">
        <v>700</v>
      </c>
      <c r="E2182" s="89" t="str">
        <f t="shared" si="69"/>
        <v>5月第2周--周3</v>
      </c>
      <c r="F2182" s="92" t="s">
        <v>27</v>
      </c>
      <c r="G2182" s="89" t="s">
        <v>63</v>
      </c>
      <c r="H2182" s="92" t="str">
        <f>_xlfn.XLOOKUP(O2182,匹配表1065!T:T,匹配表1065!W:W)</f>
        <v>南京市</v>
      </c>
      <c r="I2182" s="89" t="str">
        <f>_xlfn.XLOOKUP(O2182,匹配表1065!T:T,匹配表1065!X:X)</f>
        <v>PME2002</v>
      </c>
      <c r="J2182" s="92" t="s">
        <v>84</v>
      </c>
      <c r="K2182" s="89" cm="1">
        <f ca="1" t="array" ref="K2182:L2182">_xlfn.XLOOKUP(J2182,匹配表1065!Y:Y,匹配表1065!AA:AB)</f>
        <v>31</v>
      </c>
      <c r="L2182" s="89" t="str">
        <v>3个月以上</v>
      </c>
      <c r="M2182" s="92" t="s">
        <v>30</v>
      </c>
      <c r="N2182" s="92">
        <v>1</v>
      </c>
      <c r="O2182" s="93" t="str">
        <f>_xlfn.XLOOKUP(P2182,匹配表1065!U:U,匹配表1065!T:T)</f>
        <v>HO00111156</v>
      </c>
      <c r="P2182" s="89" t="s">
        <v>85</v>
      </c>
      <c r="Q2182" s="92" t="s">
        <v>86</v>
      </c>
      <c r="R2182" s="89" t="str">
        <f>_xlfn.XLOOKUP(Q2182,匹配表1065!L:L,匹配表1065!O:O)</f>
        <v>D</v>
      </c>
      <c r="S2182" s="93" t="str">
        <f>IFERROR(_xlfn.XLOOKUP(Q2182,匹配表1065!AI:AI,匹配表1065!AJ:AJ),"绿标")</f>
        <v>红标</v>
      </c>
      <c r="T2182" s="93" t="str" cm="1">
        <f t="array" ref="T2182:U2182">_xlfn.XLOOKUP(Q2182,匹配表1065!L:L,匹配表1065!M:N)</f>
        <v>头痛</v>
      </c>
      <c r="U2182" s="94" t="str">
        <v>神经内科</v>
      </c>
      <c r="V2182" s="95" t="s">
        <v>67</v>
      </c>
      <c r="W2182" s="93">
        <f>_xlfn.XLOOKUP(M2182,匹配表1065!D:D,匹配表1065!F:F)*N2182</f>
        <v>12</v>
      </c>
    </row>
    <row r="2183" customHeight="1" spans="1:23">
      <c r="A2183" s="89" t="s">
        <v>675</v>
      </c>
      <c r="B2183" s="90">
        <v>46155</v>
      </c>
      <c r="C2183" s="91" t="str">
        <f t="shared" si="68"/>
        <v>5月第3周</v>
      </c>
      <c r="D2183" s="89" t="s">
        <v>700</v>
      </c>
      <c r="E2183" s="89" t="str">
        <f t="shared" si="69"/>
        <v>5月第2周--周3</v>
      </c>
      <c r="F2183" s="92" t="s">
        <v>27</v>
      </c>
      <c r="G2183" s="89" t="s">
        <v>63</v>
      </c>
      <c r="H2183" s="92" t="str">
        <f>_xlfn.XLOOKUP(O2183,匹配表1065!T:T,匹配表1065!W:W)</f>
        <v>徐州市</v>
      </c>
      <c r="I2183" s="89" t="str">
        <f>_xlfn.XLOOKUP(O2183,匹配表1065!T:T,匹配表1065!X:X)</f>
        <v>PME2008</v>
      </c>
      <c r="J2183" s="92" t="s">
        <v>81</v>
      </c>
      <c r="K2183" s="89" cm="1">
        <f ca="1" t="array" ref="K2183:L2183">_xlfn.XLOOKUP(J2183,匹配表1065!Y:Y,匹配表1065!AA:AB)</f>
        <v>19</v>
      </c>
      <c r="L2183" s="89" t="str">
        <v>3个月以上</v>
      </c>
      <c r="M2183" s="92" t="s">
        <v>35</v>
      </c>
      <c r="N2183" s="92">
        <v>1</v>
      </c>
      <c r="O2183" s="93" t="str">
        <f>_xlfn.XLOOKUP(P2183,匹配表1065!U:U,匹配表1065!T:T)</f>
        <v>HO00001134</v>
      </c>
      <c r="P2183" s="89" t="s">
        <v>82</v>
      </c>
      <c r="Q2183" s="92" t="s">
        <v>83</v>
      </c>
      <c r="R2183" s="89" t="str">
        <f>_xlfn.XLOOKUP(Q2183,匹配表1065!L:L,匹配表1065!O:O)</f>
        <v>B</v>
      </c>
      <c r="S2183" s="93" t="str">
        <f>IFERROR(_xlfn.XLOOKUP(Q2183,匹配表1065!AI:AI,匹配表1065!AJ:AJ),"绿标")</f>
        <v>黑标</v>
      </c>
      <c r="T2183" s="93" t="str" cm="1">
        <f t="array" ref="T2183:U2183">_xlfn.XLOOKUP(Q2183,匹配表1065!L:L,匹配表1065!M:N)</f>
        <v>抑郁焦虑</v>
      </c>
      <c r="U2183" s="94" t="str">
        <v>神经内科</v>
      </c>
      <c r="V2183" s="95" t="s">
        <v>33</v>
      </c>
      <c r="W2183" s="93">
        <f>_xlfn.XLOOKUP(M2183,匹配表1065!D:D,匹配表1065!F:F)*N2183</f>
        <v>4</v>
      </c>
    </row>
    <row r="2184" customHeight="1" spans="1:23">
      <c r="A2184" s="89" t="s">
        <v>675</v>
      </c>
      <c r="B2184" s="90">
        <v>46154</v>
      </c>
      <c r="C2184" s="91" t="str">
        <f t="shared" si="68"/>
        <v>5月第3周</v>
      </c>
      <c r="D2184" s="89" t="s">
        <v>700</v>
      </c>
      <c r="E2184" s="89" t="str">
        <f t="shared" si="69"/>
        <v>5月第2周--周2</v>
      </c>
      <c r="F2184" s="92" t="s">
        <v>27</v>
      </c>
      <c r="G2184" s="89" t="s">
        <v>63</v>
      </c>
      <c r="H2184" s="92" t="str">
        <f>_xlfn.XLOOKUP(O2184,匹配表1065!T:T,匹配表1065!W:W)</f>
        <v>南京市</v>
      </c>
      <c r="I2184" s="89" t="str">
        <f>_xlfn.XLOOKUP(O2184,匹配表1065!T:T,匹配表1065!X:X)</f>
        <v>PME2001</v>
      </c>
      <c r="J2184" s="92" t="s">
        <v>77</v>
      </c>
      <c r="K2184" s="89" cm="1">
        <f ca="1" t="array" ref="K2184:L2184">_xlfn.XLOOKUP(J2184,匹配表1065!Y:Y,匹配表1065!AA:AB)</f>
        <v>8</v>
      </c>
      <c r="L2184" s="89" t="str">
        <v>3个月以上</v>
      </c>
      <c r="M2184" s="92" t="s">
        <v>30</v>
      </c>
      <c r="N2184" s="92">
        <v>1</v>
      </c>
      <c r="O2184" s="93" t="str">
        <f>_xlfn.XLOOKUP(P2184,匹配表1065!U:U,匹配表1065!T:T)</f>
        <v>HO00000958</v>
      </c>
      <c r="P2184" s="89" t="s">
        <v>65</v>
      </c>
      <c r="Q2184" s="92" t="s">
        <v>78</v>
      </c>
      <c r="R2184" s="89" t="str">
        <f>_xlfn.XLOOKUP(Q2184,匹配表1065!L:L,匹配表1065!O:O)</f>
        <v>C</v>
      </c>
      <c r="S2184" s="93" t="str">
        <f>IFERROR(_xlfn.XLOOKUP(Q2184,匹配表1065!AI:AI,匹配表1065!AJ:AJ),"绿标")</f>
        <v>绿标</v>
      </c>
      <c r="T2184" s="93" t="str" cm="1">
        <f t="array" ref="T2184:U2184">_xlfn.XLOOKUP(Q2184,匹配表1065!L:L,匹配表1065!M:N)</f>
        <v>眩晕</v>
      </c>
      <c r="U2184" s="94" t="str">
        <v>神经内科</v>
      </c>
      <c r="V2184" s="95" t="s">
        <v>70</v>
      </c>
      <c r="W2184" s="93">
        <f>_xlfn.XLOOKUP(M2184,匹配表1065!D:D,匹配表1065!F:F)*N2184</f>
        <v>12</v>
      </c>
    </row>
    <row r="2185" customHeight="1" spans="1:23">
      <c r="A2185" s="89" t="s">
        <v>675</v>
      </c>
      <c r="B2185" s="90">
        <v>46155</v>
      </c>
      <c r="C2185" s="91" t="str">
        <f t="shared" si="68"/>
        <v>5月第3周</v>
      </c>
      <c r="D2185" s="89" t="s">
        <v>700</v>
      </c>
      <c r="E2185" s="89" t="str">
        <f t="shared" si="69"/>
        <v>5月第2周--周3</v>
      </c>
      <c r="F2185" s="92" t="s">
        <v>27</v>
      </c>
      <c r="G2185" s="89" t="s">
        <v>63</v>
      </c>
      <c r="H2185" s="92" t="str">
        <f>_xlfn.XLOOKUP(O2185,匹配表1065!T:T,匹配表1065!W:W)</f>
        <v>南京市</v>
      </c>
      <c r="I2185" s="89" t="str">
        <f>_xlfn.XLOOKUP(O2185,匹配表1065!T:T,匹配表1065!X:X)</f>
        <v>PME2002</v>
      </c>
      <c r="J2185" s="92" t="s">
        <v>84</v>
      </c>
      <c r="K2185" s="89" cm="1">
        <f ca="1" t="array" ref="K2185:L2185">_xlfn.XLOOKUP(J2185,匹配表1065!Y:Y,匹配表1065!AA:AB)</f>
        <v>31</v>
      </c>
      <c r="L2185" s="89" t="str">
        <v>3个月以上</v>
      </c>
      <c r="M2185" s="92" t="s">
        <v>35</v>
      </c>
      <c r="N2185" s="92">
        <v>1</v>
      </c>
      <c r="O2185" s="93" t="str">
        <f>_xlfn.XLOOKUP(P2185,匹配表1065!U:U,匹配表1065!T:T)</f>
        <v>HO00039936</v>
      </c>
      <c r="P2185" s="89" t="s">
        <v>87</v>
      </c>
      <c r="Q2185" s="92" t="s">
        <v>282</v>
      </c>
      <c r="R2185" s="89" t="str">
        <f>_xlfn.XLOOKUP(Q2185,匹配表1065!L:L,匹配表1065!O:O)</f>
        <v>B</v>
      </c>
      <c r="S2185" s="93" t="str">
        <f>IFERROR(_xlfn.XLOOKUP(Q2185,匹配表1065!AI:AI,匹配表1065!AJ:AJ),"绿标")</f>
        <v>红标</v>
      </c>
      <c r="T2185" s="93" t="str" cm="1">
        <f t="array" ref="T2185:U2185">_xlfn.XLOOKUP(Q2185,匹配表1065!L:L,匹配表1065!M:N)</f>
        <v>癫痫</v>
      </c>
      <c r="U2185" s="94" t="str">
        <v>神经内科</v>
      </c>
      <c r="V2185" s="95" t="s">
        <v>58</v>
      </c>
      <c r="W2185" s="93">
        <f>_xlfn.XLOOKUP(M2185,匹配表1065!D:D,匹配表1065!F:F)*N2185</f>
        <v>4</v>
      </c>
    </row>
    <row r="2186" customHeight="1" spans="1:23">
      <c r="A2186" s="89" t="s">
        <v>675</v>
      </c>
      <c r="B2186" s="90">
        <v>46155</v>
      </c>
      <c r="C2186" s="91" t="str">
        <f t="shared" si="68"/>
        <v>5月第3周</v>
      </c>
      <c r="D2186" s="89" t="s">
        <v>700</v>
      </c>
      <c r="E2186" s="89" t="str">
        <f t="shared" si="69"/>
        <v>5月第2周--周3</v>
      </c>
      <c r="F2186" s="92" t="s">
        <v>27</v>
      </c>
      <c r="G2186" s="89" t="s">
        <v>63</v>
      </c>
      <c r="H2186" s="92" t="str">
        <f>_xlfn.XLOOKUP(O2186,匹配表1065!T:T,匹配表1065!W:W)</f>
        <v>南京市</v>
      </c>
      <c r="I2186" s="89" t="str">
        <f>_xlfn.XLOOKUP(O2186,匹配表1065!T:T,匹配表1065!X:X)</f>
        <v>PME2002</v>
      </c>
      <c r="J2186" s="92" t="s">
        <v>84</v>
      </c>
      <c r="K2186" s="89" cm="1">
        <f ca="1" t="array" ref="K2186:L2186">_xlfn.XLOOKUP(J2186,匹配表1065!Y:Y,匹配表1065!AA:AB)</f>
        <v>31</v>
      </c>
      <c r="L2186" s="89" t="str">
        <v>3个月以上</v>
      </c>
      <c r="M2186" s="92" t="s">
        <v>35</v>
      </c>
      <c r="N2186" s="92">
        <v>1</v>
      </c>
      <c r="O2186" s="93" t="str">
        <f>_xlfn.XLOOKUP(P2186,匹配表1065!U:U,匹配表1065!T:T)</f>
        <v>HO00039936</v>
      </c>
      <c r="P2186" s="89" t="s">
        <v>87</v>
      </c>
      <c r="Q2186" s="92" t="s">
        <v>411</v>
      </c>
      <c r="R2186" s="89" t="str">
        <f>_xlfn.XLOOKUP(Q2186,匹配表1065!L:L,匹配表1065!O:O)</f>
        <v>C</v>
      </c>
      <c r="S2186" s="93" t="str">
        <f>IFERROR(_xlfn.XLOOKUP(Q2186,匹配表1065!AI:AI,匹配表1065!AJ:AJ),"绿标")</f>
        <v>绿标</v>
      </c>
      <c r="T2186" s="93" t="str" cm="1">
        <f t="array" ref="T2186:U2186">_xlfn.XLOOKUP(Q2186,匹配表1065!L:L,匹配表1065!M:N)</f>
        <v>眩晕</v>
      </c>
      <c r="U2186" s="94" t="str">
        <v>神经内科</v>
      </c>
      <c r="V2186" s="95" t="s">
        <v>58</v>
      </c>
      <c r="W2186" s="93">
        <f>_xlfn.XLOOKUP(M2186,匹配表1065!D:D,匹配表1065!F:F)*N2186</f>
        <v>4</v>
      </c>
    </row>
    <row r="2187" customHeight="1" spans="1:23">
      <c r="A2187" s="89" t="s">
        <v>675</v>
      </c>
      <c r="B2187" s="90">
        <v>46155</v>
      </c>
      <c r="C2187" s="91" t="str">
        <f t="shared" si="68"/>
        <v>5月第3周</v>
      </c>
      <c r="D2187" s="89" t="s">
        <v>700</v>
      </c>
      <c r="E2187" s="89" t="str">
        <f t="shared" si="69"/>
        <v>5月第2周--周3</v>
      </c>
      <c r="F2187" s="92" t="s">
        <v>27</v>
      </c>
      <c r="G2187" s="89" t="s">
        <v>63</v>
      </c>
      <c r="H2187" s="92" t="str">
        <f>_xlfn.XLOOKUP(O2187,匹配表1065!T:T,匹配表1065!W:W)</f>
        <v>南京市</v>
      </c>
      <c r="I2187" s="89" t="str">
        <f>_xlfn.XLOOKUP(O2187,匹配表1065!T:T,匹配表1065!X:X)</f>
        <v>PME2002</v>
      </c>
      <c r="J2187" s="92" t="s">
        <v>84</v>
      </c>
      <c r="K2187" s="89" cm="1">
        <f ca="1" t="array" ref="K2187:L2187">_xlfn.XLOOKUP(J2187,匹配表1065!Y:Y,匹配表1065!AA:AB)</f>
        <v>31</v>
      </c>
      <c r="L2187" s="89" t="str">
        <v>3个月以上</v>
      </c>
      <c r="M2187" s="92" t="s">
        <v>35</v>
      </c>
      <c r="N2187" s="92">
        <v>1</v>
      </c>
      <c r="O2187" s="93" t="str">
        <f>_xlfn.XLOOKUP(P2187,匹配表1065!U:U,匹配表1065!T:T)</f>
        <v>HO00039936</v>
      </c>
      <c r="P2187" s="89" t="s">
        <v>87</v>
      </c>
      <c r="Q2187" s="92" t="s">
        <v>88</v>
      </c>
      <c r="R2187" s="89" t="str">
        <f>_xlfn.XLOOKUP(Q2187,匹配表1065!L:L,匹配表1065!O:O)</f>
        <v>C</v>
      </c>
      <c r="S2187" s="93" t="str">
        <f>IFERROR(_xlfn.XLOOKUP(Q2187,匹配表1065!AI:AI,匹配表1065!AJ:AJ),"绿标")</f>
        <v>黑标</v>
      </c>
      <c r="T2187" s="93" t="str" cm="1">
        <f t="array" ref="T2187:U2187">_xlfn.XLOOKUP(Q2187,匹配表1065!L:L,匹配表1065!M:N)</f>
        <v>眩晕</v>
      </c>
      <c r="U2187" s="94" t="str">
        <v>耳鼻喉科</v>
      </c>
      <c r="V2187" s="95" t="s">
        <v>58</v>
      </c>
      <c r="W2187" s="93">
        <f>_xlfn.XLOOKUP(M2187,匹配表1065!D:D,匹配表1065!F:F)*N2187</f>
        <v>4</v>
      </c>
    </row>
    <row r="2188" customHeight="1" spans="1:23">
      <c r="A2188" s="89" t="s">
        <v>675</v>
      </c>
      <c r="B2188" s="90">
        <v>46155</v>
      </c>
      <c r="C2188" s="91" t="str">
        <f t="shared" si="68"/>
        <v>5月第3周</v>
      </c>
      <c r="D2188" s="89" t="s">
        <v>700</v>
      </c>
      <c r="E2188" s="89" t="str">
        <f t="shared" si="69"/>
        <v>5月第2周--周3</v>
      </c>
      <c r="F2188" s="92" t="s">
        <v>27</v>
      </c>
      <c r="G2188" s="89" t="s">
        <v>63</v>
      </c>
      <c r="H2188" s="92" t="str">
        <f>_xlfn.XLOOKUP(O2188,匹配表1065!T:T,匹配表1065!W:W)</f>
        <v>南京市</v>
      </c>
      <c r="I2188" s="89" t="str">
        <f>_xlfn.XLOOKUP(O2188,匹配表1065!T:T,匹配表1065!X:X)</f>
        <v>PME2002</v>
      </c>
      <c r="J2188" s="92" t="s">
        <v>84</v>
      </c>
      <c r="K2188" s="89" cm="1">
        <f ca="1" t="array" ref="K2188:L2188">_xlfn.XLOOKUP(J2188,匹配表1065!Y:Y,匹配表1065!AA:AB)</f>
        <v>31</v>
      </c>
      <c r="L2188" s="89" t="str">
        <v>3个月以上</v>
      </c>
      <c r="M2188" s="92" t="s">
        <v>35</v>
      </c>
      <c r="N2188" s="92">
        <v>1</v>
      </c>
      <c r="O2188" s="93" t="str">
        <f>_xlfn.XLOOKUP(P2188,匹配表1065!U:U,匹配表1065!T:T)</f>
        <v>HO00000964</v>
      </c>
      <c r="P2188" s="89" t="s">
        <v>90</v>
      </c>
      <c r="Q2188" s="92" t="s">
        <v>281</v>
      </c>
      <c r="R2188" s="89" t="str">
        <f>_xlfn.XLOOKUP(Q2188,匹配表1065!L:L,匹配表1065!O:O)</f>
        <v>A</v>
      </c>
      <c r="S2188" s="93" t="str">
        <f>IFERROR(_xlfn.XLOOKUP(Q2188,匹配表1065!AI:AI,匹配表1065!AJ:AJ),"绿标")</f>
        <v>红标</v>
      </c>
      <c r="T2188" s="93" t="str" cm="1">
        <f t="array" ref="T2188:U2188">_xlfn.XLOOKUP(Q2188,匹配表1065!L:L,匹配表1065!M:N)</f>
        <v>头痛</v>
      </c>
      <c r="U2188" s="94" t="str">
        <v>神经内科</v>
      </c>
      <c r="V2188" s="95" t="s">
        <v>58</v>
      </c>
      <c r="W2188" s="93">
        <f>_xlfn.XLOOKUP(M2188,匹配表1065!D:D,匹配表1065!F:F)*N2188</f>
        <v>4</v>
      </c>
    </row>
    <row r="2189" customHeight="1" spans="1:23">
      <c r="A2189" s="89" t="s">
        <v>675</v>
      </c>
      <c r="B2189" s="90">
        <v>46155</v>
      </c>
      <c r="C2189" s="91" t="str">
        <f t="shared" si="68"/>
        <v>5月第3周</v>
      </c>
      <c r="D2189" s="89" t="s">
        <v>700</v>
      </c>
      <c r="E2189" s="89" t="str">
        <f t="shared" si="69"/>
        <v>5月第2周--周3</v>
      </c>
      <c r="F2189" s="92" t="s">
        <v>27</v>
      </c>
      <c r="G2189" s="89" t="s">
        <v>63</v>
      </c>
      <c r="H2189" s="92" t="str">
        <f>_xlfn.XLOOKUP(O2189,匹配表1065!T:T,匹配表1065!W:W)</f>
        <v>淮安市</v>
      </c>
      <c r="I2189" s="89" t="str">
        <f>_xlfn.XLOOKUP(O2189,匹配表1065!T:T,匹配表1065!X:X)</f>
        <v>PME2041</v>
      </c>
      <c r="J2189" s="92" t="s">
        <v>71</v>
      </c>
      <c r="K2189" s="89" cm="1">
        <f ca="1" t="array" ref="K2189:L2189">_xlfn.XLOOKUP(J2189,匹配表1065!Y:Y,匹配表1065!AA:AB)</f>
        <v>5</v>
      </c>
      <c r="L2189" s="89" t="str">
        <v>3个月以上</v>
      </c>
      <c r="M2189" s="92" t="s">
        <v>30</v>
      </c>
      <c r="N2189" s="92">
        <v>1</v>
      </c>
      <c r="O2189" s="93" t="str">
        <f>_xlfn.XLOOKUP(P2189,匹配表1065!U:U,匹配表1065!T:T)</f>
        <v>HO00000992</v>
      </c>
      <c r="P2189" s="89" t="s">
        <v>72</v>
      </c>
      <c r="Q2189" s="92" t="s">
        <v>73</v>
      </c>
      <c r="R2189" s="89" t="str">
        <f>_xlfn.XLOOKUP(Q2189,匹配表1065!L:L,匹配表1065!O:O)</f>
        <v>D</v>
      </c>
      <c r="S2189" s="93" t="str">
        <f>IFERROR(_xlfn.XLOOKUP(Q2189,匹配表1065!AI:AI,匹配表1065!AJ:AJ),"绿标")</f>
        <v>绿标</v>
      </c>
      <c r="T2189" s="93" t="str" cm="1">
        <f t="array" ref="T2189:U2189">_xlfn.XLOOKUP(Q2189,匹配表1065!L:L,匹配表1065!M:N)</f>
        <v>眩晕</v>
      </c>
      <c r="U2189" s="94" t="str">
        <v>神经内科</v>
      </c>
      <c r="V2189" s="95" t="s">
        <v>67</v>
      </c>
      <c r="W2189" s="93">
        <f>_xlfn.XLOOKUP(M2189,匹配表1065!D:D,匹配表1065!F:F)*N2189</f>
        <v>12</v>
      </c>
    </row>
    <row r="2190" customHeight="1" spans="1:23">
      <c r="A2190" s="89" t="s">
        <v>675</v>
      </c>
      <c r="B2190" s="90">
        <v>46155</v>
      </c>
      <c r="C2190" s="91" t="str">
        <f t="shared" si="68"/>
        <v>5月第3周</v>
      </c>
      <c r="D2190" s="89" t="s">
        <v>700</v>
      </c>
      <c r="E2190" s="89" t="str">
        <f t="shared" si="69"/>
        <v>5月第2周--周3</v>
      </c>
      <c r="F2190" s="92" t="s">
        <v>27</v>
      </c>
      <c r="G2190" s="92" t="s">
        <v>136</v>
      </c>
      <c r="H2190" s="92" t="str">
        <f>_xlfn.XLOOKUP(O2190,匹配表1065!T:T,匹配表1065!W:W)</f>
        <v>青岛市</v>
      </c>
      <c r="I2190" s="89" t="str">
        <f>_xlfn.XLOOKUP(O2190,匹配表1065!T:T,匹配表1065!X:X)</f>
        <v>PME2033</v>
      </c>
      <c r="J2190" s="92" t="s">
        <v>137</v>
      </c>
      <c r="K2190" s="89" cm="1">
        <f ca="1" t="array" ref="K2190:L2190">_xlfn.XLOOKUP(J2190,匹配表1065!Y:Y,匹配表1065!AA:AB)</f>
        <v>10</v>
      </c>
      <c r="L2190" s="89" t="str">
        <v>3个月以上</v>
      </c>
      <c r="M2190" s="92" t="s">
        <v>30</v>
      </c>
      <c r="N2190" s="92">
        <v>1</v>
      </c>
      <c r="O2190" s="93" t="str">
        <f>_xlfn.XLOOKUP(P2190,匹配表1065!U:U,匹配表1065!T:T)</f>
        <v>HO00273985</v>
      </c>
      <c r="P2190" s="89" t="s">
        <v>419</v>
      </c>
      <c r="Q2190" s="92" t="s">
        <v>718</v>
      </c>
      <c r="R2190" s="89" t="str">
        <f>_xlfn.XLOOKUP(Q2190,匹配表1065!L:L,匹配表1065!O:O)</f>
        <v>B</v>
      </c>
      <c r="S2190" s="93" t="str">
        <f>IFERROR(_xlfn.XLOOKUP(Q2190,匹配表1065!AI:AI,匹配表1065!AJ:AJ),"绿标")</f>
        <v>绿标</v>
      </c>
      <c r="T2190" s="93" t="str" cm="1">
        <f t="array" ref="T2190:U2190">_xlfn.XLOOKUP(Q2190,匹配表1065!L:L,匹配表1065!M:N)</f>
        <v>脑血管</v>
      </c>
      <c r="U2190" s="94" t="str">
        <v>神经内科</v>
      </c>
      <c r="V2190" s="95" t="s">
        <v>42</v>
      </c>
      <c r="W2190" s="93">
        <f>_xlfn.XLOOKUP(M2190,匹配表1065!D:D,匹配表1065!F:F)*N2190</f>
        <v>12</v>
      </c>
    </row>
    <row r="2191" customHeight="1" spans="1:23">
      <c r="A2191" s="89" t="s">
        <v>675</v>
      </c>
      <c r="B2191" s="90">
        <v>46155</v>
      </c>
      <c r="C2191" s="91" t="str">
        <f t="shared" si="68"/>
        <v>5月第3周</v>
      </c>
      <c r="D2191" s="89" t="s">
        <v>700</v>
      </c>
      <c r="E2191" s="89" t="str">
        <f t="shared" si="69"/>
        <v>5月第2周--周3</v>
      </c>
      <c r="F2191" s="92" t="s">
        <v>27</v>
      </c>
      <c r="G2191" s="92" t="s">
        <v>136</v>
      </c>
      <c r="H2191" s="92" t="str">
        <f>_xlfn.XLOOKUP(O2191,匹配表1065!T:T,匹配表1065!W:W)</f>
        <v>青岛市</v>
      </c>
      <c r="I2191" s="89" t="str">
        <f>_xlfn.XLOOKUP(O2191,匹配表1065!T:T,匹配表1065!X:X)</f>
        <v>PME2033</v>
      </c>
      <c r="J2191" s="92" t="s">
        <v>137</v>
      </c>
      <c r="K2191" s="89" cm="1">
        <f ca="1" t="array" ref="K2191:L2191">_xlfn.XLOOKUP(J2191,匹配表1065!Y:Y,匹配表1065!AA:AB)</f>
        <v>10</v>
      </c>
      <c r="L2191" s="89" t="str">
        <v>3个月以上</v>
      </c>
      <c r="M2191" s="92" t="s">
        <v>35</v>
      </c>
      <c r="N2191" s="92">
        <v>1</v>
      </c>
      <c r="O2191" s="93" t="str">
        <f>_xlfn.XLOOKUP(P2191,匹配表1065!U:U,匹配表1065!T:T)</f>
        <v>HO00001493</v>
      </c>
      <c r="P2191" s="89" t="s">
        <v>304</v>
      </c>
      <c r="Q2191" s="92" t="s">
        <v>686</v>
      </c>
      <c r="R2191" s="89" t="str">
        <f>_xlfn.XLOOKUP(Q2191,匹配表1065!L:L,匹配表1065!O:O)</f>
        <v>B</v>
      </c>
      <c r="S2191" s="93" t="str">
        <f>IFERROR(_xlfn.XLOOKUP(Q2191,匹配表1065!AI:AI,匹配表1065!AJ:AJ),"绿标")</f>
        <v>绿标</v>
      </c>
      <c r="T2191" s="93" t="str" cm="1">
        <f t="array" ref="T2191:U2191">_xlfn.XLOOKUP(Q2191,匹配表1065!L:L,匹配表1065!M:N)</f>
        <v>脑血管</v>
      </c>
      <c r="U2191" s="94" t="str">
        <v>神经内科</v>
      </c>
      <c r="V2191" s="95" t="s">
        <v>33</v>
      </c>
      <c r="W2191" s="93">
        <f>_xlfn.XLOOKUP(M2191,匹配表1065!D:D,匹配表1065!F:F)*N2191</f>
        <v>4</v>
      </c>
    </row>
    <row r="2192" customHeight="1" spans="1:23">
      <c r="A2192" s="89" t="s">
        <v>675</v>
      </c>
      <c r="B2192" s="90">
        <v>46155</v>
      </c>
      <c r="C2192" s="91" t="str">
        <f t="shared" si="68"/>
        <v>5月第3周</v>
      </c>
      <c r="D2192" s="89" t="s">
        <v>700</v>
      </c>
      <c r="E2192" s="89" t="str">
        <f t="shared" si="69"/>
        <v>5月第2周--周3</v>
      </c>
      <c r="F2192" s="92" t="s">
        <v>27</v>
      </c>
      <c r="G2192" s="92" t="s">
        <v>136</v>
      </c>
      <c r="H2192" s="92" t="str">
        <f>_xlfn.XLOOKUP(O2192,匹配表1065!T:T,匹配表1065!W:W)</f>
        <v>淄博市</v>
      </c>
      <c r="I2192" s="89" t="str">
        <f>_xlfn.XLOOKUP(O2192,匹配表1065!T:T,匹配表1065!X:X)</f>
        <v>PME2043</v>
      </c>
      <c r="J2192" s="92" t="s">
        <v>140</v>
      </c>
      <c r="K2192" s="89" cm="1">
        <f ca="1" t="array" ref="K2192:L2192">_xlfn.XLOOKUP(J2192,匹配表1065!Y:Y,匹配表1065!AA:AB)</f>
        <v>9</v>
      </c>
      <c r="L2192" s="89" t="str">
        <v>3个月以上</v>
      </c>
      <c r="M2192" s="92" t="s">
        <v>30</v>
      </c>
      <c r="N2192" s="92">
        <v>1</v>
      </c>
      <c r="O2192" s="93" t="str">
        <f>_xlfn.XLOOKUP(P2192,匹配表1065!U:U,匹配表1065!T:T)</f>
        <v>HO00001431</v>
      </c>
      <c r="P2192" s="89" t="s">
        <v>244</v>
      </c>
      <c r="Q2192" s="92" t="s">
        <v>361</v>
      </c>
      <c r="R2192" s="89" t="str">
        <f>_xlfn.XLOOKUP(Q2192,匹配表1065!L:L,匹配表1065!O:O)</f>
        <v>B</v>
      </c>
      <c r="S2192" s="93" t="str">
        <f>IFERROR(_xlfn.XLOOKUP(Q2192,匹配表1065!AI:AI,匹配表1065!AJ:AJ),"绿标")</f>
        <v>红标</v>
      </c>
      <c r="T2192" s="93" t="str" cm="1">
        <f t="array" ref="T2192:U2192">_xlfn.XLOOKUP(Q2192,匹配表1065!L:L,匹配表1065!M:N)</f>
        <v>脑血管</v>
      </c>
      <c r="U2192" s="94" t="str">
        <v>神经内科</v>
      </c>
      <c r="V2192" s="95" t="s">
        <v>33</v>
      </c>
      <c r="W2192" s="93">
        <f>_xlfn.XLOOKUP(M2192,匹配表1065!D:D,匹配表1065!F:F)*N2192</f>
        <v>12</v>
      </c>
    </row>
    <row r="2193" customHeight="1" spans="1:23">
      <c r="A2193" s="89" t="s">
        <v>675</v>
      </c>
      <c r="B2193" s="90">
        <v>46155</v>
      </c>
      <c r="C2193" s="91" t="str">
        <f t="shared" si="68"/>
        <v>5月第3周</v>
      </c>
      <c r="D2193" s="89" t="s">
        <v>700</v>
      </c>
      <c r="E2193" s="89" t="str">
        <f t="shared" si="69"/>
        <v>5月第2周--周3</v>
      </c>
      <c r="F2193" s="92" t="s">
        <v>27</v>
      </c>
      <c r="G2193" s="92" t="s">
        <v>136</v>
      </c>
      <c r="H2193" s="92" t="str">
        <f>_xlfn.XLOOKUP(O2193,匹配表1065!T:T,匹配表1065!W:W)</f>
        <v>青岛市</v>
      </c>
      <c r="I2193" s="89" t="str">
        <f>_xlfn.XLOOKUP(O2193,匹配表1065!T:T,匹配表1065!X:X)</f>
        <v>PME2032</v>
      </c>
      <c r="J2193" s="92" t="s">
        <v>143</v>
      </c>
      <c r="K2193" s="89" cm="1">
        <f ca="1" t="array" ref="K2193:L2193">_xlfn.XLOOKUP(J2193,匹配表1065!Y:Y,匹配表1065!AA:AB)</f>
        <v>31</v>
      </c>
      <c r="L2193" s="89" t="str">
        <v>3个月以上</v>
      </c>
      <c r="M2193" s="92" t="s">
        <v>30</v>
      </c>
      <c r="N2193" s="92">
        <v>1</v>
      </c>
      <c r="O2193" s="93" t="str">
        <f>_xlfn.XLOOKUP(P2193,匹配表1065!U:U,匹配表1065!T:T)</f>
        <v>HO00001482</v>
      </c>
      <c r="P2193" s="89" t="s">
        <v>146</v>
      </c>
      <c r="Q2193" s="92" t="s">
        <v>147</v>
      </c>
      <c r="R2193" s="89" t="str">
        <f>_xlfn.XLOOKUP(Q2193,匹配表1065!L:L,匹配表1065!O:O)</f>
        <v>A</v>
      </c>
      <c r="S2193" s="93" t="str">
        <f>IFERROR(_xlfn.XLOOKUP(Q2193,匹配表1065!AI:AI,匹配表1065!AJ:AJ),"绿标")</f>
        <v>红标</v>
      </c>
      <c r="T2193" s="93" t="str" cm="1">
        <f t="array" ref="T2193:U2193">_xlfn.XLOOKUP(Q2193,匹配表1065!L:L,匹配表1065!M:N)</f>
        <v>头痛</v>
      </c>
      <c r="U2193" s="94" t="str">
        <v>神经内科</v>
      </c>
      <c r="V2193" s="95" t="s">
        <v>33</v>
      </c>
      <c r="W2193" s="93">
        <f>_xlfn.XLOOKUP(M2193,匹配表1065!D:D,匹配表1065!F:F)*N2193</f>
        <v>12</v>
      </c>
    </row>
    <row r="2194" customHeight="1" spans="1:23">
      <c r="A2194" s="89" t="s">
        <v>675</v>
      </c>
      <c r="B2194" s="90">
        <v>46155</v>
      </c>
      <c r="C2194" s="91" t="str">
        <f t="shared" si="68"/>
        <v>5月第3周</v>
      </c>
      <c r="D2194" s="89" t="s">
        <v>700</v>
      </c>
      <c r="E2194" s="89" t="str">
        <f t="shared" si="69"/>
        <v>5月第2周--周3</v>
      </c>
      <c r="F2194" s="92" t="s">
        <v>27</v>
      </c>
      <c r="G2194" s="92" t="s">
        <v>136</v>
      </c>
      <c r="H2194" s="92" t="str">
        <f>_xlfn.XLOOKUP(O2194,匹配表1065!T:T,匹配表1065!W:W)</f>
        <v>青岛市</v>
      </c>
      <c r="I2194" s="89" t="str">
        <f>_xlfn.XLOOKUP(O2194,匹配表1065!T:T,匹配表1065!X:X)</f>
        <v>PME2032</v>
      </c>
      <c r="J2194" s="92" t="s">
        <v>143</v>
      </c>
      <c r="K2194" s="89" cm="1">
        <f ca="1" t="array" ref="K2194:L2194">_xlfn.XLOOKUP(J2194,匹配表1065!Y:Y,匹配表1065!AA:AB)</f>
        <v>31</v>
      </c>
      <c r="L2194" s="89" t="str">
        <v>3个月以上</v>
      </c>
      <c r="M2194" s="92" t="s">
        <v>30</v>
      </c>
      <c r="N2194" s="92">
        <v>1</v>
      </c>
      <c r="O2194" s="93" t="str">
        <f>_xlfn.XLOOKUP(P2194,匹配表1065!U:U,匹配表1065!T:T)</f>
        <v>HO00001489</v>
      </c>
      <c r="P2194" s="89" t="s">
        <v>144</v>
      </c>
      <c r="Q2194" s="92" t="s">
        <v>145</v>
      </c>
      <c r="R2194" s="89" t="str">
        <f>_xlfn.XLOOKUP(Q2194,匹配表1065!L:L,匹配表1065!O:O)</f>
        <v>D</v>
      </c>
      <c r="S2194" s="93" t="str">
        <f>IFERROR(_xlfn.XLOOKUP(Q2194,匹配表1065!AI:AI,匹配表1065!AJ:AJ),"绿标")</f>
        <v>红标</v>
      </c>
      <c r="T2194" s="93" t="str" cm="1">
        <f t="array" ref="T2194:U2194">_xlfn.XLOOKUP(Q2194,匹配表1065!L:L,匹配表1065!M:N)</f>
        <v>抑郁焦虑</v>
      </c>
      <c r="U2194" s="94" t="str">
        <v>精神心理科</v>
      </c>
      <c r="V2194" s="95" t="s">
        <v>70</v>
      </c>
      <c r="W2194" s="93">
        <f>_xlfn.XLOOKUP(M2194,匹配表1065!D:D,匹配表1065!F:F)*N2194</f>
        <v>12</v>
      </c>
    </row>
    <row r="2195" customHeight="1" spans="1:23">
      <c r="A2195" s="89" t="s">
        <v>675</v>
      </c>
      <c r="B2195" s="90">
        <v>46155</v>
      </c>
      <c r="C2195" s="91" t="str">
        <f t="shared" si="68"/>
        <v>5月第3周</v>
      </c>
      <c r="D2195" s="89" t="s">
        <v>700</v>
      </c>
      <c r="E2195" s="89" t="str">
        <f t="shared" si="69"/>
        <v>5月第2周--周3</v>
      </c>
      <c r="F2195" s="92" t="s">
        <v>27</v>
      </c>
      <c r="G2195" s="92" t="s">
        <v>136</v>
      </c>
      <c r="H2195" s="92" t="str">
        <f>_xlfn.XLOOKUP(O2195,匹配表1065!T:T,匹配表1065!W:W)</f>
        <v>潍坊市</v>
      </c>
      <c r="I2195" s="89" t="str">
        <f>_xlfn.XLOOKUP(O2195,匹配表1065!T:T,匹配表1065!X:X)</f>
        <v>PME2036</v>
      </c>
      <c r="J2195" s="89" t="s">
        <v>161</v>
      </c>
      <c r="K2195" s="89" cm="1">
        <f ca="1" t="array" ref="K2195:L2195">_xlfn.XLOOKUP(J2195,匹配表1065!Y:Y,匹配表1065!AA:AB)</f>
        <v>1519</v>
      </c>
      <c r="L2195" s="89" t="str">
        <v>3个月以上</v>
      </c>
      <c r="M2195" s="92" t="s">
        <v>30</v>
      </c>
      <c r="N2195" s="92">
        <v>1</v>
      </c>
      <c r="O2195" s="93" t="str">
        <f>_xlfn.XLOOKUP(P2195,匹配表1065!U:U,匹配表1065!T:T)</f>
        <v>HO00001521</v>
      </c>
      <c r="P2195" s="89" t="s">
        <v>162</v>
      </c>
      <c r="Q2195" s="92" t="s">
        <v>166</v>
      </c>
      <c r="R2195" s="89" t="str">
        <f>_xlfn.XLOOKUP(Q2195,匹配表1065!L:L,匹配表1065!O:O)</f>
        <v>B</v>
      </c>
      <c r="S2195" s="93" t="str">
        <f>IFERROR(_xlfn.XLOOKUP(Q2195,匹配表1065!AI:AI,匹配表1065!AJ:AJ),"绿标")</f>
        <v>红标</v>
      </c>
      <c r="T2195" s="93" t="str" cm="1">
        <f t="array" ref="T2195:U2195">_xlfn.XLOOKUP(Q2195,匹配表1065!L:L,匹配表1065!M:N)</f>
        <v>脑血管</v>
      </c>
      <c r="U2195" s="94" t="str">
        <v>神经内科</v>
      </c>
      <c r="V2195" s="95" t="s">
        <v>67</v>
      </c>
      <c r="W2195" s="93">
        <f>_xlfn.XLOOKUP(M2195,匹配表1065!D:D,匹配表1065!F:F)*N2195</f>
        <v>12</v>
      </c>
    </row>
    <row r="2196" customHeight="1" spans="1:23">
      <c r="A2196" s="89" t="s">
        <v>675</v>
      </c>
      <c r="B2196" s="90">
        <v>46155</v>
      </c>
      <c r="C2196" s="91" t="str">
        <f t="shared" si="68"/>
        <v>5月第3周</v>
      </c>
      <c r="D2196" s="89" t="s">
        <v>700</v>
      </c>
      <c r="E2196" s="89" t="str">
        <f t="shared" si="69"/>
        <v>5月第2周--周3</v>
      </c>
      <c r="F2196" s="92" t="s">
        <v>27</v>
      </c>
      <c r="G2196" s="92" t="s">
        <v>136</v>
      </c>
      <c r="H2196" s="92" t="str">
        <f>_xlfn.XLOOKUP(O2196,匹配表1065!T:T,匹配表1065!W:W)</f>
        <v>潍坊市</v>
      </c>
      <c r="I2196" s="89" t="str">
        <f>_xlfn.XLOOKUP(O2196,匹配表1065!T:T,匹配表1065!X:X)</f>
        <v>PME2036</v>
      </c>
      <c r="J2196" s="89" t="s">
        <v>161</v>
      </c>
      <c r="K2196" s="89" cm="1">
        <f ca="1" t="array" ref="K2196:L2196">_xlfn.XLOOKUP(J2196,匹配表1065!Y:Y,匹配表1065!AA:AB)</f>
        <v>1519</v>
      </c>
      <c r="L2196" s="89" t="str">
        <v>3个月以上</v>
      </c>
      <c r="M2196" s="92" t="s">
        <v>35</v>
      </c>
      <c r="N2196" s="92">
        <v>1</v>
      </c>
      <c r="O2196" s="93" t="str">
        <f>_xlfn.XLOOKUP(P2196,匹配表1065!U:U,匹配表1065!T:T)</f>
        <v>HO00001466</v>
      </c>
      <c r="P2196" s="89" t="s">
        <v>164</v>
      </c>
      <c r="Q2196" s="92" t="s">
        <v>165</v>
      </c>
      <c r="R2196" s="89" t="str">
        <f>_xlfn.XLOOKUP(Q2196,匹配表1065!L:L,匹配表1065!O:O)</f>
        <v>C</v>
      </c>
      <c r="S2196" s="93" t="str">
        <f>IFERROR(_xlfn.XLOOKUP(Q2196,匹配表1065!AI:AI,匹配表1065!AJ:AJ),"绿标")</f>
        <v>绿标</v>
      </c>
      <c r="T2196" s="93" t="str" cm="1">
        <f t="array" ref="T2196:U2196">_xlfn.XLOOKUP(Q2196,匹配表1065!L:L,匹配表1065!M:N)</f>
        <v>眩晕</v>
      </c>
      <c r="U2196" s="94" t="str">
        <v>神经内科</v>
      </c>
      <c r="V2196" s="95" t="s">
        <v>70</v>
      </c>
      <c r="W2196" s="93">
        <f>_xlfn.XLOOKUP(M2196,匹配表1065!D:D,匹配表1065!F:F)*N2196</f>
        <v>4</v>
      </c>
    </row>
    <row r="2197" customHeight="1" spans="1:23">
      <c r="A2197" s="89" t="s">
        <v>675</v>
      </c>
      <c r="B2197" s="90">
        <v>46155</v>
      </c>
      <c r="C2197" s="91" t="str">
        <f t="shared" si="68"/>
        <v>5月第3周</v>
      </c>
      <c r="D2197" s="89" t="s">
        <v>700</v>
      </c>
      <c r="E2197" s="89" t="str">
        <f t="shared" si="69"/>
        <v>5月第2周--周3</v>
      </c>
      <c r="F2197" s="92" t="s">
        <v>27</v>
      </c>
      <c r="G2197" s="92" t="s">
        <v>136</v>
      </c>
      <c r="H2197" s="92" t="str">
        <f>_xlfn.XLOOKUP(O2197,匹配表1065!T:T,匹配表1065!W:W)</f>
        <v>潍坊市</v>
      </c>
      <c r="I2197" s="89" t="str">
        <f>_xlfn.XLOOKUP(O2197,匹配表1065!T:T,匹配表1065!X:X)</f>
        <v>PME2036</v>
      </c>
      <c r="J2197" s="89" t="s">
        <v>161</v>
      </c>
      <c r="K2197" s="89" cm="1">
        <f ca="1" t="array" ref="K2197:L2197">_xlfn.XLOOKUP(J2197,匹配表1065!Y:Y,匹配表1065!AA:AB)</f>
        <v>1519</v>
      </c>
      <c r="L2197" s="89" t="str">
        <v>3个月以上</v>
      </c>
      <c r="M2197" s="92" t="s">
        <v>55</v>
      </c>
      <c r="N2197" s="92">
        <v>1</v>
      </c>
      <c r="O2197" s="93" t="str">
        <f>_xlfn.XLOOKUP(P2197,匹配表1065!U:U,匹配表1065!T:T)</f>
        <v>HO00001496</v>
      </c>
      <c r="P2197" s="89" t="s">
        <v>256</v>
      </c>
      <c r="Q2197" s="92" t="s">
        <v>719</v>
      </c>
      <c r="R2197" s="89" t="str">
        <f>_xlfn.XLOOKUP(Q2197,匹配表1065!L:L,匹配表1065!O:O)</f>
        <v>A</v>
      </c>
      <c r="S2197" s="93" t="str">
        <f>IFERROR(_xlfn.XLOOKUP(Q2197,匹配表1065!AI:AI,匹配表1065!AJ:AJ),"绿标")</f>
        <v>绿标</v>
      </c>
      <c r="T2197" s="93" t="str" cm="1">
        <f t="array" ref="T2197:U2197">_xlfn.XLOOKUP(Q2197,匹配表1065!L:L,匹配表1065!M:N)</f>
        <v>头痛</v>
      </c>
      <c r="U2197" s="94" t="str">
        <v>神经内科</v>
      </c>
      <c r="V2197" s="95" t="s">
        <v>67</v>
      </c>
      <c r="W2197" s="93">
        <f>_xlfn.XLOOKUP(M2197,匹配表1065!D:D,匹配表1065!F:F)*N2197</f>
        <v>8</v>
      </c>
    </row>
    <row r="2198" customHeight="1" spans="1:23">
      <c r="A2198" s="89" t="s">
        <v>675</v>
      </c>
      <c r="B2198" s="90">
        <v>46155</v>
      </c>
      <c r="C2198" s="91" t="str">
        <f t="shared" si="68"/>
        <v>5月第3周</v>
      </c>
      <c r="D2198" s="89" t="s">
        <v>700</v>
      </c>
      <c r="E2198" s="89" t="str">
        <f t="shared" si="69"/>
        <v>5月第2周--周3</v>
      </c>
      <c r="F2198" s="92" t="s">
        <v>27</v>
      </c>
      <c r="G2198" s="92" t="s">
        <v>136</v>
      </c>
      <c r="H2198" s="92" t="str">
        <f>_xlfn.XLOOKUP(O2198,匹配表1065!T:T,匹配表1065!W:W)</f>
        <v>青岛市</v>
      </c>
      <c r="I2198" s="89" t="str">
        <f>_xlfn.XLOOKUP(O2198,匹配表1065!T:T,匹配表1065!X:X)</f>
        <v>PME2035</v>
      </c>
      <c r="J2198" s="92" t="s">
        <v>150</v>
      </c>
      <c r="K2198" s="89" cm="1">
        <f ca="1" t="array" ref="K2198:L2198">_xlfn.XLOOKUP(J2198,匹配表1065!Y:Y,匹配表1065!AA:AB)</f>
        <v>8</v>
      </c>
      <c r="L2198" s="89" t="str">
        <v>3个月以上</v>
      </c>
      <c r="M2198" s="92" t="s">
        <v>30</v>
      </c>
      <c r="N2198" s="92">
        <v>1</v>
      </c>
      <c r="O2198" s="93" t="str">
        <f>_xlfn.XLOOKUP(P2198,匹配表1065!U:U,匹配表1065!T:T)</f>
        <v>HO00001483</v>
      </c>
      <c r="P2198" s="89" t="s">
        <v>259</v>
      </c>
      <c r="Q2198" s="92" t="s">
        <v>437</v>
      </c>
      <c r="R2198" s="89" t="str">
        <f>_xlfn.XLOOKUP(Q2198,匹配表1065!L:L,匹配表1065!O:O)</f>
        <v>C</v>
      </c>
      <c r="S2198" s="93" t="str">
        <f>IFERROR(_xlfn.XLOOKUP(Q2198,匹配表1065!AI:AI,匹配表1065!AJ:AJ),"绿标")</f>
        <v>红标</v>
      </c>
      <c r="T2198" s="93" t="str" cm="1">
        <f t="array" ref="T2198:U2198">_xlfn.XLOOKUP(Q2198,匹配表1065!L:L,匹配表1065!M:N)</f>
        <v>眩晕</v>
      </c>
      <c r="U2198" s="94" t="str">
        <v>耳鼻喉科</v>
      </c>
      <c r="V2198" s="95" t="s">
        <v>70</v>
      </c>
      <c r="W2198" s="93">
        <f>_xlfn.XLOOKUP(M2198,匹配表1065!D:D,匹配表1065!F:F)*N2198</f>
        <v>12</v>
      </c>
    </row>
    <row r="2199" customHeight="1" spans="1:23">
      <c r="A2199" s="89" t="s">
        <v>675</v>
      </c>
      <c r="B2199" s="90">
        <v>46155</v>
      </c>
      <c r="C2199" s="91" t="str">
        <f t="shared" si="68"/>
        <v>5月第3周</v>
      </c>
      <c r="D2199" s="89" t="s">
        <v>700</v>
      </c>
      <c r="E2199" s="89" t="str">
        <f t="shared" si="69"/>
        <v>5月第2周--周3</v>
      </c>
      <c r="F2199" s="92" t="s">
        <v>27</v>
      </c>
      <c r="G2199" s="92" t="s">
        <v>136</v>
      </c>
      <c r="H2199" s="92" t="str">
        <f>_xlfn.XLOOKUP(O2199,匹配表1065!T:T,匹配表1065!W:W)</f>
        <v>青岛市</v>
      </c>
      <c r="I2199" s="89" t="str">
        <f>_xlfn.XLOOKUP(O2199,匹配表1065!T:T,匹配表1065!X:X)</f>
        <v>PME2035</v>
      </c>
      <c r="J2199" s="92" t="s">
        <v>150</v>
      </c>
      <c r="K2199" s="89" cm="1">
        <f ca="1" t="array" ref="K2199:L2199">_xlfn.XLOOKUP(J2199,匹配表1065!Y:Y,匹配表1065!AA:AB)</f>
        <v>8</v>
      </c>
      <c r="L2199" s="89" t="str">
        <v>3个月以上</v>
      </c>
      <c r="M2199" s="92" t="s">
        <v>35</v>
      </c>
      <c r="N2199" s="92">
        <v>1</v>
      </c>
      <c r="O2199" s="93" t="str">
        <f>_xlfn.XLOOKUP(P2199,匹配表1065!U:U,匹配表1065!T:T)</f>
        <v>HO00001483</v>
      </c>
      <c r="P2199" s="89" t="s">
        <v>259</v>
      </c>
      <c r="Q2199" s="92" t="s">
        <v>474</v>
      </c>
      <c r="R2199" s="89" t="str">
        <f>_xlfn.XLOOKUP(Q2199,匹配表1065!L:L,匹配表1065!O:O)</f>
        <v>B</v>
      </c>
      <c r="S2199" s="93" t="str">
        <f>IFERROR(_xlfn.XLOOKUP(Q2199,匹配表1065!AI:AI,匹配表1065!AJ:AJ),"绿标")</f>
        <v>黑标</v>
      </c>
      <c r="T2199" s="93" t="str" cm="1">
        <f t="array" ref="T2199:U2199">_xlfn.XLOOKUP(Q2199,匹配表1065!L:L,匹配表1065!M:N)</f>
        <v>脑血管</v>
      </c>
      <c r="U2199" s="94" t="str">
        <v>神经内科</v>
      </c>
      <c r="V2199" s="95" t="s">
        <v>33</v>
      </c>
      <c r="W2199" s="93">
        <f>_xlfn.XLOOKUP(M2199,匹配表1065!D:D,匹配表1065!F:F)*N2199</f>
        <v>4</v>
      </c>
    </row>
    <row r="2200" customHeight="1" spans="1:23">
      <c r="A2200" s="89" t="s">
        <v>675</v>
      </c>
      <c r="B2200" s="90">
        <v>46155</v>
      </c>
      <c r="C2200" s="91" t="str">
        <f t="shared" si="68"/>
        <v>5月第3周</v>
      </c>
      <c r="D2200" s="89" t="s">
        <v>700</v>
      </c>
      <c r="E2200" s="89" t="str">
        <f t="shared" si="69"/>
        <v>5月第2周--周3</v>
      </c>
      <c r="F2200" s="92" t="s">
        <v>27</v>
      </c>
      <c r="G2200" s="92" t="s">
        <v>136</v>
      </c>
      <c r="H2200" s="92" t="str">
        <f>_xlfn.XLOOKUP(O2200,匹配表1065!T:T,匹配表1065!W:W)</f>
        <v>青岛市</v>
      </c>
      <c r="I2200" s="89" t="str">
        <f>_xlfn.XLOOKUP(O2200,匹配表1065!T:T,匹配表1065!X:X)</f>
        <v>PME2035</v>
      </c>
      <c r="J2200" s="92" t="s">
        <v>150</v>
      </c>
      <c r="K2200" s="89" cm="1">
        <f ca="1" t="array" ref="K2200:L2200">_xlfn.XLOOKUP(J2200,匹配表1065!Y:Y,匹配表1065!AA:AB)</f>
        <v>8</v>
      </c>
      <c r="L2200" s="89" t="str">
        <v>3个月以上</v>
      </c>
      <c r="M2200" s="92" t="s">
        <v>35</v>
      </c>
      <c r="N2200" s="92">
        <v>1</v>
      </c>
      <c r="O2200" s="93" t="str">
        <f>_xlfn.XLOOKUP(P2200,匹配表1065!U:U,匹配表1065!T:T)</f>
        <v>HO00001476</v>
      </c>
      <c r="P2200" s="89" t="s">
        <v>151</v>
      </c>
      <c r="Q2200" s="92" t="s">
        <v>152</v>
      </c>
      <c r="R2200" s="89" t="str">
        <f>_xlfn.XLOOKUP(Q2200,匹配表1065!L:L,匹配表1065!O:O)</f>
        <v>C</v>
      </c>
      <c r="S2200" s="93" t="str">
        <f>IFERROR(_xlfn.XLOOKUP(Q2200,匹配表1065!AI:AI,匹配表1065!AJ:AJ),"绿标")</f>
        <v>红标</v>
      </c>
      <c r="T2200" s="93" t="str" cm="1">
        <f t="array" ref="T2200:U2200">_xlfn.XLOOKUP(Q2200,匹配表1065!L:L,匹配表1065!M:N)</f>
        <v>眩晕</v>
      </c>
      <c r="U2200" s="94" t="str">
        <v>神经内科</v>
      </c>
      <c r="V2200" s="95" t="s">
        <v>70</v>
      </c>
      <c r="W2200" s="93">
        <f>_xlfn.XLOOKUP(M2200,匹配表1065!D:D,匹配表1065!F:F)*N2200</f>
        <v>4</v>
      </c>
    </row>
    <row r="2201" customHeight="1" spans="1:23">
      <c r="A2201" s="89" t="s">
        <v>675</v>
      </c>
      <c r="B2201" s="90">
        <v>46155</v>
      </c>
      <c r="C2201" s="91" t="str">
        <f t="shared" si="68"/>
        <v>5月第3周</v>
      </c>
      <c r="D2201" s="89" t="s">
        <v>700</v>
      </c>
      <c r="E2201" s="89" t="str">
        <f t="shared" si="69"/>
        <v>5月第2周--周3</v>
      </c>
      <c r="F2201" s="92" t="s">
        <v>27</v>
      </c>
      <c r="G2201" s="92" t="s">
        <v>136</v>
      </c>
      <c r="H2201" s="92" t="str">
        <f>_xlfn.XLOOKUP(O2201,匹配表1065!T:T,匹配表1065!W:W)</f>
        <v>青岛市</v>
      </c>
      <c r="I2201" s="89" t="str">
        <f>_xlfn.XLOOKUP(O2201,匹配表1065!T:T,匹配表1065!X:X)</f>
        <v>PME2031</v>
      </c>
      <c r="J2201" s="92" t="s">
        <v>155</v>
      </c>
      <c r="K2201" s="89" cm="1">
        <f ca="1" t="array" ref="K2201:L2201">_xlfn.XLOOKUP(J2201,匹配表1065!Y:Y,匹配表1065!AA:AB)</f>
        <v>31</v>
      </c>
      <c r="L2201" s="89" t="str">
        <v>3个月以上</v>
      </c>
      <c r="M2201" s="92" t="s">
        <v>30</v>
      </c>
      <c r="N2201" s="92">
        <v>1</v>
      </c>
      <c r="O2201" s="93" t="str">
        <f>_xlfn.XLOOKUP(P2201,匹配表1065!U:U,匹配表1065!T:T)</f>
        <v>HO00072793</v>
      </c>
      <c r="P2201" s="89" t="s">
        <v>159</v>
      </c>
      <c r="Q2201" s="92" t="s">
        <v>160</v>
      </c>
      <c r="R2201" s="89" t="str">
        <f>_xlfn.XLOOKUP(Q2201,匹配表1065!L:L,匹配表1065!O:O)</f>
        <v>A</v>
      </c>
      <c r="S2201" s="93" t="str">
        <f>IFERROR(_xlfn.XLOOKUP(Q2201,匹配表1065!AI:AI,匹配表1065!AJ:AJ),"绿标")</f>
        <v>红标</v>
      </c>
      <c r="T2201" s="93" t="str" cm="1">
        <f t="array" ref="T2201:U2201">_xlfn.XLOOKUP(Q2201,匹配表1065!L:L,匹配表1065!M:N)</f>
        <v>头痛</v>
      </c>
      <c r="U2201" s="94" t="str">
        <v>神经内科</v>
      </c>
      <c r="V2201" s="95" t="s">
        <v>70</v>
      </c>
      <c r="W2201" s="93">
        <f>_xlfn.XLOOKUP(M2201,匹配表1065!D:D,匹配表1065!F:F)*N2201</f>
        <v>12</v>
      </c>
    </row>
    <row r="2202" customHeight="1" spans="1:23">
      <c r="A2202" s="89" t="s">
        <v>675</v>
      </c>
      <c r="B2202" s="90">
        <v>46155</v>
      </c>
      <c r="C2202" s="91" t="str">
        <f t="shared" si="68"/>
        <v>5月第3周</v>
      </c>
      <c r="D2202" s="89" t="s">
        <v>700</v>
      </c>
      <c r="E2202" s="89" t="str">
        <f t="shared" si="69"/>
        <v>5月第2周--周3</v>
      </c>
      <c r="F2202" s="92" t="s">
        <v>27</v>
      </c>
      <c r="G2202" s="92" t="s">
        <v>136</v>
      </c>
      <c r="H2202" s="92" t="str">
        <f>_xlfn.XLOOKUP(O2202,匹配表1065!T:T,匹配表1065!W:W)</f>
        <v>青岛市</v>
      </c>
      <c r="I2202" s="89" t="str">
        <f>_xlfn.XLOOKUP(O2202,匹配表1065!T:T,匹配表1065!X:X)</f>
        <v>PME2031</v>
      </c>
      <c r="J2202" s="92" t="s">
        <v>155</v>
      </c>
      <c r="K2202" s="89" cm="1">
        <f ca="1" t="array" ref="K2202:L2202">_xlfn.XLOOKUP(J2202,匹配表1065!Y:Y,匹配表1065!AA:AB)</f>
        <v>31</v>
      </c>
      <c r="L2202" s="89" t="str">
        <v>3个月以上</v>
      </c>
      <c r="M2202" s="92" t="s">
        <v>35</v>
      </c>
      <c r="N2202" s="92">
        <v>1</v>
      </c>
      <c r="O2202" s="93" t="str">
        <f>_xlfn.XLOOKUP(P2202,匹配表1065!U:U,匹配表1065!T:T)</f>
        <v>HO00072793</v>
      </c>
      <c r="P2202" s="89" t="s">
        <v>159</v>
      </c>
      <c r="Q2202" s="92" t="s">
        <v>160</v>
      </c>
      <c r="R2202" s="89" t="str">
        <f>_xlfn.XLOOKUP(Q2202,匹配表1065!L:L,匹配表1065!O:O)</f>
        <v>A</v>
      </c>
      <c r="S2202" s="93" t="str">
        <f>IFERROR(_xlfn.XLOOKUP(Q2202,匹配表1065!AI:AI,匹配表1065!AJ:AJ),"绿标")</f>
        <v>红标</v>
      </c>
      <c r="T2202" s="93" t="str" cm="1">
        <f t="array" ref="T2202:U2202">_xlfn.XLOOKUP(Q2202,匹配表1065!L:L,匹配表1065!M:N)</f>
        <v>头痛</v>
      </c>
      <c r="U2202" s="94" t="str">
        <v>神经内科</v>
      </c>
      <c r="V2202" s="95" t="s">
        <v>67</v>
      </c>
      <c r="W2202" s="93">
        <f>_xlfn.XLOOKUP(M2202,匹配表1065!D:D,匹配表1065!F:F)*N2202</f>
        <v>4</v>
      </c>
    </row>
    <row r="2203" customHeight="1" spans="1:23">
      <c r="A2203" s="89" t="s">
        <v>675</v>
      </c>
      <c r="B2203" s="90">
        <v>46155</v>
      </c>
      <c r="C2203" s="91" t="str">
        <f t="shared" si="68"/>
        <v>5月第3周</v>
      </c>
      <c r="D2203" s="89" t="s">
        <v>700</v>
      </c>
      <c r="E2203" s="89" t="str">
        <f t="shared" si="69"/>
        <v>5月第2周--周3</v>
      </c>
      <c r="F2203" s="92" t="s">
        <v>27</v>
      </c>
      <c r="G2203" s="92" t="s">
        <v>136</v>
      </c>
      <c r="H2203" s="92" t="str">
        <f>_xlfn.XLOOKUP(O2203,匹配表1065!T:T,匹配表1065!W:W)</f>
        <v>青岛市</v>
      </c>
      <c r="I2203" s="89" t="str">
        <f>_xlfn.XLOOKUP(O2203,匹配表1065!T:T,匹配表1065!X:X)</f>
        <v>PME2031</v>
      </c>
      <c r="J2203" s="92" t="s">
        <v>155</v>
      </c>
      <c r="K2203" s="89" cm="1">
        <f ca="1" t="array" ref="K2203:L2203">_xlfn.XLOOKUP(J2203,匹配表1065!Y:Y,匹配表1065!AA:AB)</f>
        <v>31</v>
      </c>
      <c r="L2203" s="89" t="str">
        <v>3个月以上</v>
      </c>
      <c r="M2203" s="92" t="s">
        <v>55</v>
      </c>
      <c r="N2203" s="92">
        <v>1</v>
      </c>
      <c r="O2203" s="93" t="str">
        <f>_xlfn.XLOOKUP(P2203,匹配表1065!U:U,匹配表1065!T:T)</f>
        <v>HO00001478</v>
      </c>
      <c r="P2203" s="89" t="s">
        <v>156</v>
      </c>
      <c r="Q2203" s="92" t="s">
        <v>157</v>
      </c>
      <c r="R2203" s="89" t="str">
        <f>_xlfn.XLOOKUP(Q2203,匹配表1065!L:L,匹配表1065!O:O)</f>
        <v>A</v>
      </c>
      <c r="S2203" s="93" t="str">
        <f>IFERROR(_xlfn.XLOOKUP(Q2203,匹配表1065!AI:AI,匹配表1065!AJ:AJ),"绿标")</f>
        <v>红标</v>
      </c>
      <c r="T2203" s="93" t="str" cm="1">
        <f t="array" ref="T2203:U2203">_xlfn.XLOOKUP(Q2203,匹配表1065!L:L,匹配表1065!M:N)</f>
        <v>头痛</v>
      </c>
      <c r="U2203" s="94" t="str">
        <v>神经内科</v>
      </c>
      <c r="V2203" s="95" t="s">
        <v>67</v>
      </c>
      <c r="W2203" s="93">
        <f>_xlfn.XLOOKUP(M2203,匹配表1065!D:D,匹配表1065!F:F)*N2203</f>
        <v>8</v>
      </c>
    </row>
    <row r="2204" customHeight="1" spans="1:23">
      <c r="A2204" s="89" t="s">
        <v>675</v>
      </c>
      <c r="B2204" s="90">
        <v>46155</v>
      </c>
      <c r="C2204" s="91" t="str">
        <f t="shared" si="68"/>
        <v>5月第3周</v>
      </c>
      <c r="D2204" s="89" t="s">
        <v>700</v>
      </c>
      <c r="E2204" s="89" t="str">
        <f t="shared" si="69"/>
        <v>5月第2周--周3</v>
      </c>
      <c r="F2204" s="92" t="s">
        <v>27</v>
      </c>
      <c r="G2204" s="92" t="s">
        <v>104</v>
      </c>
      <c r="H2204" s="92" t="str">
        <f>_xlfn.XLOOKUP(O2204,匹配表1065!T:T,匹配表1065!W:W)</f>
        <v>济南市</v>
      </c>
      <c r="I2204" s="89" t="str">
        <f>_xlfn.XLOOKUP(O2204,匹配表1065!T:T,匹配表1065!X:X)</f>
        <v>PME2026</v>
      </c>
      <c r="J2204" s="92" t="s">
        <v>116</v>
      </c>
      <c r="K2204" s="89" cm="1">
        <f ca="1" t="array" ref="K2204:L2204">_xlfn.XLOOKUP(J2204,匹配表1065!Y:Y,匹配表1065!AA:AB)</f>
        <v>13</v>
      </c>
      <c r="L2204" s="89" t="str">
        <v>3个月以上</v>
      </c>
      <c r="M2204" s="92" t="s">
        <v>30</v>
      </c>
      <c r="N2204" s="92">
        <v>1</v>
      </c>
      <c r="O2204" s="93" t="str">
        <f>_xlfn.XLOOKUP(P2204,匹配表1065!U:U,匹配表1065!T:T)</f>
        <v>HO00001409</v>
      </c>
      <c r="P2204" s="89" t="s">
        <v>117</v>
      </c>
      <c r="Q2204" s="92" t="s">
        <v>118</v>
      </c>
      <c r="R2204" s="89" t="str">
        <f>_xlfn.XLOOKUP(Q2204,匹配表1065!L:L,匹配表1065!O:O)</f>
        <v>A</v>
      </c>
      <c r="S2204" s="93" t="str">
        <f>IFERROR(_xlfn.XLOOKUP(Q2204,匹配表1065!AI:AI,匹配表1065!AJ:AJ),"绿标")</f>
        <v>绿标</v>
      </c>
      <c r="T2204" s="93" t="str" cm="1">
        <f t="array" ref="T2204:U2204">_xlfn.XLOOKUP(Q2204,匹配表1065!L:L,匹配表1065!M:N)</f>
        <v>头痛</v>
      </c>
      <c r="U2204" s="94" t="str">
        <v>神经内科</v>
      </c>
      <c r="V2204" s="95" t="s">
        <v>67</v>
      </c>
      <c r="W2204" s="93">
        <f>_xlfn.XLOOKUP(M2204,匹配表1065!D:D,匹配表1065!F:F)*N2204</f>
        <v>12</v>
      </c>
    </row>
    <row r="2205" customHeight="1" spans="1:23">
      <c r="A2205" s="89" t="s">
        <v>675</v>
      </c>
      <c r="B2205" s="90">
        <v>46155</v>
      </c>
      <c r="C2205" s="91" t="str">
        <f t="shared" si="68"/>
        <v>5月第3周</v>
      </c>
      <c r="D2205" s="89" t="s">
        <v>700</v>
      </c>
      <c r="E2205" s="89" t="str">
        <f t="shared" si="69"/>
        <v>5月第2周--周3</v>
      </c>
      <c r="F2205" s="92" t="s">
        <v>27</v>
      </c>
      <c r="G2205" s="92" t="s">
        <v>104</v>
      </c>
      <c r="H2205" s="92" t="str">
        <f>_xlfn.XLOOKUP(O2205,匹配表1065!T:T,匹配表1065!W:W)</f>
        <v>济南市</v>
      </c>
      <c r="I2205" s="89" t="str">
        <f>_xlfn.XLOOKUP(O2205,匹配表1065!T:T,匹配表1065!X:X)</f>
        <v>PME2026</v>
      </c>
      <c r="J2205" s="92" t="s">
        <v>116</v>
      </c>
      <c r="K2205" s="89" cm="1">
        <f ca="1" t="array" ref="K2205:L2205">_xlfn.XLOOKUP(J2205,匹配表1065!Y:Y,匹配表1065!AA:AB)</f>
        <v>13</v>
      </c>
      <c r="L2205" s="89" t="str">
        <v>3个月以上</v>
      </c>
      <c r="M2205" s="92" t="s">
        <v>55</v>
      </c>
      <c r="N2205" s="92">
        <v>1</v>
      </c>
      <c r="O2205" s="93" t="str">
        <f>_xlfn.XLOOKUP(P2205,匹配表1065!U:U,匹配表1065!T:T)</f>
        <v>HO00001417</v>
      </c>
      <c r="P2205" s="89" t="s">
        <v>119</v>
      </c>
      <c r="Q2205" s="92" t="s">
        <v>310</v>
      </c>
      <c r="R2205" s="89" t="str">
        <f>_xlfn.XLOOKUP(Q2205,匹配表1065!L:L,匹配表1065!O:O)</f>
        <v>D</v>
      </c>
      <c r="S2205" s="93" t="str">
        <f>IFERROR(_xlfn.XLOOKUP(Q2205,匹配表1065!AI:AI,匹配表1065!AJ:AJ),"绿标")</f>
        <v>红标</v>
      </c>
      <c r="T2205" s="93" t="str" cm="1">
        <f t="array" ref="T2205:U2205">_xlfn.XLOOKUP(Q2205,匹配表1065!L:L,匹配表1065!M:N)</f>
        <v>抑郁焦虑</v>
      </c>
      <c r="U2205" s="94" t="str">
        <v>精神心理科</v>
      </c>
      <c r="V2205" s="95" t="s">
        <v>67</v>
      </c>
      <c r="W2205" s="93">
        <f>_xlfn.XLOOKUP(M2205,匹配表1065!D:D,匹配表1065!F:F)*N2205</f>
        <v>8</v>
      </c>
    </row>
    <row r="2206" customHeight="1" spans="1:23">
      <c r="A2206" s="89" t="s">
        <v>675</v>
      </c>
      <c r="B2206" s="90">
        <v>46155</v>
      </c>
      <c r="C2206" s="91" t="str">
        <f t="shared" si="68"/>
        <v>5月第3周</v>
      </c>
      <c r="D2206" s="89" t="s">
        <v>700</v>
      </c>
      <c r="E2206" s="89" t="str">
        <f t="shared" si="69"/>
        <v>5月第2周--周3</v>
      </c>
      <c r="F2206" s="92" t="s">
        <v>27</v>
      </c>
      <c r="G2206" s="92" t="s">
        <v>104</v>
      </c>
      <c r="H2206" s="92" t="str">
        <f>_xlfn.XLOOKUP(O2206,匹配表1065!T:T,匹配表1065!W:W)</f>
        <v>临沂市</v>
      </c>
      <c r="I2206" s="89" t="str">
        <f>_xlfn.XLOOKUP(O2206,匹配表1065!T:T,匹配表1065!X:X)</f>
        <v>PME2045</v>
      </c>
      <c r="J2206" s="92" t="s">
        <v>116</v>
      </c>
      <c r="K2206" s="89" cm="1">
        <f ca="1" t="array" ref="K2206:L2206">_xlfn.XLOOKUP(J2206,匹配表1065!Y:Y,匹配表1065!AA:AB)</f>
        <v>13</v>
      </c>
      <c r="L2206" s="89" t="str">
        <v>3个月以上</v>
      </c>
      <c r="M2206" s="92" t="s">
        <v>55</v>
      </c>
      <c r="N2206" s="92">
        <v>1</v>
      </c>
      <c r="O2206" s="93" t="str">
        <f>_xlfn.XLOOKUP(P2206,匹配表1065!U:U,匹配表1065!T:T)</f>
        <v>HO00001523</v>
      </c>
      <c r="P2206" s="89" t="s">
        <v>238</v>
      </c>
      <c r="Q2206" s="92" t="s">
        <v>555</v>
      </c>
      <c r="R2206" s="89" t="str">
        <f>_xlfn.XLOOKUP(Q2206,匹配表1065!L:L,匹配表1065!O:O)</f>
        <v>A</v>
      </c>
      <c r="S2206" s="93" t="str">
        <f>IFERROR(_xlfn.XLOOKUP(Q2206,匹配表1065!AI:AI,匹配表1065!AJ:AJ),"绿标")</f>
        <v>绿标</v>
      </c>
      <c r="T2206" s="93" t="str" cm="1">
        <f t="array" ref="T2206:U2206">_xlfn.XLOOKUP(Q2206,匹配表1065!L:L,匹配表1065!M:N)</f>
        <v>头痛</v>
      </c>
      <c r="U2206" s="94" t="str">
        <v>神经内科</v>
      </c>
      <c r="V2206" s="95" t="s">
        <v>67</v>
      </c>
      <c r="W2206" s="93">
        <f>_xlfn.XLOOKUP(M2206,匹配表1065!D:D,匹配表1065!F:F)*N2206</f>
        <v>8</v>
      </c>
    </row>
    <row r="2207" customHeight="1" spans="1:23">
      <c r="A2207" s="89" t="s">
        <v>675</v>
      </c>
      <c r="B2207" s="90">
        <v>46155</v>
      </c>
      <c r="C2207" s="91" t="str">
        <f t="shared" si="68"/>
        <v>5月第3周</v>
      </c>
      <c r="D2207" s="89" t="s">
        <v>700</v>
      </c>
      <c r="E2207" s="89" t="str">
        <f t="shared" si="69"/>
        <v>5月第2周--周3</v>
      </c>
      <c r="F2207" s="92" t="s">
        <v>27</v>
      </c>
      <c r="G2207" s="92" t="s">
        <v>104</v>
      </c>
      <c r="H2207" s="92" t="str">
        <f>_xlfn.XLOOKUP(O2207,匹配表1065!T:T,匹配表1065!W:W)</f>
        <v>济南市</v>
      </c>
      <c r="I2207" s="89" t="str">
        <f>_xlfn.XLOOKUP(O2207,匹配表1065!T:T,匹配表1065!X:X)</f>
        <v>PME2025</v>
      </c>
      <c r="J2207" s="92" t="s">
        <v>111</v>
      </c>
      <c r="K2207" s="89" cm="1">
        <f ca="1" t="array" ref="K2207:L2207">_xlfn.XLOOKUP(J2207,匹配表1065!Y:Y,匹配表1065!AA:AB)</f>
        <v>30</v>
      </c>
      <c r="L2207" s="89" t="str">
        <v>3个月以上</v>
      </c>
      <c r="M2207" s="92" t="s">
        <v>35</v>
      </c>
      <c r="N2207" s="92">
        <v>3</v>
      </c>
      <c r="O2207" s="93" t="str">
        <f>_xlfn.XLOOKUP(P2207,匹配表1065!U:U,匹配表1065!T:T)</f>
        <v>HO00001400</v>
      </c>
      <c r="P2207" s="89" t="s">
        <v>112</v>
      </c>
      <c r="Q2207" s="92" t="s">
        <v>114</v>
      </c>
      <c r="R2207" s="89" t="str">
        <f>_xlfn.XLOOKUP(Q2207,匹配表1065!L:L,匹配表1065!O:O)</f>
        <v>A</v>
      </c>
      <c r="S2207" s="93" t="str">
        <f>IFERROR(_xlfn.XLOOKUP(Q2207,匹配表1065!AI:AI,匹配表1065!AJ:AJ),"绿标")</f>
        <v>绿标</v>
      </c>
      <c r="T2207" s="93" t="str" cm="1">
        <f t="array" ref="T2207:U2207">_xlfn.XLOOKUP(Q2207,匹配表1065!L:L,匹配表1065!M:N)</f>
        <v>头痛</v>
      </c>
      <c r="U2207" s="94" t="str">
        <v>神经内科</v>
      </c>
      <c r="V2207" s="95" t="s">
        <v>33</v>
      </c>
      <c r="W2207" s="93">
        <f>_xlfn.XLOOKUP(M2207,匹配表1065!D:D,匹配表1065!F:F)*N2207</f>
        <v>12</v>
      </c>
    </row>
    <row r="2208" customHeight="1" spans="1:23">
      <c r="A2208" s="89" t="s">
        <v>675</v>
      </c>
      <c r="B2208" s="90">
        <v>46155</v>
      </c>
      <c r="C2208" s="91" t="str">
        <f t="shared" si="68"/>
        <v>5月第3周</v>
      </c>
      <c r="D2208" s="89" t="s">
        <v>700</v>
      </c>
      <c r="E2208" s="89" t="str">
        <f t="shared" si="69"/>
        <v>5月第2周--周3</v>
      </c>
      <c r="F2208" s="92" t="s">
        <v>27</v>
      </c>
      <c r="G2208" s="92" t="s">
        <v>104</v>
      </c>
      <c r="H2208" s="92" t="str">
        <f>_xlfn.XLOOKUP(O2208,匹配表1065!T:T,匹配表1065!W:W)</f>
        <v>济南市</v>
      </c>
      <c r="I2208" s="89" t="str">
        <f>_xlfn.XLOOKUP(O2208,匹配表1065!T:T,匹配表1065!X:X)</f>
        <v>PME2025</v>
      </c>
      <c r="J2208" s="92" t="s">
        <v>111</v>
      </c>
      <c r="K2208" s="89" cm="1">
        <f ca="1" t="array" ref="K2208:L2208">_xlfn.XLOOKUP(J2208,匹配表1065!Y:Y,匹配表1065!AA:AB)</f>
        <v>30</v>
      </c>
      <c r="L2208" s="89" t="str">
        <v>3个月以上</v>
      </c>
      <c r="M2208" s="92" t="s">
        <v>30</v>
      </c>
      <c r="N2208" s="92">
        <v>1</v>
      </c>
      <c r="O2208" s="93" t="str">
        <f>_xlfn.XLOOKUP(P2208,匹配表1065!U:U,匹配表1065!T:T)</f>
        <v>HO00001400</v>
      </c>
      <c r="P2208" s="89" t="s">
        <v>112</v>
      </c>
      <c r="Q2208" s="92" t="s">
        <v>113</v>
      </c>
      <c r="R2208" s="89" t="str">
        <f>_xlfn.XLOOKUP(Q2208,匹配表1065!L:L,匹配表1065!O:O)</f>
        <v>B</v>
      </c>
      <c r="S2208" s="93" t="str">
        <f>IFERROR(_xlfn.XLOOKUP(Q2208,匹配表1065!AI:AI,匹配表1065!AJ:AJ),"绿标")</f>
        <v>红标</v>
      </c>
      <c r="T2208" s="93" t="str" cm="1">
        <f t="array" ref="T2208:U2208">_xlfn.XLOOKUP(Q2208,匹配表1065!L:L,匹配表1065!M:N)</f>
        <v>抑郁焦虑</v>
      </c>
      <c r="U2208" s="94" t="str">
        <v>神经内科</v>
      </c>
      <c r="V2208" s="95" t="s">
        <v>33</v>
      </c>
      <c r="W2208" s="93">
        <f>_xlfn.XLOOKUP(M2208,匹配表1065!D:D,匹配表1065!F:F)*N2208</f>
        <v>12</v>
      </c>
    </row>
    <row r="2209" customHeight="1" spans="1:23">
      <c r="A2209" s="89" t="s">
        <v>675</v>
      </c>
      <c r="B2209" s="90">
        <v>46155</v>
      </c>
      <c r="C2209" s="91" t="str">
        <f t="shared" si="68"/>
        <v>5月第3周</v>
      </c>
      <c r="D2209" s="89" t="s">
        <v>700</v>
      </c>
      <c r="E2209" s="89" t="str">
        <f t="shared" si="69"/>
        <v>5月第2周--周3</v>
      </c>
      <c r="F2209" s="92" t="s">
        <v>27</v>
      </c>
      <c r="G2209" s="92" t="s">
        <v>104</v>
      </c>
      <c r="H2209" s="92" t="str">
        <f>_xlfn.XLOOKUP(O2209,匹配表1065!T:T,匹配表1065!W:W)</f>
        <v>济南市</v>
      </c>
      <c r="I2209" s="89" t="str">
        <f>_xlfn.XLOOKUP(O2209,匹配表1065!T:T,匹配表1065!X:X)</f>
        <v>PME2025</v>
      </c>
      <c r="J2209" s="92" t="s">
        <v>111</v>
      </c>
      <c r="K2209" s="89" cm="1">
        <f ca="1" t="array" ref="K2209:L2209">_xlfn.XLOOKUP(J2209,匹配表1065!Y:Y,匹配表1065!AA:AB)</f>
        <v>30</v>
      </c>
      <c r="L2209" s="89" t="str">
        <v>3个月以上</v>
      </c>
      <c r="M2209" s="92" t="s">
        <v>35</v>
      </c>
      <c r="N2209" s="92">
        <v>1</v>
      </c>
      <c r="O2209" s="93" t="str">
        <f>_xlfn.XLOOKUP(P2209,匹配表1065!U:U,匹配表1065!T:T)</f>
        <v>HO00394630</v>
      </c>
      <c r="P2209" s="89" t="s">
        <v>462</v>
      </c>
      <c r="Q2209" s="92" t="s">
        <v>463</v>
      </c>
      <c r="R2209" s="89" t="str">
        <f>_xlfn.XLOOKUP(Q2209,匹配表1065!L:L,匹配表1065!O:O)</f>
        <v>C</v>
      </c>
      <c r="S2209" s="93" t="str">
        <f>IFERROR(_xlfn.XLOOKUP(Q2209,匹配表1065!AI:AI,匹配表1065!AJ:AJ),"绿标")</f>
        <v>绿标</v>
      </c>
      <c r="T2209" s="93" t="str" cm="1">
        <f t="array" ref="T2209:U2209">_xlfn.XLOOKUP(Q2209,匹配表1065!L:L,匹配表1065!M:N)</f>
        <v>眩晕</v>
      </c>
      <c r="U2209" s="94" t="str">
        <v>神经内科</v>
      </c>
      <c r="V2209" s="95" t="s">
        <v>33</v>
      </c>
      <c r="W2209" s="93">
        <f>_xlfn.XLOOKUP(M2209,匹配表1065!D:D,匹配表1065!F:F)*N2209</f>
        <v>4</v>
      </c>
    </row>
    <row r="2210" customHeight="1" spans="1:23">
      <c r="A2210" s="89" t="s">
        <v>675</v>
      </c>
      <c r="B2210" s="90">
        <v>46155</v>
      </c>
      <c r="C2210" s="91" t="str">
        <f t="shared" si="68"/>
        <v>5月第3周</v>
      </c>
      <c r="D2210" s="89" t="s">
        <v>700</v>
      </c>
      <c r="E2210" s="89" t="str">
        <f t="shared" si="69"/>
        <v>5月第2周--周3</v>
      </c>
      <c r="F2210" s="92" t="s">
        <v>27</v>
      </c>
      <c r="G2210" s="92" t="s">
        <v>104</v>
      </c>
      <c r="H2210" s="92" t="str">
        <f>_xlfn.XLOOKUP(O2210,匹配表1065!T:T,匹配表1065!W:W)</f>
        <v>聊城市</v>
      </c>
      <c r="I2210" s="89" t="str">
        <f>_xlfn.XLOOKUP(O2210,匹配表1065!T:T,匹配表1065!X:X)</f>
        <v>PME2046</v>
      </c>
      <c r="J2210" s="92" t="s">
        <v>108</v>
      </c>
      <c r="K2210" s="89" cm="1">
        <f ca="1" t="array" ref="K2210:L2210">_xlfn.XLOOKUP(J2210,匹配表1065!Y:Y,匹配表1065!AA:AB)</f>
        <v>8</v>
      </c>
      <c r="L2210" s="89" t="str">
        <v>3个月以上</v>
      </c>
      <c r="M2210" s="92" t="s">
        <v>30</v>
      </c>
      <c r="N2210" s="92">
        <v>1</v>
      </c>
      <c r="O2210" s="93" t="str">
        <f>_xlfn.XLOOKUP(P2210,匹配表1065!U:U,匹配表1065!T:T)</f>
        <v>HO00001415</v>
      </c>
      <c r="P2210" s="89" t="s">
        <v>109</v>
      </c>
      <c r="Q2210" s="92" t="s">
        <v>110</v>
      </c>
      <c r="R2210" s="89" t="str">
        <f>_xlfn.XLOOKUP(Q2210,匹配表1065!L:L,匹配表1065!O:O)</f>
        <v>B</v>
      </c>
      <c r="S2210" s="93" t="str">
        <f>IFERROR(_xlfn.XLOOKUP(Q2210,匹配表1065!AI:AI,匹配表1065!AJ:AJ),"绿标")</f>
        <v>绿标</v>
      </c>
      <c r="T2210" s="93" t="str" cm="1">
        <f t="array" ref="T2210:U2210">_xlfn.XLOOKUP(Q2210,匹配表1065!L:L,匹配表1065!M:N)</f>
        <v>脑血管</v>
      </c>
      <c r="U2210" s="94" t="str">
        <v>神经内科</v>
      </c>
      <c r="V2210" s="95" t="s">
        <v>67</v>
      </c>
      <c r="W2210" s="93">
        <f>_xlfn.XLOOKUP(M2210,匹配表1065!D:D,匹配表1065!F:F)*N2210</f>
        <v>12</v>
      </c>
    </row>
    <row r="2211" customHeight="1" spans="1:23">
      <c r="A2211" s="89" t="s">
        <v>675</v>
      </c>
      <c r="B2211" s="90">
        <v>46155</v>
      </c>
      <c r="C2211" s="91" t="str">
        <f t="shared" si="68"/>
        <v>5月第3周</v>
      </c>
      <c r="D2211" s="89" t="s">
        <v>700</v>
      </c>
      <c r="E2211" s="89" t="str">
        <f t="shared" si="69"/>
        <v>5月第2周--周3</v>
      </c>
      <c r="F2211" s="92" t="s">
        <v>27</v>
      </c>
      <c r="G2211" s="92" t="s">
        <v>104</v>
      </c>
      <c r="H2211" s="92" t="str">
        <f>_xlfn.XLOOKUP(O2211,匹配表1065!T:T,匹配表1065!W:W)</f>
        <v>济南市</v>
      </c>
      <c r="I2211" s="89" t="str">
        <f>_xlfn.XLOOKUP(O2211,匹配表1065!T:T,匹配表1065!X:X)</f>
        <v>PME2024</v>
      </c>
      <c r="J2211" s="92" t="s">
        <v>125</v>
      </c>
      <c r="K2211" s="89" cm="1">
        <f ca="1" t="array" ref="K2211:L2211">_xlfn.XLOOKUP(J2211,匹配表1065!Y:Y,匹配表1065!AA:AB)</f>
        <v>9</v>
      </c>
      <c r="L2211" s="89" t="str">
        <v>3个月以上</v>
      </c>
      <c r="M2211" s="92" t="s">
        <v>30</v>
      </c>
      <c r="N2211" s="92">
        <v>1</v>
      </c>
      <c r="O2211" s="93" t="str">
        <f>_xlfn.XLOOKUP(P2211,匹配表1065!U:U,匹配表1065!T:T)</f>
        <v>HO00001404</v>
      </c>
      <c r="P2211" s="89" t="s">
        <v>126</v>
      </c>
      <c r="Q2211" s="92" t="s">
        <v>127</v>
      </c>
      <c r="R2211" s="89" t="str">
        <f>_xlfn.XLOOKUP(Q2211,匹配表1065!L:L,匹配表1065!O:O)</f>
        <v>A</v>
      </c>
      <c r="S2211" s="93" t="str">
        <f>IFERROR(_xlfn.XLOOKUP(Q2211,匹配表1065!AI:AI,匹配表1065!AJ:AJ),"绿标")</f>
        <v>红标</v>
      </c>
      <c r="T2211" s="93" t="str" cm="1">
        <f t="array" ref="T2211:U2211">_xlfn.XLOOKUP(Q2211,匹配表1065!L:L,匹配表1065!M:N)</f>
        <v>头痛</v>
      </c>
      <c r="U2211" s="94" t="str">
        <v>神经内科</v>
      </c>
      <c r="V2211" s="95" t="s">
        <v>42</v>
      </c>
      <c r="W2211" s="93">
        <f>_xlfn.XLOOKUP(M2211,匹配表1065!D:D,匹配表1065!F:F)*N2211</f>
        <v>12</v>
      </c>
    </row>
    <row r="2212" customHeight="1" spans="1:23">
      <c r="A2212" s="89" t="s">
        <v>675</v>
      </c>
      <c r="B2212" s="90">
        <v>46155</v>
      </c>
      <c r="C2212" s="91" t="str">
        <f t="shared" si="68"/>
        <v>5月第3周</v>
      </c>
      <c r="D2212" s="89" t="s">
        <v>700</v>
      </c>
      <c r="E2212" s="89" t="str">
        <f t="shared" si="69"/>
        <v>5月第2周--周3</v>
      </c>
      <c r="F2212" s="92" t="s">
        <v>27</v>
      </c>
      <c r="G2212" s="92" t="s">
        <v>104</v>
      </c>
      <c r="H2212" s="92" t="str">
        <f>_xlfn.XLOOKUP(O2212,匹配表1065!T:T,匹配表1065!W:W)</f>
        <v>济南市</v>
      </c>
      <c r="I2212" s="89" t="str">
        <f>_xlfn.XLOOKUP(O2212,匹配表1065!T:T,匹配表1065!X:X)</f>
        <v>PME2024</v>
      </c>
      <c r="J2212" s="92" t="s">
        <v>125</v>
      </c>
      <c r="K2212" s="89" cm="1">
        <f ca="1" t="array" ref="K2212:L2212">_xlfn.XLOOKUP(J2212,匹配表1065!Y:Y,匹配表1065!AA:AB)</f>
        <v>9</v>
      </c>
      <c r="L2212" s="89" t="str">
        <v>3个月以上</v>
      </c>
      <c r="M2212" s="92" t="s">
        <v>35</v>
      </c>
      <c r="N2212" s="92">
        <v>1</v>
      </c>
      <c r="O2212" s="93" t="str">
        <f>_xlfn.XLOOKUP(P2212,匹配表1065!U:U,匹配表1065!T:T)</f>
        <v>HO00001404</v>
      </c>
      <c r="P2212" s="89" t="s">
        <v>126</v>
      </c>
      <c r="Q2212" s="92" t="s">
        <v>580</v>
      </c>
      <c r="R2212" s="89" t="str">
        <f>_xlfn.XLOOKUP(Q2212,匹配表1065!L:L,匹配表1065!O:O)</f>
        <v>B</v>
      </c>
      <c r="S2212" s="93" t="str">
        <f>IFERROR(_xlfn.XLOOKUP(Q2212,匹配表1065!AI:AI,匹配表1065!AJ:AJ),"绿标")</f>
        <v>黑标</v>
      </c>
      <c r="T2212" s="93" t="str" cm="1">
        <f t="array" ref="T2212:U2212">_xlfn.XLOOKUP(Q2212,匹配表1065!L:L,匹配表1065!M:N)</f>
        <v>脑血管</v>
      </c>
      <c r="U2212" s="94" t="str">
        <v>神经内科</v>
      </c>
      <c r="V2212" s="95" t="s">
        <v>58</v>
      </c>
      <c r="W2212" s="93">
        <f>_xlfn.XLOOKUP(M2212,匹配表1065!D:D,匹配表1065!F:F)*N2212</f>
        <v>4</v>
      </c>
    </row>
    <row r="2213" customHeight="1" spans="1:23">
      <c r="A2213" s="89" t="s">
        <v>675</v>
      </c>
      <c r="B2213" s="90">
        <v>46155</v>
      </c>
      <c r="C2213" s="91" t="str">
        <f t="shared" si="68"/>
        <v>5月第3周</v>
      </c>
      <c r="D2213" s="89" t="s">
        <v>700</v>
      </c>
      <c r="E2213" s="89" t="str">
        <f t="shared" si="69"/>
        <v>5月第2周--周3</v>
      </c>
      <c r="F2213" s="92" t="s">
        <v>27</v>
      </c>
      <c r="G2213" s="92" t="s">
        <v>104</v>
      </c>
      <c r="H2213" s="92" t="str">
        <f>_xlfn.XLOOKUP(O2213,匹配表1065!T:T,匹配表1065!W:W)</f>
        <v>济南市</v>
      </c>
      <c r="I2213" s="89" t="str">
        <f>_xlfn.XLOOKUP(O2213,匹配表1065!T:T,匹配表1065!X:X)</f>
        <v>PME2044</v>
      </c>
      <c r="J2213" s="92" t="s">
        <v>105</v>
      </c>
      <c r="K2213" s="89" cm="1">
        <f ca="1" t="array" ref="K2213:L2213">_xlfn.XLOOKUP(J2213,匹配表1065!Y:Y,匹配表1065!AA:AB)</f>
        <v>8</v>
      </c>
      <c r="L2213" s="89" t="str">
        <v>3个月以上</v>
      </c>
      <c r="M2213" s="92" t="s">
        <v>30</v>
      </c>
      <c r="N2213" s="92">
        <v>1</v>
      </c>
      <c r="O2213" s="93" t="str">
        <f>_xlfn.XLOOKUP(P2213,匹配表1065!U:U,匹配表1065!T:T)</f>
        <v>HO00001401</v>
      </c>
      <c r="P2213" s="89" t="s">
        <v>106</v>
      </c>
      <c r="Q2213" s="92" t="s">
        <v>107</v>
      </c>
      <c r="R2213" s="89" t="str">
        <f>_xlfn.XLOOKUP(Q2213,匹配表1065!L:L,匹配表1065!O:O)</f>
        <v>B</v>
      </c>
      <c r="S2213" s="93" t="str">
        <f>IFERROR(_xlfn.XLOOKUP(Q2213,匹配表1065!AI:AI,匹配表1065!AJ:AJ),"绿标")</f>
        <v>红标</v>
      </c>
      <c r="T2213" s="93" t="str" cm="1">
        <f t="array" ref="T2213:U2213">_xlfn.XLOOKUP(Q2213,匹配表1065!L:L,匹配表1065!M:N)</f>
        <v>脑血管</v>
      </c>
      <c r="U2213" s="94" t="str">
        <v>神经内科</v>
      </c>
      <c r="V2213" s="95" t="s">
        <v>67</v>
      </c>
      <c r="W2213" s="93">
        <f>_xlfn.XLOOKUP(M2213,匹配表1065!D:D,匹配表1065!F:F)*N2213</f>
        <v>12</v>
      </c>
    </row>
    <row r="2214" customHeight="1" spans="1:23">
      <c r="A2214" s="89" t="s">
        <v>675</v>
      </c>
      <c r="B2214" s="90">
        <v>46155</v>
      </c>
      <c r="C2214" s="91" t="str">
        <f t="shared" si="68"/>
        <v>5月第3周</v>
      </c>
      <c r="D2214" s="89" t="s">
        <v>700</v>
      </c>
      <c r="E2214" s="89" t="str">
        <f t="shared" si="69"/>
        <v>5月第2周--周3</v>
      </c>
      <c r="F2214" s="92" t="s">
        <v>27</v>
      </c>
      <c r="G2214" s="92" t="s">
        <v>104</v>
      </c>
      <c r="H2214" s="92" t="str">
        <f>_xlfn.XLOOKUP(O2214,匹配表1065!T:T,匹配表1065!W:W)</f>
        <v>东营市</v>
      </c>
      <c r="I2214" s="89" t="str">
        <f>_xlfn.XLOOKUP(O2214,匹配表1065!T:T,匹配表1065!X:X)</f>
        <v>PME2028</v>
      </c>
      <c r="J2214" s="92" t="s">
        <v>121</v>
      </c>
      <c r="K2214" s="89" cm="1">
        <f ca="1" t="array" ref="K2214:L2214">_xlfn.XLOOKUP(J2214,匹配表1065!Y:Y,匹配表1065!AA:AB)</f>
        <v>26</v>
      </c>
      <c r="L2214" s="89" t="str">
        <v>3个月以上</v>
      </c>
      <c r="M2214" s="92" t="s">
        <v>30</v>
      </c>
      <c r="N2214" s="92">
        <v>1</v>
      </c>
      <c r="O2214" s="93" t="str">
        <f>_xlfn.XLOOKUP(P2214,匹配表1065!U:U,匹配表1065!T:T)</f>
        <v>HO00001421</v>
      </c>
      <c r="P2214" s="89" t="s">
        <v>122</v>
      </c>
      <c r="Q2214" s="92" t="s">
        <v>123</v>
      </c>
      <c r="R2214" s="89" t="str">
        <f>_xlfn.XLOOKUP(Q2214,匹配表1065!L:L,匹配表1065!O:O)</f>
        <v>A</v>
      </c>
      <c r="S2214" s="93" t="str">
        <f>IFERROR(_xlfn.XLOOKUP(Q2214,匹配表1065!AI:AI,匹配表1065!AJ:AJ),"绿标")</f>
        <v>红标</v>
      </c>
      <c r="T2214" s="93" t="str" cm="1">
        <f t="array" ref="T2214:U2214">_xlfn.XLOOKUP(Q2214,匹配表1065!L:L,匹配表1065!M:N)</f>
        <v>头痛</v>
      </c>
      <c r="U2214" s="94" t="str">
        <v>神经内科</v>
      </c>
      <c r="V2214" s="95" t="s">
        <v>42</v>
      </c>
      <c r="W2214" s="93">
        <f>_xlfn.XLOOKUP(M2214,匹配表1065!D:D,匹配表1065!F:F)*N2214</f>
        <v>12</v>
      </c>
    </row>
    <row r="2215" customHeight="1" spans="1:23">
      <c r="A2215" s="89" t="s">
        <v>675</v>
      </c>
      <c r="B2215" s="90">
        <v>46155</v>
      </c>
      <c r="C2215" s="91" t="str">
        <f t="shared" si="68"/>
        <v>5月第3周</v>
      </c>
      <c r="D2215" s="89" t="s">
        <v>700</v>
      </c>
      <c r="E2215" s="89" t="str">
        <f t="shared" si="69"/>
        <v>5月第2周--周3</v>
      </c>
      <c r="F2215" s="92" t="s">
        <v>27</v>
      </c>
      <c r="G2215" s="92" t="s">
        <v>104</v>
      </c>
      <c r="H2215" s="92" t="str">
        <f>_xlfn.XLOOKUP(O2215,匹配表1065!T:T,匹配表1065!W:W)</f>
        <v>济南市</v>
      </c>
      <c r="I2215" s="89" t="str">
        <f>_xlfn.XLOOKUP(O2215,匹配表1065!T:T,匹配表1065!X:X)</f>
        <v>PME2025</v>
      </c>
      <c r="J2215" s="92" t="s">
        <v>128</v>
      </c>
      <c r="K2215" s="89" cm="1">
        <f ca="1" t="array" ref="K2215:L2215">_xlfn.XLOOKUP(J2215,匹配表1065!Y:Y,匹配表1065!AA:AB)</f>
        <v>13</v>
      </c>
      <c r="L2215" s="89" t="str">
        <v>3个月以上</v>
      </c>
      <c r="M2215" s="92" t="s">
        <v>55</v>
      </c>
      <c r="N2215" s="92">
        <v>1</v>
      </c>
      <c r="O2215" s="93" t="str">
        <f>_xlfn.XLOOKUP(P2215,匹配表1065!U:U,匹配表1065!T:T)</f>
        <v>HO00001400</v>
      </c>
      <c r="P2215" s="89" t="s">
        <v>112</v>
      </c>
      <c r="Q2215" s="92" t="s">
        <v>242</v>
      </c>
      <c r="R2215" s="89" t="str">
        <f>_xlfn.XLOOKUP(Q2215,匹配表1065!L:L,匹配表1065!O:O)</f>
        <v>B</v>
      </c>
      <c r="S2215" s="93" t="str">
        <f>IFERROR(_xlfn.XLOOKUP(Q2215,匹配表1065!AI:AI,匹配表1065!AJ:AJ),"绿标")</f>
        <v>绿标</v>
      </c>
      <c r="T2215" s="93" t="str" cm="1">
        <f t="array" ref="T2215:U2215">_xlfn.XLOOKUP(Q2215,匹配表1065!L:L,匹配表1065!M:N)</f>
        <v>癫痫</v>
      </c>
      <c r="U2215" s="94" t="str">
        <v>神经内科</v>
      </c>
      <c r="V2215" s="95" t="s">
        <v>70</v>
      </c>
      <c r="W2215" s="93">
        <f>_xlfn.XLOOKUP(M2215,匹配表1065!D:D,匹配表1065!F:F)*N2215</f>
        <v>8</v>
      </c>
    </row>
    <row r="2216" customHeight="1" spans="1:23">
      <c r="A2216" s="89" t="s">
        <v>675</v>
      </c>
      <c r="B2216" s="90">
        <v>46155</v>
      </c>
      <c r="C2216" s="91" t="str">
        <f t="shared" si="68"/>
        <v>5月第3周</v>
      </c>
      <c r="D2216" s="89" t="s">
        <v>700</v>
      </c>
      <c r="E2216" s="89" t="str">
        <f t="shared" si="69"/>
        <v>5月第2周--周3</v>
      </c>
      <c r="F2216" s="92" t="s">
        <v>27</v>
      </c>
      <c r="G2216" s="92" t="s">
        <v>104</v>
      </c>
      <c r="H2216" s="92" t="str">
        <f>_xlfn.XLOOKUP(O2216,匹配表1065!T:T,匹配表1065!W:W)</f>
        <v>济南市</v>
      </c>
      <c r="I2216" s="89" t="str">
        <f>_xlfn.XLOOKUP(O2216,匹配表1065!T:T,匹配表1065!X:X)</f>
        <v>PME2025</v>
      </c>
      <c r="J2216" s="92" t="s">
        <v>128</v>
      </c>
      <c r="K2216" s="89" cm="1">
        <f ca="1" t="array" ref="K2216:L2216">_xlfn.XLOOKUP(J2216,匹配表1065!Y:Y,匹配表1065!AA:AB)</f>
        <v>13</v>
      </c>
      <c r="L2216" s="89" t="str">
        <v>3个月以上</v>
      </c>
      <c r="M2216" s="92" t="s">
        <v>35</v>
      </c>
      <c r="N2216" s="92">
        <v>1</v>
      </c>
      <c r="O2216" s="93" t="str">
        <f>_xlfn.XLOOKUP(P2216,匹配表1065!U:U,匹配表1065!T:T)</f>
        <v>HO00001400</v>
      </c>
      <c r="P2216" s="89" t="s">
        <v>112</v>
      </c>
      <c r="Q2216" s="92" t="s">
        <v>357</v>
      </c>
      <c r="R2216" s="89" t="str">
        <f>_xlfn.XLOOKUP(Q2216,匹配表1065!L:L,匹配表1065!O:O)</f>
        <v>B</v>
      </c>
      <c r="S2216" s="93" t="str">
        <f>IFERROR(_xlfn.XLOOKUP(Q2216,匹配表1065!AI:AI,匹配表1065!AJ:AJ),"绿标")</f>
        <v>红标</v>
      </c>
      <c r="T2216" s="93" t="str" cm="1">
        <f t="array" ref="T2216:U2216">_xlfn.XLOOKUP(Q2216,匹配表1065!L:L,匹配表1065!M:N)</f>
        <v>癫痫</v>
      </c>
      <c r="U2216" s="94" t="str">
        <v>神经内科</v>
      </c>
      <c r="V2216" s="95" t="s">
        <v>58</v>
      </c>
      <c r="W2216" s="93">
        <f>_xlfn.XLOOKUP(M2216,匹配表1065!D:D,匹配表1065!F:F)*N2216</f>
        <v>4</v>
      </c>
    </row>
    <row r="2217" customHeight="1" spans="1:23">
      <c r="A2217" s="89" t="s">
        <v>675</v>
      </c>
      <c r="B2217" s="90">
        <v>46155</v>
      </c>
      <c r="C2217" s="91" t="str">
        <f t="shared" si="68"/>
        <v>5月第3周</v>
      </c>
      <c r="D2217" s="89" t="s">
        <v>700</v>
      </c>
      <c r="E2217" s="89" t="str">
        <f t="shared" si="69"/>
        <v>5月第2周--周3</v>
      </c>
      <c r="F2217" s="92" t="s">
        <v>27</v>
      </c>
      <c r="G2217" s="92" t="s">
        <v>104</v>
      </c>
      <c r="H2217" s="92" t="str">
        <f>_xlfn.XLOOKUP(O2217,匹配表1065!T:T,匹配表1065!W:W)</f>
        <v>济南市</v>
      </c>
      <c r="I2217" s="89" t="str">
        <f>_xlfn.XLOOKUP(O2217,匹配表1065!T:T,匹配表1065!X:X)</f>
        <v>PME2025</v>
      </c>
      <c r="J2217" s="92" t="s">
        <v>128</v>
      </c>
      <c r="K2217" s="89" cm="1">
        <f ca="1" t="array" ref="K2217:L2217">_xlfn.XLOOKUP(J2217,匹配表1065!Y:Y,匹配表1065!AA:AB)</f>
        <v>13</v>
      </c>
      <c r="L2217" s="89" t="str">
        <v>3个月以上</v>
      </c>
      <c r="M2217" s="92" t="s">
        <v>30</v>
      </c>
      <c r="N2217" s="92">
        <v>1</v>
      </c>
      <c r="O2217" s="93" t="str">
        <f>_xlfn.XLOOKUP(P2217,匹配表1065!U:U,匹配表1065!T:T)</f>
        <v>HO00001400</v>
      </c>
      <c r="P2217" s="89" t="s">
        <v>112</v>
      </c>
      <c r="Q2217" s="92" t="s">
        <v>131</v>
      </c>
      <c r="R2217" s="89" t="str">
        <f>_xlfn.XLOOKUP(Q2217,匹配表1065!L:L,匹配表1065!O:O)</f>
        <v>B</v>
      </c>
      <c r="S2217" s="93" t="str">
        <f>IFERROR(_xlfn.XLOOKUP(Q2217,匹配表1065!AI:AI,匹配表1065!AJ:AJ),"绿标")</f>
        <v>红标</v>
      </c>
      <c r="T2217" s="93" t="str" cm="1">
        <f t="array" ref="T2217:U2217">_xlfn.XLOOKUP(Q2217,匹配表1065!L:L,匹配表1065!M:N)</f>
        <v>脑血管</v>
      </c>
      <c r="U2217" s="94" t="str">
        <v>神经内科</v>
      </c>
      <c r="V2217" s="95" t="s">
        <v>33</v>
      </c>
      <c r="W2217" s="93">
        <f>_xlfn.XLOOKUP(M2217,匹配表1065!D:D,匹配表1065!F:F)*N2217</f>
        <v>12</v>
      </c>
    </row>
    <row r="2218" customHeight="1" spans="1:23">
      <c r="A2218" s="89" t="s">
        <v>675</v>
      </c>
      <c r="B2218" s="90">
        <v>46155</v>
      </c>
      <c r="C2218" s="91" t="str">
        <f t="shared" si="68"/>
        <v>5月第3周</v>
      </c>
      <c r="D2218" s="89" t="s">
        <v>700</v>
      </c>
      <c r="E2218" s="89" t="str">
        <f t="shared" si="69"/>
        <v>5月第2周--周3</v>
      </c>
      <c r="F2218" s="92" t="s">
        <v>27</v>
      </c>
      <c r="G2218" s="92" t="s">
        <v>167</v>
      </c>
      <c r="H2218" s="92" t="str">
        <f>_xlfn.XLOOKUP(O2218,匹配表1065!T:T,匹配表1065!W:W)</f>
        <v>苏州市</v>
      </c>
      <c r="I2218" s="89" t="str">
        <f>_xlfn.XLOOKUP(O2218,匹配表1065!T:T,匹配表1065!X:X)</f>
        <v>PME2016</v>
      </c>
      <c r="J2218" s="89" t="s">
        <v>173</v>
      </c>
      <c r="K2218" s="89" cm="1">
        <f ca="1" t="array" ref="K2218:L2218">_xlfn.XLOOKUP(J2218,匹配表1065!Y:Y,匹配表1065!AA:AB)</f>
        <v>1</v>
      </c>
      <c r="L2218" s="89" t="str">
        <v>3个月以内</v>
      </c>
      <c r="M2218" s="92" t="s">
        <v>30</v>
      </c>
      <c r="N2218" s="92">
        <v>1</v>
      </c>
      <c r="O2218" s="93" t="str">
        <f>_xlfn.XLOOKUP(P2218,匹配表1065!U:U,匹配表1065!T:T)</f>
        <v>HO00001048</v>
      </c>
      <c r="P2218" s="89" t="s">
        <v>176</v>
      </c>
      <c r="Q2218" s="92" t="s">
        <v>290</v>
      </c>
      <c r="R2218" s="89" t="str">
        <f>_xlfn.XLOOKUP(Q2218,匹配表1065!L:L,匹配表1065!O:O)</f>
        <v>A</v>
      </c>
      <c r="S2218" s="93" t="str">
        <f>IFERROR(_xlfn.XLOOKUP(Q2218,匹配表1065!AI:AI,匹配表1065!AJ:AJ),"绿标")</f>
        <v>红标</v>
      </c>
      <c r="T2218" s="93" t="str" cm="1">
        <f t="array" ref="T2218:U2218">_xlfn.XLOOKUP(Q2218,匹配表1065!L:L,匹配表1065!M:N)</f>
        <v>头痛</v>
      </c>
      <c r="U2218" s="94" t="str">
        <v>神经内科</v>
      </c>
      <c r="V2218" s="95" t="s">
        <v>70</v>
      </c>
      <c r="W2218" s="93">
        <f>_xlfn.XLOOKUP(M2218,匹配表1065!D:D,匹配表1065!F:F)*N2218</f>
        <v>12</v>
      </c>
    </row>
    <row r="2219" customHeight="1" spans="1:23">
      <c r="A2219" s="89" t="s">
        <v>675</v>
      </c>
      <c r="B2219" s="90">
        <v>46155</v>
      </c>
      <c r="C2219" s="91" t="str">
        <f t="shared" si="68"/>
        <v>5月第3周</v>
      </c>
      <c r="D2219" s="89" t="s">
        <v>700</v>
      </c>
      <c r="E2219" s="89" t="str">
        <f t="shared" si="69"/>
        <v>5月第2周--周3</v>
      </c>
      <c r="F2219" s="92" t="s">
        <v>27</v>
      </c>
      <c r="G2219" s="92" t="s">
        <v>167</v>
      </c>
      <c r="H2219" s="92" t="str">
        <f>_xlfn.XLOOKUP(O2219,匹配表1065!T:T,匹配表1065!W:W)</f>
        <v>苏州市</v>
      </c>
      <c r="I2219" s="89" t="str">
        <f>_xlfn.XLOOKUP(O2219,匹配表1065!T:T,匹配表1065!X:X)</f>
        <v>PME2016</v>
      </c>
      <c r="J2219" s="89" t="s">
        <v>173</v>
      </c>
      <c r="K2219" s="89" cm="1">
        <f ca="1" t="array" ref="K2219:L2219">_xlfn.XLOOKUP(J2219,匹配表1065!Y:Y,匹配表1065!AA:AB)</f>
        <v>1</v>
      </c>
      <c r="L2219" s="89" t="str">
        <v>3个月以内</v>
      </c>
      <c r="M2219" s="92" t="s">
        <v>30</v>
      </c>
      <c r="N2219" s="92">
        <v>1</v>
      </c>
      <c r="O2219" s="93" t="str">
        <f>_xlfn.XLOOKUP(P2219,匹配表1065!U:U,匹配表1065!T:T)</f>
        <v>HO00001043</v>
      </c>
      <c r="P2219" s="89" t="s">
        <v>221</v>
      </c>
      <c r="Q2219" s="92" t="s">
        <v>291</v>
      </c>
      <c r="R2219" s="89" t="str">
        <f>_xlfn.XLOOKUP(Q2219,匹配表1065!L:L,匹配表1065!O:O)</f>
        <v>A</v>
      </c>
      <c r="S2219" s="93" t="str">
        <f>IFERROR(_xlfn.XLOOKUP(Q2219,匹配表1065!AI:AI,匹配表1065!AJ:AJ),"绿标")</f>
        <v>红标</v>
      </c>
      <c r="T2219" s="93" t="str" cm="1">
        <f t="array" ref="T2219:U2219">_xlfn.XLOOKUP(Q2219,匹配表1065!L:L,匹配表1065!M:N)</f>
        <v>头痛</v>
      </c>
      <c r="U2219" s="94" t="str">
        <v>神经内科</v>
      </c>
      <c r="V2219" s="95" t="s">
        <v>70</v>
      </c>
      <c r="W2219" s="93">
        <f>_xlfn.XLOOKUP(M2219,匹配表1065!D:D,匹配表1065!F:F)*N2219</f>
        <v>12</v>
      </c>
    </row>
    <row r="2220" customHeight="1" spans="1:23">
      <c r="A2220" s="89" t="s">
        <v>675</v>
      </c>
      <c r="B2220" s="90">
        <v>46155</v>
      </c>
      <c r="C2220" s="91" t="str">
        <f t="shared" si="68"/>
        <v>5月第3周</v>
      </c>
      <c r="D2220" s="89" t="s">
        <v>700</v>
      </c>
      <c r="E2220" s="89" t="str">
        <f t="shared" si="69"/>
        <v>5月第2周--周3</v>
      </c>
      <c r="F2220" s="92" t="s">
        <v>27</v>
      </c>
      <c r="G2220" s="92" t="s">
        <v>167</v>
      </c>
      <c r="H2220" s="92" t="str">
        <f>_xlfn.XLOOKUP(O2220,匹配表1065!T:T,匹配表1065!W:W)</f>
        <v>苏州市</v>
      </c>
      <c r="I2220" s="89" t="str">
        <f>_xlfn.XLOOKUP(O2220,匹配表1065!T:T,匹配表1065!X:X)</f>
        <v>PME2016</v>
      </c>
      <c r="J2220" s="89" t="s">
        <v>173</v>
      </c>
      <c r="K2220" s="89" cm="1">
        <f ca="1" t="array" ref="K2220:L2220">_xlfn.XLOOKUP(J2220,匹配表1065!Y:Y,匹配表1065!AA:AB)</f>
        <v>1</v>
      </c>
      <c r="L2220" s="89" t="str">
        <v>3个月以内</v>
      </c>
      <c r="M2220" s="92" t="s">
        <v>55</v>
      </c>
      <c r="N2220" s="92">
        <v>1</v>
      </c>
      <c r="O2220" s="93" t="str">
        <f>_xlfn.XLOOKUP(P2220,匹配表1065!U:U,匹配表1065!T:T)</f>
        <v>HO00001043</v>
      </c>
      <c r="P2220" s="89" t="s">
        <v>221</v>
      </c>
      <c r="Q2220" s="92" t="s">
        <v>222</v>
      </c>
      <c r="R2220" s="89" t="str">
        <f>_xlfn.XLOOKUP(Q2220,匹配表1065!L:L,匹配表1065!O:O)</f>
        <v>B</v>
      </c>
      <c r="S2220" s="93" t="str">
        <f>IFERROR(_xlfn.XLOOKUP(Q2220,匹配表1065!AI:AI,匹配表1065!AJ:AJ),"绿标")</f>
        <v>绿标</v>
      </c>
      <c r="T2220" s="93" t="str" cm="1">
        <f t="array" ref="T2220:U2220">_xlfn.XLOOKUP(Q2220,匹配表1065!L:L,匹配表1065!M:N)</f>
        <v>脑血管</v>
      </c>
      <c r="U2220" s="94" t="str">
        <v>神经内科</v>
      </c>
      <c r="V2220" s="95" t="s">
        <v>42</v>
      </c>
      <c r="W2220" s="93">
        <f>_xlfn.XLOOKUP(M2220,匹配表1065!D:D,匹配表1065!F:F)*N2220</f>
        <v>8</v>
      </c>
    </row>
    <row r="2221" customHeight="1" spans="1:23">
      <c r="A2221" s="89" t="s">
        <v>675</v>
      </c>
      <c r="B2221" s="90">
        <v>46155</v>
      </c>
      <c r="C2221" s="91" t="str">
        <f t="shared" si="68"/>
        <v>5月第3周</v>
      </c>
      <c r="D2221" s="89" t="s">
        <v>700</v>
      </c>
      <c r="E2221" s="89" t="str">
        <f t="shared" si="69"/>
        <v>5月第2周--周3</v>
      </c>
      <c r="F2221" s="92" t="s">
        <v>27</v>
      </c>
      <c r="G2221" s="92" t="s">
        <v>167</v>
      </c>
      <c r="H2221" s="92" t="str">
        <f>_xlfn.XLOOKUP(O2221,匹配表1065!T:T,匹配表1065!W:W)</f>
        <v>无锡市</v>
      </c>
      <c r="I2221" s="89" t="str">
        <f>_xlfn.XLOOKUP(O2221,匹配表1065!T:T,匹配表1065!X:X)</f>
        <v>PME2014</v>
      </c>
      <c r="J2221" s="89" t="s">
        <v>581</v>
      </c>
      <c r="K2221" s="89" cm="1">
        <f ca="1" t="array" ref="K2221:L2221">_xlfn.XLOOKUP(J2221,匹配表1065!Y:Y,匹配表1065!AA:AB)</f>
        <v>1</v>
      </c>
      <c r="L2221" s="89" t="str">
        <v>3个月以内</v>
      </c>
      <c r="M2221" s="92" t="s">
        <v>35</v>
      </c>
      <c r="N2221" s="92">
        <v>1</v>
      </c>
      <c r="O2221" s="93" t="str">
        <f>_xlfn.XLOOKUP(P2221,匹配表1065!U:U,匹配表1065!T:T)</f>
        <v>HO00001112</v>
      </c>
      <c r="P2221" s="89" t="s">
        <v>594</v>
      </c>
      <c r="Q2221" s="92" t="s">
        <v>595</v>
      </c>
      <c r="R2221" s="89" t="str">
        <f>_xlfn.XLOOKUP(Q2221,匹配表1065!L:L,匹配表1065!O:O)</f>
        <v>A</v>
      </c>
      <c r="S2221" s="93" t="str">
        <f>IFERROR(_xlfn.XLOOKUP(Q2221,匹配表1065!AI:AI,匹配表1065!AJ:AJ),"绿标")</f>
        <v>红标</v>
      </c>
      <c r="T2221" s="93" t="str" cm="1">
        <f t="array" ref="T2221:U2221">_xlfn.XLOOKUP(Q2221,匹配表1065!L:L,匹配表1065!M:N)</f>
        <v>头痛</v>
      </c>
      <c r="U2221" s="94" t="str">
        <v>神经内科</v>
      </c>
      <c r="V2221" s="95" t="s">
        <v>33</v>
      </c>
      <c r="W2221" s="93">
        <f>_xlfn.XLOOKUP(M2221,匹配表1065!D:D,匹配表1065!F:F)*N2221</f>
        <v>4</v>
      </c>
    </row>
    <row r="2222" customHeight="1" spans="1:23">
      <c r="A2222" s="89" t="s">
        <v>675</v>
      </c>
      <c r="B2222" s="90">
        <v>46155</v>
      </c>
      <c r="C2222" s="91" t="str">
        <f t="shared" si="68"/>
        <v>5月第3周</v>
      </c>
      <c r="D2222" s="89" t="s">
        <v>700</v>
      </c>
      <c r="E2222" s="89" t="str">
        <f t="shared" si="69"/>
        <v>5月第2周--周3</v>
      </c>
      <c r="F2222" s="92" t="s">
        <v>27</v>
      </c>
      <c r="G2222" s="92" t="s">
        <v>167</v>
      </c>
      <c r="H2222" s="92" t="str">
        <f>_xlfn.XLOOKUP(O2222,匹配表1065!T:T,匹配表1065!W:W)</f>
        <v>苏州市</v>
      </c>
      <c r="I2222" s="89" t="str">
        <f>_xlfn.XLOOKUP(O2222,匹配表1065!T:T,匹配表1065!X:X)</f>
        <v>PME2011</v>
      </c>
      <c r="J2222" s="92" t="s">
        <v>168</v>
      </c>
      <c r="K2222" s="89" cm="1">
        <f ca="1" t="array" ref="K2222:L2222">_xlfn.XLOOKUP(J2222,匹配表1065!Y:Y,匹配表1065!AA:AB)</f>
        <v>19</v>
      </c>
      <c r="L2222" s="89" t="str">
        <v>3个月以上</v>
      </c>
      <c r="M2222" s="92" t="s">
        <v>30</v>
      </c>
      <c r="N2222" s="92">
        <v>2</v>
      </c>
      <c r="O2222" s="93" t="str">
        <f>_xlfn.XLOOKUP(P2222,匹配表1065!U:U,匹配表1065!T:T)</f>
        <v>HO00307823</v>
      </c>
      <c r="P2222" s="89" t="s">
        <v>169</v>
      </c>
      <c r="Q2222" s="92" t="s">
        <v>172</v>
      </c>
      <c r="R2222" s="89" t="str">
        <f>_xlfn.XLOOKUP(Q2222,匹配表1065!L:L,匹配表1065!O:O)</f>
        <v>C</v>
      </c>
      <c r="S2222" s="93" t="str">
        <f>IFERROR(_xlfn.XLOOKUP(Q2222,匹配表1065!AI:AI,匹配表1065!AJ:AJ),"绿标")</f>
        <v>绿标</v>
      </c>
      <c r="T2222" s="93" t="str" cm="1">
        <f t="array" ref="T2222:U2222">_xlfn.XLOOKUP(Q2222,匹配表1065!L:L,匹配表1065!M:N)</f>
        <v>眩晕</v>
      </c>
      <c r="U2222" s="94" t="str">
        <v>神经内科</v>
      </c>
      <c r="V2222" s="95" t="s">
        <v>33</v>
      </c>
      <c r="W2222" s="93">
        <f>_xlfn.XLOOKUP(M2222,匹配表1065!D:D,匹配表1065!F:F)*N2222</f>
        <v>24</v>
      </c>
    </row>
    <row r="2223" customHeight="1" spans="1:23">
      <c r="A2223" s="89" t="s">
        <v>675</v>
      </c>
      <c r="B2223" s="90">
        <v>46155</v>
      </c>
      <c r="C2223" s="91" t="str">
        <f t="shared" si="68"/>
        <v>5月第3周</v>
      </c>
      <c r="D2223" s="89" t="s">
        <v>700</v>
      </c>
      <c r="E2223" s="89" t="str">
        <f t="shared" si="69"/>
        <v>5月第2周--周3</v>
      </c>
      <c r="F2223" s="92" t="s">
        <v>27</v>
      </c>
      <c r="G2223" s="92" t="s">
        <v>167</v>
      </c>
      <c r="H2223" s="92" t="str">
        <f>_xlfn.XLOOKUP(O2223,匹配表1065!T:T,匹配表1065!W:W)</f>
        <v>苏州市</v>
      </c>
      <c r="I2223" s="89" t="str">
        <f>_xlfn.XLOOKUP(O2223,匹配表1065!T:T,匹配表1065!X:X)</f>
        <v>PME2011</v>
      </c>
      <c r="J2223" s="92" t="s">
        <v>168</v>
      </c>
      <c r="K2223" s="89" cm="1">
        <f ca="1" t="array" ref="K2223:L2223">_xlfn.XLOOKUP(J2223,匹配表1065!Y:Y,匹配表1065!AA:AB)</f>
        <v>19</v>
      </c>
      <c r="L2223" s="89" t="str">
        <v>3个月以上</v>
      </c>
      <c r="M2223" s="92" t="s">
        <v>30</v>
      </c>
      <c r="N2223" s="92">
        <v>1</v>
      </c>
      <c r="O2223" s="93" t="str">
        <f>_xlfn.XLOOKUP(P2223,匹配表1065!U:U,匹配表1065!T:T)</f>
        <v>HO00307823</v>
      </c>
      <c r="P2223" s="89" t="s">
        <v>169</v>
      </c>
      <c r="Q2223" s="92" t="s">
        <v>172</v>
      </c>
      <c r="R2223" s="89" t="str">
        <f>_xlfn.XLOOKUP(Q2223,匹配表1065!L:L,匹配表1065!O:O)</f>
        <v>C</v>
      </c>
      <c r="S2223" s="93" t="str">
        <f>IFERROR(_xlfn.XLOOKUP(Q2223,匹配表1065!AI:AI,匹配表1065!AJ:AJ),"绿标")</f>
        <v>绿标</v>
      </c>
      <c r="T2223" s="93" t="str" cm="1">
        <f t="array" ref="T2223:U2223">_xlfn.XLOOKUP(Q2223,匹配表1065!L:L,匹配表1065!M:N)</f>
        <v>眩晕</v>
      </c>
      <c r="U2223" s="94" t="str">
        <v>神经内科</v>
      </c>
      <c r="V2223" s="95" t="s">
        <v>33</v>
      </c>
      <c r="W2223" s="93">
        <f>_xlfn.XLOOKUP(M2223,匹配表1065!D:D,匹配表1065!F:F)*N2223</f>
        <v>12</v>
      </c>
    </row>
    <row r="2224" customHeight="1" spans="1:23">
      <c r="A2224" s="89" t="s">
        <v>675</v>
      </c>
      <c r="B2224" s="90">
        <v>46155</v>
      </c>
      <c r="C2224" s="91" t="str">
        <f t="shared" si="68"/>
        <v>5月第3周</v>
      </c>
      <c r="D2224" s="89" t="s">
        <v>700</v>
      </c>
      <c r="E2224" s="89" t="str">
        <f t="shared" si="69"/>
        <v>5月第2周--周3</v>
      </c>
      <c r="F2224" s="92" t="s">
        <v>27</v>
      </c>
      <c r="G2224" s="92" t="s">
        <v>167</v>
      </c>
      <c r="H2224" s="92" t="str">
        <f>_xlfn.XLOOKUP(O2224,匹配表1065!T:T,匹配表1065!W:W)</f>
        <v>苏州市</v>
      </c>
      <c r="I2224" s="89" t="str">
        <f>_xlfn.XLOOKUP(O2224,匹配表1065!T:T,匹配表1065!X:X)</f>
        <v>PME2011</v>
      </c>
      <c r="J2224" s="92" t="s">
        <v>168</v>
      </c>
      <c r="K2224" s="89" cm="1">
        <f ca="1" t="array" ref="K2224:L2224">_xlfn.XLOOKUP(J2224,匹配表1065!Y:Y,匹配表1065!AA:AB)</f>
        <v>19</v>
      </c>
      <c r="L2224" s="89" t="str">
        <v>3个月以上</v>
      </c>
      <c r="M2224" s="92" t="s">
        <v>35</v>
      </c>
      <c r="N2224" s="92">
        <v>1</v>
      </c>
      <c r="O2224" s="93" t="str">
        <f>_xlfn.XLOOKUP(P2224,匹配表1065!U:U,匹配表1065!T:T)</f>
        <v>HO00307823</v>
      </c>
      <c r="P2224" s="89" t="s">
        <v>169</v>
      </c>
      <c r="Q2224" s="92" t="s">
        <v>172</v>
      </c>
      <c r="R2224" s="89" t="str">
        <f>_xlfn.XLOOKUP(Q2224,匹配表1065!L:L,匹配表1065!O:O)</f>
        <v>C</v>
      </c>
      <c r="S2224" s="93" t="str">
        <f>IFERROR(_xlfn.XLOOKUP(Q2224,匹配表1065!AI:AI,匹配表1065!AJ:AJ),"绿标")</f>
        <v>绿标</v>
      </c>
      <c r="T2224" s="93" t="str" cm="1">
        <f t="array" ref="T2224:U2224">_xlfn.XLOOKUP(Q2224,匹配表1065!L:L,匹配表1065!M:N)</f>
        <v>眩晕</v>
      </c>
      <c r="U2224" s="94" t="str">
        <v>神经内科</v>
      </c>
      <c r="V2224" s="95" t="s">
        <v>33</v>
      </c>
      <c r="W2224" s="93">
        <f>_xlfn.XLOOKUP(M2224,匹配表1065!D:D,匹配表1065!F:F)*N2224</f>
        <v>4</v>
      </c>
    </row>
    <row r="2225" customHeight="1" spans="1:23">
      <c r="A2225" s="89" t="s">
        <v>675</v>
      </c>
      <c r="B2225" s="90">
        <v>46155</v>
      </c>
      <c r="C2225" s="91" t="str">
        <f t="shared" si="68"/>
        <v>5月第3周</v>
      </c>
      <c r="D2225" s="89" t="s">
        <v>700</v>
      </c>
      <c r="E2225" s="89" t="str">
        <f t="shared" si="69"/>
        <v>5月第2周--周3</v>
      </c>
      <c r="F2225" s="92" t="s">
        <v>27</v>
      </c>
      <c r="G2225" s="92" t="s">
        <v>167</v>
      </c>
      <c r="H2225" s="92" t="str">
        <f>_xlfn.XLOOKUP(O2225,匹配表1065!T:T,匹配表1065!W:W)</f>
        <v>苏州市</v>
      </c>
      <c r="I2225" s="89" t="str">
        <f>_xlfn.XLOOKUP(O2225,匹配表1065!T:T,匹配表1065!X:X)</f>
        <v>PME2009</v>
      </c>
      <c r="J2225" s="92" t="s">
        <v>193</v>
      </c>
      <c r="K2225" s="89" cm="1">
        <f ca="1" t="array" ref="K2225:L2225">_xlfn.XLOOKUP(J2225,匹配表1065!Y:Y,匹配表1065!AA:AB)</f>
        <v>7</v>
      </c>
      <c r="L2225" s="89" t="str">
        <v>3个月以上</v>
      </c>
      <c r="M2225" s="92" t="s">
        <v>30</v>
      </c>
      <c r="N2225" s="92">
        <v>1</v>
      </c>
      <c r="O2225" s="93" t="str">
        <f>_xlfn.XLOOKUP(P2225,匹配表1065!U:U,匹配表1065!T:T)</f>
        <v>HO00017518</v>
      </c>
      <c r="P2225" s="89" t="s">
        <v>194</v>
      </c>
      <c r="Q2225" s="92" t="s">
        <v>195</v>
      </c>
      <c r="R2225" s="89" t="str">
        <f>_xlfn.XLOOKUP(Q2225,匹配表1065!L:L,匹配表1065!O:O)</f>
        <v>C</v>
      </c>
      <c r="S2225" s="93" t="str">
        <f>IFERROR(_xlfn.XLOOKUP(Q2225,匹配表1065!AI:AI,匹配表1065!AJ:AJ),"绿标")</f>
        <v>红标</v>
      </c>
      <c r="T2225" s="93" t="str" cm="1">
        <f t="array" ref="T2225:U2225">_xlfn.XLOOKUP(Q2225,匹配表1065!L:L,匹配表1065!M:N)</f>
        <v>眩晕</v>
      </c>
      <c r="U2225" s="94" t="str">
        <v>耳鼻喉科</v>
      </c>
      <c r="V2225" s="95" t="s">
        <v>70</v>
      </c>
      <c r="W2225" s="93">
        <f>_xlfn.XLOOKUP(M2225,匹配表1065!D:D,匹配表1065!F:F)*N2225</f>
        <v>12</v>
      </c>
    </row>
    <row r="2226" customHeight="1" spans="1:23">
      <c r="A2226" s="89" t="s">
        <v>675</v>
      </c>
      <c r="B2226" s="90">
        <v>46155</v>
      </c>
      <c r="C2226" s="91" t="str">
        <f t="shared" si="68"/>
        <v>5月第3周</v>
      </c>
      <c r="D2226" s="89" t="s">
        <v>700</v>
      </c>
      <c r="E2226" s="89" t="str">
        <f t="shared" si="69"/>
        <v>5月第2周--周3</v>
      </c>
      <c r="F2226" s="92" t="s">
        <v>27</v>
      </c>
      <c r="G2226" s="92" t="s">
        <v>167</v>
      </c>
      <c r="H2226" s="92" t="str">
        <f>_xlfn.XLOOKUP(O2226,匹配表1065!T:T,匹配表1065!W:W)</f>
        <v>苏州市</v>
      </c>
      <c r="I2226" s="89" t="str">
        <f>_xlfn.XLOOKUP(O2226,匹配表1065!T:T,匹配表1065!X:X)</f>
        <v>PME2017</v>
      </c>
      <c r="J2226" s="92" t="s">
        <v>323</v>
      </c>
      <c r="K2226" s="89" cm="1">
        <f ca="1" t="array" ref="K2226:L2226">_xlfn.XLOOKUP(J2226,匹配表1065!Y:Y,匹配表1065!AA:AB)</f>
        <v>7</v>
      </c>
      <c r="L2226" s="89" t="str">
        <v>3个月以上</v>
      </c>
      <c r="M2226" s="92" t="s">
        <v>30</v>
      </c>
      <c r="N2226" s="92">
        <v>1</v>
      </c>
      <c r="O2226" s="93" t="str">
        <f>_xlfn.XLOOKUP(P2226,匹配表1065!U:U,匹配表1065!T:T)</f>
        <v>HO00001110</v>
      </c>
      <c r="P2226" s="89" t="s">
        <v>324</v>
      </c>
      <c r="Q2226" s="92" t="s">
        <v>533</v>
      </c>
      <c r="R2226" s="89" t="str">
        <f>_xlfn.XLOOKUP(Q2226,匹配表1065!L:L,匹配表1065!O:O)</f>
        <v>A</v>
      </c>
      <c r="S2226" s="93" t="str">
        <f>IFERROR(_xlfn.XLOOKUP(Q2226,匹配表1065!AI:AI,匹配表1065!AJ:AJ),"绿标")</f>
        <v>绿标</v>
      </c>
      <c r="T2226" s="93" t="str" cm="1">
        <f t="array" ref="T2226:U2226">_xlfn.XLOOKUP(Q2226,匹配表1065!L:L,匹配表1065!M:N)</f>
        <v>头痛</v>
      </c>
      <c r="U2226" s="94" t="str">
        <v>神经内科</v>
      </c>
      <c r="V2226" s="95" t="s">
        <v>67</v>
      </c>
      <c r="W2226" s="93">
        <f>_xlfn.XLOOKUP(M2226,匹配表1065!D:D,匹配表1065!F:F)*N2226</f>
        <v>12</v>
      </c>
    </row>
    <row r="2227" customHeight="1" spans="1:23">
      <c r="A2227" s="89" t="s">
        <v>675</v>
      </c>
      <c r="B2227" s="90">
        <v>46155</v>
      </c>
      <c r="C2227" s="91" t="str">
        <f t="shared" si="68"/>
        <v>5月第3周</v>
      </c>
      <c r="D2227" s="89" t="s">
        <v>700</v>
      </c>
      <c r="E2227" s="89" t="str">
        <f t="shared" si="69"/>
        <v>5月第2周--周3</v>
      </c>
      <c r="F2227" s="92" t="s">
        <v>27</v>
      </c>
      <c r="G2227" s="92" t="s">
        <v>167</v>
      </c>
      <c r="H2227" s="92" t="str">
        <f>_xlfn.XLOOKUP(O2227,匹配表1065!T:T,匹配表1065!W:W)</f>
        <v>苏州市</v>
      </c>
      <c r="I2227" s="89" t="str">
        <f>_xlfn.XLOOKUP(O2227,匹配表1065!T:T,匹配表1065!X:X)</f>
        <v>PME2017</v>
      </c>
      <c r="J2227" s="92" t="s">
        <v>323</v>
      </c>
      <c r="K2227" s="89" cm="1">
        <f ca="1" t="array" ref="K2227:L2227">_xlfn.XLOOKUP(J2227,匹配表1065!Y:Y,匹配表1065!AA:AB)</f>
        <v>7</v>
      </c>
      <c r="L2227" s="89" t="str">
        <v>3个月以上</v>
      </c>
      <c r="M2227" s="92" t="s">
        <v>35</v>
      </c>
      <c r="N2227" s="92">
        <v>1</v>
      </c>
      <c r="O2227" s="93" t="str">
        <f>_xlfn.XLOOKUP(P2227,匹配表1065!U:U,匹配表1065!T:T)</f>
        <v>HO00001044</v>
      </c>
      <c r="P2227" s="89" t="s">
        <v>346</v>
      </c>
      <c r="Q2227" s="92" t="s">
        <v>521</v>
      </c>
      <c r="R2227" s="89" t="str">
        <f>_xlfn.XLOOKUP(Q2227,匹配表1065!L:L,匹配表1065!O:O)</f>
        <v>B</v>
      </c>
      <c r="S2227" s="93" t="str">
        <f>IFERROR(_xlfn.XLOOKUP(Q2227,匹配表1065!AI:AI,匹配表1065!AJ:AJ),"绿标")</f>
        <v>黑标</v>
      </c>
      <c r="T2227" s="93" t="str" cm="1">
        <f t="array" ref="T2227:U2227">_xlfn.XLOOKUP(Q2227,匹配表1065!L:L,匹配表1065!M:N)</f>
        <v>脑血管</v>
      </c>
      <c r="U2227" s="94" t="str">
        <v>神经内科</v>
      </c>
      <c r="V2227" s="95" t="s">
        <v>58</v>
      </c>
      <c r="W2227" s="93">
        <f>_xlfn.XLOOKUP(M2227,匹配表1065!D:D,匹配表1065!F:F)*N2227</f>
        <v>4</v>
      </c>
    </row>
    <row r="2228" customHeight="1" spans="1:23">
      <c r="A2228" s="89" t="s">
        <v>675</v>
      </c>
      <c r="B2228" s="90">
        <v>46155</v>
      </c>
      <c r="C2228" s="91" t="str">
        <f t="shared" si="68"/>
        <v>5月第3周</v>
      </c>
      <c r="D2228" s="89" t="s">
        <v>700</v>
      </c>
      <c r="E2228" s="89" t="str">
        <f t="shared" si="69"/>
        <v>5月第2周--周3</v>
      </c>
      <c r="F2228" s="92" t="s">
        <v>27</v>
      </c>
      <c r="G2228" s="92" t="s">
        <v>167</v>
      </c>
      <c r="H2228" s="92" t="str">
        <f>_xlfn.XLOOKUP(O2228,匹配表1065!T:T,匹配表1065!W:W)</f>
        <v>苏州市</v>
      </c>
      <c r="I2228" s="89" t="str">
        <f>_xlfn.XLOOKUP(O2228,匹配表1065!T:T,匹配表1065!X:X)</f>
        <v>PME2010</v>
      </c>
      <c r="J2228" s="92" t="s">
        <v>186</v>
      </c>
      <c r="K2228" s="89" cm="1">
        <f ca="1" t="array" ref="K2228:L2228">_xlfn.XLOOKUP(J2228,匹配表1065!Y:Y,匹配表1065!AA:AB)</f>
        <v>6</v>
      </c>
      <c r="L2228" s="89" t="str">
        <v>3个月以上</v>
      </c>
      <c r="M2228" s="92" t="s">
        <v>30</v>
      </c>
      <c r="N2228" s="92">
        <v>1</v>
      </c>
      <c r="O2228" s="93" t="str">
        <f>_xlfn.XLOOKUP(P2228,匹配表1065!U:U,匹配表1065!T:T)</f>
        <v>HO00001051</v>
      </c>
      <c r="P2228" s="89" t="s">
        <v>191</v>
      </c>
      <c r="Q2228" s="92" t="s">
        <v>354</v>
      </c>
      <c r="R2228" s="89" t="str">
        <f>_xlfn.XLOOKUP(Q2228,匹配表1065!L:L,匹配表1065!O:O)</f>
        <v>A</v>
      </c>
      <c r="S2228" s="93" t="str">
        <f>IFERROR(_xlfn.XLOOKUP(Q2228,匹配表1065!AI:AI,匹配表1065!AJ:AJ),"绿标")</f>
        <v>黑标</v>
      </c>
      <c r="T2228" s="93" t="str" cm="1">
        <f t="array" ref="T2228:U2228">_xlfn.XLOOKUP(Q2228,匹配表1065!L:L,匹配表1065!M:N)</f>
        <v>头痛</v>
      </c>
      <c r="U2228" s="94" t="str">
        <v>神经内科</v>
      </c>
      <c r="V2228" s="95" t="s">
        <v>70</v>
      </c>
      <c r="W2228" s="93">
        <f>_xlfn.XLOOKUP(M2228,匹配表1065!D:D,匹配表1065!F:F)*N2228</f>
        <v>12</v>
      </c>
    </row>
    <row r="2229" customHeight="1" spans="1:23">
      <c r="A2229" s="89" t="s">
        <v>675</v>
      </c>
      <c r="B2229" s="90">
        <v>46155</v>
      </c>
      <c r="C2229" s="91" t="str">
        <f t="shared" si="68"/>
        <v>5月第3周</v>
      </c>
      <c r="D2229" s="89" t="s">
        <v>700</v>
      </c>
      <c r="E2229" s="89" t="str">
        <f t="shared" si="69"/>
        <v>5月第2周--周3</v>
      </c>
      <c r="F2229" s="92" t="s">
        <v>27</v>
      </c>
      <c r="G2229" s="92" t="s">
        <v>167</v>
      </c>
      <c r="H2229" s="92" t="str">
        <f>_xlfn.XLOOKUP(O2229,匹配表1065!T:T,匹配表1065!W:W)</f>
        <v>苏州市</v>
      </c>
      <c r="I2229" s="89" t="str">
        <f>_xlfn.XLOOKUP(O2229,匹配表1065!T:T,匹配表1065!X:X)</f>
        <v>PME2010</v>
      </c>
      <c r="J2229" s="92" t="s">
        <v>186</v>
      </c>
      <c r="K2229" s="89" cm="1">
        <f ca="1" t="array" ref="K2229:L2229">_xlfn.XLOOKUP(J2229,匹配表1065!Y:Y,匹配表1065!AA:AB)</f>
        <v>6</v>
      </c>
      <c r="L2229" s="89" t="str">
        <v>3个月以上</v>
      </c>
      <c r="M2229" s="92" t="s">
        <v>35</v>
      </c>
      <c r="N2229" s="92">
        <v>1</v>
      </c>
      <c r="O2229" s="93" t="str">
        <f>_xlfn.XLOOKUP(P2229,匹配表1065!U:U,匹配表1065!T:T)</f>
        <v>HO00001051</v>
      </c>
      <c r="P2229" s="89" t="s">
        <v>191</v>
      </c>
      <c r="Q2229" s="92" t="s">
        <v>192</v>
      </c>
      <c r="R2229" s="89" t="str">
        <f>_xlfn.XLOOKUP(Q2229,匹配表1065!L:L,匹配表1065!O:O)</f>
        <v>B</v>
      </c>
      <c r="S2229" s="93" t="str">
        <f>IFERROR(_xlfn.XLOOKUP(Q2229,匹配表1065!AI:AI,匹配表1065!AJ:AJ),"绿标")</f>
        <v>绿标</v>
      </c>
      <c r="T2229" s="93" t="str" cm="1">
        <f t="array" ref="T2229:U2229">_xlfn.XLOOKUP(Q2229,匹配表1065!L:L,匹配表1065!M:N)</f>
        <v>抑郁焦虑</v>
      </c>
      <c r="U2229" s="94" t="str">
        <v>神经内科</v>
      </c>
      <c r="V2229" s="95" t="s">
        <v>70</v>
      </c>
      <c r="W2229" s="93">
        <f>_xlfn.XLOOKUP(M2229,匹配表1065!D:D,匹配表1065!F:F)*N2229</f>
        <v>4</v>
      </c>
    </row>
    <row r="2230" customHeight="1" spans="1:23">
      <c r="A2230" s="89" t="s">
        <v>675</v>
      </c>
      <c r="B2230" s="90">
        <v>46155</v>
      </c>
      <c r="C2230" s="91" t="str">
        <f t="shared" si="68"/>
        <v>5月第3周</v>
      </c>
      <c r="D2230" s="89" t="s">
        <v>700</v>
      </c>
      <c r="E2230" s="89" t="str">
        <f t="shared" si="69"/>
        <v>5月第2周--周3</v>
      </c>
      <c r="F2230" s="92" t="s">
        <v>27</v>
      </c>
      <c r="G2230" s="92" t="s">
        <v>167</v>
      </c>
      <c r="H2230" s="92" t="str">
        <f>_xlfn.XLOOKUP(O2230,匹配表1065!T:T,匹配表1065!W:W)</f>
        <v>苏州市</v>
      </c>
      <c r="I2230" s="89" t="str">
        <f>_xlfn.XLOOKUP(O2230,匹配表1065!T:T,匹配表1065!X:X)</f>
        <v>PME2010</v>
      </c>
      <c r="J2230" s="92" t="s">
        <v>186</v>
      </c>
      <c r="K2230" s="89" cm="1">
        <f ca="1" t="array" ref="K2230:L2230">_xlfn.XLOOKUP(J2230,匹配表1065!Y:Y,匹配表1065!AA:AB)</f>
        <v>6</v>
      </c>
      <c r="L2230" s="89" t="str">
        <v>3个月以上</v>
      </c>
      <c r="M2230" s="92" t="s">
        <v>35</v>
      </c>
      <c r="N2230" s="92">
        <v>1</v>
      </c>
      <c r="O2230" s="93" t="str">
        <f>_xlfn.XLOOKUP(P2230,匹配表1065!U:U,匹配表1065!T:T)</f>
        <v>HO00392084</v>
      </c>
      <c r="P2230" s="89" t="s">
        <v>187</v>
      </c>
      <c r="Q2230" s="92" t="s">
        <v>188</v>
      </c>
      <c r="R2230" s="89" t="str">
        <f>_xlfn.XLOOKUP(Q2230,匹配表1065!L:L,匹配表1065!O:O)</f>
        <v>A</v>
      </c>
      <c r="S2230" s="93" t="str">
        <f>IFERROR(_xlfn.XLOOKUP(Q2230,匹配表1065!AI:AI,匹配表1065!AJ:AJ),"绿标")</f>
        <v>黑标</v>
      </c>
      <c r="T2230" s="93" t="str" cm="1">
        <f t="array" ref="T2230:U2230">_xlfn.XLOOKUP(Q2230,匹配表1065!L:L,匹配表1065!M:N)</f>
        <v>头痛</v>
      </c>
      <c r="U2230" s="94" t="str">
        <v>神经内科</v>
      </c>
      <c r="V2230" s="95" t="s">
        <v>70</v>
      </c>
      <c r="W2230" s="93">
        <f>_xlfn.XLOOKUP(M2230,匹配表1065!D:D,匹配表1065!F:F)*N2230</f>
        <v>4</v>
      </c>
    </row>
    <row r="2231" customHeight="1" spans="1:23">
      <c r="A2231" s="89" t="s">
        <v>675</v>
      </c>
      <c r="B2231" s="90">
        <v>46155</v>
      </c>
      <c r="C2231" s="91" t="str">
        <f t="shared" si="68"/>
        <v>5月第3周</v>
      </c>
      <c r="D2231" s="89" t="s">
        <v>700</v>
      </c>
      <c r="E2231" s="89" t="str">
        <f t="shared" si="69"/>
        <v>5月第2周--周3</v>
      </c>
      <c r="F2231" s="92" t="s">
        <v>27</v>
      </c>
      <c r="G2231" s="92" t="s">
        <v>167</v>
      </c>
      <c r="H2231" s="92" t="str">
        <f>_xlfn.XLOOKUP(O2231,匹配表1065!T:T,匹配表1065!W:W)</f>
        <v>南通市</v>
      </c>
      <c r="I2231" s="89" t="str">
        <f>_xlfn.XLOOKUP(O2231,匹配表1065!T:T,匹配表1065!X:X)</f>
        <v>PME2013</v>
      </c>
      <c r="J2231" s="92" t="s">
        <v>180</v>
      </c>
      <c r="K2231" s="89" cm="1">
        <f ca="1" t="array" ref="K2231:L2231">_xlfn.XLOOKUP(J2231,匹配表1065!Y:Y,匹配表1065!AA:AB)</f>
        <v>51</v>
      </c>
      <c r="L2231" s="89" t="str">
        <v>3个月以上</v>
      </c>
      <c r="M2231" s="92" t="s">
        <v>30</v>
      </c>
      <c r="N2231" s="92">
        <v>2</v>
      </c>
      <c r="O2231" s="93" t="str">
        <f>_xlfn.XLOOKUP(P2231,匹配表1065!U:U,匹配表1065!T:T)</f>
        <v>HO00001021</v>
      </c>
      <c r="P2231" s="89" t="s">
        <v>181</v>
      </c>
      <c r="Q2231" s="92" t="s">
        <v>182</v>
      </c>
      <c r="R2231" s="89" t="str">
        <f>_xlfn.XLOOKUP(Q2231,匹配表1065!L:L,匹配表1065!O:O)</f>
        <v>C</v>
      </c>
      <c r="S2231" s="93" t="str">
        <f>IFERROR(_xlfn.XLOOKUP(Q2231,匹配表1065!AI:AI,匹配表1065!AJ:AJ),"绿标")</f>
        <v>红标</v>
      </c>
      <c r="T2231" s="93" t="str" cm="1">
        <f t="array" ref="T2231:U2231">_xlfn.XLOOKUP(Q2231,匹配表1065!L:L,匹配表1065!M:N)</f>
        <v>眩晕</v>
      </c>
      <c r="U2231" s="94" t="str">
        <v>神经内科</v>
      </c>
      <c r="V2231" s="95" t="s">
        <v>70</v>
      </c>
      <c r="W2231" s="93">
        <f>_xlfn.XLOOKUP(M2231,匹配表1065!D:D,匹配表1065!F:F)*N2231</f>
        <v>24</v>
      </c>
    </row>
    <row r="2232" customHeight="1" spans="1:23">
      <c r="A2232" s="89" t="s">
        <v>675</v>
      </c>
      <c r="B2232" s="90">
        <v>46155</v>
      </c>
      <c r="C2232" s="91" t="str">
        <f t="shared" si="68"/>
        <v>5月第3周</v>
      </c>
      <c r="D2232" s="89" t="s">
        <v>700</v>
      </c>
      <c r="E2232" s="89" t="str">
        <f t="shared" si="69"/>
        <v>5月第2周--周3</v>
      </c>
      <c r="F2232" s="92" t="s">
        <v>27</v>
      </c>
      <c r="G2232" s="92" t="s">
        <v>167</v>
      </c>
      <c r="H2232" s="92" t="str">
        <f>_xlfn.XLOOKUP(O2232,匹配表1065!T:T,匹配表1065!W:W)</f>
        <v>南通市</v>
      </c>
      <c r="I2232" s="89" t="str">
        <f>_xlfn.XLOOKUP(O2232,匹配表1065!T:T,匹配表1065!X:X)</f>
        <v>PME2013</v>
      </c>
      <c r="J2232" s="92" t="s">
        <v>180</v>
      </c>
      <c r="K2232" s="89" cm="1">
        <f ca="1" t="array" ref="K2232:L2232">_xlfn.XLOOKUP(J2232,匹配表1065!Y:Y,匹配表1065!AA:AB)</f>
        <v>51</v>
      </c>
      <c r="L2232" s="89" t="str">
        <v>3个月以上</v>
      </c>
      <c r="M2232" s="92" t="s">
        <v>35</v>
      </c>
      <c r="N2232" s="92">
        <v>1</v>
      </c>
      <c r="O2232" s="93" t="str">
        <f>_xlfn.XLOOKUP(P2232,匹配表1065!U:U,匹配表1065!T:T)</f>
        <v>HO00001066</v>
      </c>
      <c r="P2232" s="89" t="s">
        <v>183</v>
      </c>
      <c r="Q2232" s="92" t="s">
        <v>184</v>
      </c>
      <c r="R2232" s="89" t="str">
        <f>_xlfn.XLOOKUP(Q2232,匹配表1065!L:L,匹配表1065!O:O)</f>
        <v>A</v>
      </c>
      <c r="S2232" s="93" t="str">
        <f>IFERROR(_xlfn.XLOOKUP(Q2232,匹配表1065!AI:AI,匹配表1065!AJ:AJ),"绿标")</f>
        <v>红标</v>
      </c>
      <c r="T2232" s="93" t="str" cm="1">
        <f t="array" ref="T2232:U2232">_xlfn.XLOOKUP(Q2232,匹配表1065!L:L,匹配表1065!M:N)</f>
        <v>头痛</v>
      </c>
      <c r="U2232" s="94" t="str">
        <v>神经内科</v>
      </c>
      <c r="V2232" s="95" t="s">
        <v>33</v>
      </c>
      <c r="W2232" s="93">
        <f>_xlfn.XLOOKUP(M2232,匹配表1065!D:D,匹配表1065!F:F)*N2232</f>
        <v>4</v>
      </c>
    </row>
    <row r="2233" customHeight="1" spans="1:23">
      <c r="A2233" s="89" t="s">
        <v>675</v>
      </c>
      <c r="B2233" s="90">
        <v>46155</v>
      </c>
      <c r="C2233" s="91" t="str">
        <f t="shared" si="68"/>
        <v>5月第3周</v>
      </c>
      <c r="D2233" s="89" t="s">
        <v>700</v>
      </c>
      <c r="E2233" s="89" t="str">
        <f t="shared" si="69"/>
        <v>5月第2周--周3</v>
      </c>
      <c r="F2233" s="92" t="s">
        <v>27</v>
      </c>
      <c r="G2233" s="92" t="s">
        <v>167</v>
      </c>
      <c r="H2233" s="92" t="str">
        <f>_xlfn.XLOOKUP(O2233,匹配表1065!T:T,匹配表1065!W:W)</f>
        <v>南通市</v>
      </c>
      <c r="I2233" s="89" t="str">
        <f>_xlfn.XLOOKUP(O2233,匹配表1065!T:T,匹配表1065!X:X)</f>
        <v>PME2013</v>
      </c>
      <c r="J2233" s="92" t="s">
        <v>180</v>
      </c>
      <c r="K2233" s="89" cm="1">
        <f ca="1" t="array" ref="K2233:L2233">_xlfn.XLOOKUP(J2233,匹配表1065!Y:Y,匹配表1065!AA:AB)</f>
        <v>51</v>
      </c>
      <c r="L2233" s="89" t="str">
        <v>3个月以上</v>
      </c>
      <c r="M2233" s="92" t="s">
        <v>35</v>
      </c>
      <c r="N2233" s="92">
        <v>1</v>
      </c>
      <c r="O2233" s="93" t="str">
        <f>_xlfn.XLOOKUP(P2233,匹配表1065!U:U,匹配表1065!T:T)</f>
        <v>HO00001066</v>
      </c>
      <c r="P2233" s="89" t="s">
        <v>183</v>
      </c>
      <c r="Q2233" s="92" t="s">
        <v>185</v>
      </c>
      <c r="R2233" s="89" t="str">
        <f>_xlfn.XLOOKUP(Q2233,匹配表1065!L:L,匹配表1065!O:O)</f>
        <v>A</v>
      </c>
      <c r="S2233" s="93" t="str">
        <f>IFERROR(_xlfn.XLOOKUP(Q2233,匹配表1065!AI:AI,匹配表1065!AJ:AJ),"绿标")</f>
        <v>红标</v>
      </c>
      <c r="T2233" s="93" t="str" cm="1">
        <f t="array" ref="T2233:U2233">_xlfn.XLOOKUP(Q2233,匹配表1065!L:L,匹配表1065!M:N)</f>
        <v>头痛</v>
      </c>
      <c r="U2233" s="94" t="str">
        <v>神经内科</v>
      </c>
      <c r="V2233" s="95" t="s">
        <v>58</v>
      </c>
      <c r="W2233" s="93">
        <f>_xlfn.XLOOKUP(M2233,匹配表1065!D:D,匹配表1065!F:F)*N2233</f>
        <v>4</v>
      </c>
    </row>
    <row r="2234" customHeight="1" spans="1:23">
      <c r="A2234" s="89" t="s">
        <v>675</v>
      </c>
      <c r="B2234" s="90">
        <v>46155</v>
      </c>
      <c r="C2234" s="91" t="str">
        <f t="shared" si="68"/>
        <v>5月第3周</v>
      </c>
      <c r="D2234" s="89" t="s">
        <v>700</v>
      </c>
      <c r="E2234" s="89" t="str">
        <f t="shared" si="69"/>
        <v>5月第2周--周3</v>
      </c>
      <c r="F2234" s="92" t="s">
        <v>27</v>
      </c>
      <c r="G2234" s="92" t="s">
        <v>28</v>
      </c>
      <c r="H2234" s="92" t="str">
        <f>_xlfn.XLOOKUP(O2234,匹配表1065!T:T,匹配表1065!W:W)</f>
        <v>南京市</v>
      </c>
      <c r="I2234" s="89" t="str">
        <f>_xlfn.XLOOKUP(O2234,匹配表1065!T:T,匹配表1065!X:X)</f>
        <v>PME2006</v>
      </c>
      <c r="J2234" s="92" t="s">
        <v>29</v>
      </c>
      <c r="K2234" s="89" cm="1">
        <f ca="1" t="array" ref="K2234:L2234">_xlfn.XLOOKUP(J2234,匹配表1065!Y:Y,匹配表1065!AA:AB)</f>
        <v>15</v>
      </c>
      <c r="L2234" s="89" t="str">
        <v>3个月以上</v>
      </c>
      <c r="M2234" s="92" t="s">
        <v>30</v>
      </c>
      <c r="N2234" s="92">
        <v>1</v>
      </c>
      <c r="O2234" s="93" t="str">
        <f>_xlfn.XLOOKUP(P2234,匹配表1065!U:U,匹配表1065!T:T)</f>
        <v>HO00000959</v>
      </c>
      <c r="P2234" s="89" t="s">
        <v>196</v>
      </c>
      <c r="Q2234" s="92" t="s">
        <v>197</v>
      </c>
      <c r="R2234" s="89" t="str">
        <f>_xlfn.XLOOKUP(Q2234,匹配表1065!L:L,匹配表1065!O:O)</f>
        <v>C</v>
      </c>
      <c r="S2234" s="93" t="str">
        <f>IFERROR(_xlfn.XLOOKUP(Q2234,匹配表1065!AI:AI,匹配表1065!AJ:AJ),"绿标")</f>
        <v>红标</v>
      </c>
      <c r="T2234" s="93" t="str" cm="1">
        <f t="array" ref="T2234:U2234">_xlfn.XLOOKUP(Q2234,匹配表1065!L:L,匹配表1065!M:N)</f>
        <v>眩晕</v>
      </c>
      <c r="U2234" s="94" t="str">
        <v>神经内科</v>
      </c>
      <c r="V2234" s="95" t="s">
        <v>70</v>
      </c>
      <c r="W2234" s="93">
        <f>_xlfn.XLOOKUP(M2234,匹配表1065!D:D,匹配表1065!F:F)*N2234</f>
        <v>12</v>
      </c>
    </row>
    <row r="2235" customHeight="1" spans="1:23">
      <c r="A2235" s="89" t="s">
        <v>675</v>
      </c>
      <c r="B2235" s="90">
        <v>46155</v>
      </c>
      <c r="C2235" s="91" t="str">
        <f t="shared" si="68"/>
        <v>5月第3周</v>
      </c>
      <c r="D2235" s="89" t="s">
        <v>700</v>
      </c>
      <c r="E2235" s="89" t="str">
        <f t="shared" si="69"/>
        <v>5月第2周--周3</v>
      </c>
      <c r="F2235" s="92" t="s">
        <v>27</v>
      </c>
      <c r="G2235" s="92" t="s">
        <v>28</v>
      </c>
      <c r="H2235" s="92" t="str">
        <f>_xlfn.XLOOKUP(O2235,匹配表1065!T:T,匹配表1065!W:W)</f>
        <v>南京市</v>
      </c>
      <c r="I2235" s="89" t="str">
        <f>_xlfn.XLOOKUP(O2235,匹配表1065!T:T,匹配表1065!X:X)</f>
        <v>PME2006</v>
      </c>
      <c r="J2235" s="92" t="s">
        <v>29</v>
      </c>
      <c r="K2235" s="89" cm="1">
        <f ca="1" t="array" ref="K2235:L2235">_xlfn.XLOOKUP(J2235,匹配表1065!Y:Y,匹配表1065!AA:AB)</f>
        <v>15</v>
      </c>
      <c r="L2235" s="89" t="str">
        <v>3个月以上</v>
      </c>
      <c r="M2235" s="92" t="s">
        <v>55</v>
      </c>
      <c r="N2235" s="92">
        <v>1</v>
      </c>
      <c r="O2235" s="93" t="str">
        <f>_xlfn.XLOOKUP(P2235,匹配表1065!U:U,匹配表1065!T:T)</f>
        <v>HO00000965</v>
      </c>
      <c r="P2235" s="89" t="s">
        <v>31</v>
      </c>
      <c r="Q2235" s="92" t="s">
        <v>32</v>
      </c>
      <c r="R2235" s="89" t="str">
        <f>_xlfn.XLOOKUP(Q2235,匹配表1065!L:L,匹配表1065!O:O)</f>
        <v>A</v>
      </c>
      <c r="S2235" s="93" t="str">
        <f>IFERROR(_xlfn.XLOOKUP(Q2235,匹配表1065!AI:AI,匹配表1065!AJ:AJ),"绿标")</f>
        <v>绿标</v>
      </c>
      <c r="T2235" s="93" t="str" cm="1">
        <f t="array" ref="T2235:U2235">_xlfn.XLOOKUP(Q2235,匹配表1065!L:L,匹配表1065!M:N)</f>
        <v>头痛</v>
      </c>
      <c r="U2235" s="94" t="str">
        <v>神经内科</v>
      </c>
      <c r="V2235" s="95" t="s">
        <v>42</v>
      </c>
      <c r="W2235" s="93">
        <f>_xlfn.XLOOKUP(M2235,匹配表1065!D:D,匹配表1065!F:F)*N2235</f>
        <v>8</v>
      </c>
    </row>
    <row r="2236" customHeight="1" spans="1:23">
      <c r="A2236" s="89" t="s">
        <v>675</v>
      </c>
      <c r="B2236" s="90">
        <v>46155</v>
      </c>
      <c r="C2236" s="91" t="str">
        <f t="shared" si="68"/>
        <v>5月第3周</v>
      </c>
      <c r="D2236" s="89" t="s">
        <v>700</v>
      </c>
      <c r="E2236" s="89" t="str">
        <f t="shared" si="69"/>
        <v>5月第2周--周3</v>
      </c>
      <c r="F2236" s="92" t="s">
        <v>27</v>
      </c>
      <c r="G2236" s="92" t="s">
        <v>28</v>
      </c>
      <c r="H2236" s="92" t="str">
        <f>_xlfn.XLOOKUP(O2236,匹配表1065!T:T,匹配表1065!W:W)</f>
        <v>南京市</v>
      </c>
      <c r="I2236" s="89" t="str">
        <f>_xlfn.XLOOKUP(O2236,匹配表1065!T:T,匹配表1065!X:X)</f>
        <v>PME2006</v>
      </c>
      <c r="J2236" s="92" t="s">
        <v>29</v>
      </c>
      <c r="K2236" s="89" cm="1">
        <f ca="1" t="array" ref="K2236:L2236">_xlfn.XLOOKUP(J2236,匹配表1065!Y:Y,匹配表1065!AA:AB)</f>
        <v>15</v>
      </c>
      <c r="L2236" s="89" t="str">
        <v>3个月以上</v>
      </c>
      <c r="M2236" s="92" t="s">
        <v>35</v>
      </c>
      <c r="N2236" s="92">
        <v>1</v>
      </c>
      <c r="O2236" s="93" t="str">
        <f>_xlfn.XLOOKUP(P2236,匹配表1065!U:U,匹配表1065!T:T)</f>
        <v>HO00000959</v>
      </c>
      <c r="P2236" s="89" t="s">
        <v>196</v>
      </c>
      <c r="Q2236" s="92" t="s">
        <v>268</v>
      </c>
      <c r="R2236" s="89" t="str">
        <f>_xlfn.XLOOKUP(Q2236,匹配表1065!L:L,匹配表1065!O:O)</f>
        <v>C</v>
      </c>
      <c r="S2236" s="93" t="str">
        <f>IFERROR(_xlfn.XLOOKUP(Q2236,匹配表1065!AI:AI,匹配表1065!AJ:AJ),"绿标")</f>
        <v>红标</v>
      </c>
      <c r="T2236" s="93" t="str" cm="1">
        <f t="array" ref="T2236:U2236">_xlfn.XLOOKUP(Q2236,匹配表1065!L:L,匹配表1065!M:N)</f>
        <v>眩晕</v>
      </c>
      <c r="U2236" s="94" t="str">
        <v>耳鼻喉科</v>
      </c>
      <c r="V2236" s="95" t="s">
        <v>70</v>
      </c>
      <c r="W2236" s="93">
        <f>_xlfn.XLOOKUP(M2236,匹配表1065!D:D,匹配表1065!F:F)*N2236</f>
        <v>4</v>
      </c>
    </row>
    <row r="2237" customHeight="1" spans="1:23">
      <c r="A2237" s="89" t="s">
        <v>675</v>
      </c>
      <c r="B2237" s="90">
        <v>46155</v>
      </c>
      <c r="C2237" s="91" t="str">
        <f t="shared" si="68"/>
        <v>5月第3周</v>
      </c>
      <c r="D2237" s="89" t="s">
        <v>700</v>
      </c>
      <c r="E2237" s="89" t="str">
        <f t="shared" si="69"/>
        <v>5月第2周--周3</v>
      </c>
      <c r="F2237" s="92" t="s">
        <v>27</v>
      </c>
      <c r="G2237" s="92" t="s">
        <v>28</v>
      </c>
      <c r="H2237" s="92" t="str">
        <f>_xlfn.XLOOKUP(O2237,匹配表1065!T:T,匹配表1065!W:W)</f>
        <v>扬州市</v>
      </c>
      <c r="I2237" s="89" t="str">
        <f>_xlfn.XLOOKUP(O2237,匹配表1065!T:T,匹配表1065!X:X)</f>
        <v>PME2012</v>
      </c>
      <c r="J2237" s="92" t="s">
        <v>60</v>
      </c>
      <c r="K2237" s="89" cm="1">
        <f ca="1" t="array" ref="K2237:L2237">_xlfn.XLOOKUP(J2237,匹配表1065!Y:Y,匹配表1065!AA:AB)</f>
        <v>13</v>
      </c>
      <c r="L2237" s="89" t="str">
        <v>3个月以上</v>
      </c>
      <c r="M2237" s="92" t="s">
        <v>30</v>
      </c>
      <c r="N2237" s="92">
        <v>1</v>
      </c>
      <c r="O2237" s="93" t="str">
        <f>_xlfn.XLOOKUP(P2237,匹配表1065!U:U,匹配表1065!T:T)</f>
        <v>HO00000968</v>
      </c>
      <c r="P2237" s="89" t="s">
        <v>61</v>
      </c>
      <c r="Q2237" s="92" t="s">
        <v>62</v>
      </c>
      <c r="R2237" s="89" t="str">
        <f>_xlfn.XLOOKUP(Q2237,匹配表1065!L:L,匹配表1065!O:O)</f>
        <v>A</v>
      </c>
      <c r="S2237" s="93" t="str">
        <f>IFERROR(_xlfn.XLOOKUP(Q2237,匹配表1065!AI:AI,匹配表1065!AJ:AJ),"绿标")</f>
        <v>红标</v>
      </c>
      <c r="T2237" s="93" t="str" cm="1">
        <f t="array" ref="T2237:U2237">_xlfn.XLOOKUP(Q2237,匹配表1065!L:L,匹配表1065!M:N)</f>
        <v>头痛</v>
      </c>
      <c r="U2237" s="94" t="str">
        <v>神经内科</v>
      </c>
      <c r="V2237" s="95" t="s">
        <v>58</v>
      </c>
      <c r="W2237" s="93">
        <f>_xlfn.XLOOKUP(M2237,匹配表1065!D:D,匹配表1065!F:F)*N2237</f>
        <v>12</v>
      </c>
    </row>
    <row r="2238" customHeight="1" spans="1:23">
      <c r="A2238" s="89" t="s">
        <v>675</v>
      </c>
      <c r="B2238" s="90">
        <v>46155</v>
      </c>
      <c r="C2238" s="91" t="str">
        <f t="shared" si="68"/>
        <v>5月第3周</v>
      </c>
      <c r="D2238" s="89" t="s">
        <v>700</v>
      </c>
      <c r="E2238" s="89" t="str">
        <f t="shared" si="69"/>
        <v>5月第2周--周3</v>
      </c>
      <c r="F2238" s="92" t="s">
        <v>27</v>
      </c>
      <c r="G2238" s="92" t="s">
        <v>28</v>
      </c>
      <c r="H2238" s="92" t="str">
        <f>_xlfn.XLOOKUP(O2238,匹配表1065!T:T,匹配表1065!W:W)</f>
        <v>扬州市</v>
      </c>
      <c r="I2238" s="89" t="str">
        <f>_xlfn.XLOOKUP(O2238,匹配表1065!T:T,匹配表1065!X:X)</f>
        <v>PME2012</v>
      </c>
      <c r="J2238" s="92" t="s">
        <v>60</v>
      </c>
      <c r="K2238" s="89" cm="1">
        <f ca="1" t="array" ref="K2238:L2238">_xlfn.XLOOKUP(J2238,匹配表1065!Y:Y,匹配表1065!AA:AB)</f>
        <v>13</v>
      </c>
      <c r="L2238" s="89" t="str">
        <v>3个月以上</v>
      </c>
      <c r="M2238" s="92" t="s">
        <v>55</v>
      </c>
      <c r="N2238" s="92">
        <v>1</v>
      </c>
      <c r="O2238" s="93" t="str">
        <f>_xlfn.XLOOKUP(P2238,匹配表1065!U:U,匹配表1065!T:T)</f>
        <v>HO00041526</v>
      </c>
      <c r="P2238" s="89" t="s">
        <v>407</v>
      </c>
      <c r="Q2238" s="92" t="s">
        <v>408</v>
      </c>
      <c r="R2238" s="89" t="str">
        <f>_xlfn.XLOOKUP(Q2238,匹配表1065!L:L,匹配表1065!O:O)</f>
        <v>C</v>
      </c>
      <c r="S2238" s="93" t="str">
        <f>IFERROR(_xlfn.XLOOKUP(Q2238,匹配表1065!AI:AI,匹配表1065!AJ:AJ),"绿标")</f>
        <v>红标</v>
      </c>
      <c r="T2238" s="93" t="str" cm="1">
        <f t="array" ref="T2238:U2238">_xlfn.XLOOKUP(Q2238,匹配表1065!L:L,匹配表1065!M:N)</f>
        <v>眩晕</v>
      </c>
      <c r="U2238" s="94" t="str">
        <v>神经内科</v>
      </c>
      <c r="V2238" s="95" t="s">
        <v>70</v>
      </c>
      <c r="W2238" s="93">
        <f>_xlfn.XLOOKUP(M2238,匹配表1065!D:D,匹配表1065!F:F)*N2238</f>
        <v>8</v>
      </c>
    </row>
    <row r="2239" customHeight="1" spans="1:23">
      <c r="A2239" s="89" t="s">
        <v>675</v>
      </c>
      <c r="B2239" s="90">
        <v>46155</v>
      </c>
      <c r="C2239" s="91" t="str">
        <f t="shared" si="68"/>
        <v>5月第3周</v>
      </c>
      <c r="D2239" s="89" t="s">
        <v>700</v>
      </c>
      <c r="E2239" s="89" t="str">
        <f t="shared" si="69"/>
        <v>5月第2周--周3</v>
      </c>
      <c r="F2239" s="92" t="s">
        <v>27</v>
      </c>
      <c r="G2239" s="92" t="s">
        <v>28</v>
      </c>
      <c r="H2239" s="92" t="str">
        <f>_xlfn.XLOOKUP(O2239,匹配表1065!T:T,匹配表1065!W:W)</f>
        <v>南京市</v>
      </c>
      <c r="I2239" s="89" t="str">
        <f>_xlfn.XLOOKUP(O2239,匹配表1065!T:T,匹配表1065!X:X)</f>
        <v>PME2004</v>
      </c>
      <c r="J2239" s="92" t="s">
        <v>34</v>
      </c>
      <c r="K2239" s="89" cm="1">
        <f ca="1" t="array" ref="K2239:L2239">_xlfn.XLOOKUP(J2239,匹配表1065!Y:Y,匹配表1065!AA:AB)</f>
        <v>11</v>
      </c>
      <c r="L2239" s="89" t="str">
        <v>3个月以上</v>
      </c>
      <c r="M2239" s="92" t="s">
        <v>30</v>
      </c>
      <c r="N2239" s="92">
        <v>1</v>
      </c>
      <c r="O2239" s="93" t="str">
        <f>_xlfn.XLOOKUP(P2239,匹配表1065!U:U,匹配表1065!T:T)</f>
        <v>HO00000960</v>
      </c>
      <c r="P2239" s="89" t="s">
        <v>272</v>
      </c>
      <c r="Q2239" s="92" t="s">
        <v>590</v>
      </c>
      <c r="R2239" s="89" t="str">
        <f>_xlfn.XLOOKUP(Q2239,匹配表1065!L:L,匹配表1065!O:O)</f>
        <v>B</v>
      </c>
      <c r="S2239" s="93" t="str">
        <f>IFERROR(_xlfn.XLOOKUP(Q2239,匹配表1065!AI:AI,匹配表1065!AJ:AJ),"绿标")</f>
        <v>绿标</v>
      </c>
      <c r="T2239" s="93" t="str" cm="1">
        <f t="array" ref="T2239:U2239">_xlfn.XLOOKUP(Q2239,匹配表1065!L:L,匹配表1065!M:N)</f>
        <v>脑血管</v>
      </c>
      <c r="U2239" s="94" t="str">
        <v>神经内科</v>
      </c>
      <c r="V2239" s="95" t="s">
        <v>67</v>
      </c>
      <c r="W2239" s="93">
        <f>_xlfn.XLOOKUP(M2239,匹配表1065!D:D,匹配表1065!F:F)*N2239</f>
        <v>12</v>
      </c>
    </row>
    <row r="2240" customHeight="1" spans="1:23">
      <c r="A2240" s="89" t="s">
        <v>675</v>
      </c>
      <c r="B2240" s="90">
        <v>46155</v>
      </c>
      <c r="C2240" s="91" t="str">
        <f t="shared" si="68"/>
        <v>5月第3周</v>
      </c>
      <c r="D2240" s="89" t="s">
        <v>700</v>
      </c>
      <c r="E2240" s="89" t="str">
        <f t="shared" si="69"/>
        <v>5月第2周--周3</v>
      </c>
      <c r="F2240" s="92" t="s">
        <v>27</v>
      </c>
      <c r="G2240" s="92" t="s">
        <v>28</v>
      </c>
      <c r="H2240" s="92" t="str">
        <f>_xlfn.XLOOKUP(O2240,匹配表1065!T:T,匹配表1065!W:W)</f>
        <v>南京市</v>
      </c>
      <c r="I2240" s="89" t="str">
        <f>_xlfn.XLOOKUP(O2240,匹配表1065!T:T,匹配表1065!X:X)</f>
        <v>PME2039</v>
      </c>
      <c r="J2240" s="92" t="s">
        <v>39</v>
      </c>
      <c r="K2240" s="89" cm="1">
        <f ca="1" t="array" ref="K2240:L2240">_xlfn.XLOOKUP(J2240,匹配表1065!Y:Y,匹配表1065!AA:AB)</f>
        <v>7</v>
      </c>
      <c r="L2240" s="89" t="str">
        <v>3个月以上</v>
      </c>
      <c r="M2240" s="92" t="s">
        <v>30</v>
      </c>
      <c r="N2240" s="92">
        <v>1</v>
      </c>
      <c r="O2240" s="93" t="str">
        <f>_xlfn.XLOOKUP(P2240,匹配表1065!U:U,匹配表1065!T:T)</f>
        <v>HO00000971</v>
      </c>
      <c r="P2240" s="89" t="s">
        <v>40</v>
      </c>
      <c r="Q2240" s="92" t="s">
        <v>41</v>
      </c>
      <c r="R2240" s="89" t="str">
        <f>_xlfn.XLOOKUP(Q2240,匹配表1065!L:L,匹配表1065!O:O)</f>
        <v>A</v>
      </c>
      <c r="S2240" s="93" t="str">
        <f>IFERROR(_xlfn.XLOOKUP(Q2240,匹配表1065!AI:AI,匹配表1065!AJ:AJ),"绿标")</f>
        <v>绿标</v>
      </c>
      <c r="T2240" s="93" t="str" cm="1">
        <f t="array" ref="T2240:U2240">_xlfn.XLOOKUP(Q2240,匹配表1065!L:L,匹配表1065!M:N)</f>
        <v>头痛</v>
      </c>
      <c r="U2240" s="94" t="str">
        <v>神经内科</v>
      </c>
      <c r="V2240" s="95" t="s">
        <v>67</v>
      </c>
      <c r="W2240" s="93">
        <f>_xlfn.XLOOKUP(M2240,匹配表1065!D:D,匹配表1065!F:F)*N2240</f>
        <v>12</v>
      </c>
    </row>
    <row r="2241" customHeight="1" spans="1:23">
      <c r="A2241" s="89" t="s">
        <v>675</v>
      </c>
      <c r="B2241" s="90">
        <v>46155</v>
      </c>
      <c r="C2241" s="91" t="str">
        <f t="shared" si="68"/>
        <v>5月第3周</v>
      </c>
      <c r="D2241" s="89" t="s">
        <v>700</v>
      </c>
      <c r="E2241" s="89" t="str">
        <f t="shared" si="69"/>
        <v>5月第2周--周3</v>
      </c>
      <c r="F2241" s="92" t="s">
        <v>27</v>
      </c>
      <c r="G2241" s="92" t="s">
        <v>28</v>
      </c>
      <c r="H2241" s="92" t="str">
        <f>_xlfn.XLOOKUP(O2241,匹配表1065!T:T,匹配表1065!W:W)</f>
        <v>南京市</v>
      </c>
      <c r="I2241" s="89" t="str">
        <f>_xlfn.XLOOKUP(O2241,匹配表1065!T:T,匹配表1065!X:X)</f>
        <v>PME2005</v>
      </c>
      <c r="J2241" s="89" t="s">
        <v>54</v>
      </c>
      <c r="K2241" s="89" cm="1">
        <f ca="1" t="array" ref="K2241:L2241">_xlfn.XLOOKUP(J2241,匹配表1065!Y:Y,匹配表1065!AA:AB)</f>
        <v>3</v>
      </c>
      <c r="L2241" s="89" t="str">
        <v>3个月以上</v>
      </c>
      <c r="M2241" s="92" t="s">
        <v>55</v>
      </c>
      <c r="N2241" s="92">
        <v>1</v>
      </c>
      <c r="O2241" s="93" t="str">
        <f>_xlfn.XLOOKUP(P2241,匹配表1065!U:U,匹配表1065!T:T)</f>
        <v>HO00000975</v>
      </c>
      <c r="P2241" s="89" t="s">
        <v>56</v>
      </c>
      <c r="Q2241" s="92" t="s">
        <v>592</v>
      </c>
      <c r="R2241" s="89" t="str">
        <f>_xlfn.XLOOKUP(Q2241,匹配表1065!L:L,匹配表1065!O:O)</f>
        <v>A</v>
      </c>
      <c r="S2241" s="93" t="str">
        <f>IFERROR(_xlfn.XLOOKUP(Q2241,匹配表1065!AI:AI,匹配表1065!AJ:AJ),"绿标")</f>
        <v>绿标</v>
      </c>
      <c r="T2241" s="93" t="str" cm="1">
        <f t="array" ref="T2241:U2241">_xlfn.XLOOKUP(Q2241,匹配表1065!L:L,匹配表1065!M:N)</f>
        <v>头痛</v>
      </c>
      <c r="U2241" s="94" t="str">
        <v>神经内科</v>
      </c>
      <c r="V2241" s="95" t="s">
        <v>42</v>
      </c>
      <c r="W2241" s="93">
        <f>_xlfn.XLOOKUP(M2241,匹配表1065!D:D,匹配表1065!F:F)*N2241</f>
        <v>8</v>
      </c>
    </row>
    <row r="2242" customHeight="1" spans="1:23">
      <c r="A2242" s="89" t="s">
        <v>675</v>
      </c>
      <c r="B2242" s="90">
        <v>46155</v>
      </c>
      <c r="C2242" s="91" t="str">
        <f t="shared" ref="C2242:C2305" si="70">MONTH(B2242)&amp;TEXT(WEEKNUM(B2242,2)-WEEKNUM(B2242+1-DAY(B2242),2)+1,"月第0周")</f>
        <v>5月第3周</v>
      </c>
      <c r="D2242" s="89" t="s">
        <v>700</v>
      </c>
      <c r="E2242" s="89" t="str">
        <f t="shared" ref="E2242:E2305" si="71">D2242&amp;"--"&amp;"周"&amp;WEEKDAY(B2242,2)</f>
        <v>5月第2周--周3</v>
      </c>
      <c r="F2242" s="92" t="s">
        <v>27</v>
      </c>
      <c r="G2242" s="92" t="s">
        <v>28</v>
      </c>
      <c r="H2242" s="92" t="str">
        <f>_xlfn.XLOOKUP(O2242,匹配表1065!T:T,匹配表1065!W:W)</f>
        <v>南京市</v>
      </c>
      <c r="I2242" s="89" t="str">
        <f>_xlfn.XLOOKUP(O2242,匹配表1065!T:T,匹配表1065!X:X)</f>
        <v>PME2040</v>
      </c>
      <c r="J2242" s="89" t="s">
        <v>50</v>
      </c>
      <c r="K2242" s="89" t="e" cm="1">
        <f ca="1" t="array" ref="K2242">_xlfn.XLOOKUP(J2242,匹配表1065!Y:Y,匹配表1065!AA:AB)</f>
        <v>#N/A</v>
      </c>
      <c r="L2242" s="89"/>
      <c r="M2242" s="92" t="s">
        <v>55</v>
      </c>
      <c r="N2242" s="92">
        <v>1</v>
      </c>
      <c r="O2242" s="93" t="str">
        <f>_xlfn.XLOOKUP(P2242,匹配表1065!U:U,匹配表1065!T:T)</f>
        <v>HO00000966</v>
      </c>
      <c r="P2242" s="89" t="s">
        <v>51</v>
      </c>
      <c r="Q2242" s="92" t="s">
        <v>53</v>
      </c>
      <c r="R2242" s="89" t="str">
        <f>_xlfn.XLOOKUP(Q2242,匹配表1065!L:L,匹配表1065!O:O)</f>
        <v>A</v>
      </c>
      <c r="S2242" s="93" t="str">
        <f>IFERROR(_xlfn.XLOOKUP(Q2242,匹配表1065!AI:AI,匹配表1065!AJ:AJ),"绿标")</f>
        <v>绿标</v>
      </c>
      <c r="T2242" s="93" t="str" cm="1">
        <f t="array" ref="T2242:U2242">_xlfn.XLOOKUP(Q2242,匹配表1065!L:L,匹配表1065!M:N)</f>
        <v>头痛</v>
      </c>
      <c r="U2242" s="94" t="str">
        <v>神经内科</v>
      </c>
      <c r="V2242" s="95" t="s">
        <v>42</v>
      </c>
      <c r="W2242" s="93">
        <f>_xlfn.XLOOKUP(M2242,匹配表1065!D:D,匹配表1065!F:F)*N2242</f>
        <v>8</v>
      </c>
    </row>
    <row r="2243" customHeight="1" spans="1:23">
      <c r="A2243" s="89" t="s">
        <v>675</v>
      </c>
      <c r="B2243" s="90">
        <v>46155</v>
      </c>
      <c r="C2243" s="91" t="str">
        <f t="shared" si="70"/>
        <v>5月第3周</v>
      </c>
      <c r="D2243" s="89" t="s">
        <v>700</v>
      </c>
      <c r="E2243" s="89" t="str">
        <f t="shared" si="71"/>
        <v>5月第2周--周3</v>
      </c>
      <c r="F2243" s="92" t="s">
        <v>27</v>
      </c>
      <c r="G2243" s="92" t="s">
        <v>28</v>
      </c>
      <c r="H2243" s="92" t="str">
        <f>_xlfn.XLOOKUP(O2243,匹配表1065!T:T,匹配表1065!W:W)</f>
        <v>常州市</v>
      </c>
      <c r="I2243" s="89" t="str">
        <f>_xlfn.XLOOKUP(O2243,匹配表1065!T:T,匹配表1065!X:X)</f>
        <v>PME2015</v>
      </c>
      <c r="J2243" s="92" t="s">
        <v>45</v>
      </c>
      <c r="K2243" s="89" cm="1">
        <f ca="1" t="array" ref="K2243:L2243">_xlfn.XLOOKUP(J2243,匹配表1065!Y:Y,匹配表1065!AA:AB)</f>
        <v>9</v>
      </c>
      <c r="L2243" s="89" t="str">
        <v>3个月以上</v>
      </c>
      <c r="M2243" s="92" t="s">
        <v>30</v>
      </c>
      <c r="N2243" s="92">
        <v>1</v>
      </c>
      <c r="O2243" s="93" t="str">
        <f>_xlfn.XLOOKUP(P2243,匹配表1065!U:U,匹配表1065!T:T)</f>
        <v>HO00000941</v>
      </c>
      <c r="P2243" s="89" t="s">
        <v>542</v>
      </c>
      <c r="Q2243" s="92" t="s">
        <v>544</v>
      </c>
      <c r="R2243" s="89" t="str">
        <f>_xlfn.XLOOKUP(Q2243,匹配表1065!L:L,匹配表1065!O:O)</f>
        <v>A</v>
      </c>
      <c r="S2243" s="93" t="str">
        <f>IFERROR(_xlfn.XLOOKUP(Q2243,匹配表1065!AI:AI,匹配表1065!AJ:AJ),"绿标")</f>
        <v>绿标</v>
      </c>
      <c r="T2243" s="93" t="str" cm="1">
        <f t="array" ref="T2243:U2243">_xlfn.XLOOKUP(Q2243,匹配表1065!L:L,匹配表1065!M:N)</f>
        <v>头痛</v>
      </c>
      <c r="U2243" s="94" t="str">
        <v>神经内科</v>
      </c>
      <c r="V2243" s="95" t="s">
        <v>42</v>
      </c>
      <c r="W2243" s="93">
        <f>_xlfn.XLOOKUP(M2243,匹配表1065!D:D,匹配表1065!F:F)*N2243</f>
        <v>12</v>
      </c>
    </row>
    <row r="2244" customHeight="1" spans="1:23">
      <c r="A2244" s="89" t="s">
        <v>675</v>
      </c>
      <c r="B2244" s="90">
        <v>46156</v>
      </c>
      <c r="C2244" s="91" t="str">
        <f t="shared" si="70"/>
        <v>5月第3周</v>
      </c>
      <c r="D2244" s="89" t="s">
        <v>700</v>
      </c>
      <c r="E2244" s="89" t="str">
        <f t="shared" si="71"/>
        <v>5月第2周--周4</v>
      </c>
      <c r="F2244" s="92" t="s">
        <v>27</v>
      </c>
      <c r="G2244" s="92" t="s">
        <v>104</v>
      </c>
      <c r="H2244" s="92" t="str">
        <f>_xlfn.XLOOKUP(O2244,匹配表1065!T:T,匹配表1065!W:W)</f>
        <v>聊城市</v>
      </c>
      <c r="I2244" s="89" t="str">
        <f>_xlfn.XLOOKUP(O2244,匹配表1065!T:T,匹配表1065!X:X)</f>
        <v>PME2046</v>
      </c>
      <c r="J2244" s="92" t="s">
        <v>108</v>
      </c>
      <c r="K2244" s="89" cm="1">
        <f ca="1" t="array" ref="K2244:L2244">_xlfn.XLOOKUP(J2244,匹配表1065!Y:Y,匹配表1065!AA:AB)</f>
        <v>8</v>
      </c>
      <c r="L2244" s="89" t="str">
        <v>3个月以上</v>
      </c>
      <c r="M2244" s="92" t="s">
        <v>30</v>
      </c>
      <c r="N2244" s="92">
        <v>1</v>
      </c>
      <c r="O2244" s="93" t="str">
        <f>_xlfn.XLOOKUP(P2244,匹配表1065!U:U,匹配表1065!T:T)</f>
        <v>HO00001415</v>
      </c>
      <c r="P2244" s="89" t="s">
        <v>109</v>
      </c>
      <c r="Q2244" s="92" t="s">
        <v>317</v>
      </c>
      <c r="R2244" s="89" t="str">
        <f>_xlfn.XLOOKUP(Q2244,匹配表1065!L:L,匹配表1065!O:O)</f>
        <v>A</v>
      </c>
      <c r="S2244" s="93" t="str">
        <f>IFERROR(_xlfn.XLOOKUP(Q2244,匹配表1065!AI:AI,匹配表1065!AJ:AJ),"绿标")</f>
        <v>绿标</v>
      </c>
      <c r="T2244" s="93" t="str" cm="1">
        <f t="array" ref="T2244:U2244">_xlfn.XLOOKUP(Q2244,匹配表1065!L:L,匹配表1065!M:N)</f>
        <v>头痛</v>
      </c>
      <c r="U2244" s="94" t="str">
        <v>神经内科</v>
      </c>
      <c r="V2244" s="95" t="s">
        <v>67</v>
      </c>
      <c r="W2244" s="93">
        <f>_xlfn.XLOOKUP(M2244,匹配表1065!D:D,匹配表1065!F:F)*N2244</f>
        <v>12</v>
      </c>
    </row>
    <row r="2245" customHeight="1" spans="1:23">
      <c r="A2245" s="89" t="s">
        <v>675</v>
      </c>
      <c r="B2245" s="90">
        <v>46156</v>
      </c>
      <c r="C2245" s="91" t="str">
        <f t="shared" si="70"/>
        <v>5月第3周</v>
      </c>
      <c r="D2245" s="89" t="s">
        <v>700</v>
      </c>
      <c r="E2245" s="89" t="str">
        <f t="shared" si="71"/>
        <v>5月第2周--周4</v>
      </c>
      <c r="F2245" s="92" t="s">
        <v>27</v>
      </c>
      <c r="G2245" s="92" t="s">
        <v>104</v>
      </c>
      <c r="H2245" s="92" t="str">
        <f>_xlfn.XLOOKUP(O2245,匹配表1065!T:T,匹配表1065!W:W)</f>
        <v>济南市</v>
      </c>
      <c r="I2245" s="89" t="str">
        <f>_xlfn.XLOOKUP(O2245,匹配表1065!T:T,匹配表1065!X:X)</f>
        <v>PME2025</v>
      </c>
      <c r="J2245" s="92" t="s">
        <v>111</v>
      </c>
      <c r="K2245" s="89" cm="1">
        <f ca="1" t="array" ref="K2245:L2245">_xlfn.XLOOKUP(J2245,匹配表1065!Y:Y,匹配表1065!AA:AB)</f>
        <v>30</v>
      </c>
      <c r="L2245" s="89" t="str">
        <v>3个月以上</v>
      </c>
      <c r="M2245" s="92" t="s">
        <v>30</v>
      </c>
      <c r="N2245" s="92">
        <v>1</v>
      </c>
      <c r="O2245" s="93" t="str">
        <f>_xlfn.XLOOKUP(P2245,匹配表1065!U:U,匹配表1065!T:T)</f>
        <v>HO00394630</v>
      </c>
      <c r="P2245" s="89" t="s">
        <v>462</v>
      </c>
      <c r="Q2245" s="92" t="s">
        <v>463</v>
      </c>
      <c r="R2245" s="89" t="str">
        <f>_xlfn.XLOOKUP(Q2245,匹配表1065!L:L,匹配表1065!O:O)</f>
        <v>C</v>
      </c>
      <c r="S2245" s="93" t="str">
        <f>IFERROR(_xlfn.XLOOKUP(Q2245,匹配表1065!AI:AI,匹配表1065!AJ:AJ),"绿标")</f>
        <v>绿标</v>
      </c>
      <c r="T2245" s="93" t="str" cm="1">
        <f t="array" ref="T2245:U2245">_xlfn.XLOOKUP(Q2245,匹配表1065!L:L,匹配表1065!M:N)</f>
        <v>眩晕</v>
      </c>
      <c r="U2245" s="94" t="str">
        <v>神经内科</v>
      </c>
      <c r="V2245" s="95" t="s">
        <v>67</v>
      </c>
      <c r="W2245" s="93">
        <f>_xlfn.XLOOKUP(M2245,匹配表1065!D:D,匹配表1065!F:F)*N2245</f>
        <v>12</v>
      </c>
    </row>
    <row r="2246" customHeight="1" spans="1:23">
      <c r="A2246" s="89" t="s">
        <v>675</v>
      </c>
      <c r="B2246" s="90">
        <v>46156</v>
      </c>
      <c r="C2246" s="91" t="str">
        <f t="shared" si="70"/>
        <v>5月第3周</v>
      </c>
      <c r="D2246" s="89" t="s">
        <v>700</v>
      </c>
      <c r="E2246" s="89" t="str">
        <f t="shared" si="71"/>
        <v>5月第2周--周4</v>
      </c>
      <c r="F2246" s="92" t="s">
        <v>27</v>
      </c>
      <c r="G2246" s="92" t="s">
        <v>104</v>
      </c>
      <c r="H2246" s="92" t="str">
        <f>_xlfn.XLOOKUP(O2246,匹配表1065!T:T,匹配表1065!W:W)</f>
        <v>济南市</v>
      </c>
      <c r="I2246" s="89" t="str">
        <f>_xlfn.XLOOKUP(O2246,匹配表1065!T:T,匹配表1065!X:X)</f>
        <v>PME2025</v>
      </c>
      <c r="J2246" s="92" t="s">
        <v>111</v>
      </c>
      <c r="K2246" s="89" cm="1">
        <f ca="1" t="array" ref="K2246:L2246">_xlfn.XLOOKUP(J2246,匹配表1065!Y:Y,匹配表1065!AA:AB)</f>
        <v>30</v>
      </c>
      <c r="L2246" s="89" t="str">
        <v>3个月以上</v>
      </c>
      <c r="M2246" s="92" t="s">
        <v>30</v>
      </c>
      <c r="N2246" s="92">
        <v>1</v>
      </c>
      <c r="O2246" s="93" t="str">
        <f>_xlfn.XLOOKUP(P2246,匹配表1065!U:U,匹配表1065!T:T)</f>
        <v>HO00001400</v>
      </c>
      <c r="P2246" s="89" t="s">
        <v>112</v>
      </c>
      <c r="Q2246" s="92" t="s">
        <v>492</v>
      </c>
      <c r="R2246" s="89" t="str">
        <f>_xlfn.XLOOKUP(Q2246,匹配表1065!L:L,匹配表1065!O:O)</f>
        <v>B</v>
      </c>
      <c r="S2246" s="93" t="str">
        <f>IFERROR(_xlfn.XLOOKUP(Q2246,匹配表1065!AI:AI,匹配表1065!AJ:AJ),"绿标")</f>
        <v>红标</v>
      </c>
      <c r="T2246" s="93" t="str" cm="1">
        <f t="array" ref="T2246:U2246">_xlfn.XLOOKUP(Q2246,匹配表1065!L:L,匹配表1065!M:N)</f>
        <v>脑血管</v>
      </c>
      <c r="U2246" s="94" t="str">
        <v>神经内科</v>
      </c>
      <c r="V2246" s="95" t="s">
        <v>42</v>
      </c>
      <c r="W2246" s="93">
        <f>_xlfn.XLOOKUP(M2246,匹配表1065!D:D,匹配表1065!F:F)*N2246</f>
        <v>12</v>
      </c>
    </row>
    <row r="2247" customHeight="1" spans="1:23">
      <c r="A2247" s="89" t="s">
        <v>675</v>
      </c>
      <c r="B2247" s="90">
        <v>46156</v>
      </c>
      <c r="C2247" s="91" t="str">
        <f t="shared" si="70"/>
        <v>5月第3周</v>
      </c>
      <c r="D2247" s="89" t="s">
        <v>700</v>
      </c>
      <c r="E2247" s="89" t="str">
        <f t="shared" si="71"/>
        <v>5月第2周--周4</v>
      </c>
      <c r="F2247" s="92" t="s">
        <v>27</v>
      </c>
      <c r="G2247" s="92" t="s">
        <v>104</v>
      </c>
      <c r="H2247" s="92" t="str">
        <f>_xlfn.XLOOKUP(O2247,匹配表1065!T:T,匹配表1065!W:W)</f>
        <v>济南市</v>
      </c>
      <c r="I2247" s="89" t="str">
        <f>_xlfn.XLOOKUP(O2247,匹配表1065!T:T,匹配表1065!X:X)</f>
        <v>PME2024</v>
      </c>
      <c r="J2247" s="92" t="s">
        <v>125</v>
      </c>
      <c r="K2247" s="89" cm="1">
        <f ca="1" t="array" ref="K2247:L2247">_xlfn.XLOOKUP(J2247,匹配表1065!Y:Y,匹配表1065!AA:AB)</f>
        <v>9</v>
      </c>
      <c r="L2247" s="89" t="str">
        <v>3个月以上</v>
      </c>
      <c r="M2247" s="92" t="s">
        <v>30</v>
      </c>
      <c r="N2247" s="92">
        <v>1</v>
      </c>
      <c r="O2247" s="93" t="str">
        <f>_xlfn.XLOOKUP(P2247,匹配表1065!U:U,匹配表1065!T:T)</f>
        <v>HO00001404</v>
      </c>
      <c r="P2247" s="89" t="s">
        <v>126</v>
      </c>
      <c r="Q2247" s="92" t="s">
        <v>415</v>
      </c>
      <c r="R2247" s="89" t="str">
        <f>_xlfn.XLOOKUP(Q2247,匹配表1065!L:L,匹配表1065!O:O)</f>
        <v>B</v>
      </c>
      <c r="S2247" s="93" t="str">
        <f>IFERROR(_xlfn.XLOOKUP(Q2247,匹配表1065!AI:AI,匹配表1065!AJ:AJ),"绿标")</f>
        <v>绿标</v>
      </c>
      <c r="T2247" s="93" t="str" cm="1">
        <f t="array" ref="T2247:U2247">_xlfn.XLOOKUP(Q2247,匹配表1065!L:L,匹配表1065!M:N)</f>
        <v>脑血管</v>
      </c>
      <c r="U2247" s="94" t="str">
        <v>神经内科</v>
      </c>
      <c r="V2247" s="95" t="s">
        <v>33</v>
      </c>
      <c r="W2247" s="93">
        <f>_xlfn.XLOOKUP(M2247,匹配表1065!D:D,匹配表1065!F:F)*N2247</f>
        <v>12</v>
      </c>
    </row>
    <row r="2248" customHeight="1" spans="1:23">
      <c r="A2248" s="89" t="s">
        <v>675</v>
      </c>
      <c r="B2248" s="90">
        <v>46156</v>
      </c>
      <c r="C2248" s="91" t="str">
        <f t="shared" si="70"/>
        <v>5月第3周</v>
      </c>
      <c r="D2248" s="89" t="s">
        <v>700</v>
      </c>
      <c r="E2248" s="89" t="str">
        <f t="shared" si="71"/>
        <v>5月第2周--周4</v>
      </c>
      <c r="F2248" s="92" t="s">
        <v>27</v>
      </c>
      <c r="G2248" s="92" t="s">
        <v>104</v>
      </c>
      <c r="H2248" s="92" t="str">
        <f>_xlfn.XLOOKUP(O2248,匹配表1065!T:T,匹配表1065!W:W)</f>
        <v>济南市</v>
      </c>
      <c r="I2248" s="89" t="str">
        <f>_xlfn.XLOOKUP(O2248,匹配表1065!T:T,匹配表1065!X:X)</f>
        <v>PME2024</v>
      </c>
      <c r="J2248" s="92" t="s">
        <v>125</v>
      </c>
      <c r="K2248" s="89" cm="1">
        <f ca="1" t="array" ref="K2248:L2248">_xlfn.XLOOKUP(J2248,匹配表1065!Y:Y,匹配表1065!AA:AB)</f>
        <v>9</v>
      </c>
      <c r="L2248" s="89" t="str">
        <v>3个月以上</v>
      </c>
      <c r="M2248" s="92" t="s">
        <v>30</v>
      </c>
      <c r="N2248" s="92">
        <v>1</v>
      </c>
      <c r="O2248" s="93" t="str">
        <f>_xlfn.XLOOKUP(P2248,匹配表1065!U:U,匹配表1065!T:T)</f>
        <v>HO00001404</v>
      </c>
      <c r="P2248" s="89" t="s">
        <v>126</v>
      </c>
      <c r="Q2248" s="92" t="s">
        <v>720</v>
      </c>
      <c r="R2248" s="89" t="str">
        <f>_xlfn.XLOOKUP(Q2248,匹配表1065!L:L,匹配表1065!O:O)</f>
        <v>D</v>
      </c>
      <c r="S2248" s="93" t="str">
        <f>IFERROR(_xlfn.XLOOKUP(Q2248,匹配表1065!AI:AI,匹配表1065!AJ:AJ),"绿标")</f>
        <v>绿标</v>
      </c>
      <c r="T2248" s="93" t="str" cm="1">
        <f t="array" ref="T2248:U2248">_xlfn.XLOOKUP(Q2248,匹配表1065!L:L,匹配表1065!M:N)</f>
        <v>其他</v>
      </c>
      <c r="U2248" s="94" t="str">
        <v>其他</v>
      </c>
      <c r="V2248" s="95" t="s">
        <v>58</v>
      </c>
      <c r="W2248" s="93">
        <f>_xlfn.XLOOKUP(M2248,匹配表1065!D:D,匹配表1065!F:F)*N2248</f>
        <v>12</v>
      </c>
    </row>
    <row r="2249" customHeight="1" spans="1:23">
      <c r="A2249" s="89" t="s">
        <v>675</v>
      </c>
      <c r="B2249" s="90">
        <v>46156</v>
      </c>
      <c r="C2249" s="91" t="str">
        <f t="shared" si="70"/>
        <v>5月第3周</v>
      </c>
      <c r="D2249" s="89" t="s">
        <v>700</v>
      </c>
      <c r="E2249" s="89" t="str">
        <f t="shared" si="71"/>
        <v>5月第2周--周4</v>
      </c>
      <c r="F2249" s="92" t="s">
        <v>27</v>
      </c>
      <c r="G2249" s="92" t="s">
        <v>104</v>
      </c>
      <c r="H2249" s="92" t="str">
        <f>_xlfn.XLOOKUP(O2249,匹配表1065!T:T,匹配表1065!W:W)</f>
        <v>济南市</v>
      </c>
      <c r="I2249" s="89" t="str">
        <f>_xlfn.XLOOKUP(O2249,匹配表1065!T:T,匹配表1065!X:X)</f>
        <v>PME2026</v>
      </c>
      <c r="J2249" s="92" t="s">
        <v>116</v>
      </c>
      <c r="K2249" s="89" cm="1">
        <f ca="1" t="array" ref="K2249:L2249">_xlfn.XLOOKUP(J2249,匹配表1065!Y:Y,匹配表1065!AA:AB)</f>
        <v>13</v>
      </c>
      <c r="L2249" s="89" t="str">
        <v>3个月以上</v>
      </c>
      <c r="M2249" s="92" t="s">
        <v>30</v>
      </c>
      <c r="N2249" s="92">
        <v>1</v>
      </c>
      <c r="O2249" s="93" t="str">
        <f>_xlfn.XLOOKUP(P2249,匹配表1065!U:U,匹配表1065!T:T)</f>
        <v>HO00001409</v>
      </c>
      <c r="P2249" s="89" t="s">
        <v>117</v>
      </c>
      <c r="Q2249" s="92" t="s">
        <v>118</v>
      </c>
      <c r="R2249" s="89" t="str">
        <f>_xlfn.XLOOKUP(Q2249,匹配表1065!L:L,匹配表1065!O:O)</f>
        <v>A</v>
      </c>
      <c r="S2249" s="93" t="str">
        <f>IFERROR(_xlfn.XLOOKUP(Q2249,匹配表1065!AI:AI,匹配表1065!AJ:AJ),"绿标")</f>
        <v>绿标</v>
      </c>
      <c r="T2249" s="93" t="str" cm="1">
        <f t="array" ref="T2249:U2249">_xlfn.XLOOKUP(Q2249,匹配表1065!L:L,匹配表1065!M:N)</f>
        <v>头痛</v>
      </c>
      <c r="U2249" s="94" t="str">
        <v>神经内科</v>
      </c>
      <c r="V2249" s="95" t="s">
        <v>42</v>
      </c>
      <c r="W2249" s="93">
        <f>_xlfn.XLOOKUP(M2249,匹配表1065!D:D,匹配表1065!F:F)*N2249</f>
        <v>12</v>
      </c>
    </row>
    <row r="2250" customHeight="1" spans="1:23">
      <c r="A2250" s="89" t="s">
        <v>675</v>
      </c>
      <c r="B2250" s="90">
        <v>46156</v>
      </c>
      <c r="C2250" s="91" t="str">
        <f t="shared" si="70"/>
        <v>5月第3周</v>
      </c>
      <c r="D2250" s="89" t="s">
        <v>700</v>
      </c>
      <c r="E2250" s="89" t="str">
        <f t="shared" si="71"/>
        <v>5月第2周--周4</v>
      </c>
      <c r="F2250" s="92" t="s">
        <v>27</v>
      </c>
      <c r="G2250" s="92" t="s">
        <v>104</v>
      </c>
      <c r="H2250" s="92" t="str">
        <f>_xlfn.XLOOKUP(O2250,匹配表1065!T:T,匹配表1065!W:W)</f>
        <v>临沂市</v>
      </c>
      <c r="I2250" s="89" t="str">
        <f>_xlfn.XLOOKUP(O2250,匹配表1065!T:T,匹配表1065!X:X)</f>
        <v>PME2045</v>
      </c>
      <c r="J2250" s="92" t="s">
        <v>116</v>
      </c>
      <c r="K2250" s="89" cm="1">
        <f ca="1" t="array" ref="K2250:L2250">_xlfn.XLOOKUP(J2250,匹配表1065!Y:Y,匹配表1065!AA:AB)</f>
        <v>13</v>
      </c>
      <c r="L2250" s="89" t="str">
        <v>3个月以上</v>
      </c>
      <c r="M2250" s="92" t="s">
        <v>55</v>
      </c>
      <c r="N2250" s="92">
        <v>1</v>
      </c>
      <c r="O2250" s="93" t="str">
        <f>_xlfn.XLOOKUP(P2250,匹配表1065!U:U,匹配表1065!T:T)</f>
        <v>HO00001523</v>
      </c>
      <c r="P2250" s="89" t="s">
        <v>238</v>
      </c>
      <c r="Q2250" s="92" t="s">
        <v>555</v>
      </c>
      <c r="R2250" s="89" t="str">
        <f>_xlfn.XLOOKUP(Q2250,匹配表1065!L:L,匹配表1065!O:O)</f>
        <v>A</v>
      </c>
      <c r="S2250" s="93" t="str">
        <f>IFERROR(_xlfn.XLOOKUP(Q2250,匹配表1065!AI:AI,匹配表1065!AJ:AJ),"绿标")</f>
        <v>绿标</v>
      </c>
      <c r="T2250" s="93" t="str" cm="1">
        <f t="array" ref="T2250:U2250">_xlfn.XLOOKUP(Q2250,匹配表1065!L:L,匹配表1065!M:N)</f>
        <v>头痛</v>
      </c>
      <c r="U2250" s="94" t="str">
        <v>神经内科</v>
      </c>
      <c r="V2250" s="95" t="s">
        <v>58</v>
      </c>
      <c r="W2250" s="93">
        <f>_xlfn.XLOOKUP(M2250,匹配表1065!D:D,匹配表1065!F:F)*N2250</f>
        <v>8</v>
      </c>
    </row>
    <row r="2251" customHeight="1" spans="1:23">
      <c r="A2251" s="89" t="s">
        <v>675</v>
      </c>
      <c r="B2251" s="90">
        <v>46156</v>
      </c>
      <c r="C2251" s="91" t="str">
        <f t="shared" si="70"/>
        <v>5月第3周</v>
      </c>
      <c r="D2251" s="89" t="s">
        <v>700</v>
      </c>
      <c r="E2251" s="89" t="str">
        <f t="shared" si="71"/>
        <v>5月第2周--周4</v>
      </c>
      <c r="F2251" s="92" t="s">
        <v>27</v>
      </c>
      <c r="G2251" s="92" t="s">
        <v>104</v>
      </c>
      <c r="H2251" s="92" t="str">
        <f>_xlfn.XLOOKUP(O2251,匹配表1065!T:T,匹配表1065!W:W)</f>
        <v>济南市</v>
      </c>
      <c r="I2251" s="89" t="str">
        <f>_xlfn.XLOOKUP(O2251,匹配表1065!T:T,匹配表1065!X:X)</f>
        <v>PME2025</v>
      </c>
      <c r="J2251" s="92" t="s">
        <v>128</v>
      </c>
      <c r="K2251" s="89" cm="1">
        <f ca="1" t="array" ref="K2251:L2251">_xlfn.XLOOKUP(J2251,匹配表1065!Y:Y,匹配表1065!AA:AB)</f>
        <v>13</v>
      </c>
      <c r="L2251" s="89" t="str">
        <v>3个月以上</v>
      </c>
      <c r="M2251" s="92" t="s">
        <v>55</v>
      </c>
      <c r="N2251" s="92">
        <v>1</v>
      </c>
      <c r="O2251" s="93" t="str">
        <f>_xlfn.XLOOKUP(P2251,匹配表1065!U:U,匹配表1065!T:T)</f>
        <v>HO00001400</v>
      </c>
      <c r="P2251" s="89" t="s">
        <v>112</v>
      </c>
      <c r="Q2251" s="92" t="s">
        <v>132</v>
      </c>
      <c r="R2251" s="89" t="str">
        <f>_xlfn.XLOOKUP(Q2251,匹配表1065!L:L,匹配表1065!O:O)</f>
        <v>D</v>
      </c>
      <c r="S2251" s="93" t="str">
        <f>IFERROR(_xlfn.XLOOKUP(Q2251,匹配表1065!AI:AI,匹配表1065!AJ:AJ),"绿标")</f>
        <v>绿标</v>
      </c>
      <c r="T2251" s="93" t="str" cm="1">
        <f t="array" ref="T2251:U2251">_xlfn.XLOOKUP(Q2251,匹配表1065!L:L,匹配表1065!M:N)</f>
        <v>抑郁焦虑</v>
      </c>
      <c r="U2251" s="94" t="str">
        <v>精神心理科</v>
      </c>
      <c r="V2251" s="95" t="s">
        <v>33</v>
      </c>
      <c r="W2251" s="93">
        <f>_xlfn.XLOOKUP(M2251,匹配表1065!D:D,匹配表1065!F:F)*N2251</f>
        <v>8</v>
      </c>
    </row>
    <row r="2252" customHeight="1" spans="1:23">
      <c r="A2252" s="89" t="s">
        <v>675</v>
      </c>
      <c r="B2252" s="90">
        <v>46156</v>
      </c>
      <c r="C2252" s="91" t="str">
        <f t="shared" si="70"/>
        <v>5月第3周</v>
      </c>
      <c r="D2252" s="89" t="s">
        <v>700</v>
      </c>
      <c r="E2252" s="89" t="str">
        <f t="shared" si="71"/>
        <v>5月第2周--周4</v>
      </c>
      <c r="F2252" s="92" t="s">
        <v>27</v>
      </c>
      <c r="G2252" s="92" t="s">
        <v>104</v>
      </c>
      <c r="H2252" s="92" t="str">
        <f>_xlfn.XLOOKUP(O2252,匹配表1065!T:T,匹配表1065!W:W)</f>
        <v>济南市</v>
      </c>
      <c r="I2252" s="89" t="str">
        <f>_xlfn.XLOOKUP(O2252,匹配表1065!T:T,匹配表1065!X:X)</f>
        <v>PME2025</v>
      </c>
      <c r="J2252" s="92" t="s">
        <v>128</v>
      </c>
      <c r="K2252" s="89" cm="1">
        <f ca="1" t="array" ref="K2252:L2252">_xlfn.XLOOKUP(J2252,匹配表1065!Y:Y,匹配表1065!AA:AB)</f>
        <v>13</v>
      </c>
      <c r="L2252" s="89" t="str">
        <v>3个月以上</v>
      </c>
      <c r="M2252" s="92" t="s">
        <v>35</v>
      </c>
      <c r="N2252" s="92">
        <v>1</v>
      </c>
      <c r="O2252" s="93" t="str">
        <f>_xlfn.XLOOKUP(P2252,匹配表1065!U:U,匹配表1065!T:T)</f>
        <v>HO00001400</v>
      </c>
      <c r="P2252" s="89" t="s">
        <v>112</v>
      </c>
      <c r="Q2252" s="92" t="s">
        <v>357</v>
      </c>
      <c r="R2252" s="89" t="str">
        <f>_xlfn.XLOOKUP(Q2252,匹配表1065!L:L,匹配表1065!O:O)</f>
        <v>B</v>
      </c>
      <c r="S2252" s="93" t="str">
        <f>IFERROR(_xlfn.XLOOKUP(Q2252,匹配表1065!AI:AI,匹配表1065!AJ:AJ),"绿标")</f>
        <v>红标</v>
      </c>
      <c r="T2252" s="93" t="str" cm="1">
        <f t="array" ref="T2252:U2252">_xlfn.XLOOKUP(Q2252,匹配表1065!L:L,匹配表1065!M:N)</f>
        <v>癫痫</v>
      </c>
      <c r="U2252" s="94" t="str">
        <v>神经内科</v>
      </c>
      <c r="V2252" s="95" t="s">
        <v>58</v>
      </c>
      <c r="W2252" s="93">
        <f>_xlfn.XLOOKUP(M2252,匹配表1065!D:D,匹配表1065!F:F)*N2252</f>
        <v>4</v>
      </c>
    </row>
    <row r="2253" customHeight="1" spans="1:23">
      <c r="A2253" s="89" t="s">
        <v>675</v>
      </c>
      <c r="B2253" s="90">
        <v>46156</v>
      </c>
      <c r="C2253" s="91" t="str">
        <f t="shared" si="70"/>
        <v>5月第3周</v>
      </c>
      <c r="D2253" s="89" t="s">
        <v>700</v>
      </c>
      <c r="E2253" s="89" t="str">
        <f t="shared" si="71"/>
        <v>5月第2周--周4</v>
      </c>
      <c r="F2253" s="92" t="s">
        <v>27</v>
      </c>
      <c r="G2253" s="92" t="s">
        <v>104</v>
      </c>
      <c r="H2253" s="92" t="str">
        <f>_xlfn.XLOOKUP(O2253,匹配表1065!T:T,匹配表1065!W:W)</f>
        <v>济南市</v>
      </c>
      <c r="I2253" s="89" t="str">
        <f>_xlfn.XLOOKUP(O2253,匹配表1065!T:T,匹配表1065!X:X)</f>
        <v>PME2025</v>
      </c>
      <c r="J2253" s="92" t="s">
        <v>128</v>
      </c>
      <c r="K2253" s="89" cm="1">
        <f ca="1" t="array" ref="K2253:L2253">_xlfn.XLOOKUP(J2253,匹配表1065!Y:Y,匹配表1065!AA:AB)</f>
        <v>13</v>
      </c>
      <c r="L2253" s="89" t="str">
        <v>3个月以上</v>
      </c>
      <c r="M2253" s="92" t="s">
        <v>30</v>
      </c>
      <c r="N2253" s="92">
        <v>1</v>
      </c>
      <c r="O2253" s="93" t="str">
        <f>_xlfn.XLOOKUP(P2253,匹配表1065!U:U,匹配表1065!T:T)</f>
        <v>HO00001400</v>
      </c>
      <c r="P2253" s="89" t="s">
        <v>112</v>
      </c>
      <c r="Q2253" s="92" t="s">
        <v>131</v>
      </c>
      <c r="R2253" s="89" t="str">
        <f>_xlfn.XLOOKUP(Q2253,匹配表1065!L:L,匹配表1065!O:O)</f>
        <v>B</v>
      </c>
      <c r="S2253" s="93" t="str">
        <f>IFERROR(_xlfn.XLOOKUP(Q2253,匹配表1065!AI:AI,匹配表1065!AJ:AJ),"绿标")</f>
        <v>红标</v>
      </c>
      <c r="T2253" s="93" t="str" cm="1">
        <f t="array" ref="T2253:U2253">_xlfn.XLOOKUP(Q2253,匹配表1065!L:L,匹配表1065!M:N)</f>
        <v>脑血管</v>
      </c>
      <c r="U2253" s="94" t="str">
        <v>神经内科</v>
      </c>
      <c r="V2253" s="95" t="s">
        <v>58</v>
      </c>
      <c r="W2253" s="93">
        <f>_xlfn.XLOOKUP(M2253,匹配表1065!D:D,匹配表1065!F:F)*N2253</f>
        <v>12</v>
      </c>
    </row>
    <row r="2254" customHeight="1" spans="1:23">
      <c r="A2254" s="89" t="s">
        <v>675</v>
      </c>
      <c r="B2254" s="90">
        <v>46156</v>
      </c>
      <c r="C2254" s="91" t="str">
        <f t="shared" si="70"/>
        <v>5月第3周</v>
      </c>
      <c r="D2254" s="89" t="s">
        <v>700</v>
      </c>
      <c r="E2254" s="89" t="str">
        <f t="shared" si="71"/>
        <v>5月第2周--周4</v>
      </c>
      <c r="F2254" s="92" t="s">
        <v>27</v>
      </c>
      <c r="G2254" s="92" t="s">
        <v>104</v>
      </c>
      <c r="H2254" s="92" t="str">
        <f>_xlfn.XLOOKUP(O2254,匹配表1065!T:T,匹配表1065!W:W)</f>
        <v>济南市</v>
      </c>
      <c r="I2254" s="89" t="str">
        <f>_xlfn.XLOOKUP(O2254,匹配表1065!T:T,匹配表1065!X:X)</f>
        <v>PME2044</v>
      </c>
      <c r="J2254" s="92" t="s">
        <v>105</v>
      </c>
      <c r="K2254" s="89" cm="1">
        <f ca="1" t="array" ref="K2254:L2254">_xlfn.XLOOKUP(J2254,匹配表1065!Y:Y,匹配表1065!AA:AB)</f>
        <v>8</v>
      </c>
      <c r="L2254" s="89" t="str">
        <v>3个月以上</v>
      </c>
      <c r="M2254" s="92" t="s">
        <v>30</v>
      </c>
      <c r="N2254" s="92">
        <v>1</v>
      </c>
      <c r="O2254" s="93" t="str">
        <f>_xlfn.XLOOKUP(P2254,匹配表1065!U:U,匹配表1065!T:T)</f>
        <v>HO00001401</v>
      </c>
      <c r="P2254" s="89" t="s">
        <v>106</v>
      </c>
      <c r="Q2254" s="92" t="s">
        <v>602</v>
      </c>
      <c r="R2254" s="89" t="str">
        <f>_xlfn.XLOOKUP(Q2254,匹配表1065!L:L,匹配表1065!O:O)</f>
        <v>B</v>
      </c>
      <c r="S2254" s="93" t="str">
        <f>IFERROR(_xlfn.XLOOKUP(Q2254,匹配表1065!AI:AI,匹配表1065!AJ:AJ),"绿标")</f>
        <v>黑标</v>
      </c>
      <c r="T2254" s="93" t="str" cm="1">
        <f t="array" ref="T2254:U2254">_xlfn.XLOOKUP(Q2254,匹配表1065!L:L,匹配表1065!M:N)</f>
        <v>脑血管</v>
      </c>
      <c r="U2254" s="94" t="str">
        <v>神经内科</v>
      </c>
      <c r="V2254" s="95" t="s">
        <v>33</v>
      </c>
      <c r="W2254" s="93">
        <f>_xlfn.XLOOKUP(M2254,匹配表1065!D:D,匹配表1065!F:F)*N2254</f>
        <v>12</v>
      </c>
    </row>
    <row r="2255" customHeight="1" spans="1:23">
      <c r="A2255" s="89" t="s">
        <v>675</v>
      </c>
      <c r="B2255" s="90">
        <v>46156</v>
      </c>
      <c r="C2255" s="91" t="str">
        <f t="shared" si="70"/>
        <v>5月第3周</v>
      </c>
      <c r="D2255" s="89" t="s">
        <v>700</v>
      </c>
      <c r="E2255" s="89" t="str">
        <f t="shared" si="71"/>
        <v>5月第2周--周4</v>
      </c>
      <c r="F2255" s="92" t="s">
        <v>27</v>
      </c>
      <c r="G2255" s="92" t="s">
        <v>104</v>
      </c>
      <c r="H2255" s="92" t="str">
        <f>_xlfn.XLOOKUP(O2255,匹配表1065!T:T,匹配表1065!W:W)</f>
        <v>东营市</v>
      </c>
      <c r="I2255" s="89" t="str">
        <f>_xlfn.XLOOKUP(O2255,匹配表1065!T:T,匹配表1065!X:X)</f>
        <v>PME2028</v>
      </c>
      <c r="J2255" s="92" t="s">
        <v>121</v>
      </c>
      <c r="K2255" s="89" cm="1">
        <f ca="1" t="array" ref="K2255:L2255">_xlfn.XLOOKUP(J2255,匹配表1065!Y:Y,匹配表1065!AA:AB)</f>
        <v>26</v>
      </c>
      <c r="L2255" s="89" t="str">
        <v>3个月以上</v>
      </c>
      <c r="M2255" s="92" t="s">
        <v>30</v>
      </c>
      <c r="N2255" s="92">
        <v>1</v>
      </c>
      <c r="O2255" s="93" t="str">
        <f>_xlfn.XLOOKUP(P2255,匹配表1065!U:U,匹配表1065!T:T)</f>
        <v>HO00001421</v>
      </c>
      <c r="P2255" s="89" t="s">
        <v>122</v>
      </c>
      <c r="Q2255" s="92" t="s">
        <v>124</v>
      </c>
      <c r="R2255" s="89" t="str">
        <f>_xlfn.XLOOKUP(Q2255,匹配表1065!L:L,匹配表1065!O:O)</f>
        <v>A</v>
      </c>
      <c r="S2255" s="93" t="str">
        <f>IFERROR(_xlfn.XLOOKUP(Q2255,匹配表1065!AI:AI,匹配表1065!AJ:AJ),"绿标")</f>
        <v>红标</v>
      </c>
      <c r="T2255" s="93" t="str" cm="1">
        <f t="array" ref="T2255:U2255">_xlfn.XLOOKUP(Q2255,匹配表1065!L:L,匹配表1065!M:N)</f>
        <v>头痛</v>
      </c>
      <c r="U2255" s="94" t="str">
        <v>神经内科</v>
      </c>
      <c r="V2255" s="95" t="s">
        <v>42</v>
      </c>
      <c r="W2255" s="93">
        <f>_xlfn.XLOOKUP(M2255,匹配表1065!D:D,匹配表1065!F:F)*N2255</f>
        <v>12</v>
      </c>
    </row>
    <row r="2256" customHeight="1" spans="1:23">
      <c r="A2256" s="89" t="s">
        <v>675</v>
      </c>
      <c r="B2256" s="90">
        <v>46156</v>
      </c>
      <c r="C2256" s="91" t="str">
        <f t="shared" si="70"/>
        <v>5月第3周</v>
      </c>
      <c r="D2256" s="89" t="s">
        <v>700</v>
      </c>
      <c r="E2256" s="89" t="str">
        <f t="shared" si="71"/>
        <v>5月第2周--周4</v>
      </c>
      <c r="F2256" s="92" t="s">
        <v>27</v>
      </c>
      <c r="G2256" s="92" t="s">
        <v>104</v>
      </c>
      <c r="H2256" s="92" t="str">
        <f>_xlfn.XLOOKUP(O2256,匹配表1065!T:T,匹配表1065!W:W)</f>
        <v>东营市</v>
      </c>
      <c r="I2256" s="89" t="str">
        <f>_xlfn.XLOOKUP(O2256,匹配表1065!T:T,匹配表1065!X:X)</f>
        <v>PME2028</v>
      </c>
      <c r="J2256" s="92" t="s">
        <v>121</v>
      </c>
      <c r="K2256" s="89" cm="1">
        <f ca="1" t="array" ref="K2256:L2256">_xlfn.XLOOKUP(J2256,匹配表1065!Y:Y,匹配表1065!AA:AB)</f>
        <v>26</v>
      </c>
      <c r="L2256" s="89" t="str">
        <v>3个月以上</v>
      </c>
      <c r="M2256" s="92" t="s">
        <v>55</v>
      </c>
      <c r="N2256" s="92">
        <v>1</v>
      </c>
      <c r="O2256" s="93" t="str">
        <f>_xlfn.XLOOKUP(P2256,匹配表1065!U:U,匹配表1065!T:T)</f>
        <v>HO00001462</v>
      </c>
      <c r="P2256" s="89" t="s">
        <v>236</v>
      </c>
      <c r="Q2256" s="92" t="s">
        <v>237</v>
      </c>
      <c r="R2256" s="89" t="str">
        <f>_xlfn.XLOOKUP(Q2256,匹配表1065!L:L,匹配表1065!O:O)</f>
        <v>A</v>
      </c>
      <c r="S2256" s="93" t="str">
        <f>IFERROR(_xlfn.XLOOKUP(Q2256,匹配表1065!AI:AI,匹配表1065!AJ:AJ),"绿标")</f>
        <v>红标</v>
      </c>
      <c r="T2256" s="93" t="str" cm="1">
        <f t="array" ref="T2256:U2256">_xlfn.XLOOKUP(Q2256,匹配表1065!L:L,匹配表1065!M:N)</f>
        <v>头痛</v>
      </c>
      <c r="U2256" s="94" t="str">
        <v>神经内科</v>
      </c>
      <c r="V2256" s="95" t="s">
        <v>42</v>
      </c>
      <c r="W2256" s="93">
        <f>_xlfn.XLOOKUP(M2256,匹配表1065!D:D,匹配表1065!F:F)*N2256</f>
        <v>8</v>
      </c>
    </row>
    <row r="2257" customHeight="1" spans="1:23">
      <c r="A2257" s="89" t="s">
        <v>675</v>
      </c>
      <c r="B2257" s="90">
        <v>46156</v>
      </c>
      <c r="C2257" s="91" t="str">
        <f t="shared" si="70"/>
        <v>5月第3周</v>
      </c>
      <c r="D2257" s="89" t="s">
        <v>700</v>
      </c>
      <c r="E2257" s="89" t="str">
        <f t="shared" si="71"/>
        <v>5月第2周--周4</v>
      </c>
      <c r="F2257" s="92" t="s">
        <v>27</v>
      </c>
      <c r="G2257" s="92" t="s">
        <v>28</v>
      </c>
      <c r="H2257" s="92" t="str">
        <f>_xlfn.XLOOKUP(O2257,匹配表1065!T:T,匹配表1065!W:W)</f>
        <v>南京市</v>
      </c>
      <c r="I2257" s="89" t="str">
        <f>_xlfn.XLOOKUP(O2257,匹配表1065!T:T,匹配表1065!X:X)</f>
        <v>PME2039</v>
      </c>
      <c r="J2257" s="92" t="s">
        <v>39</v>
      </c>
      <c r="K2257" s="89" cm="1">
        <f ca="1" t="array" ref="K2257:L2257">_xlfn.XLOOKUP(J2257,匹配表1065!Y:Y,匹配表1065!AA:AB)</f>
        <v>7</v>
      </c>
      <c r="L2257" s="89" t="str">
        <v>3个月以上</v>
      </c>
      <c r="M2257" s="92" t="s">
        <v>30</v>
      </c>
      <c r="N2257" s="92">
        <v>1</v>
      </c>
      <c r="O2257" s="93" t="str">
        <f>_xlfn.XLOOKUP(P2257,匹配表1065!U:U,匹配表1065!T:T)</f>
        <v>HO00000971</v>
      </c>
      <c r="P2257" s="89" t="s">
        <v>40</v>
      </c>
      <c r="Q2257" s="92" t="s">
        <v>674</v>
      </c>
      <c r="R2257" s="89" t="str">
        <f>_xlfn.XLOOKUP(Q2257,匹配表1065!L:L,匹配表1065!O:O)</f>
        <v>D</v>
      </c>
      <c r="S2257" s="93" t="str">
        <f>IFERROR(_xlfn.XLOOKUP(Q2257,匹配表1065!AI:AI,匹配表1065!AJ:AJ),"绿标")</f>
        <v>绿标</v>
      </c>
      <c r="T2257" s="93" t="str" cm="1">
        <f t="array" ref="T2257:U2257">_xlfn.XLOOKUP(Q2257,匹配表1065!L:L,匹配表1065!M:N)</f>
        <v>疼痛</v>
      </c>
      <c r="U2257" s="94" t="str">
        <v>疼痛科</v>
      </c>
      <c r="V2257" s="95" t="s">
        <v>42</v>
      </c>
      <c r="W2257" s="93">
        <f>_xlfn.XLOOKUP(M2257,匹配表1065!D:D,匹配表1065!F:F)*N2257</f>
        <v>12</v>
      </c>
    </row>
    <row r="2258" customHeight="1" spans="1:23">
      <c r="A2258" s="89" t="s">
        <v>675</v>
      </c>
      <c r="B2258" s="90">
        <v>46156</v>
      </c>
      <c r="C2258" s="91" t="str">
        <f t="shared" si="70"/>
        <v>5月第3周</v>
      </c>
      <c r="D2258" s="89" t="s">
        <v>700</v>
      </c>
      <c r="E2258" s="89" t="str">
        <f t="shared" si="71"/>
        <v>5月第2周--周4</v>
      </c>
      <c r="F2258" s="92" t="s">
        <v>27</v>
      </c>
      <c r="G2258" s="92" t="s">
        <v>28</v>
      </c>
      <c r="H2258" s="92" t="str">
        <f>_xlfn.XLOOKUP(O2258,匹配表1065!T:T,匹配表1065!W:W)</f>
        <v>南京市</v>
      </c>
      <c r="I2258" s="89" t="str">
        <f>_xlfn.XLOOKUP(O2258,匹配表1065!T:T,匹配表1065!X:X)</f>
        <v>PME2004</v>
      </c>
      <c r="J2258" s="92" t="s">
        <v>34</v>
      </c>
      <c r="K2258" s="89" cm="1">
        <f ca="1" t="array" ref="K2258:L2258">_xlfn.XLOOKUP(J2258,匹配表1065!Y:Y,匹配表1065!AA:AB)</f>
        <v>11</v>
      </c>
      <c r="L2258" s="89" t="str">
        <v>3个月以上</v>
      </c>
      <c r="M2258" s="92" t="s">
        <v>30</v>
      </c>
      <c r="N2258" s="92">
        <v>1</v>
      </c>
      <c r="O2258" s="93" t="str">
        <f>_xlfn.XLOOKUP(P2258,匹配表1065!U:U,匹配表1065!T:T)</f>
        <v>HO00001017</v>
      </c>
      <c r="P2258" s="89" t="s">
        <v>343</v>
      </c>
      <c r="Q2258" s="92" t="s">
        <v>721</v>
      </c>
      <c r="R2258" s="89" t="str">
        <f>_xlfn.XLOOKUP(Q2258,匹配表1065!L:L,匹配表1065!O:O)</f>
        <v>B</v>
      </c>
      <c r="S2258" s="93" t="str">
        <f>IFERROR(_xlfn.XLOOKUP(Q2258,匹配表1065!AI:AI,匹配表1065!AJ:AJ),"绿标")</f>
        <v>红标</v>
      </c>
      <c r="T2258" s="93" t="str" cm="1">
        <f t="array" ref="T2258:U2258">_xlfn.XLOOKUP(Q2258,匹配表1065!L:L,匹配表1065!M:N)</f>
        <v>脑血管</v>
      </c>
      <c r="U2258" s="94" t="str">
        <v>神经内科</v>
      </c>
      <c r="V2258" s="95" t="s">
        <v>33</v>
      </c>
      <c r="W2258" s="93">
        <f>_xlfn.XLOOKUP(M2258,匹配表1065!D:D,匹配表1065!F:F)*N2258</f>
        <v>12</v>
      </c>
    </row>
    <row r="2259" customHeight="1" spans="1:23">
      <c r="A2259" s="89" t="s">
        <v>675</v>
      </c>
      <c r="B2259" s="90">
        <v>46156</v>
      </c>
      <c r="C2259" s="91" t="str">
        <f t="shared" si="70"/>
        <v>5月第3周</v>
      </c>
      <c r="D2259" s="89" t="s">
        <v>700</v>
      </c>
      <c r="E2259" s="89" t="str">
        <f t="shared" si="71"/>
        <v>5月第2周--周4</v>
      </c>
      <c r="F2259" s="92" t="s">
        <v>27</v>
      </c>
      <c r="G2259" s="92" t="s">
        <v>28</v>
      </c>
      <c r="H2259" s="92" t="str">
        <f>_xlfn.XLOOKUP(O2259,匹配表1065!T:T,匹配表1065!W:W)</f>
        <v>南京市</v>
      </c>
      <c r="I2259" s="89" t="str">
        <f>_xlfn.XLOOKUP(O2259,匹配表1065!T:T,匹配表1065!X:X)</f>
        <v>PME2004</v>
      </c>
      <c r="J2259" s="92" t="s">
        <v>34</v>
      </c>
      <c r="K2259" s="89" cm="1">
        <f ca="1" t="array" ref="K2259:L2259">_xlfn.XLOOKUP(J2259,匹配表1065!Y:Y,匹配表1065!AA:AB)</f>
        <v>11</v>
      </c>
      <c r="L2259" s="89" t="str">
        <v>3个月以上</v>
      </c>
      <c r="M2259" s="92" t="s">
        <v>35</v>
      </c>
      <c r="N2259" s="92">
        <v>1</v>
      </c>
      <c r="O2259" s="93" t="str">
        <f>_xlfn.XLOOKUP(P2259,匹配表1065!U:U,匹配表1065!T:T)</f>
        <v>HO00001017</v>
      </c>
      <c r="P2259" s="89" t="s">
        <v>343</v>
      </c>
      <c r="Q2259" s="92" t="s">
        <v>344</v>
      </c>
      <c r="R2259" s="89" t="str">
        <f>_xlfn.XLOOKUP(Q2259,匹配表1065!L:L,匹配表1065!O:O)</f>
        <v>B</v>
      </c>
      <c r="S2259" s="93" t="str">
        <f>IFERROR(_xlfn.XLOOKUP(Q2259,匹配表1065!AI:AI,匹配表1065!AJ:AJ),"绿标")</f>
        <v>绿标</v>
      </c>
      <c r="T2259" s="93" t="str" cm="1">
        <f t="array" ref="T2259:U2259">_xlfn.XLOOKUP(Q2259,匹配表1065!L:L,匹配表1065!M:N)</f>
        <v>脑血管</v>
      </c>
      <c r="U2259" s="94" t="str">
        <v>神经内科</v>
      </c>
      <c r="V2259" s="95" t="s">
        <v>33</v>
      </c>
      <c r="W2259" s="93">
        <f>_xlfn.XLOOKUP(M2259,匹配表1065!D:D,匹配表1065!F:F)*N2259</f>
        <v>4</v>
      </c>
    </row>
    <row r="2260" customHeight="1" spans="1:23">
      <c r="A2260" s="89" t="s">
        <v>675</v>
      </c>
      <c r="B2260" s="90">
        <v>46156</v>
      </c>
      <c r="C2260" s="91" t="str">
        <f t="shared" si="70"/>
        <v>5月第3周</v>
      </c>
      <c r="D2260" s="89" t="s">
        <v>700</v>
      </c>
      <c r="E2260" s="89" t="str">
        <f t="shared" si="71"/>
        <v>5月第2周--周4</v>
      </c>
      <c r="F2260" s="92" t="s">
        <v>27</v>
      </c>
      <c r="G2260" s="92" t="s">
        <v>28</v>
      </c>
      <c r="H2260" s="92" t="str">
        <f>_xlfn.XLOOKUP(O2260,匹配表1065!T:T,匹配表1065!W:W)</f>
        <v>南京市</v>
      </c>
      <c r="I2260" s="89" t="str">
        <f>_xlfn.XLOOKUP(O2260,匹配表1065!T:T,匹配表1065!X:X)</f>
        <v>PME2040</v>
      </c>
      <c r="J2260" s="89" t="s">
        <v>50</v>
      </c>
      <c r="K2260" s="89" t="e" cm="1">
        <f ca="1" t="array" ref="K2260">_xlfn.XLOOKUP(J2260,匹配表1065!Y:Y,匹配表1065!AA:AB)</f>
        <v>#N/A</v>
      </c>
      <c r="L2260" s="89"/>
      <c r="M2260" s="92" t="s">
        <v>30</v>
      </c>
      <c r="N2260" s="92">
        <v>1</v>
      </c>
      <c r="O2260" s="93" t="str">
        <f>_xlfn.XLOOKUP(P2260,匹配表1065!U:U,匹配表1065!T:T)</f>
        <v>HO00000966</v>
      </c>
      <c r="P2260" s="89" t="s">
        <v>51</v>
      </c>
      <c r="Q2260" s="92" t="s">
        <v>199</v>
      </c>
      <c r="R2260" s="89" t="str">
        <f>_xlfn.XLOOKUP(Q2260,匹配表1065!L:L,匹配表1065!O:O)</f>
        <v>A</v>
      </c>
      <c r="S2260" s="93" t="str">
        <f>IFERROR(_xlfn.XLOOKUP(Q2260,匹配表1065!AI:AI,匹配表1065!AJ:AJ),"绿标")</f>
        <v>绿标</v>
      </c>
      <c r="T2260" s="93" t="str" cm="1">
        <f t="array" ref="T2260:U2260">_xlfn.XLOOKUP(Q2260,匹配表1065!L:L,匹配表1065!M:N)</f>
        <v>头痛</v>
      </c>
      <c r="U2260" s="94" t="str">
        <v>神经内科</v>
      </c>
      <c r="V2260" s="95" t="s">
        <v>42</v>
      </c>
      <c r="W2260" s="93">
        <f>_xlfn.XLOOKUP(M2260,匹配表1065!D:D,匹配表1065!F:F)*N2260</f>
        <v>12</v>
      </c>
    </row>
    <row r="2261" customHeight="1" spans="1:23">
      <c r="A2261" s="89" t="s">
        <v>675</v>
      </c>
      <c r="B2261" s="90">
        <v>46156</v>
      </c>
      <c r="C2261" s="91" t="str">
        <f t="shared" si="70"/>
        <v>5月第3周</v>
      </c>
      <c r="D2261" s="89" t="s">
        <v>700</v>
      </c>
      <c r="E2261" s="89" t="str">
        <f t="shared" si="71"/>
        <v>5月第2周--周4</v>
      </c>
      <c r="F2261" s="92" t="s">
        <v>27</v>
      </c>
      <c r="G2261" s="92" t="s">
        <v>28</v>
      </c>
      <c r="H2261" s="92" t="str">
        <f>_xlfn.XLOOKUP(O2261,匹配表1065!T:T,匹配表1065!W:W)</f>
        <v>南京市</v>
      </c>
      <c r="I2261" s="89" t="str">
        <f>_xlfn.XLOOKUP(O2261,匹配表1065!T:T,匹配表1065!X:X)</f>
        <v>PME2006</v>
      </c>
      <c r="J2261" s="92" t="s">
        <v>29</v>
      </c>
      <c r="K2261" s="89" cm="1">
        <f ca="1" t="array" ref="K2261:L2261">_xlfn.XLOOKUP(J2261,匹配表1065!Y:Y,匹配表1065!AA:AB)</f>
        <v>15</v>
      </c>
      <c r="L2261" s="89" t="str">
        <v>3个月以上</v>
      </c>
      <c r="M2261" s="92" t="s">
        <v>30</v>
      </c>
      <c r="N2261" s="92">
        <v>1</v>
      </c>
      <c r="O2261" s="93" t="str">
        <f>_xlfn.XLOOKUP(P2261,匹配表1065!U:U,匹配表1065!T:T)</f>
        <v>HO00000959</v>
      </c>
      <c r="P2261" s="89" t="s">
        <v>196</v>
      </c>
      <c r="Q2261" s="92" t="s">
        <v>197</v>
      </c>
      <c r="R2261" s="89" t="str">
        <f>_xlfn.XLOOKUP(Q2261,匹配表1065!L:L,匹配表1065!O:O)</f>
        <v>C</v>
      </c>
      <c r="S2261" s="93" t="str">
        <f>IFERROR(_xlfn.XLOOKUP(Q2261,匹配表1065!AI:AI,匹配表1065!AJ:AJ),"绿标")</f>
        <v>红标</v>
      </c>
      <c r="T2261" s="93" t="str" cm="1">
        <f t="array" ref="T2261:U2261">_xlfn.XLOOKUP(Q2261,匹配表1065!L:L,匹配表1065!M:N)</f>
        <v>眩晕</v>
      </c>
      <c r="U2261" s="94" t="str">
        <v>神经内科</v>
      </c>
      <c r="V2261" s="95" t="s">
        <v>70</v>
      </c>
      <c r="W2261" s="93">
        <f>_xlfn.XLOOKUP(M2261,匹配表1065!D:D,匹配表1065!F:F)*N2261</f>
        <v>12</v>
      </c>
    </row>
    <row r="2262" customHeight="1" spans="1:23">
      <c r="A2262" s="89" t="s">
        <v>675</v>
      </c>
      <c r="B2262" s="90">
        <v>46156</v>
      </c>
      <c r="C2262" s="91" t="str">
        <f t="shared" si="70"/>
        <v>5月第3周</v>
      </c>
      <c r="D2262" s="89" t="s">
        <v>700</v>
      </c>
      <c r="E2262" s="89" t="str">
        <f t="shared" si="71"/>
        <v>5月第2周--周4</v>
      </c>
      <c r="F2262" s="92" t="s">
        <v>27</v>
      </c>
      <c r="G2262" s="92" t="s">
        <v>28</v>
      </c>
      <c r="H2262" s="92" t="str">
        <f>_xlfn.XLOOKUP(O2262,匹配表1065!T:T,匹配表1065!W:W)</f>
        <v>南京市</v>
      </c>
      <c r="I2262" s="89" t="str">
        <f>_xlfn.XLOOKUP(O2262,匹配表1065!T:T,匹配表1065!X:X)</f>
        <v>PME2006</v>
      </c>
      <c r="J2262" s="92" t="s">
        <v>29</v>
      </c>
      <c r="K2262" s="89" cm="1">
        <f ca="1" t="array" ref="K2262:L2262">_xlfn.XLOOKUP(J2262,匹配表1065!Y:Y,匹配表1065!AA:AB)</f>
        <v>15</v>
      </c>
      <c r="L2262" s="89" t="str">
        <v>3个月以上</v>
      </c>
      <c r="M2262" s="92" t="s">
        <v>35</v>
      </c>
      <c r="N2262" s="92">
        <v>1</v>
      </c>
      <c r="O2262" s="93" t="str">
        <f>_xlfn.XLOOKUP(P2262,匹配表1065!U:U,匹配表1065!T:T)</f>
        <v>HO00000965</v>
      </c>
      <c r="P2262" s="89" t="s">
        <v>31</v>
      </c>
      <c r="Q2262" s="92" t="s">
        <v>575</v>
      </c>
      <c r="R2262" s="89" t="str">
        <f>_xlfn.XLOOKUP(Q2262,匹配表1065!L:L,匹配表1065!O:O)</f>
        <v>B</v>
      </c>
      <c r="S2262" s="93" t="str">
        <f>IFERROR(_xlfn.XLOOKUP(Q2262,匹配表1065!AI:AI,匹配表1065!AJ:AJ),"绿标")</f>
        <v>黑标</v>
      </c>
      <c r="T2262" s="93" t="str" cm="1">
        <f t="array" ref="T2262:U2262">_xlfn.XLOOKUP(Q2262,匹配表1065!L:L,匹配表1065!M:N)</f>
        <v>脑血管</v>
      </c>
      <c r="U2262" s="94" t="str">
        <v>神经内科</v>
      </c>
      <c r="V2262" s="95" t="s">
        <v>58</v>
      </c>
      <c r="W2262" s="93">
        <f>_xlfn.XLOOKUP(M2262,匹配表1065!D:D,匹配表1065!F:F)*N2262</f>
        <v>4</v>
      </c>
    </row>
    <row r="2263" customHeight="1" spans="1:23">
      <c r="A2263" s="89" t="s">
        <v>675</v>
      </c>
      <c r="B2263" s="90">
        <v>46156</v>
      </c>
      <c r="C2263" s="91" t="str">
        <f t="shared" si="70"/>
        <v>5月第3周</v>
      </c>
      <c r="D2263" s="89" t="s">
        <v>700</v>
      </c>
      <c r="E2263" s="89" t="str">
        <f t="shared" si="71"/>
        <v>5月第2周--周4</v>
      </c>
      <c r="F2263" s="92" t="s">
        <v>27</v>
      </c>
      <c r="G2263" s="92" t="s">
        <v>28</v>
      </c>
      <c r="H2263" s="92" t="str">
        <f>_xlfn.XLOOKUP(O2263,匹配表1065!T:T,匹配表1065!W:W)</f>
        <v>常州市</v>
      </c>
      <c r="I2263" s="89" t="str">
        <f>_xlfn.XLOOKUP(O2263,匹配表1065!T:T,匹配表1065!X:X)</f>
        <v>PME2015</v>
      </c>
      <c r="J2263" s="92" t="s">
        <v>45</v>
      </c>
      <c r="K2263" s="89" cm="1">
        <f ca="1" t="array" ref="K2263:L2263">_xlfn.XLOOKUP(J2263,匹配表1065!Y:Y,匹配表1065!AA:AB)</f>
        <v>9</v>
      </c>
      <c r="L2263" s="89" t="str">
        <v>3个月以上</v>
      </c>
      <c r="M2263" s="92" t="s">
        <v>30</v>
      </c>
      <c r="N2263" s="92">
        <v>1</v>
      </c>
      <c r="O2263" s="93" t="str">
        <f>_xlfn.XLOOKUP(P2263,匹配表1065!U:U,匹配表1065!T:T)</f>
        <v>HO00000940</v>
      </c>
      <c r="P2263" s="89" t="s">
        <v>203</v>
      </c>
      <c r="Q2263" s="92" t="s">
        <v>204</v>
      </c>
      <c r="R2263" s="89" t="str">
        <f>_xlfn.XLOOKUP(Q2263,匹配表1065!L:L,匹配表1065!O:O)</f>
        <v>C</v>
      </c>
      <c r="S2263" s="93" t="str">
        <f>IFERROR(_xlfn.XLOOKUP(Q2263,匹配表1065!AI:AI,匹配表1065!AJ:AJ),"绿标")</f>
        <v>红标</v>
      </c>
      <c r="T2263" s="93" t="str" cm="1">
        <f t="array" ref="T2263:U2263">_xlfn.XLOOKUP(Q2263,匹配表1065!L:L,匹配表1065!M:N)</f>
        <v>眩晕</v>
      </c>
      <c r="U2263" s="94" t="str">
        <v>耳鼻喉科</v>
      </c>
      <c r="V2263" s="95" t="s">
        <v>58</v>
      </c>
      <c r="W2263" s="93">
        <f>_xlfn.XLOOKUP(M2263,匹配表1065!D:D,匹配表1065!F:F)*N2263</f>
        <v>12</v>
      </c>
    </row>
    <row r="2264" customHeight="1" spans="1:23">
      <c r="A2264" s="89" t="s">
        <v>675</v>
      </c>
      <c r="B2264" s="90">
        <v>46156</v>
      </c>
      <c r="C2264" s="91" t="str">
        <f t="shared" si="70"/>
        <v>5月第3周</v>
      </c>
      <c r="D2264" s="89" t="s">
        <v>700</v>
      </c>
      <c r="E2264" s="89" t="str">
        <f t="shared" si="71"/>
        <v>5月第2周--周4</v>
      </c>
      <c r="F2264" s="92" t="s">
        <v>27</v>
      </c>
      <c r="G2264" s="92" t="s">
        <v>28</v>
      </c>
      <c r="H2264" s="92" t="str">
        <f>_xlfn.XLOOKUP(O2264,匹配表1065!T:T,匹配表1065!W:W)</f>
        <v>扬州市</v>
      </c>
      <c r="I2264" s="89" t="str">
        <f>_xlfn.XLOOKUP(O2264,匹配表1065!T:T,匹配表1065!X:X)</f>
        <v>PME2012</v>
      </c>
      <c r="J2264" s="92" t="s">
        <v>60</v>
      </c>
      <c r="K2264" s="89" cm="1">
        <f ca="1" t="array" ref="K2264:L2264">_xlfn.XLOOKUP(J2264,匹配表1065!Y:Y,匹配表1065!AA:AB)</f>
        <v>13</v>
      </c>
      <c r="L2264" s="89" t="str">
        <v>3个月以上</v>
      </c>
      <c r="M2264" s="92" t="s">
        <v>30</v>
      </c>
      <c r="N2264" s="92">
        <v>1</v>
      </c>
      <c r="O2264" s="93" t="str">
        <f>_xlfn.XLOOKUP(P2264,匹配表1065!U:U,匹配表1065!T:T)</f>
        <v>HO00000968</v>
      </c>
      <c r="P2264" s="89" t="s">
        <v>61</v>
      </c>
      <c r="Q2264" s="92" t="s">
        <v>62</v>
      </c>
      <c r="R2264" s="89" t="str">
        <f>_xlfn.XLOOKUP(Q2264,匹配表1065!L:L,匹配表1065!O:O)</f>
        <v>A</v>
      </c>
      <c r="S2264" s="93" t="str">
        <f>IFERROR(_xlfn.XLOOKUP(Q2264,匹配表1065!AI:AI,匹配表1065!AJ:AJ),"绿标")</f>
        <v>红标</v>
      </c>
      <c r="T2264" s="93" t="str" cm="1">
        <f t="array" ref="T2264:U2264">_xlfn.XLOOKUP(Q2264,匹配表1065!L:L,匹配表1065!M:N)</f>
        <v>头痛</v>
      </c>
      <c r="U2264" s="94" t="str">
        <v>神经内科</v>
      </c>
      <c r="V2264" s="95" t="s">
        <v>58</v>
      </c>
      <c r="W2264" s="93">
        <f>_xlfn.XLOOKUP(M2264,匹配表1065!D:D,匹配表1065!F:F)*N2264</f>
        <v>12</v>
      </c>
    </row>
    <row r="2265" customHeight="1" spans="1:23">
      <c r="A2265" s="89" t="s">
        <v>675</v>
      </c>
      <c r="B2265" s="90">
        <v>46156</v>
      </c>
      <c r="C2265" s="91" t="str">
        <f t="shared" si="70"/>
        <v>5月第3周</v>
      </c>
      <c r="D2265" s="89" t="s">
        <v>700</v>
      </c>
      <c r="E2265" s="89" t="str">
        <f t="shared" si="71"/>
        <v>5月第2周--周4</v>
      </c>
      <c r="F2265" s="92" t="s">
        <v>27</v>
      </c>
      <c r="G2265" s="89" t="s">
        <v>63</v>
      </c>
      <c r="H2265" s="92" t="str">
        <f>_xlfn.XLOOKUP(O2265,匹配表1065!T:T,匹配表1065!W:W)</f>
        <v>南京市</v>
      </c>
      <c r="I2265" s="89" t="str">
        <f>_xlfn.XLOOKUP(O2265,匹配表1065!T:T,匹配表1065!X:X)</f>
        <v>PME2001</v>
      </c>
      <c r="J2265" s="92" t="s">
        <v>64</v>
      </c>
      <c r="K2265" s="89" cm="1">
        <f ca="1" t="array" ref="K2265:L2265">_xlfn.XLOOKUP(J2265,匹配表1065!Y:Y,匹配表1065!AA:AB)</f>
        <v>31</v>
      </c>
      <c r="L2265" s="89" t="str">
        <v>3个月以上</v>
      </c>
      <c r="M2265" s="92" t="s">
        <v>30</v>
      </c>
      <c r="N2265" s="92">
        <v>3</v>
      </c>
      <c r="O2265" s="93" t="str">
        <f>_xlfn.XLOOKUP(P2265,匹配表1065!U:U,匹配表1065!T:T)</f>
        <v>HO00000958</v>
      </c>
      <c r="P2265" s="89" t="s">
        <v>65</v>
      </c>
      <c r="Q2265" s="92" t="s">
        <v>209</v>
      </c>
      <c r="R2265" s="89" t="str">
        <f>_xlfn.XLOOKUP(Q2265,匹配表1065!L:L,匹配表1065!O:O)</f>
        <v>C</v>
      </c>
      <c r="S2265" s="93" t="str">
        <f>IFERROR(_xlfn.XLOOKUP(Q2265,匹配表1065!AI:AI,匹配表1065!AJ:AJ),"绿标")</f>
        <v>红标</v>
      </c>
      <c r="T2265" s="93" t="str" cm="1">
        <f t="array" ref="T2265:U2265">_xlfn.XLOOKUP(Q2265,匹配表1065!L:L,匹配表1065!M:N)</f>
        <v>眩晕</v>
      </c>
      <c r="U2265" s="94" t="str">
        <v>耳鼻喉科</v>
      </c>
      <c r="V2265" s="95" t="s">
        <v>70</v>
      </c>
      <c r="W2265" s="93">
        <f>_xlfn.XLOOKUP(M2265,匹配表1065!D:D,匹配表1065!F:F)*N2265</f>
        <v>36</v>
      </c>
    </row>
    <row r="2266" customHeight="1" spans="1:23">
      <c r="A2266" s="89" t="s">
        <v>675</v>
      </c>
      <c r="B2266" s="90">
        <v>46156</v>
      </c>
      <c r="C2266" s="91" t="str">
        <f t="shared" si="70"/>
        <v>5月第3周</v>
      </c>
      <c r="D2266" s="89" t="s">
        <v>700</v>
      </c>
      <c r="E2266" s="89" t="str">
        <f t="shared" si="71"/>
        <v>5月第2周--周4</v>
      </c>
      <c r="F2266" s="92" t="s">
        <v>27</v>
      </c>
      <c r="G2266" s="89" t="s">
        <v>63</v>
      </c>
      <c r="H2266" s="92" t="str">
        <f>_xlfn.XLOOKUP(O2266,匹配表1065!T:T,匹配表1065!W:W)</f>
        <v>南京市</v>
      </c>
      <c r="I2266" s="89" t="str">
        <f>_xlfn.XLOOKUP(O2266,匹配表1065!T:T,匹配表1065!X:X)</f>
        <v>PME2001</v>
      </c>
      <c r="J2266" s="92" t="s">
        <v>64</v>
      </c>
      <c r="K2266" s="89" cm="1">
        <f ca="1" t="array" ref="K2266:L2266">_xlfn.XLOOKUP(J2266,匹配表1065!Y:Y,匹配表1065!AA:AB)</f>
        <v>31</v>
      </c>
      <c r="L2266" s="89" t="str">
        <v>3个月以上</v>
      </c>
      <c r="M2266" s="92" t="s">
        <v>35</v>
      </c>
      <c r="N2266" s="92">
        <v>1</v>
      </c>
      <c r="O2266" s="93" t="str">
        <f>_xlfn.XLOOKUP(P2266,匹配表1065!U:U,匹配表1065!T:T)</f>
        <v>HO00000958</v>
      </c>
      <c r="P2266" s="89" t="s">
        <v>65</v>
      </c>
      <c r="Q2266" s="92" t="s">
        <v>435</v>
      </c>
      <c r="R2266" s="89" t="str">
        <f>_xlfn.XLOOKUP(Q2266,匹配表1065!L:L,匹配表1065!O:O)</f>
        <v>B</v>
      </c>
      <c r="S2266" s="93" t="str">
        <f>IFERROR(_xlfn.XLOOKUP(Q2266,匹配表1065!AI:AI,匹配表1065!AJ:AJ),"绿标")</f>
        <v>绿标</v>
      </c>
      <c r="T2266" s="93" t="str" cm="1">
        <f t="array" ref="T2266:U2266">_xlfn.XLOOKUP(Q2266,匹配表1065!L:L,匹配表1065!M:N)</f>
        <v>脑血管</v>
      </c>
      <c r="U2266" s="94" t="str">
        <v>神经内科</v>
      </c>
      <c r="V2266" s="95" t="s">
        <v>33</v>
      </c>
      <c r="W2266" s="93">
        <f>_xlfn.XLOOKUP(M2266,匹配表1065!D:D,匹配表1065!F:F)*N2266</f>
        <v>4</v>
      </c>
    </row>
    <row r="2267" customHeight="1" spans="1:23">
      <c r="A2267" s="89" t="s">
        <v>675</v>
      </c>
      <c r="B2267" s="90">
        <v>46156</v>
      </c>
      <c r="C2267" s="91" t="str">
        <f t="shared" si="70"/>
        <v>5月第3周</v>
      </c>
      <c r="D2267" s="89" t="s">
        <v>700</v>
      </c>
      <c r="E2267" s="89" t="str">
        <f t="shared" si="71"/>
        <v>5月第2周--周4</v>
      </c>
      <c r="F2267" s="92" t="s">
        <v>27</v>
      </c>
      <c r="G2267" s="89" t="s">
        <v>63</v>
      </c>
      <c r="H2267" s="92" t="str">
        <f>_xlfn.XLOOKUP(O2267,匹配表1065!T:T,匹配表1065!W:W)</f>
        <v>连云港市</v>
      </c>
      <c r="I2267" s="89" t="str">
        <f>_xlfn.XLOOKUP(O2267,匹配表1065!T:T,匹配表1065!X:X)</f>
        <v>PME2042</v>
      </c>
      <c r="J2267" s="92" t="s">
        <v>74</v>
      </c>
      <c r="K2267" s="89" cm="1">
        <f ca="1" t="array" ref="K2267:L2267">_xlfn.XLOOKUP(J2267,匹配表1065!Y:Y,匹配表1065!AA:AB)</f>
        <v>7</v>
      </c>
      <c r="L2267" s="89" t="str">
        <v>3个月以上</v>
      </c>
      <c r="M2267" s="92" t="s">
        <v>30</v>
      </c>
      <c r="N2267" s="92">
        <v>1</v>
      </c>
      <c r="O2267" s="93" t="str">
        <f>_xlfn.XLOOKUP(P2267,匹配表1065!U:U,匹配表1065!T:T)</f>
        <v>HO00001004</v>
      </c>
      <c r="P2267" s="89" t="s">
        <v>75</v>
      </c>
      <c r="Q2267" s="92" t="s">
        <v>210</v>
      </c>
      <c r="R2267" s="89" t="str">
        <f>_xlfn.XLOOKUP(Q2267,匹配表1065!L:L,匹配表1065!O:O)</f>
        <v>A</v>
      </c>
      <c r="S2267" s="93" t="str">
        <f>IFERROR(_xlfn.XLOOKUP(Q2267,匹配表1065!AI:AI,匹配表1065!AJ:AJ),"绿标")</f>
        <v>红标</v>
      </c>
      <c r="T2267" s="93" t="str" cm="1">
        <f t="array" ref="T2267:U2267">_xlfn.XLOOKUP(Q2267,匹配表1065!L:L,匹配表1065!M:N)</f>
        <v>头痛</v>
      </c>
      <c r="U2267" s="94" t="str">
        <v>神经内科</v>
      </c>
      <c r="V2267" s="95" t="s">
        <v>67</v>
      </c>
      <c r="W2267" s="93">
        <f>_xlfn.XLOOKUP(M2267,匹配表1065!D:D,匹配表1065!F:F)*N2267</f>
        <v>12</v>
      </c>
    </row>
    <row r="2268" customHeight="1" spans="1:23">
      <c r="A2268" s="89" t="s">
        <v>675</v>
      </c>
      <c r="B2268" s="90">
        <v>46156</v>
      </c>
      <c r="C2268" s="91" t="str">
        <f t="shared" si="70"/>
        <v>5月第3周</v>
      </c>
      <c r="D2268" s="89" t="s">
        <v>700</v>
      </c>
      <c r="E2268" s="89" t="str">
        <f t="shared" si="71"/>
        <v>5月第2周--周4</v>
      </c>
      <c r="F2268" s="92" t="s">
        <v>27</v>
      </c>
      <c r="G2268" s="89" t="s">
        <v>63</v>
      </c>
      <c r="H2268" s="92" t="str">
        <f>_xlfn.XLOOKUP(O2268,匹配表1065!T:T,匹配表1065!W:W)</f>
        <v>南京市</v>
      </c>
      <c r="I2268" s="89" t="str">
        <f>_xlfn.XLOOKUP(O2268,匹配表1065!T:T,匹配表1065!X:X)</f>
        <v>PME2004</v>
      </c>
      <c r="J2268" s="92" t="s">
        <v>71</v>
      </c>
      <c r="K2268" s="89" cm="1">
        <f ca="1" t="array" ref="K2268:L2268">_xlfn.XLOOKUP(J2268,匹配表1065!Y:Y,匹配表1065!AA:AB)</f>
        <v>5</v>
      </c>
      <c r="L2268" s="89" t="str">
        <v>3个月以上</v>
      </c>
      <c r="M2268" s="92" t="s">
        <v>35</v>
      </c>
      <c r="N2268" s="92">
        <v>1</v>
      </c>
      <c r="O2268" s="93" t="str">
        <f>_xlfn.XLOOKUP(P2268,匹配表1065!U:U,匹配表1065!T:T)</f>
        <v>HO00000960</v>
      </c>
      <c r="P2268" s="89" t="s">
        <v>272</v>
      </c>
      <c r="Q2268" s="92" t="s">
        <v>441</v>
      </c>
      <c r="R2268" s="89" t="str">
        <f>_xlfn.XLOOKUP(Q2268,匹配表1065!L:L,匹配表1065!O:O)</f>
        <v>B</v>
      </c>
      <c r="S2268" s="93" t="str">
        <f>IFERROR(_xlfn.XLOOKUP(Q2268,匹配表1065!AI:AI,匹配表1065!AJ:AJ),"绿标")</f>
        <v>绿标</v>
      </c>
      <c r="T2268" s="93" t="str" cm="1">
        <f t="array" ref="T2268:U2268">_xlfn.XLOOKUP(Q2268,匹配表1065!L:L,匹配表1065!M:N)</f>
        <v>脑血管</v>
      </c>
      <c r="U2268" s="94" t="str">
        <v>神经内科</v>
      </c>
      <c r="V2268" s="95" t="s">
        <v>67</v>
      </c>
      <c r="W2268" s="93">
        <f>_xlfn.XLOOKUP(M2268,匹配表1065!D:D,匹配表1065!F:F)*N2268</f>
        <v>4</v>
      </c>
    </row>
    <row r="2269" customHeight="1" spans="1:23">
      <c r="A2269" s="89" t="s">
        <v>675</v>
      </c>
      <c r="B2269" s="90">
        <v>46156</v>
      </c>
      <c r="C2269" s="91" t="str">
        <f t="shared" si="70"/>
        <v>5月第3周</v>
      </c>
      <c r="D2269" s="89" t="s">
        <v>700</v>
      </c>
      <c r="E2269" s="89" t="str">
        <f t="shared" si="71"/>
        <v>5月第2周--周4</v>
      </c>
      <c r="F2269" s="92" t="s">
        <v>27</v>
      </c>
      <c r="G2269" s="89" t="s">
        <v>63</v>
      </c>
      <c r="H2269" s="92" t="str">
        <f>_xlfn.XLOOKUP(O2269,匹配表1065!T:T,匹配表1065!W:W)</f>
        <v>徐州市</v>
      </c>
      <c r="I2269" s="89" t="str">
        <f>_xlfn.XLOOKUP(O2269,匹配表1065!T:T,匹配表1065!X:X)</f>
        <v>PME2008</v>
      </c>
      <c r="J2269" s="92" t="s">
        <v>81</v>
      </c>
      <c r="K2269" s="89" cm="1">
        <f ca="1" t="array" ref="K2269:L2269">_xlfn.XLOOKUP(J2269,匹配表1065!Y:Y,匹配表1065!AA:AB)</f>
        <v>19</v>
      </c>
      <c r="L2269" s="89" t="str">
        <v>3个月以上</v>
      </c>
      <c r="M2269" s="92" t="s">
        <v>30</v>
      </c>
      <c r="N2269" s="92">
        <v>1</v>
      </c>
      <c r="O2269" s="93" t="str">
        <f>_xlfn.XLOOKUP(P2269,匹配表1065!U:U,匹配表1065!T:T)</f>
        <v>HO00001134</v>
      </c>
      <c r="P2269" s="89" t="s">
        <v>82</v>
      </c>
      <c r="Q2269" s="92" t="s">
        <v>530</v>
      </c>
      <c r="R2269" s="89" t="str">
        <f>_xlfn.XLOOKUP(Q2269,匹配表1065!L:L,匹配表1065!O:O)</f>
        <v>A</v>
      </c>
      <c r="S2269" s="93" t="str">
        <f>IFERROR(_xlfn.XLOOKUP(Q2269,匹配表1065!AI:AI,匹配表1065!AJ:AJ),"绿标")</f>
        <v>绿标</v>
      </c>
      <c r="T2269" s="93" t="str" cm="1">
        <f t="array" ref="T2269:U2269">_xlfn.XLOOKUP(Q2269,匹配表1065!L:L,匹配表1065!M:N)</f>
        <v>头痛</v>
      </c>
      <c r="U2269" s="94" t="str">
        <v>神经内科</v>
      </c>
      <c r="V2269" s="95" t="s">
        <v>33</v>
      </c>
      <c r="W2269" s="93">
        <f>_xlfn.XLOOKUP(M2269,匹配表1065!D:D,匹配表1065!F:F)*N2269</f>
        <v>12</v>
      </c>
    </row>
    <row r="2270" customHeight="1" spans="1:23">
      <c r="A2270" s="89" t="s">
        <v>675</v>
      </c>
      <c r="B2270" s="90">
        <v>46156</v>
      </c>
      <c r="C2270" s="91" t="str">
        <f t="shared" si="70"/>
        <v>5月第3周</v>
      </c>
      <c r="D2270" s="89" t="s">
        <v>700</v>
      </c>
      <c r="E2270" s="89" t="str">
        <f t="shared" si="71"/>
        <v>5月第2周--周4</v>
      </c>
      <c r="F2270" s="92" t="s">
        <v>27</v>
      </c>
      <c r="G2270" s="89" t="s">
        <v>63</v>
      </c>
      <c r="H2270" s="92" t="str">
        <f>_xlfn.XLOOKUP(O2270,匹配表1065!T:T,匹配表1065!W:W)</f>
        <v>徐州市</v>
      </c>
      <c r="I2270" s="89" t="str">
        <f>_xlfn.XLOOKUP(O2270,匹配表1065!T:T,匹配表1065!X:X)</f>
        <v>PME2008</v>
      </c>
      <c r="J2270" s="92" t="s">
        <v>81</v>
      </c>
      <c r="K2270" s="89" cm="1">
        <f ca="1" t="array" ref="K2270:L2270">_xlfn.XLOOKUP(J2270,匹配表1065!Y:Y,匹配表1065!AA:AB)</f>
        <v>19</v>
      </c>
      <c r="L2270" s="89" t="str">
        <v>3个月以上</v>
      </c>
      <c r="M2270" s="92" t="s">
        <v>35</v>
      </c>
      <c r="N2270" s="92">
        <v>1</v>
      </c>
      <c r="O2270" s="93" t="str">
        <f>_xlfn.XLOOKUP(P2270,匹配表1065!U:U,匹配表1065!T:T)</f>
        <v>HO00317328</v>
      </c>
      <c r="P2270" s="89" t="s">
        <v>512</v>
      </c>
      <c r="Q2270" s="92" t="s">
        <v>513</v>
      </c>
      <c r="R2270" s="89" t="str">
        <f>_xlfn.XLOOKUP(Q2270,匹配表1065!L:L,匹配表1065!O:O)</f>
        <v>A</v>
      </c>
      <c r="S2270" s="93" t="str">
        <f>IFERROR(_xlfn.XLOOKUP(Q2270,匹配表1065!AI:AI,匹配表1065!AJ:AJ),"绿标")</f>
        <v>绿标</v>
      </c>
      <c r="T2270" s="93" t="str" cm="1">
        <f t="array" ref="T2270:U2270">_xlfn.XLOOKUP(Q2270,匹配表1065!L:L,匹配表1065!M:N)</f>
        <v>头痛</v>
      </c>
      <c r="U2270" s="94" t="str">
        <v>神经内科</v>
      </c>
      <c r="V2270" s="95" t="s">
        <v>67</v>
      </c>
      <c r="W2270" s="93">
        <f>_xlfn.XLOOKUP(M2270,匹配表1065!D:D,匹配表1065!F:F)*N2270</f>
        <v>4</v>
      </c>
    </row>
    <row r="2271" customHeight="1" spans="1:23">
      <c r="A2271" s="89" t="s">
        <v>675</v>
      </c>
      <c r="B2271" s="90">
        <v>46156</v>
      </c>
      <c r="C2271" s="91" t="str">
        <f t="shared" si="70"/>
        <v>5月第3周</v>
      </c>
      <c r="D2271" s="89" t="s">
        <v>700</v>
      </c>
      <c r="E2271" s="89" t="str">
        <f t="shared" si="71"/>
        <v>5月第2周--周4</v>
      </c>
      <c r="F2271" s="92" t="s">
        <v>27</v>
      </c>
      <c r="G2271" s="89" t="s">
        <v>63</v>
      </c>
      <c r="H2271" s="92" t="str">
        <f>_xlfn.XLOOKUP(O2271,匹配表1065!T:T,匹配表1065!W:W)</f>
        <v>南京市</v>
      </c>
      <c r="I2271" s="89" t="str">
        <f>_xlfn.XLOOKUP(O2271,匹配表1065!T:T,匹配表1065!X:X)</f>
        <v>PME2001</v>
      </c>
      <c r="J2271" s="92" t="s">
        <v>77</v>
      </c>
      <c r="K2271" s="89" cm="1">
        <f ca="1" t="array" ref="K2271:L2271">_xlfn.XLOOKUP(J2271,匹配表1065!Y:Y,匹配表1065!AA:AB)</f>
        <v>8</v>
      </c>
      <c r="L2271" s="89" t="str">
        <v>3个月以上</v>
      </c>
      <c r="M2271" s="92" t="s">
        <v>30</v>
      </c>
      <c r="N2271" s="92">
        <v>1</v>
      </c>
      <c r="O2271" s="93" t="str">
        <f>_xlfn.XLOOKUP(P2271,匹配表1065!U:U,匹配表1065!T:T)</f>
        <v>HO00000958</v>
      </c>
      <c r="P2271" s="89" t="s">
        <v>65</v>
      </c>
      <c r="Q2271" s="92" t="s">
        <v>216</v>
      </c>
      <c r="R2271" s="89" t="str">
        <f>_xlfn.XLOOKUP(Q2271,匹配表1065!L:L,匹配表1065!O:O)</f>
        <v>A</v>
      </c>
      <c r="S2271" s="93" t="str">
        <f>IFERROR(_xlfn.XLOOKUP(Q2271,匹配表1065!AI:AI,匹配表1065!AJ:AJ),"绿标")</f>
        <v>红标</v>
      </c>
      <c r="T2271" s="93" t="str" cm="1">
        <f t="array" ref="T2271:U2271">_xlfn.XLOOKUP(Q2271,匹配表1065!L:L,匹配表1065!M:N)</f>
        <v>头痛</v>
      </c>
      <c r="U2271" s="94" t="str">
        <v>神经内科</v>
      </c>
      <c r="V2271" s="95" t="s">
        <v>33</v>
      </c>
      <c r="W2271" s="93">
        <f>_xlfn.XLOOKUP(M2271,匹配表1065!D:D,匹配表1065!F:F)*N2271</f>
        <v>12</v>
      </c>
    </row>
    <row r="2272" customHeight="1" spans="1:23">
      <c r="A2272" s="89" t="s">
        <v>675</v>
      </c>
      <c r="B2272" s="90">
        <v>46156</v>
      </c>
      <c r="C2272" s="91" t="str">
        <f t="shared" si="70"/>
        <v>5月第3周</v>
      </c>
      <c r="D2272" s="89" t="s">
        <v>700</v>
      </c>
      <c r="E2272" s="89" t="str">
        <f t="shared" si="71"/>
        <v>5月第2周--周4</v>
      </c>
      <c r="F2272" s="92" t="s">
        <v>27</v>
      </c>
      <c r="G2272" s="89" t="s">
        <v>63</v>
      </c>
      <c r="H2272" s="92" t="str">
        <f>_xlfn.XLOOKUP(O2272,匹配表1065!T:T,匹配表1065!W:W)</f>
        <v>南京市</v>
      </c>
      <c r="I2272" s="89" t="str">
        <f>_xlfn.XLOOKUP(O2272,匹配表1065!T:T,匹配表1065!X:X)</f>
        <v>PME2002</v>
      </c>
      <c r="J2272" s="92" t="s">
        <v>84</v>
      </c>
      <c r="K2272" s="89" cm="1">
        <f ca="1" t="array" ref="K2272:L2272">_xlfn.XLOOKUP(J2272,匹配表1065!Y:Y,匹配表1065!AA:AB)</f>
        <v>31</v>
      </c>
      <c r="L2272" s="89" t="str">
        <v>3个月以上</v>
      </c>
      <c r="M2272" s="92" t="s">
        <v>35</v>
      </c>
      <c r="N2272" s="92">
        <v>1</v>
      </c>
      <c r="O2272" s="93" t="str">
        <f>_xlfn.XLOOKUP(P2272,匹配表1065!U:U,匹配表1065!T:T)</f>
        <v>HO00000964</v>
      </c>
      <c r="P2272" s="89" t="s">
        <v>90</v>
      </c>
      <c r="Q2272" s="92" t="s">
        <v>283</v>
      </c>
      <c r="R2272" s="89" t="str">
        <f>_xlfn.XLOOKUP(Q2272,匹配表1065!L:L,匹配表1065!O:O)</f>
        <v>D</v>
      </c>
      <c r="S2272" s="93" t="str">
        <f>IFERROR(_xlfn.XLOOKUP(Q2272,匹配表1065!AI:AI,匹配表1065!AJ:AJ),"绿标")</f>
        <v>红标</v>
      </c>
      <c r="T2272" s="93" t="str" cm="1">
        <f t="array" ref="T2272:U2272">_xlfn.XLOOKUP(Q2272,匹配表1065!L:L,匹配表1065!M:N)</f>
        <v>疼痛</v>
      </c>
      <c r="U2272" s="94" t="str">
        <v>疼痛科</v>
      </c>
      <c r="V2272" s="95" t="s">
        <v>58</v>
      </c>
      <c r="W2272" s="93">
        <f>_xlfn.XLOOKUP(M2272,匹配表1065!D:D,匹配表1065!F:F)*N2272</f>
        <v>4</v>
      </c>
    </row>
    <row r="2273" customHeight="1" spans="1:23">
      <c r="A2273" s="89" t="s">
        <v>675</v>
      </c>
      <c r="B2273" s="90">
        <v>46156</v>
      </c>
      <c r="C2273" s="91" t="str">
        <f t="shared" si="70"/>
        <v>5月第3周</v>
      </c>
      <c r="D2273" s="89" t="s">
        <v>700</v>
      </c>
      <c r="E2273" s="89" t="str">
        <f t="shared" si="71"/>
        <v>5月第2周--周4</v>
      </c>
      <c r="F2273" s="92" t="s">
        <v>27</v>
      </c>
      <c r="G2273" s="89" t="s">
        <v>63</v>
      </c>
      <c r="H2273" s="92" t="str">
        <f>_xlfn.XLOOKUP(O2273,匹配表1065!T:T,匹配表1065!W:W)</f>
        <v>南京市</v>
      </c>
      <c r="I2273" s="89" t="str">
        <f>_xlfn.XLOOKUP(O2273,匹配表1065!T:T,匹配表1065!X:X)</f>
        <v>PME2001</v>
      </c>
      <c r="J2273" s="92" t="s">
        <v>77</v>
      </c>
      <c r="K2273" s="89" cm="1">
        <f ca="1" t="array" ref="K2273:L2273">_xlfn.XLOOKUP(J2273,匹配表1065!Y:Y,匹配表1065!AA:AB)</f>
        <v>8</v>
      </c>
      <c r="L2273" s="89" t="str">
        <v>3个月以上</v>
      </c>
      <c r="M2273" s="92" t="s">
        <v>30</v>
      </c>
      <c r="N2273" s="92">
        <v>1</v>
      </c>
      <c r="O2273" s="93" t="str">
        <f>_xlfn.XLOOKUP(P2273,匹配表1065!U:U,匹配表1065!T:T)</f>
        <v>HO00000958</v>
      </c>
      <c r="P2273" s="89" t="s">
        <v>65</v>
      </c>
      <c r="Q2273" s="92" t="s">
        <v>78</v>
      </c>
      <c r="R2273" s="89" t="str">
        <f>_xlfn.XLOOKUP(Q2273,匹配表1065!L:L,匹配表1065!O:O)</f>
        <v>C</v>
      </c>
      <c r="S2273" s="93" t="str">
        <f>IFERROR(_xlfn.XLOOKUP(Q2273,匹配表1065!AI:AI,匹配表1065!AJ:AJ),"绿标")</f>
        <v>绿标</v>
      </c>
      <c r="T2273" s="93" t="str" cm="1">
        <f t="array" ref="T2273:U2273">_xlfn.XLOOKUP(Q2273,匹配表1065!L:L,匹配表1065!M:N)</f>
        <v>眩晕</v>
      </c>
      <c r="U2273" s="94" t="str">
        <v>神经内科</v>
      </c>
      <c r="V2273" s="95" t="s">
        <v>70</v>
      </c>
      <c r="W2273" s="93">
        <f>_xlfn.XLOOKUP(M2273,匹配表1065!D:D,匹配表1065!F:F)*N2273</f>
        <v>12</v>
      </c>
    </row>
    <row r="2274" customHeight="1" spans="1:23">
      <c r="A2274" s="89" t="s">
        <v>675</v>
      </c>
      <c r="B2274" s="90">
        <v>46156</v>
      </c>
      <c r="C2274" s="91" t="str">
        <f t="shared" si="70"/>
        <v>5月第3周</v>
      </c>
      <c r="D2274" s="89" t="s">
        <v>700</v>
      </c>
      <c r="E2274" s="89" t="str">
        <f t="shared" si="71"/>
        <v>5月第2周--周4</v>
      </c>
      <c r="F2274" s="92" t="s">
        <v>27</v>
      </c>
      <c r="G2274" s="89" t="s">
        <v>63</v>
      </c>
      <c r="H2274" s="92" t="str">
        <f>_xlfn.XLOOKUP(O2274,匹配表1065!T:T,匹配表1065!W:W)</f>
        <v>南京市</v>
      </c>
      <c r="I2274" s="89" t="str">
        <f>_xlfn.XLOOKUP(O2274,匹配表1065!T:T,匹配表1065!X:X)</f>
        <v>PME2002</v>
      </c>
      <c r="J2274" s="92" t="s">
        <v>84</v>
      </c>
      <c r="K2274" s="89" cm="1">
        <f ca="1" t="array" ref="K2274:L2274">_xlfn.XLOOKUP(J2274,匹配表1065!Y:Y,匹配表1065!AA:AB)</f>
        <v>31</v>
      </c>
      <c r="L2274" s="89" t="str">
        <v>3个月以上</v>
      </c>
      <c r="M2274" s="92" t="s">
        <v>30</v>
      </c>
      <c r="N2274" s="92">
        <v>1</v>
      </c>
      <c r="O2274" s="93" t="str">
        <f>_xlfn.XLOOKUP(P2274,匹配表1065!U:U,匹配表1065!T:T)</f>
        <v>HO00111156</v>
      </c>
      <c r="P2274" s="89" t="s">
        <v>85</v>
      </c>
      <c r="Q2274" s="92" t="s">
        <v>86</v>
      </c>
      <c r="R2274" s="89" t="str">
        <f>_xlfn.XLOOKUP(Q2274,匹配表1065!L:L,匹配表1065!O:O)</f>
        <v>D</v>
      </c>
      <c r="S2274" s="93" t="str">
        <f>IFERROR(_xlfn.XLOOKUP(Q2274,匹配表1065!AI:AI,匹配表1065!AJ:AJ),"绿标")</f>
        <v>红标</v>
      </c>
      <c r="T2274" s="93" t="str" cm="1">
        <f t="array" ref="T2274:U2274">_xlfn.XLOOKUP(Q2274,匹配表1065!L:L,匹配表1065!M:N)</f>
        <v>头痛</v>
      </c>
      <c r="U2274" s="94" t="str">
        <v>神经内科</v>
      </c>
      <c r="V2274" s="95" t="s">
        <v>67</v>
      </c>
      <c r="W2274" s="93">
        <f>_xlfn.XLOOKUP(M2274,匹配表1065!D:D,匹配表1065!F:F)*N2274</f>
        <v>12</v>
      </c>
    </row>
    <row r="2275" customHeight="1" spans="1:23">
      <c r="A2275" s="89" t="s">
        <v>675</v>
      </c>
      <c r="B2275" s="90">
        <v>46156</v>
      </c>
      <c r="C2275" s="91" t="str">
        <f t="shared" si="70"/>
        <v>5月第3周</v>
      </c>
      <c r="D2275" s="89" t="s">
        <v>700</v>
      </c>
      <c r="E2275" s="89" t="str">
        <f t="shared" si="71"/>
        <v>5月第2周--周4</v>
      </c>
      <c r="F2275" s="92" t="s">
        <v>27</v>
      </c>
      <c r="G2275" s="89" t="s">
        <v>63</v>
      </c>
      <c r="H2275" s="92" t="str">
        <f>_xlfn.XLOOKUP(O2275,匹配表1065!T:T,匹配表1065!W:W)</f>
        <v>南京市</v>
      </c>
      <c r="I2275" s="89" t="str">
        <f>_xlfn.XLOOKUP(O2275,匹配表1065!T:T,匹配表1065!X:X)</f>
        <v>PME2002</v>
      </c>
      <c r="J2275" s="92" t="s">
        <v>84</v>
      </c>
      <c r="K2275" s="89" cm="1">
        <f ca="1" t="array" ref="K2275:L2275">_xlfn.XLOOKUP(J2275,匹配表1065!Y:Y,匹配表1065!AA:AB)</f>
        <v>31</v>
      </c>
      <c r="L2275" s="89" t="str">
        <v>3个月以上</v>
      </c>
      <c r="M2275" s="92" t="s">
        <v>30</v>
      </c>
      <c r="N2275" s="92">
        <v>1</v>
      </c>
      <c r="O2275" s="93" t="str">
        <f>_xlfn.XLOOKUP(P2275,匹配表1065!U:U,匹配表1065!T:T)</f>
        <v>HO00039936</v>
      </c>
      <c r="P2275" s="89" t="s">
        <v>87</v>
      </c>
      <c r="Q2275" s="92" t="s">
        <v>403</v>
      </c>
      <c r="R2275" s="89" t="str">
        <f>_xlfn.XLOOKUP(Q2275,匹配表1065!L:L,匹配表1065!O:O)</f>
        <v>C</v>
      </c>
      <c r="S2275" s="93" t="str">
        <f>IFERROR(_xlfn.XLOOKUP(Q2275,匹配表1065!AI:AI,匹配表1065!AJ:AJ),"绿标")</f>
        <v>绿标</v>
      </c>
      <c r="T2275" s="93" t="str" cm="1">
        <f t="array" ref="T2275:U2275">_xlfn.XLOOKUP(Q2275,匹配表1065!L:L,匹配表1065!M:N)</f>
        <v>眩晕</v>
      </c>
      <c r="U2275" s="94" t="str">
        <v>耳鼻喉科</v>
      </c>
      <c r="V2275" s="95" t="s">
        <v>70</v>
      </c>
      <c r="W2275" s="93">
        <f>_xlfn.XLOOKUP(M2275,匹配表1065!D:D,匹配表1065!F:F)*N2275</f>
        <v>12</v>
      </c>
    </row>
    <row r="2276" customHeight="1" spans="1:23">
      <c r="A2276" s="89" t="s">
        <v>675</v>
      </c>
      <c r="B2276" s="90">
        <v>46156</v>
      </c>
      <c r="C2276" s="91" t="str">
        <f t="shared" si="70"/>
        <v>5月第3周</v>
      </c>
      <c r="D2276" s="89" t="s">
        <v>700</v>
      </c>
      <c r="E2276" s="89" t="str">
        <f t="shared" si="71"/>
        <v>5月第2周--周4</v>
      </c>
      <c r="F2276" s="92" t="s">
        <v>27</v>
      </c>
      <c r="G2276" s="89" t="s">
        <v>63</v>
      </c>
      <c r="H2276" s="92" t="str">
        <f>_xlfn.XLOOKUP(O2276,匹配表1065!T:T,匹配表1065!W:W)</f>
        <v>南京市</v>
      </c>
      <c r="I2276" s="89" t="str">
        <f>_xlfn.XLOOKUP(O2276,匹配表1065!T:T,匹配表1065!X:X)</f>
        <v>PME2002</v>
      </c>
      <c r="J2276" s="92" t="s">
        <v>410</v>
      </c>
      <c r="K2276" s="89" cm="1">
        <f ca="1" t="array" ref="K2276:L2276">_xlfn.XLOOKUP(J2276,匹配表1065!Y:Y,匹配表1065!AA:AB)</f>
        <v>1</v>
      </c>
      <c r="L2276" s="89" t="str">
        <v>3个月以内</v>
      </c>
      <c r="M2276" s="92" t="s">
        <v>35</v>
      </c>
      <c r="N2276" s="92">
        <v>1</v>
      </c>
      <c r="O2276" s="93" t="str">
        <f>_xlfn.XLOOKUP(P2276,匹配表1065!U:U,匹配表1065!T:T)</f>
        <v>HO00000964</v>
      </c>
      <c r="P2276" s="89" t="s">
        <v>90</v>
      </c>
      <c r="Q2276" s="92" t="s">
        <v>667</v>
      </c>
      <c r="R2276" s="89" t="str">
        <f>_xlfn.XLOOKUP(Q2276,匹配表1065!L:L,匹配表1065!O:O)</f>
        <v>B</v>
      </c>
      <c r="S2276" s="93" t="str">
        <f>IFERROR(_xlfn.XLOOKUP(Q2276,匹配表1065!AI:AI,匹配表1065!AJ:AJ),"绿标")</f>
        <v>绿标</v>
      </c>
      <c r="T2276" s="93" t="str" cm="1">
        <f t="array" ref="T2276:U2276">_xlfn.XLOOKUP(Q2276,匹配表1065!L:L,匹配表1065!M:N)</f>
        <v>脑血管</v>
      </c>
      <c r="U2276" s="94" t="str">
        <v>神经内科</v>
      </c>
      <c r="V2276" s="95" t="s">
        <v>58</v>
      </c>
      <c r="W2276" s="93">
        <f>_xlfn.XLOOKUP(M2276,匹配表1065!D:D,匹配表1065!F:F)*N2276</f>
        <v>4</v>
      </c>
    </row>
    <row r="2277" customHeight="1" spans="1:23">
      <c r="A2277" s="89" t="s">
        <v>675</v>
      </c>
      <c r="B2277" s="90">
        <v>46156</v>
      </c>
      <c r="C2277" s="91" t="str">
        <f t="shared" si="70"/>
        <v>5月第3周</v>
      </c>
      <c r="D2277" s="89" t="s">
        <v>700</v>
      </c>
      <c r="E2277" s="89" t="str">
        <f t="shared" si="71"/>
        <v>5月第2周--周4</v>
      </c>
      <c r="F2277" s="92" t="s">
        <v>27</v>
      </c>
      <c r="G2277" s="89" t="s">
        <v>63</v>
      </c>
      <c r="H2277" s="92" t="str">
        <f>_xlfn.XLOOKUP(O2277,匹配表1065!T:T,匹配表1065!W:W)</f>
        <v>南京市</v>
      </c>
      <c r="I2277" s="89" t="str">
        <f>_xlfn.XLOOKUP(O2277,匹配表1065!T:T,匹配表1065!X:X)</f>
        <v>PME2002</v>
      </c>
      <c r="J2277" s="92" t="s">
        <v>410</v>
      </c>
      <c r="K2277" s="89" cm="1">
        <f ca="1" t="array" ref="K2277:L2277">_xlfn.XLOOKUP(J2277,匹配表1065!Y:Y,匹配表1065!AA:AB)</f>
        <v>1</v>
      </c>
      <c r="L2277" s="89" t="str">
        <v>3个月以内</v>
      </c>
      <c r="M2277" s="92" t="s">
        <v>35</v>
      </c>
      <c r="N2277" s="92">
        <v>1</v>
      </c>
      <c r="O2277" s="93" t="str">
        <f>_xlfn.XLOOKUP(P2277,匹配表1065!U:U,匹配表1065!T:T)</f>
        <v>HO00000964</v>
      </c>
      <c r="P2277" s="89" t="s">
        <v>90</v>
      </c>
      <c r="Q2277" s="92" t="s">
        <v>722</v>
      </c>
      <c r="R2277" s="89" t="str">
        <f>_xlfn.XLOOKUP(Q2277,匹配表1065!L:L,匹配表1065!O:O)</f>
        <v>D</v>
      </c>
      <c r="S2277" s="93" t="str">
        <f>IFERROR(_xlfn.XLOOKUP(Q2277,匹配表1065!AI:AI,匹配表1065!AJ:AJ),"绿标")</f>
        <v>绿标</v>
      </c>
      <c r="T2277" s="93" t="str" cm="1">
        <f t="array" ref="T2277:U2277">_xlfn.XLOOKUP(Q2277,匹配表1065!L:L,匹配表1065!M:N)</f>
        <v>疼痛</v>
      </c>
      <c r="U2277" s="94" t="str">
        <v>疼痛科</v>
      </c>
      <c r="V2277" s="95" t="s">
        <v>58</v>
      </c>
      <c r="W2277" s="93">
        <f>_xlfn.XLOOKUP(M2277,匹配表1065!D:D,匹配表1065!F:F)*N2277</f>
        <v>4</v>
      </c>
    </row>
    <row r="2278" customHeight="1" spans="1:23">
      <c r="A2278" s="89" t="s">
        <v>675</v>
      </c>
      <c r="B2278" s="90">
        <v>46156</v>
      </c>
      <c r="C2278" s="91" t="str">
        <f t="shared" si="70"/>
        <v>5月第3周</v>
      </c>
      <c r="D2278" s="89" t="s">
        <v>700</v>
      </c>
      <c r="E2278" s="89" t="str">
        <f t="shared" si="71"/>
        <v>5月第2周--周4</v>
      </c>
      <c r="F2278" s="92" t="s">
        <v>27</v>
      </c>
      <c r="G2278" s="92" t="s">
        <v>92</v>
      </c>
      <c r="H2278" s="92" t="str">
        <f>_xlfn.XLOOKUP(O2278,匹配表1065!T:T,匹配表1065!W:W)</f>
        <v>合肥市</v>
      </c>
      <c r="I2278" s="89" t="str">
        <f>_xlfn.XLOOKUP(O2278,匹配表1065!T:T,匹配表1065!X:X)</f>
        <v>PME2048</v>
      </c>
      <c r="J2278" s="92" t="s">
        <v>547</v>
      </c>
      <c r="K2278" s="89" cm="1">
        <f ca="1" t="array" ref="K2278:L2278">_xlfn.XLOOKUP(J2278,匹配表1065!Y:Y,匹配表1065!AA:AB)</f>
        <v>4</v>
      </c>
      <c r="L2278" s="89" t="str">
        <v>3个月以上</v>
      </c>
      <c r="M2278" s="92" t="s">
        <v>35</v>
      </c>
      <c r="N2278" s="92">
        <v>1</v>
      </c>
      <c r="O2278" s="93" t="str">
        <f>_xlfn.XLOOKUP(P2278,匹配表1065!U:U,匹配表1065!T:T)</f>
        <v>HO00000012</v>
      </c>
      <c r="P2278" s="89" t="s">
        <v>723</v>
      </c>
      <c r="Q2278" s="92" t="s">
        <v>724</v>
      </c>
      <c r="R2278" s="89" t="str">
        <f>_xlfn.XLOOKUP(Q2278,匹配表1065!L:L,匹配表1065!O:O)</f>
        <v>B</v>
      </c>
      <c r="S2278" s="93" t="str">
        <f>IFERROR(_xlfn.XLOOKUP(Q2278,匹配表1065!AI:AI,匹配表1065!AJ:AJ),"绿标")</f>
        <v>黑标</v>
      </c>
      <c r="T2278" s="93" t="str" cm="1">
        <f t="array" ref="T2278:U2278">_xlfn.XLOOKUP(Q2278,匹配表1065!L:L,匹配表1065!M:N)</f>
        <v>脑血管</v>
      </c>
      <c r="U2278" s="94" t="str">
        <v>神经内科</v>
      </c>
      <c r="V2278" s="95" t="s">
        <v>33</v>
      </c>
      <c r="W2278" s="93">
        <f>_xlfn.XLOOKUP(M2278,匹配表1065!D:D,匹配表1065!F:F)*N2278</f>
        <v>4</v>
      </c>
    </row>
    <row r="2279" customHeight="1" spans="1:23">
      <c r="A2279" s="89" t="s">
        <v>675</v>
      </c>
      <c r="B2279" s="90">
        <v>46156</v>
      </c>
      <c r="C2279" s="91" t="str">
        <f t="shared" si="70"/>
        <v>5月第3周</v>
      </c>
      <c r="D2279" s="89" t="s">
        <v>700</v>
      </c>
      <c r="E2279" s="89" t="str">
        <f t="shared" si="71"/>
        <v>5月第2周--周4</v>
      </c>
      <c r="F2279" s="92" t="s">
        <v>27</v>
      </c>
      <c r="G2279" s="92" t="s">
        <v>92</v>
      </c>
      <c r="H2279" s="92" t="str">
        <f>_xlfn.XLOOKUP(O2279,匹配表1065!T:T,匹配表1065!W:W)</f>
        <v>合肥市</v>
      </c>
      <c r="I2279" s="89" t="str">
        <f>_xlfn.XLOOKUP(O2279,匹配表1065!T:T,匹配表1065!X:X)</f>
        <v>PME2007</v>
      </c>
      <c r="J2279" s="92" t="s">
        <v>93</v>
      </c>
      <c r="K2279" s="89" cm="1">
        <f ca="1" t="array" ref="K2279:L2279">_xlfn.XLOOKUP(J2279,匹配表1065!Y:Y,匹配表1065!AA:AB)</f>
        <v>9</v>
      </c>
      <c r="L2279" s="89" t="str">
        <v>3个月以上</v>
      </c>
      <c r="M2279" s="92" t="s">
        <v>30</v>
      </c>
      <c r="N2279" s="92">
        <v>1</v>
      </c>
      <c r="O2279" s="93" t="str">
        <f>_xlfn.XLOOKUP(P2279,匹配表1065!U:U,匹配表1065!T:T)</f>
        <v>HO00000001</v>
      </c>
      <c r="P2279" s="89" t="s">
        <v>94</v>
      </c>
      <c r="Q2279" s="92" t="s">
        <v>433</v>
      </c>
      <c r="R2279" s="89" t="str">
        <f>_xlfn.XLOOKUP(Q2279,匹配表1065!L:L,匹配表1065!O:O)</f>
        <v>A</v>
      </c>
      <c r="S2279" s="93" t="str">
        <f>IFERROR(_xlfn.XLOOKUP(Q2279,匹配表1065!AI:AI,匹配表1065!AJ:AJ),"绿标")</f>
        <v>绿标</v>
      </c>
      <c r="T2279" s="93" t="str" cm="1">
        <f t="array" ref="T2279:U2279">_xlfn.XLOOKUP(Q2279,匹配表1065!L:L,匹配表1065!M:N)</f>
        <v>头痛</v>
      </c>
      <c r="U2279" s="94" t="str">
        <v>神经内科</v>
      </c>
      <c r="V2279" s="95" t="s">
        <v>33</v>
      </c>
      <c r="W2279" s="93">
        <f>_xlfn.XLOOKUP(M2279,匹配表1065!D:D,匹配表1065!F:F)*N2279</f>
        <v>12</v>
      </c>
    </row>
    <row r="2280" customHeight="1" spans="1:23">
      <c r="A2280" s="89" t="s">
        <v>675</v>
      </c>
      <c r="B2280" s="90">
        <v>46156</v>
      </c>
      <c r="C2280" s="91" t="str">
        <f t="shared" si="70"/>
        <v>5月第3周</v>
      </c>
      <c r="D2280" s="89" t="s">
        <v>700</v>
      </c>
      <c r="E2280" s="89" t="str">
        <f t="shared" si="71"/>
        <v>5月第2周--周4</v>
      </c>
      <c r="F2280" s="92" t="s">
        <v>27</v>
      </c>
      <c r="G2280" s="92" t="s">
        <v>136</v>
      </c>
      <c r="H2280" s="92" t="str">
        <f>_xlfn.XLOOKUP(O2280,匹配表1065!T:T,匹配表1065!W:W)</f>
        <v>威海市</v>
      </c>
      <c r="I2280" s="89" t="str">
        <f>_xlfn.XLOOKUP(O2280,匹配表1065!T:T,匹配表1065!X:X)</f>
        <v>PME2033</v>
      </c>
      <c r="J2280" s="92" t="s">
        <v>137</v>
      </c>
      <c r="K2280" s="89" cm="1">
        <f ca="1" t="array" ref="K2280:L2280">_xlfn.XLOOKUP(J2280,匹配表1065!Y:Y,匹配表1065!AA:AB)</f>
        <v>10</v>
      </c>
      <c r="L2280" s="89" t="str">
        <v>3个月以上</v>
      </c>
      <c r="M2280" s="92" t="s">
        <v>30</v>
      </c>
      <c r="N2280" s="92">
        <v>1</v>
      </c>
      <c r="O2280" s="93" t="str">
        <f>_xlfn.XLOOKUP(P2280,匹配表1065!U:U,匹配表1065!T:T)</f>
        <v>HO00023965</v>
      </c>
      <c r="P2280" s="89" t="s">
        <v>138</v>
      </c>
      <c r="Q2280" s="92" t="s">
        <v>394</v>
      </c>
      <c r="R2280" s="89" t="str">
        <f>_xlfn.XLOOKUP(Q2280,匹配表1065!L:L,匹配表1065!O:O)</f>
        <v>B</v>
      </c>
      <c r="S2280" s="93" t="str">
        <f>IFERROR(_xlfn.XLOOKUP(Q2280,匹配表1065!AI:AI,匹配表1065!AJ:AJ),"绿标")</f>
        <v>绿标</v>
      </c>
      <c r="T2280" s="93" t="str" cm="1">
        <f t="array" ref="T2280:U2280">_xlfn.XLOOKUP(Q2280,匹配表1065!L:L,匹配表1065!M:N)</f>
        <v>脑血管</v>
      </c>
      <c r="U2280" s="94" t="str">
        <v>神经内科</v>
      </c>
      <c r="V2280" s="95" t="s">
        <v>70</v>
      </c>
      <c r="W2280" s="93">
        <f>_xlfn.XLOOKUP(M2280,匹配表1065!D:D,匹配表1065!F:F)*N2280</f>
        <v>12</v>
      </c>
    </row>
    <row r="2281" customHeight="1" spans="1:23">
      <c r="A2281" s="89" t="s">
        <v>675</v>
      </c>
      <c r="B2281" s="90">
        <v>46156</v>
      </c>
      <c r="C2281" s="91" t="str">
        <f t="shared" si="70"/>
        <v>5月第3周</v>
      </c>
      <c r="D2281" s="89" t="s">
        <v>700</v>
      </c>
      <c r="E2281" s="89" t="str">
        <f t="shared" si="71"/>
        <v>5月第2周--周4</v>
      </c>
      <c r="F2281" s="92" t="s">
        <v>27</v>
      </c>
      <c r="G2281" s="92" t="s">
        <v>136</v>
      </c>
      <c r="H2281" s="92" t="str">
        <f>_xlfn.XLOOKUP(O2281,匹配表1065!T:T,匹配表1065!W:W)</f>
        <v>淄博市</v>
      </c>
      <c r="I2281" s="89" t="str">
        <f>_xlfn.XLOOKUP(O2281,匹配表1065!T:T,匹配表1065!X:X)</f>
        <v>PME2043</v>
      </c>
      <c r="J2281" s="92" t="s">
        <v>140</v>
      </c>
      <c r="K2281" s="89" cm="1">
        <f ca="1" t="array" ref="K2281:L2281">_xlfn.XLOOKUP(J2281,匹配表1065!Y:Y,匹配表1065!AA:AB)</f>
        <v>9</v>
      </c>
      <c r="L2281" s="89" t="str">
        <v>3个月以上</v>
      </c>
      <c r="M2281" s="92" t="s">
        <v>35</v>
      </c>
      <c r="N2281" s="92">
        <v>1</v>
      </c>
      <c r="O2281" s="93" t="str">
        <f>_xlfn.XLOOKUP(P2281,匹配表1065!U:U,匹配表1065!T:T)</f>
        <v>HO00024398</v>
      </c>
      <c r="P2281" s="89" t="s">
        <v>141</v>
      </c>
      <c r="Q2281" s="92" t="s">
        <v>422</v>
      </c>
      <c r="R2281" s="89" t="str">
        <f>_xlfn.XLOOKUP(Q2281,匹配表1065!L:L,匹配表1065!O:O)</f>
        <v>A</v>
      </c>
      <c r="S2281" s="93" t="str">
        <f>IFERROR(_xlfn.XLOOKUP(Q2281,匹配表1065!AI:AI,匹配表1065!AJ:AJ),"绿标")</f>
        <v>红标</v>
      </c>
      <c r="T2281" s="93" t="str" cm="1">
        <f t="array" ref="T2281:U2281">_xlfn.XLOOKUP(Q2281,匹配表1065!L:L,匹配表1065!M:N)</f>
        <v>头痛</v>
      </c>
      <c r="U2281" s="94" t="str">
        <v>神经内科</v>
      </c>
      <c r="V2281" s="95" t="s">
        <v>42</v>
      </c>
      <c r="W2281" s="93">
        <f>_xlfn.XLOOKUP(M2281,匹配表1065!D:D,匹配表1065!F:F)*N2281</f>
        <v>4</v>
      </c>
    </row>
    <row r="2282" customHeight="1" spans="1:23">
      <c r="A2282" s="89" t="s">
        <v>675</v>
      </c>
      <c r="B2282" s="90">
        <v>46156</v>
      </c>
      <c r="C2282" s="91" t="str">
        <f t="shared" si="70"/>
        <v>5月第3周</v>
      </c>
      <c r="D2282" s="89" t="s">
        <v>700</v>
      </c>
      <c r="E2282" s="89" t="str">
        <f t="shared" si="71"/>
        <v>5月第2周--周4</v>
      </c>
      <c r="F2282" s="92" t="s">
        <v>27</v>
      </c>
      <c r="G2282" s="92" t="s">
        <v>136</v>
      </c>
      <c r="H2282" s="92" t="str">
        <f>_xlfn.XLOOKUP(O2282,匹配表1065!T:T,匹配表1065!W:W)</f>
        <v>淄博市</v>
      </c>
      <c r="I2282" s="89" t="str">
        <f>_xlfn.XLOOKUP(O2282,匹配表1065!T:T,匹配表1065!X:X)</f>
        <v>PME2043</v>
      </c>
      <c r="J2282" s="92" t="s">
        <v>140</v>
      </c>
      <c r="K2282" s="89" cm="1">
        <f ca="1" t="array" ref="K2282:L2282">_xlfn.XLOOKUP(J2282,匹配表1065!Y:Y,匹配表1065!AA:AB)</f>
        <v>9</v>
      </c>
      <c r="L2282" s="89" t="str">
        <v>3个月以上</v>
      </c>
      <c r="M2282" s="92" t="s">
        <v>35</v>
      </c>
      <c r="N2282" s="92">
        <v>1</v>
      </c>
      <c r="O2282" s="93" t="str">
        <f>_xlfn.XLOOKUP(P2282,匹配表1065!U:U,匹配表1065!T:T)</f>
        <v>HO00001440</v>
      </c>
      <c r="P2282" s="89" t="s">
        <v>534</v>
      </c>
      <c r="Q2282" s="92" t="s">
        <v>535</v>
      </c>
      <c r="R2282" s="89" t="str">
        <f>_xlfn.XLOOKUP(Q2282,匹配表1065!L:L,匹配表1065!O:O)</f>
        <v>B</v>
      </c>
      <c r="S2282" s="93" t="str">
        <f>IFERROR(_xlfn.XLOOKUP(Q2282,匹配表1065!AI:AI,匹配表1065!AJ:AJ),"绿标")</f>
        <v>绿标</v>
      </c>
      <c r="T2282" s="93" t="str" cm="1">
        <f t="array" ref="T2282:U2282">_xlfn.XLOOKUP(Q2282,匹配表1065!L:L,匹配表1065!M:N)</f>
        <v>脑血管</v>
      </c>
      <c r="U2282" s="94" t="str">
        <v>神经内科</v>
      </c>
      <c r="V2282" s="95" t="s">
        <v>42</v>
      </c>
      <c r="W2282" s="93">
        <f>_xlfn.XLOOKUP(M2282,匹配表1065!D:D,匹配表1065!F:F)*N2282</f>
        <v>4</v>
      </c>
    </row>
    <row r="2283" customHeight="1" spans="1:23">
      <c r="A2283" s="89" t="s">
        <v>675</v>
      </c>
      <c r="B2283" s="90">
        <v>46156</v>
      </c>
      <c r="C2283" s="91" t="str">
        <f t="shared" si="70"/>
        <v>5月第3周</v>
      </c>
      <c r="D2283" s="89" t="s">
        <v>700</v>
      </c>
      <c r="E2283" s="89" t="str">
        <f t="shared" si="71"/>
        <v>5月第2周--周4</v>
      </c>
      <c r="F2283" s="92" t="s">
        <v>27</v>
      </c>
      <c r="G2283" s="92" t="s">
        <v>136</v>
      </c>
      <c r="H2283" s="92" t="str">
        <f>_xlfn.XLOOKUP(O2283,匹配表1065!T:T,匹配表1065!W:W)</f>
        <v>青岛市</v>
      </c>
      <c r="I2283" s="89" t="str">
        <f>_xlfn.XLOOKUP(O2283,匹配表1065!T:T,匹配表1065!X:X)</f>
        <v>PME2032</v>
      </c>
      <c r="J2283" s="92" t="s">
        <v>143</v>
      </c>
      <c r="K2283" s="89" cm="1">
        <f ca="1" t="array" ref="K2283:L2283">_xlfn.XLOOKUP(J2283,匹配表1065!Y:Y,匹配表1065!AA:AB)</f>
        <v>31</v>
      </c>
      <c r="L2283" s="89" t="str">
        <v>3个月以上</v>
      </c>
      <c r="M2283" s="92" t="s">
        <v>30</v>
      </c>
      <c r="N2283" s="92">
        <v>1</v>
      </c>
      <c r="O2283" s="93" t="str">
        <f>_xlfn.XLOOKUP(P2283,匹配表1065!U:U,匹配表1065!T:T)</f>
        <v>HO00001482</v>
      </c>
      <c r="P2283" s="89" t="s">
        <v>146</v>
      </c>
      <c r="Q2283" s="92" t="s">
        <v>147</v>
      </c>
      <c r="R2283" s="89" t="str">
        <f>_xlfn.XLOOKUP(Q2283,匹配表1065!L:L,匹配表1065!O:O)</f>
        <v>A</v>
      </c>
      <c r="S2283" s="93" t="str">
        <f>IFERROR(_xlfn.XLOOKUP(Q2283,匹配表1065!AI:AI,匹配表1065!AJ:AJ),"绿标")</f>
        <v>红标</v>
      </c>
      <c r="T2283" s="93" t="str" cm="1">
        <f t="array" ref="T2283:U2283">_xlfn.XLOOKUP(Q2283,匹配表1065!L:L,匹配表1065!M:N)</f>
        <v>头痛</v>
      </c>
      <c r="U2283" s="94" t="str">
        <v>神经内科</v>
      </c>
      <c r="V2283" s="95" t="s">
        <v>67</v>
      </c>
      <c r="W2283" s="93">
        <f>_xlfn.XLOOKUP(M2283,匹配表1065!D:D,匹配表1065!F:F)*N2283</f>
        <v>12</v>
      </c>
    </row>
    <row r="2284" customHeight="1" spans="1:23">
      <c r="A2284" s="89" t="s">
        <v>675</v>
      </c>
      <c r="B2284" s="90">
        <v>46156</v>
      </c>
      <c r="C2284" s="91" t="str">
        <f t="shared" si="70"/>
        <v>5月第3周</v>
      </c>
      <c r="D2284" s="89" t="s">
        <v>700</v>
      </c>
      <c r="E2284" s="89" t="str">
        <f t="shared" si="71"/>
        <v>5月第2周--周4</v>
      </c>
      <c r="F2284" s="92" t="s">
        <v>27</v>
      </c>
      <c r="G2284" s="92" t="s">
        <v>136</v>
      </c>
      <c r="H2284" s="92" t="str">
        <f>_xlfn.XLOOKUP(O2284,匹配表1065!T:T,匹配表1065!W:W)</f>
        <v>青岛市</v>
      </c>
      <c r="I2284" s="89" t="str">
        <f>_xlfn.XLOOKUP(O2284,匹配表1065!T:T,匹配表1065!X:X)</f>
        <v>PME2032</v>
      </c>
      <c r="J2284" s="92" t="s">
        <v>143</v>
      </c>
      <c r="K2284" s="89" cm="1">
        <f ca="1" t="array" ref="K2284:L2284">_xlfn.XLOOKUP(J2284,匹配表1065!Y:Y,匹配表1065!AA:AB)</f>
        <v>31</v>
      </c>
      <c r="L2284" s="89" t="str">
        <v>3个月以上</v>
      </c>
      <c r="M2284" s="92" t="s">
        <v>55</v>
      </c>
      <c r="N2284" s="92">
        <v>1</v>
      </c>
      <c r="O2284" s="93" t="str">
        <f>_xlfn.XLOOKUP(P2284,匹配表1065!U:U,匹配表1065!T:T)</f>
        <v>HO00130893</v>
      </c>
      <c r="P2284" s="89" t="s">
        <v>568</v>
      </c>
      <c r="Q2284" s="92" t="s">
        <v>569</v>
      </c>
      <c r="R2284" s="89" t="str">
        <f>_xlfn.XLOOKUP(Q2284,匹配表1065!L:L,匹配表1065!O:O)</f>
        <v>A</v>
      </c>
      <c r="S2284" s="93" t="str">
        <f>IFERROR(_xlfn.XLOOKUP(Q2284,匹配表1065!AI:AI,匹配表1065!AJ:AJ),"绿标")</f>
        <v>红标</v>
      </c>
      <c r="T2284" s="93" t="str" cm="1">
        <f t="array" ref="T2284:U2284">_xlfn.XLOOKUP(Q2284,匹配表1065!L:L,匹配表1065!M:N)</f>
        <v>头痛</v>
      </c>
      <c r="U2284" s="94" t="str">
        <v>神经内科</v>
      </c>
      <c r="V2284" s="95" t="s">
        <v>33</v>
      </c>
      <c r="W2284" s="93">
        <f>_xlfn.XLOOKUP(M2284,匹配表1065!D:D,匹配表1065!F:F)*N2284</f>
        <v>8</v>
      </c>
    </row>
    <row r="2285" customHeight="1" spans="1:23">
      <c r="A2285" s="89" t="s">
        <v>675</v>
      </c>
      <c r="B2285" s="90">
        <v>46156</v>
      </c>
      <c r="C2285" s="91" t="str">
        <f t="shared" si="70"/>
        <v>5月第3周</v>
      </c>
      <c r="D2285" s="89" t="s">
        <v>700</v>
      </c>
      <c r="E2285" s="89" t="str">
        <f t="shared" si="71"/>
        <v>5月第2周--周4</v>
      </c>
      <c r="F2285" s="92" t="s">
        <v>27</v>
      </c>
      <c r="G2285" s="92" t="s">
        <v>136</v>
      </c>
      <c r="H2285" s="92" t="str">
        <f>_xlfn.XLOOKUP(O2285,匹配表1065!T:T,匹配表1065!W:W)</f>
        <v>青岛市</v>
      </c>
      <c r="I2285" s="89" t="str">
        <f>_xlfn.XLOOKUP(O2285,匹配表1065!T:T,匹配表1065!X:X)</f>
        <v>PME2032</v>
      </c>
      <c r="J2285" s="92" t="s">
        <v>143</v>
      </c>
      <c r="K2285" s="89" cm="1">
        <f ca="1" t="array" ref="K2285:L2285">_xlfn.XLOOKUP(J2285,匹配表1065!Y:Y,匹配表1065!AA:AB)</f>
        <v>31</v>
      </c>
      <c r="L2285" s="89" t="str">
        <v>3个月以上</v>
      </c>
      <c r="M2285" s="92" t="s">
        <v>35</v>
      </c>
      <c r="N2285" s="92">
        <v>1</v>
      </c>
      <c r="O2285" s="93" t="str">
        <f>_xlfn.XLOOKUP(P2285,匹配表1065!U:U,匹配表1065!T:T)</f>
        <v>HO00001482</v>
      </c>
      <c r="P2285" s="89" t="s">
        <v>146</v>
      </c>
      <c r="Q2285" s="92" t="s">
        <v>421</v>
      </c>
      <c r="R2285" s="89" t="str">
        <f>_xlfn.XLOOKUP(Q2285,匹配表1065!L:L,匹配表1065!O:O)</f>
        <v>A</v>
      </c>
      <c r="S2285" s="93" t="str">
        <f>IFERROR(_xlfn.XLOOKUP(Q2285,匹配表1065!AI:AI,匹配表1065!AJ:AJ),"绿标")</f>
        <v>绿标</v>
      </c>
      <c r="T2285" s="93" t="str" cm="1">
        <f t="array" ref="T2285:U2285">_xlfn.XLOOKUP(Q2285,匹配表1065!L:L,匹配表1065!M:N)</f>
        <v>头痛</v>
      </c>
      <c r="U2285" s="94" t="str">
        <v>神经内科</v>
      </c>
      <c r="V2285" s="95" t="s">
        <v>70</v>
      </c>
      <c r="W2285" s="93">
        <f>_xlfn.XLOOKUP(M2285,匹配表1065!D:D,匹配表1065!F:F)*N2285</f>
        <v>4</v>
      </c>
    </row>
    <row r="2286" customHeight="1" spans="1:23">
      <c r="A2286" s="89" t="s">
        <v>675</v>
      </c>
      <c r="B2286" s="90">
        <v>46156</v>
      </c>
      <c r="C2286" s="91" t="str">
        <f t="shared" si="70"/>
        <v>5月第3周</v>
      </c>
      <c r="D2286" s="89" t="s">
        <v>700</v>
      </c>
      <c r="E2286" s="89" t="str">
        <f t="shared" si="71"/>
        <v>5月第2周--周4</v>
      </c>
      <c r="F2286" s="92" t="s">
        <v>27</v>
      </c>
      <c r="G2286" s="92" t="s">
        <v>136</v>
      </c>
      <c r="H2286" s="92" t="str">
        <f>_xlfn.XLOOKUP(O2286,匹配表1065!T:T,匹配表1065!W:W)</f>
        <v>潍坊市</v>
      </c>
      <c r="I2286" s="89" t="str">
        <f>_xlfn.XLOOKUP(O2286,匹配表1065!T:T,匹配表1065!X:X)</f>
        <v>PME2036</v>
      </c>
      <c r="J2286" s="89" t="s">
        <v>161</v>
      </c>
      <c r="K2286" s="89" cm="1">
        <f ca="1" t="array" ref="K2286:L2286">_xlfn.XLOOKUP(J2286,匹配表1065!Y:Y,匹配表1065!AA:AB)</f>
        <v>1519</v>
      </c>
      <c r="L2286" s="89" t="str">
        <v>3个月以上</v>
      </c>
      <c r="M2286" s="92" t="s">
        <v>55</v>
      </c>
      <c r="N2286" s="92">
        <v>1</v>
      </c>
      <c r="O2286" s="93" t="str">
        <f>_xlfn.XLOOKUP(P2286,匹配表1065!U:U,匹配表1065!T:T)</f>
        <v>HO00139638</v>
      </c>
      <c r="P2286" s="89" t="s">
        <v>457</v>
      </c>
      <c r="Q2286" s="92" t="s">
        <v>458</v>
      </c>
      <c r="R2286" s="89" t="str">
        <f>_xlfn.XLOOKUP(Q2286,匹配表1065!L:L,匹配表1065!O:O)</f>
        <v>C</v>
      </c>
      <c r="S2286" s="93" t="str">
        <f>IFERROR(_xlfn.XLOOKUP(Q2286,匹配表1065!AI:AI,匹配表1065!AJ:AJ),"绿标")</f>
        <v>黑标</v>
      </c>
      <c r="T2286" s="93" t="str" cm="1">
        <f t="array" ref="T2286:U2286">_xlfn.XLOOKUP(Q2286,匹配表1065!L:L,匹配表1065!M:N)</f>
        <v>眩晕</v>
      </c>
      <c r="U2286" s="94" t="str">
        <v>神经内科</v>
      </c>
      <c r="V2286" s="95" t="s">
        <v>70</v>
      </c>
      <c r="W2286" s="93">
        <f>_xlfn.XLOOKUP(M2286,匹配表1065!D:D,匹配表1065!F:F)*N2286</f>
        <v>8</v>
      </c>
    </row>
    <row r="2287" customHeight="1" spans="1:23">
      <c r="A2287" s="89" t="s">
        <v>675</v>
      </c>
      <c r="B2287" s="90">
        <v>46156</v>
      </c>
      <c r="C2287" s="91" t="str">
        <f t="shared" si="70"/>
        <v>5月第3周</v>
      </c>
      <c r="D2287" s="89" t="s">
        <v>700</v>
      </c>
      <c r="E2287" s="89" t="str">
        <f t="shared" si="71"/>
        <v>5月第2周--周4</v>
      </c>
      <c r="F2287" s="92" t="s">
        <v>27</v>
      </c>
      <c r="G2287" s="92" t="s">
        <v>136</v>
      </c>
      <c r="H2287" s="92" t="str">
        <f>_xlfn.XLOOKUP(O2287,匹配表1065!T:T,匹配表1065!W:W)</f>
        <v>潍坊市</v>
      </c>
      <c r="I2287" s="89" t="str">
        <f>_xlfn.XLOOKUP(O2287,匹配表1065!T:T,匹配表1065!X:X)</f>
        <v>PME2036</v>
      </c>
      <c r="J2287" s="89" t="s">
        <v>161</v>
      </c>
      <c r="K2287" s="89" cm="1">
        <f ca="1" t="array" ref="K2287:L2287">_xlfn.XLOOKUP(J2287,匹配表1065!Y:Y,匹配表1065!AA:AB)</f>
        <v>1519</v>
      </c>
      <c r="L2287" s="89" t="str">
        <v>3个月以上</v>
      </c>
      <c r="M2287" s="92" t="s">
        <v>55</v>
      </c>
      <c r="N2287" s="92">
        <v>1</v>
      </c>
      <c r="O2287" s="93" t="str">
        <f>_xlfn.XLOOKUP(P2287,匹配表1065!U:U,匹配表1065!T:T)</f>
        <v>HO00001496</v>
      </c>
      <c r="P2287" s="89" t="s">
        <v>256</v>
      </c>
      <c r="Q2287" s="92" t="s">
        <v>497</v>
      </c>
      <c r="R2287" s="89" t="str">
        <f>_xlfn.XLOOKUP(Q2287,匹配表1065!L:L,匹配表1065!O:O)</f>
        <v>A</v>
      </c>
      <c r="S2287" s="93" t="str">
        <f>IFERROR(_xlfn.XLOOKUP(Q2287,匹配表1065!AI:AI,匹配表1065!AJ:AJ),"绿标")</f>
        <v>绿标</v>
      </c>
      <c r="T2287" s="93" t="str" cm="1">
        <f t="array" ref="T2287:U2287">_xlfn.XLOOKUP(Q2287,匹配表1065!L:L,匹配表1065!M:N)</f>
        <v>头痛</v>
      </c>
      <c r="U2287" s="94" t="str">
        <v>神经内科</v>
      </c>
      <c r="V2287" s="95" t="s">
        <v>42</v>
      </c>
      <c r="W2287" s="93">
        <f>_xlfn.XLOOKUP(M2287,匹配表1065!D:D,匹配表1065!F:F)*N2287</f>
        <v>8</v>
      </c>
    </row>
    <row r="2288" customHeight="1" spans="1:23">
      <c r="A2288" s="89" t="s">
        <v>675</v>
      </c>
      <c r="B2288" s="90">
        <v>46156</v>
      </c>
      <c r="C2288" s="91" t="str">
        <f t="shared" si="70"/>
        <v>5月第3周</v>
      </c>
      <c r="D2288" s="89" t="s">
        <v>700</v>
      </c>
      <c r="E2288" s="89" t="str">
        <f t="shared" si="71"/>
        <v>5月第2周--周4</v>
      </c>
      <c r="F2288" s="92" t="s">
        <v>27</v>
      </c>
      <c r="G2288" s="92" t="s">
        <v>136</v>
      </c>
      <c r="H2288" s="92" t="str">
        <f>_xlfn.XLOOKUP(O2288,匹配表1065!T:T,匹配表1065!W:W)</f>
        <v>潍坊市</v>
      </c>
      <c r="I2288" s="89" t="str">
        <f>_xlfn.XLOOKUP(O2288,匹配表1065!T:T,匹配表1065!X:X)</f>
        <v>PME2036</v>
      </c>
      <c r="J2288" s="89" t="s">
        <v>161</v>
      </c>
      <c r="K2288" s="89" cm="1">
        <f ca="1" t="array" ref="K2288:L2288">_xlfn.XLOOKUP(J2288,匹配表1065!Y:Y,匹配表1065!AA:AB)</f>
        <v>1519</v>
      </c>
      <c r="L2288" s="89" t="str">
        <v>3个月以上</v>
      </c>
      <c r="M2288" s="92" t="s">
        <v>30</v>
      </c>
      <c r="N2288" s="92">
        <v>1</v>
      </c>
      <c r="O2288" s="93" t="str">
        <f>_xlfn.XLOOKUP(P2288,匹配表1065!U:U,匹配表1065!T:T)</f>
        <v>HO00001506</v>
      </c>
      <c r="P2288" s="89" t="s">
        <v>395</v>
      </c>
      <c r="Q2288" s="92" t="s">
        <v>475</v>
      </c>
      <c r="R2288" s="89" t="str">
        <f>_xlfn.XLOOKUP(Q2288,匹配表1065!L:L,匹配表1065!O:O)</f>
        <v>A</v>
      </c>
      <c r="S2288" s="93" t="str">
        <f>IFERROR(_xlfn.XLOOKUP(Q2288,匹配表1065!AI:AI,匹配表1065!AJ:AJ),"绿标")</f>
        <v>红标</v>
      </c>
      <c r="T2288" s="93" t="str" cm="1">
        <f t="array" ref="T2288:U2288">_xlfn.XLOOKUP(Q2288,匹配表1065!L:L,匹配表1065!M:N)</f>
        <v>头痛</v>
      </c>
      <c r="U2288" s="94" t="str">
        <v>神经内科</v>
      </c>
      <c r="V2288" s="95" t="s">
        <v>67</v>
      </c>
      <c r="W2288" s="93">
        <f>_xlfn.XLOOKUP(M2288,匹配表1065!D:D,匹配表1065!F:F)*N2288</f>
        <v>12</v>
      </c>
    </row>
    <row r="2289" customHeight="1" spans="1:23">
      <c r="A2289" s="89" t="s">
        <v>675</v>
      </c>
      <c r="B2289" s="90">
        <v>46156</v>
      </c>
      <c r="C2289" s="91" t="str">
        <f t="shared" si="70"/>
        <v>5月第3周</v>
      </c>
      <c r="D2289" s="89" t="s">
        <v>700</v>
      </c>
      <c r="E2289" s="89" t="str">
        <f t="shared" si="71"/>
        <v>5月第2周--周4</v>
      </c>
      <c r="F2289" s="92" t="s">
        <v>27</v>
      </c>
      <c r="G2289" s="92" t="s">
        <v>136</v>
      </c>
      <c r="H2289" s="92" t="str">
        <f>_xlfn.XLOOKUP(O2289,匹配表1065!T:T,匹配表1065!W:W)</f>
        <v>青岛市</v>
      </c>
      <c r="I2289" s="89" t="str">
        <f>_xlfn.XLOOKUP(O2289,匹配表1065!T:T,匹配表1065!X:X)</f>
        <v>PME2031</v>
      </c>
      <c r="J2289" s="92" t="s">
        <v>155</v>
      </c>
      <c r="K2289" s="89" cm="1">
        <f ca="1" t="array" ref="K2289:L2289">_xlfn.XLOOKUP(J2289,匹配表1065!Y:Y,匹配表1065!AA:AB)</f>
        <v>31</v>
      </c>
      <c r="L2289" s="89" t="str">
        <v>3个月以上</v>
      </c>
      <c r="M2289" s="92" t="s">
        <v>30</v>
      </c>
      <c r="N2289" s="92">
        <v>1</v>
      </c>
      <c r="O2289" s="93" t="str">
        <f>_xlfn.XLOOKUP(P2289,匹配表1065!U:U,匹配表1065!T:T)</f>
        <v>HO00001485</v>
      </c>
      <c r="P2289" s="89" t="s">
        <v>253</v>
      </c>
      <c r="Q2289" s="92" t="s">
        <v>254</v>
      </c>
      <c r="R2289" s="89" t="str">
        <f>_xlfn.XLOOKUP(Q2289,匹配表1065!L:L,匹配表1065!O:O)</f>
        <v>B</v>
      </c>
      <c r="S2289" s="93" t="str">
        <f>IFERROR(_xlfn.XLOOKUP(Q2289,匹配表1065!AI:AI,匹配表1065!AJ:AJ),"绿标")</f>
        <v>红标</v>
      </c>
      <c r="T2289" s="93" t="str" cm="1">
        <f t="array" ref="T2289:U2289">_xlfn.XLOOKUP(Q2289,匹配表1065!L:L,匹配表1065!M:N)</f>
        <v>脑血管</v>
      </c>
      <c r="U2289" s="94" t="str">
        <v>神经内科</v>
      </c>
      <c r="V2289" s="95" t="s">
        <v>70</v>
      </c>
      <c r="W2289" s="93">
        <f>_xlfn.XLOOKUP(M2289,匹配表1065!D:D,匹配表1065!F:F)*N2289</f>
        <v>12</v>
      </c>
    </row>
    <row r="2290" customHeight="1" spans="1:23">
      <c r="A2290" s="89" t="s">
        <v>675</v>
      </c>
      <c r="B2290" s="90">
        <v>46156</v>
      </c>
      <c r="C2290" s="91" t="str">
        <f t="shared" si="70"/>
        <v>5月第3周</v>
      </c>
      <c r="D2290" s="89" t="s">
        <v>700</v>
      </c>
      <c r="E2290" s="89" t="str">
        <f t="shared" si="71"/>
        <v>5月第2周--周4</v>
      </c>
      <c r="F2290" s="92" t="s">
        <v>27</v>
      </c>
      <c r="G2290" s="92" t="s">
        <v>136</v>
      </c>
      <c r="H2290" s="92" t="str">
        <f>_xlfn.XLOOKUP(O2290,匹配表1065!T:T,匹配表1065!W:W)</f>
        <v>青岛市</v>
      </c>
      <c r="I2290" s="89" t="str">
        <f>_xlfn.XLOOKUP(O2290,匹配表1065!T:T,匹配表1065!X:X)</f>
        <v>PME2031</v>
      </c>
      <c r="J2290" s="92" t="s">
        <v>155</v>
      </c>
      <c r="K2290" s="89" cm="1">
        <f ca="1" t="array" ref="K2290:L2290">_xlfn.XLOOKUP(J2290,匹配表1065!Y:Y,匹配表1065!AA:AB)</f>
        <v>31</v>
      </c>
      <c r="L2290" s="89" t="str">
        <v>3个月以上</v>
      </c>
      <c r="M2290" s="92" t="s">
        <v>35</v>
      </c>
      <c r="N2290" s="92">
        <v>1</v>
      </c>
      <c r="O2290" s="93" t="str">
        <f>_xlfn.XLOOKUP(P2290,匹配表1065!U:U,匹配表1065!T:T)</f>
        <v>HO00001478</v>
      </c>
      <c r="P2290" s="89" t="s">
        <v>156</v>
      </c>
      <c r="Q2290" s="92" t="s">
        <v>158</v>
      </c>
      <c r="R2290" s="89" t="str">
        <f>_xlfn.XLOOKUP(Q2290,匹配表1065!L:L,匹配表1065!O:O)</f>
        <v>C</v>
      </c>
      <c r="S2290" s="93" t="str">
        <f>IFERROR(_xlfn.XLOOKUP(Q2290,匹配表1065!AI:AI,匹配表1065!AJ:AJ),"绿标")</f>
        <v>绿标</v>
      </c>
      <c r="T2290" s="93" t="str" cm="1">
        <f t="array" ref="T2290:U2290">_xlfn.XLOOKUP(Q2290,匹配表1065!L:L,匹配表1065!M:N)</f>
        <v>眩晕</v>
      </c>
      <c r="U2290" s="94" t="str">
        <v>耳鼻喉科</v>
      </c>
      <c r="V2290" s="95" t="s">
        <v>67</v>
      </c>
      <c r="W2290" s="93">
        <f>_xlfn.XLOOKUP(M2290,匹配表1065!D:D,匹配表1065!F:F)*N2290</f>
        <v>4</v>
      </c>
    </row>
    <row r="2291" customHeight="1" spans="1:23">
      <c r="A2291" s="89" t="s">
        <v>675</v>
      </c>
      <c r="B2291" s="90">
        <v>46156</v>
      </c>
      <c r="C2291" s="91" t="str">
        <f t="shared" si="70"/>
        <v>5月第3周</v>
      </c>
      <c r="D2291" s="89" t="s">
        <v>700</v>
      </c>
      <c r="E2291" s="89" t="str">
        <f t="shared" si="71"/>
        <v>5月第2周--周4</v>
      </c>
      <c r="F2291" s="92" t="s">
        <v>27</v>
      </c>
      <c r="G2291" s="92" t="s">
        <v>136</v>
      </c>
      <c r="H2291" s="92" t="str">
        <f>_xlfn.XLOOKUP(O2291,匹配表1065!T:T,匹配表1065!W:W)</f>
        <v>青岛市</v>
      </c>
      <c r="I2291" s="89" t="str">
        <f>_xlfn.XLOOKUP(O2291,匹配表1065!T:T,匹配表1065!X:X)</f>
        <v>PME2031</v>
      </c>
      <c r="J2291" s="92" t="s">
        <v>155</v>
      </c>
      <c r="K2291" s="89" cm="1">
        <f ca="1" t="array" ref="K2291:L2291">_xlfn.XLOOKUP(J2291,匹配表1065!Y:Y,匹配表1065!AA:AB)</f>
        <v>31</v>
      </c>
      <c r="L2291" s="89" t="str">
        <v>3个月以上</v>
      </c>
      <c r="M2291" s="92" t="s">
        <v>35</v>
      </c>
      <c r="N2291" s="92">
        <v>1</v>
      </c>
      <c r="O2291" s="93" t="str">
        <f>_xlfn.XLOOKUP(P2291,匹配表1065!U:U,匹配表1065!T:T)</f>
        <v>HO00001478</v>
      </c>
      <c r="P2291" s="89" t="s">
        <v>156</v>
      </c>
      <c r="Q2291" s="92" t="s">
        <v>725</v>
      </c>
      <c r="R2291" s="89" t="str">
        <f>_xlfn.XLOOKUP(Q2291,匹配表1065!L:L,匹配表1065!O:O)</f>
        <v>C</v>
      </c>
      <c r="S2291" s="93" t="str">
        <f>IFERROR(_xlfn.XLOOKUP(Q2291,匹配表1065!AI:AI,匹配表1065!AJ:AJ),"绿标")</f>
        <v>绿标</v>
      </c>
      <c r="T2291" s="93" t="str" cm="1">
        <f t="array" ref="T2291:U2291">_xlfn.XLOOKUP(Q2291,匹配表1065!L:L,匹配表1065!M:N)</f>
        <v>眩晕</v>
      </c>
      <c r="U2291" s="94" t="str">
        <v>耳鼻喉科</v>
      </c>
      <c r="V2291" s="95" t="s">
        <v>67</v>
      </c>
      <c r="W2291" s="93">
        <f>_xlfn.XLOOKUP(M2291,匹配表1065!D:D,匹配表1065!F:F)*N2291</f>
        <v>4</v>
      </c>
    </row>
    <row r="2292" customHeight="1" spans="1:23">
      <c r="A2292" s="89" t="s">
        <v>675</v>
      </c>
      <c r="B2292" s="90">
        <v>46156</v>
      </c>
      <c r="C2292" s="91" t="str">
        <f t="shared" si="70"/>
        <v>5月第3周</v>
      </c>
      <c r="D2292" s="89" t="s">
        <v>700</v>
      </c>
      <c r="E2292" s="89" t="str">
        <f t="shared" si="71"/>
        <v>5月第2周--周4</v>
      </c>
      <c r="F2292" s="92" t="s">
        <v>27</v>
      </c>
      <c r="G2292" s="92" t="s">
        <v>136</v>
      </c>
      <c r="H2292" s="92" t="str">
        <f>_xlfn.XLOOKUP(O2292,匹配表1065!T:T,匹配表1065!W:W)</f>
        <v>青岛市</v>
      </c>
      <c r="I2292" s="89" t="str">
        <f>_xlfn.XLOOKUP(O2292,匹配表1065!T:T,匹配表1065!X:X)</f>
        <v>PME2035</v>
      </c>
      <c r="J2292" s="92" t="s">
        <v>150</v>
      </c>
      <c r="K2292" s="89" cm="1">
        <f ca="1" t="array" ref="K2292:L2292">_xlfn.XLOOKUP(J2292,匹配表1065!Y:Y,匹配表1065!AA:AB)</f>
        <v>8</v>
      </c>
      <c r="L2292" s="89" t="str">
        <v>3个月以上</v>
      </c>
      <c r="M2292" s="92" t="s">
        <v>30</v>
      </c>
      <c r="N2292" s="92">
        <v>1</v>
      </c>
      <c r="O2292" s="93" t="str">
        <f>_xlfn.XLOOKUP(P2292,匹配表1065!U:U,匹配表1065!T:T)</f>
        <v>HO00001483</v>
      </c>
      <c r="P2292" s="89" t="s">
        <v>259</v>
      </c>
      <c r="Q2292" s="92" t="s">
        <v>340</v>
      </c>
      <c r="R2292" s="89" t="str">
        <f>_xlfn.XLOOKUP(Q2292,匹配表1065!L:L,匹配表1065!O:O)</f>
        <v>A</v>
      </c>
      <c r="S2292" s="93" t="str">
        <f>IFERROR(_xlfn.XLOOKUP(Q2292,匹配表1065!AI:AI,匹配表1065!AJ:AJ),"绿标")</f>
        <v>红标</v>
      </c>
      <c r="T2292" s="93" t="str" cm="1">
        <f t="array" ref="T2292:U2292">_xlfn.XLOOKUP(Q2292,匹配表1065!L:L,匹配表1065!M:N)</f>
        <v>头痛</v>
      </c>
      <c r="U2292" s="94" t="str">
        <v>神经内科</v>
      </c>
      <c r="V2292" s="95" t="s">
        <v>67</v>
      </c>
      <c r="W2292" s="93">
        <f>_xlfn.XLOOKUP(M2292,匹配表1065!D:D,匹配表1065!F:F)*N2292</f>
        <v>12</v>
      </c>
    </row>
    <row r="2293" customHeight="1" spans="1:23">
      <c r="A2293" s="89" t="s">
        <v>675</v>
      </c>
      <c r="B2293" s="90">
        <v>46156</v>
      </c>
      <c r="C2293" s="91" t="str">
        <f t="shared" si="70"/>
        <v>5月第3周</v>
      </c>
      <c r="D2293" s="89" t="s">
        <v>700</v>
      </c>
      <c r="E2293" s="89" t="str">
        <f t="shared" si="71"/>
        <v>5月第2周--周4</v>
      </c>
      <c r="F2293" s="92" t="s">
        <v>27</v>
      </c>
      <c r="G2293" s="92" t="s">
        <v>136</v>
      </c>
      <c r="H2293" s="92" t="str">
        <f>_xlfn.XLOOKUP(O2293,匹配表1065!T:T,匹配表1065!W:W)</f>
        <v>青岛市</v>
      </c>
      <c r="I2293" s="89" t="str">
        <f>_xlfn.XLOOKUP(O2293,匹配表1065!T:T,匹配表1065!X:X)</f>
        <v>PME2035</v>
      </c>
      <c r="J2293" s="92" t="s">
        <v>150</v>
      </c>
      <c r="K2293" s="89" cm="1">
        <f ca="1" t="array" ref="K2293:L2293">_xlfn.XLOOKUP(J2293,匹配表1065!Y:Y,匹配表1065!AA:AB)</f>
        <v>8</v>
      </c>
      <c r="L2293" s="89" t="str">
        <v>3个月以上</v>
      </c>
      <c r="M2293" s="92" t="s">
        <v>55</v>
      </c>
      <c r="N2293" s="92">
        <v>1</v>
      </c>
      <c r="O2293" s="93" t="str">
        <f>_xlfn.XLOOKUP(P2293,匹配表1065!U:U,匹配表1065!T:T)</f>
        <v>HO00001483</v>
      </c>
      <c r="P2293" s="89" t="s">
        <v>259</v>
      </c>
      <c r="Q2293" s="92" t="s">
        <v>538</v>
      </c>
      <c r="R2293" s="89" t="str">
        <f>_xlfn.XLOOKUP(Q2293,匹配表1065!L:L,匹配表1065!O:O)</f>
        <v>C</v>
      </c>
      <c r="S2293" s="93" t="str">
        <f>IFERROR(_xlfn.XLOOKUP(Q2293,匹配表1065!AI:AI,匹配表1065!AJ:AJ),"绿标")</f>
        <v>红标</v>
      </c>
      <c r="T2293" s="93" t="str" cm="1">
        <f t="array" ref="T2293:U2293">_xlfn.XLOOKUP(Q2293,匹配表1065!L:L,匹配表1065!M:N)</f>
        <v>眩晕</v>
      </c>
      <c r="U2293" s="94" t="str">
        <v>耳鼻喉科</v>
      </c>
      <c r="V2293" s="95" t="s">
        <v>70</v>
      </c>
      <c r="W2293" s="93">
        <f>_xlfn.XLOOKUP(M2293,匹配表1065!D:D,匹配表1065!F:F)*N2293</f>
        <v>8</v>
      </c>
    </row>
    <row r="2294" customHeight="1" spans="1:23">
      <c r="A2294" s="89" t="s">
        <v>675</v>
      </c>
      <c r="B2294" s="90">
        <v>46156</v>
      </c>
      <c r="C2294" s="91" t="str">
        <f t="shared" si="70"/>
        <v>5月第3周</v>
      </c>
      <c r="D2294" s="89" t="s">
        <v>700</v>
      </c>
      <c r="E2294" s="89" t="str">
        <f t="shared" si="71"/>
        <v>5月第2周--周4</v>
      </c>
      <c r="F2294" s="92" t="s">
        <v>27</v>
      </c>
      <c r="G2294" s="92" t="s">
        <v>167</v>
      </c>
      <c r="H2294" s="92" t="str">
        <f>_xlfn.XLOOKUP(O2294,匹配表1065!T:T,匹配表1065!W:W)</f>
        <v>苏州市</v>
      </c>
      <c r="I2294" s="89" t="str">
        <f>_xlfn.XLOOKUP(O2294,匹配表1065!T:T,匹配表1065!X:X)</f>
        <v>PME2010</v>
      </c>
      <c r="J2294" s="92" t="s">
        <v>186</v>
      </c>
      <c r="K2294" s="89" cm="1">
        <f ca="1" t="array" ref="K2294:L2294">_xlfn.XLOOKUP(J2294,匹配表1065!Y:Y,匹配表1065!AA:AB)</f>
        <v>6</v>
      </c>
      <c r="L2294" s="89" t="str">
        <v>3个月以上</v>
      </c>
      <c r="M2294" s="92" t="s">
        <v>30</v>
      </c>
      <c r="N2294" s="92">
        <v>1</v>
      </c>
      <c r="O2294" s="93" t="str">
        <f>_xlfn.XLOOKUP(P2294,匹配表1065!U:U,匹配表1065!T:T)</f>
        <v>HO00111872</v>
      </c>
      <c r="P2294" s="89" t="s">
        <v>218</v>
      </c>
      <c r="Q2294" s="92" t="s">
        <v>219</v>
      </c>
      <c r="R2294" s="89" t="str">
        <f>_xlfn.XLOOKUP(Q2294,匹配表1065!L:L,匹配表1065!O:O)</f>
        <v>D</v>
      </c>
      <c r="S2294" s="93" t="str">
        <f>IFERROR(_xlfn.XLOOKUP(Q2294,匹配表1065!AI:AI,匹配表1065!AJ:AJ),"绿标")</f>
        <v>绿标</v>
      </c>
      <c r="T2294" s="93" t="str" cm="1">
        <f t="array" ref="T2294:U2294">_xlfn.XLOOKUP(Q2294,匹配表1065!L:L,匹配表1065!M:N)</f>
        <v>其他</v>
      </c>
      <c r="U2294" s="94" t="str">
        <v>其他</v>
      </c>
      <c r="V2294" s="95" t="s">
        <v>67</v>
      </c>
      <c r="W2294" s="93">
        <f>_xlfn.XLOOKUP(M2294,匹配表1065!D:D,匹配表1065!F:F)*N2294</f>
        <v>12</v>
      </c>
    </row>
    <row r="2295" customHeight="1" spans="1:23">
      <c r="A2295" s="89" t="s">
        <v>675</v>
      </c>
      <c r="B2295" s="90">
        <v>46156</v>
      </c>
      <c r="C2295" s="91" t="str">
        <f t="shared" si="70"/>
        <v>5月第3周</v>
      </c>
      <c r="D2295" s="89" t="s">
        <v>700</v>
      </c>
      <c r="E2295" s="89" t="str">
        <f t="shared" si="71"/>
        <v>5月第2周--周4</v>
      </c>
      <c r="F2295" s="92" t="s">
        <v>27</v>
      </c>
      <c r="G2295" s="92" t="s">
        <v>167</v>
      </c>
      <c r="H2295" s="92" t="str">
        <f>_xlfn.XLOOKUP(O2295,匹配表1065!T:T,匹配表1065!W:W)</f>
        <v>苏州市</v>
      </c>
      <c r="I2295" s="89" t="str">
        <f>_xlfn.XLOOKUP(O2295,匹配表1065!T:T,匹配表1065!X:X)</f>
        <v>PME2010</v>
      </c>
      <c r="J2295" s="92" t="s">
        <v>186</v>
      </c>
      <c r="K2295" s="89" cm="1">
        <f ca="1" t="array" ref="K2295:L2295">_xlfn.XLOOKUP(J2295,匹配表1065!Y:Y,匹配表1065!AA:AB)</f>
        <v>6</v>
      </c>
      <c r="L2295" s="89" t="str">
        <v>3个月以上</v>
      </c>
      <c r="M2295" s="92" t="s">
        <v>35</v>
      </c>
      <c r="N2295" s="92">
        <v>1</v>
      </c>
      <c r="O2295" s="93" t="str">
        <f>_xlfn.XLOOKUP(P2295,匹配表1065!U:U,匹配表1065!T:T)</f>
        <v>HO00001047</v>
      </c>
      <c r="P2295" s="89" t="s">
        <v>189</v>
      </c>
      <c r="Q2295" s="92" t="s">
        <v>217</v>
      </c>
      <c r="R2295" s="89" t="str">
        <f>_xlfn.XLOOKUP(Q2295,匹配表1065!L:L,匹配表1065!O:O)</f>
        <v>A</v>
      </c>
      <c r="S2295" s="93" t="str">
        <f>IFERROR(_xlfn.XLOOKUP(Q2295,匹配表1065!AI:AI,匹配表1065!AJ:AJ),"绿标")</f>
        <v>红标</v>
      </c>
      <c r="T2295" s="93" t="str" cm="1">
        <f t="array" ref="T2295:U2295">_xlfn.XLOOKUP(Q2295,匹配表1065!L:L,匹配表1065!M:N)</f>
        <v>头痛</v>
      </c>
      <c r="U2295" s="94" t="str">
        <v>神经内科</v>
      </c>
      <c r="V2295" s="95" t="s">
        <v>70</v>
      </c>
      <c r="W2295" s="93">
        <f>_xlfn.XLOOKUP(M2295,匹配表1065!D:D,匹配表1065!F:F)*N2295</f>
        <v>4</v>
      </c>
    </row>
    <row r="2296" customHeight="1" spans="1:23">
      <c r="A2296" s="89" t="s">
        <v>675</v>
      </c>
      <c r="B2296" s="90">
        <v>46156</v>
      </c>
      <c r="C2296" s="91" t="str">
        <f t="shared" si="70"/>
        <v>5月第3周</v>
      </c>
      <c r="D2296" s="89" t="s">
        <v>700</v>
      </c>
      <c r="E2296" s="89" t="str">
        <f t="shared" si="71"/>
        <v>5月第2周--周4</v>
      </c>
      <c r="F2296" s="92" t="s">
        <v>27</v>
      </c>
      <c r="G2296" s="92" t="s">
        <v>167</v>
      </c>
      <c r="H2296" s="92" t="str">
        <f>_xlfn.XLOOKUP(O2296,匹配表1065!T:T,匹配表1065!W:W)</f>
        <v>苏州市</v>
      </c>
      <c r="I2296" s="89" t="str">
        <f>_xlfn.XLOOKUP(O2296,匹配表1065!T:T,匹配表1065!X:X)</f>
        <v>PME2016</v>
      </c>
      <c r="J2296" s="89" t="s">
        <v>173</v>
      </c>
      <c r="K2296" s="89" cm="1">
        <f ca="1" t="array" ref="K2296:L2296">_xlfn.XLOOKUP(J2296,匹配表1065!Y:Y,匹配表1065!AA:AB)</f>
        <v>1</v>
      </c>
      <c r="L2296" s="89" t="str">
        <v>3个月以内</v>
      </c>
      <c r="M2296" s="92" t="s">
        <v>30</v>
      </c>
      <c r="N2296" s="92">
        <v>2</v>
      </c>
      <c r="O2296" s="93" t="str">
        <f>_xlfn.XLOOKUP(P2296,匹配表1065!U:U,匹配表1065!T:T)</f>
        <v>HO00001048</v>
      </c>
      <c r="P2296" s="89" t="s">
        <v>176</v>
      </c>
      <c r="Q2296" s="92" t="s">
        <v>220</v>
      </c>
      <c r="R2296" s="89" t="str">
        <f>_xlfn.XLOOKUP(Q2296,匹配表1065!L:L,匹配表1065!O:O)</f>
        <v>A</v>
      </c>
      <c r="S2296" s="93" t="str">
        <f>IFERROR(_xlfn.XLOOKUP(Q2296,匹配表1065!AI:AI,匹配表1065!AJ:AJ),"绿标")</f>
        <v>红标</v>
      </c>
      <c r="T2296" s="93" t="str" cm="1">
        <f t="array" ref="T2296:U2296">_xlfn.XLOOKUP(Q2296,匹配表1065!L:L,匹配表1065!M:N)</f>
        <v>头痛</v>
      </c>
      <c r="U2296" s="94" t="str">
        <v>神经内科</v>
      </c>
      <c r="V2296" s="95" t="s">
        <v>33</v>
      </c>
      <c r="W2296" s="93">
        <f>_xlfn.XLOOKUP(M2296,匹配表1065!D:D,匹配表1065!F:F)*N2296</f>
        <v>24</v>
      </c>
    </row>
    <row r="2297" customHeight="1" spans="1:23">
      <c r="A2297" s="89" t="s">
        <v>675</v>
      </c>
      <c r="B2297" s="90">
        <v>46156</v>
      </c>
      <c r="C2297" s="91" t="str">
        <f t="shared" si="70"/>
        <v>5月第3周</v>
      </c>
      <c r="D2297" s="89" t="s">
        <v>700</v>
      </c>
      <c r="E2297" s="89" t="str">
        <f t="shared" si="71"/>
        <v>5月第2周--周4</v>
      </c>
      <c r="F2297" s="92" t="s">
        <v>27</v>
      </c>
      <c r="G2297" s="92" t="s">
        <v>167</v>
      </c>
      <c r="H2297" s="92" t="str">
        <f>_xlfn.XLOOKUP(O2297,匹配表1065!T:T,匹配表1065!W:W)</f>
        <v>苏州市</v>
      </c>
      <c r="I2297" s="89" t="str">
        <f>_xlfn.XLOOKUP(O2297,匹配表1065!T:T,匹配表1065!X:X)</f>
        <v>PME2016</v>
      </c>
      <c r="J2297" s="89" t="s">
        <v>173</v>
      </c>
      <c r="K2297" s="89" cm="1">
        <f ca="1" t="array" ref="K2297:L2297">_xlfn.XLOOKUP(J2297,匹配表1065!Y:Y,匹配表1065!AA:AB)</f>
        <v>1</v>
      </c>
      <c r="L2297" s="89" t="str">
        <v>3个月以内</v>
      </c>
      <c r="M2297" s="92" t="s">
        <v>55</v>
      </c>
      <c r="N2297" s="92">
        <v>1</v>
      </c>
      <c r="O2297" s="93" t="str">
        <f>_xlfn.XLOOKUP(P2297,匹配表1065!U:U,匹配表1065!T:T)</f>
        <v>HO00001048</v>
      </c>
      <c r="P2297" s="89" t="s">
        <v>176</v>
      </c>
      <c r="Q2297" s="92" t="s">
        <v>220</v>
      </c>
      <c r="R2297" s="89" t="str">
        <f>_xlfn.XLOOKUP(Q2297,匹配表1065!L:L,匹配表1065!O:O)</f>
        <v>A</v>
      </c>
      <c r="S2297" s="93" t="str">
        <f>IFERROR(_xlfn.XLOOKUP(Q2297,匹配表1065!AI:AI,匹配表1065!AJ:AJ),"绿标")</f>
        <v>红标</v>
      </c>
      <c r="T2297" s="93" t="str" cm="1">
        <f t="array" ref="T2297:U2297">_xlfn.XLOOKUP(Q2297,匹配表1065!L:L,匹配表1065!M:N)</f>
        <v>头痛</v>
      </c>
      <c r="U2297" s="94" t="str">
        <v>神经内科</v>
      </c>
      <c r="V2297" s="95" t="s">
        <v>70</v>
      </c>
      <c r="W2297" s="93">
        <f>_xlfn.XLOOKUP(M2297,匹配表1065!D:D,匹配表1065!F:F)*N2297</f>
        <v>8</v>
      </c>
    </row>
    <row r="2298" customHeight="1" spans="1:23">
      <c r="A2298" s="89" t="s">
        <v>675</v>
      </c>
      <c r="B2298" s="90">
        <v>46156</v>
      </c>
      <c r="C2298" s="91" t="str">
        <f t="shared" si="70"/>
        <v>5月第3周</v>
      </c>
      <c r="D2298" s="89" t="s">
        <v>700</v>
      </c>
      <c r="E2298" s="89" t="str">
        <f t="shared" si="71"/>
        <v>5月第2周--周4</v>
      </c>
      <c r="F2298" s="92" t="s">
        <v>27</v>
      </c>
      <c r="G2298" s="92" t="s">
        <v>167</v>
      </c>
      <c r="H2298" s="92" t="str">
        <f>_xlfn.XLOOKUP(O2298,匹配表1065!T:T,匹配表1065!W:W)</f>
        <v>苏州市</v>
      </c>
      <c r="I2298" s="89" t="str">
        <f>_xlfn.XLOOKUP(O2298,匹配表1065!T:T,匹配表1065!X:X)</f>
        <v>PME2016</v>
      </c>
      <c r="J2298" s="89" t="s">
        <v>173</v>
      </c>
      <c r="K2298" s="89" cm="1">
        <f ca="1" t="array" ref="K2298:L2298">_xlfn.XLOOKUP(J2298,匹配表1065!Y:Y,匹配表1065!AA:AB)</f>
        <v>1</v>
      </c>
      <c r="L2298" s="89" t="str">
        <v>3个月以内</v>
      </c>
      <c r="M2298" s="92" t="s">
        <v>35</v>
      </c>
      <c r="N2298" s="92">
        <v>1</v>
      </c>
      <c r="O2298" s="93" t="str">
        <f>_xlfn.XLOOKUP(P2298,匹配表1065!U:U,匹配表1065!T:T)</f>
        <v>HO00001048</v>
      </c>
      <c r="P2298" s="89" t="s">
        <v>176</v>
      </c>
      <c r="Q2298" s="92" t="s">
        <v>177</v>
      </c>
      <c r="R2298" s="89" t="str">
        <f>_xlfn.XLOOKUP(Q2298,匹配表1065!L:L,匹配表1065!O:O)</f>
        <v>A</v>
      </c>
      <c r="S2298" s="93" t="str">
        <f>IFERROR(_xlfn.XLOOKUP(Q2298,匹配表1065!AI:AI,匹配表1065!AJ:AJ),"绿标")</f>
        <v>红标</v>
      </c>
      <c r="T2298" s="93" t="str" cm="1">
        <f t="array" ref="T2298:U2298">_xlfn.XLOOKUP(Q2298,匹配表1065!L:L,匹配表1065!M:N)</f>
        <v>头痛</v>
      </c>
      <c r="U2298" s="94" t="str">
        <v>神经内科</v>
      </c>
      <c r="V2298" s="95" t="s">
        <v>33</v>
      </c>
      <c r="W2298" s="93">
        <f>_xlfn.XLOOKUP(M2298,匹配表1065!D:D,匹配表1065!F:F)*N2298</f>
        <v>4</v>
      </c>
    </row>
    <row r="2299" customHeight="1" spans="1:23">
      <c r="A2299" s="89" t="s">
        <v>675</v>
      </c>
      <c r="B2299" s="90">
        <v>46156</v>
      </c>
      <c r="C2299" s="91" t="str">
        <f t="shared" si="70"/>
        <v>5月第3周</v>
      </c>
      <c r="D2299" s="89" t="s">
        <v>700</v>
      </c>
      <c r="E2299" s="89" t="str">
        <f t="shared" si="71"/>
        <v>5月第2周--周4</v>
      </c>
      <c r="F2299" s="92" t="s">
        <v>27</v>
      </c>
      <c r="G2299" s="92" t="s">
        <v>167</v>
      </c>
      <c r="H2299" s="92" t="str">
        <f>_xlfn.XLOOKUP(O2299,匹配表1065!T:T,匹配表1065!W:W)</f>
        <v>南通市</v>
      </c>
      <c r="I2299" s="89" t="str">
        <f>_xlfn.XLOOKUP(O2299,匹配表1065!T:T,匹配表1065!X:X)</f>
        <v>PME2013</v>
      </c>
      <c r="J2299" s="92" t="s">
        <v>180</v>
      </c>
      <c r="K2299" s="89" cm="1">
        <f ca="1" t="array" ref="K2299:L2299">_xlfn.XLOOKUP(J2299,匹配表1065!Y:Y,匹配表1065!AA:AB)</f>
        <v>51</v>
      </c>
      <c r="L2299" s="89" t="str">
        <v>3个月以上</v>
      </c>
      <c r="M2299" s="92" t="s">
        <v>30</v>
      </c>
      <c r="N2299" s="92">
        <v>1</v>
      </c>
      <c r="O2299" s="93" t="str">
        <f>_xlfn.XLOOKUP(P2299,匹配表1065!U:U,匹配表1065!T:T)</f>
        <v>HO00001066</v>
      </c>
      <c r="P2299" s="89" t="s">
        <v>183</v>
      </c>
      <c r="Q2299" s="92" t="s">
        <v>184</v>
      </c>
      <c r="R2299" s="89" t="str">
        <f>_xlfn.XLOOKUP(Q2299,匹配表1065!L:L,匹配表1065!O:O)</f>
        <v>A</v>
      </c>
      <c r="S2299" s="93" t="str">
        <f>IFERROR(_xlfn.XLOOKUP(Q2299,匹配表1065!AI:AI,匹配表1065!AJ:AJ),"绿标")</f>
        <v>红标</v>
      </c>
      <c r="T2299" s="93" t="str" cm="1">
        <f t="array" ref="T2299:U2299">_xlfn.XLOOKUP(Q2299,匹配表1065!L:L,匹配表1065!M:N)</f>
        <v>头痛</v>
      </c>
      <c r="U2299" s="94" t="str">
        <v>神经内科</v>
      </c>
      <c r="V2299" s="95" t="s">
        <v>33</v>
      </c>
      <c r="W2299" s="93">
        <f>_xlfn.XLOOKUP(M2299,匹配表1065!D:D,匹配表1065!F:F)*N2299</f>
        <v>12</v>
      </c>
    </row>
    <row r="2300" customHeight="1" spans="1:23">
      <c r="A2300" s="89" t="s">
        <v>675</v>
      </c>
      <c r="B2300" s="90">
        <v>46156</v>
      </c>
      <c r="C2300" s="91" t="str">
        <f t="shared" si="70"/>
        <v>5月第3周</v>
      </c>
      <c r="D2300" s="89" t="s">
        <v>700</v>
      </c>
      <c r="E2300" s="89" t="str">
        <f t="shared" si="71"/>
        <v>5月第2周--周4</v>
      </c>
      <c r="F2300" s="92" t="s">
        <v>27</v>
      </c>
      <c r="G2300" s="92" t="s">
        <v>167</v>
      </c>
      <c r="H2300" s="92" t="str">
        <f>_xlfn.XLOOKUP(O2300,匹配表1065!T:T,匹配表1065!W:W)</f>
        <v>南通市</v>
      </c>
      <c r="I2300" s="89" t="str">
        <f>_xlfn.XLOOKUP(O2300,匹配表1065!T:T,匹配表1065!X:X)</f>
        <v>PME2013</v>
      </c>
      <c r="J2300" s="92" t="s">
        <v>180</v>
      </c>
      <c r="K2300" s="89" cm="1">
        <f ca="1" t="array" ref="K2300:L2300">_xlfn.XLOOKUP(J2300,匹配表1065!Y:Y,匹配表1065!AA:AB)</f>
        <v>51</v>
      </c>
      <c r="L2300" s="89" t="str">
        <v>3个月以上</v>
      </c>
      <c r="M2300" s="92" t="s">
        <v>30</v>
      </c>
      <c r="N2300" s="92">
        <v>2</v>
      </c>
      <c r="O2300" s="93" t="str">
        <f>_xlfn.XLOOKUP(P2300,匹配表1065!U:U,匹配表1065!T:T)</f>
        <v>HO00001021</v>
      </c>
      <c r="P2300" s="89" t="s">
        <v>181</v>
      </c>
      <c r="Q2300" s="92" t="s">
        <v>182</v>
      </c>
      <c r="R2300" s="89" t="str">
        <f>_xlfn.XLOOKUP(Q2300,匹配表1065!L:L,匹配表1065!O:O)</f>
        <v>C</v>
      </c>
      <c r="S2300" s="93" t="str">
        <f>IFERROR(_xlfn.XLOOKUP(Q2300,匹配表1065!AI:AI,匹配表1065!AJ:AJ),"绿标")</f>
        <v>红标</v>
      </c>
      <c r="T2300" s="93" t="str" cm="1">
        <f t="array" ref="T2300:U2300">_xlfn.XLOOKUP(Q2300,匹配表1065!L:L,匹配表1065!M:N)</f>
        <v>眩晕</v>
      </c>
      <c r="U2300" s="94" t="str">
        <v>神经内科</v>
      </c>
      <c r="V2300" s="95" t="s">
        <v>70</v>
      </c>
      <c r="W2300" s="93">
        <f>_xlfn.XLOOKUP(M2300,匹配表1065!D:D,匹配表1065!F:F)*N2300</f>
        <v>24</v>
      </c>
    </row>
    <row r="2301" customHeight="1" spans="1:23">
      <c r="A2301" s="89" t="s">
        <v>675</v>
      </c>
      <c r="B2301" s="90">
        <v>46156</v>
      </c>
      <c r="C2301" s="91" t="str">
        <f t="shared" si="70"/>
        <v>5月第3周</v>
      </c>
      <c r="D2301" s="89" t="s">
        <v>700</v>
      </c>
      <c r="E2301" s="89" t="str">
        <f t="shared" si="71"/>
        <v>5月第2周--周4</v>
      </c>
      <c r="F2301" s="92" t="s">
        <v>27</v>
      </c>
      <c r="G2301" s="92" t="s">
        <v>167</v>
      </c>
      <c r="H2301" s="92" t="str">
        <f>_xlfn.XLOOKUP(O2301,匹配表1065!T:T,匹配表1065!W:W)</f>
        <v>南通市</v>
      </c>
      <c r="I2301" s="89" t="str">
        <f>_xlfn.XLOOKUP(O2301,匹配表1065!T:T,匹配表1065!X:X)</f>
        <v>PME2013</v>
      </c>
      <c r="J2301" s="92" t="s">
        <v>180</v>
      </c>
      <c r="K2301" s="89" cm="1">
        <f ca="1" t="array" ref="K2301:L2301">_xlfn.XLOOKUP(J2301,匹配表1065!Y:Y,匹配表1065!AA:AB)</f>
        <v>51</v>
      </c>
      <c r="L2301" s="89" t="str">
        <v>3个月以上</v>
      </c>
      <c r="M2301" s="92" t="s">
        <v>133</v>
      </c>
      <c r="N2301" s="92">
        <v>1</v>
      </c>
      <c r="O2301" s="93" t="str">
        <f>_xlfn.XLOOKUP(P2301,匹配表1065!U:U,匹配表1065!T:T)</f>
        <v>HO00017335</v>
      </c>
      <c r="P2301" s="89" t="s">
        <v>726</v>
      </c>
      <c r="Q2301" s="92" t="s">
        <v>727</v>
      </c>
      <c r="R2301" s="89" t="str">
        <f>_xlfn.XLOOKUP(Q2301,匹配表1065!L:L,匹配表1065!O:O)</f>
        <v>C</v>
      </c>
      <c r="S2301" s="93" t="str">
        <f>IFERROR(_xlfn.XLOOKUP(Q2301,匹配表1065!AI:AI,匹配表1065!AJ:AJ),"绿标")</f>
        <v>绿标</v>
      </c>
      <c r="T2301" s="93" t="str" cm="1">
        <f t="array" ref="T2301:U2301">_xlfn.XLOOKUP(Q2301,匹配表1065!L:L,匹配表1065!M:N)</f>
        <v>眩晕</v>
      </c>
      <c r="U2301" s="94" t="str">
        <v>神经内科</v>
      </c>
      <c r="V2301" s="95" t="s">
        <v>58</v>
      </c>
      <c r="W2301" s="93">
        <f>_xlfn.XLOOKUP(M2301,匹配表1065!D:D,匹配表1065!F:F)*N2301</f>
        <v>1</v>
      </c>
    </row>
    <row r="2302" customHeight="1" spans="1:23">
      <c r="A2302" s="89" t="s">
        <v>675</v>
      </c>
      <c r="B2302" s="90">
        <v>46156</v>
      </c>
      <c r="C2302" s="91" t="str">
        <f t="shared" si="70"/>
        <v>5月第3周</v>
      </c>
      <c r="D2302" s="89" t="s">
        <v>700</v>
      </c>
      <c r="E2302" s="89" t="str">
        <f t="shared" si="71"/>
        <v>5月第2周--周4</v>
      </c>
      <c r="F2302" s="92" t="s">
        <v>27</v>
      </c>
      <c r="G2302" s="92" t="s">
        <v>167</v>
      </c>
      <c r="H2302" s="92" t="str">
        <f>_xlfn.XLOOKUP(O2302,匹配表1065!T:T,匹配表1065!W:W)</f>
        <v>苏州市</v>
      </c>
      <c r="I2302" s="89" t="str">
        <f>_xlfn.XLOOKUP(O2302,匹配表1065!T:T,匹配表1065!X:X)</f>
        <v>PME2011</v>
      </c>
      <c r="J2302" s="92" t="s">
        <v>168</v>
      </c>
      <c r="K2302" s="89" cm="1">
        <f ca="1" t="array" ref="K2302:L2302">_xlfn.XLOOKUP(J2302,匹配表1065!Y:Y,匹配表1065!AA:AB)</f>
        <v>19</v>
      </c>
      <c r="L2302" s="89" t="str">
        <v>3个月以上</v>
      </c>
      <c r="M2302" s="92" t="s">
        <v>30</v>
      </c>
      <c r="N2302" s="92">
        <v>2</v>
      </c>
      <c r="O2302" s="93" t="str">
        <f>_xlfn.XLOOKUP(P2302,匹配表1065!U:U,匹配表1065!T:T)</f>
        <v>HO00307823</v>
      </c>
      <c r="P2302" s="89" t="s">
        <v>169</v>
      </c>
      <c r="Q2302" s="92" t="s">
        <v>170</v>
      </c>
      <c r="R2302" s="89" t="str">
        <f>_xlfn.XLOOKUP(Q2302,匹配表1065!L:L,匹配表1065!O:O)</f>
        <v>A</v>
      </c>
      <c r="S2302" s="93" t="str">
        <f>IFERROR(_xlfn.XLOOKUP(Q2302,匹配表1065!AI:AI,匹配表1065!AJ:AJ),"绿标")</f>
        <v>红标</v>
      </c>
      <c r="T2302" s="93" t="str" cm="1">
        <f t="array" ref="T2302:U2302">_xlfn.XLOOKUP(Q2302,匹配表1065!L:L,匹配表1065!M:N)</f>
        <v>头痛</v>
      </c>
      <c r="U2302" s="94" t="str">
        <v>神经内科</v>
      </c>
      <c r="V2302" s="95" t="s">
        <v>67</v>
      </c>
      <c r="W2302" s="93">
        <f>_xlfn.XLOOKUP(M2302,匹配表1065!D:D,匹配表1065!F:F)*N2302</f>
        <v>24</v>
      </c>
    </row>
    <row r="2303" customHeight="1" spans="1:23">
      <c r="A2303" s="89" t="s">
        <v>675</v>
      </c>
      <c r="B2303" s="90">
        <v>46156</v>
      </c>
      <c r="C2303" s="91" t="str">
        <f t="shared" si="70"/>
        <v>5月第3周</v>
      </c>
      <c r="D2303" s="89" t="s">
        <v>700</v>
      </c>
      <c r="E2303" s="89" t="str">
        <f t="shared" si="71"/>
        <v>5月第2周--周4</v>
      </c>
      <c r="F2303" s="92" t="s">
        <v>27</v>
      </c>
      <c r="G2303" s="92" t="s">
        <v>167</v>
      </c>
      <c r="H2303" s="92" t="str">
        <f>_xlfn.XLOOKUP(O2303,匹配表1065!T:T,匹配表1065!W:W)</f>
        <v>苏州市</v>
      </c>
      <c r="I2303" s="89" t="str">
        <f>_xlfn.XLOOKUP(O2303,匹配表1065!T:T,匹配表1065!X:X)</f>
        <v>PME2011</v>
      </c>
      <c r="J2303" s="92" t="s">
        <v>168</v>
      </c>
      <c r="K2303" s="89" cm="1">
        <f ca="1" t="array" ref="K2303:L2303">_xlfn.XLOOKUP(J2303,匹配表1065!Y:Y,匹配表1065!AA:AB)</f>
        <v>19</v>
      </c>
      <c r="L2303" s="89" t="str">
        <v>3个月以上</v>
      </c>
      <c r="M2303" s="92" t="s">
        <v>30</v>
      </c>
      <c r="N2303" s="92">
        <v>1</v>
      </c>
      <c r="O2303" s="93" t="str">
        <f>_xlfn.XLOOKUP(P2303,匹配表1065!U:U,匹配表1065!T:T)</f>
        <v>HO00307823</v>
      </c>
      <c r="P2303" s="89" t="s">
        <v>169</v>
      </c>
      <c r="Q2303" s="92" t="s">
        <v>172</v>
      </c>
      <c r="R2303" s="89" t="str">
        <f>_xlfn.XLOOKUP(Q2303,匹配表1065!L:L,匹配表1065!O:O)</f>
        <v>C</v>
      </c>
      <c r="S2303" s="93" t="str">
        <f>IFERROR(_xlfn.XLOOKUP(Q2303,匹配表1065!AI:AI,匹配表1065!AJ:AJ),"绿标")</f>
        <v>绿标</v>
      </c>
      <c r="T2303" s="93" t="str" cm="1">
        <f t="array" ref="T2303:U2303">_xlfn.XLOOKUP(Q2303,匹配表1065!L:L,匹配表1065!M:N)</f>
        <v>眩晕</v>
      </c>
      <c r="U2303" s="94" t="str">
        <v>神经内科</v>
      </c>
      <c r="V2303" s="95" t="s">
        <v>70</v>
      </c>
      <c r="W2303" s="93">
        <f>_xlfn.XLOOKUP(M2303,匹配表1065!D:D,匹配表1065!F:F)*N2303</f>
        <v>12</v>
      </c>
    </row>
    <row r="2304" customHeight="1" spans="1:23">
      <c r="A2304" s="89" t="s">
        <v>675</v>
      </c>
      <c r="B2304" s="90">
        <v>46156</v>
      </c>
      <c r="C2304" s="91" t="str">
        <f t="shared" si="70"/>
        <v>5月第3周</v>
      </c>
      <c r="D2304" s="89" t="s">
        <v>700</v>
      </c>
      <c r="E2304" s="89" t="str">
        <f t="shared" si="71"/>
        <v>5月第2周--周4</v>
      </c>
      <c r="F2304" s="92" t="s">
        <v>27</v>
      </c>
      <c r="G2304" s="92" t="s">
        <v>167</v>
      </c>
      <c r="H2304" s="92" t="str">
        <f>_xlfn.XLOOKUP(O2304,匹配表1065!T:T,匹配表1065!W:W)</f>
        <v>苏州市</v>
      </c>
      <c r="I2304" s="89" t="str">
        <f>_xlfn.XLOOKUP(O2304,匹配表1065!T:T,匹配表1065!X:X)</f>
        <v>PME2011</v>
      </c>
      <c r="J2304" s="92" t="s">
        <v>168</v>
      </c>
      <c r="K2304" s="89" cm="1">
        <f ca="1" t="array" ref="K2304:L2304">_xlfn.XLOOKUP(J2304,匹配表1065!Y:Y,匹配表1065!AA:AB)</f>
        <v>19</v>
      </c>
      <c r="L2304" s="89" t="str">
        <v>3个月以上</v>
      </c>
      <c r="M2304" s="92" t="s">
        <v>35</v>
      </c>
      <c r="N2304" s="92">
        <v>1</v>
      </c>
      <c r="O2304" s="93" t="str">
        <f>_xlfn.XLOOKUP(P2304,匹配表1065!U:U,匹配表1065!T:T)</f>
        <v>HO00307823</v>
      </c>
      <c r="P2304" s="89" t="s">
        <v>169</v>
      </c>
      <c r="Q2304" s="92" t="s">
        <v>225</v>
      </c>
      <c r="R2304" s="89" t="str">
        <f>_xlfn.XLOOKUP(Q2304,匹配表1065!L:L,匹配表1065!O:O)</f>
        <v>B</v>
      </c>
      <c r="S2304" s="93" t="str">
        <f>IFERROR(_xlfn.XLOOKUP(Q2304,匹配表1065!AI:AI,匹配表1065!AJ:AJ),"绿标")</f>
        <v>绿标</v>
      </c>
      <c r="T2304" s="93" t="str" cm="1">
        <f t="array" ref="T2304:U2304">_xlfn.XLOOKUP(Q2304,匹配表1065!L:L,匹配表1065!M:N)</f>
        <v>脑血管</v>
      </c>
      <c r="U2304" s="94" t="str">
        <v>神经内科</v>
      </c>
      <c r="V2304" s="95" t="s">
        <v>33</v>
      </c>
      <c r="W2304" s="93">
        <f>_xlfn.XLOOKUP(M2304,匹配表1065!D:D,匹配表1065!F:F)*N2304</f>
        <v>4</v>
      </c>
    </row>
    <row r="2305" customHeight="1" spans="1:23">
      <c r="A2305" s="89" t="s">
        <v>675</v>
      </c>
      <c r="B2305" s="90">
        <v>46156</v>
      </c>
      <c r="C2305" s="91" t="str">
        <f t="shared" si="70"/>
        <v>5月第3周</v>
      </c>
      <c r="D2305" s="89" t="s">
        <v>700</v>
      </c>
      <c r="E2305" s="89" t="str">
        <f t="shared" si="71"/>
        <v>5月第2周--周4</v>
      </c>
      <c r="F2305" s="92" t="s">
        <v>27</v>
      </c>
      <c r="G2305" s="92" t="s">
        <v>167</v>
      </c>
      <c r="H2305" s="92" t="str">
        <f>_xlfn.XLOOKUP(O2305,匹配表1065!T:T,匹配表1065!W:W)</f>
        <v>苏州市</v>
      </c>
      <c r="I2305" s="89" t="str">
        <f>_xlfn.XLOOKUP(O2305,匹配表1065!T:T,匹配表1065!X:X)</f>
        <v>PME2017</v>
      </c>
      <c r="J2305" s="92" t="s">
        <v>323</v>
      </c>
      <c r="K2305" s="89" cm="1">
        <f ca="1" t="array" ref="K2305:L2305">_xlfn.XLOOKUP(J2305,匹配表1065!Y:Y,匹配表1065!AA:AB)</f>
        <v>7</v>
      </c>
      <c r="L2305" s="89" t="str">
        <v>3个月以上</v>
      </c>
      <c r="M2305" s="92" t="s">
        <v>30</v>
      </c>
      <c r="N2305" s="92">
        <v>1</v>
      </c>
      <c r="O2305" s="93" t="str">
        <f>_xlfn.XLOOKUP(P2305,匹配表1065!U:U,匹配表1065!T:T)</f>
        <v>HO00001044</v>
      </c>
      <c r="P2305" s="89" t="s">
        <v>346</v>
      </c>
      <c r="Q2305" s="92" t="s">
        <v>428</v>
      </c>
      <c r="R2305" s="89" t="str">
        <f>_xlfn.XLOOKUP(Q2305,匹配表1065!L:L,匹配表1065!O:O)</f>
        <v>B</v>
      </c>
      <c r="S2305" s="93" t="str">
        <f>IFERROR(_xlfn.XLOOKUP(Q2305,匹配表1065!AI:AI,匹配表1065!AJ:AJ),"绿标")</f>
        <v>绿标</v>
      </c>
      <c r="T2305" s="93" t="str" cm="1">
        <f t="array" ref="T2305:U2305">_xlfn.XLOOKUP(Q2305,匹配表1065!L:L,匹配表1065!M:N)</f>
        <v>脑血管</v>
      </c>
      <c r="U2305" s="94" t="str">
        <v>神经内科</v>
      </c>
      <c r="V2305" s="95" t="s">
        <v>67</v>
      </c>
      <c r="W2305" s="93">
        <f>_xlfn.XLOOKUP(M2305,匹配表1065!D:D,匹配表1065!F:F)*N2305</f>
        <v>12</v>
      </c>
    </row>
    <row r="2306" customHeight="1" spans="1:23">
      <c r="A2306" s="89" t="s">
        <v>675</v>
      </c>
      <c r="B2306" s="90">
        <v>46156</v>
      </c>
      <c r="C2306" s="91" t="str">
        <f t="shared" ref="C2306:C2369" si="72">MONTH(B2306)&amp;TEXT(WEEKNUM(B2306,2)-WEEKNUM(B2306+1-DAY(B2306),2)+1,"月第0周")</f>
        <v>5月第3周</v>
      </c>
      <c r="D2306" s="89" t="s">
        <v>700</v>
      </c>
      <c r="E2306" s="89" t="str">
        <f t="shared" ref="E2306:E2369" si="73">D2306&amp;"--"&amp;"周"&amp;WEEKDAY(B2306,2)</f>
        <v>5月第2周--周4</v>
      </c>
      <c r="F2306" s="92" t="s">
        <v>27</v>
      </c>
      <c r="G2306" s="92" t="s">
        <v>167</v>
      </c>
      <c r="H2306" s="92" t="str">
        <f>_xlfn.XLOOKUP(O2306,匹配表1065!T:T,匹配表1065!W:W)</f>
        <v>苏州市</v>
      </c>
      <c r="I2306" s="89" t="str">
        <f>_xlfn.XLOOKUP(O2306,匹配表1065!T:T,匹配表1065!X:X)</f>
        <v>PME2017</v>
      </c>
      <c r="J2306" s="92" t="s">
        <v>323</v>
      </c>
      <c r="K2306" s="89" cm="1">
        <f ca="1" t="array" ref="K2306:L2306">_xlfn.XLOOKUP(J2306,匹配表1065!Y:Y,匹配表1065!AA:AB)</f>
        <v>7</v>
      </c>
      <c r="L2306" s="89" t="str">
        <v>3个月以上</v>
      </c>
      <c r="M2306" s="92" t="s">
        <v>35</v>
      </c>
      <c r="N2306" s="92">
        <v>1</v>
      </c>
      <c r="O2306" s="93" t="str">
        <f>_xlfn.XLOOKUP(P2306,匹配表1065!U:U,匹配表1065!T:T)</f>
        <v>HO00001110</v>
      </c>
      <c r="P2306" s="89" t="s">
        <v>324</v>
      </c>
      <c r="Q2306" s="92" t="s">
        <v>325</v>
      </c>
      <c r="R2306" s="89" t="str">
        <f>_xlfn.XLOOKUP(Q2306,匹配表1065!L:L,匹配表1065!O:O)</f>
        <v>B</v>
      </c>
      <c r="S2306" s="93" t="str">
        <f>IFERROR(_xlfn.XLOOKUP(Q2306,匹配表1065!AI:AI,匹配表1065!AJ:AJ),"绿标")</f>
        <v>黑标</v>
      </c>
      <c r="T2306" s="93" t="str" cm="1">
        <f t="array" ref="T2306:U2306">_xlfn.XLOOKUP(Q2306,匹配表1065!L:L,匹配表1065!M:N)</f>
        <v>脑血管</v>
      </c>
      <c r="U2306" s="94" t="str">
        <v>神经内科</v>
      </c>
      <c r="V2306" s="95" t="s">
        <v>58</v>
      </c>
      <c r="W2306" s="93">
        <f>_xlfn.XLOOKUP(M2306,匹配表1065!D:D,匹配表1065!F:F)*N2306</f>
        <v>4</v>
      </c>
    </row>
    <row r="2307" customHeight="1" spans="1:23">
      <c r="A2307" s="89" t="s">
        <v>675</v>
      </c>
      <c r="B2307" s="90">
        <v>46156</v>
      </c>
      <c r="C2307" s="91" t="str">
        <f t="shared" si="72"/>
        <v>5月第3周</v>
      </c>
      <c r="D2307" s="89" t="s">
        <v>700</v>
      </c>
      <c r="E2307" s="89" t="str">
        <f t="shared" si="73"/>
        <v>5月第2周--周4</v>
      </c>
      <c r="F2307" s="92" t="s">
        <v>27</v>
      </c>
      <c r="G2307" s="92" t="s">
        <v>167</v>
      </c>
      <c r="H2307" s="92" t="str">
        <f>_xlfn.XLOOKUP(O2307,匹配表1065!T:T,匹配表1065!W:W)</f>
        <v>苏州市</v>
      </c>
      <c r="I2307" s="89" t="str">
        <f>_xlfn.XLOOKUP(O2307,匹配表1065!T:T,匹配表1065!X:X)</f>
        <v>PME2017</v>
      </c>
      <c r="J2307" s="92" t="s">
        <v>323</v>
      </c>
      <c r="K2307" s="89" cm="1">
        <f ca="1" t="array" ref="K2307:L2307">_xlfn.XLOOKUP(J2307,匹配表1065!Y:Y,匹配表1065!AA:AB)</f>
        <v>7</v>
      </c>
      <c r="L2307" s="89" t="str">
        <v>3个月以上</v>
      </c>
      <c r="M2307" s="92" t="s">
        <v>35</v>
      </c>
      <c r="N2307" s="92">
        <v>1</v>
      </c>
      <c r="O2307" s="93" t="str">
        <f>_xlfn.XLOOKUP(P2307,匹配表1065!U:U,匹配表1065!T:T)</f>
        <v>HO00017517</v>
      </c>
      <c r="P2307" s="89" t="s">
        <v>348</v>
      </c>
      <c r="Q2307" s="92" t="s">
        <v>349</v>
      </c>
      <c r="R2307" s="89" t="str">
        <f>_xlfn.XLOOKUP(Q2307,匹配表1065!L:L,匹配表1065!O:O)</f>
        <v>C</v>
      </c>
      <c r="S2307" s="93" t="str">
        <f>IFERROR(_xlfn.XLOOKUP(Q2307,匹配表1065!AI:AI,匹配表1065!AJ:AJ),"绿标")</f>
        <v>红标</v>
      </c>
      <c r="T2307" s="93" t="str" cm="1">
        <f t="array" ref="T2307:U2307">_xlfn.XLOOKUP(Q2307,匹配表1065!L:L,匹配表1065!M:N)</f>
        <v>眩晕</v>
      </c>
      <c r="U2307" s="94" t="str">
        <v>耳鼻喉科</v>
      </c>
      <c r="V2307" s="95" t="s">
        <v>58</v>
      </c>
      <c r="W2307" s="93">
        <f>_xlfn.XLOOKUP(M2307,匹配表1065!D:D,匹配表1065!F:F)*N2307</f>
        <v>4</v>
      </c>
    </row>
    <row r="2308" customHeight="1" spans="1:23">
      <c r="A2308" s="89" t="s">
        <v>675</v>
      </c>
      <c r="B2308" s="90">
        <v>46156</v>
      </c>
      <c r="C2308" s="91" t="str">
        <f t="shared" si="72"/>
        <v>5月第3周</v>
      </c>
      <c r="D2308" s="89" t="s">
        <v>700</v>
      </c>
      <c r="E2308" s="89" t="str">
        <f t="shared" si="73"/>
        <v>5月第2周--周4</v>
      </c>
      <c r="F2308" s="92" t="s">
        <v>27</v>
      </c>
      <c r="G2308" s="92" t="s">
        <v>167</v>
      </c>
      <c r="H2308" s="92" t="str">
        <f>_xlfn.XLOOKUP(O2308,匹配表1065!T:T,匹配表1065!W:W)</f>
        <v>无锡市</v>
      </c>
      <c r="I2308" s="89" t="str">
        <f>_xlfn.XLOOKUP(O2308,匹配表1065!T:T,匹配表1065!X:X)</f>
        <v>PME2014</v>
      </c>
      <c r="J2308" s="89" t="s">
        <v>581</v>
      </c>
      <c r="K2308" s="89" cm="1">
        <f ca="1" t="array" ref="K2308:L2308">_xlfn.XLOOKUP(J2308,匹配表1065!Y:Y,匹配表1065!AA:AB)</f>
        <v>1</v>
      </c>
      <c r="L2308" s="89" t="str">
        <v>3个月以内</v>
      </c>
      <c r="M2308" s="92" t="s">
        <v>35</v>
      </c>
      <c r="N2308" s="92">
        <v>1</v>
      </c>
      <c r="O2308" s="93" t="str">
        <f>_xlfn.XLOOKUP(P2308,匹配表1065!U:U,匹配表1065!T:T)</f>
        <v>HO00001111</v>
      </c>
      <c r="P2308" s="89" t="s">
        <v>582</v>
      </c>
      <c r="Q2308" s="92" t="s">
        <v>728</v>
      </c>
      <c r="R2308" s="89" t="str">
        <f>_xlfn.XLOOKUP(Q2308,匹配表1065!L:L,匹配表1065!O:O)</f>
        <v>C</v>
      </c>
      <c r="S2308" s="93" t="str">
        <f>IFERROR(_xlfn.XLOOKUP(Q2308,匹配表1065!AI:AI,匹配表1065!AJ:AJ),"绿标")</f>
        <v>红标</v>
      </c>
      <c r="T2308" s="93" t="str" cm="1">
        <f t="array" ref="T2308:U2308">_xlfn.XLOOKUP(Q2308,匹配表1065!L:L,匹配表1065!M:N)</f>
        <v>眩晕</v>
      </c>
      <c r="U2308" s="94" t="str">
        <v>耳鼻喉科</v>
      </c>
      <c r="V2308" s="95" t="s">
        <v>70</v>
      </c>
      <c r="W2308" s="93">
        <f>_xlfn.XLOOKUP(M2308,匹配表1065!D:D,匹配表1065!F:F)*N2308</f>
        <v>4</v>
      </c>
    </row>
    <row r="2309" customHeight="1" spans="1:23">
      <c r="A2309" s="89" t="s">
        <v>675</v>
      </c>
      <c r="B2309" s="90">
        <v>46156</v>
      </c>
      <c r="C2309" s="91" t="str">
        <f t="shared" si="72"/>
        <v>5月第3周</v>
      </c>
      <c r="D2309" s="89" t="s">
        <v>700</v>
      </c>
      <c r="E2309" s="89" t="str">
        <f t="shared" si="73"/>
        <v>5月第2周--周4</v>
      </c>
      <c r="F2309" s="92" t="s">
        <v>27</v>
      </c>
      <c r="G2309" s="92" t="s">
        <v>167</v>
      </c>
      <c r="H2309" s="92" t="str">
        <f>_xlfn.XLOOKUP(O2309,匹配表1065!T:T,匹配表1065!W:W)</f>
        <v>苏州市</v>
      </c>
      <c r="I2309" s="89" t="str">
        <f>_xlfn.XLOOKUP(O2309,匹配表1065!T:T,匹配表1065!X:X)</f>
        <v>PME2009</v>
      </c>
      <c r="J2309" s="92" t="s">
        <v>193</v>
      </c>
      <c r="K2309" s="89" cm="1">
        <f ca="1" t="array" ref="K2309:L2309">_xlfn.XLOOKUP(J2309,匹配表1065!Y:Y,匹配表1065!AA:AB)</f>
        <v>7</v>
      </c>
      <c r="L2309" s="89" t="str">
        <v>3个月以上</v>
      </c>
      <c r="M2309" s="92" t="s">
        <v>35</v>
      </c>
      <c r="N2309" s="92">
        <v>1</v>
      </c>
      <c r="O2309" s="93" t="str">
        <f>_xlfn.XLOOKUP(P2309,匹配表1065!U:U,匹配表1065!T:T)</f>
        <v>HO00402369</v>
      </c>
      <c r="P2309" s="89" t="s">
        <v>227</v>
      </c>
      <c r="Q2309" s="92" t="s">
        <v>228</v>
      </c>
      <c r="R2309" s="89" t="str">
        <f>_xlfn.XLOOKUP(Q2309,匹配表1065!L:L,匹配表1065!O:O)</f>
        <v>B</v>
      </c>
      <c r="S2309" s="93" t="str">
        <f>IFERROR(_xlfn.XLOOKUP(Q2309,匹配表1065!AI:AI,匹配表1065!AJ:AJ),"绿标")</f>
        <v>绿标</v>
      </c>
      <c r="T2309" s="93" t="str" cm="1">
        <f t="array" ref="T2309:U2309">_xlfn.XLOOKUP(Q2309,匹配表1065!L:L,匹配表1065!M:N)</f>
        <v>脑血管</v>
      </c>
      <c r="U2309" s="94" t="str">
        <v>神经内科</v>
      </c>
      <c r="V2309" s="95" t="s">
        <v>42</v>
      </c>
      <c r="W2309" s="93">
        <f>_xlfn.XLOOKUP(M2309,匹配表1065!D:D,匹配表1065!F:F)*N2309</f>
        <v>4</v>
      </c>
    </row>
    <row r="2310" customHeight="1" spans="1:23">
      <c r="A2310" s="89" t="s">
        <v>675</v>
      </c>
      <c r="B2310" s="90">
        <v>46156</v>
      </c>
      <c r="C2310" s="91" t="str">
        <f t="shared" si="72"/>
        <v>5月第3周</v>
      </c>
      <c r="D2310" s="89" t="s">
        <v>700</v>
      </c>
      <c r="E2310" s="89" t="str">
        <f t="shared" si="73"/>
        <v>5月第2周--周4</v>
      </c>
      <c r="F2310" s="92" t="s">
        <v>27</v>
      </c>
      <c r="G2310" s="92" t="s">
        <v>167</v>
      </c>
      <c r="H2310" s="92" t="str">
        <f>_xlfn.XLOOKUP(O2310,匹配表1065!T:T,匹配表1065!W:W)</f>
        <v>苏州市</v>
      </c>
      <c r="I2310" s="89" t="str">
        <f>_xlfn.XLOOKUP(O2310,匹配表1065!T:T,匹配表1065!X:X)</f>
        <v>PME2009</v>
      </c>
      <c r="J2310" s="92" t="s">
        <v>193</v>
      </c>
      <c r="K2310" s="89" cm="1">
        <f ca="1" t="array" ref="K2310:L2310">_xlfn.XLOOKUP(J2310,匹配表1065!Y:Y,匹配表1065!AA:AB)</f>
        <v>7</v>
      </c>
      <c r="L2310" s="89" t="str">
        <v>3个月以上</v>
      </c>
      <c r="M2310" s="92" t="s">
        <v>35</v>
      </c>
      <c r="N2310" s="92">
        <v>1</v>
      </c>
      <c r="O2310" s="93" t="str">
        <f>_xlfn.XLOOKUP(P2310,匹配表1065!U:U,匹配表1065!T:T)</f>
        <v>HO00402369</v>
      </c>
      <c r="P2310" s="89" t="s">
        <v>227</v>
      </c>
      <c r="Q2310" s="92" t="s">
        <v>609</v>
      </c>
      <c r="R2310" s="89" t="str">
        <f>_xlfn.XLOOKUP(Q2310,匹配表1065!L:L,匹配表1065!O:O)</f>
        <v>B</v>
      </c>
      <c r="S2310" s="93" t="str">
        <f>IFERROR(_xlfn.XLOOKUP(Q2310,匹配表1065!AI:AI,匹配表1065!AJ:AJ),"绿标")</f>
        <v>绿标</v>
      </c>
      <c r="T2310" s="93" t="str" cm="1">
        <f t="array" ref="T2310:U2310">_xlfn.XLOOKUP(Q2310,匹配表1065!L:L,匹配表1065!M:N)</f>
        <v>脑血管</v>
      </c>
      <c r="U2310" s="94" t="str">
        <v>神经内科</v>
      </c>
      <c r="V2310" s="95" t="s">
        <v>42</v>
      </c>
      <c r="W2310" s="93">
        <f>_xlfn.XLOOKUP(M2310,匹配表1065!D:D,匹配表1065!F:F)*N2310</f>
        <v>4</v>
      </c>
    </row>
    <row r="2311" customHeight="1" spans="1:23">
      <c r="A2311" s="89" t="s">
        <v>675</v>
      </c>
      <c r="B2311" s="90">
        <v>46157</v>
      </c>
      <c r="C2311" s="91" t="str">
        <f t="shared" si="72"/>
        <v>5月第3周</v>
      </c>
      <c r="D2311" s="89" t="s">
        <v>700</v>
      </c>
      <c r="E2311" s="89" t="str">
        <f t="shared" si="73"/>
        <v>5月第2周--周5</v>
      </c>
      <c r="F2311" s="92" t="s">
        <v>27</v>
      </c>
      <c r="G2311" s="92" t="s">
        <v>28</v>
      </c>
      <c r="H2311" s="92" t="str">
        <f>_xlfn.XLOOKUP(O2311,匹配表1065!T:T,匹配表1065!W:W)</f>
        <v>南京市</v>
      </c>
      <c r="I2311" s="89" t="str">
        <f>_xlfn.XLOOKUP(O2311,匹配表1065!T:T,匹配表1065!X:X)</f>
        <v>PME2005</v>
      </c>
      <c r="J2311" s="89" t="s">
        <v>54</v>
      </c>
      <c r="K2311" s="89" cm="1">
        <f ca="1" t="array" ref="K2311:L2311">_xlfn.XLOOKUP(J2311,匹配表1065!Y:Y,匹配表1065!AA:AB)</f>
        <v>3</v>
      </c>
      <c r="L2311" s="89" t="str">
        <v>3个月以上</v>
      </c>
      <c r="M2311" s="92" t="s">
        <v>55</v>
      </c>
      <c r="N2311" s="92">
        <v>1</v>
      </c>
      <c r="O2311" s="93" t="str">
        <f>_xlfn.XLOOKUP(P2311,匹配表1065!U:U,匹配表1065!T:T)</f>
        <v>HO00000975</v>
      </c>
      <c r="P2311" s="89" t="s">
        <v>56</v>
      </c>
      <c r="Q2311" s="92" t="s">
        <v>264</v>
      </c>
      <c r="R2311" s="89" t="str">
        <f>_xlfn.XLOOKUP(Q2311,匹配表1065!L:L,匹配表1065!O:O)</f>
        <v>A</v>
      </c>
      <c r="S2311" s="93" t="str">
        <f>IFERROR(_xlfn.XLOOKUP(Q2311,匹配表1065!AI:AI,匹配表1065!AJ:AJ),"绿标")</f>
        <v>红标</v>
      </c>
      <c r="T2311" s="93" t="str" cm="1">
        <f t="array" ref="T2311:U2311">_xlfn.XLOOKUP(Q2311,匹配表1065!L:L,匹配表1065!M:N)</f>
        <v>头痛</v>
      </c>
      <c r="U2311" s="94" t="str">
        <v>神经内科</v>
      </c>
      <c r="V2311" s="95" t="s">
        <v>67</v>
      </c>
      <c r="W2311" s="93">
        <f>_xlfn.XLOOKUP(M2311,匹配表1065!D:D,匹配表1065!F:F)*N2311</f>
        <v>8</v>
      </c>
    </row>
    <row r="2312" customHeight="1" spans="1:23">
      <c r="A2312" s="89" t="s">
        <v>675</v>
      </c>
      <c r="B2312" s="90">
        <v>46157</v>
      </c>
      <c r="C2312" s="91" t="str">
        <f t="shared" si="72"/>
        <v>5月第3周</v>
      </c>
      <c r="D2312" s="89" t="s">
        <v>700</v>
      </c>
      <c r="E2312" s="89" t="str">
        <f t="shared" si="73"/>
        <v>5月第2周--周5</v>
      </c>
      <c r="F2312" s="92" t="s">
        <v>27</v>
      </c>
      <c r="G2312" s="92" t="s">
        <v>28</v>
      </c>
      <c r="H2312" s="92" t="str">
        <f>_xlfn.XLOOKUP(O2312,匹配表1065!T:T,匹配表1065!W:W)</f>
        <v>南京市</v>
      </c>
      <c r="I2312" s="89" t="str">
        <f>_xlfn.XLOOKUP(O2312,匹配表1065!T:T,匹配表1065!X:X)</f>
        <v>PME2006</v>
      </c>
      <c r="J2312" s="92" t="s">
        <v>29</v>
      </c>
      <c r="K2312" s="89" cm="1">
        <f ca="1" t="array" ref="K2312:L2312">_xlfn.XLOOKUP(J2312,匹配表1065!Y:Y,匹配表1065!AA:AB)</f>
        <v>15</v>
      </c>
      <c r="L2312" s="89" t="str">
        <v>3个月以上</v>
      </c>
      <c r="M2312" s="92" t="s">
        <v>35</v>
      </c>
      <c r="N2312" s="92">
        <v>1</v>
      </c>
      <c r="O2312" s="93" t="str">
        <f>_xlfn.XLOOKUP(P2312,匹配表1065!U:U,匹配表1065!T:T)</f>
        <v>HO00000959</v>
      </c>
      <c r="P2312" s="89" t="s">
        <v>196</v>
      </c>
      <c r="Q2312" s="92" t="s">
        <v>268</v>
      </c>
      <c r="R2312" s="89" t="str">
        <f>_xlfn.XLOOKUP(Q2312,匹配表1065!L:L,匹配表1065!O:O)</f>
        <v>C</v>
      </c>
      <c r="S2312" s="93" t="str">
        <f>IFERROR(_xlfn.XLOOKUP(Q2312,匹配表1065!AI:AI,匹配表1065!AJ:AJ),"绿标")</f>
        <v>红标</v>
      </c>
      <c r="T2312" s="93" t="str" cm="1">
        <f t="array" ref="T2312:U2312">_xlfn.XLOOKUP(Q2312,匹配表1065!L:L,匹配表1065!M:N)</f>
        <v>眩晕</v>
      </c>
      <c r="U2312" s="94" t="str">
        <v>耳鼻喉科</v>
      </c>
      <c r="V2312" s="95" t="s">
        <v>70</v>
      </c>
      <c r="W2312" s="93">
        <f>_xlfn.XLOOKUP(M2312,匹配表1065!D:D,匹配表1065!F:F)*N2312</f>
        <v>4</v>
      </c>
    </row>
    <row r="2313" customHeight="1" spans="1:23">
      <c r="A2313" s="89" t="s">
        <v>675</v>
      </c>
      <c r="B2313" s="90">
        <v>46157</v>
      </c>
      <c r="C2313" s="91" t="str">
        <f t="shared" si="72"/>
        <v>5月第3周</v>
      </c>
      <c r="D2313" s="89" t="s">
        <v>700</v>
      </c>
      <c r="E2313" s="89" t="str">
        <f t="shared" si="73"/>
        <v>5月第2周--周5</v>
      </c>
      <c r="F2313" s="92" t="s">
        <v>27</v>
      </c>
      <c r="G2313" s="92" t="s">
        <v>28</v>
      </c>
      <c r="H2313" s="92" t="str">
        <f>_xlfn.XLOOKUP(O2313,匹配表1065!T:T,匹配表1065!W:W)</f>
        <v>南京市</v>
      </c>
      <c r="I2313" s="89" t="str">
        <f>_xlfn.XLOOKUP(O2313,匹配表1065!T:T,匹配表1065!X:X)</f>
        <v>PME2006</v>
      </c>
      <c r="J2313" s="92" t="s">
        <v>29</v>
      </c>
      <c r="K2313" s="89" cm="1">
        <f ca="1" t="array" ref="K2313:L2313">_xlfn.XLOOKUP(J2313,匹配表1065!Y:Y,匹配表1065!AA:AB)</f>
        <v>15</v>
      </c>
      <c r="L2313" s="89" t="str">
        <v>3个月以上</v>
      </c>
      <c r="M2313" s="92" t="s">
        <v>35</v>
      </c>
      <c r="N2313" s="92">
        <v>1</v>
      </c>
      <c r="O2313" s="93" t="str">
        <f>_xlfn.XLOOKUP(P2313,匹配表1065!U:U,匹配表1065!T:T)</f>
        <v>HO00000965</v>
      </c>
      <c r="P2313" s="89" t="s">
        <v>31</v>
      </c>
      <c r="Q2313" s="92" t="s">
        <v>485</v>
      </c>
      <c r="R2313" s="89" t="str">
        <f>_xlfn.XLOOKUP(Q2313,匹配表1065!L:L,匹配表1065!O:O)</f>
        <v>A</v>
      </c>
      <c r="S2313" s="93" t="str">
        <f>IFERROR(_xlfn.XLOOKUP(Q2313,匹配表1065!AI:AI,匹配表1065!AJ:AJ),"绿标")</f>
        <v>绿标</v>
      </c>
      <c r="T2313" s="93" t="str" cm="1">
        <f t="array" ref="T2313:U2313">_xlfn.XLOOKUP(Q2313,匹配表1065!L:L,匹配表1065!M:N)</f>
        <v>头痛</v>
      </c>
      <c r="U2313" s="94" t="str">
        <v>神经内科</v>
      </c>
      <c r="V2313" s="95" t="s">
        <v>58</v>
      </c>
      <c r="W2313" s="93">
        <f>_xlfn.XLOOKUP(M2313,匹配表1065!D:D,匹配表1065!F:F)*N2313</f>
        <v>4</v>
      </c>
    </row>
    <row r="2314" customHeight="1" spans="1:23">
      <c r="A2314" s="89" t="s">
        <v>675</v>
      </c>
      <c r="B2314" s="90">
        <v>46157</v>
      </c>
      <c r="C2314" s="91" t="str">
        <f t="shared" si="72"/>
        <v>5月第3周</v>
      </c>
      <c r="D2314" s="89" t="s">
        <v>700</v>
      </c>
      <c r="E2314" s="89" t="str">
        <f t="shared" si="73"/>
        <v>5月第2周--周5</v>
      </c>
      <c r="F2314" s="92" t="s">
        <v>27</v>
      </c>
      <c r="G2314" s="92" t="s">
        <v>28</v>
      </c>
      <c r="H2314" s="92" t="str">
        <f>_xlfn.XLOOKUP(O2314,匹配表1065!T:T,匹配表1065!W:W)</f>
        <v>南京市</v>
      </c>
      <c r="I2314" s="89" t="str">
        <f>_xlfn.XLOOKUP(O2314,匹配表1065!T:T,匹配表1065!X:X)</f>
        <v>PME2006</v>
      </c>
      <c r="J2314" s="92" t="s">
        <v>29</v>
      </c>
      <c r="K2314" s="89" cm="1">
        <f ca="1" t="array" ref="K2314:L2314">_xlfn.XLOOKUP(J2314,匹配表1065!Y:Y,匹配表1065!AA:AB)</f>
        <v>15</v>
      </c>
      <c r="L2314" s="89" t="str">
        <v>3个月以上</v>
      </c>
      <c r="M2314" s="92" t="s">
        <v>133</v>
      </c>
      <c r="N2314" s="92">
        <v>1</v>
      </c>
      <c r="O2314" s="93" t="str">
        <f>_xlfn.XLOOKUP(P2314,匹配表1065!U:U,匹配表1065!T:T)</f>
        <v>HO00016614</v>
      </c>
      <c r="P2314" s="89" t="s">
        <v>540</v>
      </c>
      <c r="Q2314" s="92" t="s">
        <v>729</v>
      </c>
      <c r="R2314" s="89" t="str">
        <f>_xlfn.XLOOKUP(Q2314,匹配表1065!L:L,匹配表1065!O:O)</f>
        <v>C</v>
      </c>
      <c r="S2314" s="93" t="str">
        <f>IFERROR(_xlfn.XLOOKUP(Q2314,匹配表1065!AI:AI,匹配表1065!AJ:AJ),"绿标")</f>
        <v>黑标</v>
      </c>
      <c r="T2314" s="93" t="str" cm="1">
        <f t="array" ref="T2314:U2314">_xlfn.XLOOKUP(Q2314,匹配表1065!L:L,匹配表1065!M:N)</f>
        <v>眩晕</v>
      </c>
      <c r="U2314" s="94" t="str">
        <v>神经内科</v>
      </c>
      <c r="V2314" s="95" t="s">
        <v>58</v>
      </c>
      <c r="W2314" s="93">
        <f>_xlfn.XLOOKUP(M2314,匹配表1065!D:D,匹配表1065!F:F)*N2314</f>
        <v>1</v>
      </c>
    </row>
    <row r="2315" customHeight="1" spans="1:23">
      <c r="A2315" s="89" t="s">
        <v>675</v>
      </c>
      <c r="B2315" s="90">
        <v>46157</v>
      </c>
      <c r="C2315" s="91" t="str">
        <f t="shared" si="72"/>
        <v>5月第3周</v>
      </c>
      <c r="D2315" s="89" t="s">
        <v>700</v>
      </c>
      <c r="E2315" s="89" t="str">
        <f t="shared" si="73"/>
        <v>5月第2周--周5</v>
      </c>
      <c r="F2315" s="92" t="s">
        <v>27</v>
      </c>
      <c r="G2315" s="92" t="s">
        <v>28</v>
      </c>
      <c r="H2315" s="92" t="str">
        <f>_xlfn.XLOOKUP(O2315,匹配表1065!T:T,匹配表1065!W:W)</f>
        <v>扬州市</v>
      </c>
      <c r="I2315" s="89" t="str">
        <f>_xlfn.XLOOKUP(O2315,匹配表1065!T:T,匹配表1065!X:X)</f>
        <v>PME2012</v>
      </c>
      <c r="J2315" s="92" t="s">
        <v>60</v>
      </c>
      <c r="K2315" s="89" cm="1">
        <f ca="1" t="array" ref="K2315:L2315">_xlfn.XLOOKUP(J2315,匹配表1065!Y:Y,匹配表1065!AA:AB)</f>
        <v>13</v>
      </c>
      <c r="L2315" s="89" t="str">
        <v>3个月以上</v>
      </c>
      <c r="M2315" s="92" t="s">
        <v>55</v>
      </c>
      <c r="N2315" s="92">
        <v>1</v>
      </c>
      <c r="O2315" s="93" t="str">
        <f>_xlfn.XLOOKUP(P2315,匹配表1065!U:U,匹配表1065!T:T)</f>
        <v>HO00000968</v>
      </c>
      <c r="P2315" s="89" t="s">
        <v>61</v>
      </c>
      <c r="Q2315" s="92" t="s">
        <v>277</v>
      </c>
      <c r="R2315" s="89" t="str">
        <f>_xlfn.XLOOKUP(Q2315,匹配表1065!L:L,匹配表1065!O:O)</f>
        <v>B</v>
      </c>
      <c r="S2315" s="93" t="str">
        <f>IFERROR(_xlfn.XLOOKUP(Q2315,匹配表1065!AI:AI,匹配表1065!AJ:AJ),"绿标")</f>
        <v>绿标</v>
      </c>
      <c r="T2315" s="93" t="str" cm="1">
        <f t="array" ref="T2315:U2315">_xlfn.XLOOKUP(Q2315,匹配表1065!L:L,匹配表1065!M:N)</f>
        <v>脑血管</v>
      </c>
      <c r="U2315" s="94" t="str">
        <v>神经内科</v>
      </c>
      <c r="V2315" s="95" t="s">
        <v>70</v>
      </c>
      <c r="W2315" s="93">
        <f>_xlfn.XLOOKUP(M2315,匹配表1065!D:D,匹配表1065!F:F)*N2315</f>
        <v>8</v>
      </c>
    </row>
    <row r="2316" customHeight="1" spans="1:23">
      <c r="A2316" s="89" t="s">
        <v>675</v>
      </c>
      <c r="B2316" s="90">
        <v>46157</v>
      </c>
      <c r="C2316" s="91" t="str">
        <f t="shared" si="72"/>
        <v>5月第3周</v>
      </c>
      <c r="D2316" s="89" t="s">
        <v>700</v>
      </c>
      <c r="E2316" s="89" t="str">
        <f t="shared" si="73"/>
        <v>5月第2周--周5</v>
      </c>
      <c r="F2316" s="92" t="s">
        <v>27</v>
      </c>
      <c r="G2316" s="92" t="s">
        <v>28</v>
      </c>
      <c r="H2316" s="92" t="str">
        <f>_xlfn.XLOOKUP(O2316,匹配表1065!T:T,匹配表1065!W:W)</f>
        <v>南京市</v>
      </c>
      <c r="I2316" s="89" t="str">
        <f>_xlfn.XLOOKUP(O2316,匹配表1065!T:T,匹配表1065!X:X)</f>
        <v>PME2039</v>
      </c>
      <c r="J2316" s="92" t="s">
        <v>39</v>
      </c>
      <c r="K2316" s="89" cm="1">
        <f ca="1" t="array" ref="K2316:L2316">_xlfn.XLOOKUP(J2316,匹配表1065!Y:Y,匹配表1065!AA:AB)</f>
        <v>7</v>
      </c>
      <c r="L2316" s="89" t="str">
        <v>3个月以上</v>
      </c>
      <c r="M2316" s="92" t="s">
        <v>35</v>
      </c>
      <c r="N2316" s="92">
        <v>1</v>
      </c>
      <c r="O2316" s="93" t="str">
        <f>_xlfn.XLOOKUP(P2316,匹配表1065!U:U,匹配表1065!T:T)</f>
        <v>HO00000971</v>
      </c>
      <c r="P2316" s="89" t="s">
        <v>40</v>
      </c>
      <c r="Q2316" s="92" t="s">
        <v>442</v>
      </c>
      <c r="R2316" s="89" t="str">
        <f>_xlfn.XLOOKUP(Q2316,匹配表1065!L:L,匹配表1065!O:O)</f>
        <v>C</v>
      </c>
      <c r="S2316" s="93" t="str">
        <f>IFERROR(_xlfn.XLOOKUP(Q2316,匹配表1065!AI:AI,匹配表1065!AJ:AJ),"绿标")</f>
        <v>绿标</v>
      </c>
      <c r="T2316" s="93" t="str" cm="1">
        <f t="array" ref="T2316:U2316">_xlfn.XLOOKUP(Q2316,匹配表1065!L:L,匹配表1065!M:N)</f>
        <v>眩晕</v>
      </c>
      <c r="U2316" s="94" t="str">
        <v>耳鼻喉科</v>
      </c>
      <c r="V2316" s="95" t="s">
        <v>70</v>
      </c>
      <c r="W2316" s="93">
        <f>_xlfn.XLOOKUP(M2316,匹配表1065!D:D,匹配表1065!F:F)*N2316</f>
        <v>4</v>
      </c>
    </row>
    <row r="2317" customHeight="1" spans="1:23">
      <c r="A2317" s="89" t="s">
        <v>675</v>
      </c>
      <c r="B2317" s="90">
        <v>46157</v>
      </c>
      <c r="C2317" s="91" t="str">
        <f t="shared" si="72"/>
        <v>5月第3周</v>
      </c>
      <c r="D2317" s="89" t="s">
        <v>700</v>
      </c>
      <c r="E2317" s="89" t="str">
        <f t="shared" si="73"/>
        <v>5月第2周--周5</v>
      </c>
      <c r="F2317" s="92" t="s">
        <v>27</v>
      </c>
      <c r="G2317" s="92" t="s">
        <v>28</v>
      </c>
      <c r="H2317" s="92" t="str">
        <f>_xlfn.XLOOKUP(O2317,匹配表1065!T:T,匹配表1065!W:W)</f>
        <v>镇江市</v>
      </c>
      <c r="I2317" s="89" t="str">
        <f>_xlfn.XLOOKUP(O2317,匹配表1065!T:T,匹配表1065!X:X)</f>
        <v>PME2039</v>
      </c>
      <c r="J2317" s="92" t="s">
        <v>39</v>
      </c>
      <c r="K2317" s="89" cm="1">
        <f ca="1" t="array" ref="K2317:L2317">_xlfn.XLOOKUP(J2317,匹配表1065!Y:Y,匹配表1065!AA:AB)</f>
        <v>7</v>
      </c>
      <c r="L2317" s="89" t="str">
        <v>3个月以上</v>
      </c>
      <c r="M2317" s="92" t="s">
        <v>35</v>
      </c>
      <c r="N2317" s="92">
        <v>1</v>
      </c>
      <c r="O2317" s="93" t="str">
        <f>_xlfn.XLOOKUP(P2317,匹配表1065!U:U,匹配表1065!T:T)</f>
        <v>HO00001014</v>
      </c>
      <c r="P2317" s="89" t="s">
        <v>266</v>
      </c>
      <c r="Q2317" s="92" t="s">
        <v>267</v>
      </c>
      <c r="R2317" s="89" t="str">
        <f>_xlfn.XLOOKUP(Q2317,匹配表1065!L:L,匹配表1065!O:O)</f>
        <v>B</v>
      </c>
      <c r="S2317" s="93" t="str">
        <f>IFERROR(_xlfn.XLOOKUP(Q2317,匹配表1065!AI:AI,匹配表1065!AJ:AJ),"绿标")</f>
        <v>绿标</v>
      </c>
      <c r="T2317" s="93" t="str" cm="1">
        <f t="array" ref="T2317:U2317">_xlfn.XLOOKUP(Q2317,匹配表1065!L:L,匹配表1065!M:N)</f>
        <v>脑血管</v>
      </c>
      <c r="U2317" s="94" t="str">
        <v>神经内科</v>
      </c>
      <c r="V2317" s="95" t="s">
        <v>42</v>
      </c>
      <c r="W2317" s="93">
        <f>_xlfn.XLOOKUP(M2317,匹配表1065!D:D,匹配表1065!F:F)*N2317</f>
        <v>4</v>
      </c>
    </row>
    <row r="2318" customHeight="1" spans="1:23">
      <c r="A2318" s="89" t="s">
        <v>675</v>
      </c>
      <c r="B2318" s="90">
        <v>46157</v>
      </c>
      <c r="C2318" s="91" t="str">
        <f t="shared" si="72"/>
        <v>5月第3周</v>
      </c>
      <c r="D2318" s="89" t="s">
        <v>700</v>
      </c>
      <c r="E2318" s="89" t="str">
        <f t="shared" si="73"/>
        <v>5月第2周--周5</v>
      </c>
      <c r="F2318" s="92" t="s">
        <v>27</v>
      </c>
      <c r="G2318" s="92" t="s">
        <v>28</v>
      </c>
      <c r="H2318" s="92" t="str">
        <f>_xlfn.XLOOKUP(O2318,匹配表1065!T:T,匹配表1065!W:W)</f>
        <v>常州市</v>
      </c>
      <c r="I2318" s="89" t="str">
        <f>_xlfn.XLOOKUP(O2318,匹配表1065!T:T,匹配表1065!X:X)</f>
        <v>PME2015</v>
      </c>
      <c r="J2318" s="92" t="s">
        <v>45</v>
      </c>
      <c r="K2318" s="89" cm="1">
        <f ca="1" t="array" ref="K2318:L2318">_xlfn.XLOOKUP(J2318,匹配表1065!Y:Y,匹配表1065!AA:AB)</f>
        <v>9</v>
      </c>
      <c r="L2318" s="89" t="str">
        <v>3个月以上</v>
      </c>
      <c r="M2318" s="92" t="s">
        <v>35</v>
      </c>
      <c r="N2318" s="92">
        <v>1</v>
      </c>
      <c r="O2318" s="93" t="str">
        <f>_xlfn.XLOOKUP(P2318,匹配表1065!U:U,匹配表1065!T:T)</f>
        <v>HO00000941</v>
      </c>
      <c r="P2318" s="89" t="s">
        <v>542</v>
      </c>
      <c r="Q2318" s="92" t="s">
        <v>544</v>
      </c>
      <c r="R2318" s="89" t="str">
        <f>_xlfn.XLOOKUP(Q2318,匹配表1065!L:L,匹配表1065!O:O)</f>
        <v>A</v>
      </c>
      <c r="S2318" s="93" t="str">
        <f>IFERROR(_xlfn.XLOOKUP(Q2318,匹配表1065!AI:AI,匹配表1065!AJ:AJ),"绿标")</f>
        <v>绿标</v>
      </c>
      <c r="T2318" s="93" t="str" cm="1">
        <f t="array" ref="T2318:U2318">_xlfn.XLOOKUP(Q2318,匹配表1065!L:L,匹配表1065!M:N)</f>
        <v>头痛</v>
      </c>
      <c r="U2318" s="94" t="str">
        <v>神经内科</v>
      </c>
      <c r="V2318" s="95" t="s">
        <v>33</v>
      </c>
      <c r="W2318" s="93">
        <f>_xlfn.XLOOKUP(M2318,匹配表1065!D:D,匹配表1065!F:F)*N2318</f>
        <v>4</v>
      </c>
    </row>
    <row r="2319" customHeight="1" spans="1:23">
      <c r="A2319" s="89" t="s">
        <v>675</v>
      </c>
      <c r="B2319" s="90">
        <v>46157</v>
      </c>
      <c r="C2319" s="91" t="str">
        <f t="shared" si="72"/>
        <v>5月第3周</v>
      </c>
      <c r="D2319" s="89" t="s">
        <v>700</v>
      </c>
      <c r="E2319" s="89" t="str">
        <f t="shared" si="73"/>
        <v>5月第2周--周5</v>
      </c>
      <c r="F2319" s="92" t="s">
        <v>27</v>
      </c>
      <c r="G2319" s="92" t="s">
        <v>28</v>
      </c>
      <c r="H2319" s="92" t="str">
        <f>_xlfn.XLOOKUP(O2319,匹配表1065!T:T,匹配表1065!W:W)</f>
        <v>常州市</v>
      </c>
      <c r="I2319" s="89" t="str">
        <f>_xlfn.XLOOKUP(O2319,匹配表1065!T:T,匹配表1065!X:X)</f>
        <v>PME2015</v>
      </c>
      <c r="J2319" s="92" t="s">
        <v>45</v>
      </c>
      <c r="K2319" s="89" cm="1">
        <f ca="1" t="array" ref="K2319:L2319">_xlfn.XLOOKUP(J2319,匹配表1065!Y:Y,匹配表1065!AA:AB)</f>
        <v>9</v>
      </c>
      <c r="L2319" s="89" t="str">
        <v>3个月以上</v>
      </c>
      <c r="M2319" s="92" t="s">
        <v>35</v>
      </c>
      <c r="N2319" s="92">
        <v>1</v>
      </c>
      <c r="O2319" s="93" t="str">
        <f>_xlfn.XLOOKUP(P2319,匹配表1065!U:U,匹配表1065!T:T)</f>
        <v>HO00015998</v>
      </c>
      <c r="P2319" s="89" t="s">
        <v>46</v>
      </c>
      <c r="Q2319" s="92" t="s">
        <v>730</v>
      </c>
      <c r="R2319" s="89" t="str">
        <f>_xlfn.XLOOKUP(Q2319,匹配表1065!L:L,匹配表1065!O:O)</f>
        <v>B</v>
      </c>
      <c r="S2319" s="93" t="str">
        <f>IFERROR(_xlfn.XLOOKUP(Q2319,匹配表1065!AI:AI,匹配表1065!AJ:AJ),"绿标")</f>
        <v>绿标</v>
      </c>
      <c r="T2319" s="93" t="str" cm="1">
        <f t="array" ref="T2319:U2319">_xlfn.XLOOKUP(Q2319,匹配表1065!L:L,匹配表1065!M:N)</f>
        <v>脑血管</v>
      </c>
      <c r="U2319" s="94" t="str">
        <v>神经内科</v>
      </c>
      <c r="V2319" s="95" t="s">
        <v>33</v>
      </c>
      <c r="W2319" s="93">
        <f>_xlfn.XLOOKUP(M2319,匹配表1065!D:D,匹配表1065!F:F)*N2319</f>
        <v>4</v>
      </c>
    </row>
    <row r="2320" customHeight="1" spans="1:23">
      <c r="A2320" s="89" t="s">
        <v>675</v>
      </c>
      <c r="B2320" s="90">
        <v>46157</v>
      </c>
      <c r="C2320" s="91" t="str">
        <f t="shared" si="72"/>
        <v>5月第3周</v>
      </c>
      <c r="D2320" s="89" t="s">
        <v>700</v>
      </c>
      <c r="E2320" s="89" t="str">
        <f t="shared" si="73"/>
        <v>5月第2周--周5</v>
      </c>
      <c r="F2320" s="92" t="s">
        <v>27</v>
      </c>
      <c r="G2320" s="92" t="s">
        <v>28</v>
      </c>
      <c r="H2320" s="92" t="str">
        <f>_xlfn.XLOOKUP(O2320,匹配表1065!T:T,匹配表1065!W:W)</f>
        <v>南京市</v>
      </c>
      <c r="I2320" s="89" t="str">
        <f>_xlfn.XLOOKUP(O2320,匹配表1065!T:T,匹配表1065!X:X)</f>
        <v>PME2040</v>
      </c>
      <c r="J2320" s="89" t="s">
        <v>50</v>
      </c>
      <c r="K2320" s="89" t="e" cm="1">
        <f ca="1" t="array" ref="K2320">_xlfn.XLOOKUP(J2320,匹配表1065!Y:Y,匹配表1065!AA:AB)</f>
        <v>#N/A</v>
      </c>
      <c r="L2320" s="89"/>
      <c r="M2320" s="92" t="s">
        <v>55</v>
      </c>
      <c r="N2320" s="92">
        <v>1</v>
      </c>
      <c r="O2320" s="93" t="str">
        <f>_xlfn.XLOOKUP(P2320,匹配表1065!U:U,匹配表1065!T:T)</f>
        <v>HO00000966</v>
      </c>
      <c r="P2320" s="89" t="s">
        <v>51</v>
      </c>
      <c r="Q2320" s="92" t="s">
        <v>278</v>
      </c>
      <c r="R2320" s="89" t="str">
        <f>_xlfn.XLOOKUP(Q2320,匹配表1065!L:L,匹配表1065!O:O)</f>
        <v>A</v>
      </c>
      <c r="S2320" s="93" t="str">
        <f>IFERROR(_xlfn.XLOOKUP(Q2320,匹配表1065!AI:AI,匹配表1065!AJ:AJ),"绿标")</f>
        <v>绿标</v>
      </c>
      <c r="T2320" s="93" t="str" cm="1">
        <f t="array" ref="T2320:U2320">_xlfn.XLOOKUP(Q2320,匹配表1065!L:L,匹配表1065!M:N)</f>
        <v>头痛</v>
      </c>
      <c r="U2320" s="94" t="str">
        <v>神经内科</v>
      </c>
      <c r="V2320" s="95" t="s">
        <v>42</v>
      </c>
      <c r="W2320" s="93">
        <f>_xlfn.XLOOKUP(M2320,匹配表1065!D:D,匹配表1065!F:F)*N2320</f>
        <v>8</v>
      </c>
    </row>
    <row r="2321" customHeight="1" spans="1:23">
      <c r="A2321" s="89" t="s">
        <v>675</v>
      </c>
      <c r="B2321" s="90">
        <v>46157</v>
      </c>
      <c r="C2321" s="91" t="str">
        <f t="shared" si="72"/>
        <v>5月第3周</v>
      </c>
      <c r="D2321" s="89" t="s">
        <v>700</v>
      </c>
      <c r="E2321" s="89" t="str">
        <f t="shared" si="73"/>
        <v>5月第2周--周5</v>
      </c>
      <c r="F2321" s="92" t="s">
        <v>27</v>
      </c>
      <c r="G2321" s="92" t="s">
        <v>28</v>
      </c>
      <c r="H2321" s="92" t="str">
        <f>_xlfn.XLOOKUP(O2321,匹配表1065!T:T,匹配表1065!W:W)</f>
        <v>南京市</v>
      </c>
      <c r="I2321" s="89" t="str">
        <f>_xlfn.XLOOKUP(O2321,匹配表1065!T:T,匹配表1065!X:X)</f>
        <v>PME2004</v>
      </c>
      <c r="J2321" s="92" t="s">
        <v>34</v>
      </c>
      <c r="K2321" s="89" cm="1">
        <f ca="1" t="array" ref="K2321:L2321">_xlfn.XLOOKUP(J2321,匹配表1065!Y:Y,匹配表1065!AA:AB)</f>
        <v>11</v>
      </c>
      <c r="L2321" s="89" t="str">
        <v>3个月以上</v>
      </c>
      <c r="M2321" s="92" t="s">
        <v>35</v>
      </c>
      <c r="N2321" s="92">
        <v>1</v>
      </c>
      <c r="O2321" s="93" t="str">
        <f>_xlfn.XLOOKUP(P2321,匹配表1065!U:U,匹配表1065!T:T)</f>
        <v>HO00000972</v>
      </c>
      <c r="P2321" s="89" t="s">
        <v>36</v>
      </c>
      <c r="Q2321" s="92" t="s">
        <v>38</v>
      </c>
      <c r="R2321" s="89" t="str">
        <f>_xlfn.XLOOKUP(Q2321,匹配表1065!L:L,匹配表1065!O:O)</f>
        <v>B</v>
      </c>
      <c r="S2321" s="93" t="str">
        <f>IFERROR(_xlfn.XLOOKUP(Q2321,匹配表1065!AI:AI,匹配表1065!AJ:AJ),"绿标")</f>
        <v>绿标</v>
      </c>
      <c r="T2321" s="93" t="str" cm="1">
        <f t="array" ref="T2321:U2321">_xlfn.XLOOKUP(Q2321,匹配表1065!L:L,匹配表1065!M:N)</f>
        <v>脑血管</v>
      </c>
      <c r="U2321" s="94" t="str">
        <v>神经内科</v>
      </c>
      <c r="V2321" s="95" t="s">
        <v>33</v>
      </c>
      <c r="W2321" s="93">
        <f>_xlfn.XLOOKUP(M2321,匹配表1065!D:D,匹配表1065!F:F)*N2321</f>
        <v>4</v>
      </c>
    </row>
    <row r="2322" customHeight="1" spans="1:23">
      <c r="A2322" s="89" t="s">
        <v>675</v>
      </c>
      <c r="B2322" s="90">
        <v>46157</v>
      </c>
      <c r="C2322" s="91" t="str">
        <f t="shared" si="72"/>
        <v>5月第3周</v>
      </c>
      <c r="D2322" s="89" t="s">
        <v>700</v>
      </c>
      <c r="E2322" s="89" t="str">
        <f t="shared" si="73"/>
        <v>5月第2周--周5</v>
      </c>
      <c r="F2322" s="92" t="s">
        <v>27</v>
      </c>
      <c r="G2322" s="92" t="s">
        <v>28</v>
      </c>
      <c r="H2322" s="92" t="str">
        <f>_xlfn.XLOOKUP(O2322,匹配表1065!T:T,匹配表1065!W:W)</f>
        <v>南京市</v>
      </c>
      <c r="I2322" s="89" t="str">
        <f>_xlfn.XLOOKUP(O2322,匹配表1065!T:T,匹配表1065!X:X)</f>
        <v>PME2004</v>
      </c>
      <c r="J2322" s="92" t="s">
        <v>34</v>
      </c>
      <c r="K2322" s="89" cm="1">
        <f ca="1" t="array" ref="K2322:L2322">_xlfn.XLOOKUP(J2322,匹配表1065!Y:Y,匹配表1065!AA:AB)</f>
        <v>11</v>
      </c>
      <c r="L2322" s="89" t="str">
        <v>3个月以上</v>
      </c>
      <c r="M2322" s="92" t="s">
        <v>35</v>
      </c>
      <c r="N2322" s="92">
        <v>1</v>
      </c>
      <c r="O2322" s="93" t="str">
        <f>_xlfn.XLOOKUP(P2322,匹配表1065!U:U,匹配表1065!T:T)</f>
        <v>HO00000960</v>
      </c>
      <c r="P2322" s="89" t="s">
        <v>272</v>
      </c>
      <c r="Q2322" s="92" t="s">
        <v>273</v>
      </c>
      <c r="R2322" s="89" t="str">
        <f>_xlfn.XLOOKUP(Q2322,匹配表1065!L:L,匹配表1065!O:O)</f>
        <v>A</v>
      </c>
      <c r="S2322" s="93" t="str">
        <f>IFERROR(_xlfn.XLOOKUP(Q2322,匹配表1065!AI:AI,匹配表1065!AJ:AJ),"绿标")</f>
        <v>绿标</v>
      </c>
      <c r="T2322" s="93" t="str" cm="1">
        <f t="array" ref="T2322:U2322">_xlfn.XLOOKUP(Q2322,匹配表1065!L:L,匹配表1065!M:N)</f>
        <v>头痛</v>
      </c>
      <c r="U2322" s="94" t="str">
        <v>神经内科</v>
      </c>
      <c r="V2322" s="95" t="s">
        <v>33</v>
      </c>
      <c r="W2322" s="93">
        <f>_xlfn.XLOOKUP(M2322,匹配表1065!D:D,匹配表1065!F:F)*N2322</f>
        <v>4</v>
      </c>
    </row>
    <row r="2323" customHeight="1" spans="1:23">
      <c r="A2323" s="89" t="s">
        <v>675</v>
      </c>
      <c r="B2323" s="90">
        <v>46157</v>
      </c>
      <c r="C2323" s="91" t="str">
        <f t="shared" si="72"/>
        <v>5月第3周</v>
      </c>
      <c r="D2323" s="89" t="s">
        <v>700</v>
      </c>
      <c r="E2323" s="89" t="str">
        <f t="shared" si="73"/>
        <v>5月第2周--周5</v>
      </c>
      <c r="F2323" s="92" t="s">
        <v>27</v>
      </c>
      <c r="G2323" s="89" t="s">
        <v>63</v>
      </c>
      <c r="H2323" s="92" t="str">
        <f>_xlfn.XLOOKUP(O2323,匹配表1065!T:T,匹配表1065!W:W)</f>
        <v>南京市</v>
      </c>
      <c r="I2323" s="89" t="str">
        <f>_xlfn.XLOOKUP(O2323,匹配表1065!T:T,匹配表1065!X:X)</f>
        <v>PME2001</v>
      </c>
      <c r="J2323" s="92" t="s">
        <v>64</v>
      </c>
      <c r="K2323" s="89" cm="1">
        <f ca="1" t="array" ref="K2323:L2323">_xlfn.XLOOKUP(J2323,匹配表1065!Y:Y,匹配表1065!AA:AB)</f>
        <v>31</v>
      </c>
      <c r="L2323" s="89" t="str">
        <v>3个月以上</v>
      </c>
      <c r="M2323" s="92" t="s">
        <v>30</v>
      </c>
      <c r="N2323" s="92">
        <v>2</v>
      </c>
      <c r="O2323" s="93" t="str">
        <f>_xlfn.XLOOKUP(P2323,匹配表1065!U:U,匹配表1065!T:T)</f>
        <v>HO00000958</v>
      </c>
      <c r="P2323" s="89" t="s">
        <v>65</v>
      </c>
      <c r="Q2323" s="92" t="s">
        <v>68</v>
      </c>
      <c r="R2323" s="89" t="str">
        <f>_xlfn.XLOOKUP(Q2323,匹配表1065!L:L,匹配表1065!O:O)</f>
        <v>A</v>
      </c>
      <c r="S2323" s="93" t="str">
        <f>IFERROR(_xlfn.XLOOKUP(Q2323,匹配表1065!AI:AI,匹配表1065!AJ:AJ),"绿标")</f>
        <v>红标</v>
      </c>
      <c r="T2323" s="93" t="str" cm="1">
        <f t="array" ref="T2323:U2323">_xlfn.XLOOKUP(Q2323,匹配表1065!L:L,匹配表1065!M:N)</f>
        <v>头痛</v>
      </c>
      <c r="U2323" s="94" t="str">
        <v>神经内科</v>
      </c>
      <c r="V2323" s="95" t="s">
        <v>33</v>
      </c>
      <c r="W2323" s="93">
        <f>_xlfn.XLOOKUP(M2323,匹配表1065!D:D,匹配表1065!F:F)*N2323</f>
        <v>24</v>
      </c>
    </row>
    <row r="2324" customHeight="1" spans="1:23">
      <c r="A2324" s="89" t="s">
        <v>675</v>
      </c>
      <c r="B2324" s="90">
        <v>46157</v>
      </c>
      <c r="C2324" s="91" t="str">
        <f t="shared" si="72"/>
        <v>5月第3周</v>
      </c>
      <c r="D2324" s="89" t="s">
        <v>700</v>
      </c>
      <c r="E2324" s="89" t="str">
        <f t="shared" si="73"/>
        <v>5月第2周--周5</v>
      </c>
      <c r="F2324" s="92" t="s">
        <v>27</v>
      </c>
      <c r="G2324" s="89" t="s">
        <v>63</v>
      </c>
      <c r="H2324" s="92" t="str">
        <f>_xlfn.XLOOKUP(O2324,匹配表1065!T:T,匹配表1065!W:W)</f>
        <v>南京市</v>
      </c>
      <c r="I2324" s="89" t="str">
        <f>_xlfn.XLOOKUP(O2324,匹配表1065!T:T,匹配表1065!X:X)</f>
        <v>PME2001</v>
      </c>
      <c r="J2324" s="92" t="s">
        <v>64</v>
      </c>
      <c r="K2324" s="89" cm="1">
        <f ca="1" t="array" ref="K2324:L2324">_xlfn.XLOOKUP(J2324,匹配表1065!Y:Y,匹配表1065!AA:AB)</f>
        <v>31</v>
      </c>
      <c r="L2324" s="89" t="str">
        <v>3个月以上</v>
      </c>
      <c r="M2324" s="92" t="s">
        <v>35</v>
      </c>
      <c r="N2324" s="92">
        <v>1</v>
      </c>
      <c r="O2324" s="93" t="str">
        <f>_xlfn.XLOOKUP(P2324,匹配表1065!U:U,匹配表1065!T:T)</f>
        <v>HO00000958</v>
      </c>
      <c r="P2324" s="89" t="s">
        <v>65</v>
      </c>
      <c r="Q2324" s="92" t="s">
        <v>545</v>
      </c>
      <c r="R2324" s="89" t="str">
        <f>_xlfn.XLOOKUP(Q2324,匹配表1065!L:L,匹配表1065!O:O)</f>
        <v>B</v>
      </c>
      <c r="S2324" s="93" t="str">
        <f>IFERROR(_xlfn.XLOOKUP(Q2324,匹配表1065!AI:AI,匹配表1065!AJ:AJ),"绿标")</f>
        <v>绿标</v>
      </c>
      <c r="T2324" s="93" t="str" cm="1">
        <f t="array" ref="T2324:U2324">_xlfn.XLOOKUP(Q2324,匹配表1065!L:L,匹配表1065!M:N)</f>
        <v>脑血管</v>
      </c>
      <c r="U2324" s="94" t="str">
        <v>神经内科</v>
      </c>
      <c r="V2324" s="95" t="s">
        <v>58</v>
      </c>
      <c r="W2324" s="93">
        <f>_xlfn.XLOOKUP(M2324,匹配表1065!D:D,匹配表1065!F:F)*N2324</f>
        <v>4</v>
      </c>
    </row>
    <row r="2325" customHeight="1" spans="1:23">
      <c r="A2325" s="89" t="s">
        <v>675</v>
      </c>
      <c r="B2325" s="90">
        <v>46157</v>
      </c>
      <c r="C2325" s="91" t="str">
        <f t="shared" si="72"/>
        <v>5月第3周</v>
      </c>
      <c r="D2325" s="89" t="s">
        <v>700</v>
      </c>
      <c r="E2325" s="89" t="str">
        <f t="shared" si="73"/>
        <v>5月第2周--周5</v>
      </c>
      <c r="F2325" s="92" t="s">
        <v>27</v>
      </c>
      <c r="G2325" s="89" t="s">
        <v>63</v>
      </c>
      <c r="H2325" s="92" t="str">
        <f>_xlfn.XLOOKUP(O2325,匹配表1065!T:T,匹配表1065!W:W)</f>
        <v>南京市</v>
      </c>
      <c r="I2325" s="89" t="str">
        <f>_xlfn.XLOOKUP(O2325,匹配表1065!T:T,匹配表1065!X:X)</f>
        <v>PME2001</v>
      </c>
      <c r="J2325" s="92" t="s">
        <v>64</v>
      </c>
      <c r="K2325" s="89" cm="1">
        <f ca="1" t="array" ref="K2325:L2325">_xlfn.XLOOKUP(J2325,匹配表1065!Y:Y,匹配表1065!AA:AB)</f>
        <v>31</v>
      </c>
      <c r="L2325" s="89" t="str">
        <v>3个月以上</v>
      </c>
      <c r="M2325" s="92" t="s">
        <v>35</v>
      </c>
      <c r="N2325" s="92">
        <v>1</v>
      </c>
      <c r="O2325" s="93" t="str">
        <f>_xlfn.XLOOKUP(P2325,匹配表1065!U:U,匹配表1065!T:T)</f>
        <v>HO00000958</v>
      </c>
      <c r="P2325" s="89" t="s">
        <v>65</v>
      </c>
      <c r="Q2325" s="92" t="s">
        <v>467</v>
      </c>
      <c r="R2325" s="89" t="str">
        <f>_xlfn.XLOOKUP(Q2325,匹配表1065!L:L,匹配表1065!O:O)</f>
        <v>B</v>
      </c>
      <c r="S2325" s="93" t="str">
        <f>IFERROR(_xlfn.XLOOKUP(Q2325,匹配表1065!AI:AI,匹配表1065!AJ:AJ),"绿标")</f>
        <v>绿标</v>
      </c>
      <c r="T2325" s="93" t="str" cm="1">
        <f t="array" ref="T2325:U2325">_xlfn.XLOOKUP(Q2325,匹配表1065!L:L,匹配表1065!M:N)</f>
        <v>脑血管</v>
      </c>
      <c r="U2325" s="94" t="str">
        <v>神经内科</v>
      </c>
      <c r="V2325" s="95" t="s">
        <v>33</v>
      </c>
      <c r="W2325" s="93">
        <f>_xlfn.XLOOKUP(M2325,匹配表1065!D:D,匹配表1065!F:F)*N2325</f>
        <v>4</v>
      </c>
    </row>
    <row r="2326" customHeight="1" spans="1:23">
      <c r="A2326" s="89" t="s">
        <v>675</v>
      </c>
      <c r="B2326" s="90">
        <v>46157</v>
      </c>
      <c r="C2326" s="91" t="str">
        <f t="shared" si="72"/>
        <v>5月第3周</v>
      </c>
      <c r="D2326" s="89" t="s">
        <v>700</v>
      </c>
      <c r="E2326" s="89" t="str">
        <f t="shared" si="73"/>
        <v>5月第2周--周5</v>
      </c>
      <c r="F2326" s="92" t="s">
        <v>27</v>
      </c>
      <c r="G2326" s="89" t="s">
        <v>63</v>
      </c>
      <c r="H2326" s="92" t="str">
        <f>_xlfn.XLOOKUP(O2326,匹配表1065!T:T,匹配表1065!W:W)</f>
        <v>南京市</v>
      </c>
      <c r="I2326" s="89" t="str">
        <f>_xlfn.XLOOKUP(O2326,匹配表1065!T:T,匹配表1065!X:X)</f>
        <v>PME2001</v>
      </c>
      <c r="J2326" s="92" t="s">
        <v>64</v>
      </c>
      <c r="K2326" s="89" cm="1">
        <f ca="1" t="array" ref="K2326:L2326">_xlfn.XLOOKUP(J2326,匹配表1065!Y:Y,匹配表1065!AA:AB)</f>
        <v>31</v>
      </c>
      <c r="L2326" s="89" t="str">
        <v>3个月以上</v>
      </c>
      <c r="M2326" s="92" t="s">
        <v>35</v>
      </c>
      <c r="N2326" s="92">
        <v>1</v>
      </c>
      <c r="O2326" s="93" t="str">
        <f>_xlfn.XLOOKUP(P2326,匹配表1065!U:U,匹配表1065!T:T)</f>
        <v>HO00000958</v>
      </c>
      <c r="P2326" s="89" t="s">
        <v>65</v>
      </c>
      <c r="Q2326" s="92" t="s">
        <v>68</v>
      </c>
      <c r="R2326" s="89" t="str">
        <f>_xlfn.XLOOKUP(Q2326,匹配表1065!L:L,匹配表1065!O:O)</f>
        <v>A</v>
      </c>
      <c r="S2326" s="93" t="str">
        <f>IFERROR(_xlfn.XLOOKUP(Q2326,匹配表1065!AI:AI,匹配表1065!AJ:AJ),"绿标")</f>
        <v>红标</v>
      </c>
      <c r="T2326" s="93" t="str" cm="1">
        <f t="array" ref="T2326:U2326">_xlfn.XLOOKUP(Q2326,匹配表1065!L:L,匹配表1065!M:N)</f>
        <v>头痛</v>
      </c>
      <c r="U2326" s="94" t="str">
        <v>神经内科</v>
      </c>
      <c r="V2326" s="95" t="s">
        <v>58</v>
      </c>
      <c r="W2326" s="93">
        <f>_xlfn.XLOOKUP(M2326,匹配表1065!D:D,匹配表1065!F:F)*N2326</f>
        <v>4</v>
      </c>
    </row>
    <row r="2327" customHeight="1" spans="1:23">
      <c r="A2327" s="89" t="s">
        <v>675</v>
      </c>
      <c r="B2327" s="90">
        <v>46157</v>
      </c>
      <c r="C2327" s="91" t="str">
        <f t="shared" si="72"/>
        <v>5月第3周</v>
      </c>
      <c r="D2327" s="89" t="s">
        <v>700</v>
      </c>
      <c r="E2327" s="89" t="str">
        <f t="shared" si="73"/>
        <v>5月第2周--周5</v>
      </c>
      <c r="F2327" s="92" t="s">
        <v>27</v>
      </c>
      <c r="G2327" s="89" t="s">
        <v>63</v>
      </c>
      <c r="H2327" s="92" t="str">
        <f>_xlfn.XLOOKUP(O2327,匹配表1065!T:T,匹配表1065!W:W)</f>
        <v>连云港市</v>
      </c>
      <c r="I2327" s="89" t="str">
        <f>_xlfn.XLOOKUP(O2327,匹配表1065!T:T,匹配表1065!X:X)</f>
        <v>PME2042</v>
      </c>
      <c r="J2327" s="92" t="s">
        <v>74</v>
      </c>
      <c r="K2327" s="89" cm="1">
        <f ca="1" t="array" ref="K2327:L2327">_xlfn.XLOOKUP(J2327,匹配表1065!Y:Y,匹配表1065!AA:AB)</f>
        <v>7</v>
      </c>
      <c r="L2327" s="89" t="str">
        <v>3个月以上</v>
      </c>
      <c r="M2327" s="92" t="s">
        <v>35</v>
      </c>
      <c r="N2327" s="92">
        <v>1</v>
      </c>
      <c r="O2327" s="93" t="str">
        <f>_xlfn.XLOOKUP(P2327,匹配表1065!U:U,匹配表1065!T:T)</f>
        <v>HO00001004</v>
      </c>
      <c r="P2327" s="89" t="s">
        <v>75</v>
      </c>
      <c r="Q2327" s="92" t="s">
        <v>279</v>
      </c>
      <c r="R2327" s="89" t="str">
        <f>_xlfn.XLOOKUP(Q2327,匹配表1065!L:L,匹配表1065!O:O)</f>
        <v>B</v>
      </c>
      <c r="S2327" s="93" t="str">
        <f>IFERROR(_xlfn.XLOOKUP(Q2327,匹配表1065!AI:AI,匹配表1065!AJ:AJ),"绿标")</f>
        <v>绿标</v>
      </c>
      <c r="T2327" s="93" t="str" cm="1">
        <f t="array" ref="T2327:U2327">_xlfn.XLOOKUP(Q2327,匹配表1065!L:L,匹配表1065!M:N)</f>
        <v>脑血管</v>
      </c>
      <c r="U2327" s="94" t="str">
        <v>神经内科</v>
      </c>
      <c r="V2327" s="95" t="s">
        <v>42</v>
      </c>
      <c r="W2327" s="93">
        <f>_xlfn.XLOOKUP(M2327,匹配表1065!D:D,匹配表1065!F:F)*N2327</f>
        <v>4</v>
      </c>
    </row>
    <row r="2328" customHeight="1" spans="1:23">
      <c r="A2328" s="89" t="s">
        <v>675</v>
      </c>
      <c r="B2328" s="90">
        <v>46157</v>
      </c>
      <c r="C2328" s="91" t="str">
        <f t="shared" si="72"/>
        <v>5月第3周</v>
      </c>
      <c r="D2328" s="89" t="s">
        <v>700</v>
      </c>
      <c r="E2328" s="89" t="str">
        <f t="shared" si="73"/>
        <v>5月第2周--周5</v>
      </c>
      <c r="F2328" s="92" t="s">
        <v>27</v>
      </c>
      <c r="G2328" s="89" t="s">
        <v>63</v>
      </c>
      <c r="H2328" s="92" t="str">
        <f>_xlfn.XLOOKUP(O2328,匹配表1065!T:T,匹配表1065!W:W)</f>
        <v>徐州市</v>
      </c>
      <c r="I2328" s="89" t="str">
        <f>_xlfn.XLOOKUP(O2328,匹配表1065!T:T,匹配表1065!X:X)</f>
        <v>PME2008</v>
      </c>
      <c r="J2328" s="92" t="s">
        <v>81</v>
      </c>
      <c r="K2328" s="89" cm="1">
        <f ca="1" t="array" ref="K2328:L2328">_xlfn.XLOOKUP(J2328,匹配表1065!Y:Y,匹配表1065!AA:AB)</f>
        <v>19</v>
      </c>
      <c r="L2328" s="89" t="str">
        <v>3个月以上</v>
      </c>
      <c r="M2328" s="92" t="s">
        <v>30</v>
      </c>
      <c r="N2328" s="92">
        <v>1</v>
      </c>
      <c r="O2328" s="93" t="str">
        <f>_xlfn.XLOOKUP(P2328,匹配表1065!U:U,匹配表1065!T:T)</f>
        <v>HO00001134</v>
      </c>
      <c r="P2328" s="89" t="s">
        <v>82</v>
      </c>
      <c r="Q2328" s="92" t="s">
        <v>280</v>
      </c>
      <c r="R2328" s="89" t="str">
        <f>_xlfn.XLOOKUP(Q2328,匹配表1065!L:L,匹配表1065!O:O)</f>
        <v>D</v>
      </c>
      <c r="S2328" s="93" t="str">
        <f>IFERROR(_xlfn.XLOOKUP(Q2328,匹配表1065!AI:AI,匹配表1065!AJ:AJ),"绿标")</f>
        <v>红标</v>
      </c>
      <c r="T2328" s="93" t="str" cm="1">
        <f t="array" ref="T2328:U2328">_xlfn.XLOOKUP(Q2328,匹配表1065!L:L,匹配表1065!M:N)</f>
        <v>疼痛</v>
      </c>
      <c r="U2328" s="94" t="str">
        <v>疼痛科</v>
      </c>
      <c r="V2328" s="95" t="s">
        <v>33</v>
      </c>
      <c r="W2328" s="93">
        <f>_xlfn.XLOOKUP(M2328,匹配表1065!D:D,匹配表1065!F:F)*N2328</f>
        <v>12</v>
      </c>
    </row>
    <row r="2329" customHeight="1" spans="1:23">
      <c r="A2329" s="89" t="s">
        <v>675</v>
      </c>
      <c r="B2329" s="90">
        <v>46157</v>
      </c>
      <c r="C2329" s="91" t="str">
        <f t="shared" si="72"/>
        <v>5月第3周</v>
      </c>
      <c r="D2329" s="89" t="s">
        <v>700</v>
      </c>
      <c r="E2329" s="89" t="str">
        <f t="shared" si="73"/>
        <v>5月第2周--周5</v>
      </c>
      <c r="F2329" s="92" t="s">
        <v>27</v>
      </c>
      <c r="G2329" s="89" t="s">
        <v>63</v>
      </c>
      <c r="H2329" s="92" t="str">
        <f>_xlfn.XLOOKUP(O2329,匹配表1065!T:T,匹配表1065!W:W)</f>
        <v>南京市</v>
      </c>
      <c r="I2329" s="89" t="str">
        <f>_xlfn.XLOOKUP(O2329,匹配表1065!T:T,匹配表1065!X:X)</f>
        <v>PME2001</v>
      </c>
      <c r="J2329" s="92" t="s">
        <v>77</v>
      </c>
      <c r="K2329" s="89" cm="1">
        <f ca="1" t="array" ref="K2329:L2329">_xlfn.XLOOKUP(J2329,匹配表1065!Y:Y,匹配表1065!AA:AB)</f>
        <v>8</v>
      </c>
      <c r="L2329" s="89" t="str">
        <v>3个月以上</v>
      </c>
      <c r="M2329" s="92" t="s">
        <v>30</v>
      </c>
      <c r="N2329" s="92">
        <v>3</v>
      </c>
      <c r="O2329" s="93" t="str">
        <f>_xlfn.XLOOKUP(P2329,匹配表1065!U:U,匹配表1065!T:T)</f>
        <v>HO00000958</v>
      </c>
      <c r="P2329" s="89" t="s">
        <v>65</v>
      </c>
      <c r="Q2329" s="92" t="s">
        <v>216</v>
      </c>
      <c r="R2329" s="89" t="str">
        <f>_xlfn.XLOOKUP(Q2329,匹配表1065!L:L,匹配表1065!O:O)</f>
        <v>A</v>
      </c>
      <c r="S2329" s="93" t="str">
        <f>IFERROR(_xlfn.XLOOKUP(Q2329,匹配表1065!AI:AI,匹配表1065!AJ:AJ),"绿标")</f>
        <v>红标</v>
      </c>
      <c r="T2329" s="93" t="str" cm="1">
        <f t="array" ref="T2329:U2329">_xlfn.XLOOKUP(Q2329,匹配表1065!L:L,匹配表1065!M:N)</f>
        <v>头痛</v>
      </c>
      <c r="U2329" s="94" t="str">
        <v>神经内科</v>
      </c>
      <c r="V2329" s="95" t="s">
        <v>42</v>
      </c>
      <c r="W2329" s="93">
        <f>_xlfn.XLOOKUP(M2329,匹配表1065!D:D,匹配表1065!F:F)*N2329</f>
        <v>36</v>
      </c>
    </row>
    <row r="2330" customHeight="1" spans="1:23">
      <c r="A2330" s="89" t="s">
        <v>675</v>
      </c>
      <c r="B2330" s="90">
        <v>46157</v>
      </c>
      <c r="C2330" s="91" t="str">
        <f t="shared" si="72"/>
        <v>5月第3周</v>
      </c>
      <c r="D2330" s="89" t="s">
        <v>700</v>
      </c>
      <c r="E2330" s="89" t="str">
        <f t="shared" si="73"/>
        <v>5月第2周--周5</v>
      </c>
      <c r="F2330" s="92" t="s">
        <v>27</v>
      </c>
      <c r="G2330" s="89" t="s">
        <v>63</v>
      </c>
      <c r="H2330" s="92" t="str">
        <f>_xlfn.XLOOKUP(O2330,匹配表1065!T:T,匹配表1065!W:W)</f>
        <v>南京市</v>
      </c>
      <c r="I2330" s="89" t="str">
        <f>_xlfn.XLOOKUP(O2330,匹配表1065!T:T,匹配表1065!X:X)</f>
        <v>PME2001</v>
      </c>
      <c r="J2330" s="92" t="s">
        <v>77</v>
      </c>
      <c r="K2330" s="89" cm="1">
        <f ca="1" t="array" ref="K2330:L2330">_xlfn.XLOOKUP(J2330,匹配表1065!Y:Y,匹配表1065!AA:AB)</f>
        <v>8</v>
      </c>
      <c r="L2330" s="89" t="str">
        <v>3个月以上</v>
      </c>
      <c r="M2330" s="92" t="s">
        <v>35</v>
      </c>
      <c r="N2330" s="92">
        <v>1</v>
      </c>
      <c r="O2330" s="93" t="str">
        <f>_xlfn.XLOOKUP(P2330,匹配表1065!U:U,匹配表1065!T:T)</f>
        <v>HO00000958</v>
      </c>
      <c r="P2330" s="89" t="s">
        <v>65</v>
      </c>
      <c r="Q2330" s="92" t="s">
        <v>690</v>
      </c>
      <c r="R2330" s="89" t="str">
        <f>_xlfn.XLOOKUP(Q2330,匹配表1065!L:L,匹配表1065!O:O)</f>
        <v>A</v>
      </c>
      <c r="S2330" s="93" t="str">
        <f>IFERROR(_xlfn.XLOOKUP(Q2330,匹配表1065!AI:AI,匹配表1065!AJ:AJ),"绿标")</f>
        <v>绿标</v>
      </c>
      <c r="T2330" s="93" t="str" cm="1">
        <f t="array" ref="T2330:U2330">_xlfn.XLOOKUP(Q2330,匹配表1065!L:L,匹配表1065!M:N)</f>
        <v>头痛</v>
      </c>
      <c r="U2330" s="94" t="str">
        <v>神经内科</v>
      </c>
      <c r="V2330" s="95" t="s">
        <v>58</v>
      </c>
      <c r="W2330" s="93">
        <f>_xlfn.XLOOKUP(M2330,匹配表1065!D:D,匹配表1065!F:F)*N2330</f>
        <v>4</v>
      </c>
    </row>
    <row r="2331" customHeight="1" spans="1:23">
      <c r="A2331" s="89" t="s">
        <v>675</v>
      </c>
      <c r="B2331" s="90">
        <v>46157</v>
      </c>
      <c r="C2331" s="91" t="str">
        <f t="shared" si="72"/>
        <v>5月第3周</v>
      </c>
      <c r="D2331" s="89" t="s">
        <v>700</v>
      </c>
      <c r="E2331" s="89" t="str">
        <f t="shared" si="73"/>
        <v>5月第2周--周5</v>
      </c>
      <c r="F2331" s="92" t="s">
        <v>27</v>
      </c>
      <c r="G2331" s="89" t="s">
        <v>63</v>
      </c>
      <c r="H2331" s="92" t="str">
        <f>_xlfn.XLOOKUP(O2331,匹配表1065!T:T,匹配表1065!W:W)</f>
        <v>南京市</v>
      </c>
      <c r="I2331" s="89" t="str">
        <f>_xlfn.XLOOKUP(O2331,匹配表1065!T:T,匹配表1065!X:X)</f>
        <v>PME2002</v>
      </c>
      <c r="J2331" s="92" t="s">
        <v>84</v>
      </c>
      <c r="K2331" s="89" cm="1">
        <f ca="1" t="array" ref="K2331:L2331">_xlfn.XLOOKUP(J2331,匹配表1065!Y:Y,匹配表1065!AA:AB)</f>
        <v>31</v>
      </c>
      <c r="L2331" s="89" t="str">
        <v>3个月以上</v>
      </c>
      <c r="M2331" s="92" t="s">
        <v>35</v>
      </c>
      <c r="N2331" s="92">
        <v>1</v>
      </c>
      <c r="O2331" s="93" t="str">
        <f>_xlfn.XLOOKUP(P2331,匹配表1065!U:U,匹配表1065!T:T)</f>
        <v>HO00039936</v>
      </c>
      <c r="P2331" s="89" t="s">
        <v>87</v>
      </c>
      <c r="Q2331" s="92" t="s">
        <v>611</v>
      </c>
      <c r="R2331" s="89" t="str">
        <f>_xlfn.XLOOKUP(Q2331,匹配表1065!L:L,匹配表1065!O:O)</f>
        <v>B</v>
      </c>
      <c r="S2331" s="93" t="str">
        <f>IFERROR(_xlfn.XLOOKUP(Q2331,匹配表1065!AI:AI,匹配表1065!AJ:AJ),"绿标")</f>
        <v>绿标</v>
      </c>
      <c r="T2331" s="93" t="str" cm="1">
        <f t="array" ref="T2331:U2331">_xlfn.XLOOKUP(Q2331,匹配表1065!L:L,匹配表1065!M:N)</f>
        <v>脑血管</v>
      </c>
      <c r="U2331" s="94" t="str">
        <v>神经内科</v>
      </c>
      <c r="V2331" s="95" t="s">
        <v>58</v>
      </c>
      <c r="W2331" s="93">
        <f>_xlfn.XLOOKUP(M2331,匹配表1065!D:D,匹配表1065!F:F)*N2331</f>
        <v>4</v>
      </c>
    </row>
    <row r="2332" customHeight="1" spans="1:23">
      <c r="A2332" s="89" t="s">
        <v>675</v>
      </c>
      <c r="B2332" s="90">
        <v>46157</v>
      </c>
      <c r="C2332" s="91" t="str">
        <f t="shared" si="72"/>
        <v>5月第3周</v>
      </c>
      <c r="D2332" s="89" t="s">
        <v>700</v>
      </c>
      <c r="E2332" s="89" t="str">
        <f t="shared" si="73"/>
        <v>5月第2周--周5</v>
      </c>
      <c r="F2332" s="92" t="s">
        <v>27</v>
      </c>
      <c r="G2332" s="89" t="s">
        <v>63</v>
      </c>
      <c r="H2332" s="92" t="str">
        <f>_xlfn.XLOOKUP(O2332,匹配表1065!T:T,匹配表1065!W:W)</f>
        <v>南京市</v>
      </c>
      <c r="I2332" s="89" t="str">
        <f>_xlfn.XLOOKUP(O2332,匹配表1065!T:T,匹配表1065!X:X)</f>
        <v>PME2002</v>
      </c>
      <c r="J2332" s="92" t="s">
        <v>84</v>
      </c>
      <c r="K2332" s="89" cm="1">
        <f ca="1" t="array" ref="K2332:L2332">_xlfn.XLOOKUP(J2332,匹配表1065!Y:Y,匹配表1065!AA:AB)</f>
        <v>31</v>
      </c>
      <c r="L2332" s="89" t="str">
        <v>3个月以上</v>
      </c>
      <c r="M2332" s="92" t="s">
        <v>30</v>
      </c>
      <c r="N2332" s="92">
        <v>1</v>
      </c>
      <c r="O2332" s="93" t="str">
        <f>_xlfn.XLOOKUP(P2332,匹配表1065!U:U,匹配表1065!T:T)</f>
        <v>HO00039936</v>
      </c>
      <c r="P2332" s="89" t="s">
        <v>87</v>
      </c>
      <c r="Q2332" s="92" t="s">
        <v>604</v>
      </c>
      <c r="R2332" s="89" t="str">
        <f>_xlfn.XLOOKUP(Q2332,匹配表1065!L:L,匹配表1065!O:O)</f>
        <v>A</v>
      </c>
      <c r="S2332" s="93" t="str">
        <f>IFERROR(_xlfn.XLOOKUP(Q2332,匹配表1065!AI:AI,匹配表1065!AJ:AJ),"绿标")</f>
        <v>红标</v>
      </c>
      <c r="T2332" s="93" t="str" cm="1">
        <f t="array" ref="T2332:U2332">_xlfn.XLOOKUP(Q2332,匹配表1065!L:L,匹配表1065!M:N)</f>
        <v>头痛</v>
      </c>
      <c r="U2332" s="94" t="str">
        <v>神经内科</v>
      </c>
      <c r="V2332" s="95" t="s">
        <v>58</v>
      </c>
      <c r="W2332" s="93">
        <f>_xlfn.XLOOKUP(M2332,匹配表1065!D:D,匹配表1065!F:F)*N2332</f>
        <v>12</v>
      </c>
    </row>
    <row r="2333" customHeight="1" spans="1:23">
      <c r="A2333" s="89" t="s">
        <v>675</v>
      </c>
      <c r="B2333" s="90">
        <v>46157</v>
      </c>
      <c r="C2333" s="91" t="str">
        <f t="shared" si="72"/>
        <v>5月第3周</v>
      </c>
      <c r="D2333" s="89" t="s">
        <v>700</v>
      </c>
      <c r="E2333" s="89" t="str">
        <f t="shared" si="73"/>
        <v>5月第2周--周5</v>
      </c>
      <c r="F2333" s="92" t="s">
        <v>27</v>
      </c>
      <c r="G2333" s="89" t="s">
        <v>63</v>
      </c>
      <c r="H2333" s="92" t="str">
        <f>_xlfn.XLOOKUP(O2333,匹配表1065!T:T,匹配表1065!W:W)</f>
        <v>南京市</v>
      </c>
      <c r="I2333" s="89" t="str">
        <f>_xlfn.XLOOKUP(O2333,匹配表1065!T:T,匹配表1065!X:X)</f>
        <v>PME2002</v>
      </c>
      <c r="J2333" s="92" t="s">
        <v>84</v>
      </c>
      <c r="K2333" s="89" cm="1">
        <f ca="1" t="array" ref="K2333:L2333">_xlfn.XLOOKUP(J2333,匹配表1065!Y:Y,匹配表1065!AA:AB)</f>
        <v>31</v>
      </c>
      <c r="L2333" s="89" t="str">
        <v>3个月以上</v>
      </c>
      <c r="M2333" s="92" t="s">
        <v>35</v>
      </c>
      <c r="N2333" s="92">
        <v>1</v>
      </c>
      <c r="O2333" s="93" t="str">
        <f>_xlfn.XLOOKUP(P2333,匹配表1065!U:U,匹配表1065!T:T)</f>
        <v>HO00039936</v>
      </c>
      <c r="P2333" s="89" t="s">
        <v>87</v>
      </c>
      <c r="Q2333" s="92" t="s">
        <v>514</v>
      </c>
      <c r="R2333" s="89" t="str">
        <f>_xlfn.XLOOKUP(Q2333,匹配表1065!L:L,匹配表1065!O:O)</f>
        <v>B</v>
      </c>
      <c r="S2333" s="93" t="str">
        <f>IFERROR(_xlfn.XLOOKUP(Q2333,匹配表1065!AI:AI,匹配表1065!AJ:AJ),"绿标")</f>
        <v>绿标</v>
      </c>
      <c r="T2333" s="93" t="str" cm="1">
        <f t="array" ref="T2333:U2333">_xlfn.XLOOKUP(Q2333,匹配表1065!L:L,匹配表1065!M:N)</f>
        <v>脑血管</v>
      </c>
      <c r="U2333" s="94" t="str">
        <v>神经内科</v>
      </c>
      <c r="V2333" s="95" t="s">
        <v>58</v>
      </c>
      <c r="W2333" s="93">
        <f>_xlfn.XLOOKUP(M2333,匹配表1065!D:D,匹配表1065!F:F)*N2333</f>
        <v>4</v>
      </c>
    </row>
    <row r="2334" customHeight="1" spans="1:23">
      <c r="A2334" s="89" t="s">
        <v>675</v>
      </c>
      <c r="B2334" s="90">
        <v>46157</v>
      </c>
      <c r="C2334" s="91" t="str">
        <f t="shared" si="72"/>
        <v>5月第3周</v>
      </c>
      <c r="D2334" s="89" t="s">
        <v>700</v>
      </c>
      <c r="E2334" s="89" t="str">
        <f t="shared" si="73"/>
        <v>5月第2周--周5</v>
      </c>
      <c r="F2334" s="92" t="s">
        <v>27</v>
      </c>
      <c r="G2334" s="89" t="s">
        <v>63</v>
      </c>
      <c r="H2334" s="92" t="str">
        <f>_xlfn.XLOOKUP(O2334,匹配表1065!T:T,匹配表1065!W:W)</f>
        <v>南京市</v>
      </c>
      <c r="I2334" s="89" t="str">
        <f>_xlfn.XLOOKUP(O2334,匹配表1065!T:T,匹配表1065!X:X)</f>
        <v>PME2002</v>
      </c>
      <c r="J2334" s="92" t="s">
        <v>84</v>
      </c>
      <c r="K2334" s="89" cm="1">
        <f ca="1" t="array" ref="K2334:L2334">_xlfn.XLOOKUP(J2334,匹配表1065!Y:Y,匹配表1065!AA:AB)</f>
        <v>31</v>
      </c>
      <c r="L2334" s="89" t="str">
        <v>3个月以上</v>
      </c>
      <c r="M2334" s="92" t="s">
        <v>35</v>
      </c>
      <c r="N2334" s="92">
        <v>1</v>
      </c>
      <c r="O2334" s="93" t="str">
        <f>_xlfn.XLOOKUP(P2334,匹配表1065!U:U,匹配表1065!T:T)</f>
        <v>HO00111156</v>
      </c>
      <c r="P2334" s="89" t="s">
        <v>85</v>
      </c>
      <c r="Q2334" s="92" t="s">
        <v>558</v>
      </c>
      <c r="R2334" s="89" t="str">
        <f>_xlfn.XLOOKUP(Q2334,匹配表1065!L:L,匹配表1065!O:O)</f>
        <v>C</v>
      </c>
      <c r="S2334" s="93" t="str">
        <f>IFERROR(_xlfn.XLOOKUP(Q2334,匹配表1065!AI:AI,匹配表1065!AJ:AJ),"绿标")</f>
        <v>黑标</v>
      </c>
      <c r="T2334" s="93" t="str" cm="1">
        <f t="array" ref="T2334:U2334">_xlfn.XLOOKUP(Q2334,匹配表1065!L:L,匹配表1065!M:N)</f>
        <v>眩晕</v>
      </c>
      <c r="U2334" s="94" t="str">
        <v>耳鼻喉科</v>
      </c>
      <c r="V2334" s="95" t="s">
        <v>58</v>
      </c>
      <c r="W2334" s="93">
        <f>_xlfn.XLOOKUP(M2334,匹配表1065!D:D,匹配表1065!F:F)*N2334</f>
        <v>4</v>
      </c>
    </row>
    <row r="2335" customHeight="1" spans="1:23">
      <c r="A2335" s="89" t="s">
        <v>675</v>
      </c>
      <c r="B2335" s="90">
        <v>46157</v>
      </c>
      <c r="C2335" s="91" t="str">
        <f t="shared" si="72"/>
        <v>5月第3周</v>
      </c>
      <c r="D2335" s="89" t="s">
        <v>700</v>
      </c>
      <c r="E2335" s="89" t="str">
        <f t="shared" si="73"/>
        <v>5月第2周--周5</v>
      </c>
      <c r="F2335" s="92" t="s">
        <v>27</v>
      </c>
      <c r="G2335" s="92" t="s">
        <v>104</v>
      </c>
      <c r="H2335" s="92" t="str">
        <f>_xlfn.XLOOKUP(O2335,匹配表1065!T:T,匹配表1065!W:W)</f>
        <v>济南市</v>
      </c>
      <c r="I2335" s="89" t="str">
        <f>_xlfn.XLOOKUP(O2335,匹配表1065!T:T,匹配表1065!X:X)</f>
        <v>PME2024</v>
      </c>
      <c r="J2335" s="92" t="s">
        <v>125</v>
      </c>
      <c r="K2335" s="89" cm="1">
        <f ca="1" t="array" ref="K2335:L2335">_xlfn.XLOOKUP(J2335,匹配表1065!Y:Y,匹配表1065!AA:AB)</f>
        <v>9</v>
      </c>
      <c r="L2335" s="89" t="str">
        <v>3个月以上</v>
      </c>
      <c r="M2335" s="92" t="s">
        <v>30</v>
      </c>
      <c r="N2335" s="92">
        <v>1</v>
      </c>
      <c r="O2335" s="93" t="str">
        <f>_xlfn.XLOOKUP(P2335,匹配表1065!U:U,匹配表1065!T:T)</f>
        <v>HO00001404</v>
      </c>
      <c r="P2335" s="89" t="s">
        <v>126</v>
      </c>
      <c r="Q2335" s="92" t="s">
        <v>414</v>
      </c>
      <c r="R2335" s="89" t="str">
        <f>_xlfn.XLOOKUP(Q2335,匹配表1065!L:L,匹配表1065!O:O)</f>
        <v>B</v>
      </c>
      <c r="S2335" s="93" t="str">
        <f>IFERROR(_xlfn.XLOOKUP(Q2335,匹配表1065!AI:AI,匹配表1065!AJ:AJ),"绿标")</f>
        <v>绿标</v>
      </c>
      <c r="T2335" s="93" t="str" cm="1">
        <f t="array" ref="T2335:U2335">_xlfn.XLOOKUP(Q2335,匹配表1065!L:L,匹配表1065!M:N)</f>
        <v>其他</v>
      </c>
      <c r="U2335" s="94" t="str">
        <v>神经内科</v>
      </c>
      <c r="V2335" s="95" t="s">
        <v>67</v>
      </c>
      <c r="W2335" s="93">
        <f>_xlfn.XLOOKUP(M2335,匹配表1065!D:D,匹配表1065!F:F)*N2335</f>
        <v>12</v>
      </c>
    </row>
    <row r="2336" customHeight="1" spans="1:23">
      <c r="A2336" s="89" t="s">
        <v>675</v>
      </c>
      <c r="B2336" s="90">
        <v>46157</v>
      </c>
      <c r="C2336" s="91" t="str">
        <f t="shared" si="72"/>
        <v>5月第3周</v>
      </c>
      <c r="D2336" s="89" t="s">
        <v>700</v>
      </c>
      <c r="E2336" s="89" t="str">
        <f t="shared" si="73"/>
        <v>5月第2周--周5</v>
      </c>
      <c r="F2336" s="92" t="s">
        <v>27</v>
      </c>
      <c r="G2336" s="92" t="s">
        <v>104</v>
      </c>
      <c r="H2336" s="92" t="str">
        <f>_xlfn.XLOOKUP(O2336,匹配表1065!T:T,匹配表1065!W:W)</f>
        <v>济南市</v>
      </c>
      <c r="I2336" s="89" t="str">
        <f>_xlfn.XLOOKUP(O2336,匹配表1065!T:T,匹配表1065!X:X)</f>
        <v>PME2024</v>
      </c>
      <c r="J2336" s="92" t="s">
        <v>125</v>
      </c>
      <c r="K2336" s="89" cm="1">
        <f ca="1" t="array" ref="K2336:L2336">_xlfn.XLOOKUP(J2336,匹配表1065!Y:Y,匹配表1065!AA:AB)</f>
        <v>9</v>
      </c>
      <c r="L2336" s="89" t="str">
        <v>3个月以上</v>
      </c>
      <c r="M2336" s="92" t="s">
        <v>35</v>
      </c>
      <c r="N2336" s="92">
        <v>1</v>
      </c>
      <c r="O2336" s="93" t="str">
        <f>_xlfn.XLOOKUP(P2336,匹配表1065!U:U,匹配表1065!T:T)</f>
        <v>HO00001404</v>
      </c>
      <c r="P2336" s="89" t="s">
        <v>126</v>
      </c>
      <c r="Q2336" s="92" t="s">
        <v>415</v>
      </c>
      <c r="R2336" s="89" t="str">
        <f>_xlfn.XLOOKUP(Q2336,匹配表1065!L:L,匹配表1065!O:O)</f>
        <v>B</v>
      </c>
      <c r="S2336" s="93" t="str">
        <f>IFERROR(_xlfn.XLOOKUP(Q2336,匹配表1065!AI:AI,匹配表1065!AJ:AJ),"绿标")</f>
        <v>绿标</v>
      </c>
      <c r="T2336" s="93" t="str" cm="1">
        <f t="array" ref="T2336:U2336">_xlfn.XLOOKUP(Q2336,匹配表1065!L:L,匹配表1065!M:N)</f>
        <v>脑血管</v>
      </c>
      <c r="U2336" s="94" t="str">
        <v>神经内科</v>
      </c>
      <c r="V2336" s="95" t="s">
        <v>33</v>
      </c>
      <c r="W2336" s="93">
        <f>_xlfn.XLOOKUP(M2336,匹配表1065!D:D,匹配表1065!F:F)*N2336</f>
        <v>4</v>
      </c>
    </row>
    <row r="2337" customHeight="1" spans="1:23">
      <c r="A2337" s="89" t="s">
        <v>675</v>
      </c>
      <c r="B2337" s="90">
        <v>46157</v>
      </c>
      <c r="C2337" s="91" t="str">
        <f t="shared" si="72"/>
        <v>5月第3周</v>
      </c>
      <c r="D2337" s="89" t="s">
        <v>700</v>
      </c>
      <c r="E2337" s="89" t="str">
        <f t="shared" si="73"/>
        <v>5月第2周--周5</v>
      </c>
      <c r="F2337" s="92" t="s">
        <v>27</v>
      </c>
      <c r="G2337" s="92" t="s">
        <v>104</v>
      </c>
      <c r="H2337" s="92" t="str">
        <f>_xlfn.XLOOKUP(O2337,匹配表1065!T:T,匹配表1065!W:W)</f>
        <v>济南市</v>
      </c>
      <c r="I2337" s="89" t="str">
        <f>_xlfn.XLOOKUP(O2337,匹配表1065!T:T,匹配表1065!X:X)</f>
        <v>PME2026</v>
      </c>
      <c r="J2337" s="92" t="s">
        <v>116</v>
      </c>
      <c r="K2337" s="89" cm="1">
        <f ca="1" t="array" ref="K2337:L2337">_xlfn.XLOOKUP(J2337,匹配表1065!Y:Y,匹配表1065!AA:AB)</f>
        <v>13</v>
      </c>
      <c r="L2337" s="89" t="str">
        <v>3个月以上</v>
      </c>
      <c r="M2337" s="92" t="s">
        <v>35</v>
      </c>
      <c r="N2337" s="92">
        <v>1</v>
      </c>
      <c r="O2337" s="93" t="str">
        <f>_xlfn.XLOOKUP(P2337,匹配表1065!U:U,匹配表1065!T:T)</f>
        <v>HO00001409</v>
      </c>
      <c r="P2337" s="89" t="s">
        <v>117</v>
      </c>
      <c r="Q2337" s="92" t="s">
        <v>312</v>
      </c>
      <c r="R2337" s="89" t="str">
        <f>_xlfn.XLOOKUP(Q2337,匹配表1065!L:L,匹配表1065!O:O)</f>
        <v>A</v>
      </c>
      <c r="S2337" s="93" t="str">
        <f>IFERROR(_xlfn.XLOOKUP(Q2337,匹配表1065!AI:AI,匹配表1065!AJ:AJ),"绿标")</f>
        <v>绿标</v>
      </c>
      <c r="T2337" s="93" t="str" cm="1">
        <f t="array" ref="T2337:U2337">_xlfn.XLOOKUP(Q2337,匹配表1065!L:L,匹配表1065!M:N)</f>
        <v>头痛</v>
      </c>
      <c r="U2337" s="94" t="str">
        <v>神经内科</v>
      </c>
      <c r="V2337" s="95" t="s">
        <v>33</v>
      </c>
      <c r="W2337" s="93">
        <f>_xlfn.XLOOKUP(M2337,匹配表1065!D:D,匹配表1065!F:F)*N2337</f>
        <v>4</v>
      </c>
    </row>
    <row r="2338" customHeight="1" spans="1:23">
      <c r="A2338" s="89" t="s">
        <v>675</v>
      </c>
      <c r="B2338" s="90">
        <v>46157</v>
      </c>
      <c r="C2338" s="91" t="str">
        <f t="shared" si="72"/>
        <v>5月第3周</v>
      </c>
      <c r="D2338" s="89" t="s">
        <v>700</v>
      </c>
      <c r="E2338" s="89" t="str">
        <f t="shared" si="73"/>
        <v>5月第2周--周5</v>
      </c>
      <c r="F2338" s="92" t="s">
        <v>27</v>
      </c>
      <c r="G2338" s="92" t="s">
        <v>104</v>
      </c>
      <c r="H2338" s="92" t="str">
        <f>_xlfn.XLOOKUP(O2338,匹配表1065!T:T,匹配表1065!W:W)</f>
        <v>济南市</v>
      </c>
      <c r="I2338" s="89" t="str">
        <f>_xlfn.XLOOKUP(O2338,匹配表1065!T:T,匹配表1065!X:X)</f>
        <v>PME2026</v>
      </c>
      <c r="J2338" s="92" t="s">
        <v>116</v>
      </c>
      <c r="K2338" s="89" cm="1">
        <f ca="1" t="array" ref="K2338:L2338">_xlfn.XLOOKUP(J2338,匹配表1065!Y:Y,匹配表1065!AA:AB)</f>
        <v>13</v>
      </c>
      <c r="L2338" s="89" t="str">
        <v>3个月以上</v>
      </c>
      <c r="M2338" s="92" t="s">
        <v>55</v>
      </c>
      <c r="N2338" s="92">
        <v>1</v>
      </c>
      <c r="O2338" s="93" t="str">
        <f>_xlfn.XLOOKUP(P2338,匹配表1065!U:U,匹配表1065!T:T)</f>
        <v>HO00001409</v>
      </c>
      <c r="P2338" s="89" t="s">
        <v>117</v>
      </c>
      <c r="Q2338" s="92" t="s">
        <v>554</v>
      </c>
      <c r="R2338" s="89" t="str">
        <f>_xlfn.XLOOKUP(Q2338,匹配表1065!L:L,匹配表1065!O:O)</f>
        <v>B</v>
      </c>
      <c r="S2338" s="93" t="str">
        <f>IFERROR(_xlfn.XLOOKUP(Q2338,匹配表1065!AI:AI,匹配表1065!AJ:AJ),"绿标")</f>
        <v>红标</v>
      </c>
      <c r="T2338" s="93" t="str" cm="1">
        <f t="array" ref="T2338:U2338">_xlfn.XLOOKUP(Q2338,匹配表1065!L:L,匹配表1065!M:N)</f>
        <v>脑血管</v>
      </c>
      <c r="U2338" s="94" t="str">
        <v>神经内科</v>
      </c>
      <c r="V2338" s="95" t="s">
        <v>33</v>
      </c>
      <c r="W2338" s="93">
        <f>_xlfn.XLOOKUP(M2338,匹配表1065!D:D,匹配表1065!F:F)*N2338</f>
        <v>8</v>
      </c>
    </row>
    <row r="2339" customHeight="1" spans="1:23">
      <c r="A2339" s="89" t="s">
        <v>675</v>
      </c>
      <c r="B2339" s="90">
        <v>46157</v>
      </c>
      <c r="C2339" s="91" t="str">
        <f t="shared" si="72"/>
        <v>5月第3周</v>
      </c>
      <c r="D2339" s="89" t="s">
        <v>700</v>
      </c>
      <c r="E2339" s="89" t="str">
        <f t="shared" si="73"/>
        <v>5月第2周--周5</v>
      </c>
      <c r="F2339" s="92" t="s">
        <v>27</v>
      </c>
      <c r="G2339" s="92" t="s">
        <v>104</v>
      </c>
      <c r="H2339" s="92" t="str">
        <f>_xlfn.XLOOKUP(O2339,匹配表1065!T:T,匹配表1065!W:W)</f>
        <v>济南市</v>
      </c>
      <c r="I2339" s="89" t="str">
        <f>_xlfn.XLOOKUP(O2339,匹配表1065!T:T,匹配表1065!X:X)</f>
        <v>PME2026</v>
      </c>
      <c r="J2339" s="92" t="s">
        <v>116</v>
      </c>
      <c r="K2339" s="89" cm="1">
        <f ca="1" t="array" ref="K2339:L2339">_xlfn.XLOOKUP(J2339,匹配表1065!Y:Y,匹配表1065!AA:AB)</f>
        <v>13</v>
      </c>
      <c r="L2339" s="89" t="str">
        <v>3个月以上</v>
      </c>
      <c r="M2339" s="92" t="s">
        <v>30</v>
      </c>
      <c r="N2339" s="92">
        <v>1</v>
      </c>
      <c r="O2339" s="93" t="str">
        <f>_xlfn.XLOOKUP(P2339,匹配表1065!U:U,匹配表1065!T:T)</f>
        <v>HO00001417</v>
      </c>
      <c r="P2339" s="89" t="s">
        <v>119</v>
      </c>
      <c r="Q2339" s="92" t="s">
        <v>310</v>
      </c>
      <c r="R2339" s="89" t="str">
        <f>_xlfn.XLOOKUP(Q2339,匹配表1065!L:L,匹配表1065!O:O)</f>
        <v>D</v>
      </c>
      <c r="S2339" s="93" t="str">
        <f>IFERROR(_xlfn.XLOOKUP(Q2339,匹配表1065!AI:AI,匹配表1065!AJ:AJ),"绿标")</f>
        <v>红标</v>
      </c>
      <c r="T2339" s="93" t="str" cm="1">
        <f t="array" ref="T2339:U2339">_xlfn.XLOOKUP(Q2339,匹配表1065!L:L,匹配表1065!M:N)</f>
        <v>抑郁焦虑</v>
      </c>
      <c r="U2339" s="94" t="str">
        <v>精神心理科</v>
      </c>
      <c r="V2339" s="95" t="s">
        <v>67</v>
      </c>
      <c r="W2339" s="93">
        <f>_xlfn.XLOOKUP(M2339,匹配表1065!D:D,匹配表1065!F:F)*N2339</f>
        <v>12</v>
      </c>
    </row>
    <row r="2340" customHeight="1" spans="1:23">
      <c r="A2340" s="89" t="s">
        <v>675</v>
      </c>
      <c r="B2340" s="90">
        <v>46157</v>
      </c>
      <c r="C2340" s="91" t="str">
        <f t="shared" si="72"/>
        <v>5月第3周</v>
      </c>
      <c r="D2340" s="89" t="s">
        <v>700</v>
      </c>
      <c r="E2340" s="89" t="str">
        <f t="shared" si="73"/>
        <v>5月第2周--周5</v>
      </c>
      <c r="F2340" s="92" t="s">
        <v>27</v>
      </c>
      <c r="G2340" s="92" t="s">
        <v>104</v>
      </c>
      <c r="H2340" s="92" t="str">
        <f>_xlfn.XLOOKUP(O2340,匹配表1065!T:T,匹配表1065!W:W)</f>
        <v>济南市</v>
      </c>
      <c r="I2340" s="89" t="str">
        <f>_xlfn.XLOOKUP(O2340,匹配表1065!T:T,匹配表1065!X:X)</f>
        <v>PME2025</v>
      </c>
      <c r="J2340" s="92" t="s">
        <v>111</v>
      </c>
      <c r="K2340" s="89" cm="1">
        <f ca="1" t="array" ref="K2340:L2340">_xlfn.XLOOKUP(J2340,匹配表1065!Y:Y,匹配表1065!AA:AB)</f>
        <v>30</v>
      </c>
      <c r="L2340" s="89" t="str">
        <v>3个月以上</v>
      </c>
      <c r="M2340" s="92" t="s">
        <v>30</v>
      </c>
      <c r="N2340" s="92">
        <v>1</v>
      </c>
      <c r="O2340" s="93" t="str">
        <f>_xlfn.XLOOKUP(P2340,匹配表1065!U:U,匹配表1065!T:T)</f>
        <v>HO00001400</v>
      </c>
      <c r="P2340" s="89" t="s">
        <v>112</v>
      </c>
      <c r="Q2340" s="92" t="s">
        <v>492</v>
      </c>
      <c r="R2340" s="89" t="str">
        <f>_xlfn.XLOOKUP(Q2340,匹配表1065!L:L,匹配表1065!O:O)</f>
        <v>B</v>
      </c>
      <c r="S2340" s="93" t="str">
        <f>IFERROR(_xlfn.XLOOKUP(Q2340,匹配表1065!AI:AI,匹配表1065!AJ:AJ),"绿标")</f>
        <v>红标</v>
      </c>
      <c r="T2340" s="93" t="str" cm="1">
        <f t="array" ref="T2340:U2340">_xlfn.XLOOKUP(Q2340,匹配表1065!L:L,匹配表1065!M:N)</f>
        <v>脑血管</v>
      </c>
      <c r="U2340" s="94" t="str">
        <v>神经内科</v>
      </c>
      <c r="V2340" s="95" t="s">
        <v>42</v>
      </c>
      <c r="W2340" s="93">
        <f>_xlfn.XLOOKUP(M2340,匹配表1065!D:D,匹配表1065!F:F)*N2340</f>
        <v>12</v>
      </c>
    </row>
    <row r="2341" customHeight="1" spans="1:23">
      <c r="A2341" s="89" t="s">
        <v>675</v>
      </c>
      <c r="B2341" s="90">
        <v>46157</v>
      </c>
      <c r="C2341" s="91" t="str">
        <f t="shared" si="72"/>
        <v>5月第3周</v>
      </c>
      <c r="D2341" s="89" t="s">
        <v>700</v>
      </c>
      <c r="E2341" s="89" t="str">
        <f t="shared" si="73"/>
        <v>5月第2周--周5</v>
      </c>
      <c r="F2341" s="92" t="s">
        <v>27</v>
      </c>
      <c r="G2341" s="92" t="s">
        <v>104</v>
      </c>
      <c r="H2341" s="92" t="str">
        <f>_xlfn.XLOOKUP(O2341,匹配表1065!T:T,匹配表1065!W:W)</f>
        <v>济南市</v>
      </c>
      <c r="I2341" s="89" t="str">
        <f>_xlfn.XLOOKUP(O2341,匹配表1065!T:T,匹配表1065!X:X)</f>
        <v>PME2025</v>
      </c>
      <c r="J2341" s="92" t="s">
        <v>111</v>
      </c>
      <c r="K2341" s="89" cm="1">
        <f ca="1" t="array" ref="K2341:L2341">_xlfn.XLOOKUP(J2341,匹配表1065!Y:Y,匹配表1065!AA:AB)</f>
        <v>30</v>
      </c>
      <c r="L2341" s="89" t="str">
        <v>3个月以上</v>
      </c>
      <c r="M2341" s="92" t="s">
        <v>30</v>
      </c>
      <c r="N2341" s="92">
        <v>1</v>
      </c>
      <c r="O2341" s="93" t="str">
        <f>_xlfn.XLOOKUP(P2341,匹配表1065!U:U,匹配表1065!T:T)</f>
        <v>HO00001400</v>
      </c>
      <c r="P2341" s="89" t="s">
        <v>112</v>
      </c>
      <c r="Q2341" s="92" t="s">
        <v>113</v>
      </c>
      <c r="R2341" s="89" t="str">
        <f>_xlfn.XLOOKUP(Q2341,匹配表1065!L:L,匹配表1065!O:O)</f>
        <v>B</v>
      </c>
      <c r="S2341" s="93" t="str">
        <f>IFERROR(_xlfn.XLOOKUP(Q2341,匹配表1065!AI:AI,匹配表1065!AJ:AJ),"绿标")</f>
        <v>红标</v>
      </c>
      <c r="T2341" s="93" t="str" cm="1">
        <f t="array" ref="T2341:U2341">_xlfn.XLOOKUP(Q2341,匹配表1065!L:L,匹配表1065!M:N)</f>
        <v>抑郁焦虑</v>
      </c>
      <c r="U2341" s="94" t="str">
        <v>神经内科</v>
      </c>
      <c r="V2341" s="95" t="s">
        <v>42</v>
      </c>
      <c r="W2341" s="93">
        <f>_xlfn.XLOOKUP(M2341,匹配表1065!D:D,匹配表1065!F:F)*N2341</f>
        <v>12</v>
      </c>
    </row>
    <row r="2342" customHeight="1" spans="1:23">
      <c r="A2342" s="89" t="s">
        <v>675</v>
      </c>
      <c r="B2342" s="90">
        <v>46157</v>
      </c>
      <c r="C2342" s="91" t="str">
        <f t="shared" si="72"/>
        <v>5月第3周</v>
      </c>
      <c r="D2342" s="89" t="s">
        <v>700</v>
      </c>
      <c r="E2342" s="89" t="str">
        <f t="shared" si="73"/>
        <v>5月第2周--周5</v>
      </c>
      <c r="F2342" s="92" t="s">
        <v>27</v>
      </c>
      <c r="G2342" s="92" t="s">
        <v>104</v>
      </c>
      <c r="H2342" s="92" t="str">
        <f>_xlfn.XLOOKUP(O2342,匹配表1065!T:T,匹配表1065!W:W)</f>
        <v>济南市</v>
      </c>
      <c r="I2342" s="89" t="str">
        <f>_xlfn.XLOOKUP(O2342,匹配表1065!T:T,匹配表1065!X:X)</f>
        <v>PME2044</v>
      </c>
      <c r="J2342" s="92" t="s">
        <v>105</v>
      </c>
      <c r="K2342" s="89" cm="1">
        <f ca="1" t="array" ref="K2342:L2342">_xlfn.XLOOKUP(J2342,匹配表1065!Y:Y,匹配表1065!AA:AB)</f>
        <v>8</v>
      </c>
      <c r="L2342" s="89" t="str">
        <v>3个月以上</v>
      </c>
      <c r="M2342" s="92" t="s">
        <v>30</v>
      </c>
      <c r="N2342" s="92">
        <v>1</v>
      </c>
      <c r="O2342" s="93" t="str">
        <f>_xlfn.XLOOKUP(P2342,匹配表1065!U:U,匹配表1065!T:T)</f>
        <v>HO00371069</v>
      </c>
      <c r="P2342" s="89" t="s">
        <v>315</v>
      </c>
      <c r="Q2342" s="92" t="s">
        <v>316</v>
      </c>
      <c r="R2342" s="89" t="str">
        <f>_xlfn.XLOOKUP(Q2342,匹配表1065!L:L,匹配表1065!O:O)</f>
        <v>B</v>
      </c>
      <c r="S2342" s="93" t="str">
        <f>IFERROR(_xlfn.XLOOKUP(Q2342,匹配表1065!AI:AI,匹配表1065!AJ:AJ),"绿标")</f>
        <v>绿标</v>
      </c>
      <c r="T2342" s="93" t="str" cm="1">
        <f t="array" ref="T2342:U2342">_xlfn.XLOOKUP(Q2342,匹配表1065!L:L,匹配表1065!M:N)</f>
        <v>脑血管</v>
      </c>
      <c r="U2342" s="94" t="str">
        <v>神经内科</v>
      </c>
      <c r="V2342" s="95" t="s">
        <v>42</v>
      </c>
      <c r="W2342" s="93">
        <f>_xlfn.XLOOKUP(M2342,匹配表1065!D:D,匹配表1065!F:F)*N2342</f>
        <v>12</v>
      </c>
    </row>
    <row r="2343" customHeight="1" spans="1:23">
      <c r="A2343" s="89" t="s">
        <v>675</v>
      </c>
      <c r="B2343" s="90">
        <v>46157</v>
      </c>
      <c r="C2343" s="91" t="str">
        <f t="shared" si="72"/>
        <v>5月第3周</v>
      </c>
      <c r="D2343" s="89" t="s">
        <v>700</v>
      </c>
      <c r="E2343" s="89" t="str">
        <f t="shared" si="73"/>
        <v>5月第2周--周5</v>
      </c>
      <c r="F2343" s="92" t="s">
        <v>27</v>
      </c>
      <c r="G2343" s="92" t="s">
        <v>104</v>
      </c>
      <c r="H2343" s="92" t="str">
        <f>_xlfn.XLOOKUP(O2343,匹配表1065!T:T,匹配表1065!W:W)</f>
        <v>东营市</v>
      </c>
      <c r="I2343" s="89" t="str">
        <f>_xlfn.XLOOKUP(O2343,匹配表1065!T:T,匹配表1065!X:X)</f>
        <v>PME2028</v>
      </c>
      <c r="J2343" s="92" t="s">
        <v>121</v>
      </c>
      <c r="K2343" s="89" cm="1">
        <f ca="1" t="array" ref="K2343:L2343">_xlfn.XLOOKUP(J2343,匹配表1065!Y:Y,匹配表1065!AA:AB)</f>
        <v>26</v>
      </c>
      <c r="L2343" s="89" t="str">
        <v>3个月以上</v>
      </c>
      <c r="M2343" s="92" t="s">
        <v>30</v>
      </c>
      <c r="N2343" s="92">
        <v>1</v>
      </c>
      <c r="O2343" s="93" t="str">
        <f>_xlfn.XLOOKUP(P2343,匹配表1065!U:U,匹配表1065!T:T)</f>
        <v>HO00001421</v>
      </c>
      <c r="P2343" s="89" t="s">
        <v>122</v>
      </c>
      <c r="Q2343" s="92" t="s">
        <v>313</v>
      </c>
      <c r="R2343" s="89" t="str">
        <f>_xlfn.XLOOKUP(Q2343,匹配表1065!L:L,匹配表1065!O:O)</f>
        <v>B</v>
      </c>
      <c r="S2343" s="93" t="str">
        <f>IFERROR(_xlfn.XLOOKUP(Q2343,匹配表1065!AI:AI,匹配表1065!AJ:AJ),"绿标")</f>
        <v>绿标</v>
      </c>
      <c r="T2343" s="93" t="str" cm="1">
        <f t="array" ref="T2343:U2343">_xlfn.XLOOKUP(Q2343,匹配表1065!L:L,匹配表1065!M:N)</f>
        <v>脑血管</v>
      </c>
      <c r="U2343" s="94" t="str">
        <v>神经内科</v>
      </c>
      <c r="V2343" s="95" t="s">
        <v>42</v>
      </c>
      <c r="W2343" s="93">
        <f>_xlfn.XLOOKUP(M2343,匹配表1065!D:D,匹配表1065!F:F)*N2343</f>
        <v>12</v>
      </c>
    </row>
    <row r="2344" customHeight="1" spans="1:23">
      <c r="A2344" s="89" t="s">
        <v>675</v>
      </c>
      <c r="B2344" s="90">
        <v>46157</v>
      </c>
      <c r="C2344" s="91" t="str">
        <f t="shared" si="72"/>
        <v>5月第3周</v>
      </c>
      <c r="D2344" s="89" t="s">
        <v>700</v>
      </c>
      <c r="E2344" s="89" t="str">
        <f t="shared" si="73"/>
        <v>5月第2周--周5</v>
      </c>
      <c r="F2344" s="92" t="s">
        <v>27</v>
      </c>
      <c r="G2344" s="92" t="s">
        <v>104</v>
      </c>
      <c r="H2344" s="92" t="str">
        <f>_xlfn.XLOOKUP(O2344,匹配表1065!T:T,匹配表1065!W:W)</f>
        <v>济南市</v>
      </c>
      <c r="I2344" s="89" t="str">
        <f>_xlfn.XLOOKUP(O2344,匹配表1065!T:T,匹配表1065!X:X)</f>
        <v>PME2029</v>
      </c>
      <c r="J2344" s="92" t="s">
        <v>128</v>
      </c>
      <c r="K2344" s="89" cm="1">
        <f ca="1" t="array" ref="K2344:L2344">_xlfn.XLOOKUP(J2344,匹配表1065!Y:Y,匹配表1065!AA:AB)</f>
        <v>13</v>
      </c>
      <c r="L2344" s="89" t="str">
        <v>3个月以上</v>
      </c>
      <c r="M2344" s="92" t="s">
        <v>30</v>
      </c>
      <c r="N2344" s="92">
        <v>1</v>
      </c>
      <c r="O2344" s="93" t="str">
        <f>_xlfn.XLOOKUP(P2344,匹配表1065!U:U,匹配表1065!T:T)</f>
        <v>HO00001403</v>
      </c>
      <c r="P2344" s="89" t="s">
        <v>329</v>
      </c>
      <c r="Q2344" s="92" t="s">
        <v>330</v>
      </c>
      <c r="R2344" s="89" t="str">
        <f>_xlfn.XLOOKUP(Q2344,匹配表1065!L:L,匹配表1065!O:O)</f>
        <v>A</v>
      </c>
      <c r="S2344" s="93" t="str">
        <f>IFERROR(_xlfn.XLOOKUP(Q2344,匹配表1065!AI:AI,匹配表1065!AJ:AJ),"绿标")</f>
        <v>黑标</v>
      </c>
      <c r="T2344" s="93" t="str" cm="1">
        <f t="array" ref="T2344:U2344">_xlfn.XLOOKUP(Q2344,匹配表1065!L:L,匹配表1065!M:N)</f>
        <v>头痛</v>
      </c>
      <c r="U2344" s="94" t="str">
        <v>神经内科</v>
      </c>
      <c r="V2344" s="95" t="s">
        <v>42</v>
      </c>
      <c r="W2344" s="93">
        <f>_xlfn.XLOOKUP(M2344,匹配表1065!D:D,匹配表1065!F:F)*N2344</f>
        <v>12</v>
      </c>
    </row>
    <row r="2345" customHeight="1" spans="1:23">
      <c r="A2345" s="89" t="s">
        <v>675</v>
      </c>
      <c r="B2345" s="90">
        <v>46157</v>
      </c>
      <c r="C2345" s="91" t="str">
        <f t="shared" si="72"/>
        <v>5月第3周</v>
      </c>
      <c r="D2345" s="89" t="s">
        <v>700</v>
      </c>
      <c r="E2345" s="89" t="str">
        <f t="shared" si="73"/>
        <v>5月第2周--周5</v>
      </c>
      <c r="F2345" s="92" t="s">
        <v>27</v>
      </c>
      <c r="G2345" s="92" t="s">
        <v>104</v>
      </c>
      <c r="H2345" s="92" t="str">
        <f>_xlfn.XLOOKUP(O2345,匹配表1065!T:T,匹配表1065!W:W)</f>
        <v>济南市</v>
      </c>
      <c r="I2345" s="89" t="str">
        <f>_xlfn.XLOOKUP(O2345,匹配表1065!T:T,匹配表1065!X:X)</f>
        <v>PME2025</v>
      </c>
      <c r="J2345" s="92" t="s">
        <v>128</v>
      </c>
      <c r="K2345" s="89" cm="1">
        <f ca="1" t="array" ref="K2345:L2345">_xlfn.XLOOKUP(J2345,匹配表1065!Y:Y,匹配表1065!AA:AB)</f>
        <v>13</v>
      </c>
      <c r="L2345" s="89" t="str">
        <v>3个月以上</v>
      </c>
      <c r="M2345" s="92" t="s">
        <v>55</v>
      </c>
      <c r="N2345" s="92">
        <v>1</v>
      </c>
      <c r="O2345" s="93" t="str">
        <f>_xlfn.XLOOKUP(P2345,匹配表1065!U:U,匹配表1065!T:T)</f>
        <v>HO00001400</v>
      </c>
      <c r="P2345" s="89" t="s">
        <v>112</v>
      </c>
      <c r="Q2345" s="92" t="s">
        <v>466</v>
      </c>
      <c r="R2345" s="89" t="str">
        <f>_xlfn.XLOOKUP(Q2345,匹配表1065!L:L,匹配表1065!O:O)</f>
        <v>B</v>
      </c>
      <c r="S2345" s="93" t="str">
        <f>IFERROR(_xlfn.XLOOKUP(Q2345,匹配表1065!AI:AI,匹配表1065!AJ:AJ),"绿标")</f>
        <v>绿标</v>
      </c>
      <c r="T2345" s="93" t="str" cm="1">
        <f t="array" ref="T2345:U2345">_xlfn.XLOOKUP(Q2345,匹配表1065!L:L,匹配表1065!M:N)</f>
        <v>脑血管</v>
      </c>
      <c r="U2345" s="94" t="str">
        <v>神经内科</v>
      </c>
      <c r="V2345" s="95" t="s">
        <v>58</v>
      </c>
      <c r="W2345" s="93">
        <f>_xlfn.XLOOKUP(M2345,匹配表1065!D:D,匹配表1065!F:F)*N2345</f>
        <v>8</v>
      </c>
    </row>
    <row r="2346" customHeight="1" spans="1:23">
      <c r="A2346" s="89" t="s">
        <v>675</v>
      </c>
      <c r="B2346" s="90">
        <v>46157</v>
      </c>
      <c r="C2346" s="91" t="str">
        <f t="shared" si="72"/>
        <v>5月第3周</v>
      </c>
      <c r="D2346" s="89" t="s">
        <v>700</v>
      </c>
      <c r="E2346" s="89" t="str">
        <f t="shared" si="73"/>
        <v>5月第2周--周5</v>
      </c>
      <c r="F2346" s="92" t="s">
        <v>27</v>
      </c>
      <c r="G2346" s="92" t="s">
        <v>104</v>
      </c>
      <c r="H2346" s="92" t="str">
        <f>_xlfn.XLOOKUP(O2346,匹配表1065!T:T,匹配表1065!W:W)</f>
        <v>聊城市</v>
      </c>
      <c r="I2346" s="89" t="str">
        <f>_xlfn.XLOOKUP(O2346,匹配表1065!T:T,匹配表1065!X:X)</f>
        <v>PME2046</v>
      </c>
      <c r="J2346" s="92" t="s">
        <v>108</v>
      </c>
      <c r="K2346" s="89" cm="1">
        <f ca="1" t="array" ref="K2346:L2346">_xlfn.XLOOKUP(J2346,匹配表1065!Y:Y,匹配表1065!AA:AB)</f>
        <v>8</v>
      </c>
      <c r="L2346" s="89" t="str">
        <v>3个月以上</v>
      </c>
      <c r="M2346" s="92" t="s">
        <v>30</v>
      </c>
      <c r="N2346" s="92">
        <v>1</v>
      </c>
      <c r="O2346" s="93" t="str">
        <f>_xlfn.XLOOKUP(P2346,匹配表1065!U:U,匹配表1065!T:T)</f>
        <v>HO00001415</v>
      </c>
      <c r="P2346" s="89" t="s">
        <v>109</v>
      </c>
      <c r="Q2346" s="92" t="s">
        <v>317</v>
      </c>
      <c r="R2346" s="89" t="str">
        <f>_xlfn.XLOOKUP(Q2346,匹配表1065!L:L,匹配表1065!O:O)</f>
        <v>A</v>
      </c>
      <c r="S2346" s="93" t="str">
        <f>IFERROR(_xlfn.XLOOKUP(Q2346,匹配表1065!AI:AI,匹配表1065!AJ:AJ),"绿标")</f>
        <v>绿标</v>
      </c>
      <c r="T2346" s="93" t="str" cm="1">
        <f t="array" ref="T2346:U2346">_xlfn.XLOOKUP(Q2346,匹配表1065!L:L,匹配表1065!M:N)</f>
        <v>头痛</v>
      </c>
      <c r="U2346" s="94" t="str">
        <v>神经内科</v>
      </c>
      <c r="V2346" s="95" t="s">
        <v>33</v>
      </c>
      <c r="W2346" s="93">
        <f>_xlfn.XLOOKUP(M2346,匹配表1065!D:D,匹配表1065!F:F)*N2346</f>
        <v>12</v>
      </c>
    </row>
    <row r="2347" customHeight="1" spans="1:23">
      <c r="A2347" s="89" t="s">
        <v>675</v>
      </c>
      <c r="B2347" s="90">
        <v>46157</v>
      </c>
      <c r="C2347" s="91" t="str">
        <f t="shared" si="72"/>
        <v>5月第3周</v>
      </c>
      <c r="D2347" s="89" t="s">
        <v>700</v>
      </c>
      <c r="E2347" s="89" t="str">
        <f t="shared" si="73"/>
        <v>5月第2周--周5</v>
      </c>
      <c r="F2347" s="92" t="s">
        <v>27</v>
      </c>
      <c r="G2347" s="92" t="s">
        <v>136</v>
      </c>
      <c r="H2347" s="92" t="str">
        <f>_xlfn.XLOOKUP(O2347,匹配表1065!T:T,匹配表1065!W:W)</f>
        <v>威海市</v>
      </c>
      <c r="I2347" s="89" t="str">
        <f>_xlfn.XLOOKUP(O2347,匹配表1065!T:T,匹配表1065!X:X)</f>
        <v>PME2033</v>
      </c>
      <c r="J2347" s="92" t="s">
        <v>137</v>
      </c>
      <c r="K2347" s="89" cm="1">
        <f ca="1" t="array" ref="K2347:L2347">_xlfn.XLOOKUP(J2347,匹配表1065!Y:Y,匹配表1065!AA:AB)</f>
        <v>10</v>
      </c>
      <c r="L2347" s="89" t="str">
        <v>3个月以上</v>
      </c>
      <c r="M2347" s="92" t="s">
        <v>30</v>
      </c>
      <c r="N2347" s="92">
        <v>1</v>
      </c>
      <c r="O2347" s="93" t="str">
        <f>_xlfn.XLOOKUP(P2347,匹配表1065!U:U,匹配表1065!T:T)</f>
        <v>HO00001513</v>
      </c>
      <c r="P2347" s="89" t="s">
        <v>622</v>
      </c>
      <c r="Q2347" s="92" t="s">
        <v>623</v>
      </c>
      <c r="R2347" s="89" t="str">
        <f>_xlfn.XLOOKUP(Q2347,匹配表1065!L:L,匹配表1065!O:O)</f>
        <v>A</v>
      </c>
      <c r="S2347" s="93" t="str">
        <f>IFERROR(_xlfn.XLOOKUP(Q2347,匹配表1065!AI:AI,匹配表1065!AJ:AJ),"绿标")</f>
        <v>绿标</v>
      </c>
      <c r="T2347" s="93" t="str" cm="1">
        <f t="array" ref="T2347:U2347">_xlfn.XLOOKUP(Q2347,匹配表1065!L:L,匹配表1065!M:N)</f>
        <v>头痛</v>
      </c>
      <c r="U2347" s="94" t="str">
        <v>神经内科</v>
      </c>
      <c r="V2347" s="95" t="s">
        <v>42</v>
      </c>
      <c r="W2347" s="93">
        <f>_xlfn.XLOOKUP(M2347,匹配表1065!D:D,匹配表1065!F:F)*N2347</f>
        <v>12</v>
      </c>
    </row>
    <row r="2348" customHeight="1" spans="1:23">
      <c r="A2348" s="89" t="s">
        <v>675</v>
      </c>
      <c r="B2348" s="90">
        <v>46157</v>
      </c>
      <c r="C2348" s="91" t="str">
        <f t="shared" si="72"/>
        <v>5月第3周</v>
      </c>
      <c r="D2348" s="89" t="s">
        <v>700</v>
      </c>
      <c r="E2348" s="89" t="str">
        <f t="shared" si="73"/>
        <v>5月第2周--周5</v>
      </c>
      <c r="F2348" s="92" t="s">
        <v>27</v>
      </c>
      <c r="G2348" s="92" t="s">
        <v>136</v>
      </c>
      <c r="H2348" s="92" t="str">
        <f>_xlfn.XLOOKUP(O2348,匹配表1065!T:T,匹配表1065!W:W)</f>
        <v>日照市</v>
      </c>
      <c r="I2348" s="89" t="str">
        <f>_xlfn.XLOOKUP(O2348,匹配表1065!T:T,匹配表1065!X:X)</f>
        <v>PME2033</v>
      </c>
      <c r="J2348" s="92" t="s">
        <v>137</v>
      </c>
      <c r="K2348" s="89" cm="1">
        <f ca="1" t="array" ref="K2348:L2348">_xlfn.XLOOKUP(J2348,匹配表1065!Y:Y,匹配表1065!AA:AB)</f>
        <v>10</v>
      </c>
      <c r="L2348" s="89" t="str">
        <v>3个月以上</v>
      </c>
      <c r="M2348" s="92" t="s">
        <v>35</v>
      </c>
      <c r="N2348" s="92">
        <v>1</v>
      </c>
      <c r="O2348" s="93" t="str">
        <f>_xlfn.XLOOKUP(P2348,匹配表1065!U:U,匹配表1065!T:T)</f>
        <v>HO00025571</v>
      </c>
      <c r="P2348" s="89" t="s">
        <v>365</v>
      </c>
      <c r="Q2348" s="92" t="s">
        <v>496</v>
      </c>
      <c r="R2348" s="89" t="str">
        <f>_xlfn.XLOOKUP(Q2348,匹配表1065!L:L,匹配表1065!O:O)</f>
        <v>A</v>
      </c>
      <c r="S2348" s="93" t="str">
        <f>IFERROR(_xlfn.XLOOKUP(Q2348,匹配表1065!AI:AI,匹配表1065!AJ:AJ),"绿标")</f>
        <v>红标</v>
      </c>
      <c r="T2348" s="93" t="str" cm="1">
        <f t="array" ref="T2348:U2348">_xlfn.XLOOKUP(Q2348,匹配表1065!L:L,匹配表1065!M:N)</f>
        <v>头痛</v>
      </c>
      <c r="U2348" s="94" t="str">
        <v>神经内科</v>
      </c>
      <c r="V2348" s="95" t="s">
        <v>58</v>
      </c>
      <c r="W2348" s="93">
        <f>_xlfn.XLOOKUP(M2348,匹配表1065!D:D,匹配表1065!F:F)*N2348</f>
        <v>4</v>
      </c>
    </row>
    <row r="2349" customHeight="1" spans="1:23">
      <c r="A2349" s="89" t="s">
        <v>675</v>
      </c>
      <c r="B2349" s="90">
        <v>46157</v>
      </c>
      <c r="C2349" s="91" t="str">
        <f t="shared" si="72"/>
        <v>5月第3周</v>
      </c>
      <c r="D2349" s="89" t="s">
        <v>700</v>
      </c>
      <c r="E2349" s="89" t="str">
        <f t="shared" si="73"/>
        <v>5月第2周--周5</v>
      </c>
      <c r="F2349" s="92" t="s">
        <v>27</v>
      </c>
      <c r="G2349" s="92" t="s">
        <v>136</v>
      </c>
      <c r="H2349" s="92" t="str">
        <f>_xlfn.XLOOKUP(O2349,匹配表1065!T:T,匹配表1065!W:W)</f>
        <v>淄博市</v>
      </c>
      <c r="I2349" s="89" t="str">
        <f>_xlfn.XLOOKUP(O2349,匹配表1065!T:T,匹配表1065!X:X)</f>
        <v>PME2043</v>
      </c>
      <c r="J2349" s="92" t="s">
        <v>140</v>
      </c>
      <c r="K2349" s="89" cm="1">
        <f ca="1" t="array" ref="K2349:L2349">_xlfn.XLOOKUP(J2349,匹配表1065!Y:Y,匹配表1065!AA:AB)</f>
        <v>9</v>
      </c>
      <c r="L2349" s="89" t="str">
        <v>3个月以上</v>
      </c>
      <c r="M2349" s="92" t="s">
        <v>30</v>
      </c>
      <c r="N2349" s="92">
        <v>1</v>
      </c>
      <c r="O2349" s="93" t="str">
        <f>_xlfn.XLOOKUP(P2349,匹配表1065!U:U,匹配表1065!T:T)</f>
        <v>HO00024398</v>
      </c>
      <c r="P2349" s="89" t="s">
        <v>141</v>
      </c>
      <c r="Q2349" s="92" t="s">
        <v>298</v>
      </c>
      <c r="R2349" s="89" t="str">
        <f>_xlfn.XLOOKUP(Q2349,匹配表1065!L:L,匹配表1065!O:O)</f>
        <v>C</v>
      </c>
      <c r="S2349" s="93" t="str">
        <f>IFERROR(_xlfn.XLOOKUP(Q2349,匹配表1065!AI:AI,匹配表1065!AJ:AJ),"绿标")</f>
        <v>红标</v>
      </c>
      <c r="T2349" s="93" t="str" cm="1">
        <f t="array" ref="T2349:U2349">_xlfn.XLOOKUP(Q2349,匹配表1065!L:L,匹配表1065!M:N)</f>
        <v>眩晕</v>
      </c>
      <c r="U2349" s="94" t="str">
        <v>神经内科</v>
      </c>
      <c r="V2349" s="95" t="s">
        <v>70</v>
      </c>
      <c r="W2349" s="93">
        <f>_xlfn.XLOOKUP(M2349,匹配表1065!D:D,匹配表1065!F:F)*N2349</f>
        <v>12</v>
      </c>
    </row>
    <row r="2350" customHeight="1" spans="1:23">
      <c r="A2350" s="89" t="s">
        <v>675</v>
      </c>
      <c r="B2350" s="90">
        <v>46157</v>
      </c>
      <c r="C2350" s="91" t="str">
        <f t="shared" si="72"/>
        <v>5月第3周</v>
      </c>
      <c r="D2350" s="89" t="s">
        <v>700</v>
      </c>
      <c r="E2350" s="89" t="str">
        <f t="shared" si="73"/>
        <v>5月第2周--周5</v>
      </c>
      <c r="F2350" s="92" t="s">
        <v>27</v>
      </c>
      <c r="G2350" s="92" t="s">
        <v>136</v>
      </c>
      <c r="H2350" s="92" t="str">
        <f>_xlfn.XLOOKUP(O2350,匹配表1065!T:T,匹配表1065!W:W)</f>
        <v>青岛市</v>
      </c>
      <c r="I2350" s="89" t="str">
        <f>_xlfn.XLOOKUP(O2350,匹配表1065!T:T,匹配表1065!X:X)</f>
        <v>PME2032</v>
      </c>
      <c r="J2350" s="92" t="s">
        <v>143</v>
      </c>
      <c r="K2350" s="89" cm="1">
        <f ca="1" t="array" ref="K2350:L2350">_xlfn.XLOOKUP(J2350,匹配表1065!Y:Y,匹配表1065!AA:AB)</f>
        <v>31</v>
      </c>
      <c r="L2350" s="89" t="str">
        <v>3个月以上</v>
      </c>
      <c r="M2350" s="92" t="s">
        <v>30</v>
      </c>
      <c r="N2350" s="92">
        <v>1</v>
      </c>
      <c r="O2350" s="93" t="str">
        <f>_xlfn.XLOOKUP(P2350,匹配表1065!U:U,匹配表1065!T:T)</f>
        <v>HO00001482</v>
      </c>
      <c r="P2350" s="89" t="s">
        <v>146</v>
      </c>
      <c r="Q2350" s="92" t="s">
        <v>299</v>
      </c>
      <c r="R2350" s="89" t="str">
        <f>_xlfn.XLOOKUP(Q2350,匹配表1065!L:L,匹配表1065!O:O)</f>
        <v>C</v>
      </c>
      <c r="S2350" s="93" t="str">
        <f>IFERROR(_xlfn.XLOOKUP(Q2350,匹配表1065!AI:AI,匹配表1065!AJ:AJ),"绿标")</f>
        <v>绿标</v>
      </c>
      <c r="T2350" s="93" t="str" cm="1">
        <f t="array" ref="T2350:U2350">_xlfn.XLOOKUP(Q2350,匹配表1065!L:L,匹配表1065!M:N)</f>
        <v>眩晕</v>
      </c>
      <c r="U2350" s="94" t="str">
        <v>耳鼻喉科</v>
      </c>
      <c r="V2350" s="95" t="s">
        <v>70</v>
      </c>
      <c r="W2350" s="93">
        <f>_xlfn.XLOOKUP(M2350,匹配表1065!D:D,匹配表1065!F:F)*N2350</f>
        <v>12</v>
      </c>
    </row>
    <row r="2351" customHeight="1" spans="1:23">
      <c r="A2351" s="89" t="s">
        <v>675</v>
      </c>
      <c r="B2351" s="90">
        <v>46157</v>
      </c>
      <c r="C2351" s="91" t="str">
        <f t="shared" si="72"/>
        <v>5月第3周</v>
      </c>
      <c r="D2351" s="89" t="s">
        <v>700</v>
      </c>
      <c r="E2351" s="89" t="str">
        <f t="shared" si="73"/>
        <v>5月第2周--周5</v>
      </c>
      <c r="F2351" s="92" t="s">
        <v>27</v>
      </c>
      <c r="G2351" s="92" t="s">
        <v>136</v>
      </c>
      <c r="H2351" s="92" t="str">
        <f>_xlfn.XLOOKUP(O2351,匹配表1065!T:T,匹配表1065!W:W)</f>
        <v>青岛市</v>
      </c>
      <c r="I2351" s="89" t="str">
        <f>_xlfn.XLOOKUP(O2351,匹配表1065!T:T,匹配表1065!X:X)</f>
        <v>PME2032</v>
      </c>
      <c r="J2351" s="92" t="s">
        <v>143</v>
      </c>
      <c r="K2351" s="89" cm="1">
        <f ca="1" t="array" ref="K2351:L2351">_xlfn.XLOOKUP(J2351,匹配表1065!Y:Y,匹配表1065!AA:AB)</f>
        <v>31</v>
      </c>
      <c r="L2351" s="89" t="str">
        <v>3个月以上</v>
      </c>
      <c r="M2351" s="92" t="s">
        <v>30</v>
      </c>
      <c r="N2351" s="92">
        <v>1</v>
      </c>
      <c r="O2351" s="93" t="str">
        <f>_xlfn.XLOOKUP(P2351,匹配表1065!U:U,匹配表1065!T:T)</f>
        <v>HO00001482</v>
      </c>
      <c r="P2351" s="89" t="s">
        <v>146</v>
      </c>
      <c r="Q2351" s="92" t="s">
        <v>248</v>
      </c>
      <c r="R2351" s="89" t="str">
        <f>_xlfn.XLOOKUP(Q2351,匹配表1065!L:L,匹配表1065!O:O)</f>
        <v>A</v>
      </c>
      <c r="S2351" s="93" t="str">
        <f>IFERROR(_xlfn.XLOOKUP(Q2351,匹配表1065!AI:AI,匹配表1065!AJ:AJ),"绿标")</f>
        <v>红标</v>
      </c>
      <c r="T2351" s="93" t="str" cm="1">
        <f t="array" ref="T2351:U2351">_xlfn.XLOOKUP(Q2351,匹配表1065!L:L,匹配表1065!M:N)</f>
        <v>头痛</v>
      </c>
      <c r="U2351" s="94" t="str">
        <v>神经内科</v>
      </c>
      <c r="V2351" s="95" t="s">
        <v>67</v>
      </c>
      <c r="W2351" s="93">
        <f>_xlfn.XLOOKUP(M2351,匹配表1065!D:D,匹配表1065!F:F)*N2351</f>
        <v>12</v>
      </c>
    </row>
    <row r="2352" customHeight="1" spans="1:23">
      <c r="A2352" s="89" t="s">
        <v>675</v>
      </c>
      <c r="B2352" s="90">
        <v>46157</v>
      </c>
      <c r="C2352" s="91" t="str">
        <f t="shared" si="72"/>
        <v>5月第3周</v>
      </c>
      <c r="D2352" s="89" t="s">
        <v>700</v>
      </c>
      <c r="E2352" s="89" t="str">
        <f t="shared" si="73"/>
        <v>5月第2周--周5</v>
      </c>
      <c r="F2352" s="92" t="s">
        <v>27</v>
      </c>
      <c r="G2352" s="92" t="s">
        <v>136</v>
      </c>
      <c r="H2352" s="92" t="str">
        <f>_xlfn.XLOOKUP(O2352,匹配表1065!T:T,匹配表1065!W:W)</f>
        <v>青岛市</v>
      </c>
      <c r="I2352" s="89" t="str">
        <f>_xlfn.XLOOKUP(O2352,匹配表1065!T:T,匹配表1065!X:X)</f>
        <v>PME2032</v>
      </c>
      <c r="J2352" s="92" t="s">
        <v>143</v>
      </c>
      <c r="K2352" s="89" cm="1">
        <f ca="1" t="array" ref="K2352:L2352">_xlfn.XLOOKUP(J2352,匹配表1065!Y:Y,匹配表1065!AA:AB)</f>
        <v>31</v>
      </c>
      <c r="L2352" s="89" t="str">
        <v>3个月以上</v>
      </c>
      <c r="M2352" s="92" t="s">
        <v>35</v>
      </c>
      <c r="N2352" s="92">
        <v>1</v>
      </c>
      <c r="O2352" s="93" t="str">
        <f>_xlfn.XLOOKUP(P2352,匹配表1065!U:U,匹配表1065!T:T)</f>
        <v>HO00001482</v>
      </c>
      <c r="P2352" s="89" t="s">
        <v>146</v>
      </c>
      <c r="Q2352" s="92" t="s">
        <v>536</v>
      </c>
      <c r="R2352" s="89" t="str">
        <f>_xlfn.XLOOKUP(Q2352,匹配表1065!L:L,匹配表1065!O:O)</f>
        <v>B</v>
      </c>
      <c r="S2352" s="93" t="str">
        <f>IFERROR(_xlfn.XLOOKUP(Q2352,匹配表1065!AI:AI,匹配表1065!AJ:AJ),"绿标")</f>
        <v>绿标</v>
      </c>
      <c r="T2352" s="93" t="str" cm="1">
        <f t="array" ref="T2352:U2352">_xlfn.XLOOKUP(Q2352,匹配表1065!L:L,匹配表1065!M:N)</f>
        <v>脑血管</v>
      </c>
      <c r="U2352" s="94" t="str">
        <v>神经内科</v>
      </c>
      <c r="V2352" s="95" t="s">
        <v>58</v>
      </c>
      <c r="W2352" s="93">
        <f>_xlfn.XLOOKUP(M2352,匹配表1065!D:D,匹配表1065!F:F)*N2352</f>
        <v>4</v>
      </c>
    </row>
    <row r="2353" customHeight="1" spans="1:23">
      <c r="A2353" s="89" t="s">
        <v>675</v>
      </c>
      <c r="B2353" s="90">
        <v>46157</v>
      </c>
      <c r="C2353" s="91" t="str">
        <f t="shared" si="72"/>
        <v>5月第3周</v>
      </c>
      <c r="D2353" s="89" t="s">
        <v>700</v>
      </c>
      <c r="E2353" s="89" t="str">
        <f t="shared" si="73"/>
        <v>5月第2周--周5</v>
      </c>
      <c r="F2353" s="92" t="s">
        <v>27</v>
      </c>
      <c r="G2353" s="92" t="s">
        <v>136</v>
      </c>
      <c r="H2353" s="92" t="str">
        <f>_xlfn.XLOOKUP(O2353,匹配表1065!T:T,匹配表1065!W:W)</f>
        <v>潍坊市</v>
      </c>
      <c r="I2353" s="89" t="str">
        <f>_xlfn.XLOOKUP(O2353,匹配表1065!T:T,匹配表1065!X:X)</f>
        <v>PME2036</v>
      </c>
      <c r="J2353" s="89" t="s">
        <v>161</v>
      </c>
      <c r="K2353" s="89" cm="1">
        <f ca="1" t="array" ref="K2353:L2353">_xlfn.XLOOKUP(J2353,匹配表1065!Y:Y,匹配表1065!AA:AB)</f>
        <v>1519</v>
      </c>
      <c r="L2353" s="89" t="str">
        <v>3个月以上</v>
      </c>
      <c r="M2353" s="92" t="s">
        <v>30</v>
      </c>
      <c r="N2353" s="92">
        <v>1</v>
      </c>
      <c r="O2353" s="93" t="str">
        <f>_xlfn.XLOOKUP(P2353,匹配表1065!U:U,匹配表1065!T:T)</f>
        <v>HO00001466</v>
      </c>
      <c r="P2353" s="89" t="s">
        <v>164</v>
      </c>
      <c r="Q2353" s="92" t="s">
        <v>165</v>
      </c>
      <c r="R2353" s="89" t="str">
        <f>_xlfn.XLOOKUP(Q2353,匹配表1065!L:L,匹配表1065!O:O)</f>
        <v>C</v>
      </c>
      <c r="S2353" s="93" t="str">
        <f>IFERROR(_xlfn.XLOOKUP(Q2353,匹配表1065!AI:AI,匹配表1065!AJ:AJ),"绿标")</f>
        <v>绿标</v>
      </c>
      <c r="T2353" s="93" t="str" cm="1">
        <f t="array" ref="T2353:U2353">_xlfn.XLOOKUP(Q2353,匹配表1065!L:L,匹配表1065!M:N)</f>
        <v>眩晕</v>
      </c>
      <c r="U2353" s="94" t="str">
        <v>神经内科</v>
      </c>
      <c r="V2353" s="95" t="s">
        <v>70</v>
      </c>
      <c r="W2353" s="93">
        <f>_xlfn.XLOOKUP(M2353,匹配表1065!D:D,匹配表1065!F:F)*N2353</f>
        <v>12</v>
      </c>
    </row>
    <row r="2354" customHeight="1" spans="1:23">
      <c r="A2354" s="89" t="s">
        <v>675</v>
      </c>
      <c r="B2354" s="90">
        <v>46157</v>
      </c>
      <c r="C2354" s="91" t="str">
        <f t="shared" si="72"/>
        <v>5月第3周</v>
      </c>
      <c r="D2354" s="89" t="s">
        <v>700</v>
      </c>
      <c r="E2354" s="89" t="str">
        <f t="shared" si="73"/>
        <v>5月第2周--周5</v>
      </c>
      <c r="F2354" s="92" t="s">
        <v>27</v>
      </c>
      <c r="G2354" s="92" t="s">
        <v>136</v>
      </c>
      <c r="H2354" s="92" t="str">
        <f>_xlfn.XLOOKUP(O2354,匹配表1065!T:T,匹配表1065!W:W)</f>
        <v>潍坊市</v>
      </c>
      <c r="I2354" s="89" t="str">
        <f>_xlfn.XLOOKUP(O2354,匹配表1065!T:T,匹配表1065!X:X)</f>
        <v>PME2036</v>
      </c>
      <c r="J2354" s="89" t="s">
        <v>161</v>
      </c>
      <c r="K2354" s="89" cm="1">
        <f ca="1" t="array" ref="K2354:L2354">_xlfn.XLOOKUP(J2354,匹配表1065!Y:Y,匹配表1065!AA:AB)</f>
        <v>1519</v>
      </c>
      <c r="L2354" s="89" t="str">
        <v>3个月以上</v>
      </c>
      <c r="M2354" s="92" t="s">
        <v>55</v>
      </c>
      <c r="N2354" s="92">
        <v>1</v>
      </c>
      <c r="O2354" s="93" t="str">
        <f>_xlfn.XLOOKUP(P2354,匹配表1065!U:U,匹配表1065!T:T)</f>
        <v>HO00001496</v>
      </c>
      <c r="P2354" s="89" t="s">
        <v>256</v>
      </c>
      <c r="Q2354" s="92" t="s">
        <v>303</v>
      </c>
      <c r="R2354" s="89" t="str">
        <f>_xlfn.XLOOKUP(Q2354,匹配表1065!L:L,匹配表1065!O:O)</f>
        <v>C</v>
      </c>
      <c r="S2354" s="93" t="str">
        <f>IFERROR(_xlfn.XLOOKUP(Q2354,匹配表1065!AI:AI,匹配表1065!AJ:AJ),"绿标")</f>
        <v>红标</v>
      </c>
      <c r="T2354" s="93" t="str" cm="1">
        <f t="array" ref="T2354:U2354">_xlfn.XLOOKUP(Q2354,匹配表1065!L:L,匹配表1065!M:N)</f>
        <v>眩晕</v>
      </c>
      <c r="U2354" s="94" t="str">
        <v>神经内科</v>
      </c>
      <c r="V2354" s="95" t="s">
        <v>70</v>
      </c>
      <c r="W2354" s="93">
        <f>_xlfn.XLOOKUP(M2354,匹配表1065!D:D,匹配表1065!F:F)*N2354</f>
        <v>8</v>
      </c>
    </row>
    <row r="2355" customHeight="1" spans="1:23">
      <c r="A2355" s="89" t="s">
        <v>675</v>
      </c>
      <c r="B2355" s="90">
        <v>46157</v>
      </c>
      <c r="C2355" s="91" t="str">
        <f t="shared" si="72"/>
        <v>5月第3周</v>
      </c>
      <c r="D2355" s="89" t="s">
        <v>700</v>
      </c>
      <c r="E2355" s="89" t="str">
        <f t="shared" si="73"/>
        <v>5月第2周--周5</v>
      </c>
      <c r="F2355" s="92" t="s">
        <v>27</v>
      </c>
      <c r="G2355" s="92" t="s">
        <v>136</v>
      </c>
      <c r="H2355" s="92" t="str">
        <f>_xlfn.XLOOKUP(O2355,匹配表1065!T:T,匹配表1065!W:W)</f>
        <v>潍坊市</v>
      </c>
      <c r="I2355" s="89" t="str">
        <f>_xlfn.XLOOKUP(O2355,匹配表1065!T:T,匹配表1065!X:X)</f>
        <v>PME2036</v>
      </c>
      <c r="J2355" s="89" t="s">
        <v>161</v>
      </c>
      <c r="K2355" s="89" cm="1">
        <f ca="1" t="array" ref="K2355:L2355">_xlfn.XLOOKUP(J2355,匹配表1065!Y:Y,匹配表1065!AA:AB)</f>
        <v>1519</v>
      </c>
      <c r="L2355" s="89" t="str">
        <v>3个月以上</v>
      </c>
      <c r="M2355" s="92" t="s">
        <v>55</v>
      </c>
      <c r="N2355" s="92">
        <v>1</v>
      </c>
      <c r="O2355" s="93" t="str">
        <f>_xlfn.XLOOKUP(P2355,匹配表1065!U:U,匹配表1065!T:T)</f>
        <v>HO00001498</v>
      </c>
      <c r="P2355" s="89" t="s">
        <v>337</v>
      </c>
      <c r="Q2355" s="92" t="s">
        <v>338</v>
      </c>
      <c r="R2355" s="89" t="str">
        <f>_xlfn.XLOOKUP(Q2355,匹配表1065!L:L,匹配表1065!O:O)</f>
        <v>C</v>
      </c>
      <c r="S2355" s="93" t="str">
        <f>IFERROR(_xlfn.XLOOKUP(Q2355,匹配表1065!AI:AI,匹配表1065!AJ:AJ),"绿标")</f>
        <v>绿标</v>
      </c>
      <c r="T2355" s="93" t="str" cm="1">
        <f t="array" ref="T2355:U2355">_xlfn.XLOOKUP(Q2355,匹配表1065!L:L,匹配表1065!M:N)</f>
        <v>眩晕</v>
      </c>
      <c r="U2355" s="94" t="str">
        <v>神经内科</v>
      </c>
      <c r="V2355" s="95" t="s">
        <v>70</v>
      </c>
      <c r="W2355" s="93">
        <f>_xlfn.XLOOKUP(M2355,匹配表1065!D:D,匹配表1065!F:F)*N2355</f>
        <v>8</v>
      </c>
    </row>
    <row r="2356" customHeight="1" spans="1:23">
      <c r="A2356" s="89" t="s">
        <v>675</v>
      </c>
      <c r="B2356" s="90">
        <v>46157</v>
      </c>
      <c r="C2356" s="91" t="str">
        <f t="shared" si="72"/>
        <v>5月第3周</v>
      </c>
      <c r="D2356" s="89" t="s">
        <v>700</v>
      </c>
      <c r="E2356" s="89" t="str">
        <f t="shared" si="73"/>
        <v>5月第2周--周5</v>
      </c>
      <c r="F2356" s="92" t="s">
        <v>27</v>
      </c>
      <c r="G2356" s="92" t="s">
        <v>136</v>
      </c>
      <c r="H2356" s="92" t="str">
        <f>_xlfn.XLOOKUP(O2356,匹配表1065!T:T,匹配表1065!W:W)</f>
        <v>青岛市</v>
      </c>
      <c r="I2356" s="89" t="str">
        <f>_xlfn.XLOOKUP(O2356,匹配表1065!T:T,匹配表1065!X:X)</f>
        <v>PME2031</v>
      </c>
      <c r="J2356" s="92" t="s">
        <v>155</v>
      </c>
      <c r="K2356" s="89" cm="1">
        <f ca="1" t="array" ref="K2356:L2356">_xlfn.XLOOKUP(J2356,匹配表1065!Y:Y,匹配表1065!AA:AB)</f>
        <v>31</v>
      </c>
      <c r="L2356" s="89" t="str">
        <v>3个月以上</v>
      </c>
      <c r="M2356" s="92" t="s">
        <v>55</v>
      </c>
      <c r="N2356" s="92">
        <v>1</v>
      </c>
      <c r="O2356" s="93" t="str">
        <f>_xlfn.XLOOKUP(P2356,匹配表1065!U:U,匹配表1065!T:T)</f>
        <v>HO00072793</v>
      </c>
      <c r="P2356" s="89" t="s">
        <v>159</v>
      </c>
      <c r="Q2356" s="92" t="s">
        <v>731</v>
      </c>
      <c r="R2356" s="89" t="str">
        <f>_xlfn.XLOOKUP(Q2356,匹配表1065!L:L,匹配表1065!O:O)</f>
        <v>C</v>
      </c>
      <c r="S2356" s="93" t="str">
        <f>IFERROR(_xlfn.XLOOKUP(Q2356,匹配表1065!AI:AI,匹配表1065!AJ:AJ),"绿标")</f>
        <v>绿标</v>
      </c>
      <c r="T2356" s="93" t="str" cm="1">
        <f t="array" ref="T2356:U2356">_xlfn.XLOOKUP(Q2356,匹配表1065!L:L,匹配表1065!M:N)</f>
        <v>眩晕</v>
      </c>
      <c r="U2356" s="94" t="str">
        <v>耳鼻喉科</v>
      </c>
      <c r="V2356" s="95" t="s">
        <v>67</v>
      </c>
      <c r="W2356" s="93">
        <f>_xlfn.XLOOKUP(M2356,匹配表1065!D:D,匹配表1065!F:F)*N2356</f>
        <v>8</v>
      </c>
    </row>
    <row r="2357" customHeight="1" spans="1:23">
      <c r="A2357" s="89" t="s">
        <v>675</v>
      </c>
      <c r="B2357" s="90">
        <v>46157</v>
      </c>
      <c r="C2357" s="91" t="str">
        <f t="shared" si="72"/>
        <v>5月第3周</v>
      </c>
      <c r="D2357" s="89" t="s">
        <v>700</v>
      </c>
      <c r="E2357" s="89" t="str">
        <f t="shared" si="73"/>
        <v>5月第2周--周5</v>
      </c>
      <c r="F2357" s="92" t="s">
        <v>27</v>
      </c>
      <c r="G2357" s="92" t="s">
        <v>136</v>
      </c>
      <c r="H2357" s="92" t="str">
        <f>_xlfn.XLOOKUP(O2357,匹配表1065!T:T,匹配表1065!W:W)</f>
        <v>青岛市</v>
      </c>
      <c r="I2357" s="89" t="str">
        <f>_xlfn.XLOOKUP(O2357,匹配表1065!T:T,匹配表1065!X:X)</f>
        <v>PME2031</v>
      </c>
      <c r="J2357" s="92" t="s">
        <v>155</v>
      </c>
      <c r="K2357" s="89" cm="1">
        <f ca="1" t="array" ref="K2357:L2357">_xlfn.XLOOKUP(J2357,匹配表1065!Y:Y,匹配表1065!AA:AB)</f>
        <v>31</v>
      </c>
      <c r="L2357" s="89" t="str">
        <v>3个月以上</v>
      </c>
      <c r="M2357" s="92" t="s">
        <v>202</v>
      </c>
      <c r="N2357" s="92">
        <v>1</v>
      </c>
      <c r="O2357" s="93" t="str">
        <f>_xlfn.XLOOKUP(P2357,匹配表1065!U:U,匹配表1065!T:T)</f>
        <v>HO00072793</v>
      </c>
      <c r="P2357" s="89" t="s">
        <v>159</v>
      </c>
      <c r="Q2357" s="92" t="s">
        <v>160</v>
      </c>
      <c r="R2357" s="89" t="str">
        <f>_xlfn.XLOOKUP(Q2357,匹配表1065!L:L,匹配表1065!O:O)</f>
        <v>A</v>
      </c>
      <c r="S2357" s="93" t="str">
        <f>IFERROR(_xlfn.XLOOKUP(Q2357,匹配表1065!AI:AI,匹配表1065!AJ:AJ),"绿标")</f>
        <v>红标</v>
      </c>
      <c r="T2357" s="93" t="str" cm="1">
        <f t="array" ref="T2357:U2357">_xlfn.XLOOKUP(Q2357,匹配表1065!L:L,匹配表1065!M:N)</f>
        <v>头痛</v>
      </c>
      <c r="U2357" s="94" t="str">
        <v>神经内科</v>
      </c>
      <c r="V2357" s="95" t="s">
        <v>67</v>
      </c>
      <c r="W2357" s="93">
        <f>_xlfn.XLOOKUP(M2357,匹配表1065!D:D,匹配表1065!F:F)*N2357</f>
        <v>16</v>
      </c>
    </row>
    <row r="2358" customHeight="1" spans="1:23">
      <c r="A2358" s="89" t="s">
        <v>675</v>
      </c>
      <c r="B2358" s="90">
        <v>46157</v>
      </c>
      <c r="C2358" s="91" t="str">
        <f t="shared" si="72"/>
        <v>5月第3周</v>
      </c>
      <c r="D2358" s="89" t="s">
        <v>700</v>
      </c>
      <c r="E2358" s="89" t="str">
        <f t="shared" si="73"/>
        <v>5月第2周--周5</v>
      </c>
      <c r="F2358" s="92" t="s">
        <v>27</v>
      </c>
      <c r="G2358" s="92" t="s">
        <v>136</v>
      </c>
      <c r="H2358" s="92" t="str">
        <f>_xlfn.XLOOKUP(O2358,匹配表1065!T:T,匹配表1065!W:W)</f>
        <v>青岛市</v>
      </c>
      <c r="I2358" s="89" t="str">
        <f>_xlfn.XLOOKUP(O2358,匹配表1065!T:T,匹配表1065!X:X)</f>
        <v>PME2035</v>
      </c>
      <c r="J2358" s="92" t="s">
        <v>150</v>
      </c>
      <c r="K2358" s="89" cm="1">
        <f ca="1" t="array" ref="K2358:L2358">_xlfn.XLOOKUP(J2358,匹配表1065!Y:Y,匹配表1065!AA:AB)</f>
        <v>8</v>
      </c>
      <c r="L2358" s="89" t="str">
        <v>3个月以上</v>
      </c>
      <c r="M2358" s="92" t="s">
        <v>30</v>
      </c>
      <c r="N2358" s="92">
        <v>1</v>
      </c>
      <c r="O2358" s="93" t="str">
        <f>_xlfn.XLOOKUP(P2358,匹配表1065!U:U,匹配表1065!T:T)</f>
        <v>HO00001483</v>
      </c>
      <c r="P2358" s="89" t="s">
        <v>259</v>
      </c>
      <c r="Q2358" s="92" t="s">
        <v>398</v>
      </c>
      <c r="R2358" s="89" t="str">
        <f>_xlfn.XLOOKUP(Q2358,匹配表1065!L:L,匹配表1065!O:O)</f>
        <v>C</v>
      </c>
      <c r="S2358" s="93" t="str">
        <f>IFERROR(_xlfn.XLOOKUP(Q2358,匹配表1065!AI:AI,匹配表1065!AJ:AJ),"绿标")</f>
        <v>绿标</v>
      </c>
      <c r="T2358" s="93" t="str" cm="1">
        <f t="array" ref="T2358:U2358">_xlfn.XLOOKUP(Q2358,匹配表1065!L:L,匹配表1065!M:N)</f>
        <v>眩晕</v>
      </c>
      <c r="U2358" s="94" t="str">
        <v>耳鼻喉科</v>
      </c>
      <c r="V2358" s="95" t="s">
        <v>70</v>
      </c>
      <c r="W2358" s="93">
        <f>_xlfn.XLOOKUP(M2358,匹配表1065!D:D,匹配表1065!F:F)*N2358</f>
        <v>12</v>
      </c>
    </row>
    <row r="2359" customHeight="1" spans="1:23">
      <c r="A2359" s="89" t="s">
        <v>675</v>
      </c>
      <c r="B2359" s="90">
        <v>46157</v>
      </c>
      <c r="C2359" s="91" t="str">
        <f t="shared" si="72"/>
        <v>5月第3周</v>
      </c>
      <c r="D2359" s="89" t="s">
        <v>700</v>
      </c>
      <c r="E2359" s="89" t="str">
        <f t="shared" si="73"/>
        <v>5月第2周--周5</v>
      </c>
      <c r="F2359" s="92" t="s">
        <v>27</v>
      </c>
      <c r="G2359" s="92" t="s">
        <v>136</v>
      </c>
      <c r="H2359" s="92" t="str">
        <f>_xlfn.XLOOKUP(O2359,匹配表1065!T:T,匹配表1065!W:W)</f>
        <v>青岛市</v>
      </c>
      <c r="I2359" s="89" t="str">
        <f>_xlfn.XLOOKUP(O2359,匹配表1065!T:T,匹配表1065!X:X)</f>
        <v>PME2035</v>
      </c>
      <c r="J2359" s="92" t="s">
        <v>150</v>
      </c>
      <c r="K2359" s="89" cm="1">
        <f ca="1" t="array" ref="K2359:L2359">_xlfn.XLOOKUP(J2359,匹配表1065!Y:Y,匹配表1065!AA:AB)</f>
        <v>8</v>
      </c>
      <c r="L2359" s="89" t="str">
        <v>3个月以上</v>
      </c>
      <c r="M2359" s="92" t="s">
        <v>30</v>
      </c>
      <c r="N2359" s="92">
        <v>1</v>
      </c>
      <c r="O2359" s="93" t="str">
        <f>_xlfn.XLOOKUP(P2359,匹配表1065!U:U,匹配表1065!T:T)</f>
        <v>HO00370760</v>
      </c>
      <c r="P2359" s="89" t="s">
        <v>499</v>
      </c>
      <c r="Q2359" s="92" t="s">
        <v>500</v>
      </c>
      <c r="R2359" s="89" t="str">
        <f>_xlfn.XLOOKUP(Q2359,匹配表1065!L:L,匹配表1065!O:O)</f>
        <v>A</v>
      </c>
      <c r="S2359" s="93" t="str">
        <f>IFERROR(_xlfn.XLOOKUP(Q2359,匹配表1065!AI:AI,匹配表1065!AJ:AJ),"绿标")</f>
        <v>红标</v>
      </c>
      <c r="T2359" s="93" t="str" cm="1">
        <f t="array" ref="T2359:U2359">_xlfn.XLOOKUP(Q2359,匹配表1065!L:L,匹配表1065!M:N)</f>
        <v>头痛</v>
      </c>
      <c r="U2359" s="94" t="str">
        <v>神经内科</v>
      </c>
      <c r="V2359" s="95" t="s">
        <v>70</v>
      </c>
      <c r="W2359" s="93">
        <f>_xlfn.XLOOKUP(M2359,匹配表1065!D:D,匹配表1065!F:F)*N2359</f>
        <v>12</v>
      </c>
    </row>
    <row r="2360" customHeight="1" spans="1:23">
      <c r="A2360" s="89" t="s">
        <v>675</v>
      </c>
      <c r="B2360" s="90">
        <v>46157</v>
      </c>
      <c r="C2360" s="91" t="str">
        <f t="shared" si="72"/>
        <v>5月第3周</v>
      </c>
      <c r="D2360" s="89" t="s">
        <v>700</v>
      </c>
      <c r="E2360" s="89" t="str">
        <f t="shared" si="73"/>
        <v>5月第2周--周5</v>
      </c>
      <c r="F2360" s="92" t="s">
        <v>27</v>
      </c>
      <c r="G2360" s="92" t="s">
        <v>136</v>
      </c>
      <c r="H2360" s="92" t="str">
        <f>_xlfn.XLOOKUP(O2360,匹配表1065!T:T,匹配表1065!W:W)</f>
        <v>青岛市</v>
      </c>
      <c r="I2360" s="89" t="str">
        <f>_xlfn.XLOOKUP(O2360,匹配表1065!T:T,匹配表1065!X:X)</f>
        <v>PME2035</v>
      </c>
      <c r="J2360" s="92" t="s">
        <v>150</v>
      </c>
      <c r="K2360" s="89" cm="1">
        <f ca="1" t="array" ref="K2360:L2360">_xlfn.XLOOKUP(J2360,匹配表1065!Y:Y,匹配表1065!AA:AB)</f>
        <v>8</v>
      </c>
      <c r="L2360" s="89" t="str">
        <v>3个月以上</v>
      </c>
      <c r="M2360" s="92" t="s">
        <v>35</v>
      </c>
      <c r="N2360" s="92">
        <v>1</v>
      </c>
      <c r="O2360" s="93" t="str">
        <f>_xlfn.XLOOKUP(P2360,匹配表1065!U:U,匹配表1065!T:T)</f>
        <v>HO00001483</v>
      </c>
      <c r="P2360" s="89" t="s">
        <v>259</v>
      </c>
      <c r="Q2360" s="92" t="s">
        <v>732</v>
      </c>
      <c r="R2360" s="89" t="str">
        <f>_xlfn.XLOOKUP(Q2360,匹配表1065!L:L,匹配表1065!O:O)</f>
        <v>D</v>
      </c>
      <c r="S2360" s="93" t="str">
        <f>IFERROR(_xlfn.XLOOKUP(Q2360,匹配表1065!AI:AI,匹配表1065!AJ:AJ),"绿标")</f>
        <v>绿标</v>
      </c>
      <c r="T2360" s="93" t="str" cm="1">
        <f t="array" ref="T2360:U2360">_xlfn.XLOOKUP(Q2360,匹配表1065!L:L,匹配表1065!M:N)</f>
        <v>其他</v>
      </c>
      <c r="U2360" s="94" t="str">
        <v>其他</v>
      </c>
      <c r="V2360" s="95" t="s">
        <v>33</v>
      </c>
      <c r="W2360" s="93">
        <f>_xlfn.XLOOKUP(M2360,匹配表1065!D:D,匹配表1065!F:F)*N2360</f>
        <v>4</v>
      </c>
    </row>
    <row r="2361" customHeight="1" spans="1:23">
      <c r="A2361" s="89" t="s">
        <v>675</v>
      </c>
      <c r="B2361" s="90">
        <v>46157</v>
      </c>
      <c r="C2361" s="91" t="str">
        <f t="shared" si="72"/>
        <v>5月第3周</v>
      </c>
      <c r="D2361" s="89" t="s">
        <v>700</v>
      </c>
      <c r="E2361" s="89" t="str">
        <f t="shared" si="73"/>
        <v>5月第2周--周5</v>
      </c>
      <c r="F2361" s="92" t="s">
        <v>27</v>
      </c>
      <c r="G2361" s="92" t="s">
        <v>92</v>
      </c>
      <c r="H2361" s="92" t="str">
        <f>_xlfn.XLOOKUP(O2361,匹配表1065!T:T,匹配表1065!W:W)</f>
        <v>合肥市</v>
      </c>
      <c r="I2361" s="89" t="str">
        <f>_xlfn.XLOOKUP(O2361,匹配表1065!T:T,匹配表1065!X:X)</f>
        <v>PME2007</v>
      </c>
      <c r="J2361" s="92" t="s">
        <v>93</v>
      </c>
      <c r="K2361" s="89" cm="1">
        <f ca="1" t="array" ref="K2361:L2361">_xlfn.XLOOKUP(J2361,匹配表1065!Y:Y,匹配表1065!AA:AB)</f>
        <v>9</v>
      </c>
      <c r="L2361" s="89" t="str">
        <v>3个月以上</v>
      </c>
      <c r="M2361" s="92" t="s">
        <v>55</v>
      </c>
      <c r="N2361" s="92">
        <v>1</v>
      </c>
      <c r="O2361" s="93" t="str">
        <f>_xlfn.XLOOKUP(P2361,匹配表1065!U:U,匹配表1065!T:T)</f>
        <v>HO00000001</v>
      </c>
      <c r="P2361" s="89" t="s">
        <v>94</v>
      </c>
      <c r="Q2361" s="92" t="s">
        <v>96</v>
      </c>
      <c r="R2361" s="89" t="str">
        <f>_xlfn.XLOOKUP(Q2361,匹配表1065!L:L,匹配表1065!O:O)</f>
        <v>B</v>
      </c>
      <c r="S2361" s="93" t="str">
        <f>IFERROR(_xlfn.XLOOKUP(Q2361,匹配表1065!AI:AI,匹配表1065!AJ:AJ),"绿标")</f>
        <v>黑标</v>
      </c>
      <c r="T2361" s="93" t="str" cm="1">
        <f t="array" ref="T2361:U2361">_xlfn.XLOOKUP(Q2361,匹配表1065!L:L,匹配表1065!M:N)</f>
        <v>脑血管</v>
      </c>
      <c r="U2361" s="94" t="str">
        <v>神经内科</v>
      </c>
      <c r="V2361" s="95" t="s">
        <v>33</v>
      </c>
      <c r="W2361" s="93">
        <f>_xlfn.XLOOKUP(M2361,匹配表1065!D:D,匹配表1065!F:F)*N2361</f>
        <v>8</v>
      </c>
    </row>
    <row r="2362" customHeight="1" spans="1:23">
      <c r="A2362" s="89" t="s">
        <v>675</v>
      </c>
      <c r="B2362" s="90">
        <v>46157</v>
      </c>
      <c r="C2362" s="91" t="str">
        <f t="shared" si="72"/>
        <v>5月第3周</v>
      </c>
      <c r="D2362" s="89" t="s">
        <v>700</v>
      </c>
      <c r="E2362" s="89" t="str">
        <f t="shared" si="73"/>
        <v>5月第2周--周5</v>
      </c>
      <c r="F2362" s="92" t="s">
        <v>27</v>
      </c>
      <c r="G2362" s="92" t="s">
        <v>92</v>
      </c>
      <c r="H2362" s="92" t="str">
        <f>_xlfn.XLOOKUP(O2362,匹配表1065!T:T,匹配表1065!W:W)</f>
        <v>合肥市</v>
      </c>
      <c r="I2362" s="89" t="str">
        <f>_xlfn.XLOOKUP(O2362,匹配表1065!T:T,匹配表1065!X:X)</f>
        <v>PME2007</v>
      </c>
      <c r="J2362" s="92" t="s">
        <v>93</v>
      </c>
      <c r="K2362" s="89" cm="1">
        <f ca="1" t="array" ref="K2362:L2362">_xlfn.XLOOKUP(J2362,匹配表1065!Y:Y,匹配表1065!AA:AB)</f>
        <v>9</v>
      </c>
      <c r="L2362" s="89" t="str">
        <v>3个月以上</v>
      </c>
      <c r="M2362" s="92" t="s">
        <v>35</v>
      </c>
      <c r="N2362" s="92">
        <v>1</v>
      </c>
      <c r="O2362" s="93" t="str">
        <f>_xlfn.XLOOKUP(P2362,匹配表1065!U:U,匹配表1065!T:T)</f>
        <v>HO00000001</v>
      </c>
      <c r="P2362" s="89" t="s">
        <v>94</v>
      </c>
      <c r="Q2362" s="92" t="s">
        <v>284</v>
      </c>
      <c r="R2362" s="89" t="str">
        <f>_xlfn.XLOOKUP(Q2362,匹配表1065!L:L,匹配表1065!O:O)</f>
        <v>A</v>
      </c>
      <c r="S2362" s="93" t="str">
        <f>IFERROR(_xlfn.XLOOKUP(Q2362,匹配表1065!AI:AI,匹配表1065!AJ:AJ),"绿标")</f>
        <v>绿标</v>
      </c>
      <c r="T2362" s="93" t="str" cm="1">
        <f t="array" ref="T2362:U2362">_xlfn.XLOOKUP(Q2362,匹配表1065!L:L,匹配表1065!M:N)</f>
        <v>头痛</v>
      </c>
      <c r="U2362" s="94" t="str">
        <v>神经内科</v>
      </c>
      <c r="V2362" s="95" t="s">
        <v>33</v>
      </c>
      <c r="W2362" s="93">
        <f>_xlfn.XLOOKUP(M2362,匹配表1065!D:D,匹配表1065!F:F)*N2362</f>
        <v>4</v>
      </c>
    </row>
    <row r="2363" customHeight="1" spans="1:23">
      <c r="A2363" s="89" t="s">
        <v>675</v>
      </c>
      <c r="B2363" s="90">
        <v>46157</v>
      </c>
      <c r="C2363" s="91" t="str">
        <f t="shared" si="72"/>
        <v>5月第3周</v>
      </c>
      <c r="D2363" s="89" t="s">
        <v>700</v>
      </c>
      <c r="E2363" s="89" t="str">
        <f t="shared" si="73"/>
        <v>5月第2周--周5</v>
      </c>
      <c r="F2363" s="92" t="s">
        <v>27</v>
      </c>
      <c r="G2363" s="92" t="s">
        <v>92</v>
      </c>
      <c r="H2363" s="92" t="str">
        <f>_xlfn.XLOOKUP(O2363,匹配表1065!T:T,匹配表1065!W:W)</f>
        <v>合肥市</v>
      </c>
      <c r="I2363" s="89" t="str">
        <f>_xlfn.XLOOKUP(O2363,匹配表1065!T:T,匹配表1065!X:X)</f>
        <v>PME2047</v>
      </c>
      <c r="J2363" s="92" t="s">
        <v>97</v>
      </c>
      <c r="K2363" s="89" cm="1">
        <f ca="1" t="array" ref="K2363:L2363">_xlfn.XLOOKUP(J2363,匹配表1065!Y:Y,匹配表1065!AA:AB)</f>
        <v>2</v>
      </c>
      <c r="L2363" s="89" t="str">
        <v>3个月以内</v>
      </c>
      <c r="M2363" s="92" t="s">
        <v>35</v>
      </c>
      <c r="N2363" s="92">
        <v>1</v>
      </c>
      <c r="O2363" s="93" t="str">
        <f>_xlfn.XLOOKUP(P2363,匹配表1065!U:U,匹配表1065!T:T)</f>
        <v>HO00000005</v>
      </c>
      <c r="P2363" s="89" t="s">
        <v>98</v>
      </c>
      <c r="Q2363" s="92" t="s">
        <v>99</v>
      </c>
      <c r="R2363" s="89" t="str">
        <f>_xlfn.XLOOKUP(Q2363,匹配表1065!L:L,匹配表1065!O:O)</f>
        <v>C</v>
      </c>
      <c r="S2363" s="93" t="str">
        <f>IFERROR(_xlfn.XLOOKUP(Q2363,匹配表1065!AI:AI,匹配表1065!AJ:AJ),"绿标")</f>
        <v>黑标</v>
      </c>
      <c r="T2363" s="93" t="str" cm="1">
        <f t="array" ref="T2363:U2363">_xlfn.XLOOKUP(Q2363,匹配表1065!L:L,匹配表1065!M:N)</f>
        <v>眩晕</v>
      </c>
      <c r="U2363" s="94" t="str">
        <v>耳鼻喉科</v>
      </c>
      <c r="V2363" s="95" t="s">
        <v>100</v>
      </c>
      <c r="W2363" s="93">
        <f>_xlfn.XLOOKUP(M2363,匹配表1065!D:D,匹配表1065!F:F)*N2363</f>
        <v>4</v>
      </c>
    </row>
    <row r="2364" customHeight="1" spans="1:23">
      <c r="A2364" s="89" t="s">
        <v>675</v>
      </c>
      <c r="B2364" s="90">
        <v>46157</v>
      </c>
      <c r="C2364" s="91" t="str">
        <f t="shared" si="72"/>
        <v>5月第3周</v>
      </c>
      <c r="D2364" s="89" t="s">
        <v>700</v>
      </c>
      <c r="E2364" s="89" t="str">
        <f t="shared" si="73"/>
        <v>5月第2周--周5</v>
      </c>
      <c r="F2364" s="92" t="s">
        <v>27</v>
      </c>
      <c r="G2364" s="92" t="s">
        <v>167</v>
      </c>
      <c r="H2364" s="92" t="str">
        <f>_xlfn.XLOOKUP(O2364,匹配表1065!T:T,匹配表1065!W:W)</f>
        <v>南通市</v>
      </c>
      <c r="I2364" s="89" t="str">
        <f>_xlfn.XLOOKUP(O2364,匹配表1065!T:T,匹配表1065!X:X)</f>
        <v>PME2013</v>
      </c>
      <c r="J2364" s="92" t="s">
        <v>180</v>
      </c>
      <c r="K2364" s="89" cm="1">
        <f ca="1" t="array" ref="K2364:L2364">_xlfn.XLOOKUP(J2364,匹配表1065!Y:Y,匹配表1065!AA:AB)</f>
        <v>51</v>
      </c>
      <c r="L2364" s="89" t="str">
        <v>3个月以上</v>
      </c>
      <c r="M2364" s="92" t="s">
        <v>30</v>
      </c>
      <c r="N2364" s="92">
        <v>2</v>
      </c>
      <c r="O2364" s="93" t="str">
        <f>_xlfn.XLOOKUP(P2364,匹配表1065!U:U,匹配表1065!T:T)</f>
        <v>HO00001066</v>
      </c>
      <c r="P2364" s="89" t="s">
        <v>183</v>
      </c>
      <c r="Q2364" s="92" t="s">
        <v>296</v>
      </c>
      <c r="R2364" s="89" t="str">
        <f>_xlfn.XLOOKUP(Q2364,匹配表1065!L:L,匹配表1065!O:O)</f>
        <v>C</v>
      </c>
      <c r="S2364" s="93" t="str">
        <f>IFERROR(_xlfn.XLOOKUP(Q2364,匹配表1065!AI:AI,匹配表1065!AJ:AJ),"绿标")</f>
        <v>红标</v>
      </c>
      <c r="T2364" s="93" t="str" cm="1">
        <f t="array" ref="T2364:U2364">_xlfn.XLOOKUP(Q2364,匹配表1065!L:L,匹配表1065!M:N)</f>
        <v>眩晕</v>
      </c>
      <c r="U2364" s="94" t="str">
        <v>耳鼻喉科</v>
      </c>
      <c r="V2364" s="95" t="s">
        <v>70</v>
      </c>
      <c r="W2364" s="93">
        <f>_xlfn.XLOOKUP(M2364,匹配表1065!D:D,匹配表1065!F:F)*N2364</f>
        <v>24</v>
      </c>
    </row>
    <row r="2365" customHeight="1" spans="1:23">
      <c r="A2365" s="89" t="s">
        <v>675</v>
      </c>
      <c r="B2365" s="90">
        <v>46157</v>
      </c>
      <c r="C2365" s="91" t="str">
        <f t="shared" si="72"/>
        <v>5月第3周</v>
      </c>
      <c r="D2365" s="89" t="s">
        <v>700</v>
      </c>
      <c r="E2365" s="89" t="str">
        <f t="shared" si="73"/>
        <v>5月第2周--周5</v>
      </c>
      <c r="F2365" s="92" t="s">
        <v>27</v>
      </c>
      <c r="G2365" s="92" t="s">
        <v>167</v>
      </c>
      <c r="H2365" s="92" t="str">
        <f>_xlfn.XLOOKUP(O2365,匹配表1065!T:T,匹配表1065!W:W)</f>
        <v>南通市</v>
      </c>
      <c r="I2365" s="89" t="str">
        <f>_xlfn.XLOOKUP(O2365,匹配表1065!T:T,匹配表1065!X:X)</f>
        <v>PME2013</v>
      </c>
      <c r="J2365" s="92" t="s">
        <v>180</v>
      </c>
      <c r="K2365" s="89" cm="1">
        <f ca="1" t="array" ref="K2365:L2365">_xlfn.XLOOKUP(J2365,匹配表1065!Y:Y,匹配表1065!AA:AB)</f>
        <v>51</v>
      </c>
      <c r="L2365" s="89" t="str">
        <v>3个月以上</v>
      </c>
      <c r="M2365" s="92" t="s">
        <v>35</v>
      </c>
      <c r="N2365" s="92">
        <v>1</v>
      </c>
      <c r="O2365" s="93" t="str">
        <f>_xlfn.XLOOKUP(P2365,匹配表1065!U:U,匹配表1065!T:T)</f>
        <v>HO00001066</v>
      </c>
      <c r="P2365" s="89" t="s">
        <v>183</v>
      </c>
      <c r="Q2365" s="92" t="s">
        <v>552</v>
      </c>
      <c r="R2365" s="89" t="str">
        <f>_xlfn.XLOOKUP(Q2365,匹配表1065!L:L,匹配表1065!O:O)</f>
        <v>A</v>
      </c>
      <c r="S2365" s="93" t="str">
        <f>IFERROR(_xlfn.XLOOKUP(Q2365,匹配表1065!AI:AI,匹配表1065!AJ:AJ),"绿标")</f>
        <v>红标</v>
      </c>
      <c r="T2365" s="93" t="str" cm="1">
        <f t="array" ref="T2365:U2365">_xlfn.XLOOKUP(Q2365,匹配表1065!L:L,匹配表1065!M:N)</f>
        <v>头痛</v>
      </c>
      <c r="U2365" s="94" t="str">
        <v>神经内科</v>
      </c>
      <c r="V2365" s="95" t="s">
        <v>58</v>
      </c>
      <c r="W2365" s="93">
        <f>_xlfn.XLOOKUP(M2365,匹配表1065!D:D,匹配表1065!F:F)*N2365</f>
        <v>4</v>
      </c>
    </row>
    <row r="2366" customHeight="1" spans="1:23">
      <c r="A2366" s="89" t="s">
        <v>675</v>
      </c>
      <c r="B2366" s="90">
        <v>46157</v>
      </c>
      <c r="C2366" s="91" t="str">
        <f t="shared" si="72"/>
        <v>5月第3周</v>
      </c>
      <c r="D2366" s="89" t="s">
        <v>700</v>
      </c>
      <c r="E2366" s="89" t="str">
        <f t="shared" si="73"/>
        <v>5月第2周--周5</v>
      </c>
      <c r="F2366" s="92" t="s">
        <v>27</v>
      </c>
      <c r="G2366" s="92" t="s">
        <v>167</v>
      </c>
      <c r="H2366" s="92" t="str">
        <f>_xlfn.XLOOKUP(O2366,匹配表1065!T:T,匹配表1065!W:W)</f>
        <v>南通市</v>
      </c>
      <c r="I2366" s="89" t="str">
        <f>_xlfn.XLOOKUP(O2366,匹配表1065!T:T,匹配表1065!X:X)</f>
        <v>PME2013</v>
      </c>
      <c r="J2366" s="92" t="s">
        <v>180</v>
      </c>
      <c r="K2366" s="89" cm="1">
        <f ca="1" t="array" ref="K2366:L2366">_xlfn.XLOOKUP(J2366,匹配表1065!Y:Y,匹配表1065!AA:AB)</f>
        <v>51</v>
      </c>
      <c r="L2366" s="89" t="str">
        <v>3个月以上</v>
      </c>
      <c r="M2366" s="92" t="s">
        <v>35</v>
      </c>
      <c r="N2366" s="92">
        <v>1</v>
      </c>
      <c r="O2366" s="93" t="str">
        <f>_xlfn.XLOOKUP(P2366,匹配表1065!U:U,匹配表1065!T:T)</f>
        <v>HO00001021</v>
      </c>
      <c r="P2366" s="89" t="s">
        <v>181</v>
      </c>
      <c r="Q2366" s="92" t="s">
        <v>431</v>
      </c>
      <c r="R2366" s="89" t="str">
        <f>_xlfn.XLOOKUP(Q2366,匹配表1065!L:L,匹配表1065!O:O)</f>
        <v>B</v>
      </c>
      <c r="S2366" s="93" t="str">
        <f>IFERROR(_xlfn.XLOOKUP(Q2366,匹配表1065!AI:AI,匹配表1065!AJ:AJ),"绿标")</f>
        <v>红标</v>
      </c>
      <c r="T2366" s="93" t="str" cm="1">
        <f t="array" ref="T2366:U2366">_xlfn.XLOOKUP(Q2366,匹配表1065!L:L,匹配表1065!M:N)</f>
        <v>脑血管</v>
      </c>
      <c r="U2366" s="94" t="str">
        <v>神经内科</v>
      </c>
      <c r="V2366" s="95" t="s">
        <v>58</v>
      </c>
      <c r="W2366" s="93">
        <f>_xlfn.XLOOKUP(M2366,匹配表1065!D:D,匹配表1065!F:F)*N2366</f>
        <v>4</v>
      </c>
    </row>
    <row r="2367" customHeight="1" spans="1:23">
      <c r="A2367" s="89" t="s">
        <v>675</v>
      </c>
      <c r="B2367" s="90">
        <v>46157</v>
      </c>
      <c r="C2367" s="91" t="str">
        <f t="shared" si="72"/>
        <v>5月第3周</v>
      </c>
      <c r="D2367" s="89" t="s">
        <v>700</v>
      </c>
      <c r="E2367" s="89" t="str">
        <f t="shared" si="73"/>
        <v>5月第2周--周5</v>
      </c>
      <c r="F2367" s="92" t="s">
        <v>27</v>
      </c>
      <c r="G2367" s="92" t="s">
        <v>167</v>
      </c>
      <c r="H2367" s="92" t="str">
        <f>_xlfn.XLOOKUP(O2367,匹配表1065!T:T,匹配表1065!W:W)</f>
        <v>苏州市</v>
      </c>
      <c r="I2367" s="89" t="str">
        <f>_xlfn.XLOOKUP(O2367,匹配表1065!T:T,匹配表1065!X:X)</f>
        <v>PME2010</v>
      </c>
      <c r="J2367" s="92" t="s">
        <v>186</v>
      </c>
      <c r="K2367" s="89" cm="1">
        <f ca="1" t="array" ref="K2367:L2367">_xlfn.XLOOKUP(J2367,匹配表1065!Y:Y,匹配表1065!AA:AB)</f>
        <v>6</v>
      </c>
      <c r="L2367" s="89" t="str">
        <v>3个月以上</v>
      </c>
      <c r="M2367" s="92" t="s">
        <v>35</v>
      </c>
      <c r="N2367" s="92">
        <v>1</v>
      </c>
      <c r="O2367" s="93" t="str">
        <f>_xlfn.XLOOKUP(P2367,匹配表1065!U:U,匹配表1065!T:T)</f>
        <v>HO00111872</v>
      </c>
      <c r="P2367" s="89" t="s">
        <v>218</v>
      </c>
      <c r="Q2367" s="92" t="s">
        <v>289</v>
      </c>
      <c r="R2367" s="89" t="str">
        <f>_xlfn.XLOOKUP(Q2367,匹配表1065!L:L,匹配表1065!O:O)</f>
        <v>C</v>
      </c>
      <c r="S2367" s="93" t="str">
        <f>IFERROR(_xlfn.XLOOKUP(Q2367,匹配表1065!AI:AI,匹配表1065!AJ:AJ),"绿标")</f>
        <v>绿标</v>
      </c>
      <c r="T2367" s="93" t="str" cm="1">
        <f t="array" ref="T2367:U2367">_xlfn.XLOOKUP(Q2367,匹配表1065!L:L,匹配表1065!M:N)</f>
        <v>眩晕</v>
      </c>
      <c r="U2367" s="94" t="str">
        <v>神经内科</v>
      </c>
      <c r="V2367" s="95" t="s">
        <v>58</v>
      </c>
      <c r="W2367" s="93">
        <f>_xlfn.XLOOKUP(M2367,匹配表1065!D:D,匹配表1065!F:F)*N2367</f>
        <v>4</v>
      </c>
    </row>
    <row r="2368" customHeight="1" spans="1:23">
      <c r="A2368" s="89" t="s">
        <v>675</v>
      </c>
      <c r="B2368" s="90">
        <v>46157</v>
      </c>
      <c r="C2368" s="91" t="str">
        <f t="shared" si="72"/>
        <v>5月第3周</v>
      </c>
      <c r="D2368" s="89" t="s">
        <v>700</v>
      </c>
      <c r="E2368" s="89" t="str">
        <f t="shared" si="73"/>
        <v>5月第2周--周5</v>
      </c>
      <c r="F2368" s="92" t="s">
        <v>27</v>
      </c>
      <c r="G2368" s="92" t="s">
        <v>167</v>
      </c>
      <c r="H2368" s="92" t="str">
        <f>_xlfn.XLOOKUP(O2368,匹配表1065!T:T,匹配表1065!W:W)</f>
        <v>苏州市</v>
      </c>
      <c r="I2368" s="89" t="str">
        <f>_xlfn.XLOOKUP(O2368,匹配表1065!T:T,匹配表1065!X:X)</f>
        <v>PME2010</v>
      </c>
      <c r="J2368" s="92" t="s">
        <v>186</v>
      </c>
      <c r="K2368" s="89" cm="1">
        <f ca="1" t="array" ref="K2368:L2368">_xlfn.XLOOKUP(J2368,匹配表1065!Y:Y,匹配表1065!AA:AB)</f>
        <v>6</v>
      </c>
      <c r="L2368" s="89" t="str">
        <v>3个月以上</v>
      </c>
      <c r="M2368" s="92" t="s">
        <v>35</v>
      </c>
      <c r="N2368" s="92">
        <v>1</v>
      </c>
      <c r="O2368" s="93" t="str">
        <f>_xlfn.XLOOKUP(P2368,匹配表1065!U:U,匹配表1065!T:T)</f>
        <v>HO00001047</v>
      </c>
      <c r="P2368" s="89" t="s">
        <v>189</v>
      </c>
      <c r="Q2368" s="92" t="s">
        <v>518</v>
      </c>
      <c r="R2368" s="89" t="str">
        <f>_xlfn.XLOOKUP(Q2368,匹配表1065!L:L,匹配表1065!O:O)</f>
        <v>C</v>
      </c>
      <c r="S2368" s="93" t="str">
        <f>IFERROR(_xlfn.XLOOKUP(Q2368,匹配表1065!AI:AI,匹配表1065!AJ:AJ),"绿标")</f>
        <v>绿标</v>
      </c>
      <c r="T2368" s="93" t="str" cm="1">
        <f t="array" ref="T2368:U2368">_xlfn.XLOOKUP(Q2368,匹配表1065!L:L,匹配表1065!M:N)</f>
        <v>眩晕</v>
      </c>
      <c r="U2368" s="94" t="str">
        <v>耳鼻喉科</v>
      </c>
      <c r="V2368" s="95" t="s">
        <v>70</v>
      </c>
      <c r="W2368" s="93">
        <f>_xlfn.XLOOKUP(M2368,匹配表1065!D:D,匹配表1065!F:F)*N2368</f>
        <v>4</v>
      </c>
    </row>
    <row r="2369" customHeight="1" spans="1:23">
      <c r="A2369" s="89" t="s">
        <v>675</v>
      </c>
      <c r="B2369" s="90">
        <v>46157</v>
      </c>
      <c r="C2369" s="91" t="str">
        <f t="shared" si="72"/>
        <v>5月第3周</v>
      </c>
      <c r="D2369" s="89" t="s">
        <v>700</v>
      </c>
      <c r="E2369" s="89" t="str">
        <f t="shared" si="73"/>
        <v>5月第2周--周5</v>
      </c>
      <c r="F2369" s="92" t="s">
        <v>27</v>
      </c>
      <c r="G2369" s="92" t="s">
        <v>167</v>
      </c>
      <c r="H2369" s="92" t="str">
        <f>_xlfn.XLOOKUP(O2369,匹配表1065!T:T,匹配表1065!W:W)</f>
        <v>苏州市</v>
      </c>
      <c r="I2369" s="89" t="str">
        <f>_xlfn.XLOOKUP(O2369,匹配表1065!T:T,匹配表1065!X:X)</f>
        <v>PME2010</v>
      </c>
      <c r="J2369" s="92" t="s">
        <v>186</v>
      </c>
      <c r="K2369" s="89" cm="1">
        <f ca="1" t="array" ref="K2369:L2369">_xlfn.XLOOKUP(J2369,匹配表1065!Y:Y,匹配表1065!AA:AB)</f>
        <v>6</v>
      </c>
      <c r="L2369" s="89" t="str">
        <v>3个月以上</v>
      </c>
      <c r="M2369" s="92" t="s">
        <v>35</v>
      </c>
      <c r="N2369" s="92">
        <v>1</v>
      </c>
      <c r="O2369" s="93" t="str">
        <f>_xlfn.XLOOKUP(P2369,匹配表1065!U:U,匹配表1065!T:T)</f>
        <v>HO00001050</v>
      </c>
      <c r="P2369" s="89" t="s">
        <v>449</v>
      </c>
      <c r="Q2369" s="92" t="s">
        <v>450</v>
      </c>
      <c r="R2369" s="89" t="str">
        <f>_xlfn.XLOOKUP(Q2369,匹配表1065!L:L,匹配表1065!O:O)</f>
        <v>C</v>
      </c>
      <c r="S2369" s="93" t="str">
        <f>IFERROR(_xlfn.XLOOKUP(Q2369,匹配表1065!AI:AI,匹配表1065!AJ:AJ),"绿标")</f>
        <v>黑标</v>
      </c>
      <c r="T2369" s="93" t="str" cm="1">
        <f t="array" ref="T2369:U2369">_xlfn.XLOOKUP(Q2369,匹配表1065!L:L,匹配表1065!M:N)</f>
        <v>眩晕</v>
      </c>
      <c r="U2369" s="94" t="str">
        <v>神经内科</v>
      </c>
      <c r="V2369" s="95" t="s">
        <v>70</v>
      </c>
      <c r="W2369" s="93">
        <f>_xlfn.XLOOKUP(M2369,匹配表1065!D:D,匹配表1065!F:F)*N2369</f>
        <v>4</v>
      </c>
    </row>
    <row r="2370" customHeight="1" spans="1:23">
      <c r="A2370" s="89" t="s">
        <v>675</v>
      </c>
      <c r="B2370" s="90">
        <v>46157</v>
      </c>
      <c r="C2370" s="91" t="str">
        <f t="shared" ref="C2370:C2433" si="74">MONTH(B2370)&amp;TEXT(WEEKNUM(B2370,2)-WEEKNUM(B2370+1-DAY(B2370),2)+1,"月第0周")</f>
        <v>5月第3周</v>
      </c>
      <c r="D2370" s="89" t="s">
        <v>700</v>
      </c>
      <c r="E2370" s="89" t="str">
        <f t="shared" ref="E2370:E2433" si="75">D2370&amp;"--"&amp;"周"&amp;WEEKDAY(B2370,2)</f>
        <v>5月第2周--周5</v>
      </c>
      <c r="F2370" s="92" t="s">
        <v>27</v>
      </c>
      <c r="G2370" s="92" t="s">
        <v>167</v>
      </c>
      <c r="H2370" s="92" t="str">
        <f>_xlfn.XLOOKUP(O2370,匹配表1065!T:T,匹配表1065!W:W)</f>
        <v>无锡市</v>
      </c>
      <c r="I2370" s="89" t="str">
        <f>_xlfn.XLOOKUP(O2370,匹配表1065!T:T,匹配表1065!X:X)</f>
        <v>PME2014</v>
      </c>
      <c r="J2370" s="89" t="s">
        <v>581</v>
      </c>
      <c r="K2370" s="89" cm="1">
        <f ca="1" t="array" ref="K2370:L2370">_xlfn.XLOOKUP(J2370,匹配表1065!Y:Y,匹配表1065!AA:AB)</f>
        <v>1</v>
      </c>
      <c r="L2370" s="89" t="str">
        <v>3个月以内</v>
      </c>
      <c r="M2370" s="92" t="s">
        <v>35</v>
      </c>
      <c r="N2370" s="92">
        <v>1</v>
      </c>
      <c r="O2370" s="93" t="str">
        <f>_xlfn.XLOOKUP(P2370,匹配表1065!U:U,匹配表1065!T:T)</f>
        <v>HO00001112</v>
      </c>
      <c r="P2370" s="89" t="s">
        <v>594</v>
      </c>
      <c r="Q2370" s="92" t="s">
        <v>595</v>
      </c>
      <c r="R2370" s="89" t="str">
        <f>_xlfn.XLOOKUP(Q2370,匹配表1065!L:L,匹配表1065!O:O)</f>
        <v>A</v>
      </c>
      <c r="S2370" s="93" t="str">
        <f>IFERROR(_xlfn.XLOOKUP(Q2370,匹配表1065!AI:AI,匹配表1065!AJ:AJ),"绿标")</f>
        <v>红标</v>
      </c>
      <c r="T2370" s="93" t="str" cm="1">
        <f t="array" ref="T2370:U2370">_xlfn.XLOOKUP(Q2370,匹配表1065!L:L,匹配表1065!M:N)</f>
        <v>头痛</v>
      </c>
      <c r="U2370" s="94" t="str">
        <v>神经内科</v>
      </c>
      <c r="V2370" s="95" t="s">
        <v>67</v>
      </c>
      <c r="W2370" s="93">
        <f>_xlfn.XLOOKUP(M2370,匹配表1065!D:D,匹配表1065!F:F)*N2370</f>
        <v>4</v>
      </c>
    </row>
    <row r="2371" customHeight="1" spans="1:23">
      <c r="A2371" s="89" t="s">
        <v>675</v>
      </c>
      <c r="B2371" s="90">
        <v>46157</v>
      </c>
      <c r="C2371" s="91" t="str">
        <f t="shared" si="74"/>
        <v>5月第3周</v>
      </c>
      <c r="D2371" s="89" t="s">
        <v>700</v>
      </c>
      <c r="E2371" s="89" t="str">
        <f t="shared" si="75"/>
        <v>5月第2周--周5</v>
      </c>
      <c r="F2371" s="92" t="s">
        <v>27</v>
      </c>
      <c r="G2371" s="92" t="s">
        <v>167</v>
      </c>
      <c r="H2371" s="92" t="str">
        <f>_xlfn.XLOOKUP(O2371,匹配表1065!T:T,匹配表1065!W:W)</f>
        <v>苏州市</v>
      </c>
      <c r="I2371" s="89" t="str">
        <f>_xlfn.XLOOKUP(O2371,匹配表1065!T:T,匹配表1065!X:X)</f>
        <v>PME2011</v>
      </c>
      <c r="J2371" s="92" t="s">
        <v>168</v>
      </c>
      <c r="K2371" s="89" cm="1">
        <f ca="1" t="array" ref="K2371:L2371">_xlfn.XLOOKUP(J2371,匹配表1065!Y:Y,匹配表1065!AA:AB)</f>
        <v>19</v>
      </c>
      <c r="L2371" s="89" t="str">
        <v>3个月以上</v>
      </c>
      <c r="M2371" s="92" t="s">
        <v>30</v>
      </c>
      <c r="N2371" s="92">
        <v>2</v>
      </c>
      <c r="O2371" s="93" t="str">
        <f>_xlfn.XLOOKUP(P2371,匹配表1065!U:U,匹配表1065!T:T)</f>
        <v>HO00307823</v>
      </c>
      <c r="P2371" s="89" t="s">
        <v>169</v>
      </c>
      <c r="Q2371" s="92" t="s">
        <v>585</v>
      </c>
      <c r="R2371" s="89" t="str">
        <f>_xlfn.XLOOKUP(Q2371,匹配表1065!L:L,匹配表1065!O:O)</f>
        <v>B</v>
      </c>
      <c r="S2371" s="93" t="str">
        <f>IFERROR(_xlfn.XLOOKUP(Q2371,匹配表1065!AI:AI,匹配表1065!AJ:AJ),"绿标")</f>
        <v>绿标</v>
      </c>
      <c r="T2371" s="93" t="str" cm="1">
        <f t="array" ref="T2371:U2371">_xlfn.XLOOKUP(Q2371,匹配表1065!L:L,匹配表1065!M:N)</f>
        <v>脑血管</v>
      </c>
      <c r="U2371" s="94" t="str">
        <v>神经内科</v>
      </c>
      <c r="V2371" s="95" t="s">
        <v>33</v>
      </c>
      <c r="W2371" s="93">
        <f>_xlfn.XLOOKUP(M2371,匹配表1065!D:D,匹配表1065!F:F)*N2371</f>
        <v>24</v>
      </c>
    </row>
    <row r="2372" customHeight="1" spans="1:23">
      <c r="A2372" s="89" t="s">
        <v>675</v>
      </c>
      <c r="B2372" s="90">
        <v>46157</v>
      </c>
      <c r="C2372" s="91" t="str">
        <f t="shared" si="74"/>
        <v>5月第3周</v>
      </c>
      <c r="D2372" s="89" t="s">
        <v>700</v>
      </c>
      <c r="E2372" s="89" t="str">
        <f t="shared" si="75"/>
        <v>5月第2周--周5</v>
      </c>
      <c r="F2372" s="92" t="s">
        <v>27</v>
      </c>
      <c r="G2372" s="92" t="s">
        <v>167</v>
      </c>
      <c r="H2372" s="92" t="str">
        <f>_xlfn.XLOOKUP(O2372,匹配表1065!T:T,匹配表1065!W:W)</f>
        <v>苏州市</v>
      </c>
      <c r="I2372" s="89" t="str">
        <f>_xlfn.XLOOKUP(O2372,匹配表1065!T:T,匹配表1065!X:X)</f>
        <v>PME2011</v>
      </c>
      <c r="J2372" s="92" t="s">
        <v>168</v>
      </c>
      <c r="K2372" s="89" cm="1">
        <f ca="1" t="array" ref="K2372:L2372">_xlfn.XLOOKUP(J2372,匹配表1065!Y:Y,匹配表1065!AA:AB)</f>
        <v>19</v>
      </c>
      <c r="L2372" s="89" t="str">
        <v>3个月以上</v>
      </c>
      <c r="M2372" s="92" t="s">
        <v>30</v>
      </c>
      <c r="N2372" s="92">
        <v>1</v>
      </c>
      <c r="O2372" s="93" t="str">
        <f>_xlfn.XLOOKUP(P2372,匹配表1065!U:U,匹配表1065!T:T)</f>
        <v>HO00307823</v>
      </c>
      <c r="P2372" s="89" t="s">
        <v>169</v>
      </c>
      <c r="Q2372" s="92" t="s">
        <v>170</v>
      </c>
      <c r="R2372" s="89" t="str">
        <f>_xlfn.XLOOKUP(Q2372,匹配表1065!L:L,匹配表1065!O:O)</f>
        <v>A</v>
      </c>
      <c r="S2372" s="93" t="str">
        <f>IFERROR(_xlfn.XLOOKUP(Q2372,匹配表1065!AI:AI,匹配表1065!AJ:AJ),"绿标")</f>
        <v>红标</v>
      </c>
      <c r="T2372" s="93" t="str" cm="1">
        <f t="array" ref="T2372:U2372">_xlfn.XLOOKUP(Q2372,匹配表1065!L:L,匹配表1065!M:N)</f>
        <v>头痛</v>
      </c>
      <c r="U2372" s="94" t="str">
        <v>神经内科</v>
      </c>
      <c r="V2372" s="95" t="s">
        <v>33</v>
      </c>
      <c r="W2372" s="93">
        <f>_xlfn.XLOOKUP(M2372,匹配表1065!D:D,匹配表1065!F:F)*N2372</f>
        <v>12</v>
      </c>
    </row>
    <row r="2373" customHeight="1" spans="1:23">
      <c r="A2373" s="89" t="s">
        <v>675</v>
      </c>
      <c r="B2373" s="90">
        <v>46157</v>
      </c>
      <c r="C2373" s="91" t="str">
        <f t="shared" si="74"/>
        <v>5月第3周</v>
      </c>
      <c r="D2373" s="89" t="s">
        <v>700</v>
      </c>
      <c r="E2373" s="89" t="str">
        <f t="shared" si="75"/>
        <v>5月第2周--周5</v>
      </c>
      <c r="F2373" s="92" t="s">
        <v>27</v>
      </c>
      <c r="G2373" s="92" t="s">
        <v>167</v>
      </c>
      <c r="H2373" s="92" t="str">
        <f>_xlfn.XLOOKUP(O2373,匹配表1065!T:T,匹配表1065!W:W)</f>
        <v>苏州市</v>
      </c>
      <c r="I2373" s="89" t="str">
        <f>_xlfn.XLOOKUP(O2373,匹配表1065!T:T,匹配表1065!X:X)</f>
        <v>PME2011</v>
      </c>
      <c r="J2373" s="92" t="s">
        <v>168</v>
      </c>
      <c r="K2373" s="89" cm="1">
        <f ca="1" t="array" ref="K2373:L2373">_xlfn.XLOOKUP(J2373,匹配表1065!Y:Y,匹配表1065!AA:AB)</f>
        <v>19</v>
      </c>
      <c r="L2373" s="89" t="str">
        <v>3个月以上</v>
      </c>
      <c r="M2373" s="92" t="s">
        <v>35</v>
      </c>
      <c r="N2373" s="92">
        <v>1</v>
      </c>
      <c r="O2373" s="93" t="str">
        <f>_xlfn.XLOOKUP(P2373,匹配表1065!U:U,匹配表1065!T:T)</f>
        <v>HO00307823</v>
      </c>
      <c r="P2373" s="89" t="s">
        <v>169</v>
      </c>
      <c r="Q2373" s="92" t="s">
        <v>288</v>
      </c>
      <c r="R2373" s="89" t="str">
        <f>_xlfn.XLOOKUP(Q2373,匹配表1065!L:L,匹配表1065!O:O)</f>
        <v>B</v>
      </c>
      <c r="S2373" s="93" t="str">
        <f>IFERROR(_xlfn.XLOOKUP(Q2373,匹配表1065!AI:AI,匹配表1065!AJ:AJ),"绿标")</f>
        <v>红标</v>
      </c>
      <c r="T2373" s="93" t="str" cm="1">
        <f t="array" ref="T2373:U2373">_xlfn.XLOOKUP(Q2373,匹配表1065!L:L,匹配表1065!M:N)</f>
        <v>脑血管</v>
      </c>
      <c r="U2373" s="94" t="str">
        <v>神经内科</v>
      </c>
      <c r="V2373" s="95" t="s">
        <v>33</v>
      </c>
      <c r="W2373" s="93">
        <f>_xlfn.XLOOKUP(M2373,匹配表1065!D:D,匹配表1065!F:F)*N2373</f>
        <v>4</v>
      </c>
    </row>
    <row r="2374" customHeight="1" spans="1:23">
      <c r="A2374" s="89" t="s">
        <v>675</v>
      </c>
      <c r="B2374" s="90">
        <v>46157</v>
      </c>
      <c r="C2374" s="91" t="str">
        <f t="shared" si="74"/>
        <v>5月第3周</v>
      </c>
      <c r="D2374" s="89" t="s">
        <v>700</v>
      </c>
      <c r="E2374" s="89" t="str">
        <f t="shared" si="75"/>
        <v>5月第2周--周5</v>
      </c>
      <c r="F2374" s="92" t="s">
        <v>27</v>
      </c>
      <c r="G2374" s="92" t="s">
        <v>167</v>
      </c>
      <c r="H2374" s="92" t="str">
        <f>_xlfn.XLOOKUP(O2374,匹配表1065!T:T,匹配表1065!W:W)</f>
        <v>苏州市</v>
      </c>
      <c r="I2374" s="89" t="str">
        <f>_xlfn.XLOOKUP(O2374,匹配表1065!T:T,匹配表1065!X:X)</f>
        <v>PME2009</v>
      </c>
      <c r="J2374" s="92" t="s">
        <v>193</v>
      </c>
      <c r="K2374" s="89" cm="1">
        <f ca="1" t="array" ref="K2374:L2374">_xlfn.XLOOKUP(J2374,匹配表1065!Y:Y,匹配表1065!AA:AB)</f>
        <v>7</v>
      </c>
      <c r="L2374" s="89" t="str">
        <v>3个月以上</v>
      </c>
      <c r="M2374" s="92" t="s">
        <v>35</v>
      </c>
      <c r="N2374" s="92">
        <v>1</v>
      </c>
      <c r="O2374" s="93" t="str">
        <f>_xlfn.XLOOKUP(P2374,匹配表1065!U:U,匹配表1065!T:T)</f>
        <v>HO00139397</v>
      </c>
      <c r="P2374" s="89" t="s">
        <v>294</v>
      </c>
      <c r="Q2374" s="92" t="s">
        <v>295</v>
      </c>
      <c r="R2374" s="89" t="str">
        <f>_xlfn.XLOOKUP(Q2374,匹配表1065!L:L,匹配表1065!O:O)</f>
        <v>A</v>
      </c>
      <c r="S2374" s="93" t="str">
        <f>IFERROR(_xlfn.XLOOKUP(Q2374,匹配表1065!AI:AI,匹配表1065!AJ:AJ),"绿标")</f>
        <v>红标</v>
      </c>
      <c r="T2374" s="93" t="str" cm="1">
        <f t="array" ref="T2374:U2374">_xlfn.XLOOKUP(Q2374,匹配表1065!L:L,匹配表1065!M:N)</f>
        <v>头痛</v>
      </c>
      <c r="U2374" s="94" t="str">
        <v>神经内科</v>
      </c>
      <c r="V2374" s="95" t="s">
        <v>58</v>
      </c>
      <c r="W2374" s="93">
        <f>_xlfn.XLOOKUP(M2374,匹配表1065!D:D,匹配表1065!F:F)*N2374</f>
        <v>4</v>
      </c>
    </row>
    <row r="2375" customHeight="1" spans="1:23">
      <c r="A2375" s="89" t="s">
        <v>675</v>
      </c>
      <c r="B2375" s="90">
        <v>46157</v>
      </c>
      <c r="C2375" s="91" t="str">
        <f t="shared" si="74"/>
        <v>5月第3周</v>
      </c>
      <c r="D2375" s="89" t="s">
        <v>700</v>
      </c>
      <c r="E2375" s="89" t="str">
        <f t="shared" si="75"/>
        <v>5月第2周--周5</v>
      </c>
      <c r="F2375" s="92" t="s">
        <v>27</v>
      </c>
      <c r="G2375" s="92" t="s">
        <v>167</v>
      </c>
      <c r="H2375" s="92" t="str">
        <f>_xlfn.XLOOKUP(O2375,匹配表1065!T:T,匹配表1065!W:W)</f>
        <v>无锡市</v>
      </c>
      <c r="I2375" s="89" t="str">
        <f>_xlfn.XLOOKUP(O2375,匹配表1065!T:T,匹配表1065!X:X)</f>
        <v>PME2009</v>
      </c>
      <c r="J2375" s="92" t="s">
        <v>193</v>
      </c>
      <c r="K2375" s="89" cm="1">
        <f ca="1" t="array" ref="K2375:L2375">_xlfn.XLOOKUP(J2375,匹配表1065!Y:Y,匹配表1065!AA:AB)</f>
        <v>7</v>
      </c>
      <c r="L2375" s="89" t="str">
        <v>3个月以上</v>
      </c>
      <c r="M2375" s="92" t="s">
        <v>30</v>
      </c>
      <c r="N2375" s="92">
        <v>1</v>
      </c>
      <c r="O2375" s="93" t="str">
        <f>_xlfn.XLOOKUP(P2375,匹配表1065!U:U,匹配表1065!T:T)</f>
        <v>HO00001116</v>
      </c>
      <c r="P2375" s="89" t="s">
        <v>229</v>
      </c>
      <c r="Q2375" s="92" t="s">
        <v>230</v>
      </c>
      <c r="R2375" s="89" t="str">
        <f>_xlfn.XLOOKUP(Q2375,匹配表1065!L:L,匹配表1065!O:O)</f>
        <v>A</v>
      </c>
      <c r="S2375" s="93" t="str">
        <f>IFERROR(_xlfn.XLOOKUP(Q2375,匹配表1065!AI:AI,匹配表1065!AJ:AJ),"绿标")</f>
        <v>绿标</v>
      </c>
      <c r="T2375" s="93" t="str" cm="1">
        <f t="array" ref="T2375:U2375">_xlfn.XLOOKUP(Q2375,匹配表1065!L:L,匹配表1065!M:N)</f>
        <v>头痛</v>
      </c>
      <c r="U2375" s="94" t="str">
        <v>神经内科</v>
      </c>
      <c r="V2375" s="95" t="s">
        <v>33</v>
      </c>
      <c r="W2375" s="93">
        <f>_xlfn.XLOOKUP(M2375,匹配表1065!D:D,匹配表1065!F:F)*N2375</f>
        <v>12</v>
      </c>
    </row>
    <row r="2376" customHeight="1" spans="1:23">
      <c r="A2376" s="89" t="s">
        <v>675</v>
      </c>
      <c r="B2376" s="90">
        <v>46157</v>
      </c>
      <c r="C2376" s="91" t="str">
        <f t="shared" si="74"/>
        <v>5月第3周</v>
      </c>
      <c r="D2376" s="89" t="s">
        <v>700</v>
      </c>
      <c r="E2376" s="89" t="str">
        <f t="shared" si="75"/>
        <v>5月第2周--周5</v>
      </c>
      <c r="F2376" s="92" t="s">
        <v>27</v>
      </c>
      <c r="G2376" s="92" t="s">
        <v>167</v>
      </c>
      <c r="H2376" s="92" t="str">
        <f>_xlfn.XLOOKUP(O2376,匹配表1065!T:T,匹配表1065!W:W)</f>
        <v>苏州市</v>
      </c>
      <c r="I2376" s="89" t="str">
        <f>_xlfn.XLOOKUP(O2376,匹配表1065!T:T,匹配表1065!X:X)</f>
        <v>PME2016</v>
      </c>
      <c r="J2376" s="89" t="s">
        <v>173</v>
      </c>
      <c r="K2376" s="89" cm="1">
        <f ca="1" t="array" ref="K2376:L2376">_xlfn.XLOOKUP(J2376,匹配表1065!Y:Y,匹配表1065!AA:AB)</f>
        <v>1</v>
      </c>
      <c r="L2376" s="89" t="str">
        <v>3个月以内</v>
      </c>
      <c r="M2376" s="92" t="s">
        <v>30</v>
      </c>
      <c r="N2376" s="92">
        <v>1</v>
      </c>
      <c r="O2376" s="93" t="str">
        <f>_xlfn.XLOOKUP(P2376,匹配表1065!U:U,匹配表1065!T:T)</f>
        <v>HO00001043</v>
      </c>
      <c r="P2376" s="89" t="s">
        <v>221</v>
      </c>
      <c r="Q2376" s="92" t="s">
        <v>291</v>
      </c>
      <c r="R2376" s="89" t="str">
        <f>_xlfn.XLOOKUP(Q2376,匹配表1065!L:L,匹配表1065!O:O)</f>
        <v>A</v>
      </c>
      <c r="S2376" s="93" t="str">
        <f>IFERROR(_xlfn.XLOOKUP(Q2376,匹配表1065!AI:AI,匹配表1065!AJ:AJ),"绿标")</f>
        <v>红标</v>
      </c>
      <c r="T2376" s="93" t="str" cm="1">
        <f t="array" ref="T2376:U2376">_xlfn.XLOOKUP(Q2376,匹配表1065!L:L,匹配表1065!M:N)</f>
        <v>头痛</v>
      </c>
      <c r="U2376" s="94" t="str">
        <v>神经内科</v>
      </c>
      <c r="V2376" s="95" t="s">
        <v>67</v>
      </c>
      <c r="W2376" s="93">
        <f>_xlfn.XLOOKUP(M2376,匹配表1065!D:D,匹配表1065!F:F)*N2376</f>
        <v>12</v>
      </c>
    </row>
    <row r="2377" customHeight="1" spans="1:23">
      <c r="A2377" s="89" t="s">
        <v>675</v>
      </c>
      <c r="B2377" s="90">
        <v>46157</v>
      </c>
      <c r="C2377" s="91" t="str">
        <f t="shared" si="74"/>
        <v>5月第3周</v>
      </c>
      <c r="D2377" s="89" t="s">
        <v>700</v>
      </c>
      <c r="E2377" s="89" t="str">
        <f t="shared" si="75"/>
        <v>5月第2周--周5</v>
      </c>
      <c r="F2377" s="92" t="s">
        <v>27</v>
      </c>
      <c r="G2377" s="92" t="s">
        <v>167</v>
      </c>
      <c r="H2377" s="92" t="str">
        <f>_xlfn.XLOOKUP(O2377,匹配表1065!T:T,匹配表1065!W:W)</f>
        <v>苏州市</v>
      </c>
      <c r="I2377" s="89" t="str">
        <f>_xlfn.XLOOKUP(O2377,匹配表1065!T:T,匹配表1065!X:X)</f>
        <v>PME2016</v>
      </c>
      <c r="J2377" s="89" t="s">
        <v>173</v>
      </c>
      <c r="K2377" s="89" cm="1">
        <f ca="1" t="array" ref="K2377:L2377">_xlfn.XLOOKUP(J2377,匹配表1065!Y:Y,匹配表1065!AA:AB)</f>
        <v>1</v>
      </c>
      <c r="L2377" s="89" t="str">
        <v>3个月以内</v>
      </c>
      <c r="M2377" s="92" t="s">
        <v>30</v>
      </c>
      <c r="N2377" s="92">
        <v>1</v>
      </c>
      <c r="O2377" s="93" t="str">
        <f>_xlfn.XLOOKUP(P2377,匹配表1065!U:U,匹配表1065!T:T)</f>
        <v>HO00001048</v>
      </c>
      <c r="P2377" s="89" t="s">
        <v>176</v>
      </c>
      <c r="Q2377" s="92" t="s">
        <v>290</v>
      </c>
      <c r="R2377" s="89" t="str">
        <f>_xlfn.XLOOKUP(Q2377,匹配表1065!L:L,匹配表1065!O:O)</f>
        <v>A</v>
      </c>
      <c r="S2377" s="93" t="str">
        <f>IFERROR(_xlfn.XLOOKUP(Q2377,匹配表1065!AI:AI,匹配表1065!AJ:AJ),"绿标")</f>
        <v>红标</v>
      </c>
      <c r="T2377" s="93" t="str" cm="1">
        <f t="array" ref="T2377:U2377">_xlfn.XLOOKUP(Q2377,匹配表1065!L:L,匹配表1065!M:N)</f>
        <v>头痛</v>
      </c>
      <c r="U2377" s="94" t="str">
        <v>神经内科</v>
      </c>
      <c r="V2377" s="95" t="s">
        <v>67</v>
      </c>
      <c r="W2377" s="93">
        <f>_xlfn.XLOOKUP(M2377,匹配表1065!D:D,匹配表1065!F:F)*N2377</f>
        <v>12</v>
      </c>
    </row>
    <row r="2378" customHeight="1" spans="1:23">
      <c r="A2378" s="89" t="s">
        <v>675</v>
      </c>
      <c r="B2378" s="90">
        <v>46157</v>
      </c>
      <c r="C2378" s="91" t="str">
        <f t="shared" si="74"/>
        <v>5月第3周</v>
      </c>
      <c r="D2378" s="89" t="s">
        <v>700</v>
      </c>
      <c r="E2378" s="89" t="str">
        <f t="shared" si="75"/>
        <v>5月第2周--周5</v>
      </c>
      <c r="F2378" s="92" t="s">
        <v>27</v>
      </c>
      <c r="G2378" s="92" t="s">
        <v>167</v>
      </c>
      <c r="H2378" s="92" t="str">
        <f>_xlfn.XLOOKUP(O2378,匹配表1065!T:T,匹配表1065!W:W)</f>
        <v>苏州市</v>
      </c>
      <c r="I2378" s="89" t="str">
        <f>_xlfn.XLOOKUP(O2378,匹配表1065!T:T,匹配表1065!X:X)</f>
        <v>PME2016</v>
      </c>
      <c r="J2378" s="89" t="s">
        <v>173</v>
      </c>
      <c r="K2378" s="89" cm="1">
        <f ca="1" t="array" ref="K2378:L2378">_xlfn.XLOOKUP(J2378,匹配表1065!Y:Y,匹配表1065!AA:AB)</f>
        <v>1</v>
      </c>
      <c r="L2378" s="89" t="str">
        <v>3个月以内</v>
      </c>
      <c r="M2378" s="92" t="s">
        <v>30</v>
      </c>
      <c r="N2378" s="92">
        <v>1</v>
      </c>
      <c r="O2378" s="93" t="str">
        <f>_xlfn.XLOOKUP(P2378,匹配表1065!U:U,匹配表1065!T:T)</f>
        <v>HO00099680</v>
      </c>
      <c r="P2378" s="89" t="s">
        <v>174</v>
      </c>
      <c r="Q2378" s="92" t="s">
        <v>175</v>
      </c>
      <c r="R2378" s="89" t="str">
        <f>_xlfn.XLOOKUP(Q2378,匹配表1065!L:L,匹配表1065!O:O)</f>
        <v>A</v>
      </c>
      <c r="S2378" s="93" t="str">
        <f>IFERROR(_xlfn.XLOOKUP(Q2378,匹配表1065!AI:AI,匹配表1065!AJ:AJ),"绿标")</f>
        <v>红标</v>
      </c>
      <c r="T2378" s="93" t="str" cm="1">
        <f t="array" ref="T2378:U2378">_xlfn.XLOOKUP(Q2378,匹配表1065!L:L,匹配表1065!M:N)</f>
        <v>头痛</v>
      </c>
      <c r="U2378" s="94" t="str">
        <v>神经内科</v>
      </c>
      <c r="V2378" s="95" t="s">
        <v>70</v>
      </c>
      <c r="W2378" s="93">
        <f>_xlfn.XLOOKUP(M2378,匹配表1065!D:D,匹配表1065!F:F)*N2378</f>
        <v>12</v>
      </c>
    </row>
    <row r="2379" customHeight="1" spans="1:23">
      <c r="A2379" s="89" t="s">
        <v>675</v>
      </c>
      <c r="B2379" s="90">
        <v>46157</v>
      </c>
      <c r="C2379" s="91" t="str">
        <f t="shared" si="74"/>
        <v>5月第3周</v>
      </c>
      <c r="D2379" s="89" t="s">
        <v>700</v>
      </c>
      <c r="E2379" s="89" t="str">
        <f t="shared" si="75"/>
        <v>5月第2周--周5</v>
      </c>
      <c r="F2379" s="92" t="s">
        <v>27</v>
      </c>
      <c r="G2379" s="92" t="s">
        <v>167</v>
      </c>
      <c r="H2379" s="92" t="str">
        <f>_xlfn.XLOOKUP(O2379,匹配表1065!T:T,匹配表1065!W:W)</f>
        <v>苏州市</v>
      </c>
      <c r="I2379" s="89" t="str">
        <f>_xlfn.XLOOKUP(O2379,匹配表1065!T:T,匹配表1065!X:X)</f>
        <v>PME2017</v>
      </c>
      <c r="J2379" s="92" t="s">
        <v>323</v>
      </c>
      <c r="K2379" s="89" cm="1">
        <f ca="1" t="array" ref="K2379:L2379">_xlfn.XLOOKUP(J2379,匹配表1065!Y:Y,匹配表1065!AA:AB)</f>
        <v>7</v>
      </c>
      <c r="L2379" s="89" t="str">
        <v>3个月以上</v>
      </c>
      <c r="M2379" s="92" t="s">
        <v>35</v>
      </c>
      <c r="N2379" s="92">
        <v>1</v>
      </c>
      <c r="O2379" s="93" t="str">
        <f>_xlfn.XLOOKUP(P2379,匹配表1065!U:U,匹配表1065!T:T)</f>
        <v>HO00017517</v>
      </c>
      <c r="P2379" s="89" t="s">
        <v>348</v>
      </c>
      <c r="Q2379" s="92" t="s">
        <v>705</v>
      </c>
      <c r="R2379" s="89" t="str">
        <f>_xlfn.XLOOKUP(Q2379,匹配表1065!L:L,匹配表1065!O:O)</f>
        <v>C</v>
      </c>
      <c r="S2379" s="93" t="str">
        <f>IFERROR(_xlfn.XLOOKUP(Q2379,匹配表1065!AI:AI,匹配表1065!AJ:AJ),"绿标")</f>
        <v>红标</v>
      </c>
      <c r="T2379" s="93" t="str" cm="1">
        <f t="array" ref="T2379:U2379">_xlfn.XLOOKUP(Q2379,匹配表1065!L:L,匹配表1065!M:N)</f>
        <v>眩晕</v>
      </c>
      <c r="U2379" s="94" t="str">
        <v>耳鼻喉科</v>
      </c>
      <c r="V2379" s="95" t="s">
        <v>58</v>
      </c>
      <c r="W2379" s="93">
        <f>_xlfn.XLOOKUP(M2379,匹配表1065!D:D,匹配表1065!F:F)*N2379</f>
        <v>4</v>
      </c>
    </row>
    <row r="2380" customHeight="1" spans="1:23">
      <c r="A2380" s="89" t="s">
        <v>675</v>
      </c>
      <c r="B2380" s="90">
        <v>46157</v>
      </c>
      <c r="C2380" s="91" t="str">
        <f t="shared" si="74"/>
        <v>5月第3周</v>
      </c>
      <c r="D2380" s="89" t="s">
        <v>700</v>
      </c>
      <c r="E2380" s="89" t="str">
        <f t="shared" si="75"/>
        <v>5月第2周--周5</v>
      </c>
      <c r="F2380" s="92" t="s">
        <v>27</v>
      </c>
      <c r="G2380" s="92" t="s">
        <v>167</v>
      </c>
      <c r="H2380" s="92" t="str">
        <f>_xlfn.XLOOKUP(O2380,匹配表1065!T:T,匹配表1065!W:W)</f>
        <v>苏州市</v>
      </c>
      <c r="I2380" s="89" t="str">
        <f>_xlfn.XLOOKUP(O2380,匹配表1065!T:T,匹配表1065!X:X)</f>
        <v>PME2017</v>
      </c>
      <c r="J2380" s="92" t="s">
        <v>323</v>
      </c>
      <c r="K2380" s="89" cm="1">
        <f ca="1" t="array" ref="K2380:L2380">_xlfn.XLOOKUP(J2380,匹配表1065!Y:Y,匹配表1065!AA:AB)</f>
        <v>7</v>
      </c>
      <c r="L2380" s="89" t="str">
        <v>3个月以上</v>
      </c>
      <c r="M2380" s="92" t="s">
        <v>35</v>
      </c>
      <c r="N2380" s="92">
        <v>1</v>
      </c>
      <c r="O2380" s="93" t="str">
        <f>_xlfn.XLOOKUP(P2380,匹配表1065!U:U,匹配表1065!T:T)</f>
        <v>HO00001044</v>
      </c>
      <c r="P2380" s="89" t="s">
        <v>346</v>
      </c>
      <c r="Q2380" s="92" t="s">
        <v>672</v>
      </c>
      <c r="R2380" s="89" t="str">
        <f>_xlfn.XLOOKUP(Q2380,匹配表1065!L:L,匹配表1065!O:O)</f>
        <v>B</v>
      </c>
      <c r="S2380" s="93" t="str">
        <f>IFERROR(_xlfn.XLOOKUP(Q2380,匹配表1065!AI:AI,匹配表1065!AJ:AJ),"绿标")</f>
        <v>绿标</v>
      </c>
      <c r="T2380" s="93" t="str" cm="1">
        <f t="array" ref="T2380:U2380">_xlfn.XLOOKUP(Q2380,匹配表1065!L:L,匹配表1065!M:N)</f>
        <v>脑血管</v>
      </c>
      <c r="U2380" s="94" t="str">
        <v>神经内科</v>
      </c>
      <c r="V2380" s="95" t="s">
        <v>58</v>
      </c>
      <c r="W2380" s="93">
        <f>_xlfn.XLOOKUP(M2380,匹配表1065!D:D,匹配表1065!F:F)*N2380</f>
        <v>4</v>
      </c>
    </row>
    <row r="2381" customHeight="1" spans="1:23">
      <c r="A2381" s="89" t="s">
        <v>675</v>
      </c>
      <c r="B2381" s="90">
        <v>46159</v>
      </c>
      <c r="C2381" s="91" t="str">
        <f t="shared" si="74"/>
        <v>5月第3周</v>
      </c>
      <c r="D2381" s="89" t="s">
        <v>733</v>
      </c>
      <c r="E2381" s="89" t="str">
        <f t="shared" si="75"/>
        <v>5月第3周--周7</v>
      </c>
      <c r="F2381" s="92" t="s">
        <v>27</v>
      </c>
      <c r="G2381" s="89" t="s">
        <v>63</v>
      </c>
      <c r="H2381" s="92" t="str">
        <f>_xlfn.XLOOKUP(O2381,匹配表1065!T:T,匹配表1065!W:W)</f>
        <v>南京市</v>
      </c>
      <c r="I2381" s="89" t="str">
        <f>_xlfn.XLOOKUP(O2381,匹配表1065!T:T,匹配表1065!X:X)</f>
        <v>PME2001</v>
      </c>
      <c r="J2381" s="89" t="s">
        <v>64</v>
      </c>
      <c r="K2381" s="89" cm="1">
        <f ca="1" t="array" ref="K2381:L2381">_xlfn.XLOOKUP(J2381,匹配表1065!Y:Y,匹配表1065!AA:AB)</f>
        <v>31</v>
      </c>
      <c r="L2381" s="89" t="str">
        <v>3个月以上</v>
      </c>
      <c r="M2381" s="92" t="s">
        <v>55</v>
      </c>
      <c r="N2381" s="89">
        <v>1</v>
      </c>
      <c r="O2381" s="93" t="str">
        <f>_xlfn.XLOOKUP(P2381,匹配表1065!U:U,匹配表1065!T:T)</f>
        <v>HO00000958</v>
      </c>
      <c r="P2381" s="89" t="s">
        <v>65</v>
      </c>
      <c r="Q2381" s="89" t="s">
        <v>69</v>
      </c>
      <c r="R2381" s="89" t="str">
        <f>_xlfn.XLOOKUP(Q2381,匹配表1065!L:L,匹配表1065!O:O)</f>
        <v>C</v>
      </c>
      <c r="S2381" s="93" t="str">
        <f>IFERROR(_xlfn.XLOOKUP(Q2381,匹配表1065!AI:AI,匹配表1065!AJ:AJ),"绿标")</f>
        <v>绿标</v>
      </c>
      <c r="T2381" s="93" t="str" cm="1">
        <f t="array" ref="T2381:U2381">_xlfn.XLOOKUP(Q2381,匹配表1065!L:L,匹配表1065!M:N)</f>
        <v>眩晕</v>
      </c>
      <c r="U2381" s="94" t="str">
        <v>耳鼻喉科</v>
      </c>
      <c r="V2381" s="95" t="s">
        <v>70</v>
      </c>
      <c r="W2381" s="93">
        <f>_xlfn.XLOOKUP(M2381,匹配表1065!D:D,匹配表1065!F:F)*N2381</f>
        <v>8</v>
      </c>
    </row>
    <row r="2382" customHeight="1" spans="1:23">
      <c r="A2382" s="89" t="s">
        <v>675</v>
      </c>
      <c r="B2382" s="90">
        <v>46159</v>
      </c>
      <c r="C2382" s="91" t="str">
        <f t="shared" si="74"/>
        <v>5月第3周</v>
      </c>
      <c r="D2382" s="89" t="s">
        <v>733</v>
      </c>
      <c r="E2382" s="89" t="str">
        <f t="shared" si="75"/>
        <v>5月第3周--周7</v>
      </c>
      <c r="F2382" s="92" t="s">
        <v>27</v>
      </c>
      <c r="G2382" s="89" t="s">
        <v>63</v>
      </c>
      <c r="H2382" s="92" t="str">
        <f>_xlfn.XLOOKUP(O2382,匹配表1065!T:T,匹配表1065!W:W)</f>
        <v>徐州市</v>
      </c>
      <c r="I2382" s="89" t="str">
        <f>_xlfn.XLOOKUP(O2382,匹配表1065!T:T,匹配表1065!X:X)</f>
        <v>PME2008</v>
      </c>
      <c r="J2382" s="89" t="s">
        <v>81</v>
      </c>
      <c r="K2382" s="89" cm="1">
        <f ca="1" t="array" ref="K2382:L2382">_xlfn.XLOOKUP(J2382,匹配表1065!Y:Y,匹配表1065!AA:AB)</f>
        <v>19</v>
      </c>
      <c r="L2382" s="89" t="str">
        <v>3个月以上</v>
      </c>
      <c r="M2382" s="92" t="s">
        <v>35</v>
      </c>
      <c r="N2382" s="89">
        <v>1</v>
      </c>
      <c r="O2382" s="93" t="str">
        <f>_xlfn.XLOOKUP(P2382,匹配表1065!U:U,匹配表1065!T:T)</f>
        <v>HO00000989</v>
      </c>
      <c r="P2382" s="89" t="s">
        <v>214</v>
      </c>
      <c r="Q2382" s="89" t="s">
        <v>215</v>
      </c>
      <c r="R2382" s="89" t="str">
        <f>_xlfn.XLOOKUP(Q2382,匹配表1065!L:L,匹配表1065!O:O)</f>
        <v>A</v>
      </c>
      <c r="S2382" s="93" t="str">
        <f>IFERROR(_xlfn.XLOOKUP(Q2382,匹配表1065!AI:AI,匹配表1065!AJ:AJ),"绿标")</f>
        <v>红标</v>
      </c>
      <c r="T2382" s="93" t="str" cm="1">
        <f t="array" ref="T2382:U2382">_xlfn.XLOOKUP(Q2382,匹配表1065!L:L,匹配表1065!M:N)</f>
        <v>头痛</v>
      </c>
      <c r="U2382" s="94" t="str">
        <v>神经内科</v>
      </c>
      <c r="V2382" s="95" t="s">
        <v>58</v>
      </c>
      <c r="W2382" s="93">
        <f>_xlfn.XLOOKUP(M2382,匹配表1065!D:D,匹配表1065!F:F)*N2382</f>
        <v>4</v>
      </c>
    </row>
    <row r="2383" customHeight="1" spans="1:23">
      <c r="A2383" s="89" t="s">
        <v>675</v>
      </c>
      <c r="B2383" s="90">
        <v>46159</v>
      </c>
      <c r="C2383" s="91" t="str">
        <f t="shared" si="74"/>
        <v>5月第3周</v>
      </c>
      <c r="D2383" s="89" t="s">
        <v>733</v>
      </c>
      <c r="E2383" s="89" t="str">
        <f t="shared" si="75"/>
        <v>5月第3周--周7</v>
      </c>
      <c r="F2383" s="92" t="s">
        <v>27</v>
      </c>
      <c r="G2383" s="89" t="s">
        <v>63</v>
      </c>
      <c r="H2383" s="92" t="str">
        <f>_xlfn.XLOOKUP(O2383,匹配表1065!T:T,匹配表1065!W:W)</f>
        <v>南京市</v>
      </c>
      <c r="I2383" s="89" t="str">
        <f>_xlfn.XLOOKUP(O2383,匹配表1065!T:T,匹配表1065!X:X)</f>
        <v>PME2002</v>
      </c>
      <c r="J2383" s="89" t="s">
        <v>84</v>
      </c>
      <c r="K2383" s="89" cm="1">
        <f ca="1" t="array" ref="K2383:L2383">_xlfn.XLOOKUP(J2383,匹配表1065!Y:Y,匹配表1065!AA:AB)</f>
        <v>31</v>
      </c>
      <c r="L2383" s="89" t="str">
        <v>3个月以上</v>
      </c>
      <c r="M2383" s="92" t="s">
        <v>35</v>
      </c>
      <c r="N2383" s="89">
        <v>1</v>
      </c>
      <c r="O2383" s="93" t="str">
        <f>_xlfn.XLOOKUP(P2383,匹配表1065!U:U,匹配表1065!T:T)</f>
        <v>HO00000964</v>
      </c>
      <c r="P2383" s="89" t="s">
        <v>90</v>
      </c>
      <c r="Q2383" s="89" t="s">
        <v>283</v>
      </c>
      <c r="R2383" s="89" t="str">
        <f>_xlfn.XLOOKUP(Q2383,匹配表1065!L:L,匹配表1065!O:O)</f>
        <v>D</v>
      </c>
      <c r="S2383" s="93" t="str">
        <f>IFERROR(_xlfn.XLOOKUP(Q2383,匹配表1065!AI:AI,匹配表1065!AJ:AJ),"绿标")</f>
        <v>红标</v>
      </c>
      <c r="T2383" s="93" t="str" cm="1">
        <f t="array" ref="T2383:U2383">_xlfn.XLOOKUP(Q2383,匹配表1065!L:L,匹配表1065!M:N)</f>
        <v>疼痛</v>
      </c>
      <c r="U2383" s="94" t="str">
        <v>疼痛科</v>
      </c>
      <c r="V2383" s="95" t="s">
        <v>58</v>
      </c>
      <c r="W2383" s="93">
        <f>_xlfn.XLOOKUP(M2383,匹配表1065!D:D,匹配表1065!F:F)*N2383</f>
        <v>4</v>
      </c>
    </row>
    <row r="2384" customHeight="1" spans="1:23">
      <c r="A2384" s="89" t="s">
        <v>675</v>
      </c>
      <c r="B2384" s="90">
        <v>46159</v>
      </c>
      <c r="C2384" s="91" t="str">
        <f t="shared" si="74"/>
        <v>5月第3周</v>
      </c>
      <c r="D2384" s="89" t="s">
        <v>733</v>
      </c>
      <c r="E2384" s="89" t="str">
        <f t="shared" si="75"/>
        <v>5月第3周--周7</v>
      </c>
      <c r="F2384" s="92" t="s">
        <v>27</v>
      </c>
      <c r="G2384" s="89" t="s">
        <v>136</v>
      </c>
      <c r="H2384" s="92" t="str">
        <f>_xlfn.XLOOKUP(O2384,匹配表1065!T:T,匹配表1065!W:W)</f>
        <v>青岛市</v>
      </c>
      <c r="I2384" s="89" t="str">
        <f>_xlfn.XLOOKUP(O2384,匹配表1065!T:T,匹配表1065!X:X)</f>
        <v>PME2033</v>
      </c>
      <c r="J2384" s="89" t="s">
        <v>137</v>
      </c>
      <c r="K2384" s="89" cm="1">
        <f ca="1" t="array" ref="K2384:L2384">_xlfn.XLOOKUP(J2384,匹配表1065!Y:Y,匹配表1065!AA:AB)</f>
        <v>10</v>
      </c>
      <c r="L2384" s="89" t="str">
        <v>3个月以上</v>
      </c>
      <c r="M2384" s="92" t="s">
        <v>35</v>
      </c>
      <c r="N2384" s="89">
        <v>1</v>
      </c>
      <c r="O2384" s="93" t="str">
        <f>_xlfn.XLOOKUP(P2384,匹配表1065!U:U,匹配表1065!T:T)</f>
        <v>HO00001481</v>
      </c>
      <c r="P2384" s="89" t="s">
        <v>246</v>
      </c>
      <c r="Q2384" s="89" t="s">
        <v>247</v>
      </c>
      <c r="R2384" s="89" t="str">
        <f>_xlfn.XLOOKUP(Q2384,匹配表1065!L:L,匹配表1065!O:O)</f>
        <v>C</v>
      </c>
      <c r="S2384" s="93" t="str">
        <f>IFERROR(_xlfn.XLOOKUP(Q2384,匹配表1065!AI:AI,匹配表1065!AJ:AJ),"绿标")</f>
        <v>绿标</v>
      </c>
      <c r="T2384" s="93" t="str" cm="1">
        <f t="array" ref="T2384:U2384">_xlfn.XLOOKUP(Q2384,匹配表1065!L:L,匹配表1065!M:N)</f>
        <v>眩晕</v>
      </c>
      <c r="U2384" s="94" t="str">
        <v>耳鼻喉科</v>
      </c>
      <c r="V2384" s="95" t="s">
        <v>70</v>
      </c>
      <c r="W2384" s="93">
        <f>_xlfn.XLOOKUP(M2384,匹配表1065!D:D,匹配表1065!F:F)*N2384</f>
        <v>4</v>
      </c>
    </row>
    <row r="2385" customHeight="1" spans="1:23">
      <c r="A2385" s="89" t="s">
        <v>675</v>
      </c>
      <c r="B2385" s="90">
        <v>46159</v>
      </c>
      <c r="C2385" s="91" t="str">
        <f t="shared" si="74"/>
        <v>5月第3周</v>
      </c>
      <c r="D2385" s="89" t="s">
        <v>733</v>
      </c>
      <c r="E2385" s="89" t="str">
        <f t="shared" si="75"/>
        <v>5月第3周--周7</v>
      </c>
      <c r="F2385" s="92" t="s">
        <v>27</v>
      </c>
      <c r="G2385" s="89" t="s">
        <v>136</v>
      </c>
      <c r="H2385" s="92" t="str">
        <f>_xlfn.XLOOKUP(O2385,匹配表1065!T:T,匹配表1065!W:W)</f>
        <v>青岛市</v>
      </c>
      <c r="I2385" s="89" t="str">
        <f>_xlfn.XLOOKUP(O2385,匹配表1065!T:T,匹配表1065!X:X)</f>
        <v>PME2035</v>
      </c>
      <c r="J2385" s="89" t="s">
        <v>150</v>
      </c>
      <c r="K2385" s="89" cm="1">
        <f ca="1" t="array" ref="K2385:L2385">_xlfn.XLOOKUP(J2385,匹配表1065!Y:Y,匹配表1065!AA:AB)</f>
        <v>8</v>
      </c>
      <c r="L2385" s="89" t="str">
        <v>3个月以上</v>
      </c>
      <c r="M2385" s="92" t="s">
        <v>55</v>
      </c>
      <c r="N2385" s="89">
        <v>1</v>
      </c>
      <c r="O2385" s="93" t="str">
        <f>_xlfn.XLOOKUP(P2385,匹配表1065!U:U,匹配表1065!T:T)</f>
        <v>HO00001483</v>
      </c>
      <c r="P2385" s="89" t="s">
        <v>259</v>
      </c>
      <c r="Q2385" s="89" t="s">
        <v>340</v>
      </c>
      <c r="R2385" s="89" t="str">
        <f>_xlfn.XLOOKUP(Q2385,匹配表1065!L:L,匹配表1065!O:O)</f>
        <v>A</v>
      </c>
      <c r="S2385" s="93" t="str">
        <f>IFERROR(_xlfn.XLOOKUP(Q2385,匹配表1065!AI:AI,匹配表1065!AJ:AJ),"绿标")</f>
        <v>红标</v>
      </c>
      <c r="T2385" s="93" t="str" cm="1">
        <f t="array" ref="T2385:U2385">_xlfn.XLOOKUP(Q2385,匹配表1065!L:L,匹配表1065!M:N)</f>
        <v>头痛</v>
      </c>
      <c r="U2385" s="94" t="str">
        <v>神经内科</v>
      </c>
      <c r="V2385" s="95" t="s">
        <v>70</v>
      </c>
      <c r="W2385" s="93">
        <f>_xlfn.XLOOKUP(M2385,匹配表1065!D:D,匹配表1065!F:F)*N2385</f>
        <v>8</v>
      </c>
    </row>
    <row r="2386" customHeight="1" spans="1:23">
      <c r="A2386" s="89" t="s">
        <v>675</v>
      </c>
      <c r="B2386" s="90">
        <v>46159</v>
      </c>
      <c r="C2386" s="91" t="str">
        <f t="shared" si="74"/>
        <v>5月第3周</v>
      </c>
      <c r="D2386" s="89" t="s">
        <v>733</v>
      </c>
      <c r="E2386" s="89" t="str">
        <f t="shared" si="75"/>
        <v>5月第3周--周7</v>
      </c>
      <c r="F2386" s="92" t="s">
        <v>27</v>
      </c>
      <c r="G2386" s="89" t="s">
        <v>136</v>
      </c>
      <c r="H2386" s="92" t="str">
        <f>_xlfn.XLOOKUP(O2386,匹配表1065!T:T,匹配表1065!W:W)</f>
        <v>淄博市</v>
      </c>
      <c r="I2386" s="89" t="str">
        <f>_xlfn.XLOOKUP(O2386,匹配表1065!T:T,匹配表1065!X:X)</f>
        <v>PME2043</v>
      </c>
      <c r="J2386" s="89" t="s">
        <v>140</v>
      </c>
      <c r="K2386" s="89" cm="1">
        <f ca="1" t="array" ref="K2386:L2386">_xlfn.XLOOKUP(J2386,匹配表1065!Y:Y,匹配表1065!AA:AB)</f>
        <v>9</v>
      </c>
      <c r="L2386" s="89" t="str">
        <v>3个月以上</v>
      </c>
      <c r="M2386" s="92" t="s">
        <v>35</v>
      </c>
      <c r="N2386" s="89">
        <v>1</v>
      </c>
      <c r="O2386" s="93" t="str">
        <f>_xlfn.XLOOKUP(P2386,匹配表1065!U:U,匹配表1065!T:T)</f>
        <v>HO00024398</v>
      </c>
      <c r="P2386" s="89" t="s">
        <v>141</v>
      </c>
      <c r="Q2386" s="89" t="s">
        <v>298</v>
      </c>
      <c r="R2386" s="89" t="str">
        <f>_xlfn.XLOOKUP(Q2386,匹配表1065!L:L,匹配表1065!O:O)</f>
        <v>C</v>
      </c>
      <c r="S2386" s="93" t="str">
        <f>IFERROR(_xlfn.XLOOKUP(Q2386,匹配表1065!AI:AI,匹配表1065!AJ:AJ),"绿标")</f>
        <v>红标</v>
      </c>
      <c r="T2386" s="93" t="str" cm="1">
        <f t="array" ref="T2386:U2386">_xlfn.XLOOKUP(Q2386,匹配表1065!L:L,匹配表1065!M:N)</f>
        <v>眩晕</v>
      </c>
      <c r="U2386" s="94" t="str">
        <v>神经内科</v>
      </c>
      <c r="V2386" s="95" t="s">
        <v>70</v>
      </c>
      <c r="W2386" s="93">
        <f>_xlfn.XLOOKUP(M2386,匹配表1065!D:D,匹配表1065!F:F)*N2386</f>
        <v>4</v>
      </c>
    </row>
    <row r="2387" customHeight="1" spans="1:23">
      <c r="A2387" s="89" t="s">
        <v>675</v>
      </c>
      <c r="B2387" s="90">
        <v>46159</v>
      </c>
      <c r="C2387" s="91" t="str">
        <f t="shared" si="74"/>
        <v>5月第3周</v>
      </c>
      <c r="D2387" s="89" t="s">
        <v>733</v>
      </c>
      <c r="E2387" s="89" t="str">
        <f t="shared" si="75"/>
        <v>5月第3周--周7</v>
      </c>
      <c r="F2387" s="92" t="s">
        <v>27</v>
      </c>
      <c r="G2387" s="89" t="s">
        <v>136</v>
      </c>
      <c r="H2387" s="92" t="str">
        <f>_xlfn.XLOOKUP(O2387,匹配表1065!T:T,匹配表1065!W:W)</f>
        <v>青岛市</v>
      </c>
      <c r="I2387" s="89" t="str">
        <f>_xlfn.XLOOKUP(O2387,匹配表1065!T:T,匹配表1065!X:X)</f>
        <v>PME2032</v>
      </c>
      <c r="J2387" s="89" t="s">
        <v>143</v>
      </c>
      <c r="K2387" s="89" cm="1">
        <f ca="1" t="array" ref="K2387:L2387">_xlfn.XLOOKUP(J2387,匹配表1065!Y:Y,匹配表1065!AA:AB)</f>
        <v>31</v>
      </c>
      <c r="L2387" s="89" t="str">
        <v>3个月以上</v>
      </c>
      <c r="M2387" s="92" t="s">
        <v>35</v>
      </c>
      <c r="N2387" s="89">
        <v>1</v>
      </c>
      <c r="O2387" s="93" t="str">
        <f>_xlfn.XLOOKUP(P2387,匹配表1065!U:U,匹配表1065!T:T)</f>
        <v>HO00001482</v>
      </c>
      <c r="P2387" s="89" t="s">
        <v>146</v>
      </c>
      <c r="Q2387" s="89" t="s">
        <v>147</v>
      </c>
      <c r="R2387" s="89" t="str">
        <f>_xlfn.XLOOKUP(Q2387,匹配表1065!L:L,匹配表1065!O:O)</f>
        <v>A</v>
      </c>
      <c r="S2387" s="93" t="str">
        <f>IFERROR(_xlfn.XLOOKUP(Q2387,匹配表1065!AI:AI,匹配表1065!AJ:AJ),"绿标")</f>
        <v>红标</v>
      </c>
      <c r="T2387" s="93" t="str" cm="1">
        <f t="array" ref="T2387:U2387">_xlfn.XLOOKUP(Q2387,匹配表1065!L:L,匹配表1065!M:N)</f>
        <v>头痛</v>
      </c>
      <c r="U2387" s="94" t="str">
        <v>神经内科</v>
      </c>
      <c r="V2387" s="95" t="s">
        <v>58</v>
      </c>
      <c r="W2387" s="93">
        <f>_xlfn.XLOOKUP(M2387,匹配表1065!D:D,匹配表1065!F:F)*N2387</f>
        <v>4</v>
      </c>
    </row>
    <row r="2388" customHeight="1" spans="1:23">
      <c r="A2388" s="89" t="s">
        <v>675</v>
      </c>
      <c r="B2388" s="90">
        <v>46159</v>
      </c>
      <c r="C2388" s="91" t="str">
        <f t="shared" si="74"/>
        <v>5月第3周</v>
      </c>
      <c r="D2388" s="89" t="s">
        <v>733</v>
      </c>
      <c r="E2388" s="89" t="str">
        <f t="shared" si="75"/>
        <v>5月第3周--周7</v>
      </c>
      <c r="F2388" s="92" t="s">
        <v>27</v>
      </c>
      <c r="G2388" s="89" t="s">
        <v>136</v>
      </c>
      <c r="H2388" s="92" t="str">
        <f>_xlfn.XLOOKUP(O2388,匹配表1065!T:T,匹配表1065!W:W)</f>
        <v>青岛市</v>
      </c>
      <c r="I2388" s="89" t="str">
        <f>_xlfn.XLOOKUP(O2388,匹配表1065!T:T,匹配表1065!X:X)</f>
        <v>PME2031</v>
      </c>
      <c r="J2388" s="89" t="s">
        <v>155</v>
      </c>
      <c r="K2388" s="89" cm="1">
        <f ca="1" t="array" ref="K2388:L2388">_xlfn.XLOOKUP(J2388,匹配表1065!Y:Y,匹配表1065!AA:AB)</f>
        <v>31</v>
      </c>
      <c r="L2388" s="89" t="str">
        <v>3个月以上</v>
      </c>
      <c r="M2388" s="92" t="s">
        <v>35</v>
      </c>
      <c r="N2388" s="89">
        <v>1</v>
      </c>
      <c r="O2388" s="93" t="str">
        <f>_xlfn.XLOOKUP(P2388,匹配表1065!U:U,匹配表1065!T:T)</f>
        <v>HO00072793</v>
      </c>
      <c r="P2388" s="89" t="s">
        <v>159</v>
      </c>
      <c r="Q2388" s="89" t="s">
        <v>339</v>
      </c>
      <c r="R2388" s="89" t="str">
        <f>_xlfn.XLOOKUP(Q2388,匹配表1065!L:L,匹配表1065!O:O)</f>
        <v>C</v>
      </c>
      <c r="S2388" s="93" t="str">
        <f>IFERROR(_xlfn.XLOOKUP(Q2388,匹配表1065!AI:AI,匹配表1065!AJ:AJ),"绿标")</f>
        <v>红标</v>
      </c>
      <c r="T2388" s="93" t="str" cm="1">
        <f t="array" ref="T2388:U2388">_xlfn.XLOOKUP(Q2388,匹配表1065!L:L,匹配表1065!M:N)</f>
        <v>眩晕</v>
      </c>
      <c r="U2388" s="94" t="str">
        <v>神经内科</v>
      </c>
      <c r="V2388" s="95" t="s">
        <v>67</v>
      </c>
      <c r="W2388" s="93">
        <f>_xlfn.XLOOKUP(M2388,匹配表1065!D:D,匹配表1065!F:F)*N2388</f>
        <v>4</v>
      </c>
    </row>
    <row r="2389" customHeight="1" spans="1:23">
      <c r="A2389" s="89" t="s">
        <v>675</v>
      </c>
      <c r="B2389" s="90">
        <v>46159</v>
      </c>
      <c r="C2389" s="91" t="str">
        <f t="shared" si="74"/>
        <v>5月第3周</v>
      </c>
      <c r="D2389" s="89" t="s">
        <v>733</v>
      </c>
      <c r="E2389" s="89" t="str">
        <f t="shared" si="75"/>
        <v>5月第3周--周7</v>
      </c>
      <c r="F2389" s="92" t="s">
        <v>27</v>
      </c>
      <c r="G2389" s="89" t="s">
        <v>104</v>
      </c>
      <c r="H2389" s="92" t="str">
        <f>_xlfn.XLOOKUP(O2389,匹配表1065!T:T,匹配表1065!W:W)</f>
        <v>聊城市</v>
      </c>
      <c r="I2389" s="89" t="str">
        <f>_xlfn.XLOOKUP(O2389,匹配表1065!T:T,匹配表1065!X:X)</f>
        <v>PME2046</v>
      </c>
      <c r="J2389" s="89" t="s">
        <v>108</v>
      </c>
      <c r="K2389" s="89" cm="1">
        <f ca="1" t="array" ref="K2389:L2389">_xlfn.XLOOKUP(J2389,匹配表1065!Y:Y,匹配表1065!AA:AB)</f>
        <v>8</v>
      </c>
      <c r="L2389" s="89" t="str">
        <v>3个月以上</v>
      </c>
      <c r="M2389" s="92" t="s">
        <v>35</v>
      </c>
      <c r="N2389" s="89">
        <v>1</v>
      </c>
      <c r="O2389" s="93" t="str">
        <f>_xlfn.XLOOKUP(P2389,匹配表1065!U:U,匹配表1065!T:T)</f>
        <v>HO00001415</v>
      </c>
      <c r="P2389" s="89" t="s">
        <v>109</v>
      </c>
      <c r="Q2389" s="89" t="s">
        <v>110</v>
      </c>
      <c r="R2389" s="89" t="str">
        <f>_xlfn.XLOOKUP(Q2389,匹配表1065!L:L,匹配表1065!O:O)</f>
        <v>B</v>
      </c>
      <c r="S2389" s="93" t="str">
        <f>IFERROR(_xlfn.XLOOKUP(Q2389,匹配表1065!AI:AI,匹配表1065!AJ:AJ),"绿标")</f>
        <v>绿标</v>
      </c>
      <c r="T2389" s="93" t="str" cm="1">
        <f t="array" ref="T2389:U2389">_xlfn.XLOOKUP(Q2389,匹配表1065!L:L,匹配表1065!M:N)</f>
        <v>脑血管</v>
      </c>
      <c r="U2389" s="94" t="str">
        <v>神经内科</v>
      </c>
      <c r="V2389" s="95" t="s">
        <v>67</v>
      </c>
      <c r="W2389" s="93">
        <f>_xlfn.XLOOKUP(M2389,匹配表1065!D:D,匹配表1065!F:F)*N2389</f>
        <v>4</v>
      </c>
    </row>
    <row r="2390" customHeight="1" spans="1:23">
      <c r="A2390" s="89" t="s">
        <v>675</v>
      </c>
      <c r="B2390" s="90">
        <v>46159</v>
      </c>
      <c r="C2390" s="91" t="str">
        <f t="shared" si="74"/>
        <v>5月第3周</v>
      </c>
      <c r="D2390" s="89" t="s">
        <v>733</v>
      </c>
      <c r="E2390" s="89" t="str">
        <f t="shared" si="75"/>
        <v>5月第3周--周7</v>
      </c>
      <c r="F2390" s="92" t="s">
        <v>27</v>
      </c>
      <c r="G2390" s="89" t="s">
        <v>104</v>
      </c>
      <c r="H2390" s="92" t="str">
        <f>_xlfn.XLOOKUP(O2390,匹配表1065!T:T,匹配表1065!W:W)</f>
        <v>聊城市</v>
      </c>
      <c r="I2390" s="89" t="str">
        <f>_xlfn.XLOOKUP(O2390,匹配表1065!T:T,匹配表1065!X:X)</f>
        <v>PME2046</v>
      </c>
      <c r="J2390" s="89" t="s">
        <v>108</v>
      </c>
      <c r="K2390" s="89" cm="1">
        <f ca="1" t="array" ref="K2390:L2390">_xlfn.XLOOKUP(J2390,匹配表1065!Y:Y,匹配表1065!AA:AB)</f>
        <v>8</v>
      </c>
      <c r="L2390" s="89" t="str">
        <v>3个月以上</v>
      </c>
      <c r="M2390" s="92" t="s">
        <v>35</v>
      </c>
      <c r="N2390" s="89">
        <v>1</v>
      </c>
      <c r="O2390" s="93" t="str">
        <f>_xlfn.XLOOKUP(P2390,匹配表1065!U:U,匹配表1065!T:T)</f>
        <v>HO00001415</v>
      </c>
      <c r="P2390" s="89" t="s">
        <v>109</v>
      </c>
      <c r="Q2390" s="89" t="s">
        <v>734</v>
      </c>
      <c r="R2390" s="89" t="str">
        <f>_xlfn.XLOOKUP(Q2390,匹配表1065!L:L,匹配表1065!O:O)</f>
        <v>B</v>
      </c>
      <c r="S2390" s="93" t="str">
        <f>IFERROR(_xlfn.XLOOKUP(Q2390,匹配表1065!AI:AI,匹配表1065!AJ:AJ),"绿标")</f>
        <v>黑标</v>
      </c>
      <c r="T2390" s="93" t="str" cm="1">
        <f t="array" ref="T2390:U2390">_xlfn.XLOOKUP(Q2390,匹配表1065!L:L,匹配表1065!M:N)</f>
        <v>脑血管</v>
      </c>
      <c r="U2390" s="94" t="str">
        <v>神经内科</v>
      </c>
      <c r="V2390" s="95" t="s">
        <v>33</v>
      </c>
      <c r="W2390" s="93">
        <f>_xlfn.XLOOKUP(M2390,匹配表1065!D:D,匹配表1065!F:F)*N2390</f>
        <v>4</v>
      </c>
    </row>
    <row r="2391" customHeight="1" spans="1:23">
      <c r="A2391" s="89" t="s">
        <v>675</v>
      </c>
      <c r="B2391" s="90">
        <v>46159</v>
      </c>
      <c r="C2391" s="91" t="str">
        <f t="shared" si="74"/>
        <v>5月第3周</v>
      </c>
      <c r="D2391" s="89" t="s">
        <v>733</v>
      </c>
      <c r="E2391" s="89" t="str">
        <f t="shared" si="75"/>
        <v>5月第3周--周7</v>
      </c>
      <c r="F2391" s="92" t="s">
        <v>27</v>
      </c>
      <c r="G2391" s="89" t="s">
        <v>104</v>
      </c>
      <c r="H2391" s="92" t="str">
        <f>_xlfn.XLOOKUP(O2391,匹配表1065!T:T,匹配表1065!W:W)</f>
        <v>济南市</v>
      </c>
      <c r="I2391" s="89" t="str">
        <f>_xlfn.XLOOKUP(O2391,匹配表1065!T:T,匹配表1065!X:X)</f>
        <v>PME2024</v>
      </c>
      <c r="J2391" s="89" t="s">
        <v>125</v>
      </c>
      <c r="K2391" s="89" cm="1">
        <f ca="1" t="array" ref="K2391:L2391">_xlfn.XLOOKUP(J2391,匹配表1065!Y:Y,匹配表1065!AA:AB)</f>
        <v>9</v>
      </c>
      <c r="L2391" s="89" t="str">
        <v>3个月以上</v>
      </c>
      <c r="M2391" s="92" t="s">
        <v>35</v>
      </c>
      <c r="N2391" s="89">
        <v>1</v>
      </c>
      <c r="O2391" s="93" t="str">
        <f>_xlfn.XLOOKUP(P2391,匹配表1065!U:U,匹配表1065!T:T)</f>
        <v>HO00001404</v>
      </c>
      <c r="P2391" s="89" t="s">
        <v>126</v>
      </c>
      <c r="Q2391" s="89" t="s">
        <v>234</v>
      </c>
      <c r="R2391" s="89" t="str">
        <f>_xlfn.XLOOKUP(Q2391,匹配表1065!L:L,匹配表1065!O:O)</f>
        <v>A</v>
      </c>
      <c r="S2391" s="93" t="str">
        <f>IFERROR(_xlfn.XLOOKUP(Q2391,匹配表1065!AI:AI,匹配表1065!AJ:AJ),"绿标")</f>
        <v>红标</v>
      </c>
      <c r="T2391" s="93" t="str" cm="1">
        <f t="array" ref="T2391:U2391">_xlfn.XLOOKUP(Q2391,匹配表1065!L:L,匹配表1065!M:N)</f>
        <v>头痛</v>
      </c>
      <c r="U2391" s="94" t="str">
        <v>神经内科</v>
      </c>
      <c r="V2391" s="95" t="s">
        <v>58</v>
      </c>
      <c r="W2391" s="93">
        <f>_xlfn.XLOOKUP(M2391,匹配表1065!D:D,匹配表1065!F:F)*N2391</f>
        <v>4</v>
      </c>
    </row>
    <row r="2392" customHeight="1" spans="1:23">
      <c r="A2392" s="89" t="s">
        <v>675</v>
      </c>
      <c r="B2392" s="90">
        <v>46159</v>
      </c>
      <c r="C2392" s="91" t="str">
        <f t="shared" si="74"/>
        <v>5月第3周</v>
      </c>
      <c r="D2392" s="89" t="s">
        <v>733</v>
      </c>
      <c r="E2392" s="89" t="str">
        <f t="shared" si="75"/>
        <v>5月第3周--周7</v>
      </c>
      <c r="F2392" s="92" t="s">
        <v>27</v>
      </c>
      <c r="G2392" s="89" t="s">
        <v>104</v>
      </c>
      <c r="H2392" s="92" t="str">
        <f>_xlfn.XLOOKUP(O2392,匹配表1065!T:T,匹配表1065!W:W)</f>
        <v>济南市</v>
      </c>
      <c r="I2392" s="89" t="str">
        <f>_xlfn.XLOOKUP(O2392,匹配表1065!T:T,匹配表1065!X:X)</f>
        <v>PME2029</v>
      </c>
      <c r="J2392" s="89" t="s">
        <v>128</v>
      </c>
      <c r="K2392" s="89" cm="1">
        <f ca="1" t="array" ref="K2392:L2392">_xlfn.XLOOKUP(J2392,匹配表1065!Y:Y,匹配表1065!AA:AB)</f>
        <v>13</v>
      </c>
      <c r="L2392" s="89" t="str">
        <v>3个月以上</v>
      </c>
      <c r="M2392" s="92" t="s">
        <v>35</v>
      </c>
      <c r="N2392" s="89">
        <v>1</v>
      </c>
      <c r="O2392" s="93" t="str">
        <f>_xlfn.XLOOKUP(P2392,匹配表1065!U:U,匹配表1065!T:T)</f>
        <v>HO00001403</v>
      </c>
      <c r="P2392" s="89" t="s">
        <v>329</v>
      </c>
      <c r="Q2392" s="89" t="s">
        <v>330</v>
      </c>
      <c r="R2392" s="89" t="str">
        <f>_xlfn.XLOOKUP(Q2392,匹配表1065!L:L,匹配表1065!O:O)</f>
        <v>A</v>
      </c>
      <c r="S2392" s="93" t="str">
        <f>IFERROR(_xlfn.XLOOKUP(Q2392,匹配表1065!AI:AI,匹配表1065!AJ:AJ),"绿标")</f>
        <v>黑标</v>
      </c>
      <c r="T2392" s="93" t="str" cm="1">
        <f t="array" ref="T2392:U2392">_xlfn.XLOOKUP(Q2392,匹配表1065!L:L,匹配表1065!M:N)</f>
        <v>头痛</v>
      </c>
      <c r="U2392" s="94" t="str">
        <v>神经内科</v>
      </c>
      <c r="V2392" s="95" t="s">
        <v>33</v>
      </c>
      <c r="W2392" s="93">
        <f>_xlfn.XLOOKUP(M2392,匹配表1065!D:D,匹配表1065!F:F)*N2392</f>
        <v>4</v>
      </c>
    </row>
    <row r="2393" customHeight="1" spans="1:23">
      <c r="A2393" s="89" t="s">
        <v>675</v>
      </c>
      <c r="B2393" s="90">
        <v>46159</v>
      </c>
      <c r="C2393" s="91" t="str">
        <f t="shared" si="74"/>
        <v>5月第3周</v>
      </c>
      <c r="D2393" s="89" t="s">
        <v>733</v>
      </c>
      <c r="E2393" s="89" t="str">
        <f t="shared" si="75"/>
        <v>5月第3周--周7</v>
      </c>
      <c r="F2393" s="92" t="s">
        <v>27</v>
      </c>
      <c r="G2393" s="89" t="s">
        <v>104</v>
      </c>
      <c r="H2393" s="92" t="str">
        <f>_xlfn.XLOOKUP(O2393,匹配表1065!T:T,匹配表1065!W:W)</f>
        <v>济南市</v>
      </c>
      <c r="I2393" s="89" t="str">
        <f>_xlfn.XLOOKUP(O2393,匹配表1065!T:T,匹配表1065!X:X)</f>
        <v>PME2025</v>
      </c>
      <c r="J2393" s="89" t="s">
        <v>111</v>
      </c>
      <c r="K2393" s="89" cm="1">
        <f ca="1" t="array" ref="K2393:L2393">_xlfn.XLOOKUP(J2393,匹配表1065!Y:Y,匹配表1065!AA:AB)</f>
        <v>30</v>
      </c>
      <c r="L2393" s="89" t="str">
        <v>3个月以上</v>
      </c>
      <c r="M2393" s="92" t="s">
        <v>35</v>
      </c>
      <c r="N2393" s="89">
        <v>1</v>
      </c>
      <c r="O2393" s="93" t="str">
        <f>_xlfn.XLOOKUP(P2393,匹配表1065!U:U,匹配表1065!T:T)</f>
        <v>HO00001400</v>
      </c>
      <c r="P2393" s="89" t="s">
        <v>112</v>
      </c>
      <c r="Q2393" s="89" t="s">
        <v>262</v>
      </c>
      <c r="R2393" s="89" t="str">
        <f>_xlfn.XLOOKUP(Q2393,匹配表1065!L:L,匹配表1065!O:O)</f>
        <v>B</v>
      </c>
      <c r="S2393" s="93" t="str">
        <f>IFERROR(_xlfn.XLOOKUP(Q2393,匹配表1065!AI:AI,匹配表1065!AJ:AJ),"绿标")</f>
        <v>绿标</v>
      </c>
      <c r="T2393" s="93" t="str" cm="1">
        <f t="array" ref="T2393:U2393">_xlfn.XLOOKUP(Q2393,匹配表1065!L:L,匹配表1065!M:N)</f>
        <v>脑血管</v>
      </c>
      <c r="U2393" s="94" t="str">
        <v>神经内科</v>
      </c>
      <c r="V2393" s="95" t="s">
        <v>70</v>
      </c>
      <c r="W2393" s="93">
        <f>_xlfn.XLOOKUP(M2393,匹配表1065!D:D,匹配表1065!F:F)*N2393</f>
        <v>4</v>
      </c>
    </row>
    <row r="2394" customHeight="1" spans="1:23">
      <c r="A2394" s="89" t="s">
        <v>675</v>
      </c>
      <c r="B2394" s="90">
        <v>46159</v>
      </c>
      <c r="C2394" s="91" t="str">
        <f t="shared" si="74"/>
        <v>5月第3周</v>
      </c>
      <c r="D2394" s="89" t="s">
        <v>733</v>
      </c>
      <c r="E2394" s="89" t="str">
        <f t="shared" si="75"/>
        <v>5月第3周--周7</v>
      </c>
      <c r="F2394" s="92" t="s">
        <v>27</v>
      </c>
      <c r="G2394" s="89" t="s">
        <v>104</v>
      </c>
      <c r="H2394" s="92" t="str">
        <f>_xlfn.XLOOKUP(O2394,匹配表1065!T:T,匹配表1065!W:W)</f>
        <v>济南市</v>
      </c>
      <c r="I2394" s="89" t="str">
        <f>_xlfn.XLOOKUP(O2394,匹配表1065!T:T,匹配表1065!X:X)</f>
        <v>PME2026</v>
      </c>
      <c r="J2394" s="89" t="s">
        <v>116</v>
      </c>
      <c r="K2394" s="89" cm="1">
        <f ca="1" t="array" ref="K2394:L2394">_xlfn.XLOOKUP(J2394,匹配表1065!Y:Y,匹配表1065!AA:AB)</f>
        <v>13</v>
      </c>
      <c r="L2394" s="89" t="str">
        <v>3个月以上</v>
      </c>
      <c r="M2394" s="92" t="s">
        <v>55</v>
      </c>
      <c r="N2394" s="89">
        <v>1</v>
      </c>
      <c r="O2394" s="93" t="str">
        <f>_xlfn.XLOOKUP(P2394,匹配表1065!U:U,匹配表1065!T:T)</f>
        <v>HO00001409</v>
      </c>
      <c r="P2394" s="89" t="s">
        <v>117</v>
      </c>
      <c r="Q2394" s="89" t="s">
        <v>118</v>
      </c>
      <c r="R2394" s="89" t="str">
        <f>_xlfn.XLOOKUP(Q2394,匹配表1065!L:L,匹配表1065!O:O)</f>
        <v>A</v>
      </c>
      <c r="S2394" s="93" t="str">
        <f>IFERROR(_xlfn.XLOOKUP(Q2394,匹配表1065!AI:AI,匹配表1065!AJ:AJ),"绿标")</f>
        <v>绿标</v>
      </c>
      <c r="T2394" s="93" t="str" cm="1">
        <f t="array" ref="T2394:U2394">_xlfn.XLOOKUP(Q2394,匹配表1065!L:L,匹配表1065!M:N)</f>
        <v>头痛</v>
      </c>
      <c r="U2394" s="94" t="str">
        <v>神经内科</v>
      </c>
      <c r="V2394" s="95" t="s">
        <v>33</v>
      </c>
      <c r="W2394" s="93">
        <f>_xlfn.XLOOKUP(M2394,匹配表1065!D:D,匹配表1065!F:F)*N2394</f>
        <v>8</v>
      </c>
    </row>
    <row r="2395" customHeight="1" spans="1:23">
      <c r="A2395" s="89" t="s">
        <v>675</v>
      </c>
      <c r="B2395" s="90">
        <v>46159</v>
      </c>
      <c r="C2395" s="91" t="str">
        <f t="shared" si="74"/>
        <v>5月第3周</v>
      </c>
      <c r="D2395" s="89" t="s">
        <v>733</v>
      </c>
      <c r="E2395" s="89" t="str">
        <f t="shared" si="75"/>
        <v>5月第3周--周7</v>
      </c>
      <c r="F2395" s="92" t="s">
        <v>27</v>
      </c>
      <c r="G2395" s="89" t="s">
        <v>167</v>
      </c>
      <c r="H2395" s="92" t="str">
        <f>_xlfn.XLOOKUP(O2395,匹配表1065!T:T,匹配表1065!W:W)</f>
        <v>苏州市</v>
      </c>
      <c r="I2395" s="89" t="str">
        <f>_xlfn.XLOOKUP(O2395,匹配表1065!T:T,匹配表1065!X:X)</f>
        <v>PME2017</v>
      </c>
      <c r="J2395" s="89" t="s">
        <v>323</v>
      </c>
      <c r="K2395" s="89" cm="1">
        <f ca="1" t="array" ref="K2395:L2395">_xlfn.XLOOKUP(J2395,匹配表1065!Y:Y,匹配表1065!AA:AB)</f>
        <v>7</v>
      </c>
      <c r="L2395" s="89" t="str">
        <v>3个月以上</v>
      </c>
      <c r="M2395" s="92" t="s">
        <v>35</v>
      </c>
      <c r="N2395" s="89">
        <v>1</v>
      </c>
      <c r="O2395" s="93" t="str">
        <f>_xlfn.XLOOKUP(P2395,匹配表1065!U:U,匹配表1065!T:T)</f>
        <v>HO00001044</v>
      </c>
      <c r="P2395" s="89" t="s">
        <v>346</v>
      </c>
      <c r="Q2395" s="89" t="s">
        <v>428</v>
      </c>
      <c r="R2395" s="89" t="str">
        <f>_xlfn.XLOOKUP(Q2395,匹配表1065!L:L,匹配表1065!O:O)</f>
        <v>B</v>
      </c>
      <c r="S2395" s="93" t="str">
        <f>IFERROR(_xlfn.XLOOKUP(Q2395,匹配表1065!AI:AI,匹配表1065!AJ:AJ),"绿标")</f>
        <v>绿标</v>
      </c>
      <c r="T2395" s="93" t="str" cm="1">
        <f t="array" ref="T2395:U2395">_xlfn.XLOOKUP(Q2395,匹配表1065!L:L,匹配表1065!M:N)</f>
        <v>脑血管</v>
      </c>
      <c r="U2395" s="94" t="str">
        <v>神经内科</v>
      </c>
      <c r="V2395" s="95" t="s">
        <v>58</v>
      </c>
      <c r="W2395" s="93">
        <f>_xlfn.XLOOKUP(M2395,匹配表1065!D:D,匹配表1065!F:F)*N2395</f>
        <v>4</v>
      </c>
    </row>
    <row r="2396" customHeight="1" spans="1:23">
      <c r="A2396" s="89" t="s">
        <v>675</v>
      </c>
      <c r="B2396" s="90">
        <v>46159</v>
      </c>
      <c r="C2396" s="91" t="str">
        <f t="shared" si="74"/>
        <v>5月第3周</v>
      </c>
      <c r="D2396" s="89" t="s">
        <v>733</v>
      </c>
      <c r="E2396" s="89" t="str">
        <f t="shared" si="75"/>
        <v>5月第3周--周7</v>
      </c>
      <c r="F2396" s="92" t="s">
        <v>27</v>
      </c>
      <c r="G2396" s="89" t="s">
        <v>167</v>
      </c>
      <c r="H2396" s="92" t="str">
        <f>_xlfn.XLOOKUP(O2396,匹配表1065!T:T,匹配表1065!W:W)</f>
        <v>苏州市</v>
      </c>
      <c r="I2396" s="89" t="str">
        <f>_xlfn.XLOOKUP(O2396,匹配表1065!T:T,匹配表1065!X:X)</f>
        <v>PME2011</v>
      </c>
      <c r="J2396" s="89" t="s">
        <v>168</v>
      </c>
      <c r="K2396" s="89" cm="1">
        <f ca="1" t="array" ref="K2396:L2396">_xlfn.XLOOKUP(J2396,匹配表1065!Y:Y,匹配表1065!AA:AB)</f>
        <v>19</v>
      </c>
      <c r="L2396" s="89" t="str">
        <v>3个月以上</v>
      </c>
      <c r="M2396" s="92" t="s">
        <v>30</v>
      </c>
      <c r="N2396" s="89">
        <v>1</v>
      </c>
      <c r="O2396" s="93" t="str">
        <f>_xlfn.XLOOKUP(P2396,匹配表1065!U:U,匹配表1065!T:T)</f>
        <v>HO00307823</v>
      </c>
      <c r="P2396" s="89" t="s">
        <v>169</v>
      </c>
      <c r="Q2396" s="89" t="s">
        <v>170</v>
      </c>
      <c r="R2396" s="89" t="str">
        <f>_xlfn.XLOOKUP(Q2396,匹配表1065!L:L,匹配表1065!O:O)</f>
        <v>A</v>
      </c>
      <c r="S2396" s="93" t="str">
        <f>IFERROR(_xlfn.XLOOKUP(Q2396,匹配表1065!AI:AI,匹配表1065!AJ:AJ),"绿标")</f>
        <v>红标</v>
      </c>
      <c r="T2396" s="93" t="str" cm="1">
        <f t="array" ref="T2396:U2396">_xlfn.XLOOKUP(Q2396,匹配表1065!L:L,匹配表1065!M:N)</f>
        <v>头痛</v>
      </c>
      <c r="U2396" s="94" t="str">
        <v>神经内科</v>
      </c>
      <c r="V2396" s="95" t="s">
        <v>70</v>
      </c>
      <c r="W2396" s="93">
        <f>_xlfn.XLOOKUP(M2396,匹配表1065!D:D,匹配表1065!F:F)*N2396</f>
        <v>12</v>
      </c>
    </row>
    <row r="2397" customHeight="1" spans="1:23">
      <c r="A2397" s="89" t="s">
        <v>675</v>
      </c>
      <c r="B2397" s="90">
        <v>46159</v>
      </c>
      <c r="C2397" s="91" t="str">
        <f t="shared" si="74"/>
        <v>5月第3周</v>
      </c>
      <c r="D2397" s="89" t="s">
        <v>733</v>
      </c>
      <c r="E2397" s="89" t="str">
        <f t="shared" si="75"/>
        <v>5月第3周--周7</v>
      </c>
      <c r="F2397" s="92" t="s">
        <v>27</v>
      </c>
      <c r="G2397" s="89" t="s">
        <v>167</v>
      </c>
      <c r="H2397" s="92" t="str">
        <f>_xlfn.XLOOKUP(O2397,匹配表1065!T:T,匹配表1065!W:W)</f>
        <v>苏州市</v>
      </c>
      <c r="I2397" s="89" t="str">
        <f>_xlfn.XLOOKUP(O2397,匹配表1065!T:T,匹配表1065!X:X)</f>
        <v>PME2016</v>
      </c>
      <c r="J2397" s="89" t="s">
        <v>173</v>
      </c>
      <c r="K2397" s="89" cm="1">
        <f ca="1" t="array" ref="K2397:L2397">_xlfn.XLOOKUP(J2397,匹配表1065!Y:Y,匹配表1065!AA:AB)</f>
        <v>1</v>
      </c>
      <c r="L2397" s="89" t="str">
        <v>3个月以内</v>
      </c>
      <c r="M2397" s="92" t="s">
        <v>30</v>
      </c>
      <c r="N2397" s="89">
        <v>1</v>
      </c>
      <c r="O2397" s="93" t="str">
        <f>_xlfn.XLOOKUP(P2397,匹配表1065!U:U,匹配表1065!T:T)</f>
        <v>HO00001043</v>
      </c>
      <c r="P2397" s="89" t="s">
        <v>221</v>
      </c>
      <c r="Q2397" s="89" t="s">
        <v>291</v>
      </c>
      <c r="R2397" s="89" t="str">
        <f>_xlfn.XLOOKUP(Q2397,匹配表1065!L:L,匹配表1065!O:O)</f>
        <v>A</v>
      </c>
      <c r="S2397" s="93" t="str">
        <f>IFERROR(_xlfn.XLOOKUP(Q2397,匹配表1065!AI:AI,匹配表1065!AJ:AJ),"绿标")</f>
        <v>红标</v>
      </c>
      <c r="T2397" s="93" t="str" cm="1">
        <f t="array" ref="T2397:U2397">_xlfn.XLOOKUP(Q2397,匹配表1065!L:L,匹配表1065!M:N)</f>
        <v>头痛</v>
      </c>
      <c r="U2397" s="94" t="str">
        <v>神经内科</v>
      </c>
      <c r="V2397" s="95" t="s">
        <v>70</v>
      </c>
      <c r="W2397" s="93">
        <f>_xlfn.XLOOKUP(M2397,匹配表1065!D:D,匹配表1065!F:F)*N2397</f>
        <v>12</v>
      </c>
    </row>
    <row r="2398" customHeight="1" spans="1:23">
      <c r="A2398" s="89" t="s">
        <v>675</v>
      </c>
      <c r="B2398" s="90">
        <v>46159</v>
      </c>
      <c r="C2398" s="91" t="str">
        <f t="shared" si="74"/>
        <v>5月第3周</v>
      </c>
      <c r="D2398" s="89" t="s">
        <v>733</v>
      </c>
      <c r="E2398" s="89" t="str">
        <f t="shared" si="75"/>
        <v>5月第3周--周7</v>
      </c>
      <c r="F2398" s="92" t="s">
        <v>27</v>
      </c>
      <c r="G2398" s="89" t="s">
        <v>167</v>
      </c>
      <c r="H2398" s="92" t="str">
        <f>_xlfn.XLOOKUP(O2398,匹配表1065!T:T,匹配表1065!W:W)</f>
        <v>苏州市</v>
      </c>
      <c r="I2398" s="89" t="str">
        <f>_xlfn.XLOOKUP(O2398,匹配表1065!T:T,匹配表1065!X:X)</f>
        <v>PME2010</v>
      </c>
      <c r="J2398" s="89" t="s">
        <v>186</v>
      </c>
      <c r="K2398" s="89" cm="1">
        <f ca="1" t="array" ref="K2398:L2398">_xlfn.XLOOKUP(J2398,匹配表1065!Y:Y,匹配表1065!AA:AB)</f>
        <v>6</v>
      </c>
      <c r="L2398" s="89" t="str">
        <v>3个月以上</v>
      </c>
      <c r="M2398" s="92" t="s">
        <v>35</v>
      </c>
      <c r="N2398" s="89">
        <v>1</v>
      </c>
      <c r="O2398" s="93" t="str">
        <f>_xlfn.XLOOKUP(P2398,匹配表1065!U:U,匹配表1065!T:T)</f>
        <v>HO00001051</v>
      </c>
      <c r="P2398" s="89" t="s">
        <v>191</v>
      </c>
      <c r="Q2398" s="89" t="s">
        <v>192</v>
      </c>
      <c r="R2398" s="89" t="str">
        <f>_xlfn.XLOOKUP(Q2398,匹配表1065!L:L,匹配表1065!O:O)</f>
        <v>B</v>
      </c>
      <c r="S2398" s="93" t="str">
        <f>IFERROR(_xlfn.XLOOKUP(Q2398,匹配表1065!AI:AI,匹配表1065!AJ:AJ),"绿标")</f>
        <v>绿标</v>
      </c>
      <c r="T2398" s="93" t="str" cm="1">
        <f t="array" ref="T2398:U2398">_xlfn.XLOOKUP(Q2398,匹配表1065!L:L,匹配表1065!M:N)</f>
        <v>抑郁焦虑</v>
      </c>
      <c r="U2398" s="94" t="str">
        <v>神经内科</v>
      </c>
      <c r="V2398" s="95" t="s">
        <v>70</v>
      </c>
      <c r="W2398" s="93">
        <f>_xlfn.XLOOKUP(M2398,匹配表1065!D:D,匹配表1065!F:F)*N2398</f>
        <v>4</v>
      </c>
    </row>
    <row r="2399" customHeight="1" spans="1:23">
      <c r="A2399" s="89" t="s">
        <v>675</v>
      </c>
      <c r="B2399" s="90">
        <v>46159</v>
      </c>
      <c r="C2399" s="91" t="str">
        <f t="shared" si="74"/>
        <v>5月第3周</v>
      </c>
      <c r="D2399" s="89" t="s">
        <v>733</v>
      </c>
      <c r="E2399" s="89" t="str">
        <f t="shared" si="75"/>
        <v>5月第3周--周7</v>
      </c>
      <c r="F2399" s="92" t="s">
        <v>27</v>
      </c>
      <c r="G2399" s="89" t="s">
        <v>167</v>
      </c>
      <c r="H2399" s="92" t="str">
        <f>_xlfn.XLOOKUP(O2399,匹配表1065!T:T,匹配表1065!W:W)</f>
        <v>苏州市</v>
      </c>
      <c r="I2399" s="89" t="str">
        <f>_xlfn.XLOOKUP(O2399,匹配表1065!T:T,匹配表1065!X:X)</f>
        <v>PME2009</v>
      </c>
      <c r="J2399" s="89" t="s">
        <v>193</v>
      </c>
      <c r="K2399" s="89" cm="1">
        <f ca="1" t="array" ref="K2399:L2399">_xlfn.XLOOKUP(J2399,匹配表1065!Y:Y,匹配表1065!AA:AB)</f>
        <v>7</v>
      </c>
      <c r="L2399" s="89" t="str">
        <v>3个月以上</v>
      </c>
      <c r="M2399" s="92" t="s">
        <v>35</v>
      </c>
      <c r="N2399" s="89">
        <v>1</v>
      </c>
      <c r="O2399" s="93" t="str">
        <f>_xlfn.XLOOKUP(P2399,匹配表1065!U:U,匹配表1065!T:T)</f>
        <v>HO00402369</v>
      </c>
      <c r="P2399" s="89" t="s">
        <v>227</v>
      </c>
      <c r="Q2399" s="89" t="s">
        <v>695</v>
      </c>
      <c r="R2399" s="89" t="str">
        <f>_xlfn.XLOOKUP(Q2399,匹配表1065!L:L,匹配表1065!O:O)</f>
        <v>B</v>
      </c>
      <c r="S2399" s="93" t="str">
        <f>IFERROR(_xlfn.XLOOKUP(Q2399,匹配表1065!AI:AI,匹配表1065!AJ:AJ),"绿标")</f>
        <v>黑标</v>
      </c>
      <c r="T2399" s="93" t="str" cm="1">
        <f t="array" ref="T2399:U2399">_xlfn.XLOOKUP(Q2399,匹配表1065!L:L,匹配表1065!M:N)</f>
        <v>脑血管</v>
      </c>
      <c r="U2399" s="94" t="str">
        <v>神经内科</v>
      </c>
      <c r="V2399" s="95" t="s">
        <v>42</v>
      </c>
      <c r="W2399" s="93">
        <f>_xlfn.XLOOKUP(M2399,匹配表1065!D:D,匹配表1065!F:F)*N2399</f>
        <v>4</v>
      </c>
    </row>
    <row r="2400" customHeight="1" spans="1:23">
      <c r="A2400" s="89" t="s">
        <v>675</v>
      </c>
      <c r="B2400" s="90">
        <v>46159</v>
      </c>
      <c r="C2400" s="91" t="str">
        <f t="shared" si="74"/>
        <v>5月第3周</v>
      </c>
      <c r="D2400" s="89" t="s">
        <v>733</v>
      </c>
      <c r="E2400" s="89" t="str">
        <f t="shared" si="75"/>
        <v>5月第3周--周7</v>
      </c>
      <c r="F2400" s="92" t="s">
        <v>27</v>
      </c>
      <c r="G2400" s="89" t="s">
        <v>167</v>
      </c>
      <c r="H2400" s="92" t="str">
        <f>_xlfn.XLOOKUP(O2400,匹配表1065!T:T,匹配表1065!W:W)</f>
        <v>南通市</v>
      </c>
      <c r="I2400" s="89" t="str">
        <f>_xlfn.XLOOKUP(O2400,匹配表1065!T:T,匹配表1065!X:X)</f>
        <v>PME2013</v>
      </c>
      <c r="J2400" s="89" t="s">
        <v>180</v>
      </c>
      <c r="K2400" s="89" cm="1">
        <f ca="1" t="array" ref="K2400:L2400">_xlfn.XLOOKUP(J2400,匹配表1065!Y:Y,匹配表1065!AA:AB)</f>
        <v>51</v>
      </c>
      <c r="L2400" s="89" t="str">
        <v>3个月以上</v>
      </c>
      <c r="M2400" s="92" t="s">
        <v>35</v>
      </c>
      <c r="N2400" s="89">
        <v>1</v>
      </c>
      <c r="O2400" s="93" t="str">
        <f>_xlfn.XLOOKUP(P2400,匹配表1065!U:U,匹配表1065!T:T)</f>
        <v>HO00001066</v>
      </c>
      <c r="P2400" s="89" t="s">
        <v>183</v>
      </c>
      <c r="Q2400" s="89" t="s">
        <v>352</v>
      </c>
      <c r="R2400" s="89" t="str">
        <f>_xlfn.XLOOKUP(Q2400,匹配表1065!L:L,匹配表1065!O:O)</f>
        <v>C</v>
      </c>
      <c r="S2400" s="93" t="str">
        <f>IFERROR(_xlfn.XLOOKUP(Q2400,匹配表1065!AI:AI,匹配表1065!AJ:AJ),"绿标")</f>
        <v>绿标</v>
      </c>
      <c r="T2400" s="93" t="str" cm="1">
        <f t="array" ref="T2400:U2400">_xlfn.XLOOKUP(Q2400,匹配表1065!L:L,匹配表1065!M:N)</f>
        <v>眩晕</v>
      </c>
      <c r="U2400" s="94" t="str">
        <v>耳鼻喉科</v>
      </c>
      <c r="V2400" s="95" t="s">
        <v>70</v>
      </c>
      <c r="W2400" s="93">
        <f>_xlfn.XLOOKUP(M2400,匹配表1065!D:D,匹配表1065!F:F)*N2400</f>
        <v>4</v>
      </c>
    </row>
    <row r="2401" customHeight="1" spans="1:23">
      <c r="A2401" s="89" t="s">
        <v>675</v>
      </c>
      <c r="B2401" s="90">
        <v>46159</v>
      </c>
      <c r="C2401" s="91" t="str">
        <f t="shared" si="74"/>
        <v>5月第3周</v>
      </c>
      <c r="D2401" s="89" t="s">
        <v>733</v>
      </c>
      <c r="E2401" s="89" t="str">
        <f t="shared" si="75"/>
        <v>5月第3周--周7</v>
      </c>
      <c r="F2401" s="92" t="s">
        <v>27</v>
      </c>
      <c r="G2401" s="89" t="s">
        <v>28</v>
      </c>
      <c r="H2401" s="92" t="str">
        <f>_xlfn.XLOOKUP(O2401,匹配表1065!T:T,匹配表1065!W:W)</f>
        <v>南京市</v>
      </c>
      <c r="I2401" s="89" t="str">
        <f>_xlfn.XLOOKUP(O2401,匹配表1065!T:T,匹配表1065!X:X)</f>
        <v>PME2039</v>
      </c>
      <c r="J2401" s="89" t="s">
        <v>39</v>
      </c>
      <c r="K2401" s="89" cm="1">
        <f ca="1" t="array" ref="K2401:L2401">_xlfn.XLOOKUP(J2401,匹配表1065!Y:Y,匹配表1065!AA:AB)</f>
        <v>7</v>
      </c>
      <c r="L2401" s="89" t="str">
        <v>3个月以上</v>
      </c>
      <c r="M2401" s="92" t="s">
        <v>35</v>
      </c>
      <c r="N2401" s="89">
        <v>1</v>
      </c>
      <c r="O2401" s="93" t="str">
        <f>_xlfn.XLOOKUP(P2401,匹配表1065!U:U,匹配表1065!T:T)</f>
        <v>HO00000971</v>
      </c>
      <c r="P2401" s="89" t="s">
        <v>40</v>
      </c>
      <c r="Q2401" s="89" t="s">
        <v>442</v>
      </c>
      <c r="R2401" s="89" t="str">
        <f>_xlfn.XLOOKUP(Q2401,匹配表1065!L:L,匹配表1065!O:O)</f>
        <v>C</v>
      </c>
      <c r="S2401" s="93" t="str">
        <f>IFERROR(_xlfn.XLOOKUP(Q2401,匹配表1065!AI:AI,匹配表1065!AJ:AJ),"绿标")</f>
        <v>绿标</v>
      </c>
      <c r="T2401" s="93" t="str" cm="1">
        <f t="array" ref="T2401:U2401">_xlfn.XLOOKUP(Q2401,匹配表1065!L:L,匹配表1065!M:N)</f>
        <v>眩晕</v>
      </c>
      <c r="U2401" s="94" t="str">
        <v>耳鼻喉科</v>
      </c>
      <c r="V2401" s="95" t="s">
        <v>70</v>
      </c>
      <c r="W2401" s="93">
        <f>_xlfn.XLOOKUP(M2401,匹配表1065!D:D,匹配表1065!F:F)*N2401</f>
        <v>4</v>
      </c>
    </row>
    <row r="2402" customHeight="1" spans="1:23">
      <c r="A2402" s="89" t="s">
        <v>675</v>
      </c>
      <c r="B2402" s="90">
        <v>46159</v>
      </c>
      <c r="C2402" s="91" t="str">
        <f t="shared" si="74"/>
        <v>5月第3周</v>
      </c>
      <c r="D2402" s="89" t="s">
        <v>733</v>
      </c>
      <c r="E2402" s="89" t="str">
        <f t="shared" si="75"/>
        <v>5月第3周--周7</v>
      </c>
      <c r="F2402" s="92" t="s">
        <v>27</v>
      </c>
      <c r="G2402" s="89" t="s">
        <v>28</v>
      </c>
      <c r="H2402" s="92" t="str">
        <f>_xlfn.XLOOKUP(O2402,匹配表1065!T:T,匹配表1065!W:W)</f>
        <v>扬州市</v>
      </c>
      <c r="I2402" s="89" t="str">
        <f>_xlfn.XLOOKUP(O2402,匹配表1065!T:T,匹配表1065!X:X)</f>
        <v>PME2012</v>
      </c>
      <c r="J2402" s="89" t="s">
        <v>60</v>
      </c>
      <c r="K2402" s="89" cm="1">
        <f ca="1" t="array" ref="K2402:L2402">_xlfn.XLOOKUP(J2402,匹配表1065!Y:Y,匹配表1065!AA:AB)</f>
        <v>13</v>
      </c>
      <c r="L2402" s="89" t="str">
        <v>3个月以上</v>
      </c>
      <c r="M2402" s="92" t="s">
        <v>35</v>
      </c>
      <c r="N2402" s="89">
        <v>1</v>
      </c>
      <c r="O2402" s="93" t="str">
        <f>_xlfn.XLOOKUP(P2402,匹配表1065!U:U,匹配表1065!T:T)</f>
        <v>HO00000968</v>
      </c>
      <c r="P2402" s="89" t="s">
        <v>61</v>
      </c>
      <c r="Q2402" s="89" t="s">
        <v>62</v>
      </c>
      <c r="R2402" s="89" t="str">
        <f>_xlfn.XLOOKUP(Q2402,匹配表1065!L:L,匹配表1065!O:O)</f>
        <v>A</v>
      </c>
      <c r="S2402" s="93" t="str">
        <f>IFERROR(_xlfn.XLOOKUP(Q2402,匹配表1065!AI:AI,匹配表1065!AJ:AJ),"绿标")</f>
        <v>红标</v>
      </c>
      <c r="T2402" s="93" t="str" cm="1">
        <f t="array" ref="T2402:U2402">_xlfn.XLOOKUP(Q2402,匹配表1065!L:L,匹配表1065!M:N)</f>
        <v>头痛</v>
      </c>
      <c r="U2402" s="94" t="str">
        <v>神经内科</v>
      </c>
      <c r="V2402" s="95" t="s">
        <v>33</v>
      </c>
      <c r="W2402" s="93">
        <f>_xlfn.XLOOKUP(M2402,匹配表1065!D:D,匹配表1065!F:F)*N2402</f>
        <v>4</v>
      </c>
    </row>
    <row r="2403" customHeight="1" spans="1:23">
      <c r="A2403" s="89" t="s">
        <v>675</v>
      </c>
      <c r="B2403" s="90">
        <v>46159</v>
      </c>
      <c r="C2403" s="91" t="str">
        <f t="shared" si="74"/>
        <v>5月第3周</v>
      </c>
      <c r="D2403" s="89" t="s">
        <v>733</v>
      </c>
      <c r="E2403" s="89" t="str">
        <f t="shared" si="75"/>
        <v>5月第3周--周7</v>
      </c>
      <c r="F2403" s="92" t="s">
        <v>27</v>
      </c>
      <c r="G2403" s="89" t="s">
        <v>28</v>
      </c>
      <c r="H2403" s="92" t="str">
        <f>_xlfn.XLOOKUP(O2403,匹配表1065!T:T,匹配表1065!W:W)</f>
        <v>南京市</v>
      </c>
      <c r="I2403" s="89" t="str">
        <f>_xlfn.XLOOKUP(O2403,匹配表1065!T:T,匹配表1065!X:X)</f>
        <v>PME2040</v>
      </c>
      <c r="J2403" s="89" t="s">
        <v>50</v>
      </c>
      <c r="K2403" s="89" t="e" cm="1">
        <f ca="1" t="array" ref="K2403">_xlfn.XLOOKUP(J2403,匹配表1065!Y:Y,匹配表1065!AA:AB)</f>
        <v>#N/A</v>
      </c>
      <c r="L2403" s="89"/>
      <c r="M2403" s="92" t="s">
        <v>35</v>
      </c>
      <c r="N2403" s="89">
        <v>1</v>
      </c>
      <c r="O2403" s="93" t="str">
        <f>_xlfn.XLOOKUP(P2403,匹配表1065!U:U,匹配表1065!T:T)</f>
        <v>HO00000966</v>
      </c>
      <c r="P2403" s="89" t="s">
        <v>51</v>
      </c>
      <c r="Q2403" s="89" t="s">
        <v>487</v>
      </c>
      <c r="R2403" s="89" t="str">
        <f>_xlfn.XLOOKUP(Q2403,匹配表1065!L:L,匹配表1065!O:O)</f>
        <v>B</v>
      </c>
      <c r="S2403" s="93" t="str">
        <f>IFERROR(_xlfn.XLOOKUP(Q2403,匹配表1065!AI:AI,匹配表1065!AJ:AJ),"绿标")</f>
        <v>绿标</v>
      </c>
      <c r="T2403" s="93" t="str" cm="1">
        <f t="array" ref="T2403:U2403">_xlfn.XLOOKUP(Q2403,匹配表1065!L:L,匹配表1065!M:N)</f>
        <v>癫痫</v>
      </c>
      <c r="U2403" s="94" t="str">
        <v>神经内科</v>
      </c>
      <c r="V2403" s="95" t="s">
        <v>58</v>
      </c>
      <c r="W2403" s="93">
        <f>_xlfn.XLOOKUP(M2403,匹配表1065!D:D,匹配表1065!F:F)*N2403</f>
        <v>4</v>
      </c>
    </row>
    <row r="2404" customHeight="1" spans="1:23">
      <c r="A2404" s="89" t="s">
        <v>675</v>
      </c>
      <c r="B2404" s="90">
        <v>46159</v>
      </c>
      <c r="C2404" s="91" t="str">
        <f t="shared" si="74"/>
        <v>5月第3周</v>
      </c>
      <c r="D2404" s="89" t="s">
        <v>733</v>
      </c>
      <c r="E2404" s="89" t="str">
        <f t="shared" si="75"/>
        <v>5月第3周--周7</v>
      </c>
      <c r="F2404" s="92" t="s">
        <v>27</v>
      </c>
      <c r="G2404" s="89" t="s">
        <v>28</v>
      </c>
      <c r="H2404" s="92" t="str">
        <f>_xlfn.XLOOKUP(O2404,匹配表1065!T:T,匹配表1065!W:W)</f>
        <v>南京市</v>
      </c>
      <c r="I2404" s="89" t="str">
        <f>_xlfn.XLOOKUP(O2404,匹配表1065!T:T,匹配表1065!X:X)</f>
        <v>PME2005</v>
      </c>
      <c r="J2404" s="89" t="s">
        <v>54</v>
      </c>
      <c r="K2404" s="89" cm="1">
        <f ca="1" t="array" ref="K2404:L2404">_xlfn.XLOOKUP(J2404,匹配表1065!Y:Y,匹配表1065!AA:AB)</f>
        <v>3</v>
      </c>
      <c r="L2404" s="89" t="str">
        <v>3个月以上</v>
      </c>
      <c r="M2404" s="92" t="s">
        <v>35</v>
      </c>
      <c r="N2404" s="89">
        <v>1</v>
      </c>
      <c r="O2404" s="93" t="str">
        <f>_xlfn.XLOOKUP(P2404,匹配表1065!U:U,匹配表1065!T:T)</f>
        <v>HO00000975</v>
      </c>
      <c r="P2404" s="89" t="s">
        <v>56</v>
      </c>
      <c r="Q2404" s="89" t="s">
        <v>735</v>
      </c>
      <c r="R2404" s="89" t="str">
        <f>_xlfn.XLOOKUP(Q2404,匹配表1065!L:L,匹配表1065!O:O)</f>
        <v>C</v>
      </c>
      <c r="S2404" s="93" t="str">
        <f>IFERROR(_xlfn.XLOOKUP(Q2404,匹配表1065!AI:AI,匹配表1065!AJ:AJ),"绿标")</f>
        <v>绿标</v>
      </c>
      <c r="T2404" s="93" t="str" cm="1">
        <f t="array" ref="T2404:U2404">_xlfn.XLOOKUP(Q2404,匹配表1065!L:L,匹配表1065!M:N)</f>
        <v>眩晕</v>
      </c>
      <c r="U2404" s="94" t="str">
        <v>神经内科</v>
      </c>
      <c r="V2404" s="95" t="s">
        <v>33</v>
      </c>
      <c r="W2404" s="93">
        <f>_xlfn.XLOOKUP(M2404,匹配表1065!D:D,匹配表1065!F:F)*N2404</f>
        <v>4</v>
      </c>
    </row>
    <row r="2405" customHeight="1" spans="1:23">
      <c r="A2405" s="89" t="s">
        <v>675</v>
      </c>
      <c r="B2405" s="90">
        <v>46159</v>
      </c>
      <c r="C2405" s="91" t="str">
        <f t="shared" si="74"/>
        <v>5月第3周</v>
      </c>
      <c r="D2405" s="89" t="s">
        <v>733</v>
      </c>
      <c r="E2405" s="89" t="str">
        <f t="shared" si="75"/>
        <v>5月第3周--周7</v>
      </c>
      <c r="F2405" s="92" t="s">
        <v>27</v>
      </c>
      <c r="G2405" s="89" t="s">
        <v>28</v>
      </c>
      <c r="H2405" s="92" t="str">
        <f>_xlfn.XLOOKUP(O2405,匹配表1065!T:T,匹配表1065!W:W)</f>
        <v>南京市</v>
      </c>
      <c r="I2405" s="89" t="str">
        <f>_xlfn.XLOOKUP(O2405,匹配表1065!T:T,匹配表1065!X:X)</f>
        <v>PME2006</v>
      </c>
      <c r="J2405" s="89" t="s">
        <v>29</v>
      </c>
      <c r="K2405" s="89" cm="1">
        <f ca="1" t="array" ref="K2405:L2405">_xlfn.XLOOKUP(J2405,匹配表1065!Y:Y,匹配表1065!AA:AB)</f>
        <v>15</v>
      </c>
      <c r="L2405" s="89" t="str">
        <v>3个月以上</v>
      </c>
      <c r="M2405" s="92" t="s">
        <v>55</v>
      </c>
      <c r="N2405" s="89">
        <v>1</v>
      </c>
      <c r="O2405" s="93" t="str">
        <f>_xlfn.XLOOKUP(P2405,匹配表1065!U:U,匹配表1065!T:T)</f>
        <v>HO00000959</v>
      </c>
      <c r="P2405" s="89" t="s">
        <v>196</v>
      </c>
      <c r="Q2405" s="89" t="s">
        <v>268</v>
      </c>
      <c r="R2405" s="89" t="str">
        <f>_xlfn.XLOOKUP(Q2405,匹配表1065!L:L,匹配表1065!O:O)</f>
        <v>C</v>
      </c>
      <c r="S2405" s="93" t="str">
        <f>IFERROR(_xlfn.XLOOKUP(Q2405,匹配表1065!AI:AI,匹配表1065!AJ:AJ),"绿标")</f>
        <v>红标</v>
      </c>
      <c r="T2405" s="93" t="str" cm="1">
        <f t="array" ref="T2405:U2405">_xlfn.XLOOKUP(Q2405,匹配表1065!L:L,匹配表1065!M:N)</f>
        <v>眩晕</v>
      </c>
      <c r="U2405" s="94" t="str">
        <v>耳鼻喉科</v>
      </c>
      <c r="V2405" s="95" t="s">
        <v>70</v>
      </c>
      <c r="W2405" s="93">
        <f>_xlfn.XLOOKUP(M2405,匹配表1065!D:D,匹配表1065!F:F)*N2405</f>
        <v>8</v>
      </c>
    </row>
    <row r="2406" customHeight="1" spans="1:23">
      <c r="A2406" s="89" t="s">
        <v>675</v>
      </c>
      <c r="B2406" s="90">
        <v>46159</v>
      </c>
      <c r="C2406" s="91" t="str">
        <f t="shared" si="74"/>
        <v>5月第3周</v>
      </c>
      <c r="D2406" s="89" t="s">
        <v>733</v>
      </c>
      <c r="E2406" s="89" t="str">
        <f t="shared" si="75"/>
        <v>5月第3周--周7</v>
      </c>
      <c r="F2406" s="92" t="s">
        <v>27</v>
      </c>
      <c r="G2406" s="89" t="s">
        <v>28</v>
      </c>
      <c r="H2406" s="92" t="str">
        <f>_xlfn.XLOOKUP(O2406,匹配表1065!T:T,匹配表1065!W:W)</f>
        <v>南京市</v>
      </c>
      <c r="I2406" s="89" t="str">
        <f>_xlfn.XLOOKUP(O2406,匹配表1065!T:T,匹配表1065!X:X)</f>
        <v>PME2004</v>
      </c>
      <c r="J2406" s="89" t="s">
        <v>34</v>
      </c>
      <c r="K2406" s="89" cm="1">
        <f ca="1" t="array" ref="K2406:L2406">_xlfn.XLOOKUP(J2406,匹配表1065!Y:Y,匹配表1065!AA:AB)</f>
        <v>11</v>
      </c>
      <c r="L2406" s="89" t="str">
        <v>3个月以上</v>
      </c>
      <c r="M2406" s="92" t="s">
        <v>35</v>
      </c>
      <c r="N2406" s="89">
        <v>1</v>
      </c>
      <c r="O2406" s="93" t="str">
        <f>_xlfn.XLOOKUP(P2406,匹配表1065!U:U,匹配表1065!T:T)</f>
        <v>HO00000960</v>
      </c>
      <c r="P2406" s="89" t="s">
        <v>272</v>
      </c>
      <c r="Q2406" s="89" t="s">
        <v>590</v>
      </c>
      <c r="R2406" s="89" t="str">
        <f>_xlfn.XLOOKUP(Q2406,匹配表1065!L:L,匹配表1065!O:O)</f>
        <v>B</v>
      </c>
      <c r="S2406" s="93" t="str">
        <f>IFERROR(_xlfn.XLOOKUP(Q2406,匹配表1065!AI:AI,匹配表1065!AJ:AJ),"绿标")</f>
        <v>绿标</v>
      </c>
      <c r="T2406" s="93" t="str" cm="1">
        <f t="array" ref="T2406:U2406">_xlfn.XLOOKUP(Q2406,匹配表1065!L:L,匹配表1065!M:N)</f>
        <v>脑血管</v>
      </c>
      <c r="U2406" s="94" t="str">
        <v>神经内科</v>
      </c>
      <c r="V2406" s="95" t="s">
        <v>33</v>
      </c>
      <c r="W2406" s="93">
        <f>_xlfn.XLOOKUP(M2406,匹配表1065!D:D,匹配表1065!F:F)*N2406</f>
        <v>4</v>
      </c>
    </row>
    <row r="2407" customHeight="1" spans="1:23">
      <c r="A2407" s="89" t="s">
        <v>675</v>
      </c>
      <c r="B2407" s="90">
        <v>46159</v>
      </c>
      <c r="C2407" s="91" t="str">
        <f t="shared" si="74"/>
        <v>5月第3周</v>
      </c>
      <c r="D2407" s="89" t="s">
        <v>733</v>
      </c>
      <c r="E2407" s="89" t="str">
        <f t="shared" si="75"/>
        <v>5月第3周--周7</v>
      </c>
      <c r="F2407" s="92" t="s">
        <v>27</v>
      </c>
      <c r="G2407" s="89" t="s">
        <v>28</v>
      </c>
      <c r="H2407" s="92" t="str">
        <f>_xlfn.XLOOKUP(O2407,匹配表1065!T:T,匹配表1065!W:W)</f>
        <v>常州市</v>
      </c>
      <c r="I2407" s="89" t="str">
        <f>_xlfn.XLOOKUP(O2407,匹配表1065!T:T,匹配表1065!X:X)</f>
        <v>PME2015</v>
      </c>
      <c r="J2407" s="89" t="s">
        <v>45</v>
      </c>
      <c r="K2407" s="89" cm="1">
        <f ca="1" t="array" ref="K2407:L2407">_xlfn.XLOOKUP(J2407,匹配表1065!Y:Y,匹配表1065!AA:AB)</f>
        <v>9</v>
      </c>
      <c r="L2407" s="89" t="str">
        <v>3个月以上</v>
      </c>
      <c r="M2407" s="92" t="s">
        <v>35</v>
      </c>
      <c r="N2407" s="89">
        <v>1</v>
      </c>
      <c r="O2407" s="93" t="str">
        <f>_xlfn.XLOOKUP(P2407,匹配表1065!U:U,匹配表1065!T:T)</f>
        <v>HO00000941</v>
      </c>
      <c r="P2407" s="89" t="s">
        <v>542</v>
      </c>
      <c r="Q2407" s="89" t="s">
        <v>543</v>
      </c>
      <c r="R2407" s="89" t="str">
        <f>_xlfn.XLOOKUP(Q2407,匹配表1065!L:L,匹配表1065!O:O)</f>
        <v>B</v>
      </c>
      <c r="S2407" s="93" t="str">
        <f>IFERROR(_xlfn.XLOOKUP(Q2407,匹配表1065!AI:AI,匹配表1065!AJ:AJ),"绿标")</f>
        <v>绿标</v>
      </c>
      <c r="T2407" s="93" t="str" cm="1">
        <f t="array" ref="T2407:U2407">_xlfn.XLOOKUP(Q2407,匹配表1065!L:L,匹配表1065!M:N)</f>
        <v>脑血管</v>
      </c>
      <c r="U2407" s="94" t="str">
        <v>神经内科</v>
      </c>
      <c r="V2407" s="95" t="s">
        <v>33</v>
      </c>
      <c r="W2407" s="93">
        <f>_xlfn.XLOOKUP(M2407,匹配表1065!D:D,匹配表1065!F:F)*N2407</f>
        <v>4</v>
      </c>
    </row>
    <row r="2408" customHeight="1" spans="1:23">
      <c r="A2408" s="89" t="s">
        <v>675</v>
      </c>
      <c r="B2408" s="90">
        <v>46159</v>
      </c>
      <c r="C2408" s="91" t="str">
        <f t="shared" si="74"/>
        <v>5月第3周</v>
      </c>
      <c r="D2408" s="89" t="s">
        <v>733</v>
      </c>
      <c r="E2408" s="89" t="str">
        <f t="shared" si="75"/>
        <v>5月第3周--周7</v>
      </c>
      <c r="F2408" s="92" t="s">
        <v>27</v>
      </c>
      <c r="G2408" s="92" t="s">
        <v>92</v>
      </c>
      <c r="H2408" s="92" t="str">
        <f>_xlfn.XLOOKUP(O2408,匹配表1065!T:T,匹配表1065!W:W)</f>
        <v>合肥市</v>
      </c>
      <c r="I2408" s="89" t="str">
        <f>_xlfn.XLOOKUP(O2408,匹配表1065!T:T,匹配表1065!X:X)</f>
        <v>PME2007</v>
      </c>
      <c r="J2408" s="89" t="s">
        <v>93</v>
      </c>
      <c r="K2408" s="89" cm="1">
        <f ca="1" t="array" ref="K2408:L2408">_xlfn.XLOOKUP(J2408,匹配表1065!Y:Y,匹配表1065!AA:AB)</f>
        <v>9</v>
      </c>
      <c r="L2408" s="89" t="str">
        <v>3个月以上</v>
      </c>
      <c r="M2408" s="92" t="s">
        <v>35</v>
      </c>
      <c r="N2408" s="89">
        <v>1</v>
      </c>
      <c r="O2408" s="93" t="str">
        <f>_xlfn.XLOOKUP(P2408,匹配表1065!U:U,匹配表1065!T:T)</f>
        <v>HO00000001</v>
      </c>
      <c r="P2408" s="89" t="s">
        <v>94</v>
      </c>
      <c r="Q2408" s="89" t="s">
        <v>736</v>
      </c>
      <c r="R2408" s="89" t="str">
        <f>_xlfn.XLOOKUP(Q2408,匹配表1065!L:L,匹配表1065!O:O)</f>
        <v>B</v>
      </c>
      <c r="S2408" s="93" t="str">
        <f>IFERROR(_xlfn.XLOOKUP(Q2408,匹配表1065!AI:AI,匹配表1065!AJ:AJ),"绿标")</f>
        <v>黑标</v>
      </c>
      <c r="T2408" s="93" t="str" cm="1">
        <f t="array" ref="T2408:U2408">_xlfn.XLOOKUP(Q2408,匹配表1065!L:L,匹配表1065!M:N)</f>
        <v>脑血管</v>
      </c>
      <c r="U2408" s="94" t="str">
        <v>神经内科</v>
      </c>
      <c r="V2408" s="95" t="s">
        <v>58</v>
      </c>
      <c r="W2408" s="93">
        <f>_xlfn.XLOOKUP(M2408,匹配表1065!D:D,匹配表1065!F:F)*N2408</f>
        <v>4</v>
      </c>
    </row>
    <row r="2409" customHeight="1" spans="1:23">
      <c r="A2409" s="89" t="s">
        <v>675</v>
      </c>
      <c r="B2409" s="90">
        <v>46159</v>
      </c>
      <c r="C2409" s="91" t="str">
        <f t="shared" si="74"/>
        <v>5月第3周</v>
      </c>
      <c r="D2409" s="89" t="s">
        <v>733</v>
      </c>
      <c r="E2409" s="89" t="str">
        <f t="shared" si="75"/>
        <v>5月第3周--周7</v>
      </c>
      <c r="F2409" s="92" t="s">
        <v>27</v>
      </c>
      <c r="G2409" s="92" t="s">
        <v>92</v>
      </c>
      <c r="H2409" s="92" t="str">
        <f>_xlfn.XLOOKUP(O2409,匹配表1065!T:T,匹配表1065!W:W)</f>
        <v>蚌埠市</v>
      </c>
      <c r="I2409" s="89" t="str">
        <f>_xlfn.XLOOKUP(O2409,匹配表1065!T:T,匹配表1065!X:X)</f>
        <v>PME2047</v>
      </c>
      <c r="J2409" s="92" t="s">
        <v>97</v>
      </c>
      <c r="K2409" s="89" cm="1">
        <f ca="1" t="array" ref="K2409:L2409">_xlfn.XLOOKUP(J2409,匹配表1065!Y:Y,匹配表1065!AA:AB)</f>
        <v>2</v>
      </c>
      <c r="L2409" s="89" t="str">
        <v>3个月以内</v>
      </c>
      <c r="M2409" s="92" t="s">
        <v>35</v>
      </c>
      <c r="N2409" s="89">
        <v>1</v>
      </c>
      <c r="O2409" s="93" t="str">
        <f>_xlfn.XLOOKUP(P2409,匹配表1065!U:U,匹配表1065!T:T)</f>
        <v>HO00000017</v>
      </c>
      <c r="P2409" s="89" t="s">
        <v>515</v>
      </c>
      <c r="Q2409" s="89" t="s">
        <v>516</v>
      </c>
      <c r="R2409" s="89" t="str">
        <f>_xlfn.XLOOKUP(Q2409,匹配表1065!L:L,匹配表1065!O:O)</f>
        <v>A</v>
      </c>
      <c r="S2409" s="93" t="str">
        <f>IFERROR(_xlfn.XLOOKUP(Q2409,匹配表1065!AI:AI,匹配表1065!AJ:AJ),"绿标")</f>
        <v>绿标</v>
      </c>
      <c r="T2409" s="93" t="str" cm="1">
        <f t="array" ref="T2409:U2409">_xlfn.XLOOKUP(Q2409,匹配表1065!L:L,匹配表1065!M:N)</f>
        <v>头痛</v>
      </c>
      <c r="U2409" s="94" t="str">
        <v>神经内科</v>
      </c>
      <c r="V2409" s="95" t="s">
        <v>58</v>
      </c>
      <c r="W2409" s="93">
        <f>_xlfn.XLOOKUP(M2409,匹配表1065!D:D,匹配表1065!F:F)*N2409</f>
        <v>4</v>
      </c>
    </row>
    <row r="2410" customHeight="1" spans="1:23">
      <c r="A2410" s="89" t="s">
        <v>675</v>
      </c>
      <c r="B2410" s="90">
        <v>46160</v>
      </c>
      <c r="C2410" s="91" t="str">
        <f t="shared" si="74"/>
        <v>5月第4周</v>
      </c>
      <c r="D2410" s="89" t="s">
        <v>733</v>
      </c>
      <c r="E2410" s="89" t="str">
        <f t="shared" si="75"/>
        <v>5月第3周--周1</v>
      </c>
      <c r="F2410" s="92" t="s">
        <v>27</v>
      </c>
      <c r="G2410" s="89" t="s">
        <v>136</v>
      </c>
      <c r="H2410" s="92" t="str">
        <f>_xlfn.XLOOKUP(O2410,匹配表1065!T:T,匹配表1065!W:W)</f>
        <v>淄博市</v>
      </c>
      <c r="I2410" s="89" t="str">
        <f>_xlfn.XLOOKUP(O2410,匹配表1065!T:T,匹配表1065!X:X)</f>
        <v>PME2043</v>
      </c>
      <c r="J2410" s="89" t="s">
        <v>140</v>
      </c>
      <c r="K2410" s="89" cm="1">
        <f ca="1" t="array" ref="K2410:L2410">_xlfn.XLOOKUP(J2410,匹配表1065!Y:Y,匹配表1065!AA:AB)</f>
        <v>9</v>
      </c>
      <c r="L2410" s="89" t="str">
        <v>3个月以上</v>
      </c>
      <c r="M2410" s="92" t="s">
        <v>30</v>
      </c>
      <c r="N2410" s="89">
        <v>1</v>
      </c>
      <c r="O2410" s="93" t="str">
        <f>_xlfn.XLOOKUP(P2410,匹配表1065!U:U,匹配表1065!T:T)</f>
        <v>HO00001431</v>
      </c>
      <c r="P2410" s="89" t="s">
        <v>244</v>
      </c>
      <c r="Q2410" s="89" t="s">
        <v>567</v>
      </c>
      <c r="R2410" s="89" t="str">
        <f>_xlfn.XLOOKUP(Q2410,匹配表1065!L:L,匹配表1065!O:O)</f>
        <v>A</v>
      </c>
      <c r="S2410" s="93" t="str">
        <f>IFERROR(_xlfn.XLOOKUP(Q2410,匹配表1065!AI:AI,匹配表1065!AJ:AJ),"绿标")</f>
        <v>红标</v>
      </c>
      <c r="T2410" s="93" t="str" cm="1">
        <f t="array" ref="T2410:U2410">_xlfn.XLOOKUP(Q2410,匹配表1065!L:L,匹配表1065!M:N)</f>
        <v>头痛</v>
      </c>
      <c r="U2410" s="94" t="str">
        <v>神经内科</v>
      </c>
      <c r="V2410" s="95" t="s">
        <v>67</v>
      </c>
      <c r="W2410" s="93">
        <f>_xlfn.XLOOKUP(M2410,匹配表1065!D:D,匹配表1065!F:F)*N2410</f>
        <v>12</v>
      </c>
    </row>
    <row r="2411" customHeight="1" spans="1:23">
      <c r="A2411" s="89" t="s">
        <v>675</v>
      </c>
      <c r="B2411" s="90">
        <v>46160</v>
      </c>
      <c r="C2411" s="91" t="str">
        <f t="shared" si="74"/>
        <v>5月第4周</v>
      </c>
      <c r="D2411" s="89" t="s">
        <v>733</v>
      </c>
      <c r="E2411" s="89" t="str">
        <f t="shared" si="75"/>
        <v>5月第3周--周1</v>
      </c>
      <c r="F2411" s="92" t="s">
        <v>27</v>
      </c>
      <c r="G2411" s="89" t="s">
        <v>136</v>
      </c>
      <c r="H2411" s="92" t="str">
        <f>_xlfn.XLOOKUP(O2411,匹配表1065!T:T,匹配表1065!W:W)</f>
        <v>淄博市</v>
      </c>
      <c r="I2411" s="89" t="str">
        <f>_xlfn.XLOOKUP(O2411,匹配表1065!T:T,匹配表1065!X:X)</f>
        <v>PME2043</v>
      </c>
      <c r="J2411" s="89" t="s">
        <v>140</v>
      </c>
      <c r="K2411" s="89" cm="1">
        <f ca="1" t="array" ref="K2411:L2411">_xlfn.XLOOKUP(J2411,匹配表1065!Y:Y,匹配表1065!AA:AB)</f>
        <v>9</v>
      </c>
      <c r="L2411" s="89" t="str">
        <v>3个月以上</v>
      </c>
      <c r="M2411" s="92" t="s">
        <v>35</v>
      </c>
      <c r="N2411" s="89">
        <v>1</v>
      </c>
      <c r="O2411" s="93" t="str">
        <f>_xlfn.XLOOKUP(P2411,匹配表1065!U:U,匹配表1065!T:T)</f>
        <v>HO00001431</v>
      </c>
      <c r="P2411" s="89" t="s">
        <v>244</v>
      </c>
      <c r="Q2411" s="89" t="s">
        <v>473</v>
      </c>
      <c r="R2411" s="89" t="str">
        <f>_xlfn.XLOOKUP(Q2411,匹配表1065!L:L,匹配表1065!O:O)</f>
        <v>B</v>
      </c>
      <c r="S2411" s="93" t="str">
        <f>IFERROR(_xlfn.XLOOKUP(Q2411,匹配表1065!AI:AI,匹配表1065!AJ:AJ),"绿标")</f>
        <v>红标</v>
      </c>
      <c r="T2411" s="93" t="str" cm="1">
        <f t="array" ref="T2411:U2411">_xlfn.XLOOKUP(Q2411,匹配表1065!L:L,匹配表1065!M:N)</f>
        <v>脑血管</v>
      </c>
      <c r="U2411" s="94" t="str">
        <v>神经内科</v>
      </c>
      <c r="V2411" s="95" t="s">
        <v>42</v>
      </c>
      <c r="W2411" s="93">
        <f>_xlfn.XLOOKUP(M2411,匹配表1065!D:D,匹配表1065!F:F)*N2411</f>
        <v>4</v>
      </c>
    </row>
    <row r="2412" customHeight="1" spans="1:23">
      <c r="A2412" s="89" t="s">
        <v>675</v>
      </c>
      <c r="B2412" s="90">
        <v>46160</v>
      </c>
      <c r="C2412" s="91" t="str">
        <f t="shared" si="74"/>
        <v>5月第4周</v>
      </c>
      <c r="D2412" s="89" t="s">
        <v>733</v>
      </c>
      <c r="E2412" s="89" t="str">
        <f t="shared" si="75"/>
        <v>5月第3周--周1</v>
      </c>
      <c r="F2412" s="92" t="s">
        <v>27</v>
      </c>
      <c r="G2412" s="89" t="s">
        <v>136</v>
      </c>
      <c r="H2412" s="92" t="str">
        <f>_xlfn.XLOOKUP(O2412,匹配表1065!T:T,匹配表1065!W:W)</f>
        <v>青岛市</v>
      </c>
      <c r="I2412" s="89" t="str">
        <f>_xlfn.XLOOKUP(O2412,匹配表1065!T:T,匹配表1065!X:X)</f>
        <v>PME2033</v>
      </c>
      <c r="J2412" s="89" t="s">
        <v>137</v>
      </c>
      <c r="K2412" s="89" cm="1">
        <f ca="1" t="array" ref="K2412:L2412">_xlfn.XLOOKUP(J2412,匹配表1065!Y:Y,匹配表1065!AA:AB)</f>
        <v>10</v>
      </c>
      <c r="L2412" s="89" t="str">
        <v>3个月以上</v>
      </c>
      <c r="M2412" s="92" t="s">
        <v>30</v>
      </c>
      <c r="N2412" s="89">
        <v>1</v>
      </c>
      <c r="O2412" s="93" t="str">
        <f>_xlfn.XLOOKUP(P2412,匹配表1065!U:U,匹配表1065!T:T)</f>
        <v>HO00001481</v>
      </c>
      <c r="P2412" s="89" t="s">
        <v>246</v>
      </c>
      <c r="Q2412" s="89" t="s">
        <v>306</v>
      </c>
      <c r="R2412" s="89" t="str">
        <f>_xlfn.XLOOKUP(Q2412,匹配表1065!L:L,匹配表1065!O:O)</f>
        <v>A</v>
      </c>
      <c r="S2412" s="93" t="str">
        <f>IFERROR(_xlfn.XLOOKUP(Q2412,匹配表1065!AI:AI,匹配表1065!AJ:AJ),"绿标")</f>
        <v>红标</v>
      </c>
      <c r="T2412" s="93" t="str" cm="1">
        <f t="array" ref="T2412:U2412">_xlfn.XLOOKUP(Q2412,匹配表1065!L:L,匹配表1065!M:N)</f>
        <v>头痛</v>
      </c>
      <c r="U2412" s="94" t="str">
        <v>神经内科</v>
      </c>
      <c r="V2412" s="95" t="s">
        <v>70</v>
      </c>
      <c r="W2412" s="93">
        <f>_xlfn.XLOOKUP(M2412,匹配表1065!D:D,匹配表1065!F:F)*N2412</f>
        <v>12</v>
      </c>
    </row>
    <row r="2413" customHeight="1" spans="1:23">
      <c r="A2413" s="89" t="s">
        <v>675</v>
      </c>
      <c r="B2413" s="90">
        <v>46160</v>
      </c>
      <c r="C2413" s="91" t="str">
        <f t="shared" si="74"/>
        <v>5月第4周</v>
      </c>
      <c r="D2413" s="89" t="s">
        <v>733</v>
      </c>
      <c r="E2413" s="89" t="str">
        <f t="shared" si="75"/>
        <v>5月第3周--周1</v>
      </c>
      <c r="F2413" s="92" t="s">
        <v>27</v>
      </c>
      <c r="G2413" s="89" t="s">
        <v>136</v>
      </c>
      <c r="H2413" s="92" t="str">
        <f>_xlfn.XLOOKUP(O2413,匹配表1065!T:T,匹配表1065!W:W)</f>
        <v>青岛市</v>
      </c>
      <c r="I2413" s="89" t="str">
        <f>_xlfn.XLOOKUP(O2413,匹配表1065!T:T,匹配表1065!X:X)</f>
        <v>PME2033</v>
      </c>
      <c r="J2413" s="89" t="s">
        <v>137</v>
      </c>
      <c r="K2413" s="89" cm="1">
        <f ca="1" t="array" ref="K2413:L2413">_xlfn.XLOOKUP(J2413,匹配表1065!Y:Y,匹配表1065!AA:AB)</f>
        <v>10</v>
      </c>
      <c r="L2413" s="89" t="str">
        <v>3个月以上</v>
      </c>
      <c r="M2413" s="92" t="s">
        <v>55</v>
      </c>
      <c r="N2413" s="89">
        <v>1</v>
      </c>
      <c r="O2413" s="93" t="str">
        <f>_xlfn.XLOOKUP(P2413,匹配表1065!U:U,匹配表1065!T:T)</f>
        <v>HO00273985</v>
      </c>
      <c r="P2413" s="89" t="s">
        <v>419</v>
      </c>
      <c r="Q2413" s="89" t="s">
        <v>570</v>
      </c>
      <c r="R2413" s="89" t="str">
        <f>_xlfn.XLOOKUP(Q2413,匹配表1065!L:L,匹配表1065!O:O)</f>
        <v>B</v>
      </c>
      <c r="S2413" s="93" t="str">
        <f>IFERROR(_xlfn.XLOOKUP(Q2413,匹配表1065!AI:AI,匹配表1065!AJ:AJ),"绿标")</f>
        <v>绿标</v>
      </c>
      <c r="T2413" s="93" t="str" cm="1">
        <f t="array" ref="T2413:U2413">_xlfn.XLOOKUP(Q2413,匹配表1065!L:L,匹配表1065!M:N)</f>
        <v>脑血管</v>
      </c>
      <c r="U2413" s="94" t="str">
        <v>神经内科</v>
      </c>
      <c r="V2413" s="95" t="s">
        <v>33</v>
      </c>
      <c r="W2413" s="93">
        <f>_xlfn.XLOOKUP(M2413,匹配表1065!D:D,匹配表1065!F:F)*N2413</f>
        <v>8</v>
      </c>
    </row>
    <row r="2414" customHeight="1" spans="1:23">
      <c r="A2414" s="89" t="s">
        <v>675</v>
      </c>
      <c r="B2414" s="90">
        <v>46160</v>
      </c>
      <c r="C2414" s="91" t="str">
        <f t="shared" si="74"/>
        <v>5月第4周</v>
      </c>
      <c r="D2414" s="89" t="s">
        <v>733</v>
      </c>
      <c r="E2414" s="89" t="str">
        <f t="shared" si="75"/>
        <v>5月第3周--周1</v>
      </c>
      <c r="F2414" s="92" t="s">
        <v>27</v>
      </c>
      <c r="G2414" s="89" t="s">
        <v>136</v>
      </c>
      <c r="H2414" s="92" t="str">
        <f>_xlfn.XLOOKUP(O2414,匹配表1065!T:T,匹配表1065!W:W)</f>
        <v>潍坊市</v>
      </c>
      <c r="I2414" s="89" t="str">
        <f>_xlfn.XLOOKUP(O2414,匹配表1065!T:T,匹配表1065!X:X)</f>
        <v>PME2036</v>
      </c>
      <c r="J2414" s="89" t="s">
        <v>161</v>
      </c>
      <c r="K2414" s="89" cm="1">
        <f ca="1" t="array" ref="K2414:L2414">_xlfn.XLOOKUP(J2414,匹配表1065!Y:Y,匹配表1065!AA:AB)</f>
        <v>1519</v>
      </c>
      <c r="L2414" s="89" t="str">
        <v>3个月以上</v>
      </c>
      <c r="M2414" s="92" t="s">
        <v>35</v>
      </c>
      <c r="N2414" s="89">
        <v>1</v>
      </c>
      <c r="O2414" s="93" t="str">
        <f>_xlfn.XLOOKUP(P2414,匹配表1065!U:U,匹配表1065!T:T)</f>
        <v>HO00001466</v>
      </c>
      <c r="P2414" s="89" t="s">
        <v>164</v>
      </c>
      <c r="Q2414" s="89" t="s">
        <v>165</v>
      </c>
      <c r="R2414" s="89" t="str">
        <f>_xlfn.XLOOKUP(Q2414,匹配表1065!L:L,匹配表1065!O:O)</f>
        <v>C</v>
      </c>
      <c r="S2414" s="93" t="str">
        <f>IFERROR(_xlfn.XLOOKUP(Q2414,匹配表1065!AI:AI,匹配表1065!AJ:AJ),"绿标")</f>
        <v>绿标</v>
      </c>
      <c r="T2414" s="93" t="str" cm="1">
        <f t="array" ref="T2414:U2414">_xlfn.XLOOKUP(Q2414,匹配表1065!L:L,匹配表1065!M:N)</f>
        <v>眩晕</v>
      </c>
      <c r="U2414" s="94" t="str">
        <v>神经内科</v>
      </c>
      <c r="V2414" s="95" t="s">
        <v>70</v>
      </c>
      <c r="W2414" s="93">
        <f>_xlfn.XLOOKUP(M2414,匹配表1065!D:D,匹配表1065!F:F)*N2414</f>
        <v>4</v>
      </c>
    </row>
    <row r="2415" customHeight="1" spans="1:23">
      <c r="A2415" s="89" t="s">
        <v>675</v>
      </c>
      <c r="B2415" s="90">
        <v>46160</v>
      </c>
      <c r="C2415" s="91" t="str">
        <f t="shared" si="74"/>
        <v>5月第4周</v>
      </c>
      <c r="D2415" s="89" t="s">
        <v>733</v>
      </c>
      <c r="E2415" s="89" t="str">
        <f t="shared" si="75"/>
        <v>5月第3周--周1</v>
      </c>
      <c r="F2415" s="92" t="s">
        <v>27</v>
      </c>
      <c r="G2415" s="89" t="s">
        <v>136</v>
      </c>
      <c r="H2415" s="92" t="str">
        <f>_xlfn.XLOOKUP(O2415,匹配表1065!T:T,匹配表1065!W:W)</f>
        <v>苏州市</v>
      </c>
      <c r="I2415" s="89" t="str">
        <f>_xlfn.XLOOKUP(O2415,匹配表1065!T:T,匹配表1065!X:X)</f>
        <v>PME2017</v>
      </c>
      <c r="J2415" s="89" t="s">
        <v>161</v>
      </c>
      <c r="K2415" s="89" cm="1">
        <f ca="1" t="array" ref="K2415:L2415">_xlfn.XLOOKUP(J2415,匹配表1065!Y:Y,匹配表1065!AA:AB)</f>
        <v>1519</v>
      </c>
      <c r="L2415" s="89" t="str">
        <v>3个月以上</v>
      </c>
      <c r="M2415" s="92" t="s">
        <v>35</v>
      </c>
      <c r="N2415" s="89">
        <v>1</v>
      </c>
      <c r="O2415" s="93" t="str">
        <f>_xlfn.XLOOKUP(P2415,匹配表1065!U:U,匹配表1065!T:T)</f>
        <v>HO00001110</v>
      </c>
      <c r="P2415" s="89" t="s">
        <v>324</v>
      </c>
      <c r="Q2415" s="89" t="s">
        <v>476</v>
      </c>
      <c r="R2415" s="89" t="str">
        <f>_xlfn.XLOOKUP(Q2415,匹配表1065!L:L,匹配表1065!O:O)</f>
        <v>B</v>
      </c>
      <c r="S2415" s="93" t="str">
        <f>IFERROR(_xlfn.XLOOKUP(Q2415,匹配表1065!AI:AI,匹配表1065!AJ:AJ),"绿标")</f>
        <v>黑标</v>
      </c>
      <c r="T2415" s="93" t="str" cm="1">
        <f t="array" ref="T2415:U2415">_xlfn.XLOOKUP(Q2415,匹配表1065!L:L,匹配表1065!M:N)</f>
        <v>脑血管</v>
      </c>
      <c r="U2415" s="94" t="str">
        <v>神经内科</v>
      </c>
      <c r="V2415" s="95" t="s">
        <v>70</v>
      </c>
      <c r="W2415" s="93">
        <f>_xlfn.XLOOKUP(M2415,匹配表1065!D:D,匹配表1065!F:F)*N2415</f>
        <v>4</v>
      </c>
    </row>
    <row r="2416" customHeight="1" spans="1:23">
      <c r="A2416" s="89" t="s">
        <v>675</v>
      </c>
      <c r="B2416" s="90">
        <v>46160</v>
      </c>
      <c r="C2416" s="91" t="str">
        <f t="shared" si="74"/>
        <v>5月第4周</v>
      </c>
      <c r="D2416" s="89" t="s">
        <v>733</v>
      </c>
      <c r="E2416" s="89" t="str">
        <f t="shared" si="75"/>
        <v>5月第3周--周1</v>
      </c>
      <c r="F2416" s="92" t="s">
        <v>27</v>
      </c>
      <c r="G2416" s="89" t="s">
        <v>136</v>
      </c>
      <c r="H2416" s="92" t="str">
        <f>_xlfn.XLOOKUP(O2416,匹配表1065!T:T,匹配表1065!W:W)</f>
        <v>潍坊市</v>
      </c>
      <c r="I2416" s="89" t="str">
        <f>_xlfn.XLOOKUP(O2416,匹配表1065!T:T,匹配表1065!X:X)</f>
        <v>PME2036</v>
      </c>
      <c r="J2416" s="89" t="s">
        <v>161</v>
      </c>
      <c r="K2416" s="89" cm="1">
        <f ca="1" t="array" ref="K2416:L2416">_xlfn.XLOOKUP(J2416,匹配表1065!Y:Y,匹配表1065!AA:AB)</f>
        <v>1519</v>
      </c>
      <c r="L2416" s="89" t="str">
        <v>3个月以上</v>
      </c>
      <c r="M2416" s="92" t="s">
        <v>55</v>
      </c>
      <c r="N2416" s="89">
        <v>1</v>
      </c>
      <c r="O2416" s="93" t="str">
        <f>_xlfn.XLOOKUP(P2416,匹配表1065!U:U,匹配表1065!T:T)</f>
        <v>HO00001521</v>
      </c>
      <c r="P2416" s="89" t="s">
        <v>162</v>
      </c>
      <c r="Q2416" s="89" t="s">
        <v>166</v>
      </c>
      <c r="R2416" s="89" t="str">
        <f>_xlfn.XLOOKUP(Q2416,匹配表1065!L:L,匹配表1065!O:O)</f>
        <v>B</v>
      </c>
      <c r="S2416" s="93" t="str">
        <f>IFERROR(_xlfn.XLOOKUP(Q2416,匹配表1065!AI:AI,匹配表1065!AJ:AJ),"绿标")</f>
        <v>红标</v>
      </c>
      <c r="T2416" s="93" t="str" cm="1">
        <f t="array" ref="T2416:U2416">_xlfn.XLOOKUP(Q2416,匹配表1065!L:L,匹配表1065!M:N)</f>
        <v>脑血管</v>
      </c>
      <c r="U2416" s="94" t="str">
        <v>神经内科</v>
      </c>
      <c r="V2416" s="95" t="s">
        <v>67</v>
      </c>
      <c r="W2416" s="93">
        <f>_xlfn.XLOOKUP(M2416,匹配表1065!D:D,匹配表1065!F:F)*N2416</f>
        <v>8</v>
      </c>
    </row>
    <row r="2417" customHeight="1" spans="1:23">
      <c r="A2417" s="89" t="s">
        <v>675</v>
      </c>
      <c r="B2417" s="90">
        <v>46160</v>
      </c>
      <c r="C2417" s="91" t="str">
        <f t="shared" si="74"/>
        <v>5月第4周</v>
      </c>
      <c r="D2417" s="89" t="s">
        <v>733</v>
      </c>
      <c r="E2417" s="89" t="str">
        <f t="shared" si="75"/>
        <v>5月第3周--周1</v>
      </c>
      <c r="F2417" s="92" t="s">
        <v>27</v>
      </c>
      <c r="G2417" s="89" t="s">
        <v>136</v>
      </c>
      <c r="H2417" s="92" t="str">
        <f>_xlfn.XLOOKUP(O2417,匹配表1065!T:T,匹配表1065!W:W)</f>
        <v>潍坊市</v>
      </c>
      <c r="I2417" s="89" t="str">
        <f>_xlfn.XLOOKUP(O2417,匹配表1065!T:T,匹配表1065!X:X)</f>
        <v>PME2036</v>
      </c>
      <c r="J2417" s="89" t="s">
        <v>161</v>
      </c>
      <c r="K2417" s="89" cm="1">
        <f ca="1" t="array" ref="K2417:L2417">_xlfn.XLOOKUP(J2417,匹配表1065!Y:Y,匹配表1065!AA:AB)</f>
        <v>1519</v>
      </c>
      <c r="L2417" s="89" t="str">
        <v>3个月以上</v>
      </c>
      <c r="M2417" s="92" t="s">
        <v>30</v>
      </c>
      <c r="N2417" s="89">
        <v>1</v>
      </c>
      <c r="O2417" s="93" t="str">
        <f>_xlfn.XLOOKUP(P2417,匹配表1065!U:U,匹配表1065!T:T)</f>
        <v>HO00001496</v>
      </c>
      <c r="P2417" s="89" t="s">
        <v>256</v>
      </c>
      <c r="Q2417" s="89" t="s">
        <v>303</v>
      </c>
      <c r="R2417" s="89" t="str">
        <f>_xlfn.XLOOKUP(Q2417,匹配表1065!L:L,匹配表1065!O:O)</f>
        <v>C</v>
      </c>
      <c r="S2417" s="93" t="str">
        <f>IFERROR(_xlfn.XLOOKUP(Q2417,匹配表1065!AI:AI,匹配表1065!AJ:AJ),"绿标")</f>
        <v>红标</v>
      </c>
      <c r="T2417" s="93" t="str" cm="1">
        <f t="array" ref="T2417:U2417">_xlfn.XLOOKUP(Q2417,匹配表1065!L:L,匹配表1065!M:N)</f>
        <v>眩晕</v>
      </c>
      <c r="U2417" s="94" t="str">
        <v>神经内科</v>
      </c>
      <c r="V2417" s="95" t="s">
        <v>70</v>
      </c>
      <c r="W2417" s="93">
        <f>_xlfn.XLOOKUP(M2417,匹配表1065!D:D,匹配表1065!F:F)*N2417</f>
        <v>12</v>
      </c>
    </row>
    <row r="2418" customHeight="1" spans="1:23">
      <c r="A2418" s="89" t="s">
        <v>675</v>
      </c>
      <c r="B2418" s="90">
        <v>46160</v>
      </c>
      <c r="C2418" s="91" t="str">
        <f t="shared" si="74"/>
        <v>5月第4周</v>
      </c>
      <c r="D2418" s="89" t="s">
        <v>733</v>
      </c>
      <c r="E2418" s="89" t="str">
        <f t="shared" si="75"/>
        <v>5月第3周--周1</v>
      </c>
      <c r="F2418" s="92" t="s">
        <v>27</v>
      </c>
      <c r="G2418" s="89" t="s">
        <v>136</v>
      </c>
      <c r="H2418" s="92" t="str">
        <f>_xlfn.XLOOKUP(O2418,匹配表1065!T:T,匹配表1065!W:W)</f>
        <v>青岛市</v>
      </c>
      <c r="I2418" s="89" t="str">
        <f>_xlfn.XLOOKUP(O2418,匹配表1065!T:T,匹配表1065!X:X)</f>
        <v>PME2031</v>
      </c>
      <c r="J2418" s="89" t="s">
        <v>155</v>
      </c>
      <c r="K2418" s="89" cm="1">
        <f ca="1" t="array" ref="K2418:L2418">_xlfn.XLOOKUP(J2418,匹配表1065!Y:Y,匹配表1065!AA:AB)</f>
        <v>31</v>
      </c>
      <c r="L2418" s="89" t="str">
        <v>3个月以上</v>
      </c>
      <c r="M2418" s="92" t="s">
        <v>30</v>
      </c>
      <c r="N2418" s="89">
        <v>1</v>
      </c>
      <c r="O2418" s="93" t="str">
        <f>_xlfn.XLOOKUP(P2418,匹配表1065!U:U,匹配表1065!T:T)</f>
        <v>HO00072793</v>
      </c>
      <c r="P2418" s="89" t="s">
        <v>159</v>
      </c>
      <c r="Q2418" s="89" t="s">
        <v>339</v>
      </c>
      <c r="R2418" s="89" t="str">
        <f>_xlfn.XLOOKUP(Q2418,匹配表1065!L:L,匹配表1065!O:O)</f>
        <v>C</v>
      </c>
      <c r="S2418" s="93" t="str">
        <f>IFERROR(_xlfn.XLOOKUP(Q2418,匹配表1065!AI:AI,匹配表1065!AJ:AJ),"绿标")</f>
        <v>红标</v>
      </c>
      <c r="T2418" s="93" t="str" cm="1">
        <f t="array" ref="T2418:U2418">_xlfn.XLOOKUP(Q2418,匹配表1065!L:L,匹配表1065!M:N)</f>
        <v>眩晕</v>
      </c>
      <c r="U2418" s="94" t="str">
        <v>神经内科</v>
      </c>
      <c r="V2418" s="95" t="s">
        <v>67</v>
      </c>
      <c r="W2418" s="93">
        <f>_xlfn.XLOOKUP(M2418,匹配表1065!D:D,匹配表1065!F:F)*N2418</f>
        <v>12</v>
      </c>
    </row>
    <row r="2419" customHeight="1" spans="1:23">
      <c r="A2419" s="89" t="s">
        <v>675</v>
      </c>
      <c r="B2419" s="90">
        <v>46160</v>
      </c>
      <c r="C2419" s="91" t="str">
        <f t="shared" si="74"/>
        <v>5月第4周</v>
      </c>
      <c r="D2419" s="89" t="s">
        <v>733</v>
      </c>
      <c r="E2419" s="89" t="str">
        <f t="shared" si="75"/>
        <v>5月第3周--周1</v>
      </c>
      <c r="F2419" s="92" t="s">
        <v>27</v>
      </c>
      <c r="G2419" s="89" t="s">
        <v>136</v>
      </c>
      <c r="H2419" s="92" t="str">
        <f>_xlfn.XLOOKUP(O2419,匹配表1065!T:T,匹配表1065!W:W)</f>
        <v>青岛市</v>
      </c>
      <c r="I2419" s="89" t="str">
        <f>_xlfn.XLOOKUP(O2419,匹配表1065!T:T,匹配表1065!X:X)</f>
        <v>PME2031</v>
      </c>
      <c r="J2419" s="89" t="s">
        <v>155</v>
      </c>
      <c r="K2419" s="89" cm="1">
        <f ca="1" t="array" ref="K2419:L2419">_xlfn.XLOOKUP(J2419,匹配表1065!Y:Y,匹配表1065!AA:AB)</f>
        <v>31</v>
      </c>
      <c r="L2419" s="89" t="str">
        <v>3个月以上</v>
      </c>
      <c r="M2419" s="92" t="s">
        <v>55</v>
      </c>
      <c r="N2419" s="89">
        <v>1</v>
      </c>
      <c r="O2419" s="93" t="str">
        <f>_xlfn.XLOOKUP(P2419,匹配表1065!U:U,匹配表1065!T:T)</f>
        <v>HO00072793</v>
      </c>
      <c r="P2419" s="89" t="s">
        <v>159</v>
      </c>
      <c r="Q2419" s="89" t="s">
        <v>160</v>
      </c>
      <c r="R2419" s="89" t="str">
        <f>_xlfn.XLOOKUP(Q2419,匹配表1065!L:L,匹配表1065!O:O)</f>
        <v>A</v>
      </c>
      <c r="S2419" s="93" t="str">
        <f>IFERROR(_xlfn.XLOOKUP(Q2419,匹配表1065!AI:AI,匹配表1065!AJ:AJ),"绿标")</f>
        <v>红标</v>
      </c>
      <c r="T2419" s="93" t="str" cm="1">
        <f t="array" ref="T2419:U2419">_xlfn.XLOOKUP(Q2419,匹配表1065!L:L,匹配表1065!M:N)</f>
        <v>头痛</v>
      </c>
      <c r="U2419" s="94" t="str">
        <v>神经内科</v>
      </c>
      <c r="V2419" s="95" t="s">
        <v>67</v>
      </c>
      <c r="W2419" s="93">
        <f>_xlfn.XLOOKUP(M2419,匹配表1065!D:D,匹配表1065!F:F)*N2419</f>
        <v>8</v>
      </c>
    </row>
    <row r="2420" customHeight="1" spans="1:23">
      <c r="A2420" s="89" t="s">
        <v>675</v>
      </c>
      <c r="B2420" s="90">
        <v>46160</v>
      </c>
      <c r="C2420" s="91" t="str">
        <f t="shared" si="74"/>
        <v>5月第4周</v>
      </c>
      <c r="D2420" s="89" t="s">
        <v>733</v>
      </c>
      <c r="E2420" s="89" t="str">
        <f t="shared" si="75"/>
        <v>5月第3周--周1</v>
      </c>
      <c r="F2420" s="92" t="s">
        <v>27</v>
      </c>
      <c r="G2420" s="89" t="s">
        <v>136</v>
      </c>
      <c r="H2420" s="92" t="str">
        <f>_xlfn.XLOOKUP(O2420,匹配表1065!T:T,匹配表1065!W:W)</f>
        <v>青岛市</v>
      </c>
      <c r="I2420" s="89" t="str">
        <f>_xlfn.XLOOKUP(O2420,匹配表1065!T:T,匹配表1065!X:X)</f>
        <v>PME2032</v>
      </c>
      <c r="J2420" s="89" t="s">
        <v>143</v>
      </c>
      <c r="K2420" s="89" cm="1">
        <f ca="1" t="array" ref="K2420:L2420">_xlfn.XLOOKUP(J2420,匹配表1065!Y:Y,匹配表1065!AA:AB)</f>
        <v>31</v>
      </c>
      <c r="L2420" s="89" t="str">
        <v>3个月以上</v>
      </c>
      <c r="M2420" s="92" t="s">
        <v>55</v>
      </c>
      <c r="N2420" s="89">
        <v>1</v>
      </c>
      <c r="O2420" s="93" t="str">
        <f>_xlfn.XLOOKUP(P2420,匹配表1065!U:U,匹配表1065!T:T)</f>
        <v>HO00001482</v>
      </c>
      <c r="P2420" s="89" t="s">
        <v>146</v>
      </c>
      <c r="Q2420" s="89" t="s">
        <v>586</v>
      </c>
      <c r="R2420" s="89" t="str">
        <f>_xlfn.XLOOKUP(Q2420,匹配表1065!L:L,匹配表1065!O:O)</f>
        <v>C</v>
      </c>
      <c r="S2420" s="93" t="str">
        <f>IFERROR(_xlfn.XLOOKUP(Q2420,匹配表1065!AI:AI,匹配表1065!AJ:AJ),"绿标")</f>
        <v>绿标</v>
      </c>
      <c r="T2420" s="93" t="str" cm="1">
        <f t="array" ref="T2420:U2420">_xlfn.XLOOKUP(Q2420,匹配表1065!L:L,匹配表1065!M:N)</f>
        <v>眩晕</v>
      </c>
      <c r="U2420" s="94" t="str">
        <v>耳鼻喉科</v>
      </c>
      <c r="V2420" s="95" t="s">
        <v>70</v>
      </c>
      <c r="W2420" s="93">
        <f>_xlfn.XLOOKUP(M2420,匹配表1065!D:D,匹配表1065!F:F)*N2420</f>
        <v>8</v>
      </c>
    </row>
    <row r="2421" customHeight="1" spans="1:23">
      <c r="A2421" s="89" t="s">
        <v>675</v>
      </c>
      <c r="B2421" s="90">
        <v>46160</v>
      </c>
      <c r="C2421" s="91" t="str">
        <f t="shared" si="74"/>
        <v>5月第4周</v>
      </c>
      <c r="D2421" s="89" t="s">
        <v>733</v>
      </c>
      <c r="E2421" s="89" t="str">
        <f t="shared" si="75"/>
        <v>5月第3周--周1</v>
      </c>
      <c r="F2421" s="92" t="s">
        <v>27</v>
      </c>
      <c r="G2421" s="89" t="s">
        <v>136</v>
      </c>
      <c r="H2421" s="92" t="str">
        <f>_xlfn.XLOOKUP(O2421,匹配表1065!T:T,匹配表1065!W:W)</f>
        <v>青岛市</v>
      </c>
      <c r="I2421" s="89" t="str">
        <f>_xlfn.XLOOKUP(O2421,匹配表1065!T:T,匹配表1065!X:X)</f>
        <v>PME2032</v>
      </c>
      <c r="J2421" s="89" t="s">
        <v>143</v>
      </c>
      <c r="K2421" s="89" cm="1">
        <f ca="1" t="array" ref="K2421:L2421">_xlfn.XLOOKUP(J2421,匹配表1065!Y:Y,匹配表1065!AA:AB)</f>
        <v>31</v>
      </c>
      <c r="L2421" s="89" t="str">
        <v>3个月以上</v>
      </c>
      <c r="M2421" s="92" t="s">
        <v>55</v>
      </c>
      <c r="N2421" s="89">
        <v>1</v>
      </c>
      <c r="O2421" s="93" t="str">
        <f>_xlfn.XLOOKUP(P2421,匹配表1065!U:U,匹配表1065!T:T)</f>
        <v>HO00001482</v>
      </c>
      <c r="P2421" s="89" t="s">
        <v>146</v>
      </c>
      <c r="Q2421" s="89" t="s">
        <v>471</v>
      </c>
      <c r="R2421" s="89" t="str">
        <f>_xlfn.XLOOKUP(Q2421,匹配表1065!L:L,匹配表1065!O:O)</f>
        <v>A</v>
      </c>
      <c r="S2421" s="93" t="str">
        <f>IFERROR(_xlfn.XLOOKUP(Q2421,匹配表1065!AI:AI,匹配表1065!AJ:AJ),"绿标")</f>
        <v>红标</v>
      </c>
      <c r="T2421" s="93" t="str" cm="1">
        <f t="array" ref="T2421:U2421">_xlfn.XLOOKUP(Q2421,匹配表1065!L:L,匹配表1065!M:N)</f>
        <v>头痛</v>
      </c>
      <c r="U2421" s="94" t="str">
        <v>神经内科</v>
      </c>
      <c r="V2421" s="95" t="s">
        <v>70</v>
      </c>
      <c r="W2421" s="93">
        <f>_xlfn.XLOOKUP(M2421,匹配表1065!D:D,匹配表1065!F:F)*N2421</f>
        <v>8</v>
      </c>
    </row>
    <row r="2422" customHeight="1" spans="1:23">
      <c r="A2422" s="89" t="s">
        <v>675</v>
      </c>
      <c r="B2422" s="90">
        <v>46160</v>
      </c>
      <c r="C2422" s="91" t="str">
        <f t="shared" si="74"/>
        <v>5月第4周</v>
      </c>
      <c r="D2422" s="89" t="s">
        <v>733</v>
      </c>
      <c r="E2422" s="89" t="str">
        <f t="shared" si="75"/>
        <v>5月第3周--周1</v>
      </c>
      <c r="F2422" s="92" t="s">
        <v>27</v>
      </c>
      <c r="G2422" s="89" t="s">
        <v>136</v>
      </c>
      <c r="H2422" s="92" t="str">
        <f>_xlfn.XLOOKUP(O2422,匹配表1065!T:T,匹配表1065!W:W)</f>
        <v>青岛市</v>
      </c>
      <c r="I2422" s="89" t="str">
        <f>_xlfn.XLOOKUP(O2422,匹配表1065!T:T,匹配表1065!X:X)</f>
        <v>PME2032</v>
      </c>
      <c r="J2422" s="89" t="s">
        <v>143</v>
      </c>
      <c r="K2422" s="89" cm="1">
        <f ca="1" t="array" ref="K2422:L2422">_xlfn.XLOOKUP(J2422,匹配表1065!Y:Y,匹配表1065!AA:AB)</f>
        <v>31</v>
      </c>
      <c r="L2422" s="89" t="str">
        <v>3个月以上</v>
      </c>
      <c r="M2422" s="92" t="s">
        <v>30</v>
      </c>
      <c r="N2422" s="89">
        <v>1</v>
      </c>
      <c r="O2422" s="93" t="str">
        <f>_xlfn.XLOOKUP(P2422,匹配表1065!U:U,匹配表1065!T:T)</f>
        <v>HO00001489</v>
      </c>
      <c r="P2422" s="89" t="s">
        <v>144</v>
      </c>
      <c r="Q2422" s="89" t="s">
        <v>145</v>
      </c>
      <c r="R2422" s="89" t="str">
        <f>_xlfn.XLOOKUP(Q2422,匹配表1065!L:L,匹配表1065!O:O)</f>
        <v>D</v>
      </c>
      <c r="S2422" s="93" t="str">
        <f>IFERROR(_xlfn.XLOOKUP(Q2422,匹配表1065!AI:AI,匹配表1065!AJ:AJ),"绿标")</f>
        <v>红标</v>
      </c>
      <c r="T2422" s="93" t="str" cm="1">
        <f t="array" ref="T2422:U2422">_xlfn.XLOOKUP(Q2422,匹配表1065!L:L,匹配表1065!M:N)</f>
        <v>抑郁焦虑</v>
      </c>
      <c r="U2422" s="94" t="str">
        <v>精神心理科</v>
      </c>
      <c r="V2422" s="95" t="s">
        <v>70</v>
      </c>
      <c r="W2422" s="93">
        <f>_xlfn.XLOOKUP(M2422,匹配表1065!D:D,匹配表1065!F:F)*N2422</f>
        <v>12</v>
      </c>
    </row>
    <row r="2423" customHeight="1" spans="1:23">
      <c r="A2423" s="89" t="s">
        <v>675</v>
      </c>
      <c r="B2423" s="90">
        <v>46160</v>
      </c>
      <c r="C2423" s="91" t="str">
        <f t="shared" si="74"/>
        <v>5月第4周</v>
      </c>
      <c r="D2423" s="89" t="s">
        <v>733</v>
      </c>
      <c r="E2423" s="89" t="str">
        <f t="shared" si="75"/>
        <v>5月第3周--周1</v>
      </c>
      <c r="F2423" s="92" t="s">
        <v>27</v>
      </c>
      <c r="G2423" s="89" t="s">
        <v>136</v>
      </c>
      <c r="H2423" s="92" t="str">
        <f>_xlfn.XLOOKUP(O2423,匹配表1065!T:T,匹配表1065!W:W)</f>
        <v>青岛市</v>
      </c>
      <c r="I2423" s="89" t="str">
        <f>_xlfn.XLOOKUP(O2423,匹配表1065!T:T,匹配表1065!X:X)</f>
        <v>PME2035</v>
      </c>
      <c r="J2423" s="89" t="s">
        <v>150</v>
      </c>
      <c r="K2423" s="89" cm="1">
        <f ca="1" t="array" ref="K2423:L2423">_xlfn.XLOOKUP(J2423,匹配表1065!Y:Y,匹配表1065!AA:AB)</f>
        <v>8</v>
      </c>
      <c r="L2423" s="89" t="str">
        <v>3个月以上</v>
      </c>
      <c r="M2423" s="92" t="s">
        <v>30</v>
      </c>
      <c r="N2423" s="89">
        <v>1</v>
      </c>
      <c r="O2423" s="93" t="str">
        <f>_xlfn.XLOOKUP(P2423,匹配表1065!U:U,匹配表1065!T:T)</f>
        <v>HO00001476</v>
      </c>
      <c r="P2423" s="89" t="s">
        <v>151</v>
      </c>
      <c r="Q2423" s="89" t="s">
        <v>152</v>
      </c>
      <c r="R2423" s="89" t="str">
        <f>_xlfn.XLOOKUP(Q2423,匹配表1065!L:L,匹配表1065!O:O)</f>
        <v>C</v>
      </c>
      <c r="S2423" s="93" t="str">
        <f>IFERROR(_xlfn.XLOOKUP(Q2423,匹配表1065!AI:AI,匹配表1065!AJ:AJ),"绿标")</f>
        <v>红标</v>
      </c>
      <c r="T2423" s="93" t="str" cm="1">
        <f t="array" ref="T2423:U2423">_xlfn.XLOOKUP(Q2423,匹配表1065!L:L,匹配表1065!M:N)</f>
        <v>眩晕</v>
      </c>
      <c r="U2423" s="94" t="str">
        <v>神经内科</v>
      </c>
      <c r="V2423" s="95" t="s">
        <v>70</v>
      </c>
      <c r="W2423" s="93">
        <f>_xlfn.XLOOKUP(M2423,匹配表1065!D:D,匹配表1065!F:F)*N2423</f>
        <v>12</v>
      </c>
    </row>
    <row r="2424" customHeight="1" spans="1:23">
      <c r="A2424" s="89" t="s">
        <v>675</v>
      </c>
      <c r="B2424" s="90">
        <v>46160</v>
      </c>
      <c r="C2424" s="91" t="str">
        <f t="shared" si="74"/>
        <v>5月第4周</v>
      </c>
      <c r="D2424" s="89" t="s">
        <v>733</v>
      </c>
      <c r="E2424" s="89" t="str">
        <f t="shared" si="75"/>
        <v>5月第3周--周1</v>
      </c>
      <c r="F2424" s="92" t="s">
        <v>27</v>
      </c>
      <c r="G2424" s="89" t="s">
        <v>136</v>
      </c>
      <c r="H2424" s="92" t="str">
        <f>_xlfn.XLOOKUP(O2424,匹配表1065!T:T,匹配表1065!W:W)</f>
        <v>青岛市</v>
      </c>
      <c r="I2424" s="89" t="str">
        <f>_xlfn.XLOOKUP(O2424,匹配表1065!T:T,匹配表1065!X:X)</f>
        <v>PME2035</v>
      </c>
      <c r="J2424" s="89" t="s">
        <v>150</v>
      </c>
      <c r="K2424" s="89" cm="1">
        <f ca="1" t="array" ref="K2424:L2424">_xlfn.XLOOKUP(J2424,匹配表1065!Y:Y,匹配表1065!AA:AB)</f>
        <v>8</v>
      </c>
      <c r="L2424" s="89" t="str">
        <v>3个月以上</v>
      </c>
      <c r="M2424" s="92" t="s">
        <v>55</v>
      </c>
      <c r="N2424" s="89">
        <v>1</v>
      </c>
      <c r="O2424" s="93" t="str">
        <f>_xlfn.XLOOKUP(P2424,匹配表1065!U:U,匹配表1065!T:T)</f>
        <v>HO00001483</v>
      </c>
      <c r="P2424" s="89" t="s">
        <v>259</v>
      </c>
      <c r="Q2424" s="89" t="s">
        <v>260</v>
      </c>
      <c r="R2424" s="89" t="str">
        <f>_xlfn.XLOOKUP(Q2424,匹配表1065!L:L,匹配表1065!O:O)</f>
        <v>C</v>
      </c>
      <c r="S2424" s="93" t="str">
        <f>IFERROR(_xlfn.XLOOKUP(Q2424,匹配表1065!AI:AI,匹配表1065!AJ:AJ),"绿标")</f>
        <v>红标</v>
      </c>
      <c r="T2424" s="93" t="str" cm="1">
        <f t="array" ref="T2424:U2424">_xlfn.XLOOKUP(Q2424,匹配表1065!L:L,匹配表1065!M:N)</f>
        <v>眩晕</v>
      </c>
      <c r="U2424" s="94" t="str">
        <v>耳鼻喉科</v>
      </c>
      <c r="V2424" s="95" t="s">
        <v>70</v>
      </c>
      <c r="W2424" s="93">
        <f>_xlfn.XLOOKUP(M2424,匹配表1065!D:D,匹配表1065!F:F)*N2424</f>
        <v>8</v>
      </c>
    </row>
    <row r="2425" customHeight="1" spans="1:23">
      <c r="A2425" s="89" t="s">
        <v>675</v>
      </c>
      <c r="B2425" s="90">
        <v>46160</v>
      </c>
      <c r="C2425" s="91" t="str">
        <f t="shared" si="74"/>
        <v>5月第4周</v>
      </c>
      <c r="D2425" s="89" t="s">
        <v>733</v>
      </c>
      <c r="E2425" s="89" t="str">
        <f t="shared" si="75"/>
        <v>5月第3周--周1</v>
      </c>
      <c r="F2425" s="92" t="s">
        <v>27</v>
      </c>
      <c r="G2425" s="89" t="s">
        <v>136</v>
      </c>
      <c r="H2425" s="92" t="str">
        <f>_xlfn.XLOOKUP(O2425,匹配表1065!T:T,匹配表1065!W:W)</f>
        <v>青岛市</v>
      </c>
      <c r="I2425" s="89" t="str">
        <f>_xlfn.XLOOKUP(O2425,匹配表1065!T:T,匹配表1065!X:X)</f>
        <v>PME2035</v>
      </c>
      <c r="J2425" s="89" t="s">
        <v>150</v>
      </c>
      <c r="K2425" s="89" cm="1">
        <f ca="1" t="array" ref="K2425:L2425">_xlfn.XLOOKUP(J2425,匹配表1065!Y:Y,匹配表1065!AA:AB)</f>
        <v>8</v>
      </c>
      <c r="L2425" s="89" t="str">
        <v>3个月以上</v>
      </c>
      <c r="M2425" s="92" t="s">
        <v>35</v>
      </c>
      <c r="N2425" s="89">
        <v>1</v>
      </c>
      <c r="O2425" s="93" t="str">
        <f>_xlfn.XLOOKUP(P2425,匹配表1065!U:U,匹配表1065!T:T)</f>
        <v>HO00001483</v>
      </c>
      <c r="P2425" s="89" t="s">
        <v>259</v>
      </c>
      <c r="Q2425" s="89" t="s">
        <v>571</v>
      </c>
      <c r="R2425" s="89" t="str">
        <f>_xlfn.XLOOKUP(Q2425,匹配表1065!L:L,匹配表1065!O:O)</f>
        <v>C</v>
      </c>
      <c r="S2425" s="93" t="str">
        <f>IFERROR(_xlfn.XLOOKUP(Q2425,匹配表1065!AI:AI,匹配表1065!AJ:AJ),"绿标")</f>
        <v>绿标</v>
      </c>
      <c r="T2425" s="93" t="str" cm="1">
        <f t="array" ref="T2425:U2425">_xlfn.XLOOKUP(Q2425,匹配表1065!L:L,匹配表1065!M:N)</f>
        <v>眩晕</v>
      </c>
      <c r="U2425" s="94" t="str">
        <v>耳鼻喉科</v>
      </c>
      <c r="V2425" s="95" t="s">
        <v>70</v>
      </c>
      <c r="W2425" s="93">
        <f>_xlfn.XLOOKUP(M2425,匹配表1065!D:D,匹配表1065!F:F)*N2425</f>
        <v>4</v>
      </c>
    </row>
    <row r="2426" customHeight="1" spans="1:23">
      <c r="A2426" s="89" t="s">
        <v>675</v>
      </c>
      <c r="B2426" s="90">
        <v>46160</v>
      </c>
      <c r="C2426" s="91" t="str">
        <f t="shared" si="74"/>
        <v>5月第4周</v>
      </c>
      <c r="D2426" s="89" t="s">
        <v>733</v>
      </c>
      <c r="E2426" s="89" t="str">
        <f t="shared" si="75"/>
        <v>5月第3周--周1</v>
      </c>
      <c r="F2426" s="92" t="s">
        <v>27</v>
      </c>
      <c r="G2426" s="89" t="s">
        <v>136</v>
      </c>
      <c r="H2426" s="92" t="str">
        <f>_xlfn.XLOOKUP(O2426,匹配表1065!T:T,匹配表1065!W:W)</f>
        <v>青岛市</v>
      </c>
      <c r="I2426" s="89" t="str">
        <f>_xlfn.XLOOKUP(O2426,匹配表1065!T:T,匹配表1065!X:X)</f>
        <v>PME2035</v>
      </c>
      <c r="J2426" s="89" t="s">
        <v>150</v>
      </c>
      <c r="K2426" s="89" cm="1">
        <f ca="1" t="array" ref="K2426:L2426">_xlfn.XLOOKUP(J2426,匹配表1065!Y:Y,匹配表1065!AA:AB)</f>
        <v>8</v>
      </c>
      <c r="L2426" s="89" t="str">
        <v>3个月以上</v>
      </c>
      <c r="M2426" s="92" t="s">
        <v>35</v>
      </c>
      <c r="N2426" s="89">
        <v>1</v>
      </c>
      <c r="O2426" s="93" t="str">
        <f>_xlfn.XLOOKUP(P2426,匹配表1065!U:U,匹配表1065!T:T)</f>
        <v>HO00370760</v>
      </c>
      <c r="P2426" s="89" t="s">
        <v>499</v>
      </c>
      <c r="Q2426" s="89" t="s">
        <v>737</v>
      </c>
      <c r="R2426" s="89" t="str">
        <f>_xlfn.XLOOKUP(Q2426,匹配表1065!L:L,匹配表1065!O:O)</f>
        <v>B</v>
      </c>
      <c r="S2426" s="93" t="str">
        <f>IFERROR(_xlfn.XLOOKUP(Q2426,匹配表1065!AI:AI,匹配表1065!AJ:AJ),"绿标")</f>
        <v>绿标</v>
      </c>
      <c r="T2426" s="93" t="str" cm="1">
        <f t="array" ref="T2426:U2426">_xlfn.XLOOKUP(Q2426,匹配表1065!L:L,匹配表1065!M:N)</f>
        <v>脑血管</v>
      </c>
      <c r="U2426" s="94" t="str">
        <v>神经内科</v>
      </c>
      <c r="V2426" s="95" t="s">
        <v>67</v>
      </c>
      <c r="W2426" s="93">
        <f>_xlfn.XLOOKUP(M2426,匹配表1065!D:D,匹配表1065!F:F)*N2426</f>
        <v>4</v>
      </c>
    </row>
    <row r="2427" customHeight="1" spans="1:23">
      <c r="A2427" s="89" t="s">
        <v>675</v>
      </c>
      <c r="B2427" s="90">
        <v>46160</v>
      </c>
      <c r="C2427" s="91" t="str">
        <f t="shared" si="74"/>
        <v>5月第4周</v>
      </c>
      <c r="D2427" s="89" t="s">
        <v>733</v>
      </c>
      <c r="E2427" s="89" t="str">
        <f t="shared" si="75"/>
        <v>5月第3周--周1</v>
      </c>
      <c r="F2427" s="92" t="s">
        <v>27</v>
      </c>
      <c r="G2427" s="89" t="s">
        <v>104</v>
      </c>
      <c r="H2427" s="92" t="str">
        <f>_xlfn.XLOOKUP(O2427,匹配表1065!T:T,匹配表1065!W:W)</f>
        <v>济南市</v>
      </c>
      <c r="I2427" s="89" t="str">
        <f>_xlfn.XLOOKUP(O2427,匹配表1065!T:T,匹配表1065!X:X)</f>
        <v>PME2025</v>
      </c>
      <c r="J2427" s="89" t="s">
        <v>111</v>
      </c>
      <c r="K2427" s="89" cm="1">
        <f ca="1" t="array" ref="K2427:L2427">_xlfn.XLOOKUP(J2427,匹配表1065!Y:Y,匹配表1065!AA:AB)</f>
        <v>30</v>
      </c>
      <c r="L2427" s="89" t="str">
        <v>3个月以上</v>
      </c>
      <c r="M2427" s="92" t="s">
        <v>30</v>
      </c>
      <c r="N2427" s="89">
        <v>1</v>
      </c>
      <c r="O2427" s="93" t="str">
        <f>_xlfn.XLOOKUP(P2427,匹配表1065!U:U,匹配表1065!T:T)</f>
        <v>HO00001400</v>
      </c>
      <c r="P2427" s="89" t="s">
        <v>112</v>
      </c>
      <c r="Q2427" s="89" t="s">
        <v>113</v>
      </c>
      <c r="R2427" s="89" t="str">
        <f>_xlfn.XLOOKUP(Q2427,匹配表1065!L:L,匹配表1065!O:O)</f>
        <v>B</v>
      </c>
      <c r="S2427" s="93" t="str">
        <f>IFERROR(_xlfn.XLOOKUP(Q2427,匹配表1065!AI:AI,匹配表1065!AJ:AJ),"绿标")</f>
        <v>红标</v>
      </c>
      <c r="T2427" s="93" t="str" cm="1">
        <f t="array" ref="T2427:U2427">_xlfn.XLOOKUP(Q2427,匹配表1065!L:L,匹配表1065!M:N)</f>
        <v>抑郁焦虑</v>
      </c>
      <c r="U2427" s="94" t="str">
        <v>神经内科</v>
      </c>
      <c r="V2427" s="95" t="s">
        <v>67</v>
      </c>
      <c r="W2427" s="93">
        <f>_xlfn.XLOOKUP(M2427,匹配表1065!D:D,匹配表1065!F:F)*N2427</f>
        <v>12</v>
      </c>
    </row>
    <row r="2428" customHeight="1" spans="1:23">
      <c r="A2428" s="89" t="s">
        <v>675</v>
      </c>
      <c r="B2428" s="90">
        <v>46160</v>
      </c>
      <c r="C2428" s="91" t="str">
        <f t="shared" si="74"/>
        <v>5月第4周</v>
      </c>
      <c r="D2428" s="89" t="s">
        <v>733</v>
      </c>
      <c r="E2428" s="89" t="str">
        <f t="shared" si="75"/>
        <v>5月第3周--周1</v>
      </c>
      <c r="F2428" s="92" t="s">
        <v>27</v>
      </c>
      <c r="G2428" s="89" t="s">
        <v>104</v>
      </c>
      <c r="H2428" s="92" t="str">
        <f>_xlfn.XLOOKUP(O2428,匹配表1065!T:T,匹配表1065!W:W)</f>
        <v>济南市</v>
      </c>
      <c r="I2428" s="89" t="str">
        <f>_xlfn.XLOOKUP(O2428,匹配表1065!T:T,匹配表1065!X:X)</f>
        <v>PME2025</v>
      </c>
      <c r="J2428" s="89" t="s">
        <v>111</v>
      </c>
      <c r="K2428" s="89" cm="1">
        <f ca="1" t="array" ref="K2428:L2428">_xlfn.XLOOKUP(J2428,匹配表1065!Y:Y,匹配表1065!AA:AB)</f>
        <v>30</v>
      </c>
      <c r="L2428" s="89" t="str">
        <v>3个月以上</v>
      </c>
      <c r="M2428" s="92" t="s">
        <v>30</v>
      </c>
      <c r="N2428" s="89">
        <v>1</v>
      </c>
      <c r="O2428" s="93" t="str">
        <f>_xlfn.XLOOKUP(P2428,匹配表1065!U:U,匹配表1065!T:T)</f>
        <v>HO00001400</v>
      </c>
      <c r="P2428" s="89" t="s">
        <v>112</v>
      </c>
      <c r="Q2428" s="89" t="s">
        <v>331</v>
      </c>
      <c r="R2428" s="89" t="str">
        <f>_xlfn.XLOOKUP(Q2428,匹配表1065!L:L,匹配表1065!O:O)</f>
        <v>C</v>
      </c>
      <c r="S2428" s="93" t="str">
        <f>IFERROR(_xlfn.XLOOKUP(Q2428,匹配表1065!AI:AI,匹配表1065!AJ:AJ),"绿标")</f>
        <v>红标</v>
      </c>
      <c r="T2428" s="93" t="str" cm="1">
        <f t="array" ref="T2428:U2428">_xlfn.XLOOKUP(Q2428,匹配表1065!L:L,匹配表1065!M:N)</f>
        <v>眩晕</v>
      </c>
      <c r="U2428" s="94" t="str">
        <v>神经内科</v>
      </c>
      <c r="V2428" s="95" t="s">
        <v>33</v>
      </c>
      <c r="W2428" s="93">
        <f>_xlfn.XLOOKUP(M2428,匹配表1065!D:D,匹配表1065!F:F)*N2428</f>
        <v>12</v>
      </c>
    </row>
    <row r="2429" customHeight="1" spans="1:23">
      <c r="A2429" s="89" t="s">
        <v>675</v>
      </c>
      <c r="B2429" s="90">
        <v>46160</v>
      </c>
      <c r="C2429" s="91" t="str">
        <f t="shared" si="74"/>
        <v>5月第4周</v>
      </c>
      <c r="D2429" s="89" t="s">
        <v>733</v>
      </c>
      <c r="E2429" s="89" t="str">
        <f t="shared" si="75"/>
        <v>5月第3周--周1</v>
      </c>
      <c r="F2429" s="92" t="s">
        <v>27</v>
      </c>
      <c r="G2429" s="89" t="s">
        <v>104</v>
      </c>
      <c r="H2429" s="92" t="str">
        <f>_xlfn.XLOOKUP(O2429,匹配表1065!T:T,匹配表1065!W:W)</f>
        <v>济南市</v>
      </c>
      <c r="I2429" s="89" t="str">
        <f>_xlfn.XLOOKUP(O2429,匹配表1065!T:T,匹配表1065!X:X)</f>
        <v>PME2025</v>
      </c>
      <c r="J2429" s="89" t="s">
        <v>111</v>
      </c>
      <c r="K2429" s="89" cm="1">
        <f ca="1" t="array" ref="K2429:L2429">_xlfn.XLOOKUP(J2429,匹配表1065!Y:Y,匹配表1065!AA:AB)</f>
        <v>30</v>
      </c>
      <c r="L2429" s="89" t="str">
        <v>3个月以上</v>
      </c>
      <c r="M2429" s="92" t="s">
        <v>133</v>
      </c>
      <c r="N2429" s="89">
        <v>1</v>
      </c>
      <c r="O2429" s="93" t="str">
        <f>_xlfn.XLOOKUP(P2429,匹配表1065!U:U,匹配表1065!T:T)</f>
        <v>HO00001400</v>
      </c>
      <c r="P2429" s="89" t="s">
        <v>112</v>
      </c>
      <c r="Q2429" s="89" t="s">
        <v>309</v>
      </c>
      <c r="R2429" s="89" t="str">
        <f>_xlfn.XLOOKUP(Q2429,匹配表1065!L:L,匹配表1065!O:O)</f>
        <v>A</v>
      </c>
      <c r="S2429" s="93" t="str">
        <f>IFERROR(_xlfn.XLOOKUP(Q2429,匹配表1065!AI:AI,匹配表1065!AJ:AJ),"绿标")</f>
        <v>红标</v>
      </c>
      <c r="T2429" s="93" t="str" cm="1">
        <f t="array" ref="T2429:U2429">_xlfn.XLOOKUP(Q2429,匹配表1065!L:L,匹配表1065!M:N)</f>
        <v>头痛</v>
      </c>
      <c r="U2429" s="94" t="str">
        <v>神经内科</v>
      </c>
      <c r="V2429" s="95" t="s">
        <v>58</v>
      </c>
      <c r="W2429" s="93">
        <f>_xlfn.XLOOKUP(M2429,匹配表1065!D:D,匹配表1065!F:F)*N2429</f>
        <v>1</v>
      </c>
    </row>
    <row r="2430" customHeight="1" spans="1:23">
      <c r="A2430" s="89" t="s">
        <v>675</v>
      </c>
      <c r="B2430" s="90">
        <v>46160</v>
      </c>
      <c r="C2430" s="91" t="str">
        <f t="shared" si="74"/>
        <v>5月第4周</v>
      </c>
      <c r="D2430" s="89" t="s">
        <v>733</v>
      </c>
      <c r="E2430" s="89" t="str">
        <f t="shared" si="75"/>
        <v>5月第3周--周1</v>
      </c>
      <c r="F2430" s="92" t="s">
        <v>27</v>
      </c>
      <c r="G2430" s="89" t="s">
        <v>104</v>
      </c>
      <c r="H2430" s="92" t="str">
        <f>_xlfn.XLOOKUP(O2430,匹配表1065!T:T,匹配表1065!W:W)</f>
        <v>济南市</v>
      </c>
      <c r="I2430" s="89" t="str">
        <f>_xlfn.XLOOKUP(O2430,匹配表1065!T:T,匹配表1065!X:X)</f>
        <v>PME2025</v>
      </c>
      <c r="J2430" s="89" t="s">
        <v>111</v>
      </c>
      <c r="K2430" s="89" cm="1">
        <f ca="1" t="array" ref="K2430:L2430">_xlfn.XLOOKUP(J2430,匹配表1065!Y:Y,匹配表1065!AA:AB)</f>
        <v>30</v>
      </c>
      <c r="L2430" s="89" t="str">
        <v>3个月以上</v>
      </c>
      <c r="M2430" s="92" t="s">
        <v>35</v>
      </c>
      <c r="N2430" s="89">
        <v>1</v>
      </c>
      <c r="O2430" s="93" t="str">
        <f>_xlfn.XLOOKUP(P2430,匹配表1065!U:U,匹配表1065!T:T)</f>
        <v>HO00001400</v>
      </c>
      <c r="P2430" s="89" t="s">
        <v>112</v>
      </c>
      <c r="Q2430" s="89" t="s">
        <v>309</v>
      </c>
      <c r="R2430" s="89" t="str">
        <f>_xlfn.XLOOKUP(Q2430,匹配表1065!L:L,匹配表1065!O:O)</f>
        <v>A</v>
      </c>
      <c r="S2430" s="93" t="str">
        <f>IFERROR(_xlfn.XLOOKUP(Q2430,匹配表1065!AI:AI,匹配表1065!AJ:AJ),"绿标")</f>
        <v>红标</v>
      </c>
      <c r="T2430" s="93" t="str" cm="1">
        <f t="array" ref="T2430:U2430">_xlfn.XLOOKUP(Q2430,匹配表1065!L:L,匹配表1065!M:N)</f>
        <v>头痛</v>
      </c>
      <c r="U2430" s="94" t="str">
        <v>神经内科</v>
      </c>
      <c r="V2430" s="95" t="s">
        <v>58</v>
      </c>
      <c r="W2430" s="93">
        <f>_xlfn.XLOOKUP(M2430,匹配表1065!D:D,匹配表1065!F:F)*N2430</f>
        <v>4</v>
      </c>
    </row>
    <row r="2431" customHeight="1" spans="1:23">
      <c r="A2431" s="89" t="s">
        <v>675</v>
      </c>
      <c r="B2431" s="90">
        <v>46160</v>
      </c>
      <c r="C2431" s="91" t="str">
        <f t="shared" si="74"/>
        <v>5月第4周</v>
      </c>
      <c r="D2431" s="89" t="s">
        <v>733</v>
      </c>
      <c r="E2431" s="89" t="str">
        <f t="shared" si="75"/>
        <v>5月第3周--周1</v>
      </c>
      <c r="F2431" s="92" t="s">
        <v>27</v>
      </c>
      <c r="G2431" s="89" t="s">
        <v>104</v>
      </c>
      <c r="H2431" s="92" t="str">
        <f>_xlfn.XLOOKUP(O2431,匹配表1065!T:T,匹配表1065!W:W)</f>
        <v>济南市</v>
      </c>
      <c r="I2431" s="89" t="str">
        <f>_xlfn.XLOOKUP(O2431,匹配表1065!T:T,匹配表1065!X:X)</f>
        <v>PME2026</v>
      </c>
      <c r="J2431" s="89" t="s">
        <v>116</v>
      </c>
      <c r="K2431" s="89" cm="1">
        <f ca="1" t="array" ref="K2431:L2431">_xlfn.XLOOKUP(J2431,匹配表1065!Y:Y,匹配表1065!AA:AB)</f>
        <v>13</v>
      </c>
      <c r="L2431" s="89" t="str">
        <v>3个月以上</v>
      </c>
      <c r="M2431" s="92" t="s">
        <v>35</v>
      </c>
      <c r="N2431" s="89">
        <v>1</v>
      </c>
      <c r="O2431" s="93" t="str">
        <f>_xlfn.XLOOKUP(P2431,匹配表1065!U:U,匹配表1065!T:T)</f>
        <v>HO00001409</v>
      </c>
      <c r="P2431" s="89" t="s">
        <v>117</v>
      </c>
      <c r="Q2431" s="89" t="s">
        <v>504</v>
      </c>
      <c r="R2431" s="89" t="str">
        <f>_xlfn.XLOOKUP(Q2431,匹配表1065!L:L,匹配表1065!O:O)</f>
        <v>B</v>
      </c>
      <c r="S2431" s="93" t="str">
        <f>IFERROR(_xlfn.XLOOKUP(Q2431,匹配表1065!AI:AI,匹配表1065!AJ:AJ),"绿标")</f>
        <v>绿标</v>
      </c>
      <c r="T2431" s="93" t="str" cm="1">
        <f t="array" ref="T2431:U2431">_xlfn.XLOOKUP(Q2431,匹配表1065!L:L,匹配表1065!M:N)</f>
        <v>脑血管</v>
      </c>
      <c r="U2431" s="94" t="str">
        <v>神经内科</v>
      </c>
      <c r="V2431" s="95" t="s">
        <v>42</v>
      </c>
      <c r="W2431" s="93">
        <f>_xlfn.XLOOKUP(M2431,匹配表1065!D:D,匹配表1065!F:F)*N2431</f>
        <v>4</v>
      </c>
    </row>
    <row r="2432" customHeight="1" spans="1:23">
      <c r="A2432" s="89" t="s">
        <v>675</v>
      </c>
      <c r="B2432" s="90">
        <v>46160</v>
      </c>
      <c r="C2432" s="91" t="str">
        <f t="shared" si="74"/>
        <v>5月第4周</v>
      </c>
      <c r="D2432" s="89" t="s">
        <v>733</v>
      </c>
      <c r="E2432" s="89" t="str">
        <f t="shared" si="75"/>
        <v>5月第3周--周1</v>
      </c>
      <c r="F2432" s="92" t="s">
        <v>27</v>
      </c>
      <c r="G2432" s="89" t="s">
        <v>104</v>
      </c>
      <c r="H2432" s="92" t="str">
        <f>_xlfn.XLOOKUP(O2432,匹配表1065!T:T,匹配表1065!W:W)</f>
        <v>济南市</v>
      </c>
      <c r="I2432" s="89" t="str">
        <f>_xlfn.XLOOKUP(O2432,匹配表1065!T:T,匹配表1065!X:X)</f>
        <v>PME2026</v>
      </c>
      <c r="J2432" s="89" t="s">
        <v>116</v>
      </c>
      <c r="K2432" s="89" cm="1">
        <f ca="1" t="array" ref="K2432:L2432">_xlfn.XLOOKUP(J2432,匹配表1065!Y:Y,匹配表1065!AA:AB)</f>
        <v>13</v>
      </c>
      <c r="L2432" s="89" t="str">
        <v>3个月以上</v>
      </c>
      <c r="M2432" s="92" t="s">
        <v>30</v>
      </c>
      <c r="N2432" s="89">
        <v>1</v>
      </c>
      <c r="O2432" s="93" t="str">
        <f>_xlfn.XLOOKUP(P2432,匹配表1065!U:U,匹配表1065!T:T)</f>
        <v>HO00001417</v>
      </c>
      <c r="P2432" s="89" t="s">
        <v>119</v>
      </c>
      <c r="Q2432" s="89" t="s">
        <v>738</v>
      </c>
      <c r="R2432" s="89" t="str">
        <f>_xlfn.XLOOKUP(Q2432,匹配表1065!L:L,匹配表1065!O:O)</f>
        <v>D</v>
      </c>
      <c r="S2432" s="93" t="str">
        <f>IFERROR(_xlfn.XLOOKUP(Q2432,匹配表1065!AI:AI,匹配表1065!AJ:AJ),"绿标")</f>
        <v>绿标</v>
      </c>
      <c r="T2432" s="93" t="str" cm="1">
        <f t="array" ref="T2432:U2432">_xlfn.XLOOKUP(Q2432,匹配表1065!L:L,匹配表1065!M:N)</f>
        <v>抑郁焦虑</v>
      </c>
      <c r="U2432" s="94" t="str">
        <v>精神心理科</v>
      </c>
      <c r="V2432" s="95" t="s">
        <v>33</v>
      </c>
      <c r="W2432" s="93">
        <f>_xlfn.XLOOKUP(M2432,匹配表1065!D:D,匹配表1065!F:F)*N2432</f>
        <v>12</v>
      </c>
    </row>
    <row r="2433" customHeight="1" spans="1:23">
      <c r="A2433" s="89" t="s">
        <v>675</v>
      </c>
      <c r="B2433" s="90">
        <v>46160</v>
      </c>
      <c r="C2433" s="91" t="str">
        <f t="shared" si="74"/>
        <v>5月第4周</v>
      </c>
      <c r="D2433" s="89" t="s">
        <v>733</v>
      </c>
      <c r="E2433" s="89" t="str">
        <f t="shared" si="75"/>
        <v>5月第3周--周1</v>
      </c>
      <c r="F2433" s="92" t="s">
        <v>27</v>
      </c>
      <c r="G2433" s="89" t="s">
        <v>104</v>
      </c>
      <c r="H2433" s="92" t="str">
        <f>_xlfn.XLOOKUP(O2433,匹配表1065!T:T,匹配表1065!W:W)</f>
        <v>济南市</v>
      </c>
      <c r="I2433" s="89" t="str">
        <f>_xlfn.XLOOKUP(O2433,匹配表1065!T:T,匹配表1065!X:X)</f>
        <v>PME2026</v>
      </c>
      <c r="J2433" s="89" t="s">
        <v>116</v>
      </c>
      <c r="K2433" s="89" cm="1">
        <f ca="1" t="array" ref="K2433:L2433">_xlfn.XLOOKUP(J2433,匹配表1065!Y:Y,匹配表1065!AA:AB)</f>
        <v>13</v>
      </c>
      <c r="L2433" s="89" t="str">
        <v>3个月以上</v>
      </c>
      <c r="M2433" s="92" t="s">
        <v>55</v>
      </c>
      <c r="N2433" s="89">
        <v>1</v>
      </c>
      <c r="O2433" s="93" t="str">
        <f>_xlfn.XLOOKUP(P2433,匹配表1065!U:U,匹配表1065!T:T)</f>
        <v>HO00001409</v>
      </c>
      <c r="P2433" s="89" t="s">
        <v>117</v>
      </c>
      <c r="Q2433" s="89" t="s">
        <v>240</v>
      </c>
      <c r="R2433" s="89" t="str">
        <f>_xlfn.XLOOKUP(Q2433,匹配表1065!L:L,匹配表1065!O:O)</f>
        <v>B</v>
      </c>
      <c r="S2433" s="93" t="str">
        <f>IFERROR(_xlfn.XLOOKUP(Q2433,匹配表1065!AI:AI,匹配表1065!AJ:AJ),"绿标")</f>
        <v>红标</v>
      </c>
      <c r="T2433" s="93" t="str" cm="1">
        <f t="array" ref="T2433:U2433">_xlfn.XLOOKUP(Q2433,匹配表1065!L:L,匹配表1065!M:N)</f>
        <v>脑血管</v>
      </c>
      <c r="U2433" s="94" t="str">
        <v>神经内科</v>
      </c>
      <c r="V2433" s="95" t="s">
        <v>42</v>
      </c>
      <c r="W2433" s="93">
        <f>_xlfn.XLOOKUP(M2433,匹配表1065!D:D,匹配表1065!F:F)*N2433</f>
        <v>8</v>
      </c>
    </row>
    <row r="2434" customHeight="1" spans="1:23">
      <c r="A2434" s="89" t="s">
        <v>675</v>
      </c>
      <c r="B2434" s="90">
        <v>46160</v>
      </c>
      <c r="C2434" s="91" t="str">
        <f t="shared" ref="C2434:C2497" si="76">MONTH(B2434)&amp;TEXT(WEEKNUM(B2434,2)-WEEKNUM(B2434+1-DAY(B2434),2)+1,"月第0周")</f>
        <v>5月第4周</v>
      </c>
      <c r="D2434" s="89" t="s">
        <v>733</v>
      </c>
      <c r="E2434" s="89" t="str">
        <f t="shared" ref="E2434:E2497" si="77">D2434&amp;"--"&amp;"周"&amp;WEEKDAY(B2434,2)</f>
        <v>5月第3周--周1</v>
      </c>
      <c r="F2434" s="92" t="s">
        <v>27</v>
      </c>
      <c r="G2434" s="89" t="s">
        <v>104</v>
      </c>
      <c r="H2434" s="92" t="str">
        <f>_xlfn.XLOOKUP(O2434,匹配表1065!T:T,匹配表1065!W:W)</f>
        <v>东营市</v>
      </c>
      <c r="I2434" s="89" t="str">
        <f>_xlfn.XLOOKUP(O2434,匹配表1065!T:T,匹配表1065!X:X)</f>
        <v>PME2028</v>
      </c>
      <c r="J2434" s="89" t="s">
        <v>121</v>
      </c>
      <c r="K2434" s="89" cm="1">
        <f ca="1" t="array" ref="K2434:L2434">_xlfn.XLOOKUP(J2434,匹配表1065!Y:Y,匹配表1065!AA:AB)</f>
        <v>26</v>
      </c>
      <c r="L2434" s="89" t="str">
        <v>3个月以上</v>
      </c>
      <c r="M2434" s="92" t="s">
        <v>30</v>
      </c>
      <c r="N2434" s="89">
        <v>1</v>
      </c>
      <c r="O2434" s="93" t="str">
        <f>_xlfn.XLOOKUP(P2434,匹配表1065!U:U,匹配表1065!T:T)</f>
        <v>HO00001421</v>
      </c>
      <c r="P2434" s="89" t="s">
        <v>122</v>
      </c>
      <c r="Q2434" s="89" t="s">
        <v>124</v>
      </c>
      <c r="R2434" s="89" t="str">
        <f>_xlfn.XLOOKUP(Q2434,匹配表1065!L:L,匹配表1065!O:O)</f>
        <v>A</v>
      </c>
      <c r="S2434" s="93" t="str">
        <f>IFERROR(_xlfn.XLOOKUP(Q2434,匹配表1065!AI:AI,匹配表1065!AJ:AJ),"绿标")</f>
        <v>红标</v>
      </c>
      <c r="T2434" s="93" t="str" cm="1">
        <f t="array" ref="T2434:U2434">_xlfn.XLOOKUP(Q2434,匹配表1065!L:L,匹配表1065!M:N)</f>
        <v>头痛</v>
      </c>
      <c r="U2434" s="94" t="str">
        <v>神经内科</v>
      </c>
      <c r="V2434" s="95" t="s">
        <v>42</v>
      </c>
      <c r="W2434" s="93">
        <f>_xlfn.XLOOKUP(M2434,匹配表1065!D:D,匹配表1065!F:F)*N2434</f>
        <v>12</v>
      </c>
    </row>
    <row r="2435" customHeight="1" spans="1:23">
      <c r="A2435" s="89" t="s">
        <v>675</v>
      </c>
      <c r="B2435" s="90">
        <v>46160</v>
      </c>
      <c r="C2435" s="91" t="str">
        <f t="shared" si="76"/>
        <v>5月第4周</v>
      </c>
      <c r="D2435" s="89" t="s">
        <v>733</v>
      </c>
      <c r="E2435" s="89" t="str">
        <f t="shared" si="77"/>
        <v>5月第3周--周1</v>
      </c>
      <c r="F2435" s="92" t="s">
        <v>27</v>
      </c>
      <c r="G2435" s="89" t="s">
        <v>104</v>
      </c>
      <c r="H2435" s="92" t="str">
        <f>_xlfn.XLOOKUP(O2435,匹配表1065!T:T,匹配表1065!W:W)</f>
        <v>东营市</v>
      </c>
      <c r="I2435" s="89" t="str">
        <f>_xlfn.XLOOKUP(O2435,匹配表1065!T:T,匹配表1065!X:X)</f>
        <v>PME2028</v>
      </c>
      <c r="J2435" s="89" t="s">
        <v>121</v>
      </c>
      <c r="K2435" s="89" cm="1">
        <f ca="1" t="array" ref="K2435:L2435">_xlfn.XLOOKUP(J2435,匹配表1065!Y:Y,匹配表1065!AA:AB)</f>
        <v>26</v>
      </c>
      <c r="L2435" s="89" t="str">
        <v>3个月以上</v>
      </c>
      <c r="M2435" s="92" t="s">
        <v>55</v>
      </c>
      <c r="N2435" s="89">
        <v>1</v>
      </c>
      <c r="O2435" s="93" t="str">
        <f>_xlfn.XLOOKUP(P2435,匹配表1065!U:U,匹配表1065!T:T)</f>
        <v>HO00001462</v>
      </c>
      <c r="P2435" s="89" t="s">
        <v>236</v>
      </c>
      <c r="Q2435" s="89" t="s">
        <v>464</v>
      </c>
      <c r="R2435" s="89" t="str">
        <f>_xlfn.XLOOKUP(Q2435,匹配表1065!L:L,匹配表1065!O:O)</f>
        <v>B</v>
      </c>
      <c r="S2435" s="93" t="str">
        <f>IFERROR(_xlfn.XLOOKUP(Q2435,匹配表1065!AI:AI,匹配表1065!AJ:AJ),"绿标")</f>
        <v>绿标</v>
      </c>
      <c r="T2435" s="93" t="str" cm="1">
        <f t="array" ref="T2435:U2435">_xlfn.XLOOKUP(Q2435,匹配表1065!L:L,匹配表1065!M:N)</f>
        <v>脑血管</v>
      </c>
      <c r="U2435" s="94" t="str">
        <v>神经内科</v>
      </c>
      <c r="V2435" s="95" t="s">
        <v>42</v>
      </c>
      <c r="W2435" s="93">
        <f>_xlfn.XLOOKUP(M2435,匹配表1065!D:D,匹配表1065!F:F)*N2435</f>
        <v>8</v>
      </c>
    </row>
    <row r="2436" customHeight="1" spans="1:23">
      <c r="A2436" s="89" t="s">
        <v>675</v>
      </c>
      <c r="B2436" s="90">
        <v>46160</v>
      </c>
      <c r="C2436" s="91" t="str">
        <f t="shared" si="76"/>
        <v>5月第4周</v>
      </c>
      <c r="D2436" s="89" t="s">
        <v>733</v>
      </c>
      <c r="E2436" s="89" t="str">
        <f t="shared" si="77"/>
        <v>5月第3周--周1</v>
      </c>
      <c r="F2436" s="92" t="s">
        <v>27</v>
      </c>
      <c r="G2436" s="89" t="s">
        <v>104</v>
      </c>
      <c r="H2436" s="92" t="str">
        <f>_xlfn.XLOOKUP(O2436,匹配表1065!T:T,匹配表1065!W:W)</f>
        <v>济南市</v>
      </c>
      <c r="I2436" s="89" t="str">
        <f>_xlfn.XLOOKUP(O2436,匹配表1065!T:T,匹配表1065!X:X)</f>
        <v>PME2025</v>
      </c>
      <c r="J2436" s="89" t="s">
        <v>128</v>
      </c>
      <c r="K2436" s="89" cm="1">
        <f ca="1" t="array" ref="K2436:L2436">_xlfn.XLOOKUP(J2436,匹配表1065!Y:Y,匹配表1065!AA:AB)</f>
        <v>13</v>
      </c>
      <c r="L2436" s="89" t="str">
        <v>3个月以上</v>
      </c>
      <c r="M2436" s="92" t="s">
        <v>35</v>
      </c>
      <c r="N2436" s="89">
        <v>1</v>
      </c>
      <c r="O2436" s="93" t="str">
        <f>_xlfn.XLOOKUP(P2436,匹配表1065!U:U,匹配表1065!T:T)</f>
        <v>HO00001400</v>
      </c>
      <c r="P2436" s="89" t="s">
        <v>112</v>
      </c>
      <c r="Q2436" s="89" t="s">
        <v>241</v>
      </c>
      <c r="R2436" s="89" t="str">
        <f>_xlfn.XLOOKUP(Q2436,匹配表1065!L:L,匹配表1065!O:O)</f>
        <v>A</v>
      </c>
      <c r="S2436" s="93" t="str">
        <f>IFERROR(_xlfn.XLOOKUP(Q2436,匹配表1065!AI:AI,匹配表1065!AJ:AJ),"绿标")</f>
        <v>红标</v>
      </c>
      <c r="T2436" s="93" t="str" cm="1">
        <f t="array" ref="T2436:U2436">_xlfn.XLOOKUP(Q2436,匹配表1065!L:L,匹配表1065!M:N)</f>
        <v>头痛</v>
      </c>
      <c r="U2436" s="94" t="str">
        <v>神经内科</v>
      </c>
      <c r="V2436" s="95" t="s">
        <v>58</v>
      </c>
      <c r="W2436" s="93">
        <f>_xlfn.XLOOKUP(M2436,匹配表1065!D:D,匹配表1065!F:F)*N2436</f>
        <v>4</v>
      </c>
    </row>
    <row r="2437" customHeight="1" spans="1:23">
      <c r="A2437" s="89" t="s">
        <v>675</v>
      </c>
      <c r="B2437" s="90">
        <v>46160</v>
      </c>
      <c r="C2437" s="91" t="str">
        <f t="shared" si="76"/>
        <v>5月第4周</v>
      </c>
      <c r="D2437" s="89" t="s">
        <v>733</v>
      </c>
      <c r="E2437" s="89" t="str">
        <f t="shared" si="77"/>
        <v>5月第3周--周1</v>
      </c>
      <c r="F2437" s="92" t="s">
        <v>27</v>
      </c>
      <c r="G2437" s="89" t="s">
        <v>104</v>
      </c>
      <c r="H2437" s="92" t="str">
        <f>_xlfn.XLOOKUP(O2437,匹配表1065!T:T,匹配表1065!W:W)</f>
        <v>济南市</v>
      </c>
      <c r="I2437" s="89" t="str">
        <f>_xlfn.XLOOKUP(O2437,匹配表1065!T:T,匹配表1065!X:X)</f>
        <v>PME2029</v>
      </c>
      <c r="J2437" s="89" t="s">
        <v>128</v>
      </c>
      <c r="K2437" s="89" cm="1">
        <f ca="1" t="array" ref="K2437:L2437">_xlfn.XLOOKUP(J2437,匹配表1065!Y:Y,匹配表1065!AA:AB)</f>
        <v>13</v>
      </c>
      <c r="L2437" s="89" t="str">
        <v>3个月以上</v>
      </c>
      <c r="M2437" s="92" t="s">
        <v>35</v>
      </c>
      <c r="N2437" s="89">
        <v>1</v>
      </c>
      <c r="O2437" s="93" t="str">
        <f>_xlfn.XLOOKUP(P2437,匹配表1065!U:U,匹配表1065!T:T)</f>
        <v>HO00001403</v>
      </c>
      <c r="P2437" s="89" t="s">
        <v>329</v>
      </c>
      <c r="Q2437" s="89" t="s">
        <v>455</v>
      </c>
      <c r="R2437" s="89" t="str">
        <f>_xlfn.XLOOKUP(Q2437,匹配表1065!L:L,匹配表1065!O:O)</f>
        <v>C</v>
      </c>
      <c r="S2437" s="93" t="str">
        <f>IFERROR(_xlfn.XLOOKUP(Q2437,匹配表1065!AI:AI,匹配表1065!AJ:AJ),"绿标")</f>
        <v>绿标</v>
      </c>
      <c r="T2437" s="93" t="str" cm="1">
        <f t="array" ref="T2437:U2437">_xlfn.XLOOKUP(Q2437,匹配表1065!L:L,匹配表1065!M:N)</f>
        <v>眩晕</v>
      </c>
      <c r="U2437" s="94" t="str">
        <v>耳鼻喉科</v>
      </c>
      <c r="V2437" s="95" t="s">
        <v>33</v>
      </c>
      <c r="W2437" s="93">
        <f>_xlfn.XLOOKUP(M2437,匹配表1065!D:D,匹配表1065!F:F)*N2437</f>
        <v>4</v>
      </c>
    </row>
    <row r="2438" customHeight="1" spans="1:23">
      <c r="A2438" s="89" t="s">
        <v>675</v>
      </c>
      <c r="B2438" s="90">
        <v>46160</v>
      </c>
      <c r="C2438" s="91" t="str">
        <f t="shared" si="76"/>
        <v>5月第4周</v>
      </c>
      <c r="D2438" s="89" t="s">
        <v>733</v>
      </c>
      <c r="E2438" s="89" t="str">
        <f t="shared" si="77"/>
        <v>5月第3周--周1</v>
      </c>
      <c r="F2438" s="92" t="s">
        <v>27</v>
      </c>
      <c r="G2438" s="89" t="s">
        <v>104</v>
      </c>
      <c r="H2438" s="92" t="str">
        <f>_xlfn.XLOOKUP(O2438,匹配表1065!T:T,匹配表1065!W:W)</f>
        <v>济南市</v>
      </c>
      <c r="I2438" s="89" t="str">
        <f>_xlfn.XLOOKUP(O2438,匹配表1065!T:T,匹配表1065!X:X)</f>
        <v>PME2025</v>
      </c>
      <c r="J2438" s="89" t="s">
        <v>128</v>
      </c>
      <c r="K2438" s="89" cm="1">
        <f ca="1" t="array" ref="K2438:L2438">_xlfn.XLOOKUP(J2438,匹配表1065!Y:Y,匹配表1065!AA:AB)</f>
        <v>13</v>
      </c>
      <c r="L2438" s="89" t="str">
        <v>3个月以上</v>
      </c>
      <c r="M2438" s="92" t="s">
        <v>35</v>
      </c>
      <c r="N2438" s="89">
        <v>1</v>
      </c>
      <c r="O2438" s="93" t="str">
        <f>_xlfn.XLOOKUP(P2438,匹配表1065!U:U,匹配表1065!T:T)</f>
        <v>HO00001400</v>
      </c>
      <c r="P2438" s="89" t="s">
        <v>112</v>
      </c>
      <c r="Q2438" s="89" t="s">
        <v>131</v>
      </c>
      <c r="R2438" s="89" t="str">
        <f>_xlfn.XLOOKUP(Q2438,匹配表1065!L:L,匹配表1065!O:O)</f>
        <v>B</v>
      </c>
      <c r="S2438" s="93" t="str">
        <f>IFERROR(_xlfn.XLOOKUP(Q2438,匹配表1065!AI:AI,匹配表1065!AJ:AJ),"绿标")</f>
        <v>红标</v>
      </c>
      <c r="T2438" s="93" t="str" cm="1">
        <f t="array" ref="T2438:U2438">_xlfn.XLOOKUP(Q2438,匹配表1065!L:L,匹配表1065!M:N)</f>
        <v>脑血管</v>
      </c>
      <c r="U2438" s="94" t="str">
        <v>神经内科</v>
      </c>
      <c r="V2438" s="95" t="s">
        <v>58</v>
      </c>
      <c r="W2438" s="93">
        <f>_xlfn.XLOOKUP(M2438,匹配表1065!D:D,匹配表1065!F:F)*N2438</f>
        <v>4</v>
      </c>
    </row>
    <row r="2439" customHeight="1" spans="1:23">
      <c r="A2439" s="89" t="s">
        <v>675</v>
      </c>
      <c r="B2439" s="90">
        <v>46160</v>
      </c>
      <c r="C2439" s="91" t="str">
        <f t="shared" si="76"/>
        <v>5月第4周</v>
      </c>
      <c r="D2439" s="89" t="s">
        <v>733</v>
      </c>
      <c r="E2439" s="89" t="str">
        <f t="shared" si="77"/>
        <v>5月第3周--周1</v>
      </c>
      <c r="F2439" s="92" t="s">
        <v>27</v>
      </c>
      <c r="G2439" s="89" t="s">
        <v>104</v>
      </c>
      <c r="H2439" s="92" t="str">
        <f>_xlfn.XLOOKUP(O2439,匹配表1065!T:T,匹配表1065!W:W)</f>
        <v>济南市</v>
      </c>
      <c r="I2439" s="89" t="str">
        <f>_xlfn.XLOOKUP(O2439,匹配表1065!T:T,匹配表1065!X:X)</f>
        <v>PME2029</v>
      </c>
      <c r="J2439" s="89" t="s">
        <v>128</v>
      </c>
      <c r="K2439" s="89" cm="1">
        <f ca="1" t="array" ref="K2439:L2439">_xlfn.XLOOKUP(J2439,匹配表1065!Y:Y,匹配表1065!AA:AB)</f>
        <v>13</v>
      </c>
      <c r="L2439" s="89" t="str">
        <v>3个月以上</v>
      </c>
      <c r="M2439" s="92" t="s">
        <v>30</v>
      </c>
      <c r="N2439" s="89">
        <v>1</v>
      </c>
      <c r="O2439" s="93" t="str">
        <f>_xlfn.XLOOKUP(P2439,匹配表1065!U:U,匹配表1065!T:T)</f>
        <v>HO00001403</v>
      </c>
      <c r="P2439" s="89" t="s">
        <v>329</v>
      </c>
      <c r="Q2439" s="89" t="s">
        <v>739</v>
      </c>
      <c r="R2439" s="89" t="str">
        <f>_xlfn.XLOOKUP(Q2439,匹配表1065!L:L,匹配表1065!O:O)</f>
        <v>B</v>
      </c>
      <c r="S2439" s="93" t="str">
        <f>IFERROR(_xlfn.XLOOKUP(Q2439,匹配表1065!AI:AI,匹配表1065!AJ:AJ),"绿标")</f>
        <v>绿标</v>
      </c>
      <c r="T2439" s="93" t="str" cm="1">
        <f t="array" ref="T2439:U2439">_xlfn.XLOOKUP(Q2439,匹配表1065!L:L,匹配表1065!M:N)</f>
        <v>脑血管</v>
      </c>
      <c r="U2439" s="94" t="str">
        <v>神经内科</v>
      </c>
      <c r="V2439" s="95" t="s">
        <v>58</v>
      </c>
      <c r="W2439" s="93">
        <f>_xlfn.XLOOKUP(M2439,匹配表1065!D:D,匹配表1065!F:F)*N2439</f>
        <v>12</v>
      </c>
    </row>
    <row r="2440" customHeight="1" spans="1:23">
      <c r="A2440" s="89" t="s">
        <v>675</v>
      </c>
      <c r="B2440" s="90">
        <v>46160</v>
      </c>
      <c r="C2440" s="91" t="str">
        <f t="shared" si="76"/>
        <v>5月第4周</v>
      </c>
      <c r="D2440" s="89" t="s">
        <v>733</v>
      </c>
      <c r="E2440" s="89" t="str">
        <f t="shared" si="77"/>
        <v>5月第3周--周1</v>
      </c>
      <c r="F2440" s="92" t="s">
        <v>27</v>
      </c>
      <c r="G2440" s="89" t="s">
        <v>104</v>
      </c>
      <c r="H2440" s="92" t="str">
        <f>_xlfn.XLOOKUP(O2440,匹配表1065!T:T,匹配表1065!W:W)</f>
        <v>济南市</v>
      </c>
      <c r="I2440" s="89" t="str">
        <f>_xlfn.XLOOKUP(O2440,匹配表1065!T:T,匹配表1065!X:X)</f>
        <v>PME2029</v>
      </c>
      <c r="J2440" s="89" t="s">
        <v>128</v>
      </c>
      <c r="K2440" s="89" cm="1">
        <f ca="1" t="array" ref="K2440:L2440">_xlfn.XLOOKUP(J2440,匹配表1065!Y:Y,匹配表1065!AA:AB)</f>
        <v>13</v>
      </c>
      <c r="L2440" s="89" t="str">
        <v>3个月以上</v>
      </c>
      <c r="M2440" s="92" t="s">
        <v>133</v>
      </c>
      <c r="N2440" s="89">
        <v>6</v>
      </c>
      <c r="O2440" s="93" t="str">
        <f>_xlfn.XLOOKUP(P2440,匹配表1065!U:U,匹配表1065!T:T)</f>
        <v>HO00001403</v>
      </c>
      <c r="P2440" s="89" t="s">
        <v>329</v>
      </c>
      <c r="Q2440" s="89" t="s">
        <v>740</v>
      </c>
      <c r="R2440" s="89" t="str">
        <f>_xlfn.XLOOKUP(Q2440,匹配表1065!L:L,匹配表1065!O:O)</f>
        <v>B</v>
      </c>
      <c r="S2440" s="93" t="str">
        <f>IFERROR(_xlfn.XLOOKUP(Q2440,匹配表1065!AI:AI,匹配表1065!AJ:AJ),"绿标")</f>
        <v>绿标</v>
      </c>
      <c r="T2440" s="93" t="str" cm="1">
        <f t="array" ref="T2440:U2440">_xlfn.XLOOKUP(Q2440,匹配表1065!L:L,匹配表1065!M:N)</f>
        <v>脑血管</v>
      </c>
      <c r="U2440" s="94" t="str">
        <v>神经内科</v>
      </c>
      <c r="V2440" s="95" t="s">
        <v>58</v>
      </c>
      <c r="W2440" s="93">
        <f>_xlfn.XLOOKUP(M2440,匹配表1065!D:D,匹配表1065!F:F)*N2440</f>
        <v>6</v>
      </c>
    </row>
    <row r="2441" customHeight="1" spans="1:23">
      <c r="A2441" s="89" t="s">
        <v>675</v>
      </c>
      <c r="B2441" s="90">
        <v>46160</v>
      </c>
      <c r="C2441" s="91" t="str">
        <f t="shared" si="76"/>
        <v>5月第4周</v>
      </c>
      <c r="D2441" s="89" t="s">
        <v>733</v>
      </c>
      <c r="E2441" s="89" t="str">
        <f t="shared" si="77"/>
        <v>5月第3周--周1</v>
      </c>
      <c r="F2441" s="92" t="s">
        <v>27</v>
      </c>
      <c r="G2441" s="89" t="s">
        <v>104</v>
      </c>
      <c r="H2441" s="92" t="str">
        <f>_xlfn.XLOOKUP(O2441,匹配表1065!T:T,匹配表1065!W:W)</f>
        <v>济南市</v>
      </c>
      <c r="I2441" s="89" t="str">
        <f>_xlfn.XLOOKUP(O2441,匹配表1065!T:T,匹配表1065!X:X)</f>
        <v>PME2024</v>
      </c>
      <c r="J2441" s="89" t="s">
        <v>125</v>
      </c>
      <c r="K2441" s="89" cm="1">
        <f ca="1" t="array" ref="K2441:L2441">_xlfn.XLOOKUP(J2441,匹配表1065!Y:Y,匹配表1065!AA:AB)</f>
        <v>9</v>
      </c>
      <c r="L2441" s="89" t="str">
        <v>3个月以上</v>
      </c>
      <c r="M2441" s="92" t="s">
        <v>35</v>
      </c>
      <c r="N2441" s="89">
        <v>1</v>
      </c>
      <c r="O2441" s="93" t="str">
        <f>_xlfn.XLOOKUP(P2441,匹配表1065!U:U,匹配表1065!T:T)</f>
        <v>HO00001404</v>
      </c>
      <c r="P2441" s="89" t="s">
        <v>126</v>
      </c>
      <c r="Q2441" s="89" t="s">
        <v>522</v>
      </c>
      <c r="R2441" s="89" t="str">
        <f>_xlfn.XLOOKUP(Q2441,匹配表1065!L:L,匹配表1065!O:O)</f>
        <v>B</v>
      </c>
      <c r="S2441" s="93" t="str">
        <f>IFERROR(_xlfn.XLOOKUP(Q2441,匹配表1065!AI:AI,匹配表1065!AJ:AJ),"绿标")</f>
        <v>绿标</v>
      </c>
      <c r="T2441" s="93" t="str" cm="1">
        <f t="array" ref="T2441:U2441">_xlfn.XLOOKUP(Q2441,匹配表1065!L:L,匹配表1065!M:N)</f>
        <v>脑血管</v>
      </c>
      <c r="U2441" s="94" t="str">
        <v>神经内科</v>
      </c>
      <c r="V2441" s="95" t="s">
        <v>70</v>
      </c>
      <c r="W2441" s="93">
        <f>_xlfn.XLOOKUP(M2441,匹配表1065!D:D,匹配表1065!F:F)*N2441</f>
        <v>4</v>
      </c>
    </row>
    <row r="2442" customHeight="1" spans="1:23">
      <c r="A2442" s="89" t="s">
        <v>675</v>
      </c>
      <c r="B2442" s="90">
        <v>46160</v>
      </c>
      <c r="C2442" s="91" t="str">
        <f t="shared" si="76"/>
        <v>5月第4周</v>
      </c>
      <c r="D2442" s="89" t="s">
        <v>733</v>
      </c>
      <c r="E2442" s="89" t="str">
        <f t="shared" si="77"/>
        <v>5月第3周--周1</v>
      </c>
      <c r="F2442" s="92" t="s">
        <v>27</v>
      </c>
      <c r="G2442" s="89" t="s">
        <v>104</v>
      </c>
      <c r="H2442" s="92" t="str">
        <f>_xlfn.XLOOKUP(O2442,匹配表1065!T:T,匹配表1065!W:W)</f>
        <v>济南市</v>
      </c>
      <c r="I2442" s="89" t="str">
        <f>_xlfn.XLOOKUP(O2442,匹配表1065!T:T,匹配表1065!X:X)</f>
        <v>PME2024</v>
      </c>
      <c r="J2442" s="89" t="s">
        <v>125</v>
      </c>
      <c r="K2442" s="89" cm="1">
        <f ca="1" t="array" ref="K2442:L2442">_xlfn.XLOOKUP(J2442,匹配表1065!Y:Y,匹配表1065!AA:AB)</f>
        <v>9</v>
      </c>
      <c r="L2442" s="89" t="str">
        <v>3个月以上</v>
      </c>
      <c r="M2442" s="92" t="s">
        <v>30</v>
      </c>
      <c r="N2442" s="89">
        <v>1</v>
      </c>
      <c r="O2442" s="93" t="str">
        <f>_xlfn.XLOOKUP(P2442,匹配表1065!U:U,匹配表1065!T:T)</f>
        <v>HO00001404</v>
      </c>
      <c r="P2442" s="89" t="s">
        <v>126</v>
      </c>
      <c r="Q2442" s="89" t="s">
        <v>414</v>
      </c>
      <c r="R2442" s="89" t="str">
        <f>_xlfn.XLOOKUP(Q2442,匹配表1065!L:L,匹配表1065!O:O)</f>
        <v>B</v>
      </c>
      <c r="S2442" s="93" t="str">
        <f>IFERROR(_xlfn.XLOOKUP(Q2442,匹配表1065!AI:AI,匹配表1065!AJ:AJ),"绿标")</f>
        <v>绿标</v>
      </c>
      <c r="T2442" s="93" t="str" cm="1">
        <f t="array" ref="T2442:U2442">_xlfn.XLOOKUP(Q2442,匹配表1065!L:L,匹配表1065!M:N)</f>
        <v>其他</v>
      </c>
      <c r="U2442" s="94" t="str">
        <v>神经内科</v>
      </c>
      <c r="V2442" s="95" t="s">
        <v>67</v>
      </c>
      <c r="W2442" s="93">
        <f>_xlfn.XLOOKUP(M2442,匹配表1065!D:D,匹配表1065!F:F)*N2442</f>
        <v>12</v>
      </c>
    </row>
    <row r="2443" customHeight="1" spans="1:23">
      <c r="A2443" s="89" t="s">
        <v>675</v>
      </c>
      <c r="B2443" s="90">
        <v>46160</v>
      </c>
      <c r="C2443" s="91" t="str">
        <f t="shared" si="76"/>
        <v>5月第4周</v>
      </c>
      <c r="D2443" s="89" t="s">
        <v>733</v>
      </c>
      <c r="E2443" s="89" t="str">
        <f t="shared" si="77"/>
        <v>5月第3周--周1</v>
      </c>
      <c r="F2443" s="92" t="s">
        <v>27</v>
      </c>
      <c r="G2443" s="89" t="s">
        <v>104</v>
      </c>
      <c r="H2443" s="92" t="str">
        <f>_xlfn.XLOOKUP(O2443,匹配表1065!T:T,匹配表1065!W:W)</f>
        <v>济南市</v>
      </c>
      <c r="I2443" s="89" t="str">
        <f>_xlfn.XLOOKUP(O2443,匹配表1065!T:T,匹配表1065!X:X)</f>
        <v>PME2044</v>
      </c>
      <c r="J2443" s="89" t="s">
        <v>105</v>
      </c>
      <c r="K2443" s="89" cm="1">
        <f ca="1" t="array" ref="K2443:L2443">_xlfn.XLOOKUP(J2443,匹配表1065!Y:Y,匹配表1065!AA:AB)</f>
        <v>8</v>
      </c>
      <c r="L2443" s="89" t="str">
        <v>3个月以上</v>
      </c>
      <c r="M2443" s="92" t="s">
        <v>30</v>
      </c>
      <c r="N2443" s="89">
        <v>1</v>
      </c>
      <c r="O2443" s="93" t="str">
        <f>_xlfn.XLOOKUP(P2443,匹配表1065!U:U,匹配表1065!T:T)</f>
        <v>HO00371069</v>
      </c>
      <c r="P2443" s="89" t="s">
        <v>315</v>
      </c>
      <c r="Q2443" s="89" t="s">
        <v>461</v>
      </c>
      <c r="R2443" s="89" t="str">
        <f>_xlfn.XLOOKUP(Q2443,匹配表1065!L:L,匹配表1065!O:O)</f>
        <v>B</v>
      </c>
      <c r="S2443" s="93" t="str">
        <f>IFERROR(_xlfn.XLOOKUP(Q2443,匹配表1065!AI:AI,匹配表1065!AJ:AJ),"绿标")</f>
        <v>绿标</v>
      </c>
      <c r="T2443" s="93" t="str" cm="1">
        <f t="array" ref="T2443:U2443">_xlfn.XLOOKUP(Q2443,匹配表1065!L:L,匹配表1065!M:N)</f>
        <v>脑血管</v>
      </c>
      <c r="U2443" s="94" t="str">
        <v>神经内科</v>
      </c>
      <c r="V2443" s="95" t="s">
        <v>42</v>
      </c>
      <c r="W2443" s="93">
        <f>_xlfn.XLOOKUP(M2443,匹配表1065!D:D,匹配表1065!F:F)*N2443</f>
        <v>12</v>
      </c>
    </row>
    <row r="2444" customHeight="1" spans="1:23">
      <c r="A2444" s="89" t="s">
        <v>675</v>
      </c>
      <c r="B2444" s="90">
        <v>46160</v>
      </c>
      <c r="C2444" s="91" t="str">
        <f t="shared" si="76"/>
        <v>5月第4周</v>
      </c>
      <c r="D2444" s="89" t="s">
        <v>733</v>
      </c>
      <c r="E2444" s="89" t="str">
        <f t="shared" si="77"/>
        <v>5月第3周--周1</v>
      </c>
      <c r="F2444" s="92" t="s">
        <v>27</v>
      </c>
      <c r="G2444" s="89" t="s">
        <v>104</v>
      </c>
      <c r="H2444" s="92" t="str">
        <f>_xlfn.XLOOKUP(O2444,匹配表1065!T:T,匹配表1065!W:W)</f>
        <v>聊城市</v>
      </c>
      <c r="I2444" s="89" t="str">
        <f>_xlfn.XLOOKUP(O2444,匹配表1065!T:T,匹配表1065!X:X)</f>
        <v>PME2046</v>
      </c>
      <c r="J2444" s="89" t="s">
        <v>108</v>
      </c>
      <c r="K2444" s="89" cm="1">
        <f ca="1" t="array" ref="K2444:L2444">_xlfn.XLOOKUP(J2444,匹配表1065!Y:Y,匹配表1065!AA:AB)</f>
        <v>8</v>
      </c>
      <c r="L2444" s="89" t="str">
        <v>3个月以上</v>
      </c>
      <c r="M2444" s="92" t="s">
        <v>30</v>
      </c>
      <c r="N2444" s="89">
        <v>1</v>
      </c>
      <c r="O2444" s="93" t="str">
        <f>_xlfn.XLOOKUP(P2444,匹配表1065!U:U,匹配表1065!T:T)</f>
        <v>HO00001415</v>
      </c>
      <c r="P2444" s="89" t="s">
        <v>109</v>
      </c>
      <c r="Q2444" s="89" t="s">
        <v>317</v>
      </c>
      <c r="R2444" s="89" t="str">
        <f>_xlfn.XLOOKUP(Q2444,匹配表1065!L:L,匹配表1065!O:O)</f>
        <v>A</v>
      </c>
      <c r="S2444" s="93" t="str">
        <f>IFERROR(_xlfn.XLOOKUP(Q2444,匹配表1065!AI:AI,匹配表1065!AJ:AJ),"绿标")</f>
        <v>绿标</v>
      </c>
      <c r="T2444" s="93" t="str" cm="1">
        <f t="array" ref="T2444:U2444">_xlfn.XLOOKUP(Q2444,匹配表1065!L:L,匹配表1065!M:N)</f>
        <v>头痛</v>
      </c>
      <c r="U2444" s="94" t="str">
        <v>神经内科</v>
      </c>
      <c r="V2444" s="95" t="s">
        <v>42</v>
      </c>
      <c r="W2444" s="93">
        <f>_xlfn.XLOOKUP(M2444,匹配表1065!D:D,匹配表1065!F:F)*N2444</f>
        <v>12</v>
      </c>
    </row>
    <row r="2445" customHeight="1" spans="1:23">
      <c r="A2445" s="89" t="s">
        <v>675</v>
      </c>
      <c r="B2445" s="90">
        <v>46160</v>
      </c>
      <c r="C2445" s="91" t="str">
        <f t="shared" si="76"/>
        <v>5月第4周</v>
      </c>
      <c r="D2445" s="89" t="s">
        <v>733</v>
      </c>
      <c r="E2445" s="89" t="str">
        <f t="shared" si="77"/>
        <v>5月第3周--周1</v>
      </c>
      <c r="F2445" s="92" t="s">
        <v>27</v>
      </c>
      <c r="G2445" s="89" t="s">
        <v>104</v>
      </c>
      <c r="H2445" s="92" t="str">
        <f>_xlfn.XLOOKUP(O2445,匹配表1065!T:T,匹配表1065!W:W)</f>
        <v>聊城市</v>
      </c>
      <c r="I2445" s="89" t="str">
        <f>_xlfn.XLOOKUP(O2445,匹配表1065!T:T,匹配表1065!X:X)</f>
        <v>PME2046</v>
      </c>
      <c r="J2445" s="89" t="s">
        <v>108</v>
      </c>
      <c r="K2445" s="89" cm="1">
        <f ca="1" t="array" ref="K2445:L2445">_xlfn.XLOOKUP(J2445,匹配表1065!Y:Y,匹配表1065!AA:AB)</f>
        <v>8</v>
      </c>
      <c r="L2445" s="89" t="str">
        <v>3个月以上</v>
      </c>
      <c r="M2445" s="92" t="s">
        <v>35</v>
      </c>
      <c r="N2445" s="89">
        <v>1</v>
      </c>
      <c r="O2445" s="93" t="str">
        <f>_xlfn.XLOOKUP(P2445,匹配表1065!U:U,匹配表1065!T:T)</f>
        <v>HO00023893</v>
      </c>
      <c r="P2445" s="89" t="s">
        <v>231</v>
      </c>
      <c r="Q2445" s="89" t="s">
        <v>232</v>
      </c>
      <c r="R2445" s="89" t="str">
        <f>_xlfn.XLOOKUP(Q2445,匹配表1065!L:L,匹配表1065!O:O)</f>
        <v>A</v>
      </c>
      <c r="S2445" s="93" t="str">
        <f>IFERROR(_xlfn.XLOOKUP(Q2445,匹配表1065!AI:AI,匹配表1065!AJ:AJ),"绿标")</f>
        <v>绿标</v>
      </c>
      <c r="T2445" s="93" t="str" cm="1">
        <f t="array" ref="T2445:U2445">_xlfn.XLOOKUP(Q2445,匹配表1065!L:L,匹配表1065!M:N)</f>
        <v>头痛</v>
      </c>
      <c r="U2445" s="94" t="str">
        <v>神经内科</v>
      </c>
      <c r="V2445" s="95" t="s">
        <v>42</v>
      </c>
      <c r="W2445" s="93">
        <f>_xlfn.XLOOKUP(M2445,匹配表1065!D:D,匹配表1065!F:F)*N2445</f>
        <v>4</v>
      </c>
    </row>
    <row r="2446" customHeight="1" spans="1:23">
      <c r="A2446" s="89" t="s">
        <v>675</v>
      </c>
      <c r="B2446" s="90">
        <v>46160</v>
      </c>
      <c r="C2446" s="91" t="str">
        <f t="shared" si="76"/>
        <v>5月第4周</v>
      </c>
      <c r="D2446" s="89" t="s">
        <v>733</v>
      </c>
      <c r="E2446" s="89" t="str">
        <f t="shared" si="77"/>
        <v>5月第3周--周1</v>
      </c>
      <c r="F2446" s="92" t="s">
        <v>27</v>
      </c>
      <c r="G2446" s="89" t="s">
        <v>63</v>
      </c>
      <c r="H2446" s="92" t="str">
        <f>_xlfn.XLOOKUP(O2446,匹配表1065!T:T,匹配表1065!W:W)</f>
        <v>南京市</v>
      </c>
      <c r="I2446" s="89" t="str">
        <f>_xlfn.XLOOKUP(O2446,匹配表1065!T:T,匹配表1065!X:X)</f>
        <v>PME2001</v>
      </c>
      <c r="J2446" s="89" t="s">
        <v>64</v>
      </c>
      <c r="K2446" s="89" cm="1">
        <f ca="1" t="array" ref="K2446:L2446">_xlfn.XLOOKUP(J2446,匹配表1065!Y:Y,匹配表1065!AA:AB)</f>
        <v>31</v>
      </c>
      <c r="L2446" s="89" t="str">
        <v>3个月以上</v>
      </c>
      <c r="M2446" s="92" t="s">
        <v>30</v>
      </c>
      <c r="N2446" s="89">
        <v>4</v>
      </c>
      <c r="O2446" s="93" t="str">
        <f>_xlfn.XLOOKUP(P2446,匹配表1065!U:U,匹配表1065!T:T)</f>
        <v>HO00000958</v>
      </c>
      <c r="P2446" s="89" t="s">
        <v>65</v>
      </c>
      <c r="Q2446" s="89" t="s">
        <v>209</v>
      </c>
      <c r="R2446" s="89" t="str">
        <f>_xlfn.XLOOKUP(Q2446,匹配表1065!L:L,匹配表1065!O:O)</f>
        <v>C</v>
      </c>
      <c r="S2446" s="93" t="str">
        <f>IFERROR(_xlfn.XLOOKUP(Q2446,匹配表1065!AI:AI,匹配表1065!AJ:AJ),"绿标")</f>
        <v>红标</v>
      </c>
      <c r="T2446" s="93" t="str" cm="1">
        <f t="array" ref="T2446:U2446">_xlfn.XLOOKUP(Q2446,匹配表1065!L:L,匹配表1065!M:N)</f>
        <v>眩晕</v>
      </c>
      <c r="U2446" s="94" t="str">
        <v>耳鼻喉科</v>
      </c>
      <c r="V2446" s="95" t="s">
        <v>70</v>
      </c>
      <c r="W2446" s="93">
        <f>_xlfn.XLOOKUP(M2446,匹配表1065!D:D,匹配表1065!F:F)*N2446</f>
        <v>48</v>
      </c>
    </row>
    <row r="2447" customHeight="1" spans="1:23">
      <c r="A2447" s="89" t="s">
        <v>675</v>
      </c>
      <c r="B2447" s="90">
        <v>46160</v>
      </c>
      <c r="C2447" s="91" t="str">
        <f t="shared" si="76"/>
        <v>5月第4周</v>
      </c>
      <c r="D2447" s="89" t="s">
        <v>733</v>
      </c>
      <c r="E2447" s="89" t="str">
        <f t="shared" si="77"/>
        <v>5月第3周--周1</v>
      </c>
      <c r="F2447" s="92" t="s">
        <v>27</v>
      </c>
      <c r="G2447" s="89" t="s">
        <v>63</v>
      </c>
      <c r="H2447" s="92" t="str">
        <f>_xlfn.XLOOKUP(O2447,匹配表1065!T:T,匹配表1065!W:W)</f>
        <v>淮安市</v>
      </c>
      <c r="I2447" s="89" t="str">
        <f>_xlfn.XLOOKUP(O2447,匹配表1065!T:T,匹配表1065!X:X)</f>
        <v>PME2041</v>
      </c>
      <c r="J2447" s="89" t="s">
        <v>71</v>
      </c>
      <c r="K2447" s="89" cm="1">
        <f ca="1" t="array" ref="K2447:L2447">_xlfn.XLOOKUP(J2447,匹配表1065!Y:Y,匹配表1065!AA:AB)</f>
        <v>5</v>
      </c>
      <c r="L2447" s="89" t="str">
        <v>3个月以上</v>
      </c>
      <c r="M2447" s="92" t="s">
        <v>35</v>
      </c>
      <c r="N2447" s="89">
        <v>2</v>
      </c>
      <c r="O2447" s="93" t="str">
        <f>_xlfn.XLOOKUP(P2447,匹配表1065!U:U,匹配表1065!T:T)</f>
        <v>HO00000992</v>
      </c>
      <c r="P2447" s="89" t="s">
        <v>72</v>
      </c>
      <c r="Q2447" s="89" t="s">
        <v>73</v>
      </c>
      <c r="R2447" s="89" t="str">
        <f>_xlfn.XLOOKUP(Q2447,匹配表1065!L:L,匹配表1065!O:O)</f>
        <v>D</v>
      </c>
      <c r="S2447" s="93" t="str">
        <f>IFERROR(_xlfn.XLOOKUP(Q2447,匹配表1065!AI:AI,匹配表1065!AJ:AJ),"绿标")</f>
        <v>绿标</v>
      </c>
      <c r="T2447" s="93" t="str" cm="1">
        <f t="array" ref="T2447:U2447">_xlfn.XLOOKUP(Q2447,匹配表1065!L:L,匹配表1065!M:N)</f>
        <v>眩晕</v>
      </c>
      <c r="U2447" s="94" t="str">
        <v>神经内科</v>
      </c>
      <c r="V2447" s="95" t="s">
        <v>58</v>
      </c>
      <c r="W2447" s="93">
        <f>_xlfn.XLOOKUP(M2447,匹配表1065!D:D,匹配表1065!F:F)*N2447</f>
        <v>8</v>
      </c>
    </row>
    <row r="2448" customHeight="1" spans="1:23">
      <c r="A2448" s="89" t="s">
        <v>675</v>
      </c>
      <c r="B2448" s="90">
        <v>46160</v>
      </c>
      <c r="C2448" s="91" t="str">
        <f t="shared" si="76"/>
        <v>5月第4周</v>
      </c>
      <c r="D2448" s="89" t="s">
        <v>733</v>
      </c>
      <c r="E2448" s="89" t="str">
        <f t="shared" si="77"/>
        <v>5月第3周--周1</v>
      </c>
      <c r="F2448" s="92" t="s">
        <v>27</v>
      </c>
      <c r="G2448" s="89" t="s">
        <v>63</v>
      </c>
      <c r="H2448" s="92" t="str">
        <f>_xlfn.XLOOKUP(O2448,匹配表1065!T:T,匹配表1065!W:W)</f>
        <v>连云港市</v>
      </c>
      <c r="I2448" s="89" t="str">
        <f>_xlfn.XLOOKUP(O2448,匹配表1065!T:T,匹配表1065!X:X)</f>
        <v>PME2042</v>
      </c>
      <c r="J2448" s="89" t="s">
        <v>74</v>
      </c>
      <c r="K2448" s="89" cm="1">
        <f ca="1" t="array" ref="K2448:L2448">_xlfn.XLOOKUP(J2448,匹配表1065!Y:Y,匹配表1065!AA:AB)</f>
        <v>7</v>
      </c>
      <c r="L2448" s="89" t="str">
        <v>3个月以上</v>
      </c>
      <c r="M2448" s="92" t="s">
        <v>35</v>
      </c>
      <c r="N2448" s="89">
        <v>1</v>
      </c>
      <c r="O2448" s="93" t="str">
        <f>_xlfn.XLOOKUP(P2448,匹配表1065!U:U,匹配表1065!T:T)</f>
        <v>HO00017661</v>
      </c>
      <c r="P2448" s="89" t="s">
        <v>508</v>
      </c>
      <c r="Q2448" s="89" t="s">
        <v>561</v>
      </c>
      <c r="R2448" s="89" t="str">
        <f>_xlfn.XLOOKUP(Q2448,匹配表1065!L:L,匹配表1065!O:O)</f>
        <v>C</v>
      </c>
      <c r="S2448" s="93" t="str">
        <f>IFERROR(_xlfn.XLOOKUP(Q2448,匹配表1065!AI:AI,匹配表1065!AJ:AJ),"绿标")</f>
        <v>黑标</v>
      </c>
      <c r="T2448" s="93" t="str" cm="1">
        <f t="array" ref="T2448:U2448">_xlfn.XLOOKUP(Q2448,匹配表1065!L:L,匹配表1065!M:N)</f>
        <v>眩晕</v>
      </c>
      <c r="U2448" s="94" t="str">
        <v>神经内科</v>
      </c>
      <c r="V2448" s="95" t="s">
        <v>42</v>
      </c>
      <c r="W2448" s="93">
        <f>_xlfn.XLOOKUP(M2448,匹配表1065!D:D,匹配表1065!F:F)*N2448</f>
        <v>4</v>
      </c>
    </row>
    <row r="2449" customHeight="1" spans="1:23">
      <c r="A2449" s="89" t="s">
        <v>675</v>
      </c>
      <c r="B2449" s="90">
        <v>46160</v>
      </c>
      <c r="C2449" s="91" t="str">
        <f t="shared" si="76"/>
        <v>5月第4周</v>
      </c>
      <c r="D2449" s="89" t="s">
        <v>733</v>
      </c>
      <c r="E2449" s="89" t="str">
        <f t="shared" si="77"/>
        <v>5月第3周--周1</v>
      </c>
      <c r="F2449" s="92" t="s">
        <v>27</v>
      </c>
      <c r="G2449" s="89" t="s">
        <v>63</v>
      </c>
      <c r="H2449" s="92" t="str">
        <f>_xlfn.XLOOKUP(O2449,匹配表1065!T:T,匹配表1065!W:W)</f>
        <v>南京市</v>
      </c>
      <c r="I2449" s="89" t="str">
        <f>_xlfn.XLOOKUP(O2449,匹配表1065!T:T,匹配表1065!X:X)</f>
        <v>PME2001</v>
      </c>
      <c r="J2449" s="89" t="s">
        <v>77</v>
      </c>
      <c r="K2449" s="89" cm="1">
        <f ca="1" t="array" ref="K2449:L2449">_xlfn.XLOOKUP(J2449,匹配表1065!Y:Y,匹配表1065!AA:AB)</f>
        <v>8</v>
      </c>
      <c r="L2449" s="89" t="str">
        <v>3个月以上</v>
      </c>
      <c r="M2449" s="92" t="s">
        <v>30</v>
      </c>
      <c r="N2449" s="89">
        <v>1</v>
      </c>
      <c r="O2449" s="93" t="str">
        <f>_xlfn.XLOOKUP(P2449,匹配表1065!U:U,匹配表1065!T:T)</f>
        <v>HO00000958</v>
      </c>
      <c r="P2449" s="89" t="s">
        <v>65</v>
      </c>
      <c r="Q2449" s="89" t="s">
        <v>216</v>
      </c>
      <c r="R2449" s="89" t="str">
        <f>_xlfn.XLOOKUP(Q2449,匹配表1065!L:L,匹配表1065!O:O)</f>
        <v>A</v>
      </c>
      <c r="S2449" s="93" t="str">
        <f>IFERROR(_xlfn.XLOOKUP(Q2449,匹配表1065!AI:AI,匹配表1065!AJ:AJ),"绿标")</f>
        <v>红标</v>
      </c>
      <c r="T2449" s="93" t="str" cm="1">
        <f t="array" ref="T2449:U2449">_xlfn.XLOOKUP(Q2449,匹配表1065!L:L,匹配表1065!M:N)</f>
        <v>头痛</v>
      </c>
      <c r="U2449" s="94" t="str">
        <v>神经内科</v>
      </c>
      <c r="V2449" s="95" t="s">
        <v>33</v>
      </c>
      <c r="W2449" s="93">
        <f>_xlfn.XLOOKUP(M2449,匹配表1065!D:D,匹配表1065!F:F)*N2449</f>
        <v>12</v>
      </c>
    </row>
    <row r="2450" customHeight="1" spans="1:23">
      <c r="A2450" s="89" t="s">
        <v>675</v>
      </c>
      <c r="B2450" s="90">
        <v>46160</v>
      </c>
      <c r="C2450" s="91" t="str">
        <f t="shared" si="76"/>
        <v>5月第4周</v>
      </c>
      <c r="D2450" s="89" t="s">
        <v>733</v>
      </c>
      <c r="E2450" s="89" t="str">
        <f t="shared" si="77"/>
        <v>5月第3周--周1</v>
      </c>
      <c r="F2450" s="92" t="s">
        <v>27</v>
      </c>
      <c r="G2450" s="89" t="s">
        <v>63</v>
      </c>
      <c r="H2450" s="92" t="str">
        <f>_xlfn.XLOOKUP(O2450,匹配表1065!T:T,匹配表1065!W:W)</f>
        <v>南京市</v>
      </c>
      <c r="I2450" s="89" t="str">
        <f>_xlfn.XLOOKUP(O2450,匹配表1065!T:T,匹配表1065!X:X)</f>
        <v>PME2002</v>
      </c>
      <c r="J2450" s="89" t="s">
        <v>84</v>
      </c>
      <c r="K2450" s="89" cm="1">
        <f ca="1" t="array" ref="K2450:L2450">_xlfn.XLOOKUP(J2450,匹配表1065!Y:Y,匹配表1065!AA:AB)</f>
        <v>31</v>
      </c>
      <c r="L2450" s="89" t="str">
        <v>3个月以上</v>
      </c>
      <c r="M2450" s="92" t="s">
        <v>30</v>
      </c>
      <c r="N2450" s="89">
        <v>1</v>
      </c>
      <c r="O2450" s="93" t="str">
        <f>_xlfn.XLOOKUP(P2450,匹配表1065!U:U,匹配表1065!T:T)</f>
        <v>HO00000964</v>
      </c>
      <c r="P2450" s="89" t="s">
        <v>90</v>
      </c>
      <c r="Q2450" s="89" t="s">
        <v>332</v>
      </c>
      <c r="R2450" s="89" t="str">
        <f>_xlfn.XLOOKUP(Q2450,匹配表1065!L:L,匹配表1065!O:O)</f>
        <v>D</v>
      </c>
      <c r="S2450" s="93" t="str">
        <f>IFERROR(_xlfn.XLOOKUP(Q2450,匹配表1065!AI:AI,匹配表1065!AJ:AJ),"绿标")</f>
        <v>绿标</v>
      </c>
      <c r="T2450" s="93" t="str" cm="1">
        <f t="array" ref="T2450:U2450">_xlfn.XLOOKUP(Q2450,匹配表1065!L:L,匹配表1065!M:N)</f>
        <v>疼痛</v>
      </c>
      <c r="U2450" s="94" t="str">
        <v>疼痛科</v>
      </c>
      <c r="V2450" s="95" t="s">
        <v>58</v>
      </c>
      <c r="W2450" s="93">
        <f>_xlfn.XLOOKUP(M2450,匹配表1065!D:D,匹配表1065!F:F)*N2450</f>
        <v>12</v>
      </c>
    </row>
    <row r="2451" customHeight="1" spans="1:23">
      <c r="A2451" s="89" t="s">
        <v>675</v>
      </c>
      <c r="B2451" s="90">
        <v>46160</v>
      </c>
      <c r="C2451" s="91" t="str">
        <f t="shared" si="76"/>
        <v>5月第4周</v>
      </c>
      <c r="D2451" s="89" t="s">
        <v>733</v>
      </c>
      <c r="E2451" s="89" t="str">
        <f t="shared" si="77"/>
        <v>5月第3周--周1</v>
      </c>
      <c r="F2451" s="92" t="s">
        <v>27</v>
      </c>
      <c r="G2451" s="89" t="s">
        <v>63</v>
      </c>
      <c r="H2451" s="92" t="str">
        <f>_xlfn.XLOOKUP(O2451,匹配表1065!T:T,匹配表1065!W:W)</f>
        <v>徐州市</v>
      </c>
      <c r="I2451" s="89" t="str">
        <f>_xlfn.XLOOKUP(O2451,匹配表1065!T:T,匹配表1065!X:X)</f>
        <v>PME2008</v>
      </c>
      <c r="J2451" s="89" t="s">
        <v>81</v>
      </c>
      <c r="K2451" s="89" cm="1">
        <f ca="1" t="array" ref="K2451:L2451">_xlfn.XLOOKUP(J2451,匹配表1065!Y:Y,匹配表1065!AA:AB)</f>
        <v>19</v>
      </c>
      <c r="L2451" s="89" t="str">
        <v>3个月以上</v>
      </c>
      <c r="M2451" s="92" t="s">
        <v>30</v>
      </c>
      <c r="N2451" s="89">
        <v>1</v>
      </c>
      <c r="O2451" s="93" t="str">
        <f>_xlfn.XLOOKUP(P2451,匹配表1065!U:U,匹配表1065!T:T)</f>
        <v>HO00000989</v>
      </c>
      <c r="P2451" s="89" t="s">
        <v>214</v>
      </c>
      <c r="Q2451" s="89" t="s">
        <v>454</v>
      </c>
      <c r="R2451" s="89" t="str">
        <f>_xlfn.XLOOKUP(Q2451,匹配表1065!L:L,匹配表1065!O:O)</f>
        <v>C</v>
      </c>
      <c r="S2451" s="93" t="str">
        <f>IFERROR(_xlfn.XLOOKUP(Q2451,匹配表1065!AI:AI,匹配表1065!AJ:AJ),"绿标")</f>
        <v>绿标</v>
      </c>
      <c r="T2451" s="93" t="str" cm="1">
        <f t="array" ref="T2451:U2451">_xlfn.XLOOKUP(Q2451,匹配表1065!L:L,匹配表1065!M:N)</f>
        <v>眩晕</v>
      </c>
      <c r="U2451" s="94" t="str">
        <v>耳鼻喉科</v>
      </c>
      <c r="V2451" s="95" t="s">
        <v>70</v>
      </c>
      <c r="W2451" s="93">
        <f>_xlfn.XLOOKUP(M2451,匹配表1065!D:D,匹配表1065!F:F)*N2451</f>
        <v>12</v>
      </c>
    </row>
    <row r="2452" customHeight="1" spans="1:23">
      <c r="A2452" s="89" t="s">
        <v>675</v>
      </c>
      <c r="B2452" s="90">
        <v>46160</v>
      </c>
      <c r="C2452" s="91" t="str">
        <f t="shared" si="76"/>
        <v>5月第4周</v>
      </c>
      <c r="D2452" s="89" t="s">
        <v>733</v>
      </c>
      <c r="E2452" s="89" t="str">
        <f t="shared" si="77"/>
        <v>5月第3周--周1</v>
      </c>
      <c r="F2452" s="92" t="s">
        <v>27</v>
      </c>
      <c r="G2452" s="89" t="s">
        <v>63</v>
      </c>
      <c r="H2452" s="92" t="str">
        <f>_xlfn.XLOOKUP(O2452,匹配表1065!T:T,匹配表1065!W:W)</f>
        <v>南京市</v>
      </c>
      <c r="I2452" s="89" t="str">
        <f>_xlfn.XLOOKUP(O2452,匹配表1065!T:T,匹配表1065!X:X)</f>
        <v>PME2002</v>
      </c>
      <c r="J2452" s="89" t="s">
        <v>84</v>
      </c>
      <c r="K2452" s="89" cm="1">
        <f ca="1" t="array" ref="K2452:L2452">_xlfn.XLOOKUP(J2452,匹配表1065!Y:Y,匹配表1065!AA:AB)</f>
        <v>31</v>
      </c>
      <c r="L2452" s="89" t="str">
        <v>3个月以上</v>
      </c>
      <c r="M2452" s="92" t="s">
        <v>30</v>
      </c>
      <c r="N2452" s="89">
        <v>3</v>
      </c>
      <c r="O2452" s="93" t="str">
        <f>_xlfn.XLOOKUP(P2452,匹配表1065!U:U,匹配表1065!T:T)</f>
        <v>HO00000964</v>
      </c>
      <c r="P2452" s="89" t="s">
        <v>90</v>
      </c>
      <c r="Q2452" s="89" t="s">
        <v>281</v>
      </c>
      <c r="R2452" s="89" t="str">
        <f>_xlfn.XLOOKUP(Q2452,匹配表1065!L:L,匹配表1065!O:O)</f>
        <v>A</v>
      </c>
      <c r="S2452" s="93" t="str">
        <f>IFERROR(_xlfn.XLOOKUP(Q2452,匹配表1065!AI:AI,匹配表1065!AJ:AJ),"绿标")</f>
        <v>红标</v>
      </c>
      <c r="T2452" s="93" t="str" cm="1">
        <f t="array" ref="T2452:U2452">_xlfn.XLOOKUP(Q2452,匹配表1065!L:L,匹配表1065!M:N)</f>
        <v>头痛</v>
      </c>
      <c r="U2452" s="94" t="str">
        <v>神经内科</v>
      </c>
      <c r="V2452" s="95" t="s">
        <v>70</v>
      </c>
      <c r="W2452" s="93">
        <f>_xlfn.XLOOKUP(M2452,匹配表1065!D:D,匹配表1065!F:F)*N2452</f>
        <v>36</v>
      </c>
    </row>
    <row r="2453" customHeight="1" spans="1:23">
      <c r="A2453" s="89" t="s">
        <v>675</v>
      </c>
      <c r="B2453" s="90">
        <v>46160</v>
      </c>
      <c r="C2453" s="91" t="str">
        <f t="shared" si="76"/>
        <v>5月第4周</v>
      </c>
      <c r="D2453" s="89" t="s">
        <v>733</v>
      </c>
      <c r="E2453" s="89" t="str">
        <f t="shared" si="77"/>
        <v>5月第3周--周1</v>
      </c>
      <c r="F2453" s="92" t="s">
        <v>27</v>
      </c>
      <c r="G2453" s="89" t="s">
        <v>63</v>
      </c>
      <c r="H2453" s="92" t="str">
        <f>_xlfn.XLOOKUP(O2453,匹配表1065!T:T,匹配表1065!W:W)</f>
        <v>南京市</v>
      </c>
      <c r="I2453" s="89" t="str">
        <f>_xlfn.XLOOKUP(O2453,匹配表1065!T:T,匹配表1065!X:X)</f>
        <v>PME2001</v>
      </c>
      <c r="J2453" s="89" t="s">
        <v>77</v>
      </c>
      <c r="K2453" s="89" cm="1">
        <f ca="1" t="array" ref="K2453:L2453">_xlfn.XLOOKUP(J2453,匹配表1065!Y:Y,匹配表1065!AA:AB)</f>
        <v>8</v>
      </c>
      <c r="L2453" s="89" t="str">
        <v>3个月以上</v>
      </c>
      <c r="M2453" s="92" t="s">
        <v>35</v>
      </c>
      <c r="N2453" s="89">
        <v>1</v>
      </c>
      <c r="O2453" s="93" t="str">
        <f>_xlfn.XLOOKUP(P2453,匹配表1065!U:U,匹配表1065!T:T)</f>
        <v>HO00000958</v>
      </c>
      <c r="P2453" s="89" t="s">
        <v>65</v>
      </c>
      <c r="Q2453" s="89" t="s">
        <v>66</v>
      </c>
      <c r="R2453" s="89" t="str">
        <f>_xlfn.XLOOKUP(Q2453,匹配表1065!L:L,匹配表1065!O:O)</f>
        <v>A</v>
      </c>
      <c r="S2453" s="93" t="str">
        <f>IFERROR(_xlfn.XLOOKUP(Q2453,匹配表1065!AI:AI,匹配表1065!AJ:AJ),"绿标")</f>
        <v>红标</v>
      </c>
      <c r="T2453" s="93" t="str" cm="1">
        <f t="array" ref="T2453:U2453">_xlfn.XLOOKUP(Q2453,匹配表1065!L:L,匹配表1065!M:N)</f>
        <v>头痛</v>
      </c>
      <c r="U2453" s="94" t="str">
        <v>神经内科</v>
      </c>
      <c r="V2453" s="95" t="s">
        <v>58</v>
      </c>
      <c r="W2453" s="93">
        <f>_xlfn.XLOOKUP(M2453,匹配表1065!D:D,匹配表1065!F:F)*N2453</f>
        <v>4</v>
      </c>
    </row>
    <row r="2454" customHeight="1" spans="1:23">
      <c r="A2454" s="89" t="s">
        <v>675</v>
      </c>
      <c r="B2454" s="90">
        <v>46160</v>
      </c>
      <c r="C2454" s="91" t="str">
        <f t="shared" si="76"/>
        <v>5月第4周</v>
      </c>
      <c r="D2454" s="89" t="s">
        <v>733</v>
      </c>
      <c r="E2454" s="89" t="str">
        <f t="shared" si="77"/>
        <v>5月第3周--周1</v>
      </c>
      <c r="F2454" s="92" t="s">
        <v>27</v>
      </c>
      <c r="G2454" s="89" t="s">
        <v>63</v>
      </c>
      <c r="H2454" s="92" t="str">
        <f>_xlfn.XLOOKUP(O2454,匹配表1065!T:T,匹配表1065!W:W)</f>
        <v>南京市</v>
      </c>
      <c r="I2454" s="89" t="str">
        <f>_xlfn.XLOOKUP(O2454,匹配表1065!T:T,匹配表1065!X:X)</f>
        <v>PME2002</v>
      </c>
      <c r="J2454" s="89" t="s">
        <v>84</v>
      </c>
      <c r="K2454" s="89" cm="1">
        <f ca="1" t="array" ref="K2454:L2454">_xlfn.XLOOKUP(J2454,匹配表1065!Y:Y,匹配表1065!AA:AB)</f>
        <v>31</v>
      </c>
      <c r="L2454" s="89" t="str">
        <v>3个月以上</v>
      </c>
      <c r="M2454" s="92" t="s">
        <v>35</v>
      </c>
      <c r="N2454" s="89">
        <v>1</v>
      </c>
      <c r="O2454" s="93" t="str">
        <f>_xlfn.XLOOKUP(P2454,匹配表1065!U:U,匹配表1065!T:T)</f>
        <v>HO00000964</v>
      </c>
      <c r="P2454" s="89" t="s">
        <v>90</v>
      </c>
      <c r="Q2454" s="89" t="s">
        <v>281</v>
      </c>
      <c r="R2454" s="89" t="str">
        <f>_xlfn.XLOOKUP(Q2454,匹配表1065!L:L,匹配表1065!O:O)</f>
        <v>A</v>
      </c>
      <c r="S2454" s="93" t="str">
        <f>IFERROR(_xlfn.XLOOKUP(Q2454,匹配表1065!AI:AI,匹配表1065!AJ:AJ),"绿标")</f>
        <v>红标</v>
      </c>
      <c r="T2454" s="93" t="str" cm="1">
        <f t="array" ref="T2454:U2454">_xlfn.XLOOKUP(Q2454,匹配表1065!L:L,匹配表1065!M:N)</f>
        <v>头痛</v>
      </c>
      <c r="U2454" s="94" t="str">
        <v>神经内科</v>
      </c>
      <c r="V2454" s="95" t="s">
        <v>70</v>
      </c>
      <c r="W2454" s="93">
        <f>_xlfn.XLOOKUP(M2454,匹配表1065!D:D,匹配表1065!F:F)*N2454</f>
        <v>4</v>
      </c>
    </row>
    <row r="2455" customHeight="1" spans="1:23">
      <c r="A2455" s="89" t="s">
        <v>675</v>
      </c>
      <c r="B2455" s="90">
        <v>46160</v>
      </c>
      <c r="C2455" s="91" t="str">
        <f t="shared" si="76"/>
        <v>5月第4周</v>
      </c>
      <c r="D2455" s="89" t="s">
        <v>733</v>
      </c>
      <c r="E2455" s="89" t="str">
        <f t="shared" si="77"/>
        <v>5月第3周--周1</v>
      </c>
      <c r="F2455" s="92" t="s">
        <v>27</v>
      </c>
      <c r="G2455" s="89" t="s">
        <v>63</v>
      </c>
      <c r="H2455" s="92" t="str">
        <f>_xlfn.XLOOKUP(O2455,匹配表1065!T:T,匹配表1065!W:W)</f>
        <v>南京市</v>
      </c>
      <c r="I2455" s="89" t="str">
        <f>_xlfn.XLOOKUP(O2455,匹配表1065!T:T,匹配表1065!X:X)</f>
        <v>PME2001</v>
      </c>
      <c r="J2455" s="89" t="s">
        <v>77</v>
      </c>
      <c r="K2455" s="89" cm="1">
        <f ca="1" t="array" ref="K2455:L2455">_xlfn.XLOOKUP(J2455,匹配表1065!Y:Y,匹配表1065!AA:AB)</f>
        <v>8</v>
      </c>
      <c r="L2455" s="89" t="str">
        <v>3个月以上</v>
      </c>
      <c r="M2455" s="92" t="s">
        <v>35</v>
      </c>
      <c r="N2455" s="89">
        <v>1</v>
      </c>
      <c r="O2455" s="93" t="str">
        <f>_xlfn.XLOOKUP(P2455,匹配表1065!U:U,匹配表1065!T:T)</f>
        <v>HO00000958</v>
      </c>
      <c r="P2455" s="89" t="s">
        <v>65</v>
      </c>
      <c r="Q2455" s="89" t="s">
        <v>562</v>
      </c>
      <c r="R2455" s="89" t="str">
        <f>_xlfn.XLOOKUP(Q2455,匹配表1065!L:L,匹配表1065!O:O)</f>
        <v>A</v>
      </c>
      <c r="S2455" s="93" t="str">
        <f>IFERROR(_xlfn.XLOOKUP(Q2455,匹配表1065!AI:AI,匹配表1065!AJ:AJ),"绿标")</f>
        <v>绿标</v>
      </c>
      <c r="T2455" s="93" t="str" cm="1">
        <f t="array" ref="T2455:U2455">_xlfn.XLOOKUP(Q2455,匹配表1065!L:L,匹配表1065!M:N)</f>
        <v>头痛</v>
      </c>
      <c r="U2455" s="94" t="str">
        <v>神经内科</v>
      </c>
      <c r="V2455" s="95" t="s">
        <v>70</v>
      </c>
      <c r="W2455" s="93">
        <f>_xlfn.XLOOKUP(M2455,匹配表1065!D:D,匹配表1065!F:F)*N2455</f>
        <v>4</v>
      </c>
    </row>
    <row r="2456" customHeight="1" spans="1:23">
      <c r="A2456" s="89" t="s">
        <v>675</v>
      </c>
      <c r="B2456" s="90">
        <v>46160</v>
      </c>
      <c r="C2456" s="91" t="str">
        <f t="shared" si="76"/>
        <v>5月第4周</v>
      </c>
      <c r="D2456" s="89" t="s">
        <v>733</v>
      </c>
      <c r="E2456" s="89" t="str">
        <f t="shared" si="77"/>
        <v>5月第3周--周1</v>
      </c>
      <c r="F2456" s="92" t="s">
        <v>27</v>
      </c>
      <c r="G2456" s="89" t="s">
        <v>63</v>
      </c>
      <c r="H2456" s="92" t="str">
        <f>_xlfn.XLOOKUP(O2456,匹配表1065!T:T,匹配表1065!W:W)</f>
        <v>南京市</v>
      </c>
      <c r="I2456" s="89" t="str">
        <f>_xlfn.XLOOKUP(O2456,匹配表1065!T:T,匹配表1065!X:X)</f>
        <v>PME2002</v>
      </c>
      <c r="J2456" s="89" t="s">
        <v>410</v>
      </c>
      <c r="K2456" s="89" cm="1">
        <f ca="1" t="array" ref="K2456:L2456">_xlfn.XLOOKUP(J2456,匹配表1065!Y:Y,匹配表1065!AA:AB)</f>
        <v>1</v>
      </c>
      <c r="L2456" s="89" t="str">
        <v>3个月以内</v>
      </c>
      <c r="M2456" s="92" t="s">
        <v>35</v>
      </c>
      <c r="N2456" s="89">
        <v>1</v>
      </c>
      <c r="O2456" s="93" t="str">
        <f>_xlfn.XLOOKUP(P2456,匹配表1065!U:U,匹配表1065!T:T)</f>
        <v>HO00000964</v>
      </c>
      <c r="P2456" s="89" t="s">
        <v>90</v>
      </c>
      <c r="Q2456" s="89" t="s">
        <v>667</v>
      </c>
      <c r="R2456" s="89" t="str">
        <f>_xlfn.XLOOKUP(Q2456,匹配表1065!L:L,匹配表1065!O:O)</f>
        <v>B</v>
      </c>
      <c r="S2456" s="93" t="str">
        <f>IFERROR(_xlfn.XLOOKUP(Q2456,匹配表1065!AI:AI,匹配表1065!AJ:AJ),"绿标")</f>
        <v>绿标</v>
      </c>
      <c r="T2456" s="93" t="str" cm="1">
        <f t="array" ref="T2456:U2456">_xlfn.XLOOKUP(Q2456,匹配表1065!L:L,匹配表1065!M:N)</f>
        <v>脑血管</v>
      </c>
      <c r="U2456" s="94" t="str">
        <v>神经内科</v>
      </c>
      <c r="V2456" s="95" t="s">
        <v>58</v>
      </c>
      <c r="W2456" s="93">
        <f>_xlfn.XLOOKUP(M2456,匹配表1065!D:D,匹配表1065!F:F)*N2456</f>
        <v>4</v>
      </c>
    </row>
    <row r="2457" customHeight="1" spans="1:23">
      <c r="A2457" s="89" t="s">
        <v>675</v>
      </c>
      <c r="B2457" s="90">
        <v>46160</v>
      </c>
      <c r="C2457" s="91" t="str">
        <f t="shared" si="76"/>
        <v>5月第4周</v>
      </c>
      <c r="D2457" s="89" t="s">
        <v>733</v>
      </c>
      <c r="E2457" s="89" t="str">
        <f t="shared" si="77"/>
        <v>5月第3周--周1</v>
      </c>
      <c r="F2457" s="92" t="s">
        <v>27</v>
      </c>
      <c r="G2457" s="89" t="s">
        <v>28</v>
      </c>
      <c r="H2457" s="92" t="str">
        <f>_xlfn.XLOOKUP(O2457,匹配表1065!T:T,匹配表1065!W:W)</f>
        <v>扬州市</v>
      </c>
      <c r="I2457" s="89" t="str">
        <f>_xlfn.XLOOKUP(O2457,匹配表1065!T:T,匹配表1065!X:X)</f>
        <v>PME2012</v>
      </c>
      <c r="J2457" s="89" t="s">
        <v>60</v>
      </c>
      <c r="K2457" s="89" cm="1">
        <f ca="1" t="array" ref="K2457:L2457">_xlfn.XLOOKUP(J2457,匹配表1065!Y:Y,匹配表1065!AA:AB)</f>
        <v>13</v>
      </c>
      <c r="L2457" s="89" t="str">
        <v>3个月以上</v>
      </c>
      <c r="M2457" s="92" t="s">
        <v>30</v>
      </c>
      <c r="N2457" s="89">
        <v>2</v>
      </c>
      <c r="O2457" s="93" t="str">
        <f>_xlfn.XLOOKUP(P2457,匹配表1065!U:U,匹配表1065!T:T)</f>
        <v>HO00000968</v>
      </c>
      <c r="P2457" s="89" t="s">
        <v>61</v>
      </c>
      <c r="Q2457" s="89" t="s">
        <v>406</v>
      </c>
      <c r="R2457" s="89" t="str">
        <f>_xlfn.XLOOKUP(Q2457,匹配表1065!L:L,匹配表1065!O:O)</f>
        <v>B</v>
      </c>
      <c r="S2457" s="93" t="str">
        <f>IFERROR(_xlfn.XLOOKUP(Q2457,匹配表1065!AI:AI,匹配表1065!AJ:AJ),"绿标")</f>
        <v>红标</v>
      </c>
      <c r="T2457" s="93" t="str" cm="1">
        <f t="array" ref="T2457:U2457">_xlfn.XLOOKUP(Q2457,匹配表1065!L:L,匹配表1065!M:N)</f>
        <v>脑血管</v>
      </c>
      <c r="U2457" s="94" t="str">
        <v>神经内科</v>
      </c>
      <c r="V2457" s="95" t="s">
        <v>33</v>
      </c>
      <c r="W2457" s="93">
        <f>_xlfn.XLOOKUP(M2457,匹配表1065!D:D,匹配表1065!F:F)*N2457</f>
        <v>24</v>
      </c>
    </row>
    <row r="2458" customHeight="1" spans="1:23">
      <c r="A2458" s="89" t="s">
        <v>675</v>
      </c>
      <c r="B2458" s="90">
        <v>46160</v>
      </c>
      <c r="C2458" s="91" t="str">
        <f t="shared" si="76"/>
        <v>5月第4周</v>
      </c>
      <c r="D2458" s="89" t="s">
        <v>733</v>
      </c>
      <c r="E2458" s="89" t="str">
        <f t="shared" si="77"/>
        <v>5月第3周--周1</v>
      </c>
      <c r="F2458" s="92" t="s">
        <v>27</v>
      </c>
      <c r="G2458" s="89" t="s">
        <v>28</v>
      </c>
      <c r="H2458" s="92" t="str">
        <f>_xlfn.XLOOKUP(O2458,匹配表1065!T:T,匹配表1065!W:W)</f>
        <v>扬州市</v>
      </c>
      <c r="I2458" s="89" t="str">
        <f>_xlfn.XLOOKUP(O2458,匹配表1065!T:T,匹配表1065!X:X)</f>
        <v>PME2012</v>
      </c>
      <c r="J2458" s="89" t="s">
        <v>60</v>
      </c>
      <c r="K2458" s="89" cm="1">
        <f ca="1" t="array" ref="K2458:L2458">_xlfn.XLOOKUP(J2458,匹配表1065!Y:Y,匹配表1065!AA:AB)</f>
        <v>13</v>
      </c>
      <c r="L2458" s="89" t="str">
        <v>3个月以上</v>
      </c>
      <c r="M2458" s="92" t="s">
        <v>35</v>
      </c>
      <c r="N2458" s="89">
        <v>1</v>
      </c>
      <c r="O2458" s="93" t="str">
        <f>_xlfn.XLOOKUP(P2458,匹配表1065!U:U,匹配表1065!T:T)</f>
        <v>HO00000968</v>
      </c>
      <c r="P2458" s="89" t="s">
        <v>61</v>
      </c>
      <c r="Q2458" s="89" t="s">
        <v>406</v>
      </c>
      <c r="R2458" s="89" t="str">
        <f>_xlfn.XLOOKUP(Q2458,匹配表1065!L:L,匹配表1065!O:O)</f>
        <v>B</v>
      </c>
      <c r="S2458" s="93" t="str">
        <f>IFERROR(_xlfn.XLOOKUP(Q2458,匹配表1065!AI:AI,匹配表1065!AJ:AJ),"绿标")</f>
        <v>红标</v>
      </c>
      <c r="T2458" s="93" t="str" cm="1">
        <f t="array" ref="T2458:U2458">_xlfn.XLOOKUP(Q2458,匹配表1065!L:L,匹配表1065!M:N)</f>
        <v>脑血管</v>
      </c>
      <c r="U2458" s="94" t="str">
        <v>神经内科</v>
      </c>
      <c r="V2458" s="95" t="s">
        <v>33</v>
      </c>
      <c r="W2458" s="93">
        <f>_xlfn.XLOOKUP(M2458,匹配表1065!D:D,匹配表1065!F:F)*N2458</f>
        <v>4</v>
      </c>
    </row>
    <row r="2459" customHeight="1" spans="1:23">
      <c r="A2459" s="89" t="s">
        <v>675</v>
      </c>
      <c r="B2459" s="90">
        <v>46160</v>
      </c>
      <c r="C2459" s="91" t="str">
        <f t="shared" si="76"/>
        <v>5月第4周</v>
      </c>
      <c r="D2459" s="89" t="s">
        <v>733</v>
      </c>
      <c r="E2459" s="89" t="str">
        <f t="shared" si="77"/>
        <v>5月第3周--周1</v>
      </c>
      <c r="F2459" s="92" t="s">
        <v>27</v>
      </c>
      <c r="G2459" s="89" t="s">
        <v>28</v>
      </c>
      <c r="H2459" s="92" t="str">
        <f>_xlfn.XLOOKUP(O2459,匹配表1065!T:T,匹配表1065!W:W)</f>
        <v>南京市</v>
      </c>
      <c r="I2459" s="89" t="str">
        <f>_xlfn.XLOOKUP(O2459,匹配表1065!T:T,匹配表1065!X:X)</f>
        <v>PME2040</v>
      </c>
      <c r="J2459" s="89" t="s">
        <v>50</v>
      </c>
      <c r="K2459" s="89" t="e" cm="1">
        <f ca="1" t="array" ref="K2459">_xlfn.XLOOKUP(J2459,匹配表1065!Y:Y,匹配表1065!AA:AB)</f>
        <v>#N/A</v>
      </c>
      <c r="L2459" s="89"/>
      <c r="M2459" s="92" t="s">
        <v>55</v>
      </c>
      <c r="N2459" s="89">
        <v>1</v>
      </c>
      <c r="O2459" s="93" t="str">
        <f>_xlfn.XLOOKUP(P2459,匹配表1065!U:U,匹配表1065!T:T)</f>
        <v>HO00000966</v>
      </c>
      <c r="P2459" s="89" t="s">
        <v>51</v>
      </c>
      <c r="Q2459" s="89" t="s">
        <v>199</v>
      </c>
      <c r="R2459" s="89" t="str">
        <f>_xlfn.XLOOKUP(Q2459,匹配表1065!L:L,匹配表1065!O:O)</f>
        <v>A</v>
      </c>
      <c r="S2459" s="93" t="str">
        <f>IFERROR(_xlfn.XLOOKUP(Q2459,匹配表1065!AI:AI,匹配表1065!AJ:AJ),"绿标")</f>
        <v>绿标</v>
      </c>
      <c r="T2459" s="93" t="str" cm="1">
        <f t="array" ref="T2459:U2459">_xlfn.XLOOKUP(Q2459,匹配表1065!L:L,匹配表1065!M:N)</f>
        <v>头痛</v>
      </c>
      <c r="U2459" s="94" t="str">
        <v>神经内科</v>
      </c>
      <c r="V2459" s="95" t="s">
        <v>70</v>
      </c>
      <c r="W2459" s="93">
        <f>_xlfn.XLOOKUP(M2459,匹配表1065!D:D,匹配表1065!F:F)*N2459</f>
        <v>8</v>
      </c>
    </row>
    <row r="2460" customHeight="1" spans="1:23">
      <c r="A2460" s="89" t="s">
        <v>675</v>
      </c>
      <c r="B2460" s="90">
        <v>46160</v>
      </c>
      <c r="C2460" s="91" t="str">
        <f t="shared" si="76"/>
        <v>5月第4周</v>
      </c>
      <c r="D2460" s="89" t="s">
        <v>733</v>
      </c>
      <c r="E2460" s="89" t="str">
        <f t="shared" si="77"/>
        <v>5月第3周--周1</v>
      </c>
      <c r="F2460" s="92" t="s">
        <v>27</v>
      </c>
      <c r="G2460" s="89" t="s">
        <v>28</v>
      </c>
      <c r="H2460" s="92" t="str">
        <f>_xlfn.XLOOKUP(O2460,匹配表1065!T:T,匹配表1065!W:W)</f>
        <v>南京市</v>
      </c>
      <c r="I2460" s="89" t="str">
        <f>_xlfn.XLOOKUP(O2460,匹配表1065!T:T,匹配表1065!X:X)</f>
        <v>PME2006</v>
      </c>
      <c r="J2460" s="89" t="s">
        <v>29</v>
      </c>
      <c r="K2460" s="89" cm="1">
        <f ca="1" t="array" ref="K2460:L2460">_xlfn.XLOOKUP(J2460,匹配表1065!Y:Y,匹配表1065!AA:AB)</f>
        <v>15</v>
      </c>
      <c r="L2460" s="89" t="str">
        <v>3个月以上</v>
      </c>
      <c r="M2460" s="92" t="s">
        <v>35</v>
      </c>
      <c r="N2460" s="89">
        <v>1</v>
      </c>
      <c r="O2460" s="93" t="str">
        <f>_xlfn.XLOOKUP(P2460,匹配表1065!U:U,匹配表1065!T:T)</f>
        <v>HO00000959</v>
      </c>
      <c r="P2460" s="89" t="s">
        <v>196</v>
      </c>
      <c r="Q2460" s="89" t="s">
        <v>440</v>
      </c>
      <c r="R2460" s="89" t="str">
        <f>_xlfn.XLOOKUP(Q2460,匹配表1065!L:L,匹配表1065!O:O)</f>
        <v>A</v>
      </c>
      <c r="S2460" s="93" t="str">
        <f>IFERROR(_xlfn.XLOOKUP(Q2460,匹配表1065!AI:AI,匹配表1065!AJ:AJ),"绿标")</f>
        <v>红标</v>
      </c>
      <c r="T2460" s="93" t="str" cm="1">
        <f t="array" ref="T2460:U2460">_xlfn.XLOOKUP(Q2460,匹配表1065!L:L,匹配表1065!M:N)</f>
        <v>头痛</v>
      </c>
      <c r="U2460" s="94" t="str">
        <v>神经内科</v>
      </c>
      <c r="V2460" s="95" t="s">
        <v>58</v>
      </c>
      <c r="W2460" s="93">
        <f>_xlfn.XLOOKUP(M2460,匹配表1065!D:D,匹配表1065!F:F)*N2460</f>
        <v>4</v>
      </c>
    </row>
    <row r="2461" customHeight="1" spans="1:23">
      <c r="A2461" s="89" t="s">
        <v>675</v>
      </c>
      <c r="B2461" s="90">
        <v>46160</v>
      </c>
      <c r="C2461" s="91" t="str">
        <f t="shared" si="76"/>
        <v>5月第4周</v>
      </c>
      <c r="D2461" s="89" t="s">
        <v>733</v>
      </c>
      <c r="E2461" s="89" t="str">
        <f t="shared" si="77"/>
        <v>5月第3周--周1</v>
      </c>
      <c r="F2461" s="92" t="s">
        <v>27</v>
      </c>
      <c r="G2461" s="89" t="s">
        <v>28</v>
      </c>
      <c r="H2461" s="92" t="str">
        <f>_xlfn.XLOOKUP(O2461,匹配表1065!T:T,匹配表1065!W:W)</f>
        <v>南京市</v>
      </c>
      <c r="I2461" s="89" t="str">
        <f>_xlfn.XLOOKUP(O2461,匹配表1065!T:T,匹配表1065!X:X)</f>
        <v>PME2006</v>
      </c>
      <c r="J2461" s="89" t="s">
        <v>29</v>
      </c>
      <c r="K2461" s="89" cm="1">
        <f ca="1" t="array" ref="K2461:L2461">_xlfn.XLOOKUP(J2461,匹配表1065!Y:Y,匹配表1065!AA:AB)</f>
        <v>15</v>
      </c>
      <c r="L2461" s="89" t="str">
        <v>3个月以上</v>
      </c>
      <c r="M2461" s="92" t="s">
        <v>35</v>
      </c>
      <c r="N2461" s="89">
        <v>1</v>
      </c>
      <c r="O2461" s="93" t="str">
        <f>_xlfn.XLOOKUP(P2461,匹配表1065!U:U,匹配表1065!T:T)</f>
        <v>HO00000965</v>
      </c>
      <c r="P2461" s="89" t="s">
        <v>31</v>
      </c>
      <c r="Q2461" s="89" t="s">
        <v>563</v>
      </c>
      <c r="R2461" s="89" t="str">
        <f>_xlfn.XLOOKUP(Q2461,匹配表1065!L:L,匹配表1065!O:O)</f>
        <v>C</v>
      </c>
      <c r="S2461" s="93" t="str">
        <f>IFERROR(_xlfn.XLOOKUP(Q2461,匹配表1065!AI:AI,匹配表1065!AJ:AJ),"绿标")</f>
        <v>红标</v>
      </c>
      <c r="T2461" s="93" t="str" cm="1">
        <f t="array" ref="T2461:U2461">_xlfn.XLOOKUP(Q2461,匹配表1065!L:L,匹配表1065!M:N)</f>
        <v>眩晕</v>
      </c>
      <c r="U2461" s="94" t="str">
        <v>耳鼻喉科</v>
      </c>
      <c r="V2461" s="95" t="s">
        <v>58</v>
      </c>
      <c r="W2461" s="93">
        <f>_xlfn.XLOOKUP(M2461,匹配表1065!D:D,匹配表1065!F:F)*N2461</f>
        <v>4</v>
      </c>
    </row>
    <row r="2462" customHeight="1" spans="1:23">
      <c r="A2462" s="89" t="s">
        <v>675</v>
      </c>
      <c r="B2462" s="90">
        <v>46160</v>
      </c>
      <c r="C2462" s="91" t="str">
        <f t="shared" si="76"/>
        <v>5月第4周</v>
      </c>
      <c r="D2462" s="89" t="s">
        <v>733</v>
      </c>
      <c r="E2462" s="89" t="str">
        <f t="shared" si="77"/>
        <v>5月第3周--周1</v>
      </c>
      <c r="F2462" s="92" t="s">
        <v>27</v>
      </c>
      <c r="G2462" s="89" t="s">
        <v>28</v>
      </c>
      <c r="H2462" s="92" t="str">
        <f>_xlfn.XLOOKUP(O2462,匹配表1065!T:T,匹配表1065!W:W)</f>
        <v>南京市</v>
      </c>
      <c r="I2462" s="89" t="str">
        <f>_xlfn.XLOOKUP(O2462,匹配表1065!T:T,匹配表1065!X:X)</f>
        <v>PME2004</v>
      </c>
      <c r="J2462" s="89" t="s">
        <v>34</v>
      </c>
      <c r="K2462" s="89" cm="1">
        <f ca="1" t="array" ref="K2462:L2462">_xlfn.XLOOKUP(J2462,匹配表1065!Y:Y,匹配表1065!AA:AB)</f>
        <v>11</v>
      </c>
      <c r="L2462" s="89" t="str">
        <v>3个月以上</v>
      </c>
      <c r="M2462" s="92" t="s">
        <v>55</v>
      </c>
      <c r="N2462" s="89">
        <v>1</v>
      </c>
      <c r="O2462" s="93" t="str">
        <f>_xlfn.XLOOKUP(P2462,匹配表1065!U:U,匹配表1065!T:T)</f>
        <v>HO00000972</v>
      </c>
      <c r="P2462" s="89" t="s">
        <v>36</v>
      </c>
      <c r="Q2462" s="89" t="s">
        <v>37</v>
      </c>
      <c r="R2462" s="89" t="str">
        <f>_xlfn.XLOOKUP(Q2462,匹配表1065!L:L,匹配表1065!O:O)</f>
        <v>A</v>
      </c>
      <c r="S2462" s="93" t="str">
        <f>IFERROR(_xlfn.XLOOKUP(Q2462,匹配表1065!AI:AI,匹配表1065!AJ:AJ),"绿标")</f>
        <v>绿标</v>
      </c>
      <c r="T2462" s="93" t="str" cm="1">
        <f t="array" ref="T2462:U2462">_xlfn.XLOOKUP(Q2462,匹配表1065!L:L,匹配表1065!M:N)</f>
        <v>头痛</v>
      </c>
      <c r="U2462" s="94" t="str">
        <v>神经内科</v>
      </c>
      <c r="V2462" s="95" t="s">
        <v>33</v>
      </c>
      <c r="W2462" s="93">
        <f>_xlfn.XLOOKUP(M2462,匹配表1065!D:D,匹配表1065!F:F)*N2462</f>
        <v>8</v>
      </c>
    </row>
    <row r="2463" customHeight="1" spans="1:23">
      <c r="A2463" s="89" t="s">
        <v>675</v>
      </c>
      <c r="B2463" s="90">
        <v>46160</v>
      </c>
      <c r="C2463" s="91" t="str">
        <f t="shared" si="76"/>
        <v>5月第4周</v>
      </c>
      <c r="D2463" s="89" t="s">
        <v>733</v>
      </c>
      <c r="E2463" s="89" t="str">
        <f t="shared" si="77"/>
        <v>5月第3周--周1</v>
      </c>
      <c r="F2463" s="92" t="s">
        <v>27</v>
      </c>
      <c r="G2463" s="89" t="s">
        <v>28</v>
      </c>
      <c r="H2463" s="92" t="str">
        <f>_xlfn.XLOOKUP(O2463,匹配表1065!T:T,匹配表1065!W:W)</f>
        <v>南京市</v>
      </c>
      <c r="I2463" s="89" t="str">
        <f>_xlfn.XLOOKUP(O2463,匹配表1065!T:T,匹配表1065!X:X)</f>
        <v>PME2039</v>
      </c>
      <c r="J2463" s="89" t="s">
        <v>39</v>
      </c>
      <c r="K2463" s="89" cm="1">
        <f ca="1" t="array" ref="K2463:L2463">_xlfn.XLOOKUP(J2463,匹配表1065!Y:Y,匹配表1065!AA:AB)</f>
        <v>7</v>
      </c>
      <c r="L2463" s="89" t="str">
        <v>3个月以上</v>
      </c>
      <c r="M2463" s="92" t="s">
        <v>35</v>
      </c>
      <c r="N2463" s="89">
        <v>1</v>
      </c>
      <c r="O2463" s="93" t="str">
        <f>_xlfn.XLOOKUP(P2463,匹配表1065!U:U,匹配表1065!T:T)</f>
        <v>HO00000971</v>
      </c>
      <c r="P2463" s="89" t="s">
        <v>40</v>
      </c>
      <c r="Q2463" s="89" t="s">
        <v>379</v>
      </c>
      <c r="R2463" s="89" t="str">
        <f>_xlfn.XLOOKUP(Q2463,匹配表1065!L:L,匹配表1065!O:O)</f>
        <v>A</v>
      </c>
      <c r="S2463" s="93" t="str">
        <f>IFERROR(_xlfn.XLOOKUP(Q2463,匹配表1065!AI:AI,匹配表1065!AJ:AJ),"绿标")</f>
        <v>绿标</v>
      </c>
      <c r="T2463" s="93" t="str" cm="1">
        <f t="array" ref="T2463:U2463">_xlfn.XLOOKUP(Q2463,匹配表1065!L:L,匹配表1065!M:N)</f>
        <v>头痛</v>
      </c>
      <c r="U2463" s="94" t="str">
        <v>神经内科</v>
      </c>
      <c r="V2463" s="95" t="s">
        <v>70</v>
      </c>
      <c r="W2463" s="93">
        <f>_xlfn.XLOOKUP(M2463,匹配表1065!D:D,匹配表1065!F:F)*N2463</f>
        <v>4</v>
      </c>
    </row>
    <row r="2464" customHeight="1" spans="1:23">
      <c r="A2464" s="89" t="s">
        <v>675</v>
      </c>
      <c r="B2464" s="90">
        <v>46160</v>
      </c>
      <c r="C2464" s="91" t="str">
        <f t="shared" si="76"/>
        <v>5月第4周</v>
      </c>
      <c r="D2464" s="89" t="s">
        <v>733</v>
      </c>
      <c r="E2464" s="89" t="str">
        <f t="shared" si="77"/>
        <v>5月第3周--周1</v>
      </c>
      <c r="F2464" s="92" t="s">
        <v>27</v>
      </c>
      <c r="G2464" s="89" t="s">
        <v>28</v>
      </c>
      <c r="H2464" s="92" t="str">
        <f>_xlfn.XLOOKUP(O2464,匹配表1065!T:T,匹配表1065!W:W)</f>
        <v>南京市</v>
      </c>
      <c r="I2464" s="89" t="str">
        <f>_xlfn.XLOOKUP(O2464,匹配表1065!T:T,匹配表1065!X:X)</f>
        <v>PME2039</v>
      </c>
      <c r="J2464" s="89" t="s">
        <v>39</v>
      </c>
      <c r="K2464" s="89" cm="1">
        <f ca="1" t="array" ref="K2464:L2464">_xlfn.XLOOKUP(J2464,匹配表1065!Y:Y,匹配表1065!AA:AB)</f>
        <v>7</v>
      </c>
      <c r="L2464" s="89" t="str">
        <v>3个月以上</v>
      </c>
      <c r="M2464" s="92" t="s">
        <v>55</v>
      </c>
      <c r="N2464" s="89">
        <v>1</v>
      </c>
      <c r="O2464" s="93" t="str">
        <f>_xlfn.XLOOKUP(P2464,匹配表1065!U:U,匹配表1065!T:T)</f>
        <v>HO00000971</v>
      </c>
      <c r="P2464" s="89" t="s">
        <v>40</v>
      </c>
      <c r="Q2464" s="89" t="s">
        <v>674</v>
      </c>
      <c r="R2464" s="89" t="str">
        <f>_xlfn.XLOOKUP(Q2464,匹配表1065!L:L,匹配表1065!O:O)</f>
        <v>D</v>
      </c>
      <c r="S2464" s="93" t="str">
        <f>IFERROR(_xlfn.XLOOKUP(Q2464,匹配表1065!AI:AI,匹配表1065!AJ:AJ),"绿标")</f>
        <v>绿标</v>
      </c>
      <c r="T2464" s="93" t="str" cm="1">
        <f t="array" ref="T2464:U2464">_xlfn.XLOOKUP(Q2464,匹配表1065!L:L,匹配表1065!M:N)</f>
        <v>疼痛</v>
      </c>
      <c r="U2464" s="94" t="str">
        <v>疼痛科</v>
      </c>
      <c r="V2464" s="95" t="s">
        <v>33</v>
      </c>
      <c r="W2464" s="93">
        <f>_xlfn.XLOOKUP(M2464,匹配表1065!D:D,匹配表1065!F:F)*N2464</f>
        <v>8</v>
      </c>
    </row>
    <row r="2465" customHeight="1" spans="1:23">
      <c r="A2465" s="89" t="s">
        <v>675</v>
      </c>
      <c r="B2465" s="90">
        <v>46160</v>
      </c>
      <c r="C2465" s="91" t="str">
        <f t="shared" si="76"/>
        <v>5月第4周</v>
      </c>
      <c r="D2465" s="89" t="s">
        <v>733</v>
      </c>
      <c r="E2465" s="89" t="str">
        <f t="shared" si="77"/>
        <v>5月第3周--周1</v>
      </c>
      <c r="F2465" s="92" t="s">
        <v>27</v>
      </c>
      <c r="G2465" s="89" t="s">
        <v>28</v>
      </c>
      <c r="H2465" s="92" t="str">
        <f>_xlfn.XLOOKUP(O2465,匹配表1065!T:T,匹配表1065!W:W)</f>
        <v>南京市</v>
      </c>
      <c r="I2465" s="89" t="str">
        <f>_xlfn.XLOOKUP(O2465,匹配表1065!T:T,匹配表1065!X:X)</f>
        <v>PME2005</v>
      </c>
      <c r="J2465" s="89" t="s">
        <v>54</v>
      </c>
      <c r="K2465" s="89" cm="1">
        <f ca="1" t="array" ref="K2465:L2465">_xlfn.XLOOKUP(J2465,匹配表1065!Y:Y,匹配表1065!AA:AB)</f>
        <v>3</v>
      </c>
      <c r="L2465" s="89" t="str">
        <v>3个月以上</v>
      </c>
      <c r="M2465" s="92" t="s">
        <v>35</v>
      </c>
      <c r="N2465" s="89">
        <v>1</v>
      </c>
      <c r="O2465" s="93" t="str">
        <f>_xlfn.XLOOKUP(P2465,匹配表1065!U:U,匹配表1065!T:T)</f>
        <v>HO00000975</v>
      </c>
      <c r="P2465" s="89" t="s">
        <v>56</v>
      </c>
      <c r="Q2465" s="89" t="s">
        <v>642</v>
      </c>
      <c r="R2465" s="89" t="str">
        <f>_xlfn.XLOOKUP(Q2465,匹配表1065!L:L,匹配表1065!O:O)</f>
        <v>A</v>
      </c>
      <c r="S2465" s="93" t="str">
        <f>IFERROR(_xlfn.XLOOKUP(Q2465,匹配表1065!AI:AI,匹配表1065!AJ:AJ),"绿标")</f>
        <v>绿标</v>
      </c>
      <c r="T2465" s="93" t="str" cm="1">
        <f t="array" ref="T2465:U2465">_xlfn.XLOOKUP(Q2465,匹配表1065!L:L,匹配表1065!M:N)</f>
        <v>头痛</v>
      </c>
      <c r="U2465" s="94" t="str">
        <v>神经内科</v>
      </c>
      <c r="V2465" s="95" t="s">
        <v>42</v>
      </c>
      <c r="W2465" s="93">
        <f>_xlfn.XLOOKUP(M2465,匹配表1065!D:D,匹配表1065!F:F)*N2465</f>
        <v>4</v>
      </c>
    </row>
    <row r="2466" customHeight="1" spans="1:23">
      <c r="A2466" s="89" t="s">
        <v>675</v>
      </c>
      <c r="B2466" s="90">
        <v>46160</v>
      </c>
      <c r="C2466" s="91" t="str">
        <f t="shared" si="76"/>
        <v>5月第4周</v>
      </c>
      <c r="D2466" s="89" t="s">
        <v>733</v>
      </c>
      <c r="E2466" s="89" t="str">
        <f t="shared" si="77"/>
        <v>5月第3周--周1</v>
      </c>
      <c r="F2466" s="92" t="s">
        <v>27</v>
      </c>
      <c r="G2466" s="89" t="s">
        <v>28</v>
      </c>
      <c r="H2466" s="92" t="str">
        <f>_xlfn.XLOOKUP(O2466,匹配表1065!T:T,匹配表1065!W:W)</f>
        <v>常州市</v>
      </c>
      <c r="I2466" s="89" t="str">
        <f>_xlfn.XLOOKUP(O2466,匹配表1065!T:T,匹配表1065!X:X)</f>
        <v>PME2015</v>
      </c>
      <c r="J2466" s="89" t="s">
        <v>45</v>
      </c>
      <c r="K2466" s="89" cm="1">
        <f ca="1" t="array" ref="K2466:L2466">_xlfn.XLOOKUP(J2466,匹配表1065!Y:Y,匹配表1065!AA:AB)</f>
        <v>9</v>
      </c>
      <c r="L2466" s="89" t="str">
        <v>3个月以上</v>
      </c>
      <c r="M2466" s="92" t="s">
        <v>55</v>
      </c>
      <c r="N2466" s="89">
        <v>1</v>
      </c>
      <c r="O2466" s="93" t="str">
        <f>_xlfn.XLOOKUP(P2466,匹配表1065!U:U,匹配表1065!T:T)</f>
        <v>HO00000944</v>
      </c>
      <c r="P2466" s="89" t="s">
        <v>640</v>
      </c>
      <c r="Q2466" s="89" t="s">
        <v>641</v>
      </c>
      <c r="R2466" s="89" t="str">
        <f>_xlfn.XLOOKUP(Q2466,匹配表1065!L:L,匹配表1065!O:O)</f>
        <v>A</v>
      </c>
      <c r="S2466" s="93" t="str">
        <f>IFERROR(_xlfn.XLOOKUP(Q2466,匹配表1065!AI:AI,匹配表1065!AJ:AJ),"绿标")</f>
        <v>绿标</v>
      </c>
      <c r="T2466" s="93" t="str" cm="1">
        <f t="array" ref="T2466:U2466">_xlfn.XLOOKUP(Q2466,匹配表1065!L:L,匹配表1065!M:N)</f>
        <v>头痛</v>
      </c>
      <c r="U2466" s="94" t="str">
        <v>神经内科</v>
      </c>
      <c r="V2466" s="95" t="s">
        <v>33</v>
      </c>
      <c r="W2466" s="93">
        <f>_xlfn.XLOOKUP(M2466,匹配表1065!D:D,匹配表1065!F:F)*N2466</f>
        <v>8</v>
      </c>
    </row>
    <row r="2467" customHeight="1" spans="1:23">
      <c r="A2467" s="89" t="s">
        <v>675</v>
      </c>
      <c r="B2467" s="90">
        <v>46160</v>
      </c>
      <c r="C2467" s="91" t="str">
        <f t="shared" si="76"/>
        <v>5月第4周</v>
      </c>
      <c r="D2467" s="89" t="s">
        <v>733</v>
      </c>
      <c r="E2467" s="89" t="str">
        <f t="shared" si="77"/>
        <v>5月第3周--周1</v>
      </c>
      <c r="F2467" s="92" t="s">
        <v>27</v>
      </c>
      <c r="G2467" s="89" t="s">
        <v>28</v>
      </c>
      <c r="H2467" s="92" t="str">
        <f>_xlfn.XLOOKUP(O2467,匹配表1065!T:T,匹配表1065!W:W)</f>
        <v>常州市</v>
      </c>
      <c r="I2467" s="89" t="str">
        <f>_xlfn.XLOOKUP(O2467,匹配表1065!T:T,匹配表1065!X:X)</f>
        <v>PME2015</v>
      </c>
      <c r="J2467" s="89" t="s">
        <v>45</v>
      </c>
      <c r="K2467" s="89" cm="1">
        <f ca="1" t="array" ref="K2467:L2467">_xlfn.XLOOKUP(J2467,匹配表1065!Y:Y,匹配表1065!AA:AB)</f>
        <v>9</v>
      </c>
      <c r="L2467" s="89" t="str">
        <v>3个月以上</v>
      </c>
      <c r="M2467" s="92" t="s">
        <v>35</v>
      </c>
      <c r="N2467" s="89">
        <v>1</v>
      </c>
      <c r="O2467" s="93" t="str">
        <f>_xlfn.XLOOKUP(P2467,匹配表1065!U:U,匹配表1065!T:T)</f>
        <v>HO00000978</v>
      </c>
      <c r="P2467" s="89" t="s">
        <v>374</v>
      </c>
      <c r="Q2467" s="89" t="s">
        <v>486</v>
      </c>
      <c r="R2467" s="89" t="str">
        <f>_xlfn.XLOOKUP(Q2467,匹配表1065!L:L,匹配表1065!O:O)</f>
        <v>B</v>
      </c>
      <c r="S2467" s="93" t="str">
        <f>IFERROR(_xlfn.XLOOKUP(Q2467,匹配表1065!AI:AI,匹配表1065!AJ:AJ),"绿标")</f>
        <v>绿标</v>
      </c>
      <c r="T2467" s="93" t="str" cm="1">
        <f t="array" ref="T2467:U2467">_xlfn.XLOOKUP(Q2467,匹配表1065!L:L,匹配表1065!M:N)</f>
        <v>脑血管</v>
      </c>
      <c r="U2467" s="94" t="str">
        <v>神经内科</v>
      </c>
      <c r="V2467" s="95" t="s">
        <v>33</v>
      </c>
      <c r="W2467" s="93">
        <f>_xlfn.XLOOKUP(M2467,匹配表1065!D:D,匹配表1065!F:F)*N2467</f>
        <v>4</v>
      </c>
    </row>
    <row r="2468" customHeight="1" spans="1:23">
      <c r="A2468" s="89" t="s">
        <v>675</v>
      </c>
      <c r="B2468" s="90">
        <v>46160</v>
      </c>
      <c r="C2468" s="91" t="str">
        <f t="shared" si="76"/>
        <v>5月第4周</v>
      </c>
      <c r="D2468" s="89" t="s">
        <v>733</v>
      </c>
      <c r="E2468" s="89" t="str">
        <f t="shared" si="77"/>
        <v>5月第3周--周1</v>
      </c>
      <c r="F2468" s="92" t="s">
        <v>27</v>
      </c>
      <c r="G2468" s="92" t="s">
        <v>92</v>
      </c>
      <c r="H2468" s="92" t="str">
        <f>_xlfn.XLOOKUP(O2468,匹配表1065!T:T,匹配表1065!W:W)</f>
        <v>合肥市</v>
      </c>
      <c r="I2468" s="89" t="str">
        <f>_xlfn.XLOOKUP(O2468,匹配表1065!T:T,匹配表1065!X:X)</f>
        <v>PME2047</v>
      </c>
      <c r="J2468" s="92" t="s">
        <v>97</v>
      </c>
      <c r="K2468" s="89" cm="1">
        <f ca="1" t="array" ref="K2468:L2468">_xlfn.XLOOKUP(J2468,匹配表1065!Y:Y,匹配表1065!AA:AB)</f>
        <v>2</v>
      </c>
      <c r="L2468" s="89" t="str">
        <v>3个月以内</v>
      </c>
      <c r="M2468" s="92" t="s">
        <v>35</v>
      </c>
      <c r="N2468" s="89">
        <v>1</v>
      </c>
      <c r="O2468" s="93" t="str">
        <f>_xlfn.XLOOKUP(P2468,匹配表1065!U:U,匹配表1065!T:T)</f>
        <v>HO00000005</v>
      </c>
      <c r="P2468" s="89" t="s">
        <v>98</v>
      </c>
      <c r="Q2468" s="89" t="s">
        <v>717</v>
      </c>
      <c r="R2468" s="89" t="str">
        <f>_xlfn.XLOOKUP(Q2468,匹配表1065!L:L,匹配表1065!O:O)</f>
        <v>A</v>
      </c>
      <c r="S2468" s="93" t="str">
        <f>IFERROR(_xlfn.XLOOKUP(Q2468,匹配表1065!AI:AI,匹配表1065!AJ:AJ),"绿标")</f>
        <v>绿标</v>
      </c>
      <c r="T2468" s="93" t="str" cm="1">
        <f t="array" ref="T2468:U2468">_xlfn.XLOOKUP(Q2468,匹配表1065!L:L,匹配表1065!M:N)</f>
        <v>头痛</v>
      </c>
      <c r="U2468" s="94" t="str">
        <v>神经内科</v>
      </c>
      <c r="V2468" s="95" t="s">
        <v>58</v>
      </c>
      <c r="W2468" s="93">
        <f>_xlfn.XLOOKUP(M2468,匹配表1065!D:D,匹配表1065!F:F)*N2468</f>
        <v>4</v>
      </c>
    </row>
    <row r="2469" customHeight="1" spans="1:23">
      <c r="A2469" s="89" t="s">
        <v>675</v>
      </c>
      <c r="B2469" s="90">
        <v>46160</v>
      </c>
      <c r="C2469" s="91" t="str">
        <f t="shared" si="76"/>
        <v>5月第4周</v>
      </c>
      <c r="D2469" s="89" t="s">
        <v>733</v>
      </c>
      <c r="E2469" s="89" t="str">
        <f t="shared" si="77"/>
        <v>5月第3周--周1</v>
      </c>
      <c r="F2469" s="92" t="s">
        <v>27</v>
      </c>
      <c r="G2469" s="92" t="s">
        <v>92</v>
      </c>
      <c r="H2469" s="92" t="str">
        <f>_xlfn.XLOOKUP(O2469,匹配表1065!T:T,匹配表1065!W:W)</f>
        <v>合肥市</v>
      </c>
      <c r="I2469" s="89" t="str">
        <f>_xlfn.XLOOKUP(O2469,匹配表1065!T:T,匹配表1065!X:X)</f>
        <v>PME2047</v>
      </c>
      <c r="J2469" s="92" t="s">
        <v>97</v>
      </c>
      <c r="K2469" s="89" cm="1">
        <f ca="1" t="array" ref="K2469:L2469">_xlfn.XLOOKUP(J2469,匹配表1065!Y:Y,匹配表1065!AA:AB)</f>
        <v>2</v>
      </c>
      <c r="L2469" s="89" t="str">
        <v>3个月以内</v>
      </c>
      <c r="M2469" s="92" t="s">
        <v>35</v>
      </c>
      <c r="N2469" s="89">
        <v>1</v>
      </c>
      <c r="O2469" s="93" t="str">
        <f>_xlfn.XLOOKUP(P2469,匹配表1065!U:U,匹配表1065!T:T)</f>
        <v>HO00000005</v>
      </c>
      <c r="P2469" s="89" t="s">
        <v>98</v>
      </c>
      <c r="Q2469" s="89" t="s">
        <v>345</v>
      </c>
      <c r="R2469" s="89" t="str">
        <f>_xlfn.XLOOKUP(Q2469,匹配表1065!L:L,匹配表1065!O:O)</f>
        <v>B</v>
      </c>
      <c r="S2469" s="93" t="str">
        <f>IFERROR(_xlfn.XLOOKUP(Q2469,匹配表1065!AI:AI,匹配表1065!AJ:AJ),"绿标")</f>
        <v>绿标</v>
      </c>
      <c r="T2469" s="93" t="str" cm="1">
        <f t="array" ref="T2469:U2469">_xlfn.XLOOKUP(Q2469,匹配表1065!L:L,匹配表1065!M:N)</f>
        <v>脑血管</v>
      </c>
      <c r="U2469" s="94" t="str">
        <v>神经内科</v>
      </c>
      <c r="V2469" s="95" t="s">
        <v>33</v>
      </c>
      <c r="W2469" s="93">
        <f>_xlfn.XLOOKUP(M2469,匹配表1065!D:D,匹配表1065!F:F)*N2469</f>
        <v>4</v>
      </c>
    </row>
    <row r="2470" customHeight="1" spans="1:23">
      <c r="A2470" s="89" t="s">
        <v>675</v>
      </c>
      <c r="B2470" s="90">
        <v>46160</v>
      </c>
      <c r="C2470" s="91" t="str">
        <f t="shared" si="76"/>
        <v>5月第4周</v>
      </c>
      <c r="D2470" s="89" t="s">
        <v>733</v>
      </c>
      <c r="E2470" s="89" t="str">
        <f t="shared" si="77"/>
        <v>5月第3周--周1</v>
      </c>
      <c r="F2470" s="92" t="s">
        <v>27</v>
      </c>
      <c r="G2470" s="92" t="s">
        <v>92</v>
      </c>
      <c r="H2470" s="92" t="str">
        <f>_xlfn.XLOOKUP(O2470,匹配表1065!T:T,匹配表1065!W:W)</f>
        <v>合肥市</v>
      </c>
      <c r="I2470" s="89" t="str">
        <f>_xlfn.XLOOKUP(O2470,匹配表1065!T:T,匹配表1065!X:X)</f>
        <v>PME2007</v>
      </c>
      <c r="J2470" s="89" t="s">
        <v>93</v>
      </c>
      <c r="K2470" s="89" cm="1">
        <f ca="1" t="array" ref="K2470:L2470">_xlfn.XLOOKUP(J2470,匹配表1065!Y:Y,匹配表1065!AA:AB)</f>
        <v>9</v>
      </c>
      <c r="L2470" s="89" t="str">
        <v>3个月以上</v>
      </c>
      <c r="M2470" s="92" t="s">
        <v>35</v>
      </c>
      <c r="N2470" s="89">
        <v>1</v>
      </c>
      <c r="O2470" s="93" t="str">
        <f>_xlfn.XLOOKUP(P2470,匹配表1065!U:U,匹配表1065!T:T)</f>
        <v>HO00000001</v>
      </c>
      <c r="P2470" s="89" t="s">
        <v>94</v>
      </c>
      <c r="Q2470" s="89" t="s">
        <v>207</v>
      </c>
      <c r="R2470" s="89" t="str">
        <f>_xlfn.XLOOKUP(Q2470,匹配表1065!L:L,匹配表1065!O:O)</f>
        <v>C</v>
      </c>
      <c r="S2470" s="93" t="str">
        <f>IFERROR(_xlfn.XLOOKUP(Q2470,匹配表1065!AI:AI,匹配表1065!AJ:AJ),"绿标")</f>
        <v>红标</v>
      </c>
      <c r="T2470" s="93" t="str" cm="1">
        <f t="array" ref="T2470:U2470">_xlfn.XLOOKUP(Q2470,匹配表1065!L:L,匹配表1065!M:N)</f>
        <v>眩晕</v>
      </c>
      <c r="U2470" s="94" t="str">
        <v>神经内科</v>
      </c>
      <c r="V2470" s="95" t="s">
        <v>58</v>
      </c>
      <c r="W2470" s="93">
        <f>_xlfn.XLOOKUP(M2470,匹配表1065!D:D,匹配表1065!F:F)*N2470</f>
        <v>4</v>
      </c>
    </row>
    <row r="2471" customHeight="1" spans="1:23">
      <c r="A2471" s="89" t="s">
        <v>675</v>
      </c>
      <c r="B2471" s="90">
        <v>46160</v>
      </c>
      <c r="C2471" s="91" t="str">
        <f t="shared" si="76"/>
        <v>5月第4周</v>
      </c>
      <c r="D2471" s="89" t="s">
        <v>733</v>
      </c>
      <c r="E2471" s="89" t="str">
        <f t="shared" si="77"/>
        <v>5月第3周--周1</v>
      </c>
      <c r="F2471" s="92" t="s">
        <v>27</v>
      </c>
      <c r="G2471" s="92" t="s">
        <v>92</v>
      </c>
      <c r="H2471" s="92" t="str">
        <f>_xlfn.XLOOKUP(O2471,匹配表1065!T:T,匹配表1065!W:W)</f>
        <v>合肥市</v>
      </c>
      <c r="I2471" s="89" t="str">
        <f>_xlfn.XLOOKUP(O2471,匹配表1065!T:T,匹配表1065!X:X)</f>
        <v>PME2007</v>
      </c>
      <c r="J2471" s="89" t="s">
        <v>93</v>
      </c>
      <c r="K2471" s="89" cm="1">
        <f ca="1" t="array" ref="K2471:L2471">_xlfn.XLOOKUP(J2471,匹配表1065!Y:Y,匹配表1065!AA:AB)</f>
        <v>9</v>
      </c>
      <c r="L2471" s="89" t="str">
        <v>3个月以上</v>
      </c>
      <c r="M2471" s="92" t="s">
        <v>55</v>
      </c>
      <c r="N2471" s="89">
        <v>1</v>
      </c>
      <c r="O2471" s="93" t="str">
        <f>_xlfn.XLOOKUP(P2471,匹配表1065!U:U,匹配表1065!T:T)</f>
        <v>HO00000001</v>
      </c>
      <c r="P2471" s="89" t="s">
        <v>94</v>
      </c>
      <c r="Q2471" s="89" t="s">
        <v>96</v>
      </c>
      <c r="R2471" s="89" t="str">
        <f>_xlfn.XLOOKUP(Q2471,匹配表1065!L:L,匹配表1065!O:O)</f>
        <v>B</v>
      </c>
      <c r="S2471" s="93" t="str">
        <f>IFERROR(_xlfn.XLOOKUP(Q2471,匹配表1065!AI:AI,匹配表1065!AJ:AJ),"绿标")</f>
        <v>黑标</v>
      </c>
      <c r="T2471" s="93" t="str" cm="1">
        <f t="array" ref="T2471:U2471">_xlfn.XLOOKUP(Q2471,匹配表1065!L:L,匹配表1065!M:N)</f>
        <v>脑血管</v>
      </c>
      <c r="U2471" s="94" t="str">
        <v>神经内科</v>
      </c>
      <c r="V2471" s="95" t="s">
        <v>33</v>
      </c>
      <c r="W2471" s="93">
        <f>_xlfn.XLOOKUP(M2471,匹配表1065!D:D,匹配表1065!F:F)*N2471</f>
        <v>8</v>
      </c>
    </row>
    <row r="2472" customHeight="1" spans="1:23">
      <c r="A2472" s="89" t="s">
        <v>675</v>
      </c>
      <c r="B2472" s="90">
        <v>46160</v>
      </c>
      <c r="C2472" s="91" t="str">
        <f t="shared" si="76"/>
        <v>5月第4周</v>
      </c>
      <c r="D2472" s="89" t="s">
        <v>733</v>
      </c>
      <c r="E2472" s="89" t="str">
        <f t="shared" si="77"/>
        <v>5月第3周--周1</v>
      </c>
      <c r="F2472" s="92" t="s">
        <v>27</v>
      </c>
      <c r="G2472" s="89" t="s">
        <v>167</v>
      </c>
      <c r="H2472" s="92" t="str">
        <f>_xlfn.XLOOKUP(O2472,匹配表1065!T:T,匹配表1065!W:W)</f>
        <v>苏州市</v>
      </c>
      <c r="I2472" s="89" t="str">
        <f>_xlfn.XLOOKUP(O2472,匹配表1065!T:T,匹配表1065!X:X)</f>
        <v>PME2010</v>
      </c>
      <c r="J2472" s="89" t="s">
        <v>186</v>
      </c>
      <c r="K2472" s="89" cm="1">
        <f ca="1" t="array" ref="K2472:L2472">_xlfn.XLOOKUP(J2472,匹配表1065!Y:Y,匹配表1065!AA:AB)</f>
        <v>6</v>
      </c>
      <c r="L2472" s="89" t="str">
        <v>3个月以上</v>
      </c>
      <c r="M2472" s="92" t="s">
        <v>30</v>
      </c>
      <c r="N2472" s="89">
        <v>1</v>
      </c>
      <c r="O2472" s="93" t="str">
        <f>_xlfn.XLOOKUP(P2472,匹配表1065!U:U,匹配表1065!T:T)</f>
        <v>HO00001051</v>
      </c>
      <c r="P2472" s="89" t="s">
        <v>191</v>
      </c>
      <c r="Q2472" s="89" t="s">
        <v>192</v>
      </c>
      <c r="R2472" s="89" t="str">
        <f>_xlfn.XLOOKUP(Q2472,匹配表1065!L:L,匹配表1065!O:O)</f>
        <v>B</v>
      </c>
      <c r="S2472" s="93" t="str">
        <f>IFERROR(_xlfn.XLOOKUP(Q2472,匹配表1065!AI:AI,匹配表1065!AJ:AJ),"绿标")</f>
        <v>绿标</v>
      </c>
      <c r="T2472" s="93" t="str" cm="1">
        <f t="array" ref="T2472:U2472">_xlfn.XLOOKUP(Q2472,匹配表1065!L:L,匹配表1065!M:N)</f>
        <v>抑郁焦虑</v>
      </c>
      <c r="U2472" s="94" t="str">
        <v>神经内科</v>
      </c>
      <c r="V2472" s="95" t="s">
        <v>70</v>
      </c>
      <c r="W2472" s="93">
        <f>_xlfn.XLOOKUP(M2472,匹配表1065!D:D,匹配表1065!F:F)*N2472</f>
        <v>12</v>
      </c>
    </row>
    <row r="2473" customHeight="1" spans="1:23">
      <c r="A2473" s="89" t="s">
        <v>675</v>
      </c>
      <c r="B2473" s="90">
        <v>46160</v>
      </c>
      <c r="C2473" s="91" t="str">
        <f t="shared" si="76"/>
        <v>5月第4周</v>
      </c>
      <c r="D2473" s="89" t="s">
        <v>733</v>
      </c>
      <c r="E2473" s="89" t="str">
        <f t="shared" si="77"/>
        <v>5月第3周--周1</v>
      </c>
      <c r="F2473" s="92" t="s">
        <v>27</v>
      </c>
      <c r="G2473" s="89" t="s">
        <v>167</v>
      </c>
      <c r="H2473" s="92" t="str">
        <f>_xlfn.XLOOKUP(O2473,匹配表1065!T:T,匹配表1065!W:W)</f>
        <v>苏州市</v>
      </c>
      <c r="I2473" s="89" t="str">
        <f>_xlfn.XLOOKUP(O2473,匹配表1065!T:T,匹配表1065!X:X)</f>
        <v>PME2010</v>
      </c>
      <c r="J2473" s="89" t="s">
        <v>186</v>
      </c>
      <c r="K2473" s="89" cm="1">
        <f ca="1" t="array" ref="K2473:L2473">_xlfn.XLOOKUP(J2473,匹配表1065!Y:Y,匹配表1065!AA:AB)</f>
        <v>6</v>
      </c>
      <c r="L2473" s="89" t="str">
        <v>3个月以上</v>
      </c>
      <c r="M2473" s="92" t="s">
        <v>35</v>
      </c>
      <c r="N2473" s="89">
        <v>1</v>
      </c>
      <c r="O2473" s="93" t="str">
        <f>_xlfn.XLOOKUP(P2473,匹配表1065!U:U,匹配表1065!T:T)</f>
        <v>HO00001047</v>
      </c>
      <c r="P2473" s="89" t="s">
        <v>189</v>
      </c>
      <c r="Q2473" s="89" t="s">
        <v>518</v>
      </c>
      <c r="R2473" s="89" t="str">
        <f>_xlfn.XLOOKUP(Q2473,匹配表1065!L:L,匹配表1065!O:O)</f>
        <v>C</v>
      </c>
      <c r="S2473" s="93" t="str">
        <f>IFERROR(_xlfn.XLOOKUP(Q2473,匹配表1065!AI:AI,匹配表1065!AJ:AJ),"绿标")</f>
        <v>绿标</v>
      </c>
      <c r="T2473" s="93" t="str" cm="1">
        <f t="array" ref="T2473:U2473">_xlfn.XLOOKUP(Q2473,匹配表1065!L:L,匹配表1065!M:N)</f>
        <v>眩晕</v>
      </c>
      <c r="U2473" s="94" t="str">
        <v>耳鼻喉科</v>
      </c>
      <c r="V2473" s="95" t="s">
        <v>70</v>
      </c>
      <c r="W2473" s="93">
        <f>_xlfn.XLOOKUP(M2473,匹配表1065!D:D,匹配表1065!F:F)*N2473</f>
        <v>4</v>
      </c>
    </row>
    <row r="2474" customHeight="1" spans="1:23">
      <c r="A2474" s="89" t="s">
        <v>675</v>
      </c>
      <c r="B2474" s="90">
        <v>46160</v>
      </c>
      <c r="C2474" s="91" t="str">
        <f t="shared" si="76"/>
        <v>5月第4周</v>
      </c>
      <c r="D2474" s="89" t="s">
        <v>733</v>
      </c>
      <c r="E2474" s="89" t="str">
        <f t="shared" si="77"/>
        <v>5月第3周--周1</v>
      </c>
      <c r="F2474" s="92" t="s">
        <v>27</v>
      </c>
      <c r="G2474" s="89" t="s">
        <v>167</v>
      </c>
      <c r="H2474" s="92" t="str">
        <f>_xlfn.XLOOKUP(O2474,匹配表1065!T:T,匹配表1065!W:W)</f>
        <v>无锡市</v>
      </c>
      <c r="I2474" s="89" t="str">
        <f>_xlfn.XLOOKUP(O2474,匹配表1065!T:T,匹配表1065!X:X)</f>
        <v>PME2014</v>
      </c>
      <c r="J2474" s="89" t="s">
        <v>581</v>
      </c>
      <c r="K2474" s="89" cm="1">
        <f ca="1" t="array" ref="K2474:L2474">_xlfn.XLOOKUP(J2474,匹配表1065!Y:Y,匹配表1065!AA:AB)</f>
        <v>1</v>
      </c>
      <c r="L2474" s="89" t="str">
        <v>3个月以内</v>
      </c>
      <c r="M2474" s="92" t="s">
        <v>35</v>
      </c>
      <c r="N2474" s="89">
        <v>1</v>
      </c>
      <c r="O2474" s="93" t="str">
        <f>_xlfn.XLOOKUP(P2474,匹配表1065!U:U,匹配表1065!T:T)</f>
        <v>HO00001111</v>
      </c>
      <c r="P2474" s="89" t="s">
        <v>582</v>
      </c>
      <c r="Q2474" s="89" t="s">
        <v>694</v>
      </c>
      <c r="R2474" s="89" t="str">
        <f>_xlfn.XLOOKUP(Q2474,匹配表1065!L:L,匹配表1065!O:O)</f>
        <v>A</v>
      </c>
      <c r="S2474" s="93" t="str">
        <f>IFERROR(_xlfn.XLOOKUP(Q2474,匹配表1065!AI:AI,匹配表1065!AJ:AJ),"绿标")</f>
        <v>红标</v>
      </c>
      <c r="T2474" s="93" t="str" cm="1">
        <f t="array" ref="T2474:U2474">_xlfn.XLOOKUP(Q2474,匹配表1065!L:L,匹配表1065!M:N)</f>
        <v>头痛</v>
      </c>
      <c r="U2474" s="94" t="str">
        <v>神经内科</v>
      </c>
      <c r="V2474" s="95" t="s">
        <v>33</v>
      </c>
      <c r="W2474" s="93">
        <f>_xlfn.XLOOKUP(M2474,匹配表1065!D:D,匹配表1065!F:F)*N2474</f>
        <v>4</v>
      </c>
    </row>
    <row r="2475" customHeight="1" spans="1:23">
      <c r="A2475" s="89" t="s">
        <v>675</v>
      </c>
      <c r="B2475" s="90">
        <v>46160</v>
      </c>
      <c r="C2475" s="91" t="str">
        <f t="shared" si="76"/>
        <v>5月第4周</v>
      </c>
      <c r="D2475" s="89" t="s">
        <v>733</v>
      </c>
      <c r="E2475" s="89" t="str">
        <f t="shared" si="77"/>
        <v>5月第3周--周1</v>
      </c>
      <c r="F2475" s="92" t="s">
        <v>27</v>
      </c>
      <c r="G2475" s="89" t="s">
        <v>167</v>
      </c>
      <c r="H2475" s="92" t="str">
        <f>_xlfn.XLOOKUP(O2475,匹配表1065!T:T,匹配表1065!W:W)</f>
        <v>苏州市</v>
      </c>
      <c r="I2475" s="89" t="str">
        <f>_xlfn.XLOOKUP(O2475,匹配表1065!T:T,匹配表1065!X:X)</f>
        <v>PME2011</v>
      </c>
      <c r="J2475" s="89" t="s">
        <v>168</v>
      </c>
      <c r="K2475" s="89" cm="1">
        <f ca="1" t="array" ref="K2475:L2475">_xlfn.XLOOKUP(J2475,匹配表1065!Y:Y,匹配表1065!AA:AB)</f>
        <v>19</v>
      </c>
      <c r="L2475" s="89" t="str">
        <v>3个月以上</v>
      </c>
      <c r="M2475" s="92" t="s">
        <v>55</v>
      </c>
      <c r="N2475" s="89">
        <v>1</v>
      </c>
      <c r="O2475" s="93" t="str">
        <f>_xlfn.XLOOKUP(P2475,匹配表1065!U:U,匹配表1065!T:T)</f>
        <v>HO00307823</v>
      </c>
      <c r="P2475" s="89" t="s">
        <v>169</v>
      </c>
      <c r="Q2475" s="89" t="s">
        <v>438</v>
      </c>
      <c r="R2475" s="89" t="str">
        <f>_xlfn.XLOOKUP(Q2475,匹配表1065!L:L,匹配表1065!O:O)</f>
        <v>A</v>
      </c>
      <c r="S2475" s="93" t="str">
        <f>IFERROR(_xlfn.XLOOKUP(Q2475,匹配表1065!AI:AI,匹配表1065!AJ:AJ),"绿标")</f>
        <v>红标</v>
      </c>
      <c r="T2475" s="93" t="str" cm="1">
        <f t="array" ref="T2475:U2475">_xlfn.XLOOKUP(Q2475,匹配表1065!L:L,匹配表1065!M:N)</f>
        <v>头痛</v>
      </c>
      <c r="U2475" s="94" t="str">
        <v>神经内科</v>
      </c>
      <c r="V2475" s="95" t="s">
        <v>58</v>
      </c>
      <c r="W2475" s="93">
        <f>_xlfn.XLOOKUP(M2475,匹配表1065!D:D,匹配表1065!F:F)*N2475</f>
        <v>8</v>
      </c>
    </row>
    <row r="2476" customHeight="1" spans="1:23">
      <c r="A2476" s="89" t="s">
        <v>675</v>
      </c>
      <c r="B2476" s="90">
        <v>46160</v>
      </c>
      <c r="C2476" s="91" t="str">
        <f t="shared" si="76"/>
        <v>5月第4周</v>
      </c>
      <c r="D2476" s="89" t="s">
        <v>733</v>
      </c>
      <c r="E2476" s="89" t="str">
        <f t="shared" si="77"/>
        <v>5月第3周--周1</v>
      </c>
      <c r="F2476" s="92" t="s">
        <v>27</v>
      </c>
      <c r="G2476" s="89" t="s">
        <v>167</v>
      </c>
      <c r="H2476" s="92" t="str">
        <f>_xlfn.XLOOKUP(O2476,匹配表1065!T:T,匹配表1065!W:W)</f>
        <v>苏州市</v>
      </c>
      <c r="I2476" s="89" t="str">
        <f>_xlfn.XLOOKUP(O2476,匹配表1065!T:T,匹配表1065!X:X)</f>
        <v>PME2011</v>
      </c>
      <c r="J2476" s="89" t="s">
        <v>168</v>
      </c>
      <c r="K2476" s="89" cm="1">
        <f ca="1" t="array" ref="K2476:L2476">_xlfn.XLOOKUP(J2476,匹配表1065!Y:Y,匹配表1065!AA:AB)</f>
        <v>19</v>
      </c>
      <c r="L2476" s="89" t="str">
        <v>3个月以上</v>
      </c>
      <c r="M2476" s="92" t="s">
        <v>35</v>
      </c>
      <c r="N2476" s="89">
        <v>1</v>
      </c>
      <c r="O2476" s="93" t="str">
        <f>_xlfn.XLOOKUP(P2476,匹配表1065!U:U,匹配表1065!T:T)</f>
        <v>HO00307823</v>
      </c>
      <c r="P2476" s="89" t="s">
        <v>169</v>
      </c>
      <c r="Q2476" s="89" t="s">
        <v>385</v>
      </c>
      <c r="R2476" s="89" t="str">
        <f>_xlfn.XLOOKUP(Q2476,匹配表1065!L:L,匹配表1065!O:O)</f>
        <v>C</v>
      </c>
      <c r="S2476" s="93" t="str">
        <f>IFERROR(_xlfn.XLOOKUP(Q2476,匹配表1065!AI:AI,匹配表1065!AJ:AJ),"绿标")</f>
        <v>绿标</v>
      </c>
      <c r="T2476" s="93" t="str" cm="1">
        <f t="array" ref="T2476:U2476">_xlfn.XLOOKUP(Q2476,匹配表1065!L:L,匹配表1065!M:N)</f>
        <v>眩晕</v>
      </c>
      <c r="U2476" s="94" t="str">
        <v>耳鼻喉科</v>
      </c>
      <c r="V2476" s="95" t="s">
        <v>70</v>
      </c>
      <c r="W2476" s="93">
        <f>_xlfn.XLOOKUP(M2476,匹配表1065!D:D,匹配表1065!F:F)*N2476</f>
        <v>4</v>
      </c>
    </row>
    <row r="2477" customHeight="1" spans="1:23">
      <c r="A2477" s="89" t="s">
        <v>675</v>
      </c>
      <c r="B2477" s="90">
        <v>46160</v>
      </c>
      <c r="C2477" s="91" t="str">
        <f t="shared" si="76"/>
        <v>5月第4周</v>
      </c>
      <c r="D2477" s="89" t="s">
        <v>733</v>
      </c>
      <c r="E2477" s="89" t="str">
        <f t="shared" si="77"/>
        <v>5月第3周--周1</v>
      </c>
      <c r="F2477" s="92" t="s">
        <v>27</v>
      </c>
      <c r="G2477" s="89" t="s">
        <v>167</v>
      </c>
      <c r="H2477" s="92" t="str">
        <f>_xlfn.XLOOKUP(O2477,匹配表1065!T:T,匹配表1065!W:W)</f>
        <v>苏州市</v>
      </c>
      <c r="I2477" s="89" t="str">
        <f>_xlfn.XLOOKUP(O2477,匹配表1065!T:T,匹配表1065!X:X)</f>
        <v>PME2011</v>
      </c>
      <c r="J2477" s="89" t="s">
        <v>168</v>
      </c>
      <c r="K2477" s="89" cm="1">
        <f ca="1" t="array" ref="K2477:L2477">_xlfn.XLOOKUP(J2477,匹配表1065!Y:Y,匹配表1065!AA:AB)</f>
        <v>19</v>
      </c>
      <c r="L2477" s="89" t="str">
        <v>3个月以上</v>
      </c>
      <c r="M2477" s="92" t="s">
        <v>30</v>
      </c>
      <c r="N2477" s="89">
        <v>3</v>
      </c>
      <c r="O2477" s="93" t="str">
        <f>_xlfn.XLOOKUP(P2477,匹配表1065!U:U,匹配表1065!T:T)</f>
        <v>HO00307823</v>
      </c>
      <c r="P2477" s="89" t="s">
        <v>169</v>
      </c>
      <c r="Q2477" s="89" t="s">
        <v>170</v>
      </c>
      <c r="R2477" s="89" t="str">
        <f>_xlfn.XLOOKUP(Q2477,匹配表1065!L:L,匹配表1065!O:O)</f>
        <v>A</v>
      </c>
      <c r="S2477" s="93" t="str">
        <f>IFERROR(_xlfn.XLOOKUP(Q2477,匹配表1065!AI:AI,匹配表1065!AJ:AJ),"绿标")</f>
        <v>红标</v>
      </c>
      <c r="T2477" s="93" t="str" cm="1">
        <f t="array" ref="T2477:U2477">_xlfn.XLOOKUP(Q2477,匹配表1065!L:L,匹配表1065!M:N)</f>
        <v>头痛</v>
      </c>
      <c r="U2477" s="94" t="str">
        <v>神经内科</v>
      </c>
      <c r="V2477" s="95" t="s">
        <v>42</v>
      </c>
      <c r="W2477" s="93">
        <f>_xlfn.XLOOKUP(M2477,匹配表1065!D:D,匹配表1065!F:F)*N2477</f>
        <v>36</v>
      </c>
    </row>
    <row r="2478" customHeight="1" spans="1:23">
      <c r="A2478" s="89" t="s">
        <v>675</v>
      </c>
      <c r="B2478" s="90">
        <v>46160</v>
      </c>
      <c r="C2478" s="91" t="str">
        <f t="shared" si="76"/>
        <v>5月第4周</v>
      </c>
      <c r="D2478" s="89" t="s">
        <v>733</v>
      </c>
      <c r="E2478" s="89" t="str">
        <f t="shared" si="77"/>
        <v>5月第3周--周1</v>
      </c>
      <c r="F2478" s="92" t="s">
        <v>27</v>
      </c>
      <c r="G2478" s="89" t="s">
        <v>167</v>
      </c>
      <c r="H2478" s="92" t="str">
        <f>_xlfn.XLOOKUP(O2478,匹配表1065!T:T,匹配表1065!W:W)</f>
        <v>苏州市</v>
      </c>
      <c r="I2478" s="89" t="str">
        <f>_xlfn.XLOOKUP(O2478,匹配表1065!T:T,匹配表1065!X:X)</f>
        <v>PME2009</v>
      </c>
      <c r="J2478" s="89" t="s">
        <v>193</v>
      </c>
      <c r="K2478" s="89" cm="1">
        <f ca="1" t="array" ref="K2478:L2478">_xlfn.XLOOKUP(J2478,匹配表1065!Y:Y,匹配表1065!AA:AB)</f>
        <v>7</v>
      </c>
      <c r="L2478" s="89" t="str">
        <v>3个月以上</v>
      </c>
      <c r="M2478" s="92" t="s">
        <v>30</v>
      </c>
      <c r="N2478" s="89">
        <v>1</v>
      </c>
      <c r="O2478" s="93" t="str">
        <f>_xlfn.XLOOKUP(P2478,匹配表1065!U:U,匹配表1065!T:T)</f>
        <v>HO00017518</v>
      </c>
      <c r="P2478" s="89" t="s">
        <v>194</v>
      </c>
      <c r="Q2478" s="89" t="s">
        <v>195</v>
      </c>
      <c r="R2478" s="89" t="str">
        <f>_xlfn.XLOOKUP(Q2478,匹配表1065!L:L,匹配表1065!O:O)</f>
        <v>C</v>
      </c>
      <c r="S2478" s="93" t="str">
        <f>IFERROR(_xlfn.XLOOKUP(Q2478,匹配表1065!AI:AI,匹配表1065!AJ:AJ),"绿标")</f>
        <v>红标</v>
      </c>
      <c r="T2478" s="93" t="str" cm="1">
        <f t="array" ref="T2478:U2478">_xlfn.XLOOKUP(Q2478,匹配表1065!L:L,匹配表1065!M:N)</f>
        <v>眩晕</v>
      </c>
      <c r="U2478" s="94" t="str">
        <v>耳鼻喉科</v>
      </c>
      <c r="V2478" s="95" t="s">
        <v>42</v>
      </c>
      <c r="W2478" s="93">
        <f>_xlfn.XLOOKUP(M2478,匹配表1065!D:D,匹配表1065!F:F)*N2478</f>
        <v>12</v>
      </c>
    </row>
    <row r="2479" customHeight="1" spans="1:23">
      <c r="A2479" s="89" t="s">
        <v>675</v>
      </c>
      <c r="B2479" s="90">
        <v>46160</v>
      </c>
      <c r="C2479" s="91" t="str">
        <f t="shared" si="76"/>
        <v>5月第4周</v>
      </c>
      <c r="D2479" s="89" t="s">
        <v>733</v>
      </c>
      <c r="E2479" s="89" t="str">
        <f t="shared" si="77"/>
        <v>5月第3周--周1</v>
      </c>
      <c r="F2479" s="92" t="s">
        <v>27</v>
      </c>
      <c r="G2479" s="89" t="s">
        <v>167</v>
      </c>
      <c r="H2479" s="92" t="str">
        <f>_xlfn.XLOOKUP(O2479,匹配表1065!T:T,匹配表1065!W:W)</f>
        <v>苏州市</v>
      </c>
      <c r="I2479" s="89" t="str">
        <f>_xlfn.XLOOKUP(O2479,匹配表1065!T:T,匹配表1065!X:X)</f>
        <v>PME2009</v>
      </c>
      <c r="J2479" s="89" t="s">
        <v>193</v>
      </c>
      <c r="K2479" s="89" cm="1">
        <f ca="1" t="array" ref="K2479:L2479">_xlfn.XLOOKUP(J2479,匹配表1065!Y:Y,匹配表1065!AA:AB)</f>
        <v>7</v>
      </c>
      <c r="L2479" s="89" t="str">
        <v>3个月以上</v>
      </c>
      <c r="M2479" s="92" t="s">
        <v>35</v>
      </c>
      <c r="N2479" s="89">
        <v>1</v>
      </c>
      <c r="O2479" s="93" t="str">
        <f>_xlfn.XLOOKUP(P2479,匹配表1065!U:U,匹配表1065!T:T)</f>
        <v>HO00139397</v>
      </c>
      <c r="P2479" s="89" t="s">
        <v>294</v>
      </c>
      <c r="Q2479" s="89" t="s">
        <v>295</v>
      </c>
      <c r="R2479" s="89" t="str">
        <f>_xlfn.XLOOKUP(Q2479,匹配表1065!L:L,匹配表1065!O:O)</f>
        <v>A</v>
      </c>
      <c r="S2479" s="93" t="str">
        <f>IFERROR(_xlfn.XLOOKUP(Q2479,匹配表1065!AI:AI,匹配表1065!AJ:AJ),"绿标")</f>
        <v>红标</v>
      </c>
      <c r="T2479" s="93" t="str" cm="1">
        <f t="array" ref="T2479:U2479">_xlfn.XLOOKUP(Q2479,匹配表1065!L:L,匹配表1065!M:N)</f>
        <v>头痛</v>
      </c>
      <c r="U2479" s="94" t="str">
        <v>神经内科</v>
      </c>
      <c r="V2479" s="95" t="s">
        <v>42</v>
      </c>
      <c r="W2479" s="93">
        <f>_xlfn.XLOOKUP(M2479,匹配表1065!D:D,匹配表1065!F:F)*N2479</f>
        <v>4</v>
      </c>
    </row>
    <row r="2480" customHeight="1" spans="1:23">
      <c r="A2480" s="89" t="s">
        <v>675</v>
      </c>
      <c r="B2480" s="90">
        <v>46160</v>
      </c>
      <c r="C2480" s="91" t="str">
        <f t="shared" si="76"/>
        <v>5月第4周</v>
      </c>
      <c r="D2480" s="89" t="s">
        <v>733</v>
      </c>
      <c r="E2480" s="89" t="str">
        <f t="shared" si="77"/>
        <v>5月第3周--周1</v>
      </c>
      <c r="F2480" s="92" t="s">
        <v>27</v>
      </c>
      <c r="G2480" s="89" t="s">
        <v>167</v>
      </c>
      <c r="H2480" s="92" t="str">
        <f>_xlfn.XLOOKUP(O2480,匹配表1065!T:T,匹配表1065!W:W)</f>
        <v>苏州市</v>
      </c>
      <c r="I2480" s="89" t="str">
        <f>_xlfn.XLOOKUP(O2480,匹配表1065!T:T,匹配表1065!X:X)</f>
        <v>PME2016</v>
      </c>
      <c r="J2480" s="89" t="s">
        <v>173</v>
      </c>
      <c r="K2480" s="89" cm="1">
        <f ca="1" t="array" ref="K2480:L2480">_xlfn.XLOOKUP(J2480,匹配表1065!Y:Y,匹配表1065!AA:AB)</f>
        <v>1</v>
      </c>
      <c r="L2480" s="89" t="str">
        <v>3个月以内</v>
      </c>
      <c r="M2480" s="92" t="s">
        <v>30</v>
      </c>
      <c r="N2480" s="89">
        <v>1</v>
      </c>
      <c r="O2480" s="93" t="str">
        <f>_xlfn.XLOOKUP(P2480,匹配表1065!U:U,匹配表1065!T:T)</f>
        <v>HO00001048</v>
      </c>
      <c r="P2480" s="89" t="s">
        <v>176</v>
      </c>
      <c r="Q2480" s="89" t="s">
        <v>290</v>
      </c>
      <c r="R2480" s="89" t="str">
        <f>_xlfn.XLOOKUP(Q2480,匹配表1065!L:L,匹配表1065!O:O)</f>
        <v>A</v>
      </c>
      <c r="S2480" s="93" t="str">
        <f>IFERROR(_xlfn.XLOOKUP(Q2480,匹配表1065!AI:AI,匹配表1065!AJ:AJ),"绿标")</f>
        <v>红标</v>
      </c>
      <c r="T2480" s="93" t="str" cm="1">
        <f t="array" ref="T2480:U2480">_xlfn.XLOOKUP(Q2480,匹配表1065!L:L,匹配表1065!M:N)</f>
        <v>头痛</v>
      </c>
      <c r="U2480" s="94" t="str">
        <v>神经内科</v>
      </c>
      <c r="V2480" s="95" t="s">
        <v>70</v>
      </c>
      <c r="W2480" s="93">
        <f>_xlfn.XLOOKUP(M2480,匹配表1065!D:D,匹配表1065!F:F)*N2480</f>
        <v>12</v>
      </c>
    </row>
    <row r="2481" customHeight="1" spans="1:23">
      <c r="A2481" s="89" t="s">
        <v>675</v>
      </c>
      <c r="B2481" s="90">
        <v>46160</v>
      </c>
      <c r="C2481" s="91" t="str">
        <f t="shared" si="76"/>
        <v>5月第4周</v>
      </c>
      <c r="D2481" s="89" t="s">
        <v>733</v>
      </c>
      <c r="E2481" s="89" t="str">
        <f t="shared" si="77"/>
        <v>5月第3周--周1</v>
      </c>
      <c r="F2481" s="92" t="s">
        <v>27</v>
      </c>
      <c r="G2481" s="89" t="s">
        <v>167</v>
      </c>
      <c r="H2481" s="92" t="str">
        <f>_xlfn.XLOOKUP(O2481,匹配表1065!T:T,匹配表1065!W:W)</f>
        <v>苏州市</v>
      </c>
      <c r="I2481" s="89" t="str">
        <f>_xlfn.XLOOKUP(O2481,匹配表1065!T:T,匹配表1065!X:X)</f>
        <v>PME2016</v>
      </c>
      <c r="J2481" s="89" t="s">
        <v>173</v>
      </c>
      <c r="K2481" s="89" cm="1">
        <f ca="1" t="array" ref="K2481:L2481">_xlfn.XLOOKUP(J2481,匹配表1065!Y:Y,匹配表1065!AA:AB)</f>
        <v>1</v>
      </c>
      <c r="L2481" s="89" t="str">
        <v>3个月以内</v>
      </c>
      <c r="M2481" s="92" t="s">
        <v>30</v>
      </c>
      <c r="N2481" s="89">
        <v>1</v>
      </c>
      <c r="O2481" s="93" t="str">
        <f>_xlfn.XLOOKUP(P2481,匹配表1065!U:U,匹配表1065!T:T)</f>
        <v>HO00001043</v>
      </c>
      <c r="P2481" s="89" t="s">
        <v>221</v>
      </c>
      <c r="Q2481" s="89" t="s">
        <v>291</v>
      </c>
      <c r="R2481" s="89" t="str">
        <f>_xlfn.XLOOKUP(Q2481,匹配表1065!L:L,匹配表1065!O:O)</f>
        <v>A</v>
      </c>
      <c r="S2481" s="93" t="str">
        <f>IFERROR(_xlfn.XLOOKUP(Q2481,匹配表1065!AI:AI,匹配表1065!AJ:AJ),"绿标")</f>
        <v>红标</v>
      </c>
      <c r="T2481" s="93" t="str" cm="1">
        <f t="array" ref="T2481:U2481">_xlfn.XLOOKUP(Q2481,匹配表1065!L:L,匹配表1065!M:N)</f>
        <v>头痛</v>
      </c>
      <c r="U2481" s="94" t="str">
        <v>神经内科</v>
      </c>
      <c r="V2481" s="95" t="s">
        <v>70</v>
      </c>
      <c r="W2481" s="93">
        <f>_xlfn.XLOOKUP(M2481,匹配表1065!D:D,匹配表1065!F:F)*N2481</f>
        <v>12</v>
      </c>
    </row>
    <row r="2482" customHeight="1" spans="1:23">
      <c r="A2482" s="89" t="s">
        <v>675</v>
      </c>
      <c r="B2482" s="90">
        <v>46160</v>
      </c>
      <c r="C2482" s="91" t="str">
        <f t="shared" si="76"/>
        <v>5月第4周</v>
      </c>
      <c r="D2482" s="89" t="s">
        <v>733</v>
      </c>
      <c r="E2482" s="89" t="str">
        <f t="shared" si="77"/>
        <v>5月第3周--周1</v>
      </c>
      <c r="F2482" s="92" t="s">
        <v>27</v>
      </c>
      <c r="G2482" s="89" t="s">
        <v>167</v>
      </c>
      <c r="H2482" s="92" t="str">
        <f>_xlfn.XLOOKUP(O2482,匹配表1065!T:T,匹配表1065!W:W)</f>
        <v>苏州市</v>
      </c>
      <c r="I2482" s="89" t="str">
        <f>_xlfn.XLOOKUP(O2482,匹配表1065!T:T,匹配表1065!X:X)</f>
        <v>PME2016</v>
      </c>
      <c r="J2482" s="89" t="s">
        <v>173</v>
      </c>
      <c r="K2482" s="89" cm="1">
        <f ca="1" t="array" ref="K2482:L2482">_xlfn.XLOOKUP(J2482,匹配表1065!Y:Y,匹配表1065!AA:AB)</f>
        <v>1</v>
      </c>
      <c r="L2482" s="89" t="str">
        <v>3个月以内</v>
      </c>
      <c r="M2482" s="92" t="s">
        <v>35</v>
      </c>
      <c r="N2482" s="89">
        <v>1</v>
      </c>
      <c r="O2482" s="93" t="str">
        <f>_xlfn.XLOOKUP(P2482,匹配表1065!U:U,匹配表1065!T:T)</f>
        <v>HO00001043</v>
      </c>
      <c r="P2482" s="89" t="s">
        <v>221</v>
      </c>
      <c r="Q2482" s="89" t="s">
        <v>741</v>
      </c>
      <c r="R2482" s="89" t="str">
        <f>_xlfn.XLOOKUP(Q2482,匹配表1065!L:L,匹配表1065!O:O)</f>
        <v>B</v>
      </c>
      <c r="S2482" s="93" t="str">
        <f>IFERROR(_xlfn.XLOOKUP(Q2482,匹配表1065!AI:AI,匹配表1065!AJ:AJ),"绿标")</f>
        <v>绿标</v>
      </c>
      <c r="T2482" s="93" t="str" cm="1">
        <f t="array" ref="T2482:U2482">_xlfn.XLOOKUP(Q2482,匹配表1065!L:L,匹配表1065!M:N)</f>
        <v>脑血管</v>
      </c>
      <c r="U2482" s="94" t="str">
        <v>神经内科</v>
      </c>
      <c r="V2482" s="95" t="s">
        <v>70</v>
      </c>
      <c r="W2482" s="93">
        <f>_xlfn.XLOOKUP(M2482,匹配表1065!D:D,匹配表1065!F:F)*N2482</f>
        <v>4</v>
      </c>
    </row>
    <row r="2483" customHeight="1" spans="1:23">
      <c r="A2483" s="89" t="s">
        <v>675</v>
      </c>
      <c r="B2483" s="90">
        <v>46160</v>
      </c>
      <c r="C2483" s="91" t="str">
        <f t="shared" si="76"/>
        <v>5月第4周</v>
      </c>
      <c r="D2483" s="89" t="s">
        <v>733</v>
      </c>
      <c r="E2483" s="89" t="str">
        <f t="shared" si="77"/>
        <v>5月第3周--周1</v>
      </c>
      <c r="F2483" s="92" t="s">
        <v>27</v>
      </c>
      <c r="G2483" s="89" t="s">
        <v>167</v>
      </c>
      <c r="H2483" s="92" t="str">
        <f>_xlfn.XLOOKUP(O2483,匹配表1065!T:T,匹配表1065!W:W)</f>
        <v>苏州市</v>
      </c>
      <c r="I2483" s="89" t="str">
        <f>_xlfn.XLOOKUP(O2483,匹配表1065!T:T,匹配表1065!X:X)</f>
        <v>PME2016</v>
      </c>
      <c r="J2483" s="89" t="s">
        <v>173</v>
      </c>
      <c r="K2483" s="89" cm="1">
        <f ca="1" t="array" ref="K2483:L2483">_xlfn.XLOOKUP(J2483,匹配表1065!Y:Y,匹配表1065!AA:AB)</f>
        <v>1</v>
      </c>
      <c r="L2483" s="89" t="str">
        <v>3个月以内</v>
      </c>
      <c r="M2483" s="92" t="s">
        <v>35</v>
      </c>
      <c r="N2483" s="89">
        <v>1</v>
      </c>
      <c r="O2483" s="93" t="str">
        <f>_xlfn.XLOOKUP(P2483,匹配表1065!U:U,匹配表1065!T:T)</f>
        <v>HO00001048</v>
      </c>
      <c r="P2483" s="89" t="s">
        <v>176</v>
      </c>
      <c r="Q2483" s="89" t="s">
        <v>742</v>
      </c>
      <c r="R2483" s="89" t="str">
        <f>_xlfn.XLOOKUP(Q2483,匹配表1065!L:L,匹配表1065!O:O)</f>
        <v>C</v>
      </c>
      <c r="S2483" s="93" t="str">
        <f>IFERROR(_xlfn.XLOOKUP(Q2483,匹配表1065!AI:AI,匹配表1065!AJ:AJ),"绿标")</f>
        <v>绿标</v>
      </c>
      <c r="T2483" s="93" t="str" cm="1">
        <f t="array" ref="T2483:U2483">_xlfn.XLOOKUP(Q2483,匹配表1065!L:L,匹配表1065!M:N)</f>
        <v>眩晕</v>
      </c>
      <c r="U2483" s="94" t="str">
        <v>神经内科</v>
      </c>
      <c r="V2483" s="95" t="s">
        <v>70</v>
      </c>
      <c r="W2483" s="93">
        <f>_xlfn.XLOOKUP(M2483,匹配表1065!D:D,匹配表1065!F:F)*N2483</f>
        <v>4</v>
      </c>
    </row>
    <row r="2484" customHeight="1" spans="1:23">
      <c r="A2484" s="89" t="s">
        <v>675</v>
      </c>
      <c r="B2484" s="90">
        <v>46160</v>
      </c>
      <c r="C2484" s="91" t="str">
        <f t="shared" si="76"/>
        <v>5月第4周</v>
      </c>
      <c r="D2484" s="89" t="s">
        <v>733</v>
      </c>
      <c r="E2484" s="89" t="str">
        <f t="shared" si="77"/>
        <v>5月第3周--周1</v>
      </c>
      <c r="F2484" s="92" t="s">
        <v>27</v>
      </c>
      <c r="G2484" s="89" t="s">
        <v>167</v>
      </c>
      <c r="H2484" s="92" t="str">
        <f>_xlfn.XLOOKUP(O2484,匹配表1065!T:T,匹配表1065!W:W)</f>
        <v>南通市</v>
      </c>
      <c r="I2484" s="89" t="str">
        <f>_xlfn.XLOOKUP(O2484,匹配表1065!T:T,匹配表1065!X:X)</f>
        <v>PME2013</v>
      </c>
      <c r="J2484" s="89" t="s">
        <v>180</v>
      </c>
      <c r="K2484" s="89" cm="1">
        <f ca="1" t="array" ref="K2484:L2484">_xlfn.XLOOKUP(J2484,匹配表1065!Y:Y,匹配表1065!AA:AB)</f>
        <v>51</v>
      </c>
      <c r="L2484" s="89" t="str">
        <v>3个月以上</v>
      </c>
      <c r="M2484" s="92" t="s">
        <v>30</v>
      </c>
      <c r="N2484" s="89">
        <v>1</v>
      </c>
      <c r="O2484" s="93" t="str">
        <f>_xlfn.XLOOKUP(P2484,匹配表1065!U:U,匹配表1065!T:T)</f>
        <v>HO00001066</v>
      </c>
      <c r="P2484" s="89" t="s">
        <v>183</v>
      </c>
      <c r="Q2484" s="89" t="s">
        <v>477</v>
      </c>
      <c r="R2484" s="89" t="str">
        <f>_xlfn.XLOOKUP(Q2484,匹配表1065!L:L,匹配表1065!O:O)</f>
        <v>B</v>
      </c>
      <c r="S2484" s="93" t="str">
        <f>IFERROR(_xlfn.XLOOKUP(Q2484,匹配表1065!AI:AI,匹配表1065!AJ:AJ),"绿标")</f>
        <v>绿标</v>
      </c>
      <c r="T2484" s="93" t="str" cm="1">
        <f t="array" ref="T2484:U2484">_xlfn.XLOOKUP(Q2484,匹配表1065!L:L,匹配表1065!M:N)</f>
        <v>脑血管</v>
      </c>
      <c r="U2484" s="94" t="str">
        <v>神经内科</v>
      </c>
      <c r="V2484" s="95" t="s">
        <v>70</v>
      </c>
      <c r="W2484" s="93">
        <f>_xlfn.XLOOKUP(M2484,匹配表1065!D:D,匹配表1065!F:F)*N2484</f>
        <v>12</v>
      </c>
    </row>
    <row r="2485" customHeight="1" spans="1:23">
      <c r="A2485" s="89" t="s">
        <v>675</v>
      </c>
      <c r="B2485" s="90">
        <v>46160</v>
      </c>
      <c r="C2485" s="91" t="str">
        <f t="shared" si="76"/>
        <v>5月第4周</v>
      </c>
      <c r="D2485" s="89" t="s">
        <v>733</v>
      </c>
      <c r="E2485" s="89" t="str">
        <f t="shared" si="77"/>
        <v>5月第3周--周1</v>
      </c>
      <c r="F2485" s="92" t="s">
        <v>27</v>
      </c>
      <c r="G2485" s="89" t="s">
        <v>167</v>
      </c>
      <c r="H2485" s="92" t="str">
        <f>_xlfn.XLOOKUP(O2485,匹配表1065!T:T,匹配表1065!W:W)</f>
        <v>南通市</v>
      </c>
      <c r="I2485" s="89" t="str">
        <f>_xlfn.XLOOKUP(O2485,匹配表1065!T:T,匹配表1065!X:X)</f>
        <v>PME2013</v>
      </c>
      <c r="J2485" s="89" t="s">
        <v>180</v>
      </c>
      <c r="K2485" s="89" cm="1">
        <f ca="1" t="array" ref="K2485:L2485">_xlfn.XLOOKUP(J2485,匹配表1065!Y:Y,匹配表1065!AA:AB)</f>
        <v>51</v>
      </c>
      <c r="L2485" s="89" t="str">
        <v>3个月以上</v>
      </c>
      <c r="M2485" s="92" t="s">
        <v>30</v>
      </c>
      <c r="N2485" s="89">
        <v>1</v>
      </c>
      <c r="O2485" s="93" t="str">
        <f>_xlfn.XLOOKUP(P2485,匹配表1065!U:U,匹配表1065!T:T)</f>
        <v>HO00001066</v>
      </c>
      <c r="P2485" s="89" t="s">
        <v>183</v>
      </c>
      <c r="Q2485" s="89" t="s">
        <v>184</v>
      </c>
      <c r="R2485" s="89" t="str">
        <f>_xlfn.XLOOKUP(Q2485,匹配表1065!L:L,匹配表1065!O:O)</f>
        <v>A</v>
      </c>
      <c r="S2485" s="93" t="str">
        <f>IFERROR(_xlfn.XLOOKUP(Q2485,匹配表1065!AI:AI,匹配表1065!AJ:AJ),"绿标")</f>
        <v>红标</v>
      </c>
      <c r="T2485" s="93" t="str" cm="1">
        <f t="array" ref="T2485:U2485">_xlfn.XLOOKUP(Q2485,匹配表1065!L:L,匹配表1065!M:N)</f>
        <v>头痛</v>
      </c>
      <c r="U2485" s="94" t="str">
        <v>神经内科</v>
      </c>
      <c r="V2485" s="95" t="s">
        <v>70</v>
      </c>
      <c r="W2485" s="93">
        <f>_xlfn.XLOOKUP(M2485,匹配表1065!D:D,匹配表1065!F:F)*N2485</f>
        <v>12</v>
      </c>
    </row>
    <row r="2486" customHeight="1" spans="1:23">
      <c r="A2486" s="89" t="s">
        <v>675</v>
      </c>
      <c r="B2486" s="90">
        <v>46160</v>
      </c>
      <c r="C2486" s="91" t="str">
        <f t="shared" si="76"/>
        <v>5月第4周</v>
      </c>
      <c r="D2486" s="89" t="s">
        <v>733</v>
      </c>
      <c r="E2486" s="89" t="str">
        <f t="shared" si="77"/>
        <v>5月第3周--周1</v>
      </c>
      <c r="F2486" s="92" t="s">
        <v>27</v>
      </c>
      <c r="G2486" s="89" t="s">
        <v>167</v>
      </c>
      <c r="H2486" s="92" t="str">
        <f>_xlfn.XLOOKUP(O2486,匹配表1065!T:T,匹配表1065!W:W)</f>
        <v>南通市</v>
      </c>
      <c r="I2486" s="89" t="str">
        <f>_xlfn.XLOOKUP(O2486,匹配表1065!T:T,匹配表1065!X:X)</f>
        <v>PME2013</v>
      </c>
      <c r="J2486" s="89" t="s">
        <v>180</v>
      </c>
      <c r="K2486" s="89" cm="1">
        <f ca="1" t="array" ref="K2486:L2486">_xlfn.XLOOKUP(J2486,匹配表1065!Y:Y,匹配表1065!AA:AB)</f>
        <v>51</v>
      </c>
      <c r="L2486" s="89" t="str">
        <v>3个月以上</v>
      </c>
      <c r="M2486" s="92" t="s">
        <v>35</v>
      </c>
      <c r="N2486" s="89">
        <v>1</v>
      </c>
      <c r="O2486" s="93" t="str">
        <f>_xlfn.XLOOKUP(P2486,匹配表1065!U:U,匹配表1065!T:T)</f>
        <v>HO00001019</v>
      </c>
      <c r="P2486" s="89" t="s">
        <v>350</v>
      </c>
      <c r="Q2486" s="89" t="s">
        <v>351</v>
      </c>
      <c r="R2486" s="89" t="str">
        <f>_xlfn.XLOOKUP(Q2486,匹配表1065!L:L,匹配表1065!O:O)</f>
        <v>C</v>
      </c>
      <c r="S2486" s="93" t="str">
        <f>IFERROR(_xlfn.XLOOKUP(Q2486,匹配表1065!AI:AI,匹配表1065!AJ:AJ),"绿标")</f>
        <v>红标</v>
      </c>
      <c r="T2486" s="93" t="str" cm="1">
        <f t="array" ref="T2486:U2486">_xlfn.XLOOKUP(Q2486,匹配表1065!L:L,匹配表1065!M:N)</f>
        <v>眩晕</v>
      </c>
      <c r="U2486" s="94" t="str">
        <v>神经内科</v>
      </c>
      <c r="V2486" s="95" t="s">
        <v>58</v>
      </c>
      <c r="W2486" s="93">
        <f>_xlfn.XLOOKUP(M2486,匹配表1065!D:D,匹配表1065!F:F)*N2486</f>
        <v>4</v>
      </c>
    </row>
    <row r="2487" customHeight="1" spans="1:23">
      <c r="A2487" s="89" t="s">
        <v>675</v>
      </c>
      <c r="B2487" s="90">
        <v>46160</v>
      </c>
      <c r="C2487" s="91" t="str">
        <f t="shared" si="76"/>
        <v>5月第4周</v>
      </c>
      <c r="D2487" s="89" t="s">
        <v>733</v>
      </c>
      <c r="E2487" s="89" t="str">
        <f t="shared" si="77"/>
        <v>5月第3周--周1</v>
      </c>
      <c r="F2487" s="92" t="s">
        <v>27</v>
      </c>
      <c r="G2487" s="89" t="s">
        <v>167</v>
      </c>
      <c r="H2487" s="92" t="str">
        <f>_xlfn.XLOOKUP(O2487,匹配表1065!T:T,匹配表1065!W:W)</f>
        <v>苏州市</v>
      </c>
      <c r="I2487" s="89" t="str">
        <f>_xlfn.XLOOKUP(O2487,匹配表1065!T:T,匹配表1065!X:X)</f>
        <v>PME2017</v>
      </c>
      <c r="J2487" s="89" t="s">
        <v>323</v>
      </c>
      <c r="K2487" s="89" cm="1">
        <f ca="1" t="array" ref="K2487:L2487">_xlfn.XLOOKUP(J2487,匹配表1065!Y:Y,匹配表1065!AA:AB)</f>
        <v>7</v>
      </c>
      <c r="L2487" s="89" t="str">
        <v>3个月以上</v>
      </c>
      <c r="M2487" s="92" t="s">
        <v>30</v>
      </c>
      <c r="N2487" s="89">
        <v>1</v>
      </c>
      <c r="O2487" s="93" t="str">
        <f>_xlfn.XLOOKUP(P2487,匹配表1065!U:U,匹配表1065!T:T)</f>
        <v>HO00001110</v>
      </c>
      <c r="P2487" s="89" t="s">
        <v>324</v>
      </c>
      <c r="Q2487" s="89" t="s">
        <v>476</v>
      </c>
      <c r="R2487" s="89" t="str">
        <f>_xlfn.XLOOKUP(Q2487,匹配表1065!L:L,匹配表1065!O:O)</f>
        <v>B</v>
      </c>
      <c r="S2487" s="93" t="str">
        <f>IFERROR(_xlfn.XLOOKUP(Q2487,匹配表1065!AI:AI,匹配表1065!AJ:AJ),"绿标")</f>
        <v>黑标</v>
      </c>
      <c r="T2487" s="93" t="str" cm="1">
        <f t="array" ref="T2487:U2487">_xlfn.XLOOKUP(Q2487,匹配表1065!L:L,匹配表1065!M:N)</f>
        <v>脑血管</v>
      </c>
      <c r="U2487" s="94" t="str">
        <v>神经内科</v>
      </c>
      <c r="V2487" s="95" t="s">
        <v>33</v>
      </c>
      <c r="W2487" s="93">
        <f>_xlfn.XLOOKUP(M2487,匹配表1065!D:D,匹配表1065!F:F)*N2487</f>
        <v>12</v>
      </c>
    </row>
    <row r="2488" customHeight="1" spans="1:23">
      <c r="A2488" s="89" t="s">
        <v>675</v>
      </c>
      <c r="B2488" s="90">
        <v>46160</v>
      </c>
      <c r="C2488" s="91" t="str">
        <f t="shared" si="76"/>
        <v>5月第4周</v>
      </c>
      <c r="D2488" s="89" t="s">
        <v>733</v>
      </c>
      <c r="E2488" s="89" t="str">
        <f t="shared" si="77"/>
        <v>5月第3周--周1</v>
      </c>
      <c r="F2488" s="92" t="s">
        <v>27</v>
      </c>
      <c r="G2488" s="89" t="s">
        <v>167</v>
      </c>
      <c r="H2488" s="92" t="str">
        <f>_xlfn.XLOOKUP(O2488,匹配表1065!T:T,匹配表1065!W:W)</f>
        <v>苏州市</v>
      </c>
      <c r="I2488" s="89" t="str">
        <f>_xlfn.XLOOKUP(O2488,匹配表1065!T:T,匹配表1065!X:X)</f>
        <v>PME2017</v>
      </c>
      <c r="J2488" s="89" t="s">
        <v>323</v>
      </c>
      <c r="K2488" s="89" cm="1">
        <f ca="1" t="array" ref="K2488:L2488">_xlfn.XLOOKUP(J2488,匹配表1065!Y:Y,匹配表1065!AA:AB)</f>
        <v>7</v>
      </c>
      <c r="L2488" s="89" t="str">
        <v>3个月以上</v>
      </c>
      <c r="M2488" s="92" t="s">
        <v>55</v>
      </c>
      <c r="N2488" s="89">
        <v>1</v>
      </c>
      <c r="O2488" s="93" t="str">
        <f>_xlfn.XLOOKUP(P2488,匹配表1065!U:U,匹配表1065!T:T)</f>
        <v>HO00017517</v>
      </c>
      <c r="P2488" s="89" t="s">
        <v>348</v>
      </c>
      <c r="Q2488" s="89" t="s">
        <v>659</v>
      </c>
      <c r="R2488" s="89" t="str">
        <f>_xlfn.XLOOKUP(Q2488,匹配表1065!L:L,匹配表1065!O:O)</f>
        <v>C</v>
      </c>
      <c r="S2488" s="93" t="str">
        <f>IFERROR(_xlfn.XLOOKUP(Q2488,匹配表1065!AI:AI,匹配表1065!AJ:AJ),"绿标")</f>
        <v>黑标</v>
      </c>
      <c r="T2488" s="93" t="str" cm="1">
        <f t="array" ref="T2488:U2488">_xlfn.XLOOKUP(Q2488,匹配表1065!L:L,匹配表1065!M:N)</f>
        <v>眩晕</v>
      </c>
      <c r="U2488" s="94" t="str">
        <v>耳鼻喉科</v>
      </c>
      <c r="V2488" s="95" t="s">
        <v>70</v>
      </c>
      <c r="W2488" s="93">
        <f>_xlfn.XLOOKUP(M2488,匹配表1065!D:D,匹配表1065!F:F)*N2488</f>
        <v>8</v>
      </c>
    </row>
    <row r="2489" customHeight="1" spans="1:23">
      <c r="A2489" s="89" t="s">
        <v>675</v>
      </c>
      <c r="B2489" s="90">
        <v>46161</v>
      </c>
      <c r="C2489" s="91" t="str">
        <f t="shared" si="76"/>
        <v>5月第4周</v>
      </c>
      <c r="D2489" s="89" t="s">
        <v>733</v>
      </c>
      <c r="E2489" s="89" t="str">
        <f t="shared" si="77"/>
        <v>5月第3周--周2</v>
      </c>
      <c r="F2489" s="92" t="s">
        <v>27</v>
      </c>
      <c r="G2489" s="89" t="s">
        <v>63</v>
      </c>
      <c r="H2489" s="92" t="str">
        <f>_xlfn.XLOOKUP(O2489,匹配表1065!T:T,匹配表1065!W:W)</f>
        <v>徐州市</v>
      </c>
      <c r="I2489" s="89" t="str">
        <f>_xlfn.XLOOKUP(O2489,匹配表1065!T:T,匹配表1065!X:X)</f>
        <v>PME2008</v>
      </c>
      <c r="J2489" s="92" t="s">
        <v>81</v>
      </c>
      <c r="K2489" s="89" cm="1">
        <f ca="1" t="array" ref="K2489:L2489">_xlfn.XLOOKUP(J2489,匹配表1065!Y:Y,匹配表1065!AA:AB)</f>
        <v>19</v>
      </c>
      <c r="L2489" s="89" t="str">
        <v>3个月以上</v>
      </c>
      <c r="M2489" s="92" t="s">
        <v>55</v>
      </c>
      <c r="N2489" s="98">
        <v>1</v>
      </c>
      <c r="O2489" s="93" t="str">
        <f>_xlfn.XLOOKUP(P2489,匹配表1065!U:U,匹配表1065!T:T)</f>
        <v>HO00317328</v>
      </c>
      <c r="P2489" s="89" t="s">
        <v>512</v>
      </c>
      <c r="Q2489" s="89" t="s">
        <v>513</v>
      </c>
      <c r="R2489" s="89" t="str">
        <f>_xlfn.XLOOKUP(Q2489,匹配表1065!L:L,匹配表1065!O:O)</f>
        <v>A</v>
      </c>
      <c r="S2489" s="93" t="str">
        <f>IFERROR(_xlfn.XLOOKUP(Q2489,匹配表1065!AI:AI,匹配表1065!AJ:AJ),"绿标")</f>
        <v>绿标</v>
      </c>
      <c r="T2489" s="93" t="str" cm="1">
        <f t="array" ref="T2489:U2489">_xlfn.XLOOKUP(Q2489,匹配表1065!L:L,匹配表1065!M:N)</f>
        <v>头痛</v>
      </c>
      <c r="U2489" s="94" t="str">
        <v>神经内科</v>
      </c>
      <c r="V2489" s="95" t="s">
        <v>67</v>
      </c>
      <c r="W2489" s="93">
        <f>_xlfn.XLOOKUP(M2489,匹配表1065!D:D,匹配表1065!F:F)*N2489</f>
        <v>8</v>
      </c>
    </row>
    <row r="2490" customHeight="1" spans="1:23">
      <c r="A2490" s="89" t="s">
        <v>675</v>
      </c>
      <c r="B2490" s="90">
        <v>46161</v>
      </c>
      <c r="C2490" s="91" t="str">
        <f t="shared" si="76"/>
        <v>5月第4周</v>
      </c>
      <c r="D2490" s="89" t="s">
        <v>733</v>
      </c>
      <c r="E2490" s="89" t="str">
        <f t="shared" si="77"/>
        <v>5月第3周--周2</v>
      </c>
      <c r="F2490" s="92" t="s">
        <v>27</v>
      </c>
      <c r="G2490" s="89" t="s">
        <v>63</v>
      </c>
      <c r="H2490" s="92" t="str">
        <f>_xlfn.XLOOKUP(O2490,匹配表1065!T:T,匹配表1065!W:W)</f>
        <v>徐州市</v>
      </c>
      <c r="I2490" s="89" t="str">
        <f>_xlfn.XLOOKUP(O2490,匹配表1065!T:T,匹配表1065!X:X)</f>
        <v>PME2008</v>
      </c>
      <c r="J2490" s="92" t="s">
        <v>81</v>
      </c>
      <c r="K2490" s="89" cm="1">
        <f ca="1" t="array" ref="K2490:L2490">_xlfn.XLOOKUP(J2490,匹配表1065!Y:Y,匹配表1065!AA:AB)</f>
        <v>19</v>
      </c>
      <c r="L2490" s="89" t="str">
        <v>3个月以上</v>
      </c>
      <c r="M2490" s="92" t="s">
        <v>30</v>
      </c>
      <c r="N2490" s="98">
        <v>1</v>
      </c>
      <c r="O2490" s="93" t="str">
        <f>_xlfn.XLOOKUP(P2490,匹配表1065!U:U,匹配表1065!T:T)</f>
        <v>HO00001134</v>
      </c>
      <c r="P2490" s="89" t="s">
        <v>82</v>
      </c>
      <c r="Q2490" s="89" t="s">
        <v>653</v>
      </c>
      <c r="R2490" s="89" t="str">
        <f>_xlfn.XLOOKUP(Q2490,匹配表1065!L:L,匹配表1065!O:O)</f>
        <v>C</v>
      </c>
      <c r="S2490" s="93" t="str">
        <f>IFERROR(_xlfn.XLOOKUP(Q2490,匹配表1065!AI:AI,匹配表1065!AJ:AJ),"绿标")</f>
        <v>黑标</v>
      </c>
      <c r="T2490" s="93" t="str" cm="1">
        <f t="array" ref="T2490:U2490">_xlfn.XLOOKUP(Q2490,匹配表1065!L:L,匹配表1065!M:N)</f>
        <v>眩晕</v>
      </c>
      <c r="U2490" s="94" t="str">
        <v>神经内科</v>
      </c>
      <c r="V2490" s="95" t="s">
        <v>67</v>
      </c>
      <c r="W2490" s="93">
        <f>_xlfn.XLOOKUP(M2490,匹配表1065!D:D,匹配表1065!F:F)*N2490</f>
        <v>12</v>
      </c>
    </row>
    <row r="2491" customHeight="1" spans="1:23">
      <c r="A2491" s="89" t="s">
        <v>675</v>
      </c>
      <c r="B2491" s="90">
        <v>46161</v>
      </c>
      <c r="C2491" s="91" t="str">
        <f t="shared" si="76"/>
        <v>5月第4周</v>
      </c>
      <c r="D2491" s="89" t="s">
        <v>733</v>
      </c>
      <c r="E2491" s="89" t="str">
        <f t="shared" si="77"/>
        <v>5月第3周--周2</v>
      </c>
      <c r="F2491" s="92" t="s">
        <v>27</v>
      </c>
      <c r="G2491" s="89" t="s">
        <v>63</v>
      </c>
      <c r="H2491" s="92" t="str">
        <f>_xlfn.XLOOKUP(O2491,匹配表1065!T:T,匹配表1065!W:W)</f>
        <v>徐州市</v>
      </c>
      <c r="I2491" s="89" t="str">
        <f>_xlfn.XLOOKUP(O2491,匹配表1065!T:T,匹配表1065!X:X)</f>
        <v>PME2008</v>
      </c>
      <c r="J2491" s="92" t="s">
        <v>81</v>
      </c>
      <c r="K2491" s="89" cm="1">
        <f ca="1" t="array" ref="K2491:L2491">_xlfn.XLOOKUP(J2491,匹配表1065!Y:Y,匹配表1065!AA:AB)</f>
        <v>19</v>
      </c>
      <c r="L2491" s="89" t="str">
        <v>3个月以上</v>
      </c>
      <c r="M2491" s="92" t="s">
        <v>35</v>
      </c>
      <c r="N2491" s="98">
        <v>1</v>
      </c>
      <c r="O2491" s="93" t="str">
        <f>_xlfn.XLOOKUP(P2491,匹配表1065!U:U,匹配表1065!T:T)</f>
        <v>HO00001134</v>
      </c>
      <c r="P2491" s="89" t="s">
        <v>82</v>
      </c>
      <c r="Q2491" s="89" t="s">
        <v>655</v>
      </c>
      <c r="R2491" s="89" t="str">
        <f>_xlfn.XLOOKUP(Q2491,匹配表1065!L:L,匹配表1065!O:O)</f>
        <v>C</v>
      </c>
      <c r="S2491" s="93" t="str">
        <f>IFERROR(_xlfn.XLOOKUP(Q2491,匹配表1065!AI:AI,匹配表1065!AJ:AJ),"绿标")</f>
        <v>黑标</v>
      </c>
      <c r="T2491" s="93" t="str" cm="1">
        <f t="array" ref="T2491:U2491">_xlfn.XLOOKUP(Q2491,匹配表1065!L:L,匹配表1065!M:N)</f>
        <v>眩晕</v>
      </c>
      <c r="U2491" s="94" t="str">
        <v>神经内科</v>
      </c>
      <c r="V2491" s="95" t="s">
        <v>67</v>
      </c>
      <c r="W2491" s="93">
        <f>_xlfn.XLOOKUP(M2491,匹配表1065!D:D,匹配表1065!F:F)*N2491</f>
        <v>4</v>
      </c>
    </row>
    <row r="2492" customHeight="1" spans="1:23">
      <c r="A2492" s="89" t="s">
        <v>675</v>
      </c>
      <c r="B2492" s="90">
        <v>46161</v>
      </c>
      <c r="C2492" s="91" t="str">
        <f t="shared" si="76"/>
        <v>5月第4周</v>
      </c>
      <c r="D2492" s="89" t="s">
        <v>733</v>
      </c>
      <c r="E2492" s="89" t="str">
        <f t="shared" si="77"/>
        <v>5月第3周--周2</v>
      </c>
      <c r="F2492" s="92" t="s">
        <v>27</v>
      </c>
      <c r="G2492" s="89" t="s">
        <v>63</v>
      </c>
      <c r="H2492" s="92" t="str">
        <f>_xlfn.XLOOKUP(O2492,匹配表1065!T:T,匹配表1065!W:W)</f>
        <v>南京市</v>
      </c>
      <c r="I2492" s="89" t="str">
        <f>_xlfn.XLOOKUP(O2492,匹配表1065!T:T,匹配表1065!X:X)</f>
        <v>PME2001</v>
      </c>
      <c r="J2492" s="92" t="s">
        <v>64</v>
      </c>
      <c r="K2492" s="89" cm="1">
        <f ca="1" t="array" ref="K2492:L2492">_xlfn.XLOOKUP(J2492,匹配表1065!Y:Y,匹配表1065!AA:AB)</f>
        <v>31</v>
      </c>
      <c r="L2492" s="89" t="str">
        <v>3个月以上</v>
      </c>
      <c r="M2492" s="92" t="s">
        <v>30</v>
      </c>
      <c r="N2492" s="98">
        <v>1</v>
      </c>
      <c r="O2492" s="93" t="str">
        <f>_xlfn.XLOOKUP(P2492,匹配表1065!U:U,匹配表1065!T:T)</f>
        <v>HO00000958</v>
      </c>
      <c r="P2492" s="89" t="s">
        <v>65</v>
      </c>
      <c r="Q2492" s="89" t="s">
        <v>68</v>
      </c>
      <c r="R2492" s="89" t="str">
        <f>_xlfn.XLOOKUP(Q2492,匹配表1065!L:L,匹配表1065!O:O)</f>
        <v>A</v>
      </c>
      <c r="S2492" s="93" t="str">
        <f>IFERROR(_xlfn.XLOOKUP(Q2492,匹配表1065!AI:AI,匹配表1065!AJ:AJ),"绿标")</f>
        <v>红标</v>
      </c>
      <c r="T2492" s="93" t="str" cm="1">
        <f t="array" ref="T2492:U2492">_xlfn.XLOOKUP(Q2492,匹配表1065!L:L,匹配表1065!M:N)</f>
        <v>头痛</v>
      </c>
      <c r="U2492" s="94" t="str">
        <v>神经内科</v>
      </c>
      <c r="V2492" s="95" t="s">
        <v>33</v>
      </c>
      <c r="W2492" s="93">
        <f>_xlfn.XLOOKUP(M2492,匹配表1065!D:D,匹配表1065!F:F)*N2492</f>
        <v>12</v>
      </c>
    </row>
    <row r="2493" customHeight="1" spans="1:23">
      <c r="A2493" s="89" t="s">
        <v>675</v>
      </c>
      <c r="B2493" s="90">
        <v>46161</v>
      </c>
      <c r="C2493" s="91" t="str">
        <f t="shared" si="76"/>
        <v>5月第4周</v>
      </c>
      <c r="D2493" s="89" t="s">
        <v>733</v>
      </c>
      <c r="E2493" s="89" t="str">
        <f t="shared" si="77"/>
        <v>5月第3周--周2</v>
      </c>
      <c r="F2493" s="92" t="s">
        <v>27</v>
      </c>
      <c r="G2493" s="89" t="s">
        <v>63</v>
      </c>
      <c r="H2493" s="92" t="str">
        <f>_xlfn.XLOOKUP(O2493,匹配表1065!T:T,匹配表1065!W:W)</f>
        <v>南京市</v>
      </c>
      <c r="I2493" s="89" t="str">
        <f>_xlfn.XLOOKUP(O2493,匹配表1065!T:T,匹配表1065!X:X)</f>
        <v>PME2001</v>
      </c>
      <c r="J2493" s="92" t="s">
        <v>64</v>
      </c>
      <c r="K2493" s="89" cm="1">
        <f ca="1" t="array" ref="K2493:L2493">_xlfn.XLOOKUP(J2493,匹配表1065!Y:Y,匹配表1065!AA:AB)</f>
        <v>31</v>
      </c>
      <c r="L2493" s="89" t="str">
        <v>3个月以上</v>
      </c>
      <c r="M2493" s="92" t="s">
        <v>30</v>
      </c>
      <c r="N2493" s="98">
        <v>1</v>
      </c>
      <c r="O2493" s="93" t="str">
        <f>_xlfn.XLOOKUP(P2493,匹配表1065!U:U,匹配表1065!T:T)</f>
        <v>HO00000958</v>
      </c>
      <c r="P2493" s="89" t="s">
        <v>65</v>
      </c>
      <c r="Q2493" s="89" t="s">
        <v>209</v>
      </c>
      <c r="R2493" s="89" t="str">
        <f>_xlfn.XLOOKUP(Q2493,匹配表1065!L:L,匹配表1065!O:O)</f>
        <v>C</v>
      </c>
      <c r="S2493" s="93" t="str">
        <f>IFERROR(_xlfn.XLOOKUP(Q2493,匹配表1065!AI:AI,匹配表1065!AJ:AJ),"绿标")</f>
        <v>红标</v>
      </c>
      <c r="T2493" s="93" t="str" cm="1">
        <f t="array" ref="T2493:U2493">_xlfn.XLOOKUP(Q2493,匹配表1065!L:L,匹配表1065!M:N)</f>
        <v>眩晕</v>
      </c>
      <c r="U2493" s="94" t="str">
        <v>耳鼻喉科</v>
      </c>
      <c r="V2493" s="95" t="s">
        <v>33</v>
      </c>
      <c r="W2493" s="93">
        <f>_xlfn.XLOOKUP(M2493,匹配表1065!D:D,匹配表1065!F:F)*N2493</f>
        <v>12</v>
      </c>
    </row>
    <row r="2494" customHeight="1" spans="1:23">
      <c r="A2494" s="89" t="s">
        <v>675</v>
      </c>
      <c r="B2494" s="90">
        <v>46161</v>
      </c>
      <c r="C2494" s="91" t="str">
        <f t="shared" si="76"/>
        <v>5月第4周</v>
      </c>
      <c r="D2494" s="89" t="s">
        <v>733</v>
      </c>
      <c r="E2494" s="89" t="str">
        <f t="shared" si="77"/>
        <v>5月第3周--周2</v>
      </c>
      <c r="F2494" s="92" t="s">
        <v>27</v>
      </c>
      <c r="G2494" s="89" t="s">
        <v>63</v>
      </c>
      <c r="H2494" s="92" t="str">
        <f>_xlfn.XLOOKUP(O2494,匹配表1065!T:T,匹配表1065!W:W)</f>
        <v>南京市</v>
      </c>
      <c r="I2494" s="89" t="str">
        <f>_xlfn.XLOOKUP(O2494,匹配表1065!T:T,匹配表1065!X:X)</f>
        <v>PME2001</v>
      </c>
      <c r="J2494" s="92" t="s">
        <v>64</v>
      </c>
      <c r="K2494" s="89" cm="1">
        <f ca="1" t="array" ref="K2494:L2494">_xlfn.XLOOKUP(J2494,匹配表1065!Y:Y,匹配表1065!AA:AB)</f>
        <v>31</v>
      </c>
      <c r="L2494" s="89" t="str">
        <v>3个月以上</v>
      </c>
      <c r="M2494" s="92" t="s">
        <v>55</v>
      </c>
      <c r="N2494" s="98">
        <v>1</v>
      </c>
      <c r="O2494" s="93" t="str">
        <f>_xlfn.XLOOKUP(P2494,匹配表1065!U:U,匹配表1065!T:T)</f>
        <v>HO00000958</v>
      </c>
      <c r="P2494" s="89" t="s">
        <v>65</v>
      </c>
      <c r="Q2494" s="89" t="s">
        <v>743</v>
      </c>
      <c r="R2494" s="89" t="str">
        <f>_xlfn.XLOOKUP(Q2494,匹配表1065!L:L,匹配表1065!O:O)</f>
        <v>D</v>
      </c>
      <c r="S2494" s="93" t="str">
        <f>IFERROR(_xlfn.XLOOKUP(Q2494,匹配表1065!AI:AI,匹配表1065!AJ:AJ),"绿标")</f>
        <v>绿标</v>
      </c>
      <c r="T2494" s="93" t="str" cm="1">
        <f t="array" ref="T2494:U2494">_xlfn.XLOOKUP(Q2494,匹配表1065!L:L,匹配表1065!M:N)</f>
        <v>PFO</v>
      </c>
      <c r="U2494" s="94" t="str">
        <v>心内科</v>
      </c>
      <c r="V2494" s="95" t="s">
        <v>33</v>
      </c>
      <c r="W2494" s="93">
        <f>_xlfn.XLOOKUP(M2494,匹配表1065!D:D,匹配表1065!F:F)*N2494</f>
        <v>8</v>
      </c>
    </row>
    <row r="2495" customHeight="1" spans="1:23">
      <c r="A2495" s="89" t="s">
        <v>675</v>
      </c>
      <c r="B2495" s="90">
        <v>46161</v>
      </c>
      <c r="C2495" s="91" t="str">
        <f t="shared" si="76"/>
        <v>5月第4周</v>
      </c>
      <c r="D2495" s="89" t="s">
        <v>733</v>
      </c>
      <c r="E2495" s="89" t="str">
        <f t="shared" si="77"/>
        <v>5月第3周--周2</v>
      </c>
      <c r="F2495" s="92" t="s">
        <v>27</v>
      </c>
      <c r="G2495" s="89" t="s">
        <v>63</v>
      </c>
      <c r="H2495" s="92" t="str">
        <f>_xlfn.XLOOKUP(O2495,匹配表1065!T:T,匹配表1065!W:W)</f>
        <v>连云港市</v>
      </c>
      <c r="I2495" s="89" t="str">
        <f>_xlfn.XLOOKUP(O2495,匹配表1065!T:T,匹配表1065!X:X)</f>
        <v>PME2042</v>
      </c>
      <c r="J2495" s="92" t="s">
        <v>74</v>
      </c>
      <c r="K2495" s="89" cm="1">
        <f ca="1" t="array" ref="K2495:L2495">_xlfn.XLOOKUP(J2495,匹配表1065!Y:Y,匹配表1065!AA:AB)</f>
        <v>7</v>
      </c>
      <c r="L2495" s="89" t="str">
        <v>3个月以上</v>
      </c>
      <c r="M2495" s="92" t="s">
        <v>35</v>
      </c>
      <c r="N2495" s="98">
        <v>1</v>
      </c>
      <c r="O2495" s="93" t="str">
        <f>_xlfn.XLOOKUP(P2495,匹配表1065!U:U,匹配表1065!T:T)</f>
        <v>HO00001004</v>
      </c>
      <c r="P2495" s="89" t="s">
        <v>75</v>
      </c>
      <c r="Q2495" s="89" t="s">
        <v>744</v>
      </c>
      <c r="R2495" s="89" t="str">
        <f>_xlfn.XLOOKUP(Q2495,匹配表1065!L:L,匹配表1065!O:O)</f>
        <v>B</v>
      </c>
      <c r="S2495" s="93" t="str">
        <f>IFERROR(_xlfn.XLOOKUP(Q2495,匹配表1065!AI:AI,匹配表1065!AJ:AJ),"绿标")</f>
        <v>绿标</v>
      </c>
      <c r="T2495" s="93" t="str" cm="1">
        <f t="array" ref="T2495:U2495">_xlfn.XLOOKUP(Q2495,匹配表1065!L:L,匹配表1065!M:N)</f>
        <v>其他</v>
      </c>
      <c r="U2495" s="94" t="str">
        <v>神经内科</v>
      </c>
      <c r="V2495" s="95" t="s">
        <v>67</v>
      </c>
      <c r="W2495" s="93">
        <f>_xlfn.XLOOKUP(M2495,匹配表1065!D:D,匹配表1065!F:F)*N2495</f>
        <v>4</v>
      </c>
    </row>
    <row r="2496" customHeight="1" spans="1:23">
      <c r="A2496" s="89" t="s">
        <v>675</v>
      </c>
      <c r="B2496" s="90">
        <v>46161</v>
      </c>
      <c r="C2496" s="91" t="str">
        <f t="shared" si="76"/>
        <v>5月第4周</v>
      </c>
      <c r="D2496" s="89" t="s">
        <v>733</v>
      </c>
      <c r="E2496" s="89" t="str">
        <f t="shared" si="77"/>
        <v>5月第3周--周2</v>
      </c>
      <c r="F2496" s="92" t="s">
        <v>27</v>
      </c>
      <c r="G2496" s="89" t="s">
        <v>63</v>
      </c>
      <c r="H2496" s="92" t="str">
        <f>_xlfn.XLOOKUP(O2496,匹配表1065!T:T,匹配表1065!W:W)</f>
        <v>盐城市</v>
      </c>
      <c r="I2496" s="89" t="str">
        <f>_xlfn.XLOOKUP(O2496,匹配表1065!T:T,匹配表1065!X:X)</f>
        <v>PME2042</v>
      </c>
      <c r="J2496" s="92" t="s">
        <v>74</v>
      </c>
      <c r="K2496" s="89" cm="1">
        <f ca="1" t="array" ref="K2496:L2496">_xlfn.XLOOKUP(J2496,匹配表1065!Y:Y,匹配表1065!AA:AB)</f>
        <v>7</v>
      </c>
      <c r="L2496" s="89" t="str">
        <v>3个月以上</v>
      </c>
      <c r="M2496" s="92" t="s">
        <v>35</v>
      </c>
      <c r="N2496" s="98">
        <v>1</v>
      </c>
      <c r="O2496" s="93" t="str">
        <f>_xlfn.XLOOKUP(P2496,匹配表1065!U:U,匹配表1065!T:T)</f>
        <v>HO00002330</v>
      </c>
      <c r="P2496" s="89" t="s">
        <v>745</v>
      </c>
      <c r="Q2496" s="89" t="s">
        <v>746</v>
      </c>
      <c r="R2496" s="89" t="str">
        <f>_xlfn.XLOOKUP(Q2496,匹配表1065!L:L,匹配表1065!O:O)</f>
        <v>A</v>
      </c>
      <c r="S2496" s="93" t="str">
        <f>IFERROR(_xlfn.XLOOKUP(Q2496,匹配表1065!AI:AI,匹配表1065!AJ:AJ),"绿标")</f>
        <v>绿标</v>
      </c>
      <c r="T2496" s="93" t="str" cm="1">
        <f t="array" ref="T2496:U2496">_xlfn.XLOOKUP(Q2496,匹配表1065!L:L,匹配表1065!M:N)</f>
        <v>头痛</v>
      </c>
      <c r="U2496" s="94" t="str">
        <v>神经内科</v>
      </c>
      <c r="V2496" s="95" t="s">
        <v>42</v>
      </c>
      <c r="W2496" s="93">
        <f>_xlfn.XLOOKUP(M2496,匹配表1065!D:D,匹配表1065!F:F)*N2496</f>
        <v>4</v>
      </c>
    </row>
    <row r="2497" customHeight="1" spans="1:23">
      <c r="A2497" s="89" t="s">
        <v>675</v>
      </c>
      <c r="B2497" s="90">
        <v>46161</v>
      </c>
      <c r="C2497" s="91" t="str">
        <f t="shared" si="76"/>
        <v>5月第4周</v>
      </c>
      <c r="D2497" s="89" t="s">
        <v>733</v>
      </c>
      <c r="E2497" s="89" t="str">
        <f t="shared" si="77"/>
        <v>5月第3周--周2</v>
      </c>
      <c r="F2497" s="92" t="s">
        <v>27</v>
      </c>
      <c r="G2497" s="89" t="s">
        <v>63</v>
      </c>
      <c r="H2497" s="92" t="str">
        <f>_xlfn.XLOOKUP(O2497,匹配表1065!T:T,匹配表1065!W:W)</f>
        <v>南京市</v>
      </c>
      <c r="I2497" s="89" t="str">
        <f>_xlfn.XLOOKUP(O2497,匹配表1065!T:T,匹配表1065!X:X)</f>
        <v>PME2001</v>
      </c>
      <c r="J2497" s="92" t="s">
        <v>77</v>
      </c>
      <c r="K2497" s="89" cm="1">
        <f ca="1" t="array" ref="K2497:L2497">_xlfn.XLOOKUP(J2497,匹配表1065!Y:Y,匹配表1065!AA:AB)</f>
        <v>8</v>
      </c>
      <c r="L2497" s="89" t="str">
        <v>3个月以上</v>
      </c>
      <c r="M2497" s="92" t="s">
        <v>30</v>
      </c>
      <c r="N2497" s="98">
        <v>1</v>
      </c>
      <c r="O2497" s="93" t="str">
        <f>_xlfn.XLOOKUP(P2497,匹配表1065!U:U,匹配表1065!T:T)</f>
        <v>HO00000958</v>
      </c>
      <c r="P2497" s="89" t="s">
        <v>65</v>
      </c>
      <c r="Q2497" s="89" t="s">
        <v>78</v>
      </c>
      <c r="R2497" s="89" t="str">
        <f>_xlfn.XLOOKUP(Q2497,匹配表1065!L:L,匹配表1065!O:O)</f>
        <v>C</v>
      </c>
      <c r="S2497" s="93" t="str">
        <f>IFERROR(_xlfn.XLOOKUP(Q2497,匹配表1065!AI:AI,匹配表1065!AJ:AJ),"绿标")</f>
        <v>绿标</v>
      </c>
      <c r="T2497" s="93" t="str" cm="1">
        <f t="array" ref="T2497:U2497">_xlfn.XLOOKUP(Q2497,匹配表1065!L:L,匹配表1065!M:N)</f>
        <v>眩晕</v>
      </c>
      <c r="U2497" s="94" t="str">
        <v>神经内科</v>
      </c>
      <c r="V2497" s="95" t="s">
        <v>70</v>
      </c>
      <c r="W2497" s="93">
        <f>_xlfn.XLOOKUP(M2497,匹配表1065!D:D,匹配表1065!F:F)*N2497</f>
        <v>12</v>
      </c>
    </row>
    <row r="2498" customHeight="1" spans="1:23">
      <c r="A2498" s="89" t="s">
        <v>675</v>
      </c>
      <c r="B2498" s="90">
        <v>46161</v>
      </c>
      <c r="C2498" s="91" t="str">
        <f t="shared" ref="C2498:C2561" si="78">MONTH(B2498)&amp;TEXT(WEEKNUM(B2498,2)-WEEKNUM(B2498+1-DAY(B2498),2)+1,"月第0周")</f>
        <v>5月第4周</v>
      </c>
      <c r="D2498" s="89" t="s">
        <v>733</v>
      </c>
      <c r="E2498" s="89" t="str">
        <f t="shared" ref="E2498:E2561" si="79">D2498&amp;"--"&amp;"周"&amp;WEEKDAY(B2498,2)</f>
        <v>5月第3周--周2</v>
      </c>
      <c r="F2498" s="92" t="s">
        <v>27</v>
      </c>
      <c r="G2498" s="89" t="s">
        <v>63</v>
      </c>
      <c r="H2498" s="92" t="str">
        <f>_xlfn.XLOOKUP(O2498,匹配表1065!T:T,匹配表1065!W:W)</f>
        <v>南京市</v>
      </c>
      <c r="I2498" s="89" t="str">
        <f>_xlfn.XLOOKUP(O2498,匹配表1065!T:T,匹配表1065!X:X)</f>
        <v>PME2002</v>
      </c>
      <c r="J2498" s="92" t="s">
        <v>410</v>
      </c>
      <c r="K2498" s="89" cm="1">
        <f ca="1" t="array" ref="K2498:L2498">_xlfn.XLOOKUP(J2498,匹配表1065!Y:Y,匹配表1065!AA:AB)</f>
        <v>1</v>
      </c>
      <c r="L2498" s="89" t="str">
        <v>3个月以内</v>
      </c>
      <c r="M2498" s="92" t="s">
        <v>35</v>
      </c>
      <c r="N2498" s="98">
        <v>1</v>
      </c>
      <c r="O2498" s="93" t="str">
        <f>_xlfn.XLOOKUP(P2498,匹配表1065!U:U,匹配表1065!T:T)</f>
        <v>HO00000964</v>
      </c>
      <c r="P2498" s="89" t="s">
        <v>90</v>
      </c>
      <c r="Q2498" s="89" t="s">
        <v>211</v>
      </c>
      <c r="R2498" s="89" t="str">
        <f>_xlfn.XLOOKUP(Q2498,匹配表1065!L:L,匹配表1065!O:O)</f>
        <v>D</v>
      </c>
      <c r="S2498" s="93" t="str">
        <f>IFERROR(_xlfn.XLOOKUP(Q2498,匹配表1065!AI:AI,匹配表1065!AJ:AJ),"绿标")</f>
        <v>绿标</v>
      </c>
      <c r="T2498" s="93" t="str" cm="1">
        <f t="array" ref="T2498:U2498">_xlfn.XLOOKUP(Q2498,匹配表1065!L:L,匹配表1065!M:N)</f>
        <v>头痛</v>
      </c>
      <c r="U2498" s="94" t="str">
        <v>神经内科</v>
      </c>
      <c r="V2498" s="95" t="s">
        <v>58</v>
      </c>
      <c r="W2498" s="93">
        <f>_xlfn.XLOOKUP(M2498,匹配表1065!D:D,匹配表1065!F:F)*N2498</f>
        <v>4</v>
      </c>
    </row>
    <row r="2499" customHeight="1" spans="1:23">
      <c r="A2499" s="89" t="s">
        <v>675</v>
      </c>
      <c r="B2499" s="90">
        <v>46161</v>
      </c>
      <c r="C2499" s="91" t="str">
        <f t="shared" si="78"/>
        <v>5月第4周</v>
      </c>
      <c r="D2499" s="89" t="s">
        <v>733</v>
      </c>
      <c r="E2499" s="89" t="str">
        <f t="shared" si="79"/>
        <v>5月第3周--周2</v>
      </c>
      <c r="F2499" s="92" t="s">
        <v>27</v>
      </c>
      <c r="G2499" s="89" t="s">
        <v>63</v>
      </c>
      <c r="H2499" s="92" t="str">
        <f>_xlfn.XLOOKUP(O2499,匹配表1065!T:T,匹配表1065!W:W)</f>
        <v>南京市</v>
      </c>
      <c r="I2499" s="89" t="str">
        <f>_xlfn.XLOOKUP(O2499,匹配表1065!T:T,匹配表1065!X:X)</f>
        <v>PME2001</v>
      </c>
      <c r="J2499" s="92" t="s">
        <v>77</v>
      </c>
      <c r="K2499" s="89" cm="1">
        <f ca="1" t="array" ref="K2499:L2499">_xlfn.XLOOKUP(J2499,匹配表1065!Y:Y,匹配表1065!AA:AB)</f>
        <v>8</v>
      </c>
      <c r="L2499" s="89" t="str">
        <v>3个月以上</v>
      </c>
      <c r="M2499" s="92" t="s">
        <v>35</v>
      </c>
      <c r="N2499" s="98">
        <v>1</v>
      </c>
      <c r="O2499" s="93" t="str">
        <f>_xlfn.XLOOKUP(P2499,匹配表1065!U:U,匹配表1065!T:T)</f>
        <v>HO00000958</v>
      </c>
      <c r="P2499" s="89" t="s">
        <v>65</v>
      </c>
      <c r="Q2499" s="89" t="s">
        <v>657</v>
      </c>
      <c r="R2499" s="89" t="str">
        <f>_xlfn.XLOOKUP(Q2499,匹配表1065!L:L,匹配表1065!O:O)</f>
        <v>B</v>
      </c>
      <c r="S2499" s="93" t="str">
        <f>IFERROR(_xlfn.XLOOKUP(Q2499,匹配表1065!AI:AI,匹配表1065!AJ:AJ),"绿标")</f>
        <v>黑标</v>
      </c>
      <c r="T2499" s="93" t="str" cm="1">
        <f t="array" ref="T2499:U2499">_xlfn.XLOOKUP(Q2499,匹配表1065!L:L,匹配表1065!M:N)</f>
        <v>脑血管</v>
      </c>
      <c r="U2499" s="94" t="str">
        <v>神经内科</v>
      </c>
      <c r="V2499" s="95" t="s">
        <v>58</v>
      </c>
      <c r="W2499" s="93">
        <f>_xlfn.XLOOKUP(M2499,匹配表1065!D:D,匹配表1065!F:F)*N2499</f>
        <v>4</v>
      </c>
    </row>
    <row r="2500" customHeight="1" spans="1:23">
      <c r="A2500" s="89" t="s">
        <v>675</v>
      </c>
      <c r="B2500" s="90">
        <v>46161</v>
      </c>
      <c r="C2500" s="91" t="str">
        <f t="shared" si="78"/>
        <v>5月第4周</v>
      </c>
      <c r="D2500" s="89" t="s">
        <v>733</v>
      </c>
      <c r="E2500" s="89" t="str">
        <f t="shared" si="79"/>
        <v>5月第3周--周2</v>
      </c>
      <c r="F2500" s="92" t="s">
        <v>27</v>
      </c>
      <c r="G2500" s="89" t="s">
        <v>63</v>
      </c>
      <c r="H2500" s="92" t="str">
        <f>_xlfn.XLOOKUP(O2500,匹配表1065!T:T,匹配表1065!W:W)</f>
        <v>南京市</v>
      </c>
      <c r="I2500" s="89" t="str">
        <f>_xlfn.XLOOKUP(O2500,匹配表1065!T:T,匹配表1065!X:X)</f>
        <v>PME2001</v>
      </c>
      <c r="J2500" s="92" t="s">
        <v>77</v>
      </c>
      <c r="K2500" s="89" cm="1">
        <f ca="1" t="array" ref="K2500:L2500">_xlfn.XLOOKUP(J2500,匹配表1065!Y:Y,匹配表1065!AA:AB)</f>
        <v>8</v>
      </c>
      <c r="L2500" s="89" t="str">
        <v>3个月以上</v>
      </c>
      <c r="M2500" s="92" t="s">
        <v>35</v>
      </c>
      <c r="N2500" s="98">
        <v>1</v>
      </c>
      <c r="O2500" s="93" t="str">
        <f>_xlfn.XLOOKUP(P2500,匹配表1065!U:U,匹配表1065!T:T)</f>
        <v>HO00000958</v>
      </c>
      <c r="P2500" s="89" t="s">
        <v>65</v>
      </c>
      <c r="Q2500" s="89" t="s">
        <v>656</v>
      </c>
      <c r="R2500" s="89" t="str">
        <f>_xlfn.XLOOKUP(Q2500,匹配表1065!L:L,匹配表1065!O:O)</f>
        <v>D</v>
      </c>
      <c r="S2500" s="93" t="str">
        <f>IFERROR(_xlfn.XLOOKUP(Q2500,匹配表1065!AI:AI,匹配表1065!AJ:AJ),"绿标")</f>
        <v>绿标</v>
      </c>
      <c r="T2500" s="93" t="str" cm="1">
        <f t="array" ref="T2500:U2500">_xlfn.XLOOKUP(Q2500,匹配表1065!L:L,匹配表1065!M:N)</f>
        <v>抑郁焦虑</v>
      </c>
      <c r="U2500" s="94" t="str">
        <v>神经内科</v>
      </c>
      <c r="V2500" s="95" t="s">
        <v>58</v>
      </c>
      <c r="W2500" s="93">
        <f>_xlfn.XLOOKUP(M2500,匹配表1065!D:D,匹配表1065!F:F)*N2500</f>
        <v>4</v>
      </c>
    </row>
    <row r="2501" customHeight="1" spans="1:23">
      <c r="A2501" s="89" t="s">
        <v>675</v>
      </c>
      <c r="B2501" s="90">
        <v>46161</v>
      </c>
      <c r="C2501" s="91" t="str">
        <f t="shared" si="78"/>
        <v>5月第4周</v>
      </c>
      <c r="D2501" s="89" t="s">
        <v>733</v>
      </c>
      <c r="E2501" s="89" t="str">
        <f t="shared" si="79"/>
        <v>5月第3周--周2</v>
      </c>
      <c r="F2501" s="92" t="s">
        <v>27</v>
      </c>
      <c r="G2501" s="89" t="s">
        <v>63</v>
      </c>
      <c r="H2501" s="92" t="str">
        <f>_xlfn.XLOOKUP(O2501,匹配表1065!T:T,匹配表1065!W:W)</f>
        <v>南京市</v>
      </c>
      <c r="I2501" s="89" t="str">
        <f>_xlfn.XLOOKUP(O2501,匹配表1065!T:T,匹配表1065!X:X)</f>
        <v>PME2002</v>
      </c>
      <c r="J2501" s="92" t="s">
        <v>410</v>
      </c>
      <c r="K2501" s="89" cm="1">
        <f ca="1" t="array" ref="K2501:L2501">_xlfn.XLOOKUP(J2501,匹配表1065!Y:Y,匹配表1065!AA:AB)</f>
        <v>1</v>
      </c>
      <c r="L2501" s="89" t="str">
        <v>3个月以内</v>
      </c>
      <c r="M2501" s="92" t="s">
        <v>30</v>
      </c>
      <c r="N2501" s="98">
        <v>1</v>
      </c>
      <c r="O2501" s="93" t="str">
        <f>_xlfn.XLOOKUP(P2501,匹配表1065!U:U,匹配表1065!T:T)</f>
        <v>HO00000964</v>
      </c>
      <c r="P2501" s="89" t="s">
        <v>90</v>
      </c>
      <c r="Q2501" s="89" t="s">
        <v>333</v>
      </c>
      <c r="R2501" s="89" t="str">
        <f>_xlfn.XLOOKUP(Q2501,匹配表1065!L:L,匹配表1065!O:O)</f>
        <v>A</v>
      </c>
      <c r="S2501" s="93" t="str">
        <f>IFERROR(_xlfn.XLOOKUP(Q2501,匹配表1065!AI:AI,匹配表1065!AJ:AJ),"绿标")</f>
        <v>红标</v>
      </c>
      <c r="T2501" s="93" t="str" cm="1">
        <f t="array" ref="T2501:U2501">_xlfn.XLOOKUP(Q2501,匹配表1065!L:L,匹配表1065!M:N)</f>
        <v>头痛</v>
      </c>
      <c r="U2501" s="94" t="str">
        <v>神经内科</v>
      </c>
      <c r="V2501" s="95" t="s">
        <v>70</v>
      </c>
      <c r="W2501" s="93">
        <f>_xlfn.XLOOKUP(M2501,匹配表1065!D:D,匹配表1065!F:F)*N2501</f>
        <v>12</v>
      </c>
    </row>
    <row r="2502" customHeight="1" spans="1:23">
      <c r="A2502" s="89" t="s">
        <v>675</v>
      </c>
      <c r="B2502" s="90">
        <v>46161</v>
      </c>
      <c r="C2502" s="91" t="str">
        <f t="shared" si="78"/>
        <v>5月第4周</v>
      </c>
      <c r="D2502" s="89" t="s">
        <v>733</v>
      </c>
      <c r="E2502" s="89" t="str">
        <f t="shared" si="79"/>
        <v>5月第3周--周2</v>
      </c>
      <c r="F2502" s="92" t="s">
        <v>27</v>
      </c>
      <c r="G2502" s="89" t="s">
        <v>63</v>
      </c>
      <c r="H2502" s="92" t="str">
        <f>_xlfn.XLOOKUP(O2502,匹配表1065!T:T,匹配表1065!W:W)</f>
        <v>南京市</v>
      </c>
      <c r="I2502" s="89" t="str">
        <f>_xlfn.XLOOKUP(O2502,匹配表1065!T:T,匹配表1065!X:X)</f>
        <v>PME2002</v>
      </c>
      <c r="J2502" s="92" t="s">
        <v>84</v>
      </c>
      <c r="K2502" s="89" cm="1">
        <f ca="1" t="array" ref="K2502:L2502">_xlfn.XLOOKUP(J2502,匹配表1065!Y:Y,匹配表1065!AA:AB)</f>
        <v>31</v>
      </c>
      <c r="L2502" s="89" t="str">
        <v>3个月以上</v>
      </c>
      <c r="M2502" s="92" t="s">
        <v>30</v>
      </c>
      <c r="N2502" s="98">
        <v>4</v>
      </c>
      <c r="O2502" s="93" t="str">
        <f>_xlfn.XLOOKUP(P2502,匹配表1065!U:U,匹配表1065!T:T)</f>
        <v>HO00000964</v>
      </c>
      <c r="P2502" s="89" t="s">
        <v>90</v>
      </c>
      <c r="Q2502" s="89" t="s">
        <v>281</v>
      </c>
      <c r="R2502" s="89" t="str">
        <f>_xlfn.XLOOKUP(Q2502,匹配表1065!L:L,匹配表1065!O:O)</f>
        <v>A</v>
      </c>
      <c r="S2502" s="93" t="str">
        <f>IFERROR(_xlfn.XLOOKUP(Q2502,匹配表1065!AI:AI,匹配表1065!AJ:AJ),"绿标")</f>
        <v>红标</v>
      </c>
      <c r="T2502" s="93" t="str" cm="1">
        <f t="array" ref="T2502:U2502">_xlfn.XLOOKUP(Q2502,匹配表1065!L:L,匹配表1065!M:N)</f>
        <v>头痛</v>
      </c>
      <c r="U2502" s="94" t="str">
        <v>神经内科</v>
      </c>
      <c r="V2502" s="95" t="s">
        <v>70</v>
      </c>
      <c r="W2502" s="93">
        <f>_xlfn.XLOOKUP(M2502,匹配表1065!D:D,匹配表1065!F:F)*N2502</f>
        <v>48</v>
      </c>
    </row>
    <row r="2503" customHeight="1" spans="1:23">
      <c r="A2503" s="89" t="s">
        <v>675</v>
      </c>
      <c r="B2503" s="90">
        <v>46161</v>
      </c>
      <c r="C2503" s="91" t="str">
        <f t="shared" si="78"/>
        <v>5月第4周</v>
      </c>
      <c r="D2503" s="89" t="s">
        <v>733</v>
      </c>
      <c r="E2503" s="89" t="str">
        <f t="shared" si="79"/>
        <v>5月第3周--周2</v>
      </c>
      <c r="F2503" s="92" t="s">
        <v>27</v>
      </c>
      <c r="G2503" s="89" t="s">
        <v>63</v>
      </c>
      <c r="H2503" s="92" t="str">
        <f>_xlfn.XLOOKUP(O2503,匹配表1065!T:T,匹配表1065!W:W)</f>
        <v>南京市</v>
      </c>
      <c r="I2503" s="89" t="str">
        <f>_xlfn.XLOOKUP(O2503,匹配表1065!T:T,匹配表1065!X:X)</f>
        <v>PME2002</v>
      </c>
      <c r="J2503" s="92" t="s">
        <v>84</v>
      </c>
      <c r="K2503" s="89" cm="1">
        <f ca="1" t="array" ref="K2503:L2503">_xlfn.XLOOKUP(J2503,匹配表1065!Y:Y,匹配表1065!AA:AB)</f>
        <v>31</v>
      </c>
      <c r="L2503" s="89" t="str">
        <v>3个月以上</v>
      </c>
      <c r="M2503" s="92" t="s">
        <v>30</v>
      </c>
      <c r="N2503" s="98">
        <v>1</v>
      </c>
      <c r="O2503" s="93" t="str">
        <f>_xlfn.XLOOKUP(P2503,匹配表1065!U:U,匹配表1065!T:T)</f>
        <v>HO00000964</v>
      </c>
      <c r="P2503" s="89" t="s">
        <v>90</v>
      </c>
      <c r="Q2503" s="89" t="s">
        <v>283</v>
      </c>
      <c r="R2503" s="89" t="str">
        <f>_xlfn.XLOOKUP(Q2503,匹配表1065!L:L,匹配表1065!O:O)</f>
        <v>D</v>
      </c>
      <c r="S2503" s="93" t="str">
        <f>IFERROR(_xlfn.XLOOKUP(Q2503,匹配表1065!AI:AI,匹配表1065!AJ:AJ),"绿标")</f>
        <v>红标</v>
      </c>
      <c r="T2503" s="93" t="str" cm="1">
        <f t="array" ref="T2503:U2503">_xlfn.XLOOKUP(Q2503,匹配表1065!L:L,匹配表1065!M:N)</f>
        <v>疼痛</v>
      </c>
      <c r="U2503" s="94" t="str">
        <v>疼痛科</v>
      </c>
      <c r="V2503" s="95" t="s">
        <v>42</v>
      </c>
      <c r="W2503" s="93">
        <f>_xlfn.XLOOKUP(M2503,匹配表1065!D:D,匹配表1065!F:F)*N2503</f>
        <v>12</v>
      </c>
    </row>
    <row r="2504" customHeight="1" spans="1:23">
      <c r="A2504" s="89" t="s">
        <v>675</v>
      </c>
      <c r="B2504" s="90">
        <v>46161</v>
      </c>
      <c r="C2504" s="91" t="str">
        <f t="shared" si="78"/>
        <v>5月第4周</v>
      </c>
      <c r="D2504" s="89" t="s">
        <v>733</v>
      </c>
      <c r="E2504" s="89" t="str">
        <f t="shared" si="79"/>
        <v>5月第3周--周2</v>
      </c>
      <c r="F2504" s="92" t="s">
        <v>27</v>
      </c>
      <c r="G2504" s="89" t="s">
        <v>63</v>
      </c>
      <c r="H2504" s="92" t="str">
        <f>_xlfn.XLOOKUP(O2504,匹配表1065!T:T,匹配表1065!W:W)</f>
        <v>南京市</v>
      </c>
      <c r="I2504" s="89" t="str">
        <f>_xlfn.XLOOKUP(O2504,匹配表1065!T:T,匹配表1065!X:X)</f>
        <v>PME2002</v>
      </c>
      <c r="J2504" s="92" t="s">
        <v>410</v>
      </c>
      <c r="K2504" s="89" cm="1">
        <f ca="1" t="array" ref="K2504:L2504">_xlfn.XLOOKUP(J2504,匹配表1065!Y:Y,匹配表1065!AA:AB)</f>
        <v>1</v>
      </c>
      <c r="L2504" s="89" t="str">
        <v>3个月以内</v>
      </c>
      <c r="M2504" s="92" t="s">
        <v>35</v>
      </c>
      <c r="N2504" s="98">
        <v>1</v>
      </c>
      <c r="O2504" s="93" t="str">
        <f>_xlfn.XLOOKUP(P2504,匹配表1065!U:U,匹配表1065!T:T)</f>
        <v>HO00000964</v>
      </c>
      <c r="P2504" s="89" t="s">
        <v>90</v>
      </c>
      <c r="Q2504" s="89" t="s">
        <v>333</v>
      </c>
      <c r="R2504" s="89" t="str">
        <f>_xlfn.XLOOKUP(Q2504,匹配表1065!L:L,匹配表1065!O:O)</f>
        <v>A</v>
      </c>
      <c r="S2504" s="93" t="str">
        <f>IFERROR(_xlfn.XLOOKUP(Q2504,匹配表1065!AI:AI,匹配表1065!AJ:AJ),"绿标")</f>
        <v>红标</v>
      </c>
      <c r="T2504" s="93" t="str" cm="1">
        <f t="array" ref="T2504:U2504">_xlfn.XLOOKUP(Q2504,匹配表1065!L:L,匹配表1065!M:N)</f>
        <v>头痛</v>
      </c>
      <c r="U2504" s="94" t="str">
        <v>神经内科</v>
      </c>
      <c r="V2504" s="95" t="s">
        <v>58</v>
      </c>
      <c r="W2504" s="93">
        <f>_xlfn.XLOOKUP(M2504,匹配表1065!D:D,匹配表1065!F:F)*N2504</f>
        <v>4</v>
      </c>
    </row>
    <row r="2505" customHeight="1" spans="1:23">
      <c r="A2505" s="89" t="s">
        <v>675</v>
      </c>
      <c r="B2505" s="90">
        <v>46161</v>
      </c>
      <c r="C2505" s="91" t="str">
        <f t="shared" si="78"/>
        <v>5月第4周</v>
      </c>
      <c r="D2505" s="89" t="s">
        <v>733</v>
      </c>
      <c r="E2505" s="89" t="str">
        <f t="shared" si="79"/>
        <v>5月第3周--周2</v>
      </c>
      <c r="F2505" s="92" t="s">
        <v>27</v>
      </c>
      <c r="G2505" s="89" t="s">
        <v>63</v>
      </c>
      <c r="H2505" s="92" t="str">
        <f>_xlfn.XLOOKUP(O2505,匹配表1065!T:T,匹配表1065!W:W)</f>
        <v>南京市</v>
      </c>
      <c r="I2505" s="89" t="str">
        <f>_xlfn.XLOOKUP(O2505,匹配表1065!T:T,匹配表1065!X:X)</f>
        <v>PME2002</v>
      </c>
      <c r="J2505" s="92" t="s">
        <v>84</v>
      </c>
      <c r="K2505" s="89" cm="1">
        <f ca="1" t="array" ref="K2505:L2505">_xlfn.XLOOKUP(J2505,匹配表1065!Y:Y,匹配表1065!AA:AB)</f>
        <v>31</v>
      </c>
      <c r="L2505" s="89" t="str">
        <v>3个月以上</v>
      </c>
      <c r="M2505" s="92" t="s">
        <v>35</v>
      </c>
      <c r="N2505" s="98">
        <v>1</v>
      </c>
      <c r="O2505" s="93" t="str">
        <f>_xlfn.XLOOKUP(P2505,匹配表1065!U:U,匹配表1065!T:T)</f>
        <v>HO00000964</v>
      </c>
      <c r="P2505" s="89" t="s">
        <v>90</v>
      </c>
      <c r="Q2505" s="89" t="s">
        <v>682</v>
      </c>
      <c r="R2505" s="89" t="str">
        <f>_xlfn.XLOOKUP(Q2505,匹配表1065!L:L,匹配表1065!O:O)</f>
        <v>D</v>
      </c>
      <c r="S2505" s="93" t="str">
        <f>IFERROR(_xlfn.XLOOKUP(Q2505,匹配表1065!AI:AI,匹配表1065!AJ:AJ),"绿标")</f>
        <v>绿标</v>
      </c>
      <c r="T2505" s="93" t="str" cm="1">
        <f t="array" ref="T2505:U2505">_xlfn.XLOOKUP(Q2505,匹配表1065!L:L,匹配表1065!M:N)</f>
        <v>疼痛</v>
      </c>
      <c r="U2505" s="94" t="str">
        <v>疼痛科</v>
      </c>
      <c r="V2505" s="95" t="s">
        <v>42</v>
      </c>
      <c r="W2505" s="93">
        <f>_xlfn.XLOOKUP(M2505,匹配表1065!D:D,匹配表1065!F:F)*N2505</f>
        <v>4</v>
      </c>
    </row>
    <row r="2506" customHeight="1" spans="1:23">
      <c r="A2506" s="89" t="s">
        <v>675</v>
      </c>
      <c r="B2506" s="90">
        <v>46161</v>
      </c>
      <c r="C2506" s="91" t="str">
        <f t="shared" si="78"/>
        <v>5月第4周</v>
      </c>
      <c r="D2506" s="89" t="s">
        <v>733</v>
      </c>
      <c r="E2506" s="89" t="str">
        <f t="shared" si="79"/>
        <v>5月第3周--周2</v>
      </c>
      <c r="F2506" s="92" t="s">
        <v>27</v>
      </c>
      <c r="G2506" s="92" t="s">
        <v>92</v>
      </c>
      <c r="H2506" s="92" t="str">
        <f>_xlfn.XLOOKUP(O2506,匹配表1065!T:T,匹配表1065!W:W)</f>
        <v>合肥市</v>
      </c>
      <c r="I2506" s="89" t="str">
        <f>_xlfn.XLOOKUP(O2506,匹配表1065!T:T,匹配表1065!X:X)</f>
        <v>PME2007</v>
      </c>
      <c r="J2506" s="92" t="s">
        <v>93</v>
      </c>
      <c r="K2506" s="89" cm="1">
        <f ca="1" t="array" ref="K2506:L2506">_xlfn.XLOOKUP(J2506,匹配表1065!Y:Y,匹配表1065!AA:AB)</f>
        <v>9</v>
      </c>
      <c r="L2506" s="89" t="str">
        <v>3个月以上</v>
      </c>
      <c r="M2506" s="92" t="s">
        <v>30</v>
      </c>
      <c r="N2506" s="98">
        <v>1</v>
      </c>
      <c r="O2506" s="93" t="str">
        <f>_xlfn.XLOOKUP(P2506,匹配表1065!U:U,匹配表1065!T:T)</f>
        <v>HO00000001</v>
      </c>
      <c r="P2506" s="89" t="s">
        <v>94</v>
      </c>
      <c r="Q2506" s="89" t="s">
        <v>433</v>
      </c>
      <c r="R2506" s="89" t="str">
        <f>_xlfn.XLOOKUP(Q2506,匹配表1065!L:L,匹配表1065!O:O)</f>
        <v>A</v>
      </c>
      <c r="S2506" s="93" t="str">
        <f>IFERROR(_xlfn.XLOOKUP(Q2506,匹配表1065!AI:AI,匹配表1065!AJ:AJ),"绿标")</f>
        <v>绿标</v>
      </c>
      <c r="T2506" s="93" t="str" cm="1">
        <f t="array" ref="T2506:U2506">_xlfn.XLOOKUP(Q2506,匹配表1065!L:L,匹配表1065!M:N)</f>
        <v>头痛</v>
      </c>
      <c r="U2506" s="94" t="str">
        <v>神经内科</v>
      </c>
      <c r="V2506" s="95" t="s">
        <v>33</v>
      </c>
      <c r="W2506" s="93">
        <f>_xlfn.XLOOKUP(M2506,匹配表1065!D:D,匹配表1065!F:F)*N2506</f>
        <v>12</v>
      </c>
    </row>
    <row r="2507" customHeight="1" spans="1:23">
      <c r="A2507" s="89" t="s">
        <v>675</v>
      </c>
      <c r="B2507" s="90">
        <v>46161</v>
      </c>
      <c r="C2507" s="91" t="str">
        <f t="shared" si="78"/>
        <v>5月第4周</v>
      </c>
      <c r="D2507" s="89" t="s">
        <v>733</v>
      </c>
      <c r="E2507" s="89" t="str">
        <f t="shared" si="79"/>
        <v>5月第3周--周2</v>
      </c>
      <c r="F2507" s="92" t="s">
        <v>27</v>
      </c>
      <c r="G2507" s="92" t="s">
        <v>92</v>
      </c>
      <c r="H2507" s="92" t="str">
        <f>_xlfn.XLOOKUP(O2507,匹配表1065!T:T,匹配表1065!W:W)</f>
        <v>蚌埠市</v>
      </c>
      <c r="I2507" s="89" t="str">
        <f>_xlfn.XLOOKUP(O2507,匹配表1065!T:T,匹配表1065!X:X)</f>
        <v>PME2047</v>
      </c>
      <c r="J2507" s="92" t="s">
        <v>97</v>
      </c>
      <c r="K2507" s="89" cm="1">
        <f ca="1" t="array" ref="K2507:L2507">_xlfn.XLOOKUP(J2507,匹配表1065!Y:Y,匹配表1065!AA:AB)</f>
        <v>2</v>
      </c>
      <c r="L2507" s="89" t="str">
        <v>3个月以内</v>
      </c>
      <c r="M2507" s="92" t="s">
        <v>35</v>
      </c>
      <c r="N2507" s="98">
        <v>1</v>
      </c>
      <c r="O2507" s="93" t="str">
        <f>_xlfn.XLOOKUP(P2507,匹配表1065!U:U,匹配表1065!T:T)</f>
        <v>HO00000017</v>
      </c>
      <c r="P2507" s="89" t="s">
        <v>515</v>
      </c>
      <c r="Q2507" s="89" t="s">
        <v>516</v>
      </c>
      <c r="R2507" s="89" t="str">
        <f>_xlfn.XLOOKUP(Q2507,匹配表1065!L:L,匹配表1065!O:O)</f>
        <v>A</v>
      </c>
      <c r="S2507" s="93" t="str">
        <f>IFERROR(_xlfn.XLOOKUP(Q2507,匹配表1065!AI:AI,匹配表1065!AJ:AJ),"绿标")</f>
        <v>绿标</v>
      </c>
      <c r="T2507" s="93" t="str" cm="1">
        <f t="array" ref="T2507:U2507">_xlfn.XLOOKUP(Q2507,匹配表1065!L:L,匹配表1065!M:N)</f>
        <v>头痛</v>
      </c>
      <c r="U2507" s="94" t="str">
        <v>神经内科</v>
      </c>
      <c r="V2507" s="95" t="s">
        <v>58</v>
      </c>
      <c r="W2507" s="93">
        <f>_xlfn.XLOOKUP(M2507,匹配表1065!D:D,匹配表1065!F:F)*N2507</f>
        <v>4</v>
      </c>
    </row>
    <row r="2508" customHeight="1" spans="1:23">
      <c r="A2508" s="89" t="s">
        <v>675</v>
      </c>
      <c r="B2508" s="90">
        <v>46161</v>
      </c>
      <c r="C2508" s="91" t="str">
        <f t="shared" si="78"/>
        <v>5月第4周</v>
      </c>
      <c r="D2508" s="89" t="s">
        <v>733</v>
      </c>
      <c r="E2508" s="89" t="str">
        <f t="shared" si="79"/>
        <v>5月第3周--周2</v>
      </c>
      <c r="F2508" s="92" t="s">
        <v>27</v>
      </c>
      <c r="G2508" s="92" t="s">
        <v>92</v>
      </c>
      <c r="H2508" s="92" t="str">
        <f>_xlfn.XLOOKUP(O2508,匹配表1065!T:T,匹配表1065!W:W)</f>
        <v>合肥市</v>
      </c>
      <c r="I2508" s="89" t="str">
        <f>_xlfn.XLOOKUP(O2508,匹配表1065!T:T,匹配表1065!X:X)</f>
        <v>PME2047</v>
      </c>
      <c r="J2508" s="92" t="s">
        <v>97</v>
      </c>
      <c r="K2508" s="89" cm="1">
        <f ca="1" t="array" ref="K2508:L2508">_xlfn.XLOOKUP(J2508,匹配表1065!Y:Y,匹配表1065!AA:AB)</f>
        <v>2</v>
      </c>
      <c r="L2508" s="89" t="str">
        <v>3个月以内</v>
      </c>
      <c r="M2508" s="92" t="s">
        <v>55</v>
      </c>
      <c r="N2508" s="98">
        <v>1</v>
      </c>
      <c r="O2508" s="93" t="str">
        <f>_xlfn.XLOOKUP(P2508,匹配表1065!U:U,匹配表1065!T:T)</f>
        <v>HO00000005</v>
      </c>
      <c r="P2508" s="89" t="s">
        <v>98</v>
      </c>
      <c r="Q2508" s="89" t="s">
        <v>208</v>
      </c>
      <c r="R2508" s="89" t="str">
        <f>_xlfn.XLOOKUP(Q2508,匹配表1065!L:L,匹配表1065!O:O)</f>
        <v>A</v>
      </c>
      <c r="S2508" s="93" t="str">
        <f>IFERROR(_xlfn.XLOOKUP(Q2508,匹配表1065!AI:AI,匹配表1065!AJ:AJ),"绿标")</f>
        <v>黑标</v>
      </c>
      <c r="T2508" s="93" t="str" cm="1">
        <f t="array" ref="T2508:U2508">_xlfn.XLOOKUP(Q2508,匹配表1065!L:L,匹配表1065!M:N)</f>
        <v>头痛</v>
      </c>
      <c r="U2508" s="94" t="str">
        <v>神经内科</v>
      </c>
      <c r="V2508" s="95" t="s">
        <v>33</v>
      </c>
      <c r="W2508" s="93">
        <f>_xlfn.XLOOKUP(M2508,匹配表1065!D:D,匹配表1065!F:F)*N2508</f>
        <v>8</v>
      </c>
    </row>
    <row r="2509" customHeight="1" spans="1:23">
      <c r="A2509" s="89" t="s">
        <v>675</v>
      </c>
      <c r="B2509" s="90">
        <v>46161</v>
      </c>
      <c r="C2509" s="91" t="str">
        <f t="shared" si="78"/>
        <v>5月第4周</v>
      </c>
      <c r="D2509" s="89" t="s">
        <v>733</v>
      </c>
      <c r="E2509" s="89" t="str">
        <f t="shared" si="79"/>
        <v>5月第3周--周2</v>
      </c>
      <c r="F2509" s="92" t="s">
        <v>27</v>
      </c>
      <c r="G2509" s="92" t="s">
        <v>167</v>
      </c>
      <c r="H2509" s="92" t="str">
        <f>_xlfn.XLOOKUP(O2509,匹配表1065!T:T,匹配表1065!W:W)</f>
        <v>南通市</v>
      </c>
      <c r="I2509" s="89" t="str">
        <f>_xlfn.XLOOKUP(O2509,匹配表1065!T:T,匹配表1065!X:X)</f>
        <v>PME2013</v>
      </c>
      <c r="J2509" s="92" t="s">
        <v>180</v>
      </c>
      <c r="K2509" s="89" cm="1">
        <f ca="1" t="array" ref="K2509:L2509">_xlfn.XLOOKUP(J2509,匹配表1065!Y:Y,匹配表1065!AA:AB)</f>
        <v>51</v>
      </c>
      <c r="L2509" s="89" t="str">
        <v>3个月以上</v>
      </c>
      <c r="M2509" s="92" t="s">
        <v>30</v>
      </c>
      <c r="N2509" s="98">
        <v>2</v>
      </c>
      <c r="O2509" s="93" t="str">
        <f>_xlfn.XLOOKUP(P2509,匹配表1065!U:U,匹配表1065!T:T)</f>
        <v>HO00001066</v>
      </c>
      <c r="P2509" s="89" t="s">
        <v>183</v>
      </c>
      <c r="Q2509" s="89" t="s">
        <v>296</v>
      </c>
      <c r="R2509" s="89" t="str">
        <f>_xlfn.XLOOKUP(Q2509,匹配表1065!L:L,匹配表1065!O:O)</f>
        <v>C</v>
      </c>
      <c r="S2509" s="93" t="str">
        <f>IFERROR(_xlfn.XLOOKUP(Q2509,匹配表1065!AI:AI,匹配表1065!AJ:AJ),"绿标")</f>
        <v>红标</v>
      </c>
      <c r="T2509" s="93" t="str" cm="1">
        <f t="array" ref="T2509:U2509">_xlfn.XLOOKUP(Q2509,匹配表1065!L:L,匹配表1065!M:N)</f>
        <v>眩晕</v>
      </c>
      <c r="U2509" s="94" t="str">
        <v>耳鼻喉科</v>
      </c>
      <c r="V2509" s="95" t="s">
        <v>70</v>
      </c>
      <c r="W2509" s="93">
        <f>_xlfn.XLOOKUP(M2509,匹配表1065!D:D,匹配表1065!F:F)*N2509</f>
        <v>24</v>
      </c>
    </row>
    <row r="2510" customHeight="1" spans="1:23">
      <c r="A2510" s="89" t="s">
        <v>675</v>
      </c>
      <c r="B2510" s="90">
        <v>46161</v>
      </c>
      <c r="C2510" s="91" t="str">
        <f t="shared" si="78"/>
        <v>5月第4周</v>
      </c>
      <c r="D2510" s="89" t="s">
        <v>733</v>
      </c>
      <c r="E2510" s="89" t="str">
        <f t="shared" si="79"/>
        <v>5月第3周--周2</v>
      </c>
      <c r="F2510" s="92" t="s">
        <v>27</v>
      </c>
      <c r="G2510" s="92" t="s">
        <v>167</v>
      </c>
      <c r="H2510" s="92" t="str">
        <f>_xlfn.XLOOKUP(O2510,匹配表1065!T:T,匹配表1065!W:W)</f>
        <v>南通市</v>
      </c>
      <c r="I2510" s="89" t="str">
        <f>_xlfn.XLOOKUP(O2510,匹配表1065!T:T,匹配表1065!X:X)</f>
        <v>PME2013</v>
      </c>
      <c r="J2510" s="92" t="s">
        <v>180</v>
      </c>
      <c r="K2510" s="89" cm="1">
        <f ca="1" t="array" ref="K2510:L2510">_xlfn.XLOOKUP(J2510,匹配表1065!Y:Y,匹配表1065!AA:AB)</f>
        <v>51</v>
      </c>
      <c r="L2510" s="89" t="str">
        <v>3个月以上</v>
      </c>
      <c r="M2510" s="92" t="s">
        <v>35</v>
      </c>
      <c r="N2510" s="98">
        <v>1</v>
      </c>
      <c r="O2510" s="93" t="str">
        <f>_xlfn.XLOOKUP(P2510,匹配表1065!U:U,匹配表1065!T:T)</f>
        <v>HO00001066</v>
      </c>
      <c r="P2510" s="89" t="s">
        <v>183</v>
      </c>
      <c r="Q2510" s="89" t="s">
        <v>185</v>
      </c>
      <c r="R2510" s="89" t="str">
        <f>_xlfn.XLOOKUP(Q2510,匹配表1065!L:L,匹配表1065!O:O)</f>
        <v>A</v>
      </c>
      <c r="S2510" s="93" t="str">
        <f>IFERROR(_xlfn.XLOOKUP(Q2510,匹配表1065!AI:AI,匹配表1065!AJ:AJ),"绿标")</f>
        <v>红标</v>
      </c>
      <c r="T2510" s="93" t="str" cm="1">
        <f t="array" ref="T2510:U2510">_xlfn.XLOOKUP(Q2510,匹配表1065!L:L,匹配表1065!M:N)</f>
        <v>头痛</v>
      </c>
      <c r="U2510" s="94" t="str">
        <v>神经内科</v>
      </c>
      <c r="V2510" s="95" t="s">
        <v>58</v>
      </c>
      <c r="W2510" s="93">
        <f>_xlfn.XLOOKUP(M2510,匹配表1065!D:D,匹配表1065!F:F)*N2510</f>
        <v>4</v>
      </c>
    </row>
    <row r="2511" customHeight="1" spans="1:23">
      <c r="A2511" s="89" t="s">
        <v>675</v>
      </c>
      <c r="B2511" s="90">
        <v>46161</v>
      </c>
      <c r="C2511" s="91" t="str">
        <f t="shared" si="78"/>
        <v>5月第4周</v>
      </c>
      <c r="D2511" s="89" t="s">
        <v>733</v>
      </c>
      <c r="E2511" s="89" t="str">
        <f t="shared" si="79"/>
        <v>5月第3周--周2</v>
      </c>
      <c r="F2511" s="92" t="s">
        <v>27</v>
      </c>
      <c r="G2511" s="92" t="s">
        <v>167</v>
      </c>
      <c r="H2511" s="92" t="str">
        <f>_xlfn.XLOOKUP(O2511,匹配表1065!T:T,匹配表1065!W:W)</f>
        <v>南通市</v>
      </c>
      <c r="I2511" s="89" t="str">
        <f>_xlfn.XLOOKUP(O2511,匹配表1065!T:T,匹配表1065!X:X)</f>
        <v>PME2013</v>
      </c>
      <c r="J2511" s="92" t="s">
        <v>180</v>
      </c>
      <c r="K2511" s="89" cm="1">
        <f ca="1" t="array" ref="K2511:L2511">_xlfn.XLOOKUP(J2511,匹配表1065!Y:Y,匹配表1065!AA:AB)</f>
        <v>51</v>
      </c>
      <c r="L2511" s="89" t="str">
        <v>3个月以上</v>
      </c>
      <c r="M2511" s="92" t="s">
        <v>35</v>
      </c>
      <c r="N2511" s="98">
        <v>1</v>
      </c>
      <c r="O2511" s="93" t="str">
        <f>_xlfn.XLOOKUP(P2511,匹配表1065!U:U,匹配表1065!T:T)</f>
        <v>HO00001021</v>
      </c>
      <c r="P2511" s="89" t="s">
        <v>181</v>
      </c>
      <c r="Q2511" s="89" t="s">
        <v>431</v>
      </c>
      <c r="R2511" s="89" t="str">
        <f>_xlfn.XLOOKUP(Q2511,匹配表1065!L:L,匹配表1065!O:O)</f>
        <v>B</v>
      </c>
      <c r="S2511" s="93" t="str">
        <f>IFERROR(_xlfn.XLOOKUP(Q2511,匹配表1065!AI:AI,匹配表1065!AJ:AJ),"绿标")</f>
        <v>红标</v>
      </c>
      <c r="T2511" s="93" t="str" cm="1">
        <f t="array" ref="T2511:U2511">_xlfn.XLOOKUP(Q2511,匹配表1065!L:L,匹配表1065!M:N)</f>
        <v>脑血管</v>
      </c>
      <c r="U2511" s="94" t="str">
        <v>神经内科</v>
      </c>
      <c r="V2511" s="95" t="s">
        <v>58</v>
      </c>
      <c r="W2511" s="93">
        <f>_xlfn.XLOOKUP(M2511,匹配表1065!D:D,匹配表1065!F:F)*N2511</f>
        <v>4</v>
      </c>
    </row>
    <row r="2512" customHeight="1" spans="1:23">
      <c r="A2512" s="89" t="s">
        <v>675</v>
      </c>
      <c r="B2512" s="90">
        <v>46161</v>
      </c>
      <c r="C2512" s="91" t="str">
        <f t="shared" si="78"/>
        <v>5月第4周</v>
      </c>
      <c r="D2512" s="89" t="s">
        <v>733</v>
      </c>
      <c r="E2512" s="89" t="str">
        <f t="shared" si="79"/>
        <v>5月第3周--周2</v>
      </c>
      <c r="F2512" s="92" t="s">
        <v>27</v>
      </c>
      <c r="G2512" s="92" t="s">
        <v>167</v>
      </c>
      <c r="H2512" s="92" t="str">
        <f>_xlfn.XLOOKUP(O2512,匹配表1065!T:T,匹配表1065!W:W)</f>
        <v>苏州市</v>
      </c>
      <c r="I2512" s="89" t="str">
        <f>_xlfn.XLOOKUP(O2512,匹配表1065!T:T,匹配表1065!X:X)</f>
        <v>PME2016</v>
      </c>
      <c r="J2512" s="89" t="s">
        <v>173</v>
      </c>
      <c r="K2512" s="89" cm="1">
        <f ca="1" t="array" ref="K2512:L2512">_xlfn.XLOOKUP(J2512,匹配表1065!Y:Y,匹配表1065!AA:AB)</f>
        <v>1</v>
      </c>
      <c r="L2512" s="89" t="str">
        <v>3个月以内</v>
      </c>
      <c r="M2512" s="92" t="s">
        <v>30</v>
      </c>
      <c r="N2512" s="98">
        <v>1</v>
      </c>
      <c r="O2512" s="93" t="str">
        <f>_xlfn.XLOOKUP(P2512,匹配表1065!U:U,匹配表1065!T:T)</f>
        <v>HO00001043</v>
      </c>
      <c r="P2512" s="89" t="s">
        <v>221</v>
      </c>
      <c r="Q2512" s="89" t="s">
        <v>291</v>
      </c>
      <c r="R2512" s="89" t="str">
        <f>_xlfn.XLOOKUP(Q2512,匹配表1065!L:L,匹配表1065!O:O)</f>
        <v>A</v>
      </c>
      <c r="S2512" s="93" t="str">
        <f>IFERROR(_xlfn.XLOOKUP(Q2512,匹配表1065!AI:AI,匹配表1065!AJ:AJ),"绿标")</f>
        <v>红标</v>
      </c>
      <c r="T2512" s="93" t="str" cm="1">
        <f t="array" ref="T2512:U2512">_xlfn.XLOOKUP(Q2512,匹配表1065!L:L,匹配表1065!M:N)</f>
        <v>头痛</v>
      </c>
      <c r="U2512" s="94" t="str">
        <v>神经内科</v>
      </c>
      <c r="V2512" s="95" t="s">
        <v>70</v>
      </c>
      <c r="W2512" s="93">
        <f>_xlfn.XLOOKUP(M2512,匹配表1065!D:D,匹配表1065!F:F)*N2512</f>
        <v>12</v>
      </c>
    </row>
    <row r="2513" customHeight="1" spans="1:23">
      <c r="A2513" s="89" t="s">
        <v>675</v>
      </c>
      <c r="B2513" s="90">
        <v>46161</v>
      </c>
      <c r="C2513" s="91" t="str">
        <f t="shared" si="78"/>
        <v>5月第4周</v>
      </c>
      <c r="D2513" s="89" t="s">
        <v>733</v>
      </c>
      <c r="E2513" s="89" t="str">
        <f t="shared" si="79"/>
        <v>5月第3周--周2</v>
      </c>
      <c r="F2513" s="92" t="s">
        <v>27</v>
      </c>
      <c r="G2513" s="92" t="s">
        <v>167</v>
      </c>
      <c r="H2513" s="92" t="str">
        <f>_xlfn.XLOOKUP(O2513,匹配表1065!T:T,匹配表1065!W:W)</f>
        <v>苏州市</v>
      </c>
      <c r="I2513" s="89" t="str">
        <f>_xlfn.XLOOKUP(O2513,匹配表1065!T:T,匹配表1065!X:X)</f>
        <v>PME2016</v>
      </c>
      <c r="J2513" s="89" t="s">
        <v>173</v>
      </c>
      <c r="K2513" s="89" cm="1">
        <f ca="1" t="array" ref="K2513:L2513">_xlfn.XLOOKUP(J2513,匹配表1065!Y:Y,匹配表1065!AA:AB)</f>
        <v>1</v>
      </c>
      <c r="L2513" s="89" t="str">
        <v>3个月以内</v>
      </c>
      <c r="M2513" s="92" t="s">
        <v>30</v>
      </c>
      <c r="N2513" s="98">
        <v>1</v>
      </c>
      <c r="O2513" s="93" t="str">
        <f>_xlfn.XLOOKUP(P2513,匹配表1065!U:U,匹配表1065!T:T)</f>
        <v>HO00001048</v>
      </c>
      <c r="P2513" s="89" t="s">
        <v>176</v>
      </c>
      <c r="Q2513" s="89" t="s">
        <v>426</v>
      </c>
      <c r="R2513" s="89" t="str">
        <f>_xlfn.XLOOKUP(Q2513,匹配表1065!L:L,匹配表1065!O:O)</f>
        <v>C</v>
      </c>
      <c r="S2513" s="93" t="str">
        <f>IFERROR(_xlfn.XLOOKUP(Q2513,匹配表1065!AI:AI,匹配表1065!AJ:AJ),"绿标")</f>
        <v>红标</v>
      </c>
      <c r="T2513" s="93" t="str" cm="1">
        <f t="array" ref="T2513:U2513">_xlfn.XLOOKUP(Q2513,匹配表1065!L:L,匹配表1065!M:N)</f>
        <v>眩晕</v>
      </c>
      <c r="U2513" s="94" t="str">
        <v>耳鼻喉科</v>
      </c>
      <c r="V2513" s="95" t="s">
        <v>70</v>
      </c>
      <c r="W2513" s="93">
        <f>_xlfn.XLOOKUP(M2513,匹配表1065!D:D,匹配表1065!F:F)*N2513</f>
        <v>12</v>
      </c>
    </row>
    <row r="2514" customHeight="1" spans="1:23">
      <c r="A2514" s="89" t="s">
        <v>675</v>
      </c>
      <c r="B2514" s="90">
        <v>46161</v>
      </c>
      <c r="C2514" s="91" t="str">
        <f t="shared" si="78"/>
        <v>5月第4周</v>
      </c>
      <c r="D2514" s="89" t="s">
        <v>733</v>
      </c>
      <c r="E2514" s="89" t="str">
        <f t="shared" si="79"/>
        <v>5月第3周--周2</v>
      </c>
      <c r="F2514" s="92" t="s">
        <v>27</v>
      </c>
      <c r="G2514" s="92" t="s">
        <v>167</v>
      </c>
      <c r="H2514" s="92" t="str">
        <f>_xlfn.XLOOKUP(O2514,匹配表1065!T:T,匹配表1065!W:W)</f>
        <v>苏州市</v>
      </c>
      <c r="I2514" s="89" t="str">
        <f>_xlfn.XLOOKUP(O2514,匹配表1065!T:T,匹配表1065!X:X)</f>
        <v>PME2016</v>
      </c>
      <c r="J2514" s="89" t="s">
        <v>173</v>
      </c>
      <c r="K2514" s="89" cm="1">
        <f ca="1" t="array" ref="K2514:L2514">_xlfn.XLOOKUP(J2514,匹配表1065!Y:Y,匹配表1065!AA:AB)</f>
        <v>1</v>
      </c>
      <c r="L2514" s="89" t="str">
        <v>3个月以内</v>
      </c>
      <c r="M2514" s="92" t="s">
        <v>55</v>
      </c>
      <c r="N2514" s="98">
        <v>1</v>
      </c>
      <c r="O2514" s="93" t="str">
        <f>_xlfn.XLOOKUP(P2514,匹配表1065!U:U,匹配表1065!T:T)</f>
        <v>HO00001048</v>
      </c>
      <c r="P2514" s="89" t="s">
        <v>176</v>
      </c>
      <c r="Q2514" s="89" t="s">
        <v>177</v>
      </c>
      <c r="R2514" s="89" t="str">
        <f>_xlfn.XLOOKUP(Q2514,匹配表1065!L:L,匹配表1065!O:O)</f>
        <v>A</v>
      </c>
      <c r="S2514" s="93" t="str">
        <f>IFERROR(_xlfn.XLOOKUP(Q2514,匹配表1065!AI:AI,匹配表1065!AJ:AJ),"绿标")</f>
        <v>红标</v>
      </c>
      <c r="T2514" s="93" t="str" cm="1">
        <f t="array" ref="T2514:U2514">_xlfn.XLOOKUP(Q2514,匹配表1065!L:L,匹配表1065!M:N)</f>
        <v>头痛</v>
      </c>
      <c r="U2514" s="94" t="str">
        <v>神经内科</v>
      </c>
      <c r="V2514" s="95" t="s">
        <v>67</v>
      </c>
      <c r="W2514" s="93">
        <f>_xlfn.XLOOKUP(M2514,匹配表1065!D:D,匹配表1065!F:F)*N2514</f>
        <v>8</v>
      </c>
    </row>
    <row r="2515" customHeight="1" spans="1:23">
      <c r="A2515" s="89" t="s">
        <v>675</v>
      </c>
      <c r="B2515" s="90">
        <v>46161</v>
      </c>
      <c r="C2515" s="91" t="str">
        <f t="shared" si="78"/>
        <v>5月第4周</v>
      </c>
      <c r="D2515" s="89" t="s">
        <v>733</v>
      </c>
      <c r="E2515" s="89" t="str">
        <f t="shared" si="79"/>
        <v>5月第3周--周2</v>
      </c>
      <c r="F2515" s="92" t="s">
        <v>27</v>
      </c>
      <c r="G2515" s="92" t="s">
        <v>167</v>
      </c>
      <c r="H2515" s="92" t="str">
        <f>_xlfn.XLOOKUP(O2515,匹配表1065!T:T,匹配表1065!W:W)</f>
        <v>苏州市</v>
      </c>
      <c r="I2515" s="89" t="str">
        <f>_xlfn.XLOOKUP(O2515,匹配表1065!T:T,匹配表1065!X:X)</f>
        <v>PME2010</v>
      </c>
      <c r="J2515" s="92" t="s">
        <v>186</v>
      </c>
      <c r="K2515" s="89" cm="1">
        <f ca="1" t="array" ref="K2515:L2515">_xlfn.XLOOKUP(J2515,匹配表1065!Y:Y,匹配表1065!AA:AB)</f>
        <v>6</v>
      </c>
      <c r="L2515" s="89" t="str">
        <v>3个月以上</v>
      </c>
      <c r="M2515" s="92" t="s">
        <v>30</v>
      </c>
      <c r="N2515" s="98">
        <v>1</v>
      </c>
      <c r="O2515" s="93" t="str">
        <f>_xlfn.XLOOKUP(P2515,匹配表1065!U:U,匹配表1065!T:T)</f>
        <v>HO00001051</v>
      </c>
      <c r="P2515" s="89" t="s">
        <v>191</v>
      </c>
      <c r="Q2515" s="89" t="s">
        <v>192</v>
      </c>
      <c r="R2515" s="89" t="str">
        <f>_xlfn.XLOOKUP(Q2515,匹配表1065!L:L,匹配表1065!O:O)</f>
        <v>B</v>
      </c>
      <c r="S2515" s="93" t="str">
        <f>IFERROR(_xlfn.XLOOKUP(Q2515,匹配表1065!AI:AI,匹配表1065!AJ:AJ),"绿标")</f>
        <v>绿标</v>
      </c>
      <c r="T2515" s="93" t="str" cm="1">
        <f t="array" ref="T2515:U2515">_xlfn.XLOOKUP(Q2515,匹配表1065!L:L,匹配表1065!M:N)</f>
        <v>抑郁焦虑</v>
      </c>
      <c r="U2515" s="94" t="str">
        <v>神经内科</v>
      </c>
      <c r="V2515" s="95" t="s">
        <v>70</v>
      </c>
      <c r="W2515" s="93">
        <f>_xlfn.XLOOKUP(M2515,匹配表1065!D:D,匹配表1065!F:F)*N2515</f>
        <v>12</v>
      </c>
    </row>
    <row r="2516" customHeight="1" spans="1:23">
      <c r="A2516" s="89" t="s">
        <v>675</v>
      </c>
      <c r="B2516" s="90">
        <v>46161</v>
      </c>
      <c r="C2516" s="91" t="str">
        <f t="shared" si="78"/>
        <v>5月第4周</v>
      </c>
      <c r="D2516" s="89" t="s">
        <v>733</v>
      </c>
      <c r="E2516" s="89" t="str">
        <f t="shared" si="79"/>
        <v>5月第3周--周2</v>
      </c>
      <c r="F2516" s="92" t="s">
        <v>27</v>
      </c>
      <c r="G2516" s="92" t="s">
        <v>167</v>
      </c>
      <c r="H2516" s="92" t="str">
        <f>_xlfn.XLOOKUP(O2516,匹配表1065!T:T,匹配表1065!W:W)</f>
        <v>苏州市</v>
      </c>
      <c r="I2516" s="89" t="str">
        <f>_xlfn.XLOOKUP(O2516,匹配表1065!T:T,匹配表1065!X:X)</f>
        <v>PME2010</v>
      </c>
      <c r="J2516" s="92" t="s">
        <v>186</v>
      </c>
      <c r="K2516" s="89" cm="1">
        <f ca="1" t="array" ref="K2516:L2516">_xlfn.XLOOKUP(J2516,匹配表1065!Y:Y,匹配表1065!AA:AB)</f>
        <v>6</v>
      </c>
      <c r="L2516" s="89" t="str">
        <v>3个月以上</v>
      </c>
      <c r="M2516" s="92" t="s">
        <v>35</v>
      </c>
      <c r="N2516" s="98">
        <v>1</v>
      </c>
      <c r="O2516" s="93" t="str">
        <f>_xlfn.XLOOKUP(P2516,匹配表1065!U:U,匹配表1065!T:T)</f>
        <v>HO00001051</v>
      </c>
      <c r="P2516" s="89" t="s">
        <v>191</v>
      </c>
      <c r="Q2516" s="89" t="s">
        <v>354</v>
      </c>
      <c r="R2516" s="89" t="str">
        <f>_xlfn.XLOOKUP(Q2516,匹配表1065!L:L,匹配表1065!O:O)</f>
        <v>A</v>
      </c>
      <c r="S2516" s="93" t="str">
        <f>IFERROR(_xlfn.XLOOKUP(Q2516,匹配表1065!AI:AI,匹配表1065!AJ:AJ),"绿标")</f>
        <v>黑标</v>
      </c>
      <c r="T2516" s="93" t="str" cm="1">
        <f t="array" ref="T2516:U2516">_xlfn.XLOOKUP(Q2516,匹配表1065!L:L,匹配表1065!M:N)</f>
        <v>头痛</v>
      </c>
      <c r="U2516" s="94" t="str">
        <v>神经内科</v>
      </c>
      <c r="V2516" s="95" t="s">
        <v>70</v>
      </c>
      <c r="W2516" s="93">
        <f>_xlfn.XLOOKUP(M2516,匹配表1065!D:D,匹配表1065!F:F)*N2516</f>
        <v>4</v>
      </c>
    </row>
    <row r="2517" customHeight="1" spans="1:23">
      <c r="A2517" s="89" t="s">
        <v>675</v>
      </c>
      <c r="B2517" s="90">
        <v>46161</v>
      </c>
      <c r="C2517" s="91" t="str">
        <f t="shared" si="78"/>
        <v>5月第4周</v>
      </c>
      <c r="D2517" s="89" t="s">
        <v>733</v>
      </c>
      <c r="E2517" s="89" t="str">
        <f t="shared" si="79"/>
        <v>5月第3周--周2</v>
      </c>
      <c r="F2517" s="92" t="s">
        <v>27</v>
      </c>
      <c r="G2517" s="92" t="s">
        <v>167</v>
      </c>
      <c r="H2517" s="92" t="str">
        <f>_xlfn.XLOOKUP(O2517,匹配表1065!T:T,匹配表1065!W:W)</f>
        <v>苏州市</v>
      </c>
      <c r="I2517" s="89" t="str">
        <f>_xlfn.XLOOKUP(O2517,匹配表1065!T:T,匹配表1065!X:X)</f>
        <v>PME2010</v>
      </c>
      <c r="J2517" s="92" t="s">
        <v>186</v>
      </c>
      <c r="K2517" s="89" cm="1">
        <f ca="1" t="array" ref="K2517:L2517">_xlfn.XLOOKUP(J2517,匹配表1065!Y:Y,匹配表1065!AA:AB)</f>
        <v>6</v>
      </c>
      <c r="L2517" s="89" t="str">
        <v>3个月以上</v>
      </c>
      <c r="M2517" s="92" t="s">
        <v>35</v>
      </c>
      <c r="N2517" s="98">
        <v>1</v>
      </c>
      <c r="O2517" s="93" t="str">
        <f>_xlfn.XLOOKUP(P2517,匹配表1065!U:U,匹配表1065!T:T)</f>
        <v>HO00001050</v>
      </c>
      <c r="P2517" s="89" t="s">
        <v>449</v>
      </c>
      <c r="Q2517" s="89" t="s">
        <v>450</v>
      </c>
      <c r="R2517" s="89" t="str">
        <f>_xlfn.XLOOKUP(Q2517,匹配表1065!L:L,匹配表1065!O:O)</f>
        <v>C</v>
      </c>
      <c r="S2517" s="93" t="str">
        <f>IFERROR(_xlfn.XLOOKUP(Q2517,匹配表1065!AI:AI,匹配表1065!AJ:AJ),"绿标")</f>
        <v>黑标</v>
      </c>
      <c r="T2517" s="93" t="str" cm="1">
        <f t="array" ref="T2517:U2517">_xlfn.XLOOKUP(Q2517,匹配表1065!L:L,匹配表1065!M:N)</f>
        <v>眩晕</v>
      </c>
      <c r="U2517" s="94" t="str">
        <v>神经内科</v>
      </c>
      <c r="V2517" s="95" t="s">
        <v>70</v>
      </c>
      <c r="W2517" s="93">
        <f>_xlfn.XLOOKUP(M2517,匹配表1065!D:D,匹配表1065!F:F)*N2517</f>
        <v>4</v>
      </c>
    </row>
    <row r="2518" customHeight="1" spans="1:23">
      <c r="A2518" s="89" t="s">
        <v>675</v>
      </c>
      <c r="B2518" s="90">
        <v>46161</v>
      </c>
      <c r="C2518" s="91" t="str">
        <f t="shared" si="78"/>
        <v>5月第4周</v>
      </c>
      <c r="D2518" s="89" t="s">
        <v>733</v>
      </c>
      <c r="E2518" s="89" t="str">
        <f t="shared" si="79"/>
        <v>5月第3周--周2</v>
      </c>
      <c r="F2518" s="92" t="s">
        <v>27</v>
      </c>
      <c r="G2518" s="92" t="s">
        <v>167</v>
      </c>
      <c r="H2518" s="92" t="str">
        <f>_xlfn.XLOOKUP(O2518,匹配表1065!T:T,匹配表1065!W:W)</f>
        <v>苏州市</v>
      </c>
      <c r="I2518" s="89" t="str">
        <f>_xlfn.XLOOKUP(O2518,匹配表1065!T:T,匹配表1065!X:X)</f>
        <v>PME2017</v>
      </c>
      <c r="J2518" s="92" t="s">
        <v>323</v>
      </c>
      <c r="K2518" s="89" cm="1">
        <f ca="1" t="array" ref="K2518:L2518">_xlfn.XLOOKUP(J2518,匹配表1065!Y:Y,匹配表1065!AA:AB)</f>
        <v>7</v>
      </c>
      <c r="L2518" s="89" t="str">
        <v>3个月以上</v>
      </c>
      <c r="M2518" s="92" t="s">
        <v>30</v>
      </c>
      <c r="N2518" s="98">
        <v>1</v>
      </c>
      <c r="O2518" s="93" t="str">
        <f>_xlfn.XLOOKUP(P2518,匹配表1065!U:U,匹配表1065!T:T)</f>
        <v>HO00001110</v>
      </c>
      <c r="P2518" s="89" t="s">
        <v>324</v>
      </c>
      <c r="Q2518" s="89" t="s">
        <v>386</v>
      </c>
      <c r="R2518" s="89" t="str">
        <f>_xlfn.XLOOKUP(Q2518,匹配表1065!L:L,匹配表1065!O:O)</f>
        <v>C</v>
      </c>
      <c r="S2518" s="93" t="str">
        <f>IFERROR(_xlfn.XLOOKUP(Q2518,匹配表1065!AI:AI,匹配表1065!AJ:AJ),"绿标")</f>
        <v>绿标</v>
      </c>
      <c r="T2518" s="93" t="str" cm="1">
        <f t="array" ref="T2518:U2518">_xlfn.XLOOKUP(Q2518,匹配表1065!L:L,匹配表1065!M:N)</f>
        <v>眩晕</v>
      </c>
      <c r="U2518" s="94" t="str">
        <v>耳鼻喉科</v>
      </c>
      <c r="V2518" s="95" t="s">
        <v>70</v>
      </c>
      <c r="W2518" s="93">
        <f>_xlfn.XLOOKUP(M2518,匹配表1065!D:D,匹配表1065!F:F)*N2518</f>
        <v>12</v>
      </c>
    </row>
    <row r="2519" customHeight="1" spans="1:23">
      <c r="A2519" s="89" t="s">
        <v>675</v>
      </c>
      <c r="B2519" s="90">
        <v>46161</v>
      </c>
      <c r="C2519" s="91" t="str">
        <f t="shared" si="78"/>
        <v>5月第4周</v>
      </c>
      <c r="D2519" s="89" t="s">
        <v>733</v>
      </c>
      <c r="E2519" s="89" t="str">
        <f t="shared" si="79"/>
        <v>5月第3周--周2</v>
      </c>
      <c r="F2519" s="92" t="s">
        <v>27</v>
      </c>
      <c r="G2519" s="92" t="s">
        <v>167</v>
      </c>
      <c r="H2519" s="92" t="str">
        <f>_xlfn.XLOOKUP(O2519,匹配表1065!T:T,匹配表1065!W:W)</f>
        <v>苏州市</v>
      </c>
      <c r="I2519" s="89" t="str">
        <f>_xlfn.XLOOKUP(O2519,匹配表1065!T:T,匹配表1065!X:X)</f>
        <v>PME2017</v>
      </c>
      <c r="J2519" s="92" t="s">
        <v>323</v>
      </c>
      <c r="K2519" s="89" cm="1">
        <f ca="1" t="array" ref="K2519:L2519">_xlfn.XLOOKUP(J2519,匹配表1065!Y:Y,匹配表1065!AA:AB)</f>
        <v>7</v>
      </c>
      <c r="L2519" s="89" t="str">
        <v>3个月以上</v>
      </c>
      <c r="M2519" s="92" t="s">
        <v>35</v>
      </c>
      <c r="N2519" s="98">
        <v>1</v>
      </c>
      <c r="O2519" s="93" t="str">
        <f>_xlfn.XLOOKUP(P2519,匹配表1065!U:U,匹配表1065!T:T)</f>
        <v>HO00017517</v>
      </c>
      <c r="P2519" s="89" t="s">
        <v>348</v>
      </c>
      <c r="Q2519" s="89" t="s">
        <v>705</v>
      </c>
      <c r="R2519" s="89" t="str">
        <f>_xlfn.XLOOKUP(Q2519,匹配表1065!L:L,匹配表1065!O:O)</f>
        <v>C</v>
      </c>
      <c r="S2519" s="93" t="str">
        <f>IFERROR(_xlfn.XLOOKUP(Q2519,匹配表1065!AI:AI,匹配表1065!AJ:AJ),"绿标")</f>
        <v>红标</v>
      </c>
      <c r="T2519" s="93" t="str" cm="1">
        <f t="array" ref="T2519:U2519">_xlfn.XLOOKUP(Q2519,匹配表1065!L:L,匹配表1065!M:N)</f>
        <v>眩晕</v>
      </c>
      <c r="U2519" s="94" t="str">
        <v>耳鼻喉科</v>
      </c>
      <c r="V2519" s="95" t="s">
        <v>70</v>
      </c>
      <c r="W2519" s="93">
        <f>_xlfn.XLOOKUP(M2519,匹配表1065!D:D,匹配表1065!F:F)*N2519</f>
        <v>4</v>
      </c>
    </row>
    <row r="2520" customHeight="1" spans="1:23">
      <c r="A2520" s="89" t="s">
        <v>675</v>
      </c>
      <c r="B2520" s="90">
        <v>46161</v>
      </c>
      <c r="C2520" s="91" t="str">
        <f t="shared" si="78"/>
        <v>5月第4周</v>
      </c>
      <c r="D2520" s="89" t="s">
        <v>733</v>
      </c>
      <c r="E2520" s="89" t="str">
        <f t="shared" si="79"/>
        <v>5月第3周--周2</v>
      </c>
      <c r="F2520" s="92" t="s">
        <v>27</v>
      </c>
      <c r="G2520" s="92" t="s">
        <v>167</v>
      </c>
      <c r="H2520" s="92" t="str">
        <f>_xlfn.XLOOKUP(O2520,匹配表1065!T:T,匹配表1065!W:W)</f>
        <v>苏州市</v>
      </c>
      <c r="I2520" s="89" t="str">
        <f>_xlfn.XLOOKUP(O2520,匹配表1065!T:T,匹配表1065!X:X)</f>
        <v>PME2017</v>
      </c>
      <c r="J2520" s="92" t="s">
        <v>323</v>
      </c>
      <c r="K2520" s="89" cm="1">
        <f ca="1" t="array" ref="K2520:L2520">_xlfn.XLOOKUP(J2520,匹配表1065!Y:Y,匹配表1065!AA:AB)</f>
        <v>7</v>
      </c>
      <c r="L2520" s="89" t="str">
        <v>3个月以上</v>
      </c>
      <c r="M2520" s="92" t="s">
        <v>35</v>
      </c>
      <c r="N2520" s="98">
        <v>1</v>
      </c>
      <c r="O2520" s="93" t="str">
        <f>_xlfn.XLOOKUP(P2520,匹配表1065!U:U,匹配表1065!T:T)</f>
        <v>HO00001044</v>
      </c>
      <c r="P2520" s="89" t="s">
        <v>346</v>
      </c>
      <c r="Q2520" s="89" t="s">
        <v>347</v>
      </c>
      <c r="R2520" s="89" t="str">
        <f>_xlfn.XLOOKUP(Q2520,匹配表1065!L:L,匹配表1065!O:O)</f>
        <v>A</v>
      </c>
      <c r="S2520" s="93" t="str">
        <f>IFERROR(_xlfn.XLOOKUP(Q2520,匹配表1065!AI:AI,匹配表1065!AJ:AJ),"绿标")</f>
        <v>红标</v>
      </c>
      <c r="T2520" s="93" t="str" cm="1">
        <f t="array" ref="T2520:U2520">_xlfn.XLOOKUP(Q2520,匹配表1065!L:L,匹配表1065!M:N)</f>
        <v>头痛</v>
      </c>
      <c r="U2520" s="94" t="str">
        <v>神经内科</v>
      </c>
      <c r="V2520" s="95" t="s">
        <v>58</v>
      </c>
      <c r="W2520" s="93">
        <f>_xlfn.XLOOKUP(M2520,匹配表1065!D:D,匹配表1065!F:F)*N2520</f>
        <v>4</v>
      </c>
    </row>
    <row r="2521" customHeight="1" spans="1:23">
      <c r="A2521" s="89" t="s">
        <v>675</v>
      </c>
      <c r="B2521" s="90">
        <v>46161</v>
      </c>
      <c r="C2521" s="91" t="str">
        <f t="shared" si="78"/>
        <v>5月第4周</v>
      </c>
      <c r="D2521" s="89" t="s">
        <v>733</v>
      </c>
      <c r="E2521" s="89" t="str">
        <f t="shared" si="79"/>
        <v>5月第3周--周2</v>
      </c>
      <c r="F2521" s="92" t="s">
        <v>27</v>
      </c>
      <c r="G2521" s="92" t="s">
        <v>167</v>
      </c>
      <c r="H2521" s="92" t="str">
        <f>_xlfn.XLOOKUP(O2521,匹配表1065!T:T,匹配表1065!W:W)</f>
        <v>无锡市</v>
      </c>
      <c r="I2521" s="89" t="str">
        <f>_xlfn.XLOOKUP(O2521,匹配表1065!T:T,匹配表1065!X:X)</f>
        <v>PME2014</v>
      </c>
      <c r="J2521" s="89" t="s">
        <v>581</v>
      </c>
      <c r="K2521" s="89" cm="1">
        <f ca="1" t="array" ref="K2521:L2521">_xlfn.XLOOKUP(J2521,匹配表1065!Y:Y,匹配表1065!AA:AB)</f>
        <v>1</v>
      </c>
      <c r="L2521" s="89" t="str">
        <v>3个月以内</v>
      </c>
      <c r="M2521" s="92" t="s">
        <v>30</v>
      </c>
      <c r="N2521" s="98">
        <v>1</v>
      </c>
      <c r="O2521" s="93" t="str">
        <f>_xlfn.XLOOKUP(P2521,匹配表1065!U:U,匹配表1065!T:T)</f>
        <v>HO00001112</v>
      </c>
      <c r="P2521" s="89" t="s">
        <v>594</v>
      </c>
      <c r="Q2521" s="89" t="s">
        <v>595</v>
      </c>
      <c r="R2521" s="89" t="str">
        <f>_xlfn.XLOOKUP(Q2521,匹配表1065!L:L,匹配表1065!O:O)</f>
        <v>A</v>
      </c>
      <c r="S2521" s="93" t="str">
        <f>IFERROR(_xlfn.XLOOKUP(Q2521,匹配表1065!AI:AI,匹配表1065!AJ:AJ),"绿标")</f>
        <v>红标</v>
      </c>
      <c r="T2521" s="93" t="str" cm="1">
        <f t="array" ref="T2521:U2521">_xlfn.XLOOKUP(Q2521,匹配表1065!L:L,匹配表1065!M:N)</f>
        <v>头痛</v>
      </c>
      <c r="U2521" s="94" t="str">
        <v>神经内科</v>
      </c>
      <c r="V2521" s="95" t="s">
        <v>67</v>
      </c>
      <c r="W2521" s="93">
        <f>_xlfn.XLOOKUP(M2521,匹配表1065!D:D,匹配表1065!F:F)*N2521</f>
        <v>12</v>
      </c>
    </row>
    <row r="2522" customHeight="1" spans="1:23">
      <c r="A2522" s="89" t="s">
        <v>675</v>
      </c>
      <c r="B2522" s="90">
        <v>46161</v>
      </c>
      <c r="C2522" s="91" t="str">
        <f t="shared" si="78"/>
        <v>5月第4周</v>
      </c>
      <c r="D2522" s="89" t="s">
        <v>733</v>
      </c>
      <c r="E2522" s="89" t="str">
        <f t="shared" si="79"/>
        <v>5月第3周--周2</v>
      </c>
      <c r="F2522" s="92" t="s">
        <v>27</v>
      </c>
      <c r="G2522" s="92" t="s">
        <v>167</v>
      </c>
      <c r="H2522" s="92" t="str">
        <f>_xlfn.XLOOKUP(O2522,匹配表1065!T:T,匹配表1065!W:W)</f>
        <v>苏州市</v>
      </c>
      <c r="I2522" s="89" t="str">
        <f>_xlfn.XLOOKUP(O2522,匹配表1065!T:T,匹配表1065!X:X)</f>
        <v>PME2011</v>
      </c>
      <c r="J2522" s="92" t="s">
        <v>168</v>
      </c>
      <c r="K2522" s="89" cm="1">
        <f ca="1" t="array" ref="K2522:L2522">_xlfn.XLOOKUP(J2522,匹配表1065!Y:Y,匹配表1065!AA:AB)</f>
        <v>19</v>
      </c>
      <c r="L2522" s="89" t="str">
        <v>3个月以上</v>
      </c>
      <c r="M2522" s="92" t="s">
        <v>30</v>
      </c>
      <c r="N2522" s="98">
        <v>1</v>
      </c>
      <c r="O2522" s="93" t="str">
        <f>_xlfn.XLOOKUP(P2522,匹配表1065!U:U,匹配表1065!T:T)</f>
        <v>HO00307823</v>
      </c>
      <c r="P2522" s="89" t="s">
        <v>169</v>
      </c>
      <c r="Q2522" s="89" t="s">
        <v>172</v>
      </c>
      <c r="R2522" s="89" t="str">
        <f>_xlfn.XLOOKUP(Q2522,匹配表1065!L:L,匹配表1065!O:O)</f>
        <v>C</v>
      </c>
      <c r="S2522" s="93" t="str">
        <f>IFERROR(_xlfn.XLOOKUP(Q2522,匹配表1065!AI:AI,匹配表1065!AJ:AJ),"绿标")</f>
        <v>绿标</v>
      </c>
      <c r="T2522" s="93" t="str" cm="1">
        <f t="array" ref="T2522:U2522">_xlfn.XLOOKUP(Q2522,匹配表1065!L:L,匹配表1065!M:N)</f>
        <v>眩晕</v>
      </c>
      <c r="U2522" s="94" t="str">
        <v>神经内科</v>
      </c>
      <c r="V2522" s="95" t="s">
        <v>58</v>
      </c>
      <c r="W2522" s="93">
        <f>_xlfn.XLOOKUP(M2522,匹配表1065!D:D,匹配表1065!F:F)*N2522</f>
        <v>12</v>
      </c>
    </row>
    <row r="2523" customHeight="1" spans="1:23">
      <c r="A2523" s="89" t="s">
        <v>675</v>
      </c>
      <c r="B2523" s="90">
        <v>46161</v>
      </c>
      <c r="C2523" s="91" t="str">
        <f t="shared" si="78"/>
        <v>5月第4周</v>
      </c>
      <c r="D2523" s="89" t="s">
        <v>733</v>
      </c>
      <c r="E2523" s="89" t="str">
        <f t="shared" si="79"/>
        <v>5月第3周--周2</v>
      </c>
      <c r="F2523" s="92" t="s">
        <v>27</v>
      </c>
      <c r="G2523" s="92" t="s">
        <v>167</v>
      </c>
      <c r="H2523" s="92" t="str">
        <f>_xlfn.XLOOKUP(O2523,匹配表1065!T:T,匹配表1065!W:W)</f>
        <v>苏州市</v>
      </c>
      <c r="I2523" s="89" t="str">
        <f>_xlfn.XLOOKUP(O2523,匹配表1065!T:T,匹配表1065!X:X)</f>
        <v>PME2011</v>
      </c>
      <c r="J2523" s="92" t="s">
        <v>168</v>
      </c>
      <c r="K2523" s="89" cm="1">
        <f ca="1" t="array" ref="K2523:L2523">_xlfn.XLOOKUP(J2523,匹配表1065!Y:Y,匹配表1065!AA:AB)</f>
        <v>19</v>
      </c>
      <c r="L2523" s="89" t="str">
        <v>3个月以上</v>
      </c>
      <c r="M2523" s="92" t="s">
        <v>55</v>
      </c>
      <c r="N2523" s="98">
        <v>1</v>
      </c>
      <c r="O2523" s="93" t="str">
        <f>_xlfn.XLOOKUP(P2523,匹配表1065!U:U,匹配表1065!T:T)</f>
        <v>HO00307823</v>
      </c>
      <c r="P2523" s="89" t="s">
        <v>169</v>
      </c>
      <c r="Q2523" s="89" t="s">
        <v>288</v>
      </c>
      <c r="R2523" s="89" t="str">
        <f>_xlfn.XLOOKUP(Q2523,匹配表1065!L:L,匹配表1065!O:O)</f>
        <v>B</v>
      </c>
      <c r="S2523" s="93" t="str">
        <f>IFERROR(_xlfn.XLOOKUP(Q2523,匹配表1065!AI:AI,匹配表1065!AJ:AJ),"绿标")</f>
        <v>红标</v>
      </c>
      <c r="T2523" s="93" t="str" cm="1">
        <f t="array" ref="T2523:U2523">_xlfn.XLOOKUP(Q2523,匹配表1065!L:L,匹配表1065!M:N)</f>
        <v>脑血管</v>
      </c>
      <c r="U2523" s="94" t="str">
        <v>神经内科</v>
      </c>
      <c r="V2523" s="95" t="s">
        <v>70</v>
      </c>
      <c r="W2523" s="93">
        <f>_xlfn.XLOOKUP(M2523,匹配表1065!D:D,匹配表1065!F:F)*N2523</f>
        <v>8</v>
      </c>
    </row>
    <row r="2524" customHeight="1" spans="1:23">
      <c r="A2524" s="89" t="s">
        <v>675</v>
      </c>
      <c r="B2524" s="90">
        <v>46161</v>
      </c>
      <c r="C2524" s="91" t="str">
        <f t="shared" si="78"/>
        <v>5月第4周</v>
      </c>
      <c r="D2524" s="89" t="s">
        <v>733</v>
      </c>
      <c r="E2524" s="89" t="str">
        <f t="shared" si="79"/>
        <v>5月第3周--周2</v>
      </c>
      <c r="F2524" s="92" t="s">
        <v>27</v>
      </c>
      <c r="G2524" s="92" t="s">
        <v>167</v>
      </c>
      <c r="H2524" s="92" t="str">
        <f>_xlfn.XLOOKUP(O2524,匹配表1065!T:T,匹配表1065!W:W)</f>
        <v>苏州市</v>
      </c>
      <c r="I2524" s="89" t="str">
        <f>_xlfn.XLOOKUP(O2524,匹配表1065!T:T,匹配表1065!X:X)</f>
        <v>PME2011</v>
      </c>
      <c r="J2524" s="92" t="s">
        <v>168</v>
      </c>
      <c r="K2524" s="89" cm="1">
        <f ca="1" t="array" ref="K2524:L2524">_xlfn.XLOOKUP(J2524,匹配表1065!Y:Y,匹配表1065!AA:AB)</f>
        <v>19</v>
      </c>
      <c r="L2524" s="89" t="str">
        <v>3个月以上</v>
      </c>
      <c r="M2524" s="92" t="s">
        <v>30</v>
      </c>
      <c r="N2524" s="98">
        <v>2</v>
      </c>
      <c r="O2524" s="93" t="str">
        <f>_xlfn.XLOOKUP(P2524,匹配表1065!U:U,匹配表1065!T:T)</f>
        <v>HO00307823</v>
      </c>
      <c r="P2524" s="89" t="s">
        <v>169</v>
      </c>
      <c r="Q2524" s="89" t="s">
        <v>170</v>
      </c>
      <c r="R2524" s="89" t="str">
        <f>_xlfn.XLOOKUP(Q2524,匹配表1065!L:L,匹配表1065!O:O)</f>
        <v>A</v>
      </c>
      <c r="S2524" s="93" t="str">
        <f>IFERROR(_xlfn.XLOOKUP(Q2524,匹配表1065!AI:AI,匹配表1065!AJ:AJ),"绿标")</f>
        <v>红标</v>
      </c>
      <c r="T2524" s="93" t="str" cm="1">
        <f t="array" ref="T2524:U2524">_xlfn.XLOOKUP(Q2524,匹配表1065!L:L,匹配表1065!M:N)</f>
        <v>头痛</v>
      </c>
      <c r="U2524" s="94" t="str">
        <v>神经内科</v>
      </c>
      <c r="V2524" s="95" t="s">
        <v>42</v>
      </c>
      <c r="W2524" s="93">
        <f>_xlfn.XLOOKUP(M2524,匹配表1065!D:D,匹配表1065!F:F)*N2524</f>
        <v>24</v>
      </c>
    </row>
    <row r="2525" customHeight="1" spans="1:23">
      <c r="A2525" s="89" t="s">
        <v>675</v>
      </c>
      <c r="B2525" s="90">
        <v>46161</v>
      </c>
      <c r="C2525" s="91" t="str">
        <f t="shared" si="78"/>
        <v>5月第4周</v>
      </c>
      <c r="D2525" s="89" t="s">
        <v>733</v>
      </c>
      <c r="E2525" s="89" t="str">
        <f t="shared" si="79"/>
        <v>5月第3周--周2</v>
      </c>
      <c r="F2525" s="92" t="s">
        <v>27</v>
      </c>
      <c r="G2525" s="92" t="s">
        <v>167</v>
      </c>
      <c r="H2525" s="92" t="str">
        <f>_xlfn.XLOOKUP(O2525,匹配表1065!T:T,匹配表1065!W:W)</f>
        <v>无锡市</v>
      </c>
      <c r="I2525" s="89" t="str">
        <f>_xlfn.XLOOKUP(O2525,匹配表1065!T:T,匹配表1065!X:X)</f>
        <v>PME2009</v>
      </c>
      <c r="J2525" s="92" t="s">
        <v>193</v>
      </c>
      <c r="K2525" s="89" cm="1">
        <f ca="1" t="array" ref="K2525:L2525">_xlfn.XLOOKUP(J2525,匹配表1065!Y:Y,匹配表1065!AA:AB)</f>
        <v>7</v>
      </c>
      <c r="L2525" s="89" t="str">
        <v>3个月以上</v>
      </c>
      <c r="M2525" s="92" t="s">
        <v>30</v>
      </c>
      <c r="N2525" s="98">
        <v>1</v>
      </c>
      <c r="O2525" s="93" t="str">
        <f>_xlfn.XLOOKUP(P2525,匹配表1065!U:U,匹配表1065!T:T)</f>
        <v>HO00001116</v>
      </c>
      <c r="P2525" s="89" t="s">
        <v>229</v>
      </c>
      <c r="Q2525" s="89" t="s">
        <v>230</v>
      </c>
      <c r="R2525" s="89" t="str">
        <f>_xlfn.XLOOKUP(Q2525,匹配表1065!L:L,匹配表1065!O:O)</f>
        <v>A</v>
      </c>
      <c r="S2525" s="93" t="str">
        <f>IFERROR(_xlfn.XLOOKUP(Q2525,匹配表1065!AI:AI,匹配表1065!AJ:AJ),"绿标")</f>
        <v>绿标</v>
      </c>
      <c r="T2525" s="93" t="str" cm="1">
        <f t="array" ref="T2525:U2525">_xlfn.XLOOKUP(Q2525,匹配表1065!L:L,匹配表1065!M:N)</f>
        <v>头痛</v>
      </c>
      <c r="U2525" s="94" t="str">
        <v>神经内科</v>
      </c>
      <c r="V2525" s="95" t="s">
        <v>42</v>
      </c>
      <c r="W2525" s="93">
        <f>_xlfn.XLOOKUP(M2525,匹配表1065!D:D,匹配表1065!F:F)*N2525</f>
        <v>12</v>
      </c>
    </row>
    <row r="2526" customHeight="1" spans="1:23">
      <c r="A2526" s="89" t="s">
        <v>675</v>
      </c>
      <c r="B2526" s="90">
        <v>46161</v>
      </c>
      <c r="C2526" s="91" t="str">
        <f t="shared" si="78"/>
        <v>5月第4周</v>
      </c>
      <c r="D2526" s="89" t="s">
        <v>733</v>
      </c>
      <c r="E2526" s="89" t="str">
        <f t="shared" si="79"/>
        <v>5月第3周--周2</v>
      </c>
      <c r="F2526" s="92" t="s">
        <v>27</v>
      </c>
      <c r="G2526" s="92" t="s">
        <v>167</v>
      </c>
      <c r="H2526" s="92" t="str">
        <f>_xlfn.XLOOKUP(O2526,匹配表1065!T:T,匹配表1065!W:W)</f>
        <v>无锡市</v>
      </c>
      <c r="I2526" s="89" t="str">
        <f>_xlfn.XLOOKUP(O2526,匹配表1065!T:T,匹配表1065!X:X)</f>
        <v>PME2009</v>
      </c>
      <c r="J2526" s="92" t="s">
        <v>193</v>
      </c>
      <c r="K2526" s="89" cm="1">
        <f ca="1" t="array" ref="K2526:L2526">_xlfn.XLOOKUP(J2526,匹配表1065!Y:Y,匹配表1065!AA:AB)</f>
        <v>7</v>
      </c>
      <c r="L2526" s="89" t="str">
        <v>3个月以上</v>
      </c>
      <c r="M2526" s="92" t="s">
        <v>35</v>
      </c>
      <c r="N2526" s="98">
        <v>1</v>
      </c>
      <c r="O2526" s="93" t="str">
        <f>_xlfn.XLOOKUP(P2526,匹配表1065!U:U,匹配表1065!T:T)</f>
        <v>HO00001116</v>
      </c>
      <c r="P2526" s="89" t="s">
        <v>229</v>
      </c>
      <c r="Q2526" s="89" t="s">
        <v>230</v>
      </c>
      <c r="R2526" s="89" t="str">
        <f>_xlfn.XLOOKUP(Q2526,匹配表1065!L:L,匹配表1065!O:O)</f>
        <v>A</v>
      </c>
      <c r="S2526" s="93" t="str">
        <f>IFERROR(_xlfn.XLOOKUP(Q2526,匹配表1065!AI:AI,匹配表1065!AJ:AJ),"绿标")</f>
        <v>绿标</v>
      </c>
      <c r="T2526" s="93" t="str" cm="1">
        <f t="array" ref="T2526:U2526">_xlfn.XLOOKUP(Q2526,匹配表1065!L:L,匹配表1065!M:N)</f>
        <v>头痛</v>
      </c>
      <c r="U2526" s="94" t="str">
        <v>神经内科</v>
      </c>
      <c r="V2526" s="95" t="s">
        <v>42</v>
      </c>
      <c r="W2526" s="93">
        <f>_xlfn.XLOOKUP(M2526,匹配表1065!D:D,匹配表1065!F:F)*N2526</f>
        <v>4</v>
      </c>
    </row>
    <row r="2527" customHeight="1" spans="1:23">
      <c r="A2527" s="89" t="s">
        <v>675</v>
      </c>
      <c r="B2527" s="90">
        <v>46161</v>
      </c>
      <c r="C2527" s="91" t="str">
        <f t="shared" si="78"/>
        <v>5月第4周</v>
      </c>
      <c r="D2527" s="89" t="s">
        <v>733</v>
      </c>
      <c r="E2527" s="89" t="str">
        <f t="shared" si="79"/>
        <v>5月第3周--周2</v>
      </c>
      <c r="F2527" s="92" t="s">
        <v>27</v>
      </c>
      <c r="G2527" s="92" t="s">
        <v>104</v>
      </c>
      <c r="H2527" s="92" t="str">
        <f>_xlfn.XLOOKUP(O2527,匹配表1065!T:T,匹配表1065!W:W)</f>
        <v>聊城市</v>
      </c>
      <c r="I2527" s="89" t="str">
        <f>_xlfn.XLOOKUP(O2527,匹配表1065!T:T,匹配表1065!X:X)</f>
        <v>PME2046</v>
      </c>
      <c r="J2527" s="92" t="s">
        <v>108</v>
      </c>
      <c r="K2527" s="89" cm="1">
        <f ca="1" t="array" ref="K2527:L2527">_xlfn.XLOOKUP(J2527,匹配表1065!Y:Y,匹配表1065!AA:AB)</f>
        <v>8</v>
      </c>
      <c r="L2527" s="89" t="str">
        <v>3个月以上</v>
      </c>
      <c r="M2527" s="92" t="s">
        <v>30</v>
      </c>
      <c r="N2527" s="98">
        <v>1</v>
      </c>
      <c r="O2527" s="93" t="str">
        <f>_xlfn.XLOOKUP(P2527,匹配表1065!U:U,匹配表1065!T:T)</f>
        <v>HO00001415</v>
      </c>
      <c r="P2527" s="89" t="s">
        <v>109</v>
      </c>
      <c r="Q2527" s="89" t="s">
        <v>318</v>
      </c>
      <c r="R2527" s="89" t="str">
        <f>_xlfn.XLOOKUP(Q2527,匹配表1065!L:L,匹配表1065!O:O)</f>
        <v>C</v>
      </c>
      <c r="S2527" s="93" t="str">
        <f>IFERROR(_xlfn.XLOOKUP(Q2527,匹配表1065!AI:AI,匹配表1065!AJ:AJ),"绿标")</f>
        <v>黑标</v>
      </c>
      <c r="T2527" s="93" t="str" cm="1">
        <f t="array" ref="T2527:U2527">_xlfn.XLOOKUP(Q2527,匹配表1065!L:L,匹配表1065!M:N)</f>
        <v>眩晕</v>
      </c>
      <c r="U2527" s="94" t="str">
        <v>耳鼻喉科</v>
      </c>
      <c r="V2527" s="95" t="s">
        <v>42</v>
      </c>
      <c r="W2527" s="93">
        <f>_xlfn.XLOOKUP(M2527,匹配表1065!D:D,匹配表1065!F:F)*N2527</f>
        <v>12</v>
      </c>
    </row>
    <row r="2528" customHeight="1" spans="1:23">
      <c r="A2528" s="89" t="s">
        <v>675</v>
      </c>
      <c r="B2528" s="90">
        <v>46161</v>
      </c>
      <c r="C2528" s="91" t="str">
        <f t="shared" si="78"/>
        <v>5月第4周</v>
      </c>
      <c r="D2528" s="89" t="s">
        <v>733</v>
      </c>
      <c r="E2528" s="89" t="str">
        <f t="shared" si="79"/>
        <v>5月第3周--周2</v>
      </c>
      <c r="F2528" s="92" t="s">
        <v>27</v>
      </c>
      <c r="G2528" s="92" t="s">
        <v>104</v>
      </c>
      <c r="H2528" s="92" t="str">
        <f>_xlfn.XLOOKUP(O2528,匹配表1065!T:T,匹配表1065!W:W)</f>
        <v>济南市</v>
      </c>
      <c r="I2528" s="89" t="str">
        <f>_xlfn.XLOOKUP(O2528,匹配表1065!T:T,匹配表1065!X:X)</f>
        <v>PME2025</v>
      </c>
      <c r="J2528" s="92" t="s">
        <v>111</v>
      </c>
      <c r="K2528" s="89" cm="1">
        <f ca="1" t="array" ref="K2528:L2528">_xlfn.XLOOKUP(J2528,匹配表1065!Y:Y,匹配表1065!AA:AB)</f>
        <v>30</v>
      </c>
      <c r="L2528" s="89" t="str">
        <v>3个月以上</v>
      </c>
      <c r="M2528" s="92" t="s">
        <v>30</v>
      </c>
      <c r="N2528" s="98">
        <v>1</v>
      </c>
      <c r="O2528" s="93" t="str">
        <f>_xlfn.XLOOKUP(P2528,匹配表1065!U:U,匹配表1065!T:T)</f>
        <v>HO00001400</v>
      </c>
      <c r="P2528" s="89" t="s">
        <v>112</v>
      </c>
      <c r="Q2528" s="89" t="s">
        <v>113</v>
      </c>
      <c r="R2528" s="89" t="str">
        <f>_xlfn.XLOOKUP(Q2528,匹配表1065!L:L,匹配表1065!O:O)</f>
        <v>B</v>
      </c>
      <c r="S2528" s="93" t="str">
        <f>IFERROR(_xlfn.XLOOKUP(Q2528,匹配表1065!AI:AI,匹配表1065!AJ:AJ),"绿标")</f>
        <v>红标</v>
      </c>
      <c r="T2528" s="93" t="str" cm="1">
        <f t="array" ref="T2528:U2528">_xlfn.XLOOKUP(Q2528,匹配表1065!L:L,匹配表1065!M:N)</f>
        <v>抑郁焦虑</v>
      </c>
      <c r="U2528" s="94" t="str">
        <v>神经内科</v>
      </c>
      <c r="V2528" s="95" t="s">
        <v>67</v>
      </c>
      <c r="W2528" s="93">
        <f>_xlfn.XLOOKUP(M2528,匹配表1065!D:D,匹配表1065!F:F)*N2528</f>
        <v>12</v>
      </c>
    </row>
    <row r="2529" customHeight="1" spans="1:23">
      <c r="A2529" s="89" t="s">
        <v>675</v>
      </c>
      <c r="B2529" s="90">
        <v>46161</v>
      </c>
      <c r="C2529" s="91" t="str">
        <f t="shared" si="78"/>
        <v>5月第4周</v>
      </c>
      <c r="D2529" s="89" t="s">
        <v>733</v>
      </c>
      <c r="E2529" s="89" t="str">
        <f t="shared" si="79"/>
        <v>5月第3周--周2</v>
      </c>
      <c r="F2529" s="92" t="s">
        <v>27</v>
      </c>
      <c r="G2529" s="92" t="s">
        <v>104</v>
      </c>
      <c r="H2529" s="92" t="str">
        <f>_xlfn.XLOOKUP(O2529,匹配表1065!T:T,匹配表1065!W:W)</f>
        <v>济南市</v>
      </c>
      <c r="I2529" s="89" t="str">
        <f>_xlfn.XLOOKUP(O2529,匹配表1065!T:T,匹配表1065!X:X)</f>
        <v>PME2025</v>
      </c>
      <c r="J2529" s="92" t="s">
        <v>111</v>
      </c>
      <c r="K2529" s="89" cm="1">
        <f ca="1" t="array" ref="K2529:L2529">_xlfn.XLOOKUP(J2529,匹配表1065!Y:Y,匹配表1065!AA:AB)</f>
        <v>30</v>
      </c>
      <c r="L2529" s="89" t="str">
        <v>3个月以上</v>
      </c>
      <c r="M2529" s="92" t="s">
        <v>30</v>
      </c>
      <c r="N2529" s="98">
        <v>1</v>
      </c>
      <c r="O2529" s="93" t="str">
        <f>_xlfn.XLOOKUP(P2529,匹配表1065!U:U,匹配表1065!T:T)</f>
        <v>HO00001400</v>
      </c>
      <c r="P2529" s="89" t="s">
        <v>112</v>
      </c>
      <c r="Q2529" s="89" t="s">
        <v>331</v>
      </c>
      <c r="R2529" s="89" t="str">
        <f>_xlfn.XLOOKUP(Q2529,匹配表1065!L:L,匹配表1065!O:O)</f>
        <v>C</v>
      </c>
      <c r="S2529" s="93" t="str">
        <f>IFERROR(_xlfn.XLOOKUP(Q2529,匹配表1065!AI:AI,匹配表1065!AJ:AJ),"绿标")</f>
        <v>红标</v>
      </c>
      <c r="T2529" s="93" t="str" cm="1">
        <f t="array" ref="T2529:U2529">_xlfn.XLOOKUP(Q2529,匹配表1065!L:L,匹配表1065!M:N)</f>
        <v>眩晕</v>
      </c>
      <c r="U2529" s="94" t="str">
        <v>神经内科</v>
      </c>
      <c r="V2529" s="95" t="s">
        <v>67</v>
      </c>
      <c r="W2529" s="93">
        <f>_xlfn.XLOOKUP(M2529,匹配表1065!D:D,匹配表1065!F:F)*N2529</f>
        <v>12</v>
      </c>
    </row>
    <row r="2530" customHeight="1" spans="1:23">
      <c r="A2530" s="89" t="s">
        <v>675</v>
      </c>
      <c r="B2530" s="90">
        <v>46161</v>
      </c>
      <c r="C2530" s="91" t="str">
        <f t="shared" si="78"/>
        <v>5月第4周</v>
      </c>
      <c r="D2530" s="89" t="s">
        <v>733</v>
      </c>
      <c r="E2530" s="89" t="str">
        <f t="shared" si="79"/>
        <v>5月第3周--周2</v>
      </c>
      <c r="F2530" s="92" t="s">
        <v>27</v>
      </c>
      <c r="G2530" s="92" t="s">
        <v>104</v>
      </c>
      <c r="H2530" s="92" t="str">
        <f>_xlfn.XLOOKUP(O2530,匹配表1065!T:T,匹配表1065!W:W)</f>
        <v>济南市</v>
      </c>
      <c r="I2530" s="89" t="str">
        <f>_xlfn.XLOOKUP(O2530,匹配表1065!T:T,匹配表1065!X:X)</f>
        <v>PME2025</v>
      </c>
      <c r="J2530" s="92" t="s">
        <v>111</v>
      </c>
      <c r="K2530" s="89" cm="1">
        <f ca="1" t="array" ref="K2530:L2530">_xlfn.XLOOKUP(J2530,匹配表1065!Y:Y,匹配表1065!AA:AB)</f>
        <v>30</v>
      </c>
      <c r="L2530" s="89" t="str">
        <v>3个月以上</v>
      </c>
      <c r="M2530" s="92" t="s">
        <v>55</v>
      </c>
      <c r="N2530" s="98">
        <v>1</v>
      </c>
      <c r="O2530" s="93" t="str">
        <f>_xlfn.XLOOKUP(P2530,匹配表1065!U:U,匹配表1065!T:T)</f>
        <v>HO00001400</v>
      </c>
      <c r="P2530" s="89" t="s">
        <v>112</v>
      </c>
      <c r="Q2530" s="89" t="s">
        <v>492</v>
      </c>
      <c r="R2530" s="89" t="str">
        <f>_xlfn.XLOOKUP(Q2530,匹配表1065!L:L,匹配表1065!O:O)</f>
        <v>B</v>
      </c>
      <c r="S2530" s="93" t="str">
        <f>IFERROR(_xlfn.XLOOKUP(Q2530,匹配表1065!AI:AI,匹配表1065!AJ:AJ),"绿标")</f>
        <v>红标</v>
      </c>
      <c r="T2530" s="93" t="str" cm="1">
        <f t="array" ref="T2530:U2530">_xlfn.XLOOKUP(Q2530,匹配表1065!L:L,匹配表1065!M:N)</f>
        <v>脑血管</v>
      </c>
      <c r="U2530" s="94" t="str">
        <v>神经内科</v>
      </c>
      <c r="V2530" s="95" t="s">
        <v>58</v>
      </c>
      <c r="W2530" s="93">
        <f>_xlfn.XLOOKUP(M2530,匹配表1065!D:D,匹配表1065!F:F)*N2530</f>
        <v>8</v>
      </c>
    </row>
    <row r="2531" customHeight="1" spans="1:23">
      <c r="A2531" s="89" t="s">
        <v>675</v>
      </c>
      <c r="B2531" s="90">
        <v>46161</v>
      </c>
      <c r="C2531" s="91" t="str">
        <f t="shared" si="78"/>
        <v>5月第4周</v>
      </c>
      <c r="D2531" s="89" t="s">
        <v>733</v>
      </c>
      <c r="E2531" s="89" t="str">
        <f t="shared" si="79"/>
        <v>5月第3周--周2</v>
      </c>
      <c r="F2531" s="92" t="s">
        <v>27</v>
      </c>
      <c r="G2531" s="92" t="s">
        <v>104</v>
      </c>
      <c r="H2531" s="92" t="str">
        <f>_xlfn.XLOOKUP(O2531,匹配表1065!T:T,匹配表1065!W:W)</f>
        <v>济南市</v>
      </c>
      <c r="I2531" s="89" t="str">
        <f>_xlfn.XLOOKUP(O2531,匹配表1065!T:T,匹配表1065!X:X)</f>
        <v>PME2025</v>
      </c>
      <c r="J2531" s="92" t="s">
        <v>111</v>
      </c>
      <c r="K2531" s="89" cm="1">
        <f ca="1" t="array" ref="K2531:L2531">_xlfn.XLOOKUP(J2531,匹配表1065!Y:Y,匹配表1065!AA:AB)</f>
        <v>30</v>
      </c>
      <c r="L2531" s="89" t="str">
        <v>3个月以上</v>
      </c>
      <c r="M2531" s="92" t="s">
        <v>55</v>
      </c>
      <c r="N2531" s="98">
        <v>1</v>
      </c>
      <c r="O2531" s="93" t="str">
        <f>_xlfn.XLOOKUP(P2531,匹配表1065!U:U,匹配表1065!T:T)</f>
        <v>HO00001400</v>
      </c>
      <c r="P2531" s="89" t="s">
        <v>112</v>
      </c>
      <c r="Q2531" s="89" t="s">
        <v>331</v>
      </c>
      <c r="R2531" s="89" t="str">
        <f>_xlfn.XLOOKUP(Q2531,匹配表1065!L:L,匹配表1065!O:O)</f>
        <v>C</v>
      </c>
      <c r="S2531" s="93" t="str">
        <f>IFERROR(_xlfn.XLOOKUP(Q2531,匹配表1065!AI:AI,匹配表1065!AJ:AJ),"绿标")</f>
        <v>红标</v>
      </c>
      <c r="T2531" s="93" t="str" cm="1">
        <f t="array" ref="T2531:U2531">_xlfn.XLOOKUP(Q2531,匹配表1065!L:L,匹配表1065!M:N)</f>
        <v>眩晕</v>
      </c>
      <c r="U2531" s="94" t="str">
        <v>神经内科</v>
      </c>
      <c r="V2531" s="95" t="s">
        <v>58</v>
      </c>
      <c r="W2531" s="93">
        <f>_xlfn.XLOOKUP(M2531,匹配表1065!D:D,匹配表1065!F:F)*N2531</f>
        <v>8</v>
      </c>
    </row>
    <row r="2532" customHeight="1" spans="1:23">
      <c r="A2532" s="89" t="s">
        <v>675</v>
      </c>
      <c r="B2532" s="90">
        <v>46161</v>
      </c>
      <c r="C2532" s="91" t="str">
        <f t="shared" si="78"/>
        <v>5月第4周</v>
      </c>
      <c r="D2532" s="89" t="s">
        <v>733</v>
      </c>
      <c r="E2532" s="89" t="str">
        <f t="shared" si="79"/>
        <v>5月第3周--周2</v>
      </c>
      <c r="F2532" s="92" t="s">
        <v>27</v>
      </c>
      <c r="G2532" s="92" t="s">
        <v>104</v>
      </c>
      <c r="H2532" s="92" t="str">
        <f>_xlfn.XLOOKUP(O2532,匹配表1065!T:T,匹配表1065!W:W)</f>
        <v>临沂市</v>
      </c>
      <c r="I2532" s="89" t="str">
        <f>_xlfn.XLOOKUP(O2532,匹配表1065!T:T,匹配表1065!X:X)</f>
        <v>PME2045</v>
      </c>
      <c r="J2532" s="92" t="s">
        <v>116</v>
      </c>
      <c r="K2532" s="89" cm="1">
        <f ca="1" t="array" ref="K2532:L2532">_xlfn.XLOOKUP(J2532,匹配表1065!Y:Y,匹配表1065!AA:AB)</f>
        <v>13</v>
      </c>
      <c r="L2532" s="89" t="str">
        <v>3个月以上</v>
      </c>
      <c r="M2532" s="92" t="s">
        <v>30</v>
      </c>
      <c r="N2532" s="98">
        <v>1</v>
      </c>
      <c r="O2532" s="93" t="str">
        <f>_xlfn.XLOOKUP(P2532,匹配表1065!U:U,匹配表1065!T:T)</f>
        <v>HO00001523</v>
      </c>
      <c r="P2532" s="89" t="s">
        <v>238</v>
      </c>
      <c r="Q2532" s="89" t="s">
        <v>239</v>
      </c>
      <c r="R2532" s="89" t="str">
        <f>_xlfn.XLOOKUP(Q2532,匹配表1065!L:L,匹配表1065!O:O)</f>
        <v>A</v>
      </c>
      <c r="S2532" s="93" t="str">
        <f>IFERROR(_xlfn.XLOOKUP(Q2532,匹配表1065!AI:AI,匹配表1065!AJ:AJ),"绿标")</f>
        <v>绿标</v>
      </c>
      <c r="T2532" s="93" t="str" cm="1">
        <f t="array" ref="T2532:U2532">_xlfn.XLOOKUP(Q2532,匹配表1065!L:L,匹配表1065!M:N)</f>
        <v>头痛</v>
      </c>
      <c r="U2532" s="94" t="str">
        <v>神经内科</v>
      </c>
      <c r="V2532" s="95" t="s">
        <v>67</v>
      </c>
      <c r="W2532" s="93">
        <f>_xlfn.XLOOKUP(M2532,匹配表1065!D:D,匹配表1065!F:F)*N2532</f>
        <v>12</v>
      </c>
    </row>
    <row r="2533" customHeight="1" spans="1:23">
      <c r="A2533" s="89" t="s">
        <v>675</v>
      </c>
      <c r="B2533" s="90">
        <v>46161</v>
      </c>
      <c r="C2533" s="91" t="str">
        <f t="shared" si="78"/>
        <v>5月第4周</v>
      </c>
      <c r="D2533" s="89" t="s">
        <v>733</v>
      </c>
      <c r="E2533" s="89" t="str">
        <f t="shared" si="79"/>
        <v>5月第3周--周2</v>
      </c>
      <c r="F2533" s="92" t="s">
        <v>27</v>
      </c>
      <c r="G2533" s="92" t="s">
        <v>104</v>
      </c>
      <c r="H2533" s="92" t="str">
        <f>_xlfn.XLOOKUP(O2533,匹配表1065!T:T,匹配表1065!W:W)</f>
        <v>济南市</v>
      </c>
      <c r="I2533" s="89" t="str">
        <f>_xlfn.XLOOKUP(O2533,匹配表1065!T:T,匹配表1065!X:X)</f>
        <v>PME2026</v>
      </c>
      <c r="J2533" s="92" t="s">
        <v>116</v>
      </c>
      <c r="K2533" s="89" cm="1">
        <f ca="1" t="array" ref="K2533:L2533">_xlfn.XLOOKUP(J2533,匹配表1065!Y:Y,匹配表1065!AA:AB)</f>
        <v>13</v>
      </c>
      <c r="L2533" s="89" t="str">
        <v>3个月以上</v>
      </c>
      <c r="M2533" s="92" t="s">
        <v>55</v>
      </c>
      <c r="N2533" s="98">
        <v>1</v>
      </c>
      <c r="O2533" s="93" t="str">
        <f>_xlfn.XLOOKUP(P2533,匹配表1065!U:U,匹配表1065!T:T)</f>
        <v>HO00001409</v>
      </c>
      <c r="P2533" s="89" t="s">
        <v>117</v>
      </c>
      <c r="Q2533" s="89" t="s">
        <v>240</v>
      </c>
      <c r="R2533" s="89" t="str">
        <f>_xlfn.XLOOKUP(Q2533,匹配表1065!L:L,匹配表1065!O:O)</f>
        <v>B</v>
      </c>
      <c r="S2533" s="93" t="str">
        <f>IFERROR(_xlfn.XLOOKUP(Q2533,匹配表1065!AI:AI,匹配表1065!AJ:AJ),"绿标")</f>
        <v>红标</v>
      </c>
      <c r="T2533" s="93" t="str" cm="1">
        <f t="array" ref="T2533:U2533">_xlfn.XLOOKUP(Q2533,匹配表1065!L:L,匹配表1065!M:N)</f>
        <v>脑血管</v>
      </c>
      <c r="U2533" s="94" t="str">
        <v>神经内科</v>
      </c>
      <c r="V2533" s="95" t="s">
        <v>42</v>
      </c>
      <c r="W2533" s="93">
        <f>_xlfn.XLOOKUP(M2533,匹配表1065!D:D,匹配表1065!F:F)*N2533</f>
        <v>8</v>
      </c>
    </row>
    <row r="2534" customHeight="1" spans="1:23">
      <c r="A2534" s="89" t="s">
        <v>675</v>
      </c>
      <c r="B2534" s="90">
        <v>46161</v>
      </c>
      <c r="C2534" s="91" t="str">
        <f t="shared" si="78"/>
        <v>5月第4周</v>
      </c>
      <c r="D2534" s="89" t="s">
        <v>733</v>
      </c>
      <c r="E2534" s="89" t="str">
        <f t="shared" si="79"/>
        <v>5月第3周--周2</v>
      </c>
      <c r="F2534" s="92" t="s">
        <v>27</v>
      </c>
      <c r="G2534" s="92" t="s">
        <v>104</v>
      </c>
      <c r="H2534" s="92" t="str">
        <f>_xlfn.XLOOKUP(O2534,匹配表1065!T:T,匹配表1065!W:W)</f>
        <v>济南市</v>
      </c>
      <c r="I2534" s="89" t="str">
        <f>_xlfn.XLOOKUP(O2534,匹配表1065!T:T,匹配表1065!X:X)</f>
        <v>PME2025</v>
      </c>
      <c r="J2534" s="92" t="s">
        <v>128</v>
      </c>
      <c r="K2534" s="89" cm="1">
        <f ca="1" t="array" ref="K2534:L2534">_xlfn.XLOOKUP(J2534,匹配表1065!Y:Y,匹配表1065!AA:AB)</f>
        <v>13</v>
      </c>
      <c r="L2534" s="89" t="str">
        <v>3个月以上</v>
      </c>
      <c r="M2534" s="92" t="s">
        <v>55</v>
      </c>
      <c r="N2534" s="98">
        <v>1</v>
      </c>
      <c r="O2534" s="93" t="str">
        <f>_xlfn.XLOOKUP(P2534,匹配表1065!U:U,匹配表1065!T:T)</f>
        <v>HO00001400</v>
      </c>
      <c r="P2534" s="89" t="s">
        <v>112</v>
      </c>
      <c r="Q2534" s="89" t="s">
        <v>131</v>
      </c>
      <c r="R2534" s="89" t="str">
        <f>_xlfn.XLOOKUP(Q2534,匹配表1065!L:L,匹配表1065!O:O)</f>
        <v>B</v>
      </c>
      <c r="S2534" s="93" t="str">
        <f>IFERROR(_xlfn.XLOOKUP(Q2534,匹配表1065!AI:AI,匹配表1065!AJ:AJ),"绿标")</f>
        <v>红标</v>
      </c>
      <c r="T2534" s="93" t="str" cm="1">
        <f t="array" ref="T2534:U2534">_xlfn.XLOOKUP(Q2534,匹配表1065!L:L,匹配表1065!M:N)</f>
        <v>脑血管</v>
      </c>
      <c r="U2534" s="94" t="str">
        <v>神经内科</v>
      </c>
      <c r="V2534" s="95" t="s">
        <v>33</v>
      </c>
      <c r="W2534" s="93">
        <f>_xlfn.XLOOKUP(M2534,匹配表1065!D:D,匹配表1065!F:F)*N2534</f>
        <v>8</v>
      </c>
    </row>
    <row r="2535" customHeight="1" spans="1:23">
      <c r="A2535" s="89" t="s">
        <v>675</v>
      </c>
      <c r="B2535" s="90">
        <v>46161</v>
      </c>
      <c r="C2535" s="91" t="str">
        <f t="shared" si="78"/>
        <v>5月第4周</v>
      </c>
      <c r="D2535" s="89" t="s">
        <v>733</v>
      </c>
      <c r="E2535" s="89" t="str">
        <f t="shared" si="79"/>
        <v>5月第3周--周2</v>
      </c>
      <c r="F2535" s="92" t="s">
        <v>27</v>
      </c>
      <c r="G2535" s="92" t="s">
        <v>104</v>
      </c>
      <c r="H2535" s="92" t="str">
        <f>_xlfn.XLOOKUP(O2535,匹配表1065!T:T,匹配表1065!W:W)</f>
        <v>济南市</v>
      </c>
      <c r="I2535" s="89" t="str">
        <f>_xlfn.XLOOKUP(O2535,匹配表1065!T:T,匹配表1065!X:X)</f>
        <v>PME2025</v>
      </c>
      <c r="J2535" s="92" t="s">
        <v>128</v>
      </c>
      <c r="K2535" s="89" cm="1">
        <f ca="1" t="array" ref="K2535:L2535">_xlfn.XLOOKUP(J2535,匹配表1065!Y:Y,匹配表1065!AA:AB)</f>
        <v>13</v>
      </c>
      <c r="L2535" s="89" t="str">
        <v>3个月以上</v>
      </c>
      <c r="M2535" s="92" t="s">
        <v>30</v>
      </c>
      <c r="N2535" s="98">
        <v>1</v>
      </c>
      <c r="O2535" s="93" t="str">
        <f>_xlfn.XLOOKUP(P2535,匹配表1065!U:U,匹配表1065!T:T)</f>
        <v>HO00001400</v>
      </c>
      <c r="P2535" s="89" t="s">
        <v>112</v>
      </c>
      <c r="Q2535" s="89" t="s">
        <v>241</v>
      </c>
      <c r="R2535" s="89" t="str">
        <f>_xlfn.XLOOKUP(Q2535,匹配表1065!L:L,匹配表1065!O:O)</f>
        <v>A</v>
      </c>
      <c r="S2535" s="93" t="str">
        <f>IFERROR(_xlfn.XLOOKUP(Q2535,匹配表1065!AI:AI,匹配表1065!AJ:AJ),"绿标")</f>
        <v>红标</v>
      </c>
      <c r="T2535" s="93" t="str" cm="1">
        <f t="array" ref="T2535:U2535">_xlfn.XLOOKUP(Q2535,匹配表1065!L:L,匹配表1065!M:N)</f>
        <v>头痛</v>
      </c>
      <c r="U2535" s="94" t="str">
        <v>神经内科</v>
      </c>
      <c r="V2535" s="95" t="s">
        <v>42</v>
      </c>
      <c r="W2535" s="93">
        <f>_xlfn.XLOOKUP(M2535,匹配表1065!D:D,匹配表1065!F:F)*N2535</f>
        <v>12</v>
      </c>
    </row>
    <row r="2536" customHeight="1" spans="1:23">
      <c r="A2536" s="89" t="s">
        <v>675</v>
      </c>
      <c r="B2536" s="90">
        <v>46161</v>
      </c>
      <c r="C2536" s="91" t="str">
        <f t="shared" si="78"/>
        <v>5月第4周</v>
      </c>
      <c r="D2536" s="89" t="s">
        <v>733</v>
      </c>
      <c r="E2536" s="89" t="str">
        <f t="shared" si="79"/>
        <v>5月第3周--周2</v>
      </c>
      <c r="F2536" s="92" t="s">
        <v>27</v>
      </c>
      <c r="G2536" s="92" t="s">
        <v>104</v>
      </c>
      <c r="H2536" s="92" t="str">
        <f>_xlfn.XLOOKUP(O2536,匹配表1065!T:T,匹配表1065!W:W)</f>
        <v>济南市</v>
      </c>
      <c r="I2536" s="89" t="str">
        <f>_xlfn.XLOOKUP(O2536,匹配表1065!T:T,匹配表1065!X:X)</f>
        <v>PME2025</v>
      </c>
      <c r="J2536" s="92" t="s">
        <v>128</v>
      </c>
      <c r="K2536" s="89" cm="1">
        <f ca="1" t="array" ref="K2536:L2536">_xlfn.XLOOKUP(J2536,匹配表1065!Y:Y,匹配表1065!AA:AB)</f>
        <v>13</v>
      </c>
      <c r="L2536" s="89" t="str">
        <v>3个月以上</v>
      </c>
      <c r="M2536" s="92" t="s">
        <v>35</v>
      </c>
      <c r="N2536" s="98">
        <v>1</v>
      </c>
      <c r="O2536" s="93" t="str">
        <f>_xlfn.XLOOKUP(P2536,匹配表1065!U:U,匹配表1065!T:T)</f>
        <v>HO00001400</v>
      </c>
      <c r="P2536" s="89" t="s">
        <v>112</v>
      </c>
      <c r="Q2536" s="89" t="s">
        <v>357</v>
      </c>
      <c r="R2536" s="89" t="str">
        <f>_xlfn.XLOOKUP(Q2536,匹配表1065!L:L,匹配表1065!O:O)</f>
        <v>B</v>
      </c>
      <c r="S2536" s="93" t="str">
        <f>IFERROR(_xlfn.XLOOKUP(Q2536,匹配表1065!AI:AI,匹配表1065!AJ:AJ),"绿标")</f>
        <v>红标</v>
      </c>
      <c r="T2536" s="93" t="str" cm="1">
        <f t="array" ref="T2536:U2536">_xlfn.XLOOKUP(Q2536,匹配表1065!L:L,匹配表1065!M:N)</f>
        <v>癫痫</v>
      </c>
      <c r="U2536" s="94" t="str">
        <v>神经内科</v>
      </c>
      <c r="V2536" s="95" t="s">
        <v>58</v>
      </c>
      <c r="W2536" s="93">
        <f>_xlfn.XLOOKUP(M2536,匹配表1065!D:D,匹配表1065!F:F)*N2536</f>
        <v>4</v>
      </c>
    </row>
    <row r="2537" customHeight="1" spans="1:23">
      <c r="A2537" s="89" t="s">
        <v>675</v>
      </c>
      <c r="B2537" s="90">
        <v>46161</v>
      </c>
      <c r="C2537" s="91" t="str">
        <f t="shared" si="78"/>
        <v>5月第4周</v>
      </c>
      <c r="D2537" s="89" t="s">
        <v>733</v>
      </c>
      <c r="E2537" s="89" t="str">
        <f t="shared" si="79"/>
        <v>5月第3周--周2</v>
      </c>
      <c r="F2537" s="92" t="s">
        <v>27</v>
      </c>
      <c r="G2537" s="92" t="s">
        <v>104</v>
      </c>
      <c r="H2537" s="92" t="str">
        <f>_xlfn.XLOOKUP(O2537,匹配表1065!T:T,匹配表1065!W:W)</f>
        <v>济南市</v>
      </c>
      <c r="I2537" s="89" t="str">
        <f>_xlfn.XLOOKUP(O2537,匹配表1065!T:T,匹配表1065!X:X)</f>
        <v>PME2024</v>
      </c>
      <c r="J2537" s="92" t="s">
        <v>125</v>
      </c>
      <c r="K2537" s="89" cm="1">
        <f ca="1" t="array" ref="K2537:L2537">_xlfn.XLOOKUP(J2537,匹配表1065!Y:Y,匹配表1065!AA:AB)</f>
        <v>9</v>
      </c>
      <c r="L2537" s="89" t="str">
        <v>3个月以上</v>
      </c>
      <c r="M2537" s="92" t="s">
        <v>30</v>
      </c>
      <c r="N2537" s="98">
        <v>1</v>
      </c>
      <c r="O2537" s="93" t="str">
        <f>_xlfn.XLOOKUP(P2537,匹配表1065!U:U,匹配表1065!T:T)</f>
        <v>HO00001404</v>
      </c>
      <c r="P2537" s="89" t="s">
        <v>126</v>
      </c>
      <c r="Q2537" s="89" t="s">
        <v>234</v>
      </c>
      <c r="R2537" s="89" t="str">
        <f>_xlfn.XLOOKUP(Q2537,匹配表1065!L:L,匹配表1065!O:O)</f>
        <v>A</v>
      </c>
      <c r="S2537" s="93" t="str">
        <f>IFERROR(_xlfn.XLOOKUP(Q2537,匹配表1065!AI:AI,匹配表1065!AJ:AJ),"绿标")</f>
        <v>红标</v>
      </c>
      <c r="T2537" s="93" t="str" cm="1">
        <f t="array" ref="T2537:U2537">_xlfn.XLOOKUP(Q2537,匹配表1065!L:L,匹配表1065!M:N)</f>
        <v>头痛</v>
      </c>
      <c r="U2537" s="94" t="str">
        <v>神经内科</v>
      </c>
      <c r="V2537" s="95" t="s">
        <v>33</v>
      </c>
      <c r="W2537" s="93">
        <f>_xlfn.XLOOKUP(M2537,匹配表1065!D:D,匹配表1065!F:F)*N2537</f>
        <v>12</v>
      </c>
    </row>
    <row r="2538" customHeight="1" spans="1:23">
      <c r="A2538" s="89" t="s">
        <v>675</v>
      </c>
      <c r="B2538" s="90">
        <v>46161</v>
      </c>
      <c r="C2538" s="91" t="str">
        <f t="shared" si="78"/>
        <v>5月第4周</v>
      </c>
      <c r="D2538" s="89" t="s">
        <v>733</v>
      </c>
      <c r="E2538" s="89" t="str">
        <f t="shared" si="79"/>
        <v>5月第3周--周2</v>
      </c>
      <c r="F2538" s="92" t="s">
        <v>27</v>
      </c>
      <c r="G2538" s="92" t="s">
        <v>104</v>
      </c>
      <c r="H2538" s="92" t="str">
        <f>_xlfn.XLOOKUP(O2538,匹配表1065!T:T,匹配表1065!W:W)</f>
        <v>济南市</v>
      </c>
      <c r="I2538" s="89" t="str">
        <f>_xlfn.XLOOKUP(O2538,匹配表1065!T:T,匹配表1065!X:X)</f>
        <v>PME2024</v>
      </c>
      <c r="J2538" s="92" t="s">
        <v>125</v>
      </c>
      <c r="K2538" s="89" cm="1">
        <f ca="1" t="array" ref="K2538:L2538">_xlfn.XLOOKUP(J2538,匹配表1065!Y:Y,匹配表1065!AA:AB)</f>
        <v>9</v>
      </c>
      <c r="L2538" s="89" t="str">
        <v>3个月以上</v>
      </c>
      <c r="M2538" s="92" t="s">
        <v>35</v>
      </c>
      <c r="N2538" s="98">
        <v>1</v>
      </c>
      <c r="O2538" s="93" t="str">
        <f>_xlfn.XLOOKUP(P2538,匹配表1065!U:U,匹配表1065!T:T)</f>
        <v>HO00001404</v>
      </c>
      <c r="P2538" s="89" t="s">
        <v>126</v>
      </c>
      <c r="Q2538" s="89" t="s">
        <v>703</v>
      </c>
      <c r="R2538" s="89" t="str">
        <f>_xlfn.XLOOKUP(Q2538,匹配表1065!L:L,匹配表1065!O:O)</f>
        <v>D</v>
      </c>
      <c r="S2538" s="93" t="str">
        <f>IFERROR(_xlfn.XLOOKUP(Q2538,匹配表1065!AI:AI,匹配表1065!AJ:AJ),"绿标")</f>
        <v>绿标</v>
      </c>
      <c r="T2538" s="93" t="str" cm="1">
        <f t="array" ref="T2538:U2538">_xlfn.XLOOKUP(Q2538,匹配表1065!L:L,匹配表1065!M:N)</f>
        <v>其他</v>
      </c>
      <c r="U2538" s="94" t="str">
        <v>其他</v>
      </c>
      <c r="V2538" s="95" t="s">
        <v>42</v>
      </c>
      <c r="W2538" s="93">
        <f>_xlfn.XLOOKUP(M2538,匹配表1065!D:D,匹配表1065!F:F)*N2538</f>
        <v>4</v>
      </c>
    </row>
    <row r="2539" customHeight="1" spans="1:23">
      <c r="A2539" s="89" t="s">
        <v>675</v>
      </c>
      <c r="B2539" s="90">
        <v>46161</v>
      </c>
      <c r="C2539" s="91" t="str">
        <f t="shared" si="78"/>
        <v>5月第4周</v>
      </c>
      <c r="D2539" s="89" t="s">
        <v>733</v>
      </c>
      <c r="E2539" s="89" t="str">
        <f t="shared" si="79"/>
        <v>5月第3周--周2</v>
      </c>
      <c r="F2539" s="92" t="s">
        <v>27</v>
      </c>
      <c r="G2539" s="92" t="s">
        <v>104</v>
      </c>
      <c r="H2539" s="92" t="str">
        <f>_xlfn.XLOOKUP(O2539,匹配表1065!T:T,匹配表1065!W:W)</f>
        <v>济南市</v>
      </c>
      <c r="I2539" s="89" t="str">
        <f>_xlfn.XLOOKUP(O2539,匹配表1065!T:T,匹配表1065!X:X)</f>
        <v>PME2044</v>
      </c>
      <c r="J2539" s="92" t="s">
        <v>105</v>
      </c>
      <c r="K2539" s="89" cm="1">
        <f ca="1" t="array" ref="K2539:L2539">_xlfn.XLOOKUP(J2539,匹配表1065!Y:Y,匹配表1065!AA:AB)</f>
        <v>8</v>
      </c>
      <c r="L2539" s="89" t="str">
        <v>3个月以上</v>
      </c>
      <c r="M2539" s="92" t="s">
        <v>30</v>
      </c>
      <c r="N2539" s="98">
        <v>1</v>
      </c>
      <c r="O2539" s="93" t="str">
        <f>_xlfn.XLOOKUP(P2539,匹配表1065!U:U,匹配表1065!T:T)</f>
        <v>HO00001401</v>
      </c>
      <c r="P2539" s="89" t="s">
        <v>106</v>
      </c>
      <c r="Q2539" s="89" t="s">
        <v>243</v>
      </c>
      <c r="R2539" s="89" t="str">
        <f>_xlfn.XLOOKUP(Q2539,匹配表1065!L:L,匹配表1065!O:O)</f>
        <v>B</v>
      </c>
      <c r="S2539" s="93" t="str">
        <f>IFERROR(_xlfn.XLOOKUP(Q2539,匹配表1065!AI:AI,匹配表1065!AJ:AJ),"绿标")</f>
        <v>绿标</v>
      </c>
      <c r="T2539" s="93" t="str" cm="1">
        <f t="array" ref="T2539:U2539">_xlfn.XLOOKUP(Q2539,匹配表1065!L:L,匹配表1065!M:N)</f>
        <v>脑血管</v>
      </c>
      <c r="U2539" s="94" t="str">
        <v>神经内科</v>
      </c>
      <c r="V2539" s="95" t="s">
        <v>42</v>
      </c>
      <c r="W2539" s="93">
        <f>_xlfn.XLOOKUP(M2539,匹配表1065!D:D,匹配表1065!F:F)*N2539</f>
        <v>12</v>
      </c>
    </row>
    <row r="2540" customHeight="1" spans="1:23">
      <c r="A2540" s="89" t="s">
        <v>675</v>
      </c>
      <c r="B2540" s="90">
        <v>46161</v>
      </c>
      <c r="C2540" s="91" t="str">
        <f t="shared" si="78"/>
        <v>5月第4周</v>
      </c>
      <c r="D2540" s="89" t="s">
        <v>733</v>
      </c>
      <c r="E2540" s="89" t="str">
        <f t="shared" si="79"/>
        <v>5月第3周--周2</v>
      </c>
      <c r="F2540" s="92" t="s">
        <v>27</v>
      </c>
      <c r="G2540" s="92" t="s">
        <v>104</v>
      </c>
      <c r="H2540" s="92" t="str">
        <f>_xlfn.XLOOKUP(O2540,匹配表1065!T:T,匹配表1065!W:W)</f>
        <v>东营市</v>
      </c>
      <c r="I2540" s="89" t="str">
        <f>_xlfn.XLOOKUP(O2540,匹配表1065!T:T,匹配表1065!X:X)</f>
        <v>PME2028</v>
      </c>
      <c r="J2540" s="92" t="s">
        <v>121</v>
      </c>
      <c r="K2540" s="89" cm="1">
        <f ca="1" t="array" ref="K2540:L2540">_xlfn.XLOOKUP(J2540,匹配表1065!Y:Y,匹配表1065!AA:AB)</f>
        <v>26</v>
      </c>
      <c r="L2540" s="89" t="str">
        <v>3个月以上</v>
      </c>
      <c r="M2540" s="92" t="s">
        <v>30</v>
      </c>
      <c r="N2540" s="98">
        <v>1</v>
      </c>
      <c r="O2540" s="93" t="str">
        <f>_xlfn.XLOOKUP(P2540,匹配表1065!U:U,匹配表1065!T:T)</f>
        <v>HO00001421</v>
      </c>
      <c r="P2540" s="89" t="s">
        <v>122</v>
      </c>
      <c r="Q2540" s="89" t="s">
        <v>124</v>
      </c>
      <c r="R2540" s="89" t="str">
        <f>_xlfn.XLOOKUP(Q2540,匹配表1065!L:L,匹配表1065!O:O)</f>
        <v>A</v>
      </c>
      <c r="S2540" s="93" t="str">
        <f>IFERROR(_xlfn.XLOOKUP(Q2540,匹配表1065!AI:AI,匹配表1065!AJ:AJ),"绿标")</f>
        <v>红标</v>
      </c>
      <c r="T2540" s="93" t="str" cm="1">
        <f t="array" ref="T2540:U2540">_xlfn.XLOOKUP(Q2540,匹配表1065!L:L,匹配表1065!M:N)</f>
        <v>头痛</v>
      </c>
      <c r="U2540" s="94" t="str">
        <v>神经内科</v>
      </c>
      <c r="V2540" s="95" t="s">
        <v>42</v>
      </c>
      <c r="W2540" s="93">
        <f>_xlfn.XLOOKUP(M2540,匹配表1065!D:D,匹配表1065!F:F)*N2540</f>
        <v>12</v>
      </c>
    </row>
    <row r="2541" customHeight="1" spans="1:23">
      <c r="A2541" s="89" t="s">
        <v>675</v>
      </c>
      <c r="B2541" s="90">
        <v>46161</v>
      </c>
      <c r="C2541" s="91" t="str">
        <f t="shared" si="78"/>
        <v>5月第4周</v>
      </c>
      <c r="D2541" s="89" t="s">
        <v>733</v>
      </c>
      <c r="E2541" s="89" t="str">
        <f t="shared" si="79"/>
        <v>5月第3周--周2</v>
      </c>
      <c r="F2541" s="92" t="s">
        <v>27</v>
      </c>
      <c r="G2541" s="92" t="s">
        <v>136</v>
      </c>
      <c r="H2541" s="92" t="str">
        <f>_xlfn.XLOOKUP(O2541,匹配表1065!T:T,匹配表1065!W:W)</f>
        <v>淄博市</v>
      </c>
      <c r="I2541" s="89" t="str">
        <f>_xlfn.XLOOKUP(O2541,匹配表1065!T:T,匹配表1065!X:X)</f>
        <v>PME2043</v>
      </c>
      <c r="J2541" s="92" t="s">
        <v>140</v>
      </c>
      <c r="K2541" s="89" cm="1">
        <f ca="1" t="array" ref="K2541:L2541">_xlfn.XLOOKUP(J2541,匹配表1065!Y:Y,匹配表1065!AA:AB)</f>
        <v>9</v>
      </c>
      <c r="L2541" s="89" t="str">
        <v>3个月以上</v>
      </c>
      <c r="M2541" s="92" t="s">
        <v>30</v>
      </c>
      <c r="N2541" s="98">
        <v>1</v>
      </c>
      <c r="O2541" s="93" t="str">
        <f>_xlfn.XLOOKUP(P2541,匹配表1065!U:U,匹配表1065!T:T)</f>
        <v>HO00001431</v>
      </c>
      <c r="P2541" s="89" t="s">
        <v>244</v>
      </c>
      <c r="Q2541" s="89" t="s">
        <v>423</v>
      </c>
      <c r="R2541" s="89" t="str">
        <f>_xlfn.XLOOKUP(Q2541,匹配表1065!L:L,匹配表1065!O:O)</f>
        <v>B</v>
      </c>
      <c r="S2541" s="93" t="str">
        <f>IFERROR(_xlfn.XLOOKUP(Q2541,匹配表1065!AI:AI,匹配表1065!AJ:AJ),"绿标")</f>
        <v>红标</v>
      </c>
      <c r="T2541" s="93" t="str" cm="1">
        <f t="array" ref="T2541:U2541">_xlfn.XLOOKUP(Q2541,匹配表1065!L:L,匹配表1065!M:N)</f>
        <v>脑血管</v>
      </c>
      <c r="U2541" s="94" t="str">
        <v>神经内科</v>
      </c>
      <c r="V2541" s="95" t="s">
        <v>33</v>
      </c>
      <c r="W2541" s="93">
        <f>_xlfn.XLOOKUP(M2541,匹配表1065!D:D,匹配表1065!F:F)*N2541</f>
        <v>12</v>
      </c>
    </row>
    <row r="2542" customHeight="1" spans="1:23">
      <c r="A2542" s="89" t="s">
        <v>675</v>
      </c>
      <c r="B2542" s="90">
        <v>46161</v>
      </c>
      <c r="C2542" s="91" t="str">
        <f t="shared" si="78"/>
        <v>5月第4周</v>
      </c>
      <c r="D2542" s="89" t="s">
        <v>733</v>
      </c>
      <c r="E2542" s="89" t="str">
        <f t="shared" si="79"/>
        <v>5月第3周--周2</v>
      </c>
      <c r="F2542" s="92" t="s">
        <v>27</v>
      </c>
      <c r="G2542" s="92" t="s">
        <v>136</v>
      </c>
      <c r="H2542" s="92" t="str">
        <f>_xlfn.XLOOKUP(O2542,匹配表1065!T:T,匹配表1065!W:W)</f>
        <v>青岛市</v>
      </c>
      <c r="I2542" s="89" t="str">
        <f>_xlfn.XLOOKUP(O2542,匹配表1065!T:T,匹配表1065!X:X)</f>
        <v>PME2033</v>
      </c>
      <c r="J2542" s="92" t="s">
        <v>137</v>
      </c>
      <c r="K2542" s="89" cm="1">
        <f ca="1" t="array" ref="K2542:L2542">_xlfn.XLOOKUP(J2542,匹配表1065!Y:Y,匹配表1065!AA:AB)</f>
        <v>10</v>
      </c>
      <c r="L2542" s="89" t="str">
        <v>3个月以上</v>
      </c>
      <c r="M2542" s="92" t="s">
        <v>30</v>
      </c>
      <c r="N2542" s="98">
        <v>1</v>
      </c>
      <c r="O2542" s="93" t="str">
        <f>_xlfn.XLOOKUP(P2542,匹配表1065!U:U,匹配表1065!T:T)</f>
        <v>HO00001481</v>
      </c>
      <c r="P2542" s="89" t="s">
        <v>246</v>
      </c>
      <c r="Q2542" s="89" t="s">
        <v>247</v>
      </c>
      <c r="R2542" s="89" t="str">
        <f>_xlfn.XLOOKUP(Q2542,匹配表1065!L:L,匹配表1065!O:O)</f>
        <v>C</v>
      </c>
      <c r="S2542" s="93" t="str">
        <f>IFERROR(_xlfn.XLOOKUP(Q2542,匹配表1065!AI:AI,匹配表1065!AJ:AJ),"绿标")</f>
        <v>绿标</v>
      </c>
      <c r="T2542" s="93" t="str" cm="1">
        <f t="array" ref="T2542:U2542">_xlfn.XLOOKUP(Q2542,匹配表1065!L:L,匹配表1065!M:N)</f>
        <v>眩晕</v>
      </c>
      <c r="U2542" s="94" t="str">
        <v>耳鼻喉科</v>
      </c>
      <c r="V2542" s="95" t="s">
        <v>70</v>
      </c>
      <c r="W2542" s="93">
        <f>_xlfn.XLOOKUP(M2542,匹配表1065!D:D,匹配表1065!F:F)*N2542</f>
        <v>12</v>
      </c>
    </row>
    <row r="2543" customHeight="1" spans="1:23">
      <c r="A2543" s="89" t="s">
        <v>675</v>
      </c>
      <c r="B2543" s="90">
        <v>46161</v>
      </c>
      <c r="C2543" s="91" t="str">
        <f t="shared" si="78"/>
        <v>5月第4周</v>
      </c>
      <c r="D2543" s="89" t="s">
        <v>733</v>
      </c>
      <c r="E2543" s="89" t="str">
        <f t="shared" si="79"/>
        <v>5月第3周--周2</v>
      </c>
      <c r="F2543" s="92" t="s">
        <v>27</v>
      </c>
      <c r="G2543" s="92" t="s">
        <v>136</v>
      </c>
      <c r="H2543" s="92" t="str">
        <f>_xlfn.XLOOKUP(O2543,匹配表1065!T:T,匹配表1065!W:W)</f>
        <v>青岛市</v>
      </c>
      <c r="I2543" s="89" t="str">
        <f>_xlfn.XLOOKUP(O2543,匹配表1065!T:T,匹配表1065!X:X)</f>
        <v>PME2032</v>
      </c>
      <c r="J2543" s="92" t="s">
        <v>143</v>
      </c>
      <c r="K2543" s="89" cm="1">
        <f ca="1" t="array" ref="K2543:L2543">_xlfn.XLOOKUP(J2543,匹配表1065!Y:Y,匹配表1065!AA:AB)</f>
        <v>31</v>
      </c>
      <c r="L2543" s="89" t="str">
        <v>3个月以上</v>
      </c>
      <c r="M2543" s="92" t="s">
        <v>30</v>
      </c>
      <c r="N2543" s="98">
        <v>1</v>
      </c>
      <c r="O2543" s="93" t="str">
        <f>_xlfn.XLOOKUP(P2543,匹配表1065!U:U,匹配表1065!T:T)</f>
        <v>HO00001482</v>
      </c>
      <c r="P2543" s="89" t="s">
        <v>146</v>
      </c>
      <c r="Q2543" s="89" t="s">
        <v>149</v>
      </c>
      <c r="R2543" s="89" t="str">
        <f>_xlfn.XLOOKUP(Q2543,匹配表1065!L:L,匹配表1065!O:O)</f>
        <v>B</v>
      </c>
      <c r="S2543" s="93" t="str">
        <f>IFERROR(_xlfn.XLOOKUP(Q2543,匹配表1065!AI:AI,匹配表1065!AJ:AJ),"绿标")</f>
        <v>红标</v>
      </c>
      <c r="T2543" s="93" t="str" cm="1">
        <f t="array" ref="T2543:U2543">_xlfn.XLOOKUP(Q2543,匹配表1065!L:L,匹配表1065!M:N)</f>
        <v>脑血管</v>
      </c>
      <c r="U2543" s="94" t="str">
        <v>神经内科</v>
      </c>
      <c r="V2543" s="95" t="s">
        <v>70</v>
      </c>
      <c r="W2543" s="93">
        <f>_xlfn.XLOOKUP(M2543,匹配表1065!D:D,匹配表1065!F:F)*N2543</f>
        <v>12</v>
      </c>
    </row>
    <row r="2544" customHeight="1" spans="1:23">
      <c r="A2544" s="89" t="s">
        <v>675</v>
      </c>
      <c r="B2544" s="90">
        <v>46161</v>
      </c>
      <c r="C2544" s="91" t="str">
        <f t="shared" si="78"/>
        <v>5月第4周</v>
      </c>
      <c r="D2544" s="89" t="s">
        <v>733</v>
      </c>
      <c r="E2544" s="89" t="str">
        <f t="shared" si="79"/>
        <v>5月第3周--周2</v>
      </c>
      <c r="F2544" s="92" t="s">
        <v>27</v>
      </c>
      <c r="G2544" s="92" t="s">
        <v>136</v>
      </c>
      <c r="H2544" s="92" t="str">
        <f>_xlfn.XLOOKUP(O2544,匹配表1065!T:T,匹配表1065!W:W)</f>
        <v>青岛市</v>
      </c>
      <c r="I2544" s="89" t="str">
        <f>_xlfn.XLOOKUP(O2544,匹配表1065!T:T,匹配表1065!X:X)</f>
        <v>PME2032</v>
      </c>
      <c r="J2544" s="92" t="s">
        <v>143</v>
      </c>
      <c r="K2544" s="89" cm="1">
        <f ca="1" t="array" ref="K2544:L2544">_xlfn.XLOOKUP(J2544,匹配表1065!Y:Y,匹配表1065!AA:AB)</f>
        <v>31</v>
      </c>
      <c r="L2544" s="89" t="str">
        <v>3个月以上</v>
      </c>
      <c r="M2544" s="92" t="s">
        <v>30</v>
      </c>
      <c r="N2544" s="98">
        <v>1</v>
      </c>
      <c r="O2544" s="93" t="str">
        <f>_xlfn.XLOOKUP(P2544,匹配表1065!U:U,匹配表1065!T:T)</f>
        <v>HO00001482</v>
      </c>
      <c r="P2544" s="89" t="s">
        <v>146</v>
      </c>
      <c r="Q2544" s="89" t="s">
        <v>549</v>
      </c>
      <c r="R2544" s="89" t="str">
        <f>_xlfn.XLOOKUP(Q2544,匹配表1065!L:L,匹配表1065!O:O)</f>
        <v>A</v>
      </c>
      <c r="S2544" s="93" t="str">
        <f>IFERROR(_xlfn.XLOOKUP(Q2544,匹配表1065!AI:AI,匹配表1065!AJ:AJ),"绿标")</f>
        <v>红标</v>
      </c>
      <c r="T2544" s="93" t="str" cm="1">
        <f t="array" ref="T2544:U2544">_xlfn.XLOOKUP(Q2544,匹配表1065!L:L,匹配表1065!M:N)</f>
        <v>头痛</v>
      </c>
      <c r="U2544" s="94" t="str">
        <v>神经内科</v>
      </c>
      <c r="V2544" s="95" t="s">
        <v>42</v>
      </c>
      <c r="W2544" s="93">
        <f>_xlfn.XLOOKUP(M2544,匹配表1065!D:D,匹配表1065!F:F)*N2544</f>
        <v>12</v>
      </c>
    </row>
    <row r="2545" customHeight="1" spans="1:23">
      <c r="A2545" s="89" t="s">
        <v>675</v>
      </c>
      <c r="B2545" s="90">
        <v>46161</v>
      </c>
      <c r="C2545" s="91" t="str">
        <f t="shared" si="78"/>
        <v>5月第4周</v>
      </c>
      <c r="D2545" s="89" t="s">
        <v>733</v>
      </c>
      <c r="E2545" s="89" t="str">
        <f t="shared" si="79"/>
        <v>5月第3周--周2</v>
      </c>
      <c r="F2545" s="92" t="s">
        <v>27</v>
      </c>
      <c r="G2545" s="92" t="s">
        <v>136</v>
      </c>
      <c r="H2545" s="92" t="str">
        <f>_xlfn.XLOOKUP(O2545,匹配表1065!T:T,匹配表1065!W:W)</f>
        <v>青岛市</v>
      </c>
      <c r="I2545" s="89" t="str">
        <f>_xlfn.XLOOKUP(O2545,匹配表1065!T:T,匹配表1065!X:X)</f>
        <v>PME2032</v>
      </c>
      <c r="J2545" s="92" t="s">
        <v>143</v>
      </c>
      <c r="K2545" s="89" cm="1">
        <f ca="1" t="array" ref="K2545:L2545">_xlfn.XLOOKUP(J2545,匹配表1065!Y:Y,匹配表1065!AA:AB)</f>
        <v>31</v>
      </c>
      <c r="L2545" s="89" t="str">
        <v>3个月以上</v>
      </c>
      <c r="M2545" s="92" t="s">
        <v>55</v>
      </c>
      <c r="N2545" s="98">
        <v>1</v>
      </c>
      <c r="O2545" s="93" t="str">
        <f>_xlfn.XLOOKUP(P2545,匹配表1065!U:U,匹配表1065!T:T)</f>
        <v>HO00001482</v>
      </c>
      <c r="P2545" s="89" t="s">
        <v>146</v>
      </c>
      <c r="Q2545" s="89" t="s">
        <v>249</v>
      </c>
      <c r="R2545" s="89" t="str">
        <f>_xlfn.XLOOKUP(Q2545,匹配表1065!L:L,匹配表1065!O:O)</f>
        <v>C</v>
      </c>
      <c r="S2545" s="93" t="str">
        <f>IFERROR(_xlfn.XLOOKUP(Q2545,匹配表1065!AI:AI,匹配表1065!AJ:AJ),"绿标")</f>
        <v>绿标</v>
      </c>
      <c r="T2545" s="93" t="str" cm="1">
        <f t="array" ref="T2545:U2545">_xlfn.XLOOKUP(Q2545,匹配表1065!L:L,匹配表1065!M:N)</f>
        <v>眩晕</v>
      </c>
      <c r="U2545" s="94" t="str">
        <v>耳鼻喉科</v>
      </c>
      <c r="V2545" s="95" t="s">
        <v>70</v>
      </c>
      <c r="W2545" s="93">
        <f>_xlfn.XLOOKUP(M2545,匹配表1065!D:D,匹配表1065!F:F)*N2545</f>
        <v>8</v>
      </c>
    </row>
    <row r="2546" customHeight="1" spans="1:23">
      <c r="A2546" s="89" t="s">
        <v>675</v>
      </c>
      <c r="B2546" s="90">
        <v>46161</v>
      </c>
      <c r="C2546" s="91" t="str">
        <f t="shared" si="78"/>
        <v>5月第4周</v>
      </c>
      <c r="D2546" s="89" t="s">
        <v>733</v>
      </c>
      <c r="E2546" s="89" t="str">
        <f t="shared" si="79"/>
        <v>5月第3周--周2</v>
      </c>
      <c r="F2546" s="92" t="s">
        <v>27</v>
      </c>
      <c r="G2546" s="92" t="s">
        <v>136</v>
      </c>
      <c r="H2546" s="92" t="str">
        <f>_xlfn.XLOOKUP(O2546,匹配表1065!T:T,匹配表1065!W:W)</f>
        <v>南京市</v>
      </c>
      <c r="I2546" s="89" t="str">
        <f>_xlfn.XLOOKUP(O2546,匹配表1065!T:T,匹配表1065!X:X)</f>
        <v>PME2002</v>
      </c>
      <c r="J2546" s="89" t="s">
        <v>501</v>
      </c>
      <c r="K2546" s="89" cm="1">
        <f ca="1" t="array" ref="K2546:L2546">_xlfn.XLOOKUP(J2546,匹配表1065!Y:Y,匹配表1065!AA:AB)</f>
        <v>4</v>
      </c>
      <c r="L2546" s="89" t="str">
        <v>3个月以上</v>
      </c>
      <c r="M2546" s="92" t="s">
        <v>35</v>
      </c>
      <c r="N2546" s="98">
        <v>1</v>
      </c>
      <c r="O2546" s="93" t="str">
        <f>_xlfn.XLOOKUP(P2546,匹配表1065!U:U,匹配表1065!T:T)</f>
        <v>HO00000964</v>
      </c>
      <c r="P2546" s="89" t="s">
        <v>90</v>
      </c>
      <c r="Q2546" s="89" t="s">
        <v>667</v>
      </c>
      <c r="R2546" s="89" t="str">
        <f>_xlfn.XLOOKUP(Q2546,匹配表1065!L:L,匹配表1065!O:O)</f>
        <v>B</v>
      </c>
      <c r="S2546" s="93" t="str">
        <f>IFERROR(_xlfn.XLOOKUP(Q2546,匹配表1065!AI:AI,匹配表1065!AJ:AJ),"绿标")</f>
        <v>绿标</v>
      </c>
      <c r="T2546" s="93" t="str" cm="1">
        <f t="array" ref="T2546:U2546">_xlfn.XLOOKUP(Q2546,匹配表1065!L:L,匹配表1065!M:N)</f>
        <v>脑血管</v>
      </c>
      <c r="U2546" s="94" t="str">
        <v>神经内科</v>
      </c>
      <c r="V2546" s="95" t="s">
        <v>70</v>
      </c>
      <c r="W2546" s="93">
        <f>_xlfn.XLOOKUP(M2546,匹配表1065!D:D,匹配表1065!F:F)*N2546</f>
        <v>4</v>
      </c>
    </row>
    <row r="2547" customHeight="1" spans="1:23">
      <c r="A2547" s="89" t="s">
        <v>675</v>
      </c>
      <c r="B2547" s="90">
        <v>46161</v>
      </c>
      <c r="C2547" s="91" t="str">
        <f t="shared" si="78"/>
        <v>5月第4周</v>
      </c>
      <c r="D2547" s="89" t="s">
        <v>733</v>
      </c>
      <c r="E2547" s="89" t="str">
        <f t="shared" si="79"/>
        <v>5月第3周--周2</v>
      </c>
      <c r="F2547" s="92" t="s">
        <v>27</v>
      </c>
      <c r="G2547" s="92" t="s">
        <v>136</v>
      </c>
      <c r="H2547" s="92" t="str">
        <f>_xlfn.XLOOKUP(O2547,匹配表1065!T:T,匹配表1065!W:W)</f>
        <v>青岛市</v>
      </c>
      <c r="I2547" s="89" t="str">
        <f>_xlfn.XLOOKUP(O2547,匹配表1065!T:T,匹配表1065!X:X)</f>
        <v>PME2031</v>
      </c>
      <c r="J2547" s="92" t="s">
        <v>155</v>
      </c>
      <c r="K2547" s="89" cm="1">
        <f ca="1" t="array" ref="K2547:L2547">_xlfn.XLOOKUP(J2547,匹配表1065!Y:Y,匹配表1065!AA:AB)</f>
        <v>31</v>
      </c>
      <c r="L2547" s="89" t="str">
        <v>3个月以上</v>
      </c>
      <c r="M2547" s="92" t="s">
        <v>55</v>
      </c>
      <c r="N2547" s="98">
        <v>1</v>
      </c>
      <c r="O2547" s="93" t="str">
        <f>_xlfn.XLOOKUP(P2547,匹配表1065!U:U,匹配表1065!T:T)</f>
        <v>HO00072793</v>
      </c>
      <c r="P2547" s="89" t="s">
        <v>159</v>
      </c>
      <c r="Q2547" s="89" t="s">
        <v>587</v>
      </c>
      <c r="R2547" s="89" t="str">
        <f>_xlfn.XLOOKUP(Q2547,匹配表1065!L:L,匹配表1065!O:O)</f>
        <v>D</v>
      </c>
      <c r="S2547" s="93" t="str">
        <f>IFERROR(_xlfn.XLOOKUP(Q2547,匹配表1065!AI:AI,匹配表1065!AJ:AJ),"绿标")</f>
        <v>绿标</v>
      </c>
      <c r="T2547" s="93" t="str" cm="1">
        <f t="array" ref="T2547:U2547">_xlfn.XLOOKUP(Q2547,匹配表1065!L:L,匹配表1065!M:N)</f>
        <v>疼痛</v>
      </c>
      <c r="U2547" s="94" t="str">
        <v>疼痛科</v>
      </c>
      <c r="V2547" s="95" t="s">
        <v>67</v>
      </c>
      <c r="W2547" s="93">
        <f>_xlfn.XLOOKUP(M2547,匹配表1065!D:D,匹配表1065!F:F)*N2547</f>
        <v>8</v>
      </c>
    </row>
    <row r="2548" customHeight="1" spans="1:23">
      <c r="A2548" s="89" t="s">
        <v>675</v>
      </c>
      <c r="B2548" s="90">
        <v>46161</v>
      </c>
      <c r="C2548" s="91" t="str">
        <f t="shared" si="78"/>
        <v>5月第4周</v>
      </c>
      <c r="D2548" s="89" t="s">
        <v>733</v>
      </c>
      <c r="E2548" s="89" t="str">
        <f t="shared" si="79"/>
        <v>5月第3周--周2</v>
      </c>
      <c r="F2548" s="92" t="s">
        <v>27</v>
      </c>
      <c r="G2548" s="92" t="s">
        <v>136</v>
      </c>
      <c r="H2548" s="92" t="str">
        <f>_xlfn.XLOOKUP(O2548,匹配表1065!T:T,匹配表1065!W:W)</f>
        <v>青岛市</v>
      </c>
      <c r="I2548" s="89" t="str">
        <f>_xlfn.XLOOKUP(O2548,匹配表1065!T:T,匹配表1065!X:X)</f>
        <v>PME2031</v>
      </c>
      <c r="J2548" s="92" t="s">
        <v>155</v>
      </c>
      <c r="K2548" s="89" cm="1">
        <f ca="1" t="array" ref="K2548:L2548">_xlfn.XLOOKUP(J2548,匹配表1065!Y:Y,匹配表1065!AA:AB)</f>
        <v>31</v>
      </c>
      <c r="L2548" s="89" t="str">
        <v>3个月以上</v>
      </c>
      <c r="M2548" s="92" t="s">
        <v>30</v>
      </c>
      <c r="N2548" s="98">
        <v>1</v>
      </c>
      <c r="O2548" s="93" t="str">
        <f>_xlfn.XLOOKUP(P2548,匹配表1065!U:U,匹配表1065!T:T)</f>
        <v>HO00072793</v>
      </c>
      <c r="P2548" s="89" t="s">
        <v>159</v>
      </c>
      <c r="Q2548" s="89" t="s">
        <v>160</v>
      </c>
      <c r="R2548" s="89" t="str">
        <f>_xlfn.XLOOKUP(Q2548,匹配表1065!L:L,匹配表1065!O:O)</f>
        <v>A</v>
      </c>
      <c r="S2548" s="93" t="str">
        <f>IFERROR(_xlfn.XLOOKUP(Q2548,匹配表1065!AI:AI,匹配表1065!AJ:AJ),"绿标")</f>
        <v>红标</v>
      </c>
      <c r="T2548" s="93" t="str" cm="1">
        <f t="array" ref="T2548:U2548">_xlfn.XLOOKUP(Q2548,匹配表1065!L:L,匹配表1065!M:N)</f>
        <v>头痛</v>
      </c>
      <c r="U2548" s="94" t="str">
        <v>神经内科</v>
      </c>
      <c r="V2548" s="95" t="s">
        <v>67</v>
      </c>
      <c r="W2548" s="93">
        <f>_xlfn.XLOOKUP(M2548,匹配表1065!D:D,匹配表1065!F:F)*N2548</f>
        <v>12</v>
      </c>
    </row>
    <row r="2549" customHeight="1" spans="1:23">
      <c r="A2549" s="89" t="s">
        <v>675</v>
      </c>
      <c r="B2549" s="90">
        <v>46161</v>
      </c>
      <c r="C2549" s="91" t="str">
        <f t="shared" si="78"/>
        <v>5月第4周</v>
      </c>
      <c r="D2549" s="89" t="s">
        <v>733</v>
      </c>
      <c r="E2549" s="89" t="str">
        <f t="shared" si="79"/>
        <v>5月第3周--周2</v>
      </c>
      <c r="F2549" s="92" t="s">
        <v>27</v>
      </c>
      <c r="G2549" s="92" t="s">
        <v>136</v>
      </c>
      <c r="H2549" s="92" t="str">
        <f>_xlfn.XLOOKUP(O2549,匹配表1065!T:T,匹配表1065!W:W)</f>
        <v>青岛市</v>
      </c>
      <c r="I2549" s="89" t="str">
        <f>_xlfn.XLOOKUP(O2549,匹配表1065!T:T,匹配表1065!X:X)</f>
        <v>PME2031</v>
      </c>
      <c r="J2549" s="92" t="s">
        <v>155</v>
      </c>
      <c r="K2549" s="89" cm="1">
        <f ca="1" t="array" ref="K2549:L2549">_xlfn.XLOOKUP(J2549,匹配表1065!Y:Y,匹配表1065!AA:AB)</f>
        <v>31</v>
      </c>
      <c r="L2549" s="89" t="str">
        <v>3个月以上</v>
      </c>
      <c r="M2549" s="92" t="s">
        <v>55</v>
      </c>
      <c r="N2549" s="98">
        <v>1</v>
      </c>
      <c r="O2549" s="93" t="str">
        <f>_xlfn.XLOOKUP(P2549,匹配表1065!U:U,匹配表1065!T:T)</f>
        <v>HO00001478</v>
      </c>
      <c r="P2549" s="89" t="s">
        <v>156</v>
      </c>
      <c r="Q2549" s="89" t="s">
        <v>300</v>
      </c>
      <c r="R2549" s="89" t="str">
        <f>_xlfn.XLOOKUP(Q2549,匹配表1065!L:L,匹配表1065!O:O)</f>
        <v>C</v>
      </c>
      <c r="S2549" s="93" t="str">
        <f>IFERROR(_xlfn.XLOOKUP(Q2549,匹配表1065!AI:AI,匹配表1065!AJ:AJ),"绿标")</f>
        <v>红标</v>
      </c>
      <c r="T2549" s="93" t="str" cm="1">
        <f t="array" ref="T2549:U2549">_xlfn.XLOOKUP(Q2549,匹配表1065!L:L,匹配表1065!M:N)</f>
        <v>眩晕</v>
      </c>
      <c r="U2549" s="94" t="str">
        <v>神经内科</v>
      </c>
      <c r="V2549" s="95" t="s">
        <v>67</v>
      </c>
      <c r="W2549" s="93">
        <f>_xlfn.XLOOKUP(M2549,匹配表1065!D:D,匹配表1065!F:F)*N2549</f>
        <v>8</v>
      </c>
    </row>
    <row r="2550" customHeight="1" spans="1:23">
      <c r="A2550" s="89" t="s">
        <v>675</v>
      </c>
      <c r="B2550" s="90">
        <v>46161</v>
      </c>
      <c r="C2550" s="91" t="str">
        <f t="shared" si="78"/>
        <v>5月第4周</v>
      </c>
      <c r="D2550" s="89" t="s">
        <v>733</v>
      </c>
      <c r="E2550" s="89" t="str">
        <f t="shared" si="79"/>
        <v>5月第3周--周2</v>
      </c>
      <c r="F2550" s="92" t="s">
        <v>27</v>
      </c>
      <c r="G2550" s="92" t="s">
        <v>136</v>
      </c>
      <c r="H2550" s="92" t="str">
        <f>_xlfn.XLOOKUP(O2550,匹配表1065!T:T,匹配表1065!W:W)</f>
        <v>青岛市</v>
      </c>
      <c r="I2550" s="89" t="str">
        <f>_xlfn.XLOOKUP(O2550,匹配表1065!T:T,匹配表1065!X:X)</f>
        <v>PME2035</v>
      </c>
      <c r="J2550" s="92" t="s">
        <v>150</v>
      </c>
      <c r="K2550" s="89" cm="1">
        <f ca="1" t="array" ref="K2550:L2550">_xlfn.XLOOKUP(J2550,匹配表1065!Y:Y,匹配表1065!AA:AB)</f>
        <v>8</v>
      </c>
      <c r="L2550" s="89" t="str">
        <v>3个月以上</v>
      </c>
      <c r="M2550" s="92" t="s">
        <v>30</v>
      </c>
      <c r="N2550" s="98">
        <v>1</v>
      </c>
      <c r="O2550" s="93" t="str">
        <f>_xlfn.XLOOKUP(P2550,匹配表1065!U:U,匹配表1065!T:T)</f>
        <v>HO00001483</v>
      </c>
      <c r="P2550" s="89" t="s">
        <v>259</v>
      </c>
      <c r="Q2550" s="89" t="s">
        <v>260</v>
      </c>
      <c r="R2550" s="89" t="str">
        <f>_xlfn.XLOOKUP(Q2550,匹配表1065!L:L,匹配表1065!O:O)</f>
        <v>C</v>
      </c>
      <c r="S2550" s="93" t="str">
        <f>IFERROR(_xlfn.XLOOKUP(Q2550,匹配表1065!AI:AI,匹配表1065!AJ:AJ),"绿标")</f>
        <v>红标</v>
      </c>
      <c r="T2550" s="93" t="str" cm="1">
        <f t="array" ref="T2550:U2550">_xlfn.XLOOKUP(Q2550,匹配表1065!L:L,匹配表1065!M:N)</f>
        <v>眩晕</v>
      </c>
      <c r="U2550" s="94" t="str">
        <v>耳鼻喉科</v>
      </c>
      <c r="V2550" s="95" t="s">
        <v>70</v>
      </c>
      <c r="W2550" s="93">
        <f>_xlfn.XLOOKUP(M2550,匹配表1065!D:D,匹配表1065!F:F)*N2550</f>
        <v>12</v>
      </c>
    </row>
    <row r="2551" customHeight="1" spans="1:23">
      <c r="A2551" s="89" t="s">
        <v>675</v>
      </c>
      <c r="B2551" s="90">
        <v>46161</v>
      </c>
      <c r="C2551" s="91" t="str">
        <f t="shared" si="78"/>
        <v>5月第4周</v>
      </c>
      <c r="D2551" s="89" t="s">
        <v>733</v>
      </c>
      <c r="E2551" s="89" t="str">
        <f t="shared" si="79"/>
        <v>5月第3周--周2</v>
      </c>
      <c r="F2551" s="92" t="s">
        <v>27</v>
      </c>
      <c r="G2551" s="92" t="s">
        <v>136</v>
      </c>
      <c r="H2551" s="92" t="str">
        <f>_xlfn.XLOOKUP(O2551,匹配表1065!T:T,匹配表1065!W:W)</f>
        <v>青岛市</v>
      </c>
      <c r="I2551" s="89" t="str">
        <f>_xlfn.XLOOKUP(O2551,匹配表1065!T:T,匹配表1065!X:X)</f>
        <v>PME2035</v>
      </c>
      <c r="J2551" s="92" t="s">
        <v>150</v>
      </c>
      <c r="K2551" s="89" cm="1">
        <f ca="1" t="array" ref="K2551:L2551">_xlfn.XLOOKUP(J2551,匹配表1065!Y:Y,匹配表1065!AA:AB)</f>
        <v>8</v>
      </c>
      <c r="L2551" s="89" t="str">
        <v>3个月以上</v>
      </c>
      <c r="M2551" s="92" t="s">
        <v>55</v>
      </c>
      <c r="N2551" s="98">
        <v>1</v>
      </c>
      <c r="O2551" s="93" t="str">
        <f>_xlfn.XLOOKUP(P2551,匹配表1065!U:U,匹配表1065!T:T)</f>
        <v>HO00001483</v>
      </c>
      <c r="P2551" s="89" t="s">
        <v>259</v>
      </c>
      <c r="Q2551" s="89" t="s">
        <v>340</v>
      </c>
      <c r="R2551" s="89" t="str">
        <f>_xlfn.XLOOKUP(Q2551,匹配表1065!L:L,匹配表1065!O:O)</f>
        <v>A</v>
      </c>
      <c r="S2551" s="93" t="str">
        <f>IFERROR(_xlfn.XLOOKUP(Q2551,匹配表1065!AI:AI,匹配表1065!AJ:AJ),"绿标")</f>
        <v>红标</v>
      </c>
      <c r="T2551" s="93" t="str" cm="1">
        <f t="array" ref="T2551:U2551">_xlfn.XLOOKUP(Q2551,匹配表1065!L:L,匹配表1065!M:N)</f>
        <v>头痛</v>
      </c>
      <c r="U2551" s="94" t="str">
        <v>神经内科</v>
      </c>
      <c r="V2551" s="95" t="s">
        <v>67</v>
      </c>
      <c r="W2551" s="93">
        <f>_xlfn.XLOOKUP(M2551,匹配表1065!D:D,匹配表1065!F:F)*N2551</f>
        <v>8</v>
      </c>
    </row>
    <row r="2552" customHeight="1" spans="1:23">
      <c r="A2552" s="89" t="s">
        <v>675</v>
      </c>
      <c r="B2552" s="90">
        <v>46161</v>
      </c>
      <c r="C2552" s="91" t="str">
        <f t="shared" si="78"/>
        <v>5月第4周</v>
      </c>
      <c r="D2552" s="89" t="s">
        <v>733</v>
      </c>
      <c r="E2552" s="89" t="str">
        <f t="shared" si="79"/>
        <v>5月第3周--周2</v>
      </c>
      <c r="F2552" s="92" t="s">
        <v>27</v>
      </c>
      <c r="G2552" s="92" t="s">
        <v>136</v>
      </c>
      <c r="H2552" s="92" t="str">
        <f>_xlfn.XLOOKUP(O2552,匹配表1065!T:T,匹配表1065!W:W)</f>
        <v>青岛市</v>
      </c>
      <c r="I2552" s="89" t="str">
        <f>_xlfn.XLOOKUP(O2552,匹配表1065!T:T,匹配表1065!X:X)</f>
        <v>PME2035</v>
      </c>
      <c r="J2552" s="92" t="s">
        <v>150</v>
      </c>
      <c r="K2552" s="89" cm="1">
        <f ca="1" t="array" ref="K2552:L2552">_xlfn.XLOOKUP(J2552,匹配表1065!Y:Y,匹配表1065!AA:AB)</f>
        <v>8</v>
      </c>
      <c r="L2552" s="89" t="str">
        <v>3个月以上</v>
      </c>
      <c r="M2552" s="92" t="s">
        <v>55</v>
      </c>
      <c r="N2552" s="98">
        <v>1</v>
      </c>
      <c r="O2552" s="93" t="str">
        <f>_xlfn.XLOOKUP(P2552,匹配表1065!U:U,匹配表1065!T:T)</f>
        <v>HO00001476</v>
      </c>
      <c r="P2552" s="89" t="s">
        <v>151</v>
      </c>
      <c r="Q2552" s="89" t="s">
        <v>152</v>
      </c>
      <c r="R2552" s="89" t="str">
        <f>_xlfn.XLOOKUP(Q2552,匹配表1065!L:L,匹配表1065!O:O)</f>
        <v>C</v>
      </c>
      <c r="S2552" s="93" t="str">
        <f>IFERROR(_xlfn.XLOOKUP(Q2552,匹配表1065!AI:AI,匹配表1065!AJ:AJ),"绿标")</f>
        <v>红标</v>
      </c>
      <c r="T2552" s="93" t="str" cm="1">
        <f t="array" ref="T2552:U2552">_xlfn.XLOOKUP(Q2552,匹配表1065!L:L,匹配表1065!M:N)</f>
        <v>眩晕</v>
      </c>
      <c r="U2552" s="94" t="str">
        <v>神经内科</v>
      </c>
      <c r="V2552" s="95" t="s">
        <v>70</v>
      </c>
      <c r="W2552" s="93">
        <f>_xlfn.XLOOKUP(M2552,匹配表1065!D:D,匹配表1065!F:F)*N2552</f>
        <v>8</v>
      </c>
    </row>
    <row r="2553" customHeight="1" spans="1:23">
      <c r="A2553" s="89" t="s">
        <v>675</v>
      </c>
      <c r="B2553" s="90">
        <v>46161</v>
      </c>
      <c r="C2553" s="91" t="str">
        <f t="shared" si="78"/>
        <v>5月第4周</v>
      </c>
      <c r="D2553" s="89" t="s">
        <v>733</v>
      </c>
      <c r="E2553" s="89" t="str">
        <f t="shared" si="79"/>
        <v>5月第3周--周2</v>
      </c>
      <c r="F2553" s="92" t="s">
        <v>27</v>
      </c>
      <c r="G2553" s="92" t="s">
        <v>136</v>
      </c>
      <c r="H2553" s="92" t="str">
        <f>_xlfn.XLOOKUP(O2553,匹配表1065!T:T,匹配表1065!W:W)</f>
        <v>潍坊市</v>
      </c>
      <c r="I2553" s="89" t="str">
        <f>_xlfn.XLOOKUP(O2553,匹配表1065!T:T,匹配表1065!X:X)</f>
        <v>PME2036</v>
      </c>
      <c r="J2553" s="89" t="s">
        <v>161</v>
      </c>
      <c r="K2553" s="89" cm="1">
        <f ca="1" t="array" ref="K2553:L2553">_xlfn.XLOOKUP(J2553,匹配表1065!Y:Y,匹配表1065!AA:AB)</f>
        <v>1519</v>
      </c>
      <c r="L2553" s="89" t="str">
        <v>3个月以上</v>
      </c>
      <c r="M2553" s="92" t="s">
        <v>30</v>
      </c>
      <c r="N2553" s="98">
        <v>1</v>
      </c>
      <c r="O2553" s="93" t="str">
        <f>_xlfn.XLOOKUP(P2553,匹配表1065!U:U,匹配表1065!T:T)</f>
        <v>HO00001521</v>
      </c>
      <c r="P2553" s="89" t="s">
        <v>162</v>
      </c>
      <c r="Q2553" s="89" t="s">
        <v>163</v>
      </c>
      <c r="R2553" s="89" t="str">
        <f>_xlfn.XLOOKUP(Q2553,匹配表1065!L:L,匹配表1065!O:O)</f>
        <v>A</v>
      </c>
      <c r="S2553" s="93" t="str">
        <f>IFERROR(_xlfn.XLOOKUP(Q2553,匹配表1065!AI:AI,匹配表1065!AJ:AJ),"绿标")</f>
        <v>红标</v>
      </c>
      <c r="T2553" s="93" t="str" cm="1">
        <f t="array" ref="T2553:U2553">_xlfn.XLOOKUP(Q2553,匹配表1065!L:L,匹配表1065!M:N)</f>
        <v>头痛</v>
      </c>
      <c r="U2553" s="94" t="str">
        <v>神经内科</v>
      </c>
      <c r="V2553" s="95" t="s">
        <v>33</v>
      </c>
      <c r="W2553" s="93">
        <f>_xlfn.XLOOKUP(M2553,匹配表1065!D:D,匹配表1065!F:F)*N2553</f>
        <v>12</v>
      </c>
    </row>
    <row r="2554" customHeight="1" spans="1:23">
      <c r="A2554" s="89" t="s">
        <v>675</v>
      </c>
      <c r="B2554" s="90">
        <v>46161</v>
      </c>
      <c r="C2554" s="91" t="str">
        <f t="shared" si="78"/>
        <v>5月第4周</v>
      </c>
      <c r="D2554" s="89" t="s">
        <v>733</v>
      </c>
      <c r="E2554" s="89" t="str">
        <f t="shared" si="79"/>
        <v>5月第3周--周2</v>
      </c>
      <c r="F2554" s="92" t="s">
        <v>27</v>
      </c>
      <c r="G2554" s="92" t="s">
        <v>136</v>
      </c>
      <c r="H2554" s="92" t="str">
        <f>_xlfn.XLOOKUP(O2554,匹配表1065!T:T,匹配表1065!W:W)</f>
        <v>潍坊市</v>
      </c>
      <c r="I2554" s="89" t="str">
        <f>_xlfn.XLOOKUP(O2554,匹配表1065!T:T,匹配表1065!X:X)</f>
        <v>PME2036</v>
      </c>
      <c r="J2554" s="89" t="s">
        <v>161</v>
      </c>
      <c r="K2554" s="89" cm="1">
        <f ca="1" t="array" ref="K2554:L2554">_xlfn.XLOOKUP(J2554,匹配表1065!Y:Y,匹配表1065!AA:AB)</f>
        <v>1519</v>
      </c>
      <c r="L2554" s="89" t="str">
        <v>3个月以上</v>
      </c>
      <c r="M2554" s="92" t="s">
        <v>30</v>
      </c>
      <c r="N2554" s="98">
        <v>1</v>
      </c>
      <c r="O2554" s="93" t="str">
        <f>_xlfn.XLOOKUP(P2554,匹配表1065!U:U,匹配表1065!T:T)</f>
        <v>HO00001507</v>
      </c>
      <c r="P2554" s="89" t="s">
        <v>424</v>
      </c>
      <c r="Q2554" s="89" t="s">
        <v>711</v>
      </c>
      <c r="R2554" s="89" t="str">
        <f>_xlfn.XLOOKUP(Q2554,匹配表1065!L:L,匹配表1065!O:O)</f>
        <v>C</v>
      </c>
      <c r="S2554" s="93" t="str">
        <f>IFERROR(_xlfn.XLOOKUP(Q2554,匹配表1065!AI:AI,匹配表1065!AJ:AJ),"绿标")</f>
        <v>绿标</v>
      </c>
      <c r="T2554" s="93" t="str" cm="1">
        <f t="array" ref="T2554:U2554">_xlfn.XLOOKUP(Q2554,匹配表1065!L:L,匹配表1065!M:N)</f>
        <v>眩晕</v>
      </c>
      <c r="U2554" s="94" t="str">
        <v>神经内科</v>
      </c>
      <c r="V2554" s="95" t="s">
        <v>70</v>
      </c>
      <c r="W2554" s="93">
        <f>_xlfn.XLOOKUP(M2554,匹配表1065!D:D,匹配表1065!F:F)*N2554</f>
        <v>12</v>
      </c>
    </row>
    <row r="2555" customHeight="1" spans="1:23">
      <c r="A2555" s="89" t="s">
        <v>675</v>
      </c>
      <c r="B2555" s="90">
        <v>46161</v>
      </c>
      <c r="C2555" s="91" t="str">
        <f t="shared" si="78"/>
        <v>5月第4周</v>
      </c>
      <c r="D2555" s="89" t="s">
        <v>733</v>
      </c>
      <c r="E2555" s="89" t="str">
        <f t="shared" si="79"/>
        <v>5月第3周--周2</v>
      </c>
      <c r="F2555" s="92" t="s">
        <v>27</v>
      </c>
      <c r="G2555" s="92" t="s">
        <v>136</v>
      </c>
      <c r="H2555" s="92" t="str">
        <f>_xlfn.XLOOKUP(O2555,匹配表1065!T:T,匹配表1065!W:W)</f>
        <v>潍坊市</v>
      </c>
      <c r="I2555" s="89" t="str">
        <f>_xlfn.XLOOKUP(O2555,匹配表1065!T:T,匹配表1065!X:X)</f>
        <v>PME2036</v>
      </c>
      <c r="J2555" s="89" t="s">
        <v>161</v>
      </c>
      <c r="K2555" s="89" cm="1">
        <f ca="1" t="array" ref="K2555:L2555">_xlfn.XLOOKUP(J2555,匹配表1065!Y:Y,匹配表1065!AA:AB)</f>
        <v>1519</v>
      </c>
      <c r="L2555" s="89" t="str">
        <v>3个月以上</v>
      </c>
      <c r="M2555" s="92" t="s">
        <v>55</v>
      </c>
      <c r="N2555" s="98">
        <v>1</v>
      </c>
      <c r="O2555" s="93" t="str">
        <f>_xlfn.XLOOKUP(P2555,匹配表1065!U:U,匹配表1065!T:T)</f>
        <v>HO00139638</v>
      </c>
      <c r="P2555" s="89" t="s">
        <v>457</v>
      </c>
      <c r="Q2555" s="89" t="s">
        <v>458</v>
      </c>
      <c r="R2555" s="89" t="str">
        <f>_xlfn.XLOOKUP(Q2555,匹配表1065!L:L,匹配表1065!O:O)</f>
        <v>C</v>
      </c>
      <c r="S2555" s="93" t="str">
        <f>IFERROR(_xlfn.XLOOKUP(Q2555,匹配表1065!AI:AI,匹配表1065!AJ:AJ),"绿标")</f>
        <v>黑标</v>
      </c>
      <c r="T2555" s="93" t="str" cm="1">
        <f t="array" ref="T2555:U2555">_xlfn.XLOOKUP(Q2555,匹配表1065!L:L,匹配表1065!M:N)</f>
        <v>眩晕</v>
      </c>
      <c r="U2555" s="94" t="str">
        <v>神经内科</v>
      </c>
      <c r="V2555" s="95" t="s">
        <v>70</v>
      </c>
      <c r="W2555" s="93">
        <f>_xlfn.XLOOKUP(M2555,匹配表1065!D:D,匹配表1065!F:F)*N2555</f>
        <v>8</v>
      </c>
    </row>
    <row r="2556" customHeight="1" spans="1:23">
      <c r="A2556" s="89" t="s">
        <v>675</v>
      </c>
      <c r="B2556" s="90">
        <v>46161</v>
      </c>
      <c r="C2556" s="91" t="str">
        <f t="shared" si="78"/>
        <v>5月第4周</v>
      </c>
      <c r="D2556" s="89" t="s">
        <v>733</v>
      </c>
      <c r="E2556" s="89" t="str">
        <f t="shared" si="79"/>
        <v>5月第3周--周2</v>
      </c>
      <c r="F2556" s="92" t="s">
        <v>27</v>
      </c>
      <c r="G2556" s="92" t="s">
        <v>28</v>
      </c>
      <c r="H2556" s="92" t="str">
        <f>_xlfn.XLOOKUP(O2556,匹配表1065!T:T,匹配表1065!W:W)</f>
        <v>南京市</v>
      </c>
      <c r="I2556" s="89" t="str">
        <f>_xlfn.XLOOKUP(O2556,匹配表1065!T:T,匹配表1065!X:X)</f>
        <v>PME2005</v>
      </c>
      <c r="J2556" s="89" t="s">
        <v>54</v>
      </c>
      <c r="K2556" s="89" cm="1">
        <f ca="1" t="array" ref="K2556:L2556">_xlfn.XLOOKUP(J2556,匹配表1065!Y:Y,匹配表1065!AA:AB)</f>
        <v>3</v>
      </c>
      <c r="L2556" s="89" t="str">
        <v>3个月以上</v>
      </c>
      <c r="M2556" s="92" t="s">
        <v>35</v>
      </c>
      <c r="N2556" s="98">
        <v>1</v>
      </c>
      <c r="O2556" s="93" t="str">
        <f>_xlfn.XLOOKUP(P2556,匹配表1065!U:U,匹配表1065!T:T)</f>
        <v>HO00000975</v>
      </c>
      <c r="P2556" s="89" t="s">
        <v>56</v>
      </c>
      <c r="Q2556" s="89" t="s">
        <v>483</v>
      </c>
      <c r="R2556" s="89" t="str">
        <f>_xlfn.XLOOKUP(Q2556,匹配表1065!L:L,匹配表1065!O:O)</f>
        <v>B</v>
      </c>
      <c r="S2556" s="93" t="str">
        <f>IFERROR(_xlfn.XLOOKUP(Q2556,匹配表1065!AI:AI,匹配表1065!AJ:AJ),"绿标")</f>
        <v>红标</v>
      </c>
      <c r="T2556" s="93" t="str" cm="1">
        <f t="array" ref="T2556:U2556">_xlfn.XLOOKUP(Q2556,匹配表1065!L:L,匹配表1065!M:N)</f>
        <v>癫痫</v>
      </c>
      <c r="U2556" s="94" t="str">
        <v>神经内科</v>
      </c>
      <c r="V2556" s="95" t="s">
        <v>58</v>
      </c>
      <c r="W2556" s="93">
        <f>_xlfn.XLOOKUP(M2556,匹配表1065!D:D,匹配表1065!F:F)*N2556</f>
        <v>4</v>
      </c>
    </row>
    <row r="2557" customHeight="1" spans="1:23">
      <c r="A2557" s="89" t="s">
        <v>675</v>
      </c>
      <c r="B2557" s="90">
        <v>46161</v>
      </c>
      <c r="C2557" s="91" t="str">
        <f t="shared" si="78"/>
        <v>5月第4周</v>
      </c>
      <c r="D2557" s="89" t="s">
        <v>733</v>
      </c>
      <c r="E2557" s="89" t="str">
        <f t="shared" si="79"/>
        <v>5月第3周--周2</v>
      </c>
      <c r="F2557" s="92" t="s">
        <v>27</v>
      </c>
      <c r="G2557" s="92" t="s">
        <v>28</v>
      </c>
      <c r="H2557" s="92" t="str">
        <f>_xlfn.XLOOKUP(O2557,匹配表1065!T:T,匹配表1065!W:W)</f>
        <v>南京市</v>
      </c>
      <c r="I2557" s="89" t="str">
        <f>_xlfn.XLOOKUP(O2557,匹配表1065!T:T,匹配表1065!X:X)</f>
        <v>PME2005</v>
      </c>
      <c r="J2557" s="89" t="s">
        <v>54</v>
      </c>
      <c r="K2557" s="89" cm="1">
        <f ca="1" t="array" ref="K2557:L2557">_xlfn.XLOOKUP(J2557,匹配表1065!Y:Y,匹配表1065!AA:AB)</f>
        <v>3</v>
      </c>
      <c r="L2557" s="89" t="str">
        <v>3个月以上</v>
      </c>
      <c r="M2557" s="92" t="s">
        <v>30</v>
      </c>
      <c r="N2557" s="98">
        <v>1</v>
      </c>
      <c r="O2557" s="93" t="str">
        <f>_xlfn.XLOOKUP(P2557,匹配表1065!U:U,匹配表1065!T:T)</f>
        <v>HO00000975</v>
      </c>
      <c r="P2557" s="89" t="s">
        <v>56</v>
      </c>
      <c r="Q2557" s="89" t="s">
        <v>264</v>
      </c>
      <c r="R2557" s="89" t="str">
        <f>_xlfn.XLOOKUP(Q2557,匹配表1065!L:L,匹配表1065!O:O)</f>
        <v>A</v>
      </c>
      <c r="S2557" s="93" t="str">
        <f>IFERROR(_xlfn.XLOOKUP(Q2557,匹配表1065!AI:AI,匹配表1065!AJ:AJ),"绿标")</f>
        <v>红标</v>
      </c>
      <c r="T2557" s="93" t="str" cm="1">
        <f t="array" ref="T2557:U2557">_xlfn.XLOOKUP(Q2557,匹配表1065!L:L,匹配表1065!M:N)</f>
        <v>头痛</v>
      </c>
      <c r="U2557" s="94" t="str">
        <v>神经内科</v>
      </c>
      <c r="V2557" s="95" t="s">
        <v>42</v>
      </c>
      <c r="W2557" s="93">
        <f>_xlfn.XLOOKUP(M2557,匹配表1065!D:D,匹配表1065!F:F)*N2557</f>
        <v>12</v>
      </c>
    </row>
    <row r="2558" customHeight="1" spans="1:23">
      <c r="A2558" s="89" t="s">
        <v>675</v>
      </c>
      <c r="B2558" s="90">
        <v>46161</v>
      </c>
      <c r="C2558" s="91" t="str">
        <f t="shared" si="78"/>
        <v>5月第4周</v>
      </c>
      <c r="D2558" s="89" t="s">
        <v>733</v>
      </c>
      <c r="E2558" s="89" t="str">
        <f t="shared" si="79"/>
        <v>5月第3周--周2</v>
      </c>
      <c r="F2558" s="92" t="s">
        <v>27</v>
      </c>
      <c r="G2558" s="92" t="s">
        <v>28</v>
      </c>
      <c r="H2558" s="92" t="str">
        <f>_xlfn.XLOOKUP(O2558,匹配表1065!T:T,匹配表1065!W:W)</f>
        <v>南京市</v>
      </c>
      <c r="I2558" s="89" t="str">
        <f>_xlfn.XLOOKUP(O2558,匹配表1065!T:T,匹配表1065!X:X)</f>
        <v>PME2040</v>
      </c>
      <c r="J2558" s="89" t="s">
        <v>50</v>
      </c>
      <c r="K2558" s="89" t="e" cm="1">
        <f ca="1" t="array" ref="K2558">_xlfn.XLOOKUP(J2558,匹配表1065!Y:Y,匹配表1065!AA:AB)</f>
        <v>#N/A</v>
      </c>
      <c r="L2558" s="89"/>
      <c r="M2558" s="92" t="s">
        <v>55</v>
      </c>
      <c r="N2558" s="98">
        <v>1</v>
      </c>
      <c r="O2558" s="93" t="str">
        <f>_xlfn.XLOOKUP(P2558,匹配表1065!U:U,匹配表1065!T:T)</f>
        <v>HO00000966</v>
      </c>
      <c r="P2558" s="89" t="s">
        <v>51</v>
      </c>
      <c r="Q2558" s="89" t="s">
        <v>576</v>
      </c>
      <c r="R2558" s="89" t="str">
        <f>_xlfn.XLOOKUP(Q2558,匹配表1065!L:L,匹配表1065!O:O)</f>
        <v>A</v>
      </c>
      <c r="S2558" s="93" t="str">
        <f>IFERROR(_xlfn.XLOOKUP(Q2558,匹配表1065!AI:AI,匹配表1065!AJ:AJ),"绿标")</f>
        <v>红标</v>
      </c>
      <c r="T2558" s="93" t="str" cm="1">
        <f t="array" ref="T2558:U2558">_xlfn.XLOOKUP(Q2558,匹配表1065!L:L,匹配表1065!M:N)</f>
        <v>头痛</v>
      </c>
      <c r="U2558" s="94" t="str">
        <v>神经内科</v>
      </c>
      <c r="V2558" s="95" t="s">
        <v>33</v>
      </c>
      <c r="W2558" s="93">
        <f>_xlfn.XLOOKUP(M2558,匹配表1065!D:D,匹配表1065!F:F)*N2558</f>
        <v>8</v>
      </c>
    </row>
    <row r="2559" customHeight="1" spans="1:23">
      <c r="A2559" s="89" t="s">
        <v>675</v>
      </c>
      <c r="B2559" s="90">
        <v>46161</v>
      </c>
      <c r="C2559" s="91" t="str">
        <f t="shared" si="78"/>
        <v>5月第4周</v>
      </c>
      <c r="D2559" s="89" t="s">
        <v>733</v>
      </c>
      <c r="E2559" s="89" t="str">
        <f t="shared" si="79"/>
        <v>5月第3周--周2</v>
      </c>
      <c r="F2559" s="92" t="s">
        <v>27</v>
      </c>
      <c r="G2559" s="92" t="s">
        <v>28</v>
      </c>
      <c r="H2559" s="92" t="str">
        <f>_xlfn.XLOOKUP(O2559,匹配表1065!T:T,匹配表1065!W:W)</f>
        <v>南京市</v>
      </c>
      <c r="I2559" s="89" t="str">
        <f>_xlfn.XLOOKUP(O2559,匹配表1065!T:T,匹配表1065!X:X)</f>
        <v>PME2040</v>
      </c>
      <c r="J2559" s="89" t="s">
        <v>50</v>
      </c>
      <c r="K2559" s="89" t="e" cm="1">
        <f ca="1" t="array" ref="K2559">_xlfn.XLOOKUP(J2559,匹配表1065!Y:Y,匹配表1065!AA:AB)</f>
        <v>#N/A</v>
      </c>
      <c r="L2559" s="89"/>
      <c r="M2559" s="92" t="s">
        <v>133</v>
      </c>
      <c r="N2559" s="98">
        <v>2</v>
      </c>
      <c r="O2559" s="93" t="str">
        <f>_xlfn.XLOOKUP(P2559,匹配表1065!U:U,匹配表1065!T:T)</f>
        <v>HO00000966</v>
      </c>
      <c r="P2559" s="89" t="s">
        <v>51</v>
      </c>
      <c r="Q2559" s="89" t="s">
        <v>199</v>
      </c>
      <c r="R2559" s="89" t="str">
        <f>_xlfn.XLOOKUP(Q2559,匹配表1065!L:L,匹配表1065!O:O)</f>
        <v>A</v>
      </c>
      <c r="S2559" s="93" t="str">
        <f>IFERROR(_xlfn.XLOOKUP(Q2559,匹配表1065!AI:AI,匹配表1065!AJ:AJ),"绿标")</f>
        <v>绿标</v>
      </c>
      <c r="T2559" s="93" t="str" cm="1">
        <f t="array" ref="T2559:U2559">_xlfn.XLOOKUP(Q2559,匹配表1065!L:L,匹配表1065!M:N)</f>
        <v>头痛</v>
      </c>
      <c r="U2559" s="94" t="str">
        <v>神经内科</v>
      </c>
      <c r="V2559" s="95" t="s">
        <v>33</v>
      </c>
      <c r="W2559" s="93">
        <f>_xlfn.XLOOKUP(M2559,匹配表1065!D:D,匹配表1065!F:F)*N2559</f>
        <v>2</v>
      </c>
    </row>
    <row r="2560" customHeight="1" spans="1:23">
      <c r="A2560" s="89" t="s">
        <v>675</v>
      </c>
      <c r="B2560" s="90">
        <v>46161</v>
      </c>
      <c r="C2560" s="91" t="str">
        <f t="shared" si="78"/>
        <v>5月第4周</v>
      </c>
      <c r="D2560" s="89" t="s">
        <v>733</v>
      </c>
      <c r="E2560" s="89" t="str">
        <f t="shared" si="79"/>
        <v>5月第3周--周2</v>
      </c>
      <c r="F2560" s="92" t="s">
        <v>27</v>
      </c>
      <c r="G2560" s="92" t="s">
        <v>28</v>
      </c>
      <c r="H2560" s="92" t="str">
        <f>_xlfn.XLOOKUP(O2560,匹配表1065!T:T,匹配表1065!W:W)</f>
        <v>扬州市</v>
      </c>
      <c r="I2560" s="89" t="str">
        <f>_xlfn.XLOOKUP(O2560,匹配表1065!T:T,匹配表1065!X:X)</f>
        <v>PME2012</v>
      </c>
      <c r="J2560" s="92" t="s">
        <v>60</v>
      </c>
      <c r="K2560" s="89" cm="1">
        <f ca="1" t="array" ref="K2560:L2560">_xlfn.XLOOKUP(J2560,匹配表1065!Y:Y,匹配表1065!AA:AB)</f>
        <v>13</v>
      </c>
      <c r="L2560" s="89" t="str">
        <v>3个月以上</v>
      </c>
      <c r="M2560" s="92" t="s">
        <v>55</v>
      </c>
      <c r="N2560" s="98">
        <v>1</v>
      </c>
      <c r="O2560" s="93" t="str">
        <f>_xlfn.XLOOKUP(P2560,匹配表1065!U:U,匹配表1065!T:T)</f>
        <v>HO00000968</v>
      </c>
      <c r="P2560" s="89" t="s">
        <v>61</v>
      </c>
      <c r="Q2560" s="89" t="s">
        <v>369</v>
      </c>
      <c r="R2560" s="89" t="str">
        <f>_xlfn.XLOOKUP(Q2560,匹配表1065!L:L,匹配表1065!O:O)</f>
        <v>B</v>
      </c>
      <c r="S2560" s="93" t="str">
        <f>IFERROR(_xlfn.XLOOKUP(Q2560,匹配表1065!AI:AI,匹配表1065!AJ:AJ),"绿标")</f>
        <v>绿标</v>
      </c>
      <c r="T2560" s="93" t="str" cm="1">
        <f t="array" ref="T2560:U2560">_xlfn.XLOOKUP(Q2560,匹配表1065!L:L,匹配表1065!M:N)</f>
        <v>癫痫</v>
      </c>
      <c r="U2560" s="94" t="str">
        <v>神经内科</v>
      </c>
      <c r="V2560" s="95" t="s">
        <v>33</v>
      </c>
      <c r="W2560" s="93">
        <f>_xlfn.XLOOKUP(M2560,匹配表1065!D:D,匹配表1065!F:F)*N2560</f>
        <v>8</v>
      </c>
    </row>
    <row r="2561" customHeight="1" spans="1:23">
      <c r="A2561" s="89" t="s">
        <v>675</v>
      </c>
      <c r="B2561" s="90">
        <v>46161</v>
      </c>
      <c r="C2561" s="91" t="str">
        <f t="shared" si="78"/>
        <v>5月第4周</v>
      </c>
      <c r="D2561" s="89" t="s">
        <v>733</v>
      </c>
      <c r="E2561" s="89" t="str">
        <f t="shared" si="79"/>
        <v>5月第3周--周2</v>
      </c>
      <c r="F2561" s="92" t="s">
        <v>27</v>
      </c>
      <c r="G2561" s="92" t="s">
        <v>28</v>
      </c>
      <c r="H2561" s="92" t="str">
        <f>_xlfn.XLOOKUP(O2561,匹配表1065!T:T,匹配表1065!W:W)</f>
        <v>南京市</v>
      </c>
      <c r="I2561" s="89" t="str">
        <f>_xlfn.XLOOKUP(O2561,匹配表1065!T:T,匹配表1065!X:X)</f>
        <v>PME2006</v>
      </c>
      <c r="J2561" s="92" t="s">
        <v>29</v>
      </c>
      <c r="K2561" s="89" cm="1">
        <f ca="1" t="array" ref="K2561:L2561">_xlfn.XLOOKUP(J2561,匹配表1065!Y:Y,匹配表1065!AA:AB)</f>
        <v>15</v>
      </c>
      <c r="L2561" s="89" t="str">
        <v>3个月以上</v>
      </c>
      <c r="M2561" s="92" t="s">
        <v>30</v>
      </c>
      <c r="N2561" s="98">
        <v>1</v>
      </c>
      <c r="O2561" s="93" t="str">
        <f>_xlfn.XLOOKUP(P2561,匹配表1065!U:U,匹配表1065!T:T)</f>
        <v>HO00000965</v>
      </c>
      <c r="P2561" s="89" t="s">
        <v>31</v>
      </c>
      <c r="Q2561" s="89" t="s">
        <v>485</v>
      </c>
      <c r="R2561" s="89" t="str">
        <f>_xlfn.XLOOKUP(Q2561,匹配表1065!L:L,匹配表1065!O:O)</f>
        <v>A</v>
      </c>
      <c r="S2561" s="93" t="str">
        <f>IFERROR(_xlfn.XLOOKUP(Q2561,匹配表1065!AI:AI,匹配表1065!AJ:AJ),"绿标")</f>
        <v>绿标</v>
      </c>
      <c r="T2561" s="93" t="str" cm="1">
        <f t="array" ref="T2561:U2561">_xlfn.XLOOKUP(Q2561,匹配表1065!L:L,匹配表1065!M:N)</f>
        <v>头痛</v>
      </c>
      <c r="U2561" s="94" t="str">
        <v>神经内科</v>
      </c>
      <c r="V2561" s="95" t="s">
        <v>67</v>
      </c>
      <c r="W2561" s="93">
        <f>_xlfn.XLOOKUP(M2561,匹配表1065!D:D,匹配表1065!F:F)*N2561</f>
        <v>12</v>
      </c>
    </row>
    <row r="2562" customHeight="1" spans="1:23">
      <c r="A2562" s="89" t="s">
        <v>675</v>
      </c>
      <c r="B2562" s="90">
        <v>46161</v>
      </c>
      <c r="C2562" s="91" t="str">
        <f t="shared" ref="C2562:C2625" si="80">MONTH(B2562)&amp;TEXT(WEEKNUM(B2562,2)-WEEKNUM(B2562+1-DAY(B2562),2)+1,"月第0周")</f>
        <v>5月第4周</v>
      </c>
      <c r="D2562" s="89" t="s">
        <v>733</v>
      </c>
      <c r="E2562" s="89" t="str">
        <f t="shared" ref="E2562:E2625" si="81">D2562&amp;"--"&amp;"周"&amp;WEEKDAY(B2562,2)</f>
        <v>5月第3周--周2</v>
      </c>
      <c r="F2562" s="92" t="s">
        <v>27</v>
      </c>
      <c r="G2562" s="92" t="s">
        <v>28</v>
      </c>
      <c r="H2562" s="92" t="str">
        <f>_xlfn.XLOOKUP(O2562,匹配表1065!T:T,匹配表1065!W:W)</f>
        <v>南京市</v>
      </c>
      <c r="I2562" s="89" t="str">
        <f>_xlfn.XLOOKUP(O2562,匹配表1065!T:T,匹配表1065!X:X)</f>
        <v>PME2004</v>
      </c>
      <c r="J2562" s="92" t="s">
        <v>34</v>
      </c>
      <c r="K2562" s="89" cm="1">
        <f ca="1" t="array" ref="K2562:L2562">_xlfn.XLOOKUP(J2562,匹配表1065!Y:Y,匹配表1065!AA:AB)</f>
        <v>11</v>
      </c>
      <c r="L2562" s="89" t="str">
        <v>3个月以上</v>
      </c>
      <c r="M2562" s="92" t="s">
        <v>30</v>
      </c>
      <c r="N2562" s="98">
        <v>1</v>
      </c>
      <c r="O2562" s="93" t="str">
        <f>_xlfn.XLOOKUP(P2562,匹配表1065!U:U,匹配表1065!T:T)</f>
        <v>HO00000972</v>
      </c>
      <c r="P2562" s="89" t="s">
        <v>36</v>
      </c>
      <c r="Q2562" s="89" t="s">
        <v>370</v>
      </c>
      <c r="R2562" s="89" t="str">
        <f>_xlfn.XLOOKUP(Q2562,匹配表1065!L:L,匹配表1065!O:O)</f>
        <v>A</v>
      </c>
      <c r="S2562" s="93" t="str">
        <f>IFERROR(_xlfn.XLOOKUP(Q2562,匹配表1065!AI:AI,匹配表1065!AJ:AJ),"绿标")</f>
        <v>绿标</v>
      </c>
      <c r="T2562" s="93" t="str" cm="1">
        <f t="array" ref="T2562:U2562">_xlfn.XLOOKUP(Q2562,匹配表1065!L:L,匹配表1065!M:N)</f>
        <v>头痛</v>
      </c>
      <c r="U2562" s="94" t="str">
        <v>神经内科</v>
      </c>
      <c r="V2562" s="95" t="s">
        <v>67</v>
      </c>
      <c r="W2562" s="93">
        <f>_xlfn.XLOOKUP(M2562,匹配表1065!D:D,匹配表1065!F:F)*N2562</f>
        <v>12</v>
      </c>
    </row>
    <row r="2563" customHeight="1" spans="1:23">
      <c r="A2563" s="89" t="s">
        <v>675</v>
      </c>
      <c r="B2563" s="90">
        <v>46161</v>
      </c>
      <c r="C2563" s="91" t="str">
        <f t="shared" si="80"/>
        <v>5月第4周</v>
      </c>
      <c r="D2563" s="89" t="s">
        <v>733</v>
      </c>
      <c r="E2563" s="89" t="str">
        <f t="shared" si="81"/>
        <v>5月第3周--周2</v>
      </c>
      <c r="F2563" s="92" t="s">
        <v>27</v>
      </c>
      <c r="G2563" s="92" t="s">
        <v>28</v>
      </c>
      <c r="H2563" s="92" t="str">
        <f>_xlfn.XLOOKUP(O2563,匹配表1065!T:T,匹配表1065!W:W)</f>
        <v>南京市</v>
      </c>
      <c r="I2563" s="89" t="str">
        <f>_xlfn.XLOOKUP(O2563,匹配表1065!T:T,匹配表1065!X:X)</f>
        <v>PME2039</v>
      </c>
      <c r="J2563" s="92" t="s">
        <v>39</v>
      </c>
      <c r="K2563" s="89" cm="1">
        <f ca="1" t="array" ref="K2563:L2563">_xlfn.XLOOKUP(J2563,匹配表1065!Y:Y,匹配表1065!AA:AB)</f>
        <v>7</v>
      </c>
      <c r="L2563" s="89" t="str">
        <v>3个月以上</v>
      </c>
      <c r="M2563" s="92" t="s">
        <v>30</v>
      </c>
      <c r="N2563" s="98">
        <v>1</v>
      </c>
      <c r="O2563" s="93" t="str">
        <f>_xlfn.XLOOKUP(P2563,匹配表1065!U:U,匹配表1065!T:T)</f>
        <v>HO00000971</v>
      </c>
      <c r="P2563" s="89" t="s">
        <v>40</v>
      </c>
      <c r="Q2563" s="89" t="s">
        <v>41</v>
      </c>
      <c r="R2563" s="89" t="str">
        <f>_xlfn.XLOOKUP(Q2563,匹配表1065!L:L,匹配表1065!O:O)</f>
        <v>A</v>
      </c>
      <c r="S2563" s="93" t="str">
        <f>IFERROR(_xlfn.XLOOKUP(Q2563,匹配表1065!AI:AI,匹配表1065!AJ:AJ),"绿标")</f>
        <v>绿标</v>
      </c>
      <c r="T2563" s="93" t="str" cm="1">
        <f t="array" ref="T2563:U2563">_xlfn.XLOOKUP(Q2563,匹配表1065!L:L,匹配表1065!M:N)</f>
        <v>头痛</v>
      </c>
      <c r="U2563" s="94" t="str">
        <v>神经内科</v>
      </c>
      <c r="V2563" s="95" t="s">
        <v>67</v>
      </c>
      <c r="W2563" s="93">
        <f>_xlfn.XLOOKUP(M2563,匹配表1065!D:D,匹配表1065!F:F)*N2563</f>
        <v>12</v>
      </c>
    </row>
    <row r="2564" customHeight="1" spans="1:23">
      <c r="A2564" s="89" t="s">
        <v>675</v>
      </c>
      <c r="B2564" s="90">
        <v>46161</v>
      </c>
      <c r="C2564" s="91" t="str">
        <f t="shared" si="80"/>
        <v>5月第4周</v>
      </c>
      <c r="D2564" s="89" t="s">
        <v>733</v>
      </c>
      <c r="E2564" s="89" t="str">
        <f t="shared" si="81"/>
        <v>5月第3周--周2</v>
      </c>
      <c r="F2564" s="92" t="s">
        <v>27</v>
      </c>
      <c r="G2564" s="92" t="s">
        <v>28</v>
      </c>
      <c r="H2564" s="92" t="str">
        <f>_xlfn.XLOOKUP(O2564,匹配表1065!T:T,匹配表1065!W:W)</f>
        <v>常州市</v>
      </c>
      <c r="I2564" s="89" t="str">
        <f>_xlfn.XLOOKUP(O2564,匹配表1065!T:T,匹配表1065!X:X)</f>
        <v>PME2015</v>
      </c>
      <c r="J2564" s="92" t="s">
        <v>45</v>
      </c>
      <c r="K2564" s="89" cm="1">
        <f ca="1" t="array" ref="K2564:L2564">_xlfn.XLOOKUP(J2564,匹配表1065!Y:Y,匹配表1065!AA:AB)</f>
        <v>9</v>
      </c>
      <c r="L2564" s="89" t="str">
        <v>3个月以上</v>
      </c>
      <c r="M2564" s="92" t="s">
        <v>35</v>
      </c>
      <c r="N2564" s="98">
        <v>1</v>
      </c>
      <c r="O2564" s="93" t="str">
        <f>_xlfn.XLOOKUP(P2564,匹配表1065!U:U,匹配表1065!T:T)</f>
        <v>HO00000940</v>
      </c>
      <c r="P2564" s="89" t="s">
        <v>203</v>
      </c>
      <c r="Q2564" s="89" t="s">
        <v>373</v>
      </c>
      <c r="R2564" s="89" t="str">
        <f>_xlfn.XLOOKUP(Q2564,匹配表1065!L:L,匹配表1065!O:O)</f>
        <v>C</v>
      </c>
      <c r="S2564" s="93" t="str">
        <f>IFERROR(_xlfn.XLOOKUP(Q2564,匹配表1065!AI:AI,匹配表1065!AJ:AJ),"绿标")</f>
        <v>绿标</v>
      </c>
      <c r="T2564" s="93" t="str" cm="1">
        <f t="array" ref="T2564:U2564">_xlfn.XLOOKUP(Q2564,匹配表1065!L:L,匹配表1065!M:N)</f>
        <v>眩晕</v>
      </c>
      <c r="U2564" s="94" t="str">
        <v>耳鼻喉科</v>
      </c>
      <c r="V2564" s="95" t="s">
        <v>70</v>
      </c>
      <c r="W2564" s="93">
        <f>_xlfn.XLOOKUP(M2564,匹配表1065!D:D,匹配表1065!F:F)*N2564</f>
        <v>4</v>
      </c>
    </row>
    <row r="2565" customHeight="1" spans="1:23">
      <c r="A2565" s="89" t="s">
        <v>675</v>
      </c>
      <c r="B2565" s="90">
        <v>46161</v>
      </c>
      <c r="C2565" s="91" t="str">
        <f t="shared" si="80"/>
        <v>5月第4周</v>
      </c>
      <c r="D2565" s="89" t="s">
        <v>733</v>
      </c>
      <c r="E2565" s="89" t="str">
        <f t="shared" si="81"/>
        <v>5月第3周--周2</v>
      </c>
      <c r="F2565" s="92" t="s">
        <v>27</v>
      </c>
      <c r="G2565" s="92" t="s">
        <v>28</v>
      </c>
      <c r="H2565" s="92" t="str">
        <f>_xlfn.XLOOKUP(O2565,匹配表1065!T:T,匹配表1065!W:W)</f>
        <v>常州市</v>
      </c>
      <c r="I2565" s="89" t="str">
        <f>_xlfn.XLOOKUP(O2565,匹配表1065!T:T,匹配表1065!X:X)</f>
        <v>PME2015</v>
      </c>
      <c r="J2565" s="92" t="s">
        <v>45</v>
      </c>
      <c r="K2565" s="89" cm="1">
        <f ca="1" t="array" ref="K2565:L2565">_xlfn.XLOOKUP(J2565,匹配表1065!Y:Y,匹配表1065!AA:AB)</f>
        <v>9</v>
      </c>
      <c r="L2565" s="89" t="str">
        <v>3个月以上</v>
      </c>
      <c r="M2565" s="92" t="s">
        <v>35</v>
      </c>
      <c r="N2565" s="98">
        <v>1</v>
      </c>
      <c r="O2565" s="93" t="str">
        <f>_xlfn.XLOOKUP(P2565,匹配表1065!U:U,匹配表1065!T:T)</f>
        <v>HO00000941</v>
      </c>
      <c r="P2565" s="89" t="s">
        <v>542</v>
      </c>
      <c r="Q2565" s="89" t="s">
        <v>747</v>
      </c>
      <c r="R2565" s="89" t="str">
        <f>_xlfn.XLOOKUP(Q2565,匹配表1065!L:L,匹配表1065!O:O)</f>
        <v>B</v>
      </c>
      <c r="S2565" s="93" t="str">
        <f>IFERROR(_xlfn.XLOOKUP(Q2565,匹配表1065!AI:AI,匹配表1065!AJ:AJ),"绿标")</f>
        <v>绿标</v>
      </c>
      <c r="T2565" s="93" t="str" cm="1">
        <f t="array" ref="T2565:U2565">_xlfn.XLOOKUP(Q2565,匹配表1065!L:L,匹配表1065!M:N)</f>
        <v>脑血管</v>
      </c>
      <c r="U2565" s="94" t="str">
        <v>神经内科</v>
      </c>
      <c r="V2565" s="95" t="s">
        <v>42</v>
      </c>
      <c r="W2565" s="93">
        <f>_xlfn.XLOOKUP(M2565,匹配表1065!D:D,匹配表1065!F:F)*N2565</f>
        <v>4</v>
      </c>
    </row>
    <row r="2566" customHeight="1" spans="1:23">
      <c r="A2566" s="89" t="s">
        <v>675</v>
      </c>
      <c r="B2566" s="90">
        <v>46162</v>
      </c>
      <c r="C2566" s="91" t="str">
        <f t="shared" si="80"/>
        <v>5月第4周</v>
      </c>
      <c r="D2566" s="89" t="s">
        <v>733</v>
      </c>
      <c r="E2566" s="89" t="str">
        <f t="shared" si="81"/>
        <v>5月第3周--周3</v>
      </c>
      <c r="F2566" s="92" t="s">
        <v>27</v>
      </c>
      <c r="G2566" s="92" t="s">
        <v>92</v>
      </c>
      <c r="H2566" s="92" t="str">
        <f>_xlfn.XLOOKUP(O2566,匹配表1065!T:T,匹配表1065!W:W)</f>
        <v>合肥市</v>
      </c>
      <c r="I2566" s="89" t="str">
        <f>_xlfn.XLOOKUP(O2566,匹配表1065!T:T,匹配表1065!X:X)</f>
        <v>PME2048</v>
      </c>
      <c r="J2566" s="92" t="s">
        <v>547</v>
      </c>
      <c r="K2566" s="89" cm="1">
        <f ca="1" t="array" ref="K2566:L2566">_xlfn.XLOOKUP(J2566,匹配表1065!Y:Y,匹配表1065!AA:AB)</f>
        <v>4</v>
      </c>
      <c r="L2566" s="89" t="str">
        <v>3个月以上</v>
      </c>
      <c r="M2566" s="92" t="s">
        <v>35</v>
      </c>
      <c r="N2566" s="98">
        <v>1</v>
      </c>
      <c r="O2566" s="93" t="str">
        <f>_xlfn.XLOOKUP(P2566,匹配表1065!U:U,匹配表1065!T:T)</f>
        <v>HO00002956</v>
      </c>
      <c r="P2566" s="89" t="s">
        <v>285</v>
      </c>
      <c r="Q2566" s="89" t="s">
        <v>548</v>
      </c>
      <c r="R2566" s="89" t="str">
        <f>_xlfn.XLOOKUP(Q2566,匹配表1065!L:L,匹配表1065!O:O)</f>
        <v>B</v>
      </c>
      <c r="S2566" s="93" t="str">
        <f>IFERROR(_xlfn.XLOOKUP(Q2566,匹配表1065!AI:AI,匹配表1065!AJ:AJ),"绿标")</f>
        <v>绿标</v>
      </c>
      <c r="T2566" s="93" t="str" cm="1">
        <f t="array" ref="T2566:U2566">_xlfn.XLOOKUP(Q2566,匹配表1065!L:L,匹配表1065!M:N)</f>
        <v>脑血管</v>
      </c>
      <c r="U2566" s="94" t="str">
        <v>神经内科</v>
      </c>
      <c r="V2566" s="95" t="s">
        <v>58</v>
      </c>
      <c r="W2566" s="93">
        <f>_xlfn.XLOOKUP(M2566,匹配表1065!D:D,匹配表1065!F:F)*N2566</f>
        <v>4</v>
      </c>
    </row>
    <row r="2567" customHeight="1" spans="1:23">
      <c r="A2567" s="89" t="s">
        <v>675</v>
      </c>
      <c r="B2567" s="90">
        <v>46162</v>
      </c>
      <c r="C2567" s="91" t="str">
        <f t="shared" si="80"/>
        <v>5月第4周</v>
      </c>
      <c r="D2567" s="89" t="s">
        <v>733</v>
      </c>
      <c r="E2567" s="89" t="str">
        <f t="shared" si="81"/>
        <v>5月第3周--周3</v>
      </c>
      <c r="F2567" s="92" t="s">
        <v>27</v>
      </c>
      <c r="G2567" s="92" t="s">
        <v>92</v>
      </c>
      <c r="H2567" s="92" t="str">
        <f>_xlfn.XLOOKUP(O2567,匹配表1065!T:T,匹配表1065!W:W)</f>
        <v>合肥市</v>
      </c>
      <c r="I2567" s="89" t="str">
        <f>_xlfn.XLOOKUP(O2567,匹配表1065!T:T,匹配表1065!X:X)</f>
        <v>PME2007</v>
      </c>
      <c r="J2567" s="92" t="s">
        <v>93</v>
      </c>
      <c r="K2567" s="89" cm="1">
        <f ca="1" t="array" ref="K2567:L2567">_xlfn.XLOOKUP(J2567,匹配表1065!Y:Y,匹配表1065!AA:AB)</f>
        <v>9</v>
      </c>
      <c r="L2567" s="89" t="str">
        <v>3个月以上</v>
      </c>
      <c r="M2567" s="92" t="s">
        <v>55</v>
      </c>
      <c r="N2567" s="98">
        <v>1</v>
      </c>
      <c r="O2567" s="93" t="str">
        <f>_xlfn.XLOOKUP(P2567,匹配表1065!U:U,匹配表1065!T:T)</f>
        <v>HO00000001</v>
      </c>
      <c r="P2567" s="89" t="s">
        <v>94</v>
      </c>
      <c r="Q2567" s="89" t="s">
        <v>96</v>
      </c>
      <c r="R2567" s="89" t="str">
        <f>_xlfn.XLOOKUP(Q2567,匹配表1065!L:L,匹配表1065!O:O)</f>
        <v>B</v>
      </c>
      <c r="S2567" s="93" t="str">
        <f>IFERROR(_xlfn.XLOOKUP(Q2567,匹配表1065!AI:AI,匹配表1065!AJ:AJ),"绿标")</f>
        <v>黑标</v>
      </c>
      <c r="T2567" s="93" t="str" cm="1">
        <f t="array" ref="T2567:U2567">_xlfn.XLOOKUP(Q2567,匹配表1065!L:L,匹配表1065!M:N)</f>
        <v>脑血管</v>
      </c>
      <c r="U2567" s="94" t="str">
        <v>神经内科</v>
      </c>
      <c r="V2567" s="95" t="s">
        <v>33</v>
      </c>
      <c r="W2567" s="93">
        <f>_xlfn.XLOOKUP(M2567,匹配表1065!D:D,匹配表1065!F:F)*N2567</f>
        <v>8</v>
      </c>
    </row>
    <row r="2568" customHeight="1" spans="1:23">
      <c r="A2568" s="89" t="s">
        <v>675</v>
      </c>
      <c r="B2568" s="90">
        <v>46162</v>
      </c>
      <c r="C2568" s="91" t="str">
        <f t="shared" si="80"/>
        <v>5月第4周</v>
      </c>
      <c r="D2568" s="89" t="s">
        <v>733</v>
      </c>
      <c r="E2568" s="89" t="str">
        <f t="shared" si="81"/>
        <v>5月第3周--周3</v>
      </c>
      <c r="F2568" s="92" t="s">
        <v>27</v>
      </c>
      <c r="G2568" s="92" t="s">
        <v>92</v>
      </c>
      <c r="H2568" s="92" t="str">
        <f>_xlfn.XLOOKUP(O2568,匹配表1065!T:T,匹配表1065!W:W)</f>
        <v>合肥市</v>
      </c>
      <c r="I2568" s="89" t="str">
        <f>_xlfn.XLOOKUP(O2568,匹配表1065!T:T,匹配表1065!X:X)</f>
        <v>PME2047</v>
      </c>
      <c r="J2568" s="92" t="s">
        <v>97</v>
      </c>
      <c r="K2568" s="89" cm="1">
        <f ca="1" t="array" ref="K2568:L2568">_xlfn.XLOOKUP(J2568,匹配表1065!Y:Y,匹配表1065!AA:AB)</f>
        <v>2</v>
      </c>
      <c r="L2568" s="89" t="str">
        <v>3个月以内</v>
      </c>
      <c r="M2568" s="92" t="s">
        <v>35</v>
      </c>
      <c r="N2568" s="98">
        <v>1</v>
      </c>
      <c r="O2568" s="93" t="str">
        <f>_xlfn.XLOOKUP(P2568,匹配表1065!U:U,匹配表1065!T:T)</f>
        <v>HO00000005</v>
      </c>
      <c r="P2568" s="89" t="s">
        <v>98</v>
      </c>
      <c r="Q2568" s="89" t="s">
        <v>99</v>
      </c>
      <c r="R2568" s="89" t="str">
        <f>_xlfn.XLOOKUP(Q2568,匹配表1065!L:L,匹配表1065!O:O)</f>
        <v>C</v>
      </c>
      <c r="S2568" s="93" t="str">
        <f>IFERROR(_xlfn.XLOOKUP(Q2568,匹配表1065!AI:AI,匹配表1065!AJ:AJ),"绿标")</f>
        <v>黑标</v>
      </c>
      <c r="T2568" s="93" t="str" cm="1">
        <f t="array" ref="T2568:U2568">_xlfn.XLOOKUP(Q2568,匹配表1065!L:L,匹配表1065!M:N)</f>
        <v>眩晕</v>
      </c>
      <c r="U2568" s="94" t="str">
        <v>耳鼻喉科</v>
      </c>
      <c r="V2568" s="95" t="s">
        <v>100</v>
      </c>
      <c r="W2568" s="93">
        <f>_xlfn.XLOOKUP(M2568,匹配表1065!D:D,匹配表1065!F:F)*N2568</f>
        <v>4</v>
      </c>
    </row>
    <row r="2569" customHeight="1" spans="1:23">
      <c r="A2569" s="89" t="s">
        <v>675</v>
      </c>
      <c r="B2569" s="90">
        <v>46162</v>
      </c>
      <c r="C2569" s="91" t="str">
        <f t="shared" si="80"/>
        <v>5月第4周</v>
      </c>
      <c r="D2569" s="89" t="s">
        <v>733</v>
      </c>
      <c r="E2569" s="89" t="str">
        <f t="shared" si="81"/>
        <v>5月第3周--周3</v>
      </c>
      <c r="F2569" s="92" t="s">
        <v>27</v>
      </c>
      <c r="G2569" s="92" t="s">
        <v>104</v>
      </c>
      <c r="H2569" s="92" t="str">
        <f>_xlfn.XLOOKUP(O2569,匹配表1065!T:T,匹配表1065!W:W)</f>
        <v>济南市</v>
      </c>
      <c r="I2569" s="89" t="str">
        <f>_xlfn.XLOOKUP(O2569,匹配表1065!T:T,匹配表1065!X:X)</f>
        <v>PME2024</v>
      </c>
      <c r="J2569" s="92" t="s">
        <v>125</v>
      </c>
      <c r="K2569" s="89" cm="1">
        <f ca="1" t="array" ref="K2569:L2569">_xlfn.XLOOKUP(J2569,匹配表1065!Y:Y,匹配表1065!AA:AB)</f>
        <v>9</v>
      </c>
      <c r="L2569" s="89" t="str">
        <v>3个月以上</v>
      </c>
      <c r="M2569" s="92" t="s">
        <v>30</v>
      </c>
      <c r="N2569" s="98">
        <v>1</v>
      </c>
      <c r="O2569" s="93" t="str">
        <f>_xlfn.XLOOKUP(P2569,匹配表1065!U:U,匹配表1065!T:T)</f>
        <v>HO00001404</v>
      </c>
      <c r="P2569" s="89" t="s">
        <v>126</v>
      </c>
      <c r="Q2569" s="89" t="s">
        <v>127</v>
      </c>
      <c r="R2569" s="89" t="str">
        <f>_xlfn.XLOOKUP(Q2569,匹配表1065!L:L,匹配表1065!O:O)</f>
        <v>A</v>
      </c>
      <c r="S2569" s="93" t="str">
        <f>IFERROR(_xlfn.XLOOKUP(Q2569,匹配表1065!AI:AI,匹配表1065!AJ:AJ),"绿标")</f>
        <v>红标</v>
      </c>
      <c r="T2569" s="93" t="str" cm="1">
        <f t="array" ref="T2569:U2569">_xlfn.XLOOKUP(Q2569,匹配表1065!L:L,匹配表1065!M:N)</f>
        <v>头痛</v>
      </c>
      <c r="U2569" s="94" t="str">
        <v>神经内科</v>
      </c>
      <c r="V2569" s="95" t="s">
        <v>67</v>
      </c>
      <c r="W2569" s="93">
        <f>_xlfn.XLOOKUP(M2569,匹配表1065!D:D,匹配表1065!F:F)*N2569</f>
        <v>12</v>
      </c>
    </row>
    <row r="2570" customHeight="1" spans="1:23">
      <c r="A2570" s="89" t="s">
        <v>675</v>
      </c>
      <c r="B2570" s="90">
        <v>46162</v>
      </c>
      <c r="C2570" s="91" t="str">
        <f t="shared" si="80"/>
        <v>5月第4周</v>
      </c>
      <c r="D2570" s="89" t="s">
        <v>733</v>
      </c>
      <c r="E2570" s="89" t="str">
        <f t="shared" si="81"/>
        <v>5月第3周--周3</v>
      </c>
      <c r="F2570" s="92" t="s">
        <v>27</v>
      </c>
      <c r="G2570" s="92" t="s">
        <v>104</v>
      </c>
      <c r="H2570" s="92" t="str">
        <f>_xlfn.XLOOKUP(O2570,匹配表1065!T:T,匹配表1065!W:W)</f>
        <v>济南市</v>
      </c>
      <c r="I2570" s="89" t="str">
        <f>_xlfn.XLOOKUP(O2570,匹配表1065!T:T,匹配表1065!X:X)</f>
        <v>PME2024</v>
      </c>
      <c r="J2570" s="92" t="s">
        <v>125</v>
      </c>
      <c r="K2570" s="89" cm="1">
        <f ca="1" t="array" ref="K2570:L2570">_xlfn.XLOOKUP(J2570,匹配表1065!Y:Y,匹配表1065!AA:AB)</f>
        <v>9</v>
      </c>
      <c r="L2570" s="89" t="str">
        <v>3个月以上</v>
      </c>
      <c r="M2570" s="92" t="s">
        <v>35</v>
      </c>
      <c r="N2570" s="98">
        <v>1</v>
      </c>
      <c r="O2570" s="93" t="str">
        <f>_xlfn.XLOOKUP(P2570,匹配表1065!U:U,匹配表1065!T:T)</f>
        <v>HO00001404</v>
      </c>
      <c r="P2570" s="89" t="s">
        <v>126</v>
      </c>
      <c r="Q2570" s="89" t="s">
        <v>720</v>
      </c>
      <c r="R2570" s="89" t="str">
        <f>_xlfn.XLOOKUP(Q2570,匹配表1065!L:L,匹配表1065!O:O)</f>
        <v>D</v>
      </c>
      <c r="S2570" s="93" t="str">
        <f>IFERROR(_xlfn.XLOOKUP(Q2570,匹配表1065!AI:AI,匹配表1065!AJ:AJ),"绿标")</f>
        <v>绿标</v>
      </c>
      <c r="T2570" s="93" t="str" cm="1">
        <f t="array" ref="T2570:U2570">_xlfn.XLOOKUP(Q2570,匹配表1065!L:L,匹配表1065!M:N)</f>
        <v>其他</v>
      </c>
      <c r="U2570" s="94" t="str">
        <v>其他</v>
      </c>
      <c r="V2570" s="95" t="s">
        <v>58</v>
      </c>
      <c r="W2570" s="93">
        <f>_xlfn.XLOOKUP(M2570,匹配表1065!D:D,匹配表1065!F:F)*N2570</f>
        <v>4</v>
      </c>
    </row>
    <row r="2571" customHeight="1" spans="1:23">
      <c r="A2571" s="89" t="s">
        <v>675</v>
      </c>
      <c r="B2571" s="90">
        <v>46162</v>
      </c>
      <c r="C2571" s="91" t="str">
        <f t="shared" si="80"/>
        <v>5月第4周</v>
      </c>
      <c r="D2571" s="89" t="s">
        <v>733</v>
      </c>
      <c r="E2571" s="89" t="str">
        <f t="shared" si="81"/>
        <v>5月第3周--周3</v>
      </c>
      <c r="F2571" s="92" t="s">
        <v>27</v>
      </c>
      <c r="G2571" s="92" t="s">
        <v>104</v>
      </c>
      <c r="H2571" s="92" t="str">
        <f>_xlfn.XLOOKUP(O2571,匹配表1065!T:T,匹配表1065!W:W)</f>
        <v>济南市</v>
      </c>
      <c r="I2571" s="89" t="str">
        <f>_xlfn.XLOOKUP(O2571,匹配表1065!T:T,匹配表1065!X:X)</f>
        <v>PME2026</v>
      </c>
      <c r="J2571" s="92" t="s">
        <v>116</v>
      </c>
      <c r="K2571" s="89" cm="1">
        <f ca="1" t="array" ref="K2571:L2571">_xlfn.XLOOKUP(J2571,匹配表1065!Y:Y,匹配表1065!AA:AB)</f>
        <v>13</v>
      </c>
      <c r="L2571" s="89" t="str">
        <v>3个月以上</v>
      </c>
      <c r="M2571" s="92" t="s">
        <v>30</v>
      </c>
      <c r="N2571" s="98">
        <v>1</v>
      </c>
      <c r="O2571" s="93" t="str">
        <f>_xlfn.XLOOKUP(P2571,匹配表1065!U:U,匹配表1065!T:T)</f>
        <v>HO00001409</v>
      </c>
      <c r="P2571" s="89" t="s">
        <v>117</v>
      </c>
      <c r="Q2571" s="89" t="s">
        <v>118</v>
      </c>
      <c r="R2571" s="89" t="str">
        <f>_xlfn.XLOOKUP(Q2571,匹配表1065!L:L,匹配表1065!O:O)</f>
        <v>A</v>
      </c>
      <c r="S2571" s="93" t="str">
        <f>IFERROR(_xlfn.XLOOKUP(Q2571,匹配表1065!AI:AI,匹配表1065!AJ:AJ),"绿标")</f>
        <v>绿标</v>
      </c>
      <c r="T2571" s="93" t="str" cm="1">
        <f t="array" ref="T2571:U2571">_xlfn.XLOOKUP(Q2571,匹配表1065!L:L,匹配表1065!M:N)</f>
        <v>头痛</v>
      </c>
      <c r="U2571" s="94" t="str">
        <v>神经内科</v>
      </c>
      <c r="V2571" s="95" t="s">
        <v>67</v>
      </c>
      <c r="W2571" s="93">
        <f>_xlfn.XLOOKUP(M2571,匹配表1065!D:D,匹配表1065!F:F)*N2571</f>
        <v>12</v>
      </c>
    </row>
    <row r="2572" customHeight="1" spans="1:23">
      <c r="A2572" s="89" t="s">
        <v>675</v>
      </c>
      <c r="B2572" s="90">
        <v>46162</v>
      </c>
      <c r="C2572" s="91" t="str">
        <f t="shared" si="80"/>
        <v>5月第4周</v>
      </c>
      <c r="D2572" s="89" t="s">
        <v>733</v>
      </c>
      <c r="E2572" s="89" t="str">
        <f t="shared" si="81"/>
        <v>5月第3周--周3</v>
      </c>
      <c r="F2572" s="92" t="s">
        <v>27</v>
      </c>
      <c r="G2572" s="92" t="s">
        <v>104</v>
      </c>
      <c r="H2572" s="92" t="str">
        <f>_xlfn.XLOOKUP(O2572,匹配表1065!T:T,匹配表1065!W:W)</f>
        <v>临沂市</v>
      </c>
      <c r="I2572" s="89" t="str">
        <f>_xlfn.XLOOKUP(O2572,匹配表1065!T:T,匹配表1065!X:X)</f>
        <v>PME2045</v>
      </c>
      <c r="J2572" s="92" t="s">
        <v>116</v>
      </c>
      <c r="K2572" s="89" cm="1">
        <f ca="1" t="array" ref="K2572:L2572">_xlfn.XLOOKUP(J2572,匹配表1065!Y:Y,匹配表1065!AA:AB)</f>
        <v>13</v>
      </c>
      <c r="L2572" s="89" t="str">
        <v>3个月以上</v>
      </c>
      <c r="M2572" s="92" t="s">
        <v>55</v>
      </c>
      <c r="N2572" s="98">
        <v>1</v>
      </c>
      <c r="O2572" s="93" t="str">
        <f>_xlfn.XLOOKUP(P2572,匹配表1065!U:U,匹配表1065!T:T)</f>
        <v>HO00001523</v>
      </c>
      <c r="P2572" s="89" t="s">
        <v>238</v>
      </c>
      <c r="Q2572" s="89" t="s">
        <v>239</v>
      </c>
      <c r="R2572" s="89" t="str">
        <f>_xlfn.XLOOKUP(Q2572,匹配表1065!L:L,匹配表1065!O:O)</f>
        <v>A</v>
      </c>
      <c r="S2572" s="93" t="str">
        <f>IFERROR(_xlfn.XLOOKUP(Q2572,匹配表1065!AI:AI,匹配表1065!AJ:AJ),"绿标")</f>
        <v>绿标</v>
      </c>
      <c r="T2572" s="93" t="str" cm="1">
        <f t="array" ref="T2572:U2572">_xlfn.XLOOKUP(Q2572,匹配表1065!L:L,匹配表1065!M:N)</f>
        <v>头痛</v>
      </c>
      <c r="U2572" s="94" t="str">
        <v>神经内科</v>
      </c>
      <c r="V2572" s="95" t="s">
        <v>42</v>
      </c>
      <c r="W2572" s="93">
        <f>_xlfn.XLOOKUP(M2572,匹配表1065!D:D,匹配表1065!F:F)*N2572</f>
        <v>8</v>
      </c>
    </row>
    <row r="2573" customHeight="1" spans="1:23">
      <c r="A2573" s="89" t="s">
        <v>675</v>
      </c>
      <c r="B2573" s="90">
        <v>46162</v>
      </c>
      <c r="C2573" s="91" t="str">
        <f t="shared" si="80"/>
        <v>5月第4周</v>
      </c>
      <c r="D2573" s="89" t="s">
        <v>733</v>
      </c>
      <c r="E2573" s="89" t="str">
        <f t="shared" si="81"/>
        <v>5月第3周--周3</v>
      </c>
      <c r="F2573" s="92" t="s">
        <v>27</v>
      </c>
      <c r="G2573" s="92" t="s">
        <v>104</v>
      </c>
      <c r="H2573" s="92" t="str">
        <f>_xlfn.XLOOKUP(O2573,匹配表1065!T:T,匹配表1065!W:W)</f>
        <v>临沂市</v>
      </c>
      <c r="I2573" s="89" t="str">
        <f>_xlfn.XLOOKUP(O2573,匹配表1065!T:T,匹配表1065!X:X)</f>
        <v>PME2045</v>
      </c>
      <c r="J2573" s="92" t="s">
        <v>116</v>
      </c>
      <c r="K2573" s="89" cm="1">
        <f ca="1" t="array" ref="K2573:L2573">_xlfn.XLOOKUP(J2573,匹配表1065!Y:Y,匹配表1065!AA:AB)</f>
        <v>13</v>
      </c>
      <c r="L2573" s="89" t="str">
        <v>3个月以上</v>
      </c>
      <c r="M2573" s="92" t="s">
        <v>55</v>
      </c>
      <c r="N2573" s="98">
        <v>1</v>
      </c>
      <c r="O2573" s="93" t="str">
        <f>_xlfn.XLOOKUP(P2573,匹配表1065!U:U,匹配表1065!T:T)</f>
        <v>HO00001523</v>
      </c>
      <c r="P2573" s="89" t="s">
        <v>238</v>
      </c>
      <c r="Q2573" s="89" t="s">
        <v>555</v>
      </c>
      <c r="R2573" s="89" t="str">
        <f>_xlfn.XLOOKUP(Q2573,匹配表1065!L:L,匹配表1065!O:O)</f>
        <v>A</v>
      </c>
      <c r="S2573" s="93" t="str">
        <f>IFERROR(_xlfn.XLOOKUP(Q2573,匹配表1065!AI:AI,匹配表1065!AJ:AJ),"绿标")</f>
        <v>绿标</v>
      </c>
      <c r="T2573" s="93" t="str" cm="1">
        <f t="array" ref="T2573:U2573">_xlfn.XLOOKUP(Q2573,匹配表1065!L:L,匹配表1065!M:N)</f>
        <v>头痛</v>
      </c>
      <c r="U2573" s="94" t="str">
        <v>神经内科</v>
      </c>
      <c r="V2573" s="95" t="s">
        <v>42</v>
      </c>
      <c r="W2573" s="93">
        <f>_xlfn.XLOOKUP(M2573,匹配表1065!D:D,匹配表1065!F:F)*N2573</f>
        <v>8</v>
      </c>
    </row>
    <row r="2574" customHeight="1" spans="1:23">
      <c r="A2574" s="89" t="s">
        <v>675</v>
      </c>
      <c r="B2574" s="90">
        <v>46162</v>
      </c>
      <c r="C2574" s="91" t="str">
        <f t="shared" si="80"/>
        <v>5月第4周</v>
      </c>
      <c r="D2574" s="89" t="s">
        <v>733</v>
      </c>
      <c r="E2574" s="89" t="str">
        <f t="shared" si="81"/>
        <v>5月第3周--周3</v>
      </c>
      <c r="F2574" s="92" t="s">
        <v>27</v>
      </c>
      <c r="G2574" s="92" t="s">
        <v>104</v>
      </c>
      <c r="H2574" s="92" t="str">
        <f>_xlfn.XLOOKUP(O2574,匹配表1065!T:T,匹配表1065!W:W)</f>
        <v>聊城市</v>
      </c>
      <c r="I2574" s="89" t="str">
        <f>_xlfn.XLOOKUP(O2574,匹配表1065!T:T,匹配表1065!X:X)</f>
        <v>PME2046</v>
      </c>
      <c r="J2574" s="92" t="s">
        <v>108</v>
      </c>
      <c r="K2574" s="89" cm="1">
        <f ca="1" t="array" ref="K2574:L2574">_xlfn.XLOOKUP(J2574,匹配表1065!Y:Y,匹配表1065!AA:AB)</f>
        <v>8</v>
      </c>
      <c r="L2574" s="89" t="str">
        <v>3个月以上</v>
      </c>
      <c r="M2574" s="92" t="s">
        <v>30</v>
      </c>
      <c r="N2574" s="98">
        <v>1</v>
      </c>
      <c r="O2574" s="93" t="str">
        <f>_xlfn.XLOOKUP(P2574,匹配表1065!U:U,匹配表1065!T:T)</f>
        <v>HO00001415</v>
      </c>
      <c r="P2574" s="89" t="s">
        <v>109</v>
      </c>
      <c r="Q2574" s="89" t="s">
        <v>110</v>
      </c>
      <c r="R2574" s="89" t="str">
        <f>_xlfn.XLOOKUP(Q2574,匹配表1065!L:L,匹配表1065!O:O)</f>
        <v>B</v>
      </c>
      <c r="S2574" s="93" t="str">
        <f>IFERROR(_xlfn.XLOOKUP(Q2574,匹配表1065!AI:AI,匹配表1065!AJ:AJ),"绿标")</f>
        <v>绿标</v>
      </c>
      <c r="T2574" s="93" t="str" cm="1">
        <f t="array" ref="T2574:U2574">_xlfn.XLOOKUP(Q2574,匹配表1065!L:L,匹配表1065!M:N)</f>
        <v>脑血管</v>
      </c>
      <c r="U2574" s="94" t="str">
        <v>神经内科</v>
      </c>
      <c r="V2574" s="95" t="s">
        <v>33</v>
      </c>
      <c r="W2574" s="93">
        <f>_xlfn.XLOOKUP(M2574,匹配表1065!D:D,匹配表1065!F:F)*N2574</f>
        <v>12</v>
      </c>
    </row>
    <row r="2575" customHeight="1" spans="1:23">
      <c r="A2575" s="89" t="s">
        <v>675</v>
      </c>
      <c r="B2575" s="90">
        <v>46162</v>
      </c>
      <c r="C2575" s="91" t="str">
        <f t="shared" si="80"/>
        <v>5月第4周</v>
      </c>
      <c r="D2575" s="89" t="s">
        <v>733</v>
      </c>
      <c r="E2575" s="89" t="str">
        <f t="shared" si="81"/>
        <v>5月第3周--周3</v>
      </c>
      <c r="F2575" s="92" t="s">
        <v>27</v>
      </c>
      <c r="G2575" s="92" t="s">
        <v>104</v>
      </c>
      <c r="H2575" s="92" t="str">
        <f>_xlfn.XLOOKUP(O2575,匹配表1065!T:T,匹配表1065!W:W)</f>
        <v>济南市</v>
      </c>
      <c r="I2575" s="89" t="str">
        <f>_xlfn.XLOOKUP(O2575,匹配表1065!T:T,匹配表1065!X:X)</f>
        <v>PME2044</v>
      </c>
      <c r="J2575" s="92" t="s">
        <v>105</v>
      </c>
      <c r="K2575" s="89" cm="1">
        <f ca="1" t="array" ref="K2575:L2575">_xlfn.XLOOKUP(J2575,匹配表1065!Y:Y,匹配表1065!AA:AB)</f>
        <v>8</v>
      </c>
      <c r="L2575" s="89" t="str">
        <v>3个月以上</v>
      </c>
      <c r="M2575" s="92" t="s">
        <v>30</v>
      </c>
      <c r="N2575" s="98">
        <v>1</v>
      </c>
      <c r="O2575" s="93" t="str">
        <f>_xlfn.XLOOKUP(P2575,匹配表1065!U:U,匹配表1065!T:T)</f>
        <v>HO00001401</v>
      </c>
      <c r="P2575" s="89" t="s">
        <v>106</v>
      </c>
      <c r="Q2575" s="89" t="s">
        <v>107</v>
      </c>
      <c r="R2575" s="89" t="str">
        <f>_xlfn.XLOOKUP(Q2575,匹配表1065!L:L,匹配表1065!O:O)</f>
        <v>B</v>
      </c>
      <c r="S2575" s="93" t="str">
        <f>IFERROR(_xlfn.XLOOKUP(Q2575,匹配表1065!AI:AI,匹配表1065!AJ:AJ),"绿标")</f>
        <v>红标</v>
      </c>
      <c r="T2575" s="93" t="str" cm="1">
        <f t="array" ref="T2575:U2575">_xlfn.XLOOKUP(Q2575,匹配表1065!L:L,匹配表1065!M:N)</f>
        <v>脑血管</v>
      </c>
      <c r="U2575" s="94" t="str">
        <v>神经内科</v>
      </c>
      <c r="V2575" s="95" t="s">
        <v>33</v>
      </c>
      <c r="W2575" s="93">
        <f>_xlfn.XLOOKUP(M2575,匹配表1065!D:D,匹配表1065!F:F)*N2575</f>
        <v>12</v>
      </c>
    </row>
    <row r="2576" customHeight="1" spans="1:23">
      <c r="A2576" s="89" t="s">
        <v>675</v>
      </c>
      <c r="B2576" s="90">
        <v>46162</v>
      </c>
      <c r="C2576" s="91" t="str">
        <f t="shared" si="80"/>
        <v>5月第4周</v>
      </c>
      <c r="D2576" s="89" t="s">
        <v>733</v>
      </c>
      <c r="E2576" s="89" t="str">
        <f t="shared" si="81"/>
        <v>5月第3周--周3</v>
      </c>
      <c r="F2576" s="92" t="s">
        <v>27</v>
      </c>
      <c r="G2576" s="92" t="s">
        <v>104</v>
      </c>
      <c r="H2576" s="92" t="str">
        <f>_xlfn.XLOOKUP(O2576,匹配表1065!T:T,匹配表1065!W:W)</f>
        <v>东营市</v>
      </c>
      <c r="I2576" s="89" t="str">
        <f>_xlfn.XLOOKUP(O2576,匹配表1065!T:T,匹配表1065!X:X)</f>
        <v>PME2028</v>
      </c>
      <c r="J2576" s="92" t="s">
        <v>121</v>
      </c>
      <c r="K2576" s="89" cm="1">
        <f ca="1" t="array" ref="K2576:L2576">_xlfn.XLOOKUP(J2576,匹配表1065!Y:Y,匹配表1065!AA:AB)</f>
        <v>26</v>
      </c>
      <c r="L2576" s="89" t="str">
        <v>3个月以上</v>
      </c>
      <c r="M2576" s="92" t="s">
        <v>30</v>
      </c>
      <c r="N2576" s="98">
        <v>1</v>
      </c>
      <c r="O2576" s="93" t="str">
        <f>_xlfn.XLOOKUP(P2576,匹配表1065!U:U,匹配表1065!T:T)</f>
        <v>HO00001421</v>
      </c>
      <c r="P2576" s="89" t="s">
        <v>122</v>
      </c>
      <c r="Q2576" s="89" t="s">
        <v>123</v>
      </c>
      <c r="R2576" s="89" t="str">
        <f>_xlfn.XLOOKUP(Q2576,匹配表1065!L:L,匹配表1065!O:O)</f>
        <v>A</v>
      </c>
      <c r="S2576" s="93" t="str">
        <f>IFERROR(_xlfn.XLOOKUP(Q2576,匹配表1065!AI:AI,匹配表1065!AJ:AJ),"绿标")</f>
        <v>红标</v>
      </c>
      <c r="T2576" s="93" t="str" cm="1">
        <f t="array" ref="T2576:U2576">_xlfn.XLOOKUP(Q2576,匹配表1065!L:L,匹配表1065!M:N)</f>
        <v>头痛</v>
      </c>
      <c r="U2576" s="94" t="str">
        <v>神经内科</v>
      </c>
      <c r="V2576" s="95" t="s">
        <v>42</v>
      </c>
      <c r="W2576" s="93">
        <f>_xlfn.XLOOKUP(M2576,匹配表1065!D:D,匹配表1065!F:F)*N2576</f>
        <v>12</v>
      </c>
    </row>
    <row r="2577" customHeight="1" spans="1:23">
      <c r="A2577" s="89" t="s">
        <v>675</v>
      </c>
      <c r="B2577" s="90">
        <v>46162</v>
      </c>
      <c r="C2577" s="91" t="str">
        <f t="shared" si="80"/>
        <v>5月第4周</v>
      </c>
      <c r="D2577" s="89" t="s">
        <v>733</v>
      </c>
      <c r="E2577" s="89" t="str">
        <f t="shared" si="81"/>
        <v>5月第3周--周3</v>
      </c>
      <c r="F2577" s="92" t="s">
        <v>27</v>
      </c>
      <c r="G2577" s="92" t="s">
        <v>104</v>
      </c>
      <c r="H2577" s="92" t="str">
        <f>_xlfn.XLOOKUP(O2577,匹配表1065!T:T,匹配表1065!W:W)</f>
        <v>济南市</v>
      </c>
      <c r="I2577" s="89" t="str">
        <f>_xlfn.XLOOKUP(O2577,匹配表1065!T:T,匹配表1065!X:X)</f>
        <v>PME2025</v>
      </c>
      <c r="J2577" s="92" t="s">
        <v>128</v>
      </c>
      <c r="K2577" s="89" cm="1">
        <f ca="1" t="array" ref="K2577:L2577">_xlfn.XLOOKUP(J2577,匹配表1065!Y:Y,匹配表1065!AA:AB)</f>
        <v>13</v>
      </c>
      <c r="L2577" s="89" t="str">
        <v>3个月以上</v>
      </c>
      <c r="M2577" s="92" t="s">
        <v>55</v>
      </c>
      <c r="N2577" s="98">
        <v>1</v>
      </c>
      <c r="O2577" s="93" t="str">
        <f>_xlfn.XLOOKUP(P2577,匹配表1065!U:U,匹配表1065!T:T)</f>
        <v>HO00001400</v>
      </c>
      <c r="P2577" s="89" t="s">
        <v>112</v>
      </c>
      <c r="Q2577" s="89" t="s">
        <v>241</v>
      </c>
      <c r="R2577" s="89" t="str">
        <f>_xlfn.XLOOKUP(Q2577,匹配表1065!L:L,匹配表1065!O:O)</f>
        <v>A</v>
      </c>
      <c r="S2577" s="93" t="str">
        <f>IFERROR(_xlfn.XLOOKUP(Q2577,匹配表1065!AI:AI,匹配表1065!AJ:AJ),"绿标")</f>
        <v>红标</v>
      </c>
      <c r="T2577" s="93" t="str" cm="1">
        <f t="array" ref="T2577:U2577">_xlfn.XLOOKUP(Q2577,匹配表1065!L:L,匹配表1065!M:N)</f>
        <v>头痛</v>
      </c>
      <c r="U2577" s="94" t="str">
        <v>神经内科</v>
      </c>
      <c r="V2577" s="95" t="s">
        <v>33</v>
      </c>
      <c r="W2577" s="93">
        <f>_xlfn.XLOOKUP(M2577,匹配表1065!D:D,匹配表1065!F:F)*N2577</f>
        <v>8</v>
      </c>
    </row>
    <row r="2578" customHeight="1" spans="1:23">
      <c r="A2578" s="89" t="s">
        <v>675</v>
      </c>
      <c r="B2578" s="90">
        <v>46162</v>
      </c>
      <c r="C2578" s="91" t="str">
        <f t="shared" si="80"/>
        <v>5月第4周</v>
      </c>
      <c r="D2578" s="89" t="s">
        <v>733</v>
      </c>
      <c r="E2578" s="89" t="str">
        <f t="shared" si="81"/>
        <v>5月第3周--周3</v>
      </c>
      <c r="F2578" s="92" t="s">
        <v>27</v>
      </c>
      <c r="G2578" s="92" t="s">
        <v>104</v>
      </c>
      <c r="H2578" s="92" t="str">
        <f>_xlfn.XLOOKUP(O2578,匹配表1065!T:T,匹配表1065!W:W)</f>
        <v>济南市</v>
      </c>
      <c r="I2578" s="89" t="str">
        <f>_xlfn.XLOOKUP(O2578,匹配表1065!T:T,匹配表1065!X:X)</f>
        <v>PME2025</v>
      </c>
      <c r="J2578" s="92" t="s">
        <v>128</v>
      </c>
      <c r="K2578" s="89" cm="1">
        <f ca="1" t="array" ref="K2578:L2578">_xlfn.XLOOKUP(J2578,匹配表1065!Y:Y,匹配表1065!AA:AB)</f>
        <v>13</v>
      </c>
      <c r="L2578" s="89" t="str">
        <v>3个月以上</v>
      </c>
      <c r="M2578" s="92" t="s">
        <v>133</v>
      </c>
      <c r="N2578" s="98">
        <v>1</v>
      </c>
      <c r="O2578" s="93" t="str">
        <f>_xlfn.XLOOKUP(P2578,匹配表1065!U:U,匹配表1065!T:T)</f>
        <v>HO00001400</v>
      </c>
      <c r="P2578" s="89" t="s">
        <v>112</v>
      </c>
      <c r="Q2578" s="89" t="s">
        <v>134</v>
      </c>
      <c r="R2578" s="89" t="str">
        <f>_xlfn.XLOOKUP(Q2578,匹配表1065!L:L,匹配表1065!O:O)</f>
        <v>D</v>
      </c>
      <c r="S2578" s="93" t="str">
        <f>IFERROR(_xlfn.XLOOKUP(Q2578,匹配表1065!AI:AI,匹配表1065!AJ:AJ),"绿标")</f>
        <v>绿标</v>
      </c>
      <c r="T2578" s="93" t="str" cm="1">
        <f t="array" ref="T2578:U2578">_xlfn.XLOOKUP(Q2578,匹配表1065!L:L,匹配表1065!M:N)</f>
        <v>抑郁焦虑</v>
      </c>
      <c r="U2578" s="94" t="str">
        <v>精神心理科</v>
      </c>
      <c r="V2578" s="95" t="s">
        <v>58</v>
      </c>
      <c r="W2578" s="93">
        <f>_xlfn.XLOOKUP(M2578,匹配表1065!D:D,匹配表1065!F:F)*N2578</f>
        <v>1</v>
      </c>
    </row>
    <row r="2579" customHeight="1" spans="1:23">
      <c r="A2579" s="89" t="s">
        <v>675</v>
      </c>
      <c r="B2579" s="90">
        <v>46162</v>
      </c>
      <c r="C2579" s="91" t="str">
        <f t="shared" si="80"/>
        <v>5月第4周</v>
      </c>
      <c r="D2579" s="89" t="s">
        <v>733</v>
      </c>
      <c r="E2579" s="89" t="str">
        <f t="shared" si="81"/>
        <v>5月第3周--周3</v>
      </c>
      <c r="F2579" s="92" t="s">
        <v>27</v>
      </c>
      <c r="G2579" s="92" t="s">
        <v>104</v>
      </c>
      <c r="H2579" s="92" t="str">
        <f>_xlfn.XLOOKUP(O2579,匹配表1065!T:T,匹配表1065!W:W)</f>
        <v>济南市</v>
      </c>
      <c r="I2579" s="89" t="str">
        <f>_xlfn.XLOOKUP(O2579,匹配表1065!T:T,匹配表1065!X:X)</f>
        <v>PME2025</v>
      </c>
      <c r="J2579" s="92" t="s">
        <v>128</v>
      </c>
      <c r="K2579" s="89" cm="1">
        <f ca="1" t="array" ref="K2579:L2579">_xlfn.XLOOKUP(J2579,匹配表1065!Y:Y,匹配表1065!AA:AB)</f>
        <v>13</v>
      </c>
      <c r="L2579" s="89" t="str">
        <v>3个月以上</v>
      </c>
      <c r="M2579" s="92" t="s">
        <v>30</v>
      </c>
      <c r="N2579" s="98">
        <v>1</v>
      </c>
      <c r="O2579" s="93" t="str">
        <f>_xlfn.XLOOKUP(P2579,匹配表1065!U:U,匹配表1065!T:T)</f>
        <v>HO00001400</v>
      </c>
      <c r="P2579" s="89" t="s">
        <v>112</v>
      </c>
      <c r="Q2579" s="89" t="s">
        <v>132</v>
      </c>
      <c r="R2579" s="89" t="str">
        <f>_xlfn.XLOOKUP(Q2579,匹配表1065!L:L,匹配表1065!O:O)</f>
        <v>D</v>
      </c>
      <c r="S2579" s="93" t="str">
        <f>IFERROR(_xlfn.XLOOKUP(Q2579,匹配表1065!AI:AI,匹配表1065!AJ:AJ),"绿标")</f>
        <v>绿标</v>
      </c>
      <c r="T2579" s="93" t="str" cm="1">
        <f t="array" ref="T2579:U2579">_xlfn.XLOOKUP(Q2579,匹配表1065!L:L,匹配表1065!M:N)</f>
        <v>抑郁焦虑</v>
      </c>
      <c r="U2579" s="94" t="str">
        <v>精神心理科</v>
      </c>
      <c r="V2579" s="95" t="s">
        <v>42</v>
      </c>
      <c r="W2579" s="93">
        <f>_xlfn.XLOOKUP(M2579,匹配表1065!D:D,匹配表1065!F:F)*N2579</f>
        <v>12</v>
      </c>
    </row>
    <row r="2580" customHeight="1" spans="1:23">
      <c r="A2580" s="89" t="s">
        <v>675</v>
      </c>
      <c r="B2580" s="90">
        <v>46162</v>
      </c>
      <c r="C2580" s="91" t="str">
        <f t="shared" si="80"/>
        <v>5月第4周</v>
      </c>
      <c r="D2580" s="89" t="s">
        <v>733</v>
      </c>
      <c r="E2580" s="89" t="str">
        <f t="shared" si="81"/>
        <v>5月第3周--周3</v>
      </c>
      <c r="F2580" s="92" t="s">
        <v>27</v>
      </c>
      <c r="G2580" s="92" t="s">
        <v>104</v>
      </c>
      <c r="H2580" s="92" t="str">
        <f>_xlfn.XLOOKUP(O2580,匹配表1065!T:T,匹配表1065!W:W)</f>
        <v>济南市</v>
      </c>
      <c r="I2580" s="89" t="str">
        <f>_xlfn.XLOOKUP(O2580,匹配表1065!T:T,匹配表1065!X:X)</f>
        <v>PME2025</v>
      </c>
      <c r="J2580" s="92" t="s">
        <v>111</v>
      </c>
      <c r="K2580" s="89" cm="1">
        <f ca="1" t="array" ref="K2580:L2580">_xlfn.XLOOKUP(J2580,匹配表1065!Y:Y,匹配表1065!AA:AB)</f>
        <v>30</v>
      </c>
      <c r="L2580" s="89" t="str">
        <v>3个月以上</v>
      </c>
      <c r="M2580" s="92" t="s">
        <v>30</v>
      </c>
      <c r="N2580" s="98">
        <v>1</v>
      </c>
      <c r="O2580" s="93" t="str">
        <f>_xlfn.XLOOKUP(P2580,匹配表1065!U:U,匹配表1065!T:T)</f>
        <v>HO00001400</v>
      </c>
      <c r="P2580" s="89" t="s">
        <v>112</v>
      </c>
      <c r="Q2580" s="89" t="s">
        <v>113</v>
      </c>
      <c r="R2580" s="89" t="str">
        <f>_xlfn.XLOOKUP(Q2580,匹配表1065!L:L,匹配表1065!O:O)</f>
        <v>B</v>
      </c>
      <c r="S2580" s="93" t="str">
        <f>IFERROR(_xlfn.XLOOKUP(Q2580,匹配表1065!AI:AI,匹配表1065!AJ:AJ),"绿标")</f>
        <v>红标</v>
      </c>
      <c r="T2580" s="93" t="str" cm="1">
        <f t="array" ref="T2580:U2580">_xlfn.XLOOKUP(Q2580,匹配表1065!L:L,匹配表1065!M:N)</f>
        <v>抑郁焦虑</v>
      </c>
      <c r="U2580" s="94" t="str">
        <v>神经内科</v>
      </c>
      <c r="V2580" s="95" t="s">
        <v>67</v>
      </c>
      <c r="W2580" s="93">
        <f>_xlfn.XLOOKUP(M2580,匹配表1065!D:D,匹配表1065!F:F)*N2580</f>
        <v>12</v>
      </c>
    </row>
    <row r="2581" customHeight="1" spans="1:23">
      <c r="A2581" s="89" t="s">
        <v>675</v>
      </c>
      <c r="B2581" s="90">
        <v>46162</v>
      </c>
      <c r="C2581" s="91" t="str">
        <f t="shared" si="80"/>
        <v>5月第4周</v>
      </c>
      <c r="D2581" s="89" t="s">
        <v>733</v>
      </c>
      <c r="E2581" s="89" t="str">
        <f t="shared" si="81"/>
        <v>5月第3周--周3</v>
      </c>
      <c r="F2581" s="92" t="s">
        <v>27</v>
      </c>
      <c r="G2581" s="92" t="s">
        <v>104</v>
      </c>
      <c r="H2581" s="92" t="str">
        <f>_xlfn.XLOOKUP(O2581,匹配表1065!T:T,匹配表1065!W:W)</f>
        <v>济南市</v>
      </c>
      <c r="I2581" s="89" t="str">
        <f>_xlfn.XLOOKUP(O2581,匹配表1065!T:T,匹配表1065!X:X)</f>
        <v>PME2025</v>
      </c>
      <c r="J2581" s="92" t="s">
        <v>111</v>
      </c>
      <c r="K2581" s="89" cm="1">
        <f ca="1" t="array" ref="K2581:L2581">_xlfn.XLOOKUP(J2581,匹配表1065!Y:Y,匹配表1065!AA:AB)</f>
        <v>30</v>
      </c>
      <c r="L2581" s="89" t="str">
        <v>3个月以上</v>
      </c>
      <c r="M2581" s="92" t="s">
        <v>55</v>
      </c>
      <c r="N2581" s="98">
        <v>1</v>
      </c>
      <c r="O2581" s="93" t="str">
        <f>_xlfn.XLOOKUP(P2581,匹配表1065!U:U,匹配表1065!T:T)</f>
        <v>HO00001400</v>
      </c>
      <c r="P2581" s="89" t="s">
        <v>112</v>
      </c>
      <c r="Q2581" s="89" t="s">
        <v>115</v>
      </c>
      <c r="R2581" s="89" t="str">
        <f>_xlfn.XLOOKUP(Q2581,匹配表1065!L:L,匹配表1065!O:O)</f>
        <v>B</v>
      </c>
      <c r="S2581" s="93" t="str">
        <f>IFERROR(_xlfn.XLOOKUP(Q2581,匹配表1065!AI:AI,匹配表1065!AJ:AJ),"绿标")</f>
        <v>绿标</v>
      </c>
      <c r="T2581" s="93" t="str" cm="1">
        <f t="array" ref="T2581:U2581">_xlfn.XLOOKUP(Q2581,匹配表1065!L:L,匹配表1065!M:N)</f>
        <v>癫痫</v>
      </c>
      <c r="U2581" s="94" t="str">
        <v>神经内科</v>
      </c>
      <c r="V2581" s="95" t="s">
        <v>70</v>
      </c>
      <c r="W2581" s="93">
        <f>_xlfn.XLOOKUP(M2581,匹配表1065!D:D,匹配表1065!F:F)*N2581</f>
        <v>8</v>
      </c>
    </row>
    <row r="2582" customHeight="1" spans="1:23">
      <c r="A2582" s="89" t="s">
        <v>675</v>
      </c>
      <c r="B2582" s="90">
        <v>46162</v>
      </c>
      <c r="C2582" s="91" t="str">
        <f t="shared" si="80"/>
        <v>5月第4周</v>
      </c>
      <c r="D2582" s="89" t="s">
        <v>733</v>
      </c>
      <c r="E2582" s="89" t="str">
        <f t="shared" si="81"/>
        <v>5月第3周--周3</v>
      </c>
      <c r="F2582" s="92" t="s">
        <v>27</v>
      </c>
      <c r="G2582" s="92" t="s">
        <v>104</v>
      </c>
      <c r="H2582" s="92" t="str">
        <f>_xlfn.XLOOKUP(O2582,匹配表1065!T:T,匹配表1065!W:W)</f>
        <v>济南市</v>
      </c>
      <c r="I2582" s="89" t="str">
        <f>_xlfn.XLOOKUP(O2582,匹配表1065!T:T,匹配表1065!X:X)</f>
        <v>PME2025</v>
      </c>
      <c r="J2582" s="92" t="s">
        <v>111</v>
      </c>
      <c r="K2582" s="89" cm="1">
        <f ca="1" t="array" ref="K2582:L2582">_xlfn.XLOOKUP(J2582,匹配表1065!Y:Y,匹配表1065!AA:AB)</f>
        <v>30</v>
      </c>
      <c r="L2582" s="89" t="str">
        <v>3个月以上</v>
      </c>
      <c r="M2582" s="92" t="s">
        <v>35</v>
      </c>
      <c r="N2582" s="98">
        <v>1</v>
      </c>
      <c r="O2582" s="93" t="str">
        <f>_xlfn.XLOOKUP(P2582,匹配表1065!U:U,匹配表1065!T:T)</f>
        <v>HO00001400</v>
      </c>
      <c r="P2582" s="89" t="s">
        <v>112</v>
      </c>
      <c r="Q2582" s="89" t="s">
        <v>597</v>
      </c>
      <c r="R2582" s="89" t="str">
        <f>_xlfn.XLOOKUP(Q2582,匹配表1065!L:L,匹配表1065!O:O)</f>
        <v>B</v>
      </c>
      <c r="S2582" s="93" t="str">
        <f>IFERROR(_xlfn.XLOOKUP(Q2582,匹配表1065!AI:AI,匹配表1065!AJ:AJ),"绿标")</f>
        <v>绿标</v>
      </c>
      <c r="T2582" s="93" t="str" cm="1">
        <f t="array" ref="T2582:U2582">_xlfn.XLOOKUP(Q2582,匹配表1065!L:L,匹配表1065!M:N)</f>
        <v>脑血管</v>
      </c>
      <c r="U2582" s="94" t="str">
        <v>神经内科</v>
      </c>
      <c r="V2582" s="95" t="s">
        <v>58</v>
      </c>
      <c r="W2582" s="93">
        <f>_xlfn.XLOOKUP(M2582,匹配表1065!D:D,匹配表1065!F:F)*N2582</f>
        <v>4</v>
      </c>
    </row>
    <row r="2583" customHeight="1" spans="1:23">
      <c r="A2583" s="89" t="s">
        <v>675</v>
      </c>
      <c r="B2583" s="90">
        <v>46162</v>
      </c>
      <c r="C2583" s="91" t="str">
        <f t="shared" si="80"/>
        <v>5月第4周</v>
      </c>
      <c r="D2583" s="89" t="s">
        <v>733</v>
      </c>
      <c r="E2583" s="89" t="str">
        <f t="shared" si="81"/>
        <v>5月第3周--周3</v>
      </c>
      <c r="F2583" s="92" t="s">
        <v>27</v>
      </c>
      <c r="G2583" s="92" t="s">
        <v>136</v>
      </c>
      <c r="H2583" s="92" t="str">
        <f>_xlfn.XLOOKUP(O2583,匹配表1065!T:T,匹配表1065!W:W)</f>
        <v>淄博市</v>
      </c>
      <c r="I2583" s="89" t="str">
        <f>_xlfn.XLOOKUP(O2583,匹配表1065!T:T,匹配表1065!X:X)</f>
        <v>PME2043</v>
      </c>
      <c r="J2583" s="92" t="s">
        <v>140</v>
      </c>
      <c r="K2583" s="89" cm="1">
        <f ca="1" t="array" ref="K2583:L2583">_xlfn.XLOOKUP(J2583,匹配表1065!Y:Y,匹配表1065!AA:AB)</f>
        <v>9</v>
      </c>
      <c r="L2583" s="89" t="str">
        <v>3个月以上</v>
      </c>
      <c r="M2583" s="92" t="s">
        <v>30</v>
      </c>
      <c r="N2583" s="98">
        <v>1</v>
      </c>
      <c r="O2583" s="93" t="str">
        <f>_xlfn.XLOOKUP(P2583,匹配表1065!U:U,匹配表1065!T:T)</f>
        <v>HO00001431</v>
      </c>
      <c r="P2583" s="89" t="s">
        <v>244</v>
      </c>
      <c r="Q2583" s="89" t="s">
        <v>473</v>
      </c>
      <c r="R2583" s="89" t="str">
        <f>_xlfn.XLOOKUP(Q2583,匹配表1065!L:L,匹配表1065!O:O)</f>
        <v>B</v>
      </c>
      <c r="S2583" s="93" t="str">
        <f>IFERROR(_xlfn.XLOOKUP(Q2583,匹配表1065!AI:AI,匹配表1065!AJ:AJ),"绿标")</f>
        <v>红标</v>
      </c>
      <c r="T2583" s="93" t="str" cm="1">
        <f t="array" ref="T2583:U2583">_xlfn.XLOOKUP(Q2583,匹配表1065!L:L,匹配表1065!M:N)</f>
        <v>脑血管</v>
      </c>
      <c r="U2583" s="94" t="str">
        <v>神经内科</v>
      </c>
      <c r="V2583" s="95" t="s">
        <v>33</v>
      </c>
      <c r="W2583" s="93">
        <f>_xlfn.XLOOKUP(M2583,匹配表1065!D:D,匹配表1065!F:F)*N2583</f>
        <v>12</v>
      </c>
    </row>
    <row r="2584" customHeight="1" spans="1:23">
      <c r="A2584" s="89" t="s">
        <v>675</v>
      </c>
      <c r="B2584" s="90">
        <v>46162</v>
      </c>
      <c r="C2584" s="91" t="str">
        <f t="shared" si="80"/>
        <v>5月第4周</v>
      </c>
      <c r="D2584" s="89" t="s">
        <v>733</v>
      </c>
      <c r="E2584" s="89" t="str">
        <f t="shared" si="81"/>
        <v>5月第3周--周3</v>
      </c>
      <c r="F2584" s="92" t="s">
        <v>27</v>
      </c>
      <c r="G2584" s="92" t="s">
        <v>136</v>
      </c>
      <c r="H2584" s="92" t="str">
        <f>_xlfn.XLOOKUP(O2584,匹配表1065!T:T,匹配表1065!W:W)</f>
        <v>青岛市</v>
      </c>
      <c r="I2584" s="89" t="str">
        <f>_xlfn.XLOOKUP(O2584,匹配表1065!T:T,匹配表1065!X:X)</f>
        <v>PME2031</v>
      </c>
      <c r="J2584" s="92" t="s">
        <v>155</v>
      </c>
      <c r="K2584" s="89" cm="1">
        <f ca="1" t="array" ref="K2584:L2584">_xlfn.XLOOKUP(J2584,匹配表1065!Y:Y,匹配表1065!AA:AB)</f>
        <v>31</v>
      </c>
      <c r="L2584" s="89" t="str">
        <v>3个月以上</v>
      </c>
      <c r="M2584" s="92" t="s">
        <v>35</v>
      </c>
      <c r="N2584" s="98">
        <v>1</v>
      </c>
      <c r="O2584" s="93" t="str">
        <f>_xlfn.XLOOKUP(P2584,匹配表1065!U:U,匹配表1065!T:T)</f>
        <v>HO00072793</v>
      </c>
      <c r="P2584" s="89" t="s">
        <v>159</v>
      </c>
      <c r="Q2584" s="89" t="s">
        <v>160</v>
      </c>
      <c r="R2584" s="89" t="str">
        <f>_xlfn.XLOOKUP(Q2584,匹配表1065!L:L,匹配表1065!O:O)</f>
        <v>A</v>
      </c>
      <c r="S2584" s="93" t="str">
        <f>IFERROR(_xlfn.XLOOKUP(Q2584,匹配表1065!AI:AI,匹配表1065!AJ:AJ),"绿标")</f>
        <v>红标</v>
      </c>
      <c r="T2584" s="93" t="str" cm="1">
        <f t="array" ref="T2584:U2584">_xlfn.XLOOKUP(Q2584,匹配表1065!L:L,匹配表1065!M:N)</f>
        <v>头痛</v>
      </c>
      <c r="U2584" s="94" t="str">
        <v>神经内科</v>
      </c>
      <c r="V2584" s="95" t="s">
        <v>58</v>
      </c>
      <c r="W2584" s="93">
        <f>_xlfn.XLOOKUP(M2584,匹配表1065!D:D,匹配表1065!F:F)*N2584</f>
        <v>4</v>
      </c>
    </row>
    <row r="2585" customHeight="1" spans="1:23">
      <c r="A2585" s="89" t="s">
        <v>675</v>
      </c>
      <c r="B2585" s="90">
        <v>46162</v>
      </c>
      <c r="C2585" s="91" t="str">
        <f t="shared" si="80"/>
        <v>5月第4周</v>
      </c>
      <c r="D2585" s="89" t="s">
        <v>733</v>
      </c>
      <c r="E2585" s="89" t="str">
        <f t="shared" si="81"/>
        <v>5月第3周--周3</v>
      </c>
      <c r="F2585" s="92" t="s">
        <v>27</v>
      </c>
      <c r="G2585" s="92" t="s">
        <v>136</v>
      </c>
      <c r="H2585" s="92" t="str">
        <f>_xlfn.XLOOKUP(O2585,匹配表1065!T:T,匹配表1065!W:W)</f>
        <v>青岛市</v>
      </c>
      <c r="I2585" s="89" t="str">
        <f>_xlfn.XLOOKUP(O2585,匹配表1065!T:T,匹配表1065!X:X)</f>
        <v>PME2031</v>
      </c>
      <c r="J2585" s="92" t="s">
        <v>155</v>
      </c>
      <c r="K2585" s="89" cm="1">
        <f ca="1" t="array" ref="K2585:L2585">_xlfn.XLOOKUP(J2585,匹配表1065!Y:Y,匹配表1065!AA:AB)</f>
        <v>31</v>
      </c>
      <c r="L2585" s="89" t="str">
        <v>3个月以上</v>
      </c>
      <c r="M2585" s="92" t="s">
        <v>30</v>
      </c>
      <c r="N2585" s="98">
        <v>1</v>
      </c>
      <c r="O2585" s="93" t="str">
        <f>_xlfn.XLOOKUP(P2585,匹配表1065!U:U,匹配表1065!T:T)</f>
        <v>HO00072793</v>
      </c>
      <c r="P2585" s="89" t="s">
        <v>159</v>
      </c>
      <c r="Q2585" s="89" t="s">
        <v>160</v>
      </c>
      <c r="R2585" s="89" t="str">
        <f>_xlfn.XLOOKUP(Q2585,匹配表1065!L:L,匹配表1065!O:O)</f>
        <v>A</v>
      </c>
      <c r="S2585" s="93" t="str">
        <f>IFERROR(_xlfn.XLOOKUP(Q2585,匹配表1065!AI:AI,匹配表1065!AJ:AJ),"绿标")</f>
        <v>红标</v>
      </c>
      <c r="T2585" s="93" t="str" cm="1">
        <f t="array" ref="T2585:U2585">_xlfn.XLOOKUP(Q2585,匹配表1065!L:L,匹配表1065!M:N)</f>
        <v>头痛</v>
      </c>
      <c r="U2585" s="94" t="str">
        <v>神经内科</v>
      </c>
      <c r="V2585" s="95" t="s">
        <v>67</v>
      </c>
      <c r="W2585" s="93">
        <f>_xlfn.XLOOKUP(M2585,匹配表1065!D:D,匹配表1065!F:F)*N2585</f>
        <v>12</v>
      </c>
    </row>
    <row r="2586" customHeight="1" spans="1:23">
      <c r="A2586" s="89" t="s">
        <v>675</v>
      </c>
      <c r="B2586" s="90">
        <v>46162</v>
      </c>
      <c r="C2586" s="91" t="str">
        <f t="shared" si="80"/>
        <v>5月第4周</v>
      </c>
      <c r="D2586" s="89" t="s">
        <v>733</v>
      </c>
      <c r="E2586" s="89" t="str">
        <f t="shared" si="81"/>
        <v>5月第3周--周3</v>
      </c>
      <c r="F2586" s="92" t="s">
        <v>27</v>
      </c>
      <c r="G2586" s="92" t="s">
        <v>136</v>
      </c>
      <c r="H2586" s="92" t="str">
        <f>_xlfn.XLOOKUP(O2586,匹配表1065!T:T,匹配表1065!W:W)</f>
        <v>青岛市</v>
      </c>
      <c r="I2586" s="89" t="str">
        <f>_xlfn.XLOOKUP(O2586,匹配表1065!T:T,匹配表1065!X:X)</f>
        <v>PME2031</v>
      </c>
      <c r="J2586" s="92" t="s">
        <v>155</v>
      </c>
      <c r="K2586" s="89" cm="1">
        <f ca="1" t="array" ref="K2586:L2586">_xlfn.XLOOKUP(J2586,匹配表1065!Y:Y,匹配表1065!AA:AB)</f>
        <v>31</v>
      </c>
      <c r="L2586" s="89" t="str">
        <v>3个月以上</v>
      </c>
      <c r="M2586" s="92" t="s">
        <v>55</v>
      </c>
      <c r="N2586" s="98">
        <v>1</v>
      </c>
      <c r="O2586" s="93" t="str">
        <f>_xlfn.XLOOKUP(P2586,匹配表1065!U:U,匹配表1065!T:T)</f>
        <v>HO00001478</v>
      </c>
      <c r="P2586" s="89" t="s">
        <v>156</v>
      </c>
      <c r="Q2586" s="89" t="s">
        <v>157</v>
      </c>
      <c r="R2586" s="89" t="str">
        <f>_xlfn.XLOOKUP(Q2586,匹配表1065!L:L,匹配表1065!O:O)</f>
        <v>A</v>
      </c>
      <c r="S2586" s="93" t="str">
        <f>IFERROR(_xlfn.XLOOKUP(Q2586,匹配表1065!AI:AI,匹配表1065!AJ:AJ),"绿标")</f>
        <v>红标</v>
      </c>
      <c r="T2586" s="93" t="str" cm="1">
        <f t="array" ref="T2586:U2586">_xlfn.XLOOKUP(Q2586,匹配表1065!L:L,匹配表1065!M:N)</f>
        <v>头痛</v>
      </c>
      <c r="U2586" s="94" t="str">
        <v>神经内科</v>
      </c>
      <c r="V2586" s="95" t="s">
        <v>67</v>
      </c>
      <c r="W2586" s="93">
        <f>_xlfn.XLOOKUP(M2586,匹配表1065!D:D,匹配表1065!F:F)*N2586</f>
        <v>8</v>
      </c>
    </row>
    <row r="2587" customHeight="1" spans="1:23">
      <c r="A2587" s="89" t="s">
        <v>675</v>
      </c>
      <c r="B2587" s="90">
        <v>46162</v>
      </c>
      <c r="C2587" s="91" t="str">
        <f t="shared" si="80"/>
        <v>5月第4周</v>
      </c>
      <c r="D2587" s="89" t="s">
        <v>733</v>
      </c>
      <c r="E2587" s="89" t="str">
        <f t="shared" si="81"/>
        <v>5月第3周--周3</v>
      </c>
      <c r="F2587" s="92" t="s">
        <v>27</v>
      </c>
      <c r="G2587" s="92" t="s">
        <v>136</v>
      </c>
      <c r="H2587" s="92" t="str">
        <f>_xlfn.XLOOKUP(O2587,匹配表1065!T:T,匹配表1065!W:W)</f>
        <v>青岛市</v>
      </c>
      <c r="I2587" s="89" t="str">
        <f>_xlfn.XLOOKUP(O2587,匹配表1065!T:T,匹配表1065!X:X)</f>
        <v>PME2033</v>
      </c>
      <c r="J2587" s="92" t="s">
        <v>137</v>
      </c>
      <c r="K2587" s="89" cm="1">
        <f ca="1" t="array" ref="K2587:L2587">_xlfn.XLOOKUP(J2587,匹配表1065!Y:Y,匹配表1065!AA:AB)</f>
        <v>10</v>
      </c>
      <c r="L2587" s="89" t="str">
        <v>3个月以上</v>
      </c>
      <c r="M2587" s="92" t="s">
        <v>30</v>
      </c>
      <c r="N2587" s="98">
        <v>1</v>
      </c>
      <c r="O2587" s="93" t="str">
        <f>_xlfn.XLOOKUP(P2587,匹配表1065!U:U,匹配表1065!T:T)</f>
        <v>HO00001493</v>
      </c>
      <c r="P2587" s="89" t="s">
        <v>304</v>
      </c>
      <c r="Q2587" s="89" t="s">
        <v>305</v>
      </c>
      <c r="R2587" s="89" t="str">
        <f>_xlfn.XLOOKUP(Q2587,匹配表1065!L:L,匹配表1065!O:O)</f>
        <v>C</v>
      </c>
      <c r="S2587" s="93" t="str">
        <f>IFERROR(_xlfn.XLOOKUP(Q2587,匹配表1065!AI:AI,匹配表1065!AJ:AJ),"绿标")</f>
        <v>绿标</v>
      </c>
      <c r="T2587" s="93" t="str" cm="1">
        <f t="array" ref="T2587:U2587">_xlfn.XLOOKUP(Q2587,匹配表1065!L:L,匹配表1065!M:N)</f>
        <v>眩晕</v>
      </c>
      <c r="U2587" s="94" t="str">
        <v>耳鼻喉科</v>
      </c>
      <c r="V2587" s="95" t="s">
        <v>70</v>
      </c>
      <c r="W2587" s="93">
        <f>_xlfn.XLOOKUP(M2587,匹配表1065!D:D,匹配表1065!F:F)*N2587</f>
        <v>12</v>
      </c>
    </row>
    <row r="2588" customHeight="1" spans="1:23">
      <c r="A2588" s="89" t="s">
        <v>675</v>
      </c>
      <c r="B2588" s="90">
        <v>46162</v>
      </c>
      <c r="C2588" s="91" t="str">
        <f t="shared" si="80"/>
        <v>5月第4周</v>
      </c>
      <c r="D2588" s="89" t="s">
        <v>733</v>
      </c>
      <c r="E2588" s="89" t="str">
        <f t="shared" si="81"/>
        <v>5月第3周--周3</v>
      </c>
      <c r="F2588" s="92" t="s">
        <v>27</v>
      </c>
      <c r="G2588" s="92" t="s">
        <v>136</v>
      </c>
      <c r="H2588" s="92" t="str">
        <f>_xlfn.XLOOKUP(O2588,匹配表1065!T:T,匹配表1065!W:W)</f>
        <v>潍坊市</v>
      </c>
      <c r="I2588" s="89" t="str">
        <f>_xlfn.XLOOKUP(O2588,匹配表1065!T:T,匹配表1065!X:X)</f>
        <v>PME2036</v>
      </c>
      <c r="J2588" s="89" t="s">
        <v>161</v>
      </c>
      <c r="K2588" s="89" cm="1">
        <f ca="1" t="array" ref="K2588:L2588">_xlfn.XLOOKUP(J2588,匹配表1065!Y:Y,匹配表1065!AA:AB)</f>
        <v>1519</v>
      </c>
      <c r="L2588" s="89" t="str">
        <v>3个月以上</v>
      </c>
      <c r="M2588" s="92" t="s">
        <v>55</v>
      </c>
      <c r="N2588" s="98">
        <v>1</v>
      </c>
      <c r="O2588" s="93" t="str">
        <f>_xlfn.XLOOKUP(P2588,匹配表1065!U:U,匹配表1065!T:T)</f>
        <v>HO00001521</v>
      </c>
      <c r="P2588" s="89" t="s">
        <v>162</v>
      </c>
      <c r="Q2588" s="89" t="s">
        <v>166</v>
      </c>
      <c r="R2588" s="89" t="str">
        <f>_xlfn.XLOOKUP(Q2588,匹配表1065!L:L,匹配表1065!O:O)</f>
        <v>B</v>
      </c>
      <c r="S2588" s="93" t="str">
        <f>IFERROR(_xlfn.XLOOKUP(Q2588,匹配表1065!AI:AI,匹配表1065!AJ:AJ),"绿标")</f>
        <v>红标</v>
      </c>
      <c r="T2588" s="93" t="str" cm="1">
        <f t="array" ref="T2588:U2588">_xlfn.XLOOKUP(Q2588,匹配表1065!L:L,匹配表1065!M:N)</f>
        <v>脑血管</v>
      </c>
      <c r="U2588" s="94" t="str">
        <v>神经内科</v>
      </c>
      <c r="V2588" s="95" t="s">
        <v>67</v>
      </c>
      <c r="W2588" s="93">
        <f>_xlfn.XLOOKUP(M2588,匹配表1065!D:D,匹配表1065!F:F)*N2588</f>
        <v>8</v>
      </c>
    </row>
    <row r="2589" customHeight="1" spans="1:23">
      <c r="A2589" s="89" t="s">
        <v>675</v>
      </c>
      <c r="B2589" s="90">
        <v>46162</v>
      </c>
      <c r="C2589" s="91" t="str">
        <f t="shared" si="80"/>
        <v>5月第4周</v>
      </c>
      <c r="D2589" s="89" t="s">
        <v>733</v>
      </c>
      <c r="E2589" s="89" t="str">
        <f t="shared" si="81"/>
        <v>5月第3周--周3</v>
      </c>
      <c r="F2589" s="92" t="s">
        <v>27</v>
      </c>
      <c r="G2589" s="92" t="s">
        <v>136</v>
      </c>
      <c r="H2589" s="92" t="str">
        <f>_xlfn.XLOOKUP(O2589,匹配表1065!T:T,匹配表1065!W:W)</f>
        <v>潍坊市</v>
      </c>
      <c r="I2589" s="89" t="str">
        <f>_xlfn.XLOOKUP(O2589,匹配表1065!T:T,匹配表1065!X:X)</f>
        <v>PME2036</v>
      </c>
      <c r="J2589" s="89" t="s">
        <v>161</v>
      </c>
      <c r="K2589" s="89" cm="1">
        <f ca="1" t="array" ref="K2589:L2589">_xlfn.XLOOKUP(J2589,匹配表1065!Y:Y,匹配表1065!AA:AB)</f>
        <v>1519</v>
      </c>
      <c r="L2589" s="89" t="str">
        <v>3个月以上</v>
      </c>
      <c r="M2589" s="92" t="s">
        <v>30</v>
      </c>
      <c r="N2589" s="98">
        <v>1</v>
      </c>
      <c r="O2589" s="93" t="str">
        <f>_xlfn.XLOOKUP(P2589,匹配表1065!U:U,匹配表1065!T:T)</f>
        <v>HO00001521</v>
      </c>
      <c r="P2589" s="89" t="s">
        <v>162</v>
      </c>
      <c r="Q2589" s="89" t="s">
        <v>255</v>
      </c>
      <c r="R2589" s="89" t="str">
        <f>_xlfn.XLOOKUP(Q2589,匹配表1065!L:L,匹配表1065!O:O)</f>
        <v>C</v>
      </c>
      <c r="S2589" s="93" t="str">
        <f>IFERROR(_xlfn.XLOOKUP(Q2589,匹配表1065!AI:AI,匹配表1065!AJ:AJ),"绿标")</f>
        <v>黑标</v>
      </c>
      <c r="T2589" s="93" t="str" cm="1">
        <f t="array" ref="T2589:U2589">_xlfn.XLOOKUP(Q2589,匹配表1065!L:L,匹配表1065!M:N)</f>
        <v>眩晕</v>
      </c>
      <c r="U2589" s="94" t="str">
        <v>耳鼻喉科</v>
      </c>
      <c r="V2589" s="95" t="s">
        <v>70</v>
      </c>
      <c r="W2589" s="93">
        <f>_xlfn.XLOOKUP(M2589,匹配表1065!D:D,匹配表1065!F:F)*N2589</f>
        <v>12</v>
      </c>
    </row>
    <row r="2590" customHeight="1" spans="1:23">
      <c r="A2590" s="89" t="s">
        <v>675</v>
      </c>
      <c r="B2590" s="90">
        <v>46162</v>
      </c>
      <c r="C2590" s="91" t="str">
        <f t="shared" si="80"/>
        <v>5月第4周</v>
      </c>
      <c r="D2590" s="89" t="s">
        <v>733</v>
      </c>
      <c r="E2590" s="89" t="str">
        <f t="shared" si="81"/>
        <v>5月第3周--周3</v>
      </c>
      <c r="F2590" s="92" t="s">
        <v>27</v>
      </c>
      <c r="G2590" s="92" t="s">
        <v>136</v>
      </c>
      <c r="H2590" s="92" t="str">
        <f>_xlfn.XLOOKUP(O2590,匹配表1065!T:T,匹配表1065!W:W)</f>
        <v>潍坊市</v>
      </c>
      <c r="I2590" s="89" t="str">
        <f>_xlfn.XLOOKUP(O2590,匹配表1065!T:T,匹配表1065!X:X)</f>
        <v>PME2036</v>
      </c>
      <c r="J2590" s="89" t="s">
        <v>161</v>
      </c>
      <c r="K2590" s="89" cm="1">
        <f ca="1" t="array" ref="K2590:L2590">_xlfn.XLOOKUP(J2590,匹配表1065!Y:Y,匹配表1065!AA:AB)</f>
        <v>1519</v>
      </c>
      <c r="L2590" s="89" t="str">
        <v>3个月以上</v>
      </c>
      <c r="M2590" s="92" t="s">
        <v>35</v>
      </c>
      <c r="N2590" s="98">
        <v>1</v>
      </c>
      <c r="O2590" s="93" t="str">
        <f>_xlfn.XLOOKUP(P2590,匹配表1065!U:U,匹配表1065!T:T)</f>
        <v>HO00001496</v>
      </c>
      <c r="P2590" s="89" t="s">
        <v>256</v>
      </c>
      <c r="Q2590" s="89" t="s">
        <v>459</v>
      </c>
      <c r="R2590" s="89" t="str">
        <f>_xlfn.XLOOKUP(Q2590,匹配表1065!L:L,匹配表1065!O:O)</f>
        <v>B</v>
      </c>
      <c r="S2590" s="93" t="str">
        <f>IFERROR(_xlfn.XLOOKUP(Q2590,匹配表1065!AI:AI,匹配表1065!AJ:AJ),"绿标")</f>
        <v>红标</v>
      </c>
      <c r="T2590" s="93" t="str" cm="1">
        <f t="array" ref="T2590:U2590">_xlfn.XLOOKUP(Q2590,匹配表1065!L:L,匹配表1065!M:N)</f>
        <v>脑血管</v>
      </c>
      <c r="U2590" s="94" t="str">
        <v>神经内科</v>
      </c>
      <c r="V2590" s="95" t="s">
        <v>33</v>
      </c>
      <c r="W2590" s="93">
        <f>_xlfn.XLOOKUP(M2590,匹配表1065!D:D,匹配表1065!F:F)*N2590</f>
        <v>4</v>
      </c>
    </row>
    <row r="2591" customHeight="1" spans="1:23">
      <c r="A2591" s="89" t="s">
        <v>675</v>
      </c>
      <c r="B2591" s="90">
        <v>46162</v>
      </c>
      <c r="C2591" s="91" t="str">
        <f t="shared" si="80"/>
        <v>5月第4周</v>
      </c>
      <c r="D2591" s="89" t="s">
        <v>733</v>
      </c>
      <c r="E2591" s="89" t="str">
        <f t="shared" si="81"/>
        <v>5月第3周--周3</v>
      </c>
      <c r="F2591" s="92" t="s">
        <v>27</v>
      </c>
      <c r="G2591" s="92" t="s">
        <v>136</v>
      </c>
      <c r="H2591" s="92" t="str">
        <f>_xlfn.XLOOKUP(O2591,匹配表1065!T:T,匹配表1065!W:W)</f>
        <v>潍坊市</v>
      </c>
      <c r="I2591" s="89" t="str">
        <f>_xlfn.XLOOKUP(O2591,匹配表1065!T:T,匹配表1065!X:X)</f>
        <v>PME2036</v>
      </c>
      <c r="J2591" s="89" t="s">
        <v>161</v>
      </c>
      <c r="K2591" s="89" cm="1">
        <f ca="1" t="array" ref="K2591:L2591">_xlfn.XLOOKUP(J2591,匹配表1065!Y:Y,匹配表1065!AA:AB)</f>
        <v>1519</v>
      </c>
      <c r="L2591" s="89" t="str">
        <v>3个月以上</v>
      </c>
      <c r="M2591" s="92" t="s">
        <v>35</v>
      </c>
      <c r="N2591" s="98">
        <v>1</v>
      </c>
      <c r="O2591" s="93" t="str">
        <f>_xlfn.XLOOKUP(P2591,匹配表1065!U:U,匹配表1065!T:T)</f>
        <v>HO00001507</v>
      </c>
      <c r="P2591" s="89" t="s">
        <v>424</v>
      </c>
      <c r="Q2591" s="89" t="s">
        <v>711</v>
      </c>
      <c r="R2591" s="89" t="str">
        <f>_xlfn.XLOOKUP(Q2591,匹配表1065!L:L,匹配表1065!O:O)</f>
        <v>C</v>
      </c>
      <c r="S2591" s="93" t="str">
        <f>IFERROR(_xlfn.XLOOKUP(Q2591,匹配表1065!AI:AI,匹配表1065!AJ:AJ),"绿标")</f>
        <v>绿标</v>
      </c>
      <c r="T2591" s="93" t="str" cm="1">
        <f t="array" ref="T2591:U2591">_xlfn.XLOOKUP(Q2591,匹配表1065!L:L,匹配表1065!M:N)</f>
        <v>眩晕</v>
      </c>
      <c r="U2591" s="94" t="str">
        <v>神经内科</v>
      </c>
      <c r="V2591" s="95" t="s">
        <v>70</v>
      </c>
      <c r="W2591" s="93">
        <f>_xlfn.XLOOKUP(M2591,匹配表1065!D:D,匹配表1065!F:F)*N2591</f>
        <v>4</v>
      </c>
    </row>
    <row r="2592" customHeight="1" spans="1:23">
      <c r="A2592" s="89" t="s">
        <v>675</v>
      </c>
      <c r="B2592" s="90">
        <v>46162</v>
      </c>
      <c r="C2592" s="91" t="str">
        <f t="shared" si="80"/>
        <v>5月第4周</v>
      </c>
      <c r="D2592" s="89" t="s">
        <v>733</v>
      </c>
      <c r="E2592" s="89" t="str">
        <f t="shared" si="81"/>
        <v>5月第3周--周3</v>
      </c>
      <c r="F2592" s="92" t="s">
        <v>27</v>
      </c>
      <c r="G2592" s="92" t="s">
        <v>136</v>
      </c>
      <c r="H2592" s="92" t="str">
        <f>_xlfn.XLOOKUP(O2592,匹配表1065!T:T,匹配表1065!W:W)</f>
        <v>青岛市</v>
      </c>
      <c r="I2592" s="89" t="str">
        <f>_xlfn.XLOOKUP(O2592,匹配表1065!T:T,匹配表1065!X:X)</f>
        <v>PME2032</v>
      </c>
      <c r="J2592" s="92" t="s">
        <v>143</v>
      </c>
      <c r="K2592" s="89" cm="1">
        <f ca="1" t="array" ref="K2592:L2592">_xlfn.XLOOKUP(J2592,匹配表1065!Y:Y,匹配表1065!AA:AB)</f>
        <v>31</v>
      </c>
      <c r="L2592" s="89" t="str">
        <v>3个月以上</v>
      </c>
      <c r="M2592" s="92" t="s">
        <v>30</v>
      </c>
      <c r="N2592" s="98">
        <v>1</v>
      </c>
      <c r="O2592" s="93" t="str">
        <f>_xlfn.XLOOKUP(P2592,匹配表1065!U:U,匹配表1065!T:T)</f>
        <v>HO00001482</v>
      </c>
      <c r="P2592" s="89" t="s">
        <v>146</v>
      </c>
      <c r="Q2592" s="89" t="s">
        <v>147</v>
      </c>
      <c r="R2592" s="89" t="str">
        <f>_xlfn.XLOOKUP(Q2592,匹配表1065!L:L,匹配表1065!O:O)</f>
        <v>A</v>
      </c>
      <c r="S2592" s="93" t="str">
        <f>IFERROR(_xlfn.XLOOKUP(Q2592,匹配表1065!AI:AI,匹配表1065!AJ:AJ),"绿标")</f>
        <v>红标</v>
      </c>
      <c r="T2592" s="93" t="str" cm="1">
        <f t="array" ref="T2592:U2592">_xlfn.XLOOKUP(Q2592,匹配表1065!L:L,匹配表1065!M:N)</f>
        <v>头痛</v>
      </c>
      <c r="U2592" s="94" t="str">
        <v>神经内科</v>
      </c>
      <c r="V2592" s="95" t="s">
        <v>70</v>
      </c>
      <c r="W2592" s="93">
        <f>_xlfn.XLOOKUP(M2592,匹配表1065!D:D,匹配表1065!F:F)*N2592</f>
        <v>12</v>
      </c>
    </row>
    <row r="2593" customHeight="1" spans="1:23">
      <c r="A2593" s="89" t="s">
        <v>675</v>
      </c>
      <c r="B2593" s="90">
        <v>46162</v>
      </c>
      <c r="C2593" s="91" t="str">
        <f t="shared" si="80"/>
        <v>5月第4周</v>
      </c>
      <c r="D2593" s="89" t="s">
        <v>733</v>
      </c>
      <c r="E2593" s="89" t="str">
        <f t="shared" si="81"/>
        <v>5月第3周--周3</v>
      </c>
      <c r="F2593" s="92" t="s">
        <v>27</v>
      </c>
      <c r="G2593" s="92" t="s">
        <v>136</v>
      </c>
      <c r="H2593" s="92" t="str">
        <f>_xlfn.XLOOKUP(O2593,匹配表1065!T:T,匹配表1065!W:W)</f>
        <v>青岛市</v>
      </c>
      <c r="I2593" s="89" t="str">
        <f>_xlfn.XLOOKUP(O2593,匹配表1065!T:T,匹配表1065!X:X)</f>
        <v>PME2032</v>
      </c>
      <c r="J2593" s="92" t="s">
        <v>143</v>
      </c>
      <c r="K2593" s="89" cm="1">
        <f ca="1" t="array" ref="K2593:L2593">_xlfn.XLOOKUP(J2593,匹配表1065!Y:Y,匹配表1065!AA:AB)</f>
        <v>31</v>
      </c>
      <c r="L2593" s="89" t="str">
        <v>3个月以上</v>
      </c>
      <c r="M2593" s="92" t="s">
        <v>55</v>
      </c>
      <c r="N2593" s="98">
        <v>1</v>
      </c>
      <c r="O2593" s="93" t="str">
        <f>_xlfn.XLOOKUP(P2593,匹配表1065!U:U,匹配表1065!T:T)</f>
        <v>HO00001482</v>
      </c>
      <c r="P2593" s="89" t="s">
        <v>146</v>
      </c>
      <c r="Q2593" s="89" t="s">
        <v>149</v>
      </c>
      <c r="R2593" s="89" t="str">
        <f>_xlfn.XLOOKUP(Q2593,匹配表1065!L:L,匹配表1065!O:O)</f>
        <v>B</v>
      </c>
      <c r="S2593" s="93" t="str">
        <f>IFERROR(_xlfn.XLOOKUP(Q2593,匹配表1065!AI:AI,匹配表1065!AJ:AJ),"绿标")</f>
        <v>红标</v>
      </c>
      <c r="T2593" s="93" t="str" cm="1">
        <f t="array" ref="T2593:U2593">_xlfn.XLOOKUP(Q2593,匹配表1065!L:L,匹配表1065!M:N)</f>
        <v>脑血管</v>
      </c>
      <c r="U2593" s="94" t="str">
        <v>神经内科</v>
      </c>
      <c r="V2593" s="95" t="s">
        <v>33</v>
      </c>
      <c r="W2593" s="93">
        <f>_xlfn.XLOOKUP(M2593,匹配表1065!D:D,匹配表1065!F:F)*N2593</f>
        <v>8</v>
      </c>
    </row>
    <row r="2594" customHeight="1" spans="1:23">
      <c r="A2594" s="89" t="s">
        <v>675</v>
      </c>
      <c r="B2594" s="90">
        <v>46162</v>
      </c>
      <c r="C2594" s="91" t="str">
        <f t="shared" si="80"/>
        <v>5月第4周</v>
      </c>
      <c r="D2594" s="89" t="s">
        <v>733</v>
      </c>
      <c r="E2594" s="89" t="str">
        <f t="shared" si="81"/>
        <v>5月第3周--周3</v>
      </c>
      <c r="F2594" s="92" t="s">
        <v>27</v>
      </c>
      <c r="G2594" s="92" t="s">
        <v>136</v>
      </c>
      <c r="H2594" s="92" t="str">
        <f>_xlfn.XLOOKUP(O2594,匹配表1065!T:T,匹配表1065!W:W)</f>
        <v>青岛市</v>
      </c>
      <c r="I2594" s="89" t="str">
        <f>_xlfn.XLOOKUP(O2594,匹配表1065!T:T,匹配表1065!X:X)</f>
        <v>PME2032</v>
      </c>
      <c r="J2594" s="92" t="s">
        <v>143</v>
      </c>
      <c r="K2594" s="89" cm="1">
        <f ca="1" t="array" ref="K2594:L2594">_xlfn.XLOOKUP(J2594,匹配表1065!Y:Y,匹配表1065!AA:AB)</f>
        <v>31</v>
      </c>
      <c r="L2594" s="89" t="str">
        <v>3个月以上</v>
      </c>
      <c r="M2594" s="92" t="s">
        <v>55</v>
      </c>
      <c r="N2594" s="98">
        <v>1</v>
      </c>
      <c r="O2594" s="93" t="str">
        <f>_xlfn.XLOOKUP(P2594,匹配表1065!U:U,匹配表1065!T:T)</f>
        <v>HO00104790</v>
      </c>
      <c r="P2594" s="89" t="s">
        <v>363</v>
      </c>
      <c r="Q2594" s="89" t="s">
        <v>364</v>
      </c>
      <c r="R2594" s="89" t="str">
        <f>_xlfn.XLOOKUP(Q2594,匹配表1065!L:L,匹配表1065!O:O)</f>
        <v>B</v>
      </c>
      <c r="S2594" s="93" t="str">
        <f>IFERROR(_xlfn.XLOOKUP(Q2594,匹配表1065!AI:AI,匹配表1065!AJ:AJ),"绿标")</f>
        <v>红标</v>
      </c>
      <c r="T2594" s="93" t="str" cm="1">
        <f t="array" ref="T2594:U2594">_xlfn.XLOOKUP(Q2594,匹配表1065!L:L,匹配表1065!M:N)</f>
        <v>脑血管</v>
      </c>
      <c r="U2594" s="94" t="str">
        <v>神经内科</v>
      </c>
      <c r="V2594" s="95" t="s">
        <v>67</v>
      </c>
      <c r="W2594" s="93">
        <f>_xlfn.XLOOKUP(M2594,匹配表1065!D:D,匹配表1065!F:F)*N2594</f>
        <v>8</v>
      </c>
    </row>
    <row r="2595" customHeight="1" spans="1:23">
      <c r="A2595" s="89" t="s">
        <v>675</v>
      </c>
      <c r="B2595" s="90">
        <v>46162</v>
      </c>
      <c r="C2595" s="91" t="str">
        <f t="shared" si="80"/>
        <v>5月第4周</v>
      </c>
      <c r="D2595" s="89" t="s">
        <v>733</v>
      </c>
      <c r="E2595" s="89" t="str">
        <f t="shared" si="81"/>
        <v>5月第3周--周3</v>
      </c>
      <c r="F2595" s="92" t="s">
        <v>27</v>
      </c>
      <c r="G2595" s="92" t="s">
        <v>136</v>
      </c>
      <c r="H2595" s="92" t="str">
        <f>_xlfn.XLOOKUP(O2595,匹配表1065!T:T,匹配表1065!W:W)</f>
        <v>青岛市</v>
      </c>
      <c r="I2595" s="89" t="str">
        <f>_xlfn.XLOOKUP(O2595,匹配表1065!T:T,匹配表1065!X:X)</f>
        <v>PME2035</v>
      </c>
      <c r="J2595" s="92" t="s">
        <v>150</v>
      </c>
      <c r="K2595" s="89" cm="1">
        <f ca="1" t="array" ref="K2595:L2595">_xlfn.XLOOKUP(J2595,匹配表1065!Y:Y,匹配表1065!AA:AB)</f>
        <v>8</v>
      </c>
      <c r="L2595" s="89" t="str">
        <v>3个月以上</v>
      </c>
      <c r="M2595" s="92" t="s">
        <v>30</v>
      </c>
      <c r="N2595" s="98">
        <v>1</v>
      </c>
      <c r="O2595" s="93" t="str">
        <f>_xlfn.XLOOKUP(P2595,匹配表1065!U:U,匹配表1065!T:T)</f>
        <v>HO00001476</v>
      </c>
      <c r="P2595" s="89" t="s">
        <v>151</v>
      </c>
      <c r="Q2595" s="89" t="s">
        <v>152</v>
      </c>
      <c r="R2595" s="89" t="str">
        <f>_xlfn.XLOOKUP(Q2595,匹配表1065!L:L,匹配表1065!O:O)</f>
        <v>C</v>
      </c>
      <c r="S2595" s="93" t="str">
        <f>IFERROR(_xlfn.XLOOKUP(Q2595,匹配表1065!AI:AI,匹配表1065!AJ:AJ),"绿标")</f>
        <v>红标</v>
      </c>
      <c r="T2595" s="93" t="str" cm="1">
        <f t="array" ref="T2595:U2595">_xlfn.XLOOKUP(Q2595,匹配表1065!L:L,匹配表1065!M:N)</f>
        <v>眩晕</v>
      </c>
      <c r="U2595" s="94" t="str">
        <v>神经内科</v>
      </c>
      <c r="V2595" s="95" t="s">
        <v>70</v>
      </c>
      <c r="W2595" s="93">
        <f>_xlfn.XLOOKUP(M2595,匹配表1065!D:D,匹配表1065!F:F)*N2595</f>
        <v>12</v>
      </c>
    </row>
    <row r="2596" customHeight="1" spans="1:23">
      <c r="A2596" s="89" t="s">
        <v>675</v>
      </c>
      <c r="B2596" s="90">
        <v>46162</v>
      </c>
      <c r="C2596" s="91" t="str">
        <f t="shared" si="80"/>
        <v>5月第4周</v>
      </c>
      <c r="D2596" s="89" t="s">
        <v>733</v>
      </c>
      <c r="E2596" s="89" t="str">
        <f t="shared" si="81"/>
        <v>5月第3周--周3</v>
      </c>
      <c r="F2596" s="92" t="s">
        <v>27</v>
      </c>
      <c r="G2596" s="92" t="s">
        <v>136</v>
      </c>
      <c r="H2596" s="92" t="str">
        <f>_xlfn.XLOOKUP(O2596,匹配表1065!T:T,匹配表1065!W:W)</f>
        <v>青岛市</v>
      </c>
      <c r="I2596" s="89" t="str">
        <f>_xlfn.XLOOKUP(O2596,匹配表1065!T:T,匹配表1065!X:X)</f>
        <v>PME2035</v>
      </c>
      <c r="J2596" s="92" t="s">
        <v>150</v>
      </c>
      <c r="K2596" s="89" cm="1">
        <f ca="1" t="array" ref="K2596:L2596">_xlfn.XLOOKUP(J2596,匹配表1065!Y:Y,匹配表1065!AA:AB)</f>
        <v>8</v>
      </c>
      <c r="L2596" s="89" t="str">
        <v>3个月以上</v>
      </c>
      <c r="M2596" s="92" t="s">
        <v>30</v>
      </c>
      <c r="N2596" s="98">
        <v>1</v>
      </c>
      <c r="O2596" s="93" t="str">
        <f>_xlfn.XLOOKUP(P2596,匹配表1065!U:U,匹配表1065!T:T)</f>
        <v>HO00001483</v>
      </c>
      <c r="P2596" s="89" t="s">
        <v>259</v>
      </c>
      <c r="Q2596" s="89" t="s">
        <v>398</v>
      </c>
      <c r="R2596" s="89" t="str">
        <f>_xlfn.XLOOKUP(Q2596,匹配表1065!L:L,匹配表1065!O:O)</f>
        <v>C</v>
      </c>
      <c r="S2596" s="93" t="str">
        <f>IFERROR(_xlfn.XLOOKUP(Q2596,匹配表1065!AI:AI,匹配表1065!AJ:AJ),"绿标")</f>
        <v>绿标</v>
      </c>
      <c r="T2596" s="93" t="str" cm="1">
        <f t="array" ref="T2596:U2596">_xlfn.XLOOKUP(Q2596,匹配表1065!L:L,匹配表1065!M:N)</f>
        <v>眩晕</v>
      </c>
      <c r="U2596" s="94" t="str">
        <v>耳鼻喉科</v>
      </c>
      <c r="V2596" s="95" t="s">
        <v>70</v>
      </c>
      <c r="W2596" s="93">
        <f>_xlfn.XLOOKUP(M2596,匹配表1065!D:D,匹配表1065!F:F)*N2596</f>
        <v>12</v>
      </c>
    </row>
    <row r="2597" customHeight="1" spans="1:23">
      <c r="A2597" s="89" t="s">
        <v>675</v>
      </c>
      <c r="B2597" s="90">
        <v>46162</v>
      </c>
      <c r="C2597" s="91" t="str">
        <f t="shared" si="80"/>
        <v>5月第4周</v>
      </c>
      <c r="D2597" s="89" t="s">
        <v>733</v>
      </c>
      <c r="E2597" s="89" t="str">
        <f t="shared" si="81"/>
        <v>5月第3周--周3</v>
      </c>
      <c r="F2597" s="92" t="s">
        <v>27</v>
      </c>
      <c r="G2597" s="92" t="s">
        <v>28</v>
      </c>
      <c r="H2597" s="92" t="str">
        <f>_xlfn.XLOOKUP(O2597,匹配表1065!T:T,匹配表1065!W:W)</f>
        <v>南京市</v>
      </c>
      <c r="I2597" s="89" t="str">
        <f>_xlfn.XLOOKUP(O2597,匹配表1065!T:T,匹配表1065!X:X)</f>
        <v>PME2039</v>
      </c>
      <c r="J2597" s="92" t="s">
        <v>39</v>
      </c>
      <c r="K2597" s="89" cm="1">
        <f ca="1" t="array" ref="K2597:L2597">_xlfn.XLOOKUP(J2597,匹配表1065!Y:Y,匹配表1065!AA:AB)</f>
        <v>7</v>
      </c>
      <c r="L2597" s="89" t="str">
        <v>3个月以上</v>
      </c>
      <c r="M2597" s="92" t="s">
        <v>30</v>
      </c>
      <c r="N2597" s="98">
        <v>1</v>
      </c>
      <c r="O2597" s="93" t="str">
        <f>_xlfn.XLOOKUP(P2597,匹配表1065!U:U,匹配表1065!T:T)</f>
        <v>HO00000971</v>
      </c>
      <c r="P2597" s="89" t="s">
        <v>40</v>
      </c>
      <c r="Q2597" s="89" t="s">
        <v>41</v>
      </c>
      <c r="R2597" s="89" t="str">
        <f>_xlfn.XLOOKUP(Q2597,匹配表1065!L:L,匹配表1065!O:O)</f>
        <v>A</v>
      </c>
      <c r="S2597" s="93" t="str">
        <f>IFERROR(_xlfn.XLOOKUP(Q2597,匹配表1065!AI:AI,匹配表1065!AJ:AJ),"绿标")</f>
        <v>绿标</v>
      </c>
      <c r="T2597" s="93" t="str" cm="1">
        <f t="array" ref="T2597:U2597">_xlfn.XLOOKUP(Q2597,匹配表1065!L:L,匹配表1065!M:N)</f>
        <v>头痛</v>
      </c>
      <c r="U2597" s="94" t="str">
        <v>神经内科</v>
      </c>
      <c r="V2597" s="95" t="s">
        <v>67</v>
      </c>
      <c r="W2597" s="93">
        <f>_xlfn.XLOOKUP(M2597,匹配表1065!D:D,匹配表1065!F:F)*N2597</f>
        <v>12</v>
      </c>
    </row>
    <row r="2598" customHeight="1" spans="1:23">
      <c r="A2598" s="89" t="s">
        <v>675</v>
      </c>
      <c r="B2598" s="90">
        <v>46162</v>
      </c>
      <c r="C2598" s="91" t="str">
        <f t="shared" si="80"/>
        <v>5月第4周</v>
      </c>
      <c r="D2598" s="89" t="s">
        <v>733</v>
      </c>
      <c r="E2598" s="89" t="str">
        <f t="shared" si="81"/>
        <v>5月第3周--周3</v>
      </c>
      <c r="F2598" s="92" t="s">
        <v>27</v>
      </c>
      <c r="G2598" s="92" t="s">
        <v>28</v>
      </c>
      <c r="H2598" s="92" t="str">
        <f>_xlfn.XLOOKUP(O2598,匹配表1065!T:T,匹配表1065!W:W)</f>
        <v>镇江市</v>
      </c>
      <c r="I2598" s="89" t="str">
        <f>_xlfn.XLOOKUP(O2598,匹配表1065!T:T,匹配表1065!X:X)</f>
        <v>PME2039</v>
      </c>
      <c r="J2598" s="92" t="s">
        <v>39</v>
      </c>
      <c r="K2598" s="89" cm="1">
        <f ca="1" t="array" ref="K2598:L2598">_xlfn.XLOOKUP(J2598,匹配表1065!Y:Y,匹配表1065!AA:AB)</f>
        <v>7</v>
      </c>
      <c r="L2598" s="89" t="str">
        <v>3个月以上</v>
      </c>
      <c r="M2598" s="92" t="s">
        <v>35</v>
      </c>
      <c r="N2598" s="98">
        <v>1</v>
      </c>
      <c r="O2598" s="93" t="str">
        <f>_xlfn.XLOOKUP(P2598,匹配表1065!U:U,匹配表1065!T:T)</f>
        <v>HO00001015</v>
      </c>
      <c r="P2598" s="89" t="s">
        <v>43</v>
      </c>
      <c r="Q2598" s="89" t="s">
        <v>688</v>
      </c>
      <c r="R2598" s="89" t="str">
        <f>_xlfn.XLOOKUP(Q2598,匹配表1065!L:L,匹配表1065!O:O)</f>
        <v>B</v>
      </c>
      <c r="S2598" s="93" t="str">
        <f>IFERROR(_xlfn.XLOOKUP(Q2598,匹配表1065!AI:AI,匹配表1065!AJ:AJ),"绿标")</f>
        <v>绿标</v>
      </c>
      <c r="T2598" s="93" t="str" cm="1">
        <f t="array" ref="T2598:U2598">_xlfn.XLOOKUP(Q2598,匹配表1065!L:L,匹配表1065!M:N)</f>
        <v>脑血管</v>
      </c>
      <c r="U2598" s="94" t="str">
        <v>神经内科</v>
      </c>
      <c r="V2598" s="95" t="s">
        <v>42</v>
      </c>
      <c r="W2598" s="93">
        <f>_xlfn.XLOOKUP(M2598,匹配表1065!D:D,匹配表1065!F:F)*N2598</f>
        <v>4</v>
      </c>
    </row>
    <row r="2599" customHeight="1" spans="1:23">
      <c r="A2599" s="89" t="s">
        <v>675</v>
      </c>
      <c r="B2599" s="90">
        <v>46162</v>
      </c>
      <c r="C2599" s="91" t="str">
        <f t="shared" si="80"/>
        <v>5月第4周</v>
      </c>
      <c r="D2599" s="89" t="s">
        <v>733</v>
      </c>
      <c r="E2599" s="89" t="str">
        <f t="shared" si="81"/>
        <v>5月第3周--周3</v>
      </c>
      <c r="F2599" s="92" t="s">
        <v>27</v>
      </c>
      <c r="G2599" s="92" t="s">
        <v>28</v>
      </c>
      <c r="H2599" s="92" t="str">
        <f>_xlfn.XLOOKUP(O2599,匹配表1065!T:T,匹配表1065!W:W)</f>
        <v>南京市</v>
      </c>
      <c r="I2599" s="89" t="str">
        <f>_xlfn.XLOOKUP(O2599,匹配表1065!T:T,匹配表1065!X:X)</f>
        <v>PME2040</v>
      </c>
      <c r="J2599" s="89" t="s">
        <v>50</v>
      </c>
      <c r="K2599" s="89" t="e" cm="1">
        <f ca="1" t="array" ref="K2599">_xlfn.XLOOKUP(J2599,匹配表1065!Y:Y,匹配表1065!AA:AB)</f>
        <v>#N/A</v>
      </c>
      <c r="L2599" s="89"/>
      <c r="M2599" s="92" t="s">
        <v>30</v>
      </c>
      <c r="N2599" s="98">
        <v>1</v>
      </c>
      <c r="O2599" s="93" t="str">
        <f>_xlfn.XLOOKUP(P2599,匹配表1065!U:U,匹配表1065!T:T)</f>
        <v>HO00000966</v>
      </c>
      <c r="P2599" s="89" t="s">
        <v>51</v>
      </c>
      <c r="Q2599" s="89" t="s">
        <v>53</v>
      </c>
      <c r="R2599" s="89" t="str">
        <f>_xlfn.XLOOKUP(Q2599,匹配表1065!L:L,匹配表1065!O:O)</f>
        <v>A</v>
      </c>
      <c r="S2599" s="93" t="str">
        <f>IFERROR(_xlfn.XLOOKUP(Q2599,匹配表1065!AI:AI,匹配表1065!AJ:AJ),"绿标")</f>
        <v>绿标</v>
      </c>
      <c r="T2599" s="93" t="str" cm="1">
        <f t="array" ref="T2599:U2599">_xlfn.XLOOKUP(Q2599,匹配表1065!L:L,匹配表1065!M:N)</f>
        <v>头痛</v>
      </c>
      <c r="U2599" s="94" t="str">
        <v>神经内科</v>
      </c>
      <c r="V2599" s="95" t="s">
        <v>33</v>
      </c>
      <c r="W2599" s="93">
        <f>_xlfn.XLOOKUP(M2599,匹配表1065!D:D,匹配表1065!F:F)*N2599</f>
        <v>12</v>
      </c>
    </row>
    <row r="2600" customHeight="1" spans="1:23">
      <c r="A2600" s="89" t="s">
        <v>675</v>
      </c>
      <c r="B2600" s="90">
        <v>46162</v>
      </c>
      <c r="C2600" s="91" t="str">
        <f t="shared" si="80"/>
        <v>5月第4周</v>
      </c>
      <c r="D2600" s="89" t="s">
        <v>733</v>
      </c>
      <c r="E2600" s="89" t="str">
        <f t="shared" si="81"/>
        <v>5月第3周--周3</v>
      </c>
      <c r="F2600" s="92" t="s">
        <v>27</v>
      </c>
      <c r="G2600" s="92" t="s">
        <v>28</v>
      </c>
      <c r="H2600" s="92" t="str">
        <f>_xlfn.XLOOKUP(O2600,匹配表1065!T:T,匹配表1065!W:W)</f>
        <v>南京市</v>
      </c>
      <c r="I2600" s="89" t="str">
        <f>_xlfn.XLOOKUP(O2600,匹配表1065!T:T,匹配表1065!X:X)</f>
        <v>PME2004</v>
      </c>
      <c r="J2600" s="92" t="s">
        <v>34</v>
      </c>
      <c r="K2600" s="89" cm="1">
        <f ca="1" t="array" ref="K2600:L2600">_xlfn.XLOOKUP(J2600,匹配表1065!Y:Y,匹配表1065!AA:AB)</f>
        <v>11</v>
      </c>
      <c r="L2600" s="89" t="str">
        <v>3个月以上</v>
      </c>
      <c r="M2600" s="92" t="s">
        <v>30</v>
      </c>
      <c r="N2600" s="98">
        <v>1</v>
      </c>
      <c r="O2600" s="93" t="str">
        <f>_xlfn.XLOOKUP(P2600,匹配表1065!U:U,匹配表1065!T:T)</f>
        <v>HO00000972</v>
      </c>
      <c r="P2600" s="89" t="s">
        <v>36</v>
      </c>
      <c r="Q2600" s="89" t="s">
        <v>37</v>
      </c>
      <c r="R2600" s="89" t="str">
        <f>_xlfn.XLOOKUP(Q2600,匹配表1065!L:L,匹配表1065!O:O)</f>
        <v>A</v>
      </c>
      <c r="S2600" s="93" t="str">
        <f>IFERROR(_xlfn.XLOOKUP(Q2600,匹配表1065!AI:AI,匹配表1065!AJ:AJ),"绿标")</f>
        <v>绿标</v>
      </c>
      <c r="T2600" s="93" t="str" cm="1">
        <f t="array" ref="T2600:U2600">_xlfn.XLOOKUP(Q2600,匹配表1065!L:L,匹配表1065!M:N)</f>
        <v>头痛</v>
      </c>
      <c r="U2600" s="94" t="str">
        <v>神经内科</v>
      </c>
      <c r="V2600" s="95" t="s">
        <v>42</v>
      </c>
      <c r="W2600" s="93">
        <f>_xlfn.XLOOKUP(M2600,匹配表1065!D:D,匹配表1065!F:F)*N2600</f>
        <v>12</v>
      </c>
    </row>
    <row r="2601" customHeight="1" spans="1:23">
      <c r="A2601" s="89" t="s">
        <v>675</v>
      </c>
      <c r="B2601" s="90">
        <v>46162</v>
      </c>
      <c r="C2601" s="91" t="str">
        <f t="shared" si="80"/>
        <v>5月第4周</v>
      </c>
      <c r="D2601" s="89" t="s">
        <v>733</v>
      </c>
      <c r="E2601" s="89" t="str">
        <f t="shared" si="81"/>
        <v>5月第3周--周3</v>
      </c>
      <c r="F2601" s="92" t="s">
        <v>27</v>
      </c>
      <c r="G2601" s="92" t="s">
        <v>28</v>
      </c>
      <c r="H2601" s="92" t="str">
        <f>_xlfn.XLOOKUP(O2601,匹配表1065!T:T,匹配表1065!W:W)</f>
        <v>南京市</v>
      </c>
      <c r="I2601" s="89" t="str">
        <f>_xlfn.XLOOKUP(O2601,匹配表1065!T:T,匹配表1065!X:X)</f>
        <v>PME2005</v>
      </c>
      <c r="J2601" s="89" t="s">
        <v>54</v>
      </c>
      <c r="K2601" s="89" cm="1">
        <f ca="1" t="array" ref="K2601:L2601">_xlfn.XLOOKUP(J2601,匹配表1065!Y:Y,匹配表1065!AA:AB)</f>
        <v>3</v>
      </c>
      <c r="L2601" s="89" t="str">
        <v>3个月以上</v>
      </c>
      <c r="M2601" s="92" t="s">
        <v>35</v>
      </c>
      <c r="N2601" s="98">
        <v>1</v>
      </c>
      <c r="O2601" s="93" t="str">
        <f>_xlfn.XLOOKUP(P2601,匹配表1065!U:U,匹配表1065!T:T)</f>
        <v>HO00000975</v>
      </c>
      <c r="P2601" s="89" t="s">
        <v>56</v>
      </c>
      <c r="Q2601" s="89" t="s">
        <v>57</v>
      </c>
      <c r="R2601" s="89" t="str">
        <f>_xlfn.XLOOKUP(Q2601,匹配表1065!L:L,匹配表1065!O:O)</f>
        <v>C</v>
      </c>
      <c r="S2601" s="93" t="str">
        <f>IFERROR(_xlfn.XLOOKUP(Q2601,匹配表1065!AI:AI,匹配表1065!AJ:AJ),"绿标")</f>
        <v>绿标</v>
      </c>
      <c r="T2601" s="93" t="str" cm="1">
        <f t="array" ref="T2601:U2601">_xlfn.XLOOKUP(Q2601,匹配表1065!L:L,匹配表1065!M:N)</f>
        <v>眩晕</v>
      </c>
      <c r="U2601" s="94" t="str">
        <v>神经内科</v>
      </c>
      <c r="V2601" s="95" t="s">
        <v>33</v>
      </c>
      <c r="W2601" s="93">
        <f>_xlfn.XLOOKUP(M2601,匹配表1065!D:D,匹配表1065!F:F)*N2601</f>
        <v>4</v>
      </c>
    </row>
    <row r="2602" customHeight="1" spans="1:23">
      <c r="A2602" s="89" t="s">
        <v>675</v>
      </c>
      <c r="B2602" s="90">
        <v>46162</v>
      </c>
      <c r="C2602" s="91" t="str">
        <f t="shared" si="80"/>
        <v>5月第4周</v>
      </c>
      <c r="D2602" s="89" t="s">
        <v>733</v>
      </c>
      <c r="E2602" s="89" t="str">
        <f t="shared" si="81"/>
        <v>5月第3周--周3</v>
      </c>
      <c r="F2602" s="92" t="s">
        <v>27</v>
      </c>
      <c r="G2602" s="92" t="s">
        <v>28</v>
      </c>
      <c r="H2602" s="92" t="str">
        <f>_xlfn.XLOOKUP(O2602,匹配表1065!T:T,匹配表1065!W:W)</f>
        <v>南京市</v>
      </c>
      <c r="I2602" s="89" t="str">
        <f>_xlfn.XLOOKUP(O2602,匹配表1065!T:T,匹配表1065!X:X)</f>
        <v>PME2005</v>
      </c>
      <c r="J2602" s="89" t="s">
        <v>54</v>
      </c>
      <c r="K2602" s="89" cm="1">
        <f ca="1" t="array" ref="K2602:L2602">_xlfn.XLOOKUP(J2602,匹配表1065!Y:Y,匹配表1065!AA:AB)</f>
        <v>3</v>
      </c>
      <c r="L2602" s="89" t="str">
        <v>3个月以上</v>
      </c>
      <c r="M2602" s="92" t="s">
        <v>35</v>
      </c>
      <c r="N2602" s="98">
        <v>1</v>
      </c>
      <c r="O2602" s="93" t="str">
        <f>_xlfn.XLOOKUP(P2602,匹配表1065!U:U,匹配表1065!T:T)</f>
        <v>HO00000975</v>
      </c>
      <c r="P2602" s="89" t="s">
        <v>56</v>
      </c>
      <c r="Q2602" s="89" t="s">
        <v>735</v>
      </c>
      <c r="R2602" s="89" t="str">
        <f>_xlfn.XLOOKUP(Q2602,匹配表1065!L:L,匹配表1065!O:O)</f>
        <v>C</v>
      </c>
      <c r="S2602" s="93" t="str">
        <f>IFERROR(_xlfn.XLOOKUP(Q2602,匹配表1065!AI:AI,匹配表1065!AJ:AJ),"绿标")</f>
        <v>绿标</v>
      </c>
      <c r="T2602" s="93" t="str" cm="1">
        <f t="array" ref="T2602:U2602">_xlfn.XLOOKUP(Q2602,匹配表1065!L:L,匹配表1065!M:N)</f>
        <v>眩晕</v>
      </c>
      <c r="U2602" s="94" t="str">
        <v>神经内科</v>
      </c>
      <c r="V2602" s="95" t="s">
        <v>33</v>
      </c>
      <c r="W2602" s="93">
        <f>_xlfn.XLOOKUP(M2602,匹配表1065!D:D,匹配表1065!F:F)*N2602</f>
        <v>4</v>
      </c>
    </row>
    <row r="2603" customHeight="1" spans="1:23">
      <c r="A2603" s="89" t="s">
        <v>675</v>
      </c>
      <c r="B2603" s="90">
        <v>46162</v>
      </c>
      <c r="C2603" s="91" t="str">
        <f t="shared" si="80"/>
        <v>5月第4周</v>
      </c>
      <c r="D2603" s="89" t="s">
        <v>733</v>
      </c>
      <c r="E2603" s="89" t="str">
        <f t="shared" si="81"/>
        <v>5月第3周--周3</v>
      </c>
      <c r="F2603" s="92" t="s">
        <v>27</v>
      </c>
      <c r="G2603" s="92" t="s">
        <v>28</v>
      </c>
      <c r="H2603" s="92" t="str">
        <f>_xlfn.XLOOKUP(O2603,匹配表1065!T:T,匹配表1065!W:W)</f>
        <v>南京市</v>
      </c>
      <c r="I2603" s="89" t="str">
        <f>_xlfn.XLOOKUP(O2603,匹配表1065!T:T,匹配表1065!X:X)</f>
        <v>PME2006</v>
      </c>
      <c r="J2603" s="92" t="s">
        <v>29</v>
      </c>
      <c r="K2603" s="89" cm="1">
        <f ca="1" t="array" ref="K2603:L2603">_xlfn.XLOOKUP(J2603,匹配表1065!Y:Y,匹配表1065!AA:AB)</f>
        <v>15</v>
      </c>
      <c r="L2603" s="89" t="str">
        <v>3个月以上</v>
      </c>
      <c r="M2603" s="92" t="s">
        <v>30</v>
      </c>
      <c r="N2603" s="98">
        <v>1</v>
      </c>
      <c r="O2603" s="93" t="str">
        <f>_xlfn.XLOOKUP(P2603,匹配表1065!U:U,匹配表1065!T:T)</f>
        <v>HO00000959</v>
      </c>
      <c r="P2603" s="89" t="s">
        <v>196</v>
      </c>
      <c r="Q2603" s="89" t="s">
        <v>197</v>
      </c>
      <c r="R2603" s="89" t="str">
        <f>_xlfn.XLOOKUP(Q2603,匹配表1065!L:L,匹配表1065!O:O)</f>
        <v>C</v>
      </c>
      <c r="S2603" s="93" t="str">
        <f>IFERROR(_xlfn.XLOOKUP(Q2603,匹配表1065!AI:AI,匹配表1065!AJ:AJ),"绿标")</f>
        <v>红标</v>
      </c>
      <c r="T2603" s="93" t="str" cm="1">
        <f t="array" ref="T2603:U2603">_xlfn.XLOOKUP(Q2603,匹配表1065!L:L,匹配表1065!M:N)</f>
        <v>眩晕</v>
      </c>
      <c r="U2603" s="94" t="str">
        <v>神经内科</v>
      </c>
      <c r="V2603" s="95" t="s">
        <v>70</v>
      </c>
      <c r="W2603" s="93">
        <f>_xlfn.XLOOKUP(M2603,匹配表1065!D:D,匹配表1065!F:F)*N2603</f>
        <v>12</v>
      </c>
    </row>
    <row r="2604" customHeight="1" spans="1:23">
      <c r="A2604" s="89" t="s">
        <v>675</v>
      </c>
      <c r="B2604" s="90">
        <v>46162</v>
      </c>
      <c r="C2604" s="91" t="str">
        <f t="shared" si="80"/>
        <v>5月第4周</v>
      </c>
      <c r="D2604" s="89" t="s">
        <v>733</v>
      </c>
      <c r="E2604" s="89" t="str">
        <f t="shared" si="81"/>
        <v>5月第3周--周3</v>
      </c>
      <c r="F2604" s="92" t="s">
        <v>27</v>
      </c>
      <c r="G2604" s="92" t="s">
        <v>28</v>
      </c>
      <c r="H2604" s="92" t="str">
        <f>_xlfn.XLOOKUP(O2604,匹配表1065!T:T,匹配表1065!W:W)</f>
        <v>南京市</v>
      </c>
      <c r="I2604" s="89" t="str">
        <f>_xlfn.XLOOKUP(O2604,匹配表1065!T:T,匹配表1065!X:X)</f>
        <v>PME2006</v>
      </c>
      <c r="J2604" s="92" t="s">
        <v>29</v>
      </c>
      <c r="K2604" s="89" cm="1">
        <f ca="1" t="array" ref="K2604:L2604">_xlfn.XLOOKUP(J2604,匹配表1065!Y:Y,匹配表1065!AA:AB)</f>
        <v>15</v>
      </c>
      <c r="L2604" s="89" t="str">
        <v>3个月以上</v>
      </c>
      <c r="M2604" s="92" t="s">
        <v>55</v>
      </c>
      <c r="N2604" s="98">
        <v>1</v>
      </c>
      <c r="O2604" s="93" t="str">
        <f>_xlfn.XLOOKUP(P2604,匹配表1065!U:U,匹配表1065!T:T)</f>
        <v>HO00000959</v>
      </c>
      <c r="P2604" s="89" t="s">
        <v>196</v>
      </c>
      <c r="Q2604" s="89" t="s">
        <v>197</v>
      </c>
      <c r="R2604" s="89" t="str">
        <f>_xlfn.XLOOKUP(Q2604,匹配表1065!L:L,匹配表1065!O:O)</f>
        <v>C</v>
      </c>
      <c r="S2604" s="93" t="str">
        <f>IFERROR(_xlfn.XLOOKUP(Q2604,匹配表1065!AI:AI,匹配表1065!AJ:AJ),"绿标")</f>
        <v>红标</v>
      </c>
      <c r="T2604" s="93" t="str" cm="1">
        <f t="array" ref="T2604:U2604">_xlfn.XLOOKUP(Q2604,匹配表1065!L:L,匹配表1065!M:N)</f>
        <v>眩晕</v>
      </c>
      <c r="U2604" s="94" t="str">
        <v>神经内科</v>
      </c>
      <c r="V2604" s="95" t="s">
        <v>70</v>
      </c>
      <c r="W2604" s="93">
        <f>_xlfn.XLOOKUP(M2604,匹配表1065!D:D,匹配表1065!F:F)*N2604</f>
        <v>8</v>
      </c>
    </row>
    <row r="2605" customHeight="1" spans="1:23">
      <c r="A2605" s="89" t="s">
        <v>675</v>
      </c>
      <c r="B2605" s="90">
        <v>46162</v>
      </c>
      <c r="C2605" s="91" t="str">
        <f t="shared" si="80"/>
        <v>5月第4周</v>
      </c>
      <c r="D2605" s="89" t="s">
        <v>733</v>
      </c>
      <c r="E2605" s="89" t="str">
        <f t="shared" si="81"/>
        <v>5月第3周--周3</v>
      </c>
      <c r="F2605" s="92" t="s">
        <v>27</v>
      </c>
      <c r="G2605" s="92" t="s">
        <v>28</v>
      </c>
      <c r="H2605" s="92" t="str">
        <f>_xlfn.XLOOKUP(O2605,匹配表1065!T:T,匹配表1065!W:W)</f>
        <v>南京市</v>
      </c>
      <c r="I2605" s="89" t="str">
        <f>_xlfn.XLOOKUP(O2605,匹配表1065!T:T,匹配表1065!X:X)</f>
        <v>PME2006</v>
      </c>
      <c r="J2605" s="92" t="s">
        <v>29</v>
      </c>
      <c r="K2605" s="89" cm="1">
        <f ca="1" t="array" ref="K2605:L2605">_xlfn.XLOOKUP(J2605,匹配表1065!Y:Y,匹配表1065!AA:AB)</f>
        <v>15</v>
      </c>
      <c r="L2605" s="89" t="str">
        <v>3个月以上</v>
      </c>
      <c r="M2605" s="92" t="s">
        <v>35</v>
      </c>
      <c r="N2605" s="98">
        <v>1</v>
      </c>
      <c r="O2605" s="93" t="str">
        <f>_xlfn.XLOOKUP(P2605,匹配表1065!U:U,匹配表1065!T:T)</f>
        <v>HO00000959</v>
      </c>
      <c r="P2605" s="89" t="s">
        <v>196</v>
      </c>
      <c r="Q2605" s="89" t="s">
        <v>268</v>
      </c>
      <c r="R2605" s="89" t="str">
        <f>_xlfn.XLOOKUP(Q2605,匹配表1065!L:L,匹配表1065!O:O)</f>
        <v>C</v>
      </c>
      <c r="S2605" s="93" t="str">
        <f>IFERROR(_xlfn.XLOOKUP(Q2605,匹配表1065!AI:AI,匹配表1065!AJ:AJ),"绿标")</f>
        <v>红标</v>
      </c>
      <c r="T2605" s="93" t="str" cm="1">
        <f t="array" ref="T2605:U2605">_xlfn.XLOOKUP(Q2605,匹配表1065!L:L,匹配表1065!M:N)</f>
        <v>眩晕</v>
      </c>
      <c r="U2605" s="94" t="str">
        <v>耳鼻喉科</v>
      </c>
      <c r="V2605" s="95" t="s">
        <v>70</v>
      </c>
      <c r="W2605" s="93">
        <f>_xlfn.XLOOKUP(M2605,匹配表1065!D:D,匹配表1065!F:F)*N2605</f>
        <v>4</v>
      </c>
    </row>
    <row r="2606" customHeight="1" spans="1:23">
      <c r="A2606" s="89" t="s">
        <v>675</v>
      </c>
      <c r="B2606" s="90">
        <v>46162</v>
      </c>
      <c r="C2606" s="91" t="str">
        <f t="shared" si="80"/>
        <v>5月第4周</v>
      </c>
      <c r="D2606" s="89" t="s">
        <v>733</v>
      </c>
      <c r="E2606" s="89" t="str">
        <f t="shared" si="81"/>
        <v>5月第3周--周3</v>
      </c>
      <c r="F2606" s="92" t="s">
        <v>27</v>
      </c>
      <c r="G2606" s="92" t="s">
        <v>28</v>
      </c>
      <c r="H2606" s="92" t="str">
        <f>_xlfn.XLOOKUP(O2606,匹配表1065!T:T,匹配表1065!W:W)</f>
        <v>扬州市</v>
      </c>
      <c r="I2606" s="89" t="str">
        <f>_xlfn.XLOOKUP(O2606,匹配表1065!T:T,匹配表1065!X:X)</f>
        <v>PME2012</v>
      </c>
      <c r="J2606" s="92" t="s">
        <v>60</v>
      </c>
      <c r="K2606" s="89" cm="1">
        <f ca="1" t="array" ref="K2606:L2606">_xlfn.XLOOKUP(J2606,匹配表1065!Y:Y,匹配表1065!AA:AB)</f>
        <v>13</v>
      </c>
      <c r="L2606" s="89" t="str">
        <v>3个月以上</v>
      </c>
      <c r="M2606" s="92" t="s">
        <v>30</v>
      </c>
      <c r="N2606" s="98">
        <v>1</v>
      </c>
      <c r="O2606" s="93" t="str">
        <f>_xlfn.XLOOKUP(P2606,匹配表1065!U:U,匹配表1065!T:T)</f>
        <v>HO00041526</v>
      </c>
      <c r="P2606" s="89" t="s">
        <v>407</v>
      </c>
      <c r="Q2606" s="89" t="s">
        <v>408</v>
      </c>
      <c r="R2606" s="89" t="str">
        <f>_xlfn.XLOOKUP(Q2606,匹配表1065!L:L,匹配表1065!O:O)</f>
        <v>C</v>
      </c>
      <c r="S2606" s="93" t="str">
        <f>IFERROR(_xlfn.XLOOKUP(Q2606,匹配表1065!AI:AI,匹配表1065!AJ:AJ),"绿标")</f>
        <v>红标</v>
      </c>
      <c r="T2606" s="93" t="str" cm="1">
        <f t="array" ref="T2606:U2606">_xlfn.XLOOKUP(Q2606,匹配表1065!L:L,匹配表1065!M:N)</f>
        <v>眩晕</v>
      </c>
      <c r="U2606" s="94" t="str">
        <v>神经内科</v>
      </c>
      <c r="V2606" s="95" t="s">
        <v>70</v>
      </c>
      <c r="W2606" s="93">
        <f>_xlfn.XLOOKUP(M2606,匹配表1065!D:D,匹配表1065!F:F)*N2606</f>
        <v>12</v>
      </c>
    </row>
    <row r="2607" customHeight="1" spans="1:23">
      <c r="A2607" s="89" t="s">
        <v>675</v>
      </c>
      <c r="B2607" s="90">
        <v>46162</v>
      </c>
      <c r="C2607" s="91" t="str">
        <f t="shared" si="80"/>
        <v>5月第4周</v>
      </c>
      <c r="D2607" s="89" t="s">
        <v>733</v>
      </c>
      <c r="E2607" s="89" t="str">
        <f t="shared" si="81"/>
        <v>5月第3周--周3</v>
      </c>
      <c r="F2607" s="92" t="s">
        <v>27</v>
      </c>
      <c r="G2607" s="92" t="s">
        <v>28</v>
      </c>
      <c r="H2607" s="92" t="str">
        <f>_xlfn.XLOOKUP(O2607,匹配表1065!T:T,匹配表1065!W:W)</f>
        <v>常州市</v>
      </c>
      <c r="I2607" s="89" t="str">
        <f>_xlfn.XLOOKUP(O2607,匹配表1065!T:T,匹配表1065!X:X)</f>
        <v>PME2015</v>
      </c>
      <c r="J2607" s="92" t="s">
        <v>45</v>
      </c>
      <c r="K2607" s="89" cm="1">
        <f ca="1" t="array" ref="K2607:L2607">_xlfn.XLOOKUP(J2607,匹配表1065!Y:Y,匹配表1065!AA:AB)</f>
        <v>9</v>
      </c>
      <c r="L2607" s="89" t="str">
        <v>3个月以上</v>
      </c>
      <c r="M2607" s="92" t="s">
        <v>30</v>
      </c>
      <c r="N2607" s="98">
        <v>1</v>
      </c>
      <c r="O2607" s="93" t="str">
        <f>_xlfn.XLOOKUP(P2607,匹配表1065!U:U,匹配表1065!T:T)</f>
        <v>HO00000942</v>
      </c>
      <c r="P2607" s="89" t="s">
        <v>274</v>
      </c>
      <c r="Q2607" s="89" t="s">
        <v>748</v>
      </c>
      <c r="R2607" s="89" t="str">
        <f>_xlfn.XLOOKUP(Q2607,匹配表1065!L:L,匹配表1065!O:O)</f>
        <v>D</v>
      </c>
      <c r="S2607" s="93" t="str">
        <f>IFERROR(_xlfn.XLOOKUP(Q2607,匹配表1065!AI:AI,匹配表1065!AJ:AJ),"绿标")</f>
        <v>绿标</v>
      </c>
      <c r="T2607" s="93" t="str" cm="1">
        <f t="array" ref="T2607:U2607">_xlfn.XLOOKUP(Q2607,匹配表1065!L:L,匹配表1065!M:N)</f>
        <v>疼痛</v>
      </c>
      <c r="U2607" s="94" t="str">
        <v>疼痛科</v>
      </c>
      <c r="V2607" s="95" t="s">
        <v>33</v>
      </c>
      <c r="W2607" s="93">
        <f>_xlfn.XLOOKUP(M2607,匹配表1065!D:D,匹配表1065!F:F)*N2607</f>
        <v>12</v>
      </c>
    </row>
    <row r="2608" customHeight="1" spans="1:23">
      <c r="A2608" s="89" t="s">
        <v>675</v>
      </c>
      <c r="B2608" s="90">
        <v>46162</v>
      </c>
      <c r="C2608" s="91" t="str">
        <f t="shared" si="80"/>
        <v>5月第4周</v>
      </c>
      <c r="D2608" s="89" t="s">
        <v>733</v>
      </c>
      <c r="E2608" s="89" t="str">
        <f t="shared" si="81"/>
        <v>5月第3周--周3</v>
      </c>
      <c r="F2608" s="92" t="s">
        <v>27</v>
      </c>
      <c r="G2608" s="92" t="s">
        <v>28</v>
      </c>
      <c r="H2608" s="92" t="str">
        <f>_xlfn.XLOOKUP(O2608,匹配表1065!T:T,匹配表1065!W:W)</f>
        <v>常州市</v>
      </c>
      <c r="I2608" s="89" t="str">
        <f>_xlfn.XLOOKUP(O2608,匹配表1065!T:T,匹配表1065!X:X)</f>
        <v>PME2015</v>
      </c>
      <c r="J2608" s="92" t="s">
        <v>45</v>
      </c>
      <c r="K2608" s="89" cm="1">
        <f ca="1" t="array" ref="K2608:L2608">_xlfn.XLOOKUP(J2608,匹配表1065!Y:Y,匹配表1065!AA:AB)</f>
        <v>9</v>
      </c>
      <c r="L2608" s="89" t="str">
        <v>3个月以上</v>
      </c>
      <c r="M2608" s="92" t="s">
        <v>133</v>
      </c>
      <c r="N2608" s="98">
        <v>1</v>
      </c>
      <c r="O2608" s="93" t="str">
        <f>_xlfn.XLOOKUP(P2608,匹配表1065!U:U,匹配表1065!T:T)</f>
        <v>HO00015998</v>
      </c>
      <c r="P2608" s="89" t="s">
        <v>46</v>
      </c>
      <c r="Q2608" s="89" t="s">
        <v>47</v>
      </c>
      <c r="R2608" s="89" t="str">
        <f>_xlfn.XLOOKUP(Q2608,匹配表1065!L:L,匹配表1065!O:O)</f>
        <v>B</v>
      </c>
      <c r="S2608" s="93" t="str">
        <f>IFERROR(_xlfn.XLOOKUP(Q2608,匹配表1065!AI:AI,匹配表1065!AJ:AJ),"绿标")</f>
        <v>绿标</v>
      </c>
      <c r="T2608" s="93" t="str" cm="1">
        <f t="array" ref="T2608:U2608">_xlfn.XLOOKUP(Q2608,匹配表1065!L:L,匹配表1065!M:N)</f>
        <v>脑血管</v>
      </c>
      <c r="U2608" s="94" t="str">
        <v>神经内科</v>
      </c>
      <c r="V2608" s="95" t="s">
        <v>33</v>
      </c>
      <c r="W2608" s="93">
        <f>_xlfn.XLOOKUP(M2608,匹配表1065!D:D,匹配表1065!F:F)*N2608</f>
        <v>1</v>
      </c>
    </row>
    <row r="2609" customHeight="1" spans="1:23">
      <c r="A2609" s="89" t="s">
        <v>675</v>
      </c>
      <c r="B2609" s="90">
        <v>46162</v>
      </c>
      <c r="C2609" s="91" t="str">
        <f t="shared" si="80"/>
        <v>5月第4周</v>
      </c>
      <c r="D2609" s="89" t="s">
        <v>733</v>
      </c>
      <c r="E2609" s="89" t="str">
        <f t="shared" si="81"/>
        <v>5月第3周--周3</v>
      </c>
      <c r="F2609" s="92" t="s">
        <v>27</v>
      </c>
      <c r="G2609" s="89" t="s">
        <v>63</v>
      </c>
      <c r="H2609" s="92" t="str">
        <f>_xlfn.XLOOKUP(O2609,匹配表1065!T:T,匹配表1065!W:W)</f>
        <v>南京市</v>
      </c>
      <c r="I2609" s="89" t="str">
        <f>_xlfn.XLOOKUP(O2609,匹配表1065!T:T,匹配表1065!X:X)</f>
        <v>PME2001</v>
      </c>
      <c r="J2609" s="92" t="s">
        <v>64</v>
      </c>
      <c r="K2609" s="89" cm="1">
        <f ca="1" t="array" ref="K2609:L2609">_xlfn.XLOOKUP(J2609,匹配表1065!Y:Y,匹配表1065!AA:AB)</f>
        <v>31</v>
      </c>
      <c r="L2609" s="89" t="str">
        <v>3个月以上</v>
      </c>
      <c r="M2609" s="92" t="s">
        <v>30</v>
      </c>
      <c r="N2609" s="98">
        <v>2</v>
      </c>
      <c r="O2609" s="93" t="str">
        <f>_xlfn.XLOOKUP(P2609,匹配表1065!U:U,匹配表1065!T:T)</f>
        <v>HO00000958</v>
      </c>
      <c r="P2609" s="89" t="s">
        <v>65</v>
      </c>
      <c r="Q2609" s="89" t="s">
        <v>68</v>
      </c>
      <c r="R2609" s="89" t="str">
        <f>_xlfn.XLOOKUP(Q2609,匹配表1065!L:L,匹配表1065!O:O)</f>
        <v>A</v>
      </c>
      <c r="S2609" s="93" t="str">
        <f>IFERROR(_xlfn.XLOOKUP(Q2609,匹配表1065!AI:AI,匹配表1065!AJ:AJ),"绿标")</f>
        <v>红标</v>
      </c>
      <c r="T2609" s="93" t="str" cm="1">
        <f t="array" ref="T2609:U2609">_xlfn.XLOOKUP(Q2609,匹配表1065!L:L,匹配表1065!M:N)</f>
        <v>头痛</v>
      </c>
      <c r="U2609" s="94" t="str">
        <v>神经内科</v>
      </c>
      <c r="V2609" s="95" t="s">
        <v>33</v>
      </c>
      <c r="W2609" s="93">
        <f>_xlfn.XLOOKUP(M2609,匹配表1065!D:D,匹配表1065!F:F)*N2609</f>
        <v>24</v>
      </c>
    </row>
    <row r="2610" customHeight="1" spans="1:23">
      <c r="A2610" s="89" t="s">
        <v>675</v>
      </c>
      <c r="B2610" s="90">
        <v>46162</v>
      </c>
      <c r="C2610" s="91" t="str">
        <f t="shared" si="80"/>
        <v>5月第4周</v>
      </c>
      <c r="D2610" s="89" t="s">
        <v>733</v>
      </c>
      <c r="E2610" s="89" t="str">
        <f t="shared" si="81"/>
        <v>5月第3周--周3</v>
      </c>
      <c r="F2610" s="92" t="s">
        <v>27</v>
      </c>
      <c r="G2610" s="89" t="s">
        <v>63</v>
      </c>
      <c r="H2610" s="92" t="str">
        <f>_xlfn.XLOOKUP(O2610,匹配表1065!T:T,匹配表1065!W:W)</f>
        <v>南京市</v>
      </c>
      <c r="I2610" s="89" t="str">
        <f>_xlfn.XLOOKUP(O2610,匹配表1065!T:T,匹配表1065!X:X)</f>
        <v>PME2001</v>
      </c>
      <c r="J2610" s="92" t="s">
        <v>64</v>
      </c>
      <c r="K2610" s="89" cm="1">
        <f ca="1" t="array" ref="K2610:L2610">_xlfn.XLOOKUP(J2610,匹配表1065!Y:Y,匹配表1065!AA:AB)</f>
        <v>31</v>
      </c>
      <c r="L2610" s="89" t="str">
        <v>3个月以上</v>
      </c>
      <c r="M2610" s="92" t="s">
        <v>35</v>
      </c>
      <c r="N2610" s="98">
        <v>1</v>
      </c>
      <c r="O2610" s="93" t="str">
        <f>_xlfn.XLOOKUP(P2610,匹配表1065!U:U,匹配表1065!T:T)</f>
        <v>HO00000958</v>
      </c>
      <c r="P2610" s="89" t="s">
        <v>65</v>
      </c>
      <c r="Q2610" s="89" t="s">
        <v>435</v>
      </c>
      <c r="R2610" s="89" t="str">
        <f>_xlfn.XLOOKUP(Q2610,匹配表1065!L:L,匹配表1065!O:O)</f>
        <v>B</v>
      </c>
      <c r="S2610" s="93" t="str">
        <f>IFERROR(_xlfn.XLOOKUP(Q2610,匹配表1065!AI:AI,匹配表1065!AJ:AJ),"绿标")</f>
        <v>绿标</v>
      </c>
      <c r="T2610" s="93" t="str" cm="1">
        <f t="array" ref="T2610:U2610">_xlfn.XLOOKUP(Q2610,匹配表1065!L:L,匹配表1065!M:N)</f>
        <v>脑血管</v>
      </c>
      <c r="U2610" s="94" t="str">
        <v>神经内科</v>
      </c>
      <c r="V2610" s="95" t="s">
        <v>58</v>
      </c>
      <c r="W2610" s="93">
        <f>_xlfn.XLOOKUP(M2610,匹配表1065!D:D,匹配表1065!F:F)*N2610</f>
        <v>4</v>
      </c>
    </row>
    <row r="2611" customHeight="1" spans="1:23">
      <c r="A2611" s="89" t="s">
        <v>675</v>
      </c>
      <c r="B2611" s="90">
        <v>46162</v>
      </c>
      <c r="C2611" s="91" t="str">
        <f t="shared" si="80"/>
        <v>5月第4周</v>
      </c>
      <c r="D2611" s="89" t="s">
        <v>733</v>
      </c>
      <c r="E2611" s="89" t="str">
        <f t="shared" si="81"/>
        <v>5月第3周--周3</v>
      </c>
      <c r="F2611" s="92" t="s">
        <v>27</v>
      </c>
      <c r="G2611" s="89" t="s">
        <v>63</v>
      </c>
      <c r="H2611" s="92" t="str">
        <f>_xlfn.XLOOKUP(O2611,匹配表1065!T:T,匹配表1065!W:W)</f>
        <v>连云港市</v>
      </c>
      <c r="I2611" s="89" t="str">
        <f>_xlfn.XLOOKUP(O2611,匹配表1065!T:T,匹配表1065!X:X)</f>
        <v>PME2042</v>
      </c>
      <c r="J2611" s="92" t="s">
        <v>74</v>
      </c>
      <c r="K2611" s="89" cm="1">
        <f ca="1" t="array" ref="K2611:L2611">_xlfn.XLOOKUP(J2611,匹配表1065!Y:Y,匹配表1065!AA:AB)</f>
        <v>7</v>
      </c>
      <c r="L2611" s="89" t="str">
        <v>3个月以上</v>
      </c>
      <c r="M2611" s="92" t="s">
        <v>35</v>
      </c>
      <c r="N2611" s="98">
        <v>1</v>
      </c>
      <c r="O2611" s="93" t="str">
        <f>_xlfn.XLOOKUP(P2611,匹配表1065!U:U,匹配表1065!T:T)</f>
        <v>HO00017661</v>
      </c>
      <c r="P2611" s="89" t="s">
        <v>508</v>
      </c>
      <c r="Q2611" s="89" t="s">
        <v>561</v>
      </c>
      <c r="R2611" s="89" t="str">
        <f>_xlfn.XLOOKUP(Q2611,匹配表1065!L:L,匹配表1065!O:O)</f>
        <v>C</v>
      </c>
      <c r="S2611" s="93" t="str">
        <f>IFERROR(_xlfn.XLOOKUP(Q2611,匹配表1065!AI:AI,匹配表1065!AJ:AJ),"绿标")</f>
        <v>黑标</v>
      </c>
      <c r="T2611" s="93" t="str" cm="1">
        <f t="array" ref="T2611:U2611">_xlfn.XLOOKUP(Q2611,匹配表1065!L:L,匹配表1065!M:N)</f>
        <v>眩晕</v>
      </c>
      <c r="U2611" s="94" t="str">
        <v>神经内科</v>
      </c>
      <c r="V2611" s="95" t="s">
        <v>67</v>
      </c>
      <c r="W2611" s="93">
        <f>_xlfn.XLOOKUP(M2611,匹配表1065!D:D,匹配表1065!F:F)*N2611</f>
        <v>4</v>
      </c>
    </row>
    <row r="2612" customHeight="1" spans="1:23">
      <c r="A2612" s="89" t="s">
        <v>675</v>
      </c>
      <c r="B2612" s="90">
        <v>46162</v>
      </c>
      <c r="C2612" s="91" t="str">
        <f t="shared" si="80"/>
        <v>5月第4周</v>
      </c>
      <c r="D2612" s="89" t="s">
        <v>733</v>
      </c>
      <c r="E2612" s="89" t="str">
        <f t="shared" si="81"/>
        <v>5月第3周--周3</v>
      </c>
      <c r="F2612" s="92" t="s">
        <v>27</v>
      </c>
      <c r="G2612" s="89" t="s">
        <v>63</v>
      </c>
      <c r="H2612" s="92" t="str">
        <f>_xlfn.XLOOKUP(O2612,匹配表1065!T:T,匹配表1065!W:W)</f>
        <v>淮安市</v>
      </c>
      <c r="I2612" s="89" t="str">
        <f>_xlfn.XLOOKUP(O2612,匹配表1065!T:T,匹配表1065!X:X)</f>
        <v>PME2041</v>
      </c>
      <c r="J2612" s="92" t="s">
        <v>71</v>
      </c>
      <c r="K2612" s="89" cm="1">
        <f ca="1" t="array" ref="K2612:L2612">_xlfn.XLOOKUP(J2612,匹配表1065!Y:Y,匹配表1065!AA:AB)</f>
        <v>5</v>
      </c>
      <c r="L2612" s="89" t="str">
        <v>3个月以上</v>
      </c>
      <c r="M2612" s="92" t="s">
        <v>35</v>
      </c>
      <c r="N2612" s="98">
        <v>1</v>
      </c>
      <c r="O2612" s="93" t="str">
        <f>_xlfn.XLOOKUP(P2612,匹配表1065!U:U,匹配表1065!T:T)</f>
        <v>HO00000992</v>
      </c>
      <c r="P2612" s="89" t="s">
        <v>72</v>
      </c>
      <c r="Q2612" s="89" t="s">
        <v>73</v>
      </c>
      <c r="R2612" s="89" t="str">
        <f>_xlfn.XLOOKUP(Q2612,匹配表1065!L:L,匹配表1065!O:O)</f>
        <v>D</v>
      </c>
      <c r="S2612" s="93" t="str">
        <f>IFERROR(_xlfn.XLOOKUP(Q2612,匹配表1065!AI:AI,匹配表1065!AJ:AJ),"绿标")</f>
        <v>绿标</v>
      </c>
      <c r="T2612" s="93" t="str" cm="1">
        <f t="array" ref="T2612:U2612">_xlfn.XLOOKUP(Q2612,匹配表1065!L:L,匹配表1065!M:N)</f>
        <v>眩晕</v>
      </c>
      <c r="U2612" s="94" t="str">
        <v>神经内科</v>
      </c>
      <c r="V2612" s="95" t="s">
        <v>58</v>
      </c>
      <c r="W2612" s="93">
        <f>_xlfn.XLOOKUP(M2612,匹配表1065!D:D,匹配表1065!F:F)*N2612</f>
        <v>4</v>
      </c>
    </row>
    <row r="2613" customHeight="1" spans="1:23">
      <c r="A2613" s="89" t="s">
        <v>675</v>
      </c>
      <c r="B2613" s="90">
        <v>46162</v>
      </c>
      <c r="C2613" s="91" t="str">
        <f t="shared" si="80"/>
        <v>5月第4周</v>
      </c>
      <c r="D2613" s="89" t="s">
        <v>733</v>
      </c>
      <c r="E2613" s="89" t="str">
        <f t="shared" si="81"/>
        <v>5月第3周--周3</v>
      </c>
      <c r="F2613" s="92" t="s">
        <v>27</v>
      </c>
      <c r="G2613" s="89" t="s">
        <v>63</v>
      </c>
      <c r="H2613" s="92" t="str">
        <f>_xlfn.XLOOKUP(O2613,匹配表1065!T:T,匹配表1065!W:W)</f>
        <v>南京市</v>
      </c>
      <c r="I2613" s="89" t="str">
        <f>_xlfn.XLOOKUP(O2613,匹配表1065!T:T,匹配表1065!X:X)</f>
        <v>PME2001</v>
      </c>
      <c r="J2613" s="92" t="s">
        <v>77</v>
      </c>
      <c r="K2613" s="89" cm="1">
        <f ca="1" t="array" ref="K2613:L2613">_xlfn.XLOOKUP(J2613,匹配表1065!Y:Y,匹配表1065!AA:AB)</f>
        <v>8</v>
      </c>
      <c r="L2613" s="89" t="str">
        <v>3个月以上</v>
      </c>
      <c r="M2613" s="92" t="s">
        <v>30</v>
      </c>
      <c r="N2613" s="98">
        <v>1</v>
      </c>
      <c r="O2613" s="93" t="str">
        <f>_xlfn.XLOOKUP(P2613,匹配表1065!U:U,匹配表1065!T:T)</f>
        <v>HO00000958</v>
      </c>
      <c r="P2613" s="89" t="s">
        <v>65</v>
      </c>
      <c r="Q2613" s="89" t="s">
        <v>78</v>
      </c>
      <c r="R2613" s="89" t="str">
        <f>_xlfn.XLOOKUP(Q2613,匹配表1065!L:L,匹配表1065!O:O)</f>
        <v>C</v>
      </c>
      <c r="S2613" s="93" t="str">
        <f>IFERROR(_xlfn.XLOOKUP(Q2613,匹配表1065!AI:AI,匹配表1065!AJ:AJ),"绿标")</f>
        <v>绿标</v>
      </c>
      <c r="T2613" s="93" t="str" cm="1">
        <f t="array" ref="T2613:U2613">_xlfn.XLOOKUP(Q2613,匹配表1065!L:L,匹配表1065!M:N)</f>
        <v>眩晕</v>
      </c>
      <c r="U2613" s="94" t="str">
        <v>神经内科</v>
      </c>
      <c r="V2613" s="95" t="s">
        <v>70</v>
      </c>
      <c r="W2613" s="93">
        <f>_xlfn.XLOOKUP(M2613,匹配表1065!D:D,匹配表1065!F:F)*N2613</f>
        <v>12</v>
      </c>
    </row>
    <row r="2614" customHeight="1" spans="1:23">
      <c r="A2614" s="89" t="s">
        <v>675</v>
      </c>
      <c r="B2614" s="90">
        <v>46162</v>
      </c>
      <c r="C2614" s="91" t="str">
        <f t="shared" si="80"/>
        <v>5月第4周</v>
      </c>
      <c r="D2614" s="89" t="s">
        <v>733</v>
      </c>
      <c r="E2614" s="89" t="str">
        <f t="shared" si="81"/>
        <v>5月第3周--周3</v>
      </c>
      <c r="F2614" s="92" t="s">
        <v>27</v>
      </c>
      <c r="G2614" s="89" t="s">
        <v>63</v>
      </c>
      <c r="H2614" s="92" t="str">
        <f>_xlfn.XLOOKUP(O2614,匹配表1065!T:T,匹配表1065!W:W)</f>
        <v>南京市</v>
      </c>
      <c r="I2614" s="89" t="str">
        <f>_xlfn.XLOOKUP(O2614,匹配表1065!T:T,匹配表1065!X:X)</f>
        <v>PME2002</v>
      </c>
      <c r="J2614" s="92" t="s">
        <v>84</v>
      </c>
      <c r="K2614" s="89" cm="1">
        <f ca="1" t="array" ref="K2614:L2614">_xlfn.XLOOKUP(J2614,匹配表1065!Y:Y,匹配表1065!AA:AB)</f>
        <v>31</v>
      </c>
      <c r="L2614" s="89" t="str">
        <v>3个月以上</v>
      </c>
      <c r="M2614" s="92" t="s">
        <v>55</v>
      </c>
      <c r="N2614" s="98">
        <v>1</v>
      </c>
      <c r="O2614" s="93" t="str">
        <f>_xlfn.XLOOKUP(P2614,匹配表1065!U:U,匹配表1065!T:T)</f>
        <v>HO00000964</v>
      </c>
      <c r="P2614" s="89" t="s">
        <v>90</v>
      </c>
      <c r="Q2614" s="89" t="s">
        <v>749</v>
      </c>
      <c r="R2614" s="89" t="str">
        <f>_xlfn.XLOOKUP(Q2614,匹配表1065!L:L,匹配表1065!O:O)</f>
        <v>D</v>
      </c>
      <c r="S2614" s="93" t="str">
        <f>IFERROR(_xlfn.XLOOKUP(Q2614,匹配表1065!AI:AI,匹配表1065!AJ:AJ),"绿标")</f>
        <v>绿标</v>
      </c>
      <c r="T2614" s="93" t="str" cm="1">
        <f t="array" ref="T2614:U2614">_xlfn.XLOOKUP(Q2614,匹配表1065!L:L,匹配表1065!M:N)</f>
        <v>疼痛</v>
      </c>
      <c r="U2614" s="94" t="str">
        <v>疼痛科</v>
      </c>
      <c r="V2614" s="95" t="s">
        <v>42</v>
      </c>
      <c r="W2614" s="93">
        <f>_xlfn.XLOOKUP(M2614,匹配表1065!D:D,匹配表1065!F:F)*N2614</f>
        <v>8</v>
      </c>
    </row>
    <row r="2615" customHeight="1" spans="1:23">
      <c r="A2615" s="89" t="s">
        <v>675</v>
      </c>
      <c r="B2615" s="90">
        <v>46162</v>
      </c>
      <c r="C2615" s="91" t="str">
        <f t="shared" si="80"/>
        <v>5月第4周</v>
      </c>
      <c r="D2615" s="89" t="s">
        <v>733</v>
      </c>
      <c r="E2615" s="89" t="str">
        <f t="shared" si="81"/>
        <v>5月第3周--周3</v>
      </c>
      <c r="F2615" s="92" t="s">
        <v>27</v>
      </c>
      <c r="G2615" s="89" t="s">
        <v>63</v>
      </c>
      <c r="H2615" s="92" t="str">
        <f>_xlfn.XLOOKUP(O2615,匹配表1065!T:T,匹配表1065!W:W)</f>
        <v>南京市</v>
      </c>
      <c r="I2615" s="89" t="str">
        <f>_xlfn.XLOOKUP(O2615,匹配表1065!T:T,匹配表1065!X:X)</f>
        <v>PME2002</v>
      </c>
      <c r="J2615" s="92" t="s">
        <v>84</v>
      </c>
      <c r="K2615" s="89" cm="1">
        <f ca="1" t="array" ref="K2615:L2615">_xlfn.XLOOKUP(J2615,匹配表1065!Y:Y,匹配表1065!AA:AB)</f>
        <v>31</v>
      </c>
      <c r="L2615" s="89" t="str">
        <v>3个月以上</v>
      </c>
      <c r="M2615" s="92" t="s">
        <v>30</v>
      </c>
      <c r="N2615" s="98">
        <v>1</v>
      </c>
      <c r="O2615" s="93" t="str">
        <f>_xlfn.XLOOKUP(P2615,匹配表1065!U:U,匹配表1065!T:T)</f>
        <v>HO00039936</v>
      </c>
      <c r="P2615" s="89" t="s">
        <v>87</v>
      </c>
      <c r="Q2615" s="89" t="s">
        <v>403</v>
      </c>
      <c r="R2615" s="89" t="str">
        <f>_xlfn.XLOOKUP(Q2615,匹配表1065!L:L,匹配表1065!O:O)</f>
        <v>C</v>
      </c>
      <c r="S2615" s="93" t="str">
        <f>IFERROR(_xlfn.XLOOKUP(Q2615,匹配表1065!AI:AI,匹配表1065!AJ:AJ),"绿标")</f>
        <v>绿标</v>
      </c>
      <c r="T2615" s="93" t="str" cm="1">
        <f t="array" ref="T2615:U2615">_xlfn.XLOOKUP(Q2615,匹配表1065!L:L,匹配表1065!M:N)</f>
        <v>眩晕</v>
      </c>
      <c r="U2615" s="94" t="str">
        <v>耳鼻喉科</v>
      </c>
      <c r="V2615" s="95" t="s">
        <v>70</v>
      </c>
      <c r="W2615" s="93">
        <f>_xlfn.XLOOKUP(M2615,匹配表1065!D:D,匹配表1065!F:F)*N2615</f>
        <v>12</v>
      </c>
    </row>
    <row r="2616" customHeight="1" spans="1:23">
      <c r="A2616" s="89" t="s">
        <v>675</v>
      </c>
      <c r="B2616" s="90">
        <v>46162</v>
      </c>
      <c r="C2616" s="91" t="str">
        <f t="shared" si="80"/>
        <v>5月第4周</v>
      </c>
      <c r="D2616" s="89" t="s">
        <v>733</v>
      </c>
      <c r="E2616" s="89" t="str">
        <f t="shared" si="81"/>
        <v>5月第3周--周3</v>
      </c>
      <c r="F2616" s="92" t="s">
        <v>27</v>
      </c>
      <c r="G2616" s="89" t="s">
        <v>63</v>
      </c>
      <c r="H2616" s="92" t="str">
        <f>_xlfn.XLOOKUP(O2616,匹配表1065!T:T,匹配表1065!W:W)</f>
        <v>南京市</v>
      </c>
      <c r="I2616" s="89" t="str">
        <f>_xlfn.XLOOKUP(O2616,匹配表1065!T:T,匹配表1065!X:X)</f>
        <v>PME2002</v>
      </c>
      <c r="J2616" s="92" t="s">
        <v>84</v>
      </c>
      <c r="K2616" s="89" cm="1">
        <f ca="1" t="array" ref="K2616:L2616">_xlfn.XLOOKUP(J2616,匹配表1065!Y:Y,匹配表1065!AA:AB)</f>
        <v>31</v>
      </c>
      <c r="L2616" s="89" t="str">
        <v>3个月以上</v>
      </c>
      <c r="M2616" s="92" t="s">
        <v>35</v>
      </c>
      <c r="N2616" s="98">
        <v>1</v>
      </c>
      <c r="O2616" s="93" t="str">
        <f>_xlfn.XLOOKUP(P2616,匹配表1065!U:U,匹配表1065!T:T)</f>
        <v>HO00111156</v>
      </c>
      <c r="P2616" s="89" t="s">
        <v>85</v>
      </c>
      <c r="Q2616" s="89" t="s">
        <v>558</v>
      </c>
      <c r="R2616" s="89" t="str">
        <f>_xlfn.XLOOKUP(Q2616,匹配表1065!L:L,匹配表1065!O:O)</f>
        <v>C</v>
      </c>
      <c r="S2616" s="93" t="str">
        <f>IFERROR(_xlfn.XLOOKUP(Q2616,匹配表1065!AI:AI,匹配表1065!AJ:AJ),"绿标")</f>
        <v>黑标</v>
      </c>
      <c r="T2616" s="93" t="str" cm="1">
        <f t="array" ref="T2616:U2616">_xlfn.XLOOKUP(Q2616,匹配表1065!L:L,匹配表1065!M:N)</f>
        <v>眩晕</v>
      </c>
      <c r="U2616" s="94" t="str">
        <v>耳鼻喉科</v>
      </c>
      <c r="V2616" s="95" t="s">
        <v>58</v>
      </c>
      <c r="W2616" s="93">
        <f>_xlfn.XLOOKUP(M2616,匹配表1065!D:D,匹配表1065!F:F)*N2616</f>
        <v>4</v>
      </c>
    </row>
    <row r="2617" customHeight="1" spans="1:23">
      <c r="A2617" s="89" t="s">
        <v>675</v>
      </c>
      <c r="B2617" s="90">
        <v>46162</v>
      </c>
      <c r="C2617" s="91" t="str">
        <f t="shared" si="80"/>
        <v>5月第4周</v>
      </c>
      <c r="D2617" s="89" t="s">
        <v>733</v>
      </c>
      <c r="E2617" s="89" t="str">
        <f t="shared" si="81"/>
        <v>5月第3周--周3</v>
      </c>
      <c r="F2617" s="92" t="s">
        <v>27</v>
      </c>
      <c r="G2617" s="89" t="s">
        <v>63</v>
      </c>
      <c r="H2617" s="92" t="str">
        <f>_xlfn.XLOOKUP(O2617,匹配表1065!T:T,匹配表1065!W:W)</f>
        <v>徐州市</v>
      </c>
      <c r="I2617" s="89" t="str">
        <f>_xlfn.XLOOKUP(O2617,匹配表1065!T:T,匹配表1065!X:X)</f>
        <v>PME2008</v>
      </c>
      <c r="J2617" s="92" t="s">
        <v>81</v>
      </c>
      <c r="K2617" s="89" cm="1">
        <f ca="1" t="array" ref="K2617:L2617">_xlfn.XLOOKUP(J2617,匹配表1065!Y:Y,匹配表1065!AA:AB)</f>
        <v>19</v>
      </c>
      <c r="L2617" s="89" t="str">
        <v>3个月以上</v>
      </c>
      <c r="M2617" s="92" t="s">
        <v>30</v>
      </c>
      <c r="N2617" s="98">
        <v>1</v>
      </c>
      <c r="O2617" s="93" t="str">
        <f>_xlfn.XLOOKUP(P2617,匹配表1065!U:U,匹配表1065!T:T)</f>
        <v>HO00000989</v>
      </c>
      <c r="P2617" s="89" t="s">
        <v>214</v>
      </c>
      <c r="Q2617" s="89" t="s">
        <v>454</v>
      </c>
      <c r="R2617" s="89" t="str">
        <f>_xlfn.XLOOKUP(Q2617,匹配表1065!L:L,匹配表1065!O:O)</f>
        <v>C</v>
      </c>
      <c r="S2617" s="93" t="str">
        <f>IFERROR(_xlfn.XLOOKUP(Q2617,匹配表1065!AI:AI,匹配表1065!AJ:AJ),"绿标")</f>
        <v>绿标</v>
      </c>
      <c r="T2617" s="93" t="str" cm="1">
        <f t="array" ref="T2617:U2617">_xlfn.XLOOKUP(Q2617,匹配表1065!L:L,匹配表1065!M:N)</f>
        <v>眩晕</v>
      </c>
      <c r="U2617" s="94" t="str">
        <v>耳鼻喉科</v>
      </c>
      <c r="V2617" s="95" t="s">
        <v>70</v>
      </c>
      <c r="W2617" s="93">
        <f>_xlfn.XLOOKUP(M2617,匹配表1065!D:D,匹配表1065!F:F)*N2617</f>
        <v>12</v>
      </c>
    </row>
    <row r="2618" customHeight="1" spans="1:23">
      <c r="A2618" s="89" t="s">
        <v>675</v>
      </c>
      <c r="B2618" s="90">
        <v>46162</v>
      </c>
      <c r="C2618" s="91" t="str">
        <f t="shared" si="80"/>
        <v>5月第4周</v>
      </c>
      <c r="D2618" s="89" t="s">
        <v>733</v>
      </c>
      <c r="E2618" s="89" t="str">
        <f t="shared" si="81"/>
        <v>5月第3周--周3</v>
      </c>
      <c r="F2618" s="92" t="s">
        <v>27</v>
      </c>
      <c r="G2618" s="92" t="s">
        <v>167</v>
      </c>
      <c r="H2618" s="92" t="str">
        <f>_xlfn.XLOOKUP(O2618,匹配表1065!T:T,匹配表1065!W:W)</f>
        <v>无锡市</v>
      </c>
      <c r="I2618" s="89" t="str">
        <f>_xlfn.XLOOKUP(O2618,匹配表1065!T:T,匹配表1065!X:X)</f>
        <v>PME2014</v>
      </c>
      <c r="J2618" s="89" t="s">
        <v>581</v>
      </c>
      <c r="K2618" s="89" cm="1">
        <f ca="1" t="array" ref="K2618:L2618">_xlfn.XLOOKUP(J2618,匹配表1065!Y:Y,匹配表1065!AA:AB)</f>
        <v>1</v>
      </c>
      <c r="L2618" s="89" t="str">
        <v>3个月以内</v>
      </c>
      <c r="M2618" s="92" t="s">
        <v>30</v>
      </c>
      <c r="N2618" s="98">
        <v>1</v>
      </c>
      <c r="O2618" s="93" t="str">
        <f>_xlfn.XLOOKUP(P2618,匹配表1065!U:U,匹配表1065!T:T)</f>
        <v>HO00001114</v>
      </c>
      <c r="P2618" s="89" t="s">
        <v>628</v>
      </c>
      <c r="Q2618" s="89" t="s">
        <v>670</v>
      </c>
      <c r="R2618" s="89" t="str">
        <f>_xlfn.XLOOKUP(Q2618,匹配表1065!L:L,匹配表1065!O:O)</f>
        <v>C</v>
      </c>
      <c r="S2618" s="93" t="str">
        <f>IFERROR(_xlfn.XLOOKUP(Q2618,匹配表1065!AI:AI,匹配表1065!AJ:AJ),"绿标")</f>
        <v>绿标</v>
      </c>
      <c r="T2618" s="93" t="str" cm="1">
        <f t="array" ref="T2618:U2618">_xlfn.XLOOKUP(Q2618,匹配表1065!L:L,匹配表1065!M:N)</f>
        <v>眩晕</v>
      </c>
      <c r="U2618" s="94" t="str">
        <v>耳鼻喉科</v>
      </c>
      <c r="V2618" s="95" t="s">
        <v>70</v>
      </c>
      <c r="W2618" s="93">
        <f>_xlfn.XLOOKUP(M2618,匹配表1065!D:D,匹配表1065!F:F)*N2618</f>
        <v>12</v>
      </c>
    </row>
    <row r="2619" customHeight="1" spans="1:23">
      <c r="A2619" s="89" t="s">
        <v>675</v>
      </c>
      <c r="B2619" s="90">
        <v>46162</v>
      </c>
      <c r="C2619" s="91" t="str">
        <f t="shared" si="80"/>
        <v>5月第4周</v>
      </c>
      <c r="D2619" s="89" t="s">
        <v>733</v>
      </c>
      <c r="E2619" s="89" t="str">
        <f t="shared" si="81"/>
        <v>5月第3周--周3</v>
      </c>
      <c r="F2619" s="92" t="s">
        <v>27</v>
      </c>
      <c r="G2619" s="92" t="s">
        <v>167</v>
      </c>
      <c r="H2619" s="92" t="str">
        <f>_xlfn.XLOOKUP(O2619,匹配表1065!T:T,匹配表1065!W:W)</f>
        <v>南通市</v>
      </c>
      <c r="I2619" s="89" t="str">
        <f>_xlfn.XLOOKUP(O2619,匹配表1065!T:T,匹配表1065!X:X)</f>
        <v>PME2013</v>
      </c>
      <c r="J2619" s="92" t="s">
        <v>180</v>
      </c>
      <c r="K2619" s="89" cm="1">
        <f ca="1" t="array" ref="K2619:L2619">_xlfn.XLOOKUP(J2619,匹配表1065!Y:Y,匹配表1065!AA:AB)</f>
        <v>51</v>
      </c>
      <c r="L2619" s="89" t="str">
        <v>3个月以上</v>
      </c>
      <c r="M2619" s="92" t="s">
        <v>30</v>
      </c>
      <c r="N2619" s="98">
        <v>2</v>
      </c>
      <c r="O2619" s="93" t="str">
        <f>_xlfn.XLOOKUP(P2619,匹配表1065!U:U,匹配表1065!T:T)</f>
        <v>HO00001021</v>
      </c>
      <c r="P2619" s="89" t="s">
        <v>181</v>
      </c>
      <c r="Q2619" s="89" t="s">
        <v>182</v>
      </c>
      <c r="R2619" s="89" t="str">
        <f>_xlfn.XLOOKUP(Q2619,匹配表1065!L:L,匹配表1065!O:O)</f>
        <v>C</v>
      </c>
      <c r="S2619" s="93" t="str">
        <f>IFERROR(_xlfn.XLOOKUP(Q2619,匹配表1065!AI:AI,匹配表1065!AJ:AJ),"绿标")</f>
        <v>红标</v>
      </c>
      <c r="T2619" s="93" t="str" cm="1">
        <f t="array" ref="T2619:U2619">_xlfn.XLOOKUP(Q2619,匹配表1065!L:L,匹配表1065!M:N)</f>
        <v>眩晕</v>
      </c>
      <c r="U2619" s="94" t="str">
        <v>神经内科</v>
      </c>
      <c r="V2619" s="95" t="s">
        <v>70</v>
      </c>
      <c r="W2619" s="93">
        <f>_xlfn.XLOOKUP(M2619,匹配表1065!D:D,匹配表1065!F:F)*N2619</f>
        <v>24</v>
      </c>
    </row>
    <row r="2620" customHeight="1" spans="1:23">
      <c r="A2620" s="89" t="s">
        <v>675</v>
      </c>
      <c r="B2620" s="90">
        <v>46162</v>
      </c>
      <c r="C2620" s="91" t="str">
        <f t="shared" si="80"/>
        <v>5月第4周</v>
      </c>
      <c r="D2620" s="89" t="s">
        <v>733</v>
      </c>
      <c r="E2620" s="89" t="str">
        <f t="shared" si="81"/>
        <v>5月第3周--周3</v>
      </c>
      <c r="F2620" s="92" t="s">
        <v>27</v>
      </c>
      <c r="G2620" s="92" t="s">
        <v>167</v>
      </c>
      <c r="H2620" s="92" t="str">
        <f>_xlfn.XLOOKUP(O2620,匹配表1065!T:T,匹配表1065!W:W)</f>
        <v>南通市</v>
      </c>
      <c r="I2620" s="89" t="str">
        <f>_xlfn.XLOOKUP(O2620,匹配表1065!T:T,匹配表1065!X:X)</f>
        <v>PME2013</v>
      </c>
      <c r="J2620" s="92" t="s">
        <v>180</v>
      </c>
      <c r="K2620" s="89" cm="1">
        <f ca="1" t="array" ref="K2620:L2620">_xlfn.XLOOKUP(J2620,匹配表1065!Y:Y,匹配表1065!AA:AB)</f>
        <v>51</v>
      </c>
      <c r="L2620" s="89" t="str">
        <v>3个月以上</v>
      </c>
      <c r="M2620" s="92" t="s">
        <v>30</v>
      </c>
      <c r="N2620" s="98">
        <v>1</v>
      </c>
      <c r="O2620" s="93" t="str">
        <f>_xlfn.XLOOKUP(P2620,匹配表1065!U:U,匹配表1065!T:T)</f>
        <v>HO00001066</v>
      </c>
      <c r="P2620" s="89" t="s">
        <v>183</v>
      </c>
      <c r="Q2620" s="89" t="s">
        <v>185</v>
      </c>
      <c r="R2620" s="89" t="str">
        <f>_xlfn.XLOOKUP(Q2620,匹配表1065!L:L,匹配表1065!O:O)</f>
        <v>A</v>
      </c>
      <c r="S2620" s="93" t="str">
        <f>IFERROR(_xlfn.XLOOKUP(Q2620,匹配表1065!AI:AI,匹配表1065!AJ:AJ),"绿标")</f>
        <v>红标</v>
      </c>
      <c r="T2620" s="93" t="str" cm="1">
        <f t="array" ref="T2620:U2620">_xlfn.XLOOKUP(Q2620,匹配表1065!L:L,匹配表1065!M:N)</f>
        <v>头痛</v>
      </c>
      <c r="U2620" s="94" t="str">
        <v>神经内科</v>
      </c>
      <c r="V2620" s="95" t="s">
        <v>70</v>
      </c>
      <c r="W2620" s="93">
        <f>_xlfn.XLOOKUP(M2620,匹配表1065!D:D,匹配表1065!F:F)*N2620</f>
        <v>12</v>
      </c>
    </row>
    <row r="2621" customHeight="1" spans="1:23">
      <c r="A2621" s="89" t="s">
        <v>675</v>
      </c>
      <c r="B2621" s="90">
        <v>46162</v>
      </c>
      <c r="C2621" s="91" t="str">
        <f t="shared" si="80"/>
        <v>5月第4周</v>
      </c>
      <c r="D2621" s="89" t="s">
        <v>733</v>
      </c>
      <c r="E2621" s="89" t="str">
        <f t="shared" si="81"/>
        <v>5月第3周--周3</v>
      </c>
      <c r="F2621" s="92" t="s">
        <v>27</v>
      </c>
      <c r="G2621" s="92" t="s">
        <v>167</v>
      </c>
      <c r="H2621" s="92" t="str">
        <f>_xlfn.XLOOKUP(O2621,匹配表1065!T:T,匹配表1065!W:W)</f>
        <v>南通市</v>
      </c>
      <c r="I2621" s="89" t="str">
        <f>_xlfn.XLOOKUP(O2621,匹配表1065!T:T,匹配表1065!X:X)</f>
        <v>PME2013</v>
      </c>
      <c r="J2621" s="92" t="s">
        <v>180</v>
      </c>
      <c r="K2621" s="89" cm="1">
        <f ca="1" t="array" ref="K2621:L2621">_xlfn.XLOOKUP(J2621,匹配表1065!Y:Y,匹配表1065!AA:AB)</f>
        <v>51</v>
      </c>
      <c r="L2621" s="89" t="str">
        <v>3个月以上</v>
      </c>
      <c r="M2621" s="92" t="s">
        <v>35</v>
      </c>
      <c r="N2621" s="98">
        <v>1</v>
      </c>
      <c r="O2621" s="93" t="str">
        <f>_xlfn.XLOOKUP(P2621,匹配表1065!U:U,匹配表1065!T:T)</f>
        <v>HO00001066</v>
      </c>
      <c r="P2621" s="89" t="s">
        <v>183</v>
      </c>
      <c r="Q2621" s="89" t="s">
        <v>184</v>
      </c>
      <c r="R2621" s="89" t="str">
        <f>_xlfn.XLOOKUP(Q2621,匹配表1065!L:L,匹配表1065!O:O)</f>
        <v>A</v>
      </c>
      <c r="S2621" s="93" t="str">
        <f>IFERROR(_xlfn.XLOOKUP(Q2621,匹配表1065!AI:AI,匹配表1065!AJ:AJ),"绿标")</f>
        <v>红标</v>
      </c>
      <c r="T2621" s="93" t="str" cm="1">
        <f t="array" ref="T2621:U2621">_xlfn.XLOOKUP(Q2621,匹配表1065!L:L,匹配表1065!M:N)</f>
        <v>头痛</v>
      </c>
      <c r="U2621" s="94" t="str">
        <v>神经内科</v>
      </c>
      <c r="V2621" s="95" t="s">
        <v>58</v>
      </c>
      <c r="W2621" s="93">
        <f>_xlfn.XLOOKUP(M2621,匹配表1065!D:D,匹配表1065!F:F)*N2621</f>
        <v>4</v>
      </c>
    </row>
    <row r="2622" customHeight="1" spans="1:23">
      <c r="A2622" s="89" t="s">
        <v>675</v>
      </c>
      <c r="B2622" s="90">
        <v>46162</v>
      </c>
      <c r="C2622" s="91" t="str">
        <f t="shared" si="80"/>
        <v>5月第4周</v>
      </c>
      <c r="D2622" s="89" t="s">
        <v>733</v>
      </c>
      <c r="E2622" s="89" t="str">
        <f t="shared" si="81"/>
        <v>5月第3周--周3</v>
      </c>
      <c r="F2622" s="92" t="s">
        <v>27</v>
      </c>
      <c r="G2622" s="92" t="s">
        <v>167</v>
      </c>
      <c r="H2622" s="92" t="str">
        <f>_xlfn.XLOOKUP(O2622,匹配表1065!T:T,匹配表1065!W:W)</f>
        <v>苏州市</v>
      </c>
      <c r="I2622" s="89" t="str">
        <f>_xlfn.XLOOKUP(O2622,匹配表1065!T:T,匹配表1065!X:X)</f>
        <v>PME2009</v>
      </c>
      <c r="J2622" s="92" t="s">
        <v>193</v>
      </c>
      <c r="K2622" s="89" cm="1">
        <f ca="1" t="array" ref="K2622:L2622">_xlfn.XLOOKUP(J2622,匹配表1065!Y:Y,匹配表1065!AA:AB)</f>
        <v>7</v>
      </c>
      <c r="L2622" s="89" t="str">
        <v>3个月以上</v>
      </c>
      <c r="M2622" s="92" t="s">
        <v>30</v>
      </c>
      <c r="N2622" s="98">
        <v>1</v>
      </c>
      <c r="O2622" s="93" t="str">
        <f>_xlfn.XLOOKUP(P2622,匹配表1065!U:U,匹配表1065!T:T)</f>
        <v>HO00017518</v>
      </c>
      <c r="P2622" s="89" t="s">
        <v>194</v>
      </c>
      <c r="Q2622" s="89" t="s">
        <v>195</v>
      </c>
      <c r="R2622" s="89" t="str">
        <f>_xlfn.XLOOKUP(Q2622,匹配表1065!L:L,匹配表1065!O:O)</f>
        <v>C</v>
      </c>
      <c r="S2622" s="93" t="str">
        <f>IFERROR(_xlfn.XLOOKUP(Q2622,匹配表1065!AI:AI,匹配表1065!AJ:AJ),"绿标")</f>
        <v>红标</v>
      </c>
      <c r="T2622" s="93" t="str" cm="1">
        <f t="array" ref="T2622:U2622">_xlfn.XLOOKUP(Q2622,匹配表1065!L:L,匹配表1065!M:N)</f>
        <v>眩晕</v>
      </c>
      <c r="U2622" s="94" t="str">
        <v>耳鼻喉科</v>
      </c>
      <c r="V2622" s="95" t="s">
        <v>70</v>
      </c>
      <c r="W2622" s="93">
        <f>_xlfn.XLOOKUP(M2622,匹配表1065!D:D,匹配表1065!F:F)*N2622</f>
        <v>12</v>
      </c>
    </row>
    <row r="2623" customHeight="1" spans="1:23">
      <c r="A2623" s="89" t="s">
        <v>675</v>
      </c>
      <c r="B2623" s="90">
        <v>46162</v>
      </c>
      <c r="C2623" s="91" t="str">
        <f t="shared" si="80"/>
        <v>5月第4周</v>
      </c>
      <c r="D2623" s="89" t="s">
        <v>733</v>
      </c>
      <c r="E2623" s="89" t="str">
        <f t="shared" si="81"/>
        <v>5月第3周--周3</v>
      </c>
      <c r="F2623" s="92" t="s">
        <v>27</v>
      </c>
      <c r="G2623" s="92" t="s">
        <v>167</v>
      </c>
      <c r="H2623" s="92" t="str">
        <f>_xlfn.XLOOKUP(O2623,匹配表1065!T:T,匹配表1065!W:W)</f>
        <v>苏州市</v>
      </c>
      <c r="I2623" s="89" t="str">
        <f>_xlfn.XLOOKUP(O2623,匹配表1065!T:T,匹配表1065!X:X)</f>
        <v>PME2010</v>
      </c>
      <c r="J2623" s="92" t="s">
        <v>186</v>
      </c>
      <c r="K2623" s="89" cm="1">
        <f ca="1" t="array" ref="K2623:L2623">_xlfn.XLOOKUP(J2623,匹配表1065!Y:Y,匹配表1065!AA:AB)</f>
        <v>6</v>
      </c>
      <c r="L2623" s="89" t="str">
        <v>3个月以上</v>
      </c>
      <c r="M2623" s="92" t="s">
        <v>35</v>
      </c>
      <c r="N2623" s="98">
        <v>1</v>
      </c>
      <c r="O2623" s="93" t="str">
        <f>_xlfn.XLOOKUP(P2623,匹配表1065!U:U,匹配表1065!T:T)</f>
        <v>HO00001047</v>
      </c>
      <c r="P2623" s="89" t="s">
        <v>189</v>
      </c>
      <c r="Q2623" s="89" t="s">
        <v>518</v>
      </c>
      <c r="R2623" s="89" t="str">
        <f>_xlfn.XLOOKUP(Q2623,匹配表1065!L:L,匹配表1065!O:O)</f>
        <v>C</v>
      </c>
      <c r="S2623" s="93" t="str">
        <f>IFERROR(_xlfn.XLOOKUP(Q2623,匹配表1065!AI:AI,匹配表1065!AJ:AJ),"绿标")</f>
        <v>绿标</v>
      </c>
      <c r="T2623" s="93" t="str" cm="1">
        <f t="array" ref="T2623:U2623">_xlfn.XLOOKUP(Q2623,匹配表1065!L:L,匹配表1065!M:N)</f>
        <v>眩晕</v>
      </c>
      <c r="U2623" s="94" t="str">
        <v>耳鼻喉科</v>
      </c>
      <c r="V2623" s="95" t="s">
        <v>70</v>
      </c>
      <c r="W2623" s="93">
        <f>_xlfn.XLOOKUP(M2623,匹配表1065!D:D,匹配表1065!F:F)*N2623</f>
        <v>4</v>
      </c>
    </row>
    <row r="2624" customHeight="1" spans="1:23">
      <c r="A2624" s="89" t="s">
        <v>675</v>
      </c>
      <c r="B2624" s="90">
        <v>46162</v>
      </c>
      <c r="C2624" s="91" t="str">
        <f t="shared" si="80"/>
        <v>5月第4周</v>
      </c>
      <c r="D2624" s="89" t="s">
        <v>733</v>
      </c>
      <c r="E2624" s="89" t="str">
        <f t="shared" si="81"/>
        <v>5月第3周--周3</v>
      </c>
      <c r="F2624" s="92" t="s">
        <v>27</v>
      </c>
      <c r="G2624" s="92" t="s">
        <v>167</v>
      </c>
      <c r="H2624" s="92" t="str">
        <f>_xlfn.XLOOKUP(O2624,匹配表1065!T:T,匹配表1065!W:W)</f>
        <v>苏州市</v>
      </c>
      <c r="I2624" s="89" t="str">
        <f>_xlfn.XLOOKUP(O2624,匹配表1065!T:T,匹配表1065!X:X)</f>
        <v>PME2010</v>
      </c>
      <c r="J2624" s="92" t="s">
        <v>186</v>
      </c>
      <c r="K2624" s="89" cm="1">
        <f ca="1" t="array" ref="K2624:L2624">_xlfn.XLOOKUP(J2624,匹配表1065!Y:Y,匹配表1065!AA:AB)</f>
        <v>6</v>
      </c>
      <c r="L2624" s="89" t="str">
        <v>3个月以上</v>
      </c>
      <c r="M2624" s="92" t="s">
        <v>35</v>
      </c>
      <c r="N2624" s="98">
        <v>1</v>
      </c>
      <c r="O2624" s="93" t="str">
        <f>_xlfn.XLOOKUP(P2624,匹配表1065!U:U,匹配表1065!T:T)</f>
        <v>HO00001051</v>
      </c>
      <c r="P2624" s="89" t="s">
        <v>191</v>
      </c>
      <c r="Q2624" s="89" t="s">
        <v>192</v>
      </c>
      <c r="R2624" s="89" t="str">
        <f>_xlfn.XLOOKUP(Q2624,匹配表1065!L:L,匹配表1065!O:O)</f>
        <v>B</v>
      </c>
      <c r="S2624" s="93" t="str">
        <f>IFERROR(_xlfn.XLOOKUP(Q2624,匹配表1065!AI:AI,匹配表1065!AJ:AJ),"绿标")</f>
        <v>绿标</v>
      </c>
      <c r="T2624" s="93" t="str" cm="1">
        <f t="array" ref="T2624:U2624">_xlfn.XLOOKUP(Q2624,匹配表1065!L:L,匹配表1065!M:N)</f>
        <v>抑郁焦虑</v>
      </c>
      <c r="U2624" s="94" t="str">
        <v>神经内科</v>
      </c>
      <c r="V2624" s="95" t="s">
        <v>70</v>
      </c>
      <c r="W2624" s="93">
        <f>_xlfn.XLOOKUP(M2624,匹配表1065!D:D,匹配表1065!F:F)*N2624</f>
        <v>4</v>
      </c>
    </row>
    <row r="2625" customHeight="1" spans="1:23">
      <c r="A2625" s="89" t="s">
        <v>675</v>
      </c>
      <c r="B2625" s="90">
        <v>46162</v>
      </c>
      <c r="C2625" s="91" t="str">
        <f t="shared" si="80"/>
        <v>5月第4周</v>
      </c>
      <c r="D2625" s="89" t="s">
        <v>733</v>
      </c>
      <c r="E2625" s="89" t="str">
        <f t="shared" si="81"/>
        <v>5月第3周--周3</v>
      </c>
      <c r="F2625" s="92" t="s">
        <v>27</v>
      </c>
      <c r="G2625" s="92" t="s">
        <v>167</v>
      </c>
      <c r="H2625" s="92" t="str">
        <f>_xlfn.XLOOKUP(O2625,匹配表1065!T:T,匹配表1065!W:W)</f>
        <v>苏州市</v>
      </c>
      <c r="I2625" s="89" t="str">
        <f>_xlfn.XLOOKUP(O2625,匹配表1065!T:T,匹配表1065!X:X)</f>
        <v>PME2010</v>
      </c>
      <c r="J2625" s="92" t="s">
        <v>186</v>
      </c>
      <c r="K2625" s="89" cm="1">
        <f ca="1" t="array" ref="K2625:L2625">_xlfn.XLOOKUP(J2625,匹配表1065!Y:Y,匹配表1065!AA:AB)</f>
        <v>6</v>
      </c>
      <c r="L2625" s="89" t="str">
        <v>3个月以上</v>
      </c>
      <c r="M2625" s="92" t="s">
        <v>30</v>
      </c>
      <c r="N2625" s="98">
        <v>1</v>
      </c>
      <c r="O2625" s="93" t="str">
        <f>_xlfn.XLOOKUP(P2625,匹配表1065!U:U,匹配表1065!T:T)</f>
        <v>HO00001051</v>
      </c>
      <c r="P2625" s="89" t="s">
        <v>191</v>
      </c>
      <c r="Q2625" s="89" t="s">
        <v>354</v>
      </c>
      <c r="R2625" s="89" t="str">
        <f>_xlfn.XLOOKUP(Q2625,匹配表1065!L:L,匹配表1065!O:O)</f>
        <v>A</v>
      </c>
      <c r="S2625" s="93" t="str">
        <f>IFERROR(_xlfn.XLOOKUP(Q2625,匹配表1065!AI:AI,匹配表1065!AJ:AJ),"绿标")</f>
        <v>黑标</v>
      </c>
      <c r="T2625" s="93" t="str" cm="1">
        <f t="array" ref="T2625:U2625">_xlfn.XLOOKUP(Q2625,匹配表1065!L:L,匹配表1065!M:N)</f>
        <v>头痛</v>
      </c>
      <c r="U2625" s="94" t="str">
        <v>神经内科</v>
      </c>
      <c r="V2625" s="95" t="s">
        <v>70</v>
      </c>
      <c r="W2625" s="93">
        <f>_xlfn.XLOOKUP(M2625,匹配表1065!D:D,匹配表1065!F:F)*N2625</f>
        <v>12</v>
      </c>
    </row>
    <row r="2626" customHeight="1" spans="1:23">
      <c r="A2626" s="89" t="s">
        <v>675</v>
      </c>
      <c r="B2626" s="90">
        <v>46162</v>
      </c>
      <c r="C2626" s="91" t="str">
        <f t="shared" ref="C2626:C2689" si="82">MONTH(B2626)&amp;TEXT(WEEKNUM(B2626,2)-WEEKNUM(B2626+1-DAY(B2626),2)+1,"月第0周")</f>
        <v>5月第4周</v>
      </c>
      <c r="D2626" s="89" t="s">
        <v>733</v>
      </c>
      <c r="E2626" s="89" t="str">
        <f t="shared" ref="E2626:E2689" si="83">D2626&amp;"--"&amp;"周"&amp;WEEKDAY(B2626,2)</f>
        <v>5月第3周--周3</v>
      </c>
      <c r="F2626" s="92" t="s">
        <v>27</v>
      </c>
      <c r="G2626" s="92" t="s">
        <v>167</v>
      </c>
      <c r="H2626" s="92" t="str">
        <f>_xlfn.XLOOKUP(O2626,匹配表1065!T:T,匹配表1065!W:W)</f>
        <v>苏州市</v>
      </c>
      <c r="I2626" s="89" t="str">
        <f>_xlfn.XLOOKUP(O2626,匹配表1065!T:T,匹配表1065!X:X)</f>
        <v>PME2011</v>
      </c>
      <c r="J2626" s="92" t="s">
        <v>168</v>
      </c>
      <c r="K2626" s="89" cm="1">
        <f ca="1" t="array" ref="K2626:L2626">_xlfn.XLOOKUP(J2626,匹配表1065!Y:Y,匹配表1065!AA:AB)</f>
        <v>19</v>
      </c>
      <c r="L2626" s="89" t="str">
        <v>3个月以上</v>
      </c>
      <c r="M2626" s="92" t="s">
        <v>30</v>
      </c>
      <c r="N2626" s="98">
        <v>1</v>
      </c>
      <c r="O2626" s="93" t="str">
        <f>_xlfn.XLOOKUP(P2626,匹配表1065!U:U,匹配表1065!T:T)</f>
        <v>HO00307823</v>
      </c>
      <c r="P2626" s="89" t="s">
        <v>169</v>
      </c>
      <c r="Q2626" s="89" t="s">
        <v>172</v>
      </c>
      <c r="R2626" s="89" t="str">
        <f>_xlfn.XLOOKUP(Q2626,匹配表1065!L:L,匹配表1065!O:O)</f>
        <v>C</v>
      </c>
      <c r="S2626" s="93" t="str">
        <f>IFERROR(_xlfn.XLOOKUP(Q2626,匹配表1065!AI:AI,匹配表1065!AJ:AJ),"绿标")</f>
        <v>绿标</v>
      </c>
      <c r="T2626" s="93" t="str" cm="1">
        <f t="array" ref="T2626:U2626">_xlfn.XLOOKUP(Q2626,匹配表1065!L:L,匹配表1065!M:N)</f>
        <v>眩晕</v>
      </c>
      <c r="U2626" s="94" t="str">
        <v>神经内科</v>
      </c>
      <c r="V2626" s="95" t="s">
        <v>58</v>
      </c>
      <c r="W2626" s="93">
        <f>_xlfn.XLOOKUP(M2626,匹配表1065!D:D,匹配表1065!F:F)*N2626</f>
        <v>12</v>
      </c>
    </row>
    <row r="2627" customHeight="1" spans="1:23">
      <c r="A2627" s="89" t="s">
        <v>675</v>
      </c>
      <c r="B2627" s="90">
        <v>46162</v>
      </c>
      <c r="C2627" s="91" t="str">
        <f t="shared" si="82"/>
        <v>5月第4周</v>
      </c>
      <c r="D2627" s="89" t="s">
        <v>733</v>
      </c>
      <c r="E2627" s="89" t="str">
        <f t="shared" si="83"/>
        <v>5月第3周--周3</v>
      </c>
      <c r="F2627" s="92" t="s">
        <v>27</v>
      </c>
      <c r="G2627" s="92" t="s">
        <v>167</v>
      </c>
      <c r="H2627" s="92" t="str">
        <f>_xlfn.XLOOKUP(O2627,匹配表1065!T:T,匹配表1065!W:W)</f>
        <v>苏州市</v>
      </c>
      <c r="I2627" s="89" t="str">
        <f>_xlfn.XLOOKUP(O2627,匹配表1065!T:T,匹配表1065!X:X)</f>
        <v>PME2011</v>
      </c>
      <c r="J2627" s="92" t="s">
        <v>168</v>
      </c>
      <c r="K2627" s="89" cm="1">
        <f ca="1" t="array" ref="K2627:L2627">_xlfn.XLOOKUP(J2627,匹配表1065!Y:Y,匹配表1065!AA:AB)</f>
        <v>19</v>
      </c>
      <c r="L2627" s="89" t="str">
        <v>3个月以上</v>
      </c>
      <c r="M2627" s="92" t="s">
        <v>30</v>
      </c>
      <c r="N2627" s="98">
        <v>3</v>
      </c>
      <c r="O2627" s="93" t="str">
        <f>_xlfn.XLOOKUP(P2627,匹配表1065!U:U,匹配表1065!T:T)</f>
        <v>HO00307823</v>
      </c>
      <c r="P2627" s="89" t="s">
        <v>169</v>
      </c>
      <c r="Q2627" s="89" t="s">
        <v>170</v>
      </c>
      <c r="R2627" s="89" t="str">
        <f>_xlfn.XLOOKUP(Q2627,匹配表1065!L:L,匹配表1065!O:O)</f>
        <v>A</v>
      </c>
      <c r="S2627" s="93" t="str">
        <f>IFERROR(_xlfn.XLOOKUP(Q2627,匹配表1065!AI:AI,匹配表1065!AJ:AJ),"绿标")</f>
        <v>红标</v>
      </c>
      <c r="T2627" s="93" t="str" cm="1">
        <f t="array" ref="T2627:U2627">_xlfn.XLOOKUP(Q2627,匹配表1065!L:L,匹配表1065!M:N)</f>
        <v>头痛</v>
      </c>
      <c r="U2627" s="94" t="str">
        <v>神经内科</v>
      </c>
      <c r="V2627" s="95" t="s">
        <v>42</v>
      </c>
      <c r="W2627" s="93">
        <f>_xlfn.XLOOKUP(M2627,匹配表1065!D:D,匹配表1065!F:F)*N2627</f>
        <v>36</v>
      </c>
    </row>
    <row r="2628" customHeight="1" spans="1:23">
      <c r="A2628" s="89" t="s">
        <v>675</v>
      </c>
      <c r="B2628" s="90">
        <v>46162</v>
      </c>
      <c r="C2628" s="91" t="str">
        <f t="shared" si="82"/>
        <v>5月第4周</v>
      </c>
      <c r="D2628" s="89" t="s">
        <v>733</v>
      </c>
      <c r="E2628" s="89" t="str">
        <f t="shared" si="83"/>
        <v>5月第3周--周3</v>
      </c>
      <c r="F2628" s="92" t="s">
        <v>27</v>
      </c>
      <c r="G2628" s="92" t="s">
        <v>167</v>
      </c>
      <c r="H2628" s="92" t="str">
        <f>_xlfn.XLOOKUP(O2628,匹配表1065!T:T,匹配表1065!W:W)</f>
        <v>苏州市</v>
      </c>
      <c r="I2628" s="89" t="str">
        <f>_xlfn.XLOOKUP(O2628,匹配表1065!T:T,匹配表1065!X:X)</f>
        <v>PME2016</v>
      </c>
      <c r="J2628" s="89" t="s">
        <v>173</v>
      </c>
      <c r="K2628" s="89" cm="1">
        <f ca="1" t="array" ref="K2628:L2628">_xlfn.XLOOKUP(J2628,匹配表1065!Y:Y,匹配表1065!AA:AB)</f>
        <v>1</v>
      </c>
      <c r="L2628" s="89" t="str">
        <v>3个月以内</v>
      </c>
      <c r="M2628" s="92" t="s">
        <v>30</v>
      </c>
      <c r="N2628" s="98">
        <v>2</v>
      </c>
      <c r="O2628" s="93" t="str">
        <f>_xlfn.XLOOKUP(P2628,匹配表1065!U:U,匹配表1065!T:T)</f>
        <v>HO00001043</v>
      </c>
      <c r="P2628" s="89" t="s">
        <v>221</v>
      </c>
      <c r="Q2628" s="89" t="s">
        <v>291</v>
      </c>
      <c r="R2628" s="89" t="str">
        <f>_xlfn.XLOOKUP(Q2628,匹配表1065!L:L,匹配表1065!O:O)</f>
        <v>A</v>
      </c>
      <c r="S2628" s="93" t="str">
        <f>IFERROR(_xlfn.XLOOKUP(Q2628,匹配表1065!AI:AI,匹配表1065!AJ:AJ),"绿标")</f>
        <v>红标</v>
      </c>
      <c r="T2628" s="93" t="str" cm="1">
        <f t="array" ref="T2628:U2628">_xlfn.XLOOKUP(Q2628,匹配表1065!L:L,匹配表1065!M:N)</f>
        <v>头痛</v>
      </c>
      <c r="U2628" s="94" t="str">
        <v>神经内科</v>
      </c>
      <c r="V2628" s="95" t="s">
        <v>70</v>
      </c>
      <c r="W2628" s="93">
        <f>_xlfn.XLOOKUP(M2628,匹配表1065!D:D,匹配表1065!F:F)*N2628</f>
        <v>24</v>
      </c>
    </row>
    <row r="2629" customHeight="1" spans="1:23">
      <c r="A2629" s="89" t="s">
        <v>675</v>
      </c>
      <c r="B2629" s="90">
        <v>46162</v>
      </c>
      <c r="C2629" s="91" t="str">
        <f t="shared" si="82"/>
        <v>5月第4周</v>
      </c>
      <c r="D2629" s="89" t="s">
        <v>733</v>
      </c>
      <c r="E2629" s="89" t="str">
        <f t="shared" si="83"/>
        <v>5月第3周--周3</v>
      </c>
      <c r="F2629" s="92" t="s">
        <v>27</v>
      </c>
      <c r="G2629" s="92" t="s">
        <v>167</v>
      </c>
      <c r="H2629" s="92" t="str">
        <f>_xlfn.XLOOKUP(O2629,匹配表1065!T:T,匹配表1065!W:W)</f>
        <v>苏州市</v>
      </c>
      <c r="I2629" s="89" t="str">
        <f>_xlfn.XLOOKUP(O2629,匹配表1065!T:T,匹配表1065!X:X)</f>
        <v>PME2016</v>
      </c>
      <c r="J2629" s="89" t="s">
        <v>173</v>
      </c>
      <c r="K2629" s="89" cm="1">
        <f ca="1" t="array" ref="K2629:L2629">_xlfn.XLOOKUP(J2629,匹配表1065!Y:Y,匹配表1065!AA:AB)</f>
        <v>1</v>
      </c>
      <c r="L2629" s="89" t="str">
        <v>3个月以内</v>
      </c>
      <c r="M2629" s="92" t="s">
        <v>35</v>
      </c>
      <c r="N2629" s="98">
        <v>1</v>
      </c>
      <c r="O2629" s="93" t="str">
        <f>_xlfn.XLOOKUP(P2629,匹配表1065!U:U,匹配表1065!T:T)</f>
        <v>HO00001048</v>
      </c>
      <c r="P2629" s="89" t="s">
        <v>176</v>
      </c>
      <c r="Q2629" s="89" t="s">
        <v>480</v>
      </c>
      <c r="R2629" s="89" t="str">
        <f>_xlfn.XLOOKUP(Q2629,匹配表1065!L:L,匹配表1065!O:O)</f>
        <v>B</v>
      </c>
      <c r="S2629" s="93" t="str">
        <f>IFERROR(_xlfn.XLOOKUP(Q2629,匹配表1065!AI:AI,匹配表1065!AJ:AJ),"绿标")</f>
        <v>绿标</v>
      </c>
      <c r="T2629" s="93" t="str" cm="1">
        <f t="array" ref="T2629:U2629">_xlfn.XLOOKUP(Q2629,匹配表1065!L:L,匹配表1065!M:N)</f>
        <v>抑郁焦虑</v>
      </c>
      <c r="U2629" s="94" t="str">
        <v>神经内科</v>
      </c>
      <c r="V2629" s="95" t="s">
        <v>70</v>
      </c>
      <c r="W2629" s="93">
        <f>_xlfn.XLOOKUP(M2629,匹配表1065!D:D,匹配表1065!F:F)*N2629</f>
        <v>4</v>
      </c>
    </row>
    <row r="2630" customHeight="1" spans="1:23">
      <c r="A2630" s="89" t="s">
        <v>675</v>
      </c>
      <c r="B2630" s="90">
        <v>46162</v>
      </c>
      <c r="C2630" s="91" t="str">
        <f t="shared" si="82"/>
        <v>5月第4周</v>
      </c>
      <c r="D2630" s="89" t="s">
        <v>733</v>
      </c>
      <c r="E2630" s="89" t="str">
        <f t="shared" si="83"/>
        <v>5月第3周--周3</v>
      </c>
      <c r="F2630" s="92" t="s">
        <v>27</v>
      </c>
      <c r="G2630" s="92" t="s">
        <v>167</v>
      </c>
      <c r="H2630" s="92" t="str">
        <f>_xlfn.XLOOKUP(O2630,匹配表1065!T:T,匹配表1065!W:W)</f>
        <v>苏州市</v>
      </c>
      <c r="I2630" s="89" t="str">
        <f>_xlfn.XLOOKUP(O2630,匹配表1065!T:T,匹配表1065!X:X)</f>
        <v>PME2016</v>
      </c>
      <c r="J2630" s="89" t="s">
        <v>173</v>
      </c>
      <c r="K2630" s="89" cm="1">
        <f ca="1" t="array" ref="K2630:L2630">_xlfn.XLOOKUP(J2630,匹配表1065!Y:Y,匹配表1065!AA:AB)</f>
        <v>1</v>
      </c>
      <c r="L2630" s="89" t="str">
        <v>3个月以内</v>
      </c>
      <c r="M2630" s="92" t="s">
        <v>35</v>
      </c>
      <c r="N2630" s="98">
        <v>1</v>
      </c>
      <c r="O2630" s="93" t="str">
        <f>_xlfn.XLOOKUP(P2630,匹配表1065!U:U,匹配表1065!T:T)</f>
        <v>HO00001048</v>
      </c>
      <c r="P2630" s="89" t="s">
        <v>176</v>
      </c>
      <c r="Q2630" s="89" t="s">
        <v>750</v>
      </c>
      <c r="R2630" s="89" t="str">
        <f>_xlfn.XLOOKUP(Q2630,匹配表1065!L:L,匹配表1065!O:O)</f>
        <v>B</v>
      </c>
      <c r="S2630" s="93" t="str">
        <f>IFERROR(_xlfn.XLOOKUP(Q2630,匹配表1065!AI:AI,匹配表1065!AJ:AJ),"绿标")</f>
        <v>绿标</v>
      </c>
      <c r="T2630" s="93" t="str" cm="1">
        <f t="array" ref="T2630:U2630">_xlfn.XLOOKUP(Q2630,匹配表1065!L:L,匹配表1065!M:N)</f>
        <v>抑郁焦虑</v>
      </c>
      <c r="U2630" s="94" t="str">
        <v>神经内科</v>
      </c>
      <c r="V2630" s="95" t="s">
        <v>70</v>
      </c>
      <c r="W2630" s="93">
        <f>_xlfn.XLOOKUP(M2630,匹配表1065!D:D,匹配表1065!F:F)*N2630</f>
        <v>4</v>
      </c>
    </row>
    <row r="2631" customHeight="1" spans="1:23">
      <c r="A2631" s="89" t="s">
        <v>675</v>
      </c>
      <c r="B2631" s="90">
        <v>46162</v>
      </c>
      <c r="C2631" s="91" t="str">
        <f t="shared" si="82"/>
        <v>5月第4周</v>
      </c>
      <c r="D2631" s="89" t="s">
        <v>733</v>
      </c>
      <c r="E2631" s="89" t="str">
        <f t="shared" si="83"/>
        <v>5月第3周--周3</v>
      </c>
      <c r="F2631" s="92" t="s">
        <v>27</v>
      </c>
      <c r="G2631" s="92" t="s">
        <v>167</v>
      </c>
      <c r="H2631" s="92" t="str">
        <f>_xlfn.XLOOKUP(O2631,匹配表1065!T:T,匹配表1065!W:W)</f>
        <v>苏州市</v>
      </c>
      <c r="I2631" s="89" t="str">
        <f>_xlfn.XLOOKUP(O2631,匹配表1065!T:T,匹配表1065!X:X)</f>
        <v>PME2017</v>
      </c>
      <c r="J2631" s="92" t="s">
        <v>323</v>
      </c>
      <c r="K2631" s="89" cm="1">
        <f ca="1" t="array" ref="K2631:L2631">_xlfn.XLOOKUP(J2631,匹配表1065!Y:Y,匹配表1065!AA:AB)</f>
        <v>7</v>
      </c>
      <c r="L2631" s="89" t="str">
        <v>3个月以上</v>
      </c>
      <c r="M2631" s="92" t="s">
        <v>30</v>
      </c>
      <c r="N2631" s="98">
        <v>1</v>
      </c>
      <c r="O2631" s="93" t="str">
        <f>_xlfn.XLOOKUP(P2631,匹配表1065!U:U,匹配表1065!T:T)</f>
        <v>HO00001044</v>
      </c>
      <c r="P2631" s="89" t="s">
        <v>346</v>
      </c>
      <c r="Q2631" s="89" t="s">
        <v>521</v>
      </c>
      <c r="R2631" s="89" t="str">
        <f>_xlfn.XLOOKUP(Q2631,匹配表1065!L:L,匹配表1065!O:O)</f>
        <v>B</v>
      </c>
      <c r="S2631" s="93" t="str">
        <f>IFERROR(_xlfn.XLOOKUP(Q2631,匹配表1065!AI:AI,匹配表1065!AJ:AJ),"绿标")</f>
        <v>黑标</v>
      </c>
      <c r="T2631" s="93" t="str" cm="1">
        <f t="array" ref="T2631:U2631">_xlfn.XLOOKUP(Q2631,匹配表1065!L:L,匹配表1065!M:N)</f>
        <v>脑血管</v>
      </c>
      <c r="U2631" s="94" t="str">
        <v>神经内科</v>
      </c>
      <c r="V2631" s="95" t="s">
        <v>33</v>
      </c>
      <c r="W2631" s="93">
        <f>_xlfn.XLOOKUP(M2631,匹配表1065!D:D,匹配表1065!F:F)*N2631</f>
        <v>12</v>
      </c>
    </row>
    <row r="2632" customHeight="1" spans="1:23">
      <c r="A2632" s="89" t="s">
        <v>675</v>
      </c>
      <c r="B2632" s="90">
        <v>46162</v>
      </c>
      <c r="C2632" s="91" t="str">
        <f t="shared" si="82"/>
        <v>5月第4周</v>
      </c>
      <c r="D2632" s="89" t="s">
        <v>733</v>
      </c>
      <c r="E2632" s="89" t="str">
        <f t="shared" si="83"/>
        <v>5月第3周--周3</v>
      </c>
      <c r="F2632" s="92" t="s">
        <v>27</v>
      </c>
      <c r="G2632" s="92" t="s">
        <v>167</v>
      </c>
      <c r="H2632" s="92" t="str">
        <f>_xlfn.XLOOKUP(O2632,匹配表1065!T:T,匹配表1065!W:W)</f>
        <v>苏州市</v>
      </c>
      <c r="I2632" s="89" t="str">
        <f>_xlfn.XLOOKUP(O2632,匹配表1065!T:T,匹配表1065!X:X)</f>
        <v>PME2017</v>
      </c>
      <c r="J2632" s="92" t="s">
        <v>323</v>
      </c>
      <c r="K2632" s="89" cm="1">
        <f ca="1" t="array" ref="K2632:L2632">_xlfn.XLOOKUP(J2632,匹配表1065!Y:Y,匹配表1065!AA:AB)</f>
        <v>7</v>
      </c>
      <c r="L2632" s="89" t="str">
        <v>3个月以上</v>
      </c>
      <c r="M2632" s="92" t="s">
        <v>35</v>
      </c>
      <c r="N2632" s="98">
        <v>1</v>
      </c>
      <c r="O2632" s="93" t="str">
        <f>_xlfn.XLOOKUP(P2632,匹配表1065!U:U,匹配表1065!T:T)</f>
        <v>HO00017517</v>
      </c>
      <c r="P2632" s="89" t="s">
        <v>348</v>
      </c>
      <c r="Q2632" s="89" t="s">
        <v>705</v>
      </c>
      <c r="R2632" s="89" t="str">
        <f>_xlfn.XLOOKUP(Q2632,匹配表1065!L:L,匹配表1065!O:O)</f>
        <v>C</v>
      </c>
      <c r="S2632" s="93" t="str">
        <f>IFERROR(_xlfn.XLOOKUP(Q2632,匹配表1065!AI:AI,匹配表1065!AJ:AJ),"绿标")</f>
        <v>红标</v>
      </c>
      <c r="T2632" s="93" t="str" cm="1">
        <f t="array" ref="T2632:U2632">_xlfn.XLOOKUP(Q2632,匹配表1065!L:L,匹配表1065!M:N)</f>
        <v>眩晕</v>
      </c>
      <c r="U2632" s="94" t="str">
        <v>耳鼻喉科</v>
      </c>
      <c r="V2632" s="95" t="s">
        <v>70</v>
      </c>
      <c r="W2632" s="93">
        <f>_xlfn.XLOOKUP(M2632,匹配表1065!D:D,匹配表1065!F:F)*N2632</f>
        <v>4</v>
      </c>
    </row>
    <row r="2633" customHeight="1" spans="1:23">
      <c r="A2633" s="89" t="s">
        <v>675</v>
      </c>
      <c r="B2633" s="90">
        <v>46163</v>
      </c>
      <c r="C2633" s="91" t="str">
        <f t="shared" si="82"/>
        <v>5月第4周</v>
      </c>
      <c r="D2633" s="89" t="s">
        <v>733</v>
      </c>
      <c r="E2633" s="89" t="str">
        <f t="shared" si="83"/>
        <v>5月第3周--周4</v>
      </c>
      <c r="F2633" s="92" t="s">
        <v>27</v>
      </c>
      <c r="G2633" s="89" t="s">
        <v>63</v>
      </c>
      <c r="H2633" s="92" t="str">
        <f>_xlfn.XLOOKUP(O2633,匹配表1065!T:T,匹配表1065!W:W)</f>
        <v>南京市</v>
      </c>
      <c r="I2633" s="89" t="str">
        <f>_xlfn.XLOOKUP(O2633,匹配表1065!T:T,匹配表1065!X:X)</f>
        <v>PME2001</v>
      </c>
      <c r="J2633" s="92" t="s">
        <v>64</v>
      </c>
      <c r="K2633" s="89" cm="1">
        <f ca="1" t="array" ref="K2633:L2633">_xlfn.XLOOKUP(J2633,匹配表1065!Y:Y,匹配表1065!AA:AB)</f>
        <v>31</v>
      </c>
      <c r="L2633" s="89" t="str">
        <v>3个月以上</v>
      </c>
      <c r="M2633" s="92" t="s">
        <v>30</v>
      </c>
      <c r="N2633" s="92">
        <v>3</v>
      </c>
      <c r="O2633" s="93" t="str">
        <f>_xlfn.XLOOKUP(P2633,匹配表1065!U:U,匹配表1065!T:T)</f>
        <v>HO00000958</v>
      </c>
      <c r="P2633" s="89" t="s">
        <v>65</v>
      </c>
      <c r="Q2633" s="89" t="s">
        <v>209</v>
      </c>
      <c r="R2633" s="89" t="str">
        <f>_xlfn.XLOOKUP(Q2633,匹配表1065!L:L,匹配表1065!O:O)</f>
        <v>C</v>
      </c>
      <c r="S2633" s="93" t="str">
        <f>IFERROR(_xlfn.XLOOKUP(Q2633,匹配表1065!AI:AI,匹配表1065!AJ:AJ),"绿标")</f>
        <v>红标</v>
      </c>
      <c r="T2633" s="93" t="str" cm="1">
        <f t="array" ref="T2633:U2633">_xlfn.XLOOKUP(Q2633,匹配表1065!L:L,匹配表1065!M:N)</f>
        <v>眩晕</v>
      </c>
      <c r="U2633" s="94" t="str">
        <v>耳鼻喉科</v>
      </c>
      <c r="V2633" s="95" t="s">
        <v>70</v>
      </c>
      <c r="W2633" s="93">
        <f>_xlfn.XLOOKUP(M2633,匹配表1065!D:D,匹配表1065!F:F)*N2633</f>
        <v>36</v>
      </c>
    </row>
    <row r="2634" customHeight="1" spans="1:23">
      <c r="A2634" s="89" t="s">
        <v>675</v>
      </c>
      <c r="B2634" s="90">
        <v>46163</v>
      </c>
      <c r="C2634" s="91" t="str">
        <f t="shared" si="82"/>
        <v>5月第4周</v>
      </c>
      <c r="D2634" s="89" t="s">
        <v>733</v>
      </c>
      <c r="E2634" s="89" t="str">
        <f t="shared" si="83"/>
        <v>5月第3周--周4</v>
      </c>
      <c r="F2634" s="92" t="s">
        <v>27</v>
      </c>
      <c r="G2634" s="89" t="s">
        <v>63</v>
      </c>
      <c r="H2634" s="92" t="str">
        <f>_xlfn.XLOOKUP(O2634,匹配表1065!T:T,匹配表1065!W:W)</f>
        <v>南京市</v>
      </c>
      <c r="I2634" s="89" t="str">
        <f>_xlfn.XLOOKUP(O2634,匹配表1065!T:T,匹配表1065!X:X)</f>
        <v>PME2001</v>
      </c>
      <c r="J2634" s="92" t="s">
        <v>64</v>
      </c>
      <c r="K2634" s="89" cm="1">
        <f ca="1" t="array" ref="K2634:L2634">_xlfn.XLOOKUP(J2634,匹配表1065!Y:Y,匹配表1065!AA:AB)</f>
        <v>31</v>
      </c>
      <c r="L2634" s="89" t="str">
        <v>3个月以上</v>
      </c>
      <c r="M2634" s="92" t="s">
        <v>35</v>
      </c>
      <c r="N2634" s="92">
        <v>1</v>
      </c>
      <c r="O2634" s="93" t="str">
        <f>_xlfn.XLOOKUP(P2634,匹配表1065!U:U,匹配表1065!T:T)</f>
        <v>HO00000958</v>
      </c>
      <c r="P2634" s="89" t="s">
        <v>65</v>
      </c>
      <c r="Q2634" s="89" t="s">
        <v>529</v>
      </c>
      <c r="R2634" s="89" t="str">
        <f>_xlfn.XLOOKUP(Q2634,匹配表1065!L:L,匹配表1065!O:O)</f>
        <v>B</v>
      </c>
      <c r="S2634" s="93" t="str">
        <f>IFERROR(_xlfn.XLOOKUP(Q2634,匹配表1065!AI:AI,匹配表1065!AJ:AJ),"绿标")</f>
        <v>黑标</v>
      </c>
      <c r="T2634" s="93" t="str" cm="1">
        <f t="array" ref="T2634:U2634">_xlfn.XLOOKUP(Q2634,匹配表1065!L:L,匹配表1065!M:N)</f>
        <v>脑血管</v>
      </c>
      <c r="U2634" s="94" t="str">
        <v>神经内科</v>
      </c>
      <c r="V2634" s="95" t="s">
        <v>58</v>
      </c>
      <c r="W2634" s="93">
        <f>_xlfn.XLOOKUP(M2634,匹配表1065!D:D,匹配表1065!F:F)*N2634</f>
        <v>4</v>
      </c>
    </row>
    <row r="2635" customHeight="1" spans="1:23">
      <c r="A2635" s="89" t="s">
        <v>675</v>
      </c>
      <c r="B2635" s="90">
        <v>46163</v>
      </c>
      <c r="C2635" s="91" t="str">
        <f t="shared" si="82"/>
        <v>5月第4周</v>
      </c>
      <c r="D2635" s="89" t="s">
        <v>733</v>
      </c>
      <c r="E2635" s="89" t="str">
        <f t="shared" si="83"/>
        <v>5月第3周--周4</v>
      </c>
      <c r="F2635" s="92" t="s">
        <v>27</v>
      </c>
      <c r="G2635" s="89" t="s">
        <v>63</v>
      </c>
      <c r="H2635" s="92" t="str">
        <f>_xlfn.XLOOKUP(O2635,匹配表1065!T:T,匹配表1065!W:W)</f>
        <v>徐州市</v>
      </c>
      <c r="I2635" s="89" t="str">
        <f>_xlfn.XLOOKUP(O2635,匹配表1065!T:T,匹配表1065!X:X)</f>
        <v>PME2008</v>
      </c>
      <c r="J2635" s="92" t="s">
        <v>81</v>
      </c>
      <c r="K2635" s="89" cm="1">
        <f ca="1" t="array" ref="K2635:L2635">_xlfn.XLOOKUP(J2635,匹配表1065!Y:Y,匹配表1065!AA:AB)</f>
        <v>19</v>
      </c>
      <c r="L2635" s="89" t="str">
        <v>3个月以上</v>
      </c>
      <c r="M2635" s="92" t="s">
        <v>30</v>
      </c>
      <c r="N2635" s="92">
        <v>1</v>
      </c>
      <c r="O2635" s="93" t="str">
        <f>_xlfn.XLOOKUP(P2635,匹配表1065!U:U,匹配表1065!T:T)</f>
        <v>HO00001134</v>
      </c>
      <c r="P2635" s="89" t="s">
        <v>82</v>
      </c>
      <c r="Q2635" s="89" t="s">
        <v>530</v>
      </c>
      <c r="R2635" s="89" t="str">
        <f>_xlfn.XLOOKUP(Q2635,匹配表1065!L:L,匹配表1065!O:O)</f>
        <v>A</v>
      </c>
      <c r="S2635" s="93" t="str">
        <f>IFERROR(_xlfn.XLOOKUP(Q2635,匹配表1065!AI:AI,匹配表1065!AJ:AJ),"绿标")</f>
        <v>绿标</v>
      </c>
      <c r="T2635" s="93" t="str" cm="1">
        <f t="array" ref="T2635:U2635">_xlfn.XLOOKUP(Q2635,匹配表1065!L:L,匹配表1065!M:N)</f>
        <v>头痛</v>
      </c>
      <c r="U2635" s="94" t="str">
        <v>神经内科</v>
      </c>
      <c r="V2635" s="95" t="s">
        <v>33</v>
      </c>
      <c r="W2635" s="93">
        <f>_xlfn.XLOOKUP(M2635,匹配表1065!D:D,匹配表1065!F:F)*N2635</f>
        <v>12</v>
      </c>
    </row>
    <row r="2636" customHeight="1" spans="1:23">
      <c r="A2636" s="89" t="s">
        <v>675</v>
      </c>
      <c r="B2636" s="90">
        <v>46163</v>
      </c>
      <c r="C2636" s="91" t="str">
        <f t="shared" si="82"/>
        <v>5月第4周</v>
      </c>
      <c r="D2636" s="89" t="s">
        <v>733</v>
      </c>
      <c r="E2636" s="89" t="str">
        <f t="shared" si="83"/>
        <v>5月第3周--周4</v>
      </c>
      <c r="F2636" s="92" t="s">
        <v>27</v>
      </c>
      <c r="G2636" s="89" t="s">
        <v>63</v>
      </c>
      <c r="H2636" s="92" t="str">
        <f>_xlfn.XLOOKUP(O2636,匹配表1065!T:T,匹配表1065!W:W)</f>
        <v>连云港市</v>
      </c>
      <c r="I2636" s="89" t="str">
        <f>_xlfn.XLOOKUP(O2636,匹配表1065!T:T,匹配表1065!X:X)</f>
        <v>PME2042</v>
      </c>
      <c r="J2636" s="92" t="s">
        <v>74</v>
      </c>
      <c r="K2636" s="89" cm="1">
        <f ca="1" t="array" ref="K2636:L2636">_xlfn.XLOOKUP(J2636,匹配表1065!Y:Y,匹配表1065!AA:AB)</f>
        <v>7</v>
      </c>
      <c r="L2636" s="89" t="str">
        <v>3个月以上</v>
      </c>
      <c r="M2636" s="92" t="s">
        <v>30</v>
      </c>
      <c r="N2636" s="92">
        <v>1</v>
      </c>
      <c r="O2636" s="93" t="str">
        <f>_xlfn.XLOOKUP(P2636,匹配表1065!U:U,匹配表1065!T:T)</f>
        <v>HO00001004</v>
      </c>
      <c r="P2636" s="89" t="s">
        <v>75</v>
      </c>
      <c r="Q2636" s="89" t="s">
        <v>210</v>
      </c>
      <c r="R2636" s="89" t="str">
        <f>_xlfn.XLOOKUP(Q2636,匹配表1065!L:L,匹配表1065!O:O)</f>
        <v>A</v>
      </c>
      <c r="S2636" s="93" t="str">
        <f>IFERROR(_xlfn.XLOOKUP(Q2636,匹配表1065!AI:AI,匹配表1065!AJ:AJ),"绿标")</f>
        <v>红标</v>
      </c>
      <c r="T2636" s="93" t="str" cm="1">
        <f t="array" ref="T2636:U2636">_xlfn.XLOOKUP(Q2636,匹配表1065!L:L,匹配表1065!M:N)</f>
        <v>头痛</v>
      </c>
      <c r="U2636" s="94" t="str">
        <v>神经内科</v>
      </c>
      <c r="V2636" s="95" t="s">
        <v>42</v>
      </c>
      <c r="W2636" s="93">
        <f>_xlfn.XLOOKUP(M2636,匹配表1065!D:D,匹配表1065!F:F)*N2636</f>
        <v>12</v>
      </c>
    </row>
    <row r="2637" customHeight="1" spans="1:23">
      <c r="A2637" s="89" t="s">
        <v>675</v>
      </c>
      <c r="B2637" s="90">
        <v>46163</v>
      </c>
      <c r="C2637" s="91" t="str">
        <f t="shared" si="82"/>
        <v>5月第4周</v>
      </c>
      <c r="D2637" s="89" t="s">
        <v>733</v>
      </c>
      <c r="E2637" s="89" t="str">
        <f t="shared" si="83"/>
        <v>5月第3周--周4</v>
      </c>
      <c r="F2637" s="92" t="s">
        <v>27</v>
      </c>
      <c r="G2637" s="89" t="s">
        <v>63</v>
      </c>
      <c r="H2637" s="92" t="str">
        <f>_xlfn.XLOOKUP(O2637,匹配表1065!T:T,匹配表1065!W:W)</f>
        <v>南京市</v>
      </c>
      <c r="I2637" s="89" t="str">
        <f>_xlfn.XLOOKUP(O2637,匹配表1065!T:T,匹配表1065!X:X)</f>
        <v>PME2004</v>
      </c>
      <c r="J2637" s="92" t="s">
        <v>71</v>
      </c>
      <c r="K2637" s="89" cm="1">
        <f ca="1" t="array" ref="K2637:L2637">_xlfn.XLOOKUP(J2637,匹配表1065!Y:Y,匹配表1065!AA:AB)</f>
        <v>5</v>
      </c>
      <c r="L2637" s="89" t="str">
        <v>3个月以上</v>
      </c>
      <c r="M2637" s="92" t="s">
        <v>35</v>
      </c>
      <c r="N2637" s="92">
        <v>1</v>
      </c>
      <c r="O2637" s="93" t="str">
        <f>_xlfn.XLOOKUP(P2637,匹配表1065!U:U,匹配表1065!T:T)</f>
        <v>HO00000960</v>
      </c>
      <c r="P2637" s="89" t="s">
        <v>272</v>
      </c>
      <c r="Q2637" s="89" t="s">
        <v>441</v>
      </c>
      <c r="R2637" s="89" t="str">
        <f>_xlfn.XLOOKUP(Q2637,匹配表1065!L:L,匹配表1065!O:O)</f>
        <v>B</v>
      </c>
      <c r="S2637" s="93" t="str">
        <f>IFERROR(_xlfn.XLOOKUP(Q2637,匹配表1065!AI:AI,匹配表1065!AJ:AJ),"绿标")</f>
        <v>绿标</v>
      </c>
      <c r="T2637" s="93" t="str" cm="1">
        <f t="array" ref="T2637:U2637">_xlfn.XLOOKUP(Q2637,匹配表1065!L:L,匹配表1065!M:N)</f>
        <v>脑血管</v>
      </c>
      <c r="U2637" s="94" t="str">
        <v>神经内科</v>
      </c>
      <c r="V2637" s="95" t="s">
        <v>311</v>
      </c>
      <c r="W2637" s="93">
        <f>_xlfn.XLOOKUP(M2637,匹配表1065!D:D,匹配表1065!F:F)*N2637</f>
        <v>4</v>
      </c>
    </row>
    <row r="2638" customHeight="1" spans="1:23">
      <c r="A2638" s="89" t="s">
        <v>675</v>
      </c>
      <c r="B2638" s="90">
        <v>46163</v>
      </c>
      <c r="C2638" s="91" t="str">
        <f t="shared" si="82"/>
        <v>5月第4周</v>
      </c>
      <c r="D2638" s="89" t="s">
        <v>733</v>
      </c>
      <c r="E2638" s="89" t="str">
        <f t="shared" si="83"/>
        <v>5月第3周--周4</v>
      </c>
      <c r="F2638" s="92" t="s">
        <v>27</v>
      </c>
      <c r="G2638" s="89" t="s">
        <v>63</v>
      </c>
      <c r="H2638" s="92" t="str">
        <f>_xlfn.XLOOKUP(O2638,匹配表1065!T:T,匹配表1065!W:W)</f>
        <v>南京市</v>
      </c>
      <c r="I2638" s="89" t="str">
        <f>_xlfn.XLOOKUP(O2638,匹配表1065!T:T,匹配表1065!X:X)</f>
        <v>PME2001</v>
      </c>
      <c r="J2638" s="92" t="s">
        <v>77</v>
      </c>
      <c r="K2638" s="89" cm="1">
        <f ca="1" t="array" ref="K2638:L2638">_xlfn.XLOOKUP(J2638,匹配表1065!Y:Y,匹配表1065!AA:AB)</f>
        <v>8</v>
      </c>
      <c r="L2638" s="89" t="str">
        <v>3个月以上</v>
      </c>
      <c r="M2638" s="92" t="s">
        <v>30</v>
      </c>
      <c r="N2638" s="92">
        <v>2</v>
      </c>
      <c r="O2638" s="93" t="str">
        <f>_xlfn.XLOOKUP(P2638,匹配表1065!U:U,匹配表1065!T:T)</f>
        <v>HO00000958</v>
      </c>
      <c r="P2638" s="89" t="s">
        <v>65</v>
      </c>
      <c r="Q2638" s="89" t="s">
        <v>216</v>
      </c>
      <c r="R2638" s="89" t="str">
        <f>_xlfn.XLOOKUP(Q2638,匹配表1065!L:L,匹配表1065!O:O)</f>
        <v>A</v>
      </c>
      <c r="S2638" s="93" t="str">
        <f>IFERROR(_xlfn.XLOOKUP(Q2638,匹配表1065!AI:AI,匹配表1065!AJ:AJ),"绿标")</f>
        <v>红标</v>
      </c>
      <c r="T2638" s="93" t="str" cm="1">
        <f t="array" ref="T2638:U2638">_xlfn.XLOOKUP(Q2638,匹配表1065!L:L,匹配表1065!M:N)</f>
        <v>头痛</v>
      </c>
      <c r="U2638" s="94" t="str">
        <v>神经内科</v>
      </c>
      <c r="V2638" s="95" t="s">
        <v>33</v>
      </c>
      <c r="W2638" s="93">
        <f>_xlfn.XLOOKUP(M2638,匹配表1065!D:D,匹配表1065!F:F)*N2638</f>
        <v>24</v>
      </c>
    </row>
    <row r="2639" customHeight="1" spans="1:23">
      <c r="A2639" s="89" t="s">
        <v>675</v>
      </c>
      <c r="B2639" s="90">
        <v>46163</v>
      </c>
      <c r="C2639" s="91" t="str">
        <f t="shared" si="82"/>
        <v>5月第4周</v>
      </c>
      <c r="D2639" s="89" t="s">
        <v>733</v>
      </c>
      <c r="E2639" s="89" t="str">
        <f t="shared" si="83"/>
        <v>5月第3周--周4</v>
      </c>
      <c r="F2639" s="92" t="s">
        <v>27</v>
      </c>
      <c r="G2639" s="89" t="s">
        <v>63</v>
      </c>
      <c r="H2639" s="92" t="str">
        <f>_xlfn.XLOOKUP(O2639,匹配表1065!T:T,匹配表1065!W:W)</f>
        <v>南京市</v>
      </c>
      <c r="I2639" s="89" t="str">
        <f>_xlfn.XLOOKUP(O2639,匹配表1065!T:T,匹配表1065!X:X)</f>
        <v>PME2001</v>
      </c>
      <c r="J2639" s="92" t="s">
        <v>77</v>
      </c>
      <c r="K2639" s="89" cm="1">
        <f ca="1" t="array" ref="K2639:L2639">_xlfn.XLOOKUP(J2639,匹配表1065!Y:Y,匹配表1065!AA:AB)</f>
        <v>8</v>
      </c>
      <c r="L2639" s="89" t="str">
        <v>3个月以上</v>
      </c>
      <c r="M2639" s="92" t="s">
        <v>35</v>
      </c>
      <c r="N2639" s="92">
        <v>1</v>
      </c>
      <c r="O2639" s="93" t="str">
        <f>_xlfn.XLOOKUP(P2639,匹配表1065!U:U,匹配表1065!T:T)</f>
        <v>HO00000958</v>
      </c>
      <c r="P2639" s="89" t="s">
        <v>65</v>
      </c>
      <c r="Q2639" s="89" t="s">
        <v>78</v>
      </c>
      <c r="R2639" s="89" t="str">
        <f>_xlfn.XLOOKUP(Q2639,匹配表1065!L:L,匹配表1065!O:O)</f>
        <v>C</v>
      </c>
      <c r="S2639" s="93" t="str">
        <f>IFERROR(_xlfn.XLOOKUP(Q2639,匹配表1065!AI:AI,匹配表1065!AJ:AJ),"绿标")</f>
        <v>绿标</v>
      </c>
      <c r="T2639" s="93" t="str" cm="1">
        <f t="array" ref="T2639:U2639">_xlfn.XLOOKUP(Q2639,匹配表1065!L:L,匹配表1065!M:N)</f>
        <v>眩晕</v>
      </c>
      <c r="U2639" s="94" t="str">
        <v>神经内科</v>
      </c>
      <c r="V2639" s="95" t="s">
        <v>70</v>
      </c>
      <c r="W2639" s="93">
        <f>_xlfn.XLOOKUP(M2639,匹配表1065!D:D,匹配表1065!F:F)*N2639</f>
        <v>4</v>
      </c>
    </row>
    <row r="2640" customHeight="1" spans="1:23">
      <c r="A2640" s="89" t="s">
        <v>675</v>
      </c>
      <c r="B2640" s="90">
        <v>46163</v>
      </c>
      <c r="C2640" s="91" t="str">
        <f t="shared" si="82"/>
        <v>5月第4周</v>
      </c>
      <c r="D2640" s="89" t="s">
        <v>733</v>
      </c>
      <c r="E2640" s="89" t="str">
        <f t="shared" si="83"/>
        <v>5月第3周--周4</v>
      </c>
      <c r="F2640" s="92" t="s">
        <v>27</v>
      </c>
      <c r="G2640" s="89" t="s">
        <v>63</v>
      </c>
      <c r="H2640" s="92" t="str">
        <f>_xlfn.XLOOKUP(O2640,匹配表1065!T:T,匹配表1065!W:W)</f>
        <v>南京市</v>
      </c>
      <c r="I2640" s="89" t="str">
        <f>_xlfn.XLOOKUP(O2640,匹配表1065!T:T,匹配表1065!X:X)</f>
        <v>PME2002</v>
      </c>
      <c r="J2640" s="92" t="s">
        <v>84</v>
      </c>
      <c r="K2640" s="89" cm="1">
        <f ca="1" t="array" ref="K2640:L2640">_xlfn.XLOOKUP(J2640,匹配表1065!Y:Y,匹配表1065!AA:AB)</f>
        <v>31</v>
      </c>
      <c r="L2640" s="89" t="str">
        <v>3个月以上</v>
      </c>
      <c r="M2640" s="92" t="s">
        <v>35</v>
      </c>
      <c r="N2640" s="92">
        <v>1</v>
      </c>
      <c r="O2640" s="93" t="str">
        <f>_xlfn.XLOOKUP(P2640,匹配表1065!U:U,匹配表1065!T:T)</f>
        <v>HO00039936</v>
      </c>
      <c r="P2640" s="89" t="s">
        <v>87</v>
      </c>
      <c r="Q2640" s="89" t="s">
        <v>411</v>
      </c>
      <c r="R2640" s="89" t="str">
        <f>_xlfn.XLOOKUP(Q2640,匹配表1065!L:L,匹配表1065!O:O)</f>
        <v>C</v>
      </c>
      <c r="S2640" s="93" t="str">
        <f>IFERROR(_xlfn.XLOOKUP(Q2640,匹配表1065!AI:AI,匹配表1065!AJ:AJ),"绿标")</f>
        <v>绿标</v>
      </c>
      <c r="T2640" s="93" t="str" cm="1">
        <f t="array" ref="T2640:U2640">_xlfn.XLOOKUP(Q2640,匹配表1065!L:L,匹配表1065!M:N)</f>
        <v>眩晕</v>
      </c>
      <c r="U2640" s="94" t="str">
        <v>神经内科</v>
      </c>
      <c r="V2640" s="95" t="s">
        <v>58</v>
      </c>
      <c r="W2640" s="93">
        <f>_xlfn.XLOOKUP(M2640,匹配表1065!D:D,匹配表1065!F:F)*N2640</f>
        <v>4</v>
      </c>
    </row>
    <row r="2641" customHeight="1" spans="1:23">
      <c r="A2641" s="89" t="s">
        <v>675</v>
      </c>
      <c r="B2641" s="90">
        <v>46163</v>
      </c>
      <c r="C2641" s="91" t="str">
        <f t="shared" si="82"/>
        <v>5月第4周</v>
      </c>
      <c r="D2641" s="89" t="s">
        <v>733</v>
      </c>
      <c r="E2641" s="89" t="str">
        <f t="shared" si="83"/>
        <v>5月第3周--周4</v>
      </c>
      <c r="F2641" s="92" t="s">
        <v>27</v>
      </c>
      <c r="G2641" s="89" t="s">
        <v>63</v>
      </c>
      <c r="H2641" s="92" t="str">
        <f>_xlfn.XLOOKUP(O2641,匹配表1065!T:T,匹配表1065!W:W)</f>
        <v>南京市</v>
      </c>
      <c r="I2641" s="89" t="str">
        <f>_xlfn.XLOOKUP(O2641,匹配表1065!T:T,匹配表1065!X:X)</f>
        <v>PME2002</v>
      </c>
      <c r="J2641" s="92" t="s">
        <v>84</v>
      </c>
      <c r="K2641" s="89" cm="1">
        <f ca="1" t="array" ref="K2641:L2641">_xlfn.XLOOKUP(J2641,匹配表1065!Y:Y,匹配表1065!AA:AB)</f>
        <v>31</v>
      </c>
      <c r="L2641" s="89" t="str">
        <v>3个月以上</v>
      </c>
      <c r="M2641" s="92" t="s">
        <v>30</v>
      </c>
      <c r="N2641" s="92">
        <v>1</v>
      </c>
      <c r="O2641" s="93" t="str">
        <f>_xlfn.XLOOKUP(P2641,匹配表1065!U:U,匹配表1065!T:T)</f>
        <v>HO00039936</v>
      </c>
      <c r="P2641" s="89" t="s">
        <v>87</v>
      </c>
      <c r="Q2641" s="89" t="s">
        <v>88</v>
      </c>
      <c r="R2641" s="89" t="str">
        <f>_xlfn.XLOOKUP(Q2641,匹配表1065!L:L,匹配表1065!O:O)</f>
        <v>C</v>
      </c>
      <c r="S2641" s="93" t="str">
        <f>IFERROR(_xlfn.XLOOKUP(Q2641,匹配表1065!AI:AI,匹配表1065!AJ:AJ),"绿标")</f>
        <v>黑标</v>
      </c>
      <c r="T2641" s="93" t="str" cm="1">
        <f t="array" ref="T2641:U2641">_xlfn.XLOOKUP(Q2641,匹配表1065!L:L,匹配表1065!M:N)</f>
        <v>眩晕</v>
      </c>
      <c r="U2641" s="94" t="str">
        <v>耳鼻喉科</v>
      </c>
      <c r="V2641" s="95" t="s">
        <v>58</v>
      </c>
      <c r="W2641" s="93">
        <f>_xlfn.XLOOKUP(M2641,匹配表1065!D:D,匹配表1065!F:F)*N2641</f>
        <v>12</v>
      </c>
    </row>
    <row r="2642" customHeight="1" spans="1:23">
      <c r="A2642" s="89" t="s">
        <v>675</v>
      </c>
      <c r="B2642" s="90">
        <v>46163</v>
      </c>
      <c r="C2642" s="91" t="str">
        <f t="shared" si="82"/>
        <v>5月第4周</v>
      </c>
      <c r="D2642" s="89" t="s">
        <v>733</v>
      </c>
      <c r="E2642" s="89" t="str">
        <f t="shared" si="83"/>
        <v>5月第3周--周4</v>
      </c>
      <c r="F2642" s="92" t="s">
        <v>27</v>
      </c>
      <c r="G2642" s="89" t="s">
        <v>63</v>
      </c>
      <c r="H2642" s="92" t="str">
        <f>_xlfn.XLOOKUP(O2642,匹配表1065!T:T,匹配表1065!W:W)</f>
        <v>南京市</v>
      </c>
      <c r="I2642" s="89" t="str">
        <f>_xlfn.XLOOKUP(O2642,匹配表1065!T:T,匹配表1065!X:X)</f>
        <v>PME2002</v>
      </c>
      <c r="J2642" s="92" t="s">
        <v>84</v>
      </c>
      <c r="K2642" s="89" cm="1">
        <f ca="1" t="array" ref="K2642:L2642">_xlfn.XLOOKUP(J2642,匹配表1065!Y:Y,匹配表1065!AA:AB)</f>
        <v>31</v>
      </c>
      <c r="L2642" s="89" t="str">
        <v>3个月以上</v>
      </c>
      <c r="M2642" s="92" t="s">
        <v>30</v>
      </c>
      <c r="N2642" s="92">
        <v>1</v>
      </c>
      <c r="O2642" s="93" t="str">
        <f>_xlfn.XLOOKUP(P2642,匹配表1065!U:U,匹配表1065!T:T)</f>
        <v>HO00111156</v>
      </c>
      <c r="P2642" s="89" t="s">
        <v>85</v>
      </c>
      <c r="Q2642" s="89" t="s">
        <v>86</v>
      </c>
      <c r="R2642" s="89" t="str">
        <f>_xlfn.XLOOKUP(Q2642,匹配表1065!L:L,匹配表1065!O:O)</f>
        <v>D</v>
      </c>
      <c r="S2642" s="93" t="str">
        <f>IFERROR(_xlfn.XLOOKUP(Q2642,匹配表1065!AI:AI,匹配表1065!AJ:AJ),"绿标")</f>
        <v>红标</v>
      </c>
      <c r="T2642" s="93" t="str" cm="1">
        <f t="array" ref="T2642:U2642">_xlfn.XLOOKUP(Q2642,匹配表1065!L:L,匹配表1065!M:N)</f>
        <v>头痛</v>
      </c>
      <c r="U2642" s="94" t="str">
        <v>神经内科</v>
      </c>
      <c r="V2642" s="95" t="s">
        <v>67</v>
      </c>
      <c r="W2642" s="93">
        <f>_xlfn.XLOOKUP(M2642,匹配表1065!D:D,匹配表1065!F:F)*N2642</f>
        <v>12</v>
      </c>
    </row>
    <row r="2643" customHeight="1" spans="1:23">
      <c r="A2643" s="89" t="s">
        <v>675</v>
      </c>
      <c r="B2643" s="90">
        <v>46163</v>
      </c>
      <c r="C2643" s="91" t="str">
        <f t="shared" si="82"/>
        <v>5月第4周</v>
      </c>
      <c r="D2643" s="89" t="s">
        <v>733</v>
      </c>
      <c r="E2643" s="89" t="str">
        <f t="shared" si="83"/>
        <v>5月第3周--周4</v>
      </c>
      <c r="F2643" s="92" t="s">
        <v>27</v>
      </c>
      <c r="G2643" s="89" t="s">
        <v>63</v>
      </c>
      <c r="H2643" s="92" t="str">
        <f>_xlfn.XLOOKUP(O2643,匹配表1065!T:T,匹配表1065!W:W)</f>
        <v>南京市</v>
      </c>
      <c r="I2643" s="89" t="str">
        <f>_xlfn.XLOOKUP(O2643,匹配表1065!T:T,匹配表1065!X:X)</f>
        <v>PME2002</v>
      </c>
      <c r="J2643" s="92" t="s">
        <v>410</v>
      </c>
      <c r="K2643" s="89" cm="1">
        <f ca="1" t="array" ref="K2643:L2643">_xlfn.XLOOKUP(J2643,匹配表1065!Y:Y,匹配表1065!AA:AB)</f>
        <v>1</v>
      </c>
      <c r="L2643" s="89" t="str">
        <v>3个月以内</v>
      </c>
      <c r="M2643" s="92" t="s">
        <v>35</v>
      </c>
      <c r="N2643" s="92">
        <v>1</v>
      </c>
      <c r="O2643" s="93" t="str">
        <f>_xlfn.XLOOKUP(P2643,匹配表1065!U:U,匹配表1065!T:T)</f>
        <v>HO00000964</v>
      </c>
      <c r="P2643" s="89" t="s">
        <v>90</v>
      </c>
      <c r="Q2643" s="89" t="s">
        <v>668</v>
      </c>
      <c r="R2643" s="89" t="str">
        <f>_xlfn.XLOOKUP(Q2643,匹配表1065!L:L,匹配表1065!O:O)</f>
        <v>A</v>
      </c>
      <c r="S2643" s="93" t="str">
        <f>IFERROR(_xlfn.XLOOKUP(Q2643,匹配表1065!AI:AI,匹配表1065!AJ:AJ),"绿标")</f>
        <v>绿标</v>
      </c>
      <c r="T2643" s="93" t="str" cm="1">
        <f t="array" ref="T2643:U2643">_xlfn.XLOOKUP(Q2643,匹配表1065!L:L,匹配表1065!M:N)</f>
        <v>头痛</v>
      </c>
      <c r="U2643" s="94" t="str">
        <v>神经内科</v>
      </c>
      <c r="V2643" s="95" t="s">
        <v>58</v>
      </c>
      <c r="W2643" s="93">
        <f>_xlfn.XLOOKUP(M2643,匹配表1065!D:D,匹配表1065!F:F)*N2643</f>
        <v>4</v>
      </c>
    </row>
    <row r="2644" customHeight="1" spans="1:23">
      <c r="A2644" s="89" t="s">
        <v>675</v>
      </c>
      <c r="B2644" s="90">
        <v>46163</v>
      </c>
      <c r="C2644" s="91" t="str">
        <f t="shared" si="82"/>
        <v>5月第4周</v>
      </c>
      <c r="D2644" s="89" t="s">
        <v>733</v>
      </c>
      <c r="E2644" s="89" t="str">
        <f t="shared" si="83"/>
        <v>5月第3周--周4</v>
      </c>
      <c r="F2644" s="92" t="s">
        <v>27</v>
      </c>
      <c r="G2644" s="92" t="s">
        <v>104</v>
      </c>
      <c r="H2644" s="92" t="str">
        <f>_xlfn.XLOOKUP(O2644,匹配表1065!T:T,匹配表1065!W:W)</f>
        <v>聊城市</v>
      </c>
      <c r="I2644" s="89" t="str">
        <f>_xlfn.XLOOKUP(O2644,匹配表1065!T:T,匹配表1065!X:X)</f>
        <v>PME2046</v>
      </c>
      <c r="J2644" s="92" t="s">
        <v>108</v>
      </c>
      <c r="K2644" s="89" cm="1">
        <f ca="1" t="array" ref="K2644:L2644">_xlfn.XLOOKUP(J2644,匹配表1065!Y:Y,匹配表1065!AA:AB)</f>
        <v>8</v>
      </c>
      <c r="L2644" s="89" t="str">
        <v>3个月以上</v>
      </c>
      <c r="M2644" s="92" t="s">
        <v>30</v>
      </c>
      <c r="N2644" s="92">
        <v>1</v>
      </c>
      <c r="O2644" s="93" t="str">
        <f>_xlfn.XLOOKUP(P2644,匹配表1065!U:U,匹配表1065!T:T)</f>
        <v>HO00001415</v>
      </c>
      <c r="P2644" s="89" t="s">
        <v>109</v>
      </c>
      <c r="Q2644" s="89" t="s">
        <v>524</v>
      </c>
      <c r="R2644" s="89" t="str">
        <f>_xlfn.XLOOKUP(Q2644,匹配表1065!L:L,匹配表1065!O:O)</f>
        <v>B</v>
      </c>
      <c r="S2644" s="93" t="str">
        <f>IFERROR(_xlfn.XLOOKUP(Q2644,匹配表1065!AI:AI,匹配表1065!AJ:AJ),"绿标")</f>
        <v>绿标</v>
      </c>
      <c r="T2644" s="93" t="str" cm="1">
        <f t="array" ref="T2644:U2644">_xlfn.XLOOKUP(Q2644,匹配表1065!L:L,匹配表1065!M:N)</f>
        <v>脑血管</v>
      </c>
      <c r="U2644" s="94" t="str">
        <v>神经内科</v>
      </c>
      <c r="V2644" s="95" t="s">
        <v>42</v>
      </c>
      <c r="W2644" s="93">
        <f>_xlfn.XLOOKUP(M2644,匹配表1065!D:D,匹配表1065!F:F)*N2644</f>
        <v>12</v>
      </c>
    </row>
    <row r="2645" customHeight="1" spans="1:23">
      <c r="A2645" s="89" t="s">
        <v>675</v>
      </c>
      <c r="B2645" s="90">
        <v>46163</v>
      </c>
      <c r="C2645" s="91" t="str">
        <f t="shared" si="82"/>
        <v>5月第4周</v>
      </c>
      <c r="D2645" s="89" t="s">
        <v>733</v>
      </c>
      <c r="E2645" s="89" t="str">
        <f t="shared" si="83"/>
        <v>5月第3周--周4</v>
      </c>
      <c r="F2645" s="92" t="s">
        <v>27</v>
      </c>
      <c r="G2645" s="92" t="s">
        <v>104</v>
      </c>
      <c r="H2645" s="92" t="str">
        <f>_xlfn.XLOOKUP(O2645,匹配表1065!T:T,匹配表1065!W:W)</f>
        <v>临沂市</v>
      </c>
      <c r="I2645" s="89" t="str">
        <f>_xlfn.XLOOKUP(O2645,匹配表1065!T:T,匹配表1065!X:X)</f>
        <v>PME2045</v>
      </c>
      <c r="J2645" s="92" t="s">
        <v>116</v>
      </c>
      <c r="K2645" s="89" cm="1">
        <f ca="1" t="array" ref="K2645:L2645">_xlfn.XLOOKUP(J2645,匹配表1065!Y:Y,匹配表1065!AA:AB)</f>
        <v>13</v>
      </c>
      <c r="L2645" s="89" t="str">
        <v>3个月以上</v>
      </c>
      <c r="M2645" s="92" t="s">
        <v>30</v>
      </c>
      <c r="N2645" s="92">
        <v>1</v>
      </c>
      <c r="O2645" s="93" t="str">
        <f>_xlfn.XLOOKUP(P2645,匹配表1065!U:U,匹配表1065!T:T)</f>
        <v>HO00001523</v>
      </c>
      <c r="P2645" s="89" t="s">
        <v>238</v>
      </c>
      <c r="Q2645" s="89" t="s">
        <v>239</v>
      </c>
      <c r="R2645" s="89" t="str">
        <f>_xlfn.XLOOKUP(Q2645,匹配表1065!L:L,匹配表1065!O:O)</f>
        <v>A</v>
      </c>
      <c r="S2645" s="93" t="str">
        <f>IFERROR(_xlfn.XLOOKUP(Q2645,匹配表1065!AI:AI,匹配表1065!AJ:AJ),"绿标")</f>
        <v>绿标</v>
      </c>
      <c r="T2645" s="93" t="str" cm="1">
        <f t="array" ref="T2645:U2645">_xlfn.XLOOKUP(Q2645,匹配表1065!L:L,匹配表1065!M:N)</f>
        <v>头痛</v>
      </c>
      <c r="U2645" s="94" t="str">
        <v>神经内科</v>
      </c>
      <c r="V2645" s="95" t="s">
        <v>42</v>
      </c>
      <c r="W2645" s="93">
        <f>_xlfn.XLOOKUP(M2645,匹配表1065!D:D,匹配表1065!F:F)*N2645</f>
        <v>12</v>
      </c>
    </row>
    <row r="2646" customHeight="1" spans="1:23">
      <c r="A2646" s="89" t="s">
        <v>675</v>
      </c>
      <c r="B2646" s="90">
        <v>46163</v>
      </c>
      <c r="C2646" s="91" t="str">
        <f t="shared" si="82"/>
        <v>5月第4周</v>
      </c>
      <c r="D2646" s="89" t="s">
        <v>733</v>
      </c>
      <c r="E2646" s="89" t="str">
        <f t="shared" si="83"/>
        <v>5月第3周--周4</v>
      </c>
      <c r="F2646" s="92" t="s">
        <v>27</v>
      </c>
      <c r="G2646" s="92" t="s">
        <v>104</v>
      </c>
      <c r="H2646" s="92" t="str">
        <f>_xlfn.XLOOKUP(O2646,匹配表1065!T:T,匹配表1065!W:W)</f>
        <v>临沂市</v>
      </c>
      <c r="I2646" s="89" t="str">
        <f>_xlfn.XLOOKUP(O2646,匹配表1065!T:T,匹配表1065!X:X)</f>
        <v>PME2045</v>
      </c>
      <c r="J2646" s="92" t="s">
        <v>116</v>
      </c>
      <c r="K2646" s="89" cm="1">
        <f ca="1" t="array" ref="K2646:L2646">_xlfn.XLOOKUP(J2646,匹配表1065!Y:Y,匹配表1065!AA:AB)</f>
        <v>13</v>
      </c>
      <c r="L2646" s="89" t="str">
        <v>3个月以上</v>
      </c>
      <c r="M2646" s="92" t="s">
        <v>35</v>
      </c>
      <c r="N2646" s="92">
        <v>1</v>
      </c>
      <c r="O2646" s="93" t="str">
        <f>_xlfn.XLOOKUP(P2646,匹配表1065!U:U,匹配表1065!T:T)</f>
        <v>HO00001523</v>
      </c>
      <c r="P2646" s="89" t="s">
        <v>238</v>
      </c>
      <c r="Q2646" s="89" t="s">
        <v>555</v>
      </c>
      <c r="R2646" s="89" t="str">
        <f>_xlfn.XLOOKUP(Q2646,匹配表1065!L:L,匹配表1065!O:O)</f>
        <v>A</v>
      </c>
      <c r="S2646" s="93" t="str">
        <f>IFERROR(_xlfn.XLOOKUP(Q2646,匹配表1065!AI:AI,匹配表1065!AJ:AJ),"绿标")</f>
        <v>绿标</v>
      </c>
      <c r="T2646" s="93" t="str" cm="1">
        <f t="array" ref="T2646:U2646">_xlfn.XLOOKUP(Q2646,匹配表1065!L:L,匹配表1065!M:N)</f>
        <v>头痛</v>
      </c>
      <c r="U2646" s="94" t="str">
        <v>神经内科</v>
      </c>
      <c r="V2646" s="95" t="s">
        <v>42</v>
      </c>
      <c r="W2646" s="93">
        <f>_xlfn.XLOOKUP(M2646,匹配表1065!D:D,匹配表1065!F:F)*N2646</f>
        <v>4</v>
      </c>
    </row>
    <row r="2647" customHeight="1" spans="1:23">
      <c r="A2647" s="89" t="s">
        <v>675</v>
      </c>
      <c r="B2647" s="90">
        <v>46163</v>
      </c>
      <c r="C2647" s="91" t="str">
        <f t="shared" si="82"/>
        <v>5月第4周</v>
      </c>
      <c r="D2647" s="89" t="s">
        <v>733</v>
      </c>
      <c r="E2647" s="89" t="str">
        <f t="shared" si="83"/>
        <v>5月第3周--周4</v>
      </c>
      <c r="F2647" s="92" t="s">
        <v>27</v>
      </c>
      <c r="G2647" s="92" t="s">
        <v>104</v>
      </c>
      <c r="H2647" s="92" t="str">
        <f>_xlfn.XLOOKUP(O2647,匹配表1065!T:T,匹配表1065!W:W)</f>
        <v>济南市</v>
      </c>
      <c r="I2647" s="89" t="str">
        <f>_xlfn.XLOOKUP(O2647,匹配表1065!T:T,匹配表1065!X:X)</f>
        <v>PME2026</v>
      </c>
      <c r="J2647" s="92" t="s">
        <v>116</v>
      </c>
      <c r="K2647" s="89" cm="1">
        <f ca="1" t="array" ref="K2647:L2647">_xlfn.XLOOKUP(J2647,匹配表1065!Y:Y,匹配表1065!AA:AB)</f>
        <v>13</v>
      </c>
      <c r="L2647" s="89" t="str">
        <v>3个月以上</v>
      </c>
      <c r="M2647" s="92" t="s">
        <v>35</v>
      </c>
      <c r="N2647" s="92">
        <v>1</v>
      </c>
      <c r="O2647" s="93" t="str">
        <f>_xlfn.XLOOKUP(P2647,匹配表1065!U:U,匹配表1065!T:T)</f>
        <v>HO00001409</v>
      </c>
      <c r="P2647" s="89" t="s">
        <v>117</v>
      </c>
      <c r="Q2647" s="89" t="s">
        <v>312</v>
      </c>
      <c r="R2647" s="89" t="str">
        <f>_xlfn.XLOOKUP(Q2647,匹配表1065!L:L,匹配表1065!O:O)</f>
        <v>A</v>
      </c>
      <c r="S2647" s="93" t="str">
        <f>IFERROR(_xlfn.XLOOKUP(Q2647,匹配表1065!AI:AI,匹配表1065!AJ:AJ),"绿标")</f>
        <v>绿标</v>
      </c>
      <c r="T2647" s="93" t="str" cm="1">
        <f t="array" ref="T2647:U2647">_xlfn.XLOOKUP(Q2647,匹配表1065!L:L,匹配表1065!M:N)</f>
        <v>头痛</v>
      </c>
      <c r="U2647" s="94" t="str">
        <v>神经内科</v>
      </c>
      <c r="V2647" s="95" t="s">
        <v>33</v>
      </c>
      <c r="W2647" s="93">
        <f>_xlfn.XLOOKUP(M2647,匹配表1065!D:D,匹配表1065!F:F)*N2647</f>
        <v>4</v>
      </c>
    </row>
    <row r="2648" customHeight="1" spans="1:23">
      <c r="A2648" s="89" t="s">
        <v>675</v>
      </c>
      <c r="B2648" s="90">
        <v>46163</v>
      </c>
      <c r="C2648" s="91" t="str">
        <f t="shared" si="82"/>
        <v>5月第4周</v>
      </c>
      <c r="D2648" s="89" t="s">
        <v>733</v>
      </c>
      <c r="E2648" s="89" t="str">
        <f t="shared" si="83"/>
        <v>5月第3周--周4</v>
      </c>
      <c r="F2648" s="92" t="s">
        <v>27</v>
      </c>
      <c r="G2648" s="92" t="s">
        <v>104</v>
      </c>
      <c r="H2648" s="92" t="str">
        <f>_xlfn.XLOOKUP(O2648,匹配表1065!T:T,匹配表1065!W:W)</f>
        <v>济南市</v>
      </c>
      <c r="I2648" s="89" t="str">
        <f>_xlfn.XLOOKUP(O2648,匹配表1065!T:T,匹配表1065!X:X)</f>
        <v>PME2026</v>
      </c>
      <c r="J2648" s="92" t="s">
        <v>116</v>
      </c>
      <c r="K2648" s="89" cm="1">
        <f ca="1" t="array" ref="K2648:L2648">_xlfn.XLOOKUP(J2648,匹配表1065!Y:Y,匹配表1065!AA:AB)</f>
        <v>13</v>
      </c>
      <c r="L2648" s="89" t="str">
        <v>3个月以上</v>
      </c>
      <c r="M2648" s="92" t="s">
        <v>35</v>
      </c>
      <c r="N2648" s="92">
        <v>1</v>
      </c>
      <c r="O2648" s="93" t="str">
        <f>_xlfn.XLOOKUP(P2648,匹配表1065!U:U,匹配表1065!T:T)</f>
        <v>HO00001409</v>
      </c>
      <c r="P2648" s="89" t="s">
        <v>117</v>
      </c>
      <c r="Q2648" s="89" t="s">
        <v>504</v>
      </c>
      <c r="R2648" s="89" t="str">
        <f>_xlfn.XLOOKUP(Q2648,匹配表1065!L:L,匹配表1065!O:O)</f>
        <v>B</v>
      </c>
      <c r="S2648" s="93" t="str">
        <f>IFERROR(_xlfn.XLOOKUP(Q2648,匹配表1065!AI:AI,匹配表1065!AJ:AJ),"绿标")</f>
        <v>绿标</v>
      </c>
      <c r="T2648" s="93" t="str" cm="1">
        <f t="array" ref="T2648:U2648">_xlfn.XLOOKUP(Q2648,匹配表1065!L:L,匹配表1065!M:N)</f>
        <v>脑血管</v>
      </c>
      <c r="U2648" s="94" t="str">
        <v>神经内科</v>
      </c>
      <c r="V2648" s="95" t="s">
        <v>42</v>
      </c>
      <c r="W2648" s="93">
        <f>_xlfn.XLOOKUP(M2648,匹配表1065!D:D,匹配表1065!F:F)*N2648</f>
        <v>4</v>
      </c>
    </row>
    <row r="2649" customHeight="1" spans="1:23">
      <c r="A2649" s="89" t="s">
        <v>675</v>
      </c>
      <c r="B2649" s="90">
        <v>46163</v>
      </c>
      <c r="C2649" s="91" t="str">
        <f t="shared" si="82"/>
        <v>5月第4周</v>
      </c>
      <c r="D2649" s="89" t="s">
        <v>733</v>
      </c>
      <c r="E2649" s="89" t="str">
        <f t="shared" si="83"/>
        <v>5月第3周--周4</v>
      </c>
      <c r="F2649" s="92" t="s">
        <v>27</v>
      </c>
      <c r="G2649" s="92" t="s">
        <v>104</v>
      </c>
      <c r="H2649" s="92" t="str">
        <f>_xlfn.XLOOKUP(O2649,匹配表1065!T:T,匹配表1065!W:W)</f>
        <v>济南市</v>
      </c>
      <c r="I2649" s="89" t="str">
        <f>_xlfn.XLOOKUP(O2649,匹配表1065!T:T,匹配表1065!X:X)</f>
        <v>PME2024</v>
      </c>
      <c r="J2649" s="92" t="s">
        <v>125</v>
      </c>
      <c r="K2649" s="89" cm="1">
        <f ca="1" t="array" ref="K2649:L2649">_xlfn.XLOOKUP(J2649,匹配表1065!Y:Y,匹配表1065!AA:AB)</f>
        <v>9</v>
      </c>
      <c r="L2649" s="89" t="str">
        <v>3个月以上</v>
      </c>
      <c r="M2649" s="92" t="s">
        <v>30</v>
      </c>
      <c r="N2649" s="92">
        <v>1</v>
      </c>
      <c r="O2649" s="93" t="str">
        <f>_xlfn.XLOOKUP(P2649,匹配表1065!U:U,匹配表1065!T:T)</f>
        <v>HO00001404</v>
      </c>
      <c r="P2649" s="89" t="s">
        <v>126</v>
      </c>
      <c r="Q2649" s="89" t="s">
        <v>233</v>
      </c>
      <c r="R2649" s="89" t="str">
        <f>_xlfn.XLOOKUP(Q2649,匹配表1065!L:L,匹配表1065!O:O)</f>
        <v>B</v>
      </c>
      <c r="S2649" s="93" t="str">
        <f>IFERROR(_xlfn.XLOOKUP(Q2649,匹配表1065!AI:AI,匹配表1065!AJ:AJ),"绿标")</f>
        <v>红标</v>
      </c>
      <c r="T2649" s="93" t="str" cm="1">
        <f t="array" ref="T2649:U2649">_xlfn.XLOOKUP(Q2649,匹配表1065!L:L,匹配表1065!M:N)</f>
        <v>脑血管</v>
      </c>
      <c r="U2649" s="94" t="str">
        <v>神经内科</v>
      </c>
      <c r="V2649" s="95" t="s">
        <v>58</v>
      </c>
      <c r="W2649" s="93">
        <f>_xlfn.XLOOKUP(M2649,匹配表1065!D:D,匹配表1065!F:F)*N2649</f>
        <v>12</v>
      </c>
    </row>
    <row r="2650" customHeight="1" spans="1:23">
      <c r="A2650" s="89" t="s">
        <v>675</v>
      </c>
      <c r="B2650" s="90">
        <v>46163</v>
      </c>
      <c r="C2650" s="91" t="str">
        <f t="shared" si="82"/>
        <v>5月第4周</v>
      </c>
      <c r="D2650" s="89" t="s">
        <v>733</v>
      </c>
      <c r="E2650" s="89" t="str">
        <f t="shared" si="83"/>
        <v>5月第3周--周4</v>
      </c>
      <c r="F2650" s="92" t="s">
        <v>27</v>
      </c>
      <c r="G2650" s="92" t="s">
        <v>104</v>
      </c>
      <c r="H2650" s="92" t="str">
        <f>_xlfn.XLOOKUP(O2650,匹配表1065!T:T,匹配表1065!W:W)</f>
        <v>济南市</v>
      </c>
      <c r="I2650" s="89" t="str">
        <f>_xlfn.XLOOKUP(O2650,匹配表1065!T:T,匹配表1065!X:X)</f>
        <v>PME2044</v>
      </c>
      <c r="J2650" s="92" t="s">
        <v>105</v>
      </c>
      <c r="K2650" s="89" cm="1">
        <f ca="1" t="array" ref="K2650:L2650">_xlfn.XLOOKUP(J2650,匹配表1065!Y:Y,匹配表1065!AA:AB)</f>
        <v>8</v>
      </c>
      <c r="L2650" s="89" t="str">
        <v>3个月以上</v>
      </c>
      <c r="M2650" s="92" t="s">
        <v>30</v>
      </c>
      <c r="N2650" s="92">
        <v>1</v>
      </c>
      <c r="O2650" s="93" t="str">
        <f>_xlfn.XLOOKUP(P2650,匹配表1065!U:U,匹配表1065!T:T)</f>
        <v>HO00001401</v>
      </c>
      <c r="P2650" s="89" t="s">
        <v>106</v>
      </c>
      <c r="Q2650" s="89" t="s">
        <v>602</v>
      </c>
      <c r="R2650" s="89" t="str">
        <f>_xlfn.XLOOKUP(Q2650,匹配表1065!L:L,匹配表1065!O:O)</f>
        <v>B</v>
      </c>
      <c r="S2650" s="93" t="str">
        <f>IFERROR(_xlfn.XLOOKUP(Q2650,匹配表1065!AI:AI,匹配表1065!AJ:AJ),"绿标")</f>
        <v>黑标</v>
      </c>
      <c r="T2650" s="93" t="str" cm="1">
        <f t="array" ref="T2650:U2650">_xlfn.XLOOKUP(Q2650,匹配表1065!L:L,匹配表1065!M:N)</f>
        <v>脑血管</v>
      </c>
      <c r="U2650" s="94" t="str">
        <v>神经内科</v>
      </c>
      <c r="V2650" s="95" t="s">
        <v>33</v>
      </c>
      <c r="W2650" s="93">
        <f>_xlfn.XLOOKUP(M2650,匹配表1065!D:D,匹配表1065!F:F)*N2650</f>
        <v>12</v>
      </c>
    </row>
    <row r="2651" customHeight="1" spans="1:23">
      <c r="A2651" s="89" t="s">
        <v>675</v>
      </c>
      <c r="B2651" s="90">
        <v>46163</v>
      </c>
      <c r="C2651" s="91" t="str">
        <f t="shared" si="82"/>
        <v>5月第4周</v>
      </c>
      <c r="D2651" s="89" t="s">
        <v>733</v>
      </c>
      <c r="E2651" s="89" t="str">
        <f t="shared" si="83"/>
        <v>5月第3周--周4</v>
      </c>
      <c r="F2651" s="92" t="s">
        <v>27</v>
      </c>
      <c r="G2651" s="92" t="s">
        <v>104</v>
      </c>
      <c r="H2651" s="92" t="str">
        <f>_xlfn.XLOOKUP(O2651,匹配表1065!T:T,匹配表1065!W:W)</f>
        <v>济南市</v>
      </c>
      <c r="I2651" s="89" t="str">
        <f>_xlfn.XLOOKUP(O2651,匹配表1065!T:T,匹配表1065!X:X)</f>
        <v>PME2025</v>
      </c>
      <c r="J2651" s="92" t="s">
        <v>111</v>
      </c>
      <c r="K2651" s="89" cm="1">
        <f ca="1" t="array" ref="K2651:L2651">_xlfn.XLOOKUP(J2651,匹配表1065!Y:Y,匹配表1065!AA:AB)</f>
        <v>30</v>
      </c>
      <c r="L2651" s="89" t="str">
        <v>3个月以上</v>
      </c>
      <c r="M2651" s="92" t="s">
        <v>30</v>
      </c>
      <c r="N2651" s="92">
        <v>1</v>
      </c>
      <c r="O2651" s="93" t="str">
        <f>_xlfn.XLOOKUP(P2651,匹配表1065!U:U,匹配表1065!T:T)</f>
        <v>HO00001400</v>
      </c>
      <c r="P2651" s="89" t="s">
        <v>112</v>
      </c>
      <c r="Q2651" s="89" t="s">
        <v>262</v>
      </c>
      <c r="R2651" s="89" t="str">
        <f>_xlfn.XLOOKUP(Q2651,匹配表1065!L:L,匹配表1065!O:O)</f>
        <v>B</v>
      </c>
      <c r="S2651" s="93" t="str">
        <f>IFERROR(_xlfn.XLOOKUP(Q2651,匹配表1065!AI:AI,匹配表1065!AJ:AJ),"绿标")</f>
        <v>绿标</v>
      </c>
      <c r="T2651" s="93" t="str" cm="1">
        <f t="array" ref="T2651:U2651">_xlfn.XLOOKUP(Q2651,匹配表1065!L:L,匹配表1065!M:N)</f>
        <v>脑血管</v>
      </c>
      <c r="U2651" s="94" t="str">
        <v>神经内科</v>
      </c>
      <c r="V2651" s="95" t="s">
        <v>33</v>
      </c>
      <c r="W2651" s="93">
        <f>_xlfn.XLOOKUP(M2651,匹配表1065!D:D,匹配表1065!F:F)*N2651</f>
        <v>12</v>
      </c>
    </row>
    <row r="2652" customHeight="1" spans="1:23">
      <c r="A2652" s="89" t="s">
        <v>675</v>
      </c>
      <c r="B2652" s="90">
        <v>46163</v>
      </c>
      <c r="C2652" s="91" t="str">
        <f t="shared" si="82"/>
        <v>5月第4周</v>
      </c>
      <c r="D2652" s="89" t="s">
        <v>733</v>
      </c>
      <c r="E2652" s="89" t="str">
        <f t="shared" si="83"/>
        <v>5月第3周--周4</v>
      </c>
      <c r="F2652" s="92" t="s">
        <v>27</v>
      </c>
      <c r="G2652" s="92" t="s">
        <v>104</v>
      </c>
      <c r="H2652" s="92" t="str">
        <f>_xlfn.XLOOKUP(O2652,匹配表1065!T:T,匹配表1065!W:W)</f>
        <v>济南市</v>
      </c>
      <c r="I2652" s="89" t="str">
        <f>_xlfn.XLOOKUP(O2652,匹配表1065!T:T,匹配表1065!X:X)</f>
        <v>PME2025</v>
      </c>
      <c r="J2652" s="92" t="s">
        <v>111</v>
      </c>
      <c r="K2652" s="89" cm="1">
        <f ca="1" t="array" ref="K2652:L2652">_xlfn.XLOOKUP(J2652,匹配表1065!Y:Y,匹配表1065!AA:AB)</f>
        <v>30</v>
      </c>
      <c r="L2652" s="89" t="str">
        <v>3个月以上</v>
      </c>
      <c r="M2652" s="92" t="s">
        <v>55</v>
      </c>
      <c r="N2652" s="92">
        <v>1</v>
      </c>
      <c r="O2652" s="93" t="str">
        <f>_xlfn.XLOOKUP(P2652,匹配表1065!U:U,匹配表1065!T:T)</f>
        <v>HO00001400</v>
      </c>
      <c r="P2652" s="89" t="s">
        <v>112</v>
      </c>
      <c r="Q2652" s="89" t="s">
        <v>115</v>
      </c>
      <c r="R2652" s="89" t="str">
        <f>_xlfn.XLOOKUP(Q2652,匹配表1065!L:L,匹配表1065!O:O)</f>
        <v>B</v>
      </c>
      <c r="S2652" s="93" t="str">
        <f>IFERROR(_xlfn.XLOOKUP(Q2652,匹配表1065!AI:AI,匹配表1065!AJ:AJ),"绿标")</f>
        <v>绿标</v>
      </c>
      <c r="T2652" s="93" t="str" cm="1">
        <f t="array" ref="T2652:U2652">_xlfn.XLOOKUP(Q2652,匹配表1065!L:L,匹配表1065!M:N)</f>
        <v>癫痫</v>
      </c>
      <c r="U2652" s="94" t="str">
        <v>神经内科</v>
      </c>
      <c r="V2652" s="95" t="s">
        <v>33</v>
      </c>
      <c r="W2652" s="93">
        <f>_xlfn.XLOOKUP(M2652,匹配表1065!D:D,匹配表1065!F:F)*N2652</f>
        <v>8</v>
      </c>
    </row>
    <row r="2653" customHeight="1" spans="1:23">
      <c r="A2653" s="89" t="s">
        <v>675</v>
      </c>
      <c r="B2653" s="90">
        <v>46163</v>
      </c>
      <c r="C2653" s="91" t="str">
        <f t="shared" si="82"/>
        <v>5月第4周</v>
      </c>
      <c r="D2653" s="89" t="s">
        <v>733</v>
      </c>
      <c r="E2653" s="89" t="str">
        <f t="shared" si="83"/>
        <v>5月第3周--周4</v>
      </c>
      <c r="F2653" s="92" t="s">
        <v>27</v>
      </c>
      <c r="G2653" s="92" t="s">
        <v>104</v>
      </c>
      <c r="H2653" s="92" t="str">
        <f>_xlfn.XLOOKUP(O2653,匹配表1065!T:T,匹配表1065!W:W)</f>
        <v>济南市</v>
      </c>
      <c r="I2653" s="89" t="str">
        <f>_xlfn.XLOOKUP(O2653,匹配表1065!T:T,匹配表1065!X:X)</f>
        <v>PME2025</v>
      </c>
      <c r="J2653" s="92" t="s">
        <v>111</v>
      </c>
      <c r="K2653" s="89" cm="1">
        <f ca="1" t="array" ref="K2653:L2653">_xlfn.XLOOKUP(J2653,匹配表1065!Y:Y,匹配表1065!AA:AB)</f>
        <v>30</v>
      </c>
      <c r="L2653" s="89" t="str">
        <v>3个月以上</v>
      </c>
      <c r="M2653" s="92" t="s">
        <v>35</v>
      </c>
      <c r="N2653" s="92">
        <v>1</v>
      </c>
      <c r="O2653" s="93" t="str">
        <f>_xlfn.XLOOKUP(P2653,匹配表1065!U:U,匹配表1065!T:T)</f>
        <v>HO00001400</v>
      </c>
      <c r="P2653" s="89" t="s">
        <v>112</v>
      </c>
      <c r="Q2653" s="89" t="s">
        <v>492</v>
      </c>
      <c r="R2653" s="89" t="str">
        <f>_xlfn.XLOOKUP(Q2653,匹配表1065!L:L,匹配表1065!O:O)</f>
        <v>B</v>
      </c>
      <c r="S2653" s="93" t="str">
        <f>IFERROR(_xlfn.XLOOKUP(Q2653,匹配表1065!AI:AI,匹配表1065!AJ:AJ),"绿标")</f>
        <v>红标</v>
      </c>
      <c r="T2653" s="93" t="str" cm="1">
        <f t="array" ref="T2653:U2653">_xlfn.XLOOKUP(Q2653,匹配表1065!L:L,匹配表1065!M:N)</f>
        <v>脑血管</v>
      </c>
      <c r="U2653" s="94" t="str">
        <v>神经内科</v>
      </c>
      <c r="V2653" s="95" t="s">
        <v>70</v>
      </c>
      <c r="W2653" s="93">
        <f>_xlfn.XLOOKUP(M2653,匹配表1065!D:D,匹配表1065!F:F)*N2653</f>
        <v>4</v>
      </c>
    </row>
    <row r="2654" customHeight="1" spans="1:23">
      <c r="A2654" s="89" t="s">
        <v>675</v>
      </c>
      <c r="B2654" s="90">
        <v>46163</v>
      </c>
      <c r="C2654" s="91" t="str">
        <f t="shared" si="82"/>
        <v>5月第4周</v>
      </c>
      <c r="D2654" s="89" t="s">
        <v>733</v>
      </c>
      <c r="E2654" s="89" t="str">
        <f t="shared" si="83"/>
        <v>5月第3周--周4</v>
      </c>
      <c r="F2654" s="92" t="s">
        <v>27</v>
      </c>
      <c r="G2654" s="92" t="s">
        <v>104</v>
      </c>
      <c r="H2654" s="92" t="str">
        <f>_xlfn.XLOOKUP(O2654,匹配表1065!T:T,匹配表1065!W:W)</f>
        <v>济南市</v>
      </c>
      <c r="I2654" s="89" t="str">
        <f>_xlfn.XLOOKUP(O2654,匹配表1065!T:T,匹配表1065!X:X)</f>
        <v>PME2025</v>
      </c>
      <c r="J2654" s="92" t="s">
        <v>128</v>
      </c>
      <c r="K2654" s="89" cm="1">
        <f ca="1" t="array" ref="K2654:L2654">_xlfn.XLOOKUP(J2654,匹配表1065!Y:Y,匹配表1065!AA:AB)</f>
        <v>13</v>
      </c>
      <c r="L2654" s="89" t="str">
        <v>3个月以上</v>
      </c>
      <c r="M2654" s="92" t="s">
        <v>30</v>
      </c>
      <c r="N2654" s="92">
        <v>1</v>
      </c>
      <c r="O2654" s="93" t="str">
        <f>_xlfn.XLOOKUP(P2654,匹配表1065!U:U,匹配表1065!T:T)</f>
        <v>HO00001400</v>
      </c>
      <c r="P2654" s="89" t="s">
        <v>112</v>
      </c>
      <c r="Q2654" s="89" t="s">
        <v>242</v>
      </c>
      <c r="R2654" s="89" t="str">
        <f>_xlfn.XLOOKUP(Q2654,匹配表1065!L:L,匹配表1065!O:O)</f>
        <v>B</v>
      </c>
      <c r="S2654" s="93" t="str">
        <f>IFERROR(_xlfn.XLOOKUP(Q2654,匹配表1065!AI:AI,匹配表1065!AJ:AJ),"绿标")</f>
        <v>绿标</v>
      </c>
      <c r="T2654" s="93" t="str" cm="1">
        <f t="array" ref="T2654:U2654">_xlfn.XLOOKUP(Q2654,匹配表1065!L:L,匹配表1065!M:N)</f>
        <v>癫痫</v>
      </c>
      <c r="U2654" s="94" t="str">
        <v>神经内科</v>
      </c>
      <c r="V2654" s="95" t="s">
        <v>33</v>
      </c>
      <c r="W2654" s="93">
        <f>_xlfn.XLOOKUP(M2654,匹配表1065!D:D,匹配表1065!F:F)*N2654</f>
        <v>12</v>
      </c>
    </row>
    <row r="2655" customHeight="1" spans="1:23">
      <c r="A2655" s="89" t="s">
        <v>675</v>
      </c>
      <c r="B2655" s="90">
        <v>46163</v>
      </c>
      <c r="C2655" s="91" t="str">
        <f t="shared" si="82"/>
        <v>5月第4周</v>
      </c>
      <c r="D2655" s="89" t="s">
        <v>733</v>
      </c>
      <c r="E2655" s="89" t="str">
        <f t="shared" si="83"/>
        <v>5月第3周--周4</v>
      </c>
      <c r="F2655" s="92" t="s">
        <v>27</v>
      </c>
      <c r="G2655" s="92" t="s">
        <v>104</v>
      </c>
      <c r="H2655" s="92" t="str">
        <f>_xlfn.XLOOKUP(O2655,匹配表1065!T:T,匹配表1065!W:W)</f>
        <v>济南市</v>
      </c>
      <c r="I2655" s="89" t="str">
        <f>_xlfn.XLOOKUP(O2655,匹配表1065!T:T,匹配表1065!X:X)</f>
        <v>PME2025</v>
      </c>
      <c r="J2655" s="92" t="s">
        <v>128</v>
      </c>
      <c r="K2655" s="89" cm="1">
        <f ca="1" t="array" ref="K2655:L2655">_xlfn.XLOOKUP(J2655,匹配表1065!Y:Y,匹配表1065!AA:AB)</f>
        <v>13</v>
      </c>
      <c r="L2655" s="89" t="str">
        <v>3个月以上</v>
      </c>
      <c r="M2655" s="92" t="s">
        <v>55</v>
      </c>
      <c r="N2655" s="92">
        <v>1</v>
      </c>
      <c r="O2655" s="93" t="str">
        <f>_xlfn.XLOOKUP(P2655,匹配表1065!U:U,匹配表1065!T:T)</f>
        <v>HO00001400</v>
      </c>
      <c r="P2655" s="89" t="s">
        <v>112</v>
      </c>
      <c r="Q2655" s="89" t="s">
        <v>131</v>
      </c>
      <c r="R2655" s="89" t="str">
        <f>_xlfn.XLOOKUP(Q2655,匹配表1065!L:L,匹配表1065!O:O)</f>
        <v>B</v>
      </c>
      <c r="S2655" s="93" t="str">
        <f>IFERROR(_xlfn.XLOOKUP(Q2655,匹配表1065!AI:AI,匹配表1065!AJ:AJ),"绿标")</f>
        <v>红标</v>
      </c>
      <c r="T2655" s="93" t="str" cm="1">
        <f t="array" ref="T2655:U2655">_xlfn.XLOOKUP(Q2655,匹配表1065!L:L,匹配表1065!M:N)</f>
        <v>脑血管</v>
      </c>
      <c r="U2655" s="94" t="str">
        <v>神经内科</v>
      </c>
      <c r="V2655" s="95" t="s">
        <v>33</v>
      </c>
      <c r="W2655" s="93">
        <f>_xlfn.XLOOKUP(M2655,匹配表1065!D:D,匹配表1065!F:F)*N2655</f>
        <v>8</v>
      </c>
    </row>
    <row r="2656" customHeight="1" spans="1:23">
      <c r="A2656" s="89" t="s">
        <v>675</v>
      </c>
      <c r="B2656" s="90">
        <v>46163</v>
      </c>
      <c r="C2656" s="91" t="str">
        <f t="shared" si="82"/>
        <v>5月第4周</v>
      </c>
      <c r="D2656" s="89" t="s">
        <v>733</v>
      </c>
      <c r="E2656" s="89" t="str">
        <f t="shared" si="83"/>
        <v>5月第3周--周4</v>
      </c>
      <c r="F2656" s="92" t="s">
        <v>27</v>
      </c>
      <c r="G2656" s="92" t="s">
        <v>104</v>
      </c>
      <c r="H2656" s="92" t="str">
        <f>_xlfn.XLOOKUP(O2656,匹配表1065!T:T,匹配表1065!W:W)</f>
        <v>济南市</v>
      </c>
      <c r="I2656" s="89" t="str">
        <f>_xlfn.XLOOKUP(O2656,匹配表1065!T:T,匹配表1065!X:X)</f>
        <v>PME2029</v>
      </c>
      <c r="J2656" s="92" t="s">
        <v>128</v>
      </c>
      <c r="K2656" s="89" cm="1">
        <f ca="1" t="array" ref="K2656:L2656">_xlfn.XLOOKUP(J2656,匹配表1065!Y:Y,匹配表1065!AA:AB)</f>
        <v>13</v>
      </c>
      <c r="L2656" s="89" t="str">
        <v>3个月以上</v>
      </c>
      <c r="M2656" s="92" t="s">
        <v>35</v>
      </c>
      <c r="N2656" s="92">
        <v>1</v>
      </c>
      <c r="O2656" s="93" t="str">
        <f>_xlfn.XLOOKUP(P2656,匹配表1065!U:U,匹配表1065!T:T)</f>
        <v>HO00024281</v>
      </c>
      <c r="P2656" s="89" t="s">
        <v>129</v>
      </c>
      <c r="Q2656" s="89" t="s">
        <v>130</v>
      </c>
      <c r="R2656" s="89" t="str">
        <f>_xlfn.XLOOKUP(Q2656,匹配表1065!L:L,匹配表1065!O:O)</f>
        <v>B</v>
      </c>
      <c r="S2656" s="93" t="str">
        <f>IFERROR(_xlfn.XLOOKUP(Q2656,匹配表1065!AI:AI,匹配表1065!AJ:AJ),"绿标")</f>
        <v>绿标</v>
      </c>
      <c r="T2656" s="93" t="str" cm="1">
        <f t="array" ref="T2656:U2656">_xlfn.XLOOKUP(Q2656,匹配表1065!L:L,匹配表1065!M:N)</f>
        <v>脑血管</v>
      </c>
      <c r="U2656" s="94" t="str">
        <v>神经内科</v>
      </c>
      <c r="V2656" s="95" t="s">
        <v>58</v>
      </c>
      <c r="W2656" s="93">
        <f>_xlfn.XLOOKUP(M2656,匹配表1065!D:D,匹配表1065!F:F)*N2656</f>
        <v>4</v>
      </c>
    </row>
    <row r="2657" customHeight="1" spans="1:23">
      <c r="A2657" s="89" t="s">
        <v>675</v>
      </c>
      <c r="B2657" s="90">
        <v>46163</v>
      </c>
      <c r="C2657" s="91" t="str">
        <f t="shared" si="82"/>
        <v>5月第4周</v>
      </c>
      <c r="D2657" s="89" t="s">
        <v>733</v>
      </c>
      <c r="E2657" s="89" t="str">
        <f t="shared" si="83"/>
        <v>5月第3周--周4</v>
      </c>
      <c r="F2657" s="92" t="s">
        <v>27</v>
      </c>
      <c r="G2657" s="92" t="s">
        <v>104</v>
      </c>
      <c r="H2657" s="92" t="str">
        <f>_xlfn.XLOOKUP(O2657,匹配表1065!T:T,匹配表1065!W:W)</f>
        <v>东营市</v>
      </c>
      <c r="I2657" s="89" t="str">
        <f>_xlfn.XLOOKUP(O2657,匹配表1065!T:T,匹配表1065!X:X)</f>
        <v>PME2028</v>
      </c>
      <c r="J2657" s="92" t="s">
        <v>121</v>
      </c>
      <c r="K2657" s="89" cm="1">
        <f ca="1" t="array" ref="K2657:L2657">_xlfn.XLOOKUP(J2657,匹配表1065!Y:Y,匹配表1065!AA:AB)</f>
        <v>26</v>
      </c>
      <c r="L2657" s="89" t="str">
        <v>3个月以上</v>
      </c>
      <c r="M2657" s="92" t="s">
        <v>30</v>
      </c>
      <c r="N2657" s="92">
        <v>1</v>
      </c>
      <c r="O2657" s="93" t="str">
        <f>_xlfn.XLOOKUP(P2657,匹配表1065!U:U,匹配表1065!T:T)</f>
        <v>HO00001421</v>
      </c>
      <c r="P2657" s="89" t="s">
        <v>122</v>
      </c>
      <c r="Q2657" s="89" t="s">
        <v>124</v>
      </c>
      <c r="R2657" s="89" t="str">
        <f>_xlfn.XLOOKUP(Q2657,匹配表1065!L:L,匹配表1065!O:O)</f>
        <v>A</v>
      </c>
      <c r="S2657" s="93" t="str">
        <f>IFERROR(_xlfn.XLOOKUP(Q2657,匹配表1065!AI:AI,匹配表1065!AJ:AJ),"绿标")</f>
        <v>红标</v>
      </c>
      <c r="T2657" s="93" t="str" cm="1">
        <f t="array" ref="T2657:U2657">_xlfn.XLOOKUP(Q2657,匹配表1065!L:L,匹配表1065!M:N)</f>
        <v>头痛</v>
      </c>
      <c r="U2657" s="94" t="str">
        <v>神经内科</v>
      </c>
      <c r="V2657" s="95" t="s">
        <v>42</v>
      </c>
      <c r="W2657" s="93">
        <f>_xlfn.XLOOKUP(M2657,匹配表1065!D:D,匹配表1065!F:F)*N2657</f>
        <v>12</v>
      </c>
    </row>
    <row r="2658" customHeight="1" spans="1:23">
      <c r="A2658" s="89" t="s">
        <v>675</v>
      </c>
      <c r="B2658" s="90">
        <v>46163</v>
      </c>
      <c r="C2658" s="91" t="str">
        <f t="shared" si="82"/>
        <v>5月第4周</v>
      </c>
      <c r="D2658" s="89" t="s">
        <v>733</v>
      </c>
      <c r="E2658" s="89" t="str">
        <f t="shared" si="83"/>
        <v>5月第3周--周4</v>
      </c>
      <c r="F2658" s="92" t="s">
        <v>27</v>
      </c>
      <c r="G2658" s="92" t="s">
        <v>167</v>
      </c>
      <c r="H2658" s="92" t="str">
        <f>_xlfn.XLOOKUP(O2658,匹配表1065!T:T,匹配表1065!W:W)</f>
        <v>苏州市</v>
      </c>
      <c r="I2658" s="89" t="str">
        <f>_xlfn.XLOOKUP(O2658,匹配表1065!T:T,匹配表1065!X:X)</f>
        <v>PME2010</v>
      </c>
      <c r="J2658" s="92" t="s">
        <v>186</v>
      </c>
      <c r="K2658" s="89" cm="1">
        <f ca="1" t="array" ref="K2658:L2658">_xlfn.XLOOKUP(J2658,匹配表1065!Y:Y,匹配表1065!AA:AB)</f>
        <v>6</v>
      </c>
      <c r="L2658" s="89" t="str">
        <v>3个月以上</v>
      </c>
      <c r="M2658" s="92" t="s">
        <v>30</v>
      </c>
      <c r="N2658" s="92">
        <v>1</v>
      </c>
      <c r="O2658" s="93" t="str">
        <f>_xlfn.XLOOKUP(P2658,匹配表1065!U:U,匹配表1065!T:T)</f>
        <v>HO00001047</v>
      </c>
      <c r="P2658" s="89" t="s">
        <v>189</v>
      </c>
      <c r="Q2658" s="89" t="s">
        <v>217</v>
      </c>
      <c r="R2658" s="89" t="str">
        <f>_xlfn.XLOOKUP(Q2658,匹配表1065!L:L,匹配表1065!O:O)</f>
        <v>A</v>
      </c>
      <c r="S2658" s="93" t="str">
        <f>IFERROR(_xlfn.XLOOKUP(Q2658,匹配表1065!AI:AI,匹配表1065!AJ:AJ),"绿标")</f>
        <v>红标</v>
      </c>
      <c r="T2658" s="93" t="str" cm="1">
        <f t="array" ref="T2658:U2658">_xlfn.XLOOKUP(Q2658,匹配表1065!L:L,匹配表1065!M:N)</f>
        <v>头痛</v>
      </c>
      <c r="U2658" s="94" t="str">
        <v>神经内科</v>
      </c>
      <c r="V2658" s="95" t="s">
        <v>70</v>
      </c>
      <c r="W2658" s="93">
        <f>_xlfn.XLOOKUP(M2658,匹配表1065!D:D,匹配表1065!F:F)*N2658</f>
        <v>12</v>
      </c>
    </row>
    <row r="2659" customHeight="1" spans="1:23">
      <c r="A2659" s="89" t="s">
        <v>675</v>
      </c>
      <c r="B2659" s="90">
        <v>46163</v>
      </c>
      <c r="C2659" s="91" t="str">
        <f t="shared" si="82"/>
        <v>5月第4周</v>
      </c>
      <c r="D2659" s="89" t="s">
        <v>733</v>
      </c>
      <c r="E2659" s="89" t="str">
        <f t="shared" si="83"/>
        <v>5月第3周--周4</v>
      </c>
      <c r="F2659" s="92" t="s">
        <v>27</v>
      </c>
      <c r="G2659" s="92" t="s">
        <v>167</v>
      </c>
      <c r="H2659" s="92" t="str">
        <f>_xlfn.XLOOKUP(O2659,匹配表1065!T:T,匹配表1065!W:W)</f>
        <v>苏州市</v>
      </c>
      <c r="I2659" s="89" t="str">
        <f>_xlfn.XLOOKUP(O2659,匹配表1065!T:T,匹配表1065!X:X)</f>
        <v>PME2010</v>
      </c>
      <c r="J2659" s="92" t="s">
        <v>186</v>
      </c>
      <c r="K2659" s="89" cm="1">
        <f ca="1" t="array" ref="K2659:L2659">_xlfn.XLOOKUP(J2659,匹配表1065!Y:Y,匹配表1065!AA:AB)</f>
        <v>6</v>
      </c>
      <c r="L2659" s="89" t="str">
        <v>3个月以上</v>
      </c>
      <c r="M2659" s="92" t="s">
        <v>35</v>
      </c>
      <c r="N2659" s="92">
        <v>1</v>
      </c>
      <c r="O2659" s="93" t="str">
        <f>_xlfn.XLOOKUP(P2659,匹配表1065!U:U,匹配表1065!T:T)</f>
        <v>HO00001051</v>
      </c>
      <c r="P2659" s="89" t="s">
        <v>191</v>
      </c>
      <c r="Q2659" s="89" t="s">
        <v>192</v>
      </c>
      <c r="R2659" s="89" t="str">
        <f>_xlfn.XLOOKUP(Q2659,匹配表1065!L:L,匹配表1065!O:O)</f>
        <v>B</v>
      </c>
      <c r="S2659" s="93" t="str">
        <f>IFERROR(_xlfn.XLOOKUP(Q2659,匹配表1065!AI:AI,匹配表1065!AJ:AJ),"绿标")</f>
        <v>绿标</v>
      </c>
      <c r="T2659" s="93" t="str" cm="1">
        <f t="array" ref="T2659:U2659">_xlfn.XLOOKUP(Q2659,匹配表1065!L:L,匹配表1065!M:N)</f>
        <v>抑郁焦虑</v>
      </c>
      <c r="U2659" s="94" t="str">
        <v>神经内科</v>
      </c>
      <c r="V2659" s="95" t="s">
        <v>70</v>
      </c>
      <c r="W2659" s="93">
        <f>_xlfn.XLOOKUP(M2659,匹配表1065!D:D,匹配表1065!F:F)*N2659</f>
        <v>4</v>
      </c>
    </row>
    <row r="2660" customHeight="1" spans="1:23">
      <c r="A2660" s="89" t="s">
        <v>675</v>
      </c>
      <c r="B2660" s="90">
        <v>46163</v>
      </c>
      <c r="C2660" s="91" t="str">
        <f t="shared" si="82"/>
        <v>5月第4周</v>
      </c>
      <c r="D2660" s="89" t="s">
        <v>733</v>
      </c>
      <c r="E2660" s="89" t="str">
        <f t="shared" si="83"/>
        <v>5月第3周--周4</v>
      </c>
      <c r="F2660" s="92" t="s">
        <v>27</v>
      </c>
      <c r="G2660" s="92" t="s">
        <v>167</v>
      </c>
      <c r="H2660" s="92" t="str">
        <f>_xlfn.XLOOKUP(O2660,匹配表1065!T:T,匹配表1065!W:W)</f>
        <v>苏州市</v>
      </c>
      <c r="I2660" s="89" t="str">
        <f>_xlfn.XLOOKUP(O2660,匹配表1065!T:T,匹配表1065!X:X)</f>
        <v>PME2010</v>
      </c>
      <c r="J2660" s="92" t="s">
        <v>186</v>
      </c>
      <c r="K2660" s="89" cm="1">
        <f ca="1" t="array" ref="K2660:L2660">_xlfn.XLOOKUP(J2660,匹配表1065!Y:Y,匹配表1065!AA:AB)</f>
        <v>6</v>
      </c>
      <c r="L2660" s="89" t="str">
        <v>3个月以上</v>
      </c>
      <c r="M2660" s="92" t="s">
        <v>35</v>
      </c>
      <c r="N2660" s="92">
        <v>1</v>
      </c>
      <c r="O2660" s="93" t="str">
        <f>_xlfn.XLOOKUP(P2660,匹配表1065!U:U,匹配表1065!T:T)</f>
        <v>HO00111872</v>
      </c>
      <c r="P2660" s="89" t="s">
        <v>218</v>
      </c>
      <c r="Q2660" s="89" t="s">
        <v>494</v>
      </c>
      <c r="R2660" s="89" t="str">
        <f>_xlfn.XLOOKUP(Q2660,匹配表1065!L:L,匹配表1065!O:O)</f>
        <v>B</v>
      </c>
      <c r="S2660" s="93" t="str">
        <f>IFERROR(_xlfn.XLOOKUP(Q2660,匹配表1065!AI:AI,匹配表1065!AJ:AJ),"绿标")</f>
        <v>绿标</v>
      </c>
      <c r="T2660" s="93" t="str" cm="1">
        <f t="array" ref="T2660:U2660">_xlfn.XLOOKUP(Q2660,匹配表1065!L:L,匹配表1065!M:N)</f>
        <v>癫痫</v>
      </c>
      <c r="U2660" s="94" t="str">
        <v>神经内科</v>
      </c>
      <c r="V2660" s="95" t="s">
        <v>58</v>
      </c>
      <c r="W2660" s="93">
        <f>_xlfn.XLOOKUP(M2660,匹配表1065!D:D,匹配表1065!F:F)*N2660</f>
        <v>4</v>
      </c>
    </row>
    <row r="2661" customHeight="1" spans="1:23">
      <c r="A2661" s="89" t="s">
        <v>675</v>
      </c>
      <c r="B2661" s="90">
        <v>46163</v>
      </c>
      <c r="C2661" s="91" t="str">
        <f t="shared" si="82"/>
        <v>5月第4周</v>
      </c>
      <c r="D2661" s="89" t="s">
        <v>733</v>
      </c>
      <c r="E2661" s="89" t="str">
        <f t="shared" si="83"/>
        <v>5月第3周--周4</v>
      </c>
      <c r="F2661" s="92" t="s">
        <v>27</v>
      </c>
      <c r="G2661" s="92" t="s">
        <v>167</v>
      </c>
      <c r="H2661" s="92" t="str">
        <f>_xlfn.XLOOKUP(O2661,匹配表1065!T:T,匹配表1065!W:W)</f>
        <v>苏州市</v>
      </c>
      <c r="I2661" s="89" t="str">
        <f>_xlfn.XLOOKUP(O2661,匹配表1065!T:T,匹配表1065!X:X)</f>
        <v>PME2011</v>
      </c>
      <c r="J2661" s="92" t="s">
        <v>168</v>
      </c>
      <c r="K2661" s="89" cm="1">
        <f ca="1" t="array" ref="K2661:L2661">_xlfn.XLOOKUP(J2661,匹配表1065!Y:Y,匹配表1065!AA:AB)</f>
        <v>19</v>
      </c>
      <c r="L2661" s="89" t="str">
        <v>3个月以上</v>
      </c>
      <c r="M2661" s="92" t="s">
        <v>30</v>
      </c>
      <c r="N2661" s="92">
        <v>1</v>
      </c>
      <c r="O2661" s="93" t="str">
        <f>_xlfn.XLOOKUP(P2661,匹配表1065!U:U,匹配表1065!T:T)</f>
        <v>HO00307823</v>
      </c>
      <c r="P2661" s="89" t="s">
        <v>169</v>
      </c>
      <c r="Q2661" s="89" t="s">
        <v>453</v>
      </c>
      <c r="R2661" s="89" t="str">
        <f>_xlfn.XLOOKUP(Q2661,匹配表1065!L:L,匹配表1065!O:O)</f>
        <v>B</v>
      </c>
      <c r="S2661" s="93" t="str">
        <f>IFERROR(_xlfn.XLOOKUP(Q2661,匹配表1065!AI:AI,匹配表1065!AJ:AJ),"绿标")</f>
        <v>绿标</v>
      </c>
      <c r="T2661" s="93" t="str" cm="1">
        <f t="array" ref="T2661:U2661">_xlfn.XLOOKUP(Q2661,匹配表1065!L:L,匹配表1065!M:N)</f>
        <v>脑血管</v>
      </c>
      <c r="U2661" s="94" t="str">
        <v>神经内科</v>
      </c>
      <c r="V2661" s="95" t="s">
        <v>58</v>
      </c>
      <c r="W2661" s="93">
        <f>_xlfn.XLOOKUP(M2661,匹配表1065!D:D,匹配表1065!F:F)*N2661</f>
        <v>12</v>
      </c>
    </row>
    <row r="2662" customHeight="1" spans="1:23">
      <c r="A2662" s="89" t="s">
        <v>675</v>
      </c>
      <c r="B2662" s="90">
        <v>46163</v>
      </c>
      <c r="C2662" s="91" t="str">
        <f t="shared" si="82"/>
        <v>5月第4周</v>
      </c>
      <c r="D2662" s="89" t="s">
        <v>733</v>
      </c>
      <c r="E2662" s="89" t="str">
        <f t="shared" si="83"/>
        <v>5月第3周--周4</v>
      </c>
      <c r="F2662" s="92" t="s">
        <v>27</v>
      </c>
      <c r="G2662" s="92" t="s">
        <v>167</v>
      </c>
      <c r="H2662" s="92" t="str">
        <f>_xlfn.XLOOKUP(O2662,匹配表1065!T:T,匹配表1065!W:W)</f>
        <v>苏州市</v>
      </c>
      <c r="I2662" s="89" t="str">
        <f>_xlfn.XLOOKUP(O2662,匹配表1065!T:T,匹配表1065!X:X)</f>
        <v>PME2011</v>
      </c>
      <c r="J2662" s="92" t="s">
        <v>168</v>
      </c>
      <c r="K2662" s="89" cm="1">
        <f ca="1" t="array" ref="K2662:L2662">_xlfn.XLOOKUP(J2662,匹配表1065!Y:Y,匹配表1065!AA:AB)</f>
        <v>19</v>
      </c>
      <c r="L2662" s="89" t="str">
        <v>3个月以上</v>
      </c>
      <c r="M2662" s="92" t="s">
        <v>35</v>
      </c>
      <c r="N2662" s="92">
        <v>1</v>
      </c>
      <c r="O2662" s="93" t="str">
        <f>_xlfn.XLOOKUP(P2662,匹配表1065!U:U,匹配表1065!T:T)</f>
        <v>HO00307823</v>
      </c>
      <c r="P2662" s="89" t="s">
        <v>169</v>
      </c>
      <c r="Q2662" s="89" t="s">
        <v>172</v>
      </c>
      <c r="R2662" s="89" t="str">
        <f>_xlfn.XLOOKUP(Q2662,匹配表1065!L:L,匹配表1065!O:O)</f>
        <v>C</v>
      </c>
      <c r="S2662" s="93" t="str">
        <f>IFERROR(_xlfn.XLOOKUP(Q2662,匹配表1065!AI:AI,匹配表1065!AJ:AJ),"绿标")</f>
        <v>绿标</v>
      </c>
      <c r="T2662" s="93" t="str" cm="1">
        <f t="array" ref="T2662:U2662">_xlfn.XLOOKUP(Q2662,匹配表1065!L:L,匹配表1065!M:N)</f>
        <v>眩晕</v>
      </c>
      <c r="U2662" s="94" t="str">
        <v>神经内科</v>
      </c>
      <c r="V2662" s="95" t="s">
        <v>70</v>
      </c>
      <c r="W2662" s="93">
        <f>_xlfn.XLOOKUP(M2662,匹配表1065!D:D,匹配表1065!F:F)*N2662</f>
        <v>4</v>
      </c>
    </row>
    <row r="2663" customHeight="1" spans="1:23">
      <c r="A2663" s="89" t="s">
        <v>675</v>
      </c>
      <c r="B2663" s="90">
        <v>46163</v>
      </c>
      <c r="C2663" s="91" t="str">
        <f t="shared" si="82"/>
        <v>5月第4周</v>
      </c>
      <c r="D2663" s="89" t="s">
        <v>733</v>
      </c>
      <c r="E2663" s="89" t="str">
        <f t="shared" si="83"/>
        <v>5月第3周--周4</v>
      </c>
      <c r="F2663" s="92" t="s">
        <v>27</v>
      </c>
      <c r="G2663" s="92" t="s">
        <v>167</v>
      </c>
      <c r="H2663" s="92" t="str">
        <f>_xlfn.XLOOKUP(O2663,匹配表1065!T:T,匹配表1065!W:W)</f>
        <v>苏州市</v>
      </c>
      <c r="I2663" s="89" t="str">
        <f>_xlfn.XLOOKUP(O2663,匹配表1065!T:T,匹配表1065!X:X)</f>
        <v>PME2011</v>
      </c>
      <c r="J2663" s="92" t="s">
        <v>168</v>
      </c>
      <c r="K2663" s="89" cm="1">
        <f ca="1" t="array" ref="K2663:L2663">_xlfn.XLOOKUP(J2663,匹配表1065!Y:Y,匹配表1065!AA:AB)</f>
        <v>19</v>
      </c>
      <c r="L2663" s="89" t="str">
        <v>3个月以上</v>
      </c>
      <c r="M2663" s="92" t="s">
        <v>30</v>
      </c>
      <c r="N2663" s="92">
        <v>3</v>
      </c>
      <c r="O2663" s="93" t="str">
        <f>_xlfn.XLOOKUP(P2663,匹配表1065!U:U,匹配表1065!T:T)</f>
        <v>HO00307823</v>
      </c>
      <c r="P2663" s="89" t="s">
        <v>169</v>
      </c>
      <c r="Q2663" s="89" t="s">
        <v>170</v>
      </c>
      <c r="R2663" s="89" t="str">
        <f>_xlfn.XLOOKUP(Q2663,匹配表1065!L:L,匹配表1065!O:O)</f>
        <v>A</v>
      </c>
      <c r="S2663" s="93" t="str">
        <f>IFERROR(_xlfn.XLOOKUP(Q2663,匹配表1065!AI:AI,匹配表1065!AJ:AJ),"绿标")</f>
        <v>红标</v>
      </c>
      <c r="T2663" s="93" t="str" cm="1">
        <f t="array" ref="T2663:U2663">_xlfn.XLOOKUP(Q2663,匹配表1065!L:L,匹配表1065!M:N)</f>
        <v>头痛</v>
      </c>
      <c r="U2663" s="94" t="str">
        <v>神经内科</v>
      </c>
      <c r="V2663" s="95" t="s">
        <v>42</v>
      </c>
      <c r="W2663" s="93">
        <f>_xlfn.XLOOKUP(M2663,匹配表1065!D:D,匹配表1065!F:F)*N2663</f>
        <v>36</v>
      </c>
    </row>
    <row r="2664" customHeight="1" spans="1:23">
      <c r="A2664" s="89" t="s">
        <v>675</v>
      </c>
      <c r="B2664" s="90">
        <v>46163</v>
      </c>
      <c r="C2664" s="91" t="str">
        <f t="shared" si="82"/>
        <v>5月第4周</v>
      </c>
      <c r="D2664" s="89" t="s">
        <v>733</v>
      </c>
      <c r="E2664" s="89" t="str">
        <f t="shared" si="83"/>
        <v>5月第3周--周4</v>
      </c>
      <c r="F2664" s="92" t="s">
        <v>27</v>
      </c>
      <c r="G2664" s="92" t="s">
        <v>167</v>
      </c>
      <c r="H2664" s="92" t="str">
        <f>_xlfn.XLOOKUP(O2664,匹配表1065!T:T,匹配表1065!W:W)</f>
        <v>南通市</v>
      </c>
      <c r="I2664" s="89" t="str">
        <f>_xlfn.XLOOKUP(O2664,匹配表1065!T:T,匹配表1065!X:X)</f>
        <v>PME2013</v>
      </c>
      <c r="J2664" s="92" t="s">
        <v>180</v>
      </c>
      <c r="K2664" s="89" cm="1">
        <f ca="1" t="array" ref="K2664:L2664">_xlfn.XLOOKUP(J2664,匹配表1065!Y:Y,匹配表1065!AA:AB)</f>
        <v>51</v>
      </c>
      <c r="L2664" s="89" t="str">
        <v>3个月以上</v>
      </c>
      <c r="M2664" s="92" t="s">
        <v>30</v>
      </c>
      <c r="N2664" s="92">
        <v>3</v>
      </c>
      <c r="O2664" s="93" t="str">
        <f>_xlfn.XLOOKUP(P2664,匹配表1065!U:U,匹配表1065!T:T)</f>
        <v>HO00001021</v>
      </c>
      <c r="P2664" s="89" t="s">
        <v>181</v>
      </c>
      <c r="Q2664" s="89" t="s">
        <v>182</v>
      </c>
      <c r="R2664" s="89" t="str">
        <f>_xlfn.XLOOKUP(Q2664,匹配表1065!L:L,匹配表1065!O:O)</f>
        <v>C</v>
      </c>
      <c r="S2664" s="93" t="str">
        <f>IFERROR(_xlfn.XLOOKUP(Q2664,匹配表1065!AI:AI,匹配表1065!AJ:AJ),"绿标")</f>
        <v>红标</v>
      </c>
      <c r="T2664" s="93" t="str" cm="1">
        <f t="array" ref="T2664:U2664">_xlfn.XLOOKUP(Q2664,匹配表1065!L:L,匹配表1065!M:N)</f>
        <v>眩晕</v>
      </c>
      <c r="U2664" s="94" t="str">
        <v>神经内科</v>
      </c>
      <c r="V2664" s="95" t="s">
        <v>70</v>
      </c>
      <c r="W2664" s="93">
        <f>_xlfn.XLOOKUP(M2664,匹配表1065!D:D,匹配表1065!F:F)*N2664</f>
        <v>36</v>
      </c>
    </row>
    <row r="2665" customHeight="1" spans="1:23">
      <c r="A2665" s="89" t="s">
        <v>675</v>
      </c>
      <c r="B2665" s="90">
        <v>46163</v>
      </c>
      <c r="C2665" s="91" t="str">
        <f t="shared" si="82"/>
        <v>5月第4周</v>
      </c>
      <c r="D2665" s="89" t="s">
        <v>733</v>
      </c>
      <c r="E2665" s="89" t="str">
        <f t="shared" si="83"/>
        <v>5月第3周--周4</v>
      </c>
      <c r="F2665" s="92" t="s">
        <v>27</v>
      </c>
      <c r="G2665" s="92" t="s">
        <v>167</v>
      </c>
      <c r="H2665" s="92" t="str">
        <f>_xlfn.XLOOKUP(O2665,匹配表1065!T:T,匹配表1065!W:W)</f>
        <v>南通市</v>
      </c>
      <c r="I2665" s="89" t="str">
        <f>_xlfn.XLOOKUP(O2665,匹配表1065!T:T,匹配表1065!X:X)</f>
        <v>PME2013</v>
      </c>
      <c r="J2665" s="92" t="s">
        <v>180</v>
      </c>
      <c r="K2665" s="89" cm="1">
        <f ca="1" t="array" ref="K2665:L2665">_xlfn.XLOOKUP(J2665,匹配表1065!Y:Y,匹配表1065!AA:AB)</f>
        <v>51</v>
      </c>
      <c r="L2665" s="89" t="str">
        <v>3个月以上</v>
      </c>
      <c r="M2665" s="92" t="s">
        <v>35</v>
      </c>
      <c r="N2665" s="92">
        <v>1</v>
      </c>
      <c r="O2665" s="93" t="str">
        <f>_xlfn.XLOOKUP(P2665,匹配表1065!U:U,匹配表1065!T:T)</f>
        <v>HO00001066</v>
      </c>
      <c r="P2665" s="89" t="s">
        <v>183</v>
      </c>
      <c r="Q2665" s="89" t="s">
        <v>184</v>
      </c>
      <c r="R2665" s="89" t="str">
        <f>_xlfn.XLOOKUP(Q2665,匹配表1065!L:L,匹配表1065!O:O)</f>
        <v>A</v>
      </c>
      <c r="S2665" s="93" t="str">
        <f>IFERROR(_xlfn.XLOOKUP(Q2665,匹配表1065!AI:AI,匹配表1065!AJ:AJ),"绿标")</f>
        <v>红标</v>
      </c>
      <c r="T2665" s="93" t="str" cm="1">
        <f t="array" ref="T2665:U2665">_xlfn.XLOOKUP(Q2665,匹配表1065!L:L,匹配表1065!M:N)</f>
        <v>头痛</v>
      </c>
      <c r="U2665" s="94" t="str">
        <v>神经内科</v>
      </c>
      <c r="V2665" s="95" t="s">
        <v>58</v>
      </c>
      <c r="W2665" s="93">
        <f>_xlfn.XLOOKUP(M2665,匹配表1065!D:D,匹配表1065!F:F)*N2665</f>
        <v>4</v>
      </c>
    </row>
    <row r="2666" customHeight="1" spans="1:23">
      <c r="A2666" s="89" t="s">
        <v>675</v>
      </c>
      <c r="B2666" s="90">
        <v>46163</v>
      </c>
      <c r="C2666" s="91" t="str">
        <f t="shared" si="82"/>
        <v>5月第4周</v>
      </c>
      <c r="D2666" s="89" t="s">
        <v>733</v>
      </c>
      <c r="E2666" s="89" t="str">
        <f t="shared" si="83"/>
        <v>5月第3周--周4</v>
      </c>
      <c r="F2666" s="92" t="s">
        <v>27</v>
      </c>
      <c r="G2666" s="92" t="s">
        <v>167</v>
      </c>
      <c r="H2666" s="92" t="str">
        <f>_xlfn.XLOOKUP(O2666,匹配表1065!T:T,匹配表1065!W:W)</f>
        <v>南通市</v>
      </c>
      <c r="I2666" s="89" t="str">
        <f>_xlfn.XLOOKUP(O2666,匹配表1065!T:T,匹配表1065!X:X)</f>
        <v>PME2013</v>
      </c>
      <c r="J2666" s="92" t="s">
        <v>180</v>
      </c>
      <c r="K2666" s="89" cm="1">
        <f ca="1" t="array" ref="K2666:L2666">_xlfn.XLOOKUP(J2666,匹配表1065!Y:Y,匹配表1065!AA:AB)</f>
        <v>51</v>
      </c>
      <c r="L2666" s="89" t="str">
        <v>3个月以上</v>
      </c>
      <c r="M2666" s="92" t="s">
        <v>35</v>
      </c>
      <c r="N2666" s="92">
        <v>1</v>
      </c>
      <c r="O2666" s="93" t="str">
        <f>_xlfn.XLOOKUP(P2666,匹配表1065!U:U,匹配表1065!T:T)</f>
        <v>HO00001021</v>
      </c>
      <c r="P2666" s="89" t="s">
        <v>181</v>
      </c>
      <c r="Q2666" s="89" t="s">
        <v>431</v>
      </c>
      <c r="R2666" s="89" t="str">
        <f>_xlfn.XLOOKUP(Q2666,匹配表1065!L:L,匹配表1065!O:O)</f>
        <v>B</v>
      </c>
      <c r="S2666" s="93" t="str">
        <f>IFERROR(_xlfn.XLOOKUP(Q2666,匹配表1065!AI:AI,匹配表1065!AJ:AJ),"绿标")</f>
        <v>红标</v>
      </c>
      <c r="T2666" s="93" t="str" cm="1">
        <f t="array" ref="T2666:U2666">_xlfn.XLOOKUP(Q2666,匹配表1065!L:L,匹配表1065!M:N)</f>
        <v>脑血管</v>
      </c>
      <c r="U2666" s="94" t="str">
        <v>神经内科</v>
      </c>
      <c r="V2666" s="95" t="s">
        <v>58</v>
      </c>
      <c r="W2666" s="93">
        <f>_xlfn.XLOOKUP(M2666,匹配表1065!D:D,匹配表1065!F:F)*N2666</f>
        <v>4</v>
      </c>
    </row>
    <row r="2667" customHeight="1" spans="1:23">
      <c r="A2667" s="89" t="s">
        <v>675</v>
      </c>
      <c r="B2667" s="90">
        <v>46163</v>
      </c>
      <c r="C2667" s="91" t="str">
        <f t="shared" si="82"/>
        <v>5月第4周</v>
      </c>
      <c r="D2667" s="89" t="s">
        <v>733</v>
      </c>
      <c r="E2667" s="89" t="str">
        <f t="shared" si="83"/>
        <v>5月第3周--周4</v>
      </c>
      <c r="F2667" s="92" t="s">
        <v>27</v>
      </c>
      <c r="G2667" s="92" t="s">
        <v>167</v>
      </c>
      <c r="H2667" s="92" t="str">
        <f>_xlfn.XLOOKUP(O2667,匹配表1065!T:T,匹配表1065!W:W)</f>
        <v>苏州市</v>
      </c>
      <c r="I2667" s="89" t="str">
        <f>_xlfn.XLOOKUP(O2667,匹配表1065!T:T,匹配表1065!X:X)</f>
        <v>PME2017</v>
      </c>
      <c r="J2667" s="92" t="s">
        <v>323</v>
      </c>
      <c r="K2667" s="89" cm="1">
        <f ca="1" t="array" ref="K2667:L2667">_xlfn.XLOOKUP(J2667,匹配表1065!Y:Y,匹配表1065!AA:AB)</f>
        <v>7</v>
      </c>
      <c r="L2667" s="89" t="str">
        <v>3个月以上</v>
      </c>
      <c r="M2667" s="92" t="s">
        <v>30</v>
      </c>
      <c r="N2667" s="92">
        <v>1</v>
      </c>
      <c r="O2667" s="93" t="str">
        <f>_xlfn.XLOOKUP(P2667,匹配表1065!U:U,匹配表1065!T:T)</f>
        <v>HO00001044</v>
      </c>
      <c r="P2667" s="89" t="s">
        <v>346</v>
      </c>
      <c r="Q2667" s="89" t="s">
        <v>428</v>
      </c>
      <c r="R2667" s="89" t="str">
        <f>_xlfn.XLOOKUP(Q2667,匹配表1065!L:L,匹配表1065!O:O)</f>
        <v>B</v>
      </c>
      <c r="S2667" s="93" t="str">
        <f>IFERROR(_xlfn.XLOOKUP(Q2667,匹配表1065!AI:AI,匹配表1065!AJ:AJ),"绿标")</f>
        <v>绿标</v>
      </c>
      <c r="T2667" s="93" t="str" cm="1">
        <f t="array" ref="T2667:U2667">_xlfn.XLOOKUP(Q2667,匹配表1065!L:L,匹配表1065!M:N)</f>
        <v>脑血管</v>
      </c>
      <c r="U2667" s="94" t="str">
        <v>神经内科</v>
      </c>
      <c r="V2667" s="95" t="s">
        <v>67</v>
      </c>
      <c r="W2667" s="93">
        <f>_xlfn.XLOOKUP(M2667,匹配表1065!D:D,匹配表1065!F:F)*N2667</f>
        <v>12</v>
      </c>
    </row>
    <row r="2668" customHeight="1" spans="1:23">
      <c r="A2668" s="89" t="s">
        <v>675</v>
      </c>
      <c r="B2668" s="90">
        <v>46163</v>
      </c>
      <c r="C2668" s="91" t="str">
        <f t="shared" si="82"/>
        <v>5月第4周</v>
      </c>
      <c r="D2668" s="89" t="s">
        <v>733</v>
      </c>
      <c r="E2668" s="89" t="str">
        <f t="shared" si="83"/>
        <v>5月第3周--周4</v>
      </c>
      <c r="F2668" s="92" t="s">
        <v>27</v>
      </c>
      <c r="G2668" s="92" t="s">
        <v>167</v>
      </c>
      <c r="H2668" s="92" t="str">
        <f>_xlfn.XLOOKUP(O2668,匹配表1065!T:T,匹配表1065!W:W)</f>
        <v>苏州市</v>
      </c>
      <c r="I2668" s="89" t="str">
        <f>_xlfn.XLOOKUP(O2668,匹配表1065!T:T,匹配表1065!X:X)</f>
        <v>PME2017</v>
      </c>
      <c r="J2668" s="92" t="s">
        <v>323</v>
      </c>
      <c r="K2668" s="89" cm="1">
        <f ca="1" t="array" ref="K2668:L2668">_xlfn.XLOOKUP(J2668,匹配表1065!Y:Y,匹配表1065!AA:AB)</f>
        <v>7</v>
      </c>
      <c r="L2668" s="89" t="str">
        <v>3个月以上</v>
      </c>
      <c r="M2668" s="92" t="s">
        <v>55</v>
      </c>
      <c r="N2668" s="92">
        <v>1</v>
      </c>
      <c r="O2668" s="93" t="str">
        <f>_xlfn.XLOOKUP(P2668,匹配表1065!U:U,匹配表1065!T:T)</f>
        <v>HO00001110</v>
      </c>
      <c r="P2668" s="89" t="s">
        <v>324</v>
      </c>
      <c r="Q2668" s="89" t="s">
        <v>533</v>
      </c>
      <c r="R2668" s="89" t="str">
        <f>_xlfn.XLOOKUP(Q2668,匹配表1065!L:L,匹配表1065!O:O)</f>
        <v>A</v>
      </c>
      <c r="S2668" s="93" t="str">
        <f>IFERROR(_xlfn.XLOOKUP(Q2668,匹配表1065!AI:AI,匹配表1065!AJ:AJ),"绿标")</f>
        <v>绿标</v>
      </c>
      <c r="T2668" s="93" t="str" cm="1">
        <f t="array" ref="T2668:U2668">_xlfn.XLOOKUP(Q2668,匹配表1065!L:L,匹配表1065!M:N)</f>
        <v>头痛</v>
      </c>
      <c r="U2668" s="94" t="str">
        <v>神经内科</v>
      </c>
      <c r="V2668" s="95" t="s">
        <v>33</v>
      </c>
      <c r="W2668" s="93">
        <f>_xlfn.XLOOKUP(M2668,匹配表1065!D:D,匹配表1065!F:F)*N2668</f>
        <v>8</v>
      </c>
    </row>
    <row r="2669" customHeight="1" spans="1:23">
      <c r="A2669" s="89" t="s">
        <v>675</v>
      </c>
      <c r="B2669" s="90">
        <v>46163</v>
      </c>
      <c r="C2669" s="91" t="str">
        <f t="shared" si="82"/>
        <v>5月第4周</v>
      </c>
      <c r="D2669" s="89" t="s">
        <v>733</v>
      </c>
      <c r="E2669" s="89" t="str">
        <f t="shared" si="83"/>
        <v>5月第3周--周4</v>
      </c>
      <c r="F2669" s="92" t="s">
        <v>27</v>
      </c>
      <c r="G2669" s="92" t="s">
        <v>167</v>
      </c>
      <c r="H2669" s="92" t="str">
        <f>_xlfn.XLOOKUP(O2669,匹配表1065!T:T,匹配表1065!W:W)</f>
        <v>无锡市</v>
      </c>
      <c r="I2669" s="89" t="str">
        <f>_xlfn.XLOOKUP(O2669,匹配表1065!T:T,匹配表1065!X:X)</f>
        <v>PME2014</v>
      </c>
      <c r="J2669" s="89" t="s">
        <v>581</v>
      </c>
      <c r="K2669" s="89" cm="1">
        <f ca="1" t="array" ref="K2669:L2669">_xlfn.XLOOKUP(J2669,匹配表1065!Y:Y,匹配表1065!AA:AB)</f>
        <v>1</v>
      </c>
      <c r="L2669" s="89" t="str">
        <v>3个月以内</v>
      </c>
      <c r="M2669" s="92" t="s">
        <v>35</v>
      </c>
      <c r="N2669" s="92">
        <v>1</v>
      </c>
      <c r="O2669" s="93" t="str">
        <f>_xlfn.XLOOKUP(P2669,匹配表1065!U:U,匹配表1065!T:T)</f>
        <v>HO00001111</v>
      </c>
      <c r="P2669" s="89" t="s">
        <v>582</v>
      </c>
      <c r="Q2669" s="89" t="s">
        <v>694</v>
      </c>
      <c r="R2669" s="89" t="str">
        <f>_xlfn.XLOOKUP(Q2669,匹配表1065!L:L,匹配表1065!O:O)</f>
        <v>A</v>
      </c>
      <c r="S2669" s="93" t="str">
        <f>IFERROR(_xlfn.XLOOKUP(Q2669,匹配表1065!AI:AI,匹配表1065!AJ:AJ),"绿标")</f>
        <v>红标</v>
      </c>
      <c r="T2669" s="93" t="str" cm="1">
        <f t="array" ref="T2669:U2669">_xlfn.XLOOKUP(Q2669,匹配表1065!L:L,匹配表1065!M:N)</f>
        <v>头痛</v>
      </c>
      <c r="U2669" s="94" t="str">
        <v>神经内科</v>
      </c>
      <c r="V2669" s="95" t="s">
        <v>58</v>
      </c>
      <c r="W2669" s="93">
        <f>_xlfn.XLOOKUP(M2669,匹配表1065!D:D,匹配表1065!F:F)*N2669</f>
        <v>4</v>
      </c>
    </row>
    <row r="2670" customHeight="1" spans="1:23">
      <c r="A2670" s="89" t="s">
        <v>675</v>
      </c>
      <c r="B2670" s="90">
        <v>46163</v>
      </c>
      <c r="C2670" s="91" t="str">
        <f t="shared" si="82"/>
        <v>5月第4周</v>
      </c>
      <c r="D2670" s="89" t="s">
        <v>733</v>
      </c>
      <c r="E2670" s="89" t="str">
        <f t="shared" si="83"/>
        <v>5月第3周--周4</v>
      </c>
      <c r="F2670" s="92" t="s">
        <v>27</v>
      </c>
      <c r="G2670" s="92" t="s">
        <v>167</v>
      </c>
      <c r="H2670" s="92" t="str">
        <f>_xlfn.XLOOKUP(O2670,匹配表1065!T:T,匹配表1065!W:W)</f>
        <v>苏州市</v>
      </c>
      <c r="I2670" s="89" t="str">
        <f>_xlfn.XLOOKUP(O2670,匹配表1065!T:T,匹配表1065!X:X)</f>
        <v>PME2016</v>
      </c>
      <c r="J2670" s="89" t="s">
        <v>173</v>
      </c>
      <c r="K2670" s="89" cm="1">
        <f ca="1" t="array" ref="K2670:L2670">_xlfn.XLOOKUP(J2670,匹配表1065!Y:Y,匹配表1065!AA:AB)</f>
        <v>1</v>
      </c>
      <c r="L2670" s="89" t="str">
        <v>3个月以内</v>
      </c>
      <c r="M2670" s="92" t="s">
        <v>30</v>
      </c>
      <c r="N2670" s="92">
        <v>1</v>
      </c>
      <c r="O2670" s="93" t="str">
        <f>_xlfn.XLOOKUP(P2670,匹配表1065!U:U,匹配表1065!T:T)</f>
        <v>HO00001048</v>
      </c>
      <c r="P2670" s="89" t="s">
        <v>176</v>
      </c>
      <c r="Q2670" s="89" t="s">
        <v>290</v>
      </c>
      <c r="R2670" s="89" t="str">
        <f>_xlfn.XLOOKUP(Q2670,匹配表1065!L:L,匹配表1065!O:O)</f>
        <v>A</v>
      </c>
      <c r="S2670" s="93" t="str">
        <f>IFERROR(_xlfn.XLOOKUP(Q2670,匹配表1065!AI:AI,匹配表1065!AJ:AJ),"绿标")</f>
        <v>红标</v>
      </c>
      <c r="T2670" s="93" t="str" cm="1">
        <f t="array" ref="T2670:U2670">_xlfn.XLOOKUP(Q2670,匹配表1065!L:L,匹配表1065!M:N)</f>
        <v>头痛</v>
      </c>
      <c r="U2670" s="94" t="str">
        <v>神经内科</v>
      </c>
      <c r="V2670" s="95" t="s">
        <v>70</v>
      </c>
      <c r="W2670" s="93">
        <f>_xlfn.XLOOKUP(M2670,匹配表1065!D:D,匹配表1065!F:F)*N2670</f>
        <v>12</v>
      </c>
    </row>
    <row r="2671" customHeight="1" spans="1:23">
      <c r="A2671" s="89" t="s">
        <v>675</v>
      </c>
      <c r="B2671" s="90">
        <v>46163</v>
      </c>
      <c r="C2671" s="91" t="str">
        <f t="shared" si="82"/>
        <v>5月第4周</v>
      </c>
      <c r="D2671" s="89" t="s">
        <v>733</v>
      </c>
      <c r="E2671" s="89" t="str">
        <f t="shared" si="83"/>
        <v>5月第3周--周4</v>
      </c>
      <c r="F2671" s="92" t="s">
        <v>27</v>
      </c>
      <c r="G2671" s="92" t="s">
        <v>167</v>
      </c>
      <c r="H2671" s="92" t="str">
        <f>_xlfn.XLOOKUP(O2671,匹配表1065!T:T,匹配表1065!W:W)</f>
        <v>苏州市</v>
      </c>
      <c r="I2671" s="89" t="str">
        <f>_xlfn.XLOOKUP(O2671,匹配表1065!T:T,匹配表1065!X:X)</f>
        <v>PME2016</v>
      </c>
      <c r="J2671" s="89" t="s">
        <v>173</v>
      </c>
      <c r="K2671" s="89" cm="1">
        <f ca="1" t="array" ref="K2671:L2671">_xlfn.XLOOKUP(J2671,匹配表1065!Y:Y,匹配表1065!AA:AB)</f>
        <v>1</v>
      </c>
      <c r="L2671" s="89" t="str">
        <v>3个月以内</v>
      </c>
      <c r="M2671" s="92" t="s">
        <v>30</v>
      </c>
      <c r="N2671" s="92">
        <v>1</v>
      </c>
      <c r="O2671" s="93" t="str">
        <f>_xlfn.XLOOKUP(P2671,匹配表1065!U:U,匹配表1065!T:T)</f>
        <v>HO00001048</v>
      </c>
      <c r="P2671" s="89" t="s">
        <v>176</v>
      </c>
      <c r="Q2671" s="89" t="s">
        <v>220</v>
      </c>
      <c r="R2671" s="89" t="str">
        <f>_xlfn.XLOOKUP(Q2671,匹配表1065!L:L,匹配表1065!O:O)</f>
        <v>A</v>
      </c>
      <c r="S2671" s="93" t="str">
        <f>IFERROR(_xlfn.XLOOKUP(Q2671,匹配表1065!AI:AI,匹配表1065!AJ:AJ),"绿标")</f>
        <v>红标</v>
      </c>
      <c r="T2671" s="93" t="str" cm="1">
        <f t="array" ref="T2671:U2671">_xlfn.XLOOKUP(Q2671,匹配表1065!L:L,匹配表1065!M:N)</f>
        <v>头痛</v>
      </c>
      <c r="U2671" s="94" t="str">
        <v>神经内科</v>
      </c>
      <c r="V2671" s="95" t="s">
        <v>70</v>
      </c>
      <c r="W2671" s="93">
        <f>_xlfn.XLOOKUP(M2671,匹配表1065!D:D,匹配表1065!F:F)*N2671</f>
        <v>12</v>
      </c>
    </row>
    <row r="2672" customHeight="1" spans="1:23">
      <c r="A2672" s="89" t="s">
        <v>675</v>
      </c>
      <c r="B2672" s="90">
        <v>46163</v>
      </c>
      <c r="C2672" s="91" t="str">
        <f t="shared" si="82"/>
        <v>5月第4周</v>
      </c>
      <c r="D2672" s="89" t="s">
        <v>733</v>
      </c>
      <c r="E2672" s="89" t="str">
        <f t="shared" si="83"/>
        <v>5月第3周--周4</v>
      </c>
      <c r="F2672" s="92" t="s">
        <v>27</v>
      </c>
      <c r="G2672" s="92" t="s">
        <v>167</v>
      </c>
      <c r="H2672" s="92" t="str">
        <f>_xlfn.XLOOKUP(O2672,匹配表1065!T:T,匹配表1065!W:W)</f>
        <v>苏州市</v>
      </c>
      <c r="I2672" s="89" t="str">
        <f>_xlfn.XLOOKUP(O2672,匹配表1065!T:T,匹配表1065!X:X)</f>
        <v>PME2016</v>
      </c>
      <c r="J2672" s="89" t="s">
        <v>173</v>
      </c>
      <c r="K2672" s="89" cm="1">
        <f ca="1" t="array" ref="K2672:L2672">_xlfn.XLOOKUP(J2672,匹配表1065!Y:Y,匹配表1065!AA:AB)</f>
        <v>1</v>
      </c>
      <c r="L2672" s="89" t="str">
        <v>3个月以内</v>
      </c>
      <c r="M2672" s="92" t="s">
        <v>30</v>
      </c>
      <c r="N2672" s="92">
        <v>1</v>
      </c>
      <c r="O2672" s="93" t="str">
        <f>_xlfn.XLOOKUP(P2672,匹配表1065!U:U,匹配表1065!T:T)</f>
        <v>HO00099680</v>
      </c>
      <c r="P2672" s="89" t="s">
        <v>174</v>
      </c>
      <c r="Q2672" s="89" t="s">
        <v>175</v>
      </c>
      <c r="R2672" s="89" t="str">
        <f>_xlfn.XLOOKUP(Q2672,匹配表1065!L:L,匹配表1065!O:O)</f>
        <v>A</v>
      </c>
      <c r="S2672" s="93" t="str">
        <f>IFERROR(_xlfn.XLOOKUP(Q2672,匹配表1065!AI:AI,匹配表1065!AJ:AJ),"绿标")</f>
        <v>红标</v>
      </c>
      <c r="T2672" s="93" t="str" cm="1">
        <f t="array" ref="T2672:U2672">_xlfn.XLOOKUP(Q2672,匹配表1065!L:L,匹配表1065!M:N)</f>
        <v>头痛</v>
      </c>
      <c r="U2672" s="94" t="str">
        <v>神经内科</v>
      </c>
      <c r="V2672" s="95" t="s">
        <v>67</v>
      </c>
      <c r="W2672" s="93">
        <f>_xlfn.XLOOKUP(M2672,匹配表1065!D:D,匹配表1065!F:F)*N2672</f>
        <v>12</v>
      </c>
    </row>
    <row r="2673" customHeight="1" spans="1:23">
      <c r="A2673" s="89" t="s">
        <v>675</v>
      </c>
      <c r="B2673" s="90">
        <v>46163</v>
      </c>
      <c r="C2673" s="91" t="str">
        <f t="shared" si="82"/>
        <v>5月第4周</v>
      </c>
      <c r="D2673" s="89" t="s">
        <v>733</v>
      </c>
      <c r="E2673" s="89" t="str">
        <f t="shared" si="83"/>
        <v>5月第3周--周4</v>
      </c>
      <c r="F2673" s="92" t="s">
        <v>27</v>
      </c>
      <c r="G2673" s="92" t="s">
        <v>167</v>
      </c>
      <c r="H2673" s="92" t="str">
        <f>_xlfn.XLOOKUP(O2673,匹配表1065!T:T,匹配表1065!W:W)</f>
        <v>苏州市</v>
      </c>
      <c r="I2673" s="89" t="str">
        <f>_xlfn.XLOOKUP(O2673,匹配表1065!T:T,匹配表1065!X:X)</f>
        <v>PME2009</v>
      </c>
      <c r="J2673" s="92" t="s">
        <v>193</v>
      </c>
      <c r="K2673" s="89" cm="1">
        <f ca="1" t="array" ref="K2673:L2673">_xlfn.XLOOKUP(J2673,匹配表1065!Y:Y,匹配表1065!AA:AB)</f>
        <v>7</v>
      </c>
      <c r="L2673" s="89" t="str">
        <v>3个月以上</v>
      </c>
      <c r="M2673" s="92" t="s">
        <v>35</v>
      </c>
      <c r="N2673" s="92">
        <v>1</v>
      </c>
      <c r="O2673" s="93" t="str">
        <f>_xlfn.XLOOKUP(P2673,匹配表1065!U:U,匹配表1065!T:T)</f>
        <v>HO00402369</v>
      </c>
      <c r="P2673" s="89" t="s">
        <v>227</v>
      </c>
      <c r="Q2673" s="89" t="s">
        <v>228</v>
      </c>
      <c r="R2673" s="89" t="str">
        <f>_xlfn.XLOOKUP(Q2673,匹配表1065!L:L,匹配表1065!O:O)</f>
        <v>B</v>
      </c>
      <c r="S2673" s="93" t="str">
        <f>IFERROR(_xlfn.XLOOKUP(Q2673,匹配表1065!AI:AI,匹配表1065!AJ:AJ),"绿标")</f>
        <v>绿标</v>
      </c>
      <c r="T2673" s="93" t="str" cm="1">
        <f t="array" ref="T2673:U2673">_xlfn.XLOOKUP(Q2673,匹配表1065!L:L,匹配表1065!M:N)</f>
        <v>脑血管</v>
      </c>
      <c r="U2673" s="94" t="str">
        <v>神经内科</v>
      </c>
      <c r="V2673" s="95" t="s">
        <v>42</v>
      </c>
      <c r="W2673" s="93">
        <f>_xlfn.XLOOKUP(M2673,匹配表1065!D:D,匹配表1065!F:F)*N2673</f>
        <v>4</v>
      </c>
    </row>
    <row r="2674" customHeight="1" spans="1:23">
      <c r="A2674" s="89" t="s">
        <v>675</v>
      </c>
      <c r="B2674" s="90">
        <v>46163</v>
      </c>
      <c r="C2674" s="91" t="str">
        <f t="shared" si="82"/>
        <v>5月第4周</v>
      </c>
      <c r="D2674" s="89" t="s">
        <v>733</v>
      </c>
      <c r="E2674" s="89" t="str">
        <f t="shared" si="83"/>
        <v>5月第3周--周4</v>
      </c>
      <c r="F2674" s="92" t="s">
        <v>27</v>
      </c>
      <c r="G2674" s="92" t="s">
        <v>28</v>
      </c>
      <c r="H2674" s="92" t="str">
        <f>_xlfn.XLOOKUP(O2674,匹配表1065!T:T,匹配表1065!W:W)</f>
        <v>南京市</v>
      </c>
      <c r="I2674" s="89" t="str">
        <f>_xlfn.XLOOKUP(O2674,匹配表1065!T:T,匹配表1065!X:X)</f>
        <v>PME2004</v>
      </c>
      <c r="J2674" s="92" t="s">
        <v>34</v>
      </c>
      <c r="K2674" s="89" cm="1">
        <f ca="1" t="array" ref="K2674:L2674">_xlfn.XLOOKUP(J2674,匹配表1065!Y:Y,匹配表1065!AA:AB)</f>
        <v>11</v>
      </c>
      <c r="L2674" s="89" t="str">
        <v>3个月以上</v>
      </c>
      <c r="M2674" s="92" t="s">
        <v>30</v>
      </c>
      <c r="N2674" s="92">
        <v>1</v>
      </c>
      <c r="O2674" s="93" t="str">
        <f>_xlfn.XLOOKUP(P2674,匹配表1065!U:U,匹配表1065!T:T)</f>
        <v>HO00000972</v>
      </c>
      <c r="P2674" s="89" t="s">
        <v>36</v>
      </c>
      <c r="Q2674" s="89" t="s">
        <v>37</v>
      </c>
      <c r="R2674" s="89" t="str">
        <f>_xlfn.XLOOKUP(Q2674,匹配表1065!L:L,匹配表1065!O:O)</f>
        <v>A</v>
      </c>
      <c r="S2674" s="93" t="str">
        <f>IFERROR(_xlfn.XLOOKUP(Q2674,匹配表1065!AI:AI,匹配表1065!AJ:AJ),"绿标")</f>
        <v>绿标</v>
      </c>
      <c r="T2674" s="93" t="str" cm="1">
        <f t="array" ref="T2674:U2674">_xlfn.XLOOKUP(Q2674,匹配表1065!L:L,匹配表1065!M:N)</f>
        <v>头痛</v>
      </c>
      <c r="U2674" s="94" t="str">
        <v>神经内科</v>
      </c>
      <c r="V2674" s="95" t="s">
        <v>42</v>
      </c>
      <c r="W2674" s="93">
        <f>_xlfn.XLOOKUP(M2674,匹配表1065!D:D,匹配表1065!F:F)*N2674</f>
        <v>12</v>
      </c>
    </row>
    <row r="2675" customHeight="1" spans="1:23">
      <c r="A2675" s="89" t="s">
        <v>675</v>
      </c>
      <c r="B2675" s="90">
        <v>46163</v>
      </c>
      <c r="C2675" s="91" t="str">
        <f t="shared" si="82"/>
        <v>5月第4周</v>
      </c>
      <c r="D2675" s="89" t="s">
        <v>733</v>
      </c>
      <c r="E2675" s="89" t="str">
        <f t="shared" si="83"/>
        <v>5月第3周--周4</v>
      </c>
      <c r="F2675" s="92" t="s">
        <v>27</v>
      </c>
      <c r="G2675" s="92" t="s">
        <v>28</v>
      </c>
      <c r="H2675" s="92" t="str">
        <f>_xlfn.XLOOKUP(O2675,匹配表1065!T:T,匹配表1065!W:W)</f>
        <v>南京市</v>
      </c>
      <c r="I2675" s="89" t="str">
        <f>_xlfn.XLOOKUP(O2675,匹配表1065!T:T,匹配表1065!X:X)</f>
        <v>PME2006</v>
      </c>
      <c r="J2675" s="92" t="s">
        <v>29</v>
      </c>
      <c r="K2675" s="89" cm="1">
        <f ca="1" t="array" ref="K2675:L2675">_xlfn.XLOOKUP(J2675,匹配表1065!Y:Y,匹配表1065!AA:AB)</f>
        <v>15</v>
      </c>
      <c r="L2675" s="89" t="str">
        <v>3个月以上</v>
      </c>
      <c r="M2675" s="92" t="s">
        <v>30</v>
      </c>
      <c r="N2675" s="92">
        <v>1</v>
      </c>
      <c r="O2675" s="93" t="str">
        <f>_xlfn.XLOOKUP(P2675,匹配表1065!U:U,匹配表1065!T:T)</f>
        <v>HO00000959</v>
      </c>
      <c r="P2675" s="89" t="s">
        <v>196</v>
      </c>
      <c r="Q2675" s="89" t="s">
        <v>197</v>
      </c>
      <c r="R2675" s="89" t="str">
        <f>_xlfn.XLOOKUP(Q2675,匹配表1065!L:L,匹配表1065!O:O)</f>
        <v>C</v>
      </c>
      <c r="S2675" s="93" t="str">
        <f>IFERROR(_xlfn.XLOOKUP(Q2675,匹配表1065!AI:AI,匹配表1065!AJ:AJ),"绿标")</f>
        <v>红标</v>
      </c>
      <c r="T2675" s="93" t="str" cm="1">
        <f t="array" ref="T2675:U2675">_xlfn.XLOOKUP(Q2675,匹配表1065!L:L,匹配表1065!M:N)</f>
        <v>眩晕</v>
      </c>
      <c r="U2675" s="94" t="str">
        <v>神经内科</v>
      </c>
      <c r="V2675" s="95" t="s">
        <v>70</v>
      </c>
      <c r="W2675" s="93">
        <f>_xlfn.XLOOKUP(M2675,匹配表1065!D:D,匹配表1065!F:F)*N2675</f>
        <v>12</v>
      </c>
    </row>
    <row r="2676" customHeight="1" spans="1:23">
      <c r="A2676" s="89" t="s">
        <v>675</v>
      </c>
      <c r="B2676" s="90">
        <v>46163</v>
      </c>
      <c r="C2676" s="91" t="str">
        <f t="shared" si="82"/>
        <v>5月第4周</v>
      </c>
      <c r="D2676" s="89" t="s">
        <v>733</v>
      </c>
      <c r="E2676" s="89" t="str">
        <f t="shared" si="83"/>
        <v>5月第3周--周4</v>
      </c>
      <c r="F2676" s="92" t="s">
        <v>27</v>
      </c>
      <c r="G2676" s="92" t="s">
        <v>28</v>
      </c>
      <c r="H2676" s="92" t="str">
        <f>_xlfn.XLOOKUP(O2676,匹配表1065!T:T,匹配表1065!W:W)</f>
        <v>南京市</v>
      </c>
      <c r="I2676" s="89" t="str">
        <f>_xlfn.XLOOKUP(O2676,匹配表1065!T:T,匹配表1065!X:X)</f>
        <v>PME2005</v>
      </c>
      <c r="J2676" s="89" t="s">
        <v>54</v>
      </c>
      <c r="K2676" s="89" cm="1">
        <f ca="1" t="array" ref="K2676:L2676">_xlfn.XLOOKUP(J2676,匹配表1065!Y:Y,匹配表1065!AA:AB)</f>
        <v>3</v>
      </c>
      <c r="L2676" s="89" t="str">
        <v>3个月以上</v>
      </c>
      <c r="M2676" s="92" t="s">
        <v>35</v>
      </c>
      <c r="N2676" s="92">
        <v>1</v>
      </c>
      <c r="O2676" s="93" t="str">
        <f>_xlfn.XLOOKUP(P2676,匹配表1065!U:U,匹配表1065!T:T)</f>
        <v>HO00000975</v>
      </c>
      <c r="P2676" s="89" t="s">
        <v>56</v>
      </c>
      <c r="Q2676" s="89" t="s">
        <v>751</v>
      </c>
      <c r="R2676" s="89" t="str">
        <f>_xlfn.XLOOKUP(Q2676,匹配表1065!L:L,匹配表1065!O:O)</f>
        <v>B</v>
      </c>
      <c r="S2676" s="93" t="str">
        <f>IFERROR(_xlfn.XLOOKUP(Q2676,匹配表1065!AI:AI,匹配表1065!AJ:AJ),"绿标")</f>
        <v>绿标</v>
      </c>
      <c r="T2676" s="93" t="str" cm="1">
        <f t="array" ref="T2676:U2676">_xlfn.XLOOKUP(Q2676,匹配表1065!L:L,匹配表1065!M:N)</f>
        <v>脑血管</v>
      </c>
      <c r="U2676" s="94" t="str">
        <v>神经内科</v>
      </c>
      <c r="V2676" s="95" t="s">
        <v>33</v>
      </c>
      <c r="W2676" s="93">
        <f>_xlfn.XLOOKUP(M2676,匹配表1065!D:D,匹配表1065!F:F)*N2676</f>
        <v>4</v>
      </c>
    </row>
    <row r="2677" customHeight="1" spans="1:23">
      <c r="A2677" s="89" t="s">
        <v>675</v>
      </c>
      <c r="B2677" s="90">
        <v>46163</v>
      </c>
      <c r="C2677" s="91" t="str">
        <f t="shared" si="82"/>
        <v>5月第4周</v>
      </c>
      <c r="D2677" s="89" t="s">
        <v>733</v>
      </c>
      <c r="E2677" s="89" t="str">
        <f t="shared" si="83"/>
        <v>5月第3周--周4</v>
      </c>
      <c r="F2677" s="92" t="s">
        <v>27</v>
      </c>
      <c r="G2677" s="92" t="s">
        <v>28</v>
      </c>
      <c r="H2677" s="92" t="str">
        <f>_xlfn.XLOOKUP(O2677,匹配表1065!T:T,匹配表1065!W:W)</f>
        <v>南京市</v>
      </c>
      <c r="I2677" s="89" t="str">
        <f>_xlfn.XLOOKUP(O2677,匹配表1065!T:T,匹配表1065!X:X)</f>
        <v>PME2005</v>
      </c>
      <c r="J2677" s="89" t="s">
        <v>54</v>
      </c>
      <c r="K2677" s="89" cm="1">
        <f ca="1" t="array" ref="K2677:L2677">_xlfn.XLOOKUP(J2677,匹配表1065!Y:Y,匹配表1065!AA:AB)</f>
        <v>3</v>
      </c>
      <c r="L2677" s="89" t="str">
        <v>3个月以上</v>
      </c>
      <c r="M2677" s="92" t="s">
        <v>35</v>
      </c>
      <c r="N2677" s="92">
        <v>1</v>
      </c>
      <c r="O2677" s="93" t="str">
        <f>_xlfn.XLOOKUP(P2677,匹配表1065!U:U,匹配表1065!T:T)</f>
        <v>HO00000975</v>
      </c>
      <c r="P2677" s="89" t="s">
        <v>56</v>
      </c>
      <c r="Q2677" s="89" t="s">
        <v>57</v>
      </c>
      <c r="R2677" s="89" t="str">
        <f>_xlfn.XLOOKUP(Q2677,匹配表1065!L:L,匹配表1065!O:O)</f>
        <v>C</v>
      </c>
      <c r="S2677" s="93" t="str">
        <f>IFERROR(_xlfn.XLOOKUP(Q2677,匹配表1065!AI:AI,匹配表1065!AJ:AJ),"绿标")</f>
        <v>绿标</v>
      </c>
      <c r="T2677" s="93" t="str" cm="1">
        <f t="array" ref="T2677:U2677">_xlfn.XLOOKUP(Q2677,匹配表1065!L:L,匹配表1065!M:N)</f>
        <v>眩晕</v>
      </c>
      <c r="U2677" s="94" t="str">
        <v>神经内科</v>
      </c>
      <c r="V2677" s="95" t="s">
        <v>33</v>
      </c>
      <c r="W2677" s="93">
        <f>_xlfn.XLOOKUP(M2677,匹配表1065!D:D,匹配表1065!F:F)*N2677</f>
        <v>4</v>
      </c>
    </row>
    <row r="2678" customHeight="1" spans="1:23">
      <c r="A2678" s="89" t="s">
        <v>675</v>
      </c>
      <c r="B2678" s="90">
        <v>46163</v>
      </c>
      <c r="C2678" s="91" t="str">
        <f t="shared" si="82"/>
        <v>5月第4周</v>
      </c>
      <c r="D2678" s="89" t="s">
        <v>733</v>
      </c>
      <c r="E2678" s="89" t="str">
        <f t="shared" si="83"/>
        <v>5月第3周--周4</v>
      </c>
      <c r="F2678" s="92" t="s">
        <v>27</v>
      </c>
      <c r="G2678" s="92" t="s">
        <v>28</v>
      </c>
      <c r="H2678" s="92" t="str">
        <f>_xlfn.XLOOKUP(O2678,匹配表1065!T:T,匹配表1065!W:W)</f>
        <v>南京市</v>
      </c>
      <c r="I2678" s="89" t="str">
        <f>_xlfn.XLOOKUP(O2678,匹配表1065!T:T,匹配表1065!X:X)</f>
        <v>PME2039</v>
      </c>
      <c r="J2678" s="92" t="s">
        <v>39</v>
      </c>
      <c r="K2678" s="89" cm="1">
        <f ca="1" t="array" ref="K2678:L2678">_xlfn.XLOOKUP(J2678,匹配表1065!Y:Y,匹配表1065!AA:AB)</f>
        <v>7</v>
      </c>
      <c r="L2678" s="89" t="str">
        <v>3个月以上</v>
      </c>
      <c r="M2678" s="92" t="s">
        <v>55</v>
      </c>
      <c r="N2678" s="92">
        <v>1</v>
      </c>
      <c r="O2678" s="93" t="str">
        <f>_xlfn.XLOOKUP(P2678,匹配表1065!U:U,匹配表1065!T:T)</f>
        <v>HO00000971</v>
      </c>
      <c r="P2678" s="89" t="s">
        <v>40</v>
      </c>
      <c r="Q2678" s="89" t="s">
        <v>442</v>
      </c>
      <c r="R2678" s="89" t="str">
        <f>_xlfn.XLOOKUP(Q2678,匹配表1065!L:L,匹配表1065!O:O)</f>
        <v>C</v>
      </c>
      <c r="S2678" s="93" t="str">
        <f>IFERROR(_xlfn.XLOOKUP(Q2678,匹配表1065!AI:AI,匹配表1065!AJ:AJ),"绿标")</f>
        <v>绿标</v>
      </c>
      <c r="T2678" s="93" t="str" cm="1">
        <f t="array" ref="T2678:U2678">_xlfn.XLOOKUP(Q2678,匹配表1065!L:L,匹配表1065!M:N)</f>
        <v>眩晕</v>
      </c>
      <c r="U2678" s="94" t="str">
        <v>耳鼻喉科</v>
      </c>
      <c r="V2678" s="95" t="s">
        <v>70</v>
      </c>
      <c r="W2678" s="93">
        <f>_xlfn.XLOOKUP(M2678,匹配表1065!D:D,匹配表1065!F:F)*N2678</f>
        <v>8</v>
      </c>
    </row>
    <row r="2679" customHeight="1" spans="1:23">
      <c r="A2679" s="89" t="s">
        <v>675</v>
      </c>
      <c r="B2679" s="90">
        <v>46163</v>
      </c>
      <c r="C2679" s="91" t="str">
        <f t="shared" si="82"/>
        <v>5月第4周</v>
      </c>
      <c r="D2679" s="89" t="s">
        <v>733</v>
      </c>
      <c r="E2679" s="89" t="str">
        <f t="shared" si="83"/>
        <v>5月第3周--周4</v>
      </c>
      <c r="F2679" s="92" t="s">
        <v>27</v>
      </c>
      <c r="G2679" s="92" t="s">
        <v>28</v>
      </c>
      <c r="H2679" s="92" t="str">
        <f>_xlfn.XLOOKUP(O2679,匹配表1065!T:T,匹配表1065!W:W)</f>
        <v>南京市</v>
      </c>
      <c r="I2679" s="89" t="str">
        <f>_xlfn.XLOOKUP(O2679,匹配表1065!T:T,匹配表1065!X:X)</f>
        <v>PME2040</v>
      </c>
      <c r="J2679" s="89" t="s">
        <v>50</v>
      </c>
      <c r="K2679" s="89" t="e" cm="1">
        <f ca="1" t="array" ref="K2679">_xlfn.XLOOKUP(J2679,匹配表1065!Y:Y,匹配表1065!AA:AB)</f>
        <v>#N/A</v>
      </c>
      <c r="L2679" s="89"/>
      <c r="M2679" s="92" t="s">
        <v>55</v>
      </c>
      <c r="N2679" s="92">
        <v>1</v>
      </c>
      <c r="O2679" s="93" t="str">
        <f>_xlfn.XLOOKUP(P2679,匹配表1065!U:U,匹配表1065!T:T)</f>
        <v>HO00000966</v>
      </c>
      <c r="P2679" s="89" t="s">
        <v>51</v>
      </c>
      <c r="Q2679" s="89" t="s">
        <v>199</v>
      </c>
      <c r="R2679" s="89" t="str">
        <f>_xlfn.XLOOKUP(Q2679,匹配表1065!L:L,匹配表1065!O:O)</f>
        <v>A</v>
      </c>
      <c r="S2679" s="93" t="str">
        <f>IFERROR(_xlfn.XLOOKUP(Q2679,匹配表1065!AI:AI,匹配表1065!AJ:AJ),"绿标")</f>
        <v>绿标</v>
      </c>
      <c r="T2679" s="93" t="str" cm="1">
        <f t="array" ref="T2679:U2679">_xlfn.XLOOKUP(Q2679,匹配表1065!L:L,匹配表1065!M:N)</f>
        <v>头痛</v>
      </c>
      <c r="U2679" s="94" t="str">
        <v>神经内科</v>
      </c>
      <c r="V2679" s="95" t="s">
        <v>70</v>
      </c>
      <c r="W2679" s="93">
        <f>_xlfn.XLOOKUP(M2679,匹配表1065!D:D,匹配表1065!F:F)*N2679</f>
        <v>8</v>
      </c>
    </row>
    <row r="2680" customHeight="1" spans="1:23">
      <c r="A2680" s="89" t="s">
        <v>675</v>
      </c>
      <c r="B2680" s="90">
        <v>46163</v>
      </c>
      <c r="C2680" s="91" t="str">
        <f t="shared" si="82"/>
        <v>5月第4周</v>
      </c>
      <c r="D2680" s="89" t="s">
        <v>733</v>
      </c>
      <c r="E2680" s="89" t="str">
        <f t="shared" si="83"/>
        <v>5月第3周--周4</v>
      </c>
      <c r="F2680" s="92" t="s">
        <v>27</v>
      </c>
      <c r="G2680" s="92" t="s">
        <v>28</v>
      </c>
      <c r="H2680" s="92" t="str">
        <f>_xlfn.XLOOKUP(O2680,匹配表1065!T:T,匹配表1065!W:W)</f>
        <v>常州市</v>
      </c>
      <c r="I2680" s="89" t="str">
        <f>_xlfn.XLOOKUP(O2680,匹配表1065!T:T,匹配表1065!X:X)</f>
        <v>PME2015</v>
      </c>
      <c r="J2680" s="92" t="s">
        <v>45</v>
      </c>
      <c r="K2680" s="89" cm="1">
        <f ca="1" t="array" ref="K2680:L2680">_xlfn.XLOOKUP(J2680,匹配表1065!Y:Y,匹配表1065!AA:AB)</f>
        <v>9</v>
      </c>
      <c r="L2680" s="89" t="str">
        <v>3个月以上</v>
      </c>
      <c r="M2680" s="92" t="s">
        <v>202</v>
      </c>
      <c r="N2680" s="92">
        <v>1</v>
      </c>
      <c r="O2680" s="93" t="str">
        <f>_xlfn.XLOOKUP(P2680,匹配表1065!U:U,匹配表1065!T:T)</f>
        <v>HO00000940</v>
      </c>
      <c r="P2680" s="89" t="s">
        <v>203</v>
      </c>
      <c r="Q2680" s="89" t="s">
        <v>204</v>
      </c>
      <c r="R2680" s="89" t="str">
        <f>_xlfn.XLOOKUP(Q2680,匹配表1065!L:L,匹配表1065!O:O)</f>
        <v>C</v>
      </c>
      <c r="S2680" s="93" t="str">
        <f>IFERROR(_xlfn.XLOOKUP(Q2680,匹配表1065!AI:AI,匹配表1065!AJ:AJ),"绿标")</f>
        <v>红标</v>
      </c>
      <c r="T2680" s="93" t="str" cm="1">
        <f t="array" ref="T2680:U2680">_xlfn.XLOOKUP(Q2680,匹配表1065!L:L,匹配表1065!M:N)</f>
        <v>眩晕</v>
      </c>
      <c r="U2680" s="94" t="str">
        <v>耳鼻喉科</v>
      </c>
      <c r="V2680" s="95" t="s">
        <v>33</v>
      </c>
      <c r="W2680" s="93">
        <f>_xlfn.XLOOKUP(M2680,匹配表1065!D:D,匹配表1065!F:F)*N2680</f>
        <v>16</v>
      </c>
    </row>
    <row r="2681" customHeight="1" spans="1:23">
      <c r="A2681" s="89" t="s">
        <v>675</v>
      </c>
      <c r="B2681" s="90">
        <v>46163</v>
      </c>
      <c r="C2681" s="91" t="str">
        <f t="shared" si="82"/>
        <v>5月第4周</v>
      </c>
      <c r="D2681" s="89" t="s">
        <v>733</v>
      </c>
      <c r="E2681" s="89" t="str">
        <f t="shared" si="83"/>
        <v>5月第3周--周4</v>
      </c>
      <c r="F2681" s="92" t="s">
        <v>27</v>
      </c>
      <c r="G2681" s="92" t="s">
        <v>28</v>
      </c>
      <c r="H2681" s="92" t="str">
        <f>_xlfn.XLOOKUP(O2681,匹配表1065!T:T,匹配表1065!W:W)</f>
        <v>扬州市</v>
      </c>
      <c r="I2681" s="89" t="str">
        <f>_xlfn.XLOOKUP(O2681,匹配表1065!T:T,匹配表1065!X:X)</f>
        <v>PME2012</v>
      </c>
      <c r="J2681" s="92" t="s">
        <v>60</v>
      </c>
      <c r="K2681" s="89" cm="1">
        <f ca="1" t="array" ref="K2681:L2681">_xlfn.XLOOKUP(J2681,匹配表1065!Y:Y,匹配表1065!AA:AB)</f>
        <v>13</v>
      </c>
      <c r="L2681" s="89" t="str">
        <v>3个月以上</v>
      </c>
      <c r="M2681" s="92" t="s">
        <v>30</v>
      </c>
      <c r="N2681" s="92">
        <v>1</v>
      </c>
      <c r="O2681" s="93" t="str">
        <f>_xlfn.XLOOKUP(P2681,匹配表1065!U:U,匹配表1065!T:T)</f>
        <v>HO00000968</v>
      </c>
      <c r="P2681" s="89" t="s">
        <v>61</v>
      </c>
      <c r="Q2681" s="89" t="s">
        <v>277</v>
      </c>
      <c r="R2681" s="89" t="str">
        <f>_xlfn.XLOOKUP(Q2681,匹配表1065!L:L,匹配表1065!O:O)</f>
        <v>B</v>
      </c>
      <c r="S2681" s="93" t="str">
        <f>IFERROR(_xlfn.XLOOKUP(Q2681,匹配表1065!AI:AI,匹配表1065!AJ:AJ),"绿标")</f>
        <v>绿标</v>
      </c>
      <c r="T2681" s="93" t="str" cm="1">
        <f t="array" ref="T2681:U2681">_xlfn.XLOOKUP(Q2681,匹配表1065!L:L,匹配表1065!M:N)</f>
        <v>脑血管</v>
      </c>
      <c r="U2681" s="94" t="str">
        <v>神经内科</v>
      </c>
      <c r="V2681" s="95" t="s">
        <v>58</v>
      </c>
      <c r="W2681" s="93">
        <f>_xlfn.XLOOKUP(M2681,匹配表1065!D:D,匹配表1065!F:F)*N2681</f>
        <v>12</v>
      </c>
    </row>
    <row r="2682" customHeight="1" spans="1:23">
      <c r="A2682" s="89" t="s">
        <v>675</v>
      </c>
      <c r="B2682" s="90">
        <v>46163</v>
      </c>
      <c r="C2682" s="91" t="str">
        <f t="shared" si="82"/>
        <v>5月第4周</v>
      </c>
      <c r="D2682" s="89" t="s">
        <v>733</v>
      </c>
      <c r="E2682" s="89" t="str">
        <f t="shared" si="83"/>
        <v>5月第3周--周4</v>
      </c>
      <c r="F2682" s="92" t="s">
        <v>27</v>
      </c>
      <c r="G2682" s="92" t="s">
        <v>28</v>
      </c>
      <c r="H2682" s="92" t="str">
        <f>_xlfn.XLOOKUP(O2682,匹配表1065!T:T,匹配表1065!W:W)</f>
        <v>扬州市</v>
      </c>
      <c r="I2682" s="89" t="str">
        <f>_xlfn.XLOOKUP(O2682,匹配表1065!T:T,匹配表1065!X:X)</f>
        <v>PME2012</v>
      </c>
      <c r="J2682" s="92" t="s">
        <v>60</v>
      </c>
      <c r="K2682" s="89" cm="1">
        <f ca="1" t="array" ref="K2682:L2682">_xlfn.XLOOKUP(J2682,匹配表1065!Y:Y,匹配表1065!AA:AB)</f>
        <v>13</v>
      </c>
      <c r="L2682" s="89" t="str">
        <v>3个月以上</v>
      </c>
      <c r="M2682" s="92" t="s">
        <v>35</v>
      </c>
      <c r="N2682" s="92">
        <v>1</v>
      </c>
      <c r="O2682" s="93" t="str">
        <f>_xlfn.XLOOKUP(P2682,匹配表1065!U:U,匹配表1065!T:T)</f>
        <v>HO00000968</v>
      </c>
      <c r="P2682" s="89" t="s">
        <v>61</v>
      </c>
      <c r="Q2682" s="89" t="s">
        <v>62</v>
      </c>
      <c r="R2682" s="89" t="str">
        <f>_xlfn.XLOOKUP(Q2682,匹配表1065!L:L,匹配表1065!O:O)</f>
        <v>A</v>
      </c>
      <c r="S2682" s="93" t="str">
        <f>IFERROR(_xlfn.XLOOKUP(Q2682,匹配表1065!AI:AI,匹配表1065!AJ:AJ),"绿标")</f>
        <v>红标</v>
      </c>
      <c r="T2682" s="93" t="str" cm="1">
        <f t="array" ref="T2682:U2682">_xlfn.XLOOKUP(Q2682,匹配表1065!L:L,匹配表1065!M:N)</f>
        <v>头痛</v>
      </c>
      <c r="U2682" s="94" t="str">
        <v>神经内科</v>
      </c>
      <c r="V2682" s="95" t="s">
        <v>70</v>
      </c>
      <c r="W2682" s="93">
        <f>_xlfn.XLOOKUP(M2682,匹配表1065!D:D,匹配表1065!F:F)*N2682</f>
        <v>4</v>
      </c>
    </row>
    <row r="2683" customHeight="1" spans="1:23">
      <c r="A2683" s="89" t="s">
        <v>675</v>
      </c>
      <c r="B2683" s="90">
        <v>46163</v>
      </c>
      <c r="C2683" s="91" t="str">
        <f t="shared" si="82"/>
        <v>5月第4周</v>
      </c>
      <c r="D2683" s="89" t="s">
        <v>733</v>
      </c>
      <c r="E2683" s="89" t="str">
        <f t="shared" si="83"/>
        <v>5月第3周--周4</v>
      </c>
      <c r="F2683" s="92" t="s">
        <v>27</v>
      </c>
      <c r="G2683" s="92" t="s">
        <v>136</v>
      </c>
      <c r="H2683" s="92" t="str">
        <f>_xlfn.XLOOKUP(O2683,匹配表1065!T:T,匹配表1065!W:W)</f>
        <v>淄博市</v>
      </c>
      <c r="I2683" s="89" t="str">
        <f>_xlfn.XLOOKUP(O2683,匹配表1065!T:T,匹配表1065!X:X)</f>
        <v>PME2043</v>
      </c>
      <c r="J2683" s="92" t="s">
        <v>140</v>
      </c>
      <c r="K2683" s="89" cm="1">
        <f ca="1" t="array" ref="K2683:L2683">_xlfn.XLOOKUP(J2683,匹配表1065!Y:Y,匹配表1065!AA:AB)</f>
        <v>9</v>
      </c>
      <c r="L2683" s="89" t="str">
        <v>3个月以上</v>
      </c>
      <c r="M2683" s="92" t="s">
        <v>55</v>
      </c>
      <c r="N2683" s="92">
        <v>1</v>
      </c>
      <c r="O2683" s="93" t="str">
        <f>_xlfn.XLOOKUP(P2683,匹配表1065!U:U,匹配表1065!T:T)</f>
        <v>HO00001431</v>
      </c>
      <c r="P2683" s="89" t="s">
        <v>244</v>
      </c>
      <c r="Q2683" s="89" t="s">
        <v>567</v>
      </c>
      <c r="R2683" s="89" t="str">
        <f>_xlfn.XLOOKUP(Q2683,匹配表1065!L:L,匹配表1065!O:O)</f>
        <v>A</v>
      </c>
      <c r="S2683" s="93" t="str">
        <f>IFERROR(_xlfn.XLOOKUP(Q2683,匹配表1065!AI:AI,匹配表1065!AJ:AJ),"绿标")</f>
        <v>红标</v>
      </c>
      <c r="T2683" s="93" t="str" cm="1">
        <f t="array" ref="T2683:U2683">_xlfn.XLOOKUP(Q2683,匹配表1065!L:L,匹配表1065!M:N)</f>
        <v>头痛</v>
      </c>
      <c r="U2683" s="94" t="str">
        <v>神经内科</v>
      </c>
      <c r="V2683" s="95" t="s">
        <v>42</v>
      </c>
      <c r="W2683" s="93">
        <f>_xlfn.XLOOKUP(M2683,匹配表1065!D:D,匹配表1065!F:F)*N2683</f>
        <v>8</v>
      </c>
    </row>
    <row r="2684" customHeight="1" spans="1:23">
      <c r="A2684" s="89" t="s">
        <v>675</v>
      </c>
      <c r="B2684" s="90">
        <v>46163</v>
      </c>
      <c r="C2684" s="91" t="str">
        <f t="shared" si="82"/>
        <v>5月第4周</v>
      </c>
      <c r="D2684" s="89" t="s">
        <v>733</v>
      </c>
      <c r="E2684" s="89" t="str">
        <f t="shared" si="83"/>
        <v>5月第3周--周4</v>
      </c>
      <c r="F2684" s="92" t="s">
        <v>27</v>
      </c>
      <c r="G2684" s="92" t="s">
        <v>136</v>
      </c>
      <c r="H2684" s="92" t="str">
        <f>_xlfn.XLOOKUP(O2684,匹配表1065!T:T,匹配表1065!W:W)</f>
        <v>淄博市</v>
      </c>
      <c r="I2684" s="89" t="str">
        <f>_xlfn.XLOOKUP(O2684,匹配表1065!T:T,匹配表1065!X:X)</f>
        <v>PME2043</v>
      </c>
      <c r="J2684" s="92" t="s">
        <v>140</v>
      </c>
      <c r="K2684" s="89" cm="1">
        <f ca="1" t="array" ref="K2684:L2684">_xlfn.XLOOKUP(J2684,匹配表1065!Y:Y,匹配表1065!AA:AB)</f>
        <v>9</v>
      </c>
      <c r="L2684" s="89" t="str">
        <v>3个月以上</v>
      </c>
      <c r="M2684" s="92" t="s">
        <v>35</v>
      </c>
      <c r="N2684" s="92">
        <v>1</v>
      </c>
      <c r="O2684" s="93" t="str">
        <f>_xlfn.XLOOKUP(P2684,匹配表1065!U:U,匹配表1065!T:T)</f>
        <v>HO00001440</v>
      </c>
      <c r="P2684" s="89" t="s">
        <v>534</v>
      </c>
      <c r="Q2684" s="89" t="s">
        <v>535</v>
      </c>
      <c r="R2684" s="89" t="str">
        <f>_xlfn.XLOOKUP(Q2684,匹配表1065!L:L,匹配表1065!O:O)</f>
        <v>B</v>
      </c>
      <c r="S2684" s="93" t="str">
        <f>IFERROR(_xlfn.XLOOKUP(Q2684,匹配表1065!AI:AI,匹配表1065!AJ:AJ),"绿标")</f>
        <v>绿标</v>
      </c>
      <c r="T2684" s="93" t="str" cm="1">
        <f t="array" ref="T2684:U2684">_xlfn.XLOOKUP(Q2684,匹配表1065!L:L,匹配表1065!M:N)</f>
        <v>脑血管</v>
      </c>
      <c r="U2684" s="94" t="str">
        <v>神经内科</v>
      </c>
      <c r="V2684" s="95" t="s">
        <v>58</v>
      </c>
      <c r="W2684" s="93">
        <f>_xlfn.XLOOKUP(M2684,匹配表1065!D:D,匹配表1065!F:F)*N2684</f>
        <v>4</v>
      </c>
    </row>
    <row r="2685" customHeight="1" spans="1:23">
      <c r="A2685" s="89" t="s">
        <v>675</v>
      </c>
      <c r="B2685" s="90">
        <v>46163</v>
      </c>
      <c r="C2685" s="91" t="str">
        <f t="shared" si="82"/>
        <v>5月第4周</v>
      </c>
      <c r="D2685" s="89" t="s">
        <v>733</v>
      </c>
      <c r="E2685" s="89" t="str">
        <f t="shared" si="83"/>
        <v>5月第3周--周4</v>
      </c>
      <c r="F2685" s="92" t="s">
        <v>27</v>
      </c>
      <c r="G2685" s="92" t="s">
        <v>136</v>
      </c>
      <c r="H2685" s="92" t="str">
        <f>_xlfn.XLOOKUP(O2685,匹配表1065!T:T,匹配表1065!W:W)</f>
        <v>青岛市</v>
      </c>
      <c r="I2685" s="89" t="str">
        <f>_xlfn.XLOOKUP(O2685,匹配表1065!T:T,匹配表1065!X:X)</f>
        <v>PME2032</v>
      </c>
      <c r="J2685" s="92" t="s">
        <v>143</v>
      </c>
      <c r="K2685" s="89" cm="1">
        <f ca="1" t="array" ref="K2685:L2685">_xlfn.XLOOKUP(J2685,匹配表1065!Y:Y,匹配表1065!AA:AB)</f>
        <v>31</v>
      </c>
      <c r="L2685" s="89" t="str">
        <v>3个月以上</v>
      </c>
      <c r="M2685" s="92" t="s">
        <v>30</v>
      </c>
      <c r="N2685" s="92">
        <v>1</v>
      </c>
      <c r="O2685" s="93" t="str">
        <f>_xlfn.XLOOKUP(P2685,匹配表1065!U:U,匹配表1065!T:T)</f>
        <v>HO00001482</v>
      </c>
      <c r="P2685" s="89" t="s">
        <v>146</v>
      </c>
      <c r="Q2685" s="89" t="s">
        <v>147</v>
      </c>
      <c r="R2685" s="89" t="str">
        <f>_xlfn.XLOOKUP(Q2685,匹配表1065!L:L,匹配表1065!O:O)</f>
        <v>A</v>
      </c>
      <c r="S2685" s="93" t="str">
        <f>IFERROR(_xlfn.XLOOKUP(Q2685,匹配表1065!AI:AI,匹配表1065!AJ:AJ),"绿标")</f>
        <v>红标</v>
      </c>
      <c r="T2685" s="93" t="str" cm="1">
        <f t="array" ref="T2685:U2685">_xlfn.XLOOKUP(Q2685,匹配表1065!L:L,匹配表1065!M:N)</f>
        <v>头痛</v>
      </c>
      <c r="U2685" s="94" t="str">
        <v>神经内科</v>
      </c>
      <c r="V2685" s="95" t="s">
        <v>67</v>
      </c>
      <c r="W2685" s="93">
        <f>_xlfn.XLOOKUP(M2685,匹配表1065!D:D,匹配表1065!F:F)*N2685</f>
        <v>12</v>
      </c>
    </row>
    <row r="2686" customHeight="1" spans="1:23">
      <c r="A2686" s="89" t="s">
        <v>675</v>
      </c>
      <c r="B2686" s="90">
        <v>46163</v>
      </c>
      <c r="C2686" s="91" t="str">
        <f t="shared" si="82"/>
        <v>5月第4周</v>
      </c>
      <c r="D2686" s="89" t="s">
        <v>733</v>
      </c>
      <c r="E2686" s="89" t="str">
        <f t="shared" si="83"/>
        <v>5月第3周--周4</v>
      </c>
      <c r="F2686" s="92" t="s">
        <v>27</v>
      </c>
      <c r="G2686" s="92" t="s">
        <v>136</v>
      </c>
      <c r="H2686" s="92" t="str">
        <f>_xlfn.XLOOKUP(O2686,匹配表1065!T:T,匹配表1065!W:W)</f>
        <v>青岛市</v>
      </c>
      <c r="I2686" s="89" t="str">
        <f>_xlfn.XLOOKUP(O2686,匹配表1065!T:T,匹配表1065!X:X)</f>
        <v>PME2032</v>
      </c>
      <c r="J2686" s="92" t="s">
        <v>143</v>
      </c>
      <c r="K2686" s="89" cm="1">
        <f ca="1" t="array" ref="K2686:L2686">_xlfn.XLOOKUP(J2686,匹配表1065!Y:Y,匹配表1065!AA:AB)</f>
        <v>31</v>
      </c>
      <c r="L2686" s="89" t="str">
        <v>3个月以上</v>
      </c>
      <c r="M2686" s="92" t="s">
        <v>55</v>
      </c>
      <c r="N2686" s="92">
        <v>1</v>
      </c>
      <c r="O2686" s="93" t="str">
        <f>_xlfn.XLOOKUP(P2686,匹配表1065!U:U,匹配表1065!T:T)</f>
        <v>HO00001482</v>
      </c>
      <c r="P2686" s="89" t="s">
        <v>146</v>
      </c>
      <c r="Q2686" s="89" t="s">
        <v>421</v>
      </c>
      <c r="R2686" s="89" t="str">
        <f>_xlfn.XLOOKUP(Q2686,匹配表1065!L:L,匹配表1065!O:O)</f>
        <v>A</v>
      </c>
      <c r="S2686" s="93" t="str">
        <f>IFERROR(_xlfn.XLOOKUP(Q2686,匹配表1065!AI:AI,匹配表1065!AJ:AJ),"绿标")</f>
        <v>绿标</v>
      </c>
      <c r="T2686" s="93" t="str" cm="1">
        <f t="array" ref="T2686:U2686">_xlfn.XLOOKUP(Q2686,匹配表1065!L:L,匹配表1065!M:N)</f>
        <v>头痛</v>
      </c>
      <c r="U2686" s="94" t="str">
        <v>神经内科</v>
      </c>
      <c r="V2686" s="95" t="s">
        <v>33</v>
      </c>
      <c r="W2686" s="93">
        <f>_xlfn.XLOOKUP(M2686,匹配表1065!D:D,匹配表1065!F:F)*N2686</f>
        <v>8</v>
      </c>
    </row>
    <row r="2687" customHeight="1" spans="1:23">
      <c r="A2687" s="89" t="s">
        <v>675</v>
      </c>
      <c r="B2687" s="90">
        <v>46163</v>
      </c>
      <c r="C2687" s="91" t="str">
        <f t="shared" si="82"/>
        <v>5月第4周</v>
      </c>
      <c r="D2687" s="89" t="s">
        <v>733</v>
      </c>
      <c r="E2687" s="89" t="str">
        <f t="shared" si="83"/>
        <v>5月第3周--周4</v>
      </c>
      <c r="F2687" s="92" t="s">
        <v>27</v>
      </c>
      <c r="G2687" s="92" t="s">
        <v>136</v>
      </c>
      <c r="H2687" s="92" t="str">
        <f>_xlfn.XLOOKUP(O2687,匹配表1065!T:T,匹配表1065!W:W)</f>
        <v>青岛市</v>
      </c>
      <c r="I2687" s="89" t="str">
        <f>_xlfn.XLOOKUP(O2687,匹配表1065!T:T,匹配表1065!X:X)</f>
        <v>PME2032</v>
      </c>
      <c r="J2687" s="92" t="s">
        <v>143</v>
      </c>
      <c r="K2687" s="89" cm="1">
        <f ca="1" t="array" ref="K2687:L2687">_xlfn.XLOOKUP(J2687,匹配表1065!Y:Y,匹配表1065!AA:AB)</f>
        <v>31</v>
      </c>
      <c r="L2687" s="89" t="str">
        <v>3个月以上</v>
      </c>
      <c r="M2687" s="92" t="s">
        <v>55</v>
      </c>
      <c r="N2687" s="92">
        <v>1</v>
      </c>
      <c r="O2687" s="93" t="str">
        <f>_xlfn.XLOOKUP(P2687,匹配表1065!U:U,匹配表1065!T:T)</f>
        <v>HO00104790</v>
      </c>
      <c r="P2687" s="89" t="s">
        <v>363</v>
      </c>
      <c r="Q2687" s="89" t="s">
        <v>364</v>
      </c>
      <c r="R2687" s="89" t="str">
        <f>_xlfn.XLOOKUP(Q2687,匹配表1065!L:L,匹配表1065!O:O)</f>
        <v>B</v>
      </c>
      <c r="S2687" s="93" t="str">
        <f>IFERROR(_xlfn.XLOOKUP(Q2687,匹配表1065!AI:AI,匹配表1065!AJ:AJ),"绿标")</f>
        <v>红标</v>
      </c>
      <c r="T2687" s="93" t="str" cm="1">
        <f t="array" ref="T2687:U2687">_xlfn.XLOOKUP(Q2687,匹配表1065!L:L,匹配表1065!M:N)</f>
        <v>脑血管</v>
      </c>
      <c r="U2687" s="94" t="str">
        <v>神经内科</v>
      </c>
      <c r="V2687" s="95" t="s">
        <v>70</v>
      </c>
      <c r="W2687" s="93">
        <f>_xlfn.XLOOKUP(M2687,匹配表1065!D:D,匹配表1065!F:F)*N2687</f>
        <v>8</v>
      </c>
    </row>
    <row r="2688" customHeight="1" spans="1:23">
      <c r="A2688" s="89" t="s">
        <v>675</v>
      </c>
      <c r="B2688" s="90">
        <v>46163</v>
      </c>
      <c r="C2688" s="91" t="str">
        <f t="shared" si="82"/>
        <v>5月第4周</v>
      </c>
      <c r="D2688" s="89" t="s">
        <v>733</v>
      </c>
      <c r="E2688" s="89" t="str">
        <f t="shared" si="83"/>
        <v>5月第3周--周4</v>
      </c>
      <c r="F2688" s="92" t="s">
        <v>27</v>
      </c>
      <c r="G2688" s="92" t="s">
        <v>136</v>
      </c>
      <c r="H2688" s="92" t="str">
        <f>_xlfn.XLOOKUP(O2688,匹配表1065!T:T,匹配表1065!W:W)</f>
        <v>青岛市</v>
      </c>
      <c r="I2688" s="89" t="str">
        <f>_xlfn.XLOOKUP(O2688,匹配表1065!T:T,匹配表1065!X:X)</f>
        <v>PME2031</v>
      </c>
      <c r="J2688" s="92" t="s">
        <v>155</v>
      </c>
      <c r="K2688" s="89" cm="1">
        <f ca="1" t="array" ref="K2688:L2688">_xlfn.XLOOKUP(J2688,匹配表1065!Y:Y,匹配表1065!AA:AB)</f>
        <v>31</v>
      </c>
      <c r="L2688" s="89" t="str">
        <v>3个月以上</v>
      </c>
      <c r="M2688" s="92" t="s">
        <v>30</v>
      </c>
      <c r="N2688" s="92">
        <v>1</v>
      </c>
      <c r="O2688" s="93" t="str">
        <f>_xlfn.XLOOKUP(P2688,匹配表1065!U:U,匹配表1065!T:T)</f>
        <v>HO00072793</v>
      </c>
      <c r="P2688" s="89" t="s">
        <v>159</v>
      </c>
      <c r="Q2688" s="89" t="s">
        <v>250</v>
      </c>
      <c r="R2688" s="89" t="str">
        <f>_xlfn.XLOOKUP(Q2688,匹配表1065!L:L,匹配表1065!O:O)</f>
        <v>A</v>
      </c>
      <c r="S2688" s="93" t="str">
        <f>IFERROR(_xlfn.XLOOKUP(Q2688,匹配表1065!AI:AI,匹配表1065!AJ:AJ),"绿标")</f>
        <v>绿标</v>
      </c>
      <c r="T2688" s="93" t="str" cm="1">
        <f t="array" ref="T2688:U2688">_xlfn.XLOOKUP(Q2688,匹配表1065!L:L,匹配表1065!M:N)</f>
        <v>头痛</v>
      </c>
      <c r="U2688" s="94" t="str">
        <v>神经内科</v>
      </c>
      <c r="V2688" s="95" t="s">
        <v>67</v>
      </c>
      <c r="W2688" s="93">
        <f>_xlfn.XLOOKUP(M2688,匹配表1065!D:D,匹配表1065!F:F)*N2688</f>
        <v>12</v>
      </c>
    </row>
    <row r="2689" customHeight="1" spans="1:23">
      <c r="A2689" s="89" t="s">
        <v>675</v>
      </c>
      <c r="B2689" s="90">
        <v>46163</v>
      </c>
      <c r="C2689" s="91" t="str">
        <f t="shared" si="82"/>
        <v>5月第4周</v>
      </c>
      <c r="D2689" s="89" t="s">
        <v>733</v>
      </c>
      <c r="E2689" s="89" t="str">
        <f t="shared" si="83"/>
        <v>5月第3周--周4</v>
      </c>
      <c r="F2689" s="92" t="s">
        <v>27</v>
      </c>
      <c r="G2689" s="92" t="s">
        <v>136</v>
      </c>
      <c r="H2689" s="92" t="str">
        <f>_xlfn.XLOOKUP(O2689,匹配表1065!T:T,匹配表1065!W:W)</f>
        <v>青岛市</v>
      </c>
      <c r="I2689" s="89" t="str">
        <f>_xlfn.XLOOKUP(O2689,匹配表1065!T:T,匹配表1065!X:X)</f>
        <v>PME2031</v>
      </c>
      <c r="J2689" s="92" t="s">
        <v>155</v>
      </c>
      <c r="K2689" s="89" cm="1">
        <f ca="1" t="array" ref="K2689:L2689">_xlfn.XLOOKUP(J2689,匹配表1065!Y:Y,匹配表1065!AA:AB)</f>
        <v>31</v>
      </c>
      <c r="L2689" s="89" t="str">
        <v>3个月以上</v>
      </c>
      <c r="M2689" s="92" t="s">
        <v>30</v>
      </c>
      <c r="N2689" s="92">
        <v>1</v>
      </c>
      <c r="O2689" s="93" t="str">
        <f>_xlfn.XLOOKUP(P2689,匹配表1065!U:U,匹配表1065!T:T)</f>
        <v>HO00001485</v>
      </c>
      <c r="P2689" s="89" t="s">
        <v>253</v>
      </c>
      <c r="Q2689" s="89" t="s">
        <v>254</v>
      </c>
      <c r="R2689" s="89" t="str">
        <f>_xlfn.XLOOKUP(Q2689,匹配表1065!L:L,匹配表1065!O:O)</f>
        <v>B</v>
      </c>
      <c r="S2689" s="93" t="str">
        <f>IFERROR(_xlfn.XLOOKUP(Q2689,匹配表1065!AI:AI,匹配表1065!AJ:AJ),"绿标")</f>
        <v>红标</v>
      </c>
      <c r="T2689" s="93" t="str" cm="1">
        <f t="array" ref="T2689:U2689">_xlfn.XLOOKUP(Q2689,匹配表1065!L:L,匹配表1065!M:N)</f>
        <v>脑血管</v>
      </c>
      <c r="U2689" s="94" t="str">
        <v>神经内科</v>
      </c>
      <c r="V2689" s="95" t="s">
        <v>67</v>
      </c>
      <c r="W2689" s="93">
        <f>_xlfn.XLOOKUP(M2689,匹配表1065!D:D,匹配表1065!F:F)*N2689</f>
        <v>12</v>
      </c>
    </row>
    <row r="2690" customHeight="1" spans="1:23">
      <c r="A2690" s="89" t="s">
        <v>675</v>
      </c>
      <c r="B2690" s="90">
        <v>46163</v>
      </c>
      <c r="C2690" s="91" t="str">
        <f t="shared" ref="C2690:C2753" si="84">MONTH(B2690)&amp;TEXT(WEEKNUM(B2690,2)-WEEKNUM(B2690+1-DAY(B2690),2)+1,"月第0周")</f>
        <v>5月第4周</v>
      </c>
      <c r="D2690" s="89" t="s">
        <v>733</v>
      </c>
      <c r="E2690" s="89" t="str">
        <f t="shared" ref="E2690:E2753" si="85">D2690&amp;"--"&amp;"周"&amp;WEEKDAY(B2690,2)</f>
        <v>5月第3周--周4</v>
      </c>
      <c r="F2690" s="92" t="s">
        <v>27</v>
      </c>
      <c r="G2690" s="92" t="s">
        <v>136</v>
      </c>
      <c r="H2690" s="92" t="str">
        <f>_xlfn.XLOOKUP(O2690,匹配表1065!T:T,匹配表1065!W:W)</f>
        <v>潍坊市</v>
      </c>
      <c r="I2690" s="89" t="str">
        <f>_xlfn.XLOOKUP(O2690,匹配表1065!T:T,匹配表1065!X:X)</f>
        <v>PME2036</v>
      </c>
      <c r="J2690" s="89" t="s">
        <v>161</v>
      </c>
      <c r="K2690" s="89" cm="1">
        <f ca="1" t="array" ref="K2690:L2690">_xlfn.XLOOKUP(J2690,匹配表1065!Y:Y,匹配表1065!AA:AB)</f>
        <v>1519</v>
      </c>
      <c r="L2690" s="89" t="str">
        <v>3个月以上</v>
      </c>
      <c r="M2690" s="92" t="s">
        <v>55</v>
      </c>
      <c r="N2690" s="92">
        <v>1</v>
      </c>
      <c r="O2690" s="93" t="str">
        <f>_xlfn.XLOOKUP(P2690,匹配表1065!U:U,匹配表1065!T:T)</f>
        <v>HO00001521</v>
      </c>
      <c r="P2690" s="89" t="s">
        <v>162</v>
      </c>
      <c r="Q2690" s="89" t="s">
        <v>498</v>
      </c>
      <c r="R2690" s="89" t="str">
        <f>_xlfn.XLOOKUP(Q2690,匹配表1065!L:L,匹配表1065!O:O)</f>
        <v>C</v>
      </c>
      <c r="S2690" s="93" t="str">
        <f>IFERROR(_xlfn.XLOOKUP(Q2690,匹配表1065!AI:AI,匹配表1065!AJ:AJ),"绿标")</f>
        <v>红标</v>
      </c>
      <c r="T2690" s="93" t="str" cm="1">
        <f t="array" ref="T2690:U2690">_xlfn.XLOOKUP(Q2690,匹配表1065!L:L,匹配表1065!M:N)</f>
        <v>眩晕</v>
      </c>
      <c r="U2690" s="94" t="str">
        <v>耳鼻喉科</v>
      </c>
      <c r="V2690" s="95" t="s">
        <v>70</v>
      </c>
      <c r="W2690" s="93">
        <f>_xlfn.XLOOKUP(M2690,匹配表1065!D:D,匹配表1065!F:F)*N2690</f>
        <v>8</v>
      </c>
    </row>
    <row r="2691" customHeight="1" spans="1:23">
      <c r="A2691" s="89" t="s">
        <v>675</v>
      </c>
      <c r="B2691" s="90">
        <v>46163</v>
      </c>
      <c r="C2691" s="91" t="str">
        <f t="shared" si="84"/>
        <v>5月第4周</v>
      </c>
      <c r="D2691" s="89" t="s">
        <v>733</v>
      </c>
      <c r="E2691" s="89" t="str">
        <f t="shared" si="85"/>
        <v>5月第3周--周4</v>
      </c>
      <c r="F2691" s="92" t="s">
        <v>27</v>
      </c>
      <c r="G2691" s="92" t="s">
        <v>136</v>
      </c>
      <c r="H2691" s="92" t="str">
        <f>_xlfn.XLOOKUP(O2691,匹配表1065!T:T,匹配表1065!W:W)</f>
        <v>潍坊市</v>
      </c>
      <c r="I2691" s="89" t="str">
        <f>_xlfn.XLOOKUP(O2691,匹配表1065!T:T,匹配表1065!X:X)</f>
        <v>PME2036</v>
      </c>
      <c r="J2691" s="89" t="s">
        <v>161</v>
      </c>
      <c r="K2691" s="89" cm="1">
        <f ca="1" t="array" ref="K2691:L2691">_xlfn.XLOOKUP(J2691,匹配表1065!Y:Y,匹配表1065!AA:AB)</f>
        <v>1519</v>
      </c>
      <c r="L2691" s="89" t="str">
        <v>3个月以上</v>
      </c>
      <c r="M2691" s="92" t="s">
        <v>55</v>
      </c>
      <c r="N2691" s="92">
        <v>1</v>
      </c>
      <c r="O2691" s="93" t="str">
        <f>_xlfn.XLOOKUP(P2691,匹配表1065!U:U,匹配表1065!T:T)</f>
        <v>HO00001496</v>
      </c>
      <c r="P2691" s="89" t="s">
        <v>256</v>
      </c>
      <c r="Q2691" s="89" t="s">
        <v>497</v>
      </c>
      <c r="R2691" s="89" t="str">
        <f>_xlfn.XLOOKUP(Q2691,匹配表1065!L:L,匹配表1065!O:O)</f>
        <v>A</v>
      </c>
      <c r="S2691" s="93" t="str">
        <f>IFERROR(_xlfn.XLOOKUP(Q2691,匹配表1065!AI:AI,匹配表1065!AJ:AJ),"绿标")</f>
        <v>绿标</v>
      </c>
      <c r="T2691" s="93" t="str" cm="1">
        <f t="array" ref="T2691:U2691">_xlfn.XLOOKUP(Q2691,匹配表1065!L:L,匹配表1065!M:N)</f>
        <v>头痛</v>
      </c>
      <c r="U2691" s="94" t="str">
        <v>神经内科</v>
      </c>
      <c r="V2691" s="95" t="s">
        <v>42</v>
      </c>
      <c r="W2691" s="93">
        <f>_xlfn.XLOOKUP(M2691,匹配表1065!D:D,匹配表1065!F:F)*N2691</f>
        <v>8</v>
      </c>
    </row>
    <row r="2692" customHeight="1" spans="1:23">
      <c r="A2692" s="89" t="s">
        <v>675</v>
      </c>
      <c r="B2692" s="90">
        <v>46163</v>
      </c>
      <c r="C2692" s="91" t="str">
        <f t="shared" si="84"/>
        <v>5月第4周</v>
      </c>
      <c r="D2692" s="89" t="s">
        <v>733</v>
      </c>
      <c r="E2692" s="89" t="str">
        <f t="shared" si="85"/>
        <v>5月第3周--周4</v>
      </c>
      <c r="F2692" s="92" t="s">
        <v>27</v>
      </c>
      <c r="G2692" s="92" t="s">
        <v>136</v>
      </c>
      <c r="H2692" s="92" t="str">
        <f>_xlfn.XLOOKUP(O2692,匹配表1065!T:T,匹配表1065!W:W)</f>
        <v>潍坊市</v>
      </c>
      <c r="I2692" s="89" t="str">
        <f>_xlfn.XLOOKUP(O2692,匹配表1065!T:T,匹配表1065!X:X)</f>
        <v>PME2036</v>
      </c>
      <c r="J2692" s="89" t="s">
        <v>161</v>
      </c>
      <c r="K2692" s="89" cm="1">
        <f ca="1" t="array" ref="K2692:L2692">_xlfn.XLOOKUP(J2692,匹配表1065!Y:Y,匹配表1065!AA:AB)</f>
        <v>1519</v>
      </c>
      <c r="L2692" s="89" t="str">
        <v>3个月以上</v>
      </c>
      <c r="M2692" s="92" t="s">
        <v>30</v>
      </c>
      <c r="N2692" s="92">
        <v>1</v>
      </c>
      <c r="O2692" s="93" t="str">
        <f>_xlfn.XLOOKUP(P2692,匹配表1065!U:U,匹配表1065!T:T)</f>
        <v>HO00001498</v>
      </c>
      <c r="P2692" s="89" t="s">
        <v>337</v>
      </c>
      <c r="Q2692" s="89" t="s">
        <v>338</v>
      </c>
      <c r="R2692" s="89" t="str">
        <f>_xlfn.XLOOKUP(Q2692,匹配表1065!L:L,匹配表1065!O:O)</f>
        <v>C</v>
      </c>
      <c r="S2692" s="93" t="str">
        <f>IFERROR(_xlfn.XLOOKUP(Q2692,匹配表1065!AI:AI,匹配表1065!AJ:AJ),"绿标")</f>
        <v>绿标</v>
      </c>
      <c r="T2692" s="93" t="str" cm="1">
        <f t="array" ref="T2692:U2692">_xlfn.XLOOKUP(Q2692,匹配表1065!L:L,匹配表1065!M:N)</f>
        <v>眩晕</v>
      </c>
      <c r="U2692" s="94" t="str">
        <v>神经内科</v>
      </c>
      <c r="V2692" s="95" t="s">
        <v>70</v>
      </c>
      <c r="W2692" s="93">
        <f>_xlfn.XLOOKUP(M2692,匹配表1065!D:D,匹配表1065!F:F)*N2692</f>
        <v>12</v>
      </c>
    </row>
    <row r="2693" customHeight="1" spans="1:23">
      <c r="A2693" s="89" t="s">
        <v>675</v>
      </c>
      <c r="B2693" s="90">
        <v>46163</v>
      </c>
      <c r="C2693" s="91" t="str">
        <f t="shared" si="84"/>
        <v>5月第4周</v>
      </c>
      <c r="D2693" s="89" t="s">
        <v>733</v>
      </c>
      <c r="E2693" s="89" t="str">
        <f t="shared" si="85"/>
        <v>5月第3周--周4</v>
      </c>
      <c r="F2693" s="92" t="s">
        <v>27</v>
      </c>
      <c r="G2693" s="92" t="s">
        <v>136</v>
      </c>
      <c r="H2693" s="92" t="str">
        <f>_xlfn.XLOOKUP(O2693,匹配表1065!T:T,匹配表1065!W:W)</f>
        <v>青岛市</v>
      </c>
      <c r="I2693" s="89" t="str">
        <f>_xlfn.XLOOKUP(O2693,匹配表1065!T:T,匹配表1065!X:X)</f>
        <v>PME2035</v>
      </c>
      <c r="J2693" s="92" t="s">
        <v>150</v>
      </c>
      <c r="K2693" s="89" cm="1">
        <f ca="1" t="array" ref="K2693:L2693">_xlfn.XLOOKUP(J2693,匹配表1065!Y:Y,匹配表1065!AA:AB)</f>
        <v>8</v>
      </c>
      <c r="L2693" s="89" t="str">
        <v>3个月以上</v>
      </c>
      <c r="M2693" s="92" t="s">
        <v>30</v>
      </c>
      <c r="N2693" s="92">
        <v>1</v>
      </c>
      <c r="O2693" s="93" t="str">
        <f>_xlfn.XLOOKUP(P2693,匹配表1065!U:U,匹配表1065!T:T)</f>
        <v>HO00001483</v>
      </c>
      <c r="P2693" s="89" t="s">
        <v>259</v>
      </c>
      <c r="Q2693" s="89" t="s">
        <v>340</v>
      </c>
      <c r="R2693" s="89" t="str">
        <f>_xlfn.XLOOKUP(Q2693,匹配表1065!L:L,匹配表1065!O:O)</f>
        <v>A</v>
      </c>
      <c r="S2693" s="93" t="str">
        <f>IFERROR(_xlfn.XLOOKUP(Q2693,匹配表1065!AI:AI,匹配表1065!AJ:AJ),"绿标")</f>
        <v>红标</v>
      </c>
      <c r="T2693" s="93" t="str" cm="1">
        <f t="array" ref="T2693:U2693">_xlfn.XLOOKUP(Q2693,匹配表1065!L:L,匹配表1065!M:N)</f>
        <v>头痛</v>
      </c>
      <c r="U2693" s="94" t="str">
        <v>神经内科</v>
      </c>
      <c r="V2693" s="95" t="s">
        <v>70</v>
      </c>
      <c r="W2693" s="93">
        <f>_xlfn.XLOOKUP(M2693,匹配表1065!D:D,匹配表1065!F:F)*N2693</f>
        <v>12</v>
      </c>
    </row>
    <row r="2694" customHeight="1" spans="1:23">
      <c r="A2694" s="89" t="s">
        <v>675</v>
      </c>
      <c r="B2694" s="90">
        <v>46163</v>
      </c>
      <c r="C2694" s="91" t="str">
        <f t="shared" si="84"/>
        <v>5月第4周</v>
      </c>
      <c r="D2694" s="89" t="s">
        <v>733</v>
      </c>
      <c r="E2694" s="89" t="str">
        <f t="shared" si="85"/>
        <v>5月第3周--周4</v>
      </c>
      <c r="F2694" s="92" t="s">
        <v>27</v>
      </c>
      <c r="G2694" s="92" t="s">
        <v>136</v>
      </c>
      <c r="H2694" s="92" t="str">
        <f>_xlfn.XLOOKUP(O2694,匹配表1065!T:T,匹配表1065!W:W)</f>
        <v>青岛市</v>
      </c>
      <c r="I2694" s="89" t="str">
        <f>_xlfn.XLOOKUP(O2694,匹配表1065!T:T,匹配表1065!X:X)</f>
        <v>PME2035</v>
      </c>
      <c r="J2694" s="92" t="s">
        <v>150</v>
      </c>
      <c r="K2694" s="89" cm="1">
        <f ca="1" t="array" ref="K2694:L2694">_xlfn.XLOOKUP(J2694,匹配表1065!Y:Y,匹配表1065!AA:AB)</f>
        <v>8</v>
      </c>
      <c r="L2694" s="89" t="str">
        <v>3个月以上</v>
      </c>
      <c r="M2694" s="92" t="s">
        <v>30</v>
      </c>
      <c r="N2694" s="92">
        <v>1</v>
      </c>
      <c r="O2694" s="93" t="str">
        <f>_xlfn.XLOOKUP(P2694,匹配表1065!U:U,匹配表1065!T:T)</f>
        <v>HO00370760</v>
      </c>
      <c r="P2694" s="89" t="s">
        <v>499</v>
      </c>
      <c r="Q2694" s="89" t="s">
        <v>500</v>
      </c>
      <c r="R2694" s="89" t="str">
        <f>_xlfn.XLOOKUP(Q2694,匹配表1065!L:L,匹配表1065!O:O)</f>
        <v>A</v>
      </c>
      <c r="S2694" s="93" t="str">
        <f>IFERROR(_xlfn.XLOOKUP(Q2694,匹配表1065!AI:AI,匹配表1065!AJ:AJ),"绿标")</f>
        <v>红标</v>
      </c>
      <c r="T2694" s="93" t="str" cm="1">
        <f t="array" ref="T2694:U2694">_xlfn.XLOOKUP(Q2694,匹配表1065!L:L,匹配表1065!M:N)</f>
        <v>头痛</v>
      </c>
      <c r="U2694" s="94" t="str">
        <v>神经内科</v>
      </c>
      <c r="V2694" s="95" t="s">
        <v>67</v>
      </c>
      <c r="W2694" s="93">
        <f>_xlfn.XLOOKUP(M2694,匹配表1065!D:D,匹配表1065!F:F)*N2694</f>
        <v>12</v>
      </c>
    </row>
    <row r="2695" customHeight="1" spans="1:23">
      <c r="A2695" s="89" t="s">
        <v>675</v>
      </c>
      <c r="B2695" s="90">
        <v>46163</v>
      </c>
      <c r="C2695" s="91" t="str">
        <f t="shared" si="84"/>
        <v>5月第4周</v>
      </c>
      <c r="D2695" s="89" t="s">
        <v>733</v>
      </c>
      <c r="E2695" s="89" t="str">
        <f t="shared" si="85"/>
        <v>5月第3周--周4</v>
      </c>
      <c r="F2695" s="92" t="s">
        <v>27</v>
      </c>
      <c r="G2695" s="92" t="s">
        <v>136</v>
      </c>
      <c r="H2695" s="92" t="str">
        <f>_xlfn.XLOOKUP(O2695,匹配表1065!T:T,匹配表1065!W:W)</f>
        <v>青岛市</v>
      </c>
      <c r="I2695" s="89" t="str">
        <f>_xlfn.XLOOKUP(O2695,匹配表1065!T:T,匹配表1065!X:X)</f>
        <v>PME2035</v>
      </c>
      <c r="J2695" s="92" t="s">
        <v>150</v>
      </c>
      <c r="K2695" s="89" cm="1">
        <f ca="1" t="array" ref="K2695:L2695">_xlfn.XLOOKUP(J2695,匹配表1065!Y:Y,匹配表1065!AA:AB)</f>
        <v>8</v>
      </c>
      <c r="L2695" s="89" t="str">
        <v>3个月以上</v>
      </c>
      <c r="M2695" s="92" t="s">
        <v>35</v>
      </c>
      <c r="N2695" s="92">
        <v>1</v>
      </c>
      <c r="O2695" s="93" t="str">
        <f>_xlfn.XLOOKUP(P2695,匹配表1065!U:U,匹配表1065!T:T)</f>
        <v>HO00001483</v>
      </c>
      <c r="P2695" s="89" t="s">
        <v>259</v>
      </c>
      <c r="Q2695" s="89" t="s">
        <v>752</v>
      </c>
      <c r="R2695" s="89" t="str">
        <f>_xlfn.XLOOKUP(Q2695,匹配表1065!L:L,匹配表1065!O:O)</f>
        <v>B</v>
      </c>
      <c r="S2695" s="93" t="str">
        <f>IFERROR(_xlfn.XLOOKUP(Q2695,匹配表1065!AI:AI,匹配表1065!AJ:AJ),"绿标")</f>
        <v>黑标</v>
      </c>
      <c r="T2695" s="93" t="str" cm="1">
        <f t="array" ref="T2695:U2695">_xlfn.XLOOKUP(Q2695,匹配表1065!L:L,匹配表1065!M:N)</f>
        <v>脑血管</v>
      </c>
      <c r="U2695" s="94" t="str">
        <v>神经内科</v>
      </c>
      <c r="V2695" s="95" t="s">
        <v>33</v>
      </c>
      <c r="W2695" s="93">
        <f>_xlfn.XLOOKUP(M2695,匹配表1065!D:D,匹配表1065!F:F)*N2695</f>
        <v>4</v>
      </c>
    </row>
    <row r="2696" customHeight="1" spans="1:23">
      <c r="A2696" s="89" t="s">
        <v>675</v>
      </c>
      <c r="B2696" s="90">
        <v>46163</v>
      </c>
      <c r="C2696" s="91" t="str">
        <f t="shared" si="84"/>
        <v>5月第4周</v>
      </c>
      <c r="D2696" s="89" t="s">
        <v>733</v>
      </c>
      <c r="E2696" s="89" t="str">
        <f t="shared" si="85"/>
        <v>5月第3周--周4</v>
      </c>
      <c r="F2696" s="92" t="s">
        <v>27</v>
      </c>
      <c r="G2696" s="92" t="s">
        <v>136</v>
      </c>
      <c r="H2696" s="92" t="str">
        <f>_xlfn.XLOOKUP(O2696,匹配表1065!T:T,匹配表1065!W:W)</f>
        <v>青岛市</v>
      </c>
      <c r="I2696" s="89" t="str">
        <f>_xlfn.XLOOKUP(O2696,匹配表1065!T:T,匹配表1065!X:X)</f>
        <v>PME2033</v>
      </c>
      <c r="J2696" s="92" t="s">
        <v>137</v>
      </c>
      <c r="K2696" s="89" cm="1">
        <f ca="1" t="array" ref="K2696:L2696">_xlfn.XLOOKUP(J2696,匹配表1065!Y:Y,匹配表1065!AA:AB)</f>
        <v>10</v>
      </c>
      <c r="L2696" s="89" t="str">
        <v>3个月以上</v>
      </c>
      <c r="M2696" s="92" t="s">
        <v>30</v>
      </c>
      <c r="N2696" s="92">
        <v>1</v>
      </c>
      <c r="O2696" s="93" t="str">
        <f>_xlfn.XLOOKUP(P2696,匹配表1065!U:U,匹配表1065!T:T)</f>
        <v>HO00001481</v>
      </c>
      <c r="P2696" s="89" t="s">
        <v>246</v>
      </c>
      <c r="Q2696" s="89" t="s">
        <v>306</v>
      </c>
      <c r="R2696" s="89" t="str">
        <f>_xlfn.XLOOKUP(Q2696,匹配表1065!L:L,匹配表1065!O:O)</f>
        <v>A</v>
      </c>
      <c r="S2696" s="93" t="str">
        <f>IFERROR(_xlfn.XLOOKUP(Q2696,匹配表1065!AI:AI,匹配表1065!AJ:AJ),"绿标")</f>
        <v>红标</v>
      </c>
      <c r="T2696" s="93" t="str" cm="1">
        <f t="array" ref="T2696:U2696">_xlfn.XLOOKUP(Q2696,匹配表1065!L:L,匹配表1065!M:N)</f>
        <v>头痛</v>
      </c>
      <c r="U2696" s="94" t="str">
        <v>神经内科</v>
      </c>
      <c r="V2696" s="95" t="s">
        <v>42</v>
      </c>
      <c r="W2696" s="93">
        <f>_xlfn.XLOOKUP(M2696,匹配表1065!D:D,匹配表1065!F:F)*N2696</f>
        <v>12</v>
      </c>
    </row>
    <row r="2697" customHeight="1" spans="1:23">
      <c r="A2697" s="89" t="s">
        <v>675</v>
      </c>
      <c r="B2697" s="90">
        <v>46163</v>
      </c>
      <c r="C2697" s="91" t="str">
        <f t="shared" si="84"/>
        <v>5月第4周</v>
      </c>
      <c r="D2697" s="89" t="s">
        <v>733</v>
      </c>
      <c r="E2697" s="89" t="str">
        <f t="shared" si="85"/>
        <v>5月第3周--周4</v>
      </c>
      <c r="F2697" s="92" t="s">
        <v>27</v>
      </c>
      <c r="G2697" s="92" t="s">
        <v>136</v>
      </c>
      <c r="H2697" s="92" t="str">
        <f>_xlfn.XLOOKUP(O2697,匹配表1065!T:T,匹配表1065!W:W)</f>
        <v>威海市</v>
      </c>
      <c r="I2697" s="89" t="str">
        <f>_xlfn.XLOOKUP(O2697,匹配表1065!T:T,匹配表1065!X:X)</f>
        <v>PME2033</v>
      </c>
      <c r="J2697" s="92" t="s">
        <v>137</v>
      </c>
      <c r="K2697" s="89" cm="1">
        <f ca="1" t="array" ref="K2697:L2697">_xlfn.XLOOKUP(J2697,匹配表1065!Y:Y,匹配表1065!AA:AB)</f>
        <v>10</v>
      </c>
      <c r="L2697" s="89" t="str">
        <v>3个月以上</v>
      </c>
      <c r="M2697" s="92" t="s">
        <v>35</v>
      </c>
      <c r="N2697" s="92">
        <v>1</v>
      </c>
      <c r="O2697" s="93" t="str">
        <f>_xlfn.XLOOKUP(P2697,匹配表1065!U:U,匹配表1065!T:T)</f>
        <v>HO00001513</v>
      </c>
      <c r="P2697" s="89" t="s">
        <v>622</v>
      </c>
      <c r="Q2697" s="89" t="s">
        <v>623</v>
      </c>
      <c r="R2697" s="89" t="str">
        <f>_xlfn.XLOOKUP(Q2697,匹配表1065!L:L,匹配表1065!O:O)</f>
        <v>A</v>
      </c>
      <c r="S2697" s="93" t="str">
        <f>IFERROR(_xlfn.XLOOKUP(Q2697,匹配表1065!AI:AI,匹配表1065!AJ:AJ),"绿标")</f>
        <v>绿标</v>
      </c>
      <c r="T2697" s="93" t="str" cm="1">
        <f t="array" ref="T2697:U2697">_xlfn.XLOOKUP(Q2697,匹配表1065!L:L,匹配表1065!M:N)</f>
        <v>头痛</v>
      </c>
      <c r="U2697" s="94" t="str">
        <v>神经内科</v>
      </c>
      <c r="V2697" s="95" t="s">
        <v>33</v>
      </c>
      <c r="W2697" s="93">
        <f>_xlfn.XLOOKUP(M2697,匹配表1065!D:D,匹配表1065!F:F)*N2697</f>
        <v>4</v>
      </c>
    </row>
    <row r="2698" customHeight="1" spans="1:23">
      <c r="A2698" s="89" t="s">
        <v>675</v>
      </c>
      <c r="B2698" s="90">
        <v>46163</v>
      </c>
      <c r="C2698" s="91" t="str">
        <f t="shared" si="84"/>
        <v>5月第4周</v>
      </c>
      <c r="D2698" s="89" t="s">
        <v>733</v>
      </c>
      <c r="E2698" s="89" t="str">
        <f t="shared" si="85"/>
        <v>5月第3周--周4</v>
      </c>
      <c r="F2698" s="92" t="s">
        <v>27</v>
      </c>
      <c r="G2698" s="92" t="s">
        <v>92</v>
      </c>
      <c r="H2698" s="92" t="str">
        <f>_xlfn.XLOOKUP(O2698,匹配表1065!T:T,匹配表1065!W:W)</f>
        <v>合肥市</v>
      </c>
      <c r="I2698" s="89" t="str">
        <f>_xlfn.XLOOKUP(O2698,匹配表1065!T:T,匹配表1065!X:X)</f>
        <v>PME2048</v>
      </c>
      <c r="J2698" s="92" t="s">
        <v>547</v>
      </c>
      <c r="K2698" s="89" cm="1">
        <f ca="1" t="array" ref="K2698:L2698">_xlfn.XLOOKUP(J2698,匹配表1065!Y:Y,匹配表1065!AA:AB)</f>
        <v>4</v>
      </c>
      <c r="L2698" s="89" t="str">
        <v>3个月以上</v>
      </c>
      <c r="M2698" s="92" t="s">
        <v>35</v>
      </c>
      <c r="N2698" s="92">
        <v>1</v>
      </c>
      <c r="O2698" s="93" t="str">
        <f>_xlfn.XLOOKUP(P2698,匹配表1065!U:U,匹配表1065!T:T)</f>
        <v>HO00002956</v>
      </c>
      <c r="P2698" s="89" t="s">
        <v>285</v>
      </c>
      <c r="Q2698" s="89" t="s">
        <v>578</v>
      </c>
      <c r="R2698" s="89" t="str">
        <f>_xlfn.XLOOKUP(Q2698,匹配表1065!L:L,匹配表1065!O:O)</f>
        <v>B</v>
      </c>
      <c r="S2698" s="93" t="str">
        <f>IFERROR(_xlfn.XLOOKUP(Q2698,匹配表1065!AI:AI,匹配表1065!AJ:AJ),"绿标")</f>
        <v>黑标</v>
      </c>
      <c r="T2698" s="93" t="str" cm="1">
        <f t="array" ref="T2698:U2698">_xlfn.XLOOKUP(Q2698,匹配表1065!L:L,匹配表1065!M:N)</f>
        <v>脑血管</v>
      </c>
      <c r="U2698" s="94" t="str">
        <v>神经内科</v>
      </c>
      <c r="V2698" s="95" t="s">
        <v>58</v>
      </c>
      <c r="W2698" s="93">
        <f>_xlfn.XLOOKUP(M2698,匹配表1065!D:D,匹配表1065!F:F)*N2698</f>
        <v>4</v>
      </c>
    </row>
    <row r="2699" customHeight="1" spans="1:23">
      <c r="A2699" s="89" t="s">
        <v>675</v>
      </c>
      <c r="B2699" s="90">
        <v>46163</v>
      </c>
      <c r="C2699" s="91" t="str">
        <f t="shared" si="84"/>
        <v>5月第4周</v>
      </c>
      <c r="D2699" s="89" t="s">
        <v>733</v>
      </c>
      <c r="E2699" s="89" t="str">
        <f t="shared" si="85"/>
        <v>5月第3周--周4</v>
      </c>
      <c r="F2699" s="92" t="s">
        <v>27</v>
      </c>
      <c r="G2699" s="92" t="s">
        <v>92</v>
      </c>
      <c r="H2699" s="92" t="str">
        <f>_xlfn.XLOOKUP(O2699,匹配表1065!T:T,匹配表1065!W:W)</f>
        <v>合肥市</v>
      </c>
      <c r="I2699" s="89" t="str">
        <f>_xlfn.XLOOKUP(O2699,匹配表1065!T:T,匹配表1065!X:X)</f>
        <v>PME2007</v>
      </c>
      <c r="J2699" s="92" t="s">
        <v>93</v>
      </c>
      <c r="K2699" s="89" cm="1">
        <f ca="1" t="array" ref="K2699:L2699">_xlfn.XLOOKUP(J2699,匹配表1065!Y:Y,匹配表1065!AA:AB)</f>
        <v>9</v>
      </c>
      <c r="L2699" s="89" t="str">
        <v>3个月以上</v>
      </c>
      <c r="M2699" s="92" t="s">
        <v>30</v>
      </c>
      <c r="N2699" s="92">
        <v>1</v>
      </c>
      <c r="O2699" s="93" t="str">
        <f>_xlfn.XLOOKUP(P2699,匹配表1065!U:U,匹配表1065!T:T)</f>
        <v>HO00000001</v>
      </c>
      <c r="P2699" s="89" t="s">
        <v>94</v>
      </c>
      <c r="Q2699" s="89" t="s">
        <v>207</v>
      </c>
      <c r="R2699" s="89" t="str">
        <f>_xlfn.XLOOKUP(Q2699,匹配表1065!L:L,匹配表1065!O:O)</f>
        <v>C</v>
      </c>
      <c r="S2699" s="93" t="str">
        <f>IFERROR(_xlfn.XLOOKUP(Q2699,匹配表1065!AI:AI,匹配表1065!AJ:AJ),"绿标")</f>
        <v>红标</v>
      </c>
      <c r="T2699" s="93" t="str" cm="1">
        <f t="array" ref="T2699:U2699">_xlfn.XLOOKUP(Q2699,匹配表1065!L:L,匹配表1065!M:N)</f>
        <v>眩晕</v>
      </c>
      <c r="U2699" s="94" t="str">
        <v>神经内科</v>
      </c>
      <c r="V2699" s="95" t="s">
        <v>42</v>
      </c>
      <c r="W2699" s="93">
        <f>_xlfn.XLOOKUP(M2699,匹配表1065!D:D,匹配表1065!F:F)*N2699</f>
        <v>12</v>
      </c>
    </row>
    <row r="2700" customHeight="1" spans="1:23">
      <c r="A2700" s="89" t="s">
        <v>675</v>
      </c>
      <c r="B2700" s="90">
        <v>46163</v>
      </c>
      <c r="C2700" s="91" t="str">
        <f t="shared" si="84"/>
        <v>5月第4周</v>
      </c>
      <c r="D2700" s="89" t="s">
        <v>733</v>
      </c>
      <c r="E2700" s="89" t="str">
        <f t="shared" si="85"/>
        <v>5月第3周--周4</v>
      </c>
      <c r="F2700" s="92" t="s">
        <v>27</v>
      </c>
      <c r="G2700" s="92" t="s">
        <v>92</v>
      </c>
      <c r="H2700" s="92" t="str">
        <f>_xlfn.XLOOKUP(O2700,匹配表1065!T:T,匹配表1065!W:W)</f>
        <v>合肥市</v>
      </c>
      <c r="I2700" s="89" t="str">
        <f>_xlfn.XLOOKUP(O2700,匹配表1065!T:T,匹配表1065!X:X)</f>
        <v>PME2047</v>
      </c>
      <c r="J2700" s="92" t="s">
        <v>97</v>
      </c>
      <c r="K2700" s="89" cm="1">
        <f ca="1" t="array" ref="K2700:L2700">_xlfn.XLOOKUP(J2700,匹配表1065!Y:Y,匹配表1065!AA:AB)</f>
        <v>2</v>
      </c>
      <c r="L2700" s="89" t="str">
        <v>3个月以内</v>
      </c>
      <c r="M2700" s="92" t="s">
        <v>55</v>
      </c>
      <c r="N2700" s="92">
        <v>1</v>
      </c>
      <c r="O2700" s="93" t="str">
        <f>_xlfn.XLOOKUP(P2700,匹配表1065!U:U,匹配表1065!T:T)</f>
        <v>HO00000005</v>
      </c>
      <c r="P2700" s="89" t="s">
        <v>98</v>
      </c>
      <c r="Q2700" s="89" t="s">
        <v>208</v>
      </c>
      <c r="R2700" s="89" t="str">
        <f>_xlfn.XLOOKUP(Q2700,匹配表1065!L:L,匹配表1065!O:O)</f>
        <v>A</v>
      </c>
      <c r="S2700" s="93" t="str">
        <f>IFERROR(_xlfn.XLOOKUP(Q2700,匹配表1065!AI:AI,匹配表1065!AJ:AJ),"绿标")</f>
        <v>黑标</v>
      </c>
      <c r="T2700" s="93" t="str" cm="1">
        <f t="array" ref="T2700:U2700">_xlfn.XLOOKUP(Q2700,匹配表1065!L:L,匹配表1065!M:N)</f>
        <v>头痛</v>
      </c>
      <c r="U2700" s="94" t="str">
        <v>神经内科</v>
      </c>
      <c r="V2700" s="95" t="s">
        <v>33</v>
      </c>
      <c r="W2700" s="93">
        <f>_xlfn.XLOOKUP(M2700,匹配表1065!D:D,匹配表1065!F:F)*N2700</f>
        <v>8</v>
      </c>
    </row>
    <row r="2701" customHeight="1" spans="1:23">
      <c r="A2701" s="89" t="s">
        <v>675</v>
      </c>
      <c r="B2701" s="90">
        <v>46164</v>
      </c>
      <c r="C2701" s="91" t="str">
        <f t="shared" si="84"/>
        <v>5月第4周</v>
      </c>
      <c r="D2701" s="89" t="s">
        <v>733</v>
      </c>
      <c r="E2701" s="89" t="str">
        <f t="shared" si="85"/>
        <v>5月第3周--周5</v>
      </c>
      <c r="F2701" s="92" t="s">
        <v>27</v>
      </c>
      <c r="G2701" s="92" t="s">
        <v>92</v>
      </c>
      <c r="H2701" s="92" t="str">
        <f>_xlfn.XLOOKUP(O2701,匹配表1065!T:T,匹配表1065!W:W)</f>
        <v>合肥市</v>
      </c>
      <c r="I2701" s="89" t="str">
        <f>_xlfn.XLOOKUP(O2701,匹配表1065!T:T,匹配表1065!X:X)</f>
        <v>PME2007</v>
      </c>
      <c r="J2701" s="92" t="s">
        <v>93</v>
      </c>
      <c r="K2701" s="89" cm="1">
        <f ca="1" t="array" ref="K2701:L2701">_xlfn.XLOOKUP(J2701,匹配表1065!Y:Y,匹配表1065!AA:AB)</f>
        <v>9</v>
      </c>
      <c r="L2701" s="89" t="str">
        <v>3个月以上</v>
      </c>
      <c r="M2701" s="92" t="s">
        <v>35</v>
      </c>
      <c r="N2701" s="92">
        <v>1</v>
      </c>
      <c r="O2701" s="93" t="str">
        <f>_xlfn.XLOOKUP(P2701,匹配表1065!U:U,匹配表1065!T:T)</f>
        <v>HO00000001</v>
      </c>
      <c r="P2701" s="89" t="s">
        <v>94</v>
      </c>
      <c r="Q2701" s="89" t="s">
        <v>96</v>
      </c>
      <c r="R2701" s="89" t="str">
        <f>_xlfn.XLOOKUP(Q2701,匹配表1065!L:L,匹配表1065!O:O)</f>
        <v>B</v>
      </c>
      <c r="S2701" s="93" t="str">
        <f>IFERROR(_xlfn.XLOOKUP(Q2701,匹配表1065!AI:AI,匹配表1065!AJ:AJ),"绿标")</f>
        <v>黑标</v>
      </c>
      <c r="T2701" s="93" t="str" cm="1">
        <f t="array" ref="T2701:U2701">_xlfn.XLOOKUP(Q2701,匹配表1065!L:L,匹配表1065!M:N)</f>
        <v>脑血管</v>
      </c>
      <c r="U2701" s="94" t="str">
        <v>神经内科</v>
      </c>
      <c r="V2701" s="95" t="s">
        <v>58</v>
      </c>
      <c r="W2701" s="93">
        <f>_xlfn.XLOOKUP(M2701,匹配表1065!D:D,匹配表1065!F:F)*N2701</f>
        <v>4</v>
      </c>
    </row>
    <row r="2702" customHeight="1" spans="1:23">
      <c r="A2702" s="89" t="s">
        <v>675</v>
      </c>
      <c r="B2702" s="90">
        <v>46164</v>
      </c>
      <c r="C2702" s="91" t="str">
        <f t="shared" si="84"/>
        <v>5月第4周</v>
      </c>
      <c r="D2702" s="89" t="s">
        <v>733</v>
      </c>
      <c r="E2702" s="89" t="str">
        <f t="shared" si="85"/>
        <v>5月第3周--周5</v>
      </c>
      <c r="F2702" s="92" t="s">
        <v>27</v>
      </c>
      <c r="G2702" s="92" t="s">
        <v>92</v>
      </c>
      <c r="H2702" s="92" t="str">
        <f>_xlfn.XLOOKUP(O2702,匹配表1065!T:T,匹配表1065!W:W)</f>
        <v>合肥市</v>
      </c>
      <c r="I2702" s="89" t="str">
        <f>_xlfn.XLOOKUP(O2702,匹配表1065!T:T,匹配表1065!X:X)</f>
        <v>PME2048</v>
      </c>
      <c r="J2702" s="92" t="s">
        <v>547</v>
      </c>
      <c r="K2702" s="89" cm="1">
        <f ca="1" t="array" ref="K2702:L2702">_xlfn.XLOOKUP(J2702,匹配表1065!Y:Y,匹配表1065!AA:AB)</f>
        <v>4</v>
      </c>
      <c r="L2702" s="89" t="str">
        <v>3个月以上</v>
      </c>
      <c r="M2702" s="92" t="s">
        <v>35</v>
      </c>
      <c r="N2702" s="92">
        <v>1</v>
      </c>
      <c r="O2702" s="93" t="str">
        <f>_xlfn.XLOOKUP(P2702,匹配表1065!U:U,匹配表1065!T:T)</f>
        <v>HO00002956</v>
      </c>
      <c r="P2702" s="89" t="s">
        <v>285</v>
      </c>
      <c r="Q2702" s="89" t="s">
        <v>548</v>
      </c>
      <c r="R2702" s="89" t="str">
        <f>_xlfn.XLOOKUP(Q2702,匹配表1065!L:L,匹配表1065!O:O)</f>
        <v>B</v>
      </c>
      <c r="S2702" s="93" t="str">
        <f>IFERROR(_xlfn.XLOOKUP(Q2702,匹配表1065!AI:AI,匹配表1065!AJ:AJ),"绿标")</f>
        <v>绿标</v>
      </c>
      <c r="T2702" s="93" t="str" cm="1">
        <f t="array" ref="T2702:U2702">_xlfn.XLOOKUP(Q2702,匹配表1065!L:L,匹配表1065!M:N)</f>
        <v>脑血管</v>
      </c>
      <c r="U2702" s="94" t="str">
        <v>神经内科</v>
      </c>
      <c r="V2702" s="95" t="s">
        <v>33</v>
      </c>
      <c r="W2702" s="93">
        <f>_xlfn.XLOOKUP(M2702,匹配表1065!D:D,匹配表1065!F:F)*N2702</f>
        <v>4</v>
      </c>
    </row>
    <row r="2703" customHeight="1" spans="1:23">
      <c r="A2703" s="89" t="s">
        <v>675</v>
      </c>
      <c r="B2703" s="90">
        <v>46164</v>
      </c>
      <c r="C2703" s="91" t="str">
        <f t="shared" si="84"/>
        <v>5月第4周</v>
      </c>
      <c r="D2703" s="89" t="s">
        <v>733</v>
      </c>
      <c r="E2703" s="89" t="str">
        <f t="shared" si="85"/>
        <v>5月第3周--周5</v>
      </c>
      <c r="F2703" s="92" t="s">
        <v>27</v>
      </c>
      <c r="G2703" s="92" t="s">
        <v>92</v>
      </c>
      <c r="H2703" s="92" t="str">
        <f>_xlfn.XLOOKUP(O2703,匹配表1065!T:T,匹配表1065!W:W)</f>
        <v>合肥市</v>
      </c>
      <c r="I2703" s="89" t="str">
        <f>_xlfn.XLOOKUP(O2703,匹配表1065!T:T,匹配表1065!X:X)</f>
        <v>PME2007</v>
      </c>
      <c r="J2703" s="92" t="s">
        <v>93</v>
      </c>
      <c r="K2703" s="89" cm="1">
        <f ca="1" t="array" ref="K2703:L2703">_xlfn.XLOOKUP(J2703,匹配表1065!Y:Y,匹配表1065!AA:AB)</f>
        <v>9</v>
      </c>
      <c r="L2703" s="89" t="str">
        <v>3个月以上</v>
      </c>
      <c r="M2703" s="92" t="s">
        <v>55</v>
      </c>
      <c r="N2703" s="92">
        <v>1</v>
      </c>
      <c r="O2703" s="93" t="str">
        <f>_xlfn.XLOOKUP(P2703,匹配表1065!U:U,匹配表1065!T:T)</f>
        <v>HO00000001</v>
      </c>
      <c r="P2703" s="89" t="s">
        <v>94</v>
      </c>
      <c r="Q2703" s="89" t="s">
        <v>433</v>
      </c>
      <c r="R2703" s="89" t="str">
        <f>_xlfn.XLOOKUP(Q2703,匹配表1065!L:L,匹配表1065!O:O)</f>
        <v>A</v>
      </c>
      <c r="S2703" s="93" t="str">
        <f>IFERROR(_xlfn.XLOOKUP(Q2703,匹配表1065!AI:AI,匹配表1065!AJ:AJ),"绿标")</f>
        <v>绿标</v>
      </c>
      <c r="T2703" s="93" t="str" cm="1">
        <f t="array" ref="T2703:U2703">_xlfn.XLOOKUP(Q2703,匹配表1065!L:L,匹配表1065!M:N)</f>
        <v>头痛</v>
      </c>
      <c r="U2703" s="94" t="str">
        <v>神经内科</v>
      </c>
      <c r="V2703" s="95" t="s">
        <v>33</v>
      </c>
      <c r="W2703" s="93">
        <f>_xlfn.XLOOKUP(M2703,匹配表1065!D:D,匹配表1065!F:F)*N2703</f>
        <v>8</v>
      </c>
    </row>
    <row r="2704" customHeight="1" spans="1:23">
      <c r="A2704" s="89" t="s">
        <v>675</v>
      </c>
      <c r="B2704" s="90">
        <v>46164</v>
      </c>
      <c r="C2704" s="91" t="str">
        <f t="shared" si="84"/>
        <v>5月第4周</v>
      </c>
      <c r="D2704" s="89" t="s">
        <v>733</v>
      </c>
      <c r="E2704" s="89" t="str">
        <f t="shared" si="85"/>
        <v>5月第3周--周5</v>
      </c>
      <c r="F2704" s="92" t="s">
        <v>27</v>
      </c>
      <c r="G2704" s="92" t="s">
        <v>92</v>
      </c>
      <c r="H2704" s="92" t="str">
        <f>_xlfn.XLOOKUP(O2704,匹配表1065!T:T,匹配表1065!W:W)</f>
        <v>合肥市</v>
      </c>
      <c r="I2704" s="89" t="str">
        <f>_xlfn.XLOOKUP(O2704,匹配表1065!T:T,匹配表1065!X:X)</f>
        <v>PME2047</v>
      </c>
      <c r="J2704" s="92" t="s">
        <v>97</v>
      </c>
      <c r="K2704" s="89" cm="1">
        <f ca="1" t="array" ref="K2704:L2704">_xlfn.XLOOKUP(J2704,匹配表1065!Y:Y,匹配表1065!AA:AB)</f>
        <v>2</v>
      </c>
      <c r="L2704" s="89" t="str">
        <v>3个月以内</v>
      </c>
      <c r="M2704" s="92" t="s">
        <v>35</v>
      </c>
      <c r="N2704" s="92">
        <v>1</v>
      </c>
      <c r="O2704" s="93" t="str">
        <f>_xlfn.XLOOKUP(P2704,匹配表1065!U:U,匹配表1065!T:T)</f>
        <v>HO00000005</v>
      </c>
      <c r="P2704" s="89" t="s">
        <v>98</v>
      </c>
      <c r="Q2704" s="89" t="s">
        <v>208</v>
      </c>
      <c r="R2704" s="89" t="str">
        <f>_xlfn.XLOOKUP(Q2704,匹配表1065!L:L,匹配表1065!O:O)</f>
        <v>A</v>
      </c>
      <c r="S2704" s="93" t="str">
        <f>IFERROR(_xlfn.XLOOKUP(Q2704,匹配表1065!AI:AI,匹配表1065!AJ:AJ),"绿标")</f>
        <v>黑标</v>
      </c>
      <c r="T2704" s="93" t="str" cm="1">
        <f t="array" ref="T2704:U2704">_xlfn.XLOOKUP(Q2704,匹配表1065!L:L,匹配表1065!M:N)</f>
        <v>头痛</v>
      </c>
      <c r="U2704" s="94" t="str">
        <v>神经内科</v>
      </c>
      <c r="V2704" s="95" t="s">
        <v>58</v>
      </c>
      <c r="W2704" s="93">
        <f>_xlfn.XLOOKUP(M2704,匹配表1065!D:D,匹配表1065!F:F)*N2704</f>
        <v>4</v>
      </c>
    </row>
    <row r="2705" customHeight="1" spans="1:23">
      <c r="A2705" s="89" t="s">
        <v>675</v>
      </c>
      <c r="B2705" s="90">
        <v>46164</v>
      </c>
      <c r="C2705" s="91" t="str">
        <f t="shared" si="84"/>
        <v>5月第4周</v>
      </c>
      <c r="D2705" s="89" t="s">
        <v>733</v>
      </c>
      <c r="E2705" s="89" t="str">
        <f t="shared" si="85"/>
        <v>5月第3周--周5</v>
      </c>
      <c r="F2705" s="92" t="s">
        <v>27</v>
      </c>
      <c r="G2705" s="89" t="s">
        <v>63</v>
      </c>
      <c r="H2705" s="92" t="str">
        <f>_xlfn.XLOOKUP(O2705,匹配表1065!T:T,匹配表1065!W:W)</f>
        <v>南京市</v>
      </c>
      <c r="I2705" s="89" t="str">
        <f>_xlfn.XLOOKUP(O2705,匹配表1065!T:T,匹配表1065!X:X)</f>
        <v>PME2001</v>
      </c>
      <c r="J2705" s="92" t="s">
        <v>64</v>
      </c>
      <c r="K2705" s="89" cm="1">
        <f ca="1" t="array" ref="K2705:L2705">_xlfn.XLOOKUP(J2705,匹配表1065!Y:Y,匹配表1065!AA:AB)</f>
        <v>31</v>
      </c>
      <c r="L2705" s="89" t="str">
        <v>3个月以上</v>
      </c>
      <c r="M2705" s="92" t="s">
        <v>30</v>
      </c>
      <c r="N2705" s="92">
        <v>1</v>
      </c>
      <c r="O2705" s="93" t="str">
        <f>_xlfn.XLOOKUP(P2705,匹配表1065!U:U,匹配表1065!T:T)</f>
        <v>HO00000958</v>
      </c>
      <c r="P2705" s="89" t="s">
        <v>65</v>
      </c>
      <c r="Q2705" s="89" t="s">
        <v>68</v>
      </c>
      <c r="R2705" s="89" t="str">
        <f>_xlfn.XLOOKUP(Q2705,匹配表1065!L:L,匹配表1065!O:O)</f>
        <v>A</v>
      </c>
      <c r="S2705" s="93" t="str">
        <f>IFERROR(_xlfn.XLOOKUP(Q2705,匹配表1065!AI:AI,匹配表1065!AJ:AJ),"绿标")</f>
        <v>红标</v>
      </c>
      <c r="T2705" s="93" t="str" cm="1">
        <f t="array" ref="T2705:U2705">_xlfn.XLOOKUP(Q2705,匹配表1065!L:L,匹配表1065!M:N)</f>
        <v>头痛</v>
      </c>
      <c r="U2705" s="94" t="str">
        <v>神经内科</v>
      </c>
      <c r="V2705" s="95" t="s">
        <v>33</v>
      </c>
      <c r="W2705" s="93">
        <f>_xlfn.XLOOKUP(M2705,匹配表1065!D:D,匹配表1065!F:F)*N2705</f>
        <v>12</v>
      </c>
    </row>
    <row r="2706" customHeight="1" spans="1:23">
      <c r="A2706" s="89" t="s">
        <v>675</v>
      </c>
      <c r="B2706" s="90">
        <v>46164</v>
      </c>
      <c r="C2706" s="91" t="str">
        <f t="shared" si="84"/>
        <v>5月第4周</v>
      </c>
      <c r="D2706" s="89" t="s">
        <v>733</v>
      </c>
      <c r="E2706" s="89" t="str">
        <f t="shared" si="85"/>
        <v>5月第3周--周5</v>
      </c>
      <c r="F2706" s="92" t="s">
        <v>27</v>
      </c>
      <c r="G2706" s="89" t="s">
        <v>63</v>
      </c>
      <c r="H2706" s="92" t="str">
        <f>_xlfn.XLOOKUP(O2706,匹配表1065!T:T,匹配表1065!W:W)</f>
        <v>南京市</v>
      </c>
      <c r="I2706" s="89" t="str">
        <f>_xlfn.XLOOKUP(O2706,匹配表1065!T:T,匹配表1065!X:X)</f>
        <v>PME2001</v>
      </c>
      <c r="J2706" s="92" t="s">
        <v>64</v>
      </c>
      <c r="K2706" s="89" cm="1">
        <f ca="1" t="array" ref="K2706:L2706">_xlfn.XLOOKUP(J2706,匹配表1065!Y:Y,匹配表1065!AA:AB)</f>
        <v>31</v>
      </c>
      <c r="L2706" s="89" t="str">
        <v>3个月以上</v>
      </c>
      <c r="M2706" s="92" t="s">
        <v>30</v>
      </c>
      <c r="N2706" s="92">
        <v>1</v>
      </c>
      <c r="O2706" s="93" t="str">
        <f>_xlfn.XLOOKUP(P2706,匹配表1065!U:U,匹配表1065!T:T)</f>
        <v>HO00000958</v>
      </c>
      <c r="P2706" s="89" t="s">
        <v>65</v>
      </c>
      <c r="Q2706" s="89" t="s">
        <v>209</v>
      </c>
      <c r="R2706" s="89" t="str">
        <f>_xlfn.XLOOKUP(Q2706,匹配表1065!L:L,匹配表1065!O:O)</f>
        <v>C</v>
      </c>
      <c r="S2706" s="93" t="str">
        <f>IFERROR(_xlfn.XLOOKUP(Q2706,匹配表1065!AI:AI,匹配表1065!AJ:AJ),"绿标")</f>
        <v>红标</v>
      </c>
      <c r="T2706" s="93" t="str" cm="1">
        <f t="array" ref="T2706:U2706">_xlfn.XLOOKUP(Q2706,匹配表1065!L:L,匹配表1065!M:N)</f>
        <v>眩晕</v>
      </c>
      <c r="U2706" s="94" t="str">
        <v>耳鼻喉科</v>
      </c>
      <c r="V2706" s="95" t="s">
        <v>70</v>
      </c>
      <c r="W2706" s="93">
        <f>_xlfn.XLOOKUP(M2706,匹配表1065!D:D,匹配表1065!F:F)*N2706</f>
        <v>12</v>
      </c>
    </row>
    <row r="2707" customHeight="1" spans="1:23">
      <c r="A2707" s="89" t="s">
        <v>675</v>
      </c>
      <c r="B2707" s="90">
        <v>46164</v>
      </c>
      <c r="C2707" s="91" t="str">
        <f t="shared" si="84"/>
        <v>5月第4周</v>
      </c>
      <c r="D2707" s="89" t="s">
        <v>733</v>
      </c>
      <c r="E2707" s="89" t="str">
        <f t="shared" si="85"/>
        <v>5月第3周--周5</v>
      </c>
      <c r="F2707" s="92" t="s">
        <v>27</v>
      </c>
      <c r="G2707" s="89" t="s">
        <v>63</v>
      </c>
      <c r="H2707" s="92" t="str">
        <f>_xlfn.XLOOKUP(O2707,匹配表1065!T:T,匹配表1065!W:W)</f>
        <v>南京市</v>
      </c>
      <c r="I2707" s="89" t="str">
        <f>_xlfn.XLOOKUP(O2707,匹配表1065!T:T,匹配表1065!X:X)</f>
        <v>PME2001</v>
      </c>
      <c r="J2707" s="92" t="s">
        <v>64</v>
      </c>
      <c r="K2707" s="89" cm="1">
        <f ca="1" t="array" ref="K2707:L2707">_xlfn.XLOOKUP(J2707,匹配表1065!Y:Y,匹配表1065!AA:AB)</f>
        <v>31</v>
      </c>
      <c r="L2707" s="89" t="str">
        <v>3个月以上</v>
      </c>
      <c r="M2707" s="92" t="s">
        <v>35</v>
      </c>
      <c r="N2707" s="92">
        <v>1</v>
      </c>
      <c r="O2707" s="93" t="str">
        <f>_xlfn.XLOOKUP(P2707,匹配表1065!U:U,匹配表1065!T:T)</f>
        <v>HO00000958</v>
      </c>
      <c r="P2707" s="89" t="s">
        <v>65</v>
      </c>
      <c r="Q2707" s="89" t="s">
        <v>209</v>
      </c>
      <c r="R2707" s="89" t="str">
        <f>_xlfn.XLOOKUP(Q2707,匹配表1065!L:L,匹配表1065!O:O)</f>
        <v>C</v>
      </c>
      <c r="S2707" s="93" t="str">
        <f>IFERROR(_xlfn.XLOOKUP(Q2707,匹配表1065!AI:AI,匹配表1065!AJ:AJ),"绿标")</f>
        <v>红标</v>
      </c>
      <c r="T2707" s="93" t="str" cm="1">
        <f t="array" ref="T2707:U2707">_xlfn.XLOOKUP(Q2707,匹配表1065!L:L,匹配表1065!M:N)</f>
        <v>眩晕</v>
      </c>
      <c r="U2707" s="94" t="str">
        <v>耳鼻喉科</v>
      </c>
      <c r="V2707" s="95" t="s">
        <v>70</v>
      </c>
      <c r="W2707" s="93">
        <f>_xlfn.XLOOKUP(M2707,匹配表1065!D:D,匹配表1065!F:F)*N2707</f>
        <v>4</v>
      </c>
    </row>
    <row r="2708" customHeight="1" spans="1:23">
      <c r="A2708" s="89" t="s">
        <v>675</v>
      </c>
      <c r="B2708" s="90">
        <v>46164</v>
      </c>
      <c r="C2708" s="91" t="str">
        <f t="shared" si="84"/>
        <v>5月第4周</v>
      </c>
      <c r="D2708" s="89" t="s">
        <v>733</v>
      </c>
      <c r="E2708" s="89" t="str">
        <f t="shared" si="85"/>
        <v>5月第3周--周5</v>
      </c>
      <c r="F2708" s="92" t="s">
        <v>27</v>
      </c>
      <c r="G2708" s="89" t="s">
        <v>63</v>
      </c>
      <c r="H2708" s="92" t="str">
        <f>_xlfn.XLOOKUP(O2708,匹配表1065!T:T,匹配表1065!W:W)</f>
        <v>连云港市</v>
      </c>
      <c r="I2708" s="89" t="str">
        <f>_xlfn.XLOOKUP(O2708,匹配表1065!T:T,匹配表1065!X:X)</f>
        <v>PME2042</v>
      </c>
      <c r="J2708" s="92" t="s">
        <v>74</v>
      </c>
      <c r="K2708" s="89" cm="1">
        <f ca="1" t="array" ref="K2708:L2708">_xlfn.XLOOKUP(J2708,匹配表1065!Y:Y,匹配表1065!AA:AB)</f>
        <v>7</v>
      </c>
      <c r="L2708" s="89" t="str">
        <v>3个月以上</v>
      </c>
      <c r="M2708" s="92" t="s">
        <v>35</v>
      </c>
      <c r="N2708" s="92">
        <v>1</v>
      </c>
      <c r="O2708" s="93" t="str">
        <f>_xlfn.XLOOKUP(P2708,匹配表1065!U:U,匹配表1065!T:T)</f>
        <v>HO00001004</v>
      </c>
      <c r="P2708" s="89" t="s">
        <v>75</v>
      </c>
      <c r="Q2708" s="89" t="s">
        <v>279</v>
      </c>
      <c r="R2708" s="89" t="str">
        <f>_xlfn.XLOOKUP(Q2708,匹配表1065!L:L,匹配表1065!O:O)</f>
        <v>B</v>
      </c>
      <c r="S2708" s="93" t="str">
        <f>IFERROR(_xlfn.XLOOKUP(Q2708,匹配表1065!AI:AI,匹配表1065!AJ:AJ),"绿标")</f>
        <v>绿标</v>
      </c>
      <c r="T2708" s="93" t="str" cm="1">
        <f t="array" ref="T2708:U2708">_xlfn.XLOOKUP(Q2708,匹配表1065!L:L,匹配表1065!M:N)</f>
        <v>脑血管</v>
      </c>
      <c r="U2708" s="94" t="str">
        <v>神经内科</v>
      </c>
      <c r="V2708" s="95" t="s">
        <v>70</v>
      </c>
      <c r="W2708" s="93">
        <f>_xlfn.XLOOKUP(M2708,匹配表1065!D:D,匹配表1065!F:F)*N2708</f>
        <v>4</v>
      </c>
    </row>
    <row r="2709" customHeight="1" spans="1:23">
      <c r="A2709" s="89" t="s">
        <v>675</v>
      </c>
      <c r="B2709" s="90">
        <v>46164</v>
      </c>
      <c r="C2709" s="91" t="str">
        <f t="shared" si="84"/>
        <v>5月第4周</v>
      </c>
      <c r="D2709" s="89" t="s">
        <v>733</v>
      </c>
      <c r="E2709" s="89" t="str">
        <f t="shared" si="85"/>
        <v>5月第3周--周5</v>
      </c>
      <c r="F2709" s="92" t="s">
        <v>27</v>
      </c>
      <c r="G2709" s="89" t="s">
        <v>63</v>
      </c>
      <c r="H2709" s="92" t="str">
        <f>_xlfn.XLOOKUP(O2709,匹配表1065!T:T,匹配表1065!W:W)</f>
        <v>盐城市</v>
      </c>
      <c r="I2709" s="89" t="str">
        <f>_xlfn.XLOOKUP(O2709,匹配表1065!T:T,匹配表1065!X:X)</f>
        <v>PME2042</v>
      </c>
      <c r="J2709" s="92" t="s">
        <v>74</v>
      </c>
      <c r="K2709" s="89" cm="1">
        <f ca="1" t="array" ref="K2709:L2709">_xlfn.XLOOKUP(J2709,匹配表1065!Y:Y,匹配表1065!AA:AB)</f>
        <v>7</v>
      </c>
      <c r="L2709" s="89" t="str">
        <v>3个月以上</v>
      </c>
      <c r="M2709" s="92" t="s">
        <v>35</v>
      </c>
      <c r="N2709" s="92">
        <v>1</v>
      </c>
      <c r="O2709" s="93" t="str">
        <f>_xlfn.XLOOKUP(P2709,匹配表1065!U:U,匹配表1065!T:T)</f>
        <v>HO00016743</v>
      </c>
      <c r="P2709" s="89" t="s">
        <v>510</v>
      </c>
      <c r="Q2709" s="89" t="s">
        <v>511</v>
      </c>
      <c r="R2709" s="89" t="str">
        <f>_xlfn.XLOOKUP(Q2709,匹配表1065!L:L,匹配表1065!O:O)</f>
        <v>A</v>
      </c>
      <c r="S2709" s="93" t="str">
        <f>IFERROR(_xlfn.XLOOKUP(Q2709,匹配表1065!AI:AI,匹配表1065!AJ:AJ),"绿标")</f>
        <v>绿标</v>
      </c>
      <c r="T2709" s="93" t="str" cm="1">
        <f t="array" ref="T2709:U2709">_xlfn.XLOOKUP(Q2709,匹配表1065!L:L,匹配表1065!M:N)</f>
        <v>头痛</v>
      </c>
      <c r="U2709" s="94" t="str">
        <v>神经内科</v>
      </c>
      <c r="V2709" s="95" t="s">
        <v>42</v>
      </c>
      <c r="W2709" s="93">
        <f>_xlfn.XLOOKUP(M2709,匹配表1065!D:D,匹配表1065!F:F)*N2709</f>
        <v>4</v>
      </c>
    </row>
    <row r="2710" customHeight="1" spans="1:23">
      <c r="A2710" s="89" t="s">
        <v>675</v>
      </c>
      <c r="B2710" s="90">
        <v>46164</v>
      </c>
      <c r="C2710" s="91" t="str">
        <f t="shared" si="84"/>
        <v>5月第4周</v>
      </c>
      <c r="D2710" s="89" t="s">
        <v>733</v>
      </c>
      <c r="E2710" s="89" t="str">
        <f t="shared" si="85"/>
        <v>5月第3周--周5</v>
      </c>
      <c r="F2710" s="92" t="s">
        <v>27</v>
      </c>
      <c r="G2710" s="89" t="s">
        <v>63</v>
      </c>
      <c r="H2710" s="92" t="str">
        <f>_xlfn.XLOOKUP(O2710,匹配表1065!T:T,匹配表1065!W:W)</f>
        <v>徐州市</v>
      </c>
      <c r="I2710" s="89" t="str">
        <f>_xlfn.XLOOKUP(O2710,匹配表1065!T:T,匹配表1065!X:X)</f>
        <v>PME2008</v>
      </c>
      <c r="J2710" s="92" t="s">
        <v>81</v>
      </c>
      <c r="K2710" s="89" cm="1">
        <f ca="1" t="array" ref="K2710:L2710">_xlfn.XLOOKUP(J2710,匹配表1065!Y:Y,匹配表1065!AA:AB)</f>
        <v>19</v>
      </c>
      <c r="L2710" s="89" t="str">
        <v>3个月以上</v>
      </c>
      <c r="M2710" s="92" t="s">
        <v>30</v>
      </c>
      <c r="N2710" s="92">
        <v>1</v>
      </c>
      <c r="O2710" s="93" t="str">
        <f>_xlfn.XLOOKUP(P2710,匹配表1065!U:U,匹配表1065!T:T)</f>
        <v>HO00001134</v>
      </c>
      <c r="P2710" s="89" t="s">
        <v>82</v>
      </c>
      <c r="Q2710" s="89" t="s">
        <v>280</v>
      </c>
      <c r="R2710" s="89" t="str">
        <f>_xlfn.XLOOKUP(Q2710,匹配表1065!L:L,匹配表1065!O:O)</f>
        <v>D</v>
      </c>
      <c r="S2710" s="93" t="str">
        <f>IFERROR(_xlfn.XLOOKUP(Q2710,匹配表1065!AI:AI,匹配表1065!AJ:AJ),"绿标")</f>
        <v>红标</v>
      </c>
      <c r="T2710" s="93" t="str" cm="1">
        <f t="array" ref="T2710:U2710">_xlfn.XLOOKUP(Q2710,匹配表1065!L:L,匹配表1065!M:N)</f>
        <v>疼痛</v>
      </c>
      <c r="U2710" s="94" t="str">
        <v>疼痛科</v>
      </c>
      <c r="V2710" s="95" t="s">
        <v>33</v>
      </c>
      <c r="W2710" s="93">
        <f>_xlfn.XLOOKUP(M2710,匹配表1065!D:D,匹配表1065!F:F)*N2710</f>
        <v>12</v>
      </c>
    </row>
    <row r="2711" customHeight="1" spans="1:23">
      <c r="A2711" s="89" t="s">
        <v>675</v>
      </c>
      <c r="B2711" s="90">
        <v>46164</v>
      </c>
      <c r="C2711" s="91" t="str">
        <f t="shared" si="84"/>
        <v>5月第4周</v>
      </c>
      <c r="D2711" s="89" t="s">
        <v>733</v>
      </c>
      <c r="E2711" s="89" t="str">
        <f t="shared" si="85"/>
        <v>5月第3周--周5</v>
      </c>
      <c r="F2711" s="92" t="s">
        <v>27</v>
      </c>
      <c r="G2711" s="89" t="s">
        <v>63</v>
      </c>
      <c r="H2711" s="92" t="str">
        <f>_xlfn.XLOOKUP(O2711,匹配表1065!T:T,匹配表1065!W:W)</f>
        <v>南京市</v>
      </c>
      <c r="I2711" s="89" t="str">
        <f>_xlfn.XLOOKUP(O2711,匹配表1065!T:T,匹配表1065!X:X)</f>
        <v>PME2001</v>
      </c>
      <c r="J2711" s="92" t="s">
        <v>77</v>
      </c>
      <c r="K2711" s="89" cm="1">
        <f ca="1" t="array" ref="K2711:L2711">_xlfn.XLOOKUP(J2711,匹配表1065!Y:Y,匹配表1065!AA:AB)</f>
        <v>8</v>
      </c>
      <c r="L2711" s="89" t="str">
        <v>3个月以上</v>
      </c>
      <c r="M2711" s="92" t="s">
        <v>30</v>
      </c>
      <c r="N2711" s="92">
        <v>3</v>
      </c>
      <c r="O2711" s="93" t="str">
        <f>_xlfn.XLOOKUP(P2711,匹配表1065!U:U,匹配表1065!T:T)</f>
        <v>HO00000958</v>
      </c>
      <c r="P2711" s="89" t="s">
        <v>65</v>
      </c>
      <c r="Q2711" s="89" t="s">
        <v>216</v>
      </c>
      <c r="R2711" s="89" t="str">
        <f>_xlfn.XLOOKUP(Q2711,匹配表1065!L:L,匹配表1065!O:O)</f>
        <v>A</v>
      </c>
      <c r="S2711" s="93" t="str">
        <f>IFERROR(_xlfn.XLOOKUP(Q2711,匹配表1065!AI:AI,匹配表1065!AJ:AJ),"绿标")</f>
        <v>红标</v>
      </c>
      <c r="T2711" s="93" t="str" cm="1">
        <f t="array" ref="T2711:U2711">_xlfn.XLOOKUP(Q2711,匹配表1065!L:L,匹配表1065!M:N)</f>
        <v>头痛</v>
      </c>
      <c r="U2711" s="94" t="str">
        <v>神经内科</v>
      </c>
      <c r="V2711" s="95" t="s">
        <v>42</v>
      </c>
      <c r="W2711" s="93">
        <f>_xlfn.XLOOKUP(M2711,匹配表1065!D:D,匹配表1065!F:F)*N2711</f>
        <v>36</v>
      </c>
    </row>
    <row r="2712" customHeight="1" spans="1:23">
      <c r="A2712" s="89" t="s">
        <v>675</v>
      </c>
      <c r="B2712" s="90">
        <v>46164</v>
      </c>
      <c r="C2712" s="91" t="str">
        <f t="shared" si="84"/>
        <v>5月第4周</v>
      </c>
      <c r="D2712" s="89" t="s">
        <v>733</v>
      </c>
      <c r="E2712" s="89" t="str">
        <f t="shared" si="85"/>
        <v>5月第3周--周5</v>
      </c>
      <c r="F2712" s="92" t="s">
        <v>27</v>
      </c>
      <c r="G2712" s="89" t="s">
        <v>63</v>
      </c>
      <c r="H2712" s="92" t="str">
        <f>_xlfn.XLOOKUP(O2712,匹配表1065!T:T,匹配表1065!W:W)</f>
        <v>南京市</v>
      </c>
      <c r="I2712" s="89" t="str">
        <f>_xlfn.XLOOKUP(O2712,匹配表1065!T:T,匹配表1065!X:X)</f>
        <v>PME2002</v>
      </c>
      <c r="J2712" s="92" t="s">
        <v>84</v>
      </c>
      <c r="K2712" s="89" cm="1">
        <f ca="1" t="array" ref="K2712:L2712">_xlfn.XLOOKUP(J2712,匹配表1065!Y:Y,匹配表1065!AA:AB)</f>
        <v>31</v>
      </c>
      <c r="L2712" s="89" t="str">
        <v>3个月以上</v>
      </c>
      <c r="M2712" s="92" t="s">
        <v>30</v>
      </c>
      <c r="N2712" s="92">
        <v>3</v>
      </c>
      <c r="O2712" s="93" t="str">
        <f>_xlfn.XLOOKUP(P2712,匹配表1065!U:U,匹配表1065!T:T)</f>
        <v>HO00000964</v>
      </c>
      <c r="P2712" s="89" t="s">
        <v>90</v>
      </c>
      <c r="Q2712" s="89" t="s">
        <v>281</v>
      </c>
      <c r="R2712" s="89" t="str">
        <f>_xlfn.XLOOKUP(Q2712,匹配表1065!L:L,匹配表1065!O:O)</f>
        <v>A</v>
      </c>
      <c r="S2712" s="93" t="str">
        <f>IFERROR(_xlfn.XLOOKUP(Q2712,匹配表1065!AI:AI,匹配表1065!AJ:AJ),"绿标")</f>
        <v>红标</v>
      </c>
      <c r="T2712" s="93" t="str" cm="1">
        <f t="array" ref="T2712:U2712">_xlfn.XLOOKUP(Q2712,匹配表1065!L:L,匹配表1065!M:N)</f>
        <v>头痛</v>
      </c>
      <c r="U2712" s="94" t="str">
        <v>神经内科</v>
      </c>
      <c r="V2712" s="95" t="s">
        <v>70</v>
      </c>
      <c r="W2712" s="93">
        <f>_xlfn.XLOOKUP(M2712,匹配表1065!D:D,匹配表1065!F:F)*N2712</f>
        <v>36</v>
      </c>
    </row>
    <row r="2713" customHeight="1" spans="1:23">
      <c r="A2713" s="89" t="s">
        <v>675</v>
      </c>
      <c r="B2713" s="90">
        <v>46164</v>
      </c>
      <c r="C2713" s="91" t="str">
        <f t="shared" si="84"/>
        <v>5月第4周</v>
      </c>
      <c r="D2713" s="89" t="s">
        <v>733</v>
      </c>
      <c r="E2713" s="89" t="str">
        <f t="shared" si="85"/>
        <v>5月第3周--周5</v>
      </c>
      <c r="F2713" s="92" t="s">
        <v>27</v>
      </c>
      <c r="G2713" s="89" t="s">
        <v>63</v>
      </c>
      <c r="H2713" s="92" t="str">
        <f>_xlfn.XLOOKUP(O2713,匹配表1065!T:T,匹配表1065!W:W)</f>
        <v>南京市</v>
      </c>
      <c r="I2713" s="89" t="str">
        <f>_xlfn.XLOOKUP(O2713,匹配表1065!T:T,匹配表1065!X:X)</f>
        <v>PME2002</v>
      </c>
      <c r="J2713" s="92" t="s">
        <v>84</v>
      </c>
      <c r="K2713" s="89" cm="1">
        <f ca="1" t="array" ref="K2713:L2713">_xlfn.XLOOKUP(J2713,匹配表1065!Y:Y,匹配表1065!AA:AB)</f>
        <v>31</v>
      </c>
      <c r="L2713" s="89" t="str">
        <v>3个月以上</v>
      </c>
      <c r="M2713" s="92" t="s">
        <v>30</v>
      </c>
      <c r="N2713" s="92">
        <v>1</v>
      </c>
      <c r="O2713" s="93" t="str">
        <f>_xlfn.XLOOKUP(P2713,匹配表1065!U:U,匹配表1065!T:T)</f>
        <v>HO00000964</v>
      </c>
      <c r="P2713" s="89" t="s">
        <v>90</v>
      </c>
      <c r="Q2713" s="89" t="s">
        <v>283</v>
      </c>
      <c r="R2713" s="89" t="str">
        <f>_xlfn.XLOOKUP(Q2713,匹配表1065!L:L,匹配表1065!O:O)</f>
        <v>D</v>
      </c>
      <c r="S2713" s="93" t="str">
        <f>IFERROR(_xlfn.XLOOKUP(Q2713,匹配表1065!AI:AI,匹配表1065!AJ:AJ),"绿标")</f>
        <v>红标</v>
      </c>
      <c r="T2713" s="93" t="str" cm="1">
        <f t="array" ref="T2713:U2713">_xlfn.XLOOKUP(Q2713,匹配表1065!L:L,匹配表1065!M:N)</f>
        <v>疼痛</v>
      </c>
      <c r="U2713" s="94" t="str">
        <v>疼痛科</v>
      </c>
      <c r="V2713" s="95" t="s">
        <v>42</v>
      </c>
      <c r="W2713" s="93">
        <f>_xlfn.XLOOKUP(M2713,匹配表1065!D:D,匹配表1065!F:F)*N2713</f>
        <v>12</v>
      </c>
    </row>
    <row r="2714" customHeight="1" spans="1:23">
      <c r="A2714" s="89" t="s">
        <v>675</v>
      </c>
      <c r="B2714" s="90">
        <v>46164</v>
      </c>
      <c r="C2714" s="91" t="str">
        <f t="shared" si="84"/>
        <v>5月第4周</v>
      </c>
      <c r="D2714" s="89" t="s">
        <v>733</v>
      </c>
      <c r="E2714" s="89" t="str">
        <f t="shared" si="85"/>
        <v>5月第3周--周5</v>
      </c>
      <c r="F2714" s="92" t="s">
        <v>27</v>
      </c>
      <c r="G2714" s="89" t="s">
        <v>63</v>
      </c>
      <c r="H2714" s="92" t="str">
        <f>_xlfn.XLOOKUP(O2714,匹配表1065!T:T,匹配表1065!W:W)</f>
        <v>南京市</v>
      </c>
      <c r="I2714" s="89" t="str">
        <f>_xlfn.XLOOKUP(O2714,匹配表1065!T:T,匹配表1065!X:X)</f>
        <v>PME2002</v>
      </c>
      <c r="J2714" s="92" t="s">
        <v>84</v>
      </c>
      <c r="K2714" s="89" cm="1">
        <f ca="1" t="array" ref="K2714:L2714">_xlfn.XLOOKUP(J2714,匹配表1065!Y:Y,匹配表1065!AA:AB)</f>
        <v>31</v>
      </c>
      <c r="L2714" s="89" t="str">
        <v>3个月以上</v>
      </c>
      <c r="M2714" s="92" t="s">
        <v>35</v>
      </c>
      <c r="N2714" s="92">
        <v>1</v>
      </c>
      <c r="O2714" s="93" t="str">
        <f>_xlfn.XLOOKUP(P2714,匹配表1065!U:U,匹配表1065!T:T)</f>
        <v>HO00039936</v>
      </c>
      <c r="P2714" s="89" t="s">
        <v>87</v>
      </c>
      <c r="Q2714" s="89" t="s">
        <v>282</v>
      </c>
      <c r="R2714" s="89" t="str">
        <f>_xlfn.XLOOKUP(Q2714,匹配表1065!L:L,匹配表1065!O:O)</f>
        <v>B</v>
      </c>
      <c r="S2714" s="93" t="str">
        <f>IFERROR(_xlfn.XLOOKUP(Q2714,匹配表1065!AI:AI,匹配表1065!AJ:AJ),"绿标")</f>
        <v>红标</v>
      </c>
      <c r="T2714" s="93" t="str" cm="1">
        <f t="array" ref="T2714:U2714">_xlfn.XLOOKUP(Q2714,匹配表1065!L:L,匹配表1065!M:N)</f>
        <v>癫痫</v>
      </c>
      <c r="U2714" s="94" t="str">
        <v>神经内科</v>
      </c>
      <c r="V2714" s="95" t="s">
        <v>58</v>
      </c>
      <c r="W2714" s="93">
        <f>_xlfn.XLOOKUP(M2714,匹配表1065!D:D,匹配表1065!F:F)*N2714</f>
        <v>4</v>
      </c>
    </row>
    <row r="2715" customHeight="1" spans="1:23">
      <c r="A2715" s="89" t="s">
        <v>675</v>
      </c>
      <c r="B2715" s="90">
        <v>46164</v>
      </c>
      <c r="C2715" s="91" t="str">
        <f t="shared" si="84"/>
        <v>5月第4周</v>
      </c>
      <c r="D2715" s="89" t="s">
        <v>733</v>
      </c>
      <c r="E2715" s="89" t="str">
        <f t="shared" si="85"/>
        <v>5月第3周--周5</v>
      </c>
      <c r="F2715" s="92" t="s">
        <v>27</v>
      </c>
      <c r="G2715" s="92" t="s">
        <v>28</v>
      </c>
      <c r="H2715" s="92" t="str">
        <f>_xlfn.XLOOKUP(O2715,匹配表1065!T:T,匹配表1065!W:W)</f>
        <v>南京市</v>
      </c>
      <c r="I2715" s="89" t="str">
        <f>_xlfn.XLOOKUP(O2715,匹配表1065!T:T,匹配表1065!X:X)</f>
        <v>PME2006</v>
      </c>
      <c r="J2715" s="92" t="s">
        <v>29</v>
      </c>
      <c r="K2715" s="89" cm="1">
        <f ca="1" t="array" ref="K2715:L2715">_xlfn.XLOOKUP(J2715,匹配表1065!Y:Y,匹配表1065!AA:AB)</f>
        <v>15</v>
      </c>
      <c r="L2715" s="89" t="str">
        <v>3个月以上</v>
      </c>
      <c r="M2715" s="92" t="s">
        <v>55</v>
      </c>
      <c r="N2715" s="92">
        <v>1</v>
      </c>
      <c r="O2715" s="93" t="str">
        <f>_xlfn.XLOOKUP(P2715,匹配表1065!U:U,匹配表1065!T:T)</f>
        <v>HO00000965</v>
      </c>
      <c r="P2715" s="89" t="s">
        <v>31</v>
      </c>
      <c r="Q2715" s="89" t="s">
        <v>32</v>
      </c>
      <c r="R2715" s="89" t="str">
        <f>_xlfn.XLOOKUP(Q2715,匹配表1065!L:L,匹配表1065!O:O)</f>
        <v>A</v>
      </c>
      <c r="S2715" s="93" t="str">
        <f>IFERROR(_xlfn.XLOOKUP(Q2715,匹配表1065!AI:AI,匹配表1065!AJ:AJ),"绿标")</f>
        <v>绿标</v>
      </c>
      <c r="T2715" s="93" t="str" cm="1">
        <f t="array" ref="T2715:U2715">_xlfn.XLOOKUP(Q2715,匹配表1065!L:L,匹配表1065!M:N)</f>
        <v>头痛</v>
      </c>
      <c r="U2715" s="94" t="str">
        <v>神经内科</v>
      </c>
      <c r="V2715" s="95" t="s">
        <v>33</v>
      </c>
      <c r="W2715" s="93">
        <f>_xlfn.XLOOKUP(M2715,匹配表1065!D:D,匹配表1065!F:F)*N2715</f>
        <v>8</v>
      </c>
    </row>
    <row r="2716" customHeight="1" spans="1:23">
      <c r="A2716" s="89" t="s">
        <v>675</v>
      </c>
      <c r="B2716" s="90">
        <v>46164</v>
      </c>
      <c r="C2716" s="91" t="str">
        <f t="shared" si="84"/>
        <v>5月第4周</v>
      </c>
      <c r="D2716" s="89" t="s">
        <v>733</v>
      </c>
      <c r="E2716" s="89" t="str">
        <f t="shared" si="85"/>
        <v>5月第3周--周5</v>
      </c>
      <c r="F2716" s="92" t="s">
        <v>27</v>
      </c>
      <c r="G2716" s="92" t="s">
        <v>28</v>
      </c>
      <c r="H2716" s="92" t="str">
        <f>_xlfn.XLOOKUP(O2716,匹配表1065!T:T,匹配表1065!W:W)</f>
        <v>镇江市</v>
      </c>
      <c r="I2716" s="89" t="str">
        <f>_xlfn.XLOOKUP(O2716,匹配表1065!T:T,匹配表1065!X:X)</f>
        <v>PME2039</v>
      </c>
      <c r="J2716" s="92" t="s">
        <v>39</v>
      </c>
      <c r="K2716" s="89" cm="1">
        <f ca="1" t="array" ref="K2716:L2716">_xlfn.XLOOKUP(J2716,匹配表1065!Y:Y,匹配表1065!AA:AB)</f>
        <v>7</v>
      </c>
      <c r="L2716" s="89" t="str">
        <v>3个月以上</v>
      </c>
      <c r="M2716" s="92" t="s">
        <v>35</v>
      </c>
      <c r="N2716" s="92">
        <v>1</v>
      </c>
      <c r="O2716" s="93" t="str">
        <f>_xlfn.XLOOKUP(P2716,匹配表1065!U:U,匹配表1065!T:T)</f>
        <v>HO00001014</v>
      </c>
      <c r="P2716" s="89" t="s">
        <v>266</v>
      </c>
      <c r="Q2716" s="89" t="s">
        <v>689</v>
      </c>
      <c r="R2716" s="89" t="str">
        <f>_xlfn.XLOOKUP(Q2716,匹配表1065!L:L,匹配表1065!O:O)</f>
        <v>B</v>
      </c>
      <c r="S2716" s="93" t="str">
        <f>IFERROR(_xlfn.XLOOKUP(Q2716,匹配表1065!AI:AI,匹配表1065!AJ:AJ),"绿标")</f>
        <v>绿标</v>
      </c>
      <c r="T2716" s="93" t="str" cm="1">
        <f t="array" ref="T2716:U2716">_xlfn.XLOOKUP(Q2716,匹配表1065!L:L,匹配表1065!M:N)</f>
        <v>脑血管</v>
      </c>
      <c r="U2716" s="94" t="str">
        <v>神经内科</v>
      </c>
      <c r="V2716" s="95" t="s">
        <v>42</v>
      </c>
      <c r="W2716" s="93">
        <f>_xlfn.XLOOKUP(M2716,匹配表1065!D:D,匹配表1065!F:F)*N2716</f>
        <v>4</v>
      </c>
    </row>
    <row r="2717" customHeight="1" spans="1:23">
      <c r="A2717" s="89" t="s">
        <v>675</v>
      </c>
      <c r="B2717" s="90">
        <v>46164</v>
      </c>
      <c r="C2717" s="91" t="str">
        <f t="shared" si="84"/>
        <v>5月第4周</v>
      </c>
      <c r="D2717" s="89" t="s">
        <v>733</v>
      </c>
      <c r="E2717" s="89" t="str">
        <f t="shared" si="85"/>
        <v>5月第3周--周5</v>
      </c>
      <c r="F2717" s="92" t="s">
        <v>27</v>
      </c>
      <c r="G2717" s="92" t="s">
        <v>28</v>
      </c>
      <c r="H2717" s="92" t="str">
        <f>_xlfn.XLOOKUP(O2717,匹配表1065!T:T,匹配表1065!W:W)</f>
        <v>镇江市</v>
      </c>
      <c r="I2717" s="89" t="str">
        <f>_xlfn.XLOOKUP(O2717,匹配表1065!T:T,匹配表1065!X:X)</f>
        <v>PME2039</v>
      </c>
      <c r="J2717" s="92" t="s">
        <v>39</v>
      </c>
      <c r="K2717" s="89" cm="1">
        <f ca="1" t="array" ref="K2717:L2717">_xlfn.XLOOKUP(J2717,匹配表1065!Y:Y,匹配表1065!AA:AB)</f>
        <v>7</v>
      </c>
      <c r="L2717" s="89" t="str">
        <v>3个月以上</v>
      </c>
      <c r="M2717" s="92" t="s">
        <v>35</v>
      </c>
      <c r="N2717" s="92">
        <v>1</v>
      </c>
      <c r="O2717" s="93" t="str">
        <f>_xlfn.XLOOKUP(P2717,匹配表1065!U:U,匹配表1065!T:T)</f>
        <v>HO00001015</v>
      </c>
      <c r="P2717" s="89" t="s">
        <v>43</v>
      </c>
      <c r="Q2717" s="89" t="s">
        <v>44</v>
      </c>
      <c r="R2717" s="89" t="str">
        <f>_xlfn.XLOOKUP(Q2717,匹配表1065!L:L,匹配表1065!O:O)</f>
        <v>A</v>
      </c>
      <c r="S2717" s="93" t="str">
        <f>IFERROR(_xlfn.XLOOKUP(Q2717,匹配表1065!AI:AI,匹配表1065!AJ:AJ),"绿标")</f>
        <v>绿标</v>
      </c>
      <c r="T2717" s="93" t="str" cm="1">
        <f t="array" ref="T2717:U2717">_xlfn.XLOOKUP(Q2717,匹配表1065!L:L,匹配表1065!M:N)</f>
        <v>头痛</v>
      </c>
      <c r="U2717" s="94" t="str">
        <v>神经内科</v>
      </c>
      <c r="V2717" s="95" t="s">
        <v>70</v>
      </c>
      <c r="W2717" s="93">
        <f>_xlfn.XLOOKUP(M2717,匹配表1065!D:D,匹配表1065!F:F)*N2717</f>
        <v>4</v>
      </c>
    </row>
    <row r="2718" customHeight="1" spans="1:23">
      <c r="A2718" s="89" t="s">
        <v>675</v>
      </c>
      <c r="B2718" s="90">
        <v>46164</v>
      </c>
      <c r="C2718" s="91" t="str">
        <f t="shared" si="84"/>
        <v>5月第4周</v>
      </c>
      <c r="D2718" s="89" t="s">
        <v>733</v>
      </c>
      <c r="E2718" s="89" t="str">
        <f t="shared" si="85"/>
        <v>5月第3周--周5</v>
      </c>
      <c r="F2718" s="92" t="s">
        <v>27</v>
      </c>
      <c r="G2718" s="92" t="s">
        <v>28</v>
      </c>
      <c r="H2718" s="92" t="str">
        <f>_xlfn.XLOOKUP(O2718,匹配表1065!T:T,匹配表1065!W:W)</f>
        <v>扬州市</v>
      </c>
      <c r="I2718" s="89" t="str">
        <f>_xlfn.XLOOKUP(O2718,匹配表1065!T:T,匹配表1065!X:X)</f>
        <v>PME2012</v>
      </c>
      <c r="J2718" s="92" t="s">
        <v>60</v>
      </c>
      <c r="K2718" s="89" cm="1">
        <f ca="1" t="array" ref="K2718:L2718">_xlfn.XLOOKUP(J2718,匹配表1065!Y:Y,匹配表1065!AA:AB)</f>
        <v>13</v>
      </c>
      <c r="L2718" s="89" t="str">
        <v>3个月以上</v>
      </c>
      <c r="M2718" s="92" t="s">
        <v>30</v>
      </c>
      <c r="N2718" s="92">
        <v>1</v>
      </c>
      <c r="O2718" s="93" t="str">
        <f>_xlfn.XLOOKUP(P2718,匹配表1065!U:U,匹配表1065!T:T)</f>
        <v>HO00000968</v>
      </c>
      <c r="P2718" s="89" t="s">
        <v>61</v>
      </c>
      <c r="Q2718" s="89" t="s">
        <v>617</v>
      </c>
      <c r="R2718" s="89" t="str">
        <f>_xlfn.XLOOKUP(Q2718,匹配表1065!L:L,匹配表1065!O:O)</f>
        <v>B</v>
      </c>
      <c r="S2718" s="93" t="str">
        <f>IFERROR(_xlfn.XLOOKUP(Q2718,匹配表1065!AI:AI,匹配表1065!AJ:AJ),"绿标")</f>
        <v>绿标</v>
      </c>
      <c r="T2718" s="93" t="str" cm="1">
        <f t="array" ref="T2718:U2718">_xlfn.XLOOKUP(Q2718,匹配表1065!L:L,匹配表1065!M:N)</f>
        <v>脑血管</v>
      </c>
      <c r="U2718" s="94" t="str">
        <v>神经内科</v>
      </c>
      <c r="V2718" s="95" t="s">
        <v>70</v>
      </c>
      <c r="W2718" s="93">
        <f>_xlfn.XLOOKUP(M2718,匹配表1065!D:D,匹配表1065!F:F)*N2718</f>
        <v>12</v>
      </c>
    </row>
    <row r="2719" customHeight="1" spans="1:23">
      <c r="A2719" s="89" t="s">
        <v>675</v>
      </c>
      <c r="B2719" s="90">
        <v>46164</v>
      </c>
      <c r="C2719" s="91" t="str">
        <f t="shared" si="84"/>
        <v>5月第4周</v>
      </c>
      <c r="D2719" s="89" t="s">
        <v>733</v>
      </c>
      <c r="E2719" s="89" t="str">
        <f t="shared" si="85"/>
        <v>5月第3周--周5</v>
      </c>
      <c r="F2719" s="92" t="s">
        <v>27</v>
      </c>
      <c r="G2719" s="92" t="s">
        <v>28</v>
      </c>
      <c r="H2719" s="92" t="str">
        <f>_xlfn.XLOOKUP(O2719,匹配表1065!T:T,匹配表1065!W:W)</f>
        <v>南京市</v>
      </c>
      <c r="I2719" s="89" t="str">
        <f>_xlfn.XLOOKUP(O2719,匹配表1065!T:T,匹配表1065!X:X)</f>
        <v>PME2004</v>
      </c>
      <c r="J2719" s="92" t="s">
        <v>34</v>
      </c>
      <c r="K2719" s="89" cm="1">
        <f ca="1" t="array" ref="K2719:L2719">_xlfn.XLOOKUP(J2719,匹配表1065!Y:Y,匹配表1065!AA:AB)</f>
        <v>11</v>
      </c>
      <c r="L2719" s="89" t="str">
        <v>3个月以上</v>
      </c>
      <c r="M2719" s="92" t="s">
        <v>35</v>
      </c>
      <c r="N2719" s="92">
        <v>1</v>
      </c>
      <c r="O2719" s="93" t="str">
        <f>_xlfn.XLOOKUP(P2719,匹配表1065!U:U,匹配表1065!T:T)</f>
        <v>HO00000960</v>
      </c>
      <c r="P2719" s="89" t="s">
        <v>272</v>
      </c>
      <c r="Q2719" s="89" t="s">
        <v>273</v>
      </c>
      <c r="R2719" s="89" t="str">
        <f>_xlfn.XLOOKUP(Q2719,匹配表1065!L:L,匹配表1065!O:O)</f>
        <v>A</v>
      </c>
      <c r="S2719" s="93" t="str">
        <f>IFERROR(_xlfn.XLOOKUP(Q2719,匹配表1065!AI:AI,匹配表1065!AJ:AJ),"绿标")</f>
        <v>绿标</v>
      </c>
      <c r="T2719" s="93" t="str" cm="1">
        <f t="array" ref="T2719:U2719">_xlfn.XLOOKUP(Q2719,匹配表1065!L:L,匹配表1065!M:N)</f>
        <v>头痛</v>
      </c>
      <c r="U2719" s="94" t="str">
        <v>神经内科</v>
      </c>
      <c r="V2719" s="95" t="s">
        <v>33</v>
      </c>
      <c r="W2719" s="93">
        <f>_xlfn.XLOOKUP(M2719,匹配表1065!D:D,匹配表1065!F:F)*N2719</f>
        <v>4</v>
      </c>
    </row>
    <row r="2720" customHeight="1" spans="1:23">
      <c r="A2720" s="89" t="s">
        <v>675</v>
      </c>
      <c r="B2720" s="90">
        <v>46164</v>
      </c>
      <c r="C2720" s="91" t="str">
        <f t="shared" si="84"/>
        <v>5月第4周</v>
      </c>
      <c r="D2720" s="89" t="s">
        <v>733</v>
      </c>
      <c r="E2720" s="89" t="str">
        <f t="shared" si="85"/>
        <v>5月第3周--周5</v>
      </c>
      <c r="F2720" s="92" t="s">
        <v>27</v>
      </c>
      <c r="G2720" s="92" t="s">
        <v>28</v>
      </c>
      <c r="H2720" s="92" t="str">
        <f>_xlfn.XLOOKUP(O2720,匹配表1065!T:T,匹配表1065!W:W)</f>
        <v>南京市</v>
      </c>
      <c r="I2720" s="89" t="str">
        <f>_xlfn.XLOOKUP(O2720,匹配表1065!T:T,匹配表1065!X:X)</f>
        <v>PME2004</v>
      </c>
      <c r="J2720" s="92" t="s">
        <v>34</v>
      </c>
      <c r="K2720" s="89" cm="1">
        <f ca="1" t="array" ref="K2720:L2720">_xlfn.XLOOKUP(J2720,匹配表1065!Y:Y,匹配表1065!AA:AB)</f>
        <v>11</v>
      </c>
      <c r="L2720" s="89" t="str">
        <v>3个月以上</v>
      </c>
      <c r="M2720" s="92" t="s">
        <v>35</v>
      </c>
      <c r="N2720" s="92">
        <v>1</v>
      </c>
      <c r="O2720" s="93" t="str">
        <f>_xlfn.XLOOKUP(P2720,匹配表1065!U:U,匹配表1065!T:T)</f>
        <v>HO00001017</v>
      </c>
      <c r="P2720" s="89" t="s">
        <v>343</v>
      </c>
      <c r="Q2720" s="89" t="s">
        <v>753</v>
      </c>
      <c r="R2720" s="89" t="str">
        <f>_xlfn.XLOOKUP(Q2720,匹配表1065!L:L,匹配表1065!O:O)</f>
        <v>B</v>
      </c>
      <c r="S2720" s="93" t="str">
        <f>IFERROR(_xlfn.XLOOKUP(Q2720,匹配表1065!AI:AI,匹配表1065!AJ:AJ),"绿标")</f>
        <v>绿标</v>
      </c>
      <c r="T2720" s="93" t="str" cm="1">
        <f t="array" ref="T2720:U2720">_xlfn.XLOOKUP(Q2720,匹配表1065!L:L,匹配表1065!M:N)</f>
        <v>脑血管</v>
      </c>
      <c r="U2720" s="94" t="str">
        <v>神经内科</v>
      </c>
      <c r="V2720" s="95" t="s">
        <v>33</v>
      </c>
      <c r="W2720" s="93">
        <f>_xlfn.XLOOKUP(M2720,匹配表1065!D:D,匹配表1065!F:F)*N2720</f>
        <v>4</v>
      </c>
    </row>
    <row r="2721" customHeight="1" spans="1:23">
      <c r="A2721" s="89" t="s">
        <v>675</v>
      </c>
      <c r="B2721" s="90">
        <v>46164</v>
      </c>
      <c r="C2721" s="91" t="str">
        <f t="shared" si="84"/>
        <v>5月第4周</v>
      </c>
      <c r="D2721" s="89" t="s">
        <v>733</v>
      </c>
      <c r="E2721" s="89" t="str">
        <f t="shared" si="85"/>
        <v>5月第3周--周5</v>
      </c>
      <c r="F2721" s="92" t="s">
        <v>27</v>
      </c>
      <c r="G2721" s="92" t="s">
        <v>28</v>
      </c>
      <c r="H2721" s="92" t="str">
        <f>_xlfn.XLOOKUP(O2721,匹配表1065!T:T,匹配表1065!W:W)</f>
        <v>南京市</v>
      </c>
      <c r="I2721" s="89" t="str">
        <f>_xlfn.XLOOKUP(O2721,匹配表1065!T:T,匹配表1065!X:X)</f>
        <v>PME2006</v>
      </c>
      <c r="J2721" s="92" t="s">
        <v>29</v>
      </c>
      <c r="K2721" s="89" cm="1">
        <f ca="1" t="array" ref="K2721:L2721">_xlfn.XLOOKUP(J2721,匹配表1065!Y:Y,匹配表1065!AA:AB)</f>
        <v>15</v>
      </c>
      <c r="L2721" s="89" t="str">
        <v>3个月以上</v>
      </c>
      <c r="M2721" s="92" t="s">
        <v>133</v>
      </c>
      <c r="N2721" s="92">
        <v>1</v>
      </c>
      <c r="O2721" s="93" t="str">
        <f>_xlfn.XLOOKUP(P2721,匹配表1065!U:U,匹配表1065!T:T)</f>
        <v>HO00016614</v>
      </c>
      <c r="P2721" s="89" t="s">
        <v>540</v>
      </c>
      <c r="Q2721" s="89" t="s">
        <v>729</v>
      </c>
      <c r="R2721" s="89" t="str">
        <f>_xlfn.XLOOKUP(Q2721,匹配表1065!L:L,匹配表1065!O:O)</f>
        <v>C</v>
      </c>
      <c r="S2721" s="93" t="str">
        <f>IFERROR(_xlfn.XLOOKUP(Q2721,匹配表1065!AI:AI,匹配表1065!AJ:AJ),"绿标")</f>
        <v>黑标</v>
      </c>
      <c r="T2721" s="93" t="str" cm="1">
        <f t="array" ref="T2721:U2721">_xlfn.XLOOKUP(Q2721,匹配表1065!L:L,匹配表1065!M:N)</f>
        <v>眩晕</v>
      </c>
      <c r="U2721" s="94" t="str">
        <v>神经内科</v>
      </c>
      <c r="V2721" s="95" t="s">
        <v>58</v>
      </c>
      <c r="W2721" s="93">
        <f>_xlfn.XLOOKUP(M2721,匹配表1065!D:D,匹配表1065!F:F)*N2721</f>
        <v>1</v>
      </c>
    </row>
    <row r="2722" customHeight="1" spans="1:23">
      <c r="A2722" s="89" t="s">
        <v>675</v>
      </c>
      <c r="B2722" s="90">
        <v>46164</v>
      </c>
      <c r="C2722" s="91" t="str">
        <f t="shared" si="84"/>
        <v>5月第4周</v>
      </c>
      <c r="D2722" s="89" t="s">
        <v>733</v>
      </c>
      <c r="E2722" s="89" t="str">
        <f t="shared" si="85"/>
        <v>5月第3周--周5</v>
      </c>
      <c r="F2722" s="92" t="s">
        <v>27</v>
      </c>
      <c r="G2722" s="92" t="s">
        <v>28</v>
      </c>
      <c r="H2722" s="92" t="str">
        <f>_xlfn.XLOOKUP(O2722,匹配表1065!T:T,匹配表1065!W:W)</f>
        <v>南京市</v>
      </c>
      <c r="I2722" s="89" t="str">
        <f>_xlfn.XLOOKUP(O2722,匹配表1065!T:T,匹配表1065!X:X)</f>
        <v>PME2040</v>
      </c>
      <c r="J2722" s="89" t="s">
        <v>50</v>
      </c>
      <c r="K2722" s="89" t="e" cm="1">
        <f ca="1" t="array" ref="K2722">_xlfn.XLOOKUP(J2722,匹配表1065!Y:Y,匹配表1065!AA:AB)</f>
        <v>#N/A</v>
      </c>
      <c r="L2722" s="89"/>
      <c r="M2722" s="92" t="s">
        <v>35</v>
      </c>
      <c r="N2722" s="92">
        <v>1</v>
      </c>
      <c r="O2722" s="93" t="str">
        <f>_xlfn.XLOOKUP(P2722,匹配表1065!U:U,匹配表1065!T:T)</f>
        <v>HO00000966</v>
      </c>
      <c r="P2722" s="89" t="s">
        <v>51</v>
      </c>
      <c r="Q2722" s="89" t="s">
        <v>278</v>
      </c>
      <c r="R2722" s="89" t="str">
        <f>_xlfn.XLOOKUP(Q2722,匹配表1065!L:L,匹配表1065!O:O)</f>
        <v>A</v>
      </c>
      <c r="S2722" s="93" t="str">
        <f>IFERROR(_xlfn.XLOOKUP(Q2722,匹配表1065!AI:AI,匹配表1065!AJ:AJ),"绿标")</f>
        <v>绿标</v>
      </c>
      <c r="T2722" s="93" t="str" cm="1">
        <f t="array" ref="T2722:U2722">_xlfn.XLOOKUP(Q2722,匹配表1065!L:L,匹配表1065!M:N)</f>
        <v>头痛</v>
      </c>
      <c r="U2722" s="94" t="str">
        <v>神经内科</v>
      </c>
      <c r="V2722" s="95" t="s">
        <v>58</v>
      </c>
      <c r="W2722" s="93">
        <f>_xlfn.XLOOKUP(M2722,匹配表1065!D:D,匹配表1065!F:F)*N2722</f>
        <v>4</v>
      </c>
    </row>
    <row r="2723" customHeight="1" spans="1:23">
      <c r="A2723" s="89" t="s">
        <v>675</v>
      </c>
      <c r="B2723" s="90">
        <v>46164</v>
      </c>
      <c r="C2723" s="91" t="str">
        <f t="shared" si="84"/>
        <v>5月第4周</v>
      </c>
      <c r="D2723" s="89" t="s">
        <v>733</v>
      </c>
      <c r="E2723" s="89" t="str">
        <f t="shared" si="85"/>
        <v>5月第3周--周5</v>
      </c>
      <c r="F2723" s="92" t="s">
        <v>27</v>
      </c>
      <c r="G2723" s="92" t="s">
        <v>28</v>
      </c>
      <c r="H2723" s="92" t="str">
        <f>_xlfn.XLOOKUP(O2723,匹配表1065!T:T,匹配表1065!W:W)</f>
        <v>南京市</v>
      </c>
      <c r="I2723" s="89" t="str">
        <f>_xlfn.XLOOKUP(O2723,匹配表1065!T:T,匹配表1065!X:X)</f>
        <v>PME2040</v>
      </c>
      <c r="J2723" s="89" t="s">
        <v>50</v>
      </c>
      <c r="K2723" s="89" t="e" cm="1">
        <f ca="1" t="array" ref="K2723">_xlfn.XLOOKUP(J2723,匹配表1065!Y:Y,匹配表1065!AA:AB)</f>
        <v>#N/A</v>
      </c>
      <c r="L2723" s="89"/>
      <c r="M2723" s="92" t="s">
        <v>35</v>
      </c>
      <c r="N2723" s="92">
        <v>1</v>
      </c>
      <c r="O2723" s="93" t="str">
        <f>_xlfn.XLOOKUP(P2723,匹配表1065!U:U,匹配表1065!T:T)</f>
        <v>HO00000966</v>
      </c>
      <c r="P2723" s="89" t="s">
        <v>51</v>
      </c>
      <c r="Q2723" s="89" t="s">
        <v>377</v>
      </c>
      <c r="R2723" s="89" t="str">
        <f>_xlfn.XLOOKUP(Q2723,匹配表1065!L:L,匹配表1065!O:O)</f>
        <v>B</v>
      </c>
      <c r="S2723" s="93" t="str">
        <f>IFERROR(_xlfn.XLOOKUP(Q2723,匹配表1065!AI:AI,匹配表1065!AJ:AJ),"绿标")</f>
        <v>绿标</v>
      </c>
      <c r="T2723" s="93" t="str" cm="1">
        <f t="array" ref="T2723:U2723">_xlfn.XLOOKUP(Q2723,匹配表1065!L:L,匹配表1065!M:N)</f>
        <v>癫痫</v>
      </c>
      <c r="U2723" s="94" t="str">
        <v>神经内科</v>
      </c>
      <c r="V2723" s="95" t="s">
        <v>58</v>
      </c>
      <c r="W2723" s="93">
        <f>_xlfn.XLOOKUP(M2723,匹配表1065!D:D,匹配表1065!F:F)*N2723</f>
        <v>4</v>
      </c>
    </row>
    <row r="2724" customHeight="1" spans="1:23">
      <c r="A2724" s="89" t="s">
        <v>675</v>
      </c>
      <c r="B2724" s="90">
        <v>46164</v>
      </c>
      <c r="C2724" s="91" t="str">
        <f t="shared" si="84"/>
        <v>5月第4周</v>
      </c>
      <c r="D2724" s="89" t="s">
        <v>733</v>
      </c>
      <c r="E2724" s="89" t="str">
        <f t="shared" si="85"/>
        <v>5月第3周--周5</v>
      </c>
      <c r="F2724" s="92" t="s">
        <v>27</v>
      </c>
      <c r="G2724" s="92" t="s">
        <v>28</v>
      </c>
      <c r="H2724" s="92" t="str">
        <f>_xlfn.XLOOKUP(O2724,匹配表1065!T:T,匹配表1065!W:W)</f>
        <v>南京市</v>
      </c>
      <c r="I2724" s="89" t="str">
        <f>_xlfn.XLOOKUP(O2724,匹配表1065!T:T,匹配表1065!X:X)</f>
        <v>PME2005</v>
      </c>
      <c r="J2724" s="89" t="s">
        <v>54</v>
      </c>
      <c r="K2724" s="89" cm="1">
        <f ca="1" t="array" ref="K2724:L2724">_xlfn.XLOOKUP(J2724,匹配表1065!Y:Y,匹配表1065!AA:AB)</f>
        <v>3</v>
      </c>
      <c r="L2724" s="89" t="str">
        <v>3个月以上</v>
      </c>
      <c r="M2724" s="92" t="s">
        <v>202</v>
      </c>
      <c r="N2724" s="92">
        <v>1</v>
      </c>
      <c r="O2724" s="93" t="str">
        <f>_xlfn.XLOOKUP(P2724,匹配表1065!U:U,匹配表1065!T:T)</f>
        <v>HO00000975</v>
      </c>
      <c r="P2724" s="89" t="s">
        <v>56</v>
      </c>
      <c r="Q2724" s="89" t="s">
        <v>264</v>
      </c>
      <c r="R2724" s="89" t="str">
        <f>_xlfn.XLOOKUP(Q2724,匹配表1065!L:L,匹配表1065!O:O)</f>
        <v>A</v>
      </c>
      <c r="S2724" s="93" t="str">
        <f>IFERROR(_xlfn.XLOOKUP(Q2724,匹配表1065!AI:AI,匹配表1065!AJ:AJ),"绿标")</f>
        <v>红标</v>
      </c>
      <c r="T2724" s="93" t="str" cm="1">
        <f t="array" ref="T2724:U2724">_xlfn.XLOOKUP(Q2724,匹配表1065!L:L,匹配表1065!M:N)</f>
        <v>头痛</v>
      </c>
      <c r="U2724" s="94" t="str">
        <v>神经内科</v>
      </c>
      <c r="V2724" s="95" t="s">
        <v>33</v>
      </c>
      <c r="W2724" s="93">
        <f>_xlfn.XLOOKUP(M2724,匹配表1065!D:D,匹配表1065!F:F)*N2724</f>
        <v>16</v>
      </c>
    </row>
    <row r="2725" customHeight="1" spans="1:23">
      <c r="A2725" s="89" t="s">
        <v>675</v>
      </c>
      <c r="B2725" s="90">
        <v>46164</v>
      </c>
      <c r="C2725" s="91" t="str">
        <f t="shared" si="84"/>
        <v>5月第4周</v>
      </c>
      <c r="D2725" s="89" t="s">
        <v>733</v>
      </c>
      <c r="E2725" s="89" t="str">
        <f t="shared" si="85"/>
        <v>5月第3周--周5</v>
      </c>
      <c r="F2725" s="92" t="s">
        <v>27</v>
      </c>
      <c r="G2725" s="92" t="s">
        <v>28</v>
      </c>
      <c r="H2725" s="92" t="str">
        <f>_xlfn.XLOOKUP(O2725,匹配表1065!T:T,匹配表1065!W:W)</f>
        <v>南京市</v>
      </c>
      <c r="I2725" s="89" t="str">
        <f>_xlfn.XLOOKUP(O2725,匹配表1065!T:T,匹配表1065!X:X)</f>
        <v>PME2005</v>
      </c>
      <c r="J2725" s="89" t="s">
        <v>54</v>
      </c>
      <c r="K2725" s="89" cm="1">
        <f ca="1" t="array" ref="K2725:L2725">_xlfn.XLOOKUP(J2725,匹配表1065!Y:Y,匹配表1065!AA:AB)</f>
        <v>3</v>
      </c>
      <c r="L2725" s="89" t="str">
        <v>3个月以上</v>
      </c>
      <c r="M2725" s="92" t="s">
        <v>35</v>
      </c>
      <c r="N2725" s="92">
        <v>1</v>
      </c>
      <c r="O2725" s="93" t="str">
        <f>_xlfn.XLOOKUP(P2725,匹配表1065!U:U,匹配表1065!T:T)</f>
        <v>HO00000975</v>
      </c>
      <c r="P2725" s="89" t="s">
        <v>56</v>
      </c>
      <c r="Q2725" s="89" t="s">
        <v>342</v>
      </c>
      <c r="R2725" s="89" t="str">
        <f>_xlfn.XLOOKUP(Q2725,匹配表1065!L:L,匹配表1065!O:O)</f>
        <v>A</v>
      </c>
      <c r="S2725" s="93" t="str">
        <f>IFERROR(_xlfn.XLOOKUP(Q2725,匹配表1065!AI:AI,匹配表1065!AJ:AJ),"绿标")</f>
        <v>绿标</v>
      </c>
      <c r="T2725" s="93" t="str" cm="1">
        <f t="array" ref="T2725:U2725">_xlfn.XLOOKUP(Q2725,匹配表1065!L:L,匹配表1065!M:N)</f>
        <v>头痛</v>
      </c>
      <c r="U2725" s="94" t="str">
        <v>神经内科</v>
      </c>
      <c r="V2725" s="95" t="s">
        <v>58</v>
      </c>
      <c r="W2725" s="93">
        <f>_xlfn.XLOOKUP(M2725,匹配表1065!D:D,匹配表1065!F:F)*N2725</f>
        <v>4</v>
      </c>
    </row>
    <row r="2726" customHeight="1" spans="1:23">
      <c r="A2726" s="89" t="s">
        <v>675</v>
      </c>
      <c r="B2726" s="90">
        <v>46164</v>
      </c>
      <c r="C2726" s="91" t="str">
        <f t="shared" si="84"/>
        <v>5月第4周</v>
      </c>
      <c r="D2726" s="89" t="s">
        <v>733</v>
      </c>
      <c r="E2726" s="89" t="str">
        <f t="shared" si="85"/>
        <v>5月第3周--周5</v>
      </c>
      <c r="F2726" s="92" t="s">
        <v>27</v>
      </c>
      <c r="G2726" s="92" t="s">
        <v>28</v>
      </c>
      <c r="H2726" s="92" t="str">
        <f>_xlfn.XLOOKUP(O2726,匹配表1065!T:T,匹配表1065!W:W)</f>
        <v>常州市</v>
      </c>
      <c r="I2726" s="89" t="str">
        <f>_xlfn.XLOOKUP(O2726,匹配表1065!T:T,匹配表1065!X:X)</f>
        <v>PME2015</v>
      </c>
      <c r="J2726" s="92" t="s">
        <v>45</v>
      </c>
      <c r="K2726" s="89" cm="1">
        <f ca="1" t="array" ref="K2726:L2726">_xlfn.XLOOKUP(J2726,匹配表1065!Y:Y,匹配表1065!AA:AB)</f>
        <v>9</v>
      </c>
      <c r="L2726" s="89" t="str">
        <v>3个月以上</v>
      </c>
      <c r="M2726" s="92" t="s">
        <v>30</v>
      </c>
      <c r="N2726" s="92">
        <v>1</v>
      </c>
      <c r="O2726" s="93" t="str">
        <f>_xlfn.XLOOKUP(P2726,匹配表1065!U:U,匹配表1065!T:T)</f>
        <v>HO00000941</v>
      </c>
      <c r="P2726" s="89" t="s">
        <v>542</v>
      </c>
      <c r="Q2726" s="89" t="s">
        <v>544</v>
      </c>
      <c r="R2726" s="89" t="str">
        <f>_xlfn.XLOOKUP(Q2726,匹配表1065!L:L,匹配表1065!O:O)</f>
        <v>A</v>
      </c>
      <c r="S2726" s="93" t="str">
        <f>IFERROR(_xlfn.XLOOKUP(Q2726,匹配表1065!AI:AI,匹配表1065!AJ:AJ),"绿标")</f>
        <v>绿标</v>
      </c>
      <c r="T2726" s="93" t="str" cm="1">
        <f t="array" ref="T2726:U2726">_xlfn.XLOOKUP(Q2726,匹配表1065!L:L,匹配表1065!M:N)</f>
        <v>头痛</v>
      </c>
      <c r="U2726" s="94" t="str">
        <v>神经内科</v>
      </c>
      <c r="V2726" s="95" t="s">
        <v>33</v>
      </c>
      <c r="W2726" s="93">
        <f>_xlfn.XLOOKUP(M2726,匹配表1065!D:D,匹配表1065!F:F)*N2726</f>
        <v>12</v>
      </c>
    </row>
    <row r="2727" customHeight="1" spans="1:23">
      <c r="A2727" s="89" t="s">
        <v>675</v>
      </c>
      <c r="B2727" s="90">
        <v>46164</v>
      </c>
      <c r="C2727" s="91" t="str">
        <f t="shared" si="84"/>
        <v>5月第4周</v>
      </c>
      <c r="D2727" s="89" t="s">
        <v>733</v>
      </c>
      <c r="E2727" s="89" t="str">
        <f t="shared" si="85"/>
        <v>5月第3周--周5</v>
      </c>
      <c r="F2727" s="92" t="s">
        <v>27</v>
      </c>
      <c r="G2727" s="92" t="s">
        <v>104</v>
      </c>
      <c r="H2727" s="92" t="str">
        <f>_xlfn.XLOOKUP(O2727,匹配表1065!T:T,匹配表1065!W:W)</f>
        <v>聊城市</v>
      </c>
      <c r="I2727" s="89" t="str">
        <f>_xlfn.XLOOKUP(O2727,匹配表1065!T:T,匹配表1065!X:X)</f>
        <v>PME2046</v>
      </c>
      <c r="J2727" s="92" t="s">
        <v>108</v>
      </c>
      <c r="K2727" s="89" cm="1">
        <f ca="1" t="array" ref="K2727:L2727">_xlfn.XLOOKUP(J2727,匹配表1065!Y:Y,匹配表1065!AA:AB)</f>
        <v>8</v>
      </c>
      <c r="L2727" s="89" t="str">
        <v>3个月以上</v>
      </c>
      <c r="M2727" s="92" t="s">
        <v>30</v>
      </c>
      <c r="N2727" s="92">
        <v>1</v>
      </c>
      <c r="O2727" s="93" t="str">
        <f>_xlfn.XLOOKUP(P2727,匹配表1065!U:U,匹配表1065!T:T)</f>
        <v>HO00001415</v>
      </c>
      <c r="P2727" s="89" t="s">
        <v>109</v>
      </c>
      <c r="Q2727" s="89" t="s">
        <v>317</v>
      </c>
      <c r="R2727" s="89" t="str">
        <f>_xlfn.XLOOKUP(Q2727,匹配表1065!L:L,匹配表1065!O:O)</f>
        <v>A</v>
      </c>
      <c r="S2727" s="93" t="str">
        <f>IFERROR(_xlfn.XLOOKUP(Q2727,匹配表1065!AI:AI,匹配表1065!AJ:AJ),"绿标")</f>
        <v>绿标</v>
      </c>
      <c r="T2727" s="93" t="str" cm="1">
        <f t="array" ref="T2727:U2727">_xlfn.XLOOKUP(Q2727,匹配表1065!L:L,匹配表1065!M:N)</f>
        <v>头痛</v>
      </c>
      <c r="U2727" s="94" t="str">
        <v>神经内科</v>
      </c>
      <c r="V2727" s="95" t="s">
        <v>67</v>
      </c>
      <c r="W2727" s="93">
        <f>_xlfn.XLOOKUP(M2727,匹配表1065!D:D,匹配表1065!F:F)*N2727</f>
        <v>12</v>
      </c>
    </row>
    <row r="2728" customHeight="1" spans="1:23">
      <c r="A2728" s="89" t="s">
        <v>675</v>
      </c>
      <c r="B2728" s="90">
        <v>46164</v>
      </c>
      <c r="C2728" s="91" t="str">
        <f t="shared" si="84"/>
        <v>5月第4周</v>
      </c>
      <c r="D2728" s="89" t="s">
        <v>733</v>
      </c>
      <c r="E2728" s="89" t="str">
        <f t="shared" si="85"/>
        <v>5月第3周--周5</v>
      </c>
      <c r="F2728" s="92" t="s">
        <v>27</v>
      </c>
      <c r="G2728" s="92" t="s">
        <v>104</v>
      </c>
      <c r="H2728" s="92" t="str">
        <f>_xlfn.XLOOKUP(O2728,匹配表1065!T:T,匹配表1065!W:W)</f>
        <v>济南市</v>
      </c>
      <c r="I2728" s="89" t="str">
        <f>_xlfn.XLOOKUP(O2728,匹配表1065!T:T,匹配表1065!X:X)</f>
        <v>PME2044</v>
      </c>
      <c r="J2728" s="92" t="s">
        <v>105</v>
      </c>
      <c r="K2728" s="89" cm="1">
        <f ca="1" t="array" ref="K2728:L2728">_xlfn.XLOOKUP(J2728,匹配表1065!Y:Y,匹配表1065!AA:AB)</f>
        <v>8</v>
      </c>
      <c r="L2728" s="89" t="str">
        <v>3个月以上</v>
      </c>
      <c r="M2728" s="92" t="s">
        <v>30</v>
      </c>
      <c r="N2728" s="92">
        <v>1</v>
      </c>
      <c r="O2728" s="93" t="str">
        <f>_xlfn.XLOOKUP(P2728,匹配表1065!U:U,匹配表1065!T:T)</f>
        <v>HO00371069</v>
      </c>
      <c r="P2728" s="89" t="s">
        <v>315</v>
      </c>
      <c r="Q2728" s="89" t="s">
        <v>316</v>
      </c>
      <c r="R2728" s="89" t="str">
        <f>_xlfn.XLOOKUP(Q2728,匹配表1065!L:L,匹配表1065!O:O)</f>
        <v>B</v>
      </c>
      <c r="S2728" s="93" t="str">
        <f>IFERROR(_xlfn.XLOOKUP(Q2728,匹配表1065!AI:AI,匹配表1065!AJ:AJ),"绿标")</f>
        <v>绿标</v>
      </c>
      <c r="T2728" s="93" t="str" cm="1">
        <f t="array" ref="T2728:U2728">_xlfn.XLOOKUP(Q2728,匹配表1065!L:L,匹配表1065!M:N)</f>
        <v>脑血管</v>
      </c>
      <c r="U2728" s="94" t="str">
        <v>神经内科</v>
      </c>
      <c r="V2728" s="95" t="s">
        <v>42</v>
      </c>
      <c r="W2728" s="93">
        <f>_xlfn.XLOOKUP(M2728,匹配表1065!D:D,匹配表1065!F:F)*N2728</f>
        <v>12</v>
      </c>
    </row>
    <row r="2729" customHeight="1" spans="1:23">
      <c r="A2729" s="89" t="s">
        <v>675</v>
      </c>
      <c r="B2729" s="90">
        <v>46164</v>
      </c>
      <c r="C2729" s="91" t="str">
        <f t="shared" si="84"/>
        <v>5月第4周</v>
      </c>
      <c r="D2729" s="89" t="s">
        <v>733</v>
      </c>
      <c r="E2729" s="89" t="str">
        <f t="shared" si="85"/>
        <v>5月第3周--周5</v>
      </c>
      <c r="F2729" s="92" t="s">
        <v>27</v>
      </c>
      <c r="G2729" s="92" t="s">
        <v>104</v>
      </c>
      <c r="H2729" s="92" t="str">
        <f>_xlfn.XLOOKUP(O2729,匹配表1065!T:T,匹配表1065!W:W)</f>
        <v>济南市</v>
      </c>
      <c r="I2729" s="89" t="str">
        <f>_xlfn.XLOOKUP(O2729,匹配表1065!T:T,匹配表1065!X:X)</f>
        <v>PME2025</v>
      </c>
      <c r="J2729" s="92" t="s">
        <v>111</v>
      </c>
      <c r="K2729" s="89" cm="1">
        <f ca="1" t="array" ref="K2729:L2729">_xlfn.XLOOKUP(J2729,匹配表1065!Y:Y,匹配表1065!AA:AB)</f>
        <v>30</v>
      </c>
      <c r="L2729" s="89" t="str">
        <v>3个月以上</v>
      </c>
      <c r="M2729" s="92" t="s">
        <v>30</v>
      </c>
      <c r="N2729" s="92">
        <v>1</v>
      </c>
      <c r="O2729" s="93" t="str">
        <f>_xlfn.XLOOKUP(P2729,匹配表1065!U:U,匹配表1065!T:T)</f>
        <v>HO00001400</v>
      </c>
      <c r="P2729" s="89" t="s">
        <v>112</v>
      </c>
      <c r="Q2729" s="89" t="s">
        <v>308</v>
      </c>
      <c r="R2729" s="89" t="str">
        <f>_xlfn.XLOOKUP(Q2729,匹配表1065!L:L,匹配表1065!O:O)</f>
        <v>B</v>
      </c>
      <c r="S2729" s="93" t="str">
        <f>IFERROR(_xlfn.XLOOKUP(Q2729,匹配表1065!AI:AI,匹配表1065!AJ:AJ),"绿标")</f>
        <v>红标</v>
      </c>
      <c r="T2729" s="93" t="str" cm="1">
        <f t="array" ref="T2729:U2729">_xlfn.XLOOKUP(Q2729,匹配表1065!L:L,匹配表1065!M:N)</f>
        <v>脑血管</v>
      </c>
      <c r="U2729" s="94" t="str">
        <v>神经内科</v>
      </c>
      <c r="V2729" s="95" t="s">
        <v>42</v>
      </c>
      <c r="W2729" s="93">
        <f>_xlfn.XLOOKUP(M2729,匹配表1065!D:D,匹配表1065!F:F)*N2729</f>
        <v>12</v>
      </c>
    </row>
    <row r="2730" customHeight="1" spans="1:23">
      <c r="A2730" s="89" t="s">
        <v>675</v>
      </c>
      <c r="B2730" s="90">
        <v>46164</v>
      </c>
      <c r="C2730" s="91" t="str">
        <f t="shared" si="84"/>
        <v>5月第4周</v>
      </c>
      <c r="D2730" s="89" t="s">
        <v>733</v>
      </c>
      <c r="E2730" s="89" t="str">
        <f t="shared" si="85"/>
        <v>5月第3周--周5</v>
      </c>
      <c r="F2730" s="92" t="s">
        <v>27</v>
      </c>
      <c r="G2730" s="92" t="s">
        <v>104</v>
      </c>
      <c r="H2730" s="92" t="str">
        <f>_xlfn.XLOOKUP(O2730,匹配表1065!T:T,匹配表1065!W:W)</f>
        <v>济南市</v>
      </c>
      <c r="I2730" s="89" t="str">
        <f>_xlfn.XLOOKUP(O2730,匹配表1065!T:T,匹配表1065!X:X)</f>
        <v>PME2025</v>
      </c>
      <c r="J2730" s="92" t="s">
        <v>111</v>
      </c>
      <c r="K2730" s="89" cm="1">
        <f ca="1" t="array" ref="K2730:L2730">_xlfn.XLOOKUP(J2730,匹配表1065!Y:Y,匹配表1065!AA:AB)</f>
        <v>30</v>
      </c>
      <c r="L2730" s="89" t="str">
        <v>3个月以上</v>
      </c>
      <c r="M2730" s="92" t="s">
        <v>35</v>
      </c>
      <c r="N2730" s="92">
        <v>1</v>
      </c>
      <c r="O2730" s="93" t="str">
        <f>_xlfn.XLOOKUP(P2730,匹配表1065!U:U,匹配表1065!T:T)</f>
        <v>HO00001400</v>
      </c>
      <c r="P2730" s="89" t="s">
        <v>112</v>
      </c>
      <c r="Q2730" s="89" t="s">
        <v>434</v>
      </c>
      <c r="R2730" s="89" t="str">
        <f>_xlfn.XLOOKUP(Q2730,匹配表1065!L:L,匹配表1065!O:O)</f>
        <v>C</v>
      </c>
      <c r="S2730" s="93" t="str">
        <f>IFERROR(_xlfn.XLOOKUP(Q2730,匹配表1065!AI:AI,匹配表1065!AJ:AJ),"绿标")</f>
        <v>黑标</v>
      </c>
      <c r="T2730" s="93" t="str" cm="1">
        <f t="array" ref="T2730:U2730">_xlfn.XLOOKUP(Q2730,匹配表1065!L:L,匹配表1065!M:N)</f>
        <v>眩晕</v>
      </c>
      <c r="U2730" s="94" t="str">
        <v>耳鼻喉科</v>
      </c>
      <c r="V2730" s="95" t="s">
        <v>33</v>
      </c>
      <c r="W2730" s="93">
        <f>_xlfn.XLOOKUP(M2730,匹配表1065!D:D,匹配表1065!F:F)*N2730</f>
        <v>4</v>
      </c>
    </row>
    <row r="2731" customHeight="1" spans="1:23">
      <c r="A2731" s="89" t="s">
        <v>675</v>
      </c>
      <c r="B2731" s="90">
        <v>46164</v>
      </c>
      <c r="C2731" s="91" t="str">
        <f t="shared" si="84"/>
        <v>5月第4周</v>
      </c>
      <c r="D2731" s="89" t="s">
        <v>733</v>
      </c>
      <c r="E2731" s="89" t="str">
        <f t="shared" si="85"/>
        <v>5月第3周--周5</v>
      </c>
      <c r="F2731" s="92" t="s">
        <v>27</v>
      </c>
      <c r="G2731" s="92" t="s">
        <v>104</v>
      </c>
      <c r="H2731" s="92" t="str">
        <f>_xlfn.XLOOKUP(O2731,匹配表1065!T:T,匹配表1065!W:W)</f>
        <v>济南市</v>
      </c>
      <c r="I2731" s="89" t="str">
        <f>_xlfn.XLOOKUP(O2731,匹配表1065!T:T,匹配表1065!X:X)</f>
        <v>PME2025</v>
      </c>
      <c r="J2731" s="92" t="s">
        <v>111</v>
      </c>
      <c r="K2731" s="89" cm="1">
        <f ca="1" t="array" ref="K2731:L2731">_xlfn.XLOOKUP(J2731,匹配表1065!Y:Y,匹配表1065!AA:AB)</f>
        <v>30</v>
      </c>
      <c r="L2731" s="89" t="str">
        <v>3个月以上</v>
      </c>
      <c r="M2731" s="92" t="s">
        <v>55</v>
      </c>
      <c r="N2731" s="92">
        <v>1</v>
      </c>
      <c r="O2731" s="93" t="str">
        <f>_xlfn.XLOOKUP(P2731,匹配表1065!U:U,匹配表1065!T:T)</f>
        <v>HO00001400</v>
      </c>
      <c r="P2731" s="89" t="s">
        <v>112</v>
      </c>
      <c r="Q2731" s="89" t="s">
        <v>115</v>
      </c>
      <c r="R2731" s="89" t="str">
        <f>_xlfn.XLOOKUP(Q2731,匹配表1065!L:L,匹配表1065!O:O)</f>
        <v>B</v>
      </c>
      <c r="S2731" s="93" t="str">
        <f>IFERROR(_xlfn.XLOOKUP(Q2731,匹配表1065!AI:AI,匹配表1065!AJ:AJ),"绿标")</f>
        <v>绿标</v>
      </c>
      <c r="T2731" s="93" t="str" cm="1">
        <f t="array" ref="T2731:U2731">_xlfn.XLOOKUP(Q2731,匹配表1065!L:L,匹配表1065!M:N)</f>
        <v>癫痫</v>
      </c>
      <c r="U2731" s="94" t="str">
        <v>神经内科</v>
      </c>
      <c r="V2731" s="95" t="s">
        <v>70</v>
      </c>
      <c r="W2731" s="93">
        <f>_xlfn.XLOOKUP(M2731,匹配表1065!D:D,匹配表1065!F:F)*N2731</f>
        <v>8</v>
      </c>
    </row>
    <row r="2732" customHeight="1" spans="1:23">
      <c r="A2732" s="89" t="s">
        <v>675</v>
      </c>
      <c r="B2732" s="90">
        <v>46164</v>
      </c>
      <c r="C2732" s="91" t="str">
        <f t="shared" si="84"/>
        <v>5月第4周</v>
      </c>
      <c r="D2732" s="89" t="s">
        <v>733</v>
      </c>
      <c r="E2732" s="89" t="str">
        <f t="shared" si="85"/>
        <v>5月第3周--周5</v>
      </c>
      <c r="F2732" s="92" t="s">
        <v>27</v>
      </c>
      <c r="G2732" s="92" t="s">
        <v>104</v>
      </c>
      <c r="H2732" s="92" t="str">
        <f>_xlfn.XLOOKUP(O2732,匹配表1065!T:T,匹配表1065!W:W)</f>
        <v>济南市</v>
      </c>
      <c r="I2732" s="89" t="str">
        <f>_xlfn.XLOOKUP(O2732,匹配表1065!T:T,匹配表1065!X:X)</f>
        <v>PME2024</v>
      </c>
      <c r="J2732" s="92" t="s">
        <v>125</v>
      </c>
      <c r="K2732" s="89" cm="1">
        <f ca="1" t="array" ref="K2732:L2732">_xlfn.XLOOKUP(J2732,匹配表1065!Y:Y,匹配表1065!AA:AB)</f>
        <v>9</v>
      </c>
      <c r="L2732" s="89" t="str">
        <v>3个月以上</v>
      </c>
      <c r="M2732" s="92" t="s">
        <v>30</v>
      </c>
      <c r="N2732" s="92">
        <v>1</v>
      </c>
      <c r="O2732" s="93" t="str">
        <f>_xlfn.XLOOKUP(P2732,匹配表1065!U:U,匹配表1065!T:T)</f>
        <v>HO00001404</v>
      </c>
      <c r="P2732" s="89" t="s">
        <v>126</v>
      </c>
      <c r="Q2732" s="89" t="s">
        <v>127</v>
      </c>
      <c r="R2732" s="89" t="str">
        <f>_xlfn.XLOOKUP(Q2732,匹配表1065!L:L,匹配表1065!O:O)</f>
        <v>A</v>
      </c>
      <c r="S2732" s="93" t="str">
        <f>IFERROR(_xlfn.XLOOKUP(Q2732,匹配表1065!AI:AI,匹配表1065!AJ:AJ),"绿标")</f>
        <v>红标</v>
      </c>
      <c r="T2732" s="93" t="str" cm="1">
        <f t="array" ref="T2732:U2732">_xlfn.XLOOKUP(Q2732,匹配表1065!L:L,匹配表1065!M:N)</f>
        <v>头痛</v>
      </c>
      <c r="U2732" s="94" t="str">
        <v>神经内科</v>
      </c>
      <c r="V2732" s="95" t="s">
        <v>67</v>
      </c>
      <c r="W2732" s="93">
        <f>_xlfn.XLOOKUP(M2732,匹配表1065!D:D,匹配表1065!F:F)*N2732</f>
        <v>12</v>
      </c>
    </row>
    <row r="2733" customHeight="1" spans="1:23">
      <c r="A2733" s="89" t="s">
        <v>675</v>
      </c>
      <c r="B2733" s="90">
        <v>46164</v>
      </c>
      <c r="C2733" s="91" t="str">
        <f t="shared" si="84"/>
        <v>5月第4周</v>
      </c>
      <c r="D2733" s="89" t="s">
        <v>733</v>
      </c>
      <c r="E2733" s="89" t="str">
        <f t="shared" si="85"/>
        <v>5月第3周--周5</v>
      </c>
      <c r="F2733" s="92" t="s">
        <v>27</v>
      </c>
      <c r="G2733" s="92" t="s">
        <v>104</v>
      </c>
      <c r="H2733" s="92" t="str">
        <f>_xlfn.XLOOKUP(O2733,匹配表1065!T:T,匹配表1065!W:W)</f>
        <v>济南市</v>
      </c>
      <c r="I2733" s="89" t="str">
        <f>_xlfn.XLOOKUP(O2733,匹配表1065!T:T,匹配表1065!X:X)</f>
        <v>PME2025</v>
      </c>
      <c r="J2733" s="92" t="s">
        <v>128</v>
      </c>
      <c r="K2733" s="89" cm="1">
        <f ca="1" t="array" ref="K2733:L2733">_xlfn.XLOOKUP(J2733,匹配表1065!Y:Y,匹配表1065!AA:AB)</f>
        <v>13</v>
      </c>
      <c r="L2733" s="89" t="str">
        <v>3个月以上</v>
      </c>
      <c r="M2733" s="92" t="s">
        <v>30</v>
      </c>
      <c r="N2733" s="92">
        <v>1</v>
      </c>
      <c r="O2733" s="93" t="str">
        <f>_xlfn.XLOOKUP(P2733,匹配表1065!U:U,匹配表1065!T:T)</f>
        <v>HO00001400</v>
      </c>
      <c r="P2733" s="89" t="s">
        <v>112</v>
      </c>
      <c r="Q2733" s="89" t="s">
        <v>131</v>
      </c>
      <c r="R2733" s="89" t="str">
        <f>_xlfn.XLOOKUP(Q2733,匹配表1065!L:L,匹配表1065!O:O)</f>
        <v>B</v>
      </c>
      <c r="S2733" s="93" t="str">
        <f>IFERROR(_xlfn.XLOOKUP(Q2733,匹配表1065!AI:AI,匹配表1065!AJ:AJ),"绿标")</f>
        <v>红标</v>
      </c>
      <c r="T2733" s="93" t="str" cm="1">
        <f t="array" ref="T2733:U2733">_xlfn.XLOOKUP(Q2733,匹配表1065!L:L,匹配表1065!M:N)</f>
        <v>脑血管</v>
      </c>
      <c r="U2733" s="94" t="str">
        <v>神经内科</v>
      </c>
      <c r="V2733" s="95" t="s">
        <v>33</v>
      </c>
      <c r="W2733" s="93">
        <f>_xlfn.XLOOKUP(M2733,匹配表1065!D:D,匹配表1065!F:F)*N2733</f>
        <v>12</v>
      </c>
    </row>
    <row r="2734" customHeight="1" spans="1:23">
      <c r="A2734" s="89" t="s">
        <v>675</v>
      </c>
      <c r="B2734" s="90">
        <v>46164</v>
      </c>
      <c r="C2734" s="91" t="str">
        <f t="shared" si="84"/>
        <v>5月第4周</v>
      </c>
      <c r="D2734" s="89" t="s">
        <v>733</v>
      </c>
      <c r="E2734" s="89" t="str">
        <f t="shared" si="85"/>
        <v>5月第3周--周5</v>
      </c>
      <c r="F2734" s="92" t="s">
        <v>27</v>
      </c>
      <c r="G2734" s="92" t="s">
        <v>104</v>
      </c>
      <c r="H2734" s="92" t="str">
        <f>_xlfn.XLOOKUP(O2734,匹配表1065!T:T,匹配表1065!W:W)</f>
        <v>济南市</v>
      </c>
      <c r="I2734" s="89" t="str">
        <f>_xlfn.XLOOKUP(O2734,匹配表1065!T:T,匹配表1065!X:X)</f>
        <v>PME2025</v>
      </c>
      <c r="J2734" s="92" t="s">
        <v>128</v>
      </c>
      <c r="K2734" s="89" cm="1">
        <f ca="1" t="array" ref="K2734:L2734">_xlfn.XLOOKUP(J2734,匹配表1065!Y:Y,匹配表1065!AA:AB)</f>
        <v>13</v>
      </c>
      <c r="L2734" s="89" t="str">
        <v>3个月以上</v>
      </c>
      <c r="M2734" s="92" t="s">
        <v>35</v>
      </c>
      <c r="N2734" s="92">
        <v>1</v>
      </c>
      <c r="O2734" s="93" t="str">
        <f>_xlfn.XLOOKUP(P2734,匹配表1065!U:U,匹配表1065!T:T)</f>
        <v>HO00001400</v>
      </c>
      <c r="P2734" s="89" t="s">
        <v>112</v>
      </c>
      <c r="Q2734" s="89" t="s">
        <v>754</v>
      </c>
      <c r="R2734" s="89" t="str">
        <f>_xlfn.XLOOKUP(Q2734,匹配表1065!L:L,匹配表1065!O:O)</f>
        <v>D</v>
      </c>
      <c r="S2734" s="93" t="str">
        <f>IFERROR(_xlfn.XLOOKUP(Q2734,匹配表1065!AI:AI,匹配表1065!AJ:AJ),"绿标")</f>
        <v>绿标</v>
      </c>
      <c r="T2734" s="93" t="str" cm="1">
        <f t="array" ref="T2734:U2734">_xlfn.XLOOKUP(Q2734,匹配表1065!L:L,匹配表1065!M:N)</f>
        <v>抑郁焦虑</v>
      </c>
      <c r="U2734" s="94" t="str">
        <v>精神心理科</v>
      </c>
      <c r="V2734" s="95" t="s">
        <v>58</v>
      </c>
      <c r="W2734" s="93">
        <f>_xlfn.XLOOKUP(M2734,匹配表1065!D:D,匹配表1065!F:F)*N2734</f>
        <v>4</v>
      </c>
    </row>
    <row r="2735" customHeight="1" spans="1:23">
      <c r="A2735" s="89" t="s">
        <v>675</v>
      </c>
      <c r="B2735" s="90">
        <v>46164</v>
      </c>
      <c r="C2735" s="91" t="str">
        <f t="shared" si="84"/>
        <v>5月第4周</v>
      </c>
      <c r="D2735" s="89" t="s">
        <v>733</v>
      </c>
      <c r="E2735" s="89" t="str">
        <f t="shared" si="85"/>
        <v>5月第3周--周5</v>
      </c>
      <c r="F2735" s="92" t="s">
        <v>27</v>
      </c>
      <c r="G2735" s="92" t="s">
        <v>104</v>
      </c>
      <c r="H2735" s="92" t="str">
        <f>_xlfn.XLOOKUP(O2735,匹配表1065!T:T,匹配表1065!W:W)</f>
        <v>济南市</v>
      </c>
      <c r="I2735" s="89" t="str">
        <f>_xlfn.XLOOKUP(O2735,匹配表1065!T:T,匹配表1065!X:X)</f>
        <v>PME2029</v>
      </c>
      <c r="J2735" s="92" t="s">
        <v>128</v>
      </c>
      <c r="K2735" s="89" cm="1">
        <f ca="1" t="array" ref="K2735:L2735">_xlfn.XLOOKUP(J2735,匹配表1065!Y:Y,匹配表1065!AA:AB)</f>
        <v>13</v>
      </c>
      <c r="L2735" s="89" t="str">
        <v>3个月以上</v>
      </c>
      <c r="M2735" s="92" t="s">
        <v>35</v>
      </c>
      <c r="N2735" s="92">
        <v>1</v>
      </c>
      <c r="O2735" s="93" t="str">
        <f>_xlfn.XLOOKUP(P2735,匹配表1065!U:U,匹配表1065!T:T)</f>
        <v>HO00001403</v>
      </c>
      <c r="P2735" s="89" t="s">
        <v>329</v>
      </c>
      <c r="Q2735" s="89" t="s">
        <v>505</v>
      </c>
      <c r="R2735" s="89" t="str">
        <f>_xlfn.XLOOKUP(Q2735,匹配表1065!L:L,匹配表1065!O:O)</f>
        <v>B</v>
      </c>
      <c r="S2735" s="93" t="str">
        <f>IFERROR(_xlfn.XLOOKUP(Q2735,匹配表1065!AI:AI,匹配表1065!AJ:AJ),"绿标")</f>
        <v>绿标</v>
      </c>
      <c r="T2735" s="93" t="str" cm="1">
        <f t="array" ref="T2735:U2735">_xlfn.XLOOKUP(Q2735,匹配表1065!L:L,匹配表1065!M:N)</f>
        <v>脑血管</v>
      </c>
      <c r="U2735" s="94" t="str">
        <v>神经内科</v>
      </c>
      <c r="V2735" s="95" t="s">
        <v>33</v>
      </c>
      <c r="W2735" s="93">
        <f>_xlfn.XLOOKUP(M2735,匹配表1065!D:D,匹配表1065!F:F)*N2735</f>
        <v>4</v>
      </c>
    </row>
    <row r="2736" customHeight="1" spans="1:23">
      <c r="A2736" s="89" t="s">
        <v>675</v>
      </c>
      <c r="B2736" s="90">
        <v>46164</v>
      </c>
      <c r="C2736" s="91" t="str">
        <f t="shared" si="84"/>
        <v>5月第4周</v>
      </c>
      <c r="D2736" s="89" t="s">
        <v>733</v>
      </c>
      <c r="E2736" s="89" t="str">
        <f t="shared" si="85"/>
        <v>5月第3周--周5</v>
      </c>
      <c r="F2736" s="92" t="s">
        <v>27</v>
      </c>
      <c r="G2736" s="92" t="s">
        <v>104</v>
      </c>
      <c r="H2736" s="92" t="str">
        <f>_xlfn.XLOOKUP(O2736,匹配表1065!T:T,匹配表1065!W:W)</f>
        <v>临沂市</v>
      </c>
      <c r="I2736" s="89" t="str">
        <f>_xlfn.XLOOKUP(O2736,匹配表1065!T:T,匹配表1065!X:X)</f>
        <v>PME2045</v>
      </c>
      <c r="J2736" s="92" t="s">
        <v>116</v>
      </c>
      <c r="K2736" s="89" cm="1">
        <f ca="1" t="array" ref="K2736:L2736">_xlfn.XLOOKUP(J2736,匹配表1065!Y:Y,匹配表1065!AA:AB)</f>
        <v>13</v>
      </c>
      <c r="L2736" s="89" t="str">
        <v>3个月以上</v>
      </c>
      <c r="M2736" s="92" t="s">
        <v>30</v>
      </c>
      <c r="N2736" s="92">
        <v>1</v>
      </c>
      <c r="O2736" s="93" t="str">
        <f>_xlfn.XLOOKUP(P2736,匹配表1065!U:U,匹配表1065!T:T)</f>
        <v>HO00001523</v>
      </c>
      <c r="P2736" s="89" t="s">
        <v>238</v>
      </c>
      <c r="Q2736" s="89" t="s">
        <v>708</v>
      </c>
      <c r="R2736" s="89" t="str">
        <f>_xlfn.XLOOKUP(Q2736,匹配表1065!L:L,匹配表1065!O:O)</f>
        <v>B</v>
      </c>
      <c r="S2736" s="93" t="str">
        <f>IFERROR(_xlfn.XLOOKUP(Q2736,匹配表1065!AI:AI,匹配表1065!AJ:AJ),"绿标")</f>
        <v>绿标</v>
      </c>
      <c r="T2736" s="93" t="str" cm="1">
        <f t="array" ref="T2736:U2736">_xlfn.XLOOKUP(Q2736,匹配表1065!L:L,匹配表1065!M:N)</f>
        <v>脑血管</v>
      </c>
      <c r="U2736" s="94" t="str">
        <v>神经内科</v>
      </c>
      <c r="V2736" s="95" t="s">
        <v>67</v>
      </c>
      <c r="W2736" s="93">
        <f>_xlfn.XLOOKUP(M2736,匹配表1065!D:D,匹配表1065!F:F)*N2736</f>
        <v>12</v>
      </c>
    </row>
    <row r="2737" customHeight="1" spans="1:23">
      <c r="A2737" s="89" t="s">
        <v>675</v>
      </c>
      <c r="B2737" s="90">
        <v>46164</v>
      </c>
      <c r="C2737" s="91" t="str">
        <f t="shared" si="84"/>
        <v>5月第4周</v>
      </c>
      <c r="D2737" s="89" t="s">
        <v>733</v>
      </c>
      <c r="E2737" s="89" t="str">
        <f t="shared" si="85"/>
        <v>5月第3周--周5</v>
      </c>
      <c r="F2737" s="92" t="s">
        <v>27</v>
      </c>
      <c r="G2737" s="92" t="s">
        <v>104</v>
      </c>
      <c r="H2737" s="92" t="str">
        <f>_xlfn.XLOOKUP(O2737,匹配表1065!T:T,匹配表1065!W:W)</f>
        <v>临沂市</v>
      </c>
      <c r="I2737" s="89" t="str">
        <f>_xlfn.XLOOKUP(O2737,匹配表1065!T:T,匹配表1065!X:X)</f>
        <v>PME2045</v>
      </c>
      <c r="J2737" s="92" t="s">
        <v>116</v>
      </c>
      <c r="K2737" s="89" cm="1">
        <f ca="1" t="array" ref="K2737:L2737">_xlfn.XLOOKUP(J2737,匹配表1065!Y:Y,匹配表1065!AA:AB)</f>
        <v>13</v>
      </c>
      <c r="L2737" s="89" t="str">
        <v>3个月以上</v>
      </c>
      <c r="M2737" s="92" t="s">
        <v>55</v>
      </c>
      <c r="N2737" s="92">
        <v>1</v>
      </c>
      <c r="O2737" s="93" t="str">
        <f>_xlfn.XLOOKUP(P2737,匹配表1065!U:U,匹配表1065!T:T)</f>
        <v>HO00001523</v>
      </c>
      <c r="P2737" s="89" t="s">
        <v>238</v>
      </c>
      <c r="Q2737" s="89" t="s">
        <v>755</v>
      </c>
      <c r="R2737" s="89" t="str">
        <f>_xlfn.XLOOKUP(Q2737,匹配表1065!L:L,匹配表1065!O:O)</f>
        <v>B</v>
      </c>
      <c r="S2737" s="93" t="str">
        <f>IFERROR(_xlfn.XLOOKUP(Q2737,匹配表1065!AI:AI,匹配表1065!AJ:AJ),"绿标")</f>
        <v>绿标</v>
      </c>
      <c r="T2737" s="93" t="str" cm="1">
        <f t="array" ref="T2737:U2737">_xlfn.XLOOKUP(Q2737,匹配表1065!L:L,匹配表1065!M:N)</f>
        <v>脑血管</v>
      </c>
      <c r="U2737" s="94" t="str">
        <v>神经内科</v>
      </c>
      <c r="V2737" s="95" t="s">
        <v>33</v>
      </c>
      <c r="W2737" s="93">
        <f>_xlfn.XLOOKUP(M2737,匹配表1065!D:D,匹配表1065!F:F)*N2737</f>
        <v>8</v>
      </c>
    </row>
    <row r="2738" customHeight="1" spans="1:23">
      <c r="A2738" s="89" t="s">
        <v>675</v>
      </c>
      <c r="B2738" s="90">
        <v>46164</v>
      </c>
      <c r="C2738" s="91" t="str">
        <f t="shared" si="84"/>
        <v>5月第4周</v>
      </c>
      <c r="D2738" s="89" t="s">
        <v>733</v>
      </c>
      <c r="E2738" s="89" t="str">
        <f t="shared" si="85"/>
        <v>5月第3周--周5</v>
      </c>
      <c r="F2738" s="92" t="s">
        <v>27</v>
      </c>
      <c r="G2738" s="92" t="s">
        <v>104</v>
      </c>
      <c r="H2738" s="92" t="str">
        <f>_xlfn.XLOOKUP(O2738,匹配表1065!T:T,匹配表1065!W:W)</f>
        <v>济南市</v>
      </c>
      <c r="I2738" s="89" t="str">
        <f>_xlfn.XLOOKUP(O2738,匹配表1065!T:T,匹配表1065!X:X)</f>
        <v>PME2026</v>
      </c>
      <c r="J2738" s="92" t="s">
        <v>116</v>
      </c>
      <c r="K2738" s="89" cm="1">
        <f ca="1" t="array" ref="K2738:L2738">_xlfn.XLOOKUP(J2738,匹配表1065!Y:Y,匹配表1065!AA:AB)</f>
        <v>13</v>
      </c>
      <c r="L2738" s="89" t="str">
        <v>3个月以上</v>
      </c>
      <c r="M2738" s="92" t="s">
        <v>35</v>
      </c>
      <c r="N2738" s="92">
        <v>1</v>
      </c>
      <c r="O2738" s="93" t="str">
        <f>_xlfn.XLOOKUP(P2738,匹配表1065!U:U,匹配表1065!T:T)</f>
        <v>HO00001409</v>
      </c>
      <c r="P2738" s="89" t="s">
        <v>117</v>
      </c>
      <c r="Q2738" s="89" t="s">
        <v>554</v>
      </c>
      <c r="R2738" s="89" t="str">
        <f>_xlfn.XLOOKUP(Q2738,匹配表1065!L:L,匹配表1065!O:O)</f>
        <v>B</v>
      </c>
      <c r="S2738" s="93" t="str">
        <f>IFERROR(_xlfn.XLOOKUP(Q2738,匹配表1065!AI:AI,匹配表1065!AJ:AJ),"绿标")</f>
        <v>红标</v>
      </c>
      <c r="T2738" s="93" t="str" cm="1">
        <f t="array" ref="T2738:U2738">_xlfn.XLOOKUP(Q2738,匹配表1065!L:L,匹配表1065!M:N)</f>
        <v>脑血管</v>
      </c>
      <c r="U2738" s="94" t="str">
        <v>神经内科</v>
      </c>
      <c r="V2738" s="95" t="s">
        <v>33</v>
      </c>
      <c r="W2738" s="93">
        <f>_xlfn.XLOOKUP(M2738,匹配表1065!D:D,匹配表1065!F:F)*N2738</f>
        <v>4</v>
      </c>
    </row>
    <row r="2739" customHeight="1" spans="1:23">
      <c r="A2739" s="89" t="s">
        <v>675</v>
      </c>
      <c r="B2739" s="90">
        <v>46164</v>
      </c>
      <c r="C2739" s="91" t="str">
        <f t="shared" si="84"/>
        <v>5月第4周</v>
      </c>
      <c r="D2739" s="89" t="s">
        <v>733</v>
      </c>
      <c r="E2739" s="89" t="str">
        <f t="shared" si="85"/>
        <v>5月第3周--周5</v>
      </c>
      <c r="F2739" s="92" t="s">
        <v>27</v>
      </c>
      <c r="G2739" s="92" t="s">
        <v>104</v>
      </c>
      <c r="H2739" s="92" t="str">
        <f>_xlfn.XLOOKUP(O2739,匹配表1065!T:T,匹配表1065!W:W)</f>
        <v>东营市</v>
      </c>
      <c r="I2739" s="89" t="str">
        <f>_xlfn.XLOOKUP(O2739,匹配表1065!T:T,匹配表1065!X:X)</f>
        <v>PME2028</v>
      </c>
      <c r="J2739" s="92" t="s">
        <v>121</v>
      </c>
      <c r="K2739" s="89" cm="1">
        <f ca="1" t="array" ref="K2739:L2739">_xlfn.XLOOKUP(J2739,匹配表1065!Y:Y,匹配表1065!AA:AB)</f>
        <v>26</v>
      </c>
      <c r="L2739" s="89" t="str">
        <v>3个月以上</v>
      </c>
      <c r="M2739" s="92" t="s">
        <v>30</v>
      </c>
      <c r="N2739" s="92">
        <v>1</v>
      </c>
      <c r="O2739" s="93" t="str">
        <f>_xlfn.XLOOKUP(P2739,匹配表1065!U:U,匹配表1065!T:T)</f>
        <v>HO00001421</v>
      </c>
      <c r="P2739" s="89" t="s">
        <v>122</v>
      </c>
      <c r="Q2739" s="89" t="s">
        <v>313</v>
      </c>
      <c r="R2739" s="89" t="str">
        <f>_xlfn.XLOOKUP(Q2739,匹配表1065!L:L,匹配表1065!O:O)</f>
        <v>B</v>
      </c>
      <c r="S2739" s="93" t="str">
        <f>IFERROR(_xlfn.XLOOKUP(Q2739,匹配表1065!AI:AI,匹配表1065!AJ:AJ),"绿标")</f>
        <v>绿标</v>
      </c>
      <c r="T2739" s="93" t="str" cm="1">
        <f t="array" ref="T2739:U2739">_xlfn.XLOOKUP(Q2739,匹配表1065!L:L,匹配表1065!M:N)</f>
        <v>脑血管</v>
      </c>
      <c r="U2739" s="94" t="str">
        <v>神经内科</v>
      </c>
      <c r="V2739" s="95" t="s">
        <v>42</v>
      </c>
      <c r="W2739" s="93">
        <f>_xlfn.XLOOKUP(M2739,匹配表1065!D:D,匹配表1065!F:F)*N2739</f>
        <v>12</v>
      </c>
    </row>
    <row r="2740" customHeight="1" spans="1:23">
      <c r="A2740" s="89" t="s">
        <v>675</v>
      </c>
      <c r="B2740" s="90">
        <v>46164</v>
      </c>
      <c r="C2740" s="91" t="str">
        <f t="shared" si="84"/>
        <v>5月第4周</v>
      </c>
      <c r="D2740" s="89" t="s">
        <v>733</v>
      </c>
      <c r="E2740" s="89" t="str">
        <f t="shared" si="85"/>
        <v>5月第3周--周5</v>
      </c>
      <c r="F2740" s="92" t="s">
        <v>27</v>
      </c>
      <c r="G2740" s="92" t="s">
        <v>136</v>
      </c>
      <c r="H2740" s="92" t="str">
        <f>_xlfn.XLOOKUP(O2740,匹配表1065!T:T,匹配表1065!W:W)</f>
        <v>威海市</v>
      </c>
      <c r="I2740" s="89" t="str">
        <f>_xlfn.XLOOKUP(O2740,匹配表1065!T:T,匹配表1065!X:X)</f>
        <v>PME2033</v>
      </c>
      <c r="J2740" s="92" t="s">
        <v>137</v>
      </c>
      <c r="K2740" s="89" cm="1">
        <f ca="1" t="array" ref="K2740:L2740">_xlfn.XLOOKUP(J2740,匹配表1065!Y:Y,匹配表1065!AA:AB)</f>
        <v>10</v>
      </c>
      <c r="L2740" s="89" t="str">
        <v>3个月以上</v>
      </c>
      <c r="M2740" s="92" t="s">
        <v>30</v>
      </c>
      <c r="N2740" s="92">
        <v>1</v>
      </c>
      <c r="O2740" s="93" t="str">
        <f>_xlfn.XLOOKUP(P2740,匹配表1065!U:U,匹配表1065!T:T)</f>
        <v>HO00023965</v>
      </c>
      <c r="P2740" s="89" t="s">
        <v>138</v>
      </c>
      <c r="Q2740" s="89" t="s">
        <v>756</v>
      </c>
      <c r="R2740" s="89" t="str">
        <f>_xlfn.XLOOKUP(Q2740,匹配表1065!L:L,匹配表1065!O:O)</f>
        <v>B</v>
      </c>
      <c r="S2740" s="93" t="str">
        <f>IFERROR(_xlfn.XLOOKUP(Q2740,匹配表1065!AI:AI,匹配表1065!AJ:AJ),"绿标")</f>
        <v>绿标</v>
      </c>
      <c r="T2740" s="93" t="str" cm="1">
        <f t="array" ref="T2740:U2740">_xlfn.XLOOKUP(Q2740,匹配表1065!L:L,匹配表1065!M:N)</f>
        <v>脑血管</v>
      </c>
      <c r="U2740" s="94" t="str">
        <v>神经内科</v>
      </c>
      <c r="V2740" s="95" t="s">
        <v>67</v>
      </c>
      <c r="W2740" s="93">
        <f>_xlfn.XLOOKUP(M2740,匹配表1065!D:D,匹配表1065!F:F)*N2740</f>
        <v>12</v>
      </c>
    </row>
    <row r="2741" customHeight="1" spans="1:23">
      <c r="A2741" s="89" t="s">
        <v>675</v>
      </c>
      <c r="B2741" s="90">
        <v>46164</v>
      </c>
      <c r="C2741" s="91" t="str">
        <f t="shared" si="84"/>
        <v>5月第4周</v>
      </c>
      <c r="D2741" s="89" t="s">
        <v>733</v>
      </c>
      <c r="E2741" s="89" t="str">
        <f t="shared" si="85"/>
        <v>5月第3周--周5</v>
      </c>
      <c r="F2741" s="92" t="s">
        <v>27</v>
      </c>
      <c r="G2741" s="92" t="s">
        <v>136</v>
      </c>
      <c r="H2741" s="92" t="str">
        <f>_xlfn.XLOOKUP(O2741,匹配表1065!T:T,匹配表1065!W:W)</f>
        <v>威海市</v>
      </c>
      <c r="I2741" s="89" t="str">
        <f>_xlfn.XLOOKUP(O2741,匹配表1065!T:T,匹配表1065!X:X)</f>
        <v>PME2033</v>
      </c>
      <c r="J2741" s="92" t="s">
        <v>137</v>
      </c>
      <c r="K2741" s="89" cm="1">
        <f ca="1" t="array" ref="K2741:L2741">_xlfn.XLOOKUP(J2741,匹配表1065!Y:Y,匹配表1065!AA:AB)</f>
        <v>10</v>
      </c>
      <c r="L2741" s="89" t="str">
        <v>3个月以上</v>
      </c>
      <c r="M2741" s="92" t="s">
        <v>35</v>
      </c>
      <c r="N2741" s="92">
        <v>1</v>
      </c>
      <c r="O2741" s="93" t="str">
        <f>_xlfn.XLOOKUP(P2741,匹配表1065!U:U,匹配表1065!T:T)</f>
        <v>HO00023965</v>
      </c>
      <c r="P2741" s="89" t="s">
        <v>138</v>
      </c>
      <c r="Q2741" s="89" t="s">
        <v>139</v>
      </c>
      <c r="R2741" s="89" t="str">
        <f>_xlfn.XLOOKUP(Q2741,匹配表1065!L:L,匹配表1065!O:O)</f>
        <v>A</v>
      </c>
      <c r="S2741" s="93" t="str">
        <f>IFERROR(_xlfn.XLOOKUP(Q2741,匹配表1065!AI:AI,匹配表1065!AJ:AJ),"绿标")</f>
        <v>绿标</v>
      </c>
      <c r="T2741" s="93" t="str" cm="1">
        <f t="array" ref="T2741:U2741">_xlfn.XLOOKUP(Q2741,匹配表1065!L:L,匹配表1065!M:N)</f>
        <v>头痛</v>
      </c>
      <c r="U2741" s="94" t="str">
        <v>神经内科</v>
      </c>
      <c r="V2741" s="95" t="s">
        <v>42</v>
      </c>
      <c r="W2741" s="93">
        <f>_xlfn.XLOOKUP(M2741,匹配表1065!D:D,匹配表1065!F:F)*N2741</f>
        <v>4</v>
      </c>
    </row>
    <row r="2742" customHeight="1" spans="1:23">
      <c r="A2742" s="89" t="s">
        <v>675</v>
      </c>
      <c r="B2742" s="90">
        <v>46164</v>
      </c>
      <c r="C2742" s="91" t="str">
        <f t="shared" si="84"/>
        <v>5月第4周</v>
      </c>
      <c r="D2742" s="89" t="s">
        <v>733</v>
      </c>
      <c r="E2742" s="89" t="str">
        <f t="shared" si="85"/>
        <v>5月第3周--周5</v>
      </c>
      <c r="F2742" s="92" t="s">
        <v>27</v>
      </c>
      <c r="G2742" s="92" t="s">
        <v>136</v>
      </c>
      <c r="H2742" s="92" t="str">
        <f>_xlfn.XLOOKUP(O2742,匹配表1065!T:T,匹配表1065!W:W)</f>
        <v>淄博市</v>
      </c>
      <c r="I2742" s="89" t="str">
        <f>_xlfn.XLOOKUP(O2742,匹配表1065!T:T,匹配表1065!X:X)</f>
        <v>PME2043</v>
      </c>
      <c r="J2742" s="92" t="s">
        <v>140</v>
      </c>
      <c r="K2742" s="89" cm="1">
        <f ca="1" t="array" ref="K2742:L2742">_xlfn.XLOOKUP(J2742,匹配表1065!Y:Y,匹配表1065!AA:AB)</f>
        <v>9</v>
      </c>
      <c r="L2742" s="89" t="str">
        <v>3个月以上</v>
      </c>
      <c r="M2742" s="92" t="s">
        <v>30</v>
      </c>
      <c r="N2742" s="92">
        <v>1</v>
      </c>
      <c r="O2742" s="93" t="str">
        <f>_xlfn.XLOOKUP(P2742,匹配表1065!U:U,匹配表1065!T:T)</f>
        <v>HO00024398</v>
      </c>
      <c r="P2742" s="89" t="s">
        <v>141</v>
      </c>
      <c r="Q2742" s="89" t="s">
        <v>298</v>
      </c>
      <c r="R2742" s="89" t="str">
        <f>_xlfn.XLOOKUP(Q2742,匹配表1065!L:L,匹配表1065!O:O)</f>
        <v>C</v>
      </c>
      <c r="S2742" s="93" t="str">
        <f>IFERROR(_xlfn.XLOOKUP(Q2742,匹配表1065!AI:AI,匹配表1065!AJ:AJ),"绿标")</f>
        <v>红标</v>
      </c>
      <c r="T2742" s="93" t="str" cm="1">
        <f t="array" ref="T2742:U2742">_xlfn.XLOOKUP(Q2742,匹配表1065!L:L,匹配表1065!M:N)</f>
        <v>眩晕</v>
      </c>
      <c r="U2742" s="94" t="str">
        <v>神经内科</v>
      </c>
      <c r="V2742" s="95" t="s">
        <v>70</v>
      </c>
      <c r="W2742" s="93">
        <f>_xlfn.XLOOKUP(M2742,匹配表1065!D:D,匹配表1065!F:F)*N2742</f>
        <v>12</v>
      </c>
    </row>
    <row r="2743" customHeight="1" spans="1:23">
      <c r="A2743" s="89" t="s">
        <v>675</v>
      </c>
      <c r="B2743" s="90">
        <v>46164</v>
      </c>
      <c r="C2743" s="91" t="str">
        <f t="shared" si="84"/>
        <v>5月第4周</v>
      </c>
      <c r="D2743" s="89" t="s">
        <v>733</v>
      </c>
      <c r="E2743" s="89" t="str">
        <f t="shared" si="85"/>
        <v>5月第3周--周5</v>
      </c>
      <c r="F2743" s="92" t="s">
        <v>27</v>
      </c>
      <c r="G2743" s="92" t="s">
        <v>136</v>
      </c>
      <c r="H2743" s="92" t="str">
        <f>_xlfn.XLOOKUP(O2743,匹配表1065!T:T,匹配表1065!W:W)</f>
        <v>青岛市</v>
      </c>
      <c r="I2743" s="89" t="str">
        <f>_xlfn.XLOOKUP(O2743,匹配表1065!T:T,匹配表1065!X:X)</f>
        <v>PME2032</v>
      </c>
      <c r="J2743" s="92" t="s">
        <v>143</v>
      </c>
      <c r="K2743" s="89" cm="1">
        <f ca="1" t="array" ref="K2743:L2743">_xlfn.XLOOKUP(J2743,匹配表1065!Y:Y,匹配表1065!AA:AB)</f>
        <v>31</v>
      </c>
      <c r="L2743" s="89" t="str">
        <v>3个月以上</v>
      </c>
      <c r="M2743" s="92" t="s">
        <v>30</v>
      </c>
      <c r="N2743" s="92">
        <v>1</v>
      </c>
      <c r="O2743" s="93" t="str">
        <f>_xlfn.XLOOKUP(P2743,匹配表1065!U:U,匹配表1065!T:T)</f>
        <v>HO00001482</v>
      </c>
      <c r="P2743" s="89" t="s">
        <v>146</v>
      </c>
      <c r="Q2743" s="89" t="s">
        <v>147</v>
      </c>
      <c r="R2743" s="89" t="str">
        <f>_xlfn.XLOOKUP(Q2743,匹配表1065!L:L,匹配表1065!O:O)</f>
        <v>A</v>
      </c>
      <c r="S2743" s="93" t="str">
        <f>IFERROR(_xlfn.XLOOKUP(Q2743,匹配表1065!AI:AI,匹配表1065!AJ:AJ),"绿标")</f>
        <v>红标</v>
      </c>
      <c r="T2743" s="93" t="str" cm="1">
        <f t="array" ref="T2743:U2743">_xlfn.XLOOKUP(Q2743,匹配表1065!L:L,匹配表1065!M:N)</f>
        <v>头痛</v>
      </c>
      <c r="U2743" s="94" t="str">
        <v>神经内科</v>
      </c>
      <c r="V2743" s="95" t="s">
        <v>67</v>
      </c>
      <c r="W2743" s="93">
        <f>_xlfn.XLOOKUP(M2743,匹配表1065!D:D,匹配表1065!F:F)*N2743</f>
        <v>12</v>
      </c>
    </row>
    <row r="2744" customHeight="1" spans="1:23">
      <c r="A2744" s="89" t="s">
        <v>675</v>
      </c>
      <c r="B2744" s="90">
        <v>46164</v>
      </c>
      <c r="C2744" s="91" t="str">
        <f t="shared" si="84"/>
        <v>5月第4周</v>
      </c>
      <c r="D2744" s="89" t="s">
        <v>733</v>
      </c>
      <c r="E2744" s="89" t="str">
        <f t="shared" si="85"/>
        <v>5月第3周--周5</v>
      </c>
      <c r="F2744" s="92" t="s">
        <v>27</v>
      </c>
      <c r="G2744" s="92" t="s">
        <v>136</v>
      </c>
      <c r="H2744" s="92" t="str">
        <f>_xlfn.XLOOKUP(O2744,匹配表1065!T:T,匹配表1065!W:W)</f>
        <v>青岛市</v>
      </c>
      <c r="I2744" s="89" t="str">
        <f>_xlfn.XLOOKUP(O2744,匹配表1065!T:T,匹配表1065!X:X)</f>
        <v>PME2032</v>
      </c>
      <c r="J2744" s="92" t="s">
        <v>143</v>
      </c>
      <c r="K2744" s="89" cm="1">
        <f ca="1" t="array" ref="K2744:L2744">_xlfn.XLOOKUP(J2744,匹配表1065!Y:Y,匹配表1065!AA:AB)</f>
        <v>31</v>
      </c>
      <c r="L2744" s="89" t="str">
        <v>3个月以上</v>
      </c>
      <c r="M2744" s="92" t="s">
        <v>55</v>
      </c>
      <c r="N2744" s="92">
        <v>1</v>
      </c>
      <c r="O2744" s="93" t="str">
        <f>_xlfn.XLOOKUP(P2744,匹配表1065!U:U,匹配表1065!T:T)</f>
        <v>HO00001482</v>
      </c>
      <c r="P2744" s="89" t="s">
        <v>146</v>
      </c>
      <c r="Q2744" s="89" t="s">
        <v>248</v>
      </c>
      <c r="R2744" s="89" t="str">
        <f>_xlfn.XLOOKUP(Q2744,匹配表1065!L:L,匹配表1065!O:O)</f>
        <v>A</v>
      </c>
      <c r="S2744" s="93" t="str">
        <f>IFERROR(_xlfn.XLOOKUP(Q2744,匹配表1065!AI:AI,匹配表1065!AJ:AJ),"绿标")</f>
        <v>红标</v>
      </c>
      <c r="T2744" s="93" t="str" cm="1">
        <f t="array" ref="T2744:U2744">_xlfn.XLOOKUP(Q2744,匹配表1065!L:L,匹配表1065!M:N)</f>
        <v>头痛</v>
      </c>
      <c r="U2744" s="94" t="str">
        <v>神经内科</v>
      </c>
      <c r="V2744" s="95" t="s">
        <v>33</v>
      </c>
      <c r="W2744" s="93">
        <f>_xlfn.XLOOKUP(M2744,匹配表1065!D:D,匹配表1065!F:F)*N2744</f>
        <v>8</v>
      </c>
    </row>
    <row r="2745" customHeight="1" spans="1:23">
      <c r="A2745" s="89" t="s">
        <v>675</v>
      </c>
      <c r="B2745" s="90">
        <v>46164</v>
      </c>
      <c r="C2745" s="91" t="str">
        <f t="shared" si="84"/>
        <v>5月第4周</v>
      </c>
      <c r="D2745" s="89" t="s">
        <v>733</v>
      </c>
      <c r="E2745" s="89" t="str">
        <f t="shared" si="85"/>
        <v>5月第3周--周5</v>
      </c>
      <c r="F2745" s="92" t="s">
        <v>27</v>
      </c>
      <c r="G2745" s="92" t="s">
        <v>136</v>
      </c>
      <c r="H2745" s="92" t="str">
        <f>_xlfn.XLOOKUP(O2745,匹配表1065!T:T,匹配表1065!W:W)</f>
        <v>青岛市</v>
      </c>
      <c r="I2745" s="89" t="str">
        <f>_xlfn.XLOOKUP(O2745,匹配表1065!T:T,匹配表1065!X:X)</f>
        <v>PME2032</v>
      </c>
      <c r="J2745" s="92" t="s">
        <v>143</v>
      </c>
      <c r="K2745" s="89" cm="1">
        <f ca="1" t="array" ref="K2745:L2745">_xlfn.XLOOKUP(J2745,匹配表1065!Y:Y,匹配表1065!AA:AB)</f>
        <v>31</v>
      </c>
      <c r="L2745" s="89" t="str">
        <v>3个月以上</v>
      </c>
      <c r="M2745" s="92" t="s">
        <v>55</v>
      </c>
      <c r="N2745" s="92">
        <v>1</v>
      </c>
      <c r="O2745" s="93" t="str">
        <f>_xlfn.XLOOKUP(P2745,匹配表1065!U:U,匹配表1065!T:T)</f>
        <v>HO00001482</v>
      </c>
      <c r="P2745" s="89" t="s">
        <v>146</v>
      </c>
      <c r="Q2745" s="89" t="s">
        <v>149</v>
      </c>
      <c r="R2745" s="89" t="str">
        <f>_xlfn.XLOOKUP(Q2745,匹配表1065!L:L,匹配表1065!O:O)</f>
        <v>B</v>
      </c>
      <c r="S2745" s="93" t="str">
        <f>IFERROR(_xlfn.XLOOKUP(Q2745,匹配表1065!AI:AI,匹配表1065!AJ:AJ),"绿标")</f>
        <v>红标</v>
      </c>
      <c r="T2745" s="93" t="str" cm="1">
        <f t="array" ref="T2745:U2745">_xlfn.XLOOKUP(Q2745,匹配表1065!L:L,匹配表1065!M:N)</f>
        <v>脑血管</v>
      </c>
      <c r="U2745" s="94" t="str">
        <v>神经内科</v>
      </c>
      <c r="V2745" s="95" t="s">
        <v>67</v>
      </c>
      <c r="W2745" s="93">
        <f>_xlfn.XLOOKUP(M2745,匹配表1065!D:D,匹配表1065!F:F)*N2745</f>
        <v>8</v>
      </c>
    </row>
    <row r="2746" customHeight="1" spans="1:23">
      <c r="A2746" s="89" t="s">
        <v>675</v>
      </c>
      <c r="B2746" s="90">
        <v>46164</v>
      </c>
      <c r="C2746" s="91" t="str">
        <f t="shared" si="84"/>
        <v>5月第4周</v>
      </c>
      <c r="D2746" s="89" t="s">
        <v>733</v>
      </c>
      <c r="E2746" s="89" t="str">
        <f t="shared" si="85"/>
        <v>5月第3周--周5</v>
      </c>
      <c r="F2746" s="92" t="s">
        <v>27</v>
      </c>
      <c r="G2746" s="92" t="s">
        <v>136</v>
      </c>
      <c r="H2746" s="92" t="str">
        <f>_xlfn.XLOOKUP(O2746,匹配表1065!T:T,匹配表1065!W:W)</f>
        <v>潍坊市</v>
      </c>
      <c r="I2746" s="89" t="str">
        <f>_xlfn.XLOOKUP(O2746,匹配表1065!T:T,匹配表1065!X:X)</f>
        <v>PME2036</v>
      </c>
      <c r="J2746" s="89" t="s">
        <v>161</v>
      </c>
      <c r="K2746" s="89" cm="1">
        <f ca="1" t="array" ref="K2746:L2746">_xlfn.XLOOKUP(J2746,匹配表1065!Y:Y,匹配表1065!AA:AB)</f>
        <v>1519</v>
      </c>
      <c r="L2746" s="89" t="str">
        <v>3个月以上</v>
      </c>
      <c r="M2746" s="92" t="s">
        <v>30</v>
      </c>
      <c r="N2746" s="92">
        <v>1</v>
      </c>
      <c r="O2746" s="93" t="str">
        <f>_xlfn.XLOOKUP(P2746,匹配表1065!U:U,匹配表1065!T:T)</f>
        <v>HO00001496</v>
      </c>
      <c r="P2746" s="89" t="s">
        <v>256</v>
      </c>
      <c r="Q2746" s="89" t="s">
        <v>303</v>
      </c>
      <c r="R2746" s="89" t="str">
        <f>_xlfn.XLOOKUP(Q2746,匹配表1065!L:L,匹配表1065!O:O)</f>
        <v>C</v>
      </c>
      <c r="S2746" s="93" t="str">
        <f>IFERROR(_xlfn.XLOOKUP(Q2746,匹配表1065!AI:AI,匹配表1065!AJ:AJ),"绿标")</f>
        <v>红标</v>
      </c>
      <c r="T2746" s="93" t="str" cm="1">
        <f t="array" ref="T2746:U2746">_xlfn.XLOOKUP(Q2746,匹配表1065!L:L,匹配表1065!M:N)</f>
        <v>眩晕</v>
      </c>
      <c r="U2746" s="94" t="str">
        <v>神经内科</v>
      </c>
      <c r="V2746" s="95" t="s">
        <v>70</v>
      </c>
      <c r="W2746" s="93">
        <f>_xlfn.XLOOKUP(M2746,匹配表1065!D:D,匹配表1065!F:F)*N2746</f>
        <v>12</v>
      </c>
    </row>
    <row r="2747" customHeight="1" spans="1:23">
      <c r="A2747" s="89" t="s">
        <v>675</v>
      </c>
      <c r="B2747" s="90">
        <v>46164</v>
      </c>
      <c r="C2747" s="91" t="str">
        <f t="shared" si="84"/>
        <v>5月第4周</v>
      </c>
      <c r="D2747" s="89" t="s">
        <v>733</v>
      </c>
      <c r="E2747" s="89" t="str">
        <f t="shared" si="85"/>
        <v>5月第3周--周5</v>
      </c>
      <c r="F2747" s="92" t="s">
        <v>27</v>
      </c>
      <c r="G2747" s="92" t="s">
        <v>136</v>
      </c>
      <c r="H2747" s="92" t="str">
        <f>_xlfn.XLOOKUP(O2747,匹配表1065!T:T,匹配表1065!W:W)</f>
        <v>潍坊市</v>
      </c>
      <c r="I2747" s="89" t="str">
        <f>_xlfn.XLOOKUP(O2747,匹配表1065!T:T,匹配表1065!X:X)</f>
        <v>PME2036</v>
      </c>
      <c r="J2747" s="89" t="s">
        <v>161</v>
      </c>
      <c r="K2747" s="89" cm="1">
        <f ca="1" t="array" ref="K2747:L2747">_xlfn.XLOOKUP(J2747,匹配表1065!Y:Y,匹配表1065!AA:AB)</f>
        <v>1519</v>
      </c>
      <c r="L2747" s="89" t="str">
        <v>3个月以上</v>
      </c>
      <c r="M2747" s="92" t="s">
        <v>35</v>
      </c>
      <c r="N2747" s="92">
        <v>1</v>
      </c>
      <c r="O2747" s="93" t="str">
        <f>_xlfn.XLOOKUP(P2747,匹配表1065!U:U,匹配表1065!T:T)</f>
        <v>HO00001466</v>
      </c>
      <c r="P2747" s="89" t="s">
        <v>164</v>
      </c>
      <c r="Q2747" s="89" t="s">
        <v>165</v>
      </c>
      <c r="R2747" s="89" t="str">
        <f>_xlfn.XLOOKUP(Q2747,匹配表1065!L:L,匹配表1065!O:O)</f>
        <v>C</v>
      </c>
      <c r="S2747" s="93" t="str">
        <f>IFERROR(_xlfn.XLOOKUP(Q2747,匹配表1065!AI:AI,匹配表1065!AJ:AJ),"绿标")</f>
        <v>绿标</v>
      </c>
      <c r="T2747" s="93" t="str" cm="1">
        <f t="array" ref="T2747:U2747">_xlfn.XLOOKUP(Q2747,匹配表1065!L:L,匹配表1065!M:N)</f>
        <v>眩晕</v>
      </c>
      <c r="U2747" s="94" t="str">
        <v>神经内科</v>
      </c>
      <c r="V2747" s="95" t="s">
        <v>70</v>
      </c>
      <c r="W2747" s="93">
        <f>_xlfn.XLOOKUP(M2747,匹配表1065!D:D,匹配表1065!F:F)*N2747</f>
        <v>4</v>
      </c>
    </row>
    <row r="2748" customHeight="1" spans="1:23">
      <c r="A2748" s="89" t="s">
        <v>675</v>
      </c>
      <c r="B2748" s="90">
        <v>46164</v>
      </c>
      <c r="C2748" s="91" t="str">
        <f t="shared" si="84"/>
        <v>5月第4周</v>
      </c>
      <c r="D2748" s="89" t="s">
        <v>733</v>
      </c>
      <c r="E2748" s="89" t="str">
        <f t="shared" si="85"/>
        <v>5月第3周--周5</v>
      </c>
      <c r="F2748" s="92" t="s">
        <v>27</v>
      </c>
      <c r="G2748" s="92" t="s">
        <v>136</v>
      </c>
      <c r="H2748" s="92" t="str">
        <f>_xlfn.XLOOKUP(O2748,匹配表1065!T:T,匹配表1065!W:W)</f>
        <v>潍坊市</v>
      </c>
      <c r="I2748" s="89" t="str">
        <f>_xlfn.XLOOKUP(O2748,匹配表1065!T:T,匹配表1065!X:X)</f>
        <v>PME2036</v>
      </c>
      <c r="J2748" s="89" t="s">
        <v>161</v>
      </c>
      <c r="K2748" s="89" cm="1">
        <f ca="1" t="array" ref="K2748:L2748">_xlfn.XLOOKUP(J2748,匹配表1065!Y:Y,匹配表1065!AA:AB)</f>
        <v>1519</v>
      </c>
      <c r="L2748" s="89" t="str">
        <v>3个月以上</v>
      </c>
      <c r="M2748" s="92" t="s">
        <v>30</v>
      </c>
      <c r="N2748" s="92">
        <v>1</v>
      </c>
      <c r="O2748" s="93" t="str">
        <f>_xlfn.XLOOKUP(P2748,匹配表1065!U:U,匹配表1065!T:T)</f>
        <v>HO00001466</v>
      </c>
      <c r="P2748" s="89" t="s">
        <v>164</v>
      </c>
      <c r="Q2748" s="89" t="s">
        <v>165</v>
      </c>
      <c r="R2748" s="89" t="str">
        <f>_xlfn.XLOOKUP(Q2748,匹配表1065!L:L,匹配表1065!O:O)</f>
        <v>C</v>
      </c>
      <c r="S2748" s="93" t="str">
        <f>IFERROR(_xlfn.XLOOKUP(Q2748,匹配表1065!AI:AI,匹配表1065!AJ:AJ),"绿标")</f>
        <v>绿标</v>
      </c>
      <c r="T2748" s="93" t="str" cm="1">
        <f t="array" ref="T2748:U2748">_xlfn.XLOOKUP(Q2748,匹配表1065!L:L,匹配表1065!M:N)</f>
        <v>眩晕</v>
      </c>
      <c r="U2748" s="94" t="str">
        <v>神经内科</v>
      </c>
      <c r="V2748" s="95" t="s">
        <v>70</v>
      </c>
      <c r="W2748" s="93">
        <f>_xlfn.XLOOKUP(M2748,匹配表1065!D:D,匹配表1065!F:F)*N2748</f>
        <v>12</v>
      </c>
    </row>
    <row r="2749" customHeight="1" spans="1:23">
      <c r="A2749" s="89" t="s">
        <v>675</v>
      </c>
      <c r="B2749" s="90">
        <v>46164</v>
      </c>
      <c r="C2749" s="91" t="str">
        <f t="shared" si="84"/>
        <v>5月第4周</v>
      </c>
      <c r="D2749" s="89" t="s">
        <v>733</v>
      </c>
      <c r="E2749" s="89" t="str">
        <f t="shared" si="85"/>
        <v>5月第3周--周5</v>
      </c>
      <c r="F2749" s="92" t="s">
        <v>27</v>
      </c>
      <c r="G2749" s="92" t="s">
        <v>136</v>
      </c>
      <c r="H2749" s="92" t="str">
        <f>_xlfn.XLOOKUP(O2749,匹配表1065!T:T,匹配表1065!W:W)</f>
        <v>烟台市</v>
      </c>
      <c r="I2749" s="89" t="str">
        <f>_xlfn.XLOOKUP(O2749,匹配表1065!T:T,匹配表1065!X:X)</f>
        <v>PME2034</v>
      </c>
      <c r="J2749" s="89" t="s">
        <v>501</v>
      </c>
      <c r="K2749" s="89" cm="1">
        <f ca="1" t="array" ref="K2749:L2749">_xlfn.XLOOKUP(J2749,匹配表1065!Y:Y,匹配表1065!AA:AB)</f>
        <v>4</v>
      </c>
      <c r="L2749" s="89" t="str">
        <v>3个月以上</v>
      </c>
      <c r="M2749" s="92" t="s">
        <v>35</v>
      </c>
      <c r="N2749" s="92">
        <v>1</v>
      </c>
      <c r="O2749" s="93" t="str">
        <f>_xlfn.XLOOKUP(P2749,匹配表1065!U:U,匹配表1065!T:T)</f>
        <v>HO00023998</v>
      </c>
      <c r="P2749" s="89" t="s">
        <v>757</v>
      </c>
      <c r="Q2749" s="89" t="s">
        <v>758</v>
      </c>
      <c r="R2749" s="89" t="str">
        <f>_xlfn.XLOOKUP(Q2749,匹配表1065!L:L,匹配表1065!O:O)</f>
        <v>A</v>
      </c>
      <c r="S2749" s="93" t="str">
        <f>IFERROR(_xlfn.XLOOKUP(Q2749,匹配表1065!AI:AI,匹配表1065!AJ:AJ),"绿标")</f>
        <v>绿标</v>
      </c>
      <c r="T2749" s="93" t="str" cm="1">
        <f t="array" ref="T2749:U2749">_xlfn.XLOOKUP(Q2749,匹配表1065!L:L,匹配表1065!M:N)</f>
        <v>头痛</v>
      </c>
      <c r="U2749" s="94" t="str">
        <v>神经内科</v>
      </c>
      <c r="V2749" s="95" t="s">
        <v>58</v>
      </c>
      <c r="W2749" s="93">
        <f>_xlfn.XLOOKUP(M2749,匹配表1065!D:D,匹配表1065!F:F)*N2749</f>
        <v>4</v>
      </c>
    </row>
    <row r="2750" customHeight="1" spans="1:23">
      <c r="A2750" s="89" t="s">
        <v>675</v>
      </c>
      <c r="B2750" s="90">
        <v>46164</v>
      </c>
      <c r="C2750" s="91" t="str">
        <f t="shared" si="84"/>
        <v>5月第4周</v>
      </c>
      <c r="D2750" s="89" t="s">
        <v>733</v>
      </c>
      <c r="E2750" s="89" t="str">
        <f t="shared" si="85"/>
        <v>5月第3周--周5</v>
      </c>
      <c r="F2750" s="92" t="s">
        <v>27</v>
      </c>
      <c r="G2750" s="92" t="s">
        <v>136</v>
      </c>
      <c r="H2750" s="92" t="str">
        <f>_xlfn.XLOOKUP(O2750,匹配表1065!T:T,匹配表1065!W:W)</f>
        <v>青岛市</v>
      </c>
      <c r="I2750" s="89" t="str">
        <f>_xlfn.XLOOKUP(O2750,匹配表1065!T:T,匹配表1065!X:X)</f>
        <v>PME2035</v>
      </c>
      <c r="J2750" s="92" t="s">
        <v>150</v>
      </c>
      <c r="K2750" s="89" cm="1">
        <f ca="1" t="array" ref="K2750:L2750">_xlfn.XLOOKUP(J2750,匹配表1065!Y:Y,匹配表1065!AA:AB)</f>
        <v>8</v>
      </c>
      <c r="L2750" s="89" t="str">
        <v>3个月以上</v>
      </c>
      <c r="M2750" s="92" t="s">
        <v>30</v>
      </c>
      <c r="N2750" s="92">
        <v>1</v>
      </c>
      <c r="O2750" s="93" t="str">
        <f>_xlfn.XLOOKUP(P2750,匹配表1065!U:U,匹配表1065!T:T)</f>
        <v>HO00370760</v>
      </c>
      <c r="P2750" s="89" t="s">
        <v>499</v>
      </c>
      <c r="Q2750" s="89" t="s">
        <v>500</v>
      </c>
      <c r="R2750" s="89" t="str">
        <f>_xlfn.XLOOKUP(Q2750,匹配表1065!L:L,匹配表1065!O:O)</f>
        <v>A</v>
      </c>
      <c r="S2750" s="93" t="str">
        <f>IFERROR(_xlfn.XLOOKUP(Q2750,匹配表1065!AI:AI,匹配表1065!AJ:AJ),"绿标")</f>
        <v>红标</v>
      </c>
      <c r="T2750" s="93" t="str" cm="1">
        <f t="array" ref="T2750:U2750">_xlfn.XLOOKUP(Q2750,匹配表1065!L:L,匹配表1065!M:N)</f>
        <v>头痛</v>
      </c>
      <c r="U2750" s="94" t="str">
        <v>神经内科</v>
      </c>
      <c r="V2750" s="95" t="s">
        <v>70</v>
      </c>
      <c r="W2750" s="93">
        <f>_xlfn.XLOOKUP(M2750,匹配表1065!D:D,匹配表1065!F:F)*N2750</f>
        <v>12</v>
      </c>
    </row>
    <row r="2751" customHeight="1" spans="1:23">
      <c r="A2751" s="89" t="s">
        <v>675</v>
      </c>
      <c r="B2751" s="90">
        <v>46164</v>
      </c>
      <c r="C2751" s="91" t="str">
        <f t="shared" si="84"/>
        <v>5月第4周</v>
      </c>
      <c r="D2751" s="89" t="s">
        <v>733</v>
      </c>
      <c r="E2751" s="89" t="str">
        <f t="shared" si="85"/>
        <v>5月第3周--周5</v>
      </c>
      <c r="F2751" s="92" t="s">
        <v>27</v>
      </c>
      <c r="G2751" s="92" t="s">
        <v>136</v>
      </c>
      <c r="H2751" s="92" t="str">
        <f>_xlfn.XLOOKUP(O2751,匹配表1065!T:T,匹配表1065!W:W)</f>
        <v>青岛市</v>
      </c>
      <c r="I2751" s="89" t="str">
        <f>_xlfn.XLOOKUP(O2751,匹配表1065!T:T,匹配表1065!X:X)</f>
        <v>PME2035</v>
      </c>
      <c r="J2751" s="92" t="s">
        <v>150</v>
      </c>
      <c r="K2751" s="89" cm="1">
        <f ca="1" t="array" ref="K2751:L2751">_xlfn.XLOOKUP(J2751,匹配表1065!Y:Y,匹配表1065!AA:AB)</f>
        <v>8</v>
      </c>
      <c r="L2751" s="89" t="str">
        <v>3个月以上</v>
      </c>
      <c r="M2751" s="92" t="s">
        <v>55</v>
      </c>
      <c r="N2751" s="92">
        <v>1</v>
      </c>
      <c r="O2751" s="93" t="str">
        <f>_xlfn.XLOOKUP(P2751,匹配表1065!U:U,匹配表1065!T:T)</f>
        <v>HO00001483</v>
      </c>
      <c r="P2751" s="89" t="s">
        <v>259</v>
      </c>
      <c r="Q2751" s="89" t="s">
        <v>397</v>
      </c>
      <c r="R2751" s="89" t="str">
        <f>_xlfn.XLOOKUP(Q2751,匹配表1065!L:L,匹配表1065!O:O)</f>
        <v>C</v>
      </c>
      <c r="S2751" s="93" t="str">
        <f>IFERROR(_xlfn.XLOOKUP(Q2751,匹配表1065!AI:AI,匹配表1065!AJ:AJ),"绿标")</f>
        <v>绿标</v>
      </c>
      <c r="T2751" s="93" t="str" cm="1">
        <f t="array" ref="T2751:U2751">_xlfn.XLOOKUP(Q2751,匹配表1065!L:L,匹配表1065!M:N)</f>
        <v>眩晕</v>
      </c>
      <c r="U2751" s="94" t="str">
        <v>神经内科</v>
      </c>
      <c r="V2751" s="95" t="s">
        <v>42</v>
      </c>
      <c r="W2751" s="93">
        <f>_xlfn.XLOOKUP(M2751,匹配表1065!D:D,匹配表1065!F:F)*N2751</f>
        <v>8</v>
      </c>
    </row>
    <row r="2752" customHeight="1" spans="1:23">
      <c r="A2752" s="89" t="s">
        <v>675</v>
      </c>
      <c r="B2752" s="90">
        <v>46164</v>
      </c>
      <c r="C2752" s="91" t="str">
        <f t="shared" si="84"/>
        <v>5月第4周</v>
      </c>
      <c r="D2752" s="89" t="s">
        <v>733</v>
      </c>
      <c r="E2752" s="89" t="str">
        <f t="shared" si="85"/>
        <v>5月第3周--周5</v>
      </c>
      <c r="F2752" s="92" t="s">
        <v>27</v>
      </c>
      <c r="G2752" s="92" t="s">
        <v>136</v>
      </c>
      <c r="H2752" s="92" t="str">
        <f>_xlfn.XLOOKUP(O2752,匹配表1065!T:T,匹配表1065!W:W)</f>
        <v>青岛市</v>
      </c>
      <c r="I2752" s="89" t="str">
        <f>_xlfn.XLOOKUP(O2752,匹配表1065!T:T,匹配表1065!X:X)</f>
        <v>PME2035</v>
      </c>
      <c r="J2752" s="92" t="s">
        <v>150</v>
      </c>
      <c r="K2752" s="89" cm="1">
        <f ca="1" t="array" ref="K2752:L2752">_xlfn.XLOOKUP(J2752,匹配表1065!Y:Y,匹配表1065!AA:AB)</f>
        <v>8</v>
      </c>
      <c r="L2752" s="89" t="str">
        <v>3个月以上</v>
      </c>
      <c r="M2752" s="92" t="s">
        <v>35</v>
      </c>
      <c r="N2752" s="92">
        <v>1</v>
      </c>
      <c r="O2752" s="93" t="str">
        <f>_xlfn.XLOOKUP(P2752,匹配表1065!U:U,匹配表1065!T:T)</f>
        <v>HO00001483</v>
      </c>
      <c r="P2752" s="89" t="s">
        <v>259</v>
      </c>
      <c r="Q2752" s="89" t="s">
        <v>624</v>
      </c>
      <c r="R2752" s="89" t="str">
        <f>_xlfn.XLOOKUP(Q2752,匹配表1065!L:L,匹配表1065!O:O)</f>
        <v>B</v>
      </c>
      <c r="S2752" s="93" t="str">
        <f>IFERROR(_xlfn.XLOOKUP(Q2752,匹配表1065!AI:AI,匹配表1065!AJ:AJ),"绿标")</f>
        <v>绿标</v>
      </c>
      <c r="T2752" s="93" t="str" cm="1">
        <f t="array" ref="T2752:U2752">_xlfn.XLOOKUP(Q2752,匹配表1065!L:L,匹配表1065!M:N)</f>
        <v>脑血管</v>
      </c>
      <c r="U2752" s="94" t="str">
        <v>神经内科</v>
      </c>
      <c r="V2752" s="95" t="s">
        <v>58</v>
      </c>
      <c r="W2752" s="93">
        <f>_xlfn.XLOOKUP(M2752,匹配表1065!D:D,匹配表1065!F:F)*N2752</f>
        <v>4</v>
      </c>
    </row>
    <row r="2753" customHeight="1" spans="1:23">
      <c r="A2753" s="89" t="s">
        <v>675</v>
      </c>
      <c r="B2753" s="90">
        <v>46164</v>
      </c>
      <c r="C2753" s="91" t="str">
        <f t="shared" si="84"/>
        <v>5月第4周</v>
      </c>
      <c r="D2753" s="89" t="s">
        <v>733</v>
      </c>
      <c r="E2753" s="89" t="str">
        <f t="shared" si="85"/>
        <v>5月第3周--周5</v>
      </c>
      <c r="F2753" s="92" t="s">
        <v>27</v>
      </c>
      <c r="G2753" s="92" t="s">
        <v>136</v>
      </c>
      <c r="H2753" s="92" t="str">
        <f>_xlfn.XLOOKUP(O2753,匹配表1065!T:T,匹配表1065!W:W)</f>
        <v>青岛市</v>
      </c>
      <c r="I2753" s="89" t="str">
        <f>_xlfn.XLOOKUP(O2753,匹配表1065!T:T,匹配表1065!X:X)</f>
        <v>PME2031</v>
      </c>
      <c r="J2753" s="92" t="s">
        <v>155</v>
      </c>
      <c r="K2753" s="89" cm="1">
        <f ca="1" t="array" ref="K2753:L2753">_xlfn.XLOOKUP(J2753,匹配表1065!Y:Y,匹配表1065!AA:AB)</f>
        <v>31</v>
      </c>
      <c r="L2753" s="89" t="str">
        <v>3个月以上</v>
      </c>
      <c r="M2753" s="92" t="s">
        <v>55</v>
      </c>
      <c r="N2753" s="92">
        <v>1</v>
      </c>
      <c r="O2753" s="93" t="str">
        <f>_xlfn.XLOOKUP(P2753,匹配表1065!U:U,匹配表1065!T:T)</f>
        <v>HO00072793</v>
      </c>
      <c r="P2753" s="89" t="s">
        <v>159</v>
      </c>
      <c r="Q2753" s="89" t="s">
        <v>550</v>
      </c>
      <c r="R2753" s="89" t="str">
        <f>_xlfn.XLOOKUP(Q2753,匹配表1065!L:L,匹配表1065!O:O)</f>
        <v>D</v>
      </c>
      <c r="S2753" s="93" t="str">
        <f>IFERROR(_xlfn.XLOOKUP(Q2753,匹配表1065!AI:AI,匹配表1065!AJ:AJ),"绿标")</f>
        <v>红标</v>
      </c>
      <c r="T2753" s="93" t="str" cm="1">
        <f t="array" ref="T2753:U2753">_xlfn.XLOOKUP(Q2753,匹配表1065!L:L,匹配表1065!M:N)</f>
        <v>疼痛</v>
      </c>
      <c r="U2753" s="94" t="str">
        <v>疼痛科</v>
      </c>
      <c r="V2753" s="95" t="s">
        <v>70</v>
      </c>
      <c r="W2753" s="93">
        <f>_xlfn.XLOOKUP(M2753,匹配表1065!D:D,匹配表1065!F:F)*N2753</f>
        <v>8</v>
      </c>
    </row>
    <row r="2754" customHeight="1" spans="1:23">
      <c r="A2754" s="89" t="s">
        <v>675</v>
      </c>
      <c r="B2754" s="90">
        <v>46164</v>
      </c>
      <c r="C2754" s="91" t="str">
        <f t="shared" ref="C2754:C2817" si="86">MONTH(B2754)&amp;TEXT(WEEKNUM(B2754,2)-WEEKNUM(B2754+1-DAY(B2754),2)+1,"月第0周")</f>
        <v>5月第4周</v>
      </c>
      <c r="D2754" s="89" t="s">
        <v>733</v>
      </c>
      <c r="E2754" s="89" t="str">
        <f t="shared" ref="E2754:E2817" si="87">D2754&amp;"--"&amp;"周"&amp;WEEKDAY(B2754,2)</f>
        <v>5月第3周--周5</v>
      </c>
      <c r="F2754" s="92" t="s">
        <v>27</v>
      </c>
      <c r="G2754" s="92" t="s">
        <v>136</v>
      </c>
      <c r="H2754" s="92" t="str">
        <f>_xlfn.XLOOKUP(O2754,匹配表1065!T:T,匹配表1065!W:W)</f>
        <v>青岛市</v>
      </c>
      <c r="I2754" s="89" t="str">
        <f>_xlfn.XLOOKUP(O2754,匹配表1065!T:T,匹配表1065!X:X)</f>
        <v>PME2031</v>
      </c>
      <c r="J2754" s="92" t="s">
        <v>155</v>
      </c>
      <c r="K2754" s="89" cm="1">
        <f ca="1" t="array" ref="K2754:L2754">_xlfn.XLOOKUP(J2754,匹配表1065!Y:Y,匹配表1065!AA:AB)</f>
        <v>31</v>
      </c>
      <c r="L2754" s="89" t="str">
        <v>3个月以上</v>
      </c>
      <c r="M2754" s="92" t="s">
        <v>30</v>
      </c>
      <c r="N2754" s="92">
        <v>1</v>
      </c>
      <c r="O2754" s="93" t="str">
        <f>_xlfn.XLOOKUP(P2754,匹配表1065!U:U,匹配表1065!T:T)</f>
        <v>HO00001432</v>
      </c>
      <c r="P2754" s="89" t="s">
        <v>301</v>
      </c>
      <c r="Q2754" s="89" t="s">
        <v>759</v>
      </c>
      <c r="R2754" s="89" t="str">
        <f>_xlfn.XLOOKUP(Q2754,匹配表1065!L:L,匹配表1065!O:O)</f>
        <v>B</v>
      </c>
      <c r="S2754" s="93" t="str">
        <f>IFERROR(_xlfn.XLOOKUP(Q2754,匹配表1065!AI:AI,匹配表1065!AJ:AJ),"绿标")</f>
        <v>绿标</v>
      </c>
      <c r="T2754" s="93" t="str" cm="1">
        <f t="array" ref="T2754:U2754">_xlfn.XLOOKUP(Q2754,匹配表1065!L:L,匹配表1065!M:N)</f>
        <v>脑血管</v>
      </c>
      <c r="U2754" s="94" t="str">
        <v>神经内科</v>
      </c>
      <c r="V2754" s="95" t="s">
        <v>67</v>
      </c>
      <c r="W2754" s="93">
        <f>_xlfn.XLOOKUP(M2754,匹配表1065!D:D,匹配表1065!F:F)*N2754</f>
        <v>12</v>
      </c>
    </row>
    <row r="2755" customHeight="1" spans="1:23">
      <c r="A2755" s="89" t="s">
        <v>675</v>
      </c>
      <c r="B2755" s="90">
        <v>46164</v>
      </c>
      <c r="C2755" s="91" t="str">
        <f t="shared" si="86"/>
        <v>5月第4周</v>
      </c>
      <c r="D2755" s="89" t="s">
        <v>733</v>
      </c>
      <c r="E2755" s="89" t="str">
        <f t="shared" si="87"/>
        <v>5月第3周--周5</v>
      </c>
      <c r="F2755" s="92" t="s">
        <v>27</v>
      </c>
      <c r="G2755" s="92" t="s">
        <v>167</v>
      </c>
      <c r="H2755" s="92" t="str">
        <f>_xlfn.XLOOKUP(O2755,匹配表1065!T:T,匹配表1065!W:W)</f>
        <v>苏州市</v>
      </c>
      <c r="I2755" s="89" t="str">
        <f>_xlfn.XLOOKUP(O2755,匹配表1065!T:T,匹配表1065!X:X)</f>
        <v>PME2017</v>
      </c>
      <c r="J2755" s="92" t="s">
        <v>323</v>
      </c>
      <c r="K2755" s="89" cm="1">
        <f ca="1" t="array" ref="K2755:L2755">_xlfn.XLOOKUP(J2755,匹配表1065!Y:Y,匹配表1065!AA:AB)</f>
        <v>7</v>
      </c>
      <c r="L2755" s="89" t="str">
        <v>3个月以上</v>
      </c>
      <c r="M2755" s="92" t="s">
        <v>30</v>
      </c>
      <c r="N2755" s="92">
        <v>1</v>
      </c>
      <c r="O2755" s="93" t="str">
        <f>_xlfn.XLOOKUP(P2755,匹配表1065!U:U,匹配表1065!T:T)</f>
        <v>HO00001044</v>
      </c>
      <c r="P2755" s="89" t="s">
        <v>346</v>
      </c>
      <c r="Q2755" s="89" t="s">
        <v>347</v>
      </c>
      <c r="R2755" s="89" t="str">
        <f>_xlfn.XLOOKUP(Q2755,匹配表1065!L:L,匹配表1065!O:O)</f>
        <v>A</v>
      </c>
      <c r="S2755" s="93" t="str">
        <f>IFERROR(_xlfn.XLOOKUP(Q2755,匹配表1065!AI:AI,匹配表1065!AJ:AJ),"绿标")</f>
        <v>红标</v>
      </c>
      <c r="T2755" s="93" t="str" cm="1">
        <f t="array" ref="T2755:U2755">_xlfn.XLOOKUP(Q2755,匹配表1065!L:L,匹配表1065!M:N)</f>
        <v>头痛</v>
      </c>
      <c r="U2755" s="94" t="str">
        <v>神经内科</v>
      </c>
      <c r="V2755" s="95" t="s">
        <v>67</v>
      </c>
      <c r="W2755" s="93">
        <f>_xlfn.XLOOKUP(M2755,匹配表1065!D:D,匹配表1065!F:F)*N2755</f>
        <v>12</v>
      </c>
    </row>
    <row r="2756" customHeight="1" spans="1:23">
      <c r="A2756" s="89" t="s">
        <v>675</v>
      </c>
      <c r="B2756" s="90">
        <v>46164</v>
      </c>
      <c r="C2756" s="91" t="str">
        <f t="shared" si="86"/>
        <v>5月第4周</v>
      </c>
      <c r="D2756" s="89" t="s">
        <v>733</v>
      </c>
      <c r="E2756" s="89" t="str">
        <f t="shared" si="87"/>
        <v>5月第3周--周5</v>
      </c>
      <c r="F2756" s="92" t="s">
        <v>27</v>
      </c>
      <c r="G2756" s="92" t="s">
        <v>167</v>
      </c>
      <c r="H2756" s="92" t="str">
        <f>_xlfn.XLOOKUP(O2756,匹配表1065!T:T,匹配表1065!W:W)</f>
        <v>苏州市</v>
      </c>
      <c r="I2756" s="89" t="str">
        <f>_xlfn.XLOOKUP(O2756,匹配表1065!T:T,匹配表1065!X:X)</f>
        <v>PME2017</v>
      </c>
      <c r="J2756" s="92" t="s">
        <v>323</v>
      </c>
      <c r="K2756" s="89" cm="1">
        <f ca="1" t="array" ref="K2756:L2756">_xlfn.XLOOKUP(J2756,匹配表1065!Y:Y,匹配表1065!AA:AB)</f>
        <v>7</v>
      </c>
      <c r="L2756" s="89" t="str">
        <v>3个月以上</v>
      </c>
      <c r="M2756" s="92" t="s">
        <v>35</v>
      </c>
      <c r="N2756" s="92">
        <v>1</v>
      </c>
      <c r="O2756" s="93" t="str">
        <f>_xlfn.XLOOKUP(P2756,匹配表1065!U:U,匹配表1065!T:T)</f>
        <v>HO00017517</v>
      </c>
      <c r="P2756" s="89" t="s">
        <v>348</v>
      </c>
      <c r="Q2756" s="89" t="s">
        <v>705</v>
      </c>
      <c r="R2756" s="89" t="str">
        <f>_xlfn.XLOOKUP(Q2756,匹配表1065!L:L,匹配表1065!O:O)</f>
        <v>C</v>
      </c>
      <c r="S2756" s="93" t="str">
        <f>IFERROR(_xlfn.XLOOKUP(Q2756,匹配表1065!AI:AI,匹配表1065!AJ:AJ),"绿标")</f>
        <v>红标</v>
      </c>
      <c r="T2756" s="93" t="str" cm="1">
        <f t="array" ref="T2756:U2756">_xlfn.XLOOKUP(Q2756,匹配表1065!L:L,匹配表1065!M:N)</f>
        <v>眩晕</v>
      </c>
      <c r="U2756" s="94" t="str">
        <v>耳鼻喉科</v>
      </c>
      <c r="V2756" s="95" t="s">
        <v>58</v>
      </c>
      <c r="W2756" s="93">
        <f>_xlfn.XLOOKUP(M2756,匹配表1065!D:D,匹配表1065!F:F)*N2756</f>
        <v>4</v>
      </c>
    </row>
    <row r="2757" customHeight="1" spans="1:23">
      <c r="A2757" s="89" t="s">
        <v>675</v>
      </c>
      <c r="B2757" s="90">
        <v>46164</v>
      </c>
      <c r="C2757" s="91" t="str">
        <f t="shared" si="86"/>
        <v>5月第4周</v>
      </c>
      <c r="D2757" s="89" t="s">
        <v>733</v>
      </c>
      <c r="E2757" s="89" t="str">
        <f t="shared" si="87"/>
        <v>5月第3周--周5</v>
      </c>
      <c r="F2757" s="92" t="s">
        <v>27</v>
      </c>
      <c r="G2757" s="92" t="s">
        <v>167</v>
      </c>
      <c r="H2757" s="92" t="str">
        <f>_xlfn.XLOOKUP(O2757,匹配表1065!T:T,匹配表1065!W:W)</f>
        <v>苏州市</v>
      </c>
      <c r="I2757" s="89" t="str">
        <f>_xlfn.XLOOKUP(O2757,匹配表1065!T:T,匹配表1065!X:X)</f>
        <v>PME2011</v>
      </c>
      <c r="J2757" s="92" t="s">
        <v>168</v>
      </c>
      <c r="K2757" s="89" cm="1">
        <f ca="1" t="array" ref="K2757:L2757">_xlfn.XLOOKUP(J2757,匹配表1065!Y:Y,匹配表1065!AA:AB)</f>
        <v>19</v>
      </c>
      <c r="L2757" s="89" t="str">
        <v>3个月以上</v>
      </c>
      <c r="M2757" s="92" t="s">
        <v>35</v>
      </c>
      <c r="N2757" s="92">
        <v>1</v>
      </c>
      <c r="O2757" s="93" t="str">
        <f>_xlfn.XLOOKUP(P2757,匹配表1065!U:U,匹配表1065!T:T)</f>
        <v>HO00307823</v>
      </c>
      <c r="P2757" s="89" t="s">
        <v>169</v>
      </c>
      <c r="Q2757" s="89" t="s">
        <v>573</v>
      </c>
      <c r="R2757" s="89" t="str">
        <f>_xlfn.XLOOKUP(Q2757,匹配表1065!L:L,匹配表1065!O:O)</f>
        <v>B</v>
      </c>
      <c r="S2757" s="93" t="str">
        <f>IFERROR(_xlfn.XLOOKUP(Q2757,匹配表1065!AI:AI,匹配表1065!AJ:AJ),"绿标")</f>
        <v>绿标</v>
      </c>
      <c r="T2757" s="93" t="str" cm="1">
        <f t="array" ref="T2757:U2757">_xlfn.XLOOKUP(Q2757,匹配表1065!L:L,匹配表1065!M:N)</f>
        <v>脑血管</v>
      </c>
      <c r="U2757" s="94" t="str">
        <v>神经内科</v>
      </c>
      <c r="V2757" s="95" t="s">
        <v>33</v>
      </c>
      <c r="W2757" s="93">
        <f>_xlfn.XLOOKUP(M2757,匹配表1065!D:D,匹配表1065!F:F)*N2757</f>
        <v>4</v>
      </c>
    </row>
    <row r="2758" customHeight="1" spans="1:23">
      <c r="A2758" s="89" t="s">
        <v>675</v>
      </c>
      <c r="B2758" s="90">
        <v>46164</v>
      </c>
      <c r="C2758" s="91" t="str">
        <f t="shared" si="86"/>
        <v>5月第4周</v>
      </c>
      <c r="D2758" s="89" t="s">
        <v>733</v>
      </c>
      <c r="E2758" s="89" t="str">
        <f t="shared" si="87"/>
        <v>5月第3周--周5</v>
      </c>
      <c r="F2758" s="92" t="s">
        <v>27</v>
      </c>
      <c r="G2758" s="92" t="s">
        <v>167</v>
      </c>
      <c r="H2758" s="92" t="str">
        <f>_xlfn.XLOOKUP(O2758,匹配表1065!T:T,匹配表1065!W:W)</f>
        <v>苏州市</v>
      </c>
      <c r="I2758" s="89" t="str">
        <f>_xlfn.XLOOKUP(O2758,匹配表1065!T:T,匹配表1065!X:X)</f>
        <v>PME2011</v>
      </c>
      <c r="J2758" s="92" t="s">
        <v>168</v>
      </c>
      <c r="K2758" s="89" cm="1">
        <f ca="1" t="array" ref="K2758:L2758">_xlfn.XLOOKUP(J2758,匹配表1065!Y:Y,匹配表1065!AA:AB)</f>
        <v>19</v>
      </c>
      <c r="L2758" s="89" t="str">
        <v>3个月以上</v>
      </c>
      <c r="M2758" s="92" t="s">
        <v>30</v>
      </c>
      <c r="N2758" s="92">
        <v>3</v>
      </c>
      <c r="O2758" s="93" t="str">
        <f>_xlfn.XLOOKUP(P2758,匹配表1065!U:U,匹配表1065!T:T)</f>
        <v>HO00307823</v>
      </c>
      <c r="P2758" s="89" t="s">
        <v>169</v>
      </c>
      <c r="Q2758" s="89" t="s">
        <v>170</v>
      </c>
      <c r="R2758" s="89" t="str">
        <f>_xlfn.XLOOKUP(Q2758,匹配表1065!L:L,匹配表1065!O:O)</f>
        <v>A</v>
      </c>
      <c r="S2758" s="93" t="str">
        <f>IFERROR(_xlfn.XLOOKUP(Q2758,匹配表1065!AI:AI,匹配表1065!AJ:AJ),"绿标")</f>
        <v>红标</v>
      </c>
      <c r="T2758" s="93" t="str" cm="1">
        <f t="array" ref="T2758:U2758">_xlfn.XLOOKUP(Q2758,匹配表1065!L:L,匹配表1065!M:N)</f>
        <v>头痛</v>
      </c>
      <c r="U2758" s="94" t="str">
        <v>神经内科</v>
      </c>
      <c r="V2758" s="95" t="s">
        <v>42</v>
      </c>
      <c r="W2758" s="93">
        <f>_xlfn.XLOOKUP(M2758,匹配表1065!D:D,匹配表1065!F:F)*N2758</f>
        <v>36</v>
      </c>
    </row>
    <row r="2759" customHeight="1" spans="1:23">
      <c r="A2759" s="89" t="s">
        <v>675</v>
      </c>
      <c r="B2759" s="90">
        <v>46164</v>
      </c>
      <c r="C2759" s="91" t="str">
        <f t="shared" si="86"/>
        <v>5月第4周</v>
      </c>
      <c r="D2759" s="89" t="s">
        <v>733</v>
      </c>
      <c r="E2759" s="89" t="str">
        <f t="shared" si="87"/>
        <v>5月第3周--周5</v>
      </c>
      <c r="F2759" s="92" t="s">
        <v>27</v>
      </c>
      <c r="G2759" s="92" t="s">
        <v>167</v>
      </c>
      <c r="H2759" s="92" t="str">
        <f>_xlfn.XLOOKUP(O2759,匹配表1065!T:T,匹配表1065!W:W)</f>
        <v>南通市</v>
      </c>
      <c r="I2759" s="89" t="str">
        <f>_xlfn.XLOOKUP(O2759,匹配表1065!T:T,匹配表1065!X:X)</f>
        <v>PME2013</v>
      </c>
      <c r="J2759" s="92" t="s">
        <v>180</v>
      </c>
      <c r="K2759" s="89" cm="1">
        <f ca="1" t="array" ref="K2759:L2759">_xlfn.XLOOKUP(J2759,匹配表1065!Y:Y,匹配表1065!AA:AB)</f>
        <v>51</v>
      </c>
      <c r="L2759" s="89" t="str">
        <v>3个月以上</v>
      </c>
      <c r="M2759" s="92" t="s">
        <v>30</v>
      </c>
      <c r="N2759" s="92">
        <v>2</v>
      </c>
      <c r="O2759" s="93" t="str">
        <f>_xlfn.XLOOKUP(P2759,匹配表1065!U:U,匹配表1065!T:T)</f>
        <v>HO00001066</v>
      </c>
      <c r="P2759" s="89" t="s">
        <v>183</v>
      </c>
      <c r="Q2759" s="89" t="s">
        <v>296</v>
      </c>
      <c r="R2759" s="89" t="str">
        <f>_xlfn.XLOOKUP(Q2759,匹配表1065!L:L,匹配表1065!O:O)</f>
        <v>C</v>
      </c>
      <c r="S2759" s="93" t="str">
        <f>IFERROR(_xlfn.XLOOKUP(Q2759,匹配表1065!AI:AI,匹配表1065!AJ:AJ),"绿标")</f>
        <v>红标</v>
      </c>
      <c r="T2759" s="93" t="str" cm="1">
        <f t="array" ref="T2759:U2759">_xlfn.XLOOKUP(Q2759,匹配表1065!L:L,匹配表1065!M:N)</f>
        <v>眩晕</v>
      </c>
      <c r="U2759" s="94" t="str">
        <v>耳鼻喉科</v>
      </c>
      <c r="V2759" s="95" t="s">
        <v>70</v>
      </c>
      <c r="W2759" s="93">
        <f>_xlfn.XLOOKUP(M2759,匹配表1065!D:D,匹配表1065!F:F)*N2759</f>
        <v>24</v>
      </c>
    </row>
    <row r="2760" customHeight="1" spans="1:23">
      <c r="A2760" s="89" t="s">
        <v>675</v>
      </c>
      <c r="B2760" s="90">
        <v>46164</v>
      </c>
      <c r="C2760" s="91" t="str">
        <f t="shared" si="86"/>
        <v>5月第4周</v>
      </c>
      <c r="D2760" s="89" t="s">
        <v>733</v>
      </c>
      <c r="E2760" s="89" t="str">
        <f t="shared" si="87"/>
        <v>5月第3周--周5</v>
      </c>
      <c r="F2760" s="92" t="s">
        <v>27</v>
      </c>
      <c r="G2760" s="92" t="s">
        <v>167</v>
      </c>
      <c r="H2760" s="92" t="str">
        <f>_xlfn.XLOOKUP(O2760,匹配表1065!T:T,匹配表1065!W:W)</f>
        <v>南通市</v>
      </c>
      <c r="I2760" s="89" t="str">
        <f>_xlfn.XLOOKUP(O2760,匹配表1065!T:T,匹配表1065!X:X)</f>
        <v>PME2013</v>
      </c>
      <c r="J2760" s="92" t="s">
        <v>180</v>
      </c>
      <c r="K2760" s="89" cm="1">
        <f ca="1" t="array" ref="K2760:L2760">_xlfn.XLOOKUP(J2760,匹配表1065!Y:Y,匹配表1065!AA:AB)</f>
        <v>51</v>
      </c>
      <c r="L2760" s="89" t="str">
        <v>3个月以上</v>
      </c>
      <c r="M2760" s="92" t="s">
        <v>35</v>
      </c>
      <c r="N2760" s="92">
        <v>1</v>
      </c>
      <c r="O2760" s="93" t="str">
        <f>_xlfn.XLOOKUP(P2760,匹配表1065!U:U,匹配表1065!T:T)</f>
        <v>HO00001021</v>
      </c>
      <c r="P2760" s="89" t="s">
        <v>181</v>
      </c>
      <c r="Q2760" s="89" t="s">
        <v>297</v>
      </c>
      <c r="R2760" s="89" t="str">
        <f>_xlfn.XLOOKUP(Q2760,匹配表1065!L:L,匹配表1065!O:O)</f>
        <v>B</v>
      </c>
      <c r="S2760" s="93" t="str">
        <f>IFERROR(_xlfn.XLOOKUP(Q2760,匹配表1065!AI:AI,匹配表1065!AJ:AJ),"绿标")</f>
        <v>红标</v>
      </c>
      <c r="T2760" s="93" t="str" cm="1">
        <f t="array" ref="T2760:U2760">_xlfn.XLOOKUP(Q2760,匹配表1065!L:L,匹配表1065!M:N)</f>
        <v>脑血管</v>
      </c>
      <c r="U2760" s="94" t="str">
        <v>神经内科</v>
      </c>
      <c r="V2760" s="95" t="s">
        <v>58</v>
      </c>
      <c r="W2760" s="93">
        <f>_xlfn.XLOOKUP(M2760,匹配表1065!D:D,匹配表1065!F:F)*N2760</f>
        <v>4</v>
      </c>
    </row>
    <row r="2761" customHeight="1" spans="1:23">
      <c r="A2761" s="89" t="s">
        <v>675</v>
      </c>
      <c r="B2761" s="90">
        <v>46164</v>
      </c>
      <c r="C2761" s="91" t="str">
        <f t="shared" si="86"/>
        <v>5月第4周</v>
      </c>
      <c r="D2761" s="89" t="s">
        <v>733</v>
      </c>
      <c r="E2761" s="89" t="str">
        <f t="shared" si="87"/>
        <v>5月第3周--周5</v>
      </c>
      <c r="F2761" s="92" t="s">
        <v>27</v>
      </c>
      <c r="G2761" s="92" t="s">
        <v>167</v>
      </c>
      <c r="H2761" s="92" t="str">
        <f>_xlfn.XLOOKUP(O2761,匹配表1065!T:T,匹配表1065!W:W)</f>
        <v>苏州市</v>
      </c>
      <c r="I2761" s="89" t="str">
        <f>_xlfn.XLOOKUP(O2761,匹配表1065!T:T,匹配表1065!X:X)</f>
        <v>PME2009</v>
      </c>
      <c r="J2761" s="92" t="s">
        <v>193</v>
      </c>
      <c r="K2761" s="89" cm="1">
        <f ca="1" t="array" ref="K2761:L2761">_xlfn.XLOOKUP(J2761,匹配表1065!Y:Y,匹配表1065!AA:AB)</f>
        <v>7</v>
      </c>
      <c r="L2761" s="89" t="str">
        <v>3个月以上</v>
      </c>
      <c r="M2761" s="92" t="s">
        <v>35</v>
      </c>
      <c r="N2761" s="92">
        <v>1</v>
      </c>
      <c r="O2761" s="93" t="str">
        <f>_xlfn.XLOOKUP(P2761,匹配表1065!U:U,匹配表1065!T:T)</f>
        <v>HO00017518</v>
      </c>
      <c r="P2761" s="89" t="s">
        <v>194</v>
      </c>
      <c r="Q2761" s="89" t="s">
        <v>195</v>
      </c>
      <c r="R2761" s="89" t="str">
        <f>_xlfn.XLOOKUP(Q2761,匹配表1065!L:L,匹配表1065!O:O)</f>
        <v>C</v>
      </c>
      <c r="S2761" s="93" t="str">
        <f>IFERROR(_xlfn.XLOOKUP(Q2761,匹配表1065!AI:AI,匹配表1065!AJ:AJ),"绿标")</f>
        <v>红标</v>
      </c>
      <c r="T2761" s="93" t="str" cm="1">
        <f t="array" ref="T2761:U2761">_xlfn.XLOOKUP(Q2761,匹配表1065!L:L,匹配表1065!M:N)</f>
        <v>眩晕</v>
      </c>
      <c r="U2761" s="94" t="str">
        <v>耳鼻喉科</v>
      </c>
      <c r="V2761" s="95" t="s">
        <v>70</v>
      </c>
      <c r="W2761" s="93">
        <f>_xlfn.XLOOKUP(M2761,匹配表1065!D:D,匹配表1065!F:F)*N2761</f>
        <v>4</v>
      </c>
    </row>
    <row r="2762" customHeight="1" spans="1:23">
      <c r="A2762" s="89" t="s">
        <v>675</v>
      </c>
      <c r="B2762" s="90">
        <v>46164</v>
      </c>
      <c r="C2762" s="91" t="str">
        <f t="shared" si="86"/>
        <v>5月第4周</v>
      </c>
      <c r="D2762" s="89" t="s">
        <v>733</v>
      </c>
      <c r="E2762" s="89" t="str">
        <f t="shared" si="87"/>
        <v>5月第3周--周5</v>
      </c>
      <c r="F2762" s="92" t="s">
        <v>27</v>
      </c>
      <c r="G2762" s="92" t="s">
        <v>167</v>
      </c>
      <c r="H2762" s="92" t="str">
        <f>_xlfn.XLOOKUP(O2762,匹配表1065!T:T,匹配表1065!W:W)</f>
        <v>苏州市</v>
      </c>
      <c r="I2762" s="89" t="str">
        <f>_xlfn.XLOOKUP(O2762,匹配表1065!T:T,匹配表1065!X:X)</f>
        <v>PME2009</v>
      </c>
      <c r="J2762" s="92" t="s">
        <v>193</v>
      </c>
      <c r="K2762" s="89" cm="1">
        <f ca="1" t="array" ref="K2762:L2762">_xlfn.XLOOKUP(J2762,匹配表1065!Y:Y,匹配表1065!AA:AB)</f>
        <v>7</v>
      </c>
      <c r="L2762" s="89" t="str">
        <v>3个月以上</v>
      </c>
      <c r="M2762" s="92" t="s">
        <v>35</v>
      </c>
      <c r="N2762" s="92">
        <v>1</v>
      </c>
      <c r="O2762" s="93" t="str">
        <f>_xlfn.XLOOKUP(P2762,匹配表1065!U:U,匹配表1065!T:T)</f>
        <v>HO00402369</v>
      </c>
      <c r="P2762" s="89" t="s">
        <v>227</v>
      </c>
      <c r="Q2762" s="89" t="s">
        <v>228</v>
      </c>
      <c r="R2762" s="89" t="str">
        <f>_xlfn.XLOOKUP(Q2762,匹配表1065!L:L,匹配表1065!O:O)</f>
        <v>B</v>
      </c>
      <c r="S2762" s="93" t="str">
        <f>IFERROR(_xlfn.XLOOKUP(Q2762,匹配表1065!AI:AI,匹配表1065!AJ:AJ),"绿标")</f>
        <v>绿标</v>
      </c>
      <c r="T2762" s="93" t="str" cm="1">
        <f t="array" ref="T2762:U2762">_xlfn.XLOOKUP(Q2762,匹配表1065!L:L,匹配表1065!M:N)</f>
        <v>脑血管</v>
      </c>
      <c r="U2762" s="94" t="str">
        <v>神经内科</v>
      </c>
      <c r="V2762" s="95" t="s">
        <v>42</v>
      </c>
      <c r="W2762" s="93">
        <f>_xlfn.XLOOKUP(M2762,匹配表1065!D:D,匹配表1065!F:F)*N2762</f>
        <v>4</v>
      </c>
    </row>
    <row r="2763" customHeight="1" spans="1:23">
      <c r="A2763" s="89" t="s">
        <v>675</v>
      </c>
      <c r="B2763" s="90">
        <v>46164</v>
      </c>
      <c r="C2763" s="91" t="str">
        <f t="shared" si="86"/>
        <v>5月第4周</v>
      </c>
      <c r="D2763" s="89" t="s">
        <v>733</v>
      </c>
      <c r="E2763" s="89" t="str">
        <f t="shared" si="87"/>
        <v>5月第3周--周5</v>
      </c>
      <c r="F2763" s="92" t="s">
        <v>27</v>
      </c>
      <c r="G2763" s="92" t="s">
        <v>167</v>
      </c>
      <c r="H2763" s="92" t="str">
        <f>_xlfn.XLOOKUP(O2763,匹配表1065!T:T,匹配表1065!W:W)</f>
        <v>苏州市</v>
      </c>
      <c r="I2763" s="89" t="str">
        <f>_xlfn.XLOOKUP(O2763,匹配表1065!T:T,匹配表1065!X:X)</f>
        <v>PME2010</v>
      </c>
      <c r="J2763" s="92" t="s">
        <v>186</v>
      </c>
      <c r="K2763" s="89" cm="1">
        <f ca="1" t="array" ref="K2763:L2763">_xlfn.XLOOKUP(J2763,匹配表1065!Y:Y,匹配表1065!AA:AB)</f>
        <v>6</v>
      </c>
      <c r="L2763" s="89" t="str">
        <v>3个月以上</v>
      </c>
      <c r="M2763" s="92" t="s">
        <v>35</v>
      </c>
      <c r="N2763" s="92">
        <v>1</v>
      </c>
      <c r="O2763" s="93" t="str">
        <f>_xlfn.XLOOKUP(P2763,匹配表1065!U:U,匹配表1065!T:T)</f>
        <v>HO00001051</v>
      </c>
      <c r="P2763" s="89" t="s">
        <v>191</v>
      </c>
      <c r="Q2763" s="89" t="s">
        <v>192</v>
      </c>
      <c r="R2763" s="89" t="str">
        <f>_xlfn.XLOOKUP(Q2763,匹配表1065!L:L,匹配表1065!O:O)</f>
        <v>B</v>
      </c>
      <c r="S2763" s="93" t="str">
        <f>IFERROR(_xlfn.XLOOKUP(Q2763,匹配表1065!AI:AI,匹配表1065!AJ:AJ),"绿标")</f>
        <v>绿标</v>
      </c>
      <c r="T2763" s="93" t="str" cm="1">
        <f t="array" ref="T2763:U2763">_xlfn.XLOOKUP(Q2763,匹配表1065!L:L,匹配表1065!M:N)</f>
        <v>抑郁焦虑</v>
      </c>
      <c r="U2763" s="94" t="str">
        <v>神经内科</v>
      </c>
      <c r="V2763" s="95" t="s">
        <v>70</v>
      </c>
      <c r="W2763" s="93">
        <f>_xlfn.XLOOKUP(M2763,匹配表1065!D:D,匹配表1065!F:F)*N2763</f>
        <v>4</v>
      </c>
    </row>
    <row r="2764" customHeight="1" spans="1:23">
      <c r="A2764" s="89" t="s">
        <v>675</v>
      </c>
      <c r="B2764" s="90">
        <v>46164</v>
      </c>
      <c r="C2764" s="91" t="str">
        <f t="shared" si="86"/>
        <v>5月第4周</v>
      </c>
      <c r="D2764" s="89" t="s">
        <v>733</v>
      </c>
      <c r="E2764" s="89" t="str">
        <f t="shared" si="87"/>
        <v>5月第3周--周5</v>
      </c>
      <c r="F2764" s="92" t="s">
        <v>27</v>
      </c>
      <c r="G2764" s="92" t="s">
        <v>167</v>
      </c>
      <c r="H2764" s="92" t="str">
        <f>_xlfn.XLOOKUP(O2764,匹配表1065!T:T,匹配表1065!W:W)</f>
        <v>苏州市</v>
      </c>
      <c r="I2764" s="89" t="str">
        <f>_xlfn.XLOOKUP(O2764,匹配表1065!T:T,匹配表1065!X:X)</f>
        <v>PME2010</v>
      </c>
      <c r="J2764" s="92" t="s">
        <v>186</v>
      </c>
      <c r="K2764" s="89" cm="1">
        <f ca="1" t="array" ref="K2764:L2764">_xlfn.XLOOKUP(J2764,匹配表1065!Y:Y,匹配表1065!AA:AB)</f>
        <v>6</v>
      </c>
      <c r="L2764" s="89" t="str">
        <v>3个月以上</v>
      </c>
      <c r="M2764" s="92" t="s">
        <v>30</v>
      </c>
      <c r="N2764" s="92">
        <v>1</v>
      </c>
      <c r="O2764" s="93" t="str">
        <f>_xlfn.XLOOKUP(P2764,匹配表1065!U:U,匹配表1065!T:T)</f>
        <v>HO00001051</v>
      </c>
      <c r="P2764" s="89" t="s">
        <v>191</v>
      </c>
      <c r="Q2764" s="89" t="s">
        <v>354</v>
      </c>
      <c r="R2764" s="89" t="str">
        <f>_xlfn.XLOOKUP(Q2764,匹配表1065!L:L,匹配表1065!O:O)</f>
        <v>A</v>
      </c>
      <c r="S2764" s="93" t="str">
        <f>IFERROR(_xlfn.XLOOKUP(Q2764,匹配表1065!AI:AI,匹配表1065!AJ:AJ),"绿标")</f>
        <v>黑标</v>
      </c>
      <c r="T2764" s="93" t="str" cm="1">
        <f t="array" ref="T2764:U2764">_xlfn.XLOOKUP(Q2764,匹配表1065!L:L,匹配表1065!M:N)</f>
        <v>头痛</v>
      </c>
      <c r="U2764" s="94" t="str">
        <v>神经内科</v>
      </c>
      <c r="V2764" s="95" t="s">
        <v>70</v>
      </c>
      <c r="W2764" s="93">
        <f>_xlfn.XLOOKUP(M2764,匹配表1065!D:D,匹配表1065!F:F)*N2764</f>
        <v>12</v>
      </c>
    </row>
    <row r="2765" customHeight="1" spans="1:23">
      <c r="A2765" s="89" t="s">
        <v>675</v>
      </c>
      <c r="B2765" s="90">
        <v>46164</v>
      </c>
      <c r="C2765" s="91" t="str">
        <f t="shared" si="86"/>
        <v>5月第4周</v>
      </c>
      <c r="D2765" s="89" t="s">
        <v>733</v>
      </c>
      <c r="E2765" s="89" t="str">
        <f t="shared" si="87"/>
        <v>5月第3周--周5</v>
      </c>
      <c r="F2765" s="92" t="s">
        <v>27</v>
      </c>
      <c r="G2765" s="92" t="s">
        <v>167</v>
      </c>
      <c r="H2765" s="92" t="str">
        <f>_xlfn.XLOOKUP(O2765,匹配表1065!T:T,匹配表1065!W:W)</f>
        <v>无锡市</v>
      </c>
      <c r="I2765" s="89" t="str">
        <f>_xlfn.XLOOKUP(O2765,匹配表1065!T:T,匹配表1065!X:X)</f>
        <v>PME2014</v>
      </c>
      <c r="J2765" s="89" t="s">
        <v>581</v>
      </c>
      <c r="K2765" s="89" cm="1">
        <f ca="1" t="array" ref="K2765:L2765">_xlfn.XLOOKUP(J2765,匹配表1065!Y:Y,匹配表1065!AA:AB)</f>
        <v>1</v>
      </c>
      <c r="L2765" s="89" t="str">
        <v>3个月以内</v>
      </c>
      <c r="M2765" s="92" t="s">
        <v>30</v>
      </c>
      <c r="N2765" s="92">
        <v>1</v>
      </c>
      <c r="O2765" s="93" t="str">
        <f>_xlfn.XLOOKUP(P2765,匹配表1065!U:U,匹配表1065!T:T)</f>
        <v>HO00001112</v>
      </c>
      <c r="P2765" s="89" t="s">
        <v>594</v>
      </c>
      <c r="Q2765" s="89" t="s">
        <v>595</v>
      </c>
      <c r="R2765" s="89" t="str">
        <f>_xlfn.XLOOKUP(Q2765,匹配表1065!L:L,匹配表1065!O:O)</f>
        <v>A</v>
      </c>
      <c r="S2765" s="93" t="str">
        <f>IFERROR(_xlfn.XLOOKUP(Q2765,匹配表1065!AI:AI,匹配表1065!AJ:AJ),"绿标")</f>
        <v>红标</v>
      </c>
      <c r="T2765" s="93" t="str" cm="1">
        <f t="array" ref="T2765:U2765">_xlfn.XLOOKUP(Q2765,匹配表1065!L:L,匹配表1065!M:N)</f>
        <v>头痛</v>
      </c>
      <c r="U2765" s="94" t="str">
        <v>神经内科</v>
      </c>
      <c r="V2765" s="95" t="s">
        <v>33</v>
      </c>
      <c r="W2765" s="93">
        <f>_xlfn.XLOOKUP(M2765,匹配表1065!D:D,匹配表1065!F:F)*N2765</f>
        <v>12</v>
      </c>
    </row>
    <row r="2766" customHeight="1" spans="1:23">
      <c r="A2766" s="89" t="s">
        <v>675</v>
      </c>
      <c r="B2766" s="90">
        <v>46164</v>
      </c>
      <c r="C2766" s="91" t="str">
        <f t="shared" si="86"/>
        <v>5月第4周</v>
      </c>
      <c r="D2766" s="89" t="s">
        <v>733</v>
      </c>
      <c r="E2766" s="89" t="str">
        <f t="shared" si="87"/>
        <v>5月第3周--周5</v>
      </c>
      <c r="F2766" s="92" t="s">
        <v>27</v>
      </c>
      <c r="G2766" s="92" t="s">
        <v>167</v>
      </c>
      <c r="H2766" s="92" t="str">
        <f>_xlfn.XLOOKUP(O2766,匹配表1065!T:T,匹配表1065!W:W)</f>
        <v>苏州市</v>
      </c>
      <c r="I2766" s="89" t="str">
        <f>_xlfn.XLOOKUP(O2766,匹配表1065!T:T,匹配表1065!X:X)</f>
        <v>PME2016</v>
      </c>
      <c r="J2766" s="89" t="s">
        <v>173</v>
      </c>
      <c r="K2766" s="89" cm="1">
        <f ca="1" t="array" ref="K2766:L2766">_xlfn.XLOOKUP(J2766,匹配表1065!Y:Y,匹配表1065!AA:AB)</f>
        <v>1</v>
      </c>
      <c r="L2766" s="89" t="str">
        <v>3个月以内</v>
      </c>
      <c r="M2766" s="92" t="s">
        <v>30</v>
      </c>
      <c r="N2766" s="92">
        <v>1</v>
      </c>
      <c r="O2766" s="93" t="str">
        <f>_xlfn.XLOOKUP(P2766,匹配表1065!U:U,匹配表1065!T:T)</f>
        <v>HO00001048</v>
      </c>
      <c r="P2766" s="89" t="s">
        <v>176</v>
      </c>
      <c r="Q2766" s="89" t="s">
        <v>290</v>
      </c>
      <c r="R2766" s="89" t="str">
        <f>_xlfn.XLOOKUP(Q2766,匹配表1065!L:L,匹配表1065!O:O)</f>
        <v>A</v>
      </c>
      <c r="S2766" s="93" t="str">
        <f>IFERROR(_xlfn.XLOOKUP(Q2766,匹配表1065!AI:AI,匹配表1065!AJ:AJ),"绿标")</f>
        <v>红标</v>
      </c>
      <c r="T2766" s="93" t="str" cm="1">
        <f t="array" ref="T2766:U2766">_xlfn.XLOOKUP(Q2766,匹配表1065!L:L,匹配表1065!M:N)</f>
        <v>头痛</v>
      </c>
      <c r="U2766" s="94" t="str">
        <v>神经内科</v>
      </c>
      <c r="V2766" s="95" t="s">
        <v>70</v>
      </c>
      <c r="W2766" s="93">
        <f>_xlfn.XLOOKUP(M2766,匹配表1065!D:D,匹配表1065!F:F)*N2766</f>
        <v>12</v>
      </c>
    </row>
    <row r="2767" customHeight="1" spans="1:23">
      <c r="A2767" s="89" t="s">
        <v>675</v>
      </c>
      <c r="B2767" s="90">
        <v>46164</v>
      </c>
      <c r="C2767" s="91" t="str">
        <f t="shared" si="86"/>
        <v>5月第4周</v>
      </c>
      <c r="D2767" s="89" t="s">
        <v>733</v>
      </c>
      <c r="E2767" s="89" t="str">
        <f t="shared" si="87"/>
        <v>5月第3周--周5</v>
      </c>
      <c r="F2767" s="92" t="s">
        <v>27</v>
      </c>
      <c r="G2767" s="92" t="s">
        <v>167</v>
      </c>
      <c r="H2767" s="92" t="str">
        <f>_xlfn.XLOOKUP(O2767,匹配表1065!T:T,匹配表1065!W:W)</f>
        <v>苏州市</v>
      </c>
      <c r="I2767" s="89" t="str">
        <f>_xlfn.XLOOKUP(O2767,匹配表1065!T:T,匹配表1065!X:X)</f>
        <v>PME2016</v>
      </c>
      <c r="J2767" s="89" t="s">
        <v>173</v>
      </c>
      <c r="K2767" s="89" cm="1">
        <f ca="1" t="array" ref="K2767:L2767">_xlfn.XLOOKUP(J2767,匹配表1065!Y:Y,匹配表1065!AA:AB)</f>
        <v>1</v>
      </c>
      <c r="L2767" s="89" t="str">
        <v>3个月以内</v>
      </c>
      <c r="M2767" s="92" t="s">
        <v>30</v>
      </c>
      <c r="N2767" s="92">
        <v>1</v>
      </c>
      <c r="O2767" s="93" t="str">
        <f>_xlfn.XLOOKUP(P2767,匹配表1065!U:U,匹配表1065!T:T)</f>
        <v>HO00001043</v>
      </c>
      <c r="P2767" s="89" t="s">
        <v>221</v>
      </c>
      <c r="Q2767" s="89" t="s">
        <v>291</v>
      </c>
      <c r="R2767" s="89" t="str">
        <f>_xlfn.XLOOKUP(Q2767,匹配表1065!L:L,匹配表1065!O:O)</f>
        <v>A</v>
      </c>
      <c r="S2767" s="93" t="str">
        <f>IFERROR(_xlfn.XLOOKUP(Q2767,匹配表1065!AI:AI,匹配表1065!AJ:AJ),"绿标")</f>
        <v>红标</v>
      </c>
      <c r="T2767" s="93" t="str" cm="1">
        <f t="array" ref="T2767:U2767">_xlfn.XLOOKUP(Q2767,匹配表1065!L:L,匹配表1065!M:N)</f>
        <v>头痛</v>
      </c>
      <c r="U2767" s="94" t="str">
        <v>神经内科</v>
      </c>
      <c r="V2767" s="95" t="s">
        <v>70</v>
      </c>
      <c r="W2767" s="93">
        <f>_xlfn.XLOOKUP(M2767,匹配表1065!D:D,匹配表1065!F:F)*N2767</f>
        <v>12</v>
      </c>
    </row>
    <row r="2768" customHeight="1" spans="1:23">
      <c r="A2768" s="89" t="s">
        <v>675</v>
      </c>
      <c r="B2768" s="90">
        <v>46164</v>
      </c>
      <c r="C2768" s="91" t="str">
        <f t="shared" si="86"/>
        <v>5月第4周</v>
      </c>
      <c r="D2768" s="89" t="s">
        <v>733</v>
      </c>
      <c r="E2768" s="89" t="str">
        <f t="shared" si="87"/>
        <v>5月第3周--周5</v>
      </c>
      <c r="F2768" s="92" t="s">
        <v>27</v>
      </c>
      <c r="G2768" s="92" t="s">
        <v>167</v>
      </c>
      <c r="H2768" s="92" t="str">
        <f>_xlfn.XLOOKUP(O2768,匹配表1065!T:T,匹配表1065!W:W)</f>
        <v>苏州市</v>
      </c>
      <c r="I2768" s="89" t="str">
        <f>_xlfn.XLOOKUP(O2768,匹配表1065!T:T,匹配表1065!X:X)</f>
        <v>PME2016</v>
      </c>
      <c r="J2768" s="89" t="s">
        <v>173</v>
      </c>
      <c r="K2768" s="89" cm="1">
        <f ca="1" t="array" ref="K2768:L2768">_xlfn.XLOOKUP(J2768,匹配表1065!Y:Y,匹配表1065!AA:AB)</f>
        <v>1</v>
      </c>
      <c r="L2768" s="89" t="str">
        <v>3个月以内</v>
      </c>
      <c r="M2768" s="92" t="s">
        <v>55</v>
      </c>
      <c r="N2768" s="92">
        <v>1</v>
      </c>
      <c r="O2768" s="93" t="str">
        <f>_xlfn.XLOOKUP(P2768,匹配表1065!U:U,匹配表1065!T:T)</f>
        <v>HO00001048</v>
      </c>
      <c r="P2768" s="89" t="s">
        <v>176</v>
      </c>
      <c r="Q2768" s="89" t="s">
        <v>760</v>
      </c>
      <c r="R2768" s="89" t="str">
        <f>_xlfn.XLOOKUP(Q2768,匹配表1065!L:L,匹配表1065!O:O)</f>
        <v>B</v>
      </c>
      <c r="S2768" s="93" t="str">
        <f>IFERROR(_xlfn.XLOOKUP(Q2768,匹配表1065!AI:AI,匹配表1065!AJ:AJ),"绿标")</f>
        <v>绿标</v>
      </c>
      <c r="T2768" s="93" t="str" cm="1">
        <f t="array" ref="T2768:U2768">_xlfn.XLOOKUP(Q2768,匹配表1065!L:L,匹配表1065!M:N)</f>
        <v>脑血管</v>
      </c>
      <c r="U2768" s="94" t="str">
        <v>神经内科</v>
      </c>
      <c r="V2768" s="95" t="s">
        <v>33</v>
      </c>
      <c r="W2768" s="93">
        <f>_xlfn.XLOOKUP(M2768,匹配表1065!D:D,匹配表1065!F:F)*N2768</f>
        <v>8</v>
      </c>
    </row>
    <row r="2769" customHeight="1" spans="1:23">
      <c r="A2769" s="89" t="s">
        <v>675</v>
      </c>
      <c r="B2769" s="90">
        <v>46166</v>
      </c>
      <c r="C2769" s="91" t="str">
        <f t="shared" si="86"/>
        <v>5月第4周</v>
      </c>
      <c r="D2769" s="89" t="s">
        <v>761</v>
      </c>
      <c r="E2769" s="89" t="str">
        <f t="shared" si="87"/>
        <v>5月第4周--周7</v>
      </c>
      <c r="F2769" s="92" t="s">
        <v>27</v>
      </c>
      <c r="G2769" s="89" t="s">
        <v>63</v>
      </c>
      <c r="H2769" s="92" t="str">
        <f>_xlfn.XLOOKUP(O2769,匹配表1065!T:T,匹配表1065!W:W)</f>
        <v>南京市</v>
      </c>
      <c r="I2769" s="89" t="str">
        <f>_xlfn.XLOOKUP(O2769,匹配表1065!T:T,匹配表1065!X:X)</f>
        <v>PME2001</v>
      </c>
      <c r="J2769" s="92" t="s">
        <v>64</v>
      </c>
      <c r="K2769" s="89" cm="1">
        <f ca="1" t="array" ref="K2769:L2769">_xlfn.XLOOKUP(J2769,匹配表1065!Y:Y,匹配表1065!AA:AB)</f>
        <v>31</v>
      </c>
      <c r="L2769" s="89" t="str">
        <v>3个月以上</v>
      </c>
      <c r="M2769" s="92" t="s">
        <v>30</v>
      </c>
      <c r="N2769" s="92">
        <v>1</v>
      </c>
      <c r="O2769" s="93" t="str">
        <f>_xlfn.XLOOKUP(P2769,匹配表1065!U:U,匹配表1065!T:T)</f>
        <v>HO00000958</v>
      </c>
      <c r="P2769" s="89" t="s">
        <v>65</v>
      </c>
      <c r="Q2769" s="89" t="s">
        <v>69</v>
      </c>
      <c r="R2769" s="89" t="str">
        <f>_xlfn.XLOOKUP(Q2769,匹配表1065!L:L,匹配表1065!O:O)</f>
        <v>C</v>
      </c>
      <c r="S2769" s="93" t="str">
        <f>IFERROR(_xlfn.XLOOKUP(Q2769,匹配表1065!AI:AI,匹配表1065!AJ:AJ),"绿标")</f>
        <v>绿标</v>
      </c>
      <c r="T2769" s="93" t="str" cm="1">
        <f t="array" ref="T2769:U2769">_xlfn.XLOOKUP(Q2769,匹配表1065!L:L,匹配表1065!M:N)</f>
        <v>眩晕</v>
      </c>
      <c r="U2769" s="94" t="str">
        <v>耳鼻喉科</v>
      </c>
      <c r="V2769" s="95" t="s">
        <v>70</v>
      </c>
      <c r="W2769" s="93">
        <f>_xlfn.XLOOKUP(M2769,匹配表1065!D:D,匹配表1065!F:F)*N2769</f>
        <v>12</v>
      </c>
    </row>
    <row r="2770" customHeight="1" spans="1:23">
      <c r="A2770" s="89" t="s">
        <v>675</v>
      </c>
      <c r="B2770" s="90">
        <v>46166</v>
      </c>
      <c r="C2770" s="91" t="str">
        <f t="shared" si="86"/>
        <v>5月第4周</v>
      </c>
      <c r="D2770" s="89" t="s">
        <v>761</v>
      </c>
      <c r="E2770" s="89" t="str">
        <f t="shared" si="87"/>
        <v>5月第4周--周7</v>
      </c>
      <c r="F2770" s="92" t="s">
        <v>27</v>
      </c>
      <c r="G2770" s="89" t="s">
        <v>63</v>
      </c>
      <c r="H2770" s="92" t="str">
        <f>_xlfn.XLOOKUP(O2770,匹配表1065!T:T,匹配表1065!W:W)</f>
        <v>徐州市</v>
      </c>
      <c r="I2770" s="89" t="str">
        <f>_xlfn.XLOOKUP(O2770,匹配表1065!T:T,匹配表1065!X:X)</f>
        <v>PME2008</v>
      </c>
      <c r="J2770" s="92" t="s">
        <v>81</v>
      </c>
      <c r="K2770" s="89" cm="1">
        <f ca="1" t="array" ref="K2770:L2770">_xlfn.XLOOKUP(J2770,匹配表1065!Y:Y,匹配表1065!AA:AB)</f>
        <v>19</v>
      </c>
      <c r="L2770" s="89" t="str">
        <v>3个月以上</v>
      </c>
      <c r="M2770" s="92" t="s">
        <v>35</v>
      </c>
      <c r="N2770" s="92">
        <v>1</v>
      </c>
      <c r="O2770" s="93" t="str">
        <f>_xlfn.XLOOKUP(P2770,匹配表1065!U:U,匹配表1065!T:T)</f>
        <v>HO00000989</v>
      </c>
      <c r="P2770" s="89" t="s">
        <v>214</v>
      </c>
      <c r="Q2770" s="89" t="s">
        <v>215</v>
      </c>
      <c r="R2770" s="89" t="str">
        <f>_xlfn.XLOOKUP(Q2770,匹配表1065!L:L,匹配表1065!O:O)</f>
        <v>A</v>
      </c>
      <c r="S2770" s="93" t="str">
        <f>IFERROR(_xlfn.XLOOKUP(Q2770,匹配表1065!AI:AI,匹配表1065!AJ:AJ),"绿标")</f>
        <v>红标</v>
      </c>
      <c r="T2770" s="93" t="str" cm="1">
        <f t="array" ref="T2770:U2770">_xlfn.XLOOKUP(Q2770,匹配表1065!L:L,匹配表1065!M:N)</f>
        <v>头痛</v>
      </c>
      <c r="U2770" s="94" t="str">
        <v>神经内科</v>
      </c>
      <c r="V2770" s="95" t="s">
        <v>70</v>
      </c>
      <c r="W2770" s="93">
        <f>_xlfn.XLOOKUP(M2770,匹配表1065!D:D,匹配表1065!F:F)*N2770</f>
        <v>4</v>
      </c>
    </row>
    <row r="2771" customHeight="1" spans="1:23">
      <c r="A2771" s="89" t="s">
        <v>675</v>
      </c>
      <c r="B2771" s="90">
        <v>46166</v>
      </c>
      <c r="C2771" s="91" t="str">
        <f t="shared" si="86"/>
        <v>5月第4周</v>
      </c>
      <c r="D2771" s="89" t="s">
        <v>761</v>
      </c>
      <c r="E2771" s="89" t="str">
        <f t="shared" si="87"/>
        <v>5月第4周--周7</v>
      </c>
      <c r="F2771" s="92" t="s">
        <v>27</v>
      </c>
      <c r="G2771" s="89" t="s">
        <v>63</v>
      </c>
      <c r="H2771" s="92" t="str">
        <f>_xlfn.XLOOKUP(O2771,匹配表1065!T:T,匹配表1065!W:W)</f>
        <v>南京市</v>
      </c>
      <c r="I2771" s="89" t="str">
        <f>_xlfn.XLOOKUP(O2771,匹配表1065!T:T,匹配表1065!X:X)</f>
        <v>PME2002</v>
      </c>
      <c r="J2771" s="92" t="s">
        <v>410</v>
      </c>
      <c r="K2771" s="89" cm="1">
        <f ca="1" t="array" ref="K2771:L2771">_xlfn.XLOOKUP(J2771,匹配表1065!Y:Y,匹配表1065!AA:AB)</f>
        <v>1</v>
      </c>
      <c r="L2771" s="89" t="str">
        <v>3个月以内</v>
      </c>
      <c r="M2771" s="92" t="s">
        <v>30</v>
      </c>
      <c r="N2771" s="92">
        <v>1</v>
      </c>
      <c r="O2771" s="93" t="str">
        <f>_xlfn.XLOOKUP(P2771,匹配表1065!U:U,匹配表1065!T:T)</f>
        <v>HO00000964</v>
      </c>
      <c r="P2771" s="89" t="s">
        <v>90</v>
      </c>
      <c r="Q2771" s="89" t="s">
        <v>333</v>
      </c>
      <c r="R2771" s="89" t="str">
        <f>_xlfn.XLOOKUP(Q2771,匹配表1065!L:L,匹配表1065!O:O)</f>
        <v>A</v>
      </c>
      <c r="S2771" s="93" t="str">
        <f>IFERROR(_xlfn.XLOOKUP(Q2771,匹配表1065!AI:AI,匹配表1065!AJ:AJ),"绿标")</f>
        <v>红标</v>
      </c>
      <c r="T2771" s="93" t="str" cm="1">
        <f t="array" ref="T2771:U2771">_xlfn.XLOOKUP(Q2771,匹配表1065!L:L,匹配表1065!M:N)</f>
        <v>头痛</v>
      </c>
      <c r="U2771" s="94" t="str">
        <v>神经内科</v>
      </c>
      <c r="V2771" s="95" t="s">
        <v>70</v>
      </c>
      <c r="W2771" s="93">
        <f>_xlfn.XLOOKUP(M2771,匹配表1065!D:D,匹配表1065!F:F)*N2771</f>
        <v>12</v>
      </c>
    </row>
    <row r="2772" customHeight="1" spans="1:23">
      <c r="A2772" s="89" t="s">
        <v>675</v>
      </c>
      <c r="B2772" s="90">
        <v>46166</v>
      </c>
      <c r="C2772" s="91" t="str">
        <f t="shared" si="86"/>
        <v>5月第4周</v>
      </c>
      <c r="D2772" s="89" t="s">
        <v>761</v>
      </c>
      <c r="E2772" s="89" t="str">
        <f t="shared" si="87"/>
        <v>5月第4周--周7</v>
      </c>
      <c r="F2772" s="92" t="s">
        <v>27</v>
      </c>
      <c r="G2772" s="89" t="s">
        <v>63</v>
      </c>
      <c r="H2772" s="92" t="str">
        <f>_xlfn.XLOOKUP(O2772,匹配表1065!T:T,匹配表1065!W:W)</f>
        <v>南京市</v>
      </c>
      <c r="I2772" s="89" t="str">
        <f>_xlfn.XLOOKUP(O2772,匹配表1065!T:T,匹配表1065!X:X)</f>
        <v>PME2002</v>
      </c>
      <c r="J2772" s="92" t="s">
        <v>84</v>
      </c>
      <c r="K2772" s="89" cm="1">
        <f ca="1" t="array" ref="K2772:L2772">_xlfn.XLOOKUP(J2772,匹配表1065!Y:Y,匹配表1065!AA:AB)</f>
        <v>31</v>
      </c>
      <c r="L2772" s="89" t="str">
        <v>3个月以上</v>
      </c>
      <c r="M2772" s="92" t="s">
        <v>55</v>
      </c>
      <c r="N2772" s="92">
        <v>1</v>
      </c>
      <c r="O2772" s="93" t="str">
        <f>_xlfn.XLOOKUP(P2772,匹配表1065!U:U,匹配表1065!T:T)</f>
        <v>HO00039936</v>
      </c>
      <c r="P2772" s="89" t="s">
        <v>87</v>
      </c>
      <c r="Q2772" s="89" t="s">
        <v>88</v>
      </c>
      <c r="R2772" s="89" t="str">
        <f>_xlfn.XLOOKUP(Q2772,匹配表1065!L:L,匹配表1065!O:O)</f>
        <v>C</v>
      </c>
      <c r="S2772" s="93" t="str">
        <f>IFERROR(_xlfn.XLOOKUP(Q2772,匹配表1065!AI:AI,匹配表1065!AJ:AJ),"绿标")</f>
        <v>黑标</v>
      </c>
      <c r="T2772" s="93" t="str" cm="1">
        <f t="array" ref="T2772:U2772">_xlfn.XLOOKUP(Q2772,匹配表1065!L:L,匹配表1065!M:N)</f>
        <v>眩晕</v>
      </c>
      <c r="U2772" s="94" t="str">
        <v>耳鼻喉科</v>
      </c>
      <c r="V2772" s="95" t="s">
        <v>70</v>
      </c>
      <c r="W2772" s="93">
        <f>_xlfn.XLOOKUP(M2772,匹配表1065!D:D,匹配表1065!F:F)*N2772</f>
        <v>8</v>
      </c>
    </row>
    <row r="2773" customHeight="1" spans="1:23">
      <c r="A2773" s="89" t="s">
        <v>675</v>
      </c>
      <c r="B2773" s="90">
        <v>46166</v>
      </c>
      <c r="C2773" s="91" t="str">
        <f t="shared" si="86"/>
        <v>5月第4周</v>
      </c>
      <c r="D2773" s="89" t="s">
        <v>761</v>
      </c>
      <c r="E2773" s="89" t="str">
        <f t="shared" si="87"/>
        <v>5月第4周--周7</v>
      </c>
      <c r="F2773" s="92" t="s">
        <v>27</v>
      </c>
      <c r="G2773" s="92" t="s">
        <v>104</v>
      </c>
      <c r="H2773" s="92" t="str">
        <f>_xlfn.XLOOKUP(O2773,匹配表1065!T:T,匹配表1065!W:W)</f>
        <v>济南市</v>
      </c>
      <c r="I2773" s="89" t="str">
        <f>_xlfn.XLOOKUP(O2773,匹配表1065!T:T,匹配表1065!X:X)</f>
        <v>PME2025</v>
      </c>
      <c r="J2773" s="92" t="s">
        <v>111</v>
      </c>
      <c r="K2773" s="89" cm="1">
        <f ca="1" t="array" ref="K2773:L2773">_xlfn.XLOOKUP(J2773,匹配表1065!Y:Y,匹配表1065!AA:AB)</f>
        <v>30</v>
      </c>
      <c r="L2773" s="89" t="str">
        <v>3个月以上</v>
      </c>
      <c r="M2773" s="92" t="s">
        <v>30</v>
      </c>
      <c r="N2773" s="92">
        <v>1</v>
      </c>
      <c r="O2773" s="93" t="str">
        <f>_xlfn.XLOOKUP(P2773,匹配表1065!U:U,匹配表1065!T:T)</f>
        <v>HO00001400</v>
      </c>
      <c r="P2773" s="89" t="s">
        <v>112</v>
      </c>
      <c r="Q2773" s="89" t="s">
        <v>262</v>
      </c>
      <c r="R2773" s="89" t="str">
        <f>_xlfn.XLOOKUP(Q2773,匹配表1065!L:L,匹配表1065!O:O)</f>
        <v>B</v>
      </c>
      <c r="S2773" s="93" t="str">
        <f>IFERROR(_xlfn.XLOOKUP(Q2773,匹配表1065!AI:AI,匹配表1065!AJ:AJ),"绿标")</f>
        <v>绿标</v>
      </c>
      <c r="T2773" s="93" t="str" cm="1">
        <f t="array" ref="T2773:U2773">_xlfn.XLOOKUP(Q2773,匹配表1065!L:L,匹配表1065!M:N)</f>
        <v>脑血管</v>
      </c>
      <c r="U2773" s="94" t="str">
        <v>神经内科</v>
      </c>
      <c r="V2773" s="95" t="s">
        <v>42</v>
      </c>
      <c r="W2773" s="93">
        <f>_xlfn.XLOOKUP(M2773,匹配表1065!D:D,匹配表1065!F:F)*N2773</f>
        <v>12</v>
      </c>
    </row>
    <row r="2774" customHeight="1" spans="1:23">
      <c r="A2774" s="89" t="s">
        <v>675</v>
      </c>
      <c r="B2774" s="90">
        <v>46166</v>
      </c>
      <c r="C2774" s="91" t="str">
        <f t="shared" si="86"/>
        <v>5月第4周</v>
      </c>
      <c r="D2774" s="89" t="s">
        <v>761</v>
      </c>
      <c r="E2774" s="89" t="str">
        <f t="shared" si="87"/>
        <v>5月第4周--周7</v>
      </c>
      <c r="F2774" s="92" t="s">
        <v>27</v>
      </c>
      <c r="G2774" s="92" t="s">
        <v>104</v>
      </c>
      <c r="H2774" s="92" t="str">
        <f>_xlfn.XLOOKUP(O2774,匹配表1065!T:T,匹配表1065!W:W)</f>
        <v>济南市</v>
      </c>
      <c r="I2774" s="89" t="str">
        <f>_xlfn.XLOOKUP(O2774,匹配表1065!T:T,匹配表1065!X:X)</f>
        <v>PME2025</v>
      </c>
      <c r="J2774" s="92" t="s">
        <v>128</v>
      </c>
      <c r="K2774" s="89" cm="1">
        <f ca="1" t="array" ref="K2774:L2774">_xlfn.XLOOKUP(J2774,匹配表1065!Y:Y,匹配表1065!AA:AB)</f>
        <v>13</v>
      </c>
      <c r="L2774" s="89" t="str">
        <v>3个月以上</v>
      </c>
      <c r="M2774" s="92" t="s">
        <v>35</v>
      </c>
      <c r="N2774" s="92">
        <v>1</v>
      </c>
      <c r="O2774" s="93" t="str">
        <f>_xlfn.XLOOKUP(P2774,匹配表1065!U:U,匹配表1065!T:T)</f>
        <v>HO00001400</v>
      </c>
      <c r="P2774" s="89" t="s">
        <v>112</v>
      </c>
      <c r="Q2774" s="89" t="s">
        <v>754</v>
      </c>
      <c r="R2774" s="89" t="str">
        <f>_xlfn.XLOOKUP(Q2774,匹配表1065!L:L,匹配表1065!O:O)</f>
        <v>D</v>
      </c>
      <c r="S2774" s="93" t="str">
        <f>IFERROR(_xlfn.XLOOKUP(Q2774,匹配表1065!AI:AI,匹配表1065!AJ:AJ),"绿标")</f>
        <v>绿标</v>
      </c>
      <c r="T2774" s="93" t="str" cm="1">
        <f t="array" ref="T2774:U2774">_xlfn.XLOOKUP(Q2774,匹配表1065!L:L,匹配表1065!M:N)</f>
        <v>抑郁焦虑</v>
      </c>
      <c r="U2774" s="94" t="str">
        <v>精神心理科</v>
      </c>
      <c r="V2774" s="95" t="s">
        <v>58</v>
      </c>
      <c r="W2774" s="93">
        <f>_xlfn.XLOOKUP(M2774,匹配表1065!D:D,匹配表1065!F:F)*N2774</f>
        <v>4</v>
      </c>
    </row>
    <row r="2775" customHeight="1" spans="1:23">
      <c r="A2775" s="89" t="s">
        <v>675</v>
      </c>
      <c r="B2775" s="90">
        <v>46166</v>
      </c>
      <c r="C2775" s="91" t="str">
        <f t="shared" si="86"/>
        <v>5月第4周</v>
      </c>
      <c r="D2775" s="89" t="s">
        <v>761</v>
      </c>
      <c r="E2775" s="89" t="str">
        <f t="shared" si="87"/>
        <v>5月第4周--周7</v>
      </c>
      <c r="F2775" s="92" t="s">
        <v>27</v>
      </c>
      <c r="G2775" s="92" t="s">
        <v>92</v>
      </c>
      <c r="H2775" s="92" t="str">
        <f>_xlfn.XLOOKUP(O2775,匹配表1065!T:T,匹配表1065!W:W)</f>
        <v>合肥市</v>
      </c>
      <c r="I2775" s="89" t="str">
        <f>_xlfn.XLOOKUP(O2775,匹配表1065!T:T,匹配表1065!X:X)</f>
        <v>PME2007</v>
      </c>
      <c r="J2775" s="92" t="s">
        <v>93</v>
      </c>
      <c r="K2775" s="89" cm="1">
        <f ca="1" t="array" ref="K2775:L2775">_xlfn.XLOOKUP(J2775,匹配表1065!Y:Y,匹配表1065!AA:AB)</f>
        <v>9</v>
      </c>
      <c r="L2775" s="89" t="str">
        <v>3个月以上</v>
      </c>
      <c r="M2775" s="92" t="s">
        <v>35</v>
      </c>
      <c r="N2775" s="92">
        <v>1</v>
      </c>
      <c r="O2775" s="93" t="str">
        <f>_xlfn.XLOOKUP(P2775,匹配表1065!U:U,匹配表1065!T:T)</f>
        <v>HO00000001</v>
      </c>
      <c r="P2775" s="89" t="s">
        <v>94</v>
      </c>
      <c r="Q2775" s="89" t="s">
        <v>206</v>
      </c>
      <c r="R2775" s="89" t="str">
        <f>_xlfn.XLOOKUP(Q2775,匹配表1065!L:L,匹配表1065!O:O)</f>
        <v>A</v>
      </c>
      <c r="S2775" s="93" t="str">
        <f>IFERROR(_xlfn.XLOOKUP(Q2775,匹配表1065!AI:AI,匹配表1065!AJ:AJ),"绿标")</f>
        <v>绿标</v>
      </c>
      <c r="T2775" s="93" t="str" cm="1">
        <f t="array" ref="T2775:U2775">_xlfn.XLOOKUP(Q2775,匹配表1065!L:L,匹配表1065!M:N)</f>
        <v>头痛</v>
      </c>
      <c r="U2775" s="94" t="str">
        <v>神经内科</v>
      </c>
      <c r="V2775" s="95" t="s">
        <v>58</v>
      </c>
      <c r="W2775" s="93">
        <f>_xlfn.XLOOKUP(M2775,匹配表1065!D:D,匹配表1065!F:F)*N2775</f>
        <v>4</v>
      </c>
    </row>
    <row r="2776" customHeight="1" spans="1:23">
      <c r="A2776" s="89" t="s">
        <v>675</v>
      </c>
      <c r="B2776" s="90">
        <v>46166</v>
      </c>
      <c r="C2776" s="91" t="str">
        <f t="shared" si="86"/>
        <v>5月第4周</v>
      </c>
      <c r="D2776" s="89" t="s">
        <v>761</v>
      </c>
      <c r="E2776" s="89" t="str">
        <f t="shared" si="87"/>
        <v>5月第4周--周7</v>
      </c>
      <c r="F2776" s="92" t="s">
        <v>27</v>
      </c>
      <c r="G2776" s="92" t="s">
        <v>28</v>
      </c>
      <c r="H2776" s="92" t="str">
        <f>_xlfn.XLOOKUP(O2776,匹配表1065!T:T,匹配表1065!W:W)</f>
        <v>南京市</v>
      </c>
      <c r="I2776" s="89" t="str">
        <f>_xlfn.XLOOKUP(O2776,匹配表1065!T:T,匹配表1065!X:X)</f>
        <v>PME2006</v>
      </c>
      <c r="J2776" s="92" t="s">
        <v>29</v>
      </c>
      <c r="K2776" s="89" cm="1">
        <f ca="1" t="array" ref="K2776:L2776">_xlfn.XLOOKUP(J2776,匹配表1065!Y:Y,匹配表1065!AA:AB)</f>
        <v>15</v>
      </c>
      <c r="L2776" s="89" t="str">
        <v>3个月以上</v>
      </c>
      <c r="M2776" s="92" t="s">
        <v>35</v>
      </c>
      <c r="N2776" s="92">
        <v>1</v>
      </c>
      <c r="O2776" s="93" t="str">
        <f>_xlfn.XLOOKUP(P2776,匹配表1065!U:U,匹配表1065!T:T)</f>
        <v>HO00000959</v>
      </c>
      <c r="P2776" s="89" t="s">
        <v>196</v>
      </c>
      <c r="Q2776" s="89" t="s">
        <v>268</v>
      </c>
      <c r="R2776" s="89" t="str">
        <f>_xlfn.XLOOKUP(Q2776,匹配表1065!L:L,匹配表1065!O:O)</f>
        <v>C</v>
      </c>
      <c r="S2776" s="93" t="str">
        <f>IFERROR(_xlfn.XLOOKUP(Q2776,匹配表1065!AI:AI,匹配表1065!AJ:AJ),"绿标")</f>
        <v>红标</v>
      </c>
      <c r="T2776" s="93" t="str" cm="1">
        <f t="array" ref="T2776:U2776">_xlfn.XLOOKUP(Q2776,匹配表1065!L:L,匹配表1065!M:N)</f>
        <v>眩晕</v>
      </c>
      <c r="U2776" s="94" t="str">
        <v>耳鼻喉科</v>
      </c>
      <c r="V2776" s="95" t="s">
        <v>70</v>
      </c>
      <c r="W2776" s="93">
        <f>_xlfn.XLOOKUP(M2776,匹配表1065!D:D,匹配表1065!F:F)*N2776</f>
        <v>4</v>
      </c>
    </row>
    <row r="2777" customHeight="1" spans="1:23">
      <c r="A2777" s="89" t="s">
        <v>675</v>
      </c>
      <c r="B2777" s="90">
        <v>46166</v>
      </c>
      <c r="C2777" s="91" t="str">
        <f t="shared" si="86"/>
        <v>5月第4周</v>
      </c>
      <c r="D2777" s="89" t="s">
        <v>761</v>
      </c>
      <c r="E2777" s="89" t="str">
        <f t="shared" si="87"/>
        <v>5月第4周--周7</v>
      </c>
      <c r="F2777" s="92" t="s">
        <v>27</v>
      </c>
      <c r="G2777" s="92" t="s">
        <v>28</v>
      </c>
      <c r="H2777" s="92" t="str">
        <f>_xlfn.XLOOKUP(O2777,匹配表1065!T:T,匹配表1065!W:W)</f>
        <v>南京市</v>
      </c>
      <c r="I2777" s="89" t="str">
        <f>_xlfn.XLOOKUP(O2777,匹配表1065!T:T,匹配表1065!X:X)</f>
        <v>PME2005</v>
      </c>
      <c r="J2777" s="89" t="s">
        <v>54</v>
      </c>
      <c r="K2777" s="89" cm="1">
        <f ca="1" t="array" ref="K2777:L2777">_xlfn.XLOOKUP(J2777,匹配表1065!Y:Y,匹配表1065!AA:AB)</f>
        <v>3</v>
      </c>
      <c r="L2777" s="89" t="str">
        <v>3个月以上</v>
      </c>
      <c r="M2777" s="92" t="s">
        <v>35</v>
      </c>
      <c r="N2777" s="92">
        <v>1</v>
      </c>
      <c r="O2777" s="93" t="str">
        <f>_xlfn.XLOOKUP(P2777,匹配表1065!U:U,匹配表1065!T:T)</f>
        <v>HO00000975</v>
      </c>
      <c r="P2777" s="89" t="s">
        <v>56</v>
      </c>
      <c r="Q2777" s="89" t="s">
        <v>762</v>
      </c>
      <c r="R2777" s="89" t="str">
        <f>_xlfn.XLOOKUP(Q2777,匹配表1065!L:L,匹配表1065!O:O)</f>
        <v>A</v>
      </c>
      <c r="S2777" s="93" t="str">
        <f>IFERROR(_xlfn.XLOOKUP(Q2777,匹配表1065!AI:AI,匹配表1065!AJ:AJ),"绿标")</f>
        <v>绿标</v>
      </c>
      <c r="T2777" s="93" t="str" cm="1">
        <f t="array" ref="T2777:U2777">_xlfn.XLOOKUP(Q2777,匹配表1065!L:L,匹配表1065!M:N)</f>
        <v>头痛</v>
      </c>
      <c r="U2777" s="94" t="str">
        <v>神经内科</v>
      </c>
      <c r="V2777" s="95" t="s">
        <v>42</v>
      </c>
      <c r="W2777" s="93">
        <f>_xlfn.XLOOKUP(M2777,匹配表1065!D:D,匹配表1065!F:F)*N2777</f>
        <v>4</v>
      </c>
    </row>
    <row r="2778" customHeight="1" spans="1:23">
      <c r="A2778" s="89" t="s">
        <v>675</v>
      </c>
      <c r="B2778" s="90">
        <v>46166</v>
      </c>
      <c r="C2778" s="91" t="str">
        <f t="shared" si="86"/>
        <v>5月第4周</v>
      </c>
      <c r="D2778" s="89" t="s">
        <v>761</v>
      </c>
      <c r="E2778" s="89" t="str">
        <f t="shared" si="87"/>
        <v>5月第4周--周7</v>
      </c>
      <c r="F2778" s="92" t="s">
        <v>27</v>
      </c>
      <c r="G2778" s="92" t="s">
        <v>28</v>
      </c>
      <c r="H2778" s="92" t="str">
        <f>_xlfn.XLOOKUP(O2778,匹配表1065!T:T,匹配表1065!W:W)</f>
        <v>常州市</v>
      </c>
      <c r="I2778" s="89" t="str">
        <f>_xlfn.XLOOKUP(O2778,匹配表1065!T:T,匹配表1065!X:X)</f>
        <v>PME2015</v>
      </c>
      <c r="J2778" s="92" t="s">
        <v>45</v>
      </c>
      <c r="K2778" s="89" cm="1">
        <f ca="1" t="array" ref="K2778:L2778">_xlfn.XLOOKUP(J2778,匹配表1065!Y:Y,匹配表1065!AA:AB)</f>
        <v>9</v>
      </c>
      <c r="L2778" s="89" t="str">
        <v>3个月以上</v>
      </c>
      <c r="M2778" s="92" t="s">
        <v>35</v>
      </c>
      <c r="N2778" s="92">
        <v>1</v>
      </c>
      <c r="O2778" s="93" t="str">
        <f>_xlfn.XLOOKUP(P2778,匹配表1065!U:U,匹配表1065!T:T)</f>
        <v>HO00000940</v>
      </c>
      <c r="P2778" s="89" t="s">
        <v>203</v>
      </c>
      <c r="Q2778" s="89" t="s">
        <v>204</v>
      </c>
      <c r="R2778" s="89" t="str">
        <f>_xlfn.XLOOKUP(Q2778,匹配表1065!L:L,匹配表1065!O:O)</f>
        <v>C</v>
      </c>
      <c r="S2778" s="93" t="str">
        <f>IFERROR(_xlfn.XLOOKUP(Q2778,匹配表1065!AI:AI,匹配表1065!AJ:AJ),"绿标")</f>
        <v>红标</v>
      </c>
      <c r="T2778" s="93" t="str" cm="1">
        <f t="array" ref="T2778:U2778">_xlfn.XLOOKUP(Q2778,匹配表1065!L:L,匹配表1065!M:N)</f>
        <v>眩晕</v>
      </c>
      <c r="U2778" s="94" t="str">
        <v>耳鼻喉科</v>
      </c>
      <c r="V2778" s="95" t="s">
        <v>33</v>
      </c>
      <c r="W2778" s="93">
        <f>_xlfn.XLOOKUP(M2778,匹配表1065!D:D,匹配表1065!F:F)*N2778</f>
        <v>4</v>
      </c>
    </row>
    <row r="2779" customHeight="1" spans="1:23">
      <c r="A2779" s="89" t="s">
        <v>675</v>
      </c>
      <c r="B2779" s="90">
        <v>46166</v>
      </c>
      <c r="C2779" s="91" t="str">
        <f t="shared" si="86"/>
        <v>5月第4周</v>
      </c>
      <c r="D2779" s="89" t="s">
        <v>761</v>
      </c>
      <c r="E2779" s="89" t="str">
        <f t="shared" si="87"/>
        <v>5月第4周--周7</v>
      </c>
      <c r="F2779" s="92" t="s">
        <v>27</v>
      </c>
      <c r="G2779" s="92" t="s">
        <v>28</v>
      </c>
      <c r="H2779" s="92" t="str">
        <f>_xlfn.XLOOKUP(O2779,匹配表1065!T:T,匹配表1065!W:W)</f>
        <v>常州市</v>
      </c>
      <c r="I2779" s="89" t="str">
        <f>_xlfn.XLOOKUP(O2779,匹配表1065!T:T,匹配表1065!X:X)</f>
        <v>PME2015</v>
      </c>
      <c r="J2779" s="92" t="s">
        <v>45</v>
      </c>
      <c r="K2779" s="89" cm="1">
        <f ca="1" t="array" ref="K2779:L2779">_xlfn.XLOOKUP(J2779,匹配表1065!Y:Y,匹配表1065!AA:AB)</f>
        <v>9</v>
      </c>
      <c r="L2779" s="89" t="str">
        <v>3个月以上</v>
      </c>
      <c r="M2779" s="92" t="s">
        <v>35</v>
      </c>
      <c r="N2779" s="92">
        <v>1</v>
      </c>
      <c r="O2779" s="93" t="str">
        <f>_xlfn.XLOOKUP(P2779,匹配表1065!U:U,匹配表1065!T:T)</f>
        <v>HO00000944</v>
      </c>
      <c r="P2779" s="89" t="s">
        <v>640</v>
      </c>
      <c r="Q2779" s="89" t="s">
        <v>763</v>
      </c>
      <c r="R2779" s="89" t="str">
        <f>_xlfn.XLOOKUP(Q2779,匹配表1065!L:L,匹配表1065!O:O)</f>
        <v>B</v>
      </c>
      <c r="S2779" s="93" t="str">
        <f>IFERROR(_xlfn.XLOOKUP(Q2779,匹配表1065!AI:AI,匹配表1065!AJ:AJ),"绿标")</f>
        <v>绿标</v>
      </c>
      <c r="T2779" s="93" t="str" cm="1">
        <f t="array" ref="T2779:U2779">_xlfn.XLOOKUP(Q2779,匹配表1065!L:L,匹配表1065!M:N)</f>
        <v>脑血管</v>
      </c>
      <c r="U2779" s="94" t="str">
        <v>神经内科</v>
      </c>
      <c r="V2779" s="95" t="s">
        <v>33</v>
      </c>
      <c r="W2779" s="93">
        <f>_xlfn.XLOOKUP(M2779,匹配表1065!D:D,匹配表1065!F:F)*N2779</f>
        <v>4</v>
      </c>
    </row>
    <row r="2780" customHeight="1" spans="1:23">
      <c r="A2780" s="89" t="s">
        <v>675</v>
      </c>
      <c r="B2780" s="90">
        <v>46166</v>
      </c>
      <c r="C2780" s="91" t="str">
        <f t="shared" si="86"/>
        <v>5月第4周</v>
      </c>
      <c r="D2780" s="89" t="s">
        <v>761</v>
      </c>
      <c r="E2780" s="89" t="str">
        <f t="shared" si="87"/>
        <v>5月第4周--周7</v>
      </c>
      <c r="F2780" s="92" t="s">
        <v>27</v>
      </c>
      <c r="G2780" s="92" t="s">
        <v>136</v>
      </c>
      <c r="H2780" s="92" t="str">
        <f>_xlfn.XLOOKUP(O2780,匹配表1065!T:T,匹配表1065!W:W)</f>
        <v>日照市</v>
      </c>
      <c r="I2780" s="89" t="str">
        <f>_xlfn.XLOOKUP(O2780,匹配表1065!T:T,匹配表1065!X:X)</f>
        <v>PME2033</v>
      </c>
      <c r="J2780" s="92" t="s">
        <v>137</v>
      </c>
      <c r="K2780" s="89" cm="1">
        <f ca="1" t="array" ref="K2780:L2780">_xlfn.XLOOKUP(J2780,匹配表1065!Y:Y,匹配表1065!AA:AB)</f>
        <v>10</v>
      </c>
      <c r="L2780" s="89" t="str">
        <v>3个月以上</v>
      </c>
      <c r="M2780" s="92" t="s">
        <v>35</v>
      </c>
      <c r="N2780" s="92">
        <v>1</v>
      </c>
      <c r="O2780" s="93" t="str">
        <f>_xlfn.XLOOKUP(P2780,匹配表1065!U:U,匹配表1065!T:T)</f>
        <v>HO00025571</v>
      </c>
      <c r="P2780" s="89" t="s">
        <v>365</v>
      </c>
      <c r="Q2780" s="89" t="s">
        <v>496</v>
      </c>
      <c r="R2780" s="89" t="str">
        <f>_xlfn.XLOOKUP(Q2780,匹配表1065!L:L,匹配表1065!O:O)</f>
        <v>A</v>
      </c>
      <c r="S2780" s="93" t="str">
        <f>IFERROR(_xlfn.XLOOKUP(Q2780,匹配表1065!AI:AI,匹配表1065!AJ:AJ),"绿标")</f>
        <v>红标</v>
      </c>
      <c r="T2780" s="93" t="str" cm="1">
        <f t="array" ref="T2780:U2780">_xlfn.XLOOKUP(Q2780,匹配表1065!L:L,匹配表1065!M:N)</f>
        <v>头痛</v>
      </c>
      <c r="U2780" s="94" t="str">
        <v>神经内科</v>
      </c>
      <c r="V2780" s="95" t="s">
        <v>58</v>
      </c>
      <c r="W2780" s="93">
        <f>_xlfn.XLOOKUP(M2780,匹配表1065!D:D,匹配表1065!F:F)*N2780</f>
        <v>4</v>
      </c>
    </row>
    <row r="2781" customHeight="1" spans="1:23">
      <c r="A2781" s="89" t="s">
        <v>675</v>
      </c>
      <c r="B2781" s="90">
        <v>46166</v>
      </c>
      <c r="C2781" s="91" t="str">
        <f t="shared" si="86"/>
        <v>5月第4周</v>
      </c>
      <c r="D2781" s="89" t="s">
        <v>761</v>
      </c>
      <c r="E2781" s="89" t="str">
        <f t="shared" si="87"/>
        <v>5月第4周--周7</v>
      </c>
      <c r="F2781" s="92" t="s">
        <v>27</v>
      </c>
      <c r="G2781" s="92" t="s">
        <v>136</v>
      </c>
      <c r="H2781" s="92" t="str">
        <f>_xlfn.XLOOKUP(O2781,匹配表1065!T:T,匹配表1065!W:W)</f>
        <v>青岛市</v>
      </c>
      <c r="I2781" s="89" t="str">
        <f>_xlfn.XLOOKUP(O2781,匹配表1065!T:T,匹配表1065!X:X)</f>
        <v>PME2035</v>
      </c>
      <c r="J2781" s="92" t="s">
        <v>150</v>
      </c>
      <c r="K2781" s="89" cm="1">
        <f ca="1" t="array" ref="K2781:L2781">_xlfn.XLOOKUP(J2781,匹配表1065!Y:Y,匹配表1065!AA:AB)</f>
        <v>8</v>
      </c>
      <c r="L2781" s="89" t="str">
        <v>3个月以上</v>
      </c>
      <c r="M2781" s="92" t="s">
        <v>55</v>
      </c>
      <c r="N2781" s="92">
        <v>1</v>
      </c>
      <c r="O2781" s="93" t="str">
        <f>_xlfn.XLOOKUP(P2781,匹配表1065!U:U,匹配表1065!T:T)</f>
        <v>HO00001483</v>
      </c>
      <c r="P2781" s="89" t="s">
        <v>259</v>
      </c>
      <c r="Q2781" s="89" t="s">
        <v>340</v>
      </c>
      <c r="R2781" s="89" t="str">
        <f>_xlfn.XLOOKUP(Q2781,匹配表1065!L:L,匹配表1065!O:O)</f>
        <v>A</v>
      </c>
      <c r="S2781" s="93" t="str">
        <f>IFERROR(_xlfn.XLOOKUP(Q2781,匹配表1065!AI:AI,匹配表1065!AJ:AJ),"绿标")</f>
        <v>红标</v>
      </c>
      <c r="T2781" s="93" t="str" cm="1">
        <f t="array" ref="T2781:U2781">_xlfn.XLOOKUP(Q2781,匹配表1065!L:L,匹配表1065!M:N)</f>
        <v>头痛</v>
      </c>
      <c r="U2781" s="94" t="str">
        <v>神经内科</v>
      </c>
      <c r="V2781" s="95" t="s">
        <v>70</v>
      </c>
      <c r="W2781" s="93">
        <f>_xlfn.XLOOKUP(M2781,匹配表1065!D:D,匹配表1065!F:F)*N2781</f>
        <v>8</v>
      </c>
    </row>
    <row r="2782" customHeight="1" spans="1:23">
      <c r="A2782" s="89" t="s">
        <v>675</v>
      </c>
      <c r="B2782" s="90">
        <v>46166</v>
      </c>
      <c r="C2782" s="91" t="str">
        <f t="shared" si="86"/>
        <v>5月第4周</v>
      </c>
      <c r="D2782" s="89" t="s">
        <v>761</v>
      </c>
      <c r="E2782" s="89" t="str">
        <f t="shared" si="87"/>
        <v>5月第4周--周7</v>
      </c>
      <c r="F2782" s="92" t="s">
        <v>27</v>
      </c>
      <c r="G2782" s="92" t="s">
        <v>136</v>
      </c>
      <c r="H2782" s="92" t="str">
        <f>_xlfn.XLOOKUP(O2782,匹配表1065!T:T,匹配表1065!W:W)</f>
        <v>青岛市</v>
      </c>
      <c r="I2782" s="89" t="str">
        <f>_xlfn.XLOOKUP(O2782,匹配表1065!T:T,匹配表1065!X:X)</f>
        <v>PME2032</v>
      </c>
      <c r="J2782" s="92" t="s">
        <v>143</v>
      </c>
      <c r="K2782" s="89" cm="1">
        <f ca="1" t="array" ref="K2782:L2782">_xlfn.XLOOKUP(J2782,匹配表1065!Y:Y,匹配表1065!AA:AB)</f>
        <v>31</v>
      </c>
      <c r="L2782" s="89" t="str">
        <v>3个月以上</v>
      </c>
      <c r="M2782" s="92" t="s">
        <v>35</v>
      </c>
      <c r="N2782" s="92">
        <v>1</v>
      </c>
      <c r="O2782" s="93" t="str">
        <f>_xlfn.XLOOKUP(P2782,匹配表1065!U:U,匹配表1065!T:T)</f>
        <v>HO00001482</v>
      </c>
      <c r="P2782" s="89" t="s">
        <v>146</v>
      </c>
      <c r="Q2782" s="89" t="s">
        <v>299</v>
      </c>
      <c r="R2782" s="89" t="str">
        <f>_xlfn.XLOOKUP(Q2782,匹配表1065!L:L,匹配表1065!O:O)</f>
        <v>C</v>
      </c>
      <c r="S2782" s="93" t="str">
        <f>IFERROR(_xlfn.XLOOKUP(Q2782,匹配表1065!AI:AI,匹配表1065!AJ:AJ),"绿标")</f>
        <v>绿标</v>
      </c>
      <c r="T2782" s="93" t="str" cm="1">
        <f t="array" ref="T2782:U2782">_xlfn.XLOOKUP(Q2782,匹配表1065!L:L,匹配表1065!M:N)</f>
        <v>眩晕</v>
      </c>
      <c r="U2782" s="94" t="str">
        <v>耳鼻喉科</v>
      </c>
      <c r="V2782" s="95" t="s">
        <v>70</v>
      </c>
      <c r="W2782" s="93">
        <f>_xlfn.XLOOKUP(M2782,匹配表1065!D:D,匹配表1065!F:F)*N2782</f>
        <v>4</v>
      </c>
    </row>
    <row r="2783" customHeight="1" spans="1:23">
      <c r="A2783" s="89" t="s">
        <v>675</v>
      </c>
      <c r="B2783" s="90">
        <v>46166</v>
      </c>
      <c r="C2783" s="91" t="str">
        <f t="shared" si="86"/>
        <v>5月第4周</v>
      </c>
      <c r="D2783" s="89" t="s">
        <v>761</v>
      </c>
      <c r="E2783" s="89" t="str">
        <f t="shared" si="87"/>
        <v>5月第4周--周7</v>
      </c>
      <c r="F2783" s="92" t="s">
        <v>27</v>
      </c>
      <c r="G2783" s="92" t="s">
        <v>136</v>
      </c>
      <c r="H2783" s="92" t="str">
        <f>_xlfn.XLOOKUP(O2783,匹配表1065!T:T,匹配表1065!W:W)</f>
        <v>潍坊市</v>
      </c>
      <c r="I2783" s="89" t="str">
        <f>_xlfn.XLOOKUP(O2783,匹配表1065!T:T,匹配表1065!X:X)</f>
        <v>PME2036</v>
      </c>
      <c r="J2783" s="89" t="s">
        <v>161</v>
      </c>
      <c r="K2783" s="89" cm="1">
        <f ca="1" t="array" ref="K2783:L2783">_xlfn.XLOOKUP(J2783,匹配表1065!Y:Y,匹配表1065!AA:AB)</f>
        <v>1519</v>
      </c>
      <c r="L2783" s="89" t="str">
        <v>3个月以上</v>
      </c>
      <c r="M2783" s="92" t="s">
        <v>30</v>
      </c>
      <c r="N2783" s="92">
        <v>1</v>
      </c>
      <c r="O2783" s="93" t="str">
        <f>_xlfn.XLOOKUP(P2783,匹配表1065!U:U,匹配表1065!T:T)</f>
        <v>HO00001496</v>
      </c>
      <c r="P2783" s="89" t="s">
        <v>256</v>
      </c>
      <c r="Q2783" s="89" t="s">
        <v>702</v>
      </c>
      <c r="R2783" s="89" t="str">
        <f>_xlfn.XLOOKUP(Q2783,匹配表1065!L:L,匹配表1065!O:O)</f>
        <v>B</v>
      </c>
      <c r="S2783" s="93" t="str">
        <f>IFERROR(_xlfn.XLOOKUP(Q2783,匹配表1065!AI:AI,匹配表1065!AJ:AJ),"绿标")</f>
        <v>黑标</v>
      </c>
      <c r="T2783" s="93" t="str" cm="1">
        <f t="array" ref="T2783:U2783">_xlfn.XLOOKUP(Q2783,匹配表1065!L:L,匹配表1065!M:N)</f>
        <v>脑血管</v>
      </c>
      <c r="U2783" s="94" t="str">
        <v>神经内科</v>
      </c>
      <c r="V2783" s="95" t="s">
        <v>67</v>
      </c>
      <c r="W2783" s="93">
        <f>_xlfn.XLOOKUP(M2783,匹配表1065!D:D,匹配表1065!F:F)*N2783</f>
        <v>12</v>
      </c>
    </row>
    <row r="2784" customHeight="1" spans="1:23">
      <c r="A2784" s="89" t="s">
        <v>675</v>
      </c>
      <c r="B2784" s="90">
        <v>46166</v>
      </c>
      <c r="C2784" s="91" t="str">
        <f t="shared" si="86"/>
        <v>5月第4周</v>
      </c>
      <c r="D2784" s="89" t="s">
        <v>761</v>
      </c>
      <c r="E2784" s="89" t="str">
        <f t="shared" si="87"/>
        <v>5月第4周--周7</v>
      </c>
      <c r="F2784" s="92" t="s">
        <v>27</v>
      </c>
      <c r="G2784" s="92" t="s">
        <v>136</v>
      </c>
      <c r="H2784" s="92" t="str">
        <f>_xlfn.XLOOKUP(O2784,匹配表1065!T:T,匹配表1065!W:W)</f>
        <v>青岛市</v>
      </c>
      <c r="I2784" s="89" t="str">
        <f>_xlfn.XLOOKUP(O2784,匹配表1065!T:T,匹配表1065!X:X)</f>
        <v>PME2031</v>
      </c>
      <c r="J2784" s="92" t="s">
        <v>155</v>
      </c>
      <c r="K2784" s="89" cm="1">
        <f ca="1" t="array" ref="K2784:L2784">_xlfn.XLOOKUP(J2784,匹配表1065!Y:Y,匹配表1065!AA:AB)</f>
        <v>31</v>
      </c>
      <c r="L2784" s="89" t="str">
        <v>3个月以上</v>
      </c>
      <c r="M2784" s="92" t="s">
        <v>35</v>
      </c>
      <c r="N2784" s="92">
        <v>1</v>
      </c>
      <c r="O2784" s="93" t="str">
        <f>_xlfn.XLOOKUP(P2784,匹配表1065!U:U,匹配表1065!T:T)</f>
        <v>HO00072793</v>
      </c>
      <c r="P2784" s="89" t="s">
        <v>159</v>
      </c>
      <c r="Q2784" s="89" t="s">
        <v>160</v>
      </c>
      <c r="R2784" s="89" t="str">
        <f>_xlfn.XLOOKUP(Q2784,匹配表1065!L:L,匹配表1065!O:O)</f>
        <v>A</v>
      </c>
      <c r="S2784" s="93" t="str">
        <f>IFERROR(_xlfn.XLOOKUP(Q2784,匹配表1065!AI:AI,匹配表1065!AJ:AJ),"绿标")</f>
        <v>红标</v>
      </c>
      <c r="T2784" s="93" t="str" cm="1">
        <f t="array" ref="T2784:U2784">_xlfn.XLOOKUP(Q2784,匹配表1065!L:L,匹配表1065!M:N)</f>
        <v>头痛</v>
      </c>
      <c r="U2784" s="94" t="str">
        <v>神经内科</v>
      </c>
      <c r="V2784" s="95" t="s">
        <v>70</v>
      </c>
      <c r="W2784" s="93">
        <f>_xlfn.XLOOKUP(M2784,匹配表1065!D:D,匹配表1065!F:F)*N2784</f>
        <v>4</v>
      </c>
    </row>
    <row r="2785" customHeight="1" spans="1:23">
      <c r="A2785" s="89" t="s">
        <v>675</v>
      </c>
      <c r="B2785" s="90">
        <v>46166</v>
      </c>
      <c r="C2785" s="91" t="str">
        <f t="shared" si="86"/>
        <v>5月第4周</v>
      </c>
      <c r="D2785" s="89" t="s">
        <v>761</v>
      </c>
      <c r="E2785" s="89" t="str">
        <f t="shared" si="87"/>
        <v>5月第4周--周7</v>
      </c>
      <c r="F2785" s="92" t="s">
        <v>27</v>
      </c>
      <c r="G2785" s="92" t="s">
        <v>167</v>
      </c>
      <c r="H2785" s="92" t="str">
        <f>_xlfn.XLOOKUP(O2785,匹配表1065!T:T,匹配表1065!W:W)</f>
        <v>苏州市</v>
      </c>
      <c r="I2785" s="89" t="str">
        <f>_xlfn.XLOOKUP(O2785,匹配表1065!T:T,匹配表1065!X:X)</f>
        <v>PME2017</v>
      </c>
      <c r="J2785" s="92" t="s">
        <v>323</v>
      </c>
      <c r="K2785" s="89" cm="1">
        <f ca="1" t="array" ref="K2785:L2785">_xlfn.XLOOKUP(J2785,匹配表1065!Y:Y,匹配表1065!AA:AB)</f>
        <v>7</v>
      </c>
      <c r="L2785" s="89" t="str">
        <v>3个月以上</v>
      </c>
      <c r="M2785" s="92" t="s">
        <v>35</v>
      </c>
      <c r="N2785" s="92">
        <v>1</v>
      </c>
      <c r="O2785" s="93" t="str">
        <f>_xlfn.XLOOKUP(P2785,匹配表1065!U:U,匹配表1065!T:T)</f>
        <v>HO00001044</v>
      </c>
      <c r="P2785" s="89" t="s">
        <v>346</v>
      </c>
      <c r="Q2785" s="89" t="s">
        <v>584</v>
      </c>
      <c r="R2785" s="89" t="str">
        <f>_xlfn.XLOOKUP(Q2785,匹配表1065!L:L,匹配表1065!O:O)</f>
        <v>B</v>
      </c>
      <c r="S2785" s="93" t="str">
        <f>IFERROR(_xlfn.XLOOKUP(Q2785,匹配表1065!AI:AI,匹配表1065!AJ:AJ),"绿标")</f>
        <v>黑标</v>
      </c>
      <c r="T2785" s="93" t="str" cm="1">
        <f t="array" ref="T2785:U2785">_xlfn.XLOOKUP(Q2785,匹配表1065!L:L,匹配表1065!M:N)</f>
        <v>脑血管</v>
      </c>
      <c r="U2785" s="94" t="str">
        <v>神经内科</v>
      </c>
      <c r="V2785" s="95" t="s">
        <v>58</v>
      </c>
      <c r="W2785" s="93">
        <f>_xlfn.XLOOKUP(M2785,匹配表1065!D:D,匹配表1065!F:F)*N2785</f>
        <v>4</v>
      </c>
    </row>
    <row r="2786" customHeight="1" spans="1:23">
      <c r="A2786" s="89" t="s">
        <v>675</v>
      </c>
      <c r="B2786" s="90">
        <v>46166</v>
      </c>
      <c r="C2786" s="91" t="str">
        <f t="shared" si="86"/>
        <v>5月第4周</v>
      </c>
      <c r="D2786" s="89" t="s">
        <v>761</v>
      </c>
      <c r="E2786" s="89" t="str">
        <f t="shared" si="87"/>
        <v>5月第4周--周7</v>
      </c>
      <c r="F2786" s="92" t="s">
        <v>27</v>
      </c>
      <c r="G2786" s="92" t="s">
        <v>167</v>
      </c>
      <c r="H2786" s="92" t="str">
        <f>_xlfn.XLOOKUP(O2786,匹配表1065!T:T,匹配表1065!W:W)</f>
        <v>苏州市</v>
      </c>
      <c r="I2786" s="89" t="str">
        <f>_xlfn.XLOOKUP(O2786,匹配表1065!T:T,匹配表1065!X:X)</f>
        <v>PME2011</v>
      </c>
      <c r="J2786" s="92" t="s">
        <v>168</v>
      </c>
      <c r="K2786" s="89" cm="1">
        <f ca="1" t="array" ref="K2786:L2786">_xlfn.XLOOKUP(J2786,匹配表1065!Y:Y,匹配表1065!AA:AB)</f>
        <v>19</v>
      </c>
      <c r="L2786" s="89" t="str">
        <v>3个月以上</v>
      </c>
      <c r="M2786" s="92" t="s">
        <v>30</v>
      </c>
      <c r="N2786" s="92">
        <v>1</v>
      </c>
      <c r="O2786" s="93" t="str">
        <f>_xlfn.XLOOKUP(P2786,匹配表1065!U:U,匹配表1065!T:T)</f>
        <v>HO00307823</v>
      </c>
      <c r="P2786" s="89" t="s">
        <v>169</v>
      </c>
      <c r="Q2786" s="89" t="s">
        <v>170</v>
      </c>
      <c r="R2786" s="89" t="str">
        <f>_xlfn.XLOOKUP(Q2786,匹配表1065!L:L,匹配表1065!O:O)</f>
        <v>A</v>
      </c>
      <c r="S2786" s="93" t="str">
        <f>IFERROR(_xlfn.XLOOKUP(Q2786,匹配表1065!AI:AI,匹配表1065!AJ:AJ),"绿标")</f>
        <v>红标</v>
      </c>
      <c r="T2786" s="93" t="str" cm="1">
        <f t="array" ref="T2786:U2786">_xlfn.XLOOKUP(Q2786,匹配表1065!L:L,匹配表1065!M:N)</f>
        <v>头痛</v>
      </c>
      <c r="U2786" s="94" t="str">
        <v>神经内科</v>
      </c>
      <c r="V2786" s="95" t="s">
        <v>42</v>
      </c>
      <c r="W2786" s="93">
        <f>_xlfn.XLOOKUP(M2786,匹配表1065!D:D,匹配表1065!F:F)*N2786</f>
        <v>12</v>
      </c>
    </row>
    <row r="2787" customHeight="1" spans="1:23">
      <c r="A2787" s="89" t="s">
        <v>675</v>
      </c>
      <c r="B2787" s="90">
        <v>46166</v>
      </c>
      <c r="C2787" s="91" t="str">
        <f t="shared" si="86"/>
        <v>5月第4周</v>
      </c>
      <c r="D2787" s="89" t="s">
        <v>761</v>
      </c>
      <c r="E2787" s="89" t="str">
        <f t="shared" si="87"/>
        <v>5月第4周--周7</v>
      </c>
      <c r="F2787" s="92" t="s">
        <v>27</v>
      </c>
      <c r="G2787" s="92" t="s">
        <v>167</v>
      </c>
      <c r="H2787" s="92" t="str">
        <f>_xlfn.XLOOKUP(O2787,匹配表1065!T:T,匹配表1065!W:W)</f>
        <v>苏州市</v>
      </c>
      <c r="I2787" s="89" t="str">
        <f>_xlfn.XLOOKUP(O2787,匹配表1065!T:T,匹配表1065!X:X)</f>
        <v>PME2009</v>
      </c>
      <c r="J2787" s="92" t="s">
        <v>193</v>
      </c>
      <c r="K2787" s="89" cm="1">
        <f ca="1" t="array" ref="K2787:L2787">_xlfn.XLOOKUP(J2787,匹配表1065!Y:Y,匹配表1065!AA:AB)</f>
        <v>7</v>
      </c>
      <c r="L2787" s="89" t="str">
        <v>3个月以上</v>
      </c>
      <c r="M2787" s="92" t="s">
        <v>35</v>
      </c>
      <c r="N2787" s="92">
        <v>1</v>
      </c>
      <c r="O2787" s="93" t="str">
        <f>_xlfn.XLOOKUP(P2787,匹配表1065!U:U,匹配表1065!T:T)</f>
        <v>HO00402369</v>
      </c>
      <c r="P2787" s="89" t="s">
        <v>227</v>
      </c>
      <c r="Q2787" s="89" t="s">
        <v>695</v>
      </c>
      <c r="R2787" s="89" t="str">
        <f>_xlfn.XLOOKUP(Q2787,匹配表1065!L:L,匹配表1065!O:O)</f>
        <v>B</v>
      </c>
      <c r="S2787" s="93" t="str">
        <f>IFERROR(_xlfn.XLOOKUP(Q2787,匹配表1065!AI:AI,匹配表1065!AJ:AJ),"绿标")</f>
        <v>黑标</v>
      </c>
      <c r="T2787" s="93" t="str" cm="1">
        <f t="array" ref="T2787:U2787">_xlfn.XLOOKUP(Q2787,匹配表1065!L:L,匹配表1065!M:N)</f>
        <v>脑血管</v>
      </c>
      <c r="U2787" s="94" t="str">
        <v>神经内科</v>
      </c>
      <c r="V2787" s="95" t="s">
        <v>42</v>
      </c>
      <c r="W2787" s="93">
        <f>_xlfn.XLOOKUP(M2787,匹配表1065!D:D,匹配表1065!F:F)*N2787</f>
        <v>4</v>
      </c>
    </row>
    <row r="2788" customHeight="1" spans="1:23">
      <c r="A2788" s="89" t="s">
        <v>675</v>
      </c>
      <c r="B2788" s="90">
        <v>46166</v>
      </c>
      <c r="C2788" s="91" t="str">
        <f t="shared" si="86"/>
        <v>5月第4周</v>
      </c>
      <c r="D2788" s="89" t="s">
        <v>761</v>
      </c>
      <c r="E2788" s="89" t="str">
        <f t="shared" si="87"/>
        <v>5月第4周--周7</v>
      </c>
      <c r="F2788" s="92" t="s">
        <v>27</v>
      </c>
      <c r="G2788" s="92" t="s">
        <v>167</v>
      </c>
      <c r="H2788" s="92" t="str">
        <f>_xlfn.XLOOKUP(O2788,匹配表1065!T:T,匹配表1065!W:W)</f>
        <v>南通市</v>
      </c>
      <c r="I2788" s="89" t="str">
        <f>_xlfn.XLOOKUP(O2788,匹配表1065!T:T,匹配表1065!X:X)</f>
        <v>PME2013</v>
      </c>
      <c r="J2788" s="92" t="s">
        <v>180</v>
      </c>
      <c r="K2788" s="89" cm="1">
        <f ca="1" t="array" ref="K2788:L2788">_xlfn.XLOOKUP(J2788,匹配表1065!Y:Y,匹配表1065!AA:AB)</f>
        <v>51</v>
      </c>
      <c r="L2788" s="89" t="str">
        <v>3个月以上</v>
      </c>
      <c r="M2788" s="92" t="s">
        <v>30</v>
      </c>
      <c r="N2788" s="92">
        <v>1</v>
      </c>
      <c r="O2788" s="93" t="str">
        <f>_xlfn.XLOOKUP(P2788,匹配表1065!U:U,匹配表1065!T:T)</f>
        <v>HO00001021</v>
      </c>
      <c r="P2788" s="89" t="s">
        <v>181</v>
      </c>
      <c r="Q2788" s="89" t="s">
        <v>182</v>
      </c>
      <c r="R2788" s="89" t="str">
        <f>_xlfn.XLOOKUP(Q2788,匹配表1065!L:L,匹配表1065!O:O)</f>
        <v>C</v>
      </c>
      <c r="S2788" s="93" t="str">
        <f>IFERROR(_xlfn.XLOOKUP(Q2788,匹配表1065!AI:AI,匹配表1065!AJ:AJ),"绿标")</f>
        <v>红标</v>
      </c>
      <c r="T2788" s="93" t="str" cm="1">
        <f t="array" ref="T2788:U2788">_xlfn.XLOOKUP(Q2788,匹配表1065!L:L,匹配表1065!M:N)</f>
        <v>眩晕</v>
      </c>
      <c r="U2788" s="94" t="str">
        <v>神经内科</v>
      </c>
      <c r="V2788" s="95" t="s">
        <v>70</v>
      </c>
      <c r="W2788" s="93">
        <f>_xlfn.XLOOKUP(M2788,匹配表1065!D:D,匹配表1065!F:F)*N2788</f>
        <v>12</v>
      </c>
    </row>
    <row r="2789" customHeight="1" spans="1:23">
      <c r="A2789" s="89" t="s">
        <v>675</v>
      </c>
      <c r="B2789" s="90">
        <v>46166</v>
      </c>
      <c r="C2789" s="91" t="str">
        <f t="shared" si="86"/>
        <v>5月第4周</v>
      </c>
      <c r="D2789" s="89" t="s">
        <v>761</v>
      </c>
      <c r="E2789" s="89" t="str">
        <f t="shared" si="87"/>
        <v>5月第4周--周7</v>
      </c>
      <c r="F2789" s="92" t="s">
        <v>27</v>
      </c>
      <c r="G2789" s="92" t="s">
        <v>167</v>
      </c>
      <c r="H2789" s="92" t="str">
        <f>_xlfn.XLOOKUP(O2789,匹配表1065!T:T,匹配表1065!W:W)</f>
        <v>无锡市</v>
      </c>
      <c r="I2789" s="89" t="str">
        <f>_xlfn.XLOOKUP(O2789,匹配表1065!T:T,匹配表1065!X:X)</f>
        <v>PME2014</v>
      </c>
      <c r="J2789" s="89" t="s">
        <v>581</v>
      </c>
      <c r="K2789" s="89" cm="1">
        <f ca="1" t="array" ref="K2789:L2789">_xlfn.XLOOKUP(J2789,匹配表1065!Y:Y,匹配表1065!AA:AB)</f>
        <v>1</v>
      </c>
      <c r="L2789" s="89" t="str">
        <v>3个月以内</v>
      </c>
      <c r="M2789" s="92" t="s">
        <v>35</v>
      </c>
      <c r="N2789" s="92">
        <v>1</v>
      </c>
      <c r="O2789" s="93" t="str">
        <f>_xlfn.XLOOKUP(P2789,匹配表1065!U:U,匹配表1065!T:T)</f>
        <v>HO00001112</v>
      </c>
      <c r="P2789" s="89" t="s">
        <v>594</v>
      </c>
      <c r="Q2789" s="89" t="s">
        <v>595</v>
      </c>
      <c r="R2789" s="89" t="str">
        <f>_xlfn.XLOOKUP(Q2789,匹配表1065!L:L,匹配表1065!O:O)</f>
        <v>A</v>
      </c>
      <c r="S2789" s="93" t="str">
        <f>IFERROR(_xlfn.XLOOKUP(Q2789,匹配表1065!AI:AI,匹配表1065!AJ:AJ),"绿标")</f>
        <v>红标</v>
      </c>
      <c r="T2789" s="93" t="str" cm="1">
        <f t="array" ref="T2789:U2789">_xlfn.XLOOKUP(Q2789,匹配表1065!L:L,匹配表1065!M:N)</f>
        <v>头痛</v>
      </c>
      <c r="U2789" s="94" t="str">
        <v>神经内科</v>
      </c>
      <c r="V2789" s="95" t="s">
        <v>33</v>
      </c>
      <c r="W2789" s="93">
        <f>_xlfn.XLOOKUP(M2789,匹配表1065!D:D,匹配表1065!F:F)*N2789</f>
        <v>4</v>
      </c>
    </row>
    <row r="2790" customHeight="1" spans="1:23">
      <c r="A2790" s="89" t="s">
        <v>675</v>
      </c>
      <c r="B2790" s="90">
        <v>46166</v>
      </c>
      <c r="C2790" s="91" t="str">
        <f t="shared" si="86"/>
        <v>5月第4周</v>
      </c>
      <c r="D2790" s="89" t="s">
        <v>761</v>
      </c>
      <c r="E2790" s="89" t="str">
        <f t="shared" si="87"/>
        <v>5月第4周--周7</v>
      </c>
      <c r="F2790" s="92" t="s">
        <v>27</v>
      </c>
      <c r="G2790" s="92" t="s">
        <v>167</v>
      </c>
      <c r="H2790" s="92" t="str">
        <f>_xlfn.XLOOKUP(O2790,匹配表1065!T:T,匹配表1065!W:W)</f>
        <v>苏州市</v>
      </c>
      <c r="I2790" s="89" t="str">
        <f>_xlfn.XLOOKUP(O2790,匹配表1065!T:T,匹配表1065!X:X)</f>
        <v>PME2016</v>
      </c>
      <c r="J2790" s="89" t="s">
        <v>173</v>
      </c>
      <c r="K2790" s="89" cm="1">
        <f ca="1" t="array" ref="K2790:L2790">_xlfn.XLOOKUP(J2790,匹配表1065!Y:Y,匹配表1065!AA:AB)</f>
        <v>1</v>
      </c>
      <c r="L2790" s="89" t="str">
        <v>3个月以内</v>
      </c>
      <c r="M2790" s="92" t="s">
        <v>30</v>
      </c>
      <c r="N2790" s="92">
        <v>1</v>
      </c>
      <c r="O2790" s="93" t="str">
        <f>_xlfn.XLOOKUP(P2790,匹配表1065!U:U,匹配表1065!T:T)</f>
        <v>HO00001048</v>
      </c>
      <c r="P2790" s="89" t="s">
        <v>176</v>
      </c>
      <c r="Q2790" s="89" t="s">
        <v>290</v>
      </c>
      <c r="R2790" s="89" t="str">
        <f>_xlfn.XLOOKUP(Q2790,匹配表1065!L:L,匹配表1065!O:O)</f>
        <v>A</v>
      </c>
      <c r="S2790" s="93" t="str">
        <f>IFERROR(_xlfn.XLOOKUP(Q2790,匹配表1065!AI:AI,匹配表1065!AJ:AJ),"绿标")</f>
        <v>红标</v>
      </c>
      <c r="T2790" s="93" t="str" cm="1">
        <f t="array" ref="T2790:U2790">_xlfn.XLOOKUP(Q2790,匹配表1065!L:L,匹配表1065!M:N)</f>
        <v>头痛</v>
      </c>
      <c r="U2790" s="94" t="str">
        <v>神经内科</v>
      </c>
      <c r="V2790" s="95" t="s">
        <v>70</v>
      </c>
      <c r="W2790" s="93">
        <f>_xlfn.XLOOKUP(M2790,匹配表1065!D:D,匹配表1065!F:F)*N2790</f>
        <v>12</v>
      </c>
    </row>
    <row r="2791" customHeight="1" spans="1:23">
      <c r="A2791" s="89" t="s">
        <v>675</v>
      </c>
      <c r="B2791" s="90">
        <v>46166</v>
      </c>
      <c r="C2791" s="91" t="str">
        <f t="shared" si="86"/>
        <v>5月第4周</v>
      </c>
      <c r="D2791" s="89" t="s">
        <v>761</v>
      </c>
      <c r="E2791" s="89" t="str">
        <f t="shared" si="87"/>
        <v>5月第4周--周7</v>
      </c>
      <c r="F2791" s="92" t="s">
        <v>27</v>
      </c>
      <c r="G2791" s="92" t="s">
        <v>167</v>
      </c>
      <c r="H2791" s="92" t="str">
        <f>_xlfn.XLOOKUP(O2791,匹配表1065!T:T,匹配表1065!W:W)</f>
        <v>苏州市</v>
      </c>
      <c r="I2791" s="89" t="str">
        <f>_xlfn.XLOOKUP(O2791,匹配表1065!T:T,匹配表1065!X:X)</f>
        <v>PME2010</v>
      </c>
      <c r="J2791" s="92" t="s">
        <v>186</v>
      </c>
      <c r="K2791" s="89" cm="1">
        <f ca="1" t="array" ref="K2791:L2791">_xlfn.XLOOKUP(J2791,匹配表1065!Y:Y,匹配表1065!AA:AB)</f>
        <v>6</v>
      </c>
      <c r="L2791" s="89" t="str">
        <v>3个月以上</v>
      </c>
      <c r="M2791" s="92" t="s">
        <v>35</v>
      </c>
      <c r="N2791" s="97">
        <v>1</v>
      </c>
      <c r="O2791" s="93" t="str">
        <f>_xlfn.XLOOKUP(P2791,匹配表1065!U:U,匹配表1065!T:T)</f>
        <v>HO00001047</v>
      </c>
      <c r="P2791" s="89" t="s">
        <v>189</v>
      </c>
      <c r="Q2791" s="89" t="s">
        <v>764</v>
      </c>
      <c r="R2791" s="89" t="str">
        <f>_xlfn.XLOOKUP(Q2791,匹配表1065!L:L,匹配表1065!O:O)</f>
        <v>B</v>
      </c>
      <c r="S2791" s="93" t="str">
        <f>IFERROR(_xlfn.XLOOKUP(Q2791,匹配表1065!AI:AI,匹配表1065!AJ:AJ),"绿标")</f>
        <v>绿标</v>
      </c>
      <c r="T2791" s="93" t="str" cm="1">
        <f t="array" ref="T2791:U2791">_xlfn.XLOOKUP(Q2791,匹配表1065!L:L,匹配表1065!M:N)</f>
        <v>脑血管</v>
      </c>
      <c r="U2791" s="94" t="str">
        <v>神经内科</v>
      </c>
      <c r="V2791" s="95" t="s">
        <v>70</v>
      </c>
      <c r="W2791" s="93">
        <f>_xlfn.XLOOKUP(M2791,匹配表1065!D:D,匹配表1065!F:F)*N2791</f>
        <v>4</v>
      </c>
    </row>
    <row r="2792" customHeight="1" spans="1:23">
      <c r="A2792" s="89" t="s">
        <v>675</v>
      </c>
      <c r="B2792" s="90">
        <v>46167</v>
      </c>
      <c r="C2792" s="91" t="str">
        <f t="shared" si="86"/>
        <v>5月第5周</v>
      </c>
      <c r="D2792" s="89" t="s">
        <v>761</v>
      </c>
      <c r="E2792" s="89" t="str">
        <f t="shared" si="87"/>
        <v>5月第4周--周1</v>
      </c>
      <c r="F2792" s="92" t="s">
        <v>27</v>
      </c>
      <c r="G2792" s="89" t="s">
        <v>63</v>
      </c>
      <c r="H2792" s="92" t="str">
        <f>_xlfn.XLOOKUP(O2792,匹配表1065!T:T,匹配表1065!W:W)</f>
        <v>南京市</v>
      </c>
      <c r="I2792" s="89" t="str">
        <f>_xlfn.XLOOKUP(O2792,匹配表1065!T:T,匹配表1065!X:X)</f>
        <v>PME2001</v>
      </c>
      <c r="J2792" s="92" t="s">
        <v>64</v>
      </c>
      <c r="K2792" s="89" cm="1">
        <f ca="1" t="array" ref="K2792:L2792">_xlfn.XLOOKUP(J2792,匹配表1065!Y:Y,匹配表1065!AA:AB)</f>
        <v>31</v>
      </c>
      <c r="L2792" s="89" t="str">
        <v>3个月以上</v>
      </c>
      <c r="M2792" s="92" t="s">
        <v>30</v>
      </c>
      <c r="N2792" s="98">
        <v>4</v>
      </c>
      <c r="O2792" s="93" t="str">
        <f>_xlfn.XLOOKUP(P2792,匹配表1065!U:U,匹配表1065!T:T)</f>
        <v>HO00000958</v>
      </c>
      <c r="P2792" s="89" t="s">
        <v>65</v>
      </c>
      <c r="Q2792" s="89" t="s">
        <v>209</v>
      </c>
      <c r="R2792" s="89" t="str">
        <f>_xlfn.XLOOKUP(Q2792,匹配表1065!L:L,匹配表1065!O:O)</f>
        <v>C</v>
      </c>
      <c r="S2792" s="93" t="str">
        <f>IFERROR(_xlfn.XLOOKUP(Q2792,匹配表1065!AI:AI,匹配表1065!AJ:AJ),"绿标")</f>
        <v>红标</v>
      </c>
      <c r="T2792" s="93" t="str" cm="1">
        <f t="array" ref="T2792:U2792">_xlfn.XLOOKUP(Q2792,匹配表1065!L:L,匹配表1065!M:N)</f>
        <v>眩晕</v>
      </c>
      <c r="U2792" s="94" t="str">
        <v>耳鼻喉科</v>
      </c>
      <c r="V2792" s="95" t="s">
        <v>70</v>
      </c>
      <c r="W2792" s="93">
        <f>_xlfn.XLOOKUP(M2792,匹配表1065!D:D,匹配表1065!F:F)*N2792</f>
        <v>48</v>
      </c>
    </row>
    <row r="2793" customHeight="1" spans="1:23">
      <c r="A2793" s="89" t="s">
        <v>675</v>
      </c>
      <c r="B2793" s="90">
        <v>46167</v>
      </c>
      <c r="C2793" s="91" t="str">
        <f t="shared" si="86"/>
        <v>5月第5周</v>
      </c>
      <c r="D2793" s="89" t="s">
        <v>761</v>
      </c>
      <c r="E2793" s="89" t="str">
        <f t="shared" si="87"/>
        <v>5月第4周--周1</v>
      </c>
      <c r="F2793" s="92" t="s">
        <v>27</v>
      </c>
      <c r="G2793" s="89" t="s">
        <v>63</v>
      </c>
      <c r="H2793" s="92" t="str">
        <f>_xlfn.XLOOKUP(O2793,匹配表1065!T:T,匹配表1065!W:W)</f>
        <v>南京市</v>
      </c>
      <c r="I2793" s="89" t="str">
        <f>_xlfn.XLOOKUP(O2793,匹配表1065!T:T,匹配表1065!X:X)</f>
        <v>PME2001</v>
      </c>
      <c r="J2793" s="92" t="s">
        <v>64</v>
      </c>
      <c r="K2793" s="89" cm="1">
        <f ca="1" t="array" ref="K2793:L2793">_xlfn.XLOOKUP(J2793,匹配表1065!Y:Y,匹配表1065!AA:AB)</f>
        <v>31</v>
      </c>
      <c r="L2793" s="89" t="str">
        <v>3个月以上</v>
      </c>
      <c r="M2793" s="92" t="s">
        <v>35</v>
      </c>
      <c r="N2793" s="98">
        <v>1</v>
      </c>
      <c r="O2793" s="93" t="str">
        <f>_xlfn.XLOOKUP(P2793,匹配表1065!U:U,匹配表1065!T:T)</f>
        <v>HO00000958</v>
      </c>
      <c r="P2793" s="89" t="s">
        <v>65</v>
      </c>
      <c r="Q2793" s="89" t="s">
        <v>765</v>
      </c>
      <c r="R2793" s="89" t="str">
        <f>_xlfn.XLOOKUP(Q2793,匹配表1065!L:L,匹配表1065!O:O)</f>
        <v>B</v>
      </c>
      <c r="S2793" s="93" t="str">
        <f>IFERROR(_xlfn.XLOOKUP(Q2793,匹配表1065!AI:AI,匹配表1065!AJ:AJ),"绿标")</f>
        <v>绿标</v>
      </c>
      <c r="T2793" s="93" t="str" cm="1">
        <f t="array" ref="T2793:U2793">_xlfn.XLOOKUP(Q2793,匹配表1065!L:L,匹配表1065!M:N)</f>
        <v>脑血管</v>
      </c>
      <c r="U2793" s="94" t="str">
        <v>神经内科</v>
      </c>
      <c r="V2793" s="95" t="s">
        <v>58</v>
      </c>
      <c r="W2793" s="93">
        <f>_xlfn.XLOOKUP(M2793,匹配表1065!D:D,匹配表1065!F:F)*N2793</f>
        <v>4</v>
      </c>
    </row>
    <row r="2794" customHeight="1" spans="1:23">
      <c r="A2794" s="89" t="s">
        <v>675</v>
      </c>
      <c r="B2794" s="90">
        <v>46167</v>
      </c>
      <c r="C2794" s="91" t="str">
        <f t="shared" si="86"/>
        <v>5月第5周</v>
      </c>
      <c r="D2794" s="89" t="s">
        <v>761</v>
      </c>
      <c r="E2794" s="89" t="str">
        <f t="shared" si="87"/>
        <v>5月第4周--周1</v>
      </c>
      <c r="F2794" s="92" t="s">
        <v>27</v>
      </c>
      <c r="G2794" s="89" t="s">
        <v>63</v>
      </c>
      <c r="H2794" s="92" t="str">
        <f>_xlfn.XLOOKUP(O2794,匹配表1065!T:T,匹配表1065!W:W)</f>
        <v>徐州市</v>
      </c>
      <c r="I2794" s="89" t="str">
        <f>_xlfn.XLOOKUP(O2794,匹配表1065!T:T,匹配表1065!X:X)</f>
        <v>PME2008</v>
      </c>
      <c r="J2794" s="92" t="s">
        <v>81</v>
      </c>
      <c r="K2794" s="89" cm="1">
        <f ca="1" t="array" ref="K2794:L2794">_xlfn.XLOOKUP(J2794,匹配表1065!Y:Y,匹配表1065!AA:AB)</f>
        <v>19</v>
      </c>
      <c r="L2794" s="89" t="str">
        <v>3个月以上</v>
      </c>
      <c r="M2794" s="92" t="s">
        <v>30</v>
      </c>
      <c r="N2794" s="98">
        <v>1</v>
      </c>
      <c r="O2794" s="93" t="str">
        <f>_xlfn.XLOOKUP(P2794,匹配表1065!U:U,匹配表1065!T:T)</f>
        <v>HO00000989</v>
      </c>
      <c r="P2794" s="89" t="s">
        <v>214</v>
      </c>
      <c r="Q2794" s="89" t="s">
        <v>215</v>
      </c>
      <c r="R2794" s="89" t="str">
        <f>_xlfn.XLOOKUP(Q2794,匹配表1065!L:L,匹配表1065!O:O)</f>
        <v>A</v>
      </c>
      <c r="S2794" s="93" t="str">
        <f>IFERROR(_xlfn.XLOOKUP(Q2794,匹配表1065!AI:AI,匹配表1065!AJ:AJ),"绿标")</f>
        <v>红标</v>
      </c>
      <c r="T2794" s="93" t="str" cm="1">
        <f t="array" ref="T2794:U2794">_xlfn.XLOOKUP(Q2794,匹配表1065!L:L,匹配表1065!M:N)</f>
        <v>头痛</v>
      </c>
      <c r="U2794" s="94" t="str">
        <v>神经内科</v>
      </c>
      <c r="V2794" s="95" t="s">
        <v>58</v>
      </c>
      <c r="W2794" s="93">
        <f>_xlfn.XLOOKUP(M2794,匹配表1065!D:D,匹配表1065!F:F)*N2794</f>
        <v>12</v>
      </c>
    </row>
    <row r="2795" customHeight="1" spans="1:23">
      <c r="A2795" s="89" t="s">
        <v>675</v>
      </c>
      <c r="B2795" s="90">
        <v>46167</v>
      </c>
      <c r="C2795" s="91" t="str">
        <f t="shared" si="86"/>
        <v>5月第5周</v>
      </c>
      <c r="D2795" s="89" t="s">
        <v>761</v>
      </c>
      <c r="E2795" s="89" t="str">
        <f t="shared" si="87"/>
        <v>5月第4周--周1</v>
      </c>
      <c r="F2795" s="92" t="s">
        <v>27</v>
      </c>
      <c r="G2795" s="89" t="s">
        <v>63</v>
      </c>
      <c r="H2795" s="92" t="str">
        <f>_xlfn.XLOOKUP(O2795,匹配表1065!T:T,匹配表1065!W:W)</f>
        <v>连云港市</v>
      </c>
      <c r="I2795" s="89" t="str">
        <f>_xlfn.XLOOKUP(O2795,匹配表1065!T:T,匹配表1065!X:X)</f>
        <v>PME2042</v>
      </c>
      <c r="J2795" s="92" t="s">
        <v>74</v>
      </c>
      <c r="K2795" s="89" cm="1">
        <f ca="1" t="array" ref="K2795:L2795">_xlfn.XLOOKUP(J2795,匹配表1065!Y:Y,匹配表1065!AA:AB)</f>
        <v>7</v>
      </c>
      <c r="L2795" s="89" t="str">
        <v>3个月以上</v>
      </c>
      <c r="M2795" s="92" t="s">
        <v>35</v>
      </c>
      <c r="N2795" s="98">
        <v>1</v>
      </c>
      <c r="O2795" s="93" t="str">
        <f>_xlfn.XLOOKUP(P2795,匹配表1065!U:U,匹配表1065!T:T)</f>
        <v>HO00001004</v>
      </c>
      <c r="P2795" s="89" t="s">
        <v>75</v>
      </c>
      <c r="Q2795" s="89" t="s">
        <v>468</v>
      </c>
      <c r="R2795" s="89" t="str">
        <f>_xlfn.XLOOKUP(Q2795,匹配表1065!L:L,匹配表1065!O:O)</f>
        <v>B</v>
      </c>
      <c r="S2795" s="93" t="str">
        <f>IFERROR(_xlfn.XLOOKUP(Q2795,匹配表1065!AI:AI,匹配表1065!AJ:AJ),"绿标")</f>
        <v>黑标</v>
      </c>
      <c r="T2795" s="93" t="str" cm="1">
        <f t="array" ref="T2795:U2795">_xlfn.XLOOKUP(Q2795,匹配表1065!L:L,匹配表1065!M:N)</f>
        <v>脑血管</v>
      </c>
      <c r="U2795" s="94" t="str">
        <v>神经内科</v>
      </c>
      <c r="V2795" s="95" t="s">
        <v>42</v>
      </c>
      <c r="W2795" s="93">
        <f>_xlfn.XLOOKUP(M2795,匹配表1065!D:D,匹配表1065!F:F)*N2795</f>
        <v>4</v>
      </c>
    </row>
    <row r="2796" customHeight="1" spans="1:23">
      <c r="A2796" s="89" t="s">
        <v>675</v>
      </c>
      <c r="B2796" s="90">
        <v>46167</v>
      </c>
      <c r="C2796" s="91" t="str">
        <f t="shared" si="86"/>
        <v>5月第5周</v>
      </c>
      <c r="D2796" s="89" t="s">
        <v>761</v>
      </c>
      <c r="E2796" s="89" t="str">
        <f t="shared" si="87"/>
        <v>5月第4周--周1</v>
      </c>
      <c r="F2796" s="92" t="s">
        <v>27</v>
      </c>
      <c r="G2796" s="89" t="s">
        <v>63</v>
      </c>
      <c r="H2796" s="92" t="str">
        <f>_xlfn.XLOOKUP(O2796,匹配表1065!T:T,匹配表1065!W:W)</f>
        <v>淮安市</v>
      </c>
      <c r="I2796" s="89" t="str">
        <f>_xlfn.XLOOKUP(O2796,匹配表1065!T:T,匹配表1065!X:X)</f>
        <v>PME2041</v>
      </c>
      <c r="J2796" s="92" t="s">
        <v>71</v>
      </c>
      <c r="K2796" s="89" cm="1">
        <f ca="1" t="array" ref="K2796:L2796">_xlfn.XLOOKUP(J2796,匹配表1065!Y:Y,匹配表1065!AA:AB)</f>
        <v>5</v>
      </c>
      <c r="L2796" s="89" t="str">
        <v>3个月以上</v>
      </c>
      <c r="M2796" s="92" t="s">
        <v>30</v>
      </c>
      <c r="N2796" s="98">
        <v>1</v>
      </c>
      <c r="O2796" s="93" t="str">
        <f>_xlfn.XLOOKUP(P2796,匹配表1065!U:U,匹配表1065!T:T)</f>
        <v>HO00000992</v>
      </c>
      <c r="P2796" s="89" t="s">
        <v>72</v>
      </c>
      <c r="Q2796" s="89" t="s">
        <v>73</v>
      </c>
      <c r="R2796" s="89" t="str">
        <f>_xlfn.XLOOKUP(Q2796,匹配表1065!L:L,匹配表1065!O:O)</f>
        <v>D</v>
      </c>
      <c r="S2796" s="93" t="str">
        <f>IFERROR(_xlfn.XLOOKUP(Q2796,匹配表1065!AI:AI,匹配表1065!AJ:AJ),"绿标")</f>
        <v>绿标</v>
      </c>
      <c r="T2796" s="93" t="str" cm="1">
        <f t="array" ref="T2796:U2796">_xlfn.XLOOKUP(Q2796,匹配表1065!L:L,匹配表1065!M:N)</f>
        <v>眩晕</v>
      </c>
      <c r="U2796" s="94" t="str">
        <v>神经内科</v>
      </c>
      <c r="V2796" s="95" t="s">
        <v>67</v>
      </c>
      <c r="W2796" s="93">
        <f>_xlfn.XLOOKUP(M2796,匹配表1065!D:D,匹配表1065!F:F)*N2796</f>
        <v>12</v>
      </c>
    </row>
    <row r="2797" customHeight="1" spans="1:23">
      <c r="A2797" s="89" t="s">
        <v>675</v>
      </c>
      <c r="B2797" s="90">
        <v>46167</v>
      </c>
      <c r="C2797" s="91" t="str">
        <f t="shared" si="86"/>
        <v>5月第5周</v>
      </c>
      <c r="D2797" s="89" t="s">
        <v>761</v>
      </c>
      <c r="E2797" s="89" t="str">
        <f t="shared" si="87"/>
        <v>5月第4周--周1</v>
      </c>
      <c r="F2797" s="92" t="s">
        <v>27</v>
      </c>
      <c r="G2797" s="89" t="s">
        <v>63</v>
      </c>
      <c r="H2797" s="92" t="str">
        <f>_xlfn.XLOOKUP(O2797,匹配表1065!T:T,匹配表1065!W:W)</f>
        <v>南京市</v>
      </c>
      <c r="I2797" s="89" t="str">
        <f>_xlfn.XLOOKUP(O2797,匹配表1065!T:T,匹配表1065!X:X)</f>
        <v>PME2001</v>
      </c>
      <c r="J2797" s="92" t="s">
        <v>77</v>
      </c>
      <c r="K2797" s="89" cm="1">
        <f ca="1" t="array" ref="K2797:L2797">_xlfn.XLOOKUP(J2797,匹配表1065!Y:Y,匹配表1065!AA:AB)</f>
        <v>8</v>
      </c>
      <c r="L2797" s="89" t="str">
        <v>3个月以上</v>
      </c>
      <c r="M2797" s="92" t="s">
        <v>30</v>
      </c>
      <c r="N2797" s="98">
        <v>2</v>
      </c>
      <c r="O2797" s="93" t="str">
        <f>_xlfn.XLOOKUP(P2797,匹配表1065!U:U,匹配表1065!T:T)</f>
        <v>HO00000958</v>
      </c>
      <c r="P2797" s="89" t="s">
        <v>65</v>
      </c>
      <c r="Q2797" s="89" t="s">
        <v>216</v>
      </c>
      <c r="R2797" s="89" t="str">
        <f>_xlfn.XLOOKUP(Q2797,匹配表1065!L:L,匹配表1065!O:O)</f>
        <v>A</v>
      </c>
      <c r="S2797" s="93" t="str">
        <f>IFERROR(_xlfn.XLOOKUP(Q2797,匹配表1065!AI:AI,匹配表1065!AJ:AJ),"绿标")</f>
        <v>红标</v>
      </c>
      <c r="T2797" s="93" t="str" cm="1">
        <f t="array" ref="T2797:U2797">_xlfn.XLOOKUP(Q2797,匹配表1065!L:L,匹配表1065!M:N)</f>
        <v>头痛</v>
      </c>
      <c r="U2797" s="94" t="str">
        <v>神经内科</v>
      </c>
      <c r="V2797" s="95" t="s">
        <v>42</v>
      </c>
      <c r="W2797" s="93">
        <f>_xlfn.XLOOKUP(M2797,匹配表1065!D:D,匹配表1065!F:F)*N2797</f>
        <v>24</v>
      </c>
    </row>
    <row r="2798" customHeight="1" spans="1:23">
      <c r="A2798" s="89" t="s">
        <v>675</v>
      </c>
      <c r="B2798" s="90">
        <v>46167</v>
      </c>
      <c r="C2798" s="91" t="str">
        <f t="shared" si="86"/>
        <v>5月第5周</v>
      </c>
      <c r="D2798" s="89" t="s">
        <v>761</v>
      </c>
      <c r="E2798" s="89" t="str">
        <f t="shared" si="87"/>
        <v>5月第4周--周1</v>
      </c>
      <c r="F2798" s="92" t="s">
        <v>27</v>
      </c>
      <c r="G2798" s="89" t="s">
        <v>63</v>
      </c>
      <c r="H2798" s="92" t="str">
        <f>_xlfn.XLOOKUP(O2798,匹配表1065!T:T,匹配表1065!W:W)</f>
        <v>南京市</v>
      </c>
      <c r="I2798" s="89" t="str">
        <f>_xlfn.XLOOKUP(O2798,匹配表1065!T:T,匹配表1065!X:X)</f>
        <v>PME2002</v>
      </c>
      <c r="J2798" s="92" t="s">
        <v>410</v>
      </c>
      <c r="K2798" s="89" cm="1">
        <f ca="1" t="array" ref="K2798:L2798">_xlfn.XLOOKUP(J2798,匹配表1065!Y:Y,匹配表1065!AA:AB)</f>
        <v>1</v>
      </c>
      <c r="L2798" s="89" t="str">
        <v>3个月以内</v>
      </c>
      <c r="M2798" s="92" t="s">
        <v>55</v>
      </c>
      <c r="N2798" s="98">
        <v>1</v>
      </c>
      <c r="O2798" s="93" t="str">
        <f>_xlfn.XLOOKUP(P2798,匹配表1065!U:U,匹配表1065!T:T)</f>
        <v>HO00000964</v>
      </c>
      <c r="P2798" s="89" t="s">
        <v>90</v>
      </c>
      <c r="Q2798" s="89" t="s">
        <v>667</v>
      </c>
      <c r="R2798" s="89" t="str">
        <f>_xlfn.XLOOKUP(Q2798,匹配表1065!L:L,匹配表1065!O:O)</f>
        <v>B</v>
      </c>
      <c r="S2798" s="93" t="str">
        <f>IFERROR(_xlfn.XLOOKUP(Q2798,匹配表1065!AI:AI,匹配表1065!AJ:AJ),"绿标")</f>
        <v>绿标</v>
      </c>
      <c r="T2798" s="93" t="str" cm="1">
        <f t="array" ref="T2798:U2798">_xlfn.XLOOKUP(Q2798,匹配表1065!L:L,匹配表1065!M:N)</f>
        <v>脑血管</v>
      </c>
      <c r="U2798" s="94" t="str">
        <v>神经内科</v>
      </c>
      <c r="V2798" s="95" t="s">
        <v>70</v>
      </c>
      <c r="W2798" s="93">
        <f>_xlfn.XLOOKUP(M2798,匹配表1065!D:D,匹配表1065!F:F)*N2798</f>
        <v>8</v>
      </c>
    </row>
    <row r="2799" customHeight="1" spans="1:23">
      <c r="A2799" s="89" t="s">
        <v>675</v>
      </c>
      <c r="B2799" s="90">
        <v>46167</v>
      </c>
      <c r="C2799" s="91" t="str">
        <f t="shared" si="86"/>
        <v>5月第5周</v>
      </c>
      <c r="D2799" s="89" t="s">
        <v>761</v>
      </c>
      <c r="E2799" s="89" t="str">
        <f t="shared" si="87"/>
        <v>5月第4周--周1</v>
      </c>
      <c r="F2799" s="92" t="s">
        <v>27</v>
      </c>
      <c r="G2799" s="89" t="s">
        <v>63</v>
      </c>
      <c r="H2799" s="92" t="str">
        <f>_xlfn.XLOOKUP(O2799,匹配表1065!T:T,匹配表1065!W:W)</f>
        <v>南京市</v>
      </c>
      <c r="I2799" s="89" t="str">
        <f>_xlfn.XLOOKUP(O2799,匹配表1065!T:T,匹配表1065!X:X)</f>
        <v>PME2002</v>
      </c>
      <c r="J2799" s="92" t="s">
        <v>84</v>
      </c>
      <c r="K2799" s="89" cm="1">
        <f ca="1" t="array" ref="K2799:L2799">_xlfn.XLOOKUP(J2799,匹配表1065!Y:Y,匹配表1065!AA:AB)</f>
        <v>31</v>
      </c>
      <c r="L2799" s="89" t="str">
        <v>3个月以上</v>
      </c>
      <c r="M2799" s="92" t="s">
        <v>30</v>
      </c>
      <c r="N2799" s="98">
        <v>3</v>
      </c>
      <c r="O2799" s="93" t="str">
        <f>_xlfn.XLOOKUP(P2799,匹配表1065!U:U,匹配表1065!T:T)</f>
        <v>HO00000964</v>
      </c>
      <c r="P2799" s="89" t="s">
        <v>90</v>
      </c>
      <c r="Q2799" s="89" t="s">
        <v>281</v>
      </c>
      <c r="R2799" s="89" t="str">
        <f>_xlfn.XLOOKUP(Q2799,匹配表1065!L:L,匹配表1065!O:O)</f>
        <v>A</v>
      </c>
      <c r="S2799" s="93" t="str">
        <f>IFERROR(_xlfn.XLOOKUP(Q2799,匹配表1065!AI:AI,匹配表1065!AJ:AJ),"绿标")</f>
        <v>红标</v>
      </c>
      <c r="T2799" s="93" t="str" cm="1">
        <f t="array" ref="T2799:U2799">_xlfn.XLOOKUP(Q2799,匹配表1065!L:L,匹配表1065!M:N)</f>
        <v>头痛</v>
      </c>
      <c r="U2799" s="94" t="str">
        <v>神经内科</v>
      </c>
      <c r="V2799" s="95" t="s">
        <v>70</v>
      </c>
      <c r="W2799" s="93">
        <f>_xlfn.XLOOKUP(M2799,匹配表1065!D:D,匹配表1065!F:F)*N2799</f>
        <v>36</v>
      </c>
    </row>
    <row r="2800" customHeight="1" spans="1:23">
      <c r="A2800" s="89" t="s">
        <v>675</v>
      </c>
      <c r="B2800" s="90">
        <v>46167</v>
      </c>
      <c r="C2800" s="91" t="str">
        <f t="shared" si="86"/>
        <v>5月第5周</v>
      </c>
      <c r="D2800" s="89" t="s">
        <v>761</v>
      </c>
      <c r="E2800" s="89" t="str">
        <f t="shared" si="87"/>
        <v>5月第4周--周1</v>
      </c>
      <c r="F2800" s="92" t="s">
        <v>27</v>
      </c>
      <c r="G2800" s="89" t="s">
        <v>63</v>
      </c>
      <c r="H2800" s="92" t="str">
        <f>_xlfn.XLOOKUP(O2800,匹配表1065!T:T,匹配表1065!W:W)</f>
        <v>南京市</v>
      </c>
      <c r="I2800" s="89" t="str">
        <f>_xlfn.XLOOKUP(O2800,匹配表1065!T:T,匹配表1065!X:X)</f>
        <v>PME2002</v>
      </c>
      <c r="J2800" s="92" t="s">
        <v>84</v>
      </c>
      <c r="K2800" s="89" cm="1">
        <f ca="1" t="array" ref="K2800:L2800">_xlfn.XLOOKUP(J2800,匹配表1065!Y:Y,匹配表1065!AA:AB)</f>
        <v>31</v>
      </c>
      <c r="L2800" s="89" t="str">
        <v>3个月以上</v>
      </c>
      <c r="M2800" s="92" t="s">
        <v>35</v>
      </c>
      <c r="N2800" s="98">
        <v>1</v>
      </c>
      <c r="O2800" s="93" t="str">
        <f>_xlfn.XLOOKUP(P2800,匹配表1065!U:U,匹配表1065!T:T)</f>
        <v>HO00000964</v>
      </c>
      <c r="P2800" s="89" t="s">
        <v>90</v>
      </c>
      <c r="Q2800" s="89" t="s">
        <v>332</v>
      </c>
      <c r="R2800" s="89" t="str">
        <f>_xlfn.XLOOKUP(Q2800,匹配表1065!L:L,匹配表1065!O:O)</f>
        <v>D</v>
      </c>
      <c r="S2800" s="93" t="str">
        <f>IFERROR(_xlfn.XLOOKUP(Q2800,匹配表1065!AI:AI,匹配表1065!AJ:AJ),"绿标")</f>
        <v>绿标</v>
      </c>
      <c r="T2800" s="93" t="str" cm="1">
        <f t="array" ref="T2800:U2800">_xlfn.XLOOKUP(Q2800,匹配表1065!L:L,匹配表1065!M:N)</f>
        <v>疼痛</v>
      </c>
      <c r="U2800" s="94" t="str">
        <v>疼痛科</v>
      </c>
      <c r="V2800" s="95" t="s">
        <v>58</v>
      </c>
      <c r="W2800" s="93">
        <f>_xlfn.XLOOKUP(M2800,匹配表1065!D:D,匹配表1065!F:F)*N2800</f>
        <v>4</v>
      </c>
    </row>
    <row r="2801" customHeight="1" spans="1:23">
      <c r="A2801" s="89" t="s">
        <v>675</v>
      </c>
      <c r="B2801" s="90">
        <v>46167</v>
      </c>
      <c r="C2801" s="91" t="str">
        <f t="shared" si="86"/>
        <v>5月第5周</v>
      </c>
      <c r="D2801" s="89" t="s">
        <v>761</v>
      </c>
      <c r="E2801" s="89" t="str">
        <f t="shared" si="87"/>
        <v>5月第4周--周1</v>
      </c>
      <c r="F2801" s="92" t="s">
        <v>27</v>
      </c>
      <c r="G2801" s="89" t="s">
        <v>63</v>
      </c>
      <c r="H2801" s="92" t="str">
        <f>_xlfn.XLOOKUP(O2801,匹配表1065!T:T,匹配表1065!W:W)</f>
        <v>南京市</v>
      </c>
      <c r="I2801" s="89" t="str">
        <f>_xlfn.XLOOKUP(O2801,匹配表1065!T:T,匹配表1065!X:X)</f>
        <v>PME2002</v>
      </c>
      <c r="J2801" s="92" t="s">
        <v>84</v>
      </c>
      <c r="K2801" s="89" cm="1">
        <f ca="1" t="array" ref="K2801:L2801">_xlfn.XLOOKUP(J2801,匹配表1065!Y:Y,匹配表1065!AA:AB)</f>
        <v>31</v>
      </c>
      <c r="L2801" s="89" t="str">
        <v>3个月以上</v>
      </c>
      <c r="M2801" s="92" t="s">
        <v>30</v>
      </c>
      <c r="N2801" s="98">
        <v>1</v>
      </c>
      <c r="O2801" s="93" t="str">
        <f>_xlfn.XLOOKUP(P2801,匹配表1065!U:U,匹配表1065!T:T)</f>
        <v>HO00111156</v>
      </c>
      <c r="P2801" s="89" t="s">
        <v>85</v>
      </c>
      <c r="Q2801" s="89" t="s">
        <v>335</v>
      </c>
      <c r="R2801" s="89" t="str">
        <f>_xlfn.XLOOKUP(Q2801,匹配表1065!L:L,匹配表1065!O:O)</f>
        <v>B</v>
      </c>
      <c r="S2801" s="93" t="str">
        <f>IFERROR(_xlfn.XLOOKUP(Q2801,匹配表1065!AI:AI,匹配表1065!AJ:AJ),"绿标")</f>
        <v>绿标</v>
      </c>
      <c r="T2801" s="93" t="str" cm="1">
        <f t="array" ref="T2801:U2801">_xlfn.XLOOKUP(Q2801,匹配表1065!L:L,匹配表1065!M:N)</f>
        <v>脑血管</v>
      </c>
      <c r="U2801" s="94" t="str">
        <v>神经内科</v>
      </c>
      <c r="V2801" s="95" t="s">
        <v>33</v>
      </c>
      <c r="W2801" s="93">
        <f>_xlfn.XLOOKUP(M2801,匹配表1065!D:D,匹配表1065!F:F)*N2801</f>
        <v>12</v>
      </c>
    </row>
    <row r="2802" customHeight="1" spans="1:23">
      <c r="A2802" s="89" t="s">
        <v>675</v>
      </c>
      <c r="B2802" s="90">
        <v>46167</v>
      </c>
      <c r="C2802" s="91" t="str">
        <f t="shared" si="86"/>
        <v>5月第5周</v>
      </c>
      <c r="D2802" s="89" t="s">
        <v>761</v>
      </c>
      <c r="E2802" s="89" t="str">
        <f t="shared" si="87"/>
        <v>5月第4周--周1</v>
      </c>
      <c r="F2802" s="92" t="s">
        <v>27</v>
      </c>
      <c r="G2802" s="92" t="s">
        <v>104</v>
      </c>
      <c r="H2802" s="92" t="str">
        <f>_xlfn.XLOOKUP(O2802,匹配表1065!T:T,匹配表1065!W:W)</f>
        <v>聊城市</v>
      </c>
      <c r="I2802" s="89" t="str">
        <f>_xlfn.XLOOKUP(O2802,匹配表1065!T:T,匹配表1065!X:X)</f>
        <v>PME2046</v>
      </c>
      <c r="J2802" s="92" t="s">
        <v>108</v>
      </c>
      <c r="K2802" s="89" cm="1">
        <f ca="1" t="array" ref="K2802:L2802">_xlfn.XLOOKUP(J2802,匹配表1065!Y:Y,匹配表1065!AA:AB)</f>
        <v>8</v>
      </c>
      <c r="L2802" s="89" t="str">
        <v>3个月以上</v>
      </c>
      <c r="M2802" s="92" t="s">
        <v>30</v>
      </c>
      <c r="N2802" s="98">
        <v>1</v>
      </c>
      <c r="O2802" s="93" t="str">
        <f>_xlfn.XLOOKUP(P2802,匹配表1065!U:U,匹配表1065!T:T)</f>
        <v>HO00001415</v>
      </c>
      <c r="P2802" s="89" t="s">
        <v>109</v>
      </c>
      <c r="Q2802" s="89" t="s">
        <v>317</v>
      </c>
      <c r="R2802" s="89" t="str">
        <f>_xlfn.XLOOKUP(Q2802,匹配表1065!L:L,匹配表1065!O:O)</f>
        <v>A</v>
      </c>
      <c r="S2802" s="93" t="str">
        <f>IFERROR(_xlfn.XLOOKUP(Q2802,匹配表1065!AI:AI,匹配表1065!AJ:AJ),"绿标")</f>
        <v>绿标</v>
      </c>
      <c r="T2802" s="93" t="str" cm="1">
        <f t="array" ref="T2802:U2802">_xlfn.XLOOKUP(Q2802,匹配表1065!L:L,匹配表1065!M:N)</f>
        <v>头痛</v>
      </c>
      <c r="U2802" s="94" t="str">
        <v>神经内科</v>
      </c>
      <c r="V2802" s="95" t="s">
        <v>42</v>
      </c>
      <c r="W2802" s="93">
        <f>_xlfn.XLOOKUP(M2802,匹配表1065!D:D,匹配表1065!F:F)*N2802</f>
        <v>12</v>
      </c>
    </row>
    <row r="2803" customHeight="1" spans="1:23">
      <c r="A2803" s="89" t="s">
        <v>675</v>
      </c>
      <c r="B2803" s="90">
        <v>46167</v>
      </c>
      <c r="C2803" s="91" t="str">
        <f t="shared" si="86"/>
        <v>5月第5周</v>
      </c>
      <c r="D2803" s="89" t="s">
        <v>761</v>
      </c>
      <c r="E2803" s="89" t="str">
        <f t="shared" si="87"/>
        <v>5月第4周--周1</v>
      </c>
      <c r="F2803" s="92" t="s">
        <v>27</v>
      </c>
      <c r="G2803" s="92" t="s">
        <v>104</v>
      </c>
      <c r="H2803" s="92" t="str">
        <f>_xlfn.XLOOKUP(O2803,匹配表1065!T:T,匹配表1065!W:W)</f>
        <v>聊城市</v>
      </c>
      <c r="I2803" s="89" t="str">
        <f>_xlfn.XLOOKUP(O2803,匹配表1065!T:T,匹配表1065!X:X)</f>
        <v>PME2046</v>
      </c>
      <c r="J2803" s="92" t="s">
        <v>108</v>
      </c>
      <c r="K2803" s="89" cm="1">
        <f ca="1" t="array" ref="K2803:L2803">_xlfn.XLOOKUP(J2803,匹配表1065!Y:Y,匹配表1065!AA:AB)</f>
        <v>8</v>
      </c>
      <c r="L2803" s="89" t="str">
        <v>3个月以上</v>
      </c>
      <c r="M2803" s="92" t="s">
        <v>35</v>
      </c>
      <c r="N2803" s="98">
        <v>1</v>
      </c>
      <c r="O2803" s="93" t="str">
        <f>_xlfn.XLOOKUP(P2803,匹配表1065!U:U,匹配表1065!T:T)</f>
        <v>HO00023893</v>
      </c>
      <c r="P2803" s="89" t="s">
        <v>231</v>
      </c>
      <c r="Q2803" s="89" t="s">
        <v>232</v>
      </c>
      <c r="R2803" s="89" t="str">
        <f>_xlfn.XLOOKUP(Q2803,匹配表1065!L:L,匹配表1065!O:O)</f>
        <v>A</v>
      </c>
      <c r="S2803" s="93" t="str">
        <f>IFERROR(_xlfn.XLOOKUP(Q2803,匹配表1065!AI:AI,匹配表1065!AJ:AJ),"绿标")</f>
        <v>绿标</v>
      </c>
      <c r="T2803" s="93" t="str" cm="1">
        <f t="array" ref="T2803:U2803">_xlfn.XLOOKUP(Q2803,匹配表1065!L:L,匹配表1065!M:N)</f>
        <v>头痛</v>
      </c>
      <c r="U2803" s="94" t="str">
        <v>神经内科</v>
      </c>
      <c r="V2803" s="95" t="s">
        <v>42</v>
      </c>
      <c r="W2803" s="93">
        <f>_xlfn.XLOOKUP(M2803,匹配表1065!D:D,匹配表1065!F:F)*N2803</f>
        <v>4</v>
      </c>
    </row>
    <row r="2804" customHeight="1" spans="1:23">
      <c r="A2804" s="89" t="s">
        <v>675</v>
      </c>
      <c r="B2804" s="90">
        <v>46167</v>
      </c>
      <c r="C2804" s="91" t="str">
        <f t="shared" si="86"/>
        <v>5月第5周</v>
      </c>
      <c r="D2804" s="89" t="s">
        <v>761</v>
      </c>
      <c r="E2804" s="89" t="str">
        <f t="shared" si="87"/>
        <v>5月第4周--周1</v>
      </c>
      <c r="F2804" s="92" t="s">
        <v>27</v>
      </c>
      <c r="G2804" s="92" t="s">
        <v>104</v>
      </c>
      <c r="H2804" s="92" t="str">
        <f>_xlfn.XLOOKUP(O2804,匹配表1065!T:T,匹配表1065!W:W)</f>
        <v>济南市</v>
      </c>
      <c r="I2804" s="89" t="str">
        <f>_xlfn.XLOOKUP(O2804,匹配表1065!T:T,匹配表1065!X:X)</f>
        <v>PME2024</v>
      </c>
      <c r="J2804" s="92" t="s">
        <v>125</v>
      </c>
      <c r="K2804" s="89" cm="1">
        <f ca="1" t="array" ref="K2804:L2804">_xlfn.XLOOKUP(J2804,匹配表1065!Y:Y,匹配表1065!AA:AB)</f>
        <v>9</v>
      </c>
      <c r="L2804" s="89" t="str">
        <v>3个月以上</v>
      </c>
      <c r="M2804" s="92" t="s">
        <v>35</v>
      </c>
      <c r="N2804" s="98">
        <v>1</v>
      </c>
      <c r="O2804" s="93" t="str">
        <f>_xlfn.XLOOKUP(P2804,匹配表1065!U:U,匹配表1065!T:T)</f>
        <v>HO00001404</v>
      </c>
      <c r="P2804" s="89" t="s">
        <v>126</v>
      </c>
      <c r="Q2804" s="89" t="s">
        <v>522</v>
      </c>
      <c r="R2804" s="89" t="str">
        <f>_xlfn.XLOOKUP(Q2804,匹配表1065!L:L,匹配表1065!O:O)</f>
        <v>B</v>
      </c>
      <c r="S2804" s="93" t="str">
        <f>IFERROR(_xlfn.XLOOKUP(Q2804,匹配表1065!AI:AI,匹配表1065!AJ:AJ),"绿标")</f>
        <v>绿标</v>
      </c>
      <c r="T2804" s="93" t="str" cm="1">
        <f t="array" ref="T2804:U2804">_xlfn.XLOOKUP(Q2804,匹配表1065!L:L,匹配表1065!M:N)</f>
        <v>脑血管</v>
      </c>
      <c r="U2804" s="94" t="str">
        <v>神经内科</v>
      </c>
      <c r="V2804" s="95" t="s">
        <v>70</v>
      </c>
      <c r="W2804" s="93">
        <f>_xlfn.XLOOKUP(M2804,匹配表1065!D:D,匹配表1065!F:F)*N2804</f>
        <v>4</v>
      </c>
    </row>
    <row r="2805" customHeight="1" spans="1:23">
      <c r="A2805" s="89" t="s">
        <v>675</v>
      </c>
      <c r="B2805" s="90">
        <v>46167</v>
      </c>
      <c r="C2805" s="91" t="str">
        <f t="shared" si="86"/>
        <v>5月第5周</v>
      </c>
      <c r="D2805" s="89" t="s">
        <v>761</v>
      </c>
      <c r="E2805" s="89" t="str">
        <f t="shared" si="87"/>
        <v>5月第4周--周1</v>
      </c>
      <c r="F2805" s="92" t="s">
        <v>27</v>
      </c>
      <c r="G2805" s="92" t="s">
        <v>104</v>
      </c>
      <c r="H2805" s="92" t="str">
        <f>_xlfn.XLOOKUP(O2805,匹配表1065!T:T,匹配表1065!W:W)</f>
        <v>济南市</v>
      </c>
      <c r="I2805" s="89" t="str">
        <f>_xlfn.XLOOKUP(O2805,匹配表1065!T:T,匹配表1065!X:X)</f>
        <v>PME2024</v>
      </c>
      <c r="J2805" s="92" t="s">
        <v>125</v>
      </c>
      <c r="K2805" s="89" cm="1">
        <f ca="1" t="array" ref="K2805:L2805">_xlfn.XLOOKUP(J2805,匹配表1065!Y:Y,匹配表1065!AA:AB)</f>
        <v>9</v>
      </c>
      <c r="L2805" s="89" t="str">
        <v>3个月以上</v>
      </c>
      <c r="M2805" s="92" t="s">
        <v>30</v>
      </c>
      <c r="N2805" s="98">
        <v>1</v>
      </c>
      <c r="O2805" s="93" t="str">
        <f>_xlfn.XLOOKUP(P2805,匹配表1065!U:U,匹配表1065!T:T)</f>
        <v>HO00001404</v>
      </c>
      <c r="P2805" s="89" t="s">
        <v>126</v>
      </c>
      <c r="Q2805" s="89" t="s">
        <v>766</v>
      </c>
      <c r="R2805" s="89" t="str">
        <f>_xlfn.XLOOKUP(Q2805,匹配表1065!L:L,匹配表1065!O:O)</f>
        <v>B</v>
      </c>
      <c r="S2805" s="93" t="str">
        <f>IFERROR(_xlfn.XLOOKUP(Q2805,匹配表1065!AI:AI,匹配表1065!AJ:AJ),"绿标")</f>
        <v>绿标</v>
      </c>
      <c r="T2805" s="93" t="str" cm="1">
        <f t="array" ref="T2805:U2805">_xlfn.XLOOKUP(Q2805,匹配表1065!L:L,匹配表1065!M:N)</f>
        <v>脑血管</v>
      </c>
      <c r="U2805" s="94" t="str">
        <v>神经内科</v>
      </c>
      <c r="V2805" s="95" t="s">
        <v>42</v>
      </c>
      <c r="W2805" s="93">
        <f>_xlfn.XLOOKUP(M2805,匹配表1065!D:D,匹配表1065!F:F)*N2805</f>
        <v>12</v>
      </c>
    </row>
    <row r="2806" customHeight="1" spans="1:23">
      <c r="A2806" s="89" t="s">
        <v>675</v>
      </c>
      <c r="B2806" s="90">
        <v>46167</v>
      </c>
      <c r="C2806" s="91" t="str">
        <f t="shared" si="86"/>
        <v>5月第5周</v>
      </c>
      <c r="D2806" s="89" t="s">
        <v>761</v>
      </c>
      <c r="E2806" s="89" t="str">
        <f t="shared" si="87"/>
        <v>5月第4周--周1</v>
      </c>
      <c r="F2806" s="92" t="s">
        <v>27</v>
      </c>
      <c r="G2806" s="92" t="s">
        <v>104</v>
      </c>
      <c r="H2806" s="92" t="str">
        <f>_xlfn.XLOOKUP(O2806,匹配表1065!T:T,匹配表1065!W:W)</f>
        <v>济南市</v>
      </c>
      <c r="I2806" s="89" t="str">
        <f>_xlfn.XLOOKUP(O2806,匹配表1065!T:T,匹配表1065!X:X)</f>
        <v>PME2044</v>
      </c>
      <c r="J2806" s="92" t="s">
        <v>105</v>
      </c>
      <c r="K2806" s="89" cm="1">
        <f ca="1" t="array" ref="K2806:L2806">_xlfn.XLOOKUP(J2806,匹配表1065!Y:Y,匹配表1065!AA:AB)</f>
        <v>8</v>
      </c>
      <c r="L2806" s="89" t="str">
        <v>3个月以上</v>
      </c>
      <c r="M2806" s="92" t="s">
        <v>30</v>
      </c>
      <c r="N2806" s="98">
        <v>1</v>
      </c>
      <c r="O2806" s="93" t="str">
        <f>_xlfn.XLOOKUP(P2806,匹配表1065!U:U,匹配表1065!T:T)</f>
        <v>HO00371069</v>
      </c>
      <c r="P2806" s="89" t="s">
        <v>315</v>
      </c>
      <c r="Q2806" s="89" t="s">
        <v>461</v>
      </c>
      <c r="R2806" s="89" t="str">
        <f>_xlfn.XLOOKUP(Q2806,匹配表1065!L:L,匹配表1065!O:O)</f>
        <v>B</v>
      </c>
      <c r="S2806" s="93" t="str">
        <f>IFERROR(_xlfn.XLOOKUP(Q2806,匹配表1065!AI:AI,匹配表1065!AJ:AJ),"绿标")</f>
        <v>绿标</v>
      </c>
      <c r="T2806" s="93" t="str" cm="1">
        <f t="array" ref="T2806:U2806">_xlfn.XLOOKUP(Q2806,匹配表1065!L:L,匹配表1065!M:N)</f>
        <v>脑血管</v>
      </c>
      <c r="U2806" s="94" t="str">
        <v>神经内科</v>
      </c>
      <c r="V2806" s="95" t="s">
        <v>42</v>
      </c>
      <c r="W2806" s="93">
        <f>_xlfn.XLOOKUP(M2806,匹配表1065!D:D,匹配表1065!F:F)*N2806</f>
        <v>12</v>
      </c>
    </row>
    <row r="2807" customHeight="1" spans="1:23">
      <c r="A2807" s="89" t="s">
        <v>675</v>
      </c>
      <c r="B2807" s="90">
        <v>46167</v>
      </c>
      <c r="C2807" s="91" t="str">
        <f t="shared" si="86"/>
        <v>5月第5周</v>
      </c>
      <c r="D2807" s="89" t="s">
        <v>761</v>
      </c>
      <c r="E2807" s="89" t="str">
        <f t="shared" si="87"/>
        <v>5月第4周--周1</v>
      </c>
      <c r="F2807" s="92" t="s">
        <v>27</v>
      </c>
      <c r="G2807" s="92" t="s">
        <v>104</v>
      </c>
      <c r="H2807" s="92" t="str">
        <f>_xlfn.XLOOKUP(O2807,匹配表1065!T:T,匹配表1065!W:W)</f>
        <v>济南市</v>
      </c>
      <c r="I2807" s="89" t="str">
        <f>_xlfn.XLOOKUP(O2807,匹配表1065!T:T,匹配表1065!X:X)</f>
        <v>PME2025</v>
      </c>
      <c r="J2807" s="92" t="s">
        <v>111</v>
      </c>
      <c r="K2807" s="89" cm="1">
        <f ca="1" t="array" ref="K2807:L2807">_xlfn.XLOOKUP(J2807,匹配表1065!Y:Y,匹配表1065!AA:AB)</f>
        <v>30</v>
      </c>
      <c r="L2807" s="89" t="str">
        <v>3个月以上</v>
      </c>
      <c r="M2807" s="92" t="s">
        <v>30</v>
      </c>
      <c r="N2807" s="98">
        <v>1</v>
      </c>
      <c r="O2807" s="93" t="str">
        <f>_xlfn.XLOOKUP(P2807,匹配表1065!U:U,匹配表1065!T:T)</f>
        <v>HO00001400</v>
      </c>
      <c r="P2807" s="89" t="s">
        <v>112</v>
      </c>
      <c r="Q2807" s="89" t="s">
        <v>331</v>
      </c>
      <c r="R2807" s="89" t="str">
        <f>_xlfn.XLOOKUP(Q2807,匹配表1065!L:L,匹配表1065!O:O)</f>
        <v>C</v>
      </c>
      <c r="S2807" s="93" t="str">
        <f>IFERROR(_xlfn.XLOOKUP(Q2807,匹配表1065!AI:AI,匹配表1065!AJ:AJ),"绿标")</f>
        <v>红标</v>
      </c>
      <c r="T2807" s="93" t="str" cm="1">
        <f t="array" ref="T2807:U2807">_xlfn.XLOOKUP(Q2807,匹配表1065!L:L,匹配表1065!M:N)</f>
        <v>眩晕</v>
      </c>
      <c r="U2807" s="94" t="str">
        <v>神经内科</v>
      </c>
      <c r="V2807" s="95" t="s">
        <v>67</v>
      </c>
      <c r="W2807" s="93">
        <f>_xlfn.XLOOKUP(M2807,匹配表1065!D:D,匹配表1065!F:F)*N2807</f>
        <v>12</v>
      </c>
    </row>
    <row r="2808" customHeight="1" spans="1:23">
      <c r="A2808" s="89" t="s">
        <v>675</v>
      </c>
      <c r="B2808" s="90">
        <v>46167</v>
      </c>
      <c r="C2808" s="91" t="str">
        <f t="shared" si="86"/>
        <v>5月第5周</v>
      </c>
      <c r="D2808" s="89" t="s">
        <v>761</v>
      </c>
      <c r="E2808" s="89" t="str">
        <f t="shared" si="87"/>
        <v>5月第4周--周1</v>
      </c>
      <c r="F2808" s="92" t="s">
        <v>27</v>
      </c>
      <c r="G2808" s="92" t="s">
        <v>104</v>
      </c>
      <c r="H2808" s="92" t="str">
        <f>_xlfn.XLOOKUP(O2808,匹配表1065!T:T,匹配表1065!W:W)</f>
        <v>济南市</v>
      </c>
      <c r="I2808" s="89" t="str">
        <f>_xlfn.XLOOKUP(O2808,匹配表1065!T:T,匹配表1065!X:X)</f>
        <v>PME2025</v>
      </c>
      <c r="J2808" s="92" t="s">
        <v>111</v>
      </c>
      <c r="K2808" s="89" cm="1">
        <f ca="1" t="array" ref="K2808:L2808">_xlfn.XLOOKUP(J2808,匹配表1065!Y:Y,匹配表1065!AA:AB)</f>
        <v>30</v>
      </c>
      <c r="L2808" s="89" t="str">
        <v>3个月以上</v>
      </c>
      <c r="M2808" s="92" t="s">
        <v>30</v>
      </c>
      <c r="N2808" s="98">
        <v>1</v>
      </c>
      <c r="O2808" s="93" t="str">
        <f>_xlfn.XLOOKUP(P2808,匹配表1065!U:U,匹配表1065!T:T)</f>
        <v>HO00001400</v>
      </c>
      <c r="P2808" s="89" t="s">
        <v>112</v>
      </c>
      <c r="Q2808" s="89" t="s">
        <v>113</v>
      </c>
      <c r="R2808" s="89" t="str">
        <f>_xlfn.XLOOKUP(Q2808,匹配表1065!L:L,匹配表1065!O:O)</f>
        <v>B</v>
      </c>
      <c r="S2808" s="93" t="str">
        <f>IFERROR(_xlfn.XLOOKUP(Q2808,匹配表1065!AI:AI,匹配表1065!AJ:AJ),"绿标")</f>
        <v>红标</v>
      </c>
      <c r="T2808" s="93" t="str" cm="1">
        <f t="array" ref="T2808:U2808">_xlfn.XLOOKUP(Q2808,匹配表1065!L:L,匹配表1065!M:N)</f>
        <v>抑郁焦虑</v>
      </c>
      <c r="U2808" s="94" t="str">
        <v>神经内科</v>
      </c>
      <c r="V2808" s="95" t="s">
        <v>33</v>
      </c>
      <c r="W2808" s="93">
        <f>_xlfn.XLOOKUP(M2808,匹配表1065!D:D,匹配表1065!F:F)*N2808</f>
        <v>12</v>
      </c>
    </row>
    <row r="2809" customHeight="1" spans="1:23">
      <c r="A2809" s="89" t="s">
        <v>675</v>
      </c>
      <c r="B2809" s="90">
        <v>46167</v>
      </c>
      <c r="C2809" s="91" t="str">
        <f t="shared" si="86"/>
        <v>5月第5周</v>
      </c>
      <c r="D2809" s="89" t="s">
        <v>761</v>
      </c>
      <c r="E2809" s="89" t="str">
        <f t="shared" si="87"/>
        <v>5月第4周--周1</v>
      </c>
      <c r="F2809" s="92" t="s">
        <v>27</v>
      </c>
      <c r="G2809" s="92" t="s">
        <v>104</v>
      </c>
      <c r="H2809" s="92" t="str">
        <f>_xlfn.XLOOKUP(O2809,匹配表1065!T:T,匹配表1065!W:W)</f>
        <v>济南市</v>
      </c>
      <c r="I2809" s="89" t="str">
        <f>_xlfn.XLOOKUP(O2809,匹配表1065!T:T,匹配表1065!X:X)</f>
        <v>PME2025</v>
      </c>
      <c r="J2809" s="92" t="s">
        <v>128</v>
      </c>
      <c r="K2809" s="89" cm="1">
        <f ca="1" t="array" ref="K2809:L2809">_xlfn.XLOOKUP(J2809,匹配表1065!Y:Y,匹配表1065!AA:AB)</f>
        <v>13</v>
      </c>
      <c r="L2809" s="89" t="str">
        <v>3个月以上</v>
      </c>
      <c r="M2809" s="92" t="s">
        <v>55</v>
      </c>
      <c r="N2809" s="98">
        <v>1</v>
      </c>
      <c r="O2809" s="93" t="str">
        <f>_xlfn.XLOOKUP(P2809,匹配表1065!U:U,匹配表1065!T:T)</f>
        <v>HO00001400</v>
      </c>
      <c r="P2809" s="89" t="s">
        <v>112</v>
      </c>
      <c r="Q2809" s="89" t="s">
        <v>131</v>
      </c>
      <c r="R2809" s="89" t="str">
        <f>_xlfn.XLOOKUP(Q2809,匹配表1065!L:L,匹配表1065!O:O)</f>
        <v>B</v>
      </c>
      <c r="S2809" s="93" t="str">
        <f>IFERROR(_xlfn.XLOOKUP(Q2809,匹配表1065!AI:AI,匹配表1065!AJ:AJ),"绿标")</f>
        <v>红标</v>
      </c>
      <c r="T2809" s="93" t="str" cm="1">
        <f t="array" ref="T2809:U2809">_xlfn.XLOOKUP(Q2809,匹配表1065!L:L,匹配表1065!M:N)</f>
        <v>脑血管</v>
      </c>
      <c r="U2809" s="94" t="str">
        <v>神经内科</v>
      </c>
      <c r="V2809" s="95" t="s">
        <v>70</v>
      </c>
      <c r="W2809" s="93">
        <f>_xlfn.XLOOKUP(M2809,匹配表1065!D:D,匹配表1065!F:F)*N2809</f>
        <v>8</v>
      </c>
    </row>
    <row r="2810" customHeight="1" spans="1:23">
      <c r="A2810" s="89" t="s">
        <v>675</v>
      </c>
      <c r="B2810" s="90">
        <v>46167</v>
      </c>
      <c r="C2810" s="91" t="str">
        <f t="shared" si="86"/>
        <v>5月第5周</v>
      </c>
      <c r="D2810" s="89" t="s">
        <v>761</v>
      </c>
      <c r="E2810" s="89" t="str">
        <f t="shared" si="87"/>
        <v>5月第4周--周1</v>
      </c>
      <c r="F2810" s="92" t="s">
        <v>27</v>
      </c>
      <c r="G2810" s="92" t="s">
        <v>104</v>
      </c>
      <c r="H2810" s="92" t="str">
        <f>_xlfn.XLOOKUP(O2810,匹配表1065!T:T,匹配表1065!W:W)</f>
        <v>济南市</v>
      </c>
      <c r="I2810" s="89" t="str">
        <f>_xlfn.XLOOKUP(O2810,匹配表1065!T:T,匹配表1065!X:X)</f>
        <v>PME2029</v>
      </c>
      <c r="J2810" s="92" t="s">
        <v>128</v>
      </c>
      <c r="K2810" s="89" cm="1">
        <f ca="1" t="array" ref="K2810:L2810">_xlfn.XLOOKUP(J2810,匹配表1065!Y:Y,匹配表1065!AA:AB)</f>
        <v>13</v>
      </c>
      <c r="L2810" s="89" t="str">
        <v>3个月以上</v>
      </c>
      <c r="M2810" s="92" t="s">
        <v>30</v>
      </c>
      <c r="N2810" s="98">
        <v>1</v>
      </c>
      <c r="O2810" s="93" t="str">
        <f>_xlfn.XLOOKUP(P2810,匹配表1065!U:U,匹配表1065!T:T)</f>
        <v>HO00024281</v>
      </c>
      <c r="P2810" s="89" t="s">
        <v>129</v>
      </c>
      <c r="Q2810" s="89" t="s">
        <v>130</v>
      </c>
      <c r="R2810" s="89" t="str">
        <f>_xlfn.XLOOKUP(Q2810,匹配表1065!L:L,匹配表1065!O:O)</f>
        <v>B</v>
      </c>
      <c r="S2810" s="93" t="str">
        <f>IFERROR(_xlfn.XLOOKUP(Q2810,匹配表1065!AI:AI,匹配表1065!AJ:AJ),"绿标")</f>
        <v>绿标</v>
      </c>
      <c r="T2810" s="93" t="str" cm="1">
        <f t="array" ref="T2810:U2810">_xlfn.XLOOKUP(Q2810,匹配表1065!L:L,匹配表1065!M:N)</f>
        <v>脑血管</v>
      </c>
      <c r="U2810" s="94" t="str">
        <v>神经内科</v>
      </c>
      <c r="V2810" s="95" t="s">
        <v>42</v>
      </c>
      <c r="W2810" s="93">
        <f>_xlfn.XLOOKUP(M2810,匹配表1065!D:D,匹配表1065!F:F)*N2810</f>
        <v>12</v>
      </c>
    </row>
    <row r="2811" customHeight="1" spans="1:23">
      <c r="A2811" s="89" t="s">
        <v>675</v>
      </c>
      <c r="B2811" s="90">
        <v>46167</v>
      </c>
      <c r="C2811" s="91" t="str">
        <f t="shared" si="86"/>
        <v>5月第5周</v>
      </c>
      <c r="D2811" s="89" t="s">
        <v>761</v>
      </c>
      <c r="E2811" s="89" t="str">
        <f t="shared" si="87"/>
        <v>5月第4周--周1</v>
      </c>
      <c r="F2811" s="92" t="s">
        <v>27</v>
      </c>
      <c r="G2811" s="92" t="s">
        <v>104</v>
      </c>
      <c r="H2811" s="92" t="str">
        <f>_xlfn.XLOOKUP(O2811,匹配表1065!T:T,匹配表1065!W:W)</f>
        <v>济南市</v>
      </c>
      <c r="I2811" s="89" t="str">
        <f>_xlfn.XLOOKUP(O2811,匹配表1065!T:T,匹配表1065!X:X)</f>
        <v>PME2029</v>
      </c>
      <c r="J2811" s="92" t="s">
        <v>128</v>
      </c>
      <c r="K2811" s="89" cm="1">
        <f ca="1" t="array" ref="K2811:L2811">_xlfn.XLOOKUP(J2811,匹配表1065!Y:Y,匹配表1065!AA:AB)</f>
        <v>13</v>
      </c>
      <c r="L2811" s="89" t="str">
        <v>3个月以上</v>
      </c>
      <c r="M2811" s="92" t="s">
        <v>35</v>
      </c>
      <c r="N2811" s="98">
        <v>1</v>
      </c>
      <c r="O2811" s="93" t="str">
        <f>_xlfn.XLOOKUP(P2811,匹配表1065!U:U,匹配表1065!T:T)</f>
        <v>HO00001403</v>
      </c>
      <c r="P2811" s="89" t="s">
        <v>329</v>
      </c>
      <c r="Q2811" s="89" t="s">
        <v>767</v>
      </c>
      <c r="R2811" s="89" t="str">
        <f>_xlfn.XLOOKUP(Q2811,匹配表1065!L:L,匹配表1065!O:O)</f>
        <v>C</v>
      </c>
      <c r="S2811" s="93" t="str">
        <f>IFERROR(_xlfn.XLOOKUP(Q2811,匹配表1065!AI:AI,匹配表1065!AJ:AJ),"绿标")</f>
        <v>绿标</v>
      </c>
      <c r="T2811" s="93" t="str" cm="1">
        <f t="array" ref="T2811:U2811">_xlfn.XLOOKUP(Q2811,匹配表1065!L:L,匹配表1065!M:N)</f>
        <v>眩晕</v>
      </c>
      <c r="U2811" s="94" t="str">
        <v>耳鼻喉科</v>
      </c>
      <c r="V2811" s="95" t="s">
        <v>33</v>
      </c>
      <c r="W2811" s="93">
        <f>_xlfn.XLOOKUP(M2811,匹配表1065!D:D,匹配表1065!F:F)*N2811</f>
        <v>4</v>
      </c>
    </row>
    <row r="2812" customHeight="1" spans="1:23">
      <c r="A2812" s="89" t="s">
        <v>675</v>
      </c>
      <c r="B2812" s="90">
        <v>46167</v>
      </c>
      <c r="C2812" s="91" t="str">
        <f t="shared" si="86"/>
        <v>5月第5周</v>
      </c>
      <c r="D2812" s="89" t="s">
        <v>761</v>
      </c>
      <c r="E2812" s="89" t="str">
        <f t="shared" si="87"/>
        <v>5月第4周--周1</v>
      </c>
      <c r="F2812" s="92" t="s">
        <v>27</v>
      </c>
      <c r="G2812" s="92" t="s">
        <v>104</v>
      </c>
      <c r="H2812" s="92" t="str">
        <f>_xlfn.XLOOKUP(O2812,匹配表1065!T:T,匹配表1065!W:W)</f>
        <v>东营市</v>
      </c>
      <c r="I2812" s="89" t="str">
        <f>_xlfn.XLOOKUP(O2812,匹配表1065!T:T,匹配表1065!X:X)</f>
        <v>PME2028</v>
      </c>
      <c r="J2812" s="92" t="s">
        <v>121</v>
      </c>
      <c r="K2812" s="89" cm="1">
        <f ca="1" t="array" ref="K2812:L2812">_xlfn.XLOOKUP(J2812,匹配表1065!Y:Y,匹配表1065!AA:AB)</f>
        <v>26</v>
      </c>
      <c r="L2812" s="89" t="str">
        <v>3个月以上</v>
      </c>
      <c r="M2812" s="92" t="s">
        <v>30</v>
      </c>
      <c r="N2812" s="98">
        <v>1</v>
      </c>
      <c r="O2812" s="93" t="str">
        <f>_xlfn.XLOOKUP(P2812,匹配表1065!U:U,匹配表1065!T:T)</f>
        <v>HO00001462</v>
      </c>
      <c r="P2812" s="89" t="s">
        <v>236</v>
      </c>
      <c r="Q2812" s="89" t="s">
        <v>464</v>
      </c>
      <c r="R2812" s="89" t="str">
        <f>_xlfn.XLOOKUP(Q2812,匹配表1065!L:L,匹配表1065!O:O)</f>
        <v>B</v>
      </c>
      <c r="S2812" s="93" t="str">
        <f>IFERROR(_xlfn.XLOOKUP(Q2812,匹配表1065!AI:AI,匹配表1065!AJ:AJ),"绿标")</f>
        <v>绿标</v>
      </c>
      <c r="T2812" s="93" t="str" cm="1">
        <f t="array" ref="T2812:U2812">_xlfn.XLOOKUP(Q2812,匹配表1065!L:L,匹配表1065!M:N)</f>
        <v>脑血管</v>
      </c>
      <c r="U2812" s="94" t="str">
        <v>神经内科</v>
      </c>
      <c r="V2812" s="95" t="s">
        <v>42</v>
      </c>
      <c r="W2812" s="93">
        <f>_xlfn.XLOOKUP(M2812,匹配表1065!D:D,匹配表1065!F:F)*N2812</f>
        <v>12</v>
      </c>
    </row>
    <row r="2813" customHeight="1" spans="1:23">
      <c r="A2813" s="89" t="s">
        <v>675</v>
      </c>
      <c r="B2813" s="90">
        <v>46167</v>
      </c>
      <c r="C2813" s="91" t="str">
        <f t="shared" si="86"/>
        <v>5月第5周</v>
      </c>
      <c r="D2813" s="89" t="s">
        <v>761</v>
      </c>
      <c r="E2813" s="89" t="str">
        <f t="shared" si="87"/>
        <v>5月第4周--周1</v>
      </c>
      <c r="F2813" s="92" t="s">
        <v>27</v>
      </c>
      <c r="G2813" s="92" t="s">
        <v>104</v>
      </c>
      <c r="H2813" s="92" t="str">
        <f>_xlfn.XLOOKUP(O2813,匹配表1065!T:T,匹配表1065!W:W)</f>
        <v>济南市</v>
      </c>
      <c r="I2813" s="89" t="str">
        <f>_xlfn.XLOOKUP(O2813,匹配表1065!T:T,匹配表1065!X:X)</f>
        <v>PME2026</v>
      </c>
      <c r="J2813" s="92" t="s">
        <v>116</v>
      </c>
      <c r="K2813" s="89" cm="1">
        <f ca="1" t="array" ref="K2813:L2813">_xlfn.XLOOKUP(J2813,匹配表1065!Y:Y,匹配表1065!AA:AB)</f>
        <v>13</v>
      </c>
      <c r="L2813" s="89" t="str">
        <v>3个月以上</v>
      </c>
      <c r="M2813" s="92" t="s">
        <v>30</v>
      </c>
      <c r="N2813" s="98">
        <v>1</v>
      </c>
      <c r="O2813" s="93" t="str">
        <f>_xlfn.XLOOKUP(P2813,匹配表1065!U:U,匹配表1065!T:T)</f>
        <v>HO00001417</v>
      </c>
      <c r="P2813" s="89" t="s">
        <v>119</v>
      </c>
      <c r="Q2813" s="89" t="s">
        <v>310</v>
      </c>
      <c r="R2813" s="89" t="str">
        <f>_xlfn.XLOOKUP(Q2813,匹配表1065!L:L,匹配表1065!O:O)</f>
        <v>D</v>
      </c>
      <c r="S2813" s="93" t="str">
        <f>IFERROR(_xlfn.XLOOKUP(Q2813,匹配表1065!AI:AI,匹配表1065!AJ:AJ),"绿标")</f>
        <v>红标</v>
      </c>
      <c r="T2813" s="93" t="str" cm="1">
        <f t="array" ref="T2813:U2813">_xlfn.XLOOKUP(Q2813,匹配表1065!L:L,匹配表1065!M:N)</f>
        <v>抑郁焦虑</v>
      </c>
      <c r="U2813" s="94" t="str">
        <v>精神心理科</v>
      </c>
      <c r="V2813" s="95" t="s">
        <v>42</v>
      </c>
      <c r="W2813" s="93">
        <f>_xlfn.XLOOKUP(M2813,匹配表1065!D:D,匹配表1065!F:F)*N2813</f>
        <v>12</v>
      </c>
    </row>
    <row r="2814" customHeight="1" spans="1:23">
      <c r="A2814" s="89" t="s">
        <v>675</v>
      </c>
      <c r="B2814" s="90">
        <v>46167</v>
      </c>
      <c r="C2814" s="91" t="str">
        <f t="shared" si="86"/>
        <v>5月第5周</v>
      </c>
      <c r="D2814" s="89" t="s">
        <v>761</v>
      </c>
      <c r="E2814" s="89" t="str">
        <f t="shared" si="87"/>
        <v>5月第4周--周1</v>
      </c>
      <c r="F2814" s="92" t="s">
        <v>27</v>
      </c>
      <c r="G2814" s="92" t="s">
        <v>104</v>
      </c>
      <c r="H2814" s="92" t="str">
        <f>_xlfn.XLOOKUP(O2814,匹配表1065!T:T,匹配表1065!W:W)</f>
        <v>济南市</v>
      </c>
      <c r="I2814" s="89" t="str">
        <f>_xlfn.XLOOKUP(O2814,匹配表1065!T:T,匹配表1065!X:X)</f>
        <v>PME2026</v>
      </c>
      <c r="J2814" s="92" t="s">
        <v>116</v>
      </c>
      <c r="K2814" s="89" cm="1">
        <f ca="1" t="array" ref="K2814:L2814">_xlfn.XLOOKUP(J2814,匹配表1065!Y:Y,匹配表1065!AA:AB)</f>
        <v>13</v>
      </c>
      <c r="L2814" s="89" t="str">
        <v>3个月以上</v>
      </c>
      <c r="M2814" s="92" t="s">
        <v>55</v>
      </c>
      <c r="N2814" s="98">
        <v>1</v>
      </c>
      <c r="O2814" s="93" t="str">
        <f>_xlfn.XLOOKUP(P2814,匹配表1065!U:U,匹配表1065!T:T)</f>
        <v>HO00001409</v>
      </c>
      <c r="P2814" s="89" t="s">
        <v>117</v>
      </c>
      <c r="Q2814" s="89" t="s">
        <v>240</v>
      </c>
      <c r="R2814" s="89" t="str">
        <f>_xlfn.XLOOKUP(Q2814,匹配表1065!L:L,匹配表1065!O:O)</f>
        <v>B</v>
      </c>
      <c r="S2814" s="93" t="str">
        <f>IFERROR(_xlfn.XLOOKUP(Q2814,匹配表1065!AI:AI,匹配表1065!AJ:AJ),"绿标")</f>
        <v>红标</v>
      </c>
      <c r="T2814" s="93" t="str" cm="1">
        <f t="array" ref="T2814:U2814">_xlfn.XLOOKUP(Q2814,匹配表1065!L:L,匹配表1065!M:N)</f>
        <v>脑血管</v>
      </c>
      <c r="U2814" s="94" t="str">
        <v>神经内科</v>
      </c>
      <c r="V2814" s="95" t="s">
        <v>33</v>
      </c>
      <c r="W2814" s="93">
        <f>_xlfn.XLOOKUP(M2814,匹配表1065!D:D,匹配表1065!F:F)*N2814</f>
        <v>8</v>
      </c>
    </row>
    <row r="2815" customHeight="1" spans="1:23">
      <c r="A2815" s="89" t="s">
        <v>675</v>
      </c>
      <c r="B2815" s="90">
        <v>46167</v>
      </c>
      <c r="C2815" s="91" t="str">
        <f t="shared" si="86"/>
        <v>5月第5周</v>
      </c>
      <c r="D2815" s="89" t="s">
        <v>761</v>
      </c>
      <c r="E2815" s="89" t="str">
        <f t="shared" si="87"/>
        <v>5月第4周--周1</v>
      </c>
      <c r="F2815" s="92" t="s">
        <v>27</v>
      </c>
      <c r="G2815" s="92" t="s">
        <v>104</v>
      </c>
      <c r="H2815" s="92" t="str">
        <f>_xlfn.XLOOKUP(O2815,匹配表1065!T:T,匹配表1065!W:W)</f>
        <v>临沂市</v>
      </c>
      <c r="I2815" s="89" t="str">
        <f>_xlfn.XLOOKUP(O2815,匹配表1065!T:T,匹配表1065!X:X)</f>
        <v>PME2045</v>
      </c>
      <c r="J2815" s="92" t="s">
        <v>116</v>
      </c>
      <c r="K2815" s="89" cm="1">
        <f ca="1" t="array" ref="K2815:L2815">_xlfn.XLOOKUP(J2815,匹配表1065!Y:Y,匹配表1065!AA:AB)</f>
        <v>13</v>
      </c>
      <c r="L2815" s="89" t="str">
        <v>3个月以上</v>
      </c>
      <c r="M2815" s="92" t="s">
        <v>55</v>
      </c>
      <c r="N2815" s="98">
        <v>1</v>
      </c>
      <c r="O2815" s="93" t="str">
        <f>_xlfn.XLOOKUP(P2815,匹配表1065!U:U,匹配表1065!T:T)</f>
        <v>HO00001523</v>
      </c>
      <c r="P2815" s="89" t="s">
        <v>238</v>
      </c>
      <c r="Q2815" s="89" t="s">
        <v>555</v>
      </c>
      <c r="R2815" s="89" t="str">
        <f>_xlfn.XLOOKUP(Q2815,匹配表1065!L:L,匹配表1065!O:O)</f>
        <v>A</v>
      </c>
      <c r="S2815" s="93" t="str">
        <f>IFERROR(_xlfn.XLOOKUP(Q2815,匹配表1065!AI:AI,匹配表1065!AJ:AJ),"绿标")</f>
        <v>绿标</v>
      </c>
      <c r="T2815" s="93" t="str" cm="1">
        <f t="array" ref="T2815:U2815">_xlfn.XLOOKUP(Q2815,匹配表1065!L:L,匹配表1065!M:N)</f>
        <v>头痛</v>
      </c>
      <c r="U2815" s="94" t="str">
        <v>神经内科</v>
      </c>
      <c r="V2815" s="95" t="s">
        <v>33</v>
      </c>
      <c r="W2815" s="93">
        <f>_xlfn.XLOOKUP(M2815,匹配表1065!D:D,匹配表1065!F:F)*N2815</f>
        <v>8</v>
      </c>
    </row>
    <row r="2816" customHeight="1" spans="1:23">
      <c r="A2816" s="89" t="s">
        <v>675</v>
      </c>
      <c r="B2816" s="90">
        <v>46167</v>
      </c>
      <c r="C2816" s="91" t="str">
        <f t="shared" si="86"/>
        <v>5月第5周</v>
      </c>
      <c r="D2816" s="89" t="s">
        <v>761</v>
      </c>
      <c r="E2816" s="89" t="str">
        <f t="shared" si="87"/>
        <v>5月第4周--周1</v>
      </c>
      <c r="F2816" s="92" t="s">
        <v>27</v>
      </c>
      <c r="G2816" s="92" t="s">
        <v>28</v>
      </c>
      <c r="H2816" s="92" t="str">
        <f>_xlfn.XLOOKUP(O2816,匹配表1065!T:T,匹配表1065!W:W)</f>
        <v>南京市</v>
      </c>
      <c r="I2816" s="89" t="str">
        <f>_xlfn.XLOOKUP(O2816,匹配表1065!T:T,匹配表1065!X:X)</f>
        <v>PME2006</v>
      </c>
      <c r="J2816" s="92" t="s">
        <v>29</v>
      </c>
      <c r="K2816" s="89" cm="1">
        <f ca="1" t="array" ref="K2816:L2816">_xlfn.XLOOKUP(J2816,匹配表1065!Y:Y,匹配表1065!AA:AB)</f>
        <v>15</v>
      </c>
      <c r="L2816" s="89" t="str">
        <v>3个月以上</v>
      </c>
      <c r="M2816" s="92" t="s">
        <v>35</v>
      </c>
      <c r="N2816" s="98">
        <v>1</v>
      </c>
      <c r="O2816" s="93" t="str">
        <f>_xlfn.XLOOKUP(P2816,匹配表1065!U:U,匹配表1065!T:T)</f>
        <v>HO00000959</v>
      </c>
      <c r="P2816" s="89" t="s">
        <v>196</v>
      </c>
      <c r="Q2816" s="89" t="s">
        <v>440</v>
      </c>
      <c r="R2816" s="89" t="str">
        <f>_xlfn.XLOOKUP(Q2816,匹配表1065!L:L,匹配表1065!O:O)</f>
        <v>A</v>
      </c>
      <c r="S2816" s="93" t="str">
        <f>IFERROR(_xlfn.XLOOKUP(Q2816,匹配表1065!AI:AI,匹配表1065!AJ:AJ),"绿标")</f>
        <v>红标</v>
      </c>
      <c r="T2816" s="93" t="str" cm="1">
        <f t="array" ref="T2816:U2816">_xlfn.XLOOKUP(Q2816,匹配表1065!L:L,匹配表1065!M:N)</f>
        <v>头痛</v>
      </c>
      <c r="U2816" s="94" t="str">
        <v>神经内科</v>
      </c>
      <c r="V2816" s="95" t="s">
        <v>58</v>
      </c>
      <c r="W2816" s="93">
        <f>_xlfn.XLOOKUP(M2816,匹配表1065!D:D,匹配表1065!F:F)*N2816</f>
        <v>4</v>
      </c>
    </row>
    <row r="2817" customHeight="1" spans="1:23">
      <c r="A2817" s="89" t="s">
        <v>675</v>
      </c>
      <c r="B2817" s="90">
        <v>46167</v>
      </c>
      <c r="C2817" s="91" t="str">
        <f t="shared" si="86"/>
        <v>5月第5周</v>
      </c>
      <c r="D2817" s="89" t="s">
        <v>761</v>
      </c>
      <c r="E2817" s="89" t="str">
        <f t="shared" si="87"/>
        <v>5月第4周--周1</v>
      </c>
      <c r="F2817" s="92" t="s">
        <v>27</v>
      </c>
      <c r="G2817" s="92" t="s">
        <v>28</v>
      </c>
      <c r="H2817" s="92" t="str">
        <f>_xlfn.XLOOKUP(O2817,匹配表1065!T:T,匹配表1065!W:W)</f>
        <v>南京市</v>
      </c>
      <c r="I2817" s="89" t="str">
        <f>_xlfn.XLOOKUP(O2817,匹配表1065!T:T,匹配表1065!X:X)</f>
        <v>PME2006</v>
      </c>
      <c r="J2817" s="92" t="s">
        <v>29</v>
      </c>
      <c r="K2817" s="89" cm="1">
        <f ca="1" t="array" ref="K2817:L2817">_xlfn.XLOOKUP(J2817,匹配表1065!Y:Y,匹配表1065!AA:AB)</f>
        <v>15</v>
      </c>
      <c r="L2817" s="89" t="str">
        <v>3个月以上</v>
      </c>
      <c r="M2817" s="92" t="s">
        <v>30</v>
      </c>
      <c r="N2817" s="98">
        <v>1</v>
      </c>
      <c r="O2817" s="93" t="str">
        <f>_xlfn.XLOOKUP(P2817,匹配表1065!U:U,匹配表1065!T:T)</f>
        <v>HO00000959</v>
      </c>
      <c r="P2817" s="89" t="s">
        <v>196</v>
      </c>
      <c r="Q2817" s="89" t="s">
        <v>197</v>
      </c>
      <c r="R2817" s="89" t="str">
        <f>_xlfn.XLOOKUP(Q2817,匹配表1065!L:L,匹配表1065!O:O)</f>
        <v>C</v>
      </c>
      <c r="S2817" s="93" t="str">
        <f>IFERROR(_xlfn.XLOOKUP(Q2817,匹配表1065!AI:AI,匹配表1065!AJ:AJ),"绿标")</f>
        <v>红标</v>
      </c>
      <c r="T2817" s="93" t="str" cm="1">
        <f t="array" ref="T2817:U2817">_xlfn.XLOOKUP(Q2817,匹配表1065!L:L,匹配表1065!M:N)</f>
        <v>眩晕</v>
      </c>
      <c r="U2817" s="94" t="str">
        <v>神经内科</v>
      </c>
      <c r="V2817" s="95" t="s">
        <v>70</v>
      </c>
      <c r="W2817" s="93">
        <f>_xlfn.XLOOKUP(M2817,匹配表1065!D:D,匹配表1065!F:F)*N2817</f>
        <v>12</v>
      </c>
    </row>
    <row r="2818" customHeight="1" spans="1:23">
      <c r="A2818" s="89" t="s">
        <v>675</v>
      </c>
      <c r="B2818" s="90">
        <v>46167</v>
      </c>
      <c r="C2818" s="91" t="str">
        <f t="shared" ref="C2818:C2881" si="88">MONTH(B2818)&amp;TEXT(WEEKNUM(B2818,2)-WEEKNUM(B2818+1-DAY(B2818),2)+1,"月第0周")</f>
        <v>5月第5周</v>
      </c>
      <c r="D2818" s="89" t="s">
        <v>761</v>
      </c>
      <c r="E2818" s="89" t="str">
        <f t="shared" ref="E2818:E2881" si="89">D2818&amp;"--"&amp;"周"&amp;WEEKDAY(B2818,2)</f>
        <v>5月第4周--周1</v>
      </c>
      <c r="F2818" s="92" t="s">
        <v>27</v>
      </c>
      <c r="G2818" s="92" t="s">
        <v>28</v>
      </c>
      <c r="H2818" s="92" t="str">
        <f>_xlfn.XLOOKUP(O2818,匹配表1065!T:T,匹配表1065!W:W)</f>
        <v>南京市</v>
      </c>
      <c r="I2818" s="89" t="str">
        <f>_xlfn.XLOOKUP(O2818,匹配表1065!T:T,匹配表1065!X:X)</f>
        <v>PME2006</v>
      </c>
      <c r="J2818" s="92" t="s">
        <v>29</v>
      </c>
      <c r="K2818" s="89" cm="1">
        <f ca="1" t="array" ref="K2818:L2818">_xlfn.XLOOKUP(J2818,匹配表1065!Y:Y,匹配表1065!AA:AB)</f>
        <v>15</v>
      </c>
      <c r="L2818" s="89" t="str">
        <v>3个月以上</v>
      </c>
      <c r="M2818" s="92" t="s">
        <v>55</v>
      </c>
      <c r="N2818" s="98">
        <v>1</v>
      </c>
      <c r="O2818" s="93" t="str">
        <f>_xlfn.XLOOKUP(P2818,匹配表1065!U:U,匹配表1065!T:T)</f>
        <v>HO00000959</v>
      </c>
      <c r="P2818" s="89" t="s">
        <v>196</v>
      </c>
      <c r="Q2818" s="89" t="s">
        <v>268</v>
      </c>
      <c r="R2818" s="89" t="str">
        <f>_xlfn.XLOOKUP(Q2818,匹配表1065!L:L,匹配表1065!O:O)</f>
        <v>C</v>
      </c>
      <c r="S2818" s="93" t="str">
        <f>IFERROR(_xlfn.XLOOKUP(Q2818,匹配表1065!AI:AI,匹配表1065!AJ:AJ),"绿标")</f>
        <v>红标</v>
      </c>
      <c r="T2818" s="93" t="str" cm="1">
        <f t="array" ref="T2818:U2818">_xlfn.XLOOKUP(Q2818,匹配表1065!L:L,匹配表1065!M:N)</f>
        <v>眩晕</v>
      </c>
      <c r="U2818" s="94" t="str">
        <v>耳鼻喉科</v>
      </c>
      <c r="V2818" s="95" t="s">
        <v>70</v>
      </c>
      <c r="W2818" s="93">
        <f>_xlfn.XLOOKUP(M2818,匹配表1065!D:D,匹配表1065!F:F)*N2818</f>
        <v>8</v>
      </c>
    </row>
    <row r="2819" customHeight="1" spans="1:23">
      <c r="A2819" s="89" t="s">
        <v>675</v>
      </c>
      <c r="B2819" s="90">
        <v>46167</v>
      </c>
      <c r="C2819" s="91" t="str">
        <f t="shared" si="88"/>
        <v>5月第5周</v>
      </c>
      <c r="D2819" s="89" t="s">
        <v>761</v>
      </c>
      <c r="E2819" s="89" t="str">
        <f t="shared" si="89"/>
        <v>5月第4周--周1</v>
      </c>
      <c r="F2819" s="92" t="s">
        <v>27</v>
      </c>
      <c r="G2819" s="92" t="s">
        <v>28</v>
      </c>
      <c r="H2819" s="92" t="str">
        <f>_xlfn.XLOOKUP(O2819,匹配表1065!T:T,匹配表1065!W:W)</f>
        <v>常州市</v>
      </c>
      <c r="I2819" s="89" t="str">
        <f>_xlfn.XLOOKUP(O2819,匹配表1065!T:T,匹配表1065!X:X)</f>
        <v>PME2015</v>
      </c>
      <c r="J2819" s="92" t="s">
        <v>45</v>
      </c>
      <c r="K2819" s="89" cm="1">
        <f ca="1" t="array" ref="K2819:L2819">_xlfn.XLOOKUP(J2819,匹配表1065!Y:Y,匹配表1065!AA:AB)</f>
        <v>9</v>
      </c>
      <c r="L2819" s="89" t="str">
        <v>3个月以上</v>
      </c>
      <c r="M2819" s="92" t="s">
        <v>55</v>
      </c>
      <c r="N2819" s="98">
        <v>1</v>
      </c>
      <c r="O2819" s="93" t="str">
        <f>_xlfn.XLOOKUP(P2819,匹配表1065!U:U,匹配表1065!T:T)</f>
        <v>HO00000944</v>
      </c>
      <c r="P2819" s="89" t="s">
        <v>640</v>
      </c>
      <c r="Q2819" s="89" t="s">
        <v>641</v>
      </c>
      <c r="R2819" s="89" t="str">
        <f>_xlfn.XLOOKUP(Q2819,匹配表1065!L:L,匹配表1065!O:O)</f>
        <v>A</v>
      </c>
      <c r="S2819" s="93" t="str">
        <f>IFERROR(_xlfn.XLOOKUP(Q2819,匹配表1065!AI:AI,匹配表1065!AJ:AJ),"绿标")</f>
        <v>绿标</v>
      </c>
      <c r="T2819" s="93" t="str" cm="1">
        <f t="array" ref="T2819:U2819">_xlfn.XLOOKUP(Q2819,匹配表1065!L:L,匹配表1065!M:N)</f>
        <v>头痛</v>
      </c>
      <c r="U2819" s="94" t="str">
        <v>神经内科</v>
      </c>
      <c r="V2819" s="95" t="s">
        <v>33</v>
      </c>
      <c r="W2819" s="93">
        <f>_xlfn.XLOOKUP(M2819,匹配表1065!D:D,匹配表1065!F:F)*N2819</f>
        <v>8</v>
      </c>
    </row>
    <row r="2820" customHeight="1" spans="1:23">
      <c r="A2820" s="89" t="s">
        <v>675</v>
      </c>
      <c r="B2820" s="90">
        <v>46167</v>
      </c>
      <c r="C2820" s="91" t="str">
        <f t="shared" si="88"/>
        <v>5月第5周</v>
      </c>
      <c r="D2820" s="89" t="s">
        <v>761</v>
      </c>
      <c r="E2820" s="89" t="str">
        <f t="shared" si="89"/>
        <v>5月第4周--周1</v>
      </c>
      <c r="F2820" s="92" t="s">
        <v>27</v>
      </c>
      <c r="G2820" s="92" t="s">
        <v>28</v>
      </c>
      <c r="H2820" s="92" t="str">
        <f>_xlfn.XLOOKUP(O2820,匹配表1065!T:T,匹配表1065!W:W)</f>
        <v>常州市</v>
      </c>
      <c r="I2820" s="89" t="str">
        <f>_xlfn.XLOOKUP(O2820,匹配表1065!T:T,匹配表1065!X:X)</f>
        <v>PME2015</v>
      </c>
      <c r="J2820" s="92" t="s">
        <v>45</v>
      </c>
      <c r="K2820" s="89" cm="1">
        <f ca="1" t="array" ref="K2820:L2820">_xlfn.XLOOKUP(J2820,匹配表1065!Y:Y,匹配表1065!AA:AB)</f>
        <v>9</v>
      </c>
      <c r="L2820" s="89" t="str">
        <v>3个月以上</v>
      </c>
      <c r="M2820" s="92" t="s">
        <v>35</v>
      </c>
      <c r="N2820" s="98">
        <v>1</v>
      </c>
      <c r="O2820" s="93" t="str">
        <f>_xlfn.XLOOKUP(P2820,匹配表1065!U:U,匹配表1065!T:T)</f>
        <v>HO00000940</v>
      </c>
      <c r="P2820" s="89" t="s">
        <v>203</v>
      </c>
      <c r="Q2820" s="89" t="s">
        <v>341</v>
      </c>
      <c r="R2820" s="89" t="str">
        <f>_xlfn.XLOOKUP(Q2820,匹配表1065!L:L,匹配表1065!O:O)</f>
        <v>A</v>
      </c>
      <c r="S2820" s="93" t="str">
        <f>IFERROR(_xlfn.XLOOKUP(Q2820,匹配表1065!AI:AI,匹配表1065!AJ:AJ),"绿标")</f>
        <v>绿标</v>
      </c>
      <c r="T2820" s="93" t="str" cm="1">
        <f t="array" ref="T2820:U2820">_xlfn.XLOOKUP(Q2820,匹配表1065!L:L,匹配表1065!M:N)</f>
        <v>头痛</v>
      </c>
      <c r="U2820" s="94" t="str">
        <v>神经内科</v>
      </c>
      <c r="V2820" s="95" t="s">
        <v>33</v>
      </c>
      <c r="W2820" s="93">
        <f>_xlfn.XLOOKUP(M2820,匹配表1065!D:D,匹配表1065!F:F)*N2820</f>
        <v>4</v>
      </c>
    </row>
    <row r="2821" customHeight="1" spans="1:23">
      <c r="A2821" s="89" t="s">
        <v>675</v>
      </c>
      <c r="B2821" s="90">
        <v>46167</v>
      </c>
      <c r="C2821" s="91" t="str">
        <f t="shared" si="88"/>
        <v>5月第5周</v>
      </c>
      <c r="D2821" s="89" t="s">
        <v>761</v>
      </c>
      <c r="E2821" s="89" t="str">
        <f t="shared" si="89"/>
        <v>5月第4周--周1</v>
      </c>
      <c r="F2821" s="92" t="s">
        <v>27</v>
      </c>
      <c r="G2821" s="92" t="s">
        <v>28</v>
      </c>
      <c r="H2821" s="92" t="str">
        <f>_xlfn.XLOOKUP(O2821,匹配表1065!T:T,匹配表1065!W:W)</f>
        <v>南京市</v>
      </c>
      <c r="I2821" s="89" t="str">
        <f>_xlfn.XLOOKUP(O2821,匹配表1065!T:T,匹配表1065!X:X)</f>
        <v>PME2039</v>
      </c>
      <c r="J2821" s="92" t="s">
        <v>39</v>
      </c>
      <c r="K2821" s="89" cm="1">
        <f ca="1" t="array" ref="K2821:L2821">_xlfn.XLOOKUP(J2821,匹配表1065!Y:Y,匹配表1065!AA:AB)</f>
        <v>7</v>
      </c>
      <c r="L2821" s="89" t="str">
        <v>3个月以上</v>
      </c>
      <c r="M2821" s="92" t="s">
        <v>55</v>
      </c>
      <c r="N2821" s="98">
        <v>1</v>
      </c>
      <c r="O2821" s="93" t="str">
        <f>_xlfn.XLOOKUP(P2821,匹配表1065!U:U,匹配表1065!T:T)</f>
        <v>HO00000971</v>
      </c>
      <c r="P2821" s="89" t="s">
        <v>40</v>
      </c>
      <c r="Q2821" s="89" t="s">
        <v>379</v>
      </c>
      <c r="R2821" s="89" t="str">
        <f>_xlfn.XLOOKUP(Q2821,匹配表1065!L:L,匹配表1065!O:O)</f>
        <v>A</v>
      </c>
      <c r="S2821" s="93" t="str">
        <f>IFERROR(_xlfn.XLOOKUP(Q2821,匹配表1065!AI:AI,匹配表1065!AJ:AJ),"绿标")</f>
        <v>绿标</v>
      </c>
      <c r="T2821" s="93" t="str" cm="1">
        <f t="array" ref="T2821:U2821">_xlfn.XLOOKUP(Q2821,匹配表1065!L:L,匹配表1065!M:N)</f>
        <v>头痛</v>
      </c>
      <c r="U2821" s="94" t="str">
        <v>神经内科</v>
      </c>
      <c r="V2821" s="95" t="s">
        <v>42</v>
      </c>
      <c r="W2821" s="93">
        <f>_xlfn.XLOOKUP(M2821,匹配表1065!D:D,匹配表1065!F:F)*N2821</f>
        <v>8</v>
      </c>
    </row>
    <row r="2822" customHeight="1" spans="1:23">
      <c r="A2822" s="89" t="s">
        <v>675</v>
      </c>
      <c r="B2822" s="90">
        <v>46167</v>
      </c>
      <c r="C2822" s="91" t="str">
        <f t="shared" si="88"/>
        <v>5月第5周</v>
      </c>
      <c r="D2822" s="89" t="s">
        <v>761</v>
      </c>
      <c r="E2822" s="89" t="str">
        <f t="shared" si="89"/>
        <v>5月第4周--周1</v>
      </c>
      <c r="F2822" s="92" t="s">
        <v>27</v>
      </c>
      <c r="G2822" s="92" t="s">
        <v>28</v>
      </c>
      <c r="H2822" s="92" t="str">
        <f>_xlfn.XLOOKUP(O2822,匹配表1065!T:T,匹配表1065!W:W)</f>
        <v>南京市</v>
      </c>
      <c r="I2822" s="89" t="str">
        <f>_xlfn.XLOOKUP(O2822,匹配表1065!T:T,匹配表1065!X:X)</f>
        <v>PME2005</v>
      </c>
      <c r="J2822" s="89" t="s">
        <v>54</v>
      </c>
      <c r="K2822" s="89" cm="1">
        <f ca="1" t="array" ref="K2822:L2822">_xlfn.XLOOKUP(J2822,匹配表1065!Y:Y,匹配表1065!AA:AB)</f>
        <v>3</v>
      </c>
      <c r="L2822" s="89" t="str">
        <v>3个月以上</v>
      </c>
      <c r="M2822" s="92" t="s">
        <v>55</v>
      </c>
      <c r="N2822" s="98">
        <v>1</v>
      </c>
      <c r="O2822" s="93" t="str">
        <f>_xlfn.XLOOKUP(P2822,匹配表1065!U:U,匹配表1065!T:T)</f>
        <v>HO00000975</v>
      </c>
      <c r="P2822" s="89" t="s">
        <v>56</v>
      </c>
      <c r="Q2822" s="89" t="s">
        <v>491</v>
      </c>
      <c r="R2822" s="89" t="str">
        <f>_xlfn.XLOOKUP(Q2822,匹配表1065!L:L,匹配表1065!O:O)</f>
        <v>B</v>
      </c>
      <c r="S2822" s="93" t="str">
        <f>IFERROR(_xlfn.XLOOKUP(Q2822,匹配表1065!AI:AI,匹配表1065!AJ:AJ),"绿标")</f>
        <v>绿标</v>
      </c>
      <c r="T2822" s="93" t="str" cm="1">
        <f t="array" ref="T2822:U2822">_xlfn.XLOOKUP(Q2822,匹配表1065!L:L,匹配表1065!M:N)</f>
        <v>癫痫</v>
      </c>
      <c r="U2822" s="94" t="str">
        <v>神经内科</v>
      </c>
      <c r="V2822" s="95" t="s">
        <v>42</v>
      </c>
      <c r="W2822" s="93">
        <f>_xlfn.XLOOKUP(M2822,匹配表1065!D:D,匹配表1065!F:F)*N2822</f>
        <v>8</v>
      </c>
    </row>
    <row r="2823" customHeight="1" spans="1:23">
      <c r="A2823" s="89" t="s">
        <v>675</v>
      </c>
      <c r="B2823" s="90">
        <v>46167</v>
      </c>
      <c r="C2823" s="91" t="str">
        <f t="shared" si="88"/>
        <v>5月第5周</v>
      </c>
      <c r="D2823" s="89" t="s">
        <v>761</v>
      </c>
      <c r="E2823" s="89" t="str">
        <f t="shared" si="89"/>
        <v>5月第4周--周1</v>
      </c>
      <c r="F2823" s="92" t="s">
        <v>27</v>
      </c>
      <c r="G2823" s="92" t="s">
        <v>28</v>
      </c>
      <c r="H2823" s="92" t="str">
        <f>_xlfn.XLOOKUP(O2823,匹配表1065!T:T,匹配表1065!W:W)</f>
        <v>扬州市</v>
      </c>
      <c r="I2823" s="89" t="str">
        <f>_xlfn.XLOOKUP(O2823,匹配表1065!T:T,匹配表1065!X:X)</f>
        <v>PME2012</v>
      </c>
      <c r="J2823" s="92" t="s">
        <v>60</v>
      </c>
      <c r="K2823" s="89" cm="1">
        <f ca="1" t="array" ref="K2823:L2823">_xlfn.XLOOKUP(J2823,匹配表1065!Y:Y,匹配表1065!AA:AB)</f>
        <v>13</v>
      </c>
      <c r="L2823" s="89" t="str">
        <v>3个月以上</v>
      </c>
      <c r="M2823" s="92" t="s">
        <v>30</v>
      </c>
      <c r="N2823" s="98">
        <v>1</v>
      </c>
      <c r="O2823" s="93" t="str">
        <f>_xlfn.XLOOKUP(P2823,匹配表1065!U:U,匹配表1065!T:T)</f>
        <v>HO00000968</v>
      </c>
      <c r="P2823" s="89" t="s">
        <v>61</v>
      </c>
      <c r="Q2823" s="89" t="s">
        <v>406</v>
      </c>
      <c r="R2823" s="89" t="str">
        <f>_xlfn.XLOOKUP(Q2823,匹配表1065!L:L,匹配表1065!O:O)</f>
        <v>B</v>
      </c>
      <c r="S2823" s="93" t="str">
        <f>IFERROR(_xlfn.XLOOKUP(Q2823,匹配表1065!AI:AI,匹配表1065!AJ:AJ),"绿标")</f>
        <v>红标</v>
      </c>
      <c r="T2823" s="93" t="str" cm="1">
        <f t="array" ref="T2823:U2823">_xlfn.XLOOKUP(Q2823,匹配表1065!L:L,匹配表1065!M:N)</f>
        <v>脑血管</v>
      </c>
      <c r="U2823" s="94" t="str">
        <v>神经内科</v>
      </c>
      <c r="V2823" s="95" t="s">
        <v>67</v>
      </c>
      <c r="W2823" s="93">
        <f>_xlfn.XLOOKUP(M2823,匹配表1065!D:D,匹配表1065!F:F)*N2823</f>
        <v>12</v>
      </c>
    </row>
    <row r="2824" customHeight="1" spans="1:23">
      <c r="A2824" s="89" t="s">
        <v>675</v>
      </c>
      <c r="B2824" s="90">
        <v>46167</v>
      </c>
      <c r="C2824" s="91" t="str">
        <f t="shared" si="88"/>
        <v>5月第5周</v>
      </c>
      <c r="D2824" s="89" t="s">
        <v>761</v>
      </c>
      <c r="E2824" s="89" t="str">
        <f t="shared" si="89"/>
        <v>5月第4周--周1</v>
      </c>
      <c r="F2824" s="92" t="s">
        <v>27</v>
      </c>
      <c r="G2824" s="92" t="s">
        <v>28</v>
      </c>
      <c r="H2824" s="92" t="str">
        <f>_xlfn.XLOOKUP(O2824,匹配表1065!T:T,匹配表1065!W:W)</f>
        <v>南京市</v>
      </c>
      <c r="I2824" s="89" t="str">
        <f>_xlfn.XLOOKUP(O2824,匹配表1065!T:T,匹配表1065!X:X)</f>
        <v>PME2004</v>
      </c>
      <c r="J2824" s="92" t="s">
        <v>34</v>
      </c>
      <c r="K2824" s="89" cm="1">
        <f ca="1" t="array" ref="K2824:L2824">_xlfn.XLOOKUP(J2824,匹配表1065!Y:Y,匹配表1065!AA:AB)</f>
        <v>11</v>
      </c>
      <c r="L2824" s="89" t="str">
        <v>3个月以上</v>
      </c>
      <c r="M2824" s="92" t="s">
        <v>30</v>
      </c>
      <c r="N2824" s="98">
        <v>1</v>
      </c>
      <c r="O2824" s="93" t="str">
        <f>_xlfn.XLOOKUP(P2824,匹配表1065!U:U,匹配表1065!T:T)</f>
        <v>HO00000972</v>
      </c>
      <c r="P2824" s="89" t="s">
        <v>36</v>
      </c>
      <c r="Q2824" s="89" t="s">
        <v>37</v>
      </c>
      <c r="R2824" s="89" t="str">
        <f>_xlfn.XLOOKUP(Q2824,匹配表1065!L:L,匹配表1065!O:O)</f>
        <v>A</v>
      </c>
      <c r="S2824" s="93" t="str">
        <f>IFERROR(_xlfn.XLOOKUP(Q2824,匹配表1065!AI:AI,匹配表1065!AJ:AJ),"绿标")</f>
        <v>绿标</v>
      </c>
      <c r="T2824" s="93" t="str" cm="1">
        <f t="array" ref="T2824:U2824">_xlfn.XLOOKUP(Q2824,匹配表1065!L:L,匹配表1065!M:N)</f>
        <v>头痛</v>
      </c>
      <c r="U2824" s="94" t="str">
        <v>神经内科</v>
      </c>
      <c r="V2824" s="95" t="s">
        <v>33</v>
      </c>
      <c r="W2824" s="93">
        <f>_xlfn.XLOOKUP(M2824,匹配表1065!D:D,匹配表1065!F:F)*N2824</f>
        <v>12</v>
      </c>
    </row>
    <row r="2825" customHeight="1" spans="1:23">
      <c r="A2825" s="89" t="s">
        <v>675</v>
      </c>
      <c r="B2825" s="90">
        <v>46167</v>
      </c>
      <c r="C2825" s="91" t="str">
        <f t="shared" si="88"/>
        <v>5月第5周</v>
      </c>
      <c r="D2825" s="89" t="s">
        <v>761</v>
      </c>
      <c r="E2825" s="89" t="str">
        <f t="shared" si="89"/>
        <v>5月第4周--周1</v>
      </c>
      <c r="F2825" s="92" t="s">
        <v>27</v>
      </c>
      <c r="G2825" s="92" t="s">
        <v>28</v>
      </c>
      <c r="H2825" s="92" t="str">
        <f>_xlfn.XLOOKUP(O2825,匹配表1065!T:T,匹配表1065!W:W)</f>
        <v>南京市</v>
      </c>
      <c r="I2825" s="89" t="str">
        <f>_xlfn.XLOOKUP(O2825,匹配表1065!T:T,匹配表1065!X:X)</f>
        <v>PME2004</v>
      </c>
      <c r="J2825" s="92" t="s">
        <v>34</v>
      </c>
      <c r="K2825" s="89" cm="1">
        <f ca="1" t="array" ref="K2825:L2825">_xlfn.XLOOKUP(J2825,匹配表1065!Y:Y,匹配表1065!AA:AB)</f>
        <v>11</v>
      </c>
      <c r="L2825" s="89" t="str">
        <v>3个月以上</v>
      </c>
      <c r="M2825" s="92" t="s">
        <v>133</v>
      </c>
      <c r="N2825" s="98">
        <v>1</v>
      </c>
      <c r="O2825" s="93" t="str">
        <f>_xlfn.XLOOKUP(P2825,匹配表1065!U:U,匹配表1065!T:T)</f>
        <v>HO00001017</v>
      </c>
      <c r="P2825" s="89" t="s">
        <v>343</v>
      </c>
      <c r="Q2825" s="89" t="s">
        <v>753</v>
      </c>
      <c r="R2825" s="89" t="str">
        <f>_xlfn.XLOOKUP(Q2825,匹配表1065!L:L,匹配表1065!O:O)</f>
        <v>B</v>
      </c>
      <c r="S2825" s="93" t="str">
        <f>IFERROR(_xlfn.XLOOKUP(Q2825,匹配表1065!AI:AI,匹配表1065!AJ:AJ),"绿标")</f>
        <v>绿标</v>
      </c>
      <c r="T2825" s="93" t="str" cm="1">
        <f t="array" ref="T2825:U2825">_xlfn.XLOOKUP(Q2825,匹配表1065!L:L,匹配表1065!M:N)</f>
        <v>脑血管</v>
      </c>
      <c r="U2825" s="94" t="str">
        <v>神经内科</v>
      </c>
      <c r="V2825" s="95" t="s">
        <v>33</v>
      </c>
      <c r="W2825" s="93">
        <f>_xlfn.XLOOKUP(M2825,匹配表1065!D:D,匹配表1065!F:F)*N2825</f>
        <v>1</v>
      </c>
    </row>
    <row r="2826" customHeight="1" spans="1:23">
      <c r="A2826" s="89" t="s">
        <v>675</v>
      </c>
      <c r="B2826" s="90">
        <v>46167</v>
      </c>
      <c r="C2826" s="91" t="str">
        <f t="shared" si="88"/>
        <v>5月第5周</v>
      </c>
      <c r="D2826" s="89" t="s">
        <v>761</v>
      </c>
      <c r="E2826" s="89" t="str">
        <f t="shared" si="89"/>
        <v>5月第4周--周1</v>
      </c>
      <c r="F2826" s="92" t="s">
        <v>27</v>
      </c>
      <c r="G2826" s="92" t="s">
        <v>92</v>
      </c>
      <c r="H2826" s="92" t="str">
        <f>_xlfn.XLOOKUP(O2826,匹配表1065!T:T,匹配表1065!W:W)</f>
        <v>合肥市</v>
      </c>
      <c r="I2826" s="89" t="str">
        <f>_xlfn.XLOOKUP(O2826,匹配表1065!T:T,匹配表1065!X:X)</f>
        <v>PME2007</v>
      </c>
      <c r="J2826" s="92" t="s">
        <v>93</v>
      </c>
      <c r="K2826" s="89" cm="1">
        <f ca="1" t="array" ref="K2826:L2826">_xlfn.XLOOKUP(J2826,匹配表1065!Y:Y,匹配表1065!AA:AB)</f>
        <v>9</v>
      </c>
      <c r="L2826" s="89" t="str">
        <v>3个月以上</v>
      </c>
      <c r="M2826" s="92" t="s">
        <v>30</v>
      </c>
      <c r="N2826" s="98">
        <v>1</v>
      </c>
      <c r="O2826" s="93" t="str">
        <f>_xlfn.XLOOKUP(P2826,匹配表1065!U:U,匹配表1065!T:T)</f>
        <v>HO00000001</v>
      </c>
      <c r="P2826" s="89" t="s">
        <v>94</v>
      </c>
      <c r="Q2826" s="89" t="s">
        <v>96</v>
      </c>
      <c r="R2826" s="89" t="str">
        <f>_xlfn.XLOOKUP(Q2826,匹配表1065!L:L,匹配表1065!O:O)</f>
        <v>B</v>
      </c>
      <c r="S2826" s="93" t="str">
        <f>IFERROR(_xlfn.XLOOKUP(Q2826,匹配表1065!AI:AI,匹配表1065!AJ:AJ),"绿标")</f>
        <v>黑标</v>
      </c>
      <c r="T2826" s="93" t="str" cm="1">
        <f t="array" ref="T2826:U2826">_xlfn.XLOOKUP(Q2826,匹配表1065!L:L,匹配表1065!M:N)</f>
        <v>脑血管</v>
      </c>
      <c r="U2826" s="94" t="str">
        <v>神经内科</v>
      </c>
      <c r="V2826" s="95" t="s">
        <v>42</v>
      </c>
      <c r="W2826" s="93">
        <f>_xlfn.XLOOKUP(M2826,匹配表1065!D:D,匹配表1065!F:F)*N2826</f>
        <v>12</v>
      </c>
    </row>
    <row r="2827" customHeight="1" spans="1:23">
      <c r="A2827" s="89" t="s">
        <v>675</v>
      </c>
      <c r="B2827" s="90">
        <v>46167</v>
      </c>
      <c r="C2827" s="91" t="str">
        <f t="shared" si="88"/>
        <v>5月第5周</v>
      </c>
      <c r="D2827" s="89" t="s">
        <v>761</v>
      </c>
      <c r="E2827" s="89" t="str">
        <f t="shared" si="89"/>
        <v>5月第4周--周1</v>
      </c>
      <c r="F2827" s="92" t="s">
        <v>27</v>
      </c>
      <c r="G2827" s="92" t="s">
        <v>167</v>
      </c>
      <c r="H2827" s="92" t="str">
        <f>_xlfn.XLOOKUP(O2827,匹配表1065!T:T,匹配表1065!W:W)</f>
        <v>无锡市</v>
      </c>
      <c r="I2827" s="89" t="str">
        <f>_xlfn.XLOOKUP(O2827,匹配表1065!T:T,匹配表1065!X:X)</f>
        <v>PME2014</v>
      </c>
      <c r="J2827" s="89" t="s">
        <v>581</v>
      </c>
      <c r="K2827" s="89" cm="1">
        <f ca="1" t="array" ref="K2827:L2827">_xlfn.XLOOKUP(J2827,匹配表1065!Y:Y,匹配表1065!AA:AB)</f>
        <v>1</v>
      </c>
      <c r="L2827" s="89" t="str">
        <v>3个月以内</v>
      </c>
      <c r="M2827" s="92" t="s">
        <v>35</v>
      </c>
      <c r="N2827" s="98">
        <v>1</v>
      </c>
      <c r="O2827" s="93" t="str">
        <f>_xlfn.XLOOKUP(P2827,匹配表1065!U:U,匹配表1065!T:T)</f>
        <v>HO00000949</v>
      </c>
      <c r="P2827" s="89" t="s">
        <v>662</v>
      </c>
      <c r="Q2827" s="89" t="s">
        <v>663</v>
      </c>
      <c r="R2827" s="89" t="str">
        <f>_xlfn.XLOOKUP(Q2827,匹配表1065!L:L,匹配表1065!O:O)</f>
        <v>A</v>
      </c>
      <c r="S2827" s="93" t="str">
        <f>IFERROR(_xlfn.XLOOKUP(Q2827,匹配表1065!AI:AI,匹配表1065!AJ:AJ),"绿标")</f>
        <v>红标</v>
      </c>
      <c r="T2827" s="93" t="str" cm="1">
        <f t="array" ref="T2827:U2827">_xlfn.XLOOKUP(Q2827,匹配表1065!L:L,匹配表1065!M:N)</f>
        <v>头痛</v>
      </c>
      <c r="U2827" s="94" t="str">
        <v>神经内科</v>
      </c>
      <c r="V2827" s="95" t="s">
        <v>42</v>
      </c>
      <c r="W2827" s="93">
        <f>_xlfn.XLOOKUP(M2827,匹配表1065!D:D,匹配表1065!F:F)*N2827</f>
        <v>4</v>
      </c>
    </row>
    <row r="2828" customHeight="1" spans="1:23">
      <c r="A2828" s="89" t="s">
        <v>675</v>
      </c>
      <c r="B2828" s="90">
        <v>46167</v>
      </c>
      <c r="C2828" s="91" t="str">
        <f t="shared" si="88"/>
        <v>5月第5周</v>
      </c>
      <c r="D2828" s="89" t="s">
        <v>761</v>
      </c>
      <c r="E2828" s="89" t="str">
        <f t="shared" si="89"/>
        <v>5月第4周--周1</v>
      </c>
      <c r="F2828" s="92" t="s">
        <v>27</v>
      </c>
      <c r="G2828" s="92" t="s">
        <v>167</v>
      </c>
      <c r="H2828" s="92" t="str">
        <f>_xlfn.XLOOKUP(O2828,匹配表1065!T:T,匹配表1065!W:W)</f>
        <v>无锡市</v>
      </c>
      <c r="I2828" s="89" t="str">
        <f>_xlfn.XLOOKUP(O2828,匹配表1065!T:T,匹配表1065!X:X)</f>
        <v>PME2014</v>
      </c>
      <c r="J2828" s="89" t="s">
        <v>581</v>
      </c>
      <c r="K2828" s="89" cm="1">
        <f ca="1" t="array" ref="K2828:L2828">_xlfn.XLOOKUP(J2828,匹配表1065!Y:Y,匹配表1065!AA:AB)</f>
        <v>1</v>
      </c>
      <c r="L2828" s="89" t="str">
        <v>3个月以内</v>
      </c>
      <c r="M2828" s="92" t="s">
        <v>35</v>
      </c>
      <c r="N2828" s="98">
        <v>1</v>
      </c>
      <c r="O2828" s="93" t="str">
        <f>_xlfn.XLOOKUP(P2828,匹配表1065!U:U,匹配表1065!T:T)</f>
        <v>HO00000949</v>
      </c>
      <c r="P2828" s="89" t="s">
        <v>662</v>
      </c>
      <c r="Q2828" s="89" t="s">
        <v>671</v>
      </c>
      <c r="R2828" s="89" t="str">
        <f>_xlfn.XLOOKUP(Q2828,匹配表1065!L:L,匹配表1065!O:O)</f>
        <v>B</v>
      </c>
      <c r="S2828" s="93" t="str">
        <f>IFERROR(_xlfn.XLOOKUP(Q2828,匹配表1065!AI:AI,匹配表1065!AJ:AJ),"绿标")</f>
        <v>绿标</v>
      </c>
      <c r="T2828" s="93" t="str" cm="1">
        <f t="array" ref="T2828:U2828">_xlfn.XLOOKUP(Q2828,匹配表1065!L:L,匹配表1065!M:N)</f>
        <v>脑血管</v>
      </c>
      <c r="U2828" s="94" t="str">
        <v>神经内科</v>
      </c>
      <c r="V2828" s="95" t="s">
        <v>33</v>
      </c>
      <c r="W2828" s="93">
        <f>_xlfn.XLOOKUP(M2828,匹配表1065!D:D,匹配表1065!F:F)*N2828</f>
        <v>4</v>
      </c>
    </row>
    <row r="2829" customHeight="1" spans="1:23">
      <c r="A2829" s="89" t="s">
        <v>675</v>
      </c>
      <c r="B2829" s="90">
        <v>46167</v>
      </c>
      <c r="C2829" s="91" t="str">
        <f t="shared" si="88"/>
        <v>5月第5周</v>
      </c>
      <c r="D2829" s="89" t="s">
        <v>761</v>
      </c>
      <c r="E2829" s="89" t="str">
        <f t="shared" si="89"/>
        <v>5月第4周--周1</v>
      </c>
      <c r="F2829" s="92" t="s">
        <v>27</v>
      </c>
      <c r="G2829" s="92" t="s">
        <v>167</v>
      </c>
      <c r="H2829" s="92" t="str">
        <f>_xlfn.XLOOKUP(O2829,匹配表1065!T:T,匹配表1065!W:W)</f>
        <v>苏州市</v>
      </c>
      <c r="I2829" s="89" t="str">
        <f>_xlfn.XLOOKUP(O2829,匹配表1065!T:T,匹配表1065!X:X)</f>
        <v>PME2016</v>
      </c>
      <c r="J2829" s="89" t="s">
        <v>173</v>
      </c>
      <c r="K2829" s="89" cm="1">
        <f ca="1" t="array" ref="K2829:L2829">_xlfn.XLOOKUP(J2829,匹配表1065!Y:Y,匹配表1065!AA:AB)</f>
        <v>1</v>
      </c>
      <c r="L2829" s="89" t="str">
        <v>3个月以内</v>
      </c>
      <c r="M2829" s="92" t="s">
        <v>30</v>
      </c>
      <c r="N2829" s="98">
        <v>2</v>
      </c>
      <c r="O2829" s="93" t="str">
        <f>_xlfn.XLOOKUP(P2829,匹配表1065!U:U,匹配表1065!T:T)</f>
        <v>HO00001048</v>
      </c>
      <c r="P2829" s="89" t="s">
        <v>176</v>
      </c>
      <c r="Q2829" s="89" t="s">
        <v>290</v>
      </c>
      <c r="R2829" s="89" t="str">
        <f>_xlfn.XLOOKUP(Q2829,匹配表1065!L:L,匹配表1065!O:O)</f>
        <v>A</v>
      </c>
      <c r="S2829" s="93" t="str">
        <f>IFERROR(_xlfn.XLOOKUP(Q2829,匹配表1065!AI:AI,匹配表1065!AJ:AJ),"绿标")</f>
        <v>红标</v>
      </c>
      <c r="T2829" s="93" t="str" cm="1">
        <f t="array" ref="T2829:U2829">_xlfn.XLOOKUP(Q2829,匹配表1065!L:L,匹配表1065!M:N)</f>
        <v>头痛</v>
      </c>
      <c r="U2829" s="94" t="str">
        <v>神经内科</v>
      </c>
      <c r="V2829" s="95" t="s">
        <v>70</v>
      </c>
      <c r="W2829" s="93">
        <f>_xlfn.XLOOKUP(M2829,匹配表1065!D:D,匹配表1065!F:F)*N2829</f>
        <v>24</v>
      </c>
    </row>
    <row r="2830" customHeight="1" spans="1:23">
      <c r="A2830" s="89" t="s">
        <v>675</v>
      </c>
      <c r="B2830" s="90">
        <v>46167</v>
      </c>
      <c r="C2830" s="91" t="str">
        <f t="shared" si="88"/>
        <v>5月第5周</v>
      </c>
      <c r="D2830" s="89" t="s">
        <v>761</v>
      </c>
      <c r="E2830" s="89" t="str">
        <f t="shared" si="89"/>
        <v>5月第4周--周1</v>
      </c>
      <c r="F2830" s="92" t="s">
        <v>27</v>
      </c>
      <c r="G2830" s="92" t="s">
        <v>167</v>
      </c>
      <c r="H2830" s="92" t="str">
        <f>_xlfn.XLOOKUP(O2830,匹配表1065!T:T,匹配表1065!W:W)</f>
        <v>苏州市</v>
      </c>
      <c r="I2830" s="89" t="str">
        <f>_xlfn.XLOOKUP(O2830,匹配表1065!T:T,匹配表1065!X:X)</f>
        <v>PME2016</v>
      </c>
      <c r="J2830" s="89" t="s">
        <v>173</v>
      </c>
      <c r="K2830" s="89" cm="1">
        <f ca="1" t="array" ref="K2830:L2830">_xlfn.XLOOKUP(J2830,匹配表1065!Y:Y,匹配表1065!AA:AB)</f>
        <v>1</v>
      </c>
      <c r="L2830" s="89" t="str">
        <v>3个月以内</v>
      </c>
      <c r="M2830" s="92" t="s">
        <v>30</v>
      </c>
      <c r="N2830" s="98">
        <v>1</v>
      </c>
      <c r="O2830" s="93" t="str">
        <f>_xlfn.XLOOKUP(P2830,匹配表1065!U:U,匹配表1065!T:T)</f>
        <v>HO00001043</v>
      </c>
      <c r="P2830" s="89" t="s">
        <v>221</v>
      </c>
      <c r="Q2830" s="89" t="s">
        <v>291</v>
      </c>
      <c r="R2830" s="89" t="str">
        <f>_xlfn.XLOOKUP(Q2830,匹配表1065!L:L,匹配表1065!O:O)</f>
        <v>A</v>
      </c>
      <c r="S2830" s="93" t="str">
        <f>IFERROR(_xlfn.XLOOKUP(Q2830,匹配表1065!AI:AI,匹配表1065!AJ:AJ),"绿标")</f>
        <v>红标</v>
      </c>
      <c r="T2830" s="93" t="str" cm="1">
        <f t="array" ref="T2830:U2830">_xlfn.XLOOKUP(Q2830,匹配表1065!L:L,匹配表1065!M:N)</f>
        <v>头痛</v>
      </c>
      <c r="U2830" s="94" t="str">
        <v>神经内科</v>
      </c>
      <c r="V2830" s="95" t="s">
        <v>70</v>
      </c>
      <c r="W2830" s="93">
        <f>_xlfn.XLOOKUP(M2830,匹配表1065!D:D,匹配表1065!F:F)*N2830</f>
        <v>12</v>
      </c>
    </row>
    <row r="2831" customHeight="1" spans="1:23">
      <c r="A2831" s="89" t="s">
        <v>675</v>
      </c>
      <c r="B2831" s="90">
        <v>46167</v>
      </c>
      <c r="C2831" s="91" t="str">
        <f t="shared" si="88"/>
        <v>5月第5周</v>
      </c>
      <c r="D2831" s="89" t="s">
        <v>761</v>
      </c>
      <c r="E2831" s="89" t="str">
        <f t="shared" si="89"/>
        <v>5月第4周--周1</v>
      </c>
      <c r="F2831" s="92" t="s">
        <v>27</v>
      </c>
      <c r="G2831" s="92" t="s">
        <v>167</v>
      </c>
      <c r="H2831" s="92" t="str">
        <f>_xlfn.XLOOKUP(O2831,匹配表1065!T:T,匹配表1065!W:W)</f>
        <v>苏州市</v>
      </c>
      <c r="I2831" s="89" t="str">
        <f>_xlfn.XLOOKUP(O2831,匹配表1065!T:T,匹配表1065!X:X)</f>
        <v>PME2010</v>
      </c>
      <c r="J2831" s="92" t="s">
        <v>186</v>
      </c>
      <c r="K2831" s="89" cm="1">
        <f ca="1" t="array" ref="K2831:L2831">_xlfn.XLOOKUP(J2831,匹配表1065!Y:Y,匹配表1065!AA:AB)</f>
        <v>6</v>
      </c>
      <c r="L2831" s="89" t="str">
        <v>3个月以上</v>
      </c>
      <c r="M2831" s="92" t="s">
        <v>30</v>
      </c>
      <c r="N2831" s="98">
        <v>1</v>
      </c>
      <c r="O2831" s="93" t="str">
        <f>_xlfn.XLOOKUP(P2831,匹配表1065!U:U,匹配表1065!T:T)</f>
        <v>HO00001051</v>
      </c>
      <c r="P2831" s="89" t="s">
        <v>191</v>
      </c>
      <c r="Q2831" s="89" t="s">
        <v>192</v>
      </c>
      <c r="R2831" s="89" t="str">
        <f>_xlfn.XLOOKUP(Q2831,匹配表1065!L:L,匹配表1065!O:O)</f>
        <v>B</v>
      </c>
      <c r="S2831" s="93" t="str">
        <f>IFERROR(_xlfn.XLOOKUP(Q2831,匹配表1065!AI:AI,匹配表1065!AJ:AJ),"绿标")</f>
        <v>绿标</v>
      </c>
      <c r="T2831" s="93" t="str" cm="1">
        <f t="array" ref="T2831:U2831">_xlfn.XLOOKUP(Q2831,匹配表1065!L:L,匹配表1065!M:N)</f>
        <v>抑郁焦虑</v>
      </c>
      <c r="U2831" s="94" t="str">
        <v>神经内科</v>
      </c>
      <c r="V2831" s="95" t="s">
        <v>70</v>
      </c>
      <c r="W2831" s="93">
        <f>_xlfn.XLOOKUP(M2831,匹配表1065!D:D,匹配表1065!F:F)*N2831</f>
        <v>12</v>
      </c>
    </row>
    <row r="2832" customHeight="1" spans="1:23">
      <c r="A2832" s="89" t="s">
        <v>675</v>
      </c>
      <c r="B2832" s="90">
        <v>46167</v>
      </c>
      <c r="C2832" s="91" t="str">
        <f t="shared" si="88"/>
        <v>5月第5周</v>
      </c>
      <c r="D2832" s="89" t="s">
        <v>761</v>
      </c>
      <c r="E2832" s="89" t="str">
        <f t="shared" si="89"/>
        <v>5月第4周--周1</v>
      </c>
      <c r="F2832" s="92" t="s">
        <v>27</v>
      </c>
      <c r="G2832" s="92" t="s">
        <v>167</v>
      </c>
      <c r="H2832" s="92" t="str">
        <f>_xlfn.XLOOKUP(O2832,匹配表1065!T:T,匹配表1065!W:W)</f>
        <v>苏州市</v>
      </c>
      <c r="I2832" s="89" t="str">
        <f>_xlfn.XLOOKUP(O2832,匹配表1065!T:T,匹配表1065!X:X)</f>
        <v>PME2010</v>
      </c>
      <c r="J2832" s="92" t="s">
        <v>186</v>
      </c>
      <c r="K2832" s="89" cm="1">
        <f ca="1" t="array" ref="K2832:L2832">_xlfn.XLOOKUP(J2832,匹配表1065!Y:Y,匹配表1065!AA:AB)</f>
        <v>6</v>
      </c>
      <c r="L2832" s="89" t="str">
        <v>3个月以上</v>
      </c>
      <c r="M2832" s="92" t="s">
        <v>35</v>
      </c>
      <c r="N2832" s="98">
        <v>1</v>
      </c>
      <c r="O2832" s="93" t="str">
        <f>_xlfn.XLOOKUP(P2832,匹配表1065!U:U,匹配表1065!T:T)</f>
        <v>HO00001047</v>
      </c>
      <c r="P2832" s="89" t="s">
        <v>189</v>
      </c>
      <c r="Q2832" s="89" t="s">
        <v>553</v>
      </c>
      <c r="R2832" s="89" t="str">
        <f>_xlfn.XLOOKUP(Q2832,匹配表1065!L:L,匹配表1065!O:O)</f>
        <v>A</v>
      </c>
      <c r="S2832" s="93" t="str">
        <f>IFERROR(_xlfn.XLOOKUP(Q2832,匹配表1065!AI:AI,匹配表1065!AJ:AJ),"绿标")</f>
        <v>黑标</v>
      </c>
      <c r="T2832" s="93" t="str" cm="1">
        <f t="array" ref="T2832:U2832">_xlfn.XLOOKUP(Q2832,匹配表1065!L:L,匹配表1065!M:N)</f>
        <v>头痛</v>
      </c>
      <c r="U2832" s="94" t="str">
        <v>神经内科</v>
      </c>
      <c r="V2832" s="95" t="s">
        <v>33</v>
      </c>
      <c r="W2832" s="93">
        <f>_xlfn.XLOOKUP(M2832,匹配表1065!D:D,匹配表1065!F:F)*N2832</f>
        <v>4</v>
      </c>
    </row>
    <row r="2833" customHeight="1" spans="1:23">
      <c r="A2833" s="89" t="s">
        <v>675</v>
      </c>
      <c r="B2833" s="90">
        <v>46167</v>
      </c>
      <c r="C2833" s="91" t="str">
        <f t="shared" si="88"/>
        <v>5月第5周</v>
      </c>
      <c r="D2833" s="89" t="s">
        <v>761</v>
      </c>
      <c r="E2833" s="89" t="str">
        <f t="shared" si="89"/>
        <v>5月第4周--周1</v>
      </c>
      <c r="F2833" s="92" t="s">
        <v>27</v>
      </c>
      <c r="G2833" s="92" t="s">
        <v>167</v>
      </c>
      <c r="H2833" s="92" t="str">
        <f>_xlfn.XLOOKUP(O2833,匹配表1065!T:T,匹配表1065!W:W)</f>
        <v>苏州市</v>
      </c>
      <c r="I2833" s="89" t="str">
        <f>_xlfn.XLOOKUP(O2833,匹配表1065!T:T,匹配表1065!X:X)</f>
        <v>PME2010</v>
      </c>
      <c r="J2833" s="92" t="s">
        <v>186</v>
      </c>
      <c r="K2833" s="89" cm="1">
        <f ca="1" t="array" ref="K2833:L2833">_xlfn.XLOOKUP(J2833,匹配表1065!Y:Y,匹配表1065!AA:AB)</f>
        <v>6</v>
      </c>
      <c r="L2833" s="89" t="str">
        <v>3个月以上</v>
      </c>
      <c r="M2833" s="92" t="s">
        <v>35</v>
      </c>
      <c r="N2833" s="98">
        <v>1</v>
      </c>
      <c r="O2833" s="93" t="str">
        <f>_xlfn.XLOOKUP(P2833,匹配表1065!U:U,匹配表1065!T:T)</f>
        <v>HO00001047</v>
      </c>
      <c r="P2833" s="89" t="s">
        <v>189</v>
      </c>
      <c r="Q2833" s="89" t="s">
        <v>190</v>
      </c>
      <c r="R2833" s="89" t="str">
        <f>_xlfn.XLOOKUP(Q2833,匹配表1065!L:L,匹配表1065!O:O)</f>
        <v>B</v>
      </c>
      <c r="S2833" s="93" t="str">
        <f>IFERROR(_xlfn.XLOOKUP(Q2833,匹配表1065!AI:AI,匹配表1065!AJ:AJ),"绿标")</f>
        <v>黑标</v>
      </c>
      <c r="T2833" s="93" t="str" cm="1">
        <f t="array" ref="T2833:U2833">_xlfn.XLOOKUP(Q2833,匹配表1065!L:L,匹配表1065!M:N)</f>
        <v>脑血管</v>
      </c>
      <c r="U2833" s="94" t="str">
        <v>神经内科</v>
      </c>
      <c r="V2833" s="95" t="s">
        <v>58</v>
      </c>
      <c r="W2833" s="93">
        <f>_xlfn.XLOOKUP(M2833,匹配表1065!D:D,匹配表1065!F:F)*N2833</f>
        <v>4</v>
      </c>
    </row>
    <row r="2834" customHeight="1" spans="1:23">
      <c r="A2834" s="89" t="s">
        <v>675</v>
      </c>
      <c r="B2834" s="90">
        <v>46167</v>
      </c>
      <c r="C2834" s="91" t="str">
        <f t="shared" si="88"/>
        <v>5月第5周</v>
      </c>
      <c r="D2834" s="89" t="s">
        <v>761</v>
      </c>
      <c r="E2834" s="89" t="str">
        <f t="shared" si="89"/>
        <v>5月第4周--周1</v>
      </c>
      <c r="F2834" s="92" t="s">
        <v>27</v>
      </c>
      <c r="G2834" s="92" t="s">
        <v>167</v>
      </c>
      <c r="H2834" s="92" t="str">
        <f>_xlfn.XLOOKUP(O2834,匹配表1065!T:T,匹配表1065!W:W)</f>
        <v>苏州市</v>
      </c>
      <c r="I2834" s="89" t="str">
        <f>_xlfn.XLOOKUP(O2834,匹配表1065!T:T,匹配表1065!X:X)</f>
        <v>PME2011</v>
      </c>
      <c r="J2834" s="92" t="s">
        <v>168</v>
      </c>
      <c r="K2834" s="89" cm="1">
        <f ca="1" t="array" ref="K2834:L2834">_xlfn.XLOOKUP(J2834,匹配表1065!Y:Y,匹配表1065!AA:AB)</f>
        <v>19</v>
      </c>
      <c r="L2834" s="89" t="str">
        <v>3个月以上</v>
      </c>
      <c r="M2834" s="92" t="s">
        <v>35</v>
      </c>
      <c r="N2834" s="98">
        <v>1</v>
      </c>
      <c r="O2834" s="93" t="str">
        <f>_xlfn.XLOOKUP(P2834,匹配表1065!U:U,匹配表1065!T:T)</f>
        <v>HO00307823</v>
      </c>
      <c r="P2834" s="89" t="s">
        <v>169</v>
      </c>
      <c r="Q2834" s="89" t="s">
        <v>768</v>
      </c>
      <c r="R2834" s="89" t="str">
        <f>_xlfn.XLOOKUP(Q2834,匹配表1065!L:L,匹配表1065!O:O)</f>
        <v>B</v>
      </c>
      <c r="S2834" s="93" t="str">
        <f>IFERROR(_xlfn.XLOOKUP(Q2834,匹配表1065!AI:AI,匹配表1065!AJ:AJ),"绿标")</f>
        <v>绿标</v>
      </c>
      <c r="T2834" s="93" t="str" cm="1">
        <f t="array" ref="T2834:U2834">_xlfn.XLOOKUP(Q2834,匹配表1065!L:L,匹配表1065!M:N)</f>
        <v>脑血管</v>
      </c>
      <c r="U2834" s="94" t="str">
        <v>神经内科</v>
      </c>
      <c r="V2834" s="95" t="s">
        <v>33</v>
      </c>
      <c r="W2834" s="93">
        <f>_xlfn.XLOOKUP(M2834,匹配表1065!D:D,匹配表1065!F:F)*N2834</f>
        <v>4</v>
      </c>
    </row>
    <row r="2835" customHeight="1" spans="1:23">
      <c r="A2835" s="89" t="s">
        <v>675</v>
      </c>
      <c r="B2835" s="90">
        <v>46167</v>
      </c>
      <c r="C2835" s="91" t="str">
        <f t="shared" si="88"/>
        <v>5月第5周</v>
      </c>
      <c r="D2835" s="89" t="s">
        <v>761</v>
      </c>
      <c r="E2835" s="89" t="str">
        <f t="shared" si="89"/>
        <v>5月第4周--周1</v>
      </c>
      <c r="F2835" s="92" t="s">
        <v>27</v>
      </c>
      <c r="G2835" s="92" t="s">
        <v>167</v>
      </c>
      <c r="H2835" s="92" t="str">
        <f>_xlfn.XLOOKUP(O2835,匹配表1065!T:T,匹配表1065!W:W)</f>
        <v>苏州市</v>
      </c>
      <c r="I2835" s="89" t="str">
        <f>_xlfn.XLOOKUP(O2835,匹配表1065!T:T,匹配表1065!X:X)</f>
        <v>PME2011</v>
      </c>
      <c r="J2835" s="92" t="s">
        <v>168</v>
      </c>
      <c r="K2835" s="89" cm="1">
        <f ca="1" t="array" ref="K2835:L2835">_xlfn.XLOOKUP(J2835,匹配表1065!Y:Y,匹配表1065!AA:AB)</f>
        <v>19</v>
      </c>
      <c r="L2835" s="89" t="str">
        <v>3个月以上</v>
      </c>
      <c r="M2835" s="92" t="s">
        <v>30</v>
      </c>
      <c r="N2835" s="98">
        <v>3</v>
      </c>
      <c r="O2835" s="93" t="str">
        <f>_xlfn.XLOOKUP(P2835,匹配表1065!U:U,匹配表1065!T:T)</f>
        <v>HO00307823</v>
      </c>
      <c r="P2835" s="89" t="s">
        <v>169</v>
      </c>
      <c r="Q2835" s="89" t="s">
        <v>170</v>
      </c>
      <c r="R2835" s="89" t="str">
        <f>_xlfn.XLOOKUP(Q2835,匹配表1065!L:L,匹配表1065!O:O)</f>
        <v>A</v>
      </c>
      <c r="S2835" s="93" t="str">
        <f>IFERROR(_xlfn.XLOOKUP(Q2835,匹配表1065!AI:AI,匹配表1065!AJ:AJ),"绿标")</f>
        <v>红标</v>
      </c>
      <c r="T2835" s="93" t="str" cm="1">
        <f t="array" ref="T2835:U2835">_xlfn.XLOOKUP(Q2835,匹配表1065!L:L,匹配表1065!M:N)</f>
        <v>头痛</v>
      </c>
      <c r="U2835" s="94" t="str">
        <v>神经内科</v>
      </c>
      <c r="V2835" s="95" t="s">
        <v>33</v>
      </c>
      <c r="W2835" s="93">
        <f>_xlfn.XLOOKUP(M2835,匹配表1065!D:D,匹配表1065!F:F)*N2835</f>
        <v>36</v>
      </c>
    </row>
    <row r="2836" customHeight="1" spans="1:23">
      <c r="A2836" s="89" t="s">
        <v>675</v>
      </c>
      <c r="B2836" s="90">
        <v>46167</v>
      </c>
      <c r="C2836" s="91" t="str">
        <f t="shared" si="88"/>
        <v>5月第5周</v>
      </c>
      <c r="D2836" s="89" t="s">
        <v>761</v>
      </c>
      <c r="E2836" s="89" t="str">
        <f t="shared" si="89"/>
        <v>5月第4周--周1</v>
      </c>
      <c r="F2836" s="92" t="s">
        <v>27</v>
      </c>
      <c r="G2836" s="92" t="s">
        <v>167</v>
      </c>
      <c r="H2836" s="92" t="str">
        <f>_xlfn.XLOOKUP(O2836,匹配表1065!T:T,匹配表1065!W:W)</f>
        <v>苏州市</v>
      </c>
      <c r="I2836" s="89" t="str">
        <f>_xlfn.XLOOKUP(O2836,匹配表1065!T:T,匹配表1065!X:X)</f>
        <v>PME2017</v>
      </c>
      <c r="J2836" s="92" t="s">
        <v>323</v>
      </c>
      <c r="K2836" s="89" cm="1">
        <f ca="1" t="array" ref="K2836:L2836">_xlfn.XLOOKUP(J2836,匹配表1065!Y:Y,匹配表1065!AA:AB)</f>
        <v>7</v>
      </c>
      <c r="L2836" s="89" t="str">
        <v>3个月以上</v>
      </c>
      <c r="M2836" s="92" t="s">
        <v>30</v>
      </c>
      <c r="N2836" s="98">
        <v>1</v>
      </c>
      <c r="O2836" s="93" t="str">
        <f>_xlfn.XLOOKUP(P2836,匹配表1065!U:U,匹配表1065!T:T)</f>
        <v>HO00001110</v>
      </c>
      <c r="P2836" s="89" t="s">
        <v>324</v>
      </c>
      <c r="Q2836" s="89" t="s">
        <v>325</v>
      </c>
      <c r="R2836" s="89" t="str">
        <f>_xlfn.XLOOKUP(Q2836,匹配表1065!L:L,匹配表1065!O:O)</f>
        <v>B</v>
      </c>
      <c r="S2836" s="93" t="str">
        <f>IFERROR(_xlfn.XLOOKUP(Q2836,匹配表1065!AI:AI,匹配表1065!AJ:AJ),"绿标")</f>
        <v>黑标</v>
      </c>
      <c r="T2836" s="93" t="str" cm="1">
        <f t="array" ref="T2836:U2836">_xlfn.XLOOKUP(Q2836,匹配表1065!L:L,匹配表1065!M:N)</f>
        <v>脑血管</v>
      </c>
      <c r="U2836" s="94" t="str">
        <v>神经内科</v>
      </c>
      <c r="V2836" s="95" t="s">
        <v>67</v>
      </c>
      <c r="W2836" s="93">
        <f>_xlfn.XLOOKUP(M2836,匹配表1065!D:D,匹配表1065!F:F)*N2836</f>
        <v>12</v>
      </c>
    </row>
    <row r="2837" customHeight="1" spans="1:23">
      <c r="A2837" s="89" t="s">
        <v>675</v>
      </c>
      <c r="B2837" s="90">
        <v>46167</v>
      </c>
      <c r="C2837" s="91" t="str">
        <f t="shared" si="88"/>
        <v>5月第5周</v>
      </c>
      <c r="D2837" s="89" t="s">
        <v>761</v>
      </c>
      <c r="E2837" s="89" t="str">
        <f t="shared" si="89"/>
        <v>5月第4周--周1</v>
      </c>
      <c r="F2837" s="92" t="s">
        <v>27</v>
      </c>
      <c r="G2837" s="92" t="s">
        <v>167</v>
      </c>
      <c r="H2837" s="92" t="str">
        <f>_xlfn.XLOOKUP(O2837,匹配表1065!T:T,匹配表1065!W:W)</f>
        <v>苏州市</v>
      </c>
      <c r="I2837" s="89" t="str">
        <f>_xlfn.XLOOKUP(O2837,匹配表1065!T:T,匹配表1065!X:X)</f>
        <v>PME2017</v>
      </c>
      <c r="J2837" s="92" t="s">
        <v>323</v>
      </c>
      <c r="K2837" s="89" cm="1">
        <f ca="1" t="array" ref="K2837:L2837">_xlfn.XLOOKUP(J2837,匹配表1065!Y:Y,匹配表1065!AA:AB)</f>
        <v>7</v>
      </c>
      <c r="L2837" s="89" t="str">
        <v>3个月以上</v>
      </c>
      <c r="M2837" s="92" t="s">
        <v>35</v>
      </c>
      <c r="N2837" s="98">
        <v>1</v>
      </c>
      <c r="O2837" s="93" t="str">
        <f>_xlfn.XLOOKUP(P2837,匹配表1065!U:U,匹配表1065!T:T)</f>
        <v>HO00001110</v>
      </c>
      <c r="P2837" s="89" t="s">
        <v>324</v>
      </c>
      <c r="Q2837" s="89" t="s">
        <v>386</v>
      </c>
      <c r="R2837" s="89" t="str">
        <f>_xlfn.XLOOKUP(Q2837,匹配表1065!L:L,匹配表1065!O:O)</f>
        <v>C</v>
      </c>
      <c r="S2837" s="93" t="str">
        <f>IFERROR(_xlfn.XLOOKUP(Q2837,匹配表1065!AI:AI,匹配表1065!AJ:AJ),"绿标")</f>
        <v>绿标</v>
      </c>
      <c r="T2837" s="93" t="str" cm="1">
        <f t="array" ref="T2837:U2837">_xlfn.XLOOKUP(Q2837,匹配表1065!L:L,匹配表1065!M:N)</f>
        <v>眩晕</v>
      </c>
      <c r="U2837" s="94" t="str">
        <v>耳鼻喉科</v>
      </c>
      <c r="V2837" s="95" t="s">
        <v>70</v>
      </c>
      <c r="W2837" s="93">
        <f>_xlfn.XLOOKUP(M2837,匹配表1065!D:D,匹配表1065!F:F)*N2837</f>
        <v>4</v>
      </c>
    </row>
    <row r="2838" customHeight="1" spans="1:23">
      <c r="A2838" s="89" t="s">
        <v>675</v>
      </c>
      <c r="B2838" s="90">
        <v>46167</v>
      </c>
      <c r="C2838" s="91" t="str">
        <f t="shared" si="88"/>
        <v>5月第5周</v>
      </c>
      <c r="D2838" s="89" t="s">
        <v>761</v>
      </c>
      <c r="E2838" s="89" t="str">
        <f t="shared" si="89"/>
        <v>5月第4周--周1</v>
      </c>
      <c r="F2838" s="92" t="s">
        <v>27</v>
      </c>
      <c r="G2838" s="92" t="s">
        <v>167</v>
      </c>
      <c r="H2838" s="92" t="str">
        <f>_xlfn.XLOOKUP(O2838,匹配表1065!T:T,匹配表1065!W:W)</f>
        <v>苏州市</v>
      </c>
      <c r="I2838" s="89" t="str">
        <f>_xlfn.XLOOKUP(O2838,匹配表1065!T:T,匹配表1065!X:X)</f>
        <v>PME2009</v>
      </c>
      <c r="J2838" s="92" t="s">
        <v>193</v>
      </c>
      <c r="K2838" s="89" cm="1">
        <f ca="1" t="array" ref="K2838:L2838">_xlfn.XLOOKUP(J2838,匹配表1065!Y:Y,匹配表1065!AA:AB)</f>
        <v>7</v>
      </c>
      <c r="L2838" s="89" t="str">
        <v>3个月以上</v>
      </c>
      <c r="M2838" s="92" t="s">
        <v>30</v>
      </c>
      <c r="N2838" s="98">
        <v>1</v>
      </c>
      <c r="O2838" s="93" t="str">
        <f>_xlfn.XLOOKUP(P2838,匹配表1065!U:U,匹配表1065!T:T)</f>
        <v>HO00017518</v>
      </c>
      <c r="P2838" s="89" t="s">
        <v>194</v>
      </c>
      <c r="Q2838" s="89" t="s">
        <v>195</v>
      </c>
      <c r="R2838" s="89" t="str">
        <f>_xlfn.XLOOKUP(Q2838,匹配表1065!L:L,匹配表1065!O:O)</f>
        <v>C</v>
      </c>
      <c r="S2838" s="93" t="str">
        <f>IFERROR(_xlfn.XLOOKUP(Q2838,匹配表1065!AI:AI,匹配表1065!AJ:AJ),"绿标")</f>
        <v>红标</v>
      </c>
      <c r="T2838" s="93" t="str" cm="1">
        <f t="array" ref="T2838:U2838">_xlfn.XLOOKUP(Q2838,匹配表1065!L:L,匹配表1065!M:N)</f>
        <v>眩晕</v>
      </c>
      <c r="U2838" s="94" t="str">
        <v>耳鼻喉科</v>
      </c>
      <c r="V2838" s="95" t="s">
        <v>70</v>
      </c>
      <c r="W2838" s="93">
        <f>_xlfn.XLOOKUP(M2838,匹配表1065!D:D,匹配表1065!F:F)*N2838</f>
        <v>12</v>
      </c>
    </row>
    <row r="2839" customHeight="1" spans="1:23">
      <c r="A2839" s="89" t="s">
        <v>675</v>
      </c>
      <c r="B2839" s="90">
        <v>46167</v>
      </c>
      <c r="C2839" s="91" t="str">
        <f t="shared" si="88"/>
        <v>5月第5周</v>
      </c>
      <c r="D2839" s="89" t="s">
        <v>761</v>
      </c>
      <c r="E2839" s="89" t="str">
        <f t="shared" si="89"/>
        <v>5月第4周--周1</v>
      </c>
      <c r="F2839" s="92" t="s">
        <v>27</v>
      </c>
      <c r="G2839" s="92" t="s">
        <v>167</v>
      </c>
      <c r="H2839" s="92" t="str">
        <f>_xlfn.XLOOKUP(O2839,匹配表1065!T:T,匹配表1065!W:W)</f>
        <v>无锡市</v>
      </c>
      <c r="I2839" s="89" t="str">
        <f>_xlfn.XLOOKUP(O2839,匹配表1065!T:T,匹配表1065!X:X)</f>
        <v>PME2009</v>
      </c>
      <c r="J2839" s="92" t="s">
        <v>193</v>
      </c>
      <c r="K2839" s="89" cm="1">
        <f ca="1" t="array" ref="K2839:L2839">_xlfn.XLOOKUP(J2839,匹配表1065!Y:Y,匹配表1065!AA:AB)</f>
        <v>7</v>
      </c>
      <c r="L2839" s="89" t="str">
        <v>3个月以上</v>
      </c>
      <c r="M2839" s="92" t="s">
        <v>35</v>
      </c>
      <c r="N2839" s="98">
        <v>1</v>
      </c>
      <c r="O2839" s="93" t="str">
        <f>_xlfn.XLOOKUP(P2839,匹配表1065!U:U,匹配表1065!T:T)</f>
        <v>HO00001116</v>
      </c>
      <c r="P2839" s="89" t="s">
        <v>229</v>
      </c>
      <c r="Q2839" s="89" t="s">
        <v>769</v>
      </c>
      <c r="R2839" s="89" t="str">
        <f>_xlfn.XLOOKUP(Q2839,匹配表1065!L:L,匹配表1065!O:O)</f>
        <v>B</v>
      </c>
      <c r="S2839" s="93" t="str">
        <f>IFERROR(_xlfn.XLOOKUP(Q2839,匹配表1065!AI:AI,匹配表1065!AJ:AJ),"绿标")</f>
        <v>绿标</v>
      </c>
      <c r="T2839" s="93" t="str" cm="1">
        <f t="array" ref="T2839:U2839">_xlfn.XLOOKUP(Q2839,匹配表1065!L:L,匹配表1065!M:N)</f>
        <v>脑血管</v>
      </c>
      <c r="U2839" s="94" t="str">
        <v>神经内科</v>
      </c>
      <c r="V2839" s="95" t="s">
        <v>42</v>
      </c>
      <c r="W2839" s="93">
        <f>_xlfn.XLOOKUP(M2839,匹配表1065!D:D,匹配表1065!F:F)*N2839</f>
        <v>4</v>
      </c>
    </row>
    <row r="2840" customHeight="1" spans="1:23">
      <c r="A2840" s="89" t="s">
        <v>675</v>
      </c>
      <c r="B2840" s="90">
        <v>46167</v>
      </c>
      <c r="C2840" s="91" t="str">
        <f t="shared" si="88"/>
        <v>5月第5周</v>
      </c>
      <c r="D2840" s="89" t="s">
        <v>761</v>
      </c>
      <c r="E2840" s="89" t="str">
        <f t="shared" si="89"/>
        <v>5月第4周--周1</v>
      </c>
      <c r="F2840" s="92" t="s">
        <v>27</v>
      </c>
      <c r="G2840" s="92" t="s">
        <v>167</v>
      </c>
      <c r="H2840" s="92" t="str">
        <f>_xlfn.XLOOKUP(O2840,匹配表1065!T:T,匹配表1065!W:W)</f>
        <v>南通市</v>
      </c>
      <c r="I2840" s="89" t="str">
        <f>_xlfn.XLOOKUP(O2840,匹配表1065!T:T,匹配表1065!X:X)</f>
        <v>PME2013</v>
      </c>
      <c r="J2840" s="92" t="s">
        <v>180</v>
      </c>
      <c r="K2840" s="89" cm="1">
        <f ca="1" t="array" ref="K2840:L2840">_xlfn.XLOOKUP(J2840,匹配表1065!Y:Y,匹配表1065!AA:AB)</f>
        <v>51</v>
      </c>
      <c r="L2840" s="89" t="str">
        <v>3个月以上</v>
      </c>
      <c r="M2840" s="92" t="s">
        <v>30</v>
      </c>
      <c r="N2840" s="98">
        <v>1</v>
      </c>
      <c r="O2840" s="93" t="str">
        <f>_xlfn.XLOOKUP(P2840,匹配表1065!U:U,匹配表1065!T:T)</f>
        <v>HO00001066</v>
      </c>
      <c r="P2840" s="89" t="s">
        <v>183</v>
      </c>
      <c r="Q2840" s="89" t="s">
        <v>477</v>
      </c>
      <c r="R2840" s="89" t="str">
        <f>_xlfn.XLOOKUP(Q2840,匹配表1065!L:L,匹配表1065!O:O)</f>
        <v>B</v>
      </c>
      <c r="S2840" s="93" t="str">
        <f>IFERROR(_xlfn.XLOOKUP(Q2840,匹配表1065!AI:AI,匹配表1065!AJ:AJ),"绿标")</f>
        <v>绿标</v>
      </c>
      <c r="T2840" s="93" t="str" cm="1">
        <f t="array" ref="T2840:U2840">_xlfn.XLOOKUP(Q2840,匹配表1065!L:L,匹配表1065!M:N)</f>
        <v>脑血管</v>
      </c>
      <c r="U2840" s="94" t="str">
        <v>神经内科</v>
      </c>
      <c r="V2840" s="95" t="s">
        <v>33</v>
      </c>
      <c r="W2840" s="93">
        <f>_xlfn.XLOOKUP(M2840,匹配表1065!D:D,匹配表1065!F:F)*N2840</f>
        <v>12</v>
      </c>
    </row>
    <row r="2841" customHeight="1" spans="1:23">
      <c r="A2841" s="89" t="s">
        <v>675</v>
      </c>
      <c r="B2841" s="90">
        <v>46167</v>
      </c>
      <c r="C2841" s="91" t="str">
        <f t="shared" si="88"/>
        <v>5月第5周</v>
      </c>
      <c r="D2841" s="89" t="s">
        <v>761</v>
      </c>
      <c r="E2841" s="89" t="str">
        <f t="shared" si="89"/>
        <v>5月第4周--周1</v>
      </c>
      <c r="F2841" s="92" t="s">
        <v>27</v>
      </c>
      <c r="G2841" s="92" t="s">
        <v>167</v>
      </c>
      <c r="H2841" s="92" t="str">
        <f>_xlfn.XLOOKUP(O2841,匹配表1065!T:T,匹配表1065!W:W)</f>
        <v>南通市</v>
      </c>
      <c r="I2841" s="89" t="str">
        <f>_xlfn.XLOOKUP(O2841,匹配表1065!T:T,匹配表1065!X:X)</f>
        <v>PME2013</v>
      </c>
      <c r="J2841" s="92" t="s">
        <v>180</v>
      </c>
      <c r="K2841" s="89" cm="1">
        <f ca="1" t="array" ref="K2841:L2841">_xlfn.XLOOKUP(J2841,匹配表1065!Y:Y,匹配表1065!AA:AB)</f>
        <v>51</v>
      </c>
      <c r="L2841" s="89" t="str">
        <v>3个月以上</v>
      </c>
      <c r="M2841" s="92" t="s">
        <v>30</v>
      </c>
      <c r="N2841" s="98">
        <v>1</v>
      </c>
      <c r="O2841" s="93" t="str">
        <f>_xlfn.XLOOKUP(P2841,匹配表1065!U:U,匹配表1065!T:T)</f>
        <v>HO00001066</v>
      </c>
      <c r="P2841" s="89" t="s">
        <v>183</v>
      </c>
      <c r="Q2841" s="89" t="s">
        <v>184</v>
      </c>
      <c r="R2841" s="89" t="str">
        <f>_xlfn.XLOOKUP(Q2841,匹配表1065!L:L,匹配表1065!O:O)</f>
        <v>A</v>
      </c>
      <c r="S2841" s="93" t="str">
        <f>IFERROR(_xlfn.XLOOKUP(Q2841,匹配表1065!AI:AI,匹配表1065!AJ:AJ),"绿标")</f>
        <v>红标</v>
      </c>
      <c r="T2841" s="93" t="str" cm="1">
        <f t="array" ref="T2841:U2841">_xlfn.XLOOKUP(Q2841,匹配表1065!L:L,匹配表1065!M:N)</f>
        <v>头痛</v>
      </c>
      <c r="U2841" s="94" t="str">
        <v>神经内科</v>
      </c>
      <c r="V2841" s="95" t="s">
        <v>67</v>
      </c>
      <c r="W2841" s="93">
        <f>_xlfn.XLOOKUP(M2841,匹配表1065!D:D,匹配表1065!F:F)*N2841</f>
        <v>12</v>
      </c>
    </row>
    <row r="2842" customHeight="1" spans="1:23">
      <c r="A2842" s="89" t="s">
        <v>675</v>
      </c>
      <c r="B2842" s="90">
        <v>46167</v>
      </c>
      <c r="C2842" s="91" t="str">
        <f t="shared" si="88"/>
        <v>5月第5周</v>
      </c>
      <c r="D2842" s="89" t="s">
        <v>761</v>
      </c>
      <c r="E2842" s="89" t="str">
        <f t="shared" si="89"/>
        <v>5月第4周--周1</v>
      </c>
      <c r="F2842" s="92" t="s">
        <v>27</v>
      </c>
      <c r="G2842" s="92" t="s">
        <v>167</v>
      </c>
      <c r="H2842" s="92" t="str">
        <f>_xlfn.XLOOKUP(O2842,匹配表1065!T:T,匹配表1065!W:W)</f>
        <v>南通市</v>
      </c>
      <c r="I2842" s="89" t="str">
        <f>_xlfn.XLOOKUP(O2842,匹配表1065!T:T,匹配表1065!X:X)</f>
        <v>PME2013</v>
      </c>
      <c r="J2842" s="92" t="s">
        <v>180</v>
      </c>
      <c r="K2842" s="89" cm="1">
        <f ca="1" t="array" ref="K2842:L2842">_xlfn.XLOOKUP(J2842,匹配表1065!Y:Y,匹配表1065!AA:AB)</f>
        <v>51</v>
      </c>
      <c r="L2842" s="89" t="str">
        <v>3个月以上</v>
      </c>
      <c r="M2842" s="92" t="s">
        <v>35</v>
      </c>
      <c r="N2842" s="98">
        <v>1</v>
      </c>
      <c r="O2842" s="93" t="str">
        <f>_xlfn.XLOOKUP(P2842,匹配表1065!U:U,匹配表1065!T:T)</f>
        <v>HO00001066</v>
      </c>
      <c r="P2842" s="89" t="s">
        <v>183</v>
      </c>
      <c r="Q2842" s="89" t="s">
        <v>610</v>
      </c>
      <c r="R2842" s="89" t="str">
        <f>_xlfn.XLOOKUP(Q2842,匹配表1065!L:L,匹配表1065!O:O)</f>
        <v>B</v>
      </c>
      <c r="S2842" s="93" t="str">
        <f>IFERROR(_xlfn.XLOOKUP(Q2842,匹配表1065!AI:AI,匹配表1065!AJ:AJ),"绿标")</f>
        <v>黑标</v>
      </c>
      <c r="T2842" s="93" t="str" cm="1">
        <f t="array" ref="T2842:U2842">_xlfn.XLOOKUP(Q2842,匹配表1065!L:L,匹配表1065!M:N)</f>
        <v>脑血管</v>
      </c>
      <c r="U2842" s="94" t="str">
        <v>神经内科</v>
      </c>
      <c r="V2842" s="95" t="s">
        <v>58</v>
      </c>
      <c r="W2842" s="93">
        <f>_xlfn.XLOOKUP(M2842,匹配表1065!D:D,匹配表1065!F:F)*N2842</f>
        <v>4</v>
      </c>
    </row>
    <row r="2843" customHeight="1" spans="1:23">
      <c r="A2843" s="89" t="s">
        <v>675</v>
      </c>
      <c r="B2843" s="90">
        <v>46167</v>
      </c>
      <c r="C2843" s="91" t="str">
        <f t="shared" si="88"/>
        <v>5月第5周</v>
      </c>
      <c r="D2843" s="89" t="s">
        <v>761</v>
      </c>
      <c r="E2843" s="89" t="str">
        <f t="shared" si="89"/>
        <v>5月第4周--周1</v>
      </c>
      <c r="F2843" s="92" t="s">
        <v>27</v>
      </c>
      <c r="G2843" s="92" t="s">
        <v>136</v>
      </c>
      <c r="H2843" s="92" t="str">
        <f>_xlfn.XLOOKUP(O2843,匹配表1065!T:T,匹配表1065!W:W)</f>
        <v>淄博市</v>
      </c>
      <c r="I2843" s="89" t="str">
        <f>_xlfn.XLOOKUP(O2843,匹配表1065!T:T,匹配表1065!X:X)</f>
        <v>PME2043</v>
      </c>
      <c r="J2843" s="92" t="s">
        <v>140</v>
      </c>
      <c r="K2843" s="89" cm="1">
        <f ca="1" t="array" ref="K2843:L2843">_xlfn.XLOOKUP(J2843,匹配表1065!Y:Y,匹配表1065!AA:AB)</f>
        <v>9</v>
      </c>
      <c r="L2843" s="89" t="str">
        <v>3个月以上</v>
      </c>
      <c r="M2843" s="92" t="s">
        <v>30</v>
      </c>
      <c r="N2843" s="98">
        <v>1</v>
      </c>
      <c r="O2843" s="93" t="str">
        <f>_xlfn.XLOOKUP(P2843,匹配表1065!U:U,匹配表1065!T:T)</f>
        <v>HO00001431</v>
      </c>
      <c r="P2843" s="89" t="s">
        <v>244</v>
      </c>
      <c r="Q2843" s="89" t="s">
        <v>567</v>
      </c>
      <c r="R2843" s="89" t="str">
        <f>_xlfn.XLOOKUP(Q2843,匹配表1065!L:L,匹配表1065!O:O)</f>
        <v>A</v>
      </c>
      <c r="S2843" s="93" t="str">
        <f>IFERROR(_xlfn.XLOOKUP(Q2843,匹配表1065!AI:AI,匹配表1065!AJ:AJ),"绿标")</f>
        <v>红标</v>
      </c>
      <c r="T2843" s="93" t="str" cm="1">
        <f t="array" ref="T2843:U2843">_xlfn.XLOOKUP(Q2843,匹配表1065!L:L,匹配表1065!M:N)</f>
        <v>头痛</v>
      </c>
      <c r="U2843" s="94" t="str">
        <v>神经内科</v>
      </c>
      <c r="V2843" s="95" t="s">
        <v>42</v>
      </c>
      <c r="W2843" s="93">
        <f>_xlfn.XLOOKUP(M2843,匹配表1065!D:D,匹配表1065!F:F)*N2843</f>
        <v>12</v>
      </c>
    </row>
    <row r="2844" customHeight="1" spans="1:23">
      <c r="A2844" s="89" t="s">
        <v>675</v>
      </c>
      <c r="B2844" s="90">
        <v>46167</v>
      </c>
      <c r="C2844" s="91" t="str">
        <f t="shared" si="88"/>
        <v>5月第5周</v>
      </c>
      <c r="D2844" s="89" t="s">
        <v>761</v>
      </c>
      <c r="E2844" s="89" t="str">
        <f t="shared" si="89"/>
        <v>5月第4周--周1</v>
      </c>
      <c r="F2844" s="92" t="s">
        <v>27</v>
      </c>
      <c r="G2844" s="92" t="s">
        <v>136</v>
      </c>
      <c r="H2844" s="92" t="str">
        <f>_xlfn.XLOOKUP(O2844,匹配表1065!T:T,匹配表1065!W:W)</f>
        <v>淄博市</v>
      </c>
      <c r="I2844" s="89" t="str">
        <f>_xlfn.XLOOKUP(O2844,匹配表1065!T:T,匹配表1065!X:X)</f>
        <v>PME2043</v>
      </c>
      <c r="J2844" s="92" t="s">
        <v>140</v>
      </c>
      <c r="K2844" s="89" cm="1">
        <f ca="1" t="array" ref="K2844:L2844">_xlfn.XLOOKUP(J2844,匹配表1065!Y:Y,匹配表1065!AA:AB)</f>
        <v>9</v>
      </c>
      <c r="L2844" s="89" t="str">
        <v>3个月以上</v>
      </c>
      <c r="M2844" s="92" t="s">
        <v>35</v>
      </c>
      <c r="N2844" s="98">
        <v>1</v>
      </c>
      <c r="O2844" s="93" t="str">
        <f>_xlfn.XLOOKUP(P2844,匹配表1065!U:U,匹配表1065!T:T)</f>
        <v>HO00001431</v>
      </c>
      <c r="P2844" s="89" t="s">
        <v>244</v>
      </c>
      <c r="Q2844" s="89" t="s">
        <v>473</v>
      </c>
      <c r="R2844" s="89" t="str">
        <f>_xlfn.XLOOKUP(Q2844,匹配表1065!L:L,匹配表1065!O:O)</f>
        <v>B</v>
      </c>
      <c r="S2844" s="93" t="str">
        <f>IFERROR(_xlfn.XLOOKUP(Q2844,匹配表1065!AI:AI,匹配表1065!AJ:AJ),"绿标")</f>
        <v>红标</v>
      </c>
      <c r="T2844" s="93" t="str" cm="1">
        <f t="array" ref="T2844:U2844">_xlfn.XLOOKUP(Q2844,匹配表1065!L:L,匹配表1065!M:N)</f>
        <v>脑血管</v>
      </c>
      <c r="U2844" s="94" t="str">
        <v>神经内科</v>
      </c>
      <c r="V2844" s="95" t="s">
        <v>58</v>
      </c>
      <c r="W2844" s="93">
        <f>_xlfn.XLOOKUP(M2844,匹配表1065!D:D,匹配表1065!F:F)*N2844</f>
        <v>4</v>
      </c>
    </row>
    <row r="2845" customHeight="1" spans="1:23">
      <c r="A2845" s="89" t="s">
        <v>675</v>
      </c>
      <c r="B2845" s="90">
        <v>46167</v>
      </c>
      <c r="C2845" s="91" t="str">
        <f t="shared" si="88"/>
        <v>5月第5周</v>
      </c>
      <c r="D2845" s="89" t="s">
        <v>761</v>
      </c>
      <c r="E2845" s="89" t="str">
        <f t="shared" si="89"/>
        <v>5月第4周--周1</v>
      </c>
      <c r="F2845" s="92" t="s">
        <v>27</v>
      </c>
      <c r="G2845" s="92" t="s">
        <v>136</v>
      </c>
      <c r="H2845" s="92" t="str">
        <f>_xlfn.XLOOKUP(O2845,匹配表1065!T:T,匹配表1065!W:W)</f>
        <v>青岛市</v>
      </c>
      <c r="I2845" s="89" t="str">
        <f>_xlfn.XLOOKUP(O2845,匹配表1065!T:T,匹配表1065!X:X)</f>
        <v>PME2033</v>
      </c>
      <c r="J2845" s="92" t="s">
        <v>137</v>
      </c>
      <c r="K2845" s="89" cm="1">
        <f ca="1" t="array" ref="K2845:L2845">_xlfn.XLOOKUP(J2845,匹配表1065!Y:Y,匹配表1065!AA:AB)</f>
        <v>10</v>
      </c>
      <c r="L2845" s="89" t="str">
        <v>3个月以上</v>
      </c>
      <c r="M2845" s="92" t="s">
        <v>30</v>
      </c>
      <c r="N2845" s="98">
        <v>1</v>
      </c>
      <c r="O2845" s="93" t="str">
        <f>_xlfn.XLOOKUP(P2845,匹配表1065!U:U,匹配表1065!T:T)</f>
        <v>HO00001481</v>
      </c>
      <c r="P2845" s="89" t="s">
        <v>246</v>
      </c>
      <c r="Q2845" s="89" t="s">
        <v>306</v>
      </c>
      <c r="R2845" s="89" t="str">
        <f>_xlfn.XLOOKUP(Q2845,匹配表1065!L:L,匹配表1065!O:O)</f>
        <v>A</v>
      </c>
      <c r="S2845" s="93" t="str">
        <f>IFERROR(_xlfn.XLOOKUP(Q2845,匹配表1065!AI:AI,匹配表1065!AJ:AJ),"绿标")</f>
        <v>红标</v>
      </c>
      <c r="T2845" s="93" t="str" cm="1">
        <f t="array" ref="T2845:U2845">_xlfn.XLOOKUP(Q2845,匹配表1065!L:L,匹配表1065!M:N)</f>
        <v>头痛</v>
      </c>
      <c r="U2845" s="94" t="str">
        <v>神经内科</v>
      </c>
      <c r="V2845" s="95" t="s">
        <v>42</v>
      </c>
      <c r="W2845" s="93">
        <f>_xlfn.XLOOKUP(M2845,匹配表1065!D:D,匹配表1065!F:F)*N2845</f>
        <v>12</v>
      </c>
    </row>
    <row r="2846" customHeight="1" spans="1:23">
      <c r="A2846" s="89" t="s">
        <v>675</v>
      </c>
      <c r="B2846" s="90">
        <v>46167</v>
      </c>
      <c r="C2846" s="91" t="str">
        <f t="shared" si="88"/>
        <v>5月第5周</v>
      </c>
      <c r="D2846" s="89" t="s">
        <v>761</v>
      </c>
      <c r="E2846" s="89" t="str">
        <f t="shared" si="89"/>
        <v>5月第4周--周1</v>
      </c>
      <c r="F2846" s="92" t="s">
        <v>27</v>
      </c>
      <c r="G2846" s="92" t="s">
        <v>136</v>
      </c>
      <c r="H2846" s="92" t="str">
        <f>_xlfn.XLOOKUP(O2846,匹配表1065!T:T,匹配表1065!W:W)</f>
        <v>青岛市</v>
      </c>
      <c r="I2846" s="89" t="str">
        <f>_xlfn.XLOOKUP(O2846,匹配表1065!T:T,匹配表1065!X:X)</f>
        <v>PME2035</v>
      </c>
      <c r="J2846" s="92" t="s">
        <v>150</v>
      </c>
      <c r="K2846" s="89" cm="1">
        <f ca="1" t="array" ref="K2846:L2846">_xlfn.XLOOKUP(J2846,匹配表1065!Y:Y,匹配表1065!AA:AB)</f>
        <v>8</v>
      </c>
      <c r="L2846" s="89" t="str">
        <v>3个月以上</v>
      </c>
      <c r="M2846" s="92" t="s">
        <v>30</v>
      </c>
      <c r="N2846" s="98">
        <v>1</v>
      </c>
      <c r="O2846" s="93" t="str">
        <f>_xlfn.XLOOKUP(P2846,匹配表1065!U:U,匹配表1065!T:T)</f>
        <v>HO00001483</v>
      </c>
      <c r="P2846" s="89" t="s">
        <v>259</v>
      </c>
      <c r="Q2846" s="89" t="s">
        <v>437</v>
      </c>
      <c r="R2846" s="89" t="str">
        <f>_xlfn.XLOOKUP(Q2846,匹配表1065!L:L,匹配表1065!O:O)</f>
        <v>C</v>
      </c>
      <c r="S2846" s="93" t="str">
        <f>IFERROR(_xlfn.XLOOKUP(Q2846,匹配表1065!AI:AI,匹配表1065!AJ:AJ),"绿标")</f>
        <v>红标</v>
      </c>
      <c r="T2846" s="93" t="str" cm="1">
        <f t="array" ref="T2846:U2846">_xlfn.XLOOKUP(Q2846,匹配表1065!L:L,匹配表1065!M:N)</f>
        <v>眩晕</v>
      </c>
      <c r="U2846" s="94" t="str">
        <v>耳鼻喉科</v>
      </c>
      <c r="V2846" s="95" t="s">
        <v>70</v>
      </c>
      <c r="W2846" s="93">
        <f>_xlfn.XLOOKUP(M2846,匹配表1065!D:D,匹配表1065!F:F)*N2846</f>
        <v>12</v>
      </c>
    </row>
    <row r="2847" customHeight="1" spans="1:23">
      <c r="A2847" s="89" t="s">
        <v>675</v>
      </c>
      <c r="B2847" s="90">
        <v>46167</v>
      </c>
      <c r="C2847" s="91" t="str">
        <f t="shared" si="88"/>
        <v>5月第5周</v>
      </c>
      <c r="D2847" s="89" t="s">
        <v>761</v>
      </c>
      <c r="E2847" s="89" t="str">
        <f t="shared" si="89"/>
        <v>5月第4周--周1</v>
      </c>
      <c r="F2847" s="92" t="s">
        <v>27</v>
      </c>
      <c r="G2847" s="92" t="s">
        <v>136</v>
      </c>
      <c r="H2847" s="92" t="str">
        <f>_xlfn.XLOOKUP(O2847,匹配表1065!T:T,匹配表1065!W:W)</f>
        <v>青岛市</v>
      </c>
      <c r="I2847" s="89" t="str">
        <f>_xlfn.XLOOKUP(O2847,匹配表1065!T:T,匹配表1065!X:X)</f>
        <v>PME2035</v>
      </c>
      <c r="J2847" s="92" t="s">
        <v>150</v>
      </c>
      <c r="K2847" s="89" cm="1">
        <f ca="1" t="array" ref="K2847:L2847">_xlfn.XLOOKUP(J2847,匹配表1065!Y:Y,匹配表1065!AA:AB)</f>
        <v>8</v>
      </c>
      <c r="L2847" s="89" t="str">
        <v>3个月以上</v>
      </c>
      <c r="M2847" s="92" t="s">
        <v>30</v>
      </c>
      <c r="N2847" s="98">
        <v>1</v>
      </c>
      <c r="O2847" s="93" t="str">
        <f>_xlfn.XLOOKUP(P2847,匹配表1065!U:U,匹配表1065!T:T)</f>
        <v>HO00001476</v>
      </c>
      <c r="P2847" s="89" t="s">
        <v>151</v>
      </c>
      <c r="Q2847" s="89" t="s">
        <v>152</v>
      </c>
      <c r="R2847" s="89" t="str">
        <f>_xlfn.XLOOKUP(Q2847,匹配表1065!L:L,匹配表1065!O:O)</f>
        <v>C</v>
      </c>
      <c r="S2847" s="93" t="str">
        <f>IFERROR(_xlfn.XLOOKUP(Q2847,匹配表1065!AI:AI,匹配表1065!AJ:AJ),"绿标")</f>
        <v>红标</v>
      </c>
      <c r="T2847" s="93" t="str" cm="1">
        <f t="array" ref="T2847:U2847">_xlfn.XLOOKUP(Q2847,匹配表1065!L:L,匹配表1065!M:N)</f>
        <v>眩晕</v>
      </c>
      <c r="U2847" s="94" t="str">
        <v>神经内科</v>
      </c>
      <c r="V2847" s="95" t="s">
        <v>70</v>
      </c>
      <c r="W2847" s="93">
        <f>_xlfn.XLOOKUP(M2847,匹配表1065!D:D,匹配表1065!F:F)*N2847</f>
        <v>12</v>
      </c>
    </row>
    <row r="2848" customHeight="1" spans="1:23">
      <c r="A2848" s="89" t="s">
        <v>675</v>
      </c>
      <c r="B2848" s="90">
        <v>46167</v>
      </c>
      <c r="C2848" s="91" t="str">
        <f t="shared" si="88"/>
        <v>5月第5周</v>
      </c>
      <c r="D2848" s="89" t="s">
        <v>761</v>
      </c>
      <c r="E2848" s="89" t="str">
        <f t="shared" si="89"/>
        <v>5月第4周--周1</v>
      </c>
      <c r="F2848" s="92" t="s">
        <v>27</v>
      </c>
      <c r="G2848" s="92" t="s">
        <v>136</v>
      </c>
      <c r="H2848" s="92" t="str">
        <f>_xlfn.XLOOKUP(O2848,匹配表1065!T:T,匹配表1065!W:W)</f>
        <v>青岛市</v>
      </c>
      <c r="I2848" s="89" t="str">
        <f>_xlfn.XLOOKUP(O2848,匹配表1065!T:T,匹配表1065!X:X)</f>
        <v>PME2031</v>
      </c>
      <c r="J2848" s="92" t="s">
        <v>155</v>
      </c>
      <c r="K2848" s="89" cm="1">
        <f ca="1" t="array" ref="K2848:L2848">_xlfn.XLOOKUP(J2848,匹配表1065!Y:Y,匹配表1065!AA:AB)</f>
        <v>31</v>
      </c>
      <c r="L2848" s="89" t="str">
        <v>3个月以上</v>
      </c>
      <c r="M2848" s="92" t="s">
        <v>55</v>
      </c>
      <c r="N2848" s="98">
        <v>1</v>
      </c>
      <c r="O2848" s="93" t="str">
        <f>_xlfn.XLOOKUP(P2848,匹配表1065!U:U,匹配表1065!T:T)</f>
        <v>HO00072793</v>
      </c>
      <c r="P2848" s="89" t="s">
        <v>159</v>
      </c>
      <c r="Q2848" s="89" t="s">
        <v>160</v>
      </c>
      <c r="R2848" s="89" t="str">
        <f>_xlfn.XLOOKUP(Q2848,匹配表1065!L:L,匹配表1065!O:O)</f>
        <v>A</v>
      </c>
      <c r="S2848" s="93" t="str">
        <f>IFERROR(_xlfn.XLOOKUP(Q2848,匹配表1065!AI:AI,匹配表1065!AJ:AJ),"绿标")</f>
        <v>红标</v>
      </c>
      <c r="T2848" s="93" t="str" cm="1">
        <f t="array" ref="T2848:U2848">_xlfn.XLOOKUP(Q2848,匹配表1065!L:L,匹配表1065!M:N)</f>
        <v>头痛</v>
      </c>
      <c r="U2848" s="94" t="str">
        <v>神经内科</v>
      </c>
      <c r="V2848" s="95" t="s">
        <v>58</v>
      </c>
      <c r="W2848" s="93">
        <f>_xlfn.XLOOKUP(M2848,匹配表1065!D:D,匹配表1065!F:F)*N2848</f>
        <v>8</v>
      </c>
    </row>
    <row r="2849" customHeight="1" spans="1:23">
      <c r="A2849" s="89" t="s">
        <v>675</v>
      </c>
      <c r="B2849" s="90">
        <v>46167</v>
      </c>
      <c r="C2849" s="91" t="str">
        <f t="shared" si="88"/>
        <v>5月第5周</v>
      </c>
      <c r="D2849" s="89" t="s">
        <v>761</v>
      </c>
      <c r="E2849" s="89" t="str">
        <f t="shared" si="89"/>
        <v>5月第4周--周1</v>
      </c>
      <c r="F2849" s="92" t="s">
        <v>27</v>
      </c>
      <c r="G2849" s="92" t="s">
        <v>136</v>
      </c>
      <c r="H2849" s="92" t="str">
        <f>_xlfn.XLOOKUP(O2849,匹配表1065!T:T,匹配表1065!W:W)</f>
        <v>青岛市</v>
      </c>
      <c r="I2849" s="89" t="str">
        <f>_xlfn.XLOOKUP(O2849,匹配表1065!T:T,匹配表1065!X:X)</f>
        <v>PME2031</v>
      </c>
      <c r="J2849" s="92" t="s">
        <v>155</v>
      </c>
      <c r="K2849" s="89" cm="1">
        <f ca="1" t="array" ref="K2849:L2849">_xlfn.XLOOKUP(J2849,匹配表1065!Y:Y,匹配表1065!AA:AB)</f>
        <v>31</v>
      </c>
      <c r="L2849" s="89" t="str">
        <v>3个月以上</v>
      </c>
      <c r="M2849" s="92" t="s">
        <v>55</v>
      </c>
      <c r="N2849" s="98">
        <v>1</v>
      </c>
      <c r="O2849" s="93" t="str">
        <f>_xlfn.XLOOKUP(P2849,匹配表1065!U:U,匹配表1065!T:T)</f>
        <v>HO00072793</v>
      </c>
      <c r="P2849" s="89" t="s">
        <v>159</v>
      </c>
      <c r="Q2849" s="89" t="s">
        <v>339</v>
      </c>
      <c r="R2849" s="89" t="str">
        <f>_xlfn.XLOOKUP(Q2849,匹配表1065!L:L,匹配表1065!O:O)</f>
        <v>C</v>
      </c>
      <c r="S2849" s="93" t="str">
        <f>IFERROR(_xlfn.XLOOKUP(Q2849,匹配表1065!AI:AI,匹配表1065!AJ:AJ),"绿标")</f>
        <v>红标</v>
      </c>
      <c r="T2849" s="93" t="str" cm="1">
        <f t="array" ref="T2849:U2849">_xlfn.XLOOKUP(Q2849,匹配表1065!L:L,匹配表1065!M:N)</f>
        <v>眩晕</v>
      </c>
      <c r="U2849" s="94" t="str">
        <v>神经内科</v>
      </c>
      <c r="V2849" s="95" t="s">
        <v>70</v>
      </c>
      <c r="W2849" s="93">
        <f>_xlfn.XLOOKUP(M2849,匹配表1065!D:D,匹配表1065!F:F)*N2849</f>
        <v>8</v>
      </c>
    </row>
    <row r="2850" customHeight="1" spans="1:23">
      <c r="A2850" s="89" t="s">
        <v>675</v>
      </c>
      <c r="B2850" s="90">
        <v>46167</v>
      </c>
      <c r="C2850" s="91" t="str">
        <f t="shared" si="88"/>
        <v>5月第5周</v>
      </c>
      <c r="D2850" s="89" t="s">
        <v>761</v>
      </c>
      <c r="E2850" s="89" t="str">
        <f t="shared" si="89"/>
        <v>5月第4周--周1</v>
      </c>
      <c r="F2850" s="92" t="s">
        <v>27</v>
      </c>
      <c r="G2850" s="92" t="s">
        <v>136</v>
      </c>
      <c r="H2850" s="92" t="str">
        <f>_xlfn.XLOOKUP(O2850,匹配表1065!T:T,匹配表1065!W:W)</f>
        <v>青岛市</v>
      </c>
      <c r="I2850" s="89" t="str">
        <f>_xlfn.XLOOKUP(O2850,匹配表1065!T:T,匹配表1065!X:X)</f>
        <v>PME2031</v>
      </c>
      <c r="J2850" s="92" t="s">
        <v>155</v>
      </c>
      <c r="K2850" s="89" cm="1">
        <f ca="1" t="array" ref="K2850:L2850">_xlfn.XLOOKUP(J2850,匹配表1065!Y:Y,匹配表1065!AA:AB)</f>
        <v>31</v>
      </c>
      <c r="L2850" s="89" t="str">
        <v>3个月以上</v>
      </c>
      <c r="M2850" s="92" t="s">
        <v>35</v>
      </c>
      <c r="N2850" s="98">
        <v>1</v>
      </c>
      <c r="O2850" s="93" t="str">
        <f>_xlfn.XLOOKUP(P2850,匹配表1065!U:U,匹配表1065!T:T)</f>
        <v>HO00072793</v>
      </c>
      <c r="P2850" s="89" t="s">
        <v>159</v>
      </c>
      <c r="Q2850" s="89" t="s">
        <v>250</v>
      </c>
      <c r="R2850" s="89" t="str">
        <f>_xlfn.XLOOKUP(Q2850,匹配表1065!L:L,匹配表1065!O:O)</f>
        <v>A</v>
      </c>
      <c r="S2850" s="93" t="str">
        <f>IFERROR(_xlfn.XLOOKUP(Q2850,匹配表1065!AI:AI,匹配表1065!AJ:AJ),"绿标")</f>
        <v>绿标</v>
      </c>
      <c r="T2850" s="93" t="str" cm="1">
        <f t="array" ref="T2850:U2850">_xlfn.XLOOKUP(Q2850,匹配表1065!L:L,匹配表1065!M:N)</f>
        <v>头痛</v>
      </c>
      <c r="U2850" s="94" t="str">
        <v>神经内科</v>
      </c>
      <c r="V2850" s="95" t="s">
        <v>33</v>
      </c>
      <c r="W2850" s="93">
        <f>_xlfn.XLOOKUP(M2850,匹配表1065!D:D,匹配表1065!F:F)*N2850</f>
        <v>4</v>
      </c>
    </row>
    <row r="2851" customHeight="1" spans="1:23">
      <c r="A2851" s="89" t="s">
        <v>675</v>
      </c>
      <c r="B2851" s="90">
        <v>46167</v>
      </c>
      <c r="C2851" s="91" t="str">
        <f t="shared" si="88"/>
        <v>5月第5周</v>
      </c>
      <c r="D2851" s="89" t="s">
        <v>761</v>
      </c>
      <c r="E2851" s="89" t="str">
        <f t="shared" si="89"/>
        <v>5月第4周--周1</v>
      </c>
      <c r="F2851" s="92" t="s">
        <v>27</v>
      </c>
      <c r="G2851" s="92" t="s">
        <v>136</v>
      </c>
      <c r="H2851" s="92" t="str">
        <f>_xlfn.XLOOKUP(O2851,匹配表1065!T:T,匹配表1065!W:W)</f>
        <v>青岛市</v>
      </c>
      <c r="I2851" s="89" t="str">
        <f>_xlfn.XLOOKUP(O2851,匹配表1065!T:T,匹配表1065!X:X)</f>
        <v>PME2032</v>
      </c>
      <c r="J2851" s="92" t="s">
        <v>143</v>
      </c>
      <c r="K2851" s="89" cm="1">
        <f ca="1" t="array" ref="K2851:L2851">_xlfn.XLOOKUP(J2851,匹配表1065!Y:Y,匹配表1065!AA:AB)</f>
        <v>31</v>
      </c>
      <c r="L2851" s="89" t="str">
        <v>3个月以上</v>
      </c>
      <c r="M2851" s="92" t="s">
        <v>30</v>
      </c>
      <c r="N2851" s="98">
        <v>1</v>
      </c>
      <c r="O2851" s="93" t="str">
        <f>_xlfn.XLOOKUP(P2851,匹配表1065!U:U,匹配表1065!T:T)</f>
        <v>HO00001482</v>
      </c>
      <c r="P2851" s="89" t="s">
        <v>146</v>
      </c>
      <c r="Q2851" s="89" t="s">
        <v>249</v>
      </c>
      <c r="R2851" s="89" t="str">
        <f>_xlfn.XLOOKUP(Q2851,匹配表1065!L:L,匹配表1065!O:O)</f>
        <v>C</v>
      </c>
      <c r="S2851" s="93" t="str">
        <f>IFERROR(_xlfn.XLOOKUP(Q2851,匹配表1065!AI:AI,匹配表1065!AJ:AJ),"绿标")</f>
        <v>绿标</v>
      </c>
      <c r="T2851" s="93" t="str" cm="1">
        <f t="array" ref="T2851:U2851">_xlfn.XLOOKUP(Q2851,匹配表1065!L:L,匹配表1065!M:N)</f>
        <v>眩晕</v>
      </c>
      <c r="U2851" s="94" t="str">
        <v>耳鼻喉科</v>
      </c>
      <c r="V2851" s="95" t="s">
        <v>70</v>
      </c>
      <c r="W2851" s="93">
        <f>_xlfn.XLOOKUP(M2851,匹配表1065!D:D,匹配表1065!F:F)*N2851</f>
        <v>12</v>
      </c>
    </row>
    <row r="2852" customHeight="1" spans="1:23">
      <c r="A2852" s="89" t="s">
        <v>675</v>
      </c>
      <c r="B2852" s="90">
        <v>46167</v>
      </c>
      <c r="C2852" s="91" t="str">
        <f t="shared" si="88"/>
        <v>5月第5周</v>
      </c>
      <c r="D2852" s="89" t="s">
        <v>761</v>
      </c>
      <c r="E2852" s="89" t="str">
        <f t="shared" si="89"/>
        <v>5月第4周--周1</v>
      </c>
      <c r="F2852" s="92" t="s">
        <v>27</v>
      </c>
      <c r="G2852" s="92" t="s">
        <v>136</v>
      </c>
      <c r="H2852" s="92" t="str">
        <f>_xlfn.XLOOKUP(O2852,匹配表1065!T:T,匹配表1065!W:W)</f>
        <v>青岛市</v>
      </c>
      <c r="I2852" s="89" t="str">
        <f>_xlfn.XLOOKUP(O2852,匹配表1065!T:T,匹配表1065!X:X)</f>
        <v>PME2032</v>
      </c>
      <c r="J2852" s="92" t="s">
        <v>143</v>
      </c>
      <c r="K2852" s="89" cm="1">
        <f ca="1" t="array" ref="K2852:L2852">_xlfn.XLOOKUP(J2852,匹配表1065!Y:Y,匹配表1065!AA:AB)</f>
        <v>31</v>
      </c>
      <c r="L2852" s="89" t="str">
        <v>3个月以上</v>
      </c>
      <c r="M2852" s="92" t="s">
        <v>55</v>
      </c>
      <c r="N2852" s="98">
        <v>1</v>
      </c>
      <c r="O2852" s="93" t="str">
        <f>_xlfn.XLOOKUP(P2852,匹配表1065!U:U,匹配表1065!T:T)</f>
        <v>HO00001482</v>
      </c>
      <c r="P2852" s="89" t="s">
        <v>146</v>
      </c>
      <c r="Q2852" s="89" t="s">
        <v>586</v>
      </c>
      <c r="R2852" s="89" t="str">
        <f>_xlfn.XLOOKUP(Q2852,匹配表1065!L:L,匹配表1065!O:O)</f>
        <v>C</v>
      </c>
      <c r="S2852" s="93" t="str">
        <f>IFERROR(_xlfn.XLOOKUP(Q2852,匹配表1065!AI:AI,匹配表1065!AJ:AJ),"绿标")</f>
        <v>绿标</v>
      </c>
      <c r="T2852" s="93" t="str" cm="1">
        <f t="array" ref="T2852:U2852">_xlfn.XLOOKUP(Q2852,匹配表1065!L:L,匹配表1065!M:N)</f>
        <v>眩晕</v>
      </c>
      <c r="U2852" s="94" t="str">
        <v>耳鼻喉科</v>
      </c>
      <c r="V2852" s="95" t="s">
        <v>70</v>
      </c>
      <c r="W2852" s="93">
        <f>_xlfn.XLOOKUP(M2852,匹配表1065!D:D,匹配表1065!F:F)*N2852</f>
        <v>8</v>
      </c>
    </row>
    <row r="2853" customHeight="1" spans="1:23">
      <c r="A2853" s="89" t="s">
        <v>675</v>
      </c>
      <c r="B2853" s="90">
        <v>46167</v>
      </c>
      <c r="C2853" s="91" t="str">
        <f t="shared" si="88"/>
        <v>5月第5周</v>
      </c>
      <c r="D2853" s="89" t="s">
        <v>761</v>
      </c>
      <c r="E2853" s="89" t="str">
        <f t="shared" si="89"/>
        <v>5月第4周--周1</v>
      </c>
      <c r="F2853" s="92" t="s">
        <v>27</v>
      </c>
      <c r="G2853" s="92" t="s">
        <v>136</v>
      </c>
      <c r="H2853" s="92" t="str">
        <f>_xlfn.XLOOKUP(O2853,匹配表1065!T:T,匹配表1065!W:W)</f>
        <v>青岛市</v>
      </c>
      <c r="I2853" s="89" t="str">
        <f>_xlfn.XLOOKUP(O2853,匹配表1065!T:T,匹配表1065!X:X)</f>
        <v>PME2032</v>
      </c>
      <c r="J2853" s="92" t="s">
        <v>143</v>
      </c>
      <c r="K2853" s="89" cm="1">
        <f ca="1" t="array" ref="K2853:L2853">_xlfn.XLOOKUP(J2853,匹配表1065!Y:Y,匹配表1065!AA:AB)</f>
        <v>31</v>
      </c>
      <c r="L2853" s="89" t="str">
        <v>3个月以上</v>
      </c>
      <c r="M2853" s="92" t="s">
        <v>55</v>
      </c>
      <c r="N2853" s="98">
        <v>1</v>
      </c>
      <c r="O2853" s="93" t="str">
        <f>_xlfn.XLOOKUP(P2853,匹配表1065!U:U,匹配表1065!T:T)</f>
        <v>HO00001489</v>
      </c>
      <c r="P2853" s="89" t="s">
        <v>144</v>
      </c>
      <c r="Q2853" s="89" t="s">
        <v>336</v>
      </c>
      <c r="R2853" s="89" t="str">
        <f>_xlfn.XLOOKUP(Q2853,匹配表1065!L:L,匹配表1065!O:O)</f>
        <v>D</v>
      </c>
      <c r="S2853" s="93" t="str">
        <f>IFERROR(_xlfn.XLOOKUP(Q2853,匹配表1065!AI:AI,匹配表1065!AJ:AJ),"绿标")</f>
        <v>绿标</v>
      </c>
      <c r="T2853" s="93" t="str" cm="1">
        <f t="array" ref="T2853:U2853">_xlfn.XLOOKUP(Q2853,匹配表1065!L:L,匹配表1065!M:N)</f>
        <v>抑郁焦虑</v>
      </c>
      <c r="U2853" s="94" t="str">
        <v>精神心理科</v>
      </c>
      <c r="V2853" s="95" t="s">
        <v>70</v>
      </c>
      <c r="W2853" s="93">
        <f>_xlfn.XLOOKUP(M2853,匹配表1065!D:D,匹配表1065!F:F)*N2853</f>
        <v>8</v>
      </c>
    </row>
    <row r="2854" customHeight="1" spans="1:23">
      <c r="A2854" s="89" t="s">
        <v>675</v>
      </c>
      <c r="B2854" s="90">
        <v>46167</v>
      </c>
      <c r="C2854" s="91" t="str">
        <f t="shared" si="88"/>
        <v>5月第5周</v>
      </c>
      <c r="D2854" s="89" t="s">
        <v>761</v>
      </c>
      <c r="E2854" s="89" t="str">
        <f t="shared" si="89"/>
        <v>5月第4周--周1</v>
      </c>
      <c r="F2854" s="92" t="s">
        <v>27</v>
      </c>
      <c r="G2854" s="92" t="s">
        <v>136</v>
      </c>
      <c r="H2854" s="92" t="str">
        <f>_xlfn.XLOOKUP(O2854,匹配表1065!T:T,匹配表1065!W:W)</f>
        <v>潍坊市</v>
      </c>
      <c r="I2854" s="89" t="str">
        <f>_xlfn.XLOOKUP(O2854,匹配表1065!T:T,匹配表1065!X:X)</f>
        <v>PME2036</v>
      </c>
      <c r="J2854" s="89" t="s">
        <v>161</v>
      </c>
      <c r="K2854" s="89" cm="1">
        <f ca="1" t="array" ref="K2854:L2854">_xlfn.XLOOKUP(J2854,匹配表1065!Y:Y,匹配表1065!AA:AB)</f>
        <v>1519</v>
      </c>
      <c r="L2854" s="89" t="str">
        <v>3个月以上</v>
      </c>
      <c r="M2854" s="92" t="s">
        <v>30</v>
      </c>
      <c r="N2854" s="98">
        <v>1</v>
      </c>
      <c r="O2854" s="93" t="str">
        <f>_xlfn.XLOOKUP(P2854,匹配表1065!U:U,匹配表1065!T:T)</f>
        <v>HO00001506</v>
      </c>
      <c r="P2854" s="89" t="s">
        <v>395</v>
      </c>
      <c r="Q2854" s="89" t="s">
        <v>475</v>
      </c>
      <c r="R2854" s="89" t="str">
        <f>_xlfn.XLOOKUP(Q2854,匹配表1065!L:L,匹配表1065!O:O)</f>
        <v>A</v>
      </c>
      <c r="S2854" s="93" t="str">
        <f>IFERROR(_xlfn.XLOOKUP(Q2854,匹配表1065!AI:AI,匹配表1065!AJ:AJ),"绿标")</f>
        <v>红标</v>
      </c>
      <c r="T2854" s="93" t="str" cm="1">
        <f t="array" ref="T2854:U2854">_xlfn.XLOOKUP(Q2854,匹配表1065!L:L,匹配表1065!M:N)</f>
        <v>头痛</v>
      </c>
      <c r="U2854" s="94" t="str">
        <v>神经内科</v>
      </c>
      <c r="V2854" s="95" t="s">
        <v>67</v>
      </c>
      <c r="W2854" s="93">
        <f>_xlfn.XLOOKUP(M2854,匹配表1065!D:D,匹配表1065!F:F)*N2854</f>
        <v>12</v>
      </c>
    </row>
    <row r="2855" customHeight="1" spans="1:23">
      <c r="A2855" s="89" t="s">
        <v>675</v>
      </c>
      <c r="B2855" s="90">
        <v>46167</v>
      </c>
      <c r="C2855" s="91" t="str">
        <f t="shared" si="88"/>
        <v>5月第5周</v>
      </c>
      <c r="D2855" s="89" t="s">
        <v>761</v>
      </c>
      <c r="E2855" s="89" t="str">
        <f t="shared" si="89"/>
        <v>5月第4周--周1</v>
      </c>
      <c r="F2855" s="92" t="s">
        <v>27</v>
      </c>
      <c r="G2855" s="92" t="s">
        <v>136</v>
      </c>
      <c r="H2855" s="92" t="str">
        <f>_xlfn.XLOOKUP(O2855,匹配表1065!T:T,匹配表1065!W:W)</f>
        <v>潍坊市</v>
      </c>
      <c r="I2855" s="89" t="str">
        <f>_xlfn.XLOOKUP(O2855,匹配表1065!T:T,匹配表1065!X:X)</f>
        <v>PME2036</v>
      </c>
      <c r="J2855" s="89" t="s">
        <v>161</v>
      </c>
      <c r="K2855" s="89" cm="1">
        <f ca="1" t="array" ref="K2855:L2855">_xlfn.XLOOKUP(J2855,匹配表1065!Y:Y,匹配表1065!AA:AB)</f>
        <v>1519</v>
      </c>
      <c r="L2855" s="89" t="str">
        <v>3个月以上</v>
      </c>
      <c r="M2855" s="92" t="s">
        <v>55</v>
      </c>
      <c r="N2855" s="98">
        <v>1</v>
      </c>
      <c r="O2855" s="93" t="str">
        <f>_xlfn.XLOOKUP(P2855,匹配表1065!U:U,匹配表1065!T:T)</f>
        <v>HO00001507</v>
      </c>
      <c r="P2855" s="89" t="s">
        <v>424</v>
      </c>
      <c r="Q2855" s="89" t="s">
        <v>711</v>
      </c>
      <c r="R2855" s="89" t="str">
        <f>_xlfn.XLOOKUP(Q2855,匹配表1065!L:L,匹配表1065!O:O)</f>
        <v>C</v>
      </c>
      <c r="S2855" s="93" t="str">
        <f>IFERROR(_xlfn.XLOOKUP(Q2855,匹配表1065!AI:AI,匹配表1065!AJ:AJ),"绿标")</f>
        <v>绿标</v>
      </c>
      <c r="T2855" s="93" t="str" cm="1">
        <f t="array" ref="T2855:U2855">_xlfn.XLOOKUP(Q2855,匹配表1065!L:L,匹配表1065!M:N)</f>
        <v>眩晕</v>
      </c>
      <c r="U2855" s="94" t="str">
        <v>神经内科</v>
      </c>
      <c r="V2855" s="95" t="s">
        <v>70</v>
      </c>
      <c r="W2855" s="93">
        <f>_xlfn.XLOOKUP(M2855,匹配表1065!D:D,匹配表1065!F:F)*N2855</f>
        <v>8</v>
      </c>
    </row>
    <row r="2856" customHeight="1" spans="1:23">
      <c r="A2856" s="89" t="s">
        <v>675</v>
      </c>
      <c r="B2856" s="90">
        <v>46167</v>
      </c>
      <c r="C2856" s="91" t="str">
        <f t="shared" si="88"/>
        <v>5月第5周</v>
      </c>
      <c r="D2856" s="89" t="s">
        <v>761</v>
      </c>
      <c r="E2856" s="89" t="str">
        <f t="shared" si="89"/>
        <v>5月第4周--周1</v>
      </c>
      <c r="F2856" s="92" t="s">
        <v>27</v>
      </c>
      <c r="G2856" s="92" t="s">
        <v>136</v>
      </c>
      <c r="H2856" s="92" t="str">
        <f>_xlfn.XLOOKUP(O2856,匹配表1065!T:T,匹配表1065!W:W)</f>
        <v>潍坊市</v>
      </c>
      <c r="I2856" s="89" t="str">
        <f>_xlfn.XLOOKUP(O2856,匹配表1065!T:T,匹配表1065!X:X)</f>
        <v>PME2036</v>
      </c>
      <c r="J2856" s="89" t="s">
        <v>161</v>
      </c>
      <c r="K2856" s="89" cm="1">
        <f ca="1" t="array" ref="K2856:L2856">_xlfn.XLOOKUP(J2856,匹配表1065!Y:Y,匹配表1065!AA:AB)</f>
        <v>1519</v>
      </c>
      <c r="L2856" s="89" t="str">
        <v>3个月以上</v>
      </c>
      <c r="M2856" s="92" t="s">
        <v>30</v>
      </c>
      <c r="N2856" s="98">
        <v>1</v>
      </c>
      <c r="O2856" s="93" t="str">
        <f>_xlfn.XLOOKUP(P2856,匹配表1065!U:U,匹配表1065!T:T)</f>
        <v>HO00001496</v>
      </c>
      <c r="P2856" s="89" t="s">
        <v>256</v>
      </c>
      <c r="Q2856" s="89" t="s">
        <v>632</v>
      </c>
      <c r="R2856" s="89" t="str">
        <f>_xlfn.XLOOKUP(Q2856,匹配表1065!L:L,匹配表1065!O:O)</f>
        <v>B</v>
      </c>
      <c r="S2856" s="93" t="str">
        <f>IFERROR(_xlfn.XLOOKUP(Q2856,匹配表1065!AI:AI,匹配表1065!AJ:AJ),"绿标")</f>
        <v>黑标</v>
      </c>
      <c r="T2856" s="93" t="str" cm="1">
        <f t="array" ref="T2856:U2856">_xlfn.XLOOKUP(Q2856,匹配表1065!L:L,匹配表1065!M:N)</f>
        <v>脑血管</v>
      </c>
      <c r="U2856" s="94" t="str">
        <v>神经内科</v>
      </c>
      <c r="V2856" s="95" t="s">
        <v>67</v>
      </c>
      <c r="W2856" s="93">
        <f>_xlfn.XLOOKUP(M2856,匹配表1065!D:D,匹配表1065!F:F)*N2856</f>
        <v>12</v>
      </c>
    </row>
    <row r="2857" customHeight="1" spans="1:23">
      <c r="A2857" s="89" t="s">
        <v>675</v>
      </c>
      <c r="B2857" s="90">
        <v>46167</v>
      </c>
      <c r="C2857" s="91" t="str">
        <f t="shared" si="88"/>
        <v>5月第5周</v>
      </c>
      <c r="D2857" s="89" t="s">
        <v>761</v>
      </c>
      <c r="E2857" s="89" t="str">
        <f t="shared" si="89"/>
        <v>5月第4周--周1</v>
      </c>
      <c r="F2857" s="92" t="s">
        <v>27</v>
      </c>
      <c r="G2857" s="92" t="s">
        <v>136</v>
      </c>
      <c r="H2857" s="92" t="str">
        <f>_xlfn.XLOOKUP(O2857,匹配表1065!T:T,匹配表1065!W:W)</f>
        <v>烟台市</v>
      </c>
      <c r="I2857" s="89" t="str">
        <f>_xlfn.XLOOKUP(O2857,匹配表1065!T:T,匹配表1065!X:X)</f>
        <v>PME2034</v>
      </c>
      <c r="J2857" s="89" t="s">
        <v>501</v>
      </c>
      <c r="K2857" s="89" cm="1">
        <f ca="1" t="array" ref="K2857:L2857">_xlfn.XLOOKUP(J2857,匹配表1065!Y:Y,匹配表1065!AA:AB)</f>
        <v>4</v>
      </c>
      <c r="L2857" s="89" t="str">
        <v>3个月以上</v>
      </c>
      <c r="M2857" s="92" t="s">
        <v>35</v>
      </c>
      <c r="N2857" s="98">
        <v>1</v>
      </c>
      <c r="O2857" s="93" t="str">
        <f>_xlfn.XLOOKUP(P2857,匹配表1065!U:U,匹配表1065!T:T)</f>
        <v>HO00001522</v>
      </c>
      <c r="P2857" s="89" t="s">
        <v>502</v>
      </c>
      <c r="Q2857" s="89" t="s">
        <v>503</v>
      </c>
      <c r="R2857" s="89" t="str">
        <f>_xlfn.XLOOKUP(Q2857,匹配表1065!L:L,匹配表1065!O:O)</f>
        <v>A</v>
      </c>
      <c r="S2857" s="93" t="str">
        <f>IFERROR(_xlfn.XLOOKUP(Q2857,匹配表1065!AI:AI,匹配表1065!AJ:AJ),"绿标")</f>
        <v>绿标</v>
      </c>
      <c r="T2857" s="93" t="str" cm="1">
        <f t="array" ref="T2857:U2857">_xlfn.XLOOKUP(Q2857,匹配表1065!L:L,匹配表1065!M:N)</f>
        <v>头痛</v>
      </c>
      <c r="U2857" s="94" t="str">
        <v>神经内科</v>
      </c>
      <c r="V2857" s="95" t="s">
        <v>70</v>
      </c>
      <c r="W2857" s="93">
        <f>_xlfn.XLOOKUP(M2857,匹配表1065!D:D,匹配表1065!F:F)*N2857</f>
        <v>4</v>
      </c>
    </row>
    <row r="2858" customHeight="1" spans="1:23">
      <c r="A2858" s="89" t="s">
        <v>675</v>
      </c>
      <c r="B2858" s="90">
        <v>46168</v>
      </c>
      <c r="C2858" s="91" t="str">
        <f t="shared" si="88"/>
        <v>5月第5周</v>
      </c>
      <c r="D2858" s="89" t="s">
        <v>761</v>
      </c>
      <c r="E2858" s="89" t="str">
        <f t="shared" si="89"/>
        <v>5月第4周--周2</v>
      </c>
      <c r="F2858" s="92" t="s">
        <v>27</v>
      </c>
      <c r="G2858" s="92" t="s">
        <v>104</v>
      </c>
      <c r="H2858" s="92" t="str">
        <f>_xlfn.XLOOKUP(O2858,匹配表1065!T:T,匹配表1065!W:W)</f>
        <v>临沂市</v>
      </c>
      <c r="I2858" s="89" t="str">
        <f>_xlfn.XLOOKUP(O2858,匹配表1065!T:T,匹配表1065!X:X)</f>
        <v>PME2045</v>
      </c>
      <c r="J2858" s="92" t="s">
        <v>116</v>
      </c>
      <c r="K2858" s="89" cm="1">
        <f ca="1" t="array" ref="K2858:L2858">_xlfn.XLOOKUP(J2858,匹配表1065!Y:Y,匹配表1065!AA:AB)</f>
        <v>13</v>
      </c>
      <c r="L2858" s="89" t="str">
        <v>3个月以上</v>
      </c>
      <c r="M2858" s="92" t="s">
        <v>30</v>
      </c>
      <c r="N2858" s="92">
        <v>1</v>
      </c>
      <c r="O2858" s="93" t="str">
        <f>_xlfn.XLOOKUP(P2858,匹配表1065!U:U,匹配表1065!T:T)</f>
        <v>HO00001523</v>
      </c>
      <c r="P2858" s="89" t="s">
        <v>238</v>
      </c>
      <c r="Q2858" s="89" t="s">
        <v>239</v>
      </c>
      <c r="R2858" s="89" t="str">
        <f>_xlfn.XLOOKUP(Q2858,匹配表1065!L:L,匹配表1065!O:O)</f>
        <v>A</v>
      </c>
      <c r="S2858" s="93" t="str">
        <f>IFERROR(_xlfn.XLOOKUP(Q2858,匹配表1065!AI:AI,匹配表1065!AJ:AJ),"绿标")</f>
        <v>绿标</v>
      </c>
      <c r="T2858" s="93" t="str" cm="1">
        <f t="array" ref="T2858:U2858">_xlfn.XLOOKUP(Q2858,匹配表1065!L:L,匹配表1065!M:N)</f>
        <v>头痛</v>
      </c>
      <c r="U2858" s="94" t="str">
        <v>神经内科</v>
      </c>
      <c r="V2858" s="95" t="s">
        <v>42</v>
      </c>
      <c r="W2858" s="93">
        <f>_xlfn.XLOOKUP(M2858,匹配表1065!D:D,匹配表1065!F:F)*N2858</f>
        <v>12</v>
      </c>
    </row>
    <row r="2859" customHeight="1" spans="1:23">
      <c r="A2859" s="89" t="s">
        <v>675</v>
      </c>
      <c r="B2859" s="90">
        <v>46168</v>
      </c>
      <c r="C2859" s="91" t="str">
        <f t="shared" si="88"/>
        <v>5月第5周</v>
      </c>
      <c r="D2859" s="89" t="s">
        <v>761</v>
      </c>
      <c r="E2859" s="89" t="str">
        <f t="shared" si="89"/>
        <v>5月第4周--周2</v>
      </c>
      <c r="F2859" s="92" t="s">
        <v>27</v>
      </c>
      <c r="G2859" s="92" t="s">
        <v>104</v>
      </c>
      <c r="H2859" s="92" t="str">
        <f>_xlfn.XLOOKUP(O2859,匹配表1065!T:T,匹配表1065!W:W)</f>
        <v>济南市</v>
      </c>
      <c r="I2859" s="89" t="str">
        <f>_xlfn.XLOOKUP(O2859,匹配表1065!T:T,匹配表1065!X:X)</f>
        <v>PME2026</v>
      </c>
      <c r="J2859" s="92" t="s">
        <v>116</v>
      </c>
      <c r="K2859" s="89" cm="1">
        <f ca="1" t="array" ref="K2859:L2859">_xlfn.XLOOKUP(J2859,匹配表1065!Y:Y,匹配表1065!AA:AB)</f>
        <v>13</v>
      </c>
      <c r="L2859" s="89" t="str">
        <v>3个月以上</v>
      </c>
      <c r="M2859" s="92" t="s">
        <v>35</v>
      </c>
      <c r="N2859" s="92">
        <v>1</v>
      </c>
      <c r="O2859" s="93" t="str">
        <f>_xlfn.XLOOKUP(P2859,匹配表1065!U:U,匹配表1065!T:T)</f>
        <v>HO00001409</v>
      </c>
      <c r="P2859" s="89" t="s">
        <v>117</v>
      </c>
      <c r="Q2859" s="89" t="s">
        <v>770</v>
      </c>
      <c r="R2859" s="89" t="str">
        <f>_xlfn.XLOOKUP(Q2859,匹配表1065!L:L,匹配表1065!O:O)</f>
        <v>B</v>
      </c>
      <c r="S2859" s="93" t="str">
        <f>IFERROR(_xlfn.XLOOKUP(Q2859,匹配表1065!AI:AI,匹配表1065!AJ:AJ),"绿标")</f>
        <v>绿标</v>
      </c>
      <c r="T2859" s="93" t="str" cm="1">
        <f t="array" ref="T2859:U2859">_xlfn.XLOOKUP(Q2859,匹配表1065!L:L,匹配表1065!M:N)</f>
        <v>脑血管</v>
      </c>
      <c r="U2859" s="94" t="str">
        <v>神经内科</v>
      </c>
      <c r="V2859" s="95" t="s">
        <v>42</v>
      </c>
      <c r="W2859" s="93">
        <f>_xlfn.XLOOKUP(M2859,匹配表1065!D:D,匹配表1065!F:F)*N2859</f>
        <v>4</v>
      </c>
    </row>
    <row r="2860" customHeight="1" spans="1:23">
      <c r="A2860" s="89" t="s">
        <v>675</v>
      </c>
      <c r="B2860" s="90">
        <v>46168</v>
      </c>
      <c r="C2860" s="91" t="str">
        <f t="shared" si="88"/>
        <v>5月第5周</v>
      </c>
      <c r="D2860" s="89" t="s">
        <v>761</v>
      </c>
      <c r="E2860" s="89" t="str">
        <f t="shared" si="89"/>
        <v>5月第4周--周2</v>
      </c>
      <c r="F2860" s="92" t="s">
        <v>27</v>
      </c>
      <c r="G2860" s="92" t="s">
        <v>104</v>
      </c>
      <c r="H2860" s="92" t="str">
        <f>_xlfn.XLOOKUP(O2860,匹配表1065!T:T,匹配表1065!W:W)</f>
        <v>济南市</v>
      </c>
      <c r="I2860" s="89" t="str">
        <f>_xlfn.XLOOKUP(O2860,匹配表1065!T:T,匹配表1065!X:X)</f>
        <v>PME2044</v>
      </c>
      <c r="J2860" s="92" t="s">
        <v>105</v>
      </c>
      <c r="K2860" s="89" cm="1">
        <f ca="1" t="array" ref="K2860:L2860">_xlfn.XLOOKUP(J2860,匹配表1065!Y:Y,匹配表1065!AA:AB)</f>
        <v>8</v>
      </c>
      <c r="L2860" s="89" t="str">
        <v>3个月以上</v>
      </c>
      <c r="M2860" s="92" t="s">
        <v>30</v>
      </c>
      <c r="N2860" s="92">
        <v>1</v>
      </c>
      <c r="O2860" s="93" t="str">
        <f>_xlfn.XLOOKUP(P2860,匹配表1065!U:U,匹配表1065!T:T)</f>
        <v>HO00001401</v>
      </c>
      <c r="P2860" s="89" t="s">
        <v>106</v>
      </c>
      <c r="Q2860" s="89" t="s">
        <v>243</v>
      </c>
      <c r="R2860" s="89" t="str">
        <f>_xlfn.XLOOKUP(Q2860,匹配表1065!L:L,匹配表1065!O:O)</f>
        <v>B</v>
      </c>
      <c r="S2860" s="93" t="str">
        <f>IFERROR(_xlfn.XLOOKUP(Q2860,匹配表1065!AI:AI,匹配表1065!AJ:AJ),"绿标")</f>
        <v>绿标</v>
      </c>
      <c r="T2860" s="93" t="str" cm="1">
        <f t="array" ref="T2860:U2860">_xlfn.XLOOKUP(Q2860,匹配表1065!L:L,匹配表1065!M:N)</f>
        <v>脑血管</v>
      </c>
      <c r="U2860" s="94" t="str">
        <v>神经内科</v>
      </c>
      <c r="V2860" s="95" t="s">
        <v>42</v>
      </c>
      <c r="W2860" s="93">
        <f>_xlfn.XLOOKUP(M2860,匹配表1065!D:D,匹配表1065!F:F)*N2860</f>
        <v>12</v>
      </c>
    </row>
    <row r="2861" customHeight="1" spans="1:23">
      <c r="A2861" s="89" t="s">
        <v>675</v>
      </c>
      <c r="B2861" s="90">
        <v>46168</v>
      </c>
      <c r="C2861" s="91" t="str">
        <f t="shared" si="88"/>
        <v>5月第5周</v>
      </c>
      <c r="D2861" s="89" t="s">
        <v>761</v>
      </c>
      <c r="E2861" s="89" t="str">
        <f t="shared" si="89"/>
        <v>5月第4周--周2</v>
      </c>
      <c r="F2861" s="92" t="s">
        <v>27</v>
      </c>
      <c r="G2861" s="92" t="s">
        <v>104</v>
      </c>
      <c r="H2861" s="92" t="str">
        <f>_xlfn.XLOOKUP(O2861,匹配表1065!T:T,匹配表1065!W:W)</f>
        <v>济南市</v>
      </c>
      <c r="I2861" s="89" t="str">
        <f>_xlfn.XLOOKUP(O2861,匹配表1065!T:T,匹配表1065!X:X)</f>
        <v>PME2024</v>
      </c>
      <c r="J2861" s="92" t="s">
        <v>125</v>
      </c>
      <c r="K2861" s="89" cm="1">
        <f ca="1" t="array" ref="K2861:L2861">_xlfn.XLOOKUP(J2861,匹配表1065!Y:Y,匹配表1065!AA:AB)</f>
        <v>9</v>
      </c>
      <c r="L2861" s="89" t="str">
        <v>3个月以上</v>
      </c>
      <c r="M2861" s="92" t="s">
        <v>30</v>
      </c>
      <c r="N2861" s="92">
        <v>1</v>
      </c>
      <c r="O2861" s="93" t="str">
        <f>_xlfn.XLOOKUP(P2861,匹配表1065!U:U,匹配表1065!T:T)</f>
        <v>HO00001404</v>
      </c>
      <c r="P2861" s="89" t="s">
        <v>126</v>
      </c>
      <c r="Q2861" s="89" t="s">
        <v>234</v>
      </c>
      <c r="R2861" s="89" t="str">
        <f>_xlfn.XLOOKUP(Q2861,匹配表1065!L:L,匹配表1065!O:O)</f>
        <v>A</v>
      </c>
      <c r="S2861" s="93" t="str">
        <f>IFERROR(_xlfn.XLOOKUP(Q2861,匹配表1065!AI:AI,匹配表1065!AJ:AJ),"绿标")</f>
        <v>红标</v>
      </c>
      <c r="T2861" s="93" t="str" cm="1">
        <f t="array" ref="T2861:U2861">_xlfn.XLOOKUP(Q2861,匹配表1065!L:L,匹配表1065!M:N)</f>
        <v>头痛</v>
      </c>
      <c r="U2861" s="94" t="str">
        <v>神经内科</v>
      </c>
      <c r="V2861" s="95" t="s">
        <v>33</v>
      </c>
      <c r="W2861" s="93">
        <f>_xlfn.XLOOKUP(M2861,匹配表1065!D:D,匹配表1065!F:F)*N2861</f>
        <v>12</v>
      </c>
    </row>
    <row r="2862" customHeight="1" spans="1:23">
      <c r="A2862" s="89" t="s">
        <v>675</v>
      </c>
      <c r="B2862" s="90">
        <v>46168</v>
      </c>
      <c r="C2862" s="91" t="str">
        <f t="shared" si="88"/>
        <v>5月第5周</v>
      </c>
      <c r="D2862" s="89" t="s">
        <v>761</v>
      </c>
      <c r="E2862" s="89" t="str">
        <f t="shared" si="89"/>
        <v>5月第4周--周2</v>
      </c>
      <c r="F2862" s="92" t="s">
        <v>27</v>
      </c>
      <c r="G2862" s="92" t="s">
        <v>104</v>
      </c>
      <c r="H2862" s="92" t="str">
        <f>_xlfn.XLOOKUP(O2862,匹配表1065!T:T,匹配表1065!W:W)</f>
        <v>济南市</v>
      </c>
      <c r="I2862" s="89" t="str">
        <f>_xlfn.XLOOKUP(O2862,匹配表1065!T:T,匹配表1065!X:X)</f>
        <v>PME2025</v>
      </c>
      <c r="J2862" s="92" t="s">
        <v>111</v>
      </c>
      <c r="K2862" s="89" cm="1">
        <f ca="1" t="array" ref="K2862:L2862">_xlfn.XLOOKUP(J2862,匹配表1065!Y:Y,匹配表1065!AA:AB)</f>
        <v>30</v>
      </c>
      <c r="L2862" s="89" t="str">
        <v>3个月以上</v>
      </c>
      <c r="M2862" s="92" t="s">
        <v>55</v>
      </c>
      <c r="N2862" s="92">
        <v>1</v>
      </c>
      <c r="O2862" s="93" t="str">
        <f>_xlfn.XLOOKUP(P2862,匹配表1065!U:U,匹配表1065!T:T)</f>
        <v>HO00001400</v>
      </c>
      <c r="P2862" s="89" t="s">
        <v>112</v>
      </c>
      <c r="Q2862" s="89" t="s">
        <v>113</v>
      </c>
      <c r="R2862" s="89" t="str">
        <f>_xlfn.XLOOKUP(Q2862,匹配表1065!L:L,匹配表1065!O:O)</f>
        <v>B</v>
      </c>
      <c r="S2862" s="93" t="str">
        <f>IFERROR(_xlfn.XLOOKUP(Q2862,匹配表1065!AI:AI,匹配表1065!AJ:AJ),"绿标")</f>
        <v>红标</v>
      </c>
      <c r="T2862" s="93" t="str" cm="1">
        <f t="array" ref="T2862:U2862">_xlfn.XLOOKUP(Q2862,匹配表1065!L:L,匹配表1065!M:N)</f>
        <v>抑郁焦虑</v>
      </c>
      <c r="U2862" s="94" t="str">
        <v>神经内科</v>
      </c>
      <c r="V2862" s="95" t="s">
        <v>33</v>
      </c>
      <c r="W2862" s="93">
        <f>_xlfn.XLOOKUP(M2862,匹配表1065!D:D,匹配表1065!F:F)*N2862</f>
        <v>8</v>
      </c>
    </row>
    <row r="2863" customHeight="1" spans="1:23">
      <c r="A2863" s="89" t="s">
        <v>675</v>
      </c>
      <c r="B2863" s="90">
        <v>46168</v>
      </c>
      <c r="C2863" s="91" t="str">
        <f t="shared" si="88"/>
        <v>5月第5周</v>
      </c>
      <c r="D2863" s="89" t="s">
        <v>761</v>
      </c>
      <c r="E2863" s="89" t="str">
        <f t="shared" si="89"/>
        <v>5月第4周--周2</v>
      </c>
      <c r="F2863" s="92" t="s">
        <v>27</v>
      </c>
      <c r="G2863" s="92" t="s">
        <v>104</v>
      </c>
      <c r="H2863" s="92" t="str">
        <f>_xlfn.XLOOKUP(O2863,匹配表1065!T:T,匹配表1065!W:W)</f>
        <v>济南市</v>
      </c>
      <c r="I2863" s="89" t="str">
        <f>_xlfn.XLOOKUP(O2863,匹配表1065!T:T,匹配表1065!X:X)</f>
        <v>PME2025</v>
      </c>
      <c r="J2863" s="92" t="s">
        <v>111</v>
      </c>
      <c r="K2863" s="89" cm="1">
        <f ca="1" t="array" ref="K2863:L2863">_xlfn.XLOOKUP(J2863,匹配表1065!Y:Y,匹配表1065!AA:AB)</f>
        <v>30</v>
      </c>
      <c r="L2863" s="89" t="str">
        <v>3个月以上</v>
      </c>
      <c r="M2863" s="92" t="s">
        <v>30</v>
      </c>
      <c r="N2863" s="92">
        <v>1</v>
      </c>
      <c r="O2863" s="93" t="str">
        <f>_xlfn.XLOOKUP(P2863,匹配表1065!U:U,匹配表1065!T:T)</f>
        <v>HO00001400</v>
      </c>
      <c r="P2863" s="89" t="s">
        <v>112</v>
      </c>
      <c r="Q2863" s="89" t="s">
        <v>331</v>
      </c>
      <c r="R2863" s="89" t="str">
        <f>_xlfn.XLOOKUP(Q2863,匹配表1065!L:L,匹配表1065!O:O)</f>
        <v>C</v>
      </c>
      <c r="S2863" s="93" t="str">
        <f>IFERROR(_xlfn.XLOOKUP(Q2863,匹配表1065!AI:AI,匹配表1065!AJ:AJ),"绿标")</f>
        <v>红标</v>
      </c>
      <c r="T2863" s="93" t="str" cm="1">
        <f t="array" ref="T2863:U2863">_xlfn.XLOOKUP(Q2863,匹配表1065!L:L,匹配表1065!M:N)</f>
        <v>眩晕</v>
      </c>
      <c r="U2863" s="94" t="str">
        <v>神经内科</v>
      </c>
      <c r="V2863" s="95" t="s">
        <v>42</v>
      </c>
      <c r="W2863" s="93">
        <f>_xlfn.XLOOKUP(M2863,匹配表1065!D:D,匹配表1065!F:F)*N2863</f>
        <v>12</v>
      </c>
    </row>
    <row r="2864" customHeight="1" spans="1:23">
      <c r="A2864" s="89" t="s">
        <v>675</v>
      </c>
      <c r="B2864" s="90">
        <v>46168</v>
      </c>
      <c r="C2864" s="91" t="str">
        <f t="shared" si="88"/>
        <v>5月第5周</v>
      </c>
      <c r="D2864" s="89" t="s">
        <v>761</v>
      </c>
      <c r="E2864" s="89" t="str">
        <f t="shared" si="89"/>
        <v>5月第4周--周2</v>
      </c>
      <c r="F2864" s="92" t="s">
        <v>27</v>
      </c>
      <c r="G2864" s="92" t="s">
        <v>104</v>
      </c>
      <c r="H2864" s="92" t="str">
        <f>_xlfn.XLOOKUP(O2864,匹配表1065!T:T,匹配表1065!W:W)</f>
        <v>济南市</v>
      </c>
      <c r="I2864" s="89" t="str">
        <f>_xlfn.XLOOKUP(O2864,匹配表1065!T:T,匹配表1065!X:X)</f>
        <v>PME2025</v>
      </c>
      <c r="J2864" s="92" t="s">
        <v>111</v>
      </c>
      <c r="K2864" s="89" cm="1">
        <f ca="1" t="array" ref="K2864:L2864">_xlfn.XLOOKUP(J2864,匹配表1065!Y:Y,匹配表1065!AA:AB)</f>
        <v>30</v>
      </c>
      <c r="L2864" s="89" t="str">
        <v>3个月以上</v>
      </c>
      <c r="M2864" s="92" t="s">
        <v>133</v>
      </c>
      <c r="N2864" s="92">
        <v>1</v>
      </c>
      <c r="O2864" s="93" t="str">
        <f>_xlfn.XLOOKUP(P2864,匹配表1065!U:U,匹配表1065!T:T)</f>
        <v>HO00001400</v>
      </c>
      <c r="P2864" s="89" t="s">
        <v>112</v>
      </c>
      <c r="Q2864" s="89" t="s">
        <v>331</v>
      </c>
      <c r="R2864" s="89" t="str">
        <f>_xlfn.XLOOKUP(Q2864,匹配表1065!L:L,匹配表1065!O:O)</f>
        <v>C</v>
      </c>
      <c r="S2864" s="93" t="str">
        <f>IFERROR(_xlfn.XLOOKUP(Q2864,匹配表1065!AI:AI,匹配表1065!AJ:AJ),"绿标")</f>
        <v>红标</v>
      </c>
      <c r="T2864" s="93" t="str" cm="1">
        <f t="array" ref="T2864:U2864">_xlfn.XLOOKUP(Q2864,匹配表1065!L:L,匹配表1065!M:N)</f>
        <v>眩晕</v>
      </c>
      <c r="U2864" s="94" t="str">
        <v>神经内科</v>
      </c>
      <c r="V2864" s="95" t="s">
        <v>58</v>
      </c>
      <c r="W2864" s="93">
        <f>_xlfn.XLOOKUP(M2864,匹配表1065!D:D,匹配表1065!F:F)*N2864</f>
        <v>1</v>
      </c>
    </row>
    <row r="2865" customHeight="1" spans="1:23">
      <c r="A2865" s="89" t="s">
        <v>675</v>
      </c>
      <c r="B2865" s="90">
        <v>46168</v>
      </c>
      <c r="C2865" s="91" t="str">
        <f t="shared" si="88"/>
        <v>5月第5周</v>
      </c>
      <c r="D2865" s="89" t="s">
        <v>761</v>
      </c>
      <c r="E2865" s="89" t="str">
        <f t="shared" si="89"/>
        <v>5月第4周--周2</v>
      </c>
      <c r="F2865" s="92" t="s">
        <v>27</v>
      </c>
      <c r="G2865" s="92" t="s">
        <v>104</v>
      </c>
      <c r="H2865" s="92" t="str">
        <f>_xlfn.XLOOKUP(O2865,匹配表1065!T:T,匹配表1065!W:W)</f>
        <v>济南市</v>
      </c>
      <c r="I2865" s="89" t="str">
        <f>_xlfn.XLOOKUP(O2865,匹配表1065!T:T,匹配表1065!X:X)</f>
        <v>PME2025</v>
      </c>
      <c r="J2865" s="92" t="s">
        <v>111</v>
      </c>
      <c r="K2865" s="89" cm="1">
        <f ca="1" t="array" ref="K2865:L2865">_xlfn.XLOOKUP(J2865,匹配表1065!Y:Y,匹配表1065!AA:AB)</f>
        <v>30</v>
      </c>
      <c r="L2865" s="89" t="str">
        <v>3个月以上</v>
      </c>
      <c r="M2865" s="92" t="s">
        <v>30</v>
      </c>
      <c r="N2865" s="92">
        <v>1</v>
      </c>
      <c r="O2865" s="93" t="str">
        <f>_xlfn.XLOOKUP(P2865,匹配表1065!U:U,匹配表1065!T:T)</f>
        <v>HO00394630</v>
      </c>
      <c r="P2865" s="89" t="s">
        <v>462</v>
      </c>
      <c r="Q2865" s="89" t="s">
        <v>463</v>
      </c>
      <c r="R2865" s="89" t="str">
        <f>_xlfn.XLOOKUP(Q2865,匹配表1065!L:L,匹配表1065!O:O)</f>
        <v>C</v>
      </c>
      <c r="S2865" s="93" t="str">
        <f>IFERROR(_xlfn.XLOOKUP(Q2865,匹配表1065!AI:AI,匹配表1065!AJ:AJ),"绿标")</f>
        <v>绿标</v>
      </c>
      <c r="T2865" s="93" t="str" cm="1">
        <f t="array" ref="T2865:U2865">_xlfn.XLOOKUP(Q2865,匹配表1065!L:L,匹配表1065!M:N)</f>
        <v>眩晕</v>
      </c>
      <c r="U2865" s="94" t="str">
        <v>神经内科</v>
      </c>
      <c r="V2865" s="95" t="s">
        <v>67</v>
      </c>
      <c r="W2865" s="93">
        <f>_xlfn.XLOOKUP(M2865,匹配表1065!D:D,匹配表1065!F:F)*N2865</f>
        <v>12</v>
      </c>
    </row>
    <row r="2866" customHeight="1" spans="1:23">
      <c r="A2866" s="89" t="s">
        <v>675</v>
      </c>
      <c r="B2866" s="90">
        <v>46168</v>
      </c>
      <c r="C2866" s="91" t="str">
        <f t="shared" si="88"/>
        <v>5月第5周</v>
      </c>
      <c r="D2866" s="89" t="s">
        <v>761</v>
      </c>
      <c r="E2866" s="89" t="str">
        <f t="shared" si="89"/>
        <v>5月第4周--周2</v>
      </c>
      <c r="F2866" s="92" t="s">
        <v>27</v>
      </c>
      <c r="G2866" s="92" t="s">
        <v>104</v>
      </c>
      <c r="H2866" s="92" t="str">
        <f>_xlfn.XLOOKUP(O2866,匹配表1065!T:T,匹配表1065!W:W)</f>
        <v>聊城市</v>
      </c>
      <c r="I2866" s="89" t="str">
        <f>_xlfn.XLOOKUP(O2866,匹配表1065!T:T,匹配表1065!X:X)</f>
        <v>PME2046</v>
      </c>
      <c r="J2866" s="92" t="s">
        <v>108</v>
      </c>
      <c r="K2866" s="89" cm="1">
        <f ca="1" t="array" ref="K2866:L2866">_xlfn.XLOOKUP(J2866,匹配表1065!Y:Y,匹配表1065!AA:AB)</f>
        <v>8</v>
      </c>
      <c r="L2866" s="89" t="str">
        <v>3个月以上</v>
      </c>
      <c r="M2866" s="92" t="s">
        <v>30</v>
      </c>
      <c r="N2866" s="92">
        <v>1</v>
      </c>
      <c r="O2866" s="93" t="str">
        <f>_xlfn.XLOOKUP(P2866,匹配表1065!U:U,匹配表1065!T:T)</f>
        <v>HO00001415</v>
      </c>
      <c r="P2866" s="89" t="s">
        <v>109</v>
      </c>
      <c r="Q2866" s="89" t="s">
        <v>524</v>
      </c>
      <c r="R2866" s="89" t="str">
        <f>_xlfn.XLOOKUP(Q2866,匹配表1065!L:L,匹配表1065!O:O)</f>
        <v>B</v>
      </c>
      <c r="S2866" s="93" t="str">
        <f>IFERROR(_xlfn.XLOOKUP(Q2866,匹配表1065!AI:AI,匹配表1065!AJ:AJ),"绿标")</f>
        <v>绿标</v>
      </c>
      <c r="T2866" s="93" t="str" cm="1">
        <f t="array" ref="T2866:U2866">_xlfn.XLOOKUP(Q2866,匹配表1065!L:L,匹配表1065!M:N)</f>
        <v>脑血管</v>
      </c>
      <c r="U2866" s="94" t="str">
        <v>神经内科</v>
      </c>
      <c r="V2866" s="95" t="s">
        <v>42</v>
      </c>
      <c r="W2866" s="93">
        <f>_xlfn.XLOOKUP(M2866,匹配表1065!D:D,匹配表1065!F:F)*N2866</f>
        <v>12</v>
      </c>
    </row>
    <row r="2867" customHeight="1" spans="1:23">
      <c r="A2867" s="89" t="s">
        <v>675</v>
      </c>
      <c r="B2867" s="90">
        <v>46168</v>
      </c>
      <c r="C2867" s="91" t="str">
        <f t="shared" si="88"/>
        <v>5月第5周</v>
      </c>
      <c r="D2867" s="89" t="s">
        <v>761</v>
      </c>
      <c r="E2867" s="89" t="str">
        <f t="shared" si="89"/>
        <v>5月第4周--周2</v>
      </c>
      <c r="F2867" s="92" t="s">
        <v>27</v>
      </c>
      <c r="G2867" s="92" t="s">
        <v>104</v>
      </c>
      <c r="H2867" s="92" t="str">
        <f>_xlfn.XLOOKUP(O2867,匹配表1065!T:T,匹配表1065!W:W)</f>
        <v>济南市</v>
      </c>
      <c r="I2867" s="89" t="str">
        <f>_xlfn.XLOOKUP(O2867,匹配表1065!T:T,匹配表1065!X:X)</f>
        <v>PME2025</v>
      </c>
      <c r="J2867" s="92" t="s">
        <v>128</v>
      </c>
      <c r="K2867" s="89" cm="1">
        <f ca="1" t="array" ref="K2867:L2867">_xlfn.XLOOKUP(J2867,匹配表1065!Y:Y,匹配表1065!AA:AB)</f>
        <v>13</v>
      </c>
      <c r="L2867" s="89" t="str">
        <v>3个月以上</v>
      </c>
      <c r="M2867" s="92" t="s">
        <v>30</v>
      </c>
      <c r="N2867" s="92">
        <v>1</v>
      </c>
      <c r="O2867" s="93" t="str">
        <f>_xlfn.XLOOKUP(P2867,匹配表1065!U:U,匹配表1065!T:T)</f>
        <v>HO00001400</v>
      </c>
      <c r="P2867" s="89" t="s">
        <v>112</v>
      </c>
      <c r="Q2867" s="89" t="s">
        <v>131</v>
      </c>
      <c r="R2867" s="89" t="str">
        <f>_xlfn.XLOOKUP(Q2867,匹配表1065!L:L,匹配表1065!O:O)</f>
        <v>B</v>
      </c>
      <c r="S2867" s="93" t="str">
        <f>IFERROR(_xlfn.XLOOKUP(Q2867,匹配表1065!AI:AI,匹配表1065!AJ:AJ),"绿标")</f>
        <v>红标</v>
      </c>
      <c r="T2867" s="93" t="str" cm="1">
        <f t="array" ref="T2867:U2867">_xlfn.XLOOKUP(Q2867,匹配表1065!L:L,匹配表1065!M:N)</f>
        <v>脑血管</v>
      </c>
      <c r="U2867" s="94" t="str">
        <v>神经内科</v>
      </c>
      <c r="V2867" s="95" t="s">
        <v>33</v>
      </c>
      <c r="W2867" s="93">
        <f>_xlfn.XLOOKUP(M2867,匹配表1065!D:D,匹配表1065!F:F)*N2867</f>
        <v>12</v>
      </c>
    </row>
    <row r="2868" customHeight="1" spans="1:23">
      <c r="A2868" s="89" t="s">
        <v>675</v>
      </c>
      <c r="B2868" s="90">
        <v>46168</v>
      </c>
      <c r="C2868" s="91" t="str">
        <f t="shared" si="88"/>
        <v>5月第5周</v>
      </c>
      <c r="D2868" s="89" t="s">
        <v>761</v>
      </c>
      <c r="E2868" s="89" t="str">
        <f t="shared" si="89"/>
        <v>5月第4周--周2</v>
      </c>
      <c r="F2868" s="92" t="s">
        <v>27</v>
      </c>
      <c r="G2868" s="92" t="s">
        <v>104</v>
      </c>
      <c r="H2868" s="92" t="str">
        <f>_xlfn.XLOOKUP(O2868,匹配表1065!T:T,匹配表1065!W:W)</f>
        <v>济南市</v>
      </c>
      <c r="I2868" s="89" t="str">
        <f>_xlfn.XLOOKUP(O2868,匹配表1065!T:T,匹配表1065!X:X)</f>
        <v>PME2025</v>
      </c>
      <c r="J2868" s="92" t="s">
        <v>128</v>
      </c>
      <c r="K2868" s="89" cm="1">
        <f ca="1" t="array" ref="K2868:L2868">_xlfn.XLOOKUP(J2868,匹配表1065!Y:Y,匹配表1065!AA:AB)</f>
        <v>13</v>
      </c>
      <c r="L2868" s="89" t="str">
        <v>3个月以上</v>
      </c>
      <c r="M2868" s="92" t="s">
        <v>35</v>
      </c>
      <c r="N2868" s="92">
        <v>1</v>
      </c>
      <c r="O2868" s="93" t="str">
        <f>_xlfn.XLOOKUP(P2868,匹配表1065!U:U,匹配表1065!T:T)</f>
        <v>HO00001400</v>
      </c>
      <c r="P2868" s="89" t="s">
        <v>112</v>
      </c>
      <c r="Q2868" s="89" t="s">
        <v>357</v>
      </c>
      <c r="R2868" s="89" t="str">
        <f>_xlfn.XLOOKUP(Q2868,匹配表1065!L:L,匹配表1065!O:O)</f>
        <v>B</v>
      </c>
      <c r="S2868" s="93" t="str">
        <f>IFERROR(_xlfn.XLOOKUP(Q2868,匹配表1065!AI:AI,匹配表1065!AJ:AJ),"绿标")</f>
        <v>红标</v>
      </c>
      <c r="T2868" s="93" t="str" cm="1">
        <f t="array" ref="T2868:U2868">_xlfn.XLOOKUP(Q2868,匹配表1065!L:L,匹配表1065!M:N)</f>
        <v>癫痫</v>
      </c>
      <c r="U2868" s="94" t="str">
        <v>神经内科</v>
      </c>
      <c r="V2868" s="95" t="s">
        <v>58</v>
      </c>
      <c r="W2868" s="93">
        <f>_xlfn.XLOOKUP(M2868,匹配表1065!D:D,匹配表1065!F:F)*N2868</f>
        <v>4</v>
      </c>
    </row>
    <row r="2869" customHeight="1" spans="1:23">
      <c r="A2869" s="89" t="s">
        <v>675</v>
      </c>
      <c r="B2869" s="90">
        <v>46168</v>
      </c>
      <c r="C2869" s="91" t="str">
        <f t="shared" si="88"/>
        <v>5月第5周</v>
      </c>
      <c r="D2869" s="89" t="s">
        <v>761</v>
      </c>
      <c r="E2869" s="89" t="str">
        <f t="shared" si="89"/>
        <v>5月第4周--周2</v>
      </c>
      <c r="F2869" s="92" t="s">
        <v>27</v>
      </c>
      <c r="G2869" s="92" t="s">
        <v>104</v>
      </c>
      <c r="H2869" s="92" t="str">
        <f>_xlfn.XLOOKUP(O2869,匹配表1065!T:T,匹配表1065!W:W)</f>
        <v>济南市</v>
      </c>
      <c r="I2869" s="89" t="str">
        <f>_xlfn.XLOOKUP(O2869,匹配表1065!T:T,匹配表1065!X:X)</f>
        <v>PME2025</v>
      </c>
      <c r="J2869" s="92" t="s">
        <v>128</v>
      </c>
      <c r="K2869" s="89" cm="1">
        <f ca="1" t="array" ref="K2869:L2869">_xlfn.XLOOKUP(J2869,匹配表1065!Y:Y,匹配表1065!AA:AB)</f>
        <v>13</v>
      </c>
      <c r="L2869" s="89" t="str">
        <v>3个月以上</v>
      </c>
      <c r="M2869" s="92" t="s">
        <v>35</v>
      </c>
      <c r="N2869" s="92">
        <v>1</v>
      </c>
      <c r="O2869" s="93" t="str">
        <f>_xlfn.XLOOKUP(P2869,匹配表1065!U:U,匹配表1065!T:T)</f>
        <v>HO00001400</v>
      </c>
      <c r="P2869" s="89" t="s">
        <v>112</v>
      </c>
      <c r="Q2869" s="89" t="s">
        <v>134</v>
      </c>
      <c r="R2869" s="89" t="str">
        <f>_xlfn.XLOOKUP(Q2869,匹配表1065!L:L,匹配表1065!O:O)</f>
        <v>D</v>
      </c>
      <c r="S2869" s="93" t="str">
        <f>IFERROR(_xlfn.XLOOKUP(Q2869,匹配表1065!AI:AI,匹配表1065!AJ:AJ),"绿标")</f>
        <v>绿标</v>
      </c>
      <c r="T2869" s="93" t="str" cm="1">
        <f t="array" ref="T2869:U2869">_xlfn.XLOOKUP(Q2869,匹配表1065!L:L,匹配表1065!M:N)</f>
        <v>抑郁焦虑</v>
      </c>
      <c r="U2869" s="94" t="str">
        <v>精神心理科</v>
      </c>
      <c r="V2869" s="95" t="s">
        <v>70</v>
      </c>
      <c r="W2869" s="93">
        <f>_xlfn.XLOOKUP(M2869,匹配表1065!D:D,匹配表1065!F:F)*N2869</f>
        <v>4</v>
      </c>
    </row>
    <row r="2870" customHeight="1" spans="1:23">
      <c r="A2870" s="89" t="s">
        <v>675</v>
      </c>
      <c r="B2870" s="90">
        <v>46168</v>
      </c>
      <c r="C2870" s="91" t="str">
        <f t="shared" si="88"/>
        <v>5月第5周</v>
      </c>
      <c r="D2870" s="89" t="s">
        <v>761</v>
      </c>
      <c r="E2870" s="89" t="str">
        <f t="shared" si="89"/>
        <v>5月第4周--周2</v>
      </c>
      <c r="F2870" s="92" t="s">
        <v>27</v>
      </c>
      <c r="G2870" s="92" t="s">
        <v>104</v>
      </c>
      <c r="H2870" s="92" t="str">
        <f>_xlfn.XLOOKUP(O2870,匹配表1065!T:T,匹配表1065!W:W)</f>
        <v>济南市</v>
      </c>
      <c r="I2870" s="89" t="str">
        <f>_xlfn.XLOOKUP(O2870,匹配表1065!T:T,匹配表1065!X:X)</f>
        <v>PME2029</v>
      </c>
      <c r="J2870" s="92" t="s">
        <v>128</v>
      </c>
      <c r="K2870" s="89" cm="1">
        <f ca="1" t="array" ref="K2870:L2870">_xlfn.XLOOKUP(J2870,匹配表1065!Y:Y,匹配表1065!AA:AB)</f>
        <v>13</v>
      </c>
      <c r="L2870" s="89" t="str">
        <v>3个月以上</v>
      </c>
      <c r="M2870" s="92" t="s">
        <v>35</v>
      </c>
      <c r="N2870" s="92">
        <v>1</v>
      </c>
      <c r="O2870" s="93" t="str">
        <f>_xlfn.XLOOKUP(P2870,匹配表1065!U:U,匹配表1065!T:T)</f>
        <v>HO00001403</v>
      </c>
      <c r="P2870" s="89" t="s">
        <v>329</v>
      </c>
      <c r="Q2870" s="89" t="s">
        <v>330</v>
      </c>
      <c r="R2870" s="89" t="str">
        <f>_xlfn.XLOOKUP(Q2870,匹配表1065!L:L,匹配表1065!O:O)</f>
        <v>A</v>
      </c>
      <c r="S2870" s="93" t="str">
        <f>IFERROR(_xlfn.XLOOKUP(Q2870,匹配表1065!AI:AI,匹配表1065!AJ:AJ),"绿标")</f>
        <v>黑标</v>
      </c>
      <c r="T2870" s="93" t="str" cm="1">
        <f t="array" ref="T2870:U2870">_xlfn.XLOOKUP(Q2870,匹配表1065!L:L,匹配表1065!M:N)</f>
        <v>头痛</v>
      </c>
      <c r="U2870" s="94" t="str">
        <v>神经内科</v>
      </c>
      <c r="V2870" s="95" t="s">
        <v>33</v>
      </c>
      <c r="W2870" s="93">
        <f>_xlfn.XLOOKUP(M2870,匹配表1065!D:D,匹配表1065!F:F)*N2870</f>
        <v>4</v>
      </c>
    </row>
    <row r="2871" customHeight="1" spans="1:23">
      <c r="A2871" s="89" t="s">
        <v>675</v>
      </c>
      <c r="B2871" s="90">
        <v>46168</v>
      </c>
      <c r="C2871" s="91" t="str">
        <f t="shared" si="88"/>
        <v>5月第5周</v>
      </c>
      <c r="D2871" s="89" t="s">
        <v>761</v>
      </c>
      <c r="E2871" s="89" t="str">
        <f t="shared" si="89"/>
        <v>5月第4周--周2</v>
      </c>
      <c r="F2871" s="92" t="s">
        <v>27</v>
      </c>
      <c r="G2871" s="92" t="s">
        <v>104</v>
      </c>
      <c r="H2871" s="92" t="str">
        <f>_xlfn.XLOOKUP(O2871,匹配表1065!T:T,匹配表1065!W:W)</f>
        <v>东营市</v>
      </c>
      <c r="I2871" s="89" t="str">
        <f>_xlfn.XLOOKUP(O2871,匹配表1065!T:T,匹配表1065!X:X)</f>
        <v>PME2028</v>
      </c>
      <c r="J2871" s="92" t="s">
        <v>121</v>
      </c>
      <c r="K2871" s="89" cm="1">
        <f ca="1" t="array" ref="K2871:L2871">_xlfn.XLOOKUP(J2871,匹配表1065!Y:Y,匹配表1065!AA:AB)</f>
        <v>26</v>
      </c>
      <c r="L2871" s="89" t="str">
        <v>3个月以上</v>
      </c>
      <c r="M2871" s="92" t="s">
        <v>30</v>
      </c>
      <c r="N2871" s="92">
        <v>1</v>
      </c>
      <c r="O2871" s="93" t="str">
        <f>_xlfn.XLOOKUP(P2871,匹配表1065!U:U,匹配表1065!T:T)</f>
        <v>HO00001421</v>
      </c>
      <c r="P2871" s="89" t="s">
        <v>122</v>
      </c>
      <c r="Q2871" s="89" t="s">
        <v>123</v>
      </c>
      <c r="R2871" s="89" t="str">
        <f>_xlfn.XLOOKUP(Q2871,匹配表1065!L:L,匹配表1065!O:O)</f>
        <v>A</v>
      </c>
      <c r="S2871" s="93" t="str">
        <f>IFERROR(_xlfn.XLOOKUP(Q2871,匹配表1065!AI:AI,匹配表1065!AJ:AJ),"绿标")</f>
        <v>红标</v>
      </c>
      <c r="T2871" s="93" t="str" cm="1">
        <f t="array" ref="T2871:U2871">_xlfn.XLOOKUP(Q2871,匹配表1065!L:L,匹配表1065!M:N)</f>
        <v>头痛</v>
      </c>
      <c r="U2871" s="94" t="str">
        <v>神经内科</v>
      </c>
      <c r="V2871" s="95" t="s">
        <v>42</v>
      </c>
      <c r="W2871" s="93">
        <f>_xlfn.XLOOKUP(M2871,匹配表1065!D:D,匹配表1065!F:F)*N2871</f>
        <v>12</v>
      </c>
    </row>
    <row r="2872" customHeight="1" spans="1:23">
      <c r="A2872" s="89" t="s">
        <v>675</v>
      </c>
      <c r="B2872" s="90">
        <v>46168</v>
      </c>
      <c r="C2872" s="91" t="str">
        <f t="shared" si="88"/>
        <v>5月第5周</v>
      </c>
      <c r="D2872" s="89" t="s">
        <v>761</v>
      </c>
      <c r="E2872" s="89" t="str">
        <f t="shared" si="89"/>
        <v>5月第4周--周2</v>
      </c>
      <c r="F2872" s="92" t="s">
        <v>27</v>
      </c>
      <c r="G2872" s="89" t="s">
        <v>63</v>
      </c>
      <c r="H2872" s="92" t="str">
        <f>_xlfn.XLOOKUP(O2872,匹配表1065!T:T,匹配表1065!W:W)</f>
        <v>南京市</v>
      </c>
      <c r="I2872" s="89" t="str">
        <f>_xlfn.XLOOKUP(O2872,匹配表1065!T:T,匹配表1065!X:X)</f>
        <v>PME2001</v>
      </c>
      <c r="J2872" s="92" t="s">
        <v>64</v>
      </c>
      <c r="K2872" s="89" cm="1">
        <f ca="1" t="array" ref="K2872:L2872">_xlfn.XLOOKUP(J2872,匹配表1065!Y:Y,匹配表1065!AA:AB)</f>
        <v>31</v>
      </c>
      <c r="L2872" s="89" t="str">
        <v>3个月以上</v>
      </c>
      <c r="M2872" s="92" t="s">
        <v>30</v>
      </c>
      <c r="N2872" s="92">
        <v>3</v>
      </c>
      <c r="O2872" s="93" t="str">
        <f>_xlfn.XLOOKUP(P2872,匹配表1065!U:U,匹配表1065!T:T)</f>
        <v>HO00000958</v>
      </c>
      <c r="P2872" s="89" t="s">
        <v>65</v>
      </c>
      <c r="Q2872" s="89" t="s">
        <v>209</v>
      </c>
      <c r="R2872" s="89" t="str">
        <f>_xlfn.XLOOKUP(Q2872,匹配表1065!L:L,匹配表1065!O:O)</f>
        <v>C</v>
      </c>
      <c r="S2872" s="93" t="str">
        <f>IFERROR(_xlfn.XLOOKUP(Q2872,匹配表1065!AI:AI,匹配表1065!AJ:AJ),"绿标")</f>
        <v>红标</v>
      </c>
      <c r="T2872" s="93" t="str" cm="1">
        <f t="array" ref="T2872:U2872">_xlfn.XLOOKUP(Q2872,匹配表1065!L:L,匹配表1065!M:N)</f>
        <v>眩晕</v>
      </c>
      <c r="U2872" s="94" t="str">
        <v>耳鼻喉科</v>
      </c>
      <c r="V2872" s="95" t="s">
        <v>70</v>
      </c>
      <c r="W2872" s="93">
        <f>_xlfn.XLOOKUP(M2872,匹配表1065!D:D,匹配表1065!F:F)*N2872</f>
        <v>36</v>
      </c>
    </row>
    <row r="2873" customHeight="1" spans="1:23">
      <c r="A2873" s="89" t="s">
        <v>675</v>
      </c>
      <c r="B2873" s="90">
        <v>46168</v>
      </c>
      <c r="C2873" s="91" t="str">
        <f t="shared" si="88"/>
        <v>5月第5周</v>
      </c>
      <c r="D2873" s="89" t="s">
        <v>761</v>
      </c>
      <c r="E2873" s="89" t="str">
        <f t="shared" si="89"/>
        <v>5月第4周--周2</v>
      </c>
      <c r="F2873" s="92" t="s">
        <v>27</v>
      </c>
      <c r="G2873" s="89" t="s">
        <v>63</v>
      </c>
      <c r="H2873" s="92" t="str">
        <f>_xlfn.XLOOKUP(O2873,匹配表1065!T:T,匹配表1065!W:W)</f>
        <v>南京市</v>
      </c>
      <c r="I2873" s="89" t="str">
        <f>_xlfn.XLOOKUP(O2873,匹配表1065!T:T,匹配表1065!X:X)</f>
        <v>PME2001</v>
      </c>
      <c r="J2873" s="92" t="s">
        <v>64</v>
      </c>
      <c r="K2873" s="89" cm="1">
        <f ca="1" t="array" ref="K2873:L2873">_xlfn.XLOOKUP(J2873,匹配表1065!Y:Y,匹配表1065!AA:AB)</f>
        <v>31</v>
      </c>
      <c r="L2873" s="89" t="str">
        <v>3个月以上</v>
      </c>
      <c r="M2873" s="92" t="s">
        <v>30</v>
      </c>
      <c r="N2873" s="92">
        <v>1</v>
      </c>
      <c r="O2873" s="93" t="str">
        <f>_xlfn.XLOOKUP(P2873,匹配表1065!U:U,匹配表1065!T:T)</f>
        <v>HO00000958</v>
      </c>
      <c r="P2873" s="89" t="s">
        <v>65</v>
      </c>
      <c r="Q2873" s="89" t="s">
        <v>68</v>
      </c>
      <c r="R2873" s="89" t="str">
        <f>_xlfn.XLOOKUP(Q2873,匹配表1065!L:L,匹配表1065!O:O)</f>
        <v>A</v>
      </c>
      <c r="S2873" s="93" t="str">
        <f>IFERROR(_xlfn.XLOOKUP(Q2873,匹配表1065!AI:AI,匹配表1065!AJ:AJ),"绿标")</f>
        <v>红标</v>
      </c>
      <c r="T2873" s="93" t="str" cm="1">
        <f t="array" ref="T2873:U2873">_xlfn.XLOOKUP(Q2873,匹配表1065!L:L,匹配表1065!M:N)</f>
        <v>头痛</v>
      </c>
      <c r="U2873" s="94" t="str">
        <v>神经内科</v>
      </c>
      <c r="V2873" s="95" t="s">
        <v>42</v>
      </c>
      <c r="W2873" s="93">
        <f>_xlfn.XLOOKUP(M2873,匹配表1065!D:D,匹配表1065!F:F)*N2873</f>
        <v>12</v>
      </c>
    </row>
    <row r="2874" customHeight="1" spans="1:23">
      <c r="A2874" s="89" t="s">
        <v>675</v>
      </c>
      <c r="B2874" s="90">
        <v>46168</v>
      </c>
      <c r="C2874" s="91" t="str">
        <f t="shared" si="88"/>
        <v>5月第5周</v>
      </c>
      <c r="D2874" s="89" t="s">
        <v>761</v>
      </c>
      <c r="E2874" s="89" t="str">
        <f t="shared" si="89"/>
        <v>5月第4周--周2</v>
      </c>
      <c r="F2874" s="92" t="s">
        <v>27</v>
      </c>
      <c r="G2874" s="89" t="s">
        <v>63</v>
      </c>
      <c r="H2874" s="92" t="str">
        <f>_xlfn.XLOOKUP(O2874,匹配表1065!T:T,匹配表1065!W:W)</f>
        <v>淮安市</v>
      </c>
      <c r="I2874" s="89" t="str">
        <f>_xlfn.XLOOKUP(O2874,匹配表1065!T:T,匹配表1065!X:X)</f>
        <v>PME2041</v>
      </c>
      <c r="J2874" s="92" t="s">
        <v>71</v>
      </c>
      <c r="K2874" s="89" cm="1">
        <f ca="1" t="array" ref="K2874:L2874">_xlfn.XLOOKUP(J2874,匹配表1065!Y:Y,匹配表1065!AA:AB)</f>
        <v>5</v>
      </c>
      <c r="L2874" s="89" t="str">
        <v>3个月以上</v>
      </c>
      <c r="M2874" s="92" t="s">
        <v>35</v>
      </c>
      <c r="N2874" s="92">
        <v>1</v>
      </c>
      <c r="O2874" s="93" t="str">
        <f>_xlfn.XLOOKUP(P2874,匹配表1065!U:U,匹配表1065!T:T)</f>
        <v>HO00000992</v>
      </c>
      <c r="P2874" s="89" t="s">
        <v>72</v>
      </c>
      <c r="Q2874" s="89" t="s">
        <v>73</v>
      </c>
      <c r="R2874" s="89" t="str">
        <f>_xlfn.XLOOKUP(Q2874,匹配表1065!L:L,匹配表1065!O:O)</f>
        <v>D</v>
      </c>
      <c r="S2874" s="93" t="str">
        <f>IFERROR(_xlfn.XLOOKUP(Q2874,匹配表1065!AI:AI,匹配表1065!AJ:AJ),"绿标")</f>
        <v>绿标</v>
      </c>
      <c r="T2874" s="93" t="str" cm="1">
        <f t="array" ref="T2874:U2874">_xlfn.XLOOKUP(Q2874,匹配表1065!L:L,匹配表1065!M:N)</f>
        <v>眩晕</v>
      </c>
      <c r="U2874" s="94" t="str">
        <v>神经内科</v>
      </c>
      <c r="V2874" s="95" t="s">
        <v>33</v>
      </c>
      <c r="W2874" s="93">
        <f>_xlfn.XLOOKUP(M2874,匹配表1065!D:D,匹配表1065!F:F)*N2874</f>
        <v>4</v>
      </c>
    </row>
    <row r="2875" customHeight="1" spans="1:23">
      <c r="A2875" s="89" t="s">
        <v>675</v>
      </c>
      <c r="B2875" s="90">
        <v>46168</v>
      </c>
      <c r="C2875" s="91" t="str">
        <f t="shared" si="88"/>
        <v>5月第5周</v>
      </c>
      <c r="D2875" s="89" t="s">
        <v>761</v>
      </c>
      <c r="E2875" s="89" t="str">
        <f t="shared" si="89"/>
        <v>5月第4周--周2</v>
      </c>
      <c r="F2875" s="92" t="s">
        <v>27</v>
      </c>
      <c r="G2875" s="89" t="s">
        <v>63</v>
      </c>
      <c r="H2875" s="92" t="str">
        <f>_xlfn.XLOOKUP(O2875,匹配表1065!T:T,匹配表1065!W:W)</f>
        <v>连云港市</v>
      </c>
      <c r="I2875" s="89" t="str">
        <f>_xlfn.XLOOKUP(O2875,匹配表1065!T:T,匹配表1065!X:X)</f>
        <v>PME2042</v>
      </c>
      <c r="J2875" s="92" t="s">
        <v>74</v>
      </c>
      <c r="K2875" s="89" cm="1">
        <f ca="1" t="array" ref="K2875:L2875">_xlfn.XLOOKUP(J2875,匹配表1065!Y:Y,匹配表1065!AA:AB)</f>
        <v>7</v>
      </c>
      <c r="L2875" s="89" t="str">
        <v>3个月以上</v>
      </c>
      <c r="M2875" s="92" t="s">
        <v>35</v>
      </c>
      <c r="N2875" s="92">
        <v>1</v>
      </c>
      <c r="O2875" s="93" t="str">
        <f>_xlfn.XLOOKUP(P2875,匹配表1065!U:U,匹配表1065!T:T)</f>
        <v>HO00001004</v>
      </c>
      <c r="P2875" s="89" t="s">
        <v>75</v>
      </c>
      <c r="Q2875" s="89" t="s">
        <v>76</v>
      </c>
      <c r="R2875" s="89" t="str">
        <f>_xlfn.XLOOKUP(Q2875,匹配表1065!L:L,匹配表1065!O:O)</f>
        <v>B</v>
      </c>
      <c r="S2875" s="93" t="str">
        <f>IFERROR(_xlfn.XLOOKUP(Q2875,匹配表1065!AI:AI,匹配表1065!AJ:AJ),"绿标")</f>
        <v>绿标</v>
      </c>
      <c r="T2875" s="93" t="str" cm="1">
        <f t="array" ref="T2875:U2875">_xlfn.XLOOKUP(Q2875,匹配表1065!L:L,匹配表1065!M:N)</f>
        <v>脑血管</v>
      </c>
      <c r="U2875" s="94" t="str">
        <v>神经内科</v>
      </c>
      <c r="V2875" s="95" t="s">
        <v>67</v>
      </c>
      <c r="W2875" s="93">
        <f>_xlfn.XLOOKUP(M2875,匹配表1065!D:D,匹配表1065!F:F)*N2875</f>
        <v>4</v>
      </c>
    </row>
    <row r="2876" customHeight="1" spans="1:23">
      <c r="A2876" s="89" t="s">
        <v>675</v>
      </c>
      <c r="B2876" s="90">
        <v>46168</v>
      </c>
      <c r="C2876" s="91" t="str">
        <f t="shared" si="88"/>
        <v>5月第5周</v>
      </c>
      <c r="D2876" s="89" t="s">
        <v>761</v>
      </c>
      <c r="E2876" s="89" t="str">
        <f t="shared" si="89"/>
        <v>5月第4周--周2</v>
      </c>
      <c r="F2876" s="92" t="s">
        <v>27</v>
      </c>
      <c r="G2876" s="89" t="s">
        <v>63</v>
      </c>
      <c r="H2876" s="92" t="str">
        <f>_xlfn.XLOOKUP(O2876,匹配表1065!T:T,匹配表1065!W:W)</f>
        <v>连云港市</v>
      </c>
      <c r="I2876" s="89" t="str">
        <f>_xlfn.XLOOKUP(O2876,匹配表1065!T:T,匹配表1065!X:X)</f>
        <v>PME2042</v>
      </c>
      <c r="J2876" s="92" t="s">
        <v>74</v>
      </c>
      <c r="K2876" s="89" cm="1">
        <f ca="1" t="array" ref="K2876:L2876">_xlfn.XLOOKUP(J2876,匹配表1065!Y:Y,匹配表1065!AA:AB)</f>
        <v>7</v>
      </c>
      <c r="L2876" s="89" t="str">
        <v>3个月以上</v>
      </c>
      <c r="M2876" s="92" t="s">
        <v>35</v>
      </c>
      <c r="N2876" s="92">
        <v>1</v>
      </c>
      <c r="O2876" s="93" t="str">
        <f>_xlfn.XLOOKUP(P2876,匹配表1065!U:U,匹配表1065!T:T)</f>
        <v>HO00017661</v>
      </c>
      <c r="P2876" s="89" t="s">
        <v>508</v>
      </c>
      <c r="Q2876" s="89" t="s">
        <v>561</v>
      </c>
      <c r="R2876" s="89" t="str">
        <f>_xlfn.XLOOKUP(Q2876,匹配表1065!L:L,匹配表1065!O:O)</f>
        <v>C</v>
      </c>
      <c r="S2876" s="93" t="str">
        <f>IFERROR(_xlfn.XLOOKUP(Q2876,匹配表1065!AI:AI,匹配表1065!AJ:AJ),"绿标")</f>
        <v>黑标</v>
      </c>
      <c r="T2876" s="93" t="str" cm="1">
        <f t="array" ref="T2876:U2876">_xlfn.XLOOKUP(Q2876,匹配表1065!L:L,匹配表1065!M:N)</f>
        <v>眩晕</v>
      </c>
      <c r="U2876" s="94" t="str">
        <v>神经内科</v>
      </c>
      <c r="V2876" s="95" t="s">
        <v>70</v>
      </c>
      <c r="W2876" s="93">
        <f>_xlfn.XLOOKUP(M2876,匹配表1065!D:D,匹配表1065!F:F)*N2876</f>
        <v>4</v>
      </c>
    </row>
    <row r="2877" customHeight="1" spans="1:23">
      <c r="A2877" s="89" t="s">
        <v>675</v>
      </c>
      <c r="B2877" s="90">
        <v>46168</v>
      </c>
      <c r="C2877" s="91" t="str">
        <f t="shared" si="88"/>
        <v>5月第5周</v>
      </c>
      <c r="D2877" s="89" t="s">
        <v>761</v>
      </c>
      <c r="E2877" s="89" t="str">
        <f t="shared" si="89"/>
        <v>5月第4周--周2</v>
      </c>
      <c r="F2877" s="92" t="s">
        <v>27</v>
      </c>
      <c r="G2877" s="89" t="s">
        <v>63</v>
      </c>
      <c r="H2877" s="92" t="str">
        <f>_xlfn.XLOOKUP(O2877,匹配表1065!T:T,匹配表1065!W:W)</f>
        <v>南京市</v>
      </c>
      <c r="I2877" s="89" t="str">
        <f>_xlfn.XLOOKUP(O2877,匹配表1065!T:T,匹配表1065!X:X)</f>
        <v>PME2001</v>
      </c>
      <c r="J2877" s="92" t="s">
        <v>77</v>
      </c>
      <c r="K2877" s="89" cm="1">
        <f ca="1" t="array" ref="K2877:L2877">_xlfn.XLOOKUP(J2877,匹配表1065!Y:Y,匹配表1065!AA:AB)</f>
        <v>8</v>
      </c>
      <c r="L2877" s="89" t="str">
        <v>3个月以上</v>
      </c>
      <c r="M2877" s="92" t="s">
        <v>30</v>
      </c>
      <c r="N2877" s="92">
        <v>1</v>
      </c>
      <c r="O2877" s="93" t="str">
        <f>_xlfn.XLOOKUP(P2877,匹配表1065!U:U,匹配表1065!T:T)</f>
        <v>HO00000958</v>
      </c>
      <c r="P2877" s="89" t="s">
        <v>65</v>
      </c>
      <c r="Q2877" s="89" t="s">
        <v>216</v>
      </c>
      <c r="R2877" s="89" t="str">
        <f>_xlfn.XLOOKUP(Q2877,匹配表1065!L:L,匹配表1065!O:O)</f>
        <v>A</v>
      </c>
      <c r="S2877" s="93" t="str">
        <f>IFERROR(_xlfn.XLOOKUP(Q2877,匹配表1065!AI:AI,匹配表1065!AJ:AJ),"绿标")</f>
        <v>红标</v>
      </c>
      <c r="T2877" s="93" t="str" cm="1">
        <f t="array" ref="T2877:U2877">_xlfn.XLOOKUP(Q2877,匹配表1065!L:L,匹配表1065!M:N)</f>
        <v>头痛</v>
      </c>
      <c r="U2877" s="94" t="str">
        <v>神经内科</v>
      </c>
      <c r="V2877" s="95" t="s">
        <v>70</v>
      </c>
      <c r="W2877" s="93">
        <f>_xlfn.XLOOKUP(M2877,匹配表1065!D:D,匹配表1065!F:F)*N2877</f>
        <v>12</v>
      </c>
    </row>
    <row r="2878" customHeight="1" spans="1:23">
      <c r="A2878" s="89" t="s">
        <v>675</v>
      </c>
      <c r="B2878" s="90">
        <v>46168</v>
      </c>
      <c r="C2878" s="91" t="str">
        <f t="shared" si="88"/>
        <v>5月第5周</v>
      </c>
      <c r="D2878" s="89" t="s">
        <v>761</v>
      </c>
      <c r="E2878" s="89" t="str">
        <f t="shared" si="89"/>
        <v>5月第4周--周2</v>
      </c>
      <c r="F2878" s="92" t="s">
        <v>27</v>
      </c>
      <c r="G2878" s="89" t="s">
        <v>63</v>
      </c>
      <c r="H2878" s="92" t="str">
        <f>_xlfn.XLOOKUP(O2878,匹配表1065!T:T,匹配表1065!W:W)</f>
        <v>南京市</v>
      </c>
      <c r="I2878" s="89" t="str">
        <f>_xlfn.XLOOKUP(O2878,匹配表1065!T:T,匹配表1065!X:X)</f>
        <v>PME2001</v>
      </c>
      <c r="J2878" s="92" t="s">
        <v>77</v>
      </c>
      <c r="K2878" s="89" cm="1">
        <f ca="1" t="array" ref="K2878:L2878">_xlfn.XLOOKUP(J2878,匹配表1065!Y:Y,匹配表1065!AA:AB)</f>
        <v>8</v>
      </c>
      <c r="L2878" s="89" t="str">
        <v>3个月以上</v>
      </c>
      <c r="M2878" s="92" t="s">
        <v>35</v>
      </c>
      <c r="N2878" s="92">
        <v>1</v>
      </c>
      <c r="O2878" s="93" t="str">
        <f>_xlfn.XLOOKUP(P2878,匹配表1065!U:U,匹配表1065!T:T)</f>
        <v>HO00000958</v>
      </c>
      <c r="P2878" s="89" t="s">
        <v>65</v>
      </c>
      <c r="Q2878" s="89" t="s">
        <v>78</v>
      </c>
      <c r="R2878" s="89" t="str">
        <f>_xlfn.XLOOKUP(Q2878,匹配表1065!L:L,匹配表1065!O:O)</f>
        <v>C</v>
      </c>
      <c r="S2878" s="93" t="str">
        <f>IFERROR(_xlfn.XLOOKUP(Q2878,匹配表1065!AI:AI,匹配表1065!AJ:AJ),"绿标")</f>
        <v>绿标</v>
      </c>
      <c r="T2878" s="93" t="str" cm="1">
        <f t="array" ref="T2878:U2878">_xlfn.XLOOKUP(Q2878,匹配表1065!L:L,匹配表1065!M:N)</f>
        <v>眩晕</v>
      </c>
      <c r="U2878" s="94" t="str">
        <v>神经内科</v>
      </c>
      <c r="V2878" s="95" t="s">
        <v>70</v>
      </c>
      <c r="W2878" s="93">
        <f>_xlfn.XLOOKUP(M2878,匹配表1065!D:D,匹配表1065!F:F)*N2878</f>
        <v>4</v>
      </c>
    </row>
    <row r="2879" customHeight="1" spans="1:23">
      <c r="A2879" s="89" t="s">
        <v>675</v>
      </c>
      <c r="B2879" s="90">
        <v>46168</v>
      </c>
      <c r="C2879" s="91" t="str">
        <f t="shared" si="88"/>
        <v>5月第5周</v>
      </c>
      <c r="D2879" s="89" t="s">
        <v>761</v>
      </c>
      <c r="E2879" s="89" t="str">
        <f t="shared" si="89"/>
        <v>5月第4周--周2</v>
      </c>
      <c r="F2879" s="92" t="s">
        <v>27</v>
      </c>
      <c r="G2879" s="89" t="s">
        <v>63</v>
      </c>
      <c r="H2879" s="92" t="str">
        <f>_xlfn.XLOOKUP(O2879,匹配表1065!T:T,匹配表1065!W:W)</f>
        <v>南京市</v>
      </c>
      <c r="I2879" s="89" t="str">
        <f>_xlfn.XLOOKUP(O2879,匹配表1065!T:T,匹配表1065!X:X)</f>
        <v>PME2001</v>
      </c>
      <c r="J2879" s="92" t="s">
        <v>77</v>
      </c>
      <c r="K2879" s="89" cm="1">
        <f ca="1" t="array" ref="K2879:L2879">_xlfn.XLOOKUP(J2879,匹配表1065!Y:Y,匹配表1065!AA:AB)</f>
        <v>8</v>
      </c>
      <c r="L2879" s="89" t="str">
        <v>3个月以上</v>
      </c>
      <c r="M2879" s="92" t="s">
        <v>35</v>
      </c>
      <c r="N2879" s="92">
        <v>1</v>
      </c>
      <c r="O2879" s="93" t="str">
        <f>_xlfn.XLOOKUP(P2879,匹配表1065!U:U,匹配表1065!T:T)</f>
        <v>HO00000958</v>
      </c>
      <c r="P2879" s="89" t="s">
        <v>65</v>
      </c>
      <c r="Q2879" s="89" t="s">
        <v>66</v>
      </c>
      <c r="R2879" s="89" t="str">
        <f>_xlfn.XLOOKUP(Q2879,匹配表1065!L:L,匹配表1065!O:O)</f>
        <v>A</v>
      </c>
      <c r="S2879" s="93" t="str">
        <f>IFERROR(_xlfn.XLOOKUP(Q2879,匹配表1065!AI:AI,匹配表1065!AJ:AJ),"绿标")</f>
        <v>红标</v>
      </c>
      <c r="T2879" s="93" t="str" cm="1">
        <f t="array" ref="T2879:U2879">_xlfn.XLOOKUP(Q2879,匹配表1065!L:L,匹配表1065!M:N)</f>
        <v>头痛</v>
      </c>
      <c r="U2879" s="94" t="str">
        <v>神经内科</v>
      </c>
      <c r="V2879" s="95" t="s">
        <v>58</v>
      </c>
      <c r="W2879" s="93">
        <f>_xlfn.XLOOKUP(M2879,匹配表1065!D:D,匹配表1065!F:F)*N2879</f>
        <v>4</v>
      </c>
    </row>
    <row r="2880" customHeight="1" spans="1:23">
      <c r="A2880" s="89" t="s">
        <v>675</v>
      </c>
      <c r="B2880" s="90">
        <v>46168</v>
      </c>
      <c r="C2880" s="91" t="str">
        <f t="shared" si="88"/>
        <v>5月第5周</v>
      </c>
      <c r="D2880" s="89" t="s">
        <v>761</v>
      </c>
      <c r="E2880" s="89" t="str">
        <f t="shared" si="89"/>
        <v>5月第4周--周2</v>
      </c>
      <c r="F2880" s="92" t="s">
        <v>27</v>
      </c>
      <c r="G2880" s="89" t="s">
        <v>63</v>
      </c>
      <c r="H2880" s="92" t="str">
        <f>_xlfn.XLOOKUP(O2880,匹配表1065!T:T,匹配表1065!W:W)</f>
        <v>徐州市</v>
      </c>
      <c r="I2880" s="89" t="str">
        <f>_xlfn.XLOOKUP(O2880,匹配表1065!T:T,匹配表1065!X:X)</f>
        <v>PME2008</v>
      </c>
      <c r="J2880" s="92" t="s">
        <v>81</v>
      </c>
      <c r="K2880" s="89" cm="1">
        <f ca="1" t="array" ref="K2880:L2880">_xlfn.XLOOKUP(J2880,匹配表1065!Y:Y,匹配表1065!AA:AB)</f>
        <v>19</v>
      </c>
      <c r="L2880" s="89" t="str">
        <v>3个月以上</v>
      </c>
      <c r="M2880" s="92" t="s">
        <v>30</v>
      </c>
      <c r="N2880" s="92">
        <v>1</v>
      </c>
      <c r="O2880" s="93" t="str">
        <f>_xlfn.XLOOKUP(P2880,匹配表1065!U:U,匹配表1065!T:T)</f>
        <v>HO00000989</v>
      </c>
      <c r="P2880" s="89" t="s">
        <v>214</v>
      </c>
      <c r="Q2880" s="89" t="s">
        <v>215</v>
      </c>
      <c r="R2880" s="89" t="str">
        <f>_xlfn.XLOOKUP(Q2880,匹配表1065!L:L,匹配表1065!O:O)</f>
        <v>A</v>
      </c>
      <c r="S2880" s="93" t="str">
        <f>IFERROR(_xlfn.XLOOKUP(Q2880,匹配表1065!AI:AI,匹配表1065!AJ:AJ),"绿标")</f>
        <v>红标</v>
      </c>
      <c r="T2880" s="93" t="str" cm="1">
        <f t="array" ref="T2880:U2880">_xlfn.XLOOKUP(Q2880,匹配表1065!L:L,匹配表1065!M:N)</f>
        <v>头痛</v>
      </c>
      <c r="U2880" s="94" t="str">
        <v>神经内科</v>
      </c>
      <c r="V2880" s="95" t="s">
        <v>67</v>
      </c>
      <c r="W2880" s="93">
        <f>_xlfn.XLOOKUP(M2880,匹配表1065!D:D,匹配表1065!F:F)*N2880</f>
        <v>12</v>
      </c>
    </row>
    <row r="2881" customHeight="1" spans="1:23">
      <c r="A2881" s="89" t="s">
        <v>675</v>
      </c>
      <c r="B2881" s="90">
        <v>46168</v>
      </c>
      <c r="C2881" s="91" t="str">
        <f t="shared" si="88"/>
        <v>5月第5周</v>
      </c>
      <c r="D2881" s="89" t="s">
        <v>761</v>
      </c>
      <c r="E2881" s="89" t="str">
        <f t="shared" si="89"/>
        <v>5月第4周--周2</v>
      </c>
      <c r="F2881" s="92" t="s">
        <v>27</v>
      </c>
      <c r="G2881" s="89" t="s">
        <v>63</v>
      </c>
      <c r="H2881" s="92" t="str">
        <f>_xlfn.XLOOKUP(O2881,匹配表1065!T:T,匹配表1065!W:W)</f>
        <v>徐州市</v>
      </c>
      <c r="I2881" s="89" t="str">
        <f>_xlfn.XLOOKUP(O2881,匹配表1065!T:T,匹配表1065!X:X)</f>
        <v>PME2008</v>
      </c>
      <c r="J2881" s="92" t="s">
        <v>81</v>
      </c>
      <c r="K2881" s="89" cm="1">
        <f ca="1" t="array" ref="K2881:L2881">_xlfn.XLOOKUP(J2881,匹配表1065!Y:Y,匹配表1065!AA:AB)</f>
        <v>19</v>
      </c>
      <c r="L2881" s="89" t="str">
        <v>3个月以上</v>
      </c>
      <c r="M2881" s="92" t="s">
        <v>35</v>
      </c>
      <c r="N2881" s="92">
        <v>1</v>
      </c>
      <c r="O2881" s="93" t="str">
        <f>_xlfn.XLOOKUP(P2881,匹配表1065!U:U,匹配表1065!T:T)</f>
        <v>HO00001134</v>
      </c>
      <c r="P2881" s="89" t="s">
        <v>82</v>
      </c>
      <c r="Q2881" s="89" t="s">
        <v>280</v>
      </c>
      <c r="R2881" s="89" t="str">
        <f>_xlfn.XLOOKUP(Q2881,匹配表1065!L:L,匹配表1065!O:O)</f>
        <v>D</v>
      </c>
      <c r="S2881" s="93" t="str">
        <f>IFERROR(_xlfn.XLOOKUP(Q2881,匹配表1065!AI:AI,匹配表1065!AJ:AJ),"绿标")</f>
        <v>红标</v>
      </c>
      <c r="T2881" s="93" t="str" cm="1">
        <f t="array" ref="T2881:U2881">_xlfn.XLOOKUP(Q2881,匹配表1065!L:L,匹配表1065!M:N)</f>
        <v>疼痛</v>
      </c>
      <c r="U2881" s="94" t="str">
        <v>疼痛科</v>
      </c>
      <c r="V2881" s="95" t="s">
        <v>58</v>
      </c>
      <c r="W2881" s="93">
        <f>_xlfn.XLOOKUP(M2881,匹配表1065!D:D,匹配表1065!F:F)*N2881</f>
        <v>4</v>
      </c>
    </row>
    <row r="2882" customHeight="1" spans="1:23">
      <c r="A2882" s="89" t="s">
        <v>675</v>
      </c>
      <c r="B2882" s="90">
        <v>46168</v>
      </c>
      <c r="C2882" s="91" t="str">
        <f t="shared" ref="C2882:C2945" si="90">MONTH(B2882)&amp;TEXT(WEEKNUM(B2882,2)-WEEKNUM(B2882+1-DAY(B2882),2)+1,"月第0周")</f>
        <v>5月第5周</v>
      </c>
      <c r="D2882" s="89" t="s">
        <v>761</v>
      </c>
      <c r="E2882" s="89" t="str">
        <f t="shared" ref="E2882:E2945" si="91">D2882&amp;"--"&amp;"周"&amp;WEEKDAY(B2882,2)</f>
        <v>5月第4周--周2</v>
      </c>
      <c r="F2882" s="92" t="s">
        <v>27</v>
      </c>
      <c r="G2882" s="89" t="s">
        <v>63</v>
      </c>
      <c r="H2882" s="92" t="str">
        <f>_xlfn.XLOOKUP(O2882,匹配表1065!T:T,匹配表1065!W:W)</f>
        <v>徐州市</v>
      </c>
      <c r="I2882" s="89" t="str">
        <f>_xlfn.XLOOKUP(O2882,匹配表1065!T:T,匹配表1065!X:X)</f>
        <v>PME2008</v>
      </c>
      <c r="J2882" s="92" t="s">
        <v>81</v>
      </c>
      <c r="K2882" s="89" cm="1">
        <f ca="1" t="array" ref="K2882:L2882">_xlfn.XLOOKUP(J2882,匹配表1065!Y:Y,匹配表1065!AA:AB)</f>
        <v>19</v>
      </c>
      <c r="L2882" s="89" t="str">
        <v>3个月以上</v>
      </c>
      <c r="M2882" s="92" t="s">
        <v>35</v>
      </c>
      <c r="N2882" s="92">
        <v>1</v>
      </c>
      <c r="O2882" s="93" t="str">
        <f>_xlfn.XLOOKUP(P2882,匹配表1065!U:U,匹配表1065!T:T)</f>
        <v>HO00001134</v>
      </c>
      <c r="P2882" s="89" t="s">
        <v>82</v>
      </c>
      <c r="Q2882" s="89" t="s">
        <v>653</v>
      </c>
      <c r="R2882" s="89" t="str">
        <f>_xlfn.XLOOKUP(Q2882,匹配表1065!L:L,匹配表1065!O:O)</f>
        <v>C</v>
      </c>
      <c r="S2882" s="93" t="str">
        <f>IFERROR(_xlfn.XLOOKUP(Q2882,匹配表1065!AI:AI,匹配表1065!AJ:AJ),"绿标")</f>
        <v>黑标</v>
      </c>
      <c r="T2882" s="93" t="str" cm="1">
        <f t="array" ref="T2882:U2882">_xlfn.XLOOKUP(Q2882,匹配表1065!L:L,匹配表1065!M:N)</f>
        <v>眩晕</v>
      </c>
      <c r="U2882" s="94" t="str">
        <v>神经内科</v>
      </c>
      <c r="V2882" s="95" t="s">
        <v>58</v>
      </c>
      <c r="W2882" s="93">
        <f>_xlfn.XLOOKUP(M2882,匹配表1065!D:D,匹配表1065!F:F)*N2882</f>
        <v>4</v>
      </c>
    </row>
    <row r="2883" customHeight="1" spans="1:23">
      <c r="A2883" s="89" t="s">
        <v>675</v>
      </c>
      <c r="B2883" s="90">
        <v>46168</v>
      </c>
      <c r="C2883" s="91" t="str">
        <f t="shared" si="90"/>
        <v>5月第5周</v>
      </c>
      <c r="D2883" s="89" t="s">
        <v>761</v>
      </c>
      <c r="E2883" s="89" t="str">
        <f t="shared" si="91"/>
        <v>5月第4周--周2</v>
      </c>
      <c r="F2883" s="92" t="s">
        <v>27</v>
      </c>
      <c r="G2883" s="89" t="s">
        <v>63</v>
      </c>
      <c r="H2883" s="92" t="str">
        <f>_xlfn.XLOOKUP(O2883,匹配表1065!T:T,匹配表1065!W:W)</f>
        <v>南京市</v>
      </c>
      <c r="I2883" s="89" t="str">
        <f>_xlfn.XLOOKUP(O2883,匹配表1065!T:T,匹配表1065!X:X)</f>
        <v>PME2002</v>
      </c>
      <c r="J2883" s="92" t="s">
        <v>84</v>
      </c>
      <c r="K2883" s="89" cm="1">
        <f ca="1" t="array" ref="K2883:L2883">_xlfn.XLOOKUP(J2883,匹配表1065!Y:Y,匹配表1065!AA:AB)</f>
        <v>31</v>
      </c>
      <c r="L2883" s="89" t="str">
        <v>3个月以上</v>
      </c>
      <c r="M2883" s="92" t="s">
        <v>30</v>
      </c>
      <c r="N2883" s="92">
        <v>4</v>
      </c>
      <c r="O2883" s="93" t="str">
        <f>_xlfn.XLOOKUP(P2883,匹配表1065!U:U,匹配表1065!T:T)</f>
        <v>HO00000964</v>
      </c>
      <c r="P2883" s="89" t="s">
        <v>90</v>
      </c>
      <c r="Q2883" s="89" t="s">
        <v>281</v>
      </c>
      <c r="R2883" s="89" t="str">
        <f>_xlfn.XLOOKUP(Q2883,匹配表1065!L:L,匹配表1065!O:O)</f>
        <v>A</v>
      </c>
      <c r="S2883" s="93" t="str">
        <f>IFERROR(_xlfn.XLOOKUP(Q2883,匹配表1065!AI:AI,匹配表1065!AJ:AJ),"绿标")</f>
        <v>红标</v>
      </c>
      <c r="T2883" s="93" t="str" cm="1">
        <f t="array" ref="T2883:U2883">_xlfn.XLOOKUP(Q2883,匹配表1065!L:L,匹配表1065!M:N)</f>
        <v>头痛</v>
      </c>
      <c r="U2883" s="94" t="str">
        <v>神经内科</v>
      </c>
      <c r="V2883" s="95" t="s">
        <v>70</v>
      </c>
      <c r="W2883" s="93">
        <f>_xlfn.XLOOKUP(M2883,匹配表1065!D:D,匹配表1065!F:F)*N2883</f>
        <v>48</v>
      </c>
    </row>
    <row r="2884" customHeight="1" spans="1:23">
      <c r="A2884" s="89" t="s">
        <v>675</v>
      </c>
      <c r="B2884" s="90">
        <v>46168</v>
      </c>
      <c r="C2884" s="91" t="str">
        <f t="shared" si="90"/>
        <v>5月第5周</v>
      </c>
      <c r="D2884" s="89" t="s">
        <v>761</v>
      </c>
      <c r="E2884" s="89" t="str">
        <f t="shared" si="91"/>
        <v>5月第4周--周2</v>
      </c>
      <c r="F2884" s="92" t="s">
        <v>27</v>
      </c>
      <c r="G2884" s="89" t="s">
        <v>63</v>
      </c>
      <c r="H2884" s="92" t="str">
        <f>_xlfn.XLOOKUP(O2884,匹配表1065!T:T,匹配表1065!W:W)</f>
        <v>南京市</v>
      </c>
      <c r="I2884" s="89" t="str">
        <f>_xlfn.XLOOKUP(O2884,匹配表1065!T:T,匹配表1065!X:X)</f>
        <v>PME2002</v>
      </c>
      <c r="J2884" s="92" t="s">
        <v>410</v>
      </c>
      <c r="K2884" s="89" cm="1">
        <f ca="1" t="array" ref="K2884:L2884">_xlfn.XLOOKUP(J2884,匹配表1065!Y:Y,匹配表1065!AA:AB)</f>
        <v>1</v>
      </c>
      <c r="L2884" s="89" t="str">
        <v>3个月以内</v>
      </c>
      <c r="M2884" s="92" t="s">
        <v>30</v>
      </c>
      <c r="N2884" s="92">
        <v>1</v>
      </c>
      <c r="O2884" s="93" t="str">
        <f>_xlfn.XLOOKUP(P2884,匹配表1065!U:U,匹配表1065!T:T)</f>
        <v>HO00000964</v>
      </c>
      <c r="P2884" s="89" t="s">
        <v>90</v>
      </c>
      <c r="Q2884" s="89" t="s">
        <v>333</v>
      </c>
      <c r="R2884" s="89" t="str">
        <f>_xlfn.XLOOKUP(Q2884,匹配表1065!L:L,匹配表1065!O:O)</f>
        <v>A</v>
      </c>
      <c r="S2884" s="93" t="str">
        <f>IFERROR(_xlfn.XLOOKUP(Q2884,匹配表1065!AI:AI,匹配表1065!AJ:AJ),"绿标")</f>
        <v>红标</v>
      </c>
      <c r="T2884" s="93" t="str" cm="1">
        <f t="array" ref="T2884:U2884">_xlfn.XLOOKUP(Q2884,匹配表1065!L:L,匹配表1065!M:N)</f>
        <v>头痛</v>
      </c>
      <c r="U2884" s="94" t="str">
        <v>神经内科</v>
      </c>
      <c r="V2884" s="95" t="s">
        <v>70</v>
      </c>
      <c r="W2884" s="93">
        <f>_xlfn.XLOOKUP(M2884,匹配表1065!D:D,匹配表1065!F:F)*N2884</f>
        <v>12</v>
      </c>
    </row>
    <row r="2885" customHeight="1" spans="1:23">
      <c r="A2885" s="89" t="s">
        <v>675</v>
      </c>
      <c r="B2885" s="90">
        <v>46168</v>
      </c>
      <c r="C2885" s="91" t="str">
        <f t="shared" si="90"/>
        <v>5月第5周</v>
      </c>
      <c r="D2885" s="89" t="s">
        <v>761</v>
      </c>
      <c r="E2885" s="89" t="str">
        <f t="shared" si="91"/>
        <v>5月第4周--周2</v>
      </c>
      <c r="F2885" s="92" t="s">
        <v>27</v>
      </c>
      <c r="G2885" s="89" t="s">
        <v>63</v>
      </c>
      <c r="H2885" s="92" t="str">
        <f>_xlfn.XLOOKUP(O2885,匹配表1065!T:T,匹配表1065!W:W)</f>
        <v>南京市</v>
      </c>
      <c r="I2885" s="89" t="str">
        <f>_xlfn.XLOOKUP(O2885,匹配表1065!T:T,匹配表1065!X:X)</f>
        <v>PME2002</v>
      </c>
      <c r="J2885" s="92" t="s">
        <v>84</v>
      </c>
      <c r="K2885" s="89" cm="1">
        <f ca="1" t="array" ref="K2885:L2885">_xlfn.XLOOKUP(J2885,匹配表1065!Y:Y,匹配表1065!AA:AB)</f>
        <v>31</v>
      </c>
      <c r="L2885" s="89" t="str">
        <v>3个月以上</v>
      </c>
      <c r="M2885" s="92" t="s">
        <v>30</v>
      </c>
      <c r="N2885" s="92">
        <v>1</v>
      </c>
      <c r="O2885" s="93" t="str">
        <f>_xlfn.XLOOKUP(P2885,匹配表1065!U:U,匹配表1065!T:T)</f>
        <v>HO00039936</v>
      </c>
      <c r="P2885" s="89" t="s">
        <v>87</v>
      </c>
      <c r="Q2885" s="89" t="s">
        <v>88</v>
      </c>
      <c r="R2885" s="89" t="str">
        <f>_xlfn.XLOOKUP(Q2885,匹配表1065!L:L,匹配表1065!O:O)</f>
        <v>C</v>
      </c>
      <c r="S2885" s="93" t="str">
        <f>IFERROR(_xlfn.XLOOKUP(Q2885,匹配表1065!AI:AI,匹配表1065!AJ:AJ),"绿标")</f>
        <v>黑标</v>
      </c>
      <c r="T2885" s="93" t="str" cm="1">
        <f t="array" ref="T2885:U2885">_xlfn.XLOOKUP(Q2885,匹配表1065!L:L,匹配表1065!M:N)</f>
        <v>眩晕</v>
      </c>
      <c r="U2885" s="94" t="str">
        <v>耳鼻喉科</v>
      </c>
      <c r="V2885" s="95" t="s">
        <v>70</v>
      </c>
      <c r="W2885" s="93">
        <f>_xlfn.XLOOKUP(M2885,匹配表1065!D:D,匹配表1065!F:F)*N2885</f>
        <v>12</v>
      </c>
    </row>
    <row r="2886" customHeight="1" spans="1:23">
      <c r="A2886" s="89" t="s">
        <v>675</v>
      </c>
      <c r="B2886" s="90">
        <v>46168</v>
      </c>
      <c r="C2886" s="91" t="str">
        <f t="shared" si="90"/>
        <v>5月第5周</v>
      </c>
      <c r="D2886" s="89" t="s">
        <v>761</v>
      </c>
      <c r="E2886" s="89" t="str">
        <f t="shared" si="91"/>
        <v>5月第4周--周2</v>
      </c>
      <c r="F2886" s="92" t="s">
        <v>27</v>
      </c>
      <c r="G2886" s="92" t="s">
        <v>167</v>
      </c>
      <c r="H2886" s="92" t="str">
        <f>_xlfn.XLOOKUP(O2886,匹配表1065!T:T,匹配表1065!W:W)</f>
        <v>无锡市</v>
      </c>
      <c r="I2886" s="89" t="str">
        <f>_xlfn.XLOOKUP(O2886,匹配表1065!T:T,匹配表1065!X:X)</f>
        <v>PME2014</v>
      </c>
      <c r="J2886" s="89" t="s">
        <v>581</v>
      </c>
      <c r="K2886" s="89" cm="1">
        <f ca="1" t="array" ref="K2886:L2886">_xlfn.XLOOKUP(J2886,匹配表1065!Y:Y,匹配表1065!AA:AB)</f>
        <v>1</v>
      </c>
      <c r="L2886" s="89" t="str">
        <v>3个月以内</v>
      </c>
      <c r="M2886" s="92" t="s">
        <v>35</v>
      </c>
      <c r="N2886" s="92">
        <v>1</v>
      </c>
      <c r="O2886" s="93" t="str">
        <f>_xlfn.XLOOKUP(P2886,匹配表1065!U:U,匹配表1065!T:T)</f>
        <v>HO00001111</v>
      </c>
      <c r="P2886" s="89" t="s">
        <v>582</v>
      </c>
      <c r="Q2886" s="89" t="s">
        <v>728</v>
      </c>
      <c r="R2886" s="89" t="str">
        <f>_xlfn.XLOOKUP(Q2886,匹配表1065!L:L,匹配表1065!O:O)</f>
        <v>C</v>
      </c>
      <c r="S2886" s="93" t="str">
        <f>IFERROR(_xlfn.XLOOKUP(Q2886,匹配表1065!AI:AI,匹配表1065!AJ:AJ),"绿标")</f>
        <v>红标</v>
      </c>
      <c r="T2886" s="93" t="str" cm="1">
        <f t="array" ref="T2886:U2886">_xlfn.XLOOKUP(Q2886,匹配表1065!L:L,匹配表1065!M:N)</f>
        <v>眩晕</v>
      </c>
      <c r="U2886" s="94" t="str">
        <v>耳鼻喉科</v>
      </c>
      <c r="V2886" s="95" t="s">
        <v>70</v>
      </c>
      <c r="W2886" s="93">
        <f>_xlfn.XLOOKUP(M2886,匹配表1065!D:D,匹配表1065!F:F)*N2886</f>
        <v>4</v>
      </c>
    </row>
    <row r="2887" customHeight="1" spans="1:23">
      <c r="A2887" s="89" t="s">
        <v>675</v>
      </c>
      <c r="B2887" s="90">
        <v>46168</v>
      </c>
      <c r="C2887" s="91" t="str">
        <f t="shared" si="90"/>
        <v>5月第5周</v>
      </c>
      <c r="D2887" s="89" t="s">
        <v>761</v>
      </c>
      <c r="E2887" s="89" t="str">
        <f t="shared" si="91"/>
        <v>5月第4周--周2</v>
      </c>
      <c r="F2887" s="92" t="s">
        <v>27</v>
      </c>
      <c r="G2887" s="92" t="s">
        <v>167</v>
      </c>
      <c r="H2887" s="92" t="str">
        <f>_xlfn.XLOOKUP(O2887,匹配表1065!T:T,匹配表1065!W:W)</f>
        <v>苏州市</v>
      </c>
      <c r="I2887" s="89" t="str">
        <f>_xlfn.XLOOKUP(O2887,匹配表1065!T:T,匹配表1065!X:X)</f>
        <v>PME2017</v>
      </c>
      <c r="J2887" s="92" t="s">
        <v>323</v>
      </c>
      <c r="K2887" s="89" cm="1">
        <f ca="1" t="array" ref="K2887:L2887">_xlfn.XLOOKUP(J2887,匹配表1065!Y:Y,匹配表1065!AA:AB)</f>
        <v>7</v>
      </c>
      <c r="L2887" s="89" t="str">
        <v>3个月以上</v>
      </c>
      <c r="M2887" s="92" t="s">
        <v>202</v>
      </c>
      <c r="N2887" s="92">
        <v>1</v>
      </c>
      <c r="O2887" s="93" t="str">
        <f>_xlfn.XLOOKUP(P2887,匹配表1065!U:U,匹配表1065!T:T)</f>
        <v>HO00001044</v>
      </c>
      <c r="P2887" s="89" t="s">
        <v>346</v>
      </c>
      <c r="Q2887" s="89" t="s">
        <v>347</v>
      </c>
      <c r="R2887" s="89" t="str">
        <f>_xlfn.XLOOKUP(Q2887,匹配表1065!L:L,匹配表1065!O:O)</f>
        <v>A</v>
      </c>
      <c r="S2887" s="93" t="str">
        <f>IFERROR(_xlfn.XLOOKUP(Q2887,匹配表1065!AI:AI,匹配表1065!AJ:AJ),"绿标")</f>
        <v>红标</v>
      </c>
      <c r="T2887" s="93" t="str" cm="1">
        <f t="array" ref="T2887:U2887">_xlfn.XLOOKUP(Q2887,匹配表1065!L:L,匹配表1065!M:N)</f>
        <v>头痛</v>
      </c>
      <c r="U2887" s="94" t="str">
        <v>神经内科</v>
      </c>
      <c r="V2887" s="95" t="s">
        <v>67</v>
      </c>
      <c r="W2887" s="93">
        <f>_xlfn.XLOOKUP(M2887,匹配表1065!D:D,匹配表1065!F:F)*N2887</f>
        <v>16</v>
      </c>
    </row>
    <row r="2888" customHeight="1" spans="1:23">
      <c r="A2888" s="89" t="s">
        <v>675</v>
      </c>
      <c r="B2888" s="90">
        <v>46168</v>
      </c>
      <c r="C2888" s="91" t="str">
        <f t="shared" si="90"/>
        <v>5月第5周</v>
      </c>
      <c r="D2888" s="89" t="s">
        <v>761</v>
      </c>
      <c r="E2888" s="89" t="str">
        <f t="shared" si="91"/>
        <v>5月第4周--周2</v>
      </c>
      <c r="F2888" s="92" t="s">
        <v>27</v>
      </c>
      <c r="G2888" s="92" t="s">
        <v>167</v>
      </c>
      <c r="H2888" s="92" t="str">
        <f>_xlfn.XLOOKUP(O2888,匹配表1065!T:T,匹配表1065!W:W)</f>
        <v>苏州市</v>
      </c>
      <c r="I2888" s="89" t="str">
        <f>_xlfn.XLOOKUP(O2888,匹配表1065!T:T,匹配表1065!X:X)</f>
        <v>PME2010</v>
      </c>
      <c r="J2888" s="92" t="s">
        <v>186</v>
      </c>
      <c r="K2888" s="89" cm="1">
        <f ca="1" t="array" ref="K2888:L2888">_xlfn.XLOOKUP(J2888,匹配表1065!Y:Y,匹配表1065!AA:AB)</f>
        <v>6</v>
      </c>
      <c r="L2888" s="89" t="str">
        <v>3个月以上</v>
      </c>
      <c r="M2888" s="92" t="s">
        <v>30</v>
      </c>
      <c r="N2888" s="92">
        <v>1</v>
      </c>
      <c r="O2888" s="93" t="str">
        <f>_xlfn.XLOOKUP(P2888,匹配表1065!U:U,匹配表1065!T:T)</f>
        <v>HO00001051</v>
      </c>
      <c r="P2888" s="89" t="s">
        <v>191</v>
      </c>
      <c r="Q2888" s="89" t="s">
        <v>192</v>
      </c>
      <c r="R2888" s="89" t="str">
        <f>_xlfn.XLOOKUP(Q2888,匹配表1065!L:L,匹配表1065!O:O)</f>
        <v>B</v>
      </c>
      <c r="S2888" s="93" t="str">
        <f>IFERROR(_xlfn.XLOOKUP(Q2888,匹配表1065!AI:AI,匹配表1065!AJ:AJ),"绿标")</f>
        <v>绿标</v>
      </c>
      <c r="T2888" s="93" t="str" cm="1">
        <f t="array" ref="T2888:U2888">_xlfn.XLOOKUP(Q2888,匹配表1065!L:L,匹配表1065!M:N)</f>
        <v>抑郁焦虑</v>
      </c>
      <c r="U2888" s="94" t="str">
        <v>神经内科</v>
      </c>
      <c r="V2888" s="95" t="s">
        <v>70</v>
      </c>
      <c r="W2888" s="93">
        <f>_xlfn.XLOOKUP(M2888,匹配表1065!D:D,匹配表1065!F:F)*N2888</f>
        <v>12</v>
      </c>
    </row>
    <row r="2889" customHeight="1" spans="1:23">
      <c r="A2889" s="89" t="s">
        <v>675</v>
      </c>
      <c r="B2889" s="90">
        <v>46168</v>
      </c>
      <c r="C2889" s="91" t="str">
        <f t="shared" si="90"/>
        <v>5月第5周</v>
      </c>
      <c r="D2889" s="89" t="s">
        <v>761</v>
      </c>
      <c r="E2889" s="89" t="str">
        <f t="shared" si="91"/>
        <v>5月第4周--周2</v>
      </c>
      <c r="F2889" s="92" t="s">
        <v>27</v>
      </c>
      <c r="G2889" s="92" t="s">
        <v>167</v>
      </c>
      <c r="H2889" s="92" t="str">
        <f>_xlfn.XLOOKUP(O2889,匹配表1065!T:T,匹配表1065!W:W)</f>
        <v>苏州市</v>
      </c>
      <c r="I2889" s="89" t="str">
        <f>_xlfn.XLOOKUP(O2889,匹配表1065!T:T,匹配表1065!X:X)</f>
        <v>PME2010</v>
      </c>
      <c r="J2889" s="92" t="s">
        <v>186</v>
      </c>
      <c r="K2889" s="89" cm="1">
        <f ca="1" t="array" ref="K2889:L2889">_xlfn.XLOOKUP(J2889,匹配表1065!Y:Y,匹配表1065!AA:AB)</f>
        <v>6</v>
      </c>
      <c r="L2889" s="89" t="str">
        <v>3个月以上</v>
      </c>
      <c r="M2889" s="92" t="s">
        <v>35</v>
      </c>
      <c r="N2889" s="92">
        <v>1</v>
      </c>
      <c r="O2889" s="93" t="str">
        <f>_xlfn.XLOOKUP(P2889,匹配表1065!U:U,匹配表1065!T:T)</f>
        <v>HO00001051</v>
      </c>
      <c r="P2889" s="89" t="s">
        <v>191</v>
      </c>
      <c r="Q2889" s="89" t="s">
        <v>354</v>
      </c>
      <c r="R2889" s="89" t="str">
        <f>_xlfn.XLOOKUP(Q2889,匹配表1065!L:L,匹配表1065!O:O)</f>
        <v>A</v>
      </c>
      <c r="S2889" s="93" t="str">
        <f>IFERROR(_xlfn.XLOOKUP(Q2889,匹配表1065!AI:AI,匹配表1065!AJ:AJ),"绿标")</f>
        <v>黑标</v>
      </c>
      <c r="T2889" s="93" t="str" cm="1">
        <f t="array" ref="T2889:U2889">_xlfn.XLOOKUP(Q2889,匹配表1065!L:L,匹配表1065!M:N)</f>
        <v>头痛</v>
      </c>
      <c r="U2889" s="94" t="str">
        <v>神经内科</v>
      </c>
      <c r="V2889" s="95" t="s">
        <v>70</v>
      </c>
      <c r="W2889" s="93">
        <f>_xlfn.XLOOKUP(M2889,匹配表1065!D:D,匹配表1065!F:F)*N2889</f>
        <v>4</v>
      </c>
    </row>
    <row r="2890" customHeight="1" spans="1:23">
      <c r="A2890" s="89" t="s">
        <v>675</v>
      </c>
      <c r="B2890" s="90">
        <v>46168</v>
      </c>
      <c r="C2890" s="91" t="str">
        <f t="shared" si="90"/>
        <v>5月第5周</v>
      </c>
      <c r="D2890" s="89" t="s">
        <v>761</v>
      </c>
      <c r="E2890" s="89" t="str">
        <f t="shared" si="91"/>
        <v>5月第4周--周2</v>
      </c>
      <c r="F2890" s="92" t="s">
        <v>27</v>
      </c>
      <c r="G2890" s="92" t="s">
        <v>167</v>
      </c>
      <c r="H2890" s="92" t="str">
        <f>_xlfn.XLOOKUP(O2890,匹配表1065!T:T,匹配表1065!W:W)</f>
        <v>苏州市</v>
      </c>
      <c r="I2890" s="89" t="str">
        <f>_xlfn.XLOOKUP(O2890,匹配表1065!T:T,匹配表1065!X:X)</f>
        <v>PME2010</v>
      </c>
      <c r="J2890" s="92" t="s">
        <v>186</v>
      </c>
      <c r="K2890" s="89" cm="1">
        <f ca="1" t="array" ref="K2890:L2890">_xlfn.XLOOKUP(J2890,匹配表1065!Y:Y,匹配表1065!AA:AB)</f>
        <v>6</v>
      </c>
      <c r="L2890" s="89" t="str">
        <v>3个月以上</v>
      </c>
      <c r="M2890" s="92" t="s">
        <v>35</v>
      </c>
      <c r="N2890" s="92">
        <v>1</v>
      </c>
      <c r="O2890" s="93" t="str">
        <f>_xlfn.XLOOKUP(P2890,匹配表1065!U:U,匹配表1065!T:T)</f>
        <v>HO00001050</v>
      </c>
      <c r="P2890" s="89" t="s">
        <v>449</v>
      </c>
      <c r="Q2890" s="89" t="s">
        <v>450</v>
      </c>
      <c r="R2890" s="89" t="str">
        <f>_xlfn.XLOOKUP(Q2890,匹配表1065!L:L,匹配表1065!O:O)</f>
        <v>C</v>
      </c>
      <c r="S2890" s="93" t="str">
        <f>IFERROR(_xlfn.XLOOKUP(Q2890,匹配表1065!AI:AI,匹配表1065!AJ:AJ),"绿标")</f>
        <v>黑标</v>
      </c>
      <c r="T2890" s="93" t="str" cm="1">
        <f t="array" ref="T2890:U2890">_xlfn.XLOOKUP(Q2890,匹配表1065!L:L,匹配表1065!M:N)</f>
        <v>眩晕</v>
      </c>
      <c r="U2890" s="94" t="str">
        <v>神经内科</v>
      </c>
      <c r="V2890" s="95" t="s">
        <v>70</v>
      </c>
      <c r="W2890" s="93">
        <f>_xlfn.XLOOKUP(M2890,匹配表1065!D:D,匹配表1065!F:F)*N2890</f>
        <v>4</v>
      </c>
    </row>
    <row r="2891" customHeight="1" spans="1:23">
      <c r="A2891" s="89" t="s">
        <v>675</v>
      </c>
      <c r="B2891" s="90">
        <v>46168</v>
      </c>
      <c r="C2891" s="91" t="str">
        <f t="shared" si="90"/>
        <v>5月第5周</v>
      </c>
      <c r="D2891" s="89" t="s">
        <v>761</v>
      </c>
      <c r="E2891" s="89" t="str">
        <f t="shared" si="91"/>
        <v>5月第4周--周2</v>
      </c>
      <c r="F2891" s="92" t="s">
        <v>27</v>
      </c>
      <c r="G2891" s="92" t="s">
        <v>167</v>
      </c>
      <c r="H2891" s="92" t="str">
        <f>_xlfn.XLOOKUP(O2891,匹配表1065!T:T,匹配表1065!W:W)</f>
        <v>苏州市</v>
      </c>
      <c r="I2891" s="89" t="str">
        <f>_xlfn.XLOOKUP(O2891,匹配表1065!T:T,匹配表1065!X:X)</f>
        <v>PME2011</v>
      </c>
      <c r="J2891" s="92" t="s">
        <v>168</v>
      </c>
      <c r="K2891" s="89" cm="1">
        <f ca="1" t="array" ref="K2891:L2891">_xlfn.XLOOKUP(J2891,匹配表1065!Y:Y,匹配表1065!AA:AB)</f>
        <v>19</v>
      </c>
      <c r="L2891" s="89" t="str">
        <v>3个月以上</v>
      </c>
      <c r="M2891" s="92" t="s">
        <v>35</v>
      </c>
      <c r="N2891" s="92">
        <v>1</v>
      </c>
      <c r="O2891" s="93" t="str">
        <f>_xlfn.XLOOKUP(P2891,匹配表1065!U:U,匹配表1065!T:T)</f>
        <v>HO00307823</v>
      </c>
      <c r="P2891" s="89" t="s">
        <v>169</v>
      </c>
      <c r="Q2891" s="89" t="s">
        <v>771</v>
      </c>
      <c r="R2891" s="89" t="str">
        <f>_xlfn.XLOOKUP(Q2891,匹配表1065!L:L,匹配表1065!O:O)</f>
        <v>B</v>
      </c>
      <c r="S2891" s="93" t="str">
        <f>IFERROR(_xlfn.XLOOKUP(Q2891,匹配表1065!AI:AI,匹配表1065!AJ:AJ),"绿标")</f>
        <v>绿标</v>
      </c>
      <c r="T2891" s="93" t="str" cm="1">
        <f t="array" ref="T2891:U2891">_xlfn.XLOOKUP(Q2891,匹配表1065!L:L,匹配表1065!M:N)</f>
        <v>脑血管</v>
      </c>
      <c r="U2891" s="94" t="str">
        <v>神经内科</v>
      </c>
      <c r="V2891" s="95" t="s">
        <v>33</v>
      </c>
      <c r="W2891" s="93">
        <f>_xlfn.XLOOKUP(M2891,匹配表1065!D:D,匹配表1065!F:F)*N2891</f>
        <v>4</v>
      </c>
    </row>
    <row r="2892" customHeight="1" spans="1:23">
      <c r="A2892" s="89" t="s">
        <v>675</v>
      </c>
      <c r="B2892" s="90">
        <v>46168</v>
      </c>
      <c r="C2892" s="91" t="str">
        <f t="shared" si="90"/>
        <v>5月第5周</v>
      </c>
      <c r="D2892" s="89" t="s">
        <v>761</v>
      </c>
      <c r="E2892" s="89" t="str">
        <f t="shared" si="91"/>
        <v>5月第4周--周2</v>
      </c>
      <c r="F2892" s="92" t="s">
        <v>27</v>
      </c>
      <c r="G2892" s="92" t="s">
        <v>167</v>
      </c>
      <c r="H2892" s="92" t="str">
        <f>_xlfn.XLOOKUP(O2892,匹配表1065!T:T,匹配表1065!W:W)</f>
        <v>苏州市</v>
      </c>
      <c r="I2892" s="89" t="str">
        <f>_xlfn.XLOOKUP(O2892,匹配表1065!T:T,匹配表1065!X:X)</f>
        <v>PME2011</v>
      </c>
      <c r="J2892" s="92" t="s">
        <v>168</v>
      </c>
      <c r="K2892" s="89" cm="1">
        <f ca="1" t="array" ref="K2892:L2892">_xlfn.XLOOKUP(J2892,匹配表1065!Y:Y,匹配表1065!AA:AB)</f>
        <v>19</v>
      </c>
      <c r="L2892" s="89" t="str">
        <v>3个月以上</v>
      </c>
      <c r="M2892" s="92" t="s">
        <v>202</v>
      </c>
      <c r="N2892" s="92">
        <v>1</v>
      </c>
      <c r="O2892" s="93" t="str">
        <f>_xlfn.XLOOKUP(P2892,匹配表1065!U:U,匹配表1065!T:T)</f>
        <v>HO00307823</v>
      </c>
      <c r="P2892" s="89" t="s">
        <v>169</v>
      </c>
      <c r="Q2892" s="89" t="s">
        <v>170</v>
      </c>
      <c r="R2892" s="89" t="str">
        <f>_xlfn.XLOOKUP(Q2892,匹配表1065!L:L,匹配表1065!O:O)</f>
        <v>A</v>
      </c>
      <c r="S2892" s="93" t="str">
        <f>IFERROR(_xlfn.XLOOKUP(Q2892,匹配表1065!AI:AI,匹配表1065!AJ:AJ),"绿标")</f>
        <v>红标</v>
      </c>
      <c r="T2892" s="93" t="str" cm="1">
        <f t="array" ref="T2892:U2892">_xlfn.XLOOKUP(Q2892,匹配表1065!L:L,匹配表1065!M:N)</f>
        <v>头痛</v>
      </c>
      <c r="U2892" s="94" t="str">
        <v>神经内科</v>
      </c>
      <c r="V2892" s="95" t="s">
        <v>33</v>
      </c>
      <c r="W2892" s="93">
        <f>_xlfn.XLOOKUP(M2892,匹配表1065!D:D,匹配表1065!F:F)*N2892</f>
        <v>16</v>
      </c>
    </row>
    <row r="2893" customHeight="1" spans="1:23">
      <c r="A2893" s="89" t="s">
        <v>675</v>
      </c>
      <c r="B2893" s="90">
        <v>46168</v>
      </c>
      <c r="C2893" s="91" t="str">
        <f t="shared" si="90"/>
        <v>5月第5周</v>
      </c>
      <c r="D2893" s="89" t="s">
        <v>761</v>
      </c>
      <c r="E2893" s="89" t="str">
        <f t="shared" si="91"/>
        <v>5月第4周--周2</v>
      </c>
      <c r="F2893" s="92" t="s">
        <v>27</v>
      </c>
      <c r="G2893" s="92" t="s">
        <v>167</v>
      </c>
      <c r="H2893" s="92" t="str">
        <f>_xlfn.XLOOKUP(O2893,匹配表1065!T:T,匹配表1065!W:W)</f>
        <v>苏州市</v>
      </c>
      <c r="I2893" s="89" t="str">
        <f>_xlfn.XLOOKUP(O2893,匹配表1065!T:T,匹配表1065!X:X)</f>
        <v>PME2011</v>
      </c>
      <c r="J2893" s="92" t="s">
        <v>168</v>
      </c>
      <c r="K2893" s="89" cm="1">
        <f ca="1" t="array" ref="K2893:L2893">_xlfn.XLOOKUP(J2893,匹配表1065!Y:Y,匹配表1065!AA:AB)</f>
        <v>19</v>
      </c>
      <c r="L2893" s="89" t="str">
        <v>3个月以上</v>
      </c>
      <c r="M2893" s="92" t="s">
        <v>30</v>
      </c>
      <c r="N2893" s="92">
        <v>1</v>
      </c>
      <c r="O2893" s="93" t="str">
        <f>_xlfn.XLOOKUP(P2893,匹配表1065!U:U,匹配表1065!T:T)</f>
        <v>HO00307823</v>
      </c>
      <c r="P2893" s="89" t="s">
        <v>169</v>
      </c>
      <c r="Q2893" s="89" t="s">
        <v>170</v>
      </c>
      <c r="R2893" s="89" t="str">
        <f>_xlfn.XLOOKUP(Q2893,匹配表1065!L:L,匹配表1065!O:O)</f>
        <v>A</v>
      </c>
      <c r="S2893" s="93" t="str">
        <f>IFERROR(_xlfn.XLOOKUP(Q2893,匹配表1065!AI:AI,匹配表1065!AJ:AJ),"绿标")</f>
        <v>红标</v>
      </c>
      <c r="T2893" s="93" t="str" cm="1">
        <f t="array" ref="T2893:U2893">_xlfn.XLOOKUP(Q2893,匹配表1065!L:L,匹配表1065!M:N)</f>
        <v>头痛</v>
      </c>
      <c r="U2893" s="94" t="str">
        <v>神经内科</v>
      </c>
      <c r="V2893" s="95" t="s">
        <v>33</v>
      </c>
      <c r="W2893" s="93">
        <f>_xlfn.XLOOKUP(M2893,匹配表1065!D:D,匹配表1065!F:F)*N2893</f>
        <v>12</v>
      </c>
    </row>
    <row r="2894" customHeight="1" spans="1:23">
      <c r="A2894" s="89" t="s">
        <v>675</v>
      </c>
      <c r="B2894" s="90">
        <v>46168</v>
      </c>
      <c r="C2894" s="91" t="str">
        <f t="shared" si="90"/>
        <v>5月第5周</v>
      </c>
      <c r="D2894" s="89" t="s">
        <v>761</v>
      </c>
      <c r="E2894" s="89" t="str">
        <f t="shared" si="91"/>
        <v>5月第4周--周2</v>
      </c>
      <c r="F2894" s="92" t="s">
        <v>27</v>
      </c>
      <c r="G2894" s="92" t="s">
        <v>167</v>
      </c>
      <c r="H2894" s="92" t="str">
        <f>_xlfn.XLOOKUP(O2894,匹配表1065!T:T,匹配表1065!W:W)</f>
        <v>苏州市</v>
      </c>
      <c r="I2894" s="89" t="str">
        <f>_xlfn.XLOOKUP(O2894,匹配表1065!T:T,匹配表1065!X:X)</f>
        <v>PME2011</v>
      </c>
      <c r="J2894" s="92" t="s">
        <v>168</v>
      </c>
      <c r="K2894" s="89" cm="1">
        <f ca="1" t="array" ref="K2894:L2894">_xlfn.XLOOKUP(J2894,匹配表1065!Y:Y,匹配表1065!AA:AB)</f>
        <v>19</v>
      </c>
      <c r="L2894" s="89" t="str">
        <v>3个月以上</v>
      </c>
      <c r="M2894" s="92" t="s">
        <v>30</v>
      </c>
      <c r="N2894" s="92">
        <v>1</v>
      </c>
      <c r="O2894" s="93" t="str">
        <f>_xlfn.XLOOKUP(P2894,匹配表1065!U:U,匹配表1065!T:T)</f>
        <v>HO00307823</v>
      </c>
      <c r="P2894" s="89" t="s">
        <v>169</v>
      </c>
      <c r="Q2894" s="89" t="s">
        <v>172</v>
      </c>
      <c r="R2894" s="89" t="str">
        <f>_xlfn.XLOOKUP(Q2894,匹配表1065!L:L,匹配表1065!O:O)</f>
        <v>C</v>
      </c>
      <c r="S2894" s="93" t="str">
        <f>IFERROR(_xlfn.XLOOKUP(Q2894,匹配表1065!AI:AI,匹配表1065!AJ:AJ),"绿标")</f>
        <v>绿标</v>
      </c>
      <c r="T2894" s="93" t="str" cm="1">
        <f t="array" ref="T2894:U2894">_xlfn.XLOOKUP(Q2894,匹配表1065!L:L,匹配表1065!M:N)</f>
        <v>眩晕</v>
      </c>
      <c r="U2894" s="94" t="str">
        <v>神经内科</v>
      </c>
      <c r="V2894" s="95" t="s">
        <v>33</v>
      </c>
      <c r="W2894" s="93">
        <f>_xlfn.XLOOKUP(M2894,匹配表1065!D:D,匹配表1065!F:F)*N2894</f>
        <v>12</v>
      </c>
    </row>
    <row r="2895" customHeight="1" spans="1:23">
      <c r="A2895" s="89" t="s">
        <v>675</v>
      </c>
      <c r="B2895" s="90">
        <v>46168</v>
      </c>
      <c r="C2895" s="91" t="str">
        <f t="shared" si="90"/>
        <v>5月第5周</v>
      </c>
      <c r="D2895" s="89" t="s">
        <v>761</v>
      </c>
      <c r="E2895" s="89" t="str">
        <f t="shared" si="91"/>
        <v>5月第4周--周2</v>
      </c>
      <c r="F2895" s="92" t="s">
        <v>27</v>
      </c>
      <c r="G2895" s="92" t="s">
        <v>167</v>
      </c>
      <c r="H2895" s="92" t="str">
        <f>_xlfn.XLOOKUP(O2895,匹配表1065!T:T,匹配表1065!W:W)</f>
        <v>无锡市</v>
      </c>
      <c r="I2895" s="89" t="str">
        <f>_xlfn.XLOOKUP(O2895,匹配表1065!T:T,匹配表1065!X:X)</f>
        <v>PME2009</v>
      </c>
      <c r="J2895" s="92" t="s">
        <v>193</v>
      </c>
      <c r="K2895" s="89" cm="1">
        <f ca="1" t="array" ref="K2895:L2895">_xlfn.XLOOKUP(J2895,匹配表1065!Y:Y,匹配表1065!AA:AB)</f>
        <v>7</v>
      </c>
      <c r="L2895" s="89" t="str">
        <v>3个月以上</v>
      </c>
      <c r="M2895" s="92" t="s">
        <v>30</v>
      </c>
      <c r="N2895" s="92">
        <v>1</v>
      </c>
      <c r="O2895" s="93" t="str">
        <f>_xlfn.XLOOKUP(P2895,匹配表1065!U:U,匹配表1065!T:T)</f>
        <v>HO00001116</v>
      </c>
      <c r="P2895" s="89" t="s">
        <v>229</v>
      </c>
      <c r="Q2895" s="89" t="s">
        <v>230</v>
      </c>
      <c r="R2895" s="89" t="str">
        <f>_xlfn.XLOOKUP(Q2895,匹配表1065!L:L,匹配表1065!O:O)</f>
        <v>A</v>
      </c>
      <c r="S2895" s="93" t="str">
        <f>IFERROR(_xlfn.XLOOKUP(Q2895,匹配表1065!AI:AI,匹配表1065!AJ:AJ),"绿标")</f>
        <v>绿标</v>
      </c>
      <c r="T2895" s="93" t="str" cm="1">
        <f t="array" ref="T2895:U2895">_xlfn.XLOOKUP(Q2895,匹配表1065!L:L,匹配表1065!M:N)</f>
        <v>头痛</v>
      </c>
      <c r="U2895" s="94" t="str">
        <v>神经内科</v>
      </c>
      <c r="V2895" s="95" t="s">
        <v>42</v>
      </c>
      <c r="W2895" s="93">
        <f>_xlfn.XLOOKUP(M2895,匹配表1065!D:D,匹配表1065!F:F)*N2895</f>
        <v>12</v>
      </c>
    </row>
    <row r="2896" customHeight="1" spans="1:23">
      <c r="A2896" s="89" t="s">
        <v>675</v>
      </c>
      <c r="B2896" s="90">
        <v>46168</v>
      </c>
      <c r="C2896" s="91" t="str">
        <f t="shared" si="90"/>
        <v>5月第5周</v>
      </c>
      <c r="D2896" s="89" t="s">
        <v>761</v>
      </c>
      <c r="E2896" s="89" t="str">
        <f t="shared" si="91"/>
        <v>5月第4周--周2</v>
      </c>
      <c r="F2896" s="92" t="s">
        <v>27</v>
      </c>
      <c r="G2896" s="92" t="s">
        <v>167</v>
      </c>
      <c r="H2896" s="92" t="str">
        <f>_xlfn.XLOOKUP(O2896,匹配表1065!T:T,匹配表1065!W:W)</f>
        <v>苏州市</v>
      </c>
      <c r="I2896" s="89" t="str">
        <f>_xlfn.XLOOKUP(O2896,匹配表1065!T:T,匹配表1065!X:X)</f>
        <v>PME2016</v>
      </c>
      <c r="J2896" s="89" t="s">
        <v>173</v>
      </c>
      <c r="K2896" s="89" cm="1">
        <f ca="1" t="array" ref="K2896:L2896">_xlfn.XLOOKUP(J2896,匹配表1065!Y:Y,匹配表1065!AA:AB)</f>
        <v>1</v>
      </c>
      <c r="L2896" s="89" t="str">
        <v>3个月以内</v>
      </c>
      <c r="M2896" s="92" t="s">
        <v>30</v>
      </c>
      <c r="N2896" s="92">
        <v>1</v>
      </c>
      <c r="O2896" s="93" t="str">
        <f>_xlfn.XLOOKUP(P2896,匹配表1065!U:U,匹配表1065!T:T)</f>
        <v>HO00001048</v>
      </c>
      <c r="P2896" s="89" t="s">
        <v>176</v>
      </c>
      <c r="Q2896" s="89" t="s">
        <v>290</v>
      </c>
      <c r="R2896" s="89" t="str">
        <f>_xlfn.XLOOKUP(Q2896,匹配表1065!L:L,匹配表1065!O:O)</f>
        <v>A</v>
      </c>
      <c r="S2896" s="93" t="str">
        <f>IFERROR(_xlfn.XLOOKUP(Q2896,匹配表1065!AI:AI,匹配表1065!AJ:AJ),"绿标")</f>
        <v>红标</v>
      </c>
      <c r="T2896" s="93" t="str" cm="1">
        <f t="array" ref="T2896:U2896">_xlfn.XLOOKUP(Q2896,匹配表1065!L:L,匹配表1065!M:N)</f>
        <v>头痛</v>
      </c>
      <c r="U2896" s="94" t="str">
        <v>神经内科</v>
      </c>
      <c r="V2896" s="95" t="s">
        <v>70</v>
      </c>
      <c r="W2896" s="93">
        <f>_xlfn.XLOOKUP(M2896,匹配表1065!D:D,匹配表1065!F:F)*N2896</f>
        <v>12</v>
      </c>
    </row>
    <row r="2897" customHeight="1" spans="1:23">
      <c r="A2897" s="89" t="s">
        <v>675</v>
      </c>
      <c r="B2897" s="90">
        <v>46168</v>
      </c>
      <c r="C2897" s="91" t="str">
        <f t="shared" si="90"/>
        <v>5月第5周</v>
      </c>
      <c r="D2897" s="89" t="s">
        <v>761</v>
      </c>
      <c r="E2897" s="89" t="str">
        <f t="shared" si="91"/>
        <v>5月第4周--周2</v>
      </c>
      <c r="F2897" s="92" t="s">
        <v>27</v>
      </c>
      <c r="G2897" s="92" t="s">
        <v>167</v>
      </c>
      <c r="H2897" s="92" t="str">
        <f>_xlfn.XLOOKUP(O2897,匹配表1065!T:T,匹配表1065!W:W)</f>
        <v>苏州市</v>
      </c>
      <c r="I2897" s="89" t="str">
        <f>_xlfn.XLOOKUP(O2897,匹配表1065!T:T,匹配表1065!X:X)</f>
        <v>PME2016</v>
      </c>
      <c r="J2897" s="89" t="s">
        <v>173</v>
      </c>
      <c r="K2897" s="89" cm="1">
        <f ca="1" t="array" ref="K2897:L2897">_xlfn.XLOOKUP(J2897,匹配表1065!Y:Y,匹配表1065!AA:AB)</f>
        <v>1</v>
      </c>
      <c r="L2897" s="89" t="str">
        <v>3个月以内</v>
      </c>
      <c r="M2897" s="92" t="s">
        <v>30</v>
      </c>
      <c r="N2897" s="92">
        <v>1</v>
      </c>
      <c r="O2897" s="93" t="str">
        <f>_xlfn.XLOOKUP(P2897,匹配表1065!U:U,匹配表1065!T:T)</f>
        <v>HO00001048</v>
      </c>
      <c r="P2897" s="89" t="s">
        <v>176</v>
      </c>
      <c r="Q2897" s="89" t="s">
        <v>426</v>
      </c>
      <c r="R2897" s="89" t="str">
        <f>_xlfn.XLOOKUP(Q2897,匹配表1065!L:L,匹配表1065!O:O)</f>
        <v>C</v>
      </c>
      <c r="S2897" s="93" t="str">
        <f>IFERROR(_xlfn.XLOOKUP(Q2897,匹配表1065!AI:AI,匹配表1065!AJ:AJ),"绿标")</f>
        <v>红标</v>
      </c>
      <c r="T2897" s="93" t="str" cm="1">
        <f t="array" ref="T2897:U2897">_xlfn.XLOOKUP(Q2897,匹配表1065!L:L,匹配表1065!M:N)</f>
        <v>眩晕</v>
      </c>
      <c r="U2897" s="94" t="str">
        <v>耳鼻喉科</v>
      </c>
      <c r="V2897" s="95" t="s">
        <v>70</v>
      </c>
      <c r="W2897" s="93">
        <f>_xlfn.XLOOKUP(M2897,匹配表1065!D:D,匹配表1065!F:F)*N2897</f>
        <v>12</v>
      </c>
    </row>
    <row r="2898" customHeight="1" spans="1:23">
      <c r="A2898" s="89" t="s">
        <v>675</v>
      </c>
      <c r="B2898" s="90">
        <v>46168</v>
      </c>
      <c r="C2898" s="91" t="str">
        <f t="shared" si="90"/>
        <v>5月第5周</v>
      </c>
      <c r="D2898" s="89" t="s">
        <v>761</v>
      </c>
      <c r="E2898" s="89" t="str">
        <f t="shared" si="91"/>
        <v>5月第4周--周2</v>
      </c>
      <c r="F2898" s="92" t="s">
        <v>27</v>
      </c>
      <c r="G2898" s="92" t="s">
        <v>167</v>
      </c>
      <c r="H2898" s="92" t="str">
        <f>_xlfn.XLOOKUP(O2898,匹配表1065!T:T,匹配表1065!W:W)</f>
        <v>苏州市</v>
      </c>
      <c r="I2898" s="89" t="str">
        <f>_xlfn.XLOOKUP(O2898,匹配表1065!T:T,匹配表1065!X:X)</f>
        <v>PME2016</v>
      </c>
      <c r="J2898" s="89" t="s">
        <v>173</v>
      </c>
      <c r="K2898" s="89" cm="1">
        <f ca="1" t="array" ref="K2898:L2898">_xlfn.XLOOKUP(J2898,匹配表1065!Y:Y,匹配表1065!AA:AB)</f>
        <v>1</v>
      </c>
      <c r="L2898" s="89" t="str">
        <v>3个月以内</v>
      </c>
      <c r="M2898" s="92" t="s">
        <v>30</v>
      </c>
      <c r="N2898" s="92">
        <v>1</v>
      </c>
      <c r="O2898" s="93" t="str">
        <f>_xlfn.XLOOKUP(P2898,匹配表1065!U:U,匹配表1065!T:T)</f>
        <v>HO00001043</v>
      </c>
      <c r="P2898" s="89" t="s">
        <v>221</v>
      </c>
      <c r="Q2898" s="89" t="s">
        <v>291</v>
      </c>
      <c r="R2898" s="89" t="str">
        <f>_xlfn.XLOOKUP(Q2898,匹配表1065!L:L,匹配表1065!O:O)</f>
        <v>A</v>
      </c>
      <c r="S2898" s="93" t="str">
        <f>IFERROR(_xlfn.XLOOKUP(Q2898,匹配表1065!AI:AI,匹配表1065!AJ:AJ),"绿标")</f>
        <v>红标</v>
      </c>
      <c r="T2898" s="93" t="str" cm="1">
        <f t="array" ref="T2898:U2898">_xlfn.XLOOKUP(Q2898,匹配表1065!L:L,匹配表1065!M:N)</f>
        <v>头痛</v>
      </c>
      <c r="U2898" s="94" t="str">
        <v>神经内科</v>
      </c>
      <c r="V2898" s="95" t="s">
        <v>70</v>
      </c>
      <c r="W2898" s="93">
        <f>_xlfn.XLOOKUP(M2898,匹配表1065!D:D,匹配表1065!F:F)*N2898</f>
        <v>12</v>
      </c>
    </row>
    <row r="2899" customHeight="1" spans="1:23">
      <c r="A2899" s="89" t="s">
        <v>675</v>
      </c>
      <c r="B2899" s="90">
        <v>46168</v>
      </c>
      <c r="C2899" s="91" t="str">
        <f t="shared" si="90"/>
        <v>5月第5周</v>
      </c>
      <c r="D2899" s="89" t="s">
        <v>761</v>
      </c>
      <c r="E2899" s="89" t="str">
        <f t="shared" si="91"/>
        <v>5月第4周--周2</v>
      </c>
      <c r="F2899" s="92" t="s">
        <v>27</v>
      </c>
      <c r="G2899" s="92" t="s">
        <v>167</v>
      </c>
      <c r="H2899" s="92" t="str">
        <f>_xlfn.XLOOKUP(O2899,匹配表1065!T:T,匹配表1065!W:W)</f>
        <v>南通市</v>
      </c>
      <c r="I2899" s="89" t="str">
        <f>_xlfn.XLOOKUP(O2899,匹配表1065!T:T,匹配表1065!X:X)</f>
        <v>PME2013</v>
      </c>
      <c r="J2899" s="92" t="s">
        <v>180</v>
      </c>
      <c r="K2899" s="89" cm="1">
        <f ca="1" t="array" ref="K2899:L2899">_xlfn.XLOOKUP(J2899,匹配表1065!Y:Y,匹配表1065!AA:AB)</f>
        <v>51</v>
      </c>
      <c r="L2899" s="89" t="str">
        <v>3个月以上</v>
      </c>
      <c r="M2899" s="92" t="s">
        <v>30</v>
      </c>
      <c r="N2899" s="92">
        <v>1</v>
      </c>
      <c r="O2899" s="93" t="str">
        <f>_xlfn.XLOOKUP(P2899,匹配表1065!U:U,匹配表1065!T:T)</f>
        <v>HO00001066</v>
      </c>
      <c r="P2899" s="89" t="s">
        <v>183</v>
      </c>
      <c r="Q2899" s="89" t="s">
        <v>296</v>
      </c>
      <c r="R2899" s="89" t="str">
        <f>_xlfn.XLOOKUP(Q2899,匹配表1065!L:L,匹配表1065!O:O)</f>
        <v>C</v>
      </c>
      <c r="S2899" s="93" t="str">
        <f>IFERROR(_xlfn.XLOOKUP(Q2899,匹配表1065!AI:AI,匹配表1065!AJ:AJ),"绿标")</f>
        <v>红标</v>
      </c>
      <c r="T2899" s="93" t="str" cm="1">
        <f t="array" ref="T2899:U2899">_xlfn.XLOOKUP(Q2899,匹配表1065!L:L,匹配表1065!M:N)</f>
        <v>眩晕</v>
      </c>
      <c r="U2899" s="94" t="str">
        <v>耳鼻喉科</v>
      </c>
      <c r="V2899" s="95" t="s">
        <v>70</v>
      </c>
      <c r="W2899" s="93">
        <f>_xlfn.XLOOKUP(M2899,匹配表1065!D:D,匹配表1065!F:F)*N2899</f>
        <v>12</v>
      </c>
    </row>
    <row r="2900" customHeight="1" spans="1:23">
      <c r="A2900" s="89" t="s">
        <v>675</v>
      </c>
      <c r="B2900" s="90">
        <v>46168</v>
      </c>
      <c r="C2900" s="91" t="str">
        <f t="shared" si="90"/>
        <v>5月第5周</v>
      </c>
      <c r="D2900" s="89" t="s">
        <v>761</v>
      </c>
      <c r="E2900" s="89" t="str">
        <f t="shared" si="91"/>
        <v>5月第4周--周2</v>
      </c>
      <c r="F2900" s="92" t="s">
        <v>27</v>
      </c>
      <c r="G2900" s="92" t="s">
        <v>167</v>
      </c>
      <c r="H2900" s="92" t="str">
        <f>_xlfn.XLOOKUP(O2900,匹配表1065!T:T,匹配表1065!W:W)</f>
        <v>南通市</v>
      </c>
      <c r="I2900" s="89" t="str">
        <f>_xlfn.XLOOKUP(O2900,匹配表1065!T:T,匹配表1065!X:X)</f>
        <v>PME2013</v>
      </c>
      <c r="J2900" s="92" t="s">
        <v>180</v>
      </c>
      <c r="K2900" s="89" cm="1">
        <f ca="1" t="array" ref="K2900:L2900">_xlfn.XLOOKUP(J2900,匹配表1065!Y:Y,匹配表1065!AA:AB)</f>
        <v>51</v>
      </c>
      <c r="L2900" s="89" t="str">
        <v>3个月以上</v>
      </c>
      <c r="M2900" s="92" t="s">
        <v>30</v>
      </c>
      <c r="N2900" s="92">
        <v>1</v>
      </c>
      <c r="O2900" s="93" t="str">
        <f>_xlfn.XLOOKUP(P2900,匹配表1065!U:U,匹配表1065!T:T)</f>
        <v>HO00001066</v>
      </c>
      <c r="P2900" s="89" t="s">
        <v>183</v>
      </c>
      <c r="Q2900" s="89" t="s">
        <v>185</v>
      </c>
      <c r="R2900" s="89" t="str">
        <f>_xlfn.XLOOKUP(Q2900,匹配表1065!L:L,匹配表1065!O:O)</f>
        <v>A</v>
      </c>
      <c r="S2900" s="93" t="str">
        <f>IFERROR(_xlfn.XLOOKUP(Q2900,匹配表1065!AI:AI,匹配表1065!AJ:AJ),"绿标")</f>
        <v>红标</v>
      </c>
      <c r="T2900" s="93" t="str" cm="1">
        <f t="array" ref="T2900:U2900">_xlfn.XLOOKUP(Q2900,匹配表1065!L:L,匹配表1065!M:N)</f>
        <v>头痛</v>
      </c>
      <c r="U2900" s="94" t="str">
        <v>神经内科</v>
      </c>
      <c r="V2900" s="95" t="s">
        <v>70</v>
      </c>
      <c r="W2900" s="93">
        <f>_xlfn.XLOOKUP(M2900,匹配表1065!D:D,匹配表1065!F:F)*N2900</f>
        <v>12</v>
      </c>
    </row>
    <row r="2901" customHeight="1" spans="1:23">
      <c r="A2901" s="89" t="s">
        <v>675</v>
      </c>
      <c r="B2901" s="90">
        <v>46168</v>
      </c>
      <c r="C2901" s="91" t="str">
        <f t="shared" si="90"/>
        <v>5月第5周</v>
      </c>
      <c r="D2901" s="89" t="s">
        <v>761</v>
      </c>
      <c r="E2901" s="89" t="str">
        <f t="shared" si="91"/>
        <v>5月第4周--周2</v>
      </c>
      <c r="F2901" s="92" t="s">
        <v>27</v>
      </c>
      <c r="G2901" s="92" t="s">
        <v>167</v>
      </c>
      <c r="H2901" s="92" t="str">
        <f>_xlfn.XLOOKUP(O2901,匹配表1065!T:T,匹配表1065!W:W)</f>
        <v>南通市</v>
      </c>
      <c r="I2901" s="89" t="str">
        <f>_xlfn.XLOOKUP(O2901,匹配表1065!T:T,匹配表1065!X:X)</f>
        <v>PME2013</v>
      </c>
      <c r="J2901" s="92" t="s">
        <v>180</v>
      </c>
      <c r="K2901" s="89" cm="1">
        <f ca="1" t="array" ref="K2901:L2901">_xlfn.XLOOKUP(J2901,匹配表1065!Y:Y,匹配表1065!AA:AB)</f>
        <v>51</v>
      </c>
      <c r="L2901" s="89" t="str">
        <v>3个月以上</v>
      </c>
      <c r="M2901" s="92" t="s">
        <v>35</v>
      </c>
      <c r="N2901" s="92">
        <v>1</v>
      </c>
      <c r="O2901" s="93" t="str">
        <f>_xlfn.XLOOKUP(P2901,匹配表1065!U:U,匹配表1065!T:T)</f>
        <v>HO00001066</v>
      </c>
      <c r="P2901" s="89" t="s">
        <v>183</v>
      </c>
      <c r="Q2901" s="89" t="s">
        <v>296</v>
      </c>
      <c r="R2901" s="89" t="str">
        <f>_xlfn.XLOOKUP(Q2901,匹配表1065!L:L,匹配表1065!O:O)</f>
        <v>C</v>
      </c>
      <c r="S2901" s="93" t="str">
        <f>IFERROR(_xlfn.XLOOKUP(Q2901,匹配表1065!AI:AI,匹配表1065!AJ:AJ),"绿标")</f>
        <v>红标</v>
      </c>
      <c r="T2901" s="93" t="str" cm="1">
        <f t="array" ref="T2901:U2901">_xlfn.XLOOKUP(Q2901,匹配表1065!L:L,匹配表1065!M:N)</f>
        <v>眩晕</v>
      </c>
      <c r="U2901" s="94" t="str">
        <v>耳鼻喉科</v>
      </c>
      <c r="V2901" s="95" t="s">
        <v>70</v>
      </c>
      <c r="W2901" s="93">
        <f>_xlfn.XLOOKUP(M2901,匹配表1065!D:D,匹配表1065!F:F)*N2901</f>
        <v>4</v>
      </c>
    </row>
    <row r="2902" customHeight="1" spans="1:23">
      <c r="A2902" s="89" t="s">
        <v>675</v>
      </c>
      <c r="B2902" s="90">
        <v>46168</v>
      </c>
      <c r="C2902" s="91" t="str">
        <f t="shared" si="90"/>
        <v>5月第5周</v>
      </c>
      <c r="D2902" s="89" t="s">
        <v>761</v>
      </c>
      <c r="E2902" s="89" t="str">
        <f t="shared" si="91"/>
        <v>5月第4周--周2</v>
      </c>
      <c r="F2902" s="92" t="s">
        <v>27</v>
      </c>
      <c r="G2902" s="92" t="s">
        <v>167</v>
      </c>
      <c r="H2902" s="92" t="str">
        <f>_xlfn.XLOOKUP(O2902,匹配表1065!T:T,匹配表1065!W:W)</f>
        <v>南通市</v>
      </c>
      <c r="I2902" s="89" t="str">
        <f>_xlfn.XLOOKUP(O2902,匹配表1065!T:T,匹配表1065!X:X)</f>
        <v>PME2013</v>
      </c>
      <c r="J2902" s="92" t="s">
        <v>180</v>
      </c>
      <c r="K2902" s="89" cm="1">
        <f ca="1" t="array" ref="K2902:L2902">_xlfn.XLOOKUP(J2902,匹配表1065!Y:Y,匹配表1065!AA:AB)</f>
        <v>51</v>
      </c>
      <c r="L2902" s="89" t="str">
        <v>3个月以上</v>
      </c>
      <c r="M2902" s="92" t="s">
        <v>35</v>
      </c>
      <c r="N2902" s="92">
        <v>1</v>
      </c>
      <c r="O2902" s="93" t="str">
        <f>_xlfn.XLOOKUP(P2902,匹配表1065!U:U,匹配表1065!T:T)</f>
        <v>HO00001021</v>
      </c>
      <c r="P2902" s="89" t="s">
        <v>181</v>
      </c>
      <c r="Q2902" s="89" t="s">
        <v>658</v>
      </c>
      <c r="R2902" s="89" t="str">
        <f>_xlfn.XLOOKUP(Q2902,匹配表1065!L:L,匹配表1065!O:O)</f>
        <v>A</v>
      </c>
      <c r="S2902" s="93" t="str">
        <f>IFERROR(_xlfn.XLOOKUP(Q2902,匹配表1065!AI:AI,匹配表1065!AJ:AJ),"绿标")</f>
        <v>红标</v>
      </c>
      <c r="T2902" s="93" t="str" cm="1">
        <f t="array" ref="T2902:U2902">_xlfn.XLOOKUP(Q2902,匹配表1065!L:L,匹配表1065!M:N)</f>
        <v>头痛</v>
      </c>
      <c r="U2902" s="94" t="str">
        <v>神经内科</v>
      </c>
      <c r="V2902" s="95" t="s">
        <v>33</v>
      </c>
      <c r="W2902" s="93">
        <f>_xlfn.XLOOKUP(M2902,匹配表1065!D:D,匹配表1065!F:F)*N2902</f>
        <v>4</v>
      </c>
    </row>
    <row r="2903" customHeight="1" spans="1:23">
      <c r="A2903" s="89" t="s">
        <v>675</v>
      </c>
      <c r="B2903" s="90">
        <v>46168</v>
      </c>
      <c r="C2903" s="91" t="str">
        <f t="shared" si="90"/>
        <v>5月第5周</v>
      </c>
      <c r="D2903" s="89" t="s">
        <v>761</v>
      </c>
      <c r="E2903" s="89" t="str">
        <f t="shared" si="91"/>
        <v>5月第4周--周2</v>
      </c>
      <c r="F2903" s="92" t="s">
        <v>27</v>
      </c>
      <c r="G2903" s="92" t="s">
        <v>28</v>
      </c>
      <c r="H2903" s="92" t="str">
        <f>_xlfn.XLOOKUP(O2903,匹配表1065!T:T,匹配表1065!W:W)</f>
        <v>南京市</v>
      </c>
      <c r="I2903" s="89" t="str">
        <f>_xlfn.XLOOKUP(O2903,匹配表1065!T:T,匹配表1065!X:X)</f>
        <v>PME2005</v>
      </c>
      <c r="J2903" s="89" t="s">
        <v>54</v>
      </c>
      <c r="K2903" s="89" cm="1">
        <f ca="1" t="array" ref="K2903:L2903">_xlfn.XLOOKUP(J2903,匹配表1065!Y:Y,匹配表1065!AA:AB)</f>
        <v>3</v>
      </c>
      <c r="L2903" s="89" t="str">
        <v>3个月以上</v>
      </c>
      <c r="M2903" s="92" t="s">
        <v>30</v>
      </c>
      <c r="N2903" s="92">
        <v>1</v>
      </c>
      <c r="O2903" s="93" t="str">
        <f>_xlfn.XLOOKUP(P2903,匹配表1065!U:U,匹配表1065!T:T)</f>
        <v>HO00000975</v>
      </c>
      <c r="P2903" s="89" t="s">
        <v>56</v>
      </c>
      <c r="Q2903" s="89" t="s">
        <v>264</v>
      </c>
      <c r="R2903" s="89" t="str">
        <f>_xlfn.XLOOKUP(Q2903,匹配表1065!L:L,匹配表1065!O:O)</f>
        <v>A</v>
      </c>
      <c r="S2903" s="93" t="str">
        <f>IFERROR(_xlfn.XLOOKUP(Q2903,匹配表1065!AI:AI,匹配表1065!AJ:AJ),"绿标")</f>
        <v>红标</v>
      </c>
      <c r="T2903" s="93" t="str" cm="1">
        <f t="array" ref="T2903:U2903">_xlfn.XLOOKUP(Q2903,匹配表1065!L:L,匹配表1065!M:N)</f>
        <v>头痛</v>
      </c>
      <c r="U2903" s="94" t="str">
        <v>神经内科</v>
      </c>
      <c r="V2903" s="95" t="s">
        <v>42</v>
      </c>
      <c r="W2903" s="93">
        <f>_xlfn.XLOOKUP(M2903,匹配表1065!D:D,匹配表1065!F:F)*N2903</f>
        <v>12</v>
      </c>
    </row>
    <row r="2904" customHeight="1" spans="1:23">
      <c r="A2904" s="89" t="s">
        <v>675</v>
      </c>
      <c r="B2904" s="90">
        <v>46168</v>
      </c>
      <c r="C2904" s="91" t="str">
        <f t="shared" si="90"/>
        <v>5月第5周</v>
      </c>
      <c r="D2904" s="89" t="s">
        <v>761</v>
      </c>
      <c r="E2904" s="89" t="str">
        <f t="shared" si="91"/>
        <v>5月第4周--周2</v>
      </c>
      <c r="F2904" s="92" t="s">
        <v>27</v>
      </c>
      <c r="G2904" s="92" t="s">
        <v>28</v>
      </c>
      <c r="H2904" s="92" t="str">
        <f>_xlfn.XLOOKUP(O2904,匹配表1065!T:T,匹配表1065!W:W)</f>
        <v>南京市</v>
      </c>
      <c r="I2904" s="89" t="str">
        <f>_xlfn.XLOOKUP(O2904,匹配表1065!T:T,匹配表1065!X:X)</f>
        <v>PME2005</v>
      </c>
      <c r="J2904" s="89" t="s">
        <v>54</v>
      </c>
      <c r="K2904" s="89" cm="1">
        <f ca="1" t="array" ref="K2904:L2904">_xlfn.XLOOKUP(J2904,匹配表1065!Y:Y,匹配表1065!AA:AB)</f>
        <v>3</v>
      </c>
      <c r="L2904" s="89" t="str">
        <v>3个月以上</v>
      </c>
      <c r="M2904" s="92" t="s">
        <v>35</v>
      </c>
      <c r="N2904" s="92">
        <v>1</v>
      </c>
      <c r="O2904" s="93" t="str">
        <f>_xlfn.XLOOKUP(P2904,匹配表1065!U:U,匹配表1065!T:T)</f>
        <v>HO00000975</v>
      </c>
      <c r="P2904" s="89" t="s">
        <v>56</v>
      </c>
      <c r="Q2904" s="89" t="s">
        <v>483</v>
      </c>
      <c r="R2904" s="89" t="str">
        <f>_xlfn.XLOOKUP(Q2904,匹配表1065!L:L,匹配表1065!O:O)</f>
        <v>B</v>
      </c>
      <c r="S2904" s="93" t="str">
        <f>IFERROR(_xlfn.XLOOKUP(Q2904,匹配表1065!AI:AI,匹配表1065!AJ:AJ),"绿标")</f>
        <v>红标</v>
      </c>
      <c r="T2904" s="93" t="str" cm="1">
        <f t="array" ref="T2904:U2904">_xlfn.XLOOKUP(Q2904,匹配表1065!L:L,匹配表1065!M:N)</f>
        <v>癫痫</v>
      </c>
      <c r="U2904" s="94" t="str">
        <v>神经内科</v>
      </c>
      <c r="V2904" s="95" t="s">
        <v>33</v>
      </c>
      <c r="W2904" s="93">
        <f>_xlfn.XLOOKUP(M2904,匹配表1065!D:D,匹配表1065!F:F)*N2904</f>
        <v>4</v>
      </c>
    </row>
    <row r="2905" customHeight="1" spans="1:23">
      <c r="A2905" s="89" t="s">
        <v>675</v>
      </c>
      <c r="B2905" s="90">
        <v>46168</v>
      </c>
      <c r="C2905" s="91" t="str">
        <f t="shared" si="90"/>
        <v>5月第5周</v>
      </c>
      <c r="D2905" s="89" t="s">
        <v>761</v>
      </c>
      <c r="E2905" s="89" t="str">
        <f t="shared" si="91"/>
        <v>5月第4周--周2</v>
      </c>
      <c r="F2905" s="92" t="s">
        <v>27</v>
      </c>
      <c r="G2905" s="92" t="s">
        <v>28</v>
      </c>
      <c r="H2905" s="92" t="str">
        <f>_xlfn.XLOOKUP(O2905,匹配表1065!T:T,匹配表1065!W:W)</f>
        <v>南京市</v>
      </c>
      <c r="I2905" s="89" t="str">
        <f>_xlfn.XLOOKUP(O2905,匹配表1065!T:T,匹配表1065!X:X)</f>
        <v>PME2039</v>
      </c>
      <c r="J2905" s="92" t="s">
        <v>39</v>
      </c>
      <c r="K2905" s="89" cm="1">
        <f ca="1" t="array" ref="K2905:L2905">_xlfn.XLOOKUP(J2905,匹配表1065!Y:Y,匹配表1065!AA:AB)</f>
        <v>7</v>
      </c>
      <c r="L2905" s="89" t="str">
        <v>3个月以上</v>
      </c>
      <c r="M2905" s="92" t="s">
        <v>30</v>
      </c>
      <c r="N2905" s="92">
        <v>1</v>
      </c>
      <c r="O2905" s="93" t="str">
        <f>_xlfn.XLOOKUP(P2905,匹配表1065!U:U,匹配表1065!T:T)</f>
        <v>HO00000971</v>
      </c>
      <c r="P2905" s="89" t="s">
        <v>40</v>
      </c>
      <c r="Q2905" s="89" t="s">
        <v>41</v>
      </c>
      <c r="R2905" s="89" t="str">
        <f>_xlfn.XLOOKUP(Q2905,匹配表1065!L:L,匹配表1065!O:O)</f>
        <v>A</v>
      </c>
      <c r="S2905" s="93" t="str">
        <f>IFERROR(_xlfn.XLOOKUP(Q2905,匹配表1065!AI:AI,匹配表1065!AJ:AJ),"绿标")</f>
        <v>绿标</v>
      </c>
      <c r="T2905" s="93" t="str" cm="1">
        <f t="array" ref="T2905:U2905">_xlfn.XLOOKUP(Q2905,匹配表1065!L:L,匹配表1065!M:N)</f>
        <v>头痛</v>
      </c>
      <c r="U2905" s="94" t="str">
        <v>神经内科</v>
      </c>
      <c r="V2905" s="95" t="s">
        <v>42</v>
      </c>
      <c r="W2905" s="93">
        <f>_xlfn.XLOOKUP(M2905,匹配表1065!D:D,匹配表1065!F:F)*N2905</f>
        <v>12</v>
      </c>
    </row>
    <row r="2906" customHeight="1" spans="1:23">
      <c r="A2906" s="89" t="s">
        <v>675</v>
      </c>
      <c r="B2906" s="90">
        <v>46168</v>
      </c>
      <c r="C2906" s="91" t="str">
        <f t="shared" si="90"/>
        <v>5月第5周</v>
      </c>
      <c r="D2906" s="89" t="s">
        <v>761</v>
      </c>
      <c r="E2906" s="89" t="str">
        <f t="shared" si="91"/>
        <v>5月第4周--周2</v>
      </c>
      <c r="F2906" s="92" t="s">
        <v>27</v>
      </c>
      <c r="G2906" s="92" t="s">
        <v>28</v>
      </c>
      <c r="H2906" s="92" t="str">
        <f>_xlfn.XLOOKUP(O2906,匹配表1065!T:T,匹配表1065!W:W)</f>
        <v>扬州市</v>
      </c>
      <c r="I2906" s="89" t="str">
        <f>_xlfn.XLOOKUP(O2906,匹配表1065!T:T,匹配表1065!X:X)</f>
        <v>PME2012</v>
      </c>
      <c r="J2906" s="92" t="s">
        <v>60</v>
      </c>
      <c r="K2906" s="89" cm="1">
        <f ca="1" t="array" ref="K2906:L2906">_xlfn.XLOOKUP(J2906,匹配表1065!Y:Y,匹配表1065!AA:AB)</f>
        <v>13</v>
      </c>
      <c r="L2906" s="89" t="str">
        <v>3个月以上</v>
      </c>
      <c r="M2906" s="92" t="s">
        <v>30</v>
      </c>
      <c r="N2906" s="92">
        <v>1</v>
      </c>
      <c r="O2906" s="93" t="str">
        <f>_xlfn.XLOOKUP(P2906,匹配表1065!U:U,匹配表1065!T:T)</f>
        <v>HO00000968</v>
      </c>
      <c r="P2906" s="89" t="s">
        <v>61</v>
      </c>
      <c r="Q2906" s="89" t="s">
        <v>277</v>
      </c>
      <c r="R2906" s="89" t="str">
        <f>_xlfn.XLOOKUP(Q2906,匹配表1065!L:L,匹配表1065!O:O)</f>
        <v>B</v>
      </c>
      <c r="S2906" s="93" t="str">
        <f>IFERROR(_xlfn.XLOOKUP(Q2906,匹配表1065!AI:AI,匹配表1065!AJ:AJ),"绿标")</f>
        <v>绿标</v>
      </c>
      <c r="T2906" s="93" t="str" cm="1">
        <f t="array" ref="T2906:U2906">_xlfn.XLOOKUP(Q2906,匹配表1065!L:L,匹配表1065!M:N)</f>
        <v>脑血管</v>
      </c>
      <c r="U2906" s="94" t="str">
        <v>神经内科</v>
      </c>
      <c r="V2906" s="95" t="s">
        <v>67</v>
      </c>
      <c r="W2906" s="93">
        <f>_xlfn.XLOOKUP(M2906,匹配表1065!D:D,匹配表1065!F:F)*N2906</f>
        <v>12</v>
      </c>
    </row>
    <row r="2907" customHeight="1" spans="1:23">
      <c r="A2907" s="89" t="s">
        <v>675</v>
      </c>
      <c r="B2907" s="90">
        <v>46168</v>
      </c>
      <c r="C2907" s="91" t="str">
        <f t="shared" si="90"/>
        <v>5月第5周</v>
      </c>
      <c r="D2907" s="89" t="s">
        <v>761</v>
      </c>
      <c r="E2907" s="89" t="str">
        <f t="shared" si="91"/>
        <v>5月第4周--周2</v>
      </c>
      <c r="F2907" s="92" t="s">
        <v>27</v>
      </c>
      <c r="G2907" s="92" t="s">
        <v>28</v>
      </c>
      <c r="H2907" s="92" t="str">
        <f>_xlfn.XLOOKUP(O2907,匹配表1065!T:T,匹配表1065!W:W)</f>
        <v>南京市</v>
      </c>
      <c r="I2907" s="89" t="str">
        <f>_xlfn.XLOOKUP(O2907,匹配表1065!T:T,匹配表1065!X:X)</f>
        <v>PME2004</v>
      </c>
      <c r="J2907" s="92" t="s">
        <v>34</v>
      </c>
      <c r="K2907" s="89" cm="1">
        <f ca="1" t="array" ref="K2907:L2907">_xlfn.XLOOKUP(J2907,匹配表1065!Y:Y,匹配表1065!AA:AB)</f>
        <v>11</v>
      </c>
      <c r="L2907" s="89" t="str">
        <v>3个月以上</v>
      </c>
      <c r="M2907" s="92" t="s">
        <v>30</v>
      </c>
      <c r="N2907" s="92">
        <v>1</v>
      </c>
      <c r="O2907" s="93" t="str">
        <f>_xlfn.XLOOKUP(P2907,匹配表1065!U:U,匹配表1065!T:T)</f>
        <v>HO00000972</v>
      </c>
      <c r="P2907" s="89" t="s">
        <v>36</v>
      </c>
      <c r="Q2907" s="89" t="s">
        <v>370</v>
      </c>
      <c r="R2907" s="89" t="str">
        <f>_xlfn.XLOOKUP(Q2907,匹配表1065!L:L,匹配表1065!O:O)</f>
        <v>A</v>
      </c>
      <c r="S2907" s="93" t="str">
        <f>IFERROR(_xlfn.XLOOKUP(Q2907,匹配表1065!AI:AI,匹配表1065!AJ:AJ),"绿标")</f>
        <v>绿标</v>
      </c>
      <c r="T2907" s="93" t="str" cm="1">
        <f t="array" ref="T2907:U2907">_xlfn.XLOOKUP(Q2907,匹配表1065!L:L,匹配表1065!M:N)</f>
        <v>头痛</v>
      </c>
      <c r="U2907" s="94" t="str">
        <v>神经内科</v>
      </c>
      <c r="V2907" s="95" t="s">
        <v>42</v>
      </c>
      <c r="W2907" s="93">
        <f>_xlfn.XLOOKUP(M2907,匹配表1065!D:D,匹配表1065!F:F)*N2907</f>
        <v>12</v>
      </c>
    </row>
    <row r="2908" customHeight="1" spans="1:23">
      <c r="A2908" s="89" t="s">
        <v>675</v>
      </c>
      <c r="B2908" s="90">
        <v>46168</v>
      </c>
      <c r="C2908" s="91" t="str">
        <f t="shared" si="90"/>
        <v>5月第5周</v>
      </c>
      <c r="D2908" s="89" t="s">
        <v>761</v>
      </c>
      <c r="E2908" s="89" t="str">
        <f t="shared" si="91"/>
        <v>5月第4周--周2</v>
      </c>
      <c r="F2908" s="92" t="s">
        <v>27</v>
      </c>
      <c r="G2908" s="92" t="s">
        <v>28</v>
      </c>
      <c r="H2908" s="92" t="str">
        <f>_xlfn.XLOOKUP(O2908,匹配表1065!T:T,匹配表1065!W:W)</f>
        <v>南京市</v>
      </c>
      <c r="I2908" s="89" t="str">
        <f>_xlfn.XLOOKUP(O2908,匹配表1065!T:T,匹配表1065!X:X)</f>
        <v>PME2006</v>
      </c>
      <c r="J2908" s="92" t="s">
        <v>29</v>
      </c>
      <c r="K2908" s="89" cm="1">
        <f ca="1" t="array" ref="K2908:L2908">_xlfn.XLOOKUP(J2908,匹配表1065!Y:Y,匹配表1065!AA:AB)</f>
        <v>15</v>
      </c>
      <c r="L2908" s="89" t="str">
        <v>3个月以上</v>
      </c>
      <c r="M2908" s="92" t="s">
        <v>30</v>
      </c>
      <c r="N2908" s="92">
        <v>1</v>
      </c>
      <c r="O2908" s="93" t="str">
        <f>_xlfn.XLOOKUP(P2908,匹配表1065!U:U,匹配表1065!T:T)</f>
        <v>HO00000965</v>
      </c>
      <c r="P2908" s="89" t="s">
        <v>31</v>
      </c>
      <c r="Q2908" s="89" t="s">
        <v>32</v>
      </c>
      <c r="R2908" s="89" t="str">
        <f>_xlfn.XLOOKUP(Q2908,匹配表1065!L:L,匹配表1065!O:O)</f>
        <v>A</v>
      </c>
      <c r="S2908" s="93" t="str">
        <f>IFERROR(_xlfn.XLOOKUP(Q2908,匹配表1065!AI:AI,匹配表1065!AJ:AJ),"绿标")</f>
        <v>绿标</v>
      </c>
      <c r="T2908" s="93" t="str" cm="1">
        <f t="array" ref="T2908:U2908">_xlfn.XLOOKUP(Q2908,匹配表1065!L:L,匹配表1065!M:N)</f>
        <v>头痛</v>
      </c>
      <c r="U2908" s="94" t="str">
        <v>神经内科</v>
      </c>
      <c r="V2908" s="95" t="s">
        <v>33</v>
      </c>
      <c r="W2908" s="93">
        <f>_xlfn.XLOOKUP(M2908,匹配表1065!D:D,匹配表1065!F:F)*N2908</f>
        <v>12</v>
      </c>
    </row>
    <row r="2909" customHeight="1" spans="1:23">
      <c r="A2909" s="89" t="s">
        <v>675</v>
      </c>
      <c r="B2909" s="90">
        <v>46168</v>
      </c>
      <c r="C2909" s="91" t="str">
        <f t="shared" si="90"/>
        <v>5月第5周</v>
      </c>
      <c r="D2909" s="89" t="s">
        <v>761</v>
      </c>
      <c r="E2909" s="89" t="str">
        <f t="shared" si="91"/>
        <v>5月第4周--周2</v>
      </c>
      <c r="F2909" s="92" t="s">
        <v>27</v>
      </c>
      <c r="G2909" s="92" t="s">
        <v>28</v>
      </c>
      <c r="H2909" s="92" t="str">
        <f>_xlfn.XLOOKUP(O2909,匹配表1065!T:T,匹配表1065!W:W)</f>
        <v>常州市</v>
      </c>
      <c r="I2909" s="89" t="str">
        <f>_xlfn.XLOOKUP(O2909,匹配表1065!T:T,匹配表1065!X:X)</f>
        <v>PME2015</v>
      </c>
      <c r="J2909" s="92" t="s">
        <v>45</v>
      </c>
      <c r="K2909" s="89" cm="1">
        <f ca="1" t="array" ref="K2909:L2909">_xlfn.XLOOKUP(J2909,匹配表1065!Y:Y,匹配表1065!AA:AB)</f>
        <v>9</v>
      </c>
      <c r="L2909" s="89" t="str">
        <v>3个月以上</v>
      </c>
      <c r="M2909" s="92" t="s">
        <v>30</v>
      </c>
      <c r="N2909" s="92">
        <v>1</v>
      </c>
      <c r="O2909" s="93" t="str">
        <f>_xlfn.XLOOKUP(P2909,匹配表1065!U:U,匹配表1065!T:T)</f>
        <v>HO00000978</v>
      </c>
      <c r="P2909" s="89" t="s">
        <v>374</v>
      </c>
      <c r="Q2909" s="89" t="s">
        <v>375</v>
      </c>
      <c r="R2909" s="89" t="str">
        <f>_xlfn.XLOOKUP(Q2909,匹配表1065!L:L,匹配表1065!O:O)</f>
        <v>B</v>
      </c>
      <c r="S2909" s="93" t="str">
        <f>IFERROR(_xlfn.XLOOKUP(Q2909,匹配表1065!AI:AI,匹配表1065!AJ:AJ),"绿标")</f>
        <v>绿标</v>
      </c>
      <c r="T2909" s="93" t="str" cm="1">
        <f t="array" ref="T2909:U2909">_xlfn.XLOOKUP(Q2909,匹配表1065!L:L,匹配表1065!M:N)</f>
        <v>脑血管</v>
      </c>
      <c r="U2909" s="94" t="str">
        <v>神经内科</v>
      </c>
      <c r="V2909" s="95" t="s">
        <v>33</v>
      </c>
      <c r="W2909" s="93">
        <f>_xlfn.XLOOKUP(M2909,匹配表1065!D:D,匹配表1065!F:F)*N2909</f>
        <v>12</v>
      </c>
    </row>
    <row r="2910" customHeight="1" spans="1:23">
      <c r="A2910" s="89" t="s">
        <v>675</v>
      </c>
      <c r="B2910" s="90">
        <v>46168</v>
      </c>
      <c r="C2910" s="91" t="str">
        <f t="shared" si="90"/>
        <v>5月第5周</v>
      </c>
      <c r="D2910" s="89" t="s">
        <v>761</v>
      </c>
      <c r="E2910" s="89" t="str">
        <f t="shared" si="91"/>
        <v>5月第4周--周2</v>
      </c>
      <c r="F2910" s="92" t="s">
        <v>27</v>
      </c>
      <c r="G2910" s="92" t="s">
        <v>28</v>
      </c>
      <c r="H2910" s="92" t="str">
        <f>_xlfn.XLOOKUP(O2910,匹配表1065!T:T,匹配表1065!W:W)</f>
        <v>常州市</v>
      </c>
      <c r="I2910" s="89" t="str">
        <f>_xlfn.XLOOKUP(O2910,匹配表1065!T:T,匹配表1065!X:X)</f>
        <v>PME2015</v>
      </c>
      <c r="J2910" s="92" t="s">
        <v>45</v>
      </c>
      <c r="K2910" s="89" cm="1">
        <f ca="1" t="array" ref="K2910:L2910">_xlfn.XLOOKUP(J2910,匹配表1065!Y:Y,匹配表1065!AA:AB)</f>
        <v>9</v>
      </c>
      <c r="L2910" s="89" t="str">
        <v>3个月以上</v>
      </c>
      <c r="M2910" s="92" t="s">
        <v>35</v>
      </c>
      <c r="N2910" s="92">
        <v>1</v>
      </c>
      <c r="O2910" s="93" t="str">
        <f>_xlfn.XLOOKUP(P2910,匹配表1065!U:U,匹配表1065!T:T)</f>
        <v>HO00000940</v>
      </c>
      <c r="P2910" s="89" t="s">
        <v>203</v>
      </c>
      <c r="Q2910" s="89" t="s">
        <v>373</v>
      </c>
      <c r="R2910" s="89" t="str">
        <f>_xlfn.XLOOKUP(Q2910,匹配表1065!L:L,匹配表1065!O:O)</f>
        <v>C</v>
      </c>
      <c r="S2910" s="93" t="str">
        <f>IFERROR(_xlfn.XLOOKUP(Q2910,匹配表1065!AI:AI,匹配表1065!AJ:AJ),"绿标")</f>
        <v>绿标</v>
      </c>
      <c r="T2910" s="93" t="str" cm="1">
        <f t="array" ref="T2910:U2910">_xlfn.XLOOKUP(Q2910,匹配表1065!L:L,匹配表1065!M:N)</f>
        <v>眩晕</v>
      </c>
      <c r="U2910" s="94" t="str">
        <v>耳鼻喉科</v>
      </c>
      <c r="V2910" s="95" t="s">
        <v>33</v>
      </c>
      <c r="W2910" s="93">
        <f>_xlfn.XLOOKUP(M2910,匹配表1065!D:D,匹配表1065!F:F)*N2910</f>
        <v>4</v>
      </c>
    </row>
    <row r="2911" customHeight="1" spans="1:23">
      <c r="A2911" s="89" t="s">
        <v>675</v>
      </c>
      <c r="B2911" s="90">
        <v>46168</v>
      </c>
      <c r="C2911" s="91" t="str">
        <f t="shared" si="90"/>
        <v>5月第5周</v>
      </c>
      <c r="D2911" s="89" t="s">
        <v>761</v>
      </c>
      <c r="E2911" s="89" t="str">
        <f t="shared" si="91"/>
        <v>5月第4周--周2</v>
      </c>
      <c r="F2911" s="92" t="s">
        <v>27</v>
      </c>
      <c r="G2911" s="92" t="s">
        <v>92</v>
      </c>
      <c r="H2911" s="92" t="str">
        <f>_xlfn.XLOOKUP(O2911,匹配表1065!T:T,匹配表1065!W:W)</f>
        <v>合肥市</v>
      </c>
      <c r="I2911" s="89" t="str">
        <f>_xlfn.XLOOKUP(O2911,匹配表1065!T:T,匹配表1065!X:X)</f>
        <v>PME2007</v>
      </c>
      <c r="J2911" s="92" t="s">
        <v>93</v>
      </c>
      <c r="K2911" s="89" cm="1">
        <f ca="1" t="array" ref="K2911:L2911">_xlfn.XLOOKUP(J2911,匹配表1065!Y:Y,匹配表1065!AA:AB)</f>
        <v>9</v>
      </c>
      <c r="L2911" s="89" t="str">
        <v>3个月以上</v>
      </c>
      <c r="M2911" s="92" t="s">
        <v>55</v>
      </c>
      <c r="N2911" s="92">
        <v>1</v>
      </c>
      <c r="O2911" s="93" t="str">
        <f>_xlfn.XLOOKUP(P2911,匹配表1065!U:U,匹配表1065!T:T)</f>
        <v>HO00000001</v>
      </c>
      <c r="P2911" s="89" t="s">
        <v>94</v>
      </c>
      <c r="Q2911" s="89" t="s">
        <v>95</v>
      </c>
      <c r="R2911" s="89" t="str">
        <f>_xlfn.XLOOKUP(Q2911,匹配表1065!L:L,匹配表1065!O:O)</f>
        <v>B</v>
      </c>
      <c r="S2911" s="93" t="str">
        <f>IFERROR(_xlfn.XLOOKUP(Q2911,匹配表1065!AI:AI,匹配表1065!AJ:AJ),"绿标")</f>
        <v>绿标</v>
      </c>
      <c r="T2911" s="93" t="str" cm="1">
        <f t="array" ref="T2911:U2911">_xlfn.XLOOKUP(Q2911,匹配表1065!L:L,匹配表1065!M:N)</f>
        <v>脑血管</v>
      </c>
      <c r="U2911" s="94" t="str">
        <v>神经内科</v>
      </c>
      <c r="V2911" s="95" t="s">
        <v>33</v>
      </c>
      <c r="W2911" s="93">
        <f>_xlfn.XLOOKUP(M2911,匹配表1065!D:D,匹配表1065!F:F)*N2911</f>
        <v>8</v>
      </c>
    </row>
    <row r="2912" customHeight="1" spans="1:23">
      <c r="A2912" s="89" t="s">
        <v>675</v>
      </c>
      <c r="B2912" s="90">
        <v>46168</v>
      </c>
      <c r="C2912" s="91" t="str">
        <f t="shared" si="90"/>
        <v>5月第5周</v>
      </c>
      <c r="D2912" s="89" t="s">
        <v>761</v>
      </c>
      <c r="E2912" s="89" t="str">
        <f t="shared" si="91"/>
        <v>5月第4周--周2</v>
      </c>
      <c r="F2912" s="92" t="s">
        <v>27</v>
      </c>
      <c r="G2912" s="92" t="s">
        <v>92</v>
      </c>
      <c r="H2912" s="92" t="str">
        <f>_xlfn.XLOOKUP(O2912,匹配表1065!T:T,匹配表1065!W:W)</f>
        <v>合肥市</v>
      </c>
      <c r="I2912" s="89" t="str">
        <f>_xlfn.XLOOKUP(O2912,匹配表1065!T:T,匹配表1065!X:X)</f>
        <v>PME2048</v>
      </c>
      <c r="J2912" s="92" t="s">
        <v>547</v>
      </c>
      <c r="K2912" s="89" cm="1">
        <f ca="1" t="array" ref="K2912:L2912">_xlfn.XLOOKUP(J2912,匹配表1065!Y:Y,匹配表1065!AA:AB)</f>
        <v>4</v>
      </c>
      <c r="L2912" s="89" t="str">
        <v>3个月以上</v>
      </c>
      <c r="M2912" s="92" t="s">
        <v>35</v>
      </c>
      <c r="N2912" s="92">
        <v>1</v>
      </c>
      <c r="O2912" s="93" t="str">
        <f>_xlfn.XLOOKUP(P2912,匹配表1065!U:U,匹配表1065!T:T)</f>
        <v>HO00002956</v>
      </c>
      <c r="P2912" s="89" t="s">
        <v>285</v>
      </c>
      <c r="Q2912" s="89" t="s">
        <v>578</v>
      </c>
      <c r="R2912" s="89" t="str">
        <f>_xlfn.XLOOKUP(Q2912,匹配表1065!L:L,匹配表1065!O:O)</f>
        <v>B</v>
      </c>
      <c r="S2912" s="93" t="str">
        <f>IFERROR(_xlfn.XLOOKUP(Q2912,匹配表1065!AI:AI,匹配表1065!AJ:AJ),"绿标")</f>
        <v>黑标</v>
      </c>
      <c r="T2912" s="93" t="str" cm="1">
        <f t="array" ref="T2912:U2912">_xlfn.XLOOKUP(Q2912,匹配表1065!L:L,匹配表1065!M:N)</f>
        <v>脑血管</v>
      </c>
      <c r="U2912" s="94" t="str">
        <v>神经内科</v>
      </c>
      <c r="V2912" s="95" t="s">
        <v>33</v>
      </c>
      <c r="W2912" s="93">
        <f>_xlfn.XLOOKUP(M2912,匹配表1065!D:D,匹配表1065!F:F)*N2912</f>
        <v>4</v>
      </c>
    </row>
    <row r="2913" customHeight="1" spans="1:23">
      <c r="A2913" s="89" t="s">
        <v>675</v>
      </c>
      <c r="B2913" s="90">
        <v>46168</v>
      </c>
      <c r="C2913" s="91" t="str">
        <f t="shared" si="90"/>
        <v>5月第5周</v>
      </c>
      <c r="D2913" s="89" t="s">
        <v>761</v>
      </c>
      <c r="E2913" s="89" t="str">
        <f t="shared" si="91"/>
        <v>5月第4周--周2</v>
      </c>
      <c r="F2913" s="92" t="s">
        <v>27</v>
      </c>
      <c r="G2913" s="92" t="s">
        <v>92</v>
      </c>
      <c r="H2913" s="92" t="str">
        <f>_xlfn.XLOOKUP(O2913,匹配表1065!T:T,匹配表1065!W:W)</f>
        <v>合肥市</v>
      </c>
      <c r="I2913" s="89" t="str">
        <f>_xlfn.XLOOKUP(O2913,匹配表1065!T:T,匹配表1065!X:X)</f>
        <v>PME2047</v>
      </c>
      <c r="J2913" s="92" t="s">
        <v>97</v>
      </c>
      <c r="K2913" s="89" cm="1">
        <f ca="1" t="array" ref="K2913:L2913">_xlfn.XLOOKUP(J2913,匹配表1065!Y:Y,匹配表1065!AA:AB)</f>
        <v>2</v>
      </c>
      <c r="L2913" s="89" t="str">
        <v>3个月以内</v>
      </c>
      <c r="M2913" s="92" t="s">
        <v>35</v>
      </c>
      <c r="N2913" s="92">
        <v>1</v>
      </c>
      <c r="O2913" s="93" t="str">
        <f>_xlfn.XLOOKUP(P2913,匹配表1065!U:U,匹配表1065!T:T)</f>
        <v>HO00000005</v>
      </c>
      <c r="P2913" s="89" t="s">
        <v>98</v>
      </c>
      <c r="Q2913" s="89" t="s">
        <v>208</v>
      </c>
      <c r="R2913" s="89" t="str">
        <f>_xlfn.XLOOKUP(Q2913,匹配表1065!L:L,匹配表1065!O:O)</f>
        <v>A</v>
      </c>
      <c r="S2913" s="93" t="str">
        <f>IFERROR(_xlfn.XLOOKUP(Q2913,匹配表1065!AI:AI,匹配表1065!AJ:AJ),"绿标")</f>
        <v>黑标</v>
      </c>
      <c r="T2913" s="93" t="str" cm="1">
        <f t="array" ref="T2913:U2913">_xlfn.XLOOKUP(Q2913,匹配表1065!L:L,匹配表1065!M:N)</f>
        <v>头痛</v>
      </c>
      <c r="U2913" s="94" t="str">
        <v>神经内科</v>
      </c>
      <c r="V2913" s="95" t="s">
        <v>33</v>
      </c>
      <c r="W2913" s="93">
        <f>_xlfn.XLOOKUP(M2913,匹配表1065!D:D,匹配表1065!F:F)*N2913</f>
        <v>4</v>
      </c>
    </row>
    <row r="2914" customHeight="1" spans="1:23">
      <c r="A2914" s="89" t="s">
        <v>675</v>
      </c>
      <c r="B2914" s="90">
        <v>46168</v>
      </c>
      <c r="C2914" s="91" t="str">
        <f t="shared" si="90"/>
        <v>5月第5周</v>
      </c>
      <c r="D2914" s="89" t="s">
        <v>761</v>
      </c>
      <c r="E2914" s="89" t="str">
        <f t="shared" si="91"/>
        <v>5月第4周--周2</v>
      </c>
      <c r="F2914" s="92" t="s">
        <v>27</v>
      </c>
      <c r="G2914" s="92" t="s">
        <v>92</v>
      </c>
      <c r="H2914" s="92" t="str">
        <f>_xlfn.XLOOKUP(O2914,匹配表1065!T:T,匹配表1065!W:W)</f>
        <v>合肥市</v>
      </c>
      <c r="I2914" s="89" t="str">
        <f>_xlfn.XLOOKUP(O2914,匹配表1065!T:T,匹配表1065!X:X)</f>
        <v>PME2047</v>
      </c>
      <c r="J2914" s="92" t="s">
        <v>97</v>
      </c>
      <c r="K2914" s="89" cm="1">
        <f ca="1" t="array" ref="K2914:L2914">_xlfn.XLOOKUP(J2914,匹配表1065!Y:Y,匹配表1065!AA:AB)</f>
        <v>2</v>
      </c>
      <c r="L2914" s="89" t="str">
        <v>3个月以内</v>
      </c>
      <c r="M2914" s="92" t="s">
        <v>35</v>
      </c>
      <c r="N2914" s="92">
        <v>1</v>
      </c>
      <c r="O2914" s="93" t="str">
        <f>_xlfn.XLOOKUP(P2914,匹配表1065!U:U,匹配表1065!T:T)</f>
        <v>HO00000005</v>
      </c>
      <c r="P2914" s="89" t="s">
        <v>98</v>
      </c>
      <c r="Q2914" s="89" t="s">
        <v>99</v>
      </c>
      <c r="R2914" s="89" t="str">
        <f>_xlfn.XLOOKUP(Q2914,匹配表1065!L:L,匹配表1065!O:O)</f>
        <v>C</v>
      </c>
      <c r="S2914" s="93" t="str">
        <f>IFERROR(_xlfn.XLOOKUP(Q2914,匹配表1065!AI:AI,匹配表1065!AJ:AJ),"绿标")</f>
        <v>黑标</v>
      </c>
      <c r="T2914" s="93" t="str" cm="1">
        <f t="array" ref="T2914:U2914">_xlfn.XLOOKUP(Q2914,匹配表1065!L:L,匹配表1065!M:N)</f>
        <v>眩晕</v>
      </c>
      <c r="U2914" s="94" t="str">
        <v>耳鼻喉科</v>
      </c>
      <c r="V2914" s="95" t="s">
        <v>100</v>
      </c>
      <c r="W2914" s="93">
        <f>_xlfn.XLOOKUP(M2914,匹配表1065!D:D,匹配表1065!F:F)*N2914</f>
        <v>4</v>
      </c>
    </row>
    <row r="2915" customHeight="1" spans="1:23">
      <c r="A2915" s="89" t="s">
        <v>675</v>
      </c>
      <c r="B2915" s="90">
        <v>46168</v>
      </c>
      <c r="C2915" s="91" t="str">
        <f t="shared" si="90"/>
        <v>5月第5周</v>
      </c>
      <c r="D2915" s="89" t="s">
        <v>761</v>
      </c>
      <c r="E2915" s="89" t="str">
        <f t="shared" si="91"/>
        <v>5月第4周--周2</v>
      </c>
      <c r="F2915" s="92" t="s">
        <v>27</v>
      </c>
      <c r="G2915" s="92" t="s">
        <v>136</v>
      </c>
      <c r="H2915" s="92" t="str">
        <f>_xlfn.XLOOKUP(O2915,匹配表1065!T:T,匹配表1065!W:W)</f>
        <v>淄博市</v>
      </c>
      <c r="I2915" s="89" t="str">
        <f>_xlfn.XLOOKUP(O2915,匹配表1065!T:T,匹配表1065!X:X)</f>
        <v>PME2043</v>
      </c>
      <c r="J2915" s="92" t="s">
        <v>140</v>
      </c>
      <c r="K2915" s="89" cm="1">
        <f ca="1" t="array" ref="K2915:L2915">_xlfn.XLOOKUP(J2915,匹配表1065!Y:Y,匹配表1065!AA:AB)</f>
        <v>9</v>
      </c>
      <c r="L2915" s="89" t="str">
        <v>3个月以上</v>
      </c>
      <c r="M2915" s="92" t="s">
        <v>35</v>
      </c>
      <c r="N2915" s="92">
        <v>1</v>
      </c>
      <c r="O2915" s="93" t="str">
        <f>_xlfn.XLOOKUP(P2915,匹配表1065!U:U,匹配表1065!T:T)</f>
        <v>HO00001431</v>
      </c>
      <c r="P2915" s="89" t="s">
        <v>244</v>
      </c>
      <c r="Q2915" s="89" t="s">
        <v>567</v>
      </c>
      <c r="R2915" s="89" t="str">
        <f>_xlfn.XLOOKUP(Q2915,匹配表1065!L:L,匹配表1065!O:O)</f>
        <v>A</v>
      </c>
      <c r="S2915" s="93" t="str">
        <f>IFERROR(_xlfn.XLOOKUP(Q2915,匹配表1065!AI:AI,匹配表1065!AJ:AJ),"绿标")</f>
        <v>红标</v>
      </c>
      <c r="T2915" s="93" t="str" cm="1">
        <f t="array" ref="T2915:U2915">_xlfn.XLOOKUP(Q2915,匹配表1065!L:L,匹配表1065!M:N)</f>
        <v>头痛</v>
      </c>
      <c r="U2915" s="94" t="str">
        <v>神经内科</v>
      </c>
      <c r="V2915" s="95" t="s">
        <v>33</v>
      </c>
      <c r="W2915" s="93">
        <f>_xlfn.XLOOKUP(M2915,匹配表1065!D:D,匹配表1065!F:F)*N2915</f>
        <v>4</v>
      </c>
    </row>
    <row r="2916" customHeight="1" spans="1:23">
      <c r="A2916" s="89" t="s">
        <v>675</v>
      </c>
      <c r="B2916" s="90">
        <v>46168</v>
      </c>
      <c r="C2916" s="91" t="str">
        <f t="shared" si="90"/>
        <v>5月第5周</v>
      </c>
      <c r="D2916" s="89" t="s">
        <v>761</v>
      </c>
      <c r="E2916" s="89" t="str">
        <f t="shared" si="91"/>
        <v>5月第4周--周2</v>
      </c>
      <c r="F2916" s="92" t="s">
        <v>27</v>
      </c>
      <c r="G2916" s="92" t="s">
        <v>136</v>
      </c>
      <c r="H2916" s="92" t="str">
        <f>_xlfn.XLOOKUP(O2916,匹配表1065!T:T,匹配表1065!W:W)</f>
        <v>淄博市</v>
      </c>
      <c r="I2916" s="89" t="str">
        <f>_xlfn.XLOOKUP(O2916,匹配表1065!T:T,匹配表1065!X:X)</f>
        <v>PME2043</v>
      </c>
      <c r="J2916" s="92" t="s">
        <v>140</v>
      </c>
      <c r="K2916" s="89" cm="1">
        <f ca="1" t="array" ref="K2916:L2916">_xlfn.XLOOKUP(J2916,匹配表1065!Y:Y,匹配表1065!AA:AB)</f>
        <v>9</v>
      </c>
      <c r="L2916" s="89" t="str">
        <v>3个月以上</v>
      </c>
      <c r="M2916" s="92" t="s">
        <v>35</v>
      </c>
      <c r="N2916" s="92">
        <v>1</v>
      </c>
      <c r="O2916" s="93" t="str">
        <f>_xlfn.XLOOKUP(P2916,匹配表1065!U:U,匹配表1065!T:T)</f>
        <v>HO00001431</v>
      </c>
      <c r="P2916" s="89" t="s">
        <v>244</v>
      </c>
      <c r="Q2916" s="89" t="s">
        <v>362</v>
      </c>
      <c r="R2916" s="89" t="str">
        <f>_xlfn.XLOOKUP(Q2916,匹配表1065!L:L,匹配表1065!O:O)</f>
        <v>B</v>
      </c>
      <c r="S2916" s="93" t="str">
        <f>IFERROR(_xlfn.XLOOKUP(Q2916,匹配表1065!AI:AI,匹配表1065!AJ:AJ),"绿标")</f>
        <v>黑标</v>
      </c>
      <c r="T2916" s="93" t="str" cm="1">
        <f t="array" ref="T2916:U2916">_xlfn.XLOOKUP(Q2916,匹配表1065!L:L,匹配表1065!M:N)</f>
        <v>脑血管</v>
      </c>
      <c r="U2916" s="94" t="str">
        <v>神经内科</v>
      </c>
      <c r="V2916" s="95" t="s">
        <v>58</v>
      </c>
      <c r="W2916" s="93">
        <f>_xlfn.XLOOKUP(M2916,匹配表1065!D:D,匹配表1065!F:F)*N2916</f>
        <v>4</v>
      </c>
    </row>
    <row r="2917" customHeight="1" spans="1:23">
      <c r="A2917" s="89" t="s">
        <v>675</v>
      </c>
      <c r="B2917" s="90">
        <v>46168</v>
      </c>
      <c r="C2917" s="91" t="str">
        <f t="shared" si="90"/>
        <v>5月第5周</v>
      </c>
      <c r="D2917" s="89" t="s">
        <v>761</v>
      </c>
      <c r="E2917" s="89" t="str">
        <f t="shared" si="91"/>
        <v>5月第4周--周2</v>
      </c>
      <c r="F2917" s="92" t="s">
        <v>27</v>
      </c>
      <c r="G2917" s="92" t="s">
        <v>136</v>
      </c>
      <c r="H2917" s="92" t="str">
        <f>_xlfn.XLOOKUP(O2917,匹配表1065!T:T,匹配表1065!W:W)</f>
        <v>日照市</v>
      </c>
      <c r="I2917" s="89" t="str">
        <f>_xlfn.XLOOKUP(O2917,匹配表1065!T:T,匹配表1065!X:X)</f>
        <v>PME2033</v>
      </c>
      <c r="J2917" s="92" t="s">
        <v>137</v>
      </c>
      <c r="K2917" s="89" cm="1">
        <f ca="1" t="array" ref="K2917:L2917">_xlfn.XLOOKUP(J2917,匹配表1065!Y:Y,匹配表1065!AA:AB)</f>
        <v>10</v>
      </c>
      <c r="L2917" s="89" t="str">
        <v>3个月以上</v>
      </c>
      <c r="M2917" s="92" t="s">
        <v>55</v>
      </c>
      <c r="N2917" s="92">
        <v>1</v>
      </c>
      <c r="O2917" s="93" t="str">
        <f>_xlfn.XLOOKUP(P2917,匹配表1065!U:U,匹配表1065!T:T)</f>
        <v>HO00025571</v>
      </c>
      <c r="P2917" s="89" t="s">
        <v>365</v>
      </c>
      <c r="Q2917" s="89" t="s">
        <v>496</v>
      </c>
      <c r="R2917" s="89" t="str">
        <f>_xlfn.XLOOKUP(Q2917,匹配表1065!L:L,匹配表1065!O:O)</f>
        <v>A</v>
      </c>
      <c r="S2917" s="93" t="str">
        <f>IFERROR(_xlfn.XLOOKUP(Q2917,匹配表1065!AI:AI,匹配表1065!AJ:AJ),"绿标")</f>
        <v>红标</v>
      </c>
      <c r="T2917" s="93" t="str" cm="1">
        <f t="array" ref="T2917:U2917">_xlfn.XLOOKUP(Q2917,匹配表1065!L:L,匹配表1065!M:N)</f>
        <v>头痛</v>
      </c>
      <c r="U2917" s="94" t="str">
        <v>神经内科</v>
      </c>
      <c r="V2917" s="95" t="s">
        <v>33</v>
      </c>
      <c r="W2917" s="93">
        <f>_xlfn.XLOOKUP(M2917,匹配表1065!D:D,匹配表1065!F:F)*N2917</f>
        <v>8</v>
      </c>
    </row>
    <row r="2918" customHeight="1" spans="1:23">
      <c r="A2918" s="89" t="s">
        <v>675</v>
      </c>
      <c r="B2918" s="90">
        <v>46168</v>
      </c>
      <c r="C2918" s="91" t="str">
        <f t="shared" si="90"/>
        <v>5月第5周</v>
      </c>
      <c r="D2918" s="89" t="s">
        <v>761</v>
      </c>
      <c r="E2918" s="89" t="str">
        <f t="shared" si="91"/>
        <v>5月第4周--周2</v>
      </c>
      <c r="F2918" s="92" t="s">
        <v>27</v>
      </c>
      <c r="G2918" s="92" t="s">
        <v>136</v>
      </c>
      <c r="H2918" s="92" t="str">
        <f>_xlfn.XLOOKUP(O2918,匹配表1065!T:T,匹配表1065!W:W)</f>
        <v>日照市</v>
      </c>
      <c r="I2918" s="89" t="str">
        <f>_xlfn.XLOOKUP(O2918,匹配表1065!T:T,匹配表1065!X:X)</f>
        <v>PME2033</v>
      </c>
      <c r="J2918" s="92" t="s">
        <v>137</v>
      </c>
      <c r="K2918" s="89" cm="1">
        <f ca="1" t="array" ref="K2918:L2918">_xlfn.XLOOKUP(J2918,匹配表1065!Y:Y,匹配表1065!AA:AB)</f>
        <v>10</v>
      </c>
      <c r="L2918" s="89" t="str">
        <v>3个月以上</v>
      </c>
      <c r="M2918" s="92" t="s">
        <v>35</v>
      </c>
      <c r="N2918" s="92">
        <v>1</v>
      </c>
      <c r="O2918" s="93" t="str">
        <f>_xlfn.XLOOKUP(P2918,匹配表1065!U:U,匹配表1065!T:T)</f>
        <v>HO00025571</v>
      </c>
      <c r="P2918" s="89" t="s">
        <v>365</v>
      </c>
      <c r="Q2918" s="89" t="s">
        <v>496</v>
      </c>
      <c r="R2918" s="89" t="str">
        <f>_xlfn.XLOOKUP(Q2918,匹配表1065!L:L,匹配表1065!O:O)</f>
        <v>A</v>
      </c>
      <c r="S2918" s="93" t="str">
        <f>IFERROR(_xlfn.XLOOKUP(Q2918,匹配表1065!AI:AI,匹配表1065!AJ:AJ),"绿标")</f>
        <v>红标</v>
      </c>
      <c r="T2918" s="93" t="str" cm="1">
        <f t="array" ref="T2918:U2918">_xlfn.XLOOKUP(Q2918,匹配表1065!L:L,匹配表1065!M:N)</f>
        <v>头痛</v>
      </c>
      <c r="U2918" s="94" t="str">
        <v>神经内科</v>
      </c>
      <c r="V2918" s="95" t="s">
        <v>33</v>
      </c>
      <c r="W2918" s="93">
        <f>_xlfn.XLOOKUP(M2918,匹配表1065!D:D,匹配表1065!F:F)*N2918</f>
        <v>4</v>
      </c>
    </row>
    <row r="2919" customHeight="1" spans="1:23">
      <c r="A2919" s="89" t="s">
        <v>675</v>
      </c>
      <c r="B2919" s="90">
        <v>46168</v>
      </c>
      <c r="C2919" s="91" t="str">
        <f t="shared" si="90"/>
        <v>5月第5周</v>
      </c>
      <c r="D2919" s="89" t="s">
        <v>761</v>
      </c>
      <c r="E2919" s="89" t="str">
        <f t="shared" si="91"/>
        <v>5月第4周--周2</v>
      </c>
      <c r="F2919" s="92" t="s">
        <v>27</v>
      </c>
      <c r="G2919" s="92" t="s">
        <v>136</v>
      </c>
      <c r="H2919" s="92" t="str">
        <f>_xlfn.XLOOKUP(O2919,匹配表1065!T:T,匹配表1065!W:W)</f>
        <v>青岛市</v>
      </c>
      <c r="I2919" s="89" t="str">
        <f>_xlfn.XLOOKUP(O2919,匹配表1065!T:T,匹配表1065!X:X)</f>
        <v>PME2032</v>
      </c>
      <c r="J2919" s="92" t="s">
        <v>143</v>
      </c>
      <c r="K2919" s="89" cm="1">
        <f ca="1" t="array" ref="K2919:L2919">_xlfn.XLOOKUP(J2919,匹配表1065!Y:Y,匹配表1065!AA:AB)</f>
        <v>31</v>
      </c>
      <c r="L2919" s="89" t="str">
        <v>3个月以上</v>
      </c>
      <c r="M2919" s="92" t="s">
        <v>30</v>
      </c>
      <c r="N2919" s="92">
        <v>1</v>
      </c>
      <c r="O2919" s="93" t="str">
        <f>_xlfn.XLOOKUP(P2919,匹配表1065!U:U,匹配表1065!T:T)</f>
        <v>HO00001482</v>
      </c>
      <c r="P2919" s="89" t="s">
        <v>146</v>
      </c>
      <c r="Q2919" s="89" t="s">
        <v>299</v>
      </c>
      <c r="R2919" s="89" t="str">
        <f>_xlfn.XLOOKUP(Q2919,匹配表1065!L:L,匹配表1065!O:O)</f>
        <v>C</v>
      </c>
      <c r="S2919" s="93" t="str">
        <f>IFERROR(_xlfn.XLOOKUP(Q2919,匹配表1065!AI:AI,匹配表1065!AJ:AJ),"绿标")</f>
        <v>绿标</v>
      </c>
      <c r="T2919" s="93" t="str" cm="1">
        <f t="array" ref="T2919:U2919">_xlfn.XLOOKUP(Q2919,匹配表1065!L:L,匹配表1065!M:N)</f>
        <v>眩晕</v>
      </c>
      <c r="U2919" s="94" t="str">
        <v>耳鼻喉科</v>
      </c>
      <c r="V2919" s="95" t="s">
        <v>70</v>
      </c>
      <c r="W2919" s="93">
        <f>_xlfn.XLOOKUP(M2919,匹配表1065!D:D,匹配表1065!F:F)*N2919</f>
        <v>12</v>
      </c>
    </row>
    <row r="2920" customHeight="1" spans="1:23">
      <c r="A2920" s="89" t="s">
        <v>675</v>
      </c>
      <c r="B2920" s="90">
        <v>46168</v>
      </c>
      <c r="C2920" s="91" t="str">
        <f t="shared" si="90"/>
        <v>5月第5周</v>
      </c>
      <c r="D2920" s="89" t="s">
        <v>761</v>
      </c>
      <c r="E2920" s="89" t="str">
        <f t="shared" si="91"/>
        <v>5月第4周--周2</v>
      </c>
      <c r="F2920" s="92" t="s">
        <v>27</v>
      </c>
      <c r="G2920" s="92" t="s">
        <v>136</v>
      </c>
      <c r="H2920" s="92" t="str">
        <f>_xlfn.XLOOKUP(O2920,匹配表1065!T:T,匹配表1065!W:W)</f>
        <v>青岛市</v>
      </c>
      <c r="I2920" s="89" t="str">
        <f>_xlfn.XLOOKUP(O2920,匹配表1065!T:T,匹配表1065!X:X)</f>
        <v>PME2032</v>
      </c>
      <c r="J2920" s="92" t="s">
        <v>143</v>
      </c>
      <c r="K2920" s="89" cm="1">
        <f ca="1" t="array" ref="K2920:L2920">_xlfn.XLOOKUP(J2920,匹配表1065!Y:Y,匹配表1065!AA:AB)</f>
        <v>31</v>
      </c>
      <c r="L2920" s="89" t="str">
        <v>3个月以上</v>
      </c>
      <c r="M2920" s="92" t="s">
        <v>55</v>
      </c>
      <c r="N2920" s="92">
        <v>1</v>
      </c>
      <c r="O2920" s="93" t="str">
        <f>_xlfn.XLOOKUP(P2920,匹配表1065!U:U,匹配表1065!T:T)</f>
        <v>HO00001482</v>
      </c>
      <c r="P2920" s="89" t="s">
        <v>146</v>
      </c>
      <c r="Q2920" s="89" t="s">
        <v>147</v>
      </c>
      <c r="R2920" s="89" t="str">
        <f>_xlfn.XLOOKUP(Q2920,匹配表1065!L:L,匹配表1065!O:O)</f>
        <v>A</v>
      </c>
      <c r="S2920" s="93" t="str">
        <f>IFERROR(_xlfn.XLOOKUP(Q2920,匹配表1065!AI:AI,匹配表1065!AJ:AJ),"绿标")</f>
        <v>红标</v>
      </c>
      <c r="T2920" s="93" t="str" cm="1">
        <f t="array" ref="T2920:U2920">_xlfn.XLOOKUP(Q2920,匹配表1065!L:L,匹配表1065!M:N)</f>
        <v>头痛</v>
      </c>
      <c r="U2920" s="94" t="str">
        <v>神经内科</v>
      </c>
      <c r="V2920" s="95" t="s">
        <v>67</v>
      </c>
      <c r="W2920" s="93">
        <f>_xlfn.XLOOKUP(M2920,匹配表1065!D:D,匹配表1065!F:F)*N2920</f>
        <v>8</v>
      </c>
    </row>
    <row r="2921" customHeight="1" spans="1:23">
      <c r="A2921" s="89" t="s">
        <v>675</v>
      </c>
      <c r="B2921" s="90">
        <v>46168</v>
      </c>
      <c r="C2921" s="91" t="str">
        <f t="shared" si="90"/>
        <v>5月第5周</v>
      </c>
      <c r="D2921" s="89" t="s">
        <v>761</v>
      </c>
      <c r="E2921" s="89" t="str">
        <f t="shared" si="91"/>
        <v>5月第4周--周2</v>
      </c>
      <c r="F2921" s="92" t="s">
        <v>27</v>
      </c>
      <c r="G2921" s="92" t="s">
        <v>136</v>
      </c>
      <c r="H2921" s="92" t="str">
        <f>_xlfn.XLOOKUP(O2921,匹配表1065!T:T,匹配表1065!W:W)</f>
        <v>青岛市</v>
      </c>
      <c r="I2921" s="89" t="str">
        <f>_xlfn.XLOOKUP(O2921,匹配表1065!T:T,匹配表1065!X:X)</f>
        <v>PME2032</v>
      </c>
      <c r="J2921" s="92" t="s">
        <v>143</v>
      </c>
      <c r="K2921" s="89" cm="1">
        <f ca="1" t="array" ref="K2921:L2921">_xlfn.XLOOKUP(J2921,匹配表1065!Y:Y,匹配表1065!AA:AB)</f>
        <v>31</v>
      </c>
      <c r="L2921" s="89" t="str">
        <v>3个月以上</v>
      </c>
      <c r="M2921" s="92" t="s">
        <v>55</v>
      </c>
      <c r="N2921" s="92">
        <v>1</v>
      </c>
      <c r="O2921" s="93" t="str">
        <f>_xlfn.XLOOKUP(P2921,匹配表1065!U:U,匹配表1065!T:T)</f>
        <v>HO00104790</v>
      </c>
      <c r="P2921" s="89" t="s">
        <v>363</v>
      </c>
      <c r="Q2921" s="89" t="s">
        <v>364</v>
      </c>
      <c r="R2921" s="89" t="str">
        <f>_xlfn.XLOOKUP(Q2921,匹配表1065!L:L,匹配表1065!O:O)</f>
        <v>B</v>
      </c>
      <c r="S2921" s="93" t="str">
        <f>IFERROR(_xlfn.XLOOKUP(Q2921,匹配表1065!AI:AI,匹配表1065!AJ:AJ),"绿标")</f>
        <v>红标</v>
      </c>
      <c r="T2921" s="93" t="str" cm="1">
        <f t="array" ref="T2921:U2921">_xlfn.XLOOKUP(Q2921,匹配表1065!L:L,匹配表1065!M:N)</f>
        <v>脑血管</v>
      </c>
      <c r="U2921" s="94" t="str">
        <v>神经内科</v>
      </c>
      <c r="V2921" s="95" t="s">
        <v>33</v>
      </c>
      <c r="W2921" s="93">
        <f>_xlfn.XLOOKUP(M2921,匹配表1065!D:D,匹配表1065!F:F)*N2921</f>
        <v>8</v>
      </c>
    </row>
    <row r="2922" customHeight="1" spans="1:23">
      <c r="A2922" s="89" t="s">
        <v>675</v>
      </c>
      <c r="B2922" s="90">
        <v>46168</v>
      </c>
      <c r="C2922" s="91" t="str">
        <f t="shared" si="90"/>
        <v>5月第5周</v>
      </c>
      <c r="D2922" s="89" t="s">
        <v>761</v>
      </c>
      <c r="E2922" s="89" t="str">
        <f t="shared" si="91"/>
        <v>5月第4周--周2</v>
      </c>
      <c r="F2922" s="92" t="s">
        <v>27</v>
      </c>
      <c r="G2922" s="92" t="s">
        <v>136</v>
      </c>
      <c r="H2922" s="92" t="str">
        <f>_xlfn.XLOOKUP(O2922,匹配表1065!T:T,匹配表1065!W:W)</f>
        <v>青岛市</v>
      </c>
      <c r="I2922" s="89" t="str">
        <f>_xlfn.XLOOKUP(O2922,匹配表1065!T:T,匹配表1065!X:X)</f>
        <v>PME2035</v>
      </c>
      <c r="J2922" s="92" t="s">
        <v>150</v>
      </c>
      <c r="K2922" s="89" cm="1">
        <f ca="1" t="array" ref="K2922:L2922">_xlfn.XLOOKUP(J2922,匹配表1065!Y:Y,匹配表1065!AA:AB)</f>
        <v>8</v>
      </c>
      <c r="L2922" s="89" t="str">
        <v>3个月以上</v>
      </c>
      <c r="M2922" s="92" t="s">
        <v>30</v>
      </c>
      <c r="N2922" s="92">
        <v>1</v>
      </c>
      <c r="O2922" s="93" t="str">
        <f>_xlfn.XLOOKUP(P2922,匹配表1065!U:U,匹配表1065!T:T)</f>
        <v>HO00001483</v>
      </c>
      <c r="P2922" s="89" t="s">
        <v>259</v>
      </c>
      <c r="Q2922" s="89" t="s">
        <v>340</v>
      </c>
      <c r="R2922" s="89" t="str">
        <f>_xlfn.XLOOKUP(Q2922,匹配表1065!L:L,匹配表1065!O:O)</f>
        <v>A</v>
      </c>
      <c r="S2922" s="93" t="str">
        <f>IFERROR(_xlfn.XLOOKUP(Q2922,匹配表1065!AI:AI,匹配表1065!AJ:AJ),"绿标")</f>
        <v>红标</v>
      </c>
      <c r="T2922" s="93" t="str" cm="1">
        <f t="array" ref="T2922:U2922">_xlfn.XLOOKUP(Q2922,匹配表1065!L:L,匹配表1065!M:N)</f>
        <v>头痛</v>
      </c>
      <c r="U2922" s="94" t="str">
        <v>神经内科</v>
      </c>
      <c r="V2922" s="95" t="s">
        <v>70</v>
      </c>
      <c r="W2922" s="93">
        <f>_xlfn.XLOOKUP(M2922,匹配表1065!D:D,匹配表1065!F:F)*N2922</f>
        <v>12</v>
      </c>
    </row>
    <row r="2923" customHeight="1" spans="1:23">
      <c r="A2923" s="89" t="s">
        <v>675</v>
      </c>
      <c r="B2923" s="90">
        <v>46168</v>
      </c>
      <c r="C2923" s="91" t="str">
        <f t="shared" si="90"/>
        <v>5月第5周</v>
      </c>
      <c r="D2923" s="89" t="s">
        <v>761</v>
      </c>
      <c r="E2923" s="89" t="str">
        <f t="shared" si="91"/>
        <v>5月第4周--周2</v>
      </c>
      <c r="F2923" s="92" t="s">
        <v>27</v>
      </c>
      <c r="G2923" s="92" t="s">
        <v>136</v>
      </c>
      <c r="H2923" s="92" t="str">
        <f>_xlfn.XLOOKUP(O2923,匹配表1065!T:T,匹配表1065!W:W)</f>
        <v>青岛市</v>
      </c>
      <c r="I2923" s="89" t="str">
        <f>_xlfn.XLOOKUP(O2923,匹配表1065!T:T,匹配表1065!X:X)</f>
        <v>PME2035</v>
      </c>
      <c r="J2923" s="92" t="s">
        <v>150</v>
      </c>
      <c r="K2923" s="89" cm="1">
        <f ca="1" t="array" ref="K2923:L2923">_xlfn.XLOOKUP(J2923,匹配表1065!Y:Y,匹配表1065!AA:AB)</f>
        <v>8</v>
      </c>
      <c r="L2923" s="89" t="str">
        <v>3个月以上</v>
      </c>
      <c r="M2923" s="92" t="s">
        <v>30</v>
      </c>
      <c r="N2923" s="92">
        <v>1</v>
      </c>
      <c r="O2923" s="93" t="str">
        <f>_xlfn.XLOOKUP(P2923,匹配表1065!U:U,匹配表1065!T:T)</f>
        <v>HO00001483</v>
      </c>
      <c r="P2923" s="89" t="s">
        <v>259</v>
      </c>
      <c r="Q2923" s="89" t="s">
        <v>260</v>
      </c>
      <c r="R2923" s="89" t="str">
        <f>_xlfn.XLOOKUP(Q2923,匹配表1065!L:L,匹配表1065!O:O)</f>
        <v>C</v>
      </c>
      <c r="S2923" s="93" t="str">
        <f>IFERROR(_xlfn.XLOOKUP(Q2923,匹配表1065!AI:AI,匹配表1065!AJ:AJ),"绿标")</f>
        <v>红标</v>
      </c>
      <c r="T2923" s="93" t="str" cm="1">
        <f t="array" ref="T2923:U2923">_xlfn.XLOOKUP(Q2923,匹配表1065!L:L,匹配表1065!M:N)</f>
        <v>眩晕</v>
      </c>
      <c r="U2923" s="94" t="str">
        <v>耳鼻喉科</v>
      </c>
      <c r="V2923" s="95" t="s">
        <v>70</v>
      </c>
      <c r="W2923" s="93">
        <f>_xlfn.XLOOKUP(M2923,匹配表1065!D:D,匹配表1065!F:F)*N2923</f>
        <v>12</v>
      </c>
    </row>
    <row r="2924" customHeight="1" spans="1:23">
      <c r="A2924" s="89" t="s">
        <v>675</v>
      </c>
      <c r="B2924" s="90">
        <v>46168</v>
      </c>
      <c r="C2924" s="91" t="str">
        <f t="shared" si="90"/>
        <v>5月第5周</v>
      </c>
      <c r="D2924" s="89" t="s">
        <v>761</v>
      </c>
      <c r="E2924" s="89" t="str">
        <f t="shared" si="91"/>
        <v>5月第4周--周2</v>
      </c>
      <c r="F2924" s="92" t="s">
        <v>27</v>
      </c>
      <c r="G2924" s="92" t="s">
        <v>136</v>
      </c>
      <c r="H2924" s="92" t="str">
        <f>_xlfn.XLOOKUP(O2924,匹配表1065!T:T,匹配表1065!W:W)</f>
        <v>青岛市</v>
      </c>
      <c r="I2924" s="89" t="str">
        <f>_xlfn.XLOOKUP(O2924,匹配表1065!T:T,匹配表1065!X:X)</f>
        <v>PME2035</v>
      </c>
      <c r="J2924" s="92" t="s">
        <v>150</v>
      </c>
      <c r="K2924" s="89" cm="1">
        <f ca="1" t="array" ref="K2924:L2924">_xlfn.XLOOKUP(J2924,匹配表1065!Y:Y,匹配表1065!AA:AB)</f>
        <v>8</v>
      </c>
      <c r="L2924" s="89" t="str">
        <v>3个月以上</v>
      </c>
      <c r="M2924" s="92" t="s">
        <v>35</v>
      </c>
      <c r="N2924" s="92">
        <v>1</v>
      </c>
      <c r="O2924" s="93" t="str">
        <f>_xlfn.XLOOKUP(P2924,匹配表1065!U:U,匹配表1065!T:T)</f>
        <v>HO00001477</v>
      </c>
      <c r="P2924" s="89" t="s">
        <v>153</v>
      </c>
      <c r="Q2924" s="89" t="s">
        <v>154</v>
      </c>
      <c r="R2924" s="89" t="str">
        <f>_xlfn.XLOOKUP(Q2924,匹配表1065!L:L,匹配表1065!O:O)</f>
        <v>B</v>
      </c>
      <c r="S2924" s="93" t="str">
        <f>IFERROR(_xlfn.XLOOKUP(Q2924,匹配表1065!AI:AI,匹配表1065!AJ:AJ),"绿标")</f>
        <v>绿标</v>
      </c>
      <c r="T2924" s="93" t="str" cm="1">
        <f t="array" ref="T2924:U2924">_xlfn.XLOOKUP(Q2924,匹配表1065!L:L,匹配表1065!M:N)</f>
        <v>脑血管</v>
      </c>
      <c r="U2924" s="94" t="str">
        <v>神经内科</v>
      </c>
      <c r="V2924" s="95" t="s">
        <v>67</v>
      </c>
      <c r="W2924" s="93">
        <f>_xlfn.XLOOKUP(M2924,匹配表1065!D:D,匹配表1065!F:F)*N2924</f>
        <v>4</v>
      </c>
    </row>
    <row r="2925" customHeight="1" spans="1:23">
      <c r="A2925" s="89" t="s">
        <v>675</v>
      </c>
      <c r="B2925" s="90">
        <v>46168</v>
      </c>
      <c r="C2925" s="91" t="str">
        <f t="shared" si="90"/>
        <v>5月第5周</v>
      </c>
      <c r="D2925" s="89" t="s">
        <v>761</v>
      </c>
      <c r="E2925" s="89" t="str">
        <f t="shared" si="91"/>
        <v>5月第4周--周2</v>
      </c>
      <c r="F2925" s="92" t="s">
        <v>27</v>
      </c>
      <c r="G2925" s="92" t="s">
        <v>136</v>
      </c>
      <c r="H2925" s="92" t="str">
        <f>_xlfn.XLOOKUP(O2925,匹配表1065!T:T,匹配表1065!W:W)</f>
        <v>青岛市</v>
      </c>
      <c r="I2925" s="89" t="str">
        <f>_xlfn.XLOOKUP(O2925,匹配表1065!T:T,匹配表1065!X:X)</f>
        <v>PME2031</v>
      </c>
      <c r="J2925" s="92" t="s">
        <v>155</v>
      </c>
      <c r="K2925" s="89" cm="1">
        <f ca="1" t="array" ref="K2925:L2925">_xlfn.XLOOKUP(J2925,匹配表1065!Y:Y,匹配表1065!AA:AB)</f>
        <v>31</v>
      </c>
      <c r="L2925" s="89" t="str">
        <v>3个月以上</v>
      </c>
      <c r="M2925" s="92" t="s">
        <v>30</v>
      </c>
      <c r="N2925" s="92">
        <v>1</v>
      </c>
      <c r="O2925" s="93" t="str">
        <f>_xlfn.XLOOKUP(P2925,匹配表1065!U:U,匹配表1065!T:T)</f>
        <v>HO00072793</v>
      </c>
      <c r="P2925" s="89" t="s">
        <v>159</v>
      </c>
      <c r="Q2925" s="89" t="s">
        <v>339</v>
      </c>
      <c r="R2925" s="89" t="str">
        <f>_xlfn.XLOOKUP(Q2925,匹配表1065!L:L,匹配表1065!O:O)</f>
        <v>C</v>
      </c>
      <c r="S2925" s="93" t="str">
        <f>IFERROR(_xlfn.XLOOKUP(Q2925,匹配表1065!AI:AI,匹配表1065!AJ:AJ),"绿标")</f>
        <v>红标</v>
      </c>
      <c r="T2925" s="93" t="str" cm="1">
        <f t="array" ref="T2925:U2925">_xlfn.XLOOKUP(Q2925,匹配表1065!L:L,匹配表1065!M:N)</f>
        <v>眩晕</v>
      </c>
      <c r="U2925" s="94" t="str">
        <v>神经内科</v>
      </c>
      <c r="V2925" s="95" t="s">
        <v>70</v>
      </c>
      <c r="W2925" s="93">
        <f>_xlfn.XLOOKUP(M2925,匹配表1065!D:D,匹配表1065!F:F)*N2925</f>
        <v>12</v>
      </c>
    </row>
    <row r="2926" customHeight="1" spans="1:23">
      <c r="A2926" s="89" t="s">
        <v>675</v>
      </c>
      <c r="B2926" s="90">
        <v>46168</v>
      </c>
      <c r="C2926" s="91" t="str">
        <f t="shared" si="90"/>
        <v>5月第5周</v>
      </c>
      <c r="D2926" s="89" t="s">
        <v>761</v>
      </c>
      <c r="E2926" s="89" t="str">
        <f t="shared" si="91"/>
        <v>5月第4周--周2</v>
      </c>
      <c r="F2926" s="92" t="s">
        <v>27</v>
      </c>
      <c r="G2926" s="92" t="s">
        <v>136</v>
      </c>
      <c r="H2926" s="92" t="str">
        <f>_xlfn.XLOOKUP(O2926,匹配表1065!T:T,匹配表1065!W:W)</f>
        <v>青岛市</v>
      </c>
      <c r="I2926" s="89" t="str">
        <f>_xlfn.XLOOKUP(O2926,匹配表1065!T:T,匹配表1065!X:X)</f>
        <v>PME2031</v>
      </c>
      <c r="J2926" s="92" t="s">
        <v>155</v>
      </c>
      <c r="K2926" s="89" cm="1">
        <f ca="1" t="array" ref="K2926:L2926">_xlfn.XLOOKUP(J2926,匹配表1065!Y:Y,匹配表1065!AA:AB)</f>
        <v>31</v>
      </c>
      <c r="L2926" s="89" t="str">
        <v>3个月以上</v>
      </c>
      <c r="M2926" s="92" t="s">
        <v>30</v>
      </c>
      <c r="N2926" s="92">
        <v>1</v>
      </c>
      <c r="O2926" s="93" t="str">
        <f>_xlfn.XLOOKUP(P2926,匹配表1065!U:U,匹配表1065!T:T)</f>
        <v>HO00001478</v>
      </c>
      <c r="P2926" s="89" t="s">
        <v>156</v>
      </c>
      <c r="Q2926" s="89" t="s">
        <v>157</v>
      </c>
      <c r="R2926" s="89" t="str">
        <f>_xlfn.XLOOKUP(Q2926,匹配表1065!L:L,匹配表1065!O:O)</f>
        <v>A</v>
      </c>
      <c r="S2926" s="93" t="str">
        <f>IFERROR(_xlfn.XLOOKUP(Q2926,匹配表1065!AI:AI,匹配表1065!AJ:AJ),"绿标")</f>
        <v>红标</v>
      </c>
      <c r="T2926" s="93" t="str" cm="1">
        <f t="array" ref="T2926:U2926">_xlfn.XLOOKUP(Q2926,匹配表1065!L:L,匹配表1065!M:N)</f>
        <v>头痛</v>
      </c>
      <c r="U2926" s="94" t="str">
        <v>神经内科</v>
      </c>
      <c r="V2926" s="95" t="s">
        <v>33</v>
      </c>
      <c r="W2926" s="93">
        <f>_xlfn.XLOOKUP(M2926,匹配表1065!D:D,匹配表1065!F:F)*N2926</f>
        <v>12</v>
      </c>
    </row>
    <row r="2927" customHeight="1" spans="1:23">
      <c r="A2927" s="89" t="s">
        <v>675</v>
      </c>
      <c r="B2927" s="90">
        <v>46168</v>
      </c>
      <c r="C2927" s="91" t="str">
        <f t="shared" si="90"/>
        <v>5月第5周</v>
      </c>
      <c r="D2927" s="89" t="s">
        <v>761</v>
      </c>
      <c r="E2927" s="89" t="str">
        <f t="shared" si="91"/>
        <v>5月第4周--周2</v>
      </c>
      <c r="F2927" s="92" t="s">
        <v>27</v>
      </c>
      <c r="G2927" s="92" t="s">
        <v>136</v>
      </c>
      <c r="H2927" s="92" t="str">
        <f>_xlfn.XLOOKUP(O2927,匹配表1065!T:T,匹配表1065!W:W)</f>
        <v>潍坊市</v>
      </c>
      <c r="I2927" s="89" t="str">
        <f>_xlfn.XLOOKUP(O2927,匹配表1065!T:T,匹配表1065!X:X)</f>
        <v>PME2036</v>
      </c>
      <c r="J2927" s="89" t="s">
        <v>161</v>
      </c>
      <c r="K2927" s="89" cm="1">
        <f ca="1" t="array" ref="K2927:L2927">_xlfn.XLOOKUP(J2927,匹配表1065!Y:Y,匹配表1065!AA:AB)</f>
        <v>1519</v>
      </c>
      <c r="L2927" s="89" t="str">
        <v>3个月以上</v>
      </c>
      <c r="M2927" s="92" t="s">
        <v>55</v>
      </c>
      <c r="N2927" s="92">
        <v>1</v>
      </c>
      <c r="O2927" s="93" t="str">
        <f>_xlfn.XLOOKUP(P2927,匹配表1065!U:U,匹配表1065!T:T)</f>
        <v>HO00001521</v>
      </c>
      <c r="P2927" s="89" t="s">
        <v>162</v>
      </c>
      <c r="Q2927" s="89" t="s">
        <v>163</v>
      </c>
      <c r="R2927" s="89" t="str">
        <f>_xlfn.XLOOKUP(Q2927,匹配表1065!L:L,匹配表1065!O:O)</f>
        <v>A</v>
      </c>
      <c r="S2927" s="93" t="str">
        <f>IFERROR(_xlfn.XLOOKUP(Q2927,匹配表1065!AI:AI,匹配表1065!AJ:AJ),"绿标")</f>
        <v>红标</v>
      </c>
      <c r="T2927" s="93" t="str" cm="1">
        <f t="array" ref="T2927:U2927">_xlfn.XLOOKUP(Q2927,匹配表1065!L:L,匹配表1065!M:N)</f>
        <v>头痛</v>
      </c>
      <c r="U2927" s="94" t="str">
        <v>神经内科</v>
      </c>
      <c r="V2927" s="95" t="s">
        <v>70</v>
      </c>
      <c r="W2927" s="93">
        <f>_xlfn.XLOOKUP(M2927,匹配表1065!D:D,匹配表1065!F:F)*N2927</f>
        <v>8</v>
      </c>
    </row>
    <row r="2928" customHeight="1" spans="1:23">
      <c r="A2928" s="89" t="s">
        <v>675</v>
      </c>
      <c r="B2928" s="90">
        <v>46168</v>
      </c>
      <c r="C2928" s="91" t="str">
        <f t="shared" si="90"/>
        <v>5月第5周</v>
      </c>
      <c r="D2928" s="89" t="s">
        <v>761</v>
      </c>
      <c r="E2928" s="89" t="str">
        <f t="shared" si="91"/>
        <v>5月第4周--周2</v>
      </c>
      <c r="F2928" s="92" t="s">
        <v>27</v>
      </c>
      <c r="G2928" s="92" t="s">
        <v>136</v>
      </c>
      <c r="H2928" s="92" t="str">
        <f>_xlfn.XLOOKUP(O2928,匹配表1065!T:T,匹配表1065!W:W)</f>
        <v>潍坊市</v>
      </c>
      <c r="I2928" s="89" t="str">
        <f>_xlfn.XLOOKUP(O2928,匹配表1065!T:T,匹配表1065!X:X)</f>
        <v>PME2036</v>
      </c>
      <c r="J2928" s="89" t="s">
        <v>161</v>
      </c>
      <c r="K2928" s="89" cm="1">
        <f ca="1" t="array" ref="K2928:L2928">_xlfn.XLOOKUP(J2928,匹配表1065!Y:Y,匹配表1065!AA:AB)</f>
        <v>1519</v>
      </c>
      <c r="L2928" s="89" t="str">
        <v>3个月以上</v>
      </c>
      <c r="M2928" s="92" t="s">
        <v>30</v>
      </c>
      <c r="N2928" s="92">
        <v>1</v>
      </c>
      <c r="O2928" s="93" t="str">
        <f>_xlfn.XLOOKUP(P2928,匹配表1065!U:U,匹配表1065!T:T)</f>
        <v>HO00001466</v>
      </c>
      <c r="P2928" s="89" t="s">
        <v>164</v>
      </c>
      <c r="Q2928" s="89" t="s">
        <v>165</v>
      </c>
      <c r="R2928" s="89" t="str">
        <f>_xlfn.XLOOKUP(Q2928,匹配表1065!L:L,匹配表1065!O:O)</f>
        <v>C</v>
      </c>
      <c r="S2928" s="93" t="str">
        <f>IFERROR(_xlfn.XLOOKUP(Q2928,匹配表1065!AI:AI,匹配表1065!AJ:AJ),"绿标")</f>
        <v>绿标</v>
      </c>
      <c r="T2928" s="93" t="str" cm="1">
        <f t="array" ref="T2928:U2928">_xlfn.XLOOKUP(Q2928,匹配表1065!L:L,匹配表1065!M:N)</f>
        <v>眩晕</v>
      </c>
      <c r="U2928" s="94" t="str">
        <v>神经内科</v>
      </c>
      <c r="V2928" s="95" t="s">
        <v>70</v>
      </c>
      <c r="W2928" s="93">
        <f>_xlfn.XLOOKUP(M2928,匹配表1065!D:D,匹配表1065!F:F)*N2928</f>
        <v>12</v>
      </c>
    </row>
    <row r="2929" customHeight="1" spans="1:23">
      <c r="A2929" s="89" t="s">
        <v>675</v>
      </c>
      <c r="B2929" s="90">
        <v>46168</v>
      </c>
      <c r="C2929" s="91" t="str">
        <f t="shared" si="90"/>
        <v>5月第5周</v>
      </c>
      <c r="D2929" s="89" t="s">
        <v>761</v>
      </c>
      <c r="E2929" s="89" t="str">
        <f t="shared" si="91"/>
        <v>5月第4周--周2</v>
      </c>
      <c r="F2929" s="92" t="s">
        <v>27</v>
      </c>
      <c r="G2929" s="92" t="s">
        <v>136</v>
      </c>
      <c r="H2929" s="92" t="str">
        <f>_xlfn.XLOOKUP(O2929,匹配表1065!T:T,匹配表1065!W:W)</f>
        <v>潍坊市</v>
      </c>
      <c r="I2929" s="89" t="str">
        <f>_xlfn.XLOOKUP(O2929,匹配表1065!T:T,匹配表1065!X:X)</f>
        <v>PME2036</v>
      </c>
      <c r="J2929" s="89" t="s">
        <v>161</v>
      </c>
      <c r="K2929" s="89" cm="1">
        <f ca="1" t="array" ref="K2929:L2929">_xlfn.XLOOKUP(J2929,匹配表1065!Y:Y,匹配表1065!AA:AB)</f>
        <v>1519</v>
      </c>
      <c r="L2929" s="89" t="str">
        <v>3个月以上</v>
      </c>
      <c r="M2929" s="92" t="s">
        <v>55</v>
      </c>
      <c r="N2929" s="92">
        <v>1</v>
      </c>
      <c r="O2929" s="93" t="str">
        <f>_xlfn.XLOOKUP(P2929,匹配表1065!U:U,匹配表1065!T:T)</f>
        <v>HO00139638</v>
      </c>
      <c r="P2929" s="89" t="s">
        <v>457</v>
      </c>
      <c r="Q2929" s="89" t="s">
        <v>458</v>
      </c>
      <c r="R2929" s="89" t="str">
        <f>_xlfn.XLOOKUP(Q2929,匹配表1065!L:L,匹配表1065!O:O)</f>
        <v>C</v>
      </c>
      <c r="S2929" s="93" t="str">
        <f>IFERROR(_xlfn.XLOOKUP(Q2929,匹配表1065!AI:AI,匹配表1065!AJ:AJ),"绿标")</f>
        <v>黑标</v>
      </c>
      <c r="T2929" s="93" t="str" cm="1">
        <f t="array" ref="T2929:U2929">_xlfn.XLOOKUP(Q2929,匹配表1065!L:L,匹配表1065!M:N)</f>
        <v>眩晕</v>
      </c>
      <c r="U2929" s="94" t="str">
        <v>神经内科</v>
      </c>
      <c r="V2929" s="95" t="s">
        <v>70</v>
      </c>
      <c r="W2929" s="93">
        <f>_xlfn.XLOOKUP(M2929,匹配表1065!D:D,匹配表1065!F:F)*N2929</f>
        <v>8</v>
      </c>
    </row>
    <row r="2930" customHeight="1" spans="1:23">
      <c r="A2930" s="89" t="s">
        <v>675</v>
      </c>
      <c r="B2930" s="90">
        <v>46168</v>
      </c>
      <c r="C2930" s="91" t="str">
        <f t="shared" si="90"/>
        <v>5月第5周</v>
      </c>
      <c r="D2930" s="89" t="s">
        <v>761</v>
      </c>
      <c r="E2930" s="89" t="str">
        <f t="shared" si="91"/>
        <v>5月第4周--周2</v>
      </c>
      <c r="F2930" s="92" t="s">
        <v>27</v>
      </c>
      <c r="G2930" s="92" t="s">
        <v>136</v>
      </c>
      <c r="H2930" s="92" t="str">
        <f>_xlfn.XLOOKUP(O2930,匹配表1065!T:T,匹配表1065!W:W)</f>
        <v>烟台市</v>
      </c>
      <c r="I2930" s="89" t="str">
        <f>_xlfn.XLOOKUP(O2930,匹配表1065!T:T,匹配表1065!X:X)</f>
        <v>PME2034</v>
      </c>
      <c r="J2930" s="89" t="s">
        <v>501</v>
      </c>
      <c r="K2930" s="89" cm="1">
        <f ca="1" t="array" ref="K2930:L2930">_xlfn.XLOOKUP(J2930,匹配表1065!Y:Y,匹配表1065!AA:AB)</f>
        <v>4</v>
      </c>
      <c r="L2930" s="89" t="str">
        <v>3个月以上</v>
      </c>
      <c r="M2930" s="92" t="s">
        <v>35</v>
      </c>
      <c r="N2930" s="97">
        <v>1</v>
      </c>
      <c r="O2930" s="93" t="str">
        <f>_xlfn.XLOOKUP(P2930,匹配表1065!U:U,匹配表1065!T:T)</f>
        <v>HO00024017</v>
      </c>
      <c r="P2930" s="89" t="s">
        <v>698</v>
      </c>
      <c r="Q2930" s="89" t="s">
        <v>699</v>
      </c>
      <c r="R2930" s="89" t="str">
        <f>_xlfn.XLOOKUP(Q2930,匹配表1065!L:L,匹配表1065!O:O)</f>
        <v>A</v>
      </c>
      <c r="S2930" s="93" t="str">
        <f>IFERROR(_xlfn.XLOOKUP(Q2930,匹配表1065!AI:AI,匹配表1065!AJ:AJ),"绿标")</f>
        <v>绿标</v>
      </c>
      <c r="T2930" s="93" t="str" cm="1">
        <f t="array" ref="T2930:U2930">_xlfn.XLOOKUP(Q2930,匹配表1065!L:L,匹配表1065!M:N)</f>
        <v>头痛</v>
      </c>
      <c r="U2930" s="94" t="str">
        <v>神经内科</v>
      </c>
      <c r="V2930" s="95" t="s">
        <v>33</v>
      </c>
      <c r="W2930" s="93">
        <f>_xlfn.XLOOKUP(M2930,匹配表1065!D:D,匹配表1065!F:F)*N2930</f>
        <v>4</v>
      </c>
    </row>
    <row r="2931" customHeight="1" spans="1:23">
      <c r="A2931" s="89" t="s">
        <v>675</v>
      </c>
      <c r="B2931" s="90">
        <v>46169</v>
      </c>
      <c r="C2931" s="91" t="str">
        <f t="shared" si="90"/>
        <v>5月第5周</v>
      </c>
      <c r="D2931" s="89" t="s">
        <v>761</v>
      </c>
      <c r="E2931" s="89" t="str">
        <f t="shared" si="91"/>
        <v>5月第4周--周3</v>
      </c>
      <c r="F2931" s="92" t="s">
        <v>27</v>
      </c>
      <c r="G2931" s="89" t="s">
        <v>63</v>
      </c>
      <c r="H2931" s="92" t="str">
        <f>_xlfn.XLOOKUP(O2931,匹配表1065!T:T,匹配表1065!W:W)</f>
        <v>南京市</v>
      </c>
      <c r="I2931" s="89" t="str">
        <f>_xlfn.XLOOKUP(O2931,匹配表1065!T:T,匹配表1065!X:X)</f>
        <v>PME2001</v>
      </c>
      <c r="J2931" s="92" t="s">
        <v>64</v>
      </c>
      <c r="K2931" s="89" cm="1">
        <f ca="1" t="array" ref="K2931:L2931">_xlfn.XLOOKUP(J2931,匹配表1065!Y:Y,匹配表1065!AA:AB)</f>
        <v>31</v>
      </c>
      <c r="L2931" s="89" t="str">
        <v>3个月以上</v>
      </c>
      <c r="M2931" s="92" t="s">
        <v>30</v>
      </c>
      <c r="N2931" s="98">
        <v>2</v>
      </c>
      <c r="O2931" s="93" t="str">
        <f>_xlfn.XLOOKUP(P2931,匹配表1065!U:U,匹配表1065!T:T)</f>
        <v>HO00000958</v>
      </c>
      <c r="P2931" s="89" t="s">
        <v>65</v>
      </c>
      <c r="Q2931" s="89" t="s">
        <v>68</v>
      </c>
      <c r="R2931" s="89" t="str">
        <f>_xlfn.XLOOKUP(Q2931,匹配表1065!L:L,匹配表1065!O:O)</f>
        <v>A</v>
      </c>
      <c r="S2931" s="93" t="str">
        <f>IFERROR(_xlfn.XLOOKUP(Q2931,匹配表1065!AI:AI,匹配表1065!AJ:AJ),"绿标")</f>
        <v>红标</v>
      </c>
      <c r="T2931" s="93" t="str" cm="1">
        <f t="array" ref="T2931:U2931">_xlfn.XLOOKUP(Q2931,匹配表1065!L:L,匹配表1065!M:N)</f>
        <v>头痛</v>
      </c>
      <c r="U2931" s="94" t="str">
        <v>神经内科</v>
      </c>
      <c r="V2931" s="95" t="s">
        <v>33</v>
      </c>
      <c r="W2931" s="93">
        <f>_xlfn.XLOOKUP(M2931,匹配表1065!D:D,匹配表1065!F:F)*N2931</f>
        <v>24</v>
      </c>
    </row>
    <row r="2932" customHeight="1" spans="1:23">
      <c r="A2932" s="89" t="s">
        <v>675</v>
      </c>
      <c r="B2932" s="90">
        <v>46169</v>
      </c>
      <c r="C2932" s="91" t="str">
        <f t="shared" si="90"/>
        <v>5月第5周</v>
      </c>
      <c r="D2932" s="89" t="s">
        <v>761</v>
      </c>
      <c r="E2932" s="89" t="str">
        <f t="shared" si="91"/>
        <v>5月第4周--周3</v>
      </c>
      <c r="F2932" s="92" t="s">
        <v>27</v>
      </c>
      <c r="G2932" s="89" t="s">
        <v>63</v>
      </c>
      <c r="H2932" s="92" t="str">
        <f>_xlfn.XLOOKUP(O2932,匹配表1065!T:T,匹配表1065!W:W)</f>
        <v>南京市</v>
      </c>
      <c r="I2932" s="89" t="str">
        <f>_xlfn.XLOOKUP(O2932,匹配表1065!T:T,匹配表1065!X:X)</f>
        <v>PME2001</v>
      </c>
      <c r="J2932" s="92" t="s">
        <v>64</v>
      </c>
      <c r="K2932" s="89" cm="1">
        <f ca="1" t="array" ref="K2932:L2932">_xlfn.XLOOKUP(J2932,匹配表1065!Y:Y,匹配表1065!AA:AB)</f>
        <v>31</v>
      </c>
      <c r="L2932" s="89" t="str">
        <v>3个月以上</v>
      </c>
      <c r="M2932" s="92" t="s">
        <v>35</v>
      </c>
      <c r="N2932" s="98">
        <v>1</v>
      </c>
      <c r="O2932" s="93" t="str">
        <f>_xlfn.XLOOKUP(P2932,匹配表1065!U:U,匹配表1065!T:T)</f>
        <v>HO00000958</v>
      </c>
      <c r="P2932" s="89" t="s">
        <v>65</v>
      </c>
      <c r="Q2932" s="89" t="s">
        <v>529</v>
      </c>
      <c r="R2932" s="89" t="str">
        <f>_xlfn.XLOOKUP(Q2932,匹配表1065!L:L,匹配表1065!O:O)</f>
        <v>B</v>
      </c>
      <c r="S2932" s="93" t="str">
        <f>IFERROR(_xlfn.XLOOKUP(Q2932,匹配表1065!AI:AI,匹配表1065!AJ:AJ),"绿标")</f>
        <v>黑标</v>
      </c>
      <c r="T2932" s="93" t="str" cm="1">
        <f t="array" ref="T2932:U2932">_xlfn.XLOOKUP(Q2932,匹配表1065!L:L,匹配表1065!M:N)</f>
        <v>脑血管</v>
      </c>
      <c r="U2932" s="94" t="str">
        <v>神经内科</v>
      </c>
      <c r="V2932" s="95" t="s">
        <v>58</v>
      </c>
      <c r="W2932" s="93">
        <f>_xlfn.XLOOKUP(M2932,匹配表1065!D:D,匹配表1065!F:F)*N2932</f>
        <v>4</v>
      </c>
    </row>
    <row r="2933" customHeight="1" spans="1:23">
      <c r="A2933" s="89" t="s">
        <v>675</v>
      </c>
      <c r="B2933" s="90">
        <v>46169</v>
      </c>
      <c r="C2933" s="91" t="str">
        <f t="shared" si="90"/>
        <v>5月第5周</v>
      </c>
      <c r="D2933" s="89" t="s">
        <v>761</v>
      </c>
      <c r="E2933" s="89" t="str">
        <f t="shared" si="91"/>
        <v>5月第4周--周3</v>
      </c>
      <c r="F2933" s="92" t="s">
        <v>27</v>
      </c>
      <c r="G2933" s="89" t="s">
        <v>63</v>
      </c>
      <c r="H2933" s="92" t="str">
        <f>_xlfn.XLOOKUP(O2933,匹配表1065!T:T,匹配表1065!W:W)</f>
        <v>盐城市</v>
      </c>
      <c r="I2933" s="89" t="str">
        <f>_xlfn.XLOOKUP(O2933,匹配表1065!T:T,匹配表1065!X:X)</f>
        <v>PME2042</v>
      </c>
      <c r="J2933" s="92" t="s">
        <v>74</v>
      </c>
      <c r="K2933" s="89" cm="1">
        <f ca="1" t="array" ref="K2933:L2933">_xlfn.XLOOKUP(J2933,匹配表1065!Y:Y,匹配表1065!AA:AB)</f>
        <v>7</v>
      </c>
      <c r="L2933" s="89" t="str">
        <v>3个月以上</v>
      </c>
      <c r="M2933" s="92" t="s">
        <v>35</v>
      </c>
      <c r="N2933" s="98">
        <v>1</v>
      </c>
      <c r="O2933" s="93" t="str">
        <f>_xlfn.XLOOKUP(P2933,匹配表1065!U:U,匹配表1065!T:T)</f>
        <v>HO00016743</v>
      </c>
      <c r="P2933" s="89" t="s">
        <v>510</v>
      </c>
      <c r="Q2933" s="89" t="s">
        <v>511</v>
      </c>
      <c r="R2933" s="89" t="str">
        <f>_xlfn.XLOOKUP(Q2933,匹配表1065!L:L,匹配表1065!O:O)</f>
        <v>A</v>
      </c>
      <c r="S2933" s="93" t="str">
        <f>IFERROR(_xlfn.XLOOKUP(Q2933,匹配表1065!AI:AI,匹配表1065!AJ:AJ),"绿标")</f>
        <v>绿标</v>
      </c>
      <c r="T2933" s="93" t="str" cm="1">
        <f t="array" ref="T2933:U2933">_xlfn.XLOOKUP(Q2933,匹配表1065!L:L,匹配表1065!M:N)</f>
        <v>头痛</v>
      </c>
      <c r="U2933" s="94" t="str">
        <v>神经内科</v>
      </c>
      <c r="V2933" s="95" t="s">
        <v>33</v>
      </c>
      <c r="W2933" s="93">
        <f>_xlfn.XLOOKUP(M2933,匹配表1065!D:D,匹配表1065!F:F)*N2933</f>
        <v>4</v>
      </c>
    </row>
    <row r="2934" customHeight="1" spans="1:23">
      <c r="A2934" s="89" t="s">
        <v>675</v>
      </c>
      <c r="B2934" s="90">
        <v>46169</v>
      </c>
      <c r="C2934" s="91" t="str">
        <f t="shared" si="90"/>
        <v>5月第5周</v>
      </c>
      <c r="D2934" s="89" t="s">
        <v>761</v>
      </c>
      <c r="E2934" s="89" t="str">
        <f t="shared" si="91"/>
        <v>5月第4周--周3</v>
      </c>
      <c r="F2934" s="92" t="s">
        <v>27</v>
      </c>
      <c r="G2934" s="89" t="s">
        <v>63</v>
      </c>
      <c r="H2934" s="92" t="str">
        <f>_xlfn.XLOOKUP(O2934,匹配表1065!T:T,匹配表1065!W:W)</f>
        <v>徐州市</v>
      </c>
      <c r="I2934" s="89" t="str">
        <f>_xlfn.XLOOKUP(O2934,匹配表1065!T:T,匹配表1065!X:X)</f>
        <v>PME2008</v>
      </c>
      <c r="J2934" s="92" t="s">
        <v>81</v>
      </c>
      <c r="K2934" s="89" cm="1">
        <f ca="1" t="array" ref="K2934:L2934">_xlfn.XLOOKUP(J2934,匹配表1065!Y:Y,匹配表1065!AA:AB)</f>
        <v>19</v>
      </c>
      <c r="L2934" s="89" t="str">
        <v>3个月以上</v>
      </c>
      <c r="M2934" s="92" t="s">
        <v>35</v>
      </c>
      <c r="N2934" s="98">
        <v>1</v>
      </c>
      <c r="O2934" s="93" t="str">
        <f>_xlfn.XLOOKUP(P2934,匹配表1065!U:U,匹配表1065!T:T)</f>
        <v>HO00001134</v>
      </c>
      <c r="P2934" s="89" t="s">
        <v>82</v>
      </c>
      <c r="Q2934" s="89" t="s">
        <v>655</v>
      </c>
      <c r="R2934" s="89" t="str">
        <f>_xlfn.XLOOKUP(Q2934,匹配表1065!L:L,匹配表1065!O:O)</f>
        <v>C</v>
      </c>
      <c r="S2934" s="93" t="str">
        <f>IFERROR(_xlfn.XLOOKUP(Q2934,匹配表1065!AI:AI,匹配表1065!AJ:AJ),"绿标")</f>
        <v>黑标</v>
      </c>
      <c r="T2934" s="93" t="str" cm="1">
        <f t="array" ref="T2934:U2934">_xlfn.XLOOKUP(Q2934,匹配表1065!L:L,匹配表1065!M:N)</f>
        <v>眩晕</v>
      </c>
      <c r="U2934" s="94" t="str">
        <v>神经内科</v>
      </c>
      <c r="V2934" s="95" t="s">
        <v>33</v>
      </c>
      <c r="W2934" s="93">
        <f>_xlfn.XLOOKUP(M2934,匹配表1065!D:D,匹配表1065!F:F)*N2934</f>
        <v>4</v>
      </c>
    </row>
    <row r="2935" customHeight="1" spans="1:23">
      <c r="A2935" s="89" t="s">
        <v>675</v>
      </c>
      <c r="B2935" s="90">
        <v>46169</v>
      </c>
      <c r="C2935" s="91" t="str">
        <f t="shared" si="90"/>
        <v>5月第5周</v>
      </c>
      <c r="D2935" s="89" t="s">
        <v>761</v>
      </c>
      <c r="E2935" s="89" t="str">
        <f t="shared" si="91"/>
        <v>5月第4周--周3</v>
      </c>
      <c r="F2935" s="92" t="s">
        <v>27</v>
      </c>
      <c r="G2935" s="89" t="s">
        <v>63</v>
      </c>
      <c r="H2935" s="92" t="str">
        <f>_xlfn.XLOOKUP(O2935,匹配表1065!T:T,匹配表1065!W:W)</f>
        <v>徐州市</v>
      </c>
      <c r="I2935" s="89" t="str">
        <f>_xlfn.XLOOKUP(O2935,匹配表1065!T:T,匹配表1065!X:X)</f>
        <v>PME2008</v>
      </c>
      <c r="J2935" s="92" t="s">
        <v>81</v>
      </c>
      <c r="K2935" s="89" cm="1">
        <f ca="1" t="array" ref="K2935:L2935">_xlfn.XLOOKUP(J2935,匹配表1065!Y:Y,匹配表1065!AA:AB)</f>
        <v>19</v>
      </c>
      <c r="L2935" s="89" t="str">
        <v>3个月以上</v>
      </c>
      <c r="M2935" s="92" t="s">
        <v>30</v>
      </c>
      <c r="N2935" s="98">
        <v>1</v>
      </c>
      <c r="O2935" s="93" t="str">
        <f>_xlfn.XLOOKUP(P2935,匹配表1065!U:U,匹配表1065!T:T)</f>
        <v>HO00317328</v>
      </c>
      <c r="P2935" s="89" t="s">
        <v>512</v>
      </c>
      <c r="Q2935" s="89" t="s">
        <v>513</v>
      </c>
      <c r="R2935" s="89" t="str">
        <f>_xlfn.XLOOKUP(Q2935,匹配表1065!L:L,匹配表1065!O:O)</f>
        <v>A</v>
      </c>
      <c r="S2935" s="93" t="str">
        <f>IFERROR(_xlfn.XLOOKUP(Q2935,匹配表1065!AI:AI,匹配表1065!AJ:AJ),"绿标")</f>
        <v>绿标</v>
      </c>
      <c r="T2935" s="93" t="str" cm="1">
        <f t="array" ref="T2935:U2935">_xlfn.XLOOKUP(Q2935,匹配表1065!L:L,匹配表1065!M:N)</f>
        <v>头痛</v>
      </c>
      <c r="U2935" s="94" t="str">
        <v>神经内科</v>
      </c>
      <c r="V2935" s="95" t="s">
        <v>33</v>
      </c>
      <c r="W2935" s="93">
        <f>_xlfn.XLOOKUP(M2935,匹配表1065!D:D,匹配表1065!F:F)*N2935</f>
        <v>12</v>
      </c>
    </row>
    <row r="2936" customHeight="1" spans="1:23">
      <c r="A2936" s="89" t="s">
        <v>675</v>
      </c>
      <c r="B2936" s="90">
        <v>46169</v>
      </c>
      <c r="C2936" s="91" t="str">
        <f t="shared" si="90"/>
        <v>5月第5周</v>
      </c>
      <c r="D2936" s="89" t="s">
        <v>761</v>
      </c>
      <c r="E2936" s="89" t="str">
        <f t="shared" si="91"/>
        <v>5月第4周--周3</v>
      </c>
      <c r="F2936" s="92" t="s">
        <v>27</v>
      </c>
      <c r="G2936" s="89" t="s">
        <v>63</v>
      </c>
      <c r="H2936" s="92" t="str">
        <f>_xlfn.XLOOKUP(O2936,匹配表1065!T:T,匹配表1065!W:W)</f>
        <v>徐州市</v>
      </c>
      <c r="I2936" s="89" t="str">
        <f>_xlfn.XLOOKUP(O2936,匹配表1065!T:T,匹配表1065!X:X)</f>
        <v>PME2008</v>
      </c>
      <c r="J2936" s="92" t="s">
        <v>81</v>
      </c>
      <c r="K2936" s="89" cm="1">
        <f ca="1" t="array" ref="K2936:L2936">_xlfn.XLOOKUP(J2936,匹配表1065!Y:Y,匹配表1065!AA:AB)</f>
        <v>19</v>
      </c>
      <c r="L2936" s="89" t="str">
        <v>3个月以上</v>
      </c>
      <c r="M2936" s="92" t="s">
        <v>35</v>
      </c>
      <c r="N2936" s="98">
        <v>1</v>
      </c>
      <c r="O2936" s="93" t="str">
        <f>_xlfn.XLOOKUP(P2936,匹配表1065!U:U,匹配表1065!T:T)</f>
        <v>HO00001134</v>
      </c>
      <c r="P2936" s="89" t="s">
        <v>82</v>
      </c>
      <c r="Q2936" s="89" t="s">
        <v>530</v>
      </c>
      <c r="R2936" s="89" t="str">
        <f>_xlfn.XLOOKUP(Q2936,匹配表1065!L:L,匹配表1065!O:O)</f>
        <v>A</v>
      </c>
      <c r="S2936" s="93" t="str">
        <f>IFERROR(_xlfn.XLOOKUP(Q2936,匹配表1065!AI:AI,匹配表1065!AJ:AJ),"绿标")</f>
        <v>绿标</v>
      </c>
      <c r="T2936" s="93" t="str" cm="1">
        <f t="array" ref="T2936:U2936">_xlfn.XLOOKUP(Q2936,匹配表1065!L:L,匹配表1065!M:N)</f>
        <v>头痛</v>
      </c>
      <c r="U2936" s="94" t="str">
        <v>神经内科</v>
      </c>
      <c r="V2936" s="95" t="s">
        <v>33</v>
      </c>
      <c r="W2936" s="93">
        <f>_xlfn.XLOOKUP(M2936,匹配表1065!D:D,匹配表1065!F:F)*N2936</f>
        <v>4</v>
      </c>
    </row>
    <row r="2937" customHeight="1" spans="1:23">
      <c r="A2937" s="89" t="s">
        <v>675</v>
      </c>
      <c r="B2937" s="90">
        <v>46169</v>
      </c>
      <c r="C2937" s="91" t="str">
        <f t="shared" si="90"/>
        <v>5月第5周</v>
      </c>
      <c r="D2937" s="89" t="s">
        <v>761</v>
      </c>
      <c r="E2937" s="89" t="str">
        <f t="shared" si="91"/>
        <v>5月第4周--周3</v>
      </c>
      <c r="F2937" s="92" t="s">
        <v>27</v>
      </c>
      <c r="G2937" s="89" t="s">
        <v>63</v>
      </c>
      <c r="H2937" s="92" t="str">
        <f>_xlfn.XLOOKUP(O2937,匹配表1065!T:T,匹配表1065!W:W)</f>
        <v>南京市</v>
      </c>
      <c r="I2937" s="89" t="str">
        <f>_xlfn.XLOOKUP(O2937,匹配表1065!T:T,匹配表1065!X:X)</f>
        <v>PME2002</v>
      </c>
      <c r="J2937" s="92" t="s">
        <v>84</v>
      </c>
      <c r="K2937" s="89" cm="1">
        <f ca="1" t="array" ref="K2937:L2937">_xlfn.XLOOKUP(J2937,匹配表1065!Y:Y,匹配表1065!AA:AB)</f>
        <v>31</v>
      </c>
      <c r="L2937" s="89" t="str">
        <v>3个月以上</v>
      </c>
      <c r="M2937" s="92" t="s">
        <v>30</v>
      </c>
      <c r="N2937" s="98">
        <v>4</v>
      </c>
      <c r="O2937" s="93" t="str">
        <f>_xlfn.XLOOKUP(P2937,匹配表1065!U:U,匹配表1065!T:T)</f>
        <v>HO00000964</v>
      </c>
      <c r="P2937" s="89" t="s">
        <v>90</v>
      </c>
      <c r="Q2937" s="89" t="s">
        <v>281</v>
      </c>
      <c r="R2937" s="89" t="str">
        <f>_xlfn.XLOOKUP(Q2937,匹配表1065!L:L,匹配表1065!O:O)</f>
        <v>A</v>
      </c>
      <c r="S2937" s="93" t="str">
        <f>IFERROR(_xlfn.XLOOKUP(Q2937,匹配表1065!AI:AI,匹配表1065!AJ:AJ),"绿标")</f>
        <v>红标</v>
      </c>
      <c r="T2937" s="93" t="str" cm="1">
        <f t="array" ref="T2937:U2937">_xlfn.XLOOKUP(Q2937,匹配表1065!L:L,匹配表1065!M:N)</f>
        <v>头痛</v>
      </c>
      <c r="U2937" s="94" t="str">
        <v>神经内科</v>
      </c>
      <c r="V2937" s="95" t="s">
        <v>70</v>
      </c>
      <c r="W2937" s="93">
        <f>_xlfn.XLOOKUP(M2937,匹配表1065!D:D,匹配表1065!F:F)*N2937</f>
        <v>48</v>
      </c>
    </row>
    <row r="2938" customHeight="1" spans="1:23">
      <c r="A2938" s="89" t="s">
        <v>675</v>
      </c>
      <c r="B2938" s="90">
        <v>46169</v>
      </c>
      <c r="C2938" s="91" t="str">
        <f t="shared" si="90"/>
        <v>5月第5周</v>
      </c>
      <c r="D2938" s="89" t="s">
        <v>761</v>
      </c>
      <c r="E2938" s="89" t="str">
        <f t="shared" si="91"/>
        <v>5月第4周--周3</v>
      </c>
      <c r="F2938" s="92" t="s">
        <v>27</v>
      </c>
      <c r="G2938" s="89" t="s">
        <v>63</v>
      </c>
      <c r="H2938" s="92" t="str">
        <f>_xlfn.XLOOKUP(O2938,匹配表1065!T:T,匹配表1065!W:W)</f>
        <v>南京市</v>
      </c>
      <c r="I2938" s="89" t="str">
        <f>_xlfn.XLOOKUP(O2938,匹配表1065!T:T,匹配表1065!X:X)</f>
        <v>PME2002</v>
      </c>
      <c r="J2938" s="92" t="s">
        <v>84</v>
      </c>
      <c r="K2938" s="89" cm="1">
        <f ca="1" t="array" ref="K2938:L2938">_xlfn.XLOOKUP(J2938,匹配表1065!Y:Y,匹配表1065!AA:AB)</f>
        <v>31</v>
      </c>
      <c r="L2938" s="89" t="str">
        <v>3个月以上</v>
      </c>
      <c r="M2938" s="92" t="s">
        <v>35</v>
      </c>
      <c r="N2938" s="98">
        <v>1</v>
      </c>
      <c r="O2938" s="93" t="str">
        <f>_xlfn.XLOOKUP(P2938,匹配表1065!U:U,匹配表1065!T:T)</f>
        <v>HO00000964</v>
      </c>
      <c r="P2938" s="89" t="s">
        <v>90</v>
      </c>
      <c r="Q2938" s="89" t="s">
        <v>332</v>
      </c>
      <c r="R2938" s="89" t="str">
        <f>_xlfn.XLOOKUP(Q2938,匹配表1065!L:L,匹配表1065!O:O)</f>
        <v>D</v>
      </c>
      <c r="S2938" s="93" t="str">
        <f>IFERROR(_xlfn.XLOOKUP(Q2938,匹配表1065!AI:AI,匹配表1065!AJ:AJ),"绿标")</f>
        <v>绿标</v>
      </c>
      <c r="T2938" s="93" t="str" cm="1">
        <f t="array" ref="T2938:U2938">_xlfn.XLOOKUP(Q2938,匹配表1065!L:L,匹配表1065!M:N)</f>
        <v>疼痛</v>
      </c>
      <c r="U2938" s="94" t="str">
        <v>疼痛科</v>
      </c>
      <c r="V2938" s="95" t="s">
        <v>58</v>
      </c>
      <c r="W2938" s="93">
        <f>_xlfn.XLOOKUP(M2938,匹配表1065!D:D,匹配表1065!F:F)*N2938</f>
        <v>4</v>
      </c>
    </row>
    <row r="2939" customHeight="1" spans="1:23">
      <c r="A2939" s="89" t="s">
        <v>675</v>
      </c>
      <c r="B2939" s="90">
        <v>46169</v>
      </c>
      <c r="C2939" s="91" t="str">
        <f t="shared" si="90"/>
        <v>5月第5周</v>
      </c>
      <c r="D2939" s="89" t="s">
        <v>761</v>
      </c>
      <c r="E2939" s="89" t="str">
        <f t="shared" si="91"/>
        <v>5月第4周--周3</v>
      </c>
      <c r="F2939" s="92" t="s">
        <v>27</v>
      </c>
      <c r="G2939" s="89" t="s">
        <v>63</v>
      </c>
      <c r="H2939" s="92" t="str">
        <f>_xlfn.XLOOKUP(O2939,匹配表1065!T:T,匹配表1065!W:W)</f>
        <v>南京市</v>
      </c>
      <c r="I2939" s="89" t="str">
        <f>_xlfn.XLOOKUP(O2939,匹配表1065!T:T,匹配表1065!X:X)</f>
        <v>PME2002</v>
      </c>
      <c r="J2939" s="92" t="s">
        <v>84</v>
      </c>
      <c r="K2939" s="89" cm="1">
        <f ca="1" t="array" ref="K2939:L2939">_xlfn.XLOOKUP(J2939,匹配表1065!Y:Y,匹配表1065!AA:AB)</f>
        <v>31</v>
      </c>
      <c r="L2939" s="89" t="str">
        <v>3个月以上</v>
      </c>
      <c r="M2939" s="92" t="s">
        <v>35</v>
      </c>
      <c r="N2939" s="98">
        <v>1</v>
      </c>
      <c r="O2939" s="93" t="str">
        <f>_xlfn.XLOOKUP(P2939,匹配表1065!U:U,匹配表1065!T:T)</f>
        <v>HO00039936</v>
      </c>
      <c r="P2939" s="89" t="s">
        <v>87</v>
      </c>
      <c r="Q2939" s="89" t="s">
        <v>282</v>
      </c>
      <c r="R2939" s="89" t="str">
        <f>_xlfn.XLOOKUP(Q2939,匹配表1065!L:L,匹配表1065!O:O)</f>
        <v>B</v>
      </c>
      <c r="S2939" s="93" t="str">
        <f>IFERROR(_xlfn.XLOOKUP(Q2939,匹配表1065!AI:AI,匹配表1065!AJ:AJ),"绿标")</f>
        <v>红标</v>
      </c>
      <c r="T2939" s="93" t="str" cm="1">
        <f t="array" ref="T2939:U2939">_xlfn.XLOOKUP(Q2939,匹配表1065!L:L,匹配表1065!M:N)</f>
        <v>癫痫</v>
      </c>
      <c r="U2939" s="94" t="str">
        <v>神经内科</v>
      </c>
      <c r="V2939" s="95" t="s">
        <v>58</v>
      </c>
      <c r="W2939" s="93">
        <f>_xlfn.XLOOKUP(M2939,匹配表1065!D:D,匹配表1065!F:F)*N2939</f>
        <v>4</v>
      </c>
    </row>
    <row r="2940" customHeight="1" spans="1:23">
      <c r="A2940" s="89" t="s">
        <v>675</v>
      </c>
      <c r="B2940" s="90">
        <v>46169</v>
      </c>
      <c r="C2940" s="91" t="str">
        <f t="shared" si="90"/>
        <v>5月第5周</v>
      </c>
      <c r="D2940" s="89" t="s">
        <v>761</v>
      </c>
      <c r="E2940" s="89" t="str">
        <f t="shared" si="91"/>
        <v>5月第4周--周3</v>
      </c>
      <c r="F2940" s="92" t="s">
        <v>27</v>
      </c>
      <c r="G2940" s="89" t="s">
        <v>63</v>
      </c>
      <c r="H2940" s="92" t="str">
        <f>_xlfn.XLOOKUP(O2940,匹配表1065!T:T,匹配表1065!W:W)</f>
        <v>南京市</v>
      </c>
      <c r="I2940" s="89" t="str">
        <f>_xlfn.XLOOKUP(O2940,匹配表1065!T:T,匹配表1065!X:X)</f>
        <v>PME2001</v>
      </c>
      <c r="J2940" s="92" t="s">
        <v>77</v>
      </c>
      <c r="K2940" s="89" cm="1">
        <f ca="1" t="array" ref="K2940:L2940">_xlfn.XLOOKUP(J2940,匹配表1065!Y:Y,匹配表1065!AA:AB)</f>
        <v>8</v>
      </c>
      <c r="L2940" s="89" t="str">
        <v>3个月以上</v>
      </c>
      <c r="M2940" s="92" t="s">
        <v>30</v>
      </c>
      <c r="N2940" s="98">
        <v>1</v>
      </c>
      <c r="O2940" s="93" t="str">
        <f>_xlfn.XLOOKUP(P2940,匹配表1065!U:U,匹配表1065!T:T)</f>
        <v>HO00000958</v>
      </c>
      <c r="P2940" s="89" t="s">
        <v>65</v>
      </c>
      <c r="Q2940" s="89" t="s">
        <v>78</v>
      </c>
      <c r="R2940" s="89" t="str">
        <f>_xlfn.XLOOKUP(Q2940,匹配表1065!L:L,匹配表1065!O:O)</f>
        <v>C</v>
      </c>
      <c r="S2940" s="93" t="str">
        <f>IFERROR(_xlfn.XLOOKUP(Q2940,匹配表1065!AI:AI,匹配表1065!AJ:AJ),"绿标")</f>
        <v>绿标</v>
      </c>
      <c r="T2940" s="93" t="str" cm="1">
        <f t="array" ref="T2940:U2940">_xlfn.XLOOKUP(Q2940,匹配表1065!L:L,匹配表1065!M:N)</f>
        <v>眩晕</v>
      </c>
      <c r="U2940" s="94" t="str">
        <v>神经内科</v>
      </c>
      <c r="V2940" s="95" t="s">
        <v>70</v>
      </c>
      <c r="W2940" s="93">
        <f>_xlfn.XLOOKUP(M2940,匹配表1065!D:D,匹配表1065!F:F)*N2940</f>
        <v>12</v>
      </c>
    </row>
    <row r="2941" customHeight="1" spans="1:23">
      <c r="A2941" s="89" t="s">
        <v>675</v>
      </c>
      <c r="B2941" s="90">
        <v>46169</v>
      </c>
      <c r="C2941" s="91" t="str">
        <f t="shared" si="90"/>
        <v>5月第5周</v>
      </c>
      <c r="D2941" s="89" t="s">
        <v>761</v>
      </c>
      <c r="E2941" s="89" t="str">
        <f t="shared" si="91"/>
        <v>5月第4周--周3</v>
      </c>
      <c r="F2941" s="92" t="s">
        <v>27</v>
      </c>
      <c r="G2941" s="89" t="s">
        <v>63</v>
      </c>
      <c r="H2941" s="92" t="str">
        <f>_xlfn.XLOOKUP(O2941,匹配表1065!T:T,匹配表1065!W:W)</f>
        <v>南京市</v>
      </c>
      <c r="I2941" s="89" t="str">
        <f>_xlfn.XLOOKUP(O2941,匹配表1065!T:T,匹配表1065!X:X)</f>
        <v>PME2002</v>
      </c>
      <c r="J2941" s="92" t="s">
        <v>84</v>
      </c>
      <c r="K2941" s="89" cm="1">
        <f ca="1" t="array" ref="K2941:L2941">_xlfn.XLOOKUP(J2941,匹配表1065!Y:Y,匹配表1065!AA:AB)</f>
        <v>31</v>
      </c>
      <c r="L2941" s="89" t="str">
        <v>3个月以上</v>
      </c>
      <c r="M2941" s="92" t="s">
        <v>35</v>
      </c>
      <c r="N2941" s="98">
        <v>1</v>
      </c>
      <c r="O2941" s="93" t="str">
        <f>_xlfn.XLOOKUP(P2941,匹配表1065!U:U,匹配表1065!T:T)</f>
        <v>HO00039936</v>
      </c>
      <c r="P2941" s="89" t="s">
        <v>87</v>
      </c>
      <c r="Q2941" s="89" t="s">
        <v>604</v>
      </c>
      <c r="R2941" s="89" t="str">
        <f>_xlfn.XLOOKUP(Q2941,匹配表1065!L:L,匹配表1065!O:O)</f>
        <v>A</v>
      </c>
      <c r="S2941" s="93" t="str">
        <f>IFERROR(_xlfn.XLOOKUP(Q2941,匹配表1065!AI:AI,匹配表1065!AJ:AJ),"绿标")</f>
        <v>红标</v>
      </c>
      <c r="T2941" s="93" t="str" cm="1">
        <f t="array" ref="T2941:U2941">_xlfn.XLOOKUP(Q2941,匹配表1065!L:L,匹配表1065!M:N)</f>
        <v>头痛</v>
      </c>
      <c r="U2941" s="94" t="str">
        <v>神经内科</v>
      </c>
      <c r="V2941" s="95" t="s">
        <v>58</v>
      </c>
      <c r="W2941" s="93">
        <f>_xlfn.XLOOKUP(M2941,匹配表1065!D:D,匹配表1065!F:F)*N2941</f>
        <v>4</v>
      </c>
    </row>
    <row r="2942" customHeight="1" spans="1:23">
      <c r="A2942" s="89" t="s">
        <v>675</v>
      </c>
      <c r="B2942" s="90">
        <v>46169</v>
      </c>
      <c r="C2942" s="91" t="str">
        <f t="shared" si="90"/>
        <v>5月第5周</v>
      </c>
      <c r="D2942" s="89" t="s">
        <v>761</v>
      </c>
      <c r="E2942" s="89" t="str">
        <f t="shared" si="91"/>
        <v>5月第4周--周3</v>
      </c>
      <c r="F2942" s="92" t="s">
        <v>27</v>
      </c>
      <c r="G2942" s="89" t="s">
        <v>63</v>
      </c>
      <c r="H2942" s="92" t="str">
        <f>_xlfn.XLOOKUP(O2942,匹配表1065!T:T,匹配表1065!W:W)</f>
        <v>淮安市</v>
      </c>
      <c r="I2942" s="89" t="str">
        <f>_xlfn.XLOOKUP(O2942,匹配表1065!T:T,匹配表1065!X:X)</f>
        <v>PME2041</v>
      </c>
      <c r="J2942" s="92" t="s">
        <v>71</v>
      </c>
      <c r="K2942" s="89" cm="1">
        <f ca="1" t="array" ref="K2942:L2942">_xlfn.XLOOKUP(J2942,匹配表1065!Y:Y,匹配表1065!AA:AB)</f>
        <v>5</v>
      </c>
      <c r="L2942" s="89" t="str">
        <v>3个月以上</v>
      </c>
      <c r="M2942" s="92" t="s">
        <v>35</v>
      </c>
      <c r="N2942" s="98">
        <v>1</v>
      </c>
      <c r="O2942" s="93" t="str">
        <f>_xlfn.XLOOKUP(P2942,匹配表1065!U:U,匹配表1065!T:T)</f>
        <v>HO00000992</v>
      </c>
      <c r="P2942" s="89" t="s">
        <v>72</v>
      </c>
      <c r="Q2942" s="89" t="s">
        <v>73</v>
      </c>
      <c r="R2942" s="89" t="str">
        <f>_xlfn.XLOOKUP(Q2942,匹配表1065!L:L,匹配表1065!O:O)</f>
        <v>D</v>
      </c>
      <c r="S2942" s="93" t="str">
        <f>IFERROR(_xlfn.XLOOKUP(Q2942,匹配表1065!AI:AI,匹配表1065!AJ:AJ),"绿标")</f>
        <v>绿标</v>
      </c>
      <c r="T2942" s="93" t="str" cm="1">
        <f t="array" ref="T2942:U2942">_xlfn.XLOOKUP(Q2942,匹配表1065!L:L,匹配表1065!M:N)</f>
        <v>眩晕</v>
      </c>
      <c r="U2942" s="94" t="str">
        <v>神经内科</v>
      </c>
      <c r="V2942" s="95" t="s">
        <v>67</v>
      </c>
      <c r="W2942" s="93">
        <f>_xlfn.XLOOKUP(M2942,匹配表1065!D:D,匹配表1065!F:F)*N2942</f>
        <v>4</v>
      </c>
    </row>
    <row r="2943" customHeight="1" spans="1:23">
      <c r="A2943" s="89" t="s">
        <v>675</v>
      </c>
      <c r="B2943" s="90">
        <v>46169</v>
      </c>
      <c r="C2943" s="91" t="str">
        <f t="shared" si="90"/>
        <v>5月第5周</v>
      </c>
      <c r="D2943" s="89" t="s">
        <v>761</v>
      </c>
      <c r="E2943" s="89" t="str">
        <f t="shared" si="91"/>
        <v>5月第4周--周3</v>
      </c>
      <c r="F2943" s="92" t="s">
        <v>27</v>
      </c>
      <c r="G2943" s="89" t="s">
        <v>63</v>
      </c>
      <c r="H2943" s="92" t="str">
        <f>_xlfn.XLOOKUP(O2943,匹配表1065!T:T,匹配表1065!W:W)</f>
        <v>南京市</v>
      </c>
      <c r="I2943" s="89" t="str">
        <f>_xlfn.XLOOKUP(O2943,匹配表1065!T:T,匹配表1065!X:X)</f>
        <v>PME2002</v>
      </c>
      <c r="J2943" s="92" t="s">
        <v>410</v>
      </c>
      <c r="K2943" s="89" cm="1">
        <f ca="1" t="array" ref="K2943:L2943">_xlfn.XLOOKUP(J2943,匹配表1065!Y:Y,匹配表1065!AA:AB)</f>
        <v>1</v>
      </c>
      <c r="L2943" s="89" t="str">
        <v>3个月以内</v>
      </c>
      <c r="M2943" s="92" t="s">
        <v>30</v>
      </c>
      <c r="N2943" s="98">
        <v>1</v>
      </c>
      <c r="O2943" s="93" t="str">
        <f>_xlfn.XLOOKUP(P2943,匹配表1065!U:U,匹配表1065!T:T)</f>
        <v>HO00000964</v>
      </c>
      <c r="P2943" s="89" t="s">
        <v>90</v>
      </c>
      <c r="Q2943" s="89" t="s">
        <v>667</v>
      </c>
      <c r="R2943" s="89" t="str">
        <f>_xlfn.XLOOKUP(Q2943,匹配表1065!L:L,匹配表1065!O:O)</f>
        <v>B</v>
      </c>
      <c r="S2943" s="93" t="str">
        <f>IFERROR(_xlfn.XLOOKUP(Q2943,匹配表1065!AI:AI,匹配表1065!AJ:AJ),"绿标")</f>
        <v>绿标</v>
      </c>
      <c r="T2943" s="93" t="str" cm="1">
        <f t="array" ref="T2943:U2943">_xlfn.XLOOKUP(Q2943,匹配表1065!L:L,匹配表1065!M:N)</f>
        <v>脑血管</v>
      </c>
      <c r="U2943" s="94" t="str">
        <v>神经内科</v>
      </c>
      <c r="V2943" s="95" t="s">
        <v>67</v>
      </c>
      <c r="W2943" s="93">
        <f>_xlfn.XLOOKUP(M2943,匹配表1065!D:D,匹配表1065!F:F)*N2943</f>
        <v>12</v>
      </c>
    </row>
    <row r="2944" customHeight="1" spans="1:23">
      <c r="A2944" s="89" t="s">
        <v>675</v>
      </c>
      <c r="B2944" s="90">
        <v>46169</v>
      </c>
      <c r="C2944" s="91" t="str">
        <f t="shared" si="90"/>
        <v>5月第5周</v>
      </c>
      <c r="D2944" s="89" t="s">
        <v>761</v>
      </c>
      <c r="E2944" s="89" t="str">
        <f t="shared" si="91"/>
        <v>5月第4周--周3</v>
      </c>
      <c r="F2944" s="92" t="s">
        <v>27</v>
      </c>
      <c r="G2944" s="92" t="s">
        <v>136</v>
      </c>
      <c r="H2944" s="92" t="str">
        <f>_xlfn.XLOOKUP(O2944,匹配表1065!T:T,匹配表1065!W:W)</f>
        <v>淄博市</v>
      </c>
      <c r="I2944" s="89" t="str">
        <f>_xlfn.XLOOKUP(O2944,匹配表1065!T:T,匹配表1065!X:X)</f>
        <v>PME2043</v>
      </c>
      <c r="J2944" s="92" t="s">
        <v>140</v>
      </c>
      <c r="K2944" s="89" cm="1">
        <f ca="1" t="array" ref="K2944:L2944">_xlfn.XLOOKUP(J2944,匹配表1065!Y:Y,匹配表1065!AA:AB)</f>
        <v>9</v>
      </c>
      <c r="L2944" s="89" t="str">
        <v>3个月以上</v>
      </c>
      <c r="M2944" s="92" t="s">
        <v>30</v>
      </c>
      <c r="N2944" s="98">
        <v>1</v>
      </c>
      <c r="O2944" s="93" t="str">
        <f>_xlfn.XLOOKUP(P2944,匹配表1065!U:U,匹配表1065!T:T)</f>
        <v>HO00001431</v>
      </c>
      <c r="P2944" s="89" t="s">
        <v>244</v>
      </c>
      <c r="Q2944" s="89" t="s">
        <v>361</v>
      </c>
      <c r="R2944" s="89" t="str">
        <f>_xlfn.XLOOKUP(Q2944,匹配表1065!L:L,匹配表1065!O:O)</f>
        <v>B</v>
      </c>
      <c r="S2944" s="93" t="str">
        <f>IFERROR(_xlfn.XLOOKUP(Q2944,匹配表1065!AI:AI,匹配表1065!AJ:AJ),"绿标")</f>
        <v>红标</v>
      </c>
      <c r="T2944" s="93" t="str" cm="1">
        <f t="array" ref="T2944:U2944">_xlfn.XLOOKUP(Q2944,匹配表1065!L:L,匹配表1065!M:N)</f>
        <v>脑血管</v>
      </c>
      <c r="U2944" s="94" t="str">
        <v>神经内科</v>
      </c>
      <c r="V2944" s="95" t="s">
        <v>42</v>
      </c>
      <c r="W2944" s="93">
        <f>_xlfn.XLOOKUP(M2944,匹配表1065!D:D,匹配表1065!F:F)*N2944</f>
        <v>12</v>
      </c>
    </row>
    <row r="2945" customHeight="1" spans="1:23">
      <c r="A2945" s="89" t="s">
        <v>675</v>
      </c>
      <c r="B2945" s="90">
        <v>46169</v>
      </c>
      <c r="C2945" s="91" t="str">
        <f t="shared" si="90"/>
        <v>5月第5周</v>
      </c>
      <c r="D2945" s="89" t="s">
        <v>761</v>
      </c>
      <c r="E2945" s="89" t="str">
        <f t="shared" si="91"/>
        <v>5月第4周--周3</v>
      </c>
      <c r="F2945" s="92" t="s">
        <v>27</v>
      </c>
      <c r="G2945" s="92" t="s">
        <v>136</v>
      </c>
      <c r="H2945" s="92" t="str">
        <f>_xlfn.XLOOKUP(O2945,匹配表1065!T:T,匹配表1065!W:W)</f>
        <v>威海市</v>
      </c>
      <c r="I2945" s="89" t="str">
        <f>_xlfn.XLOOKUP(O2945,匹配表1065!T:T,匹配表1065!X:X)</f>
        <v>PME2033</v>
      </c>
      <c r="J2945" s="92" t="s">
        <v>137</v>
      </c>
      <c r="K2945" s="89" cm="1">
        <f ca="1" t="array" ref="K2945:L2945">_xlfn.XLOOKUP(J2945,匹配表1065!Y:Y,匹配表1065!AA:AB)</f>
        <v>10</v>
      </c>
      <c r="L2945" s="89" t="str">
        <v>3个月以上</v>
      </c>
      <c r="M2945" s="92" t="s">
        <v>30</v>
      </c>
      <c r="N2945" s="98">
        <v>1</v>
      </c>
      <c r="O2945" s="93" t="str">
        <f>_xlfn.XLOOKUP(P2945,匹配表1065!U:U,匹配表1065!T:T)</f>
        <v>HO00023965</v>
      </c>
      <c r="P2945" s="89" t="s">
        <v>138</v>
      </c>
      <c r="Q2945" s="89" t="s">
        <v>394</v>
      </c>
      <c r="R2945" s="89" t="str">
        <f>_xlfn.XLOOKUP(Q2945,匹配表1065!L:L,匹配表1065!O:O)</f>
        <v>B</v>
      </c>
      <c r="S2945" s="93" t="str">
        <f>IFERROR(_xlfn.XLOOKUP(Q2945,匹配表1065!AI:AI,匹配表1065!AJ:AJ),"绿标")</f>
        <v>绿标</v>
      </c>
      <c r="T2945" s="93" t="str" cm="1">
        <f t="array" ref="T2945:U2945">_xlfn.XLOOKUP(Q2945,匹配表1065!L:L,匹配表1065!M:N)</f>
        <v>脑血管</v>
      </c>
      <c r="U2945" s="94" t="str">
        <v>神经内科</v>
      </c>
      <c r="V2945" s="95" t="s">
        <v>67</v>
      </c>
      <c r="W2945" s="93">
        <f>_xlfn.XLOOKUP(M2945,匹配表1065!D:D,匹配表1065!F:F)*N2945</f>
        <v>12</v>
      </c>
    </row>
    <row r="2946" customHeight="1" spans="1:23">
      <c r="A2946" s="89" t="s">
        <v>675</v>
      </c>
      <c r="B2946" s="90">
        <v>46169</v>
      </c>
      <c r="C2946" s="91" t="str">
        <f t="shared" ref="C2946:C3009" si="92">MONTH(B2946)&amp;TEXT(WEEKNUM(B2946,2)-WEEKNUM(B2946+1-DAY(B2946),2)+1,"月第0周")</f>
        <v>5月第5周</v>
      </c>
      <c r="D2946" s="89" t="s">
        <v>761</v>
      </c>
      <c r="E2946" s="89" t="str">
        <f t="shared" ref="E2946:E3009" si="93">D2946&amp;"--"&amp;"周"&amp;WEEKDAY(B2946,2)</f>
        <v>5月第4周--周3</v>
      </c>
      <c r="F2946" s="92" t="s">
        <v>27</v>
      </c>
      <c r="G2946" s="92" t="s">
        <v>136</v>
      </c>
      <c r="H2946" s="92" t="str">
        <f>_xlfn.XLOOKUP(O2946,匹配表1065!T:T,匹配表1065!W:W)</f>
        <v>青岛市</v>
      </c>
      <c r="I2946" s="89" t="str">
        <f>_xlfn.XLOOKUP(O2946,匹配表1065!T:T,匹配表1065!X:X)</f>
        <v>PME2031</v>
      </c>
      <c r="J2946" s="92" t="s">
        <v>155</v>
      </c>
      <c r="K2946" s="89" cm="1">
        <f ca="1" t="array" ref="K2946:L2946">_xlfn.XLOOKUP(J2946,匹配表1065!Y:Y,匹配表1065!AA:AB)</f>
        <v>31</v>
      </c>
      <c r="L2946" s="89" t="str">
        <v>3个月以上</v>
      </c>
      <c r="M2946" s="92" t="s">
        <v>30</v>
      </c>
      <c r="N2946" s="98">
        <v>1</v>
      </c>
      <c r="O2946" s="93" t="str">
        <f>_xlfn.XLOOKUP(P2946,匹配表1065!U:U,匹配表1065!T:T)</f>
        <v>HO00072793</v>
      </c>
      <c r="P2946" s="89" t="s">
        <v>159</v>
      </c>
      <c r="Q2946" s="89" t="s">
        <v>160</v>
      </c>
      <c r="R2946" s="89" t="str">
        <f>_xlfn.XLOOKUP(Q2946,匹配表1065!L:L,匹配表1065!O:O)</f>
        <v>A</v>
      </c>
      <c r="S2946" s="93" t="str">
        <f>IFERROR(_xlfn.XLOOKUP(Q2946,匹配表1065!AI:AI,匹配表1065!AJ:AJ),"绿标")</f>
        <v>红标</v>
      </c>
      <c r="T2946" s="93" t="str" cm="1">
        <f t="array" ref="T2946:U2946">_xlfn.XLOOKUP(Q2946,匹配表1065!L:L,匹配表1065!M:N)</f>
        <v>头痛</v>
      </c>
      <c r="U2946" s="94" t="str">
        <v>神经内科</v>
      </c>
      <c r="V2946" s="95" t="s">
        <v>70</v>
      </c>
      <c r="W2946" s="93">
        <f>_xlfn.XLOOKUP(M2946,匹配表1065!D:D,匹配表1065!F:F)*N2946</f>
        <v>12</v>
      </c>
    </row>
    <row r="2947" customHeight="1" spans="1:23">
      <c r="A2947" s="89" t="s">
        <v>675</v>
      </c>
      <c r="B2947" s="90">
        <v>46169</v>
      </c>
      <c r="C2947" s="91" t="str">
        <f t="shared" si="92"/>
        <v>5月第5周</v>
      </c>
      <c r="D2947" s="89" t="s">
        <v>761</v>
      </c>
      <c r="E2947" s="89" t="str">
        <f t="shared" si="93"/>
        <v>5月第4周--周3</v>
      </c>
      <c r="F2947" s="92" t="s">
        <v>27</v>
      </c>
      <c r="G2947" s="92" t="s">
        <v>136</v>
      </c>
      <c r="H2947" s="92" t="str">
        <f>_xlfn.XLOOKUP(O2947,匹配表1065!T:T,匹配表1065!W:W)</f>
        <v>青岛市</v>
      </c>
      <c r="I2947" s="89" t="str">
        <f>_xlfn.XLOOKUP(O2947,匹配表1065!T:T,匹配表1065!X:X)</f>
        <v>PME2031</v>
      </c>
      <c r="J2947" s="92" t="s">
        <v>155</v>
      </c>
      <c r="K2947" s="89" cm="1">
        <f ca="1" t="array" ref="K2947:L2947">_xlfn.XLOOKUP(J2947,匹配表1065!Y:Y,匹配表1065!AA:AB)</f>
        <v>31</v>
      </c>
      <c r="L2947" s="89" t="str">
        <v>3个月以上</v>
      </c>
      <c r="M2947" s="92" t="s">
        <v>30</v>
      </c>
      <c r="N2947" s="98">
        <v>1</v>
      </c>
      <c r="O2947" s="93" t="str">
        <f>_xlfn.XLOOKUP(P2947,匹配表1065!U:U,匹配表1065!T:T)</f>
        <v>HO00001478</v>
      </c>
      <c r="P2947" s="89" t="s">
        <v>156</v>
      </c>
      <c r="Q2947" s="89" t="s">
        <v>157</v>
      </c>
      <c r="R2947" s="89" t="str">
        <f>_xlfn.XLOOKUP(Q2947,匹配表1065!L:L,匹配表1065!O:O)</f>
        <v>A</v>
      </c>
      <c r="S2947" s="93" t="str">
        <f>IFERROR(_xlfn.XLOOKUP(Q2947,匹配表1065!AI:AI,匹配表1065!AJ:AJ),"绿标")</f>
        <v>红标</v>
      </c>
      <c r="T2947" s="93" t="str" cm="1">
        <f t="array" ref="T2947:U2947">_xlfn.XLOOKUP(Q2947,匹配表1065!L:L,匹配表1065!M:N)</f>
        <v>头痛</v>
      </c>
      <c r="U2947" s="94" t="str">
        <v>神经内科</v>
      </c>
      <c r="V2947" s="95" t="s">
        <v>33</v>
      </c>
      <c r="W2947" s="93">
        <f>_xlfn.XLOOKUP(M2947,匹配表1065!D:D,匹配表1065!F:F)*N2947</f>
        <v>12</v>
      </c>
    </row>
    <row r="2948" customHeight="1" spans="1:23">
      <c r="A2948" s="89" t="s">
        <v>675</v>
      </c>
      <c r="B2948" s="90">
        <v>46169</v>
      </c>
      <c r="C2948" s="91" t="str">
        <f t="shared" si="92"/>
        <v>5月第5周</v>
      </c>
      <c r="D2948" s="89" t="s">
        <v>761</v>
      </c>
      <c r="E2948" s="89" t="str">
        <f t="shared" si="93"/>
        <v>5月第4周--周3</v>
      </c>
      <c r="F2948" s="92" t="s">
        <v>27</v>
      </c>
      <c r="G2948" s="92" t="s">
        <v>136</v>
      </c>
      <c r="H2948" s="92" t="str">
        <f>_xlfn.XLOOKUP(O2948,匹配表1065!T:T,匹配表1065!W:W)</f>
        <v>青岛市</v>
      </c>
      <c r="I2948" s="89" t="str">
        <f>_xlfn.XLOOKUP(O2948,匹配表1065!T:T,匹配表1065!X:X)</f>
        <v>PME2031</v>
      </c>
      <c r="J2948" s="92" t="s">
        <v>155</v>
      </c>
      <c r="K2948" s="89" cm="1">
        <f ca="1" t="array" ref="K2948:L2948">_xlfn.XLOOKUP(J2948,匹配表1065!Y:Y,匹配表1065!AA:AB)</f>
        <v>31</v>
      </c>
      <c r="L2948" s="89" t="str">
        <v>3个月以上</v>
      </c>
      <c r="M2948" s="92" t="s">
        <v>55</v>
      </c>
      <c r="N2948" s="98">
        <v>1</v>
      </c>
      <c r="O2948" s="93" t="str">
        <f>_xlfn.XLOOKUP(P2948,匹配表1065!U:U,匹配表1065!T:T)</f>
        <v>HO00072793</v>
      </c>
      <c r="P2948" s="89" t="s">
        <v>159</v>
      </c>
      <c r="Q2948" s="89" t="s">
        <v>160</v>
      </c>
      <c r="R2948" s="89" t="str">
        <f>_xlfn.XLOOKUP(Q2948,匹配表1065!L:L,匹配表1065!O:O)</f>
        <v>A</v>
      </c>
      <c r="S2948" s="93" t="str">
        <f>IFERROR(_xlfn.XLOOKUP(Q2948,匹配表1065!AI:AI,匹配表1065!AJ:AJ),"绿标")</f>
        <v>红标</v>
      </c>
      <c r="T2948" s="93" t="str" cm="1">
        <f t="array" ref="T2948:U2948">_xlfn.XLOOKUP(Q2948,匹配表1065!L:L,匹配表1065!M:N)</f>
        <v>头痛</v>
      </c>
      <c r="U2948" s="94" t="str">
        <v>神经内科</v>
      </c>
      <c r="V2948" s="95" t="s">
        <v>70</v>
      </c>
      <c r="W2948" s="93">
        <f>_xlfn.XLOOKUP(M2948,匹配表1065!D:D,匹配表1065!F:F)*N2948</f>
        <v>8</v>
      </c>
    </row>
    <row r="2949" customHeight="1" spans="1:23">
      <c r="A2949" s="89" t="s">
        <v>675</v>
      </c>
      <c r="B2949" s="90">
        <v>46169</v>
      </c>
      <c r="C2949" s="91" t="str">
        <f t="shared" si="92"/>
        <v>5月第5周</v>
      </c>
      <c r="D2949" s="89" t="s">
        <v>761</v>
      </c>
      <c r="E2949" s="89" t="str">
        <f t="shared" si="93"/>
        <v>5月第4周--周3</v>
      </c>
      <c r="F2949" s="92" t="s">
        <v>27</v>
      </c>
      <c r="G2949" s="92" t="s">
        <v>136</v>
      </c>
      <c r="H2949" s="92" t="str">
        <f>_xlfn.XLOOKUP(O2949,匹配表1065!T:T,匹配表1065!W:W)</f>
        <v>青岛市</v>
      </c>
      <c r="I2949" s="89" t="str">
        <f>_xlfn.XLOOKUP(O2949,匹配表1065!T:T,匹配表1065!X:X)</f>
        <v>PME2032</v>
      </c>
      <c r="J2949" s="92" t="s">
        <v>143</v>
      </c>
      <c r="K2949" s="89" cm="1">
        <f ca="1" t="array" ref="K2949:L2949">_xlfn.XLOOKUP(J2949,匹配表1065!Y:Y,匹配表1065!AA:AB)</f>
        <v>31</v>
      </c>
      <c r="L2949" s="89" t="str">
        <v>3个月以上</v>
      </c>
      <c r="M2949" s="92" t="s">
        <v>30</v>
      </c>
      <c r="N2949" s="98">
        <v>1</v>
      </c>
      <c r="O2949" s="93" t="str">
        <f>_xlfn.XLOOKUP(P2949,匹配表1065!U:U,匹配表1065!T:T)</f>
        <v>HO00001489</v>
      </c>
      <c r="P2949" s="89" t="s">
        <v>144</v>
      </c>
      <c r="Q2949" s="89" t="s">
        <v>145</v>
      </c>
      <c r="R2949" s="89" t="str">
        <f>_xlfn.XLOOKUP(Q2949,匹配表1065!L:L,匹配表1065!O:O)</f>
        <v>D</v>
      </c>
      <c r="S2949" s="93" t="str">
        <f>IFERROR(_xlfn.XLOOKUP(Q2949,匹配表1065!AI:AI,匹配表1065!AJ:AJ),"绿标")</f>
        <v>红标</v>
      </c>
      <c r="T2949" s="93" t="str" cm="1">
        <f t="array" ref="T2949:U2949">_xlfn.XLOOKUP(Q2949,匹配表1065!L:L,匹配表1065!M:N)</f>
        <v>抑郁焦虑</v>
      </c>
      <c r="U2949" s="94" t="str">
        <v>精神心理科</v>
      </c>
      <c r="V2949" s="95" t="s">
        <v>70</v>
      </c>
      <c r="W2949" s="93">
        <f>_xlfn.XLOOKUP(M2949,匹配表1065!D:D,匹配表1065!F:F)*N2949</f>
        <v>12</v>
      </c>
    </row>
    <row r="2950" customHeight="1" spans="1:23">
      <c r="A2950" s="89" t="s">
        <v>675</v>
      </c>
      <c r="B2950" s="90">
        <v>46169</v>
      </c>
      <c r="C2950" s="91" t="str">
        <f t="shared" si="92"/>
        <v>5月第5周</v>
      </c>
      <c r="D2950" s="89" t="s">
        <v>761</v>
      </c>
      <c r="E2950" s="89" t="str">
        <f t="shared" si="93"/>
        <v>5月第4周--周3</v>
      </c>
      <c r="F2950" s="92" t="s">
        <v>27</v>
      </c>
      <c r="G2950" s="92" t="s">
        <v>136</v>
      </c>
      <c r="H2950" s="92" t="str">
        <f>_xlfn.XLOOKUP(O2950,匹配表1065!T:T,匹配表1065!W:W)</f>
        <v>青岛市</v>
      </c>
      <c r="I2950" s="89" t="str">
        <f>_xlfn.XLOOKUP(O2950,匹配表1065!T:T,匹配表1065!X:X)</f>
        <v>PME2032</v>
      </c>
      <c r="J2950" s="92" t="s">
        <v>143</v>
      </c>
      <c r="K2950" s="89" cm="1">
        <f ca="1" t="array" ref="K2950:L2950">_xlfn.XLOOKUP(J2950,匹配表1065!Y:Y,匹配表1065!AA:AB)</f>
        <v>31</v>
      </c>
      <c r="L2950" s="89" t="str">
        <v>3个月以上</v>
      </c>
      <c r="M2950" s="92" t="s">
        <v>55</v>
      </c>
      <c r="N2950" s="98">
        <v>1</v>
      </c>
      <c r="O2950" s="93" t="str">
        <f>_xlfn.XLOOKUP(P2950,匹配表1065!U:U,匹配表1065!T:T)</f>
        <v>HO00001482</v>
      </c>
      <c r="P2950" s="89" t="s">
        <v>146</v>
      </c>
      <c r="Q2950" s="89" t="s">
        <v>149</v>
      </c>
      <c r="R2950" s="89" t="str">
        <f>_xlfn.XLOOKUP(Q2950,匹配表1065!L:L,匹配表1065!O:O)</f>
        <v>B</v>
      </c>
      <c r="S2950" s="93" t="str">
        <f>IFERROR(_xlfn.XLOOKUP(Q2950,匹配表1065!AI:AI,匹配表1065!AJ:AJ),"绿标")</f>
        <v>红标</v>
      </c>
      <c r="T2950" s="93" t="str" cm="1">
        <f t="array" ref="T2950:U2950">_xlfn.XLOOKUP(Q2950,匹配表1065!L:L,匹配表1065!M:N)</f>
        <v>脑血管</v>
      </c>
      <c r="U2950" s="94" t="str">
        <v>神经内科</v>
      </c>
      <c r="V2950" s="95" t="s">
        <v>33</v>
      </c>
      <c r="W2950" s="93">
        <f>_xlfn.XLOOKUP(M2950,匹配表1065!D:D,匹配表1065!F:F)*N2950</f>
        <v>8</v>
      </c>
    </row>
    <row r="2951" customHeight="1" spans="1:23">
      <c r="A2951" s="89" t="s">
        <v>675</v>
      </c>
      <c r="B2951" s="90">
        <v>46169</v>
      </c>
      <c r="C2951" s="91" t="str">
        <f t="shared" si="92"/>
        <v>5月第5周</v>
      </c>
      <c r="D2951" s="89" t="s">
        <v>761</v>
      </c>
      <c r="E2951" s="89" t="str">
        <f t="shared" si="93"/>
        <v>5月第4周--周3</v>
      </c>
      <c r="F2951" s="92" t="s">
        <v>27</v>
      </c>
      <c r="G2951" s="92" t="s">
        <v>136</v>
      </c>
      <c r="H2951" s="92" t="str">
        <f>_xlfn.XLOOKUP(O2951,匹配表1065!T:T,匹配表1065!W:W)</f>
        <v>青岛市</v>
      </c>
      <c r="I2951" s="89" t="str">
        <f>_xlfn.XLOOKUP(O2951,匹配表1065!T:T,匹配表1065!X:X)</f>
        <v>PME2032</v>
      </c>
      <c r="J2951" s="92" t="s">
        <v>143</v>
      </c>
      <c r="K2951" s="89" cm="1">
        <f ca="1" t="array" ref="K2951:L2951">_xlfn.XLOOKUP(J2951,匹配表1065!Y:Y,匹配表1065!AA:AB)</f>
        <v>31</v>
      </c>
      <c r="L2951" s="89" t="str">
        <v>3个月以上</v>
      </c>
      <c r="M2951" s="92" t="s">
        <v>55</v>
      </c>
      <c r="N2951" s="98">
        <v>1</v>
      </c>
      <c r="O2951" s="93" t="str">
        <f>_xlfn.XLOOKUP(P2951,匹配表1065!U:U,匹配表1065!T:T)</f>
        <v>HO00104790</v>
      </c>
      <c r="P2951" s="89" t="s">
        <v>363</v>
      </c>
      <c r="Q2951" s="89" t="s">
        <v>364</v>
      </c>
      <c r="R2951" s="89" t="str">
        <f>_xlfn.XLOOKUP(Q2951,匹配表1065!L:L,匹配表1065!O:O)</f>
        <v>B</v>
      </c>
      <c r="S2951" s="93" t="str">
        <f>IFERROR(_xlfn.XLOOKUP(Q2951,匹配表1065!AI:AI,匹配表1065!AJ:AJ),"绿标")</f>
        <v>红标</v>
      </c>
      <c r="T2951" s="93" t="str" cm="1">
        <f t="array" ref="T2951:U2951">_xlfn.XLOOKUP(Q2951,匹配表1065!L:L,匹配表1065!M:N)</f>
        <v>脑血管</v>
      </c>
      <c r="U2951" s="94" t="str">
        <v>神经内科</v>
      </c>
      <c r="V2951" s="95" t="s">
        <v>67</v>
      </c>
      <c r="W2951" s="93">
        <f>_xlfn.XLOOKUP(M2951,匹配表1065!D:D,匹配表1065!F:F)*N2951</f>
        <v>8</v>
      </c>
    </row>
    <row r="2952" customHeight="1" spans="1:23">
      <c r="A2952" s="89" t="s">
        <v>675</v>
      </c>
      <c r="B2952" s="90">
        <v>46169</v>
      </c>
      <c r="C2952" s="91" t="str">
        <f t="shared" si="92"/>
        <v>5月第5周</v>
      </c>
      <c r="D2952" s="89" t="s">
        <v>761</v>
      </c>
      <c r="E2952" s="89" t="str">
        <f t="shared" si="93"/>
        <v>5月第4周--周3</v>
      </c>
      <c r="F2952" s="92" t="s">
        <v>27</v>
      </c>
      <c r="G2952" s="92" t="s">
        <v>136</v>
      </c>
      <c r="H2952" s="92" t="str">
        <f>_xlfn.XLOOKUP(O2952,匹配表1065!T:T,匹配表1065!W:W)</f>
        <v>青岛市</v>
      </c>
      <c r="I2952" s="89" t="str">
        <f>_xlfn.XLOOKUP(O2952,匹配表1065!T:T,匹配表1065!X:X)</f>
        <v>PME2035</v>
      </c>
      <c r="J2952" s="92" t="s">
        <v>150</v>
      </c>
      <c r="K2952" s="89" cm="1">
        <f ca="1" t="array" ref="K2952:L2952">_xlfn.XLOOKUP(J2952,匹配表1065!Y:Y,匹配表1065!AA:AB)</f>
        <v>8</v>
      </c>
      <c r="L2952" s="89" t="str">
        <v>3个月以上</v>
      </c>
      <c r="M2952" s="92" t="s">
        <v>30</v>
      </c>
      <c r="N2952" s="98">
        <v>1</v>
      </c>
      <c r="O2952" s="93" t="str">
        <f>_xlfn.XLOOKUP(P2952,匹配表1065!U:U,匹配表1065!T:T)</f>
        <v>HO00001476</v>
      </c>
      <c r="P2952" s="89" t="s">
        <v>151</v>
      </c>
      <c r="Q2952" s="89" t="s">
        <v>152</v>
      </c>
      <c r="R2952" s="89" t="str">
        <f>_xlfn.XLOOKUP(Q2952,匹配表1065!L:L,匹配表1065!O:O)</f>
        <v>C</v>
      </c>
      <c r="S2952" s="93" t="str">
        <f>IFERROR(_xlfn.XLOOKUP(Q2952,匹配表1065!AI:AI,匹配表1065!AJ:AJ),"绿标")</f>
        <v>红标</v>
      </c>
      <c r="T2952" s="93" t="str" cm="1">
        <f t="array" ref="T2952:U2952">_xlfn.XLOOKUP(Q2952,匹配表1065!L:L,匹配表1065!M:N)</f>
        <v>眩晕</v>
      </c>
      <c r="U2952" s="94" t="str">
        <v>神经内科</v>
      </c>
      <c r="V2952" s="95" t="s">
        <v>70</v>
      </c>
      <c r="W2952" s="93">
        <f>_xlfn.XLOOKUP(M2952,匹配表1065!D:D,匹配表1065!F:F)*N2952</f>
        <v>12</v>
      </c>
    </row>
    <row r="2953" customHeight="1" spans="1:23">
      <c r="A2953" s="89" t="s">
        <v>675</v>
      </c>
      <c r="B2953" s="90">
        <v>46169</v>
      </c>
      <c r="C2953" s="91" t="str">
        <f t="shared" si="92"/>
        <v>5月第5周</v>
      </c>
      <c r="D2953" s="89" t="s">
        <v>761</v>
      </c>
      <c r="E2953" s="89" t="str">
        <f t="shared" si="93"/>
        <v>5月第4周--周3</v>
      </c>
      <c r="F2953" s="92" t="s">
        <v>27</v>
      </c>
      <c r="G2953" s="92" t="s">
        <v>136</v>
      </c>
      <c r="H2953" s="92" t="str">
        <f>_xlfn.XLOOKUP(O2953,匹配表1065!T:T,匹配表1065!W:W)</f>
        <v>青岛市</v>
      </c>
      <c r="I2953" s="89" t="str">
        <f>_xlfn.XLOOKUP(O2953,匹配表1065!T:T,匹配表1065!X:X)</f>
        <v>PME2035</v>
      </c>
      <c r="J2953" s="92" t="s">
        <v>150</v>
      </c>
      <c r="K2953" s="89" cm="1">
        <f ca="1" t="array" ref="K2953:L2953">_xlfn.XLOOKUP(J2953,匹配表1065!Y:Y,匹配表1065!AA:AB)</f>
        <v>8</v>
      </c>
      <c r="L2953" s="89" t="str">
        <v>3个月以上</v>
      </c>
      <c r="M2953" s="92" t="s">
        <v>35</v>
      </c>
      <c r="N2953" s="98">
        <v>1</v>
      </c>
      <c r="O2953" s="93" t="str">
        <f>_xlfn.XLOOKUP(P2953,匹配表1065!U:U,匹配表1065!T:T)</f>
        <v>HO00001483</v>
      </c>
      <c r="P2953" s="89" t="s">
        <v>259</v>
      </c>
      <c r="Q2953" s="89" t="s">
        <v>772</v>
      </c>
      <c r="R2953" s="89" t="str">
        <f>_xlfn.XLOOKUP(Q2953,匹配表1065!L:L,匹配表1065!O:O)</f>
        <v>B</v>
      </c>
      <c r="S2953" s="93" t="str">
        <f>IFERROR(_xlfn.XLOOKUP(Q2953,匹配表1065!AI:AI,匹配表1065!AJ:AJ),"绿标")</f>
        <v>黑标</v>
      </c>
      <c r="T2953" s="93" t="str" cm="1">
        <f t="array" ref="T2953:U2953">_xlfn.XLOOKUP(Q2953,匹配表1065!L:L,匹配表1065!M:N)</f>
        <v>脑血管</v>
      </c>
      <c r="U2953" s="94" t="str">
        <v>神经内科</v>
      </c>
      <c r="V2953" s="95" t="s">
        <v>67</v>
      </c>
      <c r="W2953" s="93">
        <f>_xlfn.XLOOKUP(M2953,匹配表1065!D:D,匹配表1065!F:F)*N2953</f>
        <v>4</v>
      </c>
    </row>
    <row r="2954" customHeight="1" spans="1:23">
      <c r="A2954" s="89" t="s">
        <v>675</v>
      </c>
      <c r="B2954" s="90">
        <v>46169</v>
      </c>
      <c r="C2954" s="91" t="str">
        <f t="shared" si="92"/>
        <v>5月第5周</v>
      </c>
      <c r="D2954" s="89" t="s">
        <v>761</v>
      </c>
      <c r="E2954" s="89" t="str">
        <f t="shared" si="93"/>
        <v>5月第4周--周3</v>
      </c>
      <c r="F2954" s="92" t="s">
        <v>27</v>
      </c>
      <c r="G2954" s="92" t="s">
        <v>136</v>
      </c>
      <c r="H2954" s="92" t="str">
        <f>_xlfn.XLOOKUP(O2954,匹配表1065!T:T,匹配表1065!W:W)</f>
        <v>青岛市</v>
      </c>
      <c r="I2954" s="89" t="str">
        <f>_xlfn.XLOOKUP(O2954,匹配表1065!T:T,匹配表1065!X:X)</f>
        <v>PME2035</v>
      </c>
      <c r="J2954" s="92" t="s">
        <v>150</v>
      </c>
      <c r="K2954" s="89" cm="1">
        <f ca="1" t="array" ref="K2954:L2954">_xlfn.XLOOKUP(J2954,匹配表1065!Y:Y,匹配表1065!AA:AB)</f>
        <v>8</v>
      </c>
      <c r="L2954" s="89" t="str">
        <v>3个月以上</v>
      </c>
      <c r="M2954" s="92" t="s">
        <v>35</v>
      </c>
      <c r="N2954" s="98">
        <v>1</v>
      </c>
      <c r="O2954" s="93" t="str">
        <f>_xlfn.XLOOKUP(P2954,匹配表1065!U:U,匹配表1065!T:T)</f>
        <v>HO00001483</v>
      </c>
      <c r="P2954" s="89" t="s">
        <v>259</v>
      </c>
      <c r="Q2954" s="89" t="s">
        <v>398</v>
      </c>
      <c r="R2954" s="89" t="str">
        <f>_xlfn.XLOOKUP(Q2954,匹配表1065!L:L,匹配表1065!O:O)</f>
        <v>C</v>
      </c>
      <c r="S2954" s="93" t="str">
        <f>IFERROR(_xlfn.XLOOKUP(Q2954,匹配表1065!AI:AI,匹配表1065!AJ:AJ),"绿标")</f>
        <v>绿标</v>
      </c>
      <c r="T2954" s="93" t="str" cm="1">
        <f t="array" ref="T2954:U2954">_xlfn.XLOOKUP(Q2954,匹配表1065!L:L,匹配表1065!M:N)</f>
        <v>眩晕</v>
      </c>
      <c r="U2954" s="94" t="str">
        <v>耳鼻喉科</v>
      </c>
      <c r="V2954" s="95" t="s">
        <v>70</v>
      </c>
      <c r="W2954" s="93">
        <f>_xlfn.XLOOKUP(M2954,匹配表1065!D:D,匹配表1065!F:F)*N2954</f>
        <v>4</v>
      </c>
    </row>
    <row r="2955" customHeight="1" spans="1:23">
      <c r="A2955" s="89" t="s">
        <v>675</v>
      </c>
      <c r="B2955" s="90">
        <v>46169</v>
      </c>
      <c r="C2955" s="91" t="str">
        <f t="shared" si="92"/>
        <v>5月第5周</v>
      </c>
      <c r="D2955" s="89" t="s">
        <v>761</v>
      </c>
      <c r="E2955" s="89" t="str">
        <f t="shared" si="93"/>
        <v>5月第4周--周3</v>
      </c>
      <c r="F2955" s="92" t="s">
        <v>27</v>
      </c>
      <c r="G2955" s="92" t="s">
        <v>136</v>
      </c>
      <c r="H2955" s="92" t="str">
        <f>_xlfn.XLOOKUP(O2955,匹配表1065!T:T,匹配表1065!W:W)</f>
        <v>青岛市</v>
      </c>
      <c r="I2955" s="89" t="str">
        <f>_xlfn.XLOOKUP(O2955,匹配表1065!T:T,匹配表1065!X:X)</f>
        <v>PME2035</v>
      </c>
      <c r="J2955" s="92" t="s">
        <v>150</v>
      </c>
      <c r="K2955" s="89" cm="1">
        <f ca="1" t="array" ref="K2955:L2955">_xlfn.XLOOKUP(J2955,匹配表1065!Y:Y,匹配表1065!AA:AB)</f>
        <v>8</v>
      </c>
      <c r="L2955" s="89" t="str">
        <v>3个月以上</v>
      </c>
      <c r="M2955" s="92" t="s">
        <v>35</v>
      </c>
      <c r="N2955" s="98">
        <v>1</v>
      </c>
      <c r="O2955" s="93" t="str">
        <f>_xlfn.XLOOKUP(P2955,匹配表1065!U:U,匹配表1065!T:T)</f>
        <v>HO00001483</v>
      </c>
      <c r="P2955" s="89" t="s">
        <v>259</v>
      </c>
      <c r="Q2955" s="89" t="s">
        <v>437</v>
      </c>
      <c r="R2955" s="89" t="str">
        <f>_xlfn.XLOOKUP(Q2955,匹配表1065!L:L,匹配表1065!O:O)</f>
        <v>C</v>
      </c>
      <c r="S2955" s="93" t="str">
        <f>IFERROR(_xlfn.XLOOKUP(Q2955,匹配表1065!AI:AI,匹配表1065!AJ:AJ),"绿标")</f>
        <v>红标</v>
      </c>
      <c r="T2955" s="93" t="str" cm="1">
        <f t="array" ref="T2955:U2955">_xlfn.XLOOKUP(Q2955,匹配表1065!L:L,匹配表1065!M:N)</f>
        <v>眩晕</v>
      </c>
      <c r="U2955" s="94" t="str">
        <v>耳鼻喉科</v>
      </c>
      <c r="V2955" s="95" t="s">
        <v>70</v>
      </c>
      <c r="W2955" s="93">
        <f>_xlfn.XLOOKUP(M2955,匹配表1065!D:D,匹配表1065!F:F)*N2955</f>
        <v>4</v>
      </c>
    </row>
    <row r="2956" customHeight="1" spans="1:23">
      <c r="A2956" s="89" t="s">
        <v>675</v>
      </c>
      <c r="B2956" s="90">
        <v>46169</v>
      </c>
      <c r="C2956" s="91" t="str">
        <f t="shared" si="92"/>
        <v>5月第5周</v>
      </c>
      <c r="D2956" s="89" t="s">
        <v>761</v>
      </c>
      <c r="E2956" s="89" t="str">
        <f t="shared" si="93"/>
        <v>5月第4周--周3</v>
      </c>
      <c r="F2956" s="92" t="s">
        <v>27</v>
      </c>
      <c r="G2956" s="92" t="s">
        <v>136</v>
      </c>
      <c r="H2956" s="92" t="str">
        <f>_xlfn.XLOOKUP(O2956,匹配表1065!T:T,匹配表1065!W:W)</f>
        <v>潍坊市</v>
      </c>
      <c r="I2956" s="89" t="str">
        <f>_xlfn.XLOOKUP(O2956,匹配表1065!T:T,匹配表1065!X:X)</f>
        <v>PME2036</v>
      </c>
      <c r="J2956" s="89" t="s">
        <v>161</v>
      </c>
      <c r="K2956" s="89" cm="1">
        <f ca="1" t="array" ref="K2956:L2956">_xlfn.XLOOKUP(J2956,匹配表1065!Y:Y,匹配表1065!AA:AB)</f>
        <v>1519</v>
      </c>
      <c r="L2956" s="89" t="str">
        <v>3个月以上</v>
      </c>
      <c r="M2956" s="92" t="s">
        <v>35</v>
      </c>
      <c r="N2956" s="98">
        <v>1</v>
      </c>
      <c r="O2956" s="93" t="str">
        <f>_xlfn.XLOOKUP(P2956,匹配表1065!U:U,匹配表1065!T:T)</f>
        <v>HO00001496</v>
      </c>
      <c r="P2956" s="89" t="s">
        <v>256</v>
      </c>
      <c r="Q2956" s="89" t="s">
        <v>632</v>
      </c>
      <c r="R2956" s="89" t="str">
        <f>_xlfn.XLOOKUP(Q2956,匹配表1065!L:L,匹配表1065!O:O)</f>
        <v>B</v>
      </c>
      <c r="S2956" s="93" t="str">
        <f>IFERROR(_xlfn.XLOOKUP(Q2956,匹配表1065!AI:AI,匹配表1065!AJ:AJ),"绿标")</f>
        <v>黑标</v>
      </c>
      <c r="T2956" s="93" t="str" cm="1">
        <f t="array" ref="T2956:U2956">_xlfn.XLOOKUP(Q2956,匹配表1065!L:L,匹配表1065!M:N)</f>
        <v>脑血管</v>
      </c>
      <c r="U2956" s="94" t="str">
        <v>神经内科</v>
      </c>
      <c r="V2956" s="95" t="s">
        <v>33</v>
      </c>
      <c r="W2956" s="93">
        <f>_xlfn.XLOOKUP(M2956,匹配表1065!D:D,匹配表1065!F:F)*N2956</f>
        <v>4</v>
      </c>
    </row>
    <row r="2957" customHeight="1" spans="1:23">
      <c r="A2957" s="89" t="s">
        <v>675</v>
      </c>
      <c r="B2957" s="90">
        <v>46169</v>
      </c>
      <c r="C2957" s="91" t="str">
        <f t="shared" si="92"/>
        <v>5月第5周</v>
      </c>
      <c r="D2957" s="89" t="s">
        <v>761</v>
      </c>
      <c r="E2957" s="89" t="str">
        <f t="shared" si="93"/>
        <v>5月第4周--周3</v>
      </c>
      <c r="F2957" s="92" t="s">
        <v>27</v>
      </c>
      <c r="G2957" s="92" t="s">
        <v>136</v>
      </c>
      <c r="H2957" s="92" t="str">
        <f>_xlfn.XLOOKUP(O2957,匹配表1065!T:T,匹配表1065!W:W)</f>
        <v>潍坊市</v>
      </c>
      <c r="I2957" s="89" t="str">
        <f>_xlfn.XLOOKUP(O2957,匹配表1065!T:T,匹配表1065!X:X)</f>
        <v>PME2036</v>
      </c>
      <c r="J2957" s="89" t="s">
        <v>161</v>
      </c>
      <c r="K2957" s="89" cm="1">
        <f ca="1" t="array" ref="K2957:L2957">_xlfn.XLOOKUP(J2957,匹配表1065!Y:Y,匹配表1065!AA:AB)</f>
        <v>1519</v>
      </c>
      <c r="L2957" s="89" t="str">
        <v>3个月以上</v>
      </c>
      <c r="M2957" s="92" t="s">
        <v>35</v>
      </c>
      <c r="N2957" s="98">
        <v>1</v>
      </c>
      <c r="O2957" s="93" t="str">
        <f>_xlfn.XLOOKUP(P2957,匹配表1065!U:U,匹配表1065!T:T)</f>
        <v>HO00001496</v>
      </c>
      <c r="P2957" s="89" t="s">
        <v>256</v>
      </c>
      <c r="Q2957" s="89" t="s">
        <v>258</v>
      </c>
      <c r="R2957" s="89" t="str">
        <f>_xlfn.XLOOKUP(Q2957,匹配表1065!L:L,匹配表1065!O:O)</f>
        <v>A</v>
      </c>
      <c r="S2957" s="93" t="str">
        <f>IFERROR(_xlfn.XLOOKUP(Q2957,匹配表1065!AI:AI,匹配表1065!AJ:AJ),"绿标")</f>
        <v>红标</v>
      </c>
      <c r="T2957" s="93" t="str" cm="1">
        <f t="array" ref="T2957:U2957">_xlfn.XLOOKUP(Q2957,匹配表1065!L:L,匹配表1065!M:N)</f>
        <v>头痛</v>
      </c>
      <c r="U2957" s="94" t="str">
        <v>神经内科</v>
      </c>
      <c r="V2957" s="95" t="s">
        <v>33</v>
      </c>
      <c r="W2957" s="93">
        <f>_xlfn.XLOOKUP(M2957,匹配表1065!D:D,匹配表1065!F:F)*N2957</f>
        <v>4</v>
      </c>
    </row>
    <row r="2958" customHeight="1" spans="1:23">
      <c r="A2958" s="89" t="s">
        <v>675</v>
      </c>
      <c r="B2958" s="90">
        <v>46169</v>
      </c>
      <c r="C2958" s="91" t="str">
        <f t="shared" si="92"/>
        <v>5月第5周</v>
      </c>
      <c r="D2958" s="89" t="s">
        <v>761</v>
      </c>
      <c r="E2958" s="89" t="str">
        <f t="shared" si="93"/>
        <v>5月第4周--周3</v>
      </c>
      <c r="F2958" s="92" t="s">
        <v>27</v>
      </c>
      <c r="G2958" s="92" t="s">
        <v>136</v>
      </c>
      <c r="H2958" s="92" t="str">
        <f>_xlfn.XLOOKUP(O2958,匹配表1065!T:T,匹配表1065!W:W)</f>
        <v>潍坊市</v>
      </c>
      <c r="I2958" s="89" t="str">
        <f>_xlfn.XLOOKUP(O2958,匹配表1065!T:T,匹配表1065!X:X)</f>
        <v>PME2036</v>
      </c>
      <c r="J2958" s="89" t="s">
        <v>161</v>
      </c>
      <c r="K2958" s="89" cm="1">
        <f ca="1" t="array" ref="K2958:L2958">_xlfn.XLOOKUP(J2958,匹配表1065!Y:Y,匹配表1065!AA:AB)</f>
        <v>1519</v>
      </c>
      <c r="L2958" s="89" t="str">
        <v>3个月以上</v>
      </c>
      <c r="M2958" s="92" t="s">
        <v>30</v>
      </c>
      <c r="N2958" s="98">
        <v>1</v>
      </c>
      <c r="O2958" s="93" t="str">
        <f>_xlfn.XLOOKUP(P2958,匹配表1065!U:U,匹配表1065!T:T)</f>
        <v>HO00001506</v>
      </c>
      <c r="P2958" s="89" t="s">
        <v>395</v>
      </c>
      <c r="Q2958" s="89" t="s">
        <v>475</v>
      </c>
      <c r="R2958" s="89" t="str">
        <f>_xlfn.XLOOKUP(Q2958,匹配表1065!L:L,匹配表1065!O:O)</f>
        <v>A</v>
      </c>
      <c r="S2958" s="93" t="str">
        <f>IFERROR(_xlfn.XLOOKUP(Q2958,匹配表1065!AI:AI,匹配表1065!AJ:AJ),"绿标")</f>
        <v>红标</v>
      </c>
      <c r="T2958" s="93" t="str" cm="1">
        <f t="array" ref="T2958:U2958">_xlfn.XLOOKUP(Q2958,匹配表1065!L:L,匹配表1065!M:N)</f>
        <v>头痛</v>
      </c>
      <c r="U2958" s="94" t="str">
        <v>神经内科</v>
      </c>
      <c r="V2958" s="95" t="s">
        <v>42</v>
      </c>
      <c r="W2958" s="93">
        <f>_xlfn.XLOOKUP(M2958,匹配表1065!D:D,匹配表1065!F:F)*N2958</f>
        <v>12</v>
      </c>
    </row>
    <row r="2959" customHeight="1" spans="1:23">
      <c r="A2959" s="89" t="s">
        <v>675</v>
      </c>
      <c r="B2959" s="90">
        <v>46169</v>
      </c>
      <c r="C2959" s="91" t="str">
        <f t="shared" si="92"/>
        <v>5月第5周</v>
      </c>
      <c r="D2959" s="89" t="s">
        <v>761</v>
      </c>
      <c r="E2959" s="89" t="str">
        <f t="shared" si="93"/>
        <v>5月第4周--周3</v>
      </c>
      <c r="F2959" s="92" t="s">
        <v>27</v>
      </c>
      <c r="G2959" s="92" t="s">
        <v>136</v>
      </c>
      <c r="H2959" s="92" t="str">
        <f>_xlfn.XLOOKUP(O2959,匹配表1065!T:T,匹配表1065!W:W)</f>
        <v>潍坊市</v>
      </c>
      <c r="I2959" s="89" t="str">
        <f>_xlfn.XLOOKUP(O2959,匹配表1065!T:T,匹配表1065!X:X)</f>
        <v>PME2036</v>
      </c>
      <c r="J2959" s="89" t="s">
        <v>161</v>
      </c>
      <c r="K2959" s="89" cm="1">
        <f ca="1" t="array" ref="K2959:L2959">_xlfn.XLOOKUP(J2959,匹配表1065!Y:Y,匹配表1065!AA:AB)</f>
        <v>1519</v>
      </c>
      <c r="L2959" s="89" t="str">
        <v>3个月以上</v>
      </c>
      <c r="M2959" s="92" t="s">
        <v>30</v>
      </c>
      <c r="N2959" s="98">
        <v>1</v>
      </c>
      <c r="O2959" s="93" t="str">
        <f>_xlfn.XLOOKUP(P2959,匹配表1065!U:U,匹配表1065!T:T)</f>
        <v>HO00001521</v>
      </c>
      <c r="P2959" s="89" t="s">
        <v>162</v>
      </c>
      <c r="Q2959" s="89" t="s">
        <v>166</v>
      </c>
      <c r="R2959" s="89" t="str">
        <f>_xlfn.XLOOKUP(Q2959,匹配表1065!L:L,匹配表1065!O:O)</f>
        <v>B</v>
      </c>
      <c r="S2959" s="93" t="str">
        <f>IFERROR(_xlfn.XLOOKUP(Q2959,匹配表1065!AI:AI,匹配表1065!AJ:AJ),"绿标")</f>
        <v>红标</v>
      </c>
      <c r="T2959" s="93" t="str" cm="1">
        <f t="array" ref="T2959:U2959">_xlfn.XLOOKUP(Q2959,匹配表1065!L:L,匹配表1065!M:N)</f>
        <v>脑血管</v>
      </c>
      <c r="U2959" s="94" t="str">
        <v>神经内科</v>
      </c>
      <c r="V2959" s="95" t="s">
        <v>67</v>
      </c>
      <c r="W2959" s="93">
        <f>_xlfn.XLOOKUP(M2959,匹配表1065!D:D,匹配表1065!F:F)*N2959</f>
        <v>12</v>
      </c>
    </row>
    <row r="2960" customHeight="1" spans="1:23">
      <c r="A2960" s="89" t="s">
        <v>675</v>
      </c>
      <c r="B2960" s="90">
        <v>46169</v>
      </c>
      <c r="C2960" s="91" t="str">
        <f t="shared" si="92"/>
        <v>5月第5周</v>
      </c>
      <c r="D2960" s="89" t="s">
        <v>761</v>
      </c>
      <c r="E2960" s="89" t="str">
        <f t="shared" si="93"/>
        <v>5月第4周--周3</v>
      </c>
      <c r="F2960" s="92" t="s">
        <v>27</v>
      </c>
      <c r="G2960" s="92" t="s">
        <v>104</v>
      </c>
      <c r="H2960" s="92" t="str">
        <f>_xlfn.XLOOKUP(O2960,匹配表1065!T:T,匹配表1065!W:W)</f>
        <v>济南市</v>
      </c>
      <c r="I2960" s="89" t="str">
        <f>_xlfn.XLOOKUP(O2960,匹配表1065!T:T,匹配表1065!X:X)</f>
        <v>PME2044</v>
      </c>
      <c r="J2960" s="92" t="s">
        <v>105</v>
      </c>
      <c r="K2960" s="89" cm="1">
        <f ca="1" t="array" ref="K2960:L2960">_xlfn.XLOOKUP(J2960,匹配表1065!Y:Y,匹配表1065!AA:AB)</f>
        <v>8</v>
      </c>
      <c r="L2960" s="89" t="str">
        <v>3个月以上</v>
      </c>
      <c r="M2960" s="92" t="s">
        <v>30</v>
      </c>
      <c r="N2960" s="98">
        <v>1</v>
      </c>
      <c r="O2960" s="93" t="str">
        <f>_xlfn.XLOOKUP(P2960,匹配表1065!U:U,匹配表1065!T:T)</f>
        <v>HO00001401</v>
      </c>
      <c r="P2960" s="89" t="s">
        <v>106</v>
      </c>
      <c r="Q2960" s="89" t="s">
        <v>107</v>
      </c>
      <c r="R2960" s="89" t="str">
        <f>_xlfn.XLOOKUP(Q2960,匹配表1065!L:L,匹配表1065!O:O)</f>
        <v>B</v>
      </c>
      <c r="S2960" s="93" t="str">
        <f>IFERROR(_xlfn.XLOOKUP(Q2960,匹配表1065!AI:AI,匹配表1065!AJ:AJ),"绿标")</f>
        <v>红标</v>
      </c>
      <c r="T2960" s="93" t="str" cm="1">
        <f t="array" ref="T2960:U2960">_xlfn.XLOOKUP(Q2960,匹配表1065!L:L,匹配表1065!M:N)</f>
        <v>脑血管</v>
      </c>
      <c r="U2960" s="94" t="str">
        <v>神经内科</v>
      </c>
      <c r="V2960" s="95" t="s">
        <v>42</v>
      </c>
      <c r="W2960" s="93">
        <f>_xlfn.XLOOKUP(M2960,匹配表1065!D:D,匹配表1065!F:F)*N2960</f>
        <v>12</v>
      </c>
    </row>
    <row r="2961" customHeight="1" spans="1:23">
      <c r="A2961" s="89" t="s">
        <v>675</v>
      </c>
      <c r="B2961" s="90">
        <v>46169</v>
      </c>
      <c r="C2961" s="91" t="str">
        <f t="shared" si="92"/>
        <v>5月第5周</v>
      </c>
      <c r="D2961" s="89" t="s">
        <v>761</v>
      </c>
      <c r="E2961" s="89" t="str">
        <f t="shared" si="93"/>
        <v>5月第4周--周3</v>
      </c>
      <c r="F2961" s="92" t="s">
        <v>27</v>
      </c>
      <c r="G2961" s="92" t="s">
        <v>104</v>
      </c>
      <c r="H2961" s="92" t="str">
        <f>_xlfn.XLOOKUP(O2961,匹配表1065!T:T,匹配表1065!W:W)</f>
        <v>济南市</v>
      </c>
      <c r="I2961" s="89" t="str">
        <f>_xlfn.XLOOKUP(O2961,匹配表1065!T:T,匹配表1065!X:X)</f>
        <v>PME2024</v>
      </c>
      <c r="J2961" s="92" t="s">
        <v>125</v>
      </c>
      <c r="K2961" s="89" cm="1">
        <f ca="1" t="array" ref="K2961:L2961">_xlfn.XLOOKUP(J2961,匹配表1065!Y:Y,匹配表1065!AA:AB)</f>
        <v>9</v>
      </c>
      <c r="L2961" s="89" t="str">
        <v>3个月以上</v>
      </c>
      <c r="M2961" s="92" t="s">
        <v>35</v>
      </c>
      <c r="N2961" s="98">
        <v>1</v>
      </c>
      <c r="O2961" s="93" t="str">
        <f>_xlfn.XLOOKUP(P2961,匹配表1065!U:U,匹配表1065!T:T)</f>
        <v>HO00001404</v>
      </c>
      <c r="P2961" s="89" t="s">
        <v>126</v>
      </c>
      <c r="Q2961" s="89" t="s">
        <v>233</v>
      </c>
      <c r="R2961" s="89" t="str">
        <f>_xlfn.XLOOKUP(Q2961,匹配表1065!L:L,匹配表1065!O:O)</f>
        <v>B</v>
      </c>
      <c r="S2961" s="93" t="str">
        <f>IFERROR(_xlfn.XLOOKUP(Q2961,匹配表1065!AI:AI,匹配表1065!AJ:AJ),"绿标")</f>
        <v>红标</v>
      </c>
      <c r="T2961" s="93" t="str" cm="1">
        <f t="array" ref="T2961:U2961">_xlfn.XLOOKUP(Q2961,匹配表1065!L:L,匹配表1065!M:N)</f>
        <v>脑血管</v>
      </c>
      <c r="U2961" s="94" t="str">
        <v>神经内科</v>
      </c>
      <c r="V2961" s="95" t="s">
        <v>58</v>
      </c>
      <c r="W2961" s="93">
        <f>_xlfn.XLOOKUP(M2961,匹配表1065!D:D,匹配表1065!F:F)*N2961</f>
        <v>4</v>
      </c>
    </row>
    <row r="2962" customHeight="1" spans="1:23">
      <c r="A2962" s="89" t="s">
        <v>675</v>
      </c>
      <c r="B2962" s="90">
        <v>46169</v>
      </c>
      <c r="C2962" s="91" t="str">
        <f t="shared" si="92"/>
        <v>5月第5周</v>
      </c>
      <c r="D2962" s="89" t="s">
        <v>761</v>
      </c>
      <c r="E2962" s="89" t="str">
        <f t="shared" si="93"/>
        <v>5月第4周--周3</v>
      </c>
      <c r="F2962" s="92" t="s">
        <v>27</v>
      </c>
      <c r="G2962" s="92" t="s">
        <v>104</v>
      </c>
      <c r="H2962" s="92" t="str">
        <f>_xlfn.XLOOKUP(O2962,匹配表1065!T:T,匹配表1065!W:W)</f>
        <v>济南市</v>
      </c>
      <c r="I2962" s="89" t="str">
        <f>_xlfn.XLOOKUP(O2962,匹配表1065!T:T,匹配表1065!X:X)</f>
        <v>PME2024</v>
      </c>
      <c r="J2962" s="92" t="s">
        <v>125</v>
      </c>
      <c r="K2962" s="89" cm="1">
        <f ca="1" t="array" ref="K2962:L2962">_xlfn.XLOOKUP(J2962,匹配表1065!Y:Y,匹配表1065!AA:AB)</f>
        <v>9</v>
      </c>
      <c r="L2962" s="89" t="str">
        <v>3个月以上</v>
      </c>
      <c r="M2962" s="92" t="s">
        <v>30</v>
      </c>
      <c r="N2962" s="98">
        <v>1</v>
      </c>
      <c r="O2962" s="93" t="str">
        <f>_xlfn.XLOOKUP(P2962,匹配表1065!U:U,匹配表1065!T:T)</f>
        <v>HO00001404</v>
      </c>
      <c r="P2962" s="89" t="s">
        <v>126</v>
      </c>
      <c r="Q2962" s="89" t="s">
        <v>127</v>
      </c>
      <c r="R2962" s="89" t="str">
        <f>_xlfn.XLOOKUP(Q2962,匹配表1065!L:L,匹配表1065!O:O)</f>
        <v>A</v>
      </c>
      <c r="S2962" s="93" t="str">
        <f>IFERROR(_xlfn.XLOOKUP(Q2962,匹配表1065!AI:AI,匹配表1065!AJ:AJ),"绿标")</f>
        <v>红标</v>
      </c>
      <c r="T2962" s="93" t="str" cm="1">
        <f t="array" ref="T2962:U2962">_xlfn.XLOOKUP(Q2962,匹配表1065!L:L,匹配表1065!M:N)</f>
        <v>头痛</v>
      </c>
      <c r="U2962" s="94" t="str">
        <v>神经内科</v>
      </c>
      <c r="V2962" s="95" t="s">
        <v>42</v>
      </c>
      <c r="W2962" s="93">
        <f>_xlfn.XLOOKUP(M2962,匹配表1065!D:D,匹配表1065!F:F)*N2962</f>
        <v>12</v>
      </c>
    </row>
    <row r="2963" customHeight="1" spans="1:23">
      <c r="A2963" s="89" t="s">
        <v>675</v>
      </c>
      <c r="B2963" s="90">
        <v>46169</v>
      </c>
      <c r="C2963" s="91" t="str">
        <f t="shared" si="92"/>
        <v>5月第5周</v>
      </c>
      <c r="D2963" s="89" t="s">
        <v>761</v>
      </c>
      <c r="E2963" s="89" t="str">
        <f t="shared" si="93"/>
        <v>5月第4周--周3</v>
      </c>
      <c r="F2963" s="92" t="s">
        <v>27</v>
      </c>
      <c r="G2963" s="92" t="s">
        <v>104</v>
      </c>
      <c r="H2963" s="92" t="str">
        <f>_xlfn.XLOOKUP(O2963,匹配表1065!T:T,匹配表1065!W:W)</f>
        <v>济南市</v>
      </c>
      <c r="I2963" s="89" t="str">
        <f>_xlfn.XLOOKUP(O2963,匹配表1065!T:T,匹配表1065!X:X)</f>
        <v>PME2026</v>
      </c>
      <c r="J2963" s="92" t="s">
        <v>116</v>
      </c>
      <c r="K2963" s="89" cm="1">
        <f ca="1" t="array" ref="K2963:L2963">_xlfn.XLOOKUP(J2963,匹配表1065!Y:Y,匹配表1065!AA:AB)</f>
        <v>13</v>
      </c>
      <c r="L2963" s="89" t="str">
        <v>3个月以上</v>
      </c>
      <c r="M2963" s="92" t="s">
        <v>30</v>
      </c>
      <c r="N2963" s="98">
        <v>1</v>
      </c>
      <c r="O2963" s="93" t="str">
        <f>_xlfn.XLOOKUP(P2963,匹配表1065!U:U,匹配表1065!T:T)</f>
        <v>HO00001409</v>
      </c>
      <c r="P2963" s="89" t="s">
        <v>117</v>
      </c>
      <c r="Q2963" s="89" t="s">
        <v>118</v>
      </c>
      <c r="R2963" s="89" t="str">
        <f>_xlfn.XLOOKUP(Q2963,匹配表1065!L:L,匹配表1065!O:O)</f>
        <v>A</v>
      </c>
      <c r="S2963" s="93" t="str">
        <f>IFERROR(_xlfn.XLOOKUP(Q2963,匹配表1065!AI:AI,匹配表1065!AJ:AJ),"绿标")</f>
        <v>绿标</v>
      </c>
      <c r="T2963" s="93" t="str" cm="1">
        <f t="array" ref="T2963:U2963">_xlfn.XLOOKUP(Q2963,匹配表1065!L:L,匹配表1065!M:N)</f>
        <v>头痛</v>
      </c>
      <c r="U2963" s="94" t="str">
        <v>神经内科</v>
      </c>
      <c r="V2963" s="95" t="s">
        <v>42</v>
      </c>
      <c r="W2963" s="93">
        <f>_xlfn.XLOOKUP(M2963,匹配表1065!D:D,匹配表1065!F:F)*N2963</f>
        <v>12</v>
      </c>
    </row>
    <row r="2964" customHeight="1" spans="1:23">
      <c r="A2964" s="89" t="s">
        <v>675</v>
      </c>
      <c r="B2964" s="90">
        <v>46169</v>
      </c>
      <c r="C2964" s="91" t="str">
        <f t="shared" si="92"/>
        <v>5月第5周</v>
      </c>
      <c r="D2964" s="89" t="s">
        <v>761</v>
      </c>
      <c r="E2964" s="89" t="str">
        <f t="shared" si="93"/>
        <v>5月第4周--周3</v>
      </c>
      <c r="F2964" s="92" t="s">
        <v>27</v>
      </c>
      <c r="G2964" s="92" t="s">
        <v>104</v>
      </c>
      <c r="H2964" s="92" t="str">
        <f>_xlfn.XLOOKUP(O2964,匹配表1065!T:T,匹配表1065!W:W)</f>
        <v>临沂市</v>
      </c>
      <c r="I2964" s="89" t="str">
        <f>_xlfn.XLOOKUP(O2964,匹配表1065!T:T,匹配表1065!X:X)</f>
        <v>PME2045</v>
      </c>
      <c r="J2964" s="92" t="s">
        <v>116</v>
      </c>
      <c r="K2964" s="89" cm="1">
        <f ca="1" t="array" ref="K2964:L2964">_xlfn.XLOOKUP(J2964,匹配表1065!Y:Y,匹配表1065!AA:AB)</f>
        <v>13</v>
      </c>
      <c r="L2964" s="89" t="str">
        <v>3个月以上</v>
      </c>
      <c r="M2964" s="92" t="s">
        <v>55</v>
      </c>
      <c r="N2964" s="98">
        <v>1</v>
      </c>
      <c r="O2964" s="93" t="str">
        <f>_xlfn.XLOOKUP(P2964,匹配表1065!U:U,匹配表1065!T:T)</f>
        <v>HO00001523</v>
      </c>
      <c r="P2964" s="89" t="s">
        <v>238</v>
      </c>
      <c r="Q2964" s="89" t="s">
        <v>239</v>
      </c>
      <c r="R2964" s="89" t="str">
        <f>_xlfn.XLOOKUP(Q2964,匹配表1065!L:L,匹配表1065!O:O)</f>
        <v>A</v>
      </c>
      <c r="S2964" s="93" t="str">
        <f>IFERROR(_xlfn.XLOOKUP(Q2964,匹配表1065!AI:AI,匹配表1065!AJ:AJ),"绿标")</f>
        <v>绿标</v>
      </c>
      <c r="T2964" s="93" t="str" cm="1">
        <f t="array" ref="T2964:U2964">_xlfn.XLOOKUP(Q2964,匹配表1065!L:L,匹配表1065!M:N)</f>
        <v>头痛</v>
      </c>
      <c r="U2964" s="94" t="str">
        <v>神经内科</v>
      </c>
      <c r="V2964" s="95" t="s">
        <v>42</v>
      </c>
      <c r="W2964" s="93">
        <f>_xlfn.XLOOKUP(M2964,匹配表1065!D:D,匹配表1065!F:F)*N2964</f>
        <v>8</v>
      </c>
    </row>
    <row r="2965" customHeight="1" spans="1:23">
      <c r="A2965" s="89" t="s">
        <v>675</v>
      </c>
      <c r="B2965" s="90">
        <v>46169</v>
      </c>
      <c r="C2965" s="91" t="str">
        <f t="shared" si="92"/>
        <v>5月第5周</v>
      </c>
      <c r="D2965" s="89" t="s">
        <v>761</v>
      </c>
      <c r="E2965" s="89" t="str">
        <f t="shared" si="93"/>
        <v>5月第4周--周3</v>
      </c>
      <c r="F2965" s="92" t="s">
        <v>27</v>
      </c>
      <c r="G2965" s="92" t="s">
        <v>104</v>
      </c>
      <c r="H2965" s="92" t="str">
        <f>_xlfn.XLOOKUP(O2965,匹配表1065!T:T,匹配表1065!W:W)</f>
        <v>聊城市</v>
      </c>
      <c r="I2965" s="89" t="str">
        <f>_xlfn.XLOOKUP(O2965,匹配表1065!T:T,匹配表1065!X:X)</f>
        <v>PME2046</v>
      </c>
      <c r="J2965" s="92" t="s">
        <v>108</v>
      </c>
      <c r="K2965" s="89" cm="1">
        <f ca="1" t="array" ref="K2965:L2965">_xlfn.XLOOKUP(J2965,匹配表1065!Y:Y,匹配表1065!AA:AB)</f>
        <v>8</v>
      </c>
      <c r="L2965" s="89" t="str">
        <v>3个月以上</v>
      </c>
      <c r="M2965" s="92" t="s">
        <v>30</v>
      </c>
      <c r="N2965" s="98">
        <v>2</v>
      </c>
      <c r="O2965" s="93" t="str">
        <f>_xlfn.XLOOKUP(P2965,匹配表1065!U:U,匹配表1065!T:T)</f>
        <v>HO00001415</v>
      </c>
      <c r="P2965" s="89" t="s">
        <v>109</v>
      </c>
      <c r="Q2965" s="89" t="s">
        <v>110</v>
      </c>
      <c r="R2965" s="89" t="str">
        <f>_xlfn.XLOOKUP(Q2965,匹配表1065!L:L,匹配表1065!O:O)</f>
        <v>B</v>
      </c>
      <c r="S2965" s="93" t="str">
        <f>IFERROR(_xlfn.XLOOKUP(Q2965,匹配表1065!AI:AI,匹配表1065!AJ:AJ),"绿标")</f>
        <v>绿标</v>
      </c>
      <c r="T2965" s="93" t="str" cm="1">
        <f t="array" ref="T2965:U2965">_xlfn.XLOOKUP(Q2965,匹配表1065!L:L,匹配表1065!M:N)</f>
        <v>脑血管</v>
      </c>
      <c r="U2965" s="94" t="str">
        <v>神经内科</v>
      </c>
      <c r="V2965" s="95" t="s">
        <v>42</v>
      </c>
      <c r="W2965" s="93">
        <f>_xlfn.XLOOKUP(M2965,匹配表1065!D:D,匹配表1065!F:F)*N2965</f>
        <v>24</v>
      </c>
    </row>
    <row r="2966" customHeight="1" spans="1:23">
      <c r="A2966" s="89" t="s">
        <v>675</v>
      </c>
      <c r="B2966" s="90">
        <v>46169</v>
      </c>
      <c r="C2966" s="91" t="str">
        <f t="shared" si="92"/>
        <v>5月第5周</v>
      </c>
      <c r="D2966" s="89" t="s">
        <v>761</v>
      </c>
      <c r="E2966" s="89" t="str">
        <f t="shared" si="93"/>
        <v>5月第4周--周3</v>
      </c>
      <c r="F2966" s="92" t="s">
        <v>27</v>
      </c>
      <c r="G2966" s="92" t="s">
        <v>104</v>
      </c>
      <c r="H2966" s="92" t="str">
        <f>_xlfn.XLOOKUP(O2966,匹配表1065!T:T,匹配表1065!W:W)</f>
        <v>济南市</v>
      </c>
      <c r="I2966" s="89" t="str">
        <f>_xlfn.XLOOKUP(O2966,匹配表1065!T:T,匹配表1065!X:X)</f>
        <v>PME2025</v>
      </c>
      <c r="J2966" s="92" t="s">
        <v>111</v>
      </c>
      <c r="K2966" s="89" cm="1">
        <f ca="1" t="array" ref="K2966:L2966">_xlfn.XLOOKUP(J2966,匹配表1065!Y:Y,匹配表1065!AA:AB)</f>
        <v>30</v>
      </c>
      <c r="L2966" s="89" t="str">
        <v>3个月以上</v>
      </c>
      <c r="M2966" s="92" t="s">
        <v>30</v>
      </c>
      <c r="N2966" s="98">
        <v>1</v>
      </c>
      <c r="O2966" s="93" t="str">
        <f>_xlfn.XLOOKUP(P2966,匹配表1065!U:U,匹配表1065!T:T)</f>
        <v>HO00001400</v>
      </c>
      <c r="P2966" s="89" t="s">
        <v>112</v>
      </c>
      <c r="Q2966" s="89" t="s">
        <v>113</v>
      </c>
      <c r="R2966" s="89" t="str">
        <f>_xlfn.XLOOKUP(Q2966,匹配表1065!L:L,匹配表1065!O:O)</f>
        <v>B</v>
      </c>
      <c r="S2966" s="93" t="str">
        <f>IFERROR(_xlfn.XLOOKUP(Q2966,匹配表1065!AI:AI,匹配表1065!AJ:AJ),"绿标")</f>
        <v>红标</v>
      </c>
      <c r="T2966" s="93" t="str" cm="1">
        <f t="array" ref="T2966:U2966">_xlfn.XLOOKUP(Q2966,匹配表1065!L:L,匹配表1065!M:N)</f>
        <v>抑郁焦虑</v>
      </c>
      <c r="U2966" s="94" t="str">
        <v>神经内科</v>
      </c>
      <c r="V2966" s="95" t="s">
        <v>67</v>
      </c>
      <c r="W2966" s="93">
        <f>_xlfn.XLOOKUP(M2966,匹配表1065!D:D,匹配表1065!F:F)*N2966</f>
        <v>12</v>
      </c>
    </row>
    <row r="2967" customHeight="1" spans="1:23">
      <c r="A2967" s="89" t="s">
        <v>675</v>
      </c>
      <c r="B2967" s="90">
        <v>46169</v>
      </c>
      <c r="C2967" s="91" t="str">
        <f t="shared" si="92"/>
        <v>5月第5周</v>
      </c>
      <c r="D2967" s="89" t="s">
        <v>761</v>
      </c>
      <c r="E2967" s="89" t="str">
        <f t="shared" si="93"/>
        <v>5月第4周--周3</v>
      </c>
      <c r="F2967" s="92" t="s">
        <v>27</v>
      </c>
      <c r="G2967" s="92" t="s">
        <v>104</v>
      </c>
      <c r="H2967" s="92" t="str">
        <f>_xlfn.XLOOKUP(O2967,匹配表1065!T:T,匹配表1065!W:W)</f>
        <v>济南市</v>
      </c>
      <c r="I2967" s="89" t="str">
        <f>_xlfn.XLOOKUP(O2967,匹配表1065!T:T,匹配表1065!X:X)</f>
        <v>PME2025</v>
      </c>
      <c r="J2967" s="92" t="s">
        <v>111</v>
      </c>
      <c r="K2967" s="89" cm="1">
        <f ca="1" t="array" ref="K2967:L2967">_xlfn.XLOOKUP(J2967,匹配表1065!Y:Y,匹配表1065!AA:AB)</f>
        <v>30</v>
      </c>
      <c r="L2967" s="89" t="str">
        <v>3个月以上</v>
      </c>
      <c r="M2967" s="92" t="s">
        <v>35</v>
      </c>
      <c r="N2967" s="98">
        <v>1</v>
      </c>
      <c r="O2967" s="93" t="str">
        <f>_xlfn.XLOOKUP(P2967,匹配表1065!U:U,匹配表1065!T:T)</f>
        <v>HO00001400</v>
      </c>
      <c r="P2967" s="89" t="s">
        <v>112</v>
      </c>
      <c r="Q2967" s="89" t="s">
        <v>309</v>
      </c>
      <c r="R2967" s="89" t="str">
        <f>_xlfn.XLOOKUP(Q2967,匹配表1065!L:L,匹配表1065!O:O)</f>
        <v>A</v>
      </c>
      <c r="S2967" s="93" t="str">
        <f>IFERROR(_xlfn.XLOOKUP(Q2967,匹配表1065!AI:AI,匹配表1065!AJ:AJ),"绿标")</f>
        <v>红标</v>
      </c>
      <c r="T2967" s="93" t="str" cm="1">
        <f t="array" ref="T2967:U2967">_xlfn.XLOOKUP(Q2967,匹配表1065!L:L,匹配表1065!M:N)</f>
        <v>头痛</v>
      </c>
      <c r="U2967" s="94" t="str">
        <v>神经内科</v>
      </c>
      <c r="V2967" s="95" t="s">
        <v>58</v>
      </c>
      <c r="W2967" s="93">
        <f>_xlfn.XLOOKUP(M2967,匹配表1065!D:D,匹配表1065!F:F)*N2967</f>
        <v>4</v>
      </c>
    </row>
    <row r="2968" customHeight="1" spans="1:23">
      <c r="A2968" s="89" t="s">
        <v>675</v>
      </c>
      <c r="B2968" s="90">
        <v>46169</v>
      </c>
      <c r="C2968" s="91" t="str">
        <f t="shared" si="92"/>
        <v>5月第5周</v>
      </c>
      <c r="D2968" s="89" t="s">
        <v>761</v>
      </c>
      <c r="E2968" s="89" t="str">
        <f t="shared" si="93"/>
        <v>5月第4周--周3</v>
      </c>
      <c r="F2968" s="92" t="s">
        <v>27</v>
      </c>
      <c r="G2968" s="92" t="s">
        <v>104</v>
      </c>
      <c r="H2968" s="92" t="str">
        <f>_xlfn.XLOOKUP(O2968,匹配表1065!T:T,匹配表1065!W:W)</f>
        <v>济南市</v>
      </c>
      <c r="I2968" s="89" t="str">
        <f>_xlfn.XLOOKUP(O2968,匹配表1065!T:T,匹配表1065!X:X)</f>
        <v>PME2025</v>
      </c>
      <c r="J2968" s="92" t="s">
        <v>111</v>
      </c>
      <c r="K2968" s="89" cm="1">
        <f ca="1" t="array" ref="K2968:L2968">_xlfn.XLOOKUP(J2968,匹配表1065!Y:Y,匹配表1065!AA:AB)</f>
        <v>30</v>
      </c>
      <c r="L2968" s="89" t="str">
        <v>3个月以上</v>
      </c>
      <c r="M2968" s="92" t="s">
        <v>30</v>
      </c>
      <c r="N2968" s="98">
        <v>1</v>
      </c>
      <c r="O2968" s="93" t="str">
        <f>_xlfn.XLOOKUP(P2968,匹配表1065!U:U,匹配表1065!T:T)</f>
        <v>HO00001400</v>
      </c>
      <c r="P2968" s="89" t="s">
        <v>112</v>
      </c>
      <c r="Q2968" s="89" t="s">
        <v>114</v>
      </c>
      <c r="R2968" s="89" t="str">
        <f>_xlfn.XLOOKUP(Q2968,匹配表1065!L:L,匹配表1065!O:O)</f>
        <v>A</v>
      </c>
      <c r="S2968" s="93" t="str">
        <f>IFERROR(_xlfn.XLOOKUP(Q2968,匹配表1065!AI:AI,匹配表1065!AJ:AJ),"绿标")</f>
        <v>绿标</v>
      </c>
      <c r="T2968" s="93" t="str" cm="1">
        <f t="array" ref="T2968:U2968">_xlfn.XLOOKUP(Q2968,匹配表1065!L:L,匹配表1065!M:N)</f>
        <v>头痛</v>
      </c>
      <c r="U2968" s="94" t="str">
        <v>神经内科</v>
      </c>
      <c r="V2968" s="95" t="s">
        <v>42</v>
      </c>
      <c r="W2968" s="93">
        <f>_xlfn.XLOOKUP(M2968,匹配表1065!D:D,匹配表1065!F:F)*N2968</f>
        <v>12</v>
      </c>
    </row>
    <row r="2969" customHeight="1" spans="1:23">
      <c r="A2969" s="89" t="s">
        <v>675</v>
      </c>
      <c r="B2969" s="90">
        <v>46169</v>
      </c>
      <c r="C2969" s="91" t="str">
        <f t="shared" si="92"/>
        <v>5月第5周</v>
      </c>
      <c r="D2969" s="89" t="s">
        <v>761</v>
      </c>
      <c r="E2969" s="89" t="str">
        <f t="shared" si="93"/>
        <v>5月第4周--周3</v>
      </c>
      <c r="F2969" s="92" t="s">
        <v>27</v>
      </c>
      <c r="G2969" s="92" t="s">
        <v>104</v>
      </c>
      <c r="H2969" s="92" t="str">
        <f>_xlfn.XLOOKUP(O2969,匹配表1065!T:T,匹配表1065!W:W)</f>
        <v>济南市</v>
      </c>
      <c r="I2969" s="89" t="str">
        <f>_xlfn.XLOOKUP(O2969,匹配表1065!T:T,匹配表1065!X:X)</f>
        <v>PME2025</v>
      </c>
      <c r="J2969" s="92" t="s">
        <v>128</v>
      </c>
      <c r="K2969" s="89" cm="1">
        <f ca="1" t="array" ref="K2969:L2969">_xlfn.XLOOKUP(J2969,匹配表1065!Y:Y,匹配表1065!AA:AB)</f>
        <v>13</v>
      </c>
      <c r="L2969" s="89" t="str">
        <v>3个月以上</v>
      </c>
      <c r="M2969" s="92" t="s">
        <v>55</v>
      </c>
      <c r="N2969" s="98">
        <v>1</v>
      </c>
      <c r="O2969" s="93" t="str">
        <f>_xlfn.XLOOKUP(P2969,匹配表1065!U:U,匹配表1065!T:T)</f>
        <v>HO00001400</v>
      </c>
      <c r="P2969" s="89" t="s">
        <v>112</v>
      </c>
      <c r="Q2969" s="89" t="s">
        <v>241</v>
      </c>
      <c r="R2969" s="89" t="str">
        <f>_xlfn.XLOOKUP(Q2969,匹配表1065!L:L,匹配表1065!O:O)</f>
        <v>A</v>
      </c>
      <c r="S2969" s="93" t="str">
        <f>IFERROR(_xlfn.XLOOKUP(Q2969,匹配表1065!AI:AI,匹配表1065!AJ:AJ),"绿标")</f>
        <v>红标</v>
      </c>
      <c r="T2969" s="93" t="str" cm="1">
        <f t="array" ref="T2969:U2969">_xlfn.XLOOKUP(Q2969,匹配表1065!L:L,匹配表1065!M:N)</f>
        <v>头痛</v>
      </c>
      <c r="U2969" s="94" t="str">
        <v>神经内科</v>
      </c>
      <c r="V2969" s="95" t="s">
        <v>33</v>
      </c>
      <c r="W2969" s="93">
        <f>_xlfn.XLOOKUP(M2969,匹配表1065!D:D,匹配表1065!F:F)*N2969</f>
        <v>8</v>
      </c>
    </row>
    <row r="2970" customHeight="1" spans="1:23">
      <c r="A2970" s="89" t="s">
        <v>675</v>
      </c>
      <c r="B2970" s="90">
        <v>46169</v>
      </c>
      <c r="C2970" s="91" t="str">
        <f t="shared" si="92"/>
        <v>5月第5周</v>
      </c>
      <c r="D2970" s="89" t="s">
        <v>761</v>
      </c>
      <c r="E2970" s="89" t="str">
        <f t="shared" si="93"/>
        <v>5月第4周--周3</v>
      </c>
      <c r="F2970" s="92" t="s">
        <v>27</v>
      </c>
      <c r="G2970" s="92" t="s">
        <v>104</v>
      </c>
      <c r="H2970" s="92" t="str">
        <f>_xlfn.XLOOKUP(O2970,匹配表1065!T:T,匹配表1065!W:W)</f>
        <v>济南市</v>
      </c>
      <c r="I2970" s="89" t="str">
        <f>_xlfn.XLOOKUP(O2970,匹配表1065!T:T,匹配表1065!X:X)</f>
        <v>PME2025</v>
      </c>
      <c r="J2970" s="92" t="s">
        <v>128</v>
      </c>
      <c r="K2970" s="89" cm="1">
        <f ca="1" t="array" ref="K2970:L2970">_xlfn.XLOOKUP(J2970,匹配表1065!Y:Y,匹配表1065!AA:AB)</f>
        <v>13</v>
      </c>
      <c r="L2970" s="89" t="str">
        <v>3个月以上</v>
      </c>
      <c r="M2970" s="92" t="s">
        <v>30</v>
      </c>
      <c r="N2970" s="98">
        <v>1</v>
      </c>
      <c r="O2970" s="93" t="str">
        <f>_xlfn.XLOOKUP(P2970,匹配表1065!U:U,匹配表1065!T:T)</f>
        <v>HO00001400</v>
      </c>
      <c r="P2970" s="89" t="s">
        <v>112</v>
      </c>
      <c r="Q2970" s="89" t="s">
        <v>357</v>
      </c>
      <c r="R2970" s="89" t="str">
        <f>_xlfn.XLOOKUP(Q2970,匹配表1065!L:L,匹配表1065!O:O)</f>
        <v>B</v>
      </c>
      <c r="S2970" s="93" t="str">
        <f>IFERROR(_xlfn.XLOOKUP(Q2970,匹配表1065!AI:AI,匹配表1065!AJ:AJ),"绿标")</f>
        <v>红标</v>
      </c>
      <c r="T2970" s="93" t="str" cm="1">
        <f t="array" ref="T2970:U2970">_xlfn.XLOOKUP(Q2970,匹配表1065!L:L,匹配表1065!M:N)</f>
        <v>癫痫</v>
      </c>
      <c r="U2970" s="94" t="str">
        <v>神经内科</v>
      </c>
      <c r="V2970" s="95" t="s">
        <v>70</v>
      </c>
      <c r="W2970" s="93">
        <f>_xlfn.XLOOKUP(M2970,匹配表1065!D:D,匹配表1065!F:F)*N2970</f>
        <v>12</v>
      </c>
    </row>
    <row r="2971" customHeight="1" spans="1:23">
      <c r="A2971" s="89" t="s">
        <v>675</v>
      </c>
      <c r="B2971" s="90">
        <v>46169</v>
      </c>
      <c r="C2971" s="91" t="str">
        <f t="shared" si="92"/>
        <v>5月第5周</v>
      </c>
      <c r="D2971" s="89" t="s">
        <v>761</v>
      </c>
      <c r="E2971" s="89" t="str">
        <f t="shared" si="93"/>
        <v>5月第4周--周3</v>
      </c>
      <c r="F2971" s="92" t="s">
        <v>27</v>
      </c>
      <c r="G2971" s="92" t="s">
        <v>104</v>
      </c>
      <c r="H2971" s="92" t="str">
        <f>_xlfn.XLOOKUP(O2971,匹配表1065!T:T,匹配表1065!W:W)</f>
        <v>济南市</v>
      </c>
      <c r="I2971" s="89" t="str">
        <f>_xlfn.XLOOKUP(O2971,匹配表1065!T:T,匹配表1065!X:X)</f>
        <v>PME2025</v>
      </c>
      <c r="J2971" s="92" t="s">
        <v>128</v>
      </c>
      <c r="K2971" s="89" cm="1">
        <f ca="1" t="array" ref="K2971:L2971">_xlfn.XLOOKUP(J2971,匹配表1065!Y:Y,匹配表1065!AA:AB)</f>
        <v>13</v>
      </c>
      <c r="L2971" s="89" t="str">
        <v>3个月以上</v>
      </c>
      <c r="M2971" s="92" t="s">
        <v>35</v>
      </c>
      <c r="N2971" s="98">
        <v>1</v>
      </c>
      <c r="O2971" s="93" t="str">
        <f>_xlfn.XLOOKUP(P2971,匹配表1065!U:U,匹配表1065!T:T)</f>
        <v>HO00001400</v>
      </c>
      <c r="P2971" s="89" t="s">
        <v>112</v>
      </c>
      <c r="Q2971" s="89" t="s">
        <v>132</v>
      </c>
      <c r="R2971" s="89" t="str">
        <f>_xlfn.XLOOKUP(Q2971,匹配表1065!L:L,匹配表1065!O:O)</f>
        <v>D</v>
      </c>
      <c r="S2971" s="93" t="str">
        <f>IFERROR(_xlfn.XLOOKUP(Q2971,匹配表1065!AI:AI,匹配表1065!AJ:AJ),"绿标")</f>
        <v>绿标</v>
      </c>
      <c r="T2971" s="93" t="str" cm="1">
        <f t="array" ref="T2971:U2971">_xlfn.XLOOKUP(Q2971,匹配表1065!L:L,匹配表1065!M:N)</f>
        <v>抑郁焦虑</v>
      </c>
      <c r="U2971" s="94" t="str">
        <v>精神心理科</v>
      </c>
      <c r="V2971" s="95" t="s">
        <v>70</v>
      </c>
      <c r="W2971" s="93">
        <f>_xlfn.XLOOKUP(M2971,匹配表1065!D:D,匹配表1065!F:F)*N2971</f>
        <v>4</v>
      </c>
    </row>
    <row r="2972" customHeight="1" spans="1:23">
      <c r="A2972" s="89" t="s">
        <v>675</v>
      </c>
      <c r="B2972" s="90">
        <v>46169</v>
      </c>
      <c r="C2972" s="91" t="str">
        <f t="shared" si="92"/>
        <v>5月第5周</v>
      </c>
      <c r="D2972" s="89" t="s">
        <v>761</v>
      </c>
      <c r="E2972" s="89" t="str">
        <f t="shared" si="93"/>
        <v>5月第4周--周3</v>
      </c>
      <c r="F2972" s="92" t="s">
        <v>27</v>
      </c>
      <c r="G2972" s="92" t="s">
        <v>104</v>
      </c>
      <c r="H2972" s="92" t="str">
        <f>_xlfn.XLOOKUP(O2972,匹配表1065!T:T,匹配表1065!W:W)</f>
        <v>东营市</v>
      </c>
      <c r="I2972" s="89" t="str">
        <f>_xlfn.XLOOKUP(O2972,匹配表1065!T:T,匹配表1065!X:X)</f>
        <v>PME2028</v>
      </c>
      <c r="J2972" s="92" t="s">
        <v>121</v>
      </c>
      <c r="K2972" s="89" cm="1">
        <f ca="1" t="array" ref="K2972:L2972">_xlfn.XLOOKUP(J2972,匹配表1065!Y:Y,匹配表1065!AA:AB)</f>
        <v>26</v>
      </c>
      <c r="L2972" s="89" t="str">
        <v>3个月以上</v>
      </c>
      <c r="M2972" s="92" t="s">
        <v>35</v>
      </c>
      <c r="N2972" s="98">
        <v>1</v>
      </c>
      <c r="O2972" s="93" t="str">
        <f>_xlfn.XLOOKUP(P2972,匹配表1065!U:U,匹配表1065!T:T)</f>
        <v>HO00001448</v>
      </c>
      <c r="P2972" s="89" t="s">
        <v>773</v>
      </c>
      <c r="Q2972" s="89" t="s">
        <v>774</v>
      </c>
      <c r="R2972" s="89" t="str">
        <f>_xlfn.XLOOKUP(Q2972,匹配表1065!L:L,匹配表1065!O:O)</f>
        <v>A</v>
      </c>
      <c r="S2972" s="93" t="str">
        <f>IFERROR(_xlfn.XLOOKUP(Q2972,匹配表1065!AI:AI,匹配表1065!AJ:AJ),"绿标")</f>
        <v>绿标</v>
      </c>
      <c r="T2972" s="93" t="str" cm="1">
        <f t="array" ref="T2972:U2972">_xlfn.XLOOKUP(Q2972,匹配表1065!L:L,匹配表1065!M:N)</f>
        <v>头痛</v>
      </c>
      <c r="U2972" s="94" t="str">
        <v>神经内科</v>
      </c>
      <c r="V2972" s="95" t="s">
        <v>33</v>
      </c>
      <c r="W2972" s="93">
        <f>_xlfn.XLOOKUP(M2972,匹配表1065!D:D,匹配表1065!F:F)*N2972</f>
        <v>4</v>
      </c>
    </row>
    <row r="2973" customHeight="1" spans="1:23">
      <c r="A2973" s="89" t="s">
        <v>675</v>
      </c>
      <c r="B2973" s="90">
        <v>46169</v>
      </c>
      <c r="C2973" s="91" t="str">
        <f t="shared" si="92"/>
        <v>5月第5周</v>
      </c>
      <c r="D2973" s="89" t="s">
        <v>761</v>
      </c>
      <c r="E2973" s="89" t="str">
        <f t="shared" si="93"/>
        <v>5月第4周--周3</v>
      </c>
      <c r="F2973" s="92" t="s">
        <v>27</v>
      </c>
      <c r="G2973" s="92" t="s">
        <v>104</v>
      </c>
      <c r="H2973" s="92" t="str">
        <f>_xlfn.XLOOKUP(O2973,匹配表1065!T:T,匹配表1065!W:W)</f>
        <v>东营市</v>
      </c>
      <c r="I2973" s="89" t="str">
        <f>_xlfn.XLOOKUP(O2973,匹配表1065!T:T,匹配表1065!X:X)</f>
        <v>PME2028</v>
      </c>
      <c r="J2973" s="92" t="s">
        <v>121</v>
      </c>
      <c r="K2973" s="89" cm="1">
        <f ca="1" t="array" ref="K2973:L2973">_xlfn.XLOOKUP(J2973,匹配表1065!Y:Y,匹配表1065!AA:AB)</f>
        <v>26</v>
      </c>
      <c r="L2973" s="89" t="str">
        <v>3个月以上</v>
      </c>
      <c r="M2973" s="92" t="s">
        <v>35</v>
      </c>
      <c r="N2973" s="98">
        <v>1</v>
      </c>
      <c r="O2973" s="93" t="str">
        <f>_xlfn.XLOOKUP(P2973,匹配表1065!U:U,匹配表1065!T:T)</f>
        <v>HO00001421</v>
      </c>
      <c r="P2973" s="89" t="s">
        <v>122</v>
      </c>
      <c r="Q2973" s="89" t="s">
        <v>123</v>
      </c>
      <c r="R2973" s="89" t="str">
        <f>_xlfn.XLOOKUP(Q2973,匹配表1065!L:L,匹配表1065!O:O)</f>
        <v>A</v>
      </c>
      <c r="S2973" s="93" t="str">
        <f>IFERROR(_xlfn.XLOOKUP(Q2973,匹配表1065!AI:AI,匹配表1065!AJ:AJ),"绿标")</f>
        <v>红标</v>
      </c>
      <c r="T2973" s="93" t="str" cm="1">
        <f t="array" ref="T2973:U2973">_xlfn.XLOOKUP(Q2973,匹配表1065!L:L,匹配表1065!M:N)</f>
        <v>头痛</v>
      </c>
      <c r="U2973" s="94" t="str">
        <v>神经内科</v>
      </c>
      <c r="V2973" s="95" t="s">
        <v>67</v>
      </c>
      <c r="W2973" s="93">
        <f>_xlfn.XLOOKUP(M2973,匹配表1065!D:D,匹配表1065!F:F)*N2973</f>
        <v>4</v>
      </c>
    </row>
    <row r="2974" customHeight="1" spans="1:23">
      <c r="A2974" s="89" t="s">
        <v>675</v>
      </c>
      <c r="B2974" s="90">
        <v>46169</v>
      </c>
      <c r="C2974" s="91" t="str">
        <f t="shared" si="92"/>
        <v>5月第5周</v>
      </c>
      <c r="D2974" s="89" t="s">
        <v>761</v>
      </c>
      <c r="E2974" s="89" t="str">
        <f t="shared" si="93"/>
        <v>5月第4周--周3</v>
      </c>
      <c r="F2974" s="92" t="s">
        <v>27</v>
      </c>
      <c r="G2974" s="92" t="s">
        <v>28</v>
      </c>
      <c r="H2974" s="92" t="str">
        <f>_xlfn.XLOOKUP(O2974,匹配表1065!T:T,匹配表1065!W:W)</f>
        <v>南京市</v>
      </c>
      <c r="I2974" s="89" t="str">
        <f>_xlfn.XLOOKUP(O2974,匹配表1065!T:T,匹配表1065!X:X)</f>
        <v>PME2005</v>
      </c>
      <c r="J2974" s="89" t="s">
        <v>54</v>
      </c>
      <c r="K2974" s="89" cm="1">
        <f ca="1" t="array" ref="K2974:L2974">_xlfn.XLOOKUP(J2974,匹配表1065!Y:Y,匹配表1065!AA:AB)</f>
        <v>3</v>
      </c>
      <c r="L2974" s="89" t="str">
        <v>3个月以上</v>
      </c>
      <c r="M2974" s="92" t="s">
        <v>55</v>
      </c>
      <c r="N2974" s="98">
        <v>1</v>
      </c>
      <c r="O2974" s="93" t="str">
        <f>_xlfn.XLOOKUP(P2974,匹配表1065!U:U,匹配表1065!T:T)</f>
        <v>HO00000975</v>
      </c>
      <c r="P2974" s="89" t="s">
        <v>56</v>
      </c>
      <c r="Q2974" s="89" t="s">
        <v>592</v>
      </c>
      <c r="R2974" s="89" t="str">
        <f>_xlfn.XLOOKUP(Q2974,匹配表1065!L:L,匹配表1065!O:O)</f>
        <v>A</v>
      </c>
      <c r="S2974" s="93" t="str">
        <f>IFERROR(_xlfn.XLOOKUP(Q2974,匹配表1065!AI:AI,匹配表1065!AJ:AJ),"绿标")</f>
        <v>绿标</v>
      </c>
      <c r="T2974" s="93" t="str" cm="1">
        <f t="array" ref="T2974:U2974">_xlfn.XLOOKUP(Q2974,匹配表1065!L:L,匹配表1065!M:N)</f>
        <v>头痛</v>
      </c>
      <c r="U2974" s="94" t="str">
        <v>神经内科</v>
      </c>
      <c r="V2974" s="95" t="s">
        <v>33</v>
      </c>
      <c r="W2974" s="93">
        <f>_xlfn.XLOOKUP(M2974,匹配表1065!D:D,匹配表1065!F:F)*N2974</f>
        <v>8</v>
      </c>
    </row>
    <row r="2975" customHeight="1" spans="1:23">
      <c r="A2975" s="89" t="s">
        <v>675</v>
      </c>
      <c r="B2975" s="90">
        <v>46169</v>
      </c>
      <c r="C2975" s="91" t="str">
        <f t="shared" si="92"/>
        <v>5月第5周</v>
      </c>
      <c r="D2975" s="89" t="s">
        <v>761</v>
      </c>
      <c r="E2975" s="89" t="str">
        <f t="shared" si="93"/>
        <v>5月第4周--周3</v>
      </c>
      <c r="F2975" s="92" t="s">
        <v>27</v>
      </c>
      <c r="G2975" s="92" t="s">
        <v>28</v>
      </c>
      <c r="H2975" s="92" t="str">
        <f>_xlfn.XLOOKUP(O2975,匹配表1065!T:T,匹配表1065!W:W)</f>
        <v>南京市</v>
      </c>
      <c r="I2975" s="89" t="str">
        <f>_xlfn.XLOOKUP(O2975,匹配表1065!T:T,匹配表1065!X:X)</f>
        <v>PME2005</v>
      </c>
      <c r="J2975" s="89" t="s">
        <v>54</v>
      </c>
      <c r="K2975" s="89" cm="1">
        <f ca="1" t="array" ref="K2975:L2975">_xlfn.XLOOKUP(J2975,匹配表1065!Y:Y,匹配表1065!AA:AB)</f>
        <v>3</v>
      </c>
      <c r="L2975" s="89" t="str">
        <v>3个月以上</v>
      </c>
      <c r="M2975" s="92" t="s">
        <v>55</v>
      </c>
      <c r="N2975" s="98">
        <v>1</v>
      </c>
      <c r="O2975" s="93" t="str">
        <f>_xlfn.XLOOKUP(P2975,匹配表1065!U:U,匹配表1065!T:T)</f>
        <v>HO00000975</v>
      </c>
      <c r="P2975" s="89" t="s">
        <v>56</v>
      </c>
      <c r="Q2975" s="89" t="s">
        <v>57</v>
      </c>
      <c r="R2975" s="89" t="str">
        <f>_xlfn.XLOOKUP(Q2975,匹配表1065!L:L,匹配表1065!O:O)</f>
        <v>C</v>
      </c>
      <c r="S2975" s="93" t="str">
        <f>IFERROR(_xlfn.XLOOKUP(Q2975,匹配表1065!AI:AI,匹配表1065!AJ:AJ),"绿标")</f>
        <v>绿标</v>
      </c>
      <c r="T2975" s="93" t="str" cm="1">
        <f t="array" ref="T2975:U2975">_xlfn.XLOOKUP(Q2975,匹配表1065!L:L,匹配表1065!M:N)</f>
        <v>眩晕</v>
      </c>
      <c r="U2975" s="94" t="str">
        <v>神经内科</v>
      </c>
      <c r="V2975" s="95" t="s">
        <v>33</v>
      </c>
      <c r="W2975" s="93">
        <f>_xlfn.XLOOKUP(M2975,匹配表1065!D:D,匹配表1065!F:F)*N2975</f>
        <v>8</v>
      </c>
    </row>
    <row r="2976" customHeight="1" spans="1:23">
      <c r="A2976" s="89" t="s">
        <v>675</v>
      </c>
      <c r="B2976" s="90">
        <v>46169</v>
      </c>
      <c r="C2976" s="91" t="str">
        <f t="shared" si="92"/>
        <v>5月第5周</v>
      </c>
      <c r="D2976" s="89" t="s">
        <v>761</v>
      </c>
      <c r="E2976" s="89" t="str">
        <f t="shared" si="93"/>
        <v>5月第4周--周3</v>
      </c>
      <c r="F2976" s="92" t="s">
        <v>27</v>
      </c>
      <c r="G2976" s="92" t="s">
        <v>28</v>
      </c>
      <c r="H2976" s="92" t="str">
        <f>_xlfn.XLOOKUP(O2976,匹配表1065!T:T,匹配表1065!W:W)</f>
        <v>南京市</v>
      </c>
      <c r="I2976" s="89" t="str">
        <f>_xlfn.XLOOKUP(O2976,匹配表1065!T:T,匹配表1065!X:X)</f>
        <v>PME2006</v>
      </c>
      <c r="J2976" s="92" t="s">
        <v>29</v>
      </c>
      <c r="K2976" s="89" cm="1">
        <f ca="1" t="array" ref="K2976:L2976">_xlfn.XLOOKUP(J2976,匹配表1065!Y:Y,匹配表1065!AA:AB)</f>
        <v>15</v>
      </c>
      <c r="L2976" s="89" t="str">
        <v>3个月以上</v>
      </c>
      <c r="M2976" s="92" t="s">
        <v>30</v>
      </c>
      <c r="N2976" s="98">
        <v>1</v>
      </c>
      <c r="O2976" s="93" t="str">
        <f>_xlfn.XLOOKUP(P2976,匹配表1065!U:U,匹配表1065!T:T)</f>
        <v>HO00000959</v>
      </c>
      <c r="P2976" s="89" t="s">
        <v>196</v>
      </c>
      <c r="Q2976" s="89" t="s">
        <v>197</v>
      </c>
      <c r="R2976" s="89" t="str">
        <f>_xlfn.XLOOKUP(Q2976,匹配表1065!L:L,匹配表1065!O:O)</f>
        <v>C</v>
      </c>
      <c r="S2976" s="93" t="str">
        <f>IFERROR(_xlfn.XLOOKUP(Q2976,匹配表1065!AI:AI,匹配表1065!AJ:AJ),"绿标")</f>
        <v>红标</v>
      </c>
      <c r="T2976" s="93" t="str" cm="1">
        <f t="array" ref="T2976:U2976">_xlfn.XLOOKUP(Q2976,匹配表1065!L:L,匹配表1065!M:N)</f>
        <v>眩晕</v>
      </c>
      <c r="U2976" s="94" t="str">
        <v>神经内科</v>
      </c>
      <c r="V2976" s="95" t="s">
        <v>70</v>
      </c>
      <c r="W2976" s="93">
        <f>_xlfn.XLOOKUP(M2976,匹配表1065!D:D,匹配表1065!F:F)*N2976</f>
        <v>12</v>
      </c>
    </row>
    <row r="2977" customHeight="1" spans="1:23">
      <c r="A2977" s="89" t="s">
        <v>675</v>
      </c>
      <c r="B2977" s="90">
        <v>46169</v>
      </c>
      <c r="C2977" s="91" t="str">
        <f t="shared" si="92"/>
        <v>5月第5周</v>
      </c>
      <c r="D2977" s="89" t="s">
        <v>761</v>
      </c>
      <c r="E2977" s="89" t="str">
        <f t="shared" si="93"/>
        <v>5月第4周--周3</v>
      </c>
      <c r="F2977" s="92" t="s">
        <v>27</v>
      </c>
      <c r="G2977" s="92" t="s">
        <v>28</v>
      </c>
      <c r="H2977" s="92" t="str">
        <f>_xlfn.XLOOKUP(O2977,匹配表1065!T:T,匹配表1065!W:W)</f>
        <v>南京市</v>
      </c>
      <c r="I2977" s="89" t="str">
        <f>_xlfn.XLOOKUP(O2977,匹配表1065!T:T,匹配表1065!X:X)</f>
        <v>PME2006</v>
      </c>
      <c r="J2977" s="92" t="s">
        <v>29</v>
      </c>
      <c r="K2977" s="89" cm="1">
        <f ca="1" t="array" ref="K2977:L2977">_xlfn.XLOOKUP(J2977,匹配表1065!Y:Y,匹配表1065!AA:AB)</f>
        <v>15</v>
      </c>
      <c r="L2977" s="89" t="str">
        <v>3个月以上</v>
      </c>
      <c r="M2977" s="92" t="s">
        <v>35</v>
      </c>
      <c r="N2977" s="98">
        <v>1</v>
      </c>
      <c r="O2977" s="93" t="str">
        <f>_xlfn.XLOOKUP(P2977,匹配表1065!U:U,匹配表1065!T:T)</f>
        <v>HO00000959</v>
      </c>
      <c r="P2977" s="89" t="s">
        <v>196</v>
      </c>
      <c r="Q2977" s="89" t="s">
        <v>440</v>
      </c>
      <c r="R2977" s="89" t="str">
        <f>_xlfn.XLOOKUP(Q2977,匹配表1065!L:L,匹配表1065!O:O)</f>
        <v>A</v>
      </c>
      <c r="S2977" s="93" t="str">
        <f>IFERROR(_xlfn.XLOOKUP(Q2977,匹配表1065!AI:AI,匹配表1065!AJ:AJ),"绿标")</f>
        <v>红标</v>
      </c>
      <c r="T2977" s="93" t="str" cm="1">
        <f t="array" ref="T2977:U2977">_xlfn.XLOOKUP(Q2977,匹配表1065!L:L,匹配表1065!M:N)</f>
        <v>头痛</v>
      </c>
      <c r="U2977" s="94" t="str">
        <v>神经内科</v>
      </c>
      <c r="V2977" s="95" t="s">
        <v>58</v>
      </c>
      <c r="W2977" s="93">
        <f>_xlfn.XLOOKUP(M2977,匹配表1065!D:D,匹配表1065!F:F)*N2977</f>
        <v>4</v>
      </c>
    </row>
    <row r="2978" customHeight="1" spans="1:23">
      <c r="A2978" s="89" t="s">
        <v>675</v>
      </c>
      <c r="B2978" s="90">
        <v>46169</v>
      </c>
      <c r="C2978" s="91" t="str">
        <f t="shared" si="92"/>
        <v>5月第5周</v>
      </c>
      <c r="D2978" s="89" t="s">
        <v>761</v>
      </c>
      <c r="E2978" s="89" t="str">
        <f t="shared" si="93"/>
        <v>5月第4周--周3</v>
      </c>
      <c r="F2978" s="92" t="s">
        <v>27</v>
      </c>
      <c r="G2978" s="92" t="s">
        <v>28</v>
      </c>
      <c r="H2978" s="92" t="str">
        <f>_xlfn.XLOOKUP(O2978,匹配表1065!T:T,匹配表1065!W:W)</f>
        <v>南京市</v>
      </c>
      <c r="I2978" s="89" t="str">
        <f>_xlfn.XLOOKUP(O2978,匹配表1065!T:T,匹配表1065!X:X)</f>
        <v>PME2006</v>
      </c>
      <c r="J2978" s="92" t="s">
        <v>29</v>
      </c>
      <c r="K2978" s="89" cm="1">
        <f ca="1" t="array" ref="K2978:L2978">_xlfn.XLOOKUP(J2978,匹配表1065!Y:Y,匹配表1065!AA:AB)</f>
        <v>15</v>
      </c>
      <c r="L2978" s="89" t="str">
        <v>3个月以上</v>
      </c>
      <c r="M2978" s="92" t="s">
        <v>35</v>
      </c>
      <c r="N2978" s="98">
        <v>1</v>
      </c>
      <c r="O2978" s="93" t="str">
        <f>_xlfn.XLOOKUP(P2978,匹配表1065!U:U,匹配表1065!T:T)</f>
        <v>HO00000959</v>
      </c>
      <c r="P2978" s="89" t="s">
        <v>196</v>
      </c>
      <c r="Q2978" s="89" t="s">
        <v>268</v>
      </c>
      <c r="R2978" s="89" t="str">
        <f>_xlfn.XLOOKUP(Q2978,匹配表1065!L:L,匹配表1065!O:O)</f>
        <v>C</v>
      </c>
      <c r="S2978" s="93" t="str">
        <f>IFERROR(_xlfn.XLOOKUP(Q2978,匹配表1065!AI:AI,匹配表1065!AJ:AJ),"绿标")</f>
        <v>红标</v>
      </c>
      <c r="T2978" s="93" t="str" cm="1">
        <f t="array" ref="T2978:U2978">_xlfn.XLOOKUP(Q2978,匹配表1065!L:L,匹配表1065!M:N)</f>
        <v>眩晕</v>
      </c>
      <c r="U2978" s="94" t="str">
        <v>耳鼻喉科</v>
      </c>
      <c r="V2978" s="95" t="s">
        <v>70</v>
      </c>
      <c r="W2978" s="93">
        <f>_xlfn.XLOOKUP(M2978,匹配表1065!D:D,匹配表1065!F:F)*N2978</f>
        <v>4</v>
      </c>
    </row>
    <row r="2979" customHeight="1" spans="1:23">
      <c r="A2979" s="89" t="s">
        <v>675</v>
      </c>
      <c r="B2979" s="90">
        <v>46169</v>
      </c>
      <c r="C2979" s="91" t="str">
        <f t="shared" si="92"/>
        <v>5月第5周</v>
      </c>
      <c r="D2979" s="89" t="s">
        <v>761</v>
      </c>
      <c r="E2979" s="89" t="str">
        <f t="shared" si="93"/>
        <v>5月第4周--周3</v>
      </c>
      <c r="F2979" s="92" t="s">
        <v>27</v>
      </c>
      <c r="G2979" s="92" t="s">
        <v>28</v>
      </c>
      <c r="H2979" s="92" t="str">
        <f>_xlfn.XLOOKUP(O2979,匹配表1065!T:T,匹配表1065!W:W)</f>
        <v>扬州市</v>
      </c>
      <c r="I2979" s="89" t="str">
        <f>_xlfn.XLOOKUP(O2979,匹配表1065!T:T,匹配表1065!X:X)</f>
        <v>PME2012</v>
      </c>
      <c r="J2979" s="92" t="s">
        <v>60</v>
      </c>
      <c r="K2979" s="89" cm="1">
        <f ca="1" t="array" ref="K2979:L2979">_xlfn.XLOOKUP(J2979,匹配表1065!Y:Y,匹配表1065!AA:AB)</f>
        <v>13</v>
      </c>
      <c r="L2979" s="89" t="str">
        <v>3个月以上</v>
      </c>
      <c r="M2979" s="92" t="s">
        <v>30</v>
      </c>
      <c r="N2979" s="98">
        <v>1</v>
      </c>
      <c r="O2979" s="93" t="str">
        <f>_xlfn.XLOOKUP(P2979,匹配表1065!U:U,匹配表1065!T:T)</f>
        <v>HO00000968</v>
      </c>
      <c r="P2979" s="89" t="s">
        <v>61</v>
      </c>
      <c r="Q2979" s="89" t="s">
        <v>62</v>
      </c>
      <c r="R2979" s="89" t="str">
        <f>_xlfn.XLOOKUP(Q2979,匹配表1065!L:L,匹配表1065!O:O)</f>
        <v>A</v>
      </c>
      <c r="S2979" s="93" t="str">
        <f>IFERROR(_xlfn.XLOOKUP(Q2979,匹配表1065!AI:AI,匹配表1065!AJ:AJ),"绿标")</f>
        <v>红标</v>
      </c>
      <c r="T2979" s="93" t="str" cm="1">
        <f t="array" ref="T2979:U2979">_xlfn.XLOOKUP(Q2979,匹配表1065!L:L,匹配表1065!M:N)</f>
        <v>头痛</v>
      </c>
      <c r="U2979" s="94" t="str">
        <v>神经内科</v>
      </c>
      <c r="V2979" s="95" t="s">
        <v>70</v>
      </c>
      <c r="W2979" s="93">
        <f>_xlfn.XLOOKUP(M2979,匹配表1065!D:D,匹配表1065!F:F)*N2979</f>
        <v>12</v>
      </c>
    </row>
    <row r="2980" customHeight="1" spans="1:23">
      <c r="A2980" s="89" t="s">
        <v>675</v>
      </c>
      <c r="B2980" s="90">
        <v>46169</v>
      </c>
      <c r="C2980" s="91" t="str">
        <f t="shared" si="92"/>
        <v>5月第5周</v>
      </c>
      <c r="D2980" s="89" t="s">
        <v>761</v>
      </c>
      <c r="E2980" s="89" t="str">
        <f t="shared" si="93"/>
        <v>5月第4周--周3</v>
      </c>
      <c r="F2980" s="92" t="s">
        <v>27</v>
      </c>
      <c r="G2980" s="92" t="s">
        <v>28</v>
      </c>
      <c r="H2980" s="92" t="str">
        <f>_xlfn.XLOOKUP(O2980,匹配表1065!T:T,匹配表1065!W:W)</f>
        <v>扬州市</v>
      </c>
      <c r="I2980" s="89" t="str">
        <f>_xlfn.XLOOKUP(O2980,匹配表1065!T:T,匹配表1065!X:X)</f>
        <v>PME2012</v>
      </c>
      <c r="J2980" s="92" t="s">
        <v>60</v>
      </c>
      <c r="K2980" s="89" cm="1">
        <f ca="1" t="array" ref="K2980:L2980">_xlfn.XLOOKUP(J2980,匹配表1065!Y:Y,匹配表1065!AA:AB)</f>
        <v>13</v>
      </c>
      <c r="L2980" s="89" t="str">
        <v>3个月以上</v>
      </c>
      <c r="M2980" s="92" t="s">
        <v>30</v>
      </c>
      <c r="N2980" s="98">
        <v>1</v>
      </c>
      <c r="O2980" s="93" t="str">
        <f>_xlfn.XLOOKUP(P2980,匹配表1065!U:U,匹配表1065!T:T)</f>
        <v>HO00041526</v>
      </c>
      <c r="P2980" s="89" t="s">
        <v>407</v>
      </c>
      <c r="Q2980" s="89" t="s">
        <v>408</v>
      </c>
      <c r="R2980" s="89" t="str">
        <f>_xlfn.XLOOKUP(Q2980,匹配表1065!L:L,匹配表1065!O:O)</f>
        <v>C</v>
      </c>
      <c r="S2980" s="93" t="str">
        <f>IFERROR(_xlfn.XLOOKUP(Q2980,匹配表1065!AI:AI,匹配表1065!AJ:AJ),"绿标")</f>
        <v>红标</v>
      </c>
      <c r="T2980" s="93" t="str" cm="1">
        <f t="array" ref="T2980:U2980">_xlfn.XLOOKUP(Q2980,匹配表1065!L:L,匹配表1065!M:N)</f>
        <v>眩晕</v>
      </c>
      <c r="U2980" s="94" t="str">
        <v>神经内科</v>
      </c>
      <c r="V2980" s="95" t="s">
        <v>33</v>
      </c>
      <c r="W2980" s="93">
        <f>_xlfn.XLOOKUP(M2980,匹配表1065!D:D,匹配表1065!F:F)*N2980</f>
        <v>12</v>
      </c>
    </row>
    <row r="2981" customHeight="1" spans="1:23">
      <c r="A2981" s="89" t="s">
        <v>675</v>
      </c>
      <c r="B2981" s="90">
        <v>46169</v>
      </c>
      <c r="C2981" s="91" t="str">
        <f t="shared" si="92"/>
        <v>5月第5周</v>
      </c>
      <c r="D2981" s="89" t="s">
        <v>761</v>
      </c>
      <c r="E2981" s="89" t="str">
        <f t="shared" si="93"/>
        <v>5月第4周--周3</v>
      </c>
      <c r="F2981" s="92" t="s">
        <v>27</v>
      </c>
      <c r="G2981" s="92" t="s">
        <v>28</v>
      </c>
      <c r="H2981" s="92" t="str">
        <f>_xlfn.XLOOKUP(O2981,匹配表1065!T:T,匹配表1065!W:W)</f>
        <v>扬州市</v>
      </c>
      <c r="I2981" s="89" t="str">
        <f>_xlfn.XLOOKUP(O2981,匹配表1065!T:T,匹配表1065!X:X)</f>
        <v>PME2012</v>
      </c>
      <c r="J2981" s="92" t="s">
        <v>60</v>
      </c>
      <c r="K2981" s="89" cm="1">
        <f ca="1" t="array" ref="K2981:L2981">_xlfn.XLOOKUP(J2981,匹配表1065!Y:Y,匹配表1065!AA:AB)</f>
        <v>13</v>
      </c>
      <c r="L2981" s="89" t="str">
        <v>3个月以上</v>
      </c>
      <c r="M2981" s="92" t="s">
        <v>35</v>
      </c>
      <c r="N2981" s="98">
        <v>1</v>
      </c>
      <c r="O2981" s="93" t="str">
        <f>_xlfn.XLOOKUP(P2981,匹配表1065!U:U,匹配表1065!T:T)</f>
        <v>HO00000968</v>
      </c>
      <c r="P2981" s="89" t="s">
        <v>61</v>
      </c>
      <c r="Q2981" s="89" t="s">
        <v>406</v>
      </c>
      <c r="R2981" s="89" t="str">
        <f>_xlfn.XLOOKUP(Q2981,匹配表1065!L:L,匹配表1065!O:O)</f>
        <v>B</v>
      </c>
      <c r="S2981" s="93" t="str">
        <f>IFERROR(_xlfn.XLOOKUP(Q2981,匹配表1065!AI:AI,匹配表1065!AJ:AJ),"绿标")</f>
        <v>红标</v>
      </c>
      <c r="T2981" s="93" t="str" cm="1">
        <f t="array" ref="T2981:U2981">_xlfn.XLOOKUP(Q2981,匹配表1065!L:L,匹配表1065!M:N)</f>
        <v>脑血管</v>
      </c>
      <c r="U2981" s="94" t="str">
        <v>神经内科</v>
      </c>
      <c r="V2981" s="95" t="s">
        <v>33</v>
      </c>
      <c r="W2981" s="93">
        <f>_xlfn.XLOOKUP(M2981,匹配表1065!D:D,匹配表1065!F:F)*N2981</f>
        <v>4</v>
      </c>
    </row>
    <row r="2982" customHeight="1" spans="1:23">
      <c r="A2982" s="89" t="s">
        <v>675</v>
      </c>
      <c r="B2982" s="90">
        <v>46169</v>
      </c>
      <c r="C2982" s="91" t="str">
        <f t="shared" si="92"/>
        <v>5月第5周</v>
      </c>
      <c r="D2982" s="89" t="s">
        <v>761</v>
      </c>
      <c r="E2982" s="89" t="str">
        <f t="shared" si="93"/>
        <v>5月第4周--周3</v>
      </c>
      <c r="F2982" s="92" t="s">
        <v>27</v>
      </c>
      <c r="G2982" s="92" t="s">
        <v>28</v>
      </c>
      <c r="H2982" s="92" t="str">
        <f>_xlfn.XLOOKUP(O2982,匹配表1065!T:T,匹配表1065!W:W)</f>
        <v>南京市</v>
      </c>
      <c r="I2982" s="89" t="str">
        <f>_xlfn.XLOOKUP(O2982,匹配表1065!T:T,匹配表1065!X:X)</f>
        <v>PME2039</v>
      </c>
      <c r="J2982" s="92" t="s">
        <v>39</v>
      </c>
      <c r="K2982" s="89" cm="1">
        <f ca="1" t="array" ref="K2982:L2982">_xlfn.XLOOKUP(J2982,匹配表1065!Y:Y,匹配表1065!AA:AB)</f>
        <v>7</v>
      </c>
      <c r="L2982" s="89" t="str">
        <v>3个月以上</v>
      </c>
      <c r="M2982" s="92" t="s">
        <v>30</v>
      </c>
      <c r="N2982" s="98">
        <v>1</v>
      </c>
      <c r="O2982" s="93" t="str">
        <f>_xlfn.XLOOKUP(P2982,匹配表1065!U:U,匹配表1065!T:T)</f>
        <v>HO00000971</v>
      </c>
      <c r="P2982" s="89" t="s">
        <v>40</v>
      </c>
      <c r="Q2982" s="89" t="s">
        <v>379</v>
      </c>
      <c r="R2982" s="89" t="str">
        <f>_xlfn.XLOOKUP(Q2982,匹配表1065!L:L,匹配表1065!O:O)</f>
        <v>A</v>
      </c>
      <c r="S2982" s="93" t="str">
        <f>IFERROR(_xlfn.XLOOKUP(Q2982,匹配表1065!AI:AI,匹配表1065!AJ:AJ),"绿标")</f>
        <v>绿标</v>
      </c>
      <c r="T2982" s="93" t="str" cm="1">
        <f t="array" ref="T2982:U2982">_xlfn.XLOOKUP(Q2982,匹配表1065!L:L,匹配表1065!M:N)</f>
        <v>头痛</v>
      </c>
      <c r="U2982" s="94" t="str">
        <v>神经内科</v>
      </c>
      <c r="V2982" s="95" t="s">
        <v>42</v>
      </c>
      <c r="W2982" s="93">
        <f>_xlfn.XLOOKUP(M2982,匹配表1065!D:D,匹配表1065!F:F)*N2982</f>
        <v>12</v>
      </c>
    </row>
    <row r="2983" customHeight="1" spans="1:23">
      <c r="A2983" s="89" t="s">
        <v>675</v>
      </c>
      <c r="B2983" s="90">
        <v>46169</v>
      </c>
      <c r="C2983" s="91" t="str">
        <f t="shared" si="92"/>
        <v>5月第5周</v>
      </c>
      <c r="D2983" s="89" t="s">
        <v>761</v>
      </c>
      <c r="E2983" s="89" t="str">
        <f t="shared" si="93"/>
        <v>5月第4周--周3</v>
      </c>
      <c r="F2983" s="92" t="s">
        <v>27</v>
      </c>
      <c r="G2983" s="92" t="s">
        <v>28</v>
      </c>
      <c r="H2983" s="92" t="str">
        <f>_xlfn.XLOOKUP(O2983,匹配表1065!T:T,匹配表1065!W:W)</f>
        <v>南京市</v>
      </c>
      <c r="I2983" s="89" t="str">
        <f>_xlfn.XLOOKUP(O2983,匹配表1065!T:T,匹配表1065!X:X)</f>
        <v>PME2004</v>
      </c>
      <c r="J2983" s="92" t="s">
        <v>34</v>
      </c>
      <c r="K2983" s="89" cm="1">
        <f ca="1" t="array" ref="K2983:L2983">_xlfn.XLOOKUP(J2983,匹配表1065!Y:Y,匹配表1065!AA:AB)</f>
        <v>11</v>
      </c>
      <c r="L2983" s="89" t="str">
        <v>3个月以上</v>
      </c>
      <c r="M2983" s="92" t="s">
        <v>30</v>
      </c>
      <c r="N2983" s="98">
        <v>1</v>
      </c>
      <c r="O2983" s="93" t="str">
        <f>_xlfn.XLOOKUP(P2983,匹配表1065!U:U,匹配表1065!T:T)</f>
        <v>HO00000972</v>
      </c>
      <c r="P2983" s="89" t="s">
        <v>36</v>
      </c>
      <c r="Q2983" s="89" t="s">
        <v>37</v>
      </c>
      <c r="R2983" s="89" t="str">
        <f>_xlfn.XLOOKUP(Q2983,匹配表1065!L:L,匹配表1065!O:O)</f>
        <v>A</v>
      </c>
      <c r="S2983" s="93" t="str">
        <f>IFERROR(_xlfn.XLOOKUP(Q2983,匹配表1065!AI:AI,匹配表1065!AJ:AJ),"绿标")</f>
        <v>绿标</v>
      </c>
      <c r="T2983" s="93" t="str" cm="1">
        <f t="array" ref="T2983:U2983">_xlfn.XLOOKUP(Q2983,匹配表1065!L:L,匹配表1065!M:N)</f>
        <v>头痛</v>
      </c>
      <c r="U2983" s="94" t="str">
        <v>神经内科</v>
      </c>
      <c r="V2983" s="95" t="s">
        <v>42</v>
      </c>
      <c r="W2983" s="93">
        <f>_xlfn.XLOOKUP(M2983,匹配表1065!D:D,匹配表1065!F:F)*N2983</f>
        <v>12</v>
      </c>
    </row>
    <row r="2984" customHeight="1" spans="1:23">
      <c r="A2984" s="89" t="s">
        <v>675</v>
      </c>
      <c r="B2984" s="90">
        <v>46169</v>
      </c>
      <c r="C2984" s="91" t="str">
        <f t="shared" si="92"/>
        <v>5月第5周</v>
      </c>
      <c r="D2984" s="89" t="s">
        <v>761</v>
      </c>
      <c r="E2984" s="89" t="str">
        <f t="shared" si="93"/>
        <v>5月第4周--周3</v>
      </c>
      <c r="F2984" s="92" t="s">
        <v>27</v>
      </c>
      <c r="G2984" s="92" t="s">
        <v>28</v>
      </c>
      <c r="H2984" s="92" t="str">
        <f>_xlfn.XLOOKUP(O2984,匹配表1065!T:T,匹配表1065!W:W)</f>
        <v>常州市</v>
      </c>
      <c r="I2984" s="89" t="str">
        <f>_xlfn.XLOOKUP(O2984,匹配表1065!T:T,匹配表1065!X:X)</f>
        <v>PME2015</v>
      </c>
      <c r="J2984" s="92" t="s">
        <v>45</v>
      </c>
      <c r="K2984" s="89" cm="1">
        <f ca="1" t="array" ref="K2984:L2984">_xlfn.XLOOKUP(J2984,匹配表1065!Y:Y,匹配表1065!AA:AB)</f>
        <v>9</v>
      </c>
      <c r="L2984" s="89" t="str">
        <v>3个月以上</v>
      </c>
      <c r="M2984" s="92" t="s">
        <v>30</v>
      </c>
      <c r="N2984" s="98">
        <v>1</v>
      </c>
      <c r="O2984" s="93" t="str">
        <f>_xlfn.XLOOKUP(P2984,匹配表1065!U:U,匹配表1065!T:T)</f>
        <v>HO00016083</v>
      </c>
      <c r="P2984" s="89" t="s">
        <v>48</v>
      </c>
      <c r="Q2984" s="89" t="s">
        <v>49</v>
      </c>
      <c r="R2984" s="89" t="str">
        <f>_xlfn.XLOOKUP(Q2984,匹配表1065!L:L,匹配表1065!O:O)</f>
        <v>B</v>
      </c>
      <c r="S2984" s="93" t="str">
        <f>IFERROR(_xlfn.XLOOKUP(Q2984,匹配表1065!AI:AI,匹配表1065!AJ:AJ),"绿标")</f>
        <v>红标</v>
      </c>
      <c r="T2984" s="93" t="str" cm="1">
        <f t="array" ref="T2984:U2984">_xlfn.XLOOKUP(Q2984,匹配表1065!L:L,匹配表1065!M:N)</f>
        <v>脑血管</v>
      </c>
      <c r="U2984" s="94" t="str">
        <v>神经内科</v>
      </c>
      <c r="V2984" s="95" t="s">
        <v>42</v>
      </c>
      <c r="W2984" s="93">
        <f>_xlfn.XLOOKUP(M2984,匹配表1065!D:D,匹配表1065!F:F)*N2984</f>
        <v>12</v>
      </c>
    </row>
    <row r="2985" customHeight="1" spans="1:23">
      <c r="A2985" s="89" t="s">
        <v>675</v>
      </c>
      <c r="B2985" s="90">
        <v>46169</v>
      </c>
      <c r="C2985" s="91" t="str">
        <f t="shared" si="92"/>
        <v>5月第5周</v>
      </c>
      <c r="D2985" s="89" t="s">
        <v>761</v>
      </c>
      <c r="E2985" s="89" t="str">
        <f t="shared" si="93"/>
        <v>5月第4周--周3</v>
      </c>
      <c r="F2985" s="92" t="s">
        <v>27</v>
      </c>
      <c r="G2985" s="92" t="s">
        <v>28</v>
      </c>
      <c r="H2985" s="92" t="str">
        <f>_xlfn.XLOOKUP(O2985,匹配表1065!T:T,匹配表1065!W:W)</f>
        <v>南京市</v>
      </c>
      <c r="I2985" s="89" t="str">
        <f>_xlfn.XLOOKUP(O2985,匹配表1065!T:T,匹配表1065!X:X)</f>
        <v>PME2040</v>
      </c>
      <c r="J2985" s="89" t="s">
        <v>50</v>
      </c>
      <c r="K2985" s="89" t="e" cm="1">
        <f ca="1" t="array" ref="K2985">_xlfn.XLOOKUP(J2985,匹配表1065!Y:Y,匹配表1065!AA:AB)</f>
        <v>#N/A</v>
      </c>
      <c r="L2985" s="89"/>
      <c r="M2985" s="92" t="s">
        <v>35</v>
      </c>
      <c r="N2985" s="98">
        <v>1</v>
      </c>
      <c r="O2985" s="93" t="str">
        <f>_xlfn.XLOOKUP(P2985,匹配表1065!U:U,匹配表1065!T:T)</f>
        <v>HO00000966</v>
      </c>
      <c r="P2985" s="89" t="s">
        <v>51</v>
      </c>
      <c r="Q2985" s="89" t="s">
        <v>576</v>
      </c>
      <c r="R2985" s="89" t="str">
        <f>_xlfn.XLOOKUP(Q2985,匹配表1065!L:L,匹配表1065!O:O)</f>
        <v>A</v>
      </c>
      <c r="S2985" s="93" t="str">
        <f>IFERROR(_xlfn.XLOOKUP(Q2985,匹配表1065!AI:AI,匹配表1065!AJ:AJ),"绿标")</f>
        <v>红标</v>
      </c>
      <c r="T2985" s="93" t="str" cm="1">
        <f t="array" ref="T2985:U2985">_xlfn.XLOOKUP(Q2985,匹配表1065!L:L,匹配表1065!M:N)</f>
        <v>头痛</v>
      </c>
      <c r="U2985" s="94" t="str">
        <v>神经内科</v>
      </c>
      <c r="V2985" s="95" t="s">
        <v>33</v>
      </c>
      <c r="W2985" s="93">
        <f>_xlfn.XLOOKUP(M2985,匹配表1065!D:D,匹配表1065!F:F)*N2985</f>
        <v>4</v>
      </c>
    </row>
    <row r="2986" customHeight="1" spans="1:23">
      <c r="A2986" s="89" t="s">
        <v>675</v>
      </c>
      <c r="B2986" s="90">
        <v>46169</v>
      </c>
      <c r="C2986" s="91" t="str">
        <f t="shared" si="92"/>
        <v>5月第5周</v>
      </c>
      <c r="D2986" s="89" t="s">
        <v>761</v>
      </c>
      <c r="E2986" s="89" t="str">
        <f t="shared" si="93"/>
        <v>5月第4周--周3</v>
      </c>
      <c r="F2986" s="92" t="s">
        <v>27</v>
      </c>
      <c r="G2986" s="92" t="s">
        <v>92</v>
      </c>
      <c r="H2986" s="92" t="str">
        <f>_xlfn.XLOOKUP(O2986,匹配表1065!T:T,匹配表1065!W:W)</f>
        <v>合肥市</v>
      </c>
      <c r="I2986" s="89" t="str">
        <f>_xlfn.XLOOKUP(O2986,匹配表1065!T:T,匹配表1065!X:X)</f>
        <v>PME2047</v>
      </c>
      <c r="J2986" s="92" t="s">
        <v>97</v>
      </c>
      <c r="K2986" s="89" cm="1">
        <f ca="1" t="array" ref="K2986:L2986">_xlfn.XLOOKUP(J2986,匹配表1065!Y:Y,匹配表1065!AA:AB)</f>
        <v>2</v>
      </c>
      <c r="L2986" s="89" t="str">
        <v>3个月以内</v>
      </c>
      <c r="M2986" s="92" t="s">
        <v>55</v>
      </c>
      <c r="N2986" s="98">
        <v>1</v>
      </c>
      <c r="O2986" s="93" t="str">
        <f>_xlfn.XLOOKUP(P2986,匹配表1065!U:U,匹配表1065!T:T)</f>
        <v>HO00000005</v>
      </c>
      <c r="P2986" s="89" t="s">
        <v>98</v>
      </c>
      <c r="Q2986" s="89" t="s">
        <v>208</v>
      </c>
      <c r="R2986" s="89" t="str">
        <f>_xlfn.XLOOKUP(Q2986,匹配表1065!L:L,匹配表1065!O:O)</f>
        <v>A</v>
      </c>
      <c r="S2986" s="93" t="str">
        <f>IFERROR(_xlfn.XLOOKUP(Q2986,匹配表1065!AI:AI,匹配表1065!AJ:AJ),"绿标")</f>
        <v>黑标</v>
      </c>
      <c r="T2986" s="93" t="str" cm="1">
        <f t="array" ref="T2986:U2986">_xlfn.XLOOKUP(Q2986,匹配表1065!L:L,匹配表1065!M:N)</f>
        <v>头痛</v>
      </c>
      <c r="U2986" s="94" t="str">
        <v>神经内科</v>
      </c>
      <c r="V2986" s="95" t="s">
        <v>42</v>
      </c>
      <c r="W2986" s="93">
        <f>_xlfn.XLOOKUP(M2986,匹配表1065!D:D,匹配表1065!F:F)*N2986</f>
        <v>8</v>
      </c>
    </row>
    <row r="2987" customHeight="1" spans="1:23">
      <c r="A2987" s="89" t="s">
        <v>675</v>
      </c>
      <c r="B2987" s="90">
        <v>46169</v>
      </c>
      <c r="C2987" s="91" t="str">
        <f t="shared" si="92"/>
        <v>5月第5周</v>
      </c>
      <c r="D2987" s="89" t="s">
        <v>761</v>
      </c>
      <c r="E2987" s="89" t="str">
        <f t="shared" si="93"/>
        <v>5月第4周--周3</v>
      </c>
      <c r="F2987" s="92" t="s">
        <v>27</v>
      </c>
      <c r="G2987" s="92" t="s">
        <v>92</v>
      </c>
      <c r="H2987" s="92" t="str">
        <f>_xlfn.XLOOKUP(O2987,匹配表1065!T:T,匹配表1065!W:W)</f>
        <v>合肥市</v>
      </c>
      <c r="I2987" s="89" t="str">
        <f>_xlfn.XLOOKUP(O2987,匹配表1065!T:T,匹配表1065!X:X)</f>
        <v>PME2007</v>
      </c>
      <c r="J2987" s="92" t="s">
        <v>93</v>
      </c>
      <c r="K2987" s="89" cm="1">
        <f ca="1" t="array" ref="K2987:L2987">_xlfn.XLOOKUP(J2987,匹配表1065!Y:Y,匹配表1065!AA:AB)</f>
        <v>9</v>
      </c>
      <c r="L2987" s="89" t="str">
        <v>3个月以上</v>
      </c>
      <c r="M2987" s="92" t="s">
        <v>30</v>
      </c>
      <c r="N2987" s="98">
        <v>1</v>
      </c>
      <c r="O2987" s="93" t="str">
        <f>_xlfn.XLOOKUP(P2987,匹配表1065!U:U,匹配表1065!T:T)</f>
        <v>HO00000001</v>
      </c>
      <c r="P2987" s="89" t="s">
        <v>94</v>
      </c>
      <c r="Q2987" s="89" t="s">
        <v>96</v>
      </c>
      <c r="R2987" s="89" t="str">
        <f>_xlfn.XLOOKUP(Q2987,匹配表1065!L:L,匹配表1065!O:O)</f>
        <v>B</v>
      </c>
      <c r="S2987" s="93" t="str">
        <f>IFERROR(_xlfn.XLOOKUP(Q2987,匹配表1065!AI:AI,匹配表1065!AJ:AJ),"绿标")</f>
        <v>黑标</v>
      </c>
      <c r="T2987" s="93" t="str" cm="1">
        <f t="array" ref="T2987:U2987">_xlfn.XLOOKUP(Q2987,匹配表1065!L:L,匹配表1065!M:N)</f>
        <v>脑血管</v>
      </c>
      <c r="U2987" s="94" t="str">
        <v>神经内科</v>
      </c>
      <c r="V2987" s="95" t="s">
        <v>33</v>
      </c>
      <c r="W2987" s="93">
        <f>_xlfn.XLOOKUP(M2987,匹配表1065!D:D,匹配表1065!F:F)*N2987</f>
        <v>12</v>
      </c>
    </row>
    <row r="2988" customHeight="1" spans="1:23">
      <c r="A2988" s="89" t="s">
        <v>675</v>
      </c>
      <c r="B2988" s="90">
        <v>46169</v>
      </c>
      <c r="C2988" s="91" t="str">
        <f t="shared" si="92"/>
        <v>5月第5周</v>
      </c>
      <c r="D2988" s="89" t="s">
        <v>761</v>
      </c>
      <c r="E2988" s="89" t="str">
        <f t="shared" si="93"/>
        <v>5月第4周--周3</v>
      </c>
      <c r="F2988" s="92" t="s">
        <v>27</v>
      </c>
      <c r="G2988" s="92" t="s">
        <v>92</v>
      </c>
      <c r="H2988" s="92" t="str">
        <f>_xlfn.XLOOKUP(O2988,匹配表1065!T:T,匹配表1065!W:W)</f>
        <v>芜湖市</v>
      </c>
      <c r="I2988" s="89" t="str">
        <f>_xlfn.XLOOKUP(O2988,匹配表1065!T:T,匹配表1065!X:X)</f>
        <v>PME2003</v>
      </c>
      <c r="J2988" s="92" t="s">
        <v>101</v>
      </c>
      <c r="K2988" s="89" cm="1">
        <f ca="1" t="array" ref="K2988:L2988">_xlfn.XLOOKUP(J2988,匹配表1065!Y:Y,匹配表1065!AA:AB)</f>
        <v>1</v>
      </c>
      <c r="L2988" s="89" t="str">
        <v>3个月以内</v>
      </c>
      <c r="M2988" s="92" t="s">
        <v>35</v>
      </c>
      <c r="N2988" s="98">
        <v>1</v>
      </c>
      <c r="O2988" s="93" t="str">
        <f>_xlfn.XLOOKUP(P2988,匹配表1065!U:U,匹配表1065!T:T)</f>
        <v>HO00000022</v>
      </c>
      <c r="P2988" s="89" t="s">
        <v>102</v>
      </c>
      <c r="Q2988" s="89" t="s">
        <v>661</v>
      </c>
      <c r="R2988" s="89" t="str">
        <f>_xlfn.XLOOKUP(Q2988,匹配表1065!L:L,匹配表1065!O:O)</f>
        <v>A</v>
      </c>
      <c r="S2988" s="93" t="str">
        <f>IFERROR(_xlfn.XLOOKUP(Q2988,匹配表1065!AI:AI,匹配表1065!AJ:AJ),"绿标")</f>
        <v>绿标</v>
      </c>
      <c r="T2988" s="93" t="str" cm="1">
        <f t="array" ref="T2988:U2988">_xlfn.XLOOKUP(Q2988,匹配表1065!L:L,匹配表1065!M:N)</f>
        <v>头痛</v>
      </c>
      <c r="U2988" s="94" t="str">
        <v>神经内科</v>
      </c>
      <c r="V2988" s="95" t="s">
        <v>33</v>
      </c>
      <c r="W2988" s="93">
        <f>_xlfn.XLOOKUP(M2988,匹配表1065!D:D,匹配表1065!F:F)*N2988</f>
        <v>4</v>
      </c>
    </row>
    <row r="2989" customHeight="1" spans="1:23">
      <c r="A2989" s="89" t="s">
        <v>675</v>
      </c>
      <c r="B2989" s="90">
        <v>46169</v>
      </c>
      <c r="C2989" s="91" t="str">
        <f t="shared" si="92"/>
        <v>5月第5周</v>
      </c>
      <c r="D2989" s="89" t="s">
        <v>761</v>
      </c>
      <c r="E2989" s="89" t="str">
        <f t="shared" si="93"/>
        <v>5月第4周--周3</v>
      </c>
      <c r="F2989" s="92" t="s">
        <v>27</v>
      </c>
      <c r="G2989" s="92" t="s">
        <v>167</v>
      </c>
      <c r="H2989" s="92" t="str">
        <f>_xlfn.XLOOKUP(O2989,匹配表1065!T:T,匹配表1065!W:W)</f>
        <v>南通市</v>
      </c>
      <c r="I2989" s="89" t="str">
        <f>_xlfn.XLOOKUP(O2989,匹配表1065!T:T,匹配表1065!X:X)</f>
        <v>PME2013</v>
      </c>
      <c r="J2989" s="92" t="s">
        <v>180</v>
      </c>
      <c r="K2989" s="89" cm="1">
        <f ca="1" t="array" ref="K2989:L2989">_xlfn.XLOOKUP(J2989,匹配表1065!Y:Y,匹配表1065!AA:AB)</f>
        <v>51</v>
      </c>
      <c r="L2989" s="89" t="str">
        <v>3个月以上</v>
      </c>
      <c r="M2989" s="92" t="s">
        <v>30</v>
      </c>
      <c r="N2989" s="98">
        <v>4</v>
      </c>
      <c r="O2989" s="93" t="str">
        <f>_xlfn.XLOOKUP(P2989,匹配表1065!U:U,匹配表1065!T:T)</f>
        <v>HO00001021</v>
      </c>
      <c r="P2989" s="89" t="s">
        <v>181</v>
      </c>
      <c r="Q2989" s="89" t="s">
        <v>182</v>
      </c>
      <c r="R2989" s="89" t="str">
        <f>_xlfn.XLOOKUP(Q2989,匹配表1065!L:L,匹配表1065!O:O)</f>
        <v>C</v>
      </c>
      <c r="S2989" s="93" t="str">
        <f>IFERROR(_xlfn.XLOOKUP(Q2989,匹配表1065!AI:AI,匹配表1065!AJ:AJ),"绿标")</f>
        <v>红标</v>
      </c>
      <c r="T2989" s="93" t="str" cm="1">
        <f t="array" ref="T2989:U2989">_xlfn.XLOOKUP(Q2989,匹配表1065!L:L,匹配表1065!M:N)</f>
        <v>眩晕</v>
      </c>
      <c r="U2989" s="94" t="str">
        <v>神经内科</v>
      </c>
      <c r="V2989" s="95" t="s">
        <v>70</v>
      </c>
      <c r="W2989" s="93">
        <f>_xlfn.XLOOKUP(M2989,匹配表1065!D:D,匹配表1065!F:F)*N2989</f>
        <v>48</v>
      </c>
    </row>
    <row r="2990" customHeight="1" spans="1:23">
      <c r="A2990" s="89" t="s">
        <v>675</v>
      </c>
      <c r="B2990" s="90">
        <v>46169</v>
      </c>
      <c r="C2990" s="91" t="str">
        <f t="shared" si="92"/>
        <v>5月第5周</v>
      </c>
      <c r="D2990" s="89" t="s">
        <v>761</v>
      </c>
      <c r="E2990" s="89" t="str">
        <f t="shared" si="93"/>
        <v>5月第4周--周3</v>
      </c>
      <c r="F2990" s="92" t="s">
        <v>27</v>
      </c>
      <c r="G2990" s="92" t="s">
        <v>167</v>
      </c>
      <c r="H2990" s="92" t="str">
        <f>_xlfn.XLOOKUP(O2990,匹配表1065!T:T,匹配表1065!W:W)</f>
        <v>南通市</v>
      </c>
      <c r="I2990" s="89" t="str">
        <f>_xlfn.XLOOKUP(O2990,匹配表1065!T:T,匹配表1065!X:X)</f>
        <v>PME2013</v>
      </c>
      <c r="J2990" s="92" t="s">
        <v>180</v>
      </c>
      <c r="K2990" s="89" cm="1">
        <f ca="1" t="array" ref="K2990:L2990">_xlfn.XLOOKUP(J2990,匹配表1065!Y:Y,匹配表1065!AA:AB)</f>
        <v>51</v>
      </c>
      <c r="L2990" s="89" t="str">
        <v>3个月以上</v>
      </c>
      <c r="M2990" s="92" t="s">
        <v>35</v>
      </c>
      <c r="N2990" s="98">
        <v>1</v>
      </c>
      <c r="O2990" s="93" t="str">
        <f>_xlfn.XLOOKUP(P2990,匹配表1065!U:U,匹配表1065!T:T)</f>
        <v>HO00001019</v>
      </c>
      <c r="P2990" s="89" t="s">
        <v>350</v>
      </c>
      <c r="Q2990" s="89" t="s">
        <v>351</v>
      </c>
      <c r="R2990" s="89" t="str">
        <f>_xlfn.XLOOKUP(Q2990,匹配表1065!L:L,匹配表1065!O:O)</f>
        <v>C</v>
      </c>
      <c r="S2990" s="93" t="str">
        <f>IFERROR(_xlfn.XLOOKUP(Q2990,匹配表1065!AI:AI,匹配表1065!AJ:AJ),"绿标")</f>
        <v>红标</v>
      </c>
      <c r="T2990" s="93" t="str" cm="1">
        <f t="array" ref="T2990:U2990">_xlfn.XLOOKUP(Q2990,匹配表1065!L:L,匹配表1065!M:N)</f>
        <v>眩晕</v>
      </c>
      <c r="U2990" s="94" t="str">
        <v>神经内科</v>
      </c>
      <c r="V2990" s="95" t="s">
        <v>70</v>
      </c>
      <c r="W2990" s="93">
        <f>_xlfn.XLOOKUP(M2990,匹配表1065!D:D,匹配表1065!F:F)*N2990</f>
        <v>4</v>
      </c>
    </row>
    <row r="2991" customHeight="1" spans="1:23">
      <c r="A2991" s="89" t="s">
        <v>675</v>
      </c>
      <c r="B2991" s="90">
        <v>46169</v>
      </c>
      <c r="C2991" s="91" t="str">
        <f t="shared" si="92"/>
        <v>5月第5周</v>
      </c>
      <c r="D2991" s="89" t="s">
        <v>761</v>
      </c>
      <c r="E2991" s="89" t="str">
        <f t="shared" si="93"/>
        <v>5月第4周--周3</v>
      </c>
      <c r="F2991" s="92" t="s">
        <v>27</v>
      </c>
      <c r="G2991" s="92" t="s">
        <v>167</v>
      </c>
      <c r="H2991" s="92" t="str">
        <f>_xlfn.XLOOKUP(O2991,匹配表1065!T:T,匹配表1065!W:W)</f>
        <v>无锡市</v>
      </c>
      <c r="I2991" s="89" t="str">
        <f>_xlfn.XLOOKUP(O2991,匹配表1065!T:T,匹配表1065!X:X)</f>
        <v>PME2014</v>
      </c>
      <c r="J2991" s="89" t="s">
        <v>581</v>
      </c>
      <c r="K2991" s="89" cm="1">
        <f ca="1" t="array" ref="K2991:L2991">_xlfn.XLOOKUP(J2991,匹配表1065!Y:Y,匹配表1065!AA:AB)</f>
        <v>1</v>
      </c>
      <c r="L2991" s="89" t="str">
        <v>3个月以内</v>
      </c>
      <c r="M2991" s="92" t="s">
        <v>30</v>
      </c>
      <c r="N2991" s="98">
        <v>1</v>
      </c>
      <c r="O2991" s="93" t="str">
        <f>_xlfn.XLOOKUP(P2991,匹配表1065!U:U,匹配表1065!T:T)</f>
        <v>HO00001112</v>
      </c>
      <c r="P2991" s="89" t="s">
        <v>594</v>
      </c>
      <c r="Q2991" s="89" t="s">
        <v>595</v>
      </c>
      <c r="R2991" s="89" t="str">
        <f>_xlfn.XLOOKUP(Q2991,匹配表1065!L:L,匹配表1065!O:O)</f>
        <v>A</v>
      </c>
      <c r="S2991" s="93" t="str">
        <f>IFERROR(_xlfn.XLOOKUP(Q2991,匹配表1065!AI:AI,匹配表1065!AJ:AJ),"绿标")</f>
        <v>红标</v>
      </c>
      <c r="T2991" s="93" t="str" cm="1">
        <f t="array" ref="T2991:U2991">_xlfn.XLOOKUP(Q2991,匹配表1065!L:L,匹配表1065!M:N)</f>
        <v>头痛</v>
      </c>
      <c r="U2991" s="94" t="str">
        <v>神经内科</v>
      </c>
      <c r="V2991" s="95" t="s">
        <v>42</v>
      </c>
      <c r="W2991" s="93">
        <f>_xlfn.XLOOKUP(M2991,匹配表1065!D:D,匹配表1065!F:F)*N2991</f>
        <v>12</v>
      </c>
    </row>
    <row r="2992" customHeight="1" spans="1:23">
      <c r="A2992" s="89" t="s">
        <v>675</v>
      </c>
      <c r="B2992" s="90">
        <v>46169</v>
      </c>
      <c r="C2992" s="91" t="str">
        <f t="shared" si="92"/>
        <v>5月第5周</v>
      </c>
      <c r="D2992" s="89" t="s">
        <v>761</v>
      </c>
      <c r="E2992" s="89" t="str">
        <f t="shared" si="93"/>
        <v>5月第4周--周3</v>
      </c>
      <c r="F2992" s="92" t="s">
        <v>27</v>
      </c>
      <c r="G2992" s="92" t="s">
        <v>167</v>
      </c>
      <c r="H2992" s="92" t="str">
        <f>_xlfn.XLOOKUP(O2992,匹配表1065!T:T,匹配表1065!W:W)</f>
        <v>无锡市</v>
      </c>
      <c r="I2992" s="89" t="str">
        <f>_xlfn.XLOOKUP(O2992,匹配表1065!T:T,匹配表1065!X:X)</f>
        <v>PME2009</v>
      </c>
      <c r="J2992" s="92" t="s">
        <v>193</v>
      </c>
      <c r="K2992" s="89" cm="1">
        <f ca="1" t="array" ref="K2992:L2992">_xlfn.XLOOKUP(J2992,匹配表1065!Y:Y,匹配表1065!AA:AB)</f>
        <v>7</v>
      </c>
      <c r="L2992" s="89" t="str">
        <v>3个月以上</v>
      </c>
      <c r="M2992" s="92" t="s">
        <v>30</v>
      </c>
      <c r="N2992" s="98">
        <v>1</v>
      </c>
      <c r="O2992" s="93" t="str">
        <f>_xlfn.XLOOKUP(P2992,匹配表1065!U:U,匹配表1065!T:T)</f>
        <v>HO00001116</v>
      </c>
      <c r="P2992" s="89" t="s">
        <v>229</v>
      </c>
      <c r="Q2992" s="89" t="s">
        <v>230</v>
      </c>
      <c r="R2992" s="89" t="str">
        <f>_xlfn.XLOOKUP(Q2992,匹配表1065!L:L,匹配表1065!O:O)</f>
        <v>A</v>
      </c>
      <c r="S2992" s="93" t="str">
        <f>IFERROR(_xlfn.XLOOKUP(Q2992,匹配表1065!AI:AI,匹配表1065!AJ:AJ),"绿标")</f>
        <v>绿标</v>
      </c>
      <c r="T2992" s="93" t="str" cm="1">
        <f t="array" ref="T2992:U2992">_xlfn.XLOOKUP(Q2992,匹配表1065!L:L,匹配表1065!M:N)</f>
        <v>头痛</v>
      </c>
      <c r="U2992" s="94" t="str">
        <v>神经内科</v>
      </c>
      <c r="V2992" s="95" t="s">
        <v>42</v>
      </c>
      <c r="W2992" s="93">
        <f>_xlfn.XLOOKUP(M2992,匹配表1065!D:D,匹配表1065!F:F)*N2992</f>
        <v>12</v>
      </c>
    </row>
    <row r="2993" customHeight="1" spans="1:23">
      <c r="A2993" s="89" t="s">
        <v>675</v>
      </c>
      <c r="B2993" s="90">
        <v>46169</v>
      </c>
      <c r="C2993" s="91" t="str">
        <f t="shared" si="92"/>
        <v>5月第5周</v>
      </c>
      <c r="D2993" s="89" t="s">
        <v>761</v>
      </c>
      <c r="E2993" s="89" t="str">
        <f t="shared" si="93"/>
        <v>5月第4周--周3</v>
      </c>
      <c r="F2993" s="92" t="s">
        <v>27</v>
      </c>
      <c r="G2993" s="92" t="s">
        <v>167</v>
      </c>
      <c r="H2993" s="92" t="str">
        <f>_xlfn.XLOOKUP(O2993,匹配表1065!T:T,匹配表1065!W:W)</f>
        <v>苏州市</v>
      </c>
      <c r="I2993" s="89" t="str">
        <f>_xlfn.XLOOKUP(O2993,匹配表1065!T:T,匹配表1065!X:X)</f>
        <v>PME2009</v>
      </c>
      <c r="J2993" s="92" t="s">
        <v>193</v>
      </c>
      <c r="K2993" s="89" cm="1">
        <f ca="1" t="array" ref="K2993:L2993">_xlfn.XLOOKUP(J2993,匹配表1065!Y:Y,匹配表1065!AA:AB)</f>
        <v>7</v>
      </c>
      <c r="L2993" s="89" t="str">
        <v>3个月以上</v>
      </c>
      <c r="M2993" s="92" t="s">
        <v>35</v>
      </c>
      <c r="N2993" s="98">
        <v>1</v>
      </c>
      <c r="O2993" s="93" t="str">
        <f>_xlfn.XLOOKUP(P2993,匹配表1065!U:U,匹配表1065!T:T)</f>
        <v>HO00017518</v>
      </c>
      <c r="P2993" s="89" t="s">
        <v>194</v>
      </c>
      <c r="Q2993" s="89" t="s">
        <v>195</v>
      </c>
      <c r="R2993" s="89" t="str">
        <f>_xlfn.XLOOKUP(Q2993,匹配表1065!L:L,匹配表1065!O:O)</f>
        <v>C</v>
      </c>
      <c r="S2993" s="93" t="str">
        <f>IFERROR(_xlfn.XLOOKUP(Q2993,匹配表1065!AI:AI,匹配表1065!AJ:AJ),"绿标")</f>
        <v>红标</v>
      </c>
      <c r="T2993" s="93" t="str" cm="1">
        <f t="array" ref="T2993:U2993">_xlfn.XLOOKUP(Q2993,匹配表1065!L:L,匹配表1065!M:N)</f>
        <v>眩晕</v>
      </c>
      <c r="U2993" s="94" t="str">
        <v>耳鼻喉科</v>
      </c>
      <c r="V2993" s="95" t="s">
        <v>70</v>
      </c>
      <c r="W2993" s="93">
        <f>_xlfn.XLOOKUP(M2993,匹配表1065!D:D,匹配表1065!F:F)*N2993</f>
        <v>4</v>
      </c>
    </row>
    <row r="2994" customHeight="1" spans="1:23">
      <c r="A2994" s="89" t="s">
        <v>675</v>
      </c>
      <c r="B2994" s="90">
        <v>46169</v>
      </c>
      <c r="C2994" s="91" t="str">
        <f t="shared" si="92"/>
        <v>5月第5周</v>
      </c>
      <c r="D2994" s="89" t="s">
        <v>761</v>
      </c>
      <c r="E2994" s="89" t="str">
        <f t="shared" si="93"/>
        <v>5月第4周--周3</v>
      </c>
      <c r="F2994" s="92" t="s">
        <v>27</v>
      </c>
      <c r="G2994" s="92" t="s">
        <v>167</v>
      </c>
      <c r="H2994" s="92" t="str">
        <f>_xlfn.XLOOKUP(O2994,匹配表1065!T:T,匹配表1065!W:W)</f>
        <v>苏州市</v>
      </c>
      <c r="I2994" s="89" t="str">
        <f>_xlfn.XLOOKUP(O2994,匹配表1065!T:T,匹配表1065!X:X)</f>
        <v>PME2010</v>
      </c>
      <c r="J2994" s="92" t="s">
        <v>186</v>
      </c>
      <c r="K2994" s="89" cm="1">
        <f ca="1" t="array" ref="K2994:L2994">_xlfn.XLOOKUP(J2994,匹配表1065!Y:Y,匹配表1065!AA:AB)</f>
        <v>6</v>
      </c>
      <c r="L2994" s="89" t="str">
        <v>3个月以上</v>
      </c>
      <c r="M2994" s="92" t="s">
        <v>30</v>
      </c>
      <c r="N2994" s="98">
        <v>1</v>
      </c>
      <c r="O2994" s="93" t="str">
        <f>_xlfn.XLOOKUP(P2994,匹配表1065!U:U,匹配表1065!T:T)</f>
        <v>HO00001051</v>
      </c>
      <c r="P2994" s="89" t="s">
        <v>191</v>
      </c>
      <c r="Q2994" s="89" t="s">
        <v>354</v>
      </c>
      <c r="R2994" s="89" t="str">
        <f>_xlfn.XLOOKUP(Q2994,匹配表1065!L:L,匹配表1065!O:O)</f>
        <v>A</v>
      </c>
      <c r="S2994" s="93" t="str">
        <f>IFERROR(_xlfn.XLOOKUP(Q2994,匹配表1065!AI:AI,匹配表1065!AJ:AJ),"绿标")</f>
        <v>黑标</v>
      </c>
      <c r="T2994" s="93" t="str" cm="1">
        <f t="array" ref="T2994:U2994">_xlfn.XLOOKUP(Q2994,匹配表1065!L:L,匹配表1065!M:N)</f>
        <v>头痛</v>
      </c>
      <c r="U2994" s="94" t="str">
        <v>神经内科</v>
      </c>
      <c r="V2994" s="95" t="s">
        <v>70</v>
      </c>
      <c r="W2994" s="93">
        <f>_xlfn.XLOOKUP(M2994,匹配表1065!D:D,匹配表1065!F:F)*N2994</f>
        <v>12</v>
      </c>
    </row>
    <row r="2995" customHeight="1" spans="1:23">
      <c r="A2995" s="89" t="s">
        <v>675</v>
      </c>
      <c r="B2995" s="90">
        <v>46169</v>
      </c>
      <c r="C2995" s="91" t="str">
        <f t="shared" si="92"/>
        <v>5月第5周</v>
      </c>
      <c r="D2995" s="89" t="s">
        <v>761</v>
      </c>
      <c r="E2995" s="89" t="str">
        <f t="shared" si="93"/>
        <v>5月第4周--周3</v>
      </c>
      <c r="F2995" s="92" t="s">
        <v>27</v>
      </c>
      <c r="G2995" s="92" t="s">
        <v>167</v>
      </c>
      <c r="H2995" s="92" t="str">
        <f>_xlfn.XLOOKUP(O2995,匹配表1065!T:T,匹配表1065!W:W)</f>
        <v>苏州市</v>
      </c>
      <c r="I2995" s="89" t="str">
        <f>_xlfn.XLOOKUP(O2995,匹配表1065!T:T,匹配表1065!X:X)</f>
        <v>PME2010</v>
      </c>
      <c r="J2995" s="92" t="s">
        <v>186</v>
      </c>
      <c r="K2995" s="89" cm="1">
        <f ca="1" t="array" ref="K2995:L2995">_xlfn.XLOOKUP(J2995,匹配表1065!Y:Y,匹配表1065!AA:AB)</f>
        <v>6</v>
      </c>
      <c r="L2995" s="89" t="str">
        <v>3个月以上</v>
      </c>
      <c r="M2995" s="92" t="s">
        <v>35</v>
      </c>
      <c r="N2995" s="98">
        <v>1</v>
      </c>
      <c r="O2995" s="93" t="str">
        <f>_xlfn.XLOOKUP(P2995,匹配表1065!U:U,匹配表1065!T:T)</f>
        <v>HO00392084</v>
      </c>
      <c r="P2995" s="89" t="s">
        <v>187</v>
      </c>
      <c r="Q2995" s="89" t="s">
        <v>188</v>
      </c>
      <c r="R2995" s="89" t="str">
        <f>_xlfn.XLOOKUP(Q2995,匹配表1065!L:L,匹配表1065!O:O)</f>
        <v>A</v>
      </c>
      <c r="S2995" s="93" t="str">
        <f>IFERROR(_xlfn.XLOOKUP(Q2995,匹配表1065!AI:AI,匹配表1065!AJ:AJ),"绿标")</f>
        <v>黑标</v>
      </c>
      <c r="T2995" s="93" t="str" cm="1">
        <f t="array" ref="T2995:U2995">_xlfn.XLOOKUP(Q2995,匹配表1065!L:L,匹配表1065!M:N)</f>
        <v>头痛</v>
      </c>
      <c r="U2995" s="94" t="str">
        <v>神经内科</v>
      </c>
      <c r="V2995" s="95" t="s">
        <v>70</v>
      </c>
      <c r="W2995" s="93">
        <f>_xlfn.XLOOKUP(M2995,匹配表1065!D:D,匹配表1065!F:F)*N2995</f>
        <v>4</v>
      </c>
    </row>
    <row r="2996" customHeight="1" spans="1:23">
      <c r="A2996" s="89" t="s">
        <v>675</v>
      </c>
      <c r="B2996" s="90">
        <v>46169</v>
      </c>
      <c r="C2996" s="91" t="str">
        <f t="shared" si="92"/>
        <v>5月第5周</v>
      </c>
      <c r="D2996" s="89" t="s">
        <v>761</v>
      </c>
      <c r="E2996" s="89" t="str">
        <f t="shared" si="93"/>
        <v>5月第4周--周3</v>
      </c>
      <c r="F2996" s="92" t="s">
        <v>27</v>
      </c>
      <c r="G2996" s="92" t="s">
        <v>167</v>
      </c>
      <c r="H2996" s="92" t="str">
        <f>_xlfn.XLOOKUP(O2996,匹配表1065!T:T,匹配表1065!W:W)</f>
        <v>苏州市</v>
      </c>
      <c r="I2996" s="89" t="str">
        <f>_xlfn.XLOOKUP(O2996,匹配表1065!T:T,匹配表1065!X:X)</f>
        <v>PME2011</v>
      </c>
      <c r="J2996" s="92" t="s">
        <v>168</v>
      </c>
      <c r="K2996" s="89" cm="1">
        <f ca="1" t="array" ref="K2996:L2996">_xlfn.XLOOKUP(J2996,匹配表1065!Y:Y,匹配表1065!AA:AB)</f>
        <v>19</v>
      </c>
      <c r="L2996" s="89" t="str">
        <v>3个月以上</v>
      </c>
      <c r="M2996" s="92" t="s">
        <v>35</v>
      </c>
      <c r="N2996" s="98">
        <v>1</v>
      </c>
      <c r="O2996" s="93" t="str">
        <f>_xlfn.XLOOKUP(P2996,匹配表1065!U:U,匹配表1065!T:T)</f>
        <v>HO00307823</v>
      </c>
      <c r="P2996" s="89" t="s">
        <v>169</v>
      </c>
      <c r="Q2996" s="89" t="s">
        <v>430</v>
      </c>
      <c r="R2996" s="89" t="str">
        <f>_xlfn.XLOOKUP(Q2996,匹配表1065!L:L,匹配表1065!O:O)</f>
        <v>B</v>
      </c>
      <c r="S2996" s="93" t="str">
        <f>IFERROR(_xlfn.XLOOKUP(Q2996,匹配表1065!AI:AI,匹配表1065!AJ:AJ),"绿标")</f>
        <v>黑标</v>
      </c>
      <c r="T2996" s="93" t="str" cm="1">
        <f t="array" ref="T2996:U2996">_xlfn.XLOOKUP(Q2996,匹配表1065!L:L,匹配表1065!M:N)</f>
        <v>脑血管</v>
      </c>
      <c r="U2996" s="94" t="str">
        <v>神经内科</v>
      </c>
      <c r="V2996" s="95" t="s">
        <v>67</v>
      </c>
      <c r="W2996" s="93">
        <f>_xlfn.XLOOKUP(M2996,匹配表1065!D:D,匹配表1065!F:F)*N2996</f>
        <v>4</v>
      </c>
    </row>
    <row r="2997" customHeight="1" spans="1:23">
      <c r="A2997" s="89" t="s">
        <v>675</v>
      </c>
      <c r="B2997" s="90">
        <v>46169</v>
      </c>
      <c r="C2997" s="91" t="str">
        <f t="shared" si="92"/>
        <v>5月第5周</v>
      </c>
      <c r="D2997" s="89" t="s">
        <v>761</v>
      </c>
      <c r="E2997" s="89" t="str">
        <f t="shared" si="93"/>
        <v>5月第4周--周3</v>
      </c>
      <c r="F2997" s="92" t="s">
        <v>27</v>
      </c>
      <c r="G2997" s="92" t="s">
        <v>167</v>
      </c>
      <c r="H2997" s="92" t="str">
        <f>_xlfn.XLOOKUP(O2997,匹配表1065!T:T,匹配表1065!W:W)</f>
        <v>苏州市</v>
      </c>
      <c r="I2997" s="89" t="str">
        <f>_xlfn.XLOOKUP(O2997,匹配表1065!T:T,匹配表1065!X:X)</f>
        <v>PME2011</v>
      </c>
      <c r="J2997" s="92" t="s">
        <v>168</v>
      </c>
      <c r="K2997" s="89" cm="1">
        <f ca="1" t="array" ref="K2997:L2997">_xlfn.XLOOKUP(J2997,匹配表1065!Y:Y,匹配表1065!AA:AB)</f>
        <v>19</v>
      </c>
      <c r="L2997" s="89" t="str">
        <v>3个月以上</v>
      </c>
      <c r="M2997" s="92" t="s">
        <v>35</v>
      </c>
      <c r="N2997" s="98">
        <v>1</v>
      </c>
      <c r="O2997" s="93" t="str">
        <f>_xlfn.XLOOKUP(P2997,匹配表1065!U:U,匹配表1065!T:T)</f>
        <v>HO00307823</v>
      </c>
      <c r="P2997" s="89" t="s">
        <v>169</v>
      </c>
      <c r="Q2997" s="89" t="s">
        <v>171</v>
      </c>
      <c r="R2997" s="89" t="str">
        <f>_xlfn.XLOOKUP(Q2997,匹配表1065!L:L,匹配表1065!O:O)</f>
        <v>B</v>
      </c>
      <c r="S2997" s="93" t="str">
        <f>IFERROR(_xlfn.XLOOKUP(Q2997,匹配表1065!AI:AI,匹配表1065!AJ:AJ),"绿标")</f>
        <v>绿标</v>
      </c>
      <c r="T2997" s="93" t="str" cm="1">
        <f t="array" ref="T2997:U2997">_xlfn.XLOOKUP(Q2997,匹配表1065!L:L,匹配表1065!M:N)</f>
        <v>脑血管</v>
      </c>
      <c r="U2997" s="94" t="str">
        <v>神经内科</v>
      </c>
      <c r="V2997" s="95" t="s">
        <v>58</v>
      </c>
      <c r="W2997" s="93">
        <f>_xlfn.XLOOKUP(M2997,匹配表1065!D:D,匹配表1065!F:F)*N2997</f>
        <v>4</v>
      </c>
    </row>
    <row r="2998" customHeight="1" spans="1:23">
      <c r="A2998" s="89" t="s">
        <v>675</v>
      </c>
      <c r="B2998" s="90">
        <v>46169</v>
      </c>
      <c r="C2998" s="91" t="str">
        <f t="shared" si="92"/>
        <v>5月第5周</v>
      </c>
      <c r="D2998" s="89" t="s">
        <v>761</v>
      </c>
      <c r="E2998" s="89" t="str">
        <f t="shared" si="93"/>
        <v>5月第4周--周3</v>
      </c>
      <c r="F2998" s="92" t="s">
        <v>27</v>
      </c>
      <c r="G2998" s="92" t="s">
        <v>167</v>
      </c>
      <c r="H2998" s="92" t="str">
        <f>_xlfn.XLOOKUP(O2998,匹配表1065!T:T,匹配表1065!W:W)</f>
        <v>苏州市</v>
      </c>
      <c r="I2998" s="89" t="str">
        <f>_xlfn.XLOOKUP(O2998,匹配表1065!T:T,匹配表1065!X:X)</f>
        <v>PME2011</v>
      </c>
      <c r="J2998" s="92" t="s">
        <v>168</v>
      </c>
      <c r="K2998" s="89" cm="1">
        <f ca="1" t="array" ref="K2998:L2998">_xlfn.XLOOKUP(J2998,匹配表1065!Y:Y,匹配表1065!AA:AB)</f>
        <v>19</v>
      </c>
      <c r="L2998" s="89" t="str">
        <v>3个月以上</v>
      </c>
      <c r="M2998" s="92" t="s">
        <v>30</v>
      </c>
      <c r="N2998" s="98">
        <v>3</v>
      </c>
      <c r="O2998" s="93" t="str">
        <f>_xlfn.XLOOKUP(P2998,匹配表1065!U:U,匹配表1065!T:T)</f>
        <v>HO00307823</v>
      </c>
      <c r="P2998" s="89" t="s">
        <v>169</v>
      </c>
      <c r="Q2998" s="89" t="s">
        <v>170</v>
      </c>
      <c r="R2998" s="89" t="str">
        <f>_xlfn.XLOOKUP(Q2998,匹配表1065!L:L,匹配表1065!O:O)</f>
        <v>A</v>
      </c>
      <c r="S2998" s="93" t="str">
        <f>IFERROR(_xlfn.XLOOKUP(Q2998,匹配表1065!AI:AI,匹配表1065!AJ:AJ),"绿标")</f>
        <v>红标</v>
      </c>
      <c r="T2998" s="93" t="str" cm="1">
        <f t="array" ref="T2998:U2998">_xlfn.XLOOKUP(Q2998,匹配表1065!L:L,匹配表1065!M:N)</f>
        <v>头痛</v>
      </c>
      <c r="U2998" s="94" t="str">
        <v>神经内科</v>
      </c>
      <c r="V2998" s="95" t="s">
        <v>67</v>
      </c>
      <c r="W2998" s="93">
        <f>_xlfn.XLOOKUP(M2998,匹配表1065!D:D,匹配表1065!F:F)*N2998</f>
        <v>36</v>
      </c>
    </row>
    <row r="2999" customHeight="1" spans="1:23">
      <c r="A2999" s="89" t="s">
        <v>675</v>
      </c>
      <c r="B2999" s="90">
        <v>46169</v>
      </c>
      <c r="C2999" s="91" t="str">
        <f t="shared" si="92"/>
        <v>5月第5周</v>
      </c>
      <c r="D2999" s="89" t="s">
        <v>761</v>
      </c>
      <c r="E2999" s="89" t="str">
        <f t="shared" si="93"/>
        <v>5月第4周--周3</v>
      </c>
      <c r="F2999" s="92" t="s">
        <v>27</v>
      </c>
      <c r="G2999" s="92" t="s">
        <v>167</v>
      </c>
      <c r="H2999" s="92" t="str">
        <f>_xlfn.XLOOKUP(O2999,匹配表1065!T:T,匹配表1065!W:W)</f>
        <v>苏州市</v>
      </c>
      <c r="I2999" s="89" t="str">
        <f>_xlfn.XLOOKUP(O2999,匹配表1065!T:T,匹配表1065!X:X)</f>
        <v>PME2016</v>
      </c>
      <c r="J2999" s="89" t="s">
        <v>173</v>
      </c>
      <c r="K2999" s="89" cm="1">
        <f ca="1" t="array" ref="K2999:L2999">_xlfn.XLOOKUP(J2999,匹配表1065!Y:Y,匹配表1065!AA:AB)</f>
        <v>1</v>
      </c>
      <c r="L2999" s="89" t="str">
        <v>3个月以内</v>
      </c>
      <c r="M2999" s="92" t="s">
        <v>30</v>
      </c>
      <c r="N2999" s="98">
        <v>1</v>
      </c>
      <c r="O2999" s="93" t="str">
        <f>_xlfn.XLOOKUP(P2999,匹配表1065!U:U,匹配表1065!T:T)</f>
        <v>HO00001048</v>
      </c>
      <c r="P2999" s="89" t="s">
        <v>176</v>
      </c>
      <c r="Q2999" s="89" t="s">
        <v>290</v>
      </c>
      <c r="R2999" s="89" t="str">
        <f>_xlfn.XLOOKUP(Q2999,匹配表1065!L:L,匹配表1065!O:O)</f>
        <v>A</v>
      </c>
      <c r="S2999" s="93" t="str">
        <f>IFERROR(_xlfn.XLOOKUP(Q2999,匹配表1065!AI:AI,匹配表1065!AJ:AJ),"绿标")</f>
        <v>红标</v>
      </c>
      <c r="T2999" s="93" t="str" cm="1">
        <f t="array" ref="T2999:U2999">_xlfn.XLOOKUP(Q2999,匹配表1065!L:L,匹配表1065!M:N)</f>
        <v>头痛</v>
      </c>
      <c r="U2999" s="94" t="str">
        <v>神经内科</v>
      </c>
      <c r="V2999" s="95" t="s">
        <v>70</v>
      </c>
      <c r="W2999" s="93">
        <f>_xlfn.XLOOKUP(M2999,匹配表1065!D:D,匹配表1065!F:F)*N2999</f>
        <v>12</v>
      </c>
    </row>
    <row r="3000" customHeight="1" spans="1:23">
      <c r="A3000" s="89" t="s">
        <v>675</v>
      </c>
      <c r="B3000" s="90">
        <v>46169</v>
      </c>
      <c r="C3000" s="91" t="str">
        <f t="shared" si="92"/>
        <v>5月第5周</v>
      </c>
      <c r="D3000" s="89" t="s">
        <v>761</v>
      </c>
      <c r="E3000" s="89" t="str">
        <f t="shared" si="93"/>
        <v>5月第4周--周3</v>
      </c>
      <c r="F3000" s="92" t="s">
        <v>27</v>
      </c>
      <c r="G3000" s="92" t="s">
        <v>167</v>
      </c>
      <c r="H3000" s="92" t="str">
        <f>_xlfn.XLOOKUP(O3000,匹配表1065!T:T,匹配表1065!W:W)</f>
        <v>苏州市</v>
      </c>
      <c r="I3000" s="89" t="str">
        <f>_xlfn.XLOOKUP(O3000,匹配表1065!T:T,匹配表1065!X:X)</f>
        <v>PME2016</v>
      </c>
      <c r="J3000" s="89" t="s">
        <v>173</v>
      </c>
      <c r="K3000" s="89" cm="1">
        <f ca="1" t="array" ref="K3000:L3000">_xlfn.XLOOKUP(J3000,匹配表1065!Y:Y,匹配表1065!AA:AB)</f>
        <v>1</v>
      </c>
      <c r="L3000" s="89" t="str">
        <v>3个月以内</v>
      </c>
      <c r="M3000" s="92" t="s">
        <v>30</v>
      </c>
      <c r="N3000" s="98">
        <v>1</v>
      </c>
      <c r="O3000" s="93" t="str">
        <f>_xlfn.XLOOKUP(P3000,匹配表1065!U:U,匹配表1065!T:T)</f>
        <v>HO00001043</v>
      </c>
      <c r="P3000" s="89" t="s">
        <v>221</v>
      </c>
      <c r="Q3000" s="89" t="s">
        <v>291</v>
      </c>
      <c r="R3000" s="89" t="str">
        <f>_xlfn.XLOOKUP(Q3000,匹配表1065!L:L,匹配表1065!O:O)</f>
        <v>A</v>
      </c>
      <c r="S3000" s="93" t="str">
        <f>IFERROR(_xlfn.XLOOKUP(Q3000,匹配表1065!AI:AI,匹配表1065!AJ:AJ),"绿标")</f>
        <v>红标</v>
      </c>
      <c r="T3000" s="93" t="str" cm="1">
        <f t="array" ref="T3000:U3000">_xlfn.XLOOKUP(Q3000,匹配表1065!L:L,匹配表1065!M:N)</f>
        <v>头痛</v>
      </c>
      <c r="U3000" s="94" t="str">
        <v>神经内科</v>
      </c>
      <c r="V3000" s="95" t="s">
        <v>70</v>
      </c>
      <c r="W3000" s="93">
        <f>_xlfn.XLOOKUP(M3000,匹配表1065!D:D,匹配表1065!F:F)*N3000</f>
        <v>12</v>
      </c>
    </row>
    <row r="3001" customHeight="1" spans="1:23">
      <c r="A3001" s="89" t="s">
        <v>675</v>
      </c>
      <c r="B3001" s="90">
        <v>46169</v>
      </c>
      <c r="C3001" s="91" t="str">
        <f t="shared" si="92"/>
        <v>5月第5周</v>
      </c>
      <c r="D3001" s="89" t="s">
        <v>761</v>
      </c>
      <c r="E3001" s="89" t="str">
        <f t="shared" si="93"/>
        <v>5月第4周--周3</v>
      </c>
      <c r="F3001" s="92" t="s">
        <v>27</v>
      </c>
      <c r="G3001" s="92" t="s">
        <v>167</v>
      </c>
      <c r="H3001" s="92" t="str">
        <f>_xlfn.XLOOKUP(O3001,匹配表1065!T:T,匹配表1065!W:W)</f>
        <v>苏州市</v>
      </c>
      <c r="I3001" s="89" t="str">
        <f>_xlfn.XLOOKUP(O3001,匹配表1065!T:T,匹配表1065!X:X)</f>
        <v>PME2016</v>
      </c>
      <c r="J3001" s="89" t="s">
        <v>173</v>
      </c>
      <c r="K3001" s="89" cm="1">
        <f ca="1" t="array" ref="K3001:L3001">_xlfn.XLOOKUP(J3001,匹配表1065!Y:Y,匹配表1065!AA:AB)</f>
        <v>1</v>
      </c>
      <c r="L3001" s="89" t="str">
        <v>3个月以内</v>
      </c>
      <c r="M3001" s="92" t="s">
        <v>55</v>
      </c>
      <c r="N3001" s="98">
        <v>1</v>
      </c>
      <c r="O3001" s="93" t="str">
        <f>_xlfn.XLOOKUP(P3001,匹配表1065!U:U,匹配表1065!T:T)</f>
        <v>HO00001043</v>
      </c>
      <c r="P3001" s="89" t="s">
        <v>221</v>
      </c>
      <c r="Q3001" s="89" t="s">
        <v>222</v>
      </c>
      <c r="R3001" s="89" t="str">
        <f>_xlfn.XLOOKUP(Q3001,匹配表1065!L:L,匹配表1065!O:O)</f>
        <v>B</v>
      </c>
      <c r="S3001" s="93" t="str">
        <f>IFERROR(_xlfn.XLOOKUP(Q3001,匹配表1065!AI:AI,匹配表1065!AJ:AJ),"绿标")</f>
        <v>绿标</v>
      </c>
      <c r="T3001" s="93" t="str" cm="1">
        <f t="array" ref="T3001:U3001">_xlfn.XLOOKUP(Q3001,匹配表1065!L:L,匹配表1065!M:N)</f>
        <v>脑血管</v>
      </c>
      <c r="U3001" s="94" t="str">
        <v>神经内科</v>
      </c>
      <c r="V3001" s="95" t="s">
        <v>70</v>
      </c>
      <c r="W3001" s="93">
        <f>_xlfn.XLOOKUP(M3001,匹配表1065!D:D,匹配表1065!F:F)*N3001</f>
        <v>8</v>
      </c>
    </row>
    <row r="3002" customHeight="1" spans="1:23">
      <c r="A3002" s="89" t="s">
        <v>675</v>
      </c>
      <c r="B3002" s="90">
        <v>46169</v>
      </c>
      <c r="C3002" s="91" t="str">
        <f t="shared" si="92"/>
        <v>5月第5周</v>
      </c>
      <c r="D3002" s="89" t="s">
        <v>761</v>
      </c>
      <c r="E3002" s="89" t="str">
        <f t="shared" si="93"/>
        <v>5月第4周--周3</v>
      </c>
      <c r="F3002" s="92" t="s">
        <v>27</v>
      </c>
      <c r="G3002" s="92" t="s">
        <v>167</v>
      </c>
      <c r="H3002" s="92" t="str">
        <f>_xlfn.XLOOKUP(O3002,匹配表1065!T:T,匹配表1065!W:W)</f>
        <v>苏州市</v>
      </c>
      <c r="I3002" s="89" t="str">
        <f>_xlfn.XLOOKUP(O3002,匹配表1065!T:T,匹配表1065!X:X)</f>
        <v>PME2017</v>
      </c>
      <c r="J3002" s="92" t="s">
        <v>323</v>
      </c>
      <c r="K3002" s="89" cm="1">
        <f ca="1" t="array" ref="K3002:L3002">_xlfn.XLOOKUP(J3002,匹配表1065!Y:Y,匹配表1065!AA:AB)</f>
        <v>7</v>
      </c>
      <c r="L3002" s="89" t="str">
        <v>3个月以上</v>
      </c>
      <c r="M3002" s="92" t="s">
        <v>30</v>
      </c>
      <c r="N3002" s="98">
        <v>1</v>
      </c>
      <c r="O3002" s="93" t="str">
        <f>_xlfn.XLOOKUP(P3002,匹配表1065!U:U,匹配表1065!T:T)</f>
        <v>HO00001044</v>
      </c>
      <c r="P3002" s="89" t="s">
        <v>346</v>
      </c>
      <c r="Q3002" s="89" t="s">
        <v>521</v>
      </c>
      <c r="R3002" s="89" t="str">
        <f>_xlfn.XLOOKUP(Q3002,匹配表1065!L:L,匹配表1065!O:O)</f>
        <v>B</v>
      </c>
      <c r="S3002" s="93" t="str">
        <f>IFERROR(_xlfn.XLOOKUP(Q3002,匹配表1065!AI:AI,匹配表1065!AJ:AJ),"绿标")</f>
        <v>黑标</v>
      </c>
      <c r="T3002" s="93" t="str" cm="1">
        <f t="array" ref="T3002:U3002">_xlfn.XLOOKUP(Q3002,匹配表1065!L:L,匹配表1065!M:N)</f>
        <v>脑血管</v>
      </c>
      <c r="U3002" s="94" t="str">
        <v>神经内科</v>
      </c>
      <c r="V3002" s="95" t="s">
        <v>42</v>
      </c>
      <c r="W3002" s="93">
        <f>_xlfn.XLOOKUP(M3002,匹配表1065!D:D,匹配表1065!F:F)*N3002</f>
        <v>12</v>
      </c>
    </row>
    <row r="3003" customHeight="1" spans="1:23">
      <c r="A3003" s="89" t="s">
        <v>675</v>
      </c>
      <c r="B3003" s="90">
        <v>46169</v>
      </c>
      <c r="C3003" s="91" t="str">
        <f t="shared" si="92"/>
        <v>5月第5周</v>
      </c>
      <c r="D3003" s="89" t="s">
        <v>761</v>
      </c>
      <c r="E3003" s="89" t="str">
        <f t="shared" si="93"/>
        <v>5月第4周--周3</v>
      </c>
      <c r="F3003" s="92" t="s">
        <v>27</v>
      </c>
      <c r="G3003" s="92" t="s">
        <v>167</v>
      </c>
      <c r="H3003" s="92" t="str">
        <f>_xlfn.XLOOKUP(O3003,匹配表1065!T:T,匹配表1065!W:W)</f>
        <v>苏州市</v>
      </c>
      <c r="I3003" s="89" t="str">
        <f>_xlfn.XLOOKUP(O3003,匹配表1065!T:T,匹配表1065!X:X)</f>
        <v>PME2017</v>
      </c>
      <c r="J3003" s="92" t="s">
        <v>323</v>
      </c>
      <c r="K3003" s="89" cm="1">
        <f ca="1" t="array" ref="K3003:L3003">_xlfn.XLOOKUP(J3003,匹配表1065!Y:Y,匹配表1065!AA:AB)</f>
        <v>7</v>
      </c>
      <c r="L3003" s="89" t="str">
        <v>3个月以上</v>
      </c>
      <c r="M3003" s="92" t="s">
        <v>35</v>
      </c>
      <c r="N3003" s="98">
        <v>1</v>
      </c>
      <c r="O3003" s="93" t="str">
        <f>_xlfn.XLOOKUP(P3003,匹配表1065!U:U,匹配表1065!T:T)</f>
        <v>HO00001110</v>
      </c>
      <c r="P3003" s="89" t="s">
        <v>324</v>
      </c>
      <c r="Q3003" s="89" t="s">
        <v>325</v>
      </c>
      <c r="R3003" s="89" t="str">
        <f>_xlfn.XLOOKUP(Q3003,匹配表1065!L:L,匹配表1065!O:O)</f>
        <v>B</v>
      </c>
      <c r="S3003" s="93" t="str">
        <f>IFERROR(_xlfn.XLOOKUP(Q3003,匹配表1065!AI:AI,匹配表1065!AJ:AJ),"绿标")</f>
        <v>黑标</v>
      </c>
      <c r="T3003" s="93" t="str" cm="1">
        <f t="array" ref="T3003:U3003">_xlfn.XLOOKUP(Q3003,匹配表1065!L:L,匹配表1065!M:N)</f>
        <v>脑血管</v>
      </c>
      <c r="U3003" s="94" t="str">
        <v>神经内科</v>
      </c>
      <c r="V3003" s="95" t="s">
        <v>58</v>
      </c>
      <c r="W3003" s="93">
        <f>_xlfn.XLOOKUP(M3003,匹配表1065!D:D,匹配表1065!F:F)*N3003</f>
        <v>4</v>
      </c>
    </row>
    <row r="3004" customHeight="1" spans="1:23">
      <c r="A3004" s="89" t="s">
        <v>675</v>
      </c>
      <c r="B3004" s="90">
        <v>46170</v>
      </c>
      <c r="C3004" s="91" t="str">
        <f t="shared" si="92"/>
        <v>5月第5周</v>
      </c>
      <c r="D3004" s="89" t="s">
        <v>761</v>
      </c>
      <c r="E3004" s="89" t="str">
        <f t="shared" si="93"/>
        <v>5月第4周--周4</v>
      </c>
      <c r="F3004" s="92" t="s">
        <v>27</v>
      </c>
      <c r="G3004" s="89" t="s">
        <v>63</v>
      </c>
      <c r="H3004" s="92" t="str">
        <f>_xlfn.XLOOKUP(O3004,匹配表1065!T:T,匹配表1065!W:W)</f>
        <v>南京市</v>
      </c>
      <c r="I3004" s="89" t="str">
        <f>_xlfn.XLOOKUP(O3004,匹配表1065!T:T,匹配表1065!X:X)</f>
        <v>PME2001</v>
      </c>
      <c r="J3004" s="92" t="s">
        <v>64</v>
      </c>
      <c r="K3004" s="89" cm="1">
        <f ca="1" t="array" ref="K3004:L3004">_xlfn.XLOOKUP(J3004,匹配表1065!Y:Y,匹配表1065!AA:AB)</f>
        <v>31</v>
      </c>
      <c r="L3004" s="89" t="str">
        <v>3个月以上</v>
      </c>
      <c r="M3004" s="92" t="s">
        <v>30</v>
      </c>
      <c r="N3004" s="98">
        <v>4</v>
      </c>
      <c r="O3004" s="93" t="str">
        <f>_xlfn.XLOOKUP(P3004,匹配表1065!U:U,匹配表1065!T:T)</f>
        <v>HO00000958</v>
      </c>
      <c r="P3004" s="89" t="s">
        <v>65</v>
      </c>
      <c r="Q3004" s="89" t="s">
        <v>209</v>
      </c>
      <c r="R3004" s="89" t="str">
        <f>_xlfn.XLOOKUP(Q3004,匹配表1065!L:L,匹配表1065!O:O)</f>
        <v>C</v>
      </c>
      <c r="S3004" s="93" t="str">
        <f>IFERROR(_xlfn.XLOOKUP(Q3004,匹配表1065!AI:AI,匹配表1065!AJ:AJ),"绿标")</f>
        <v>红标</v>
      </c>
      <c r="T3004" s="93" t="str" cm="1">
        <f t="array" ref="T3004:U3004">_xlfn.XLOOKUP(Q3004,匹配表1065!L:L,匹配表1065!M:N)</f>
        <v>眩晕</v>
      </c>
      <c r="U3004" s="94" t="str">
        <v>耳鼻喉科</v>
      </c>
      <c r="V3004" s="95" t="s">
        <v>70</v>
      </c>
      <c r="W3004" s="93">
        <f>_xlfn.XLOOKUP(M3004,匹配表1065!D:D,匹配表1065!F:F)*N3004</f>
        <v>48</v>
      </c>
    </row>
    <row r="3005" customHeight="1" spans="1:23">
      <c r="A3005" s="89" t="s">
        <v>675</v>
      </c>
      <c r="B3005" s="90">
        <v>46170</v>
      </c>
      <c r="C3005" s="91" t="str">
        <f t="shared" si="92"/>
        <v>5月第5周</v>
      </c>
      <c r="D3005" s="89" t="s">
        <v>761</v>
      </c>
      <c r="E3005" s="89" t="str">
        <f t="shared" si="93"/>
        <v>5月第4周--周4</v>
      </c>
      <c r="F3005" s="92" t="s">
        <v>27</v>
      </c>
      <c r="G3005" s="89" t="s">
        <v>63</v>
      </c>
      <c r="H3005" s="92" t="str">
        <f>_xlfn.XLOOKUP(O3005,匹配表1065!T:T,匹配表1065!W:W)</f>
        <v>徐州市</v>
      </c>
      <c r="I3005" s="89" t="str">
        <f>_xlfn.XLOOKUP(O3005,匹配表1065!T:T,匹配表1065!X:X)</f>
        <v>PME2008</v>
      </c>
      <c r="J3005" s="92" t="s">
        <v>81</v>
      </c>
      <c r="K3005" s="89" cm="1">
        <f ca="1" t="array" ref="K3005:L3005">_xlfn.XLOOKUP(J3005,匹配表1065!Y:Y,匹配表1065!AA:AB)</f>
        <v>19</v>
      </c>
      <c r="L3005" s="89" t="str">
        <v>3个月以上</v>
      </c>
      <c r="M3005" s="92" t="s">
        <v>30</v>
      </c>
      <c r="N3005" s="98">
        <v>1</v>
      </c>
      <c r="O3005" s="93" t="str">
        <f>_xlfn.XLOOKUP(P3005,匹配表1065!U:U,匹配表1065!T:T)</f>
        <v>HO00001134</v>
      </c>
      <c r="P3005" s="89" t="s">
        <v>82</v>
      </c>
      <c r="Q3005" s="89" t="s">
        <v>530</v>
      </c>
      <c r="R3005" s="89" t="str">
        <f>_xlfn.XLOOKUP(Q3005,匹配表1065!L:L,匹配表1065!O:O)</f>
        <v>A</v>
      </c>
      <c r="S3005" s="93" t="str">
        <f>IFERROR(_xlfn.XLOOKUP(Q3005,匹配表1065!AI:AI,匹配表1065!AJ:AJ),"绿标")</f>
        <v>绿标</v>
      </c>
      <c r="T3005" s="93" t="str" cm="1">
        <f t="array" ref="T3005:U3005">_xlfn.XLOOKUP(Q3005,匹配表1065!L:L,匹配表1065!M:N)</f>
        <v>头痛</v>
      </c>
      <c r="U3005" s="94" t="str">
        <v>神经内科</v>
      </c>
      <c r="V3005" s="95" t="s">
        <v>70</v>
      </c>
      <c r="W3005" s="93">
        <f>_xlfn.XLOOKUP(M3005,匹配表1065!D:D,匹配表1065!F:F)*N3005</f>
        <v>12</v>
      </c>
    </row>
    <row r="3006" customHeight="1" spans="1:23">
      <c r="A3006" s="89" t="s">
        <v>675</v>
      </c>
      <c r="B3006" s="90">
        <v>46170</v>
      </c>
      <c r="C3006" s="91" t="str">
        <f t="shared" si="92"/>
        <v>5月第5周</v>
      </c>
      <c r="D3006" s="89" t="s">
        <v>761</v>
      </c>
      <c r="E3006" s="89" t="str">
        <f t="shared" si="93"/>
        <v>5月第4周--周4</v>
      </c>
      <c r="F3006" s="92" t="s">
        <v>27</v>
      </c>
      <c r="G3006" s="89" t="s">
        <v>63</v>
      </c>
      <c r="H3006" s="92" t="str">
        <f>_xlfn.XLOOKUP(O3006,匹配表1065!T:T,匹配表1065!W:W)</f>
        <v>连云港市</v>
      </c>
      <c r="I3006" s="89" t="str">
        <f>_xlfn.XLOOKUP(O3006,匹配表1065!T:T,匹配表1065!X:X)</f>
        <v>PME2042</v>
      </c>
      <c r="J3006" s="92" t="s">
        <v>74</v>
      </c>
      <c r="K3006" s="89" cm="1">
        <f ca="1" t="array" ref="K3006:L3006">_xlfn.XLOOKUP(J3006,匹配表1065!Y:Y,匹配表1065!AA:AB)</f>
        <v>7</v>
      </c>
      <c r="L3006" s="89" t="str">
        <v>3个月以上</v>
      </c>
      <c r="M3006" s="92" t="s">
        <v>30</v>
      </c>
      <c r="N3006" s="98">
        <v>1</v>
      </c>
      <c r="O3006" s="93" t="str">
        <f>_xlfn.XLOOKUP(P3006,匹配表1065!U:U,匹配表1065!T:T)</f>
        <v>HO00001004</v>
      </c>
      <c r="P3006" s="89" t="s">
        <v>75</v>
      </c>
      <c r="Q3006" s="89" t="s">
        <v>210</v>
      </c>
      <c r="R3006" s="89" t="str">
        <f>_xlfn.XLOOKUP(Q3006,匹配表1065!L:L,匹配表1065!O:O)</f>
        <v>A</v>
      </c>
      <c r="S3006" s="93" t="str">
        <f>IFERROR(_xlfn.XLOOKUP(Q3006,匹配表1065!AI:AI,匹配表1065!AJ:AJ),"绿标")</f>
        <v>红标</v>
      </c>
      <c r="T3006" s="93" t="str" cm="1">
        <f t="array" ref="T3006:U3006">_xlfn.XLOOKUP(Q3006,匹配表1065!L:L,匹配表1065!M:N)</f>
        <v>头痛</v>
      </c>
      <c r="U3006" s="94" t="str">
        <v>神经内科</v>
      </c>
      <c r="V3006" s="95" t="s">
        <v>70</v>
      </c>
      <c r="W3006" s="93">
        <f>_xlfn.XLOOKUP(M3006,匹配表1065!D:D,匹配表1065!F:F)*N3006</f>
        <v>12</v>
      </c>
    </row>
    <row r="3007" customHeight="1" spans="1:23">
      <c r="A3007" s="89" t="s">
        <v>675</v>
      </c>
      <c r="B3007" s="90">
        <v>46170</v>
      </c>
      <c r="C3007" s="91" t="str">
        <f t="shared" si="92"/>
        <v>5月第5周</v>
      </c>
      <c r="D3007" s="89" t="s">
        <v>761</v>
      </c>
      <c r="E3007" s="89" t="str">
        <f t="shared" si="93"/>
        <v>5月第4周--周4</v>
      </c>
      <c r="F3007" s="92" t="s">
        <v>27</v>
      </c>
      <c r="G3007" s="89" t="s">
        <v>63</v>
      </c>
      <c r="H3007" s="92" t="str">
        <f>_xlfn.XLOOKUP(O3007,匹配表1065!T:T,匹配表1065!W:W)</f>
        <v>南京市</v>
      </c>
      <c r="I3007" s="89" t="str">
        <f>_xlfn.XLOOKUP(O3007,匹配表1065!T:T,匹配表1065!X:X)</f>
        <v>PME2002</v>
      </c>
      <c r="J3007" s="92" t="s">
        <v>84</v>
      </c>
      <c r="K3007" s="89" cm="1">
        <f ca="1" t="array" ref="K3007:L3007">_xlfn.XLOOKUP(J3007,匹配表1065!Y:Y,匹配表1065!AA:AB)</f>
        <v>31</v>
      </c>
      <c r="L3007" s="89" t="str">
        <v>3个月以上</v>
      </c>
      <c r="M3007" s="92" t="s">
        <v>30</v>
      </c>
      <c r="N3007" s="98">
        <v>4</v>
      </c>
      <c r="O3007" s="93" t="str">
        <f>_xlfn.XLOOKUP(P3007,匹配表1065!U:U,匹配表1065!T:T)</f>
        <v>HO00000964</v>
      </c>
      <c r="P3007" s="89" t="s">
        <v>90</v>
      </c>
      <c r="Q3007" s="89" t="s">
        <v>281</v>
      </c>
      <c r="R3007" s="89" t="str">
        <f>_xlfn.XLOOKUP(Q3007,匹配表1065!L:L,匹配表1065!O:O)</f>
        <v>A</v>
      </c>
      <c r="S3007" s="93" t="str">
        <f>IFERROR(_xlfn.XLOOKUP(Q3007,匹配表1065!AI:AI,匹配表1065!AJ:AJ),"绿标")</f>
        <v>红标</v>
      </c>
      <c r="T3007" s="93" t="str" cm="1">
        <f t="array" ref="T3007:U3007">_xlfn.XLOOKUP(Q3007,匹配表1065!L:L,匹配表1065!M:N)</f>
        <v>头痛</v>
      </c>
      <c r="U3007" s="94" t="str">
        <v>神经内科</v>
      </c>
      <c r="V3007" s="95" t="s">
        <v>70</v>
      </c>
      <c r="W3007" s="93">
        <f>_xlfn.XLOOKUP(M3007,匹配表1065!D:D,匹配表1065!F:F)*N3007</f>
        <v>48</v>
      </c>
    </row>
    <row r="3008" customHeight="1" spans="1:23">
      <c r="A3008" s="89" t="s">
        <v>675</v>
      </c>
      <c r="B3008" s="90">
        <v>46170</v>
      </c>
      <c r="C3008" s="91" t="str">
        <f t="shared" si="92"/>
        <v>5月第5周</v>
      </c>
      <c r="D3008" s="89" t="s">
        <v>761</v>
      </c>
      <c r="E3008" s="89" t="str">
        <f t="shared" si="93"/>
        <v>5月第4周--周4</v>
      </c>
      <c r="F3008" s="92" t="s">
        <v>27</v>
      </c>
      <c r="G3008" s="89" t="s">
        <v>63</v>
      </c>
      <c r="H3008" s="92" t="str">
        <f>_xlfn.XLOOKUP(O3008,匹配表1065!T:T,匹配表1065!W:W)</f>
        <v>南京市</v>
      </c>
      <c r="I3008" s="89" t="str">
        <f>_xlfn.XLOOKUP(O3008,匹配表1065!T:T,匹配表1065!X:X)</f>
        <v>PME2002</v>
      </c>
      <c r="J3008" s="92" t="s">
        <v>84</v>
      </c>
      <c r="K3008" s="89" cm="1">
        <f ca="1" t="array" ref="K3008:L3008">_xlfn.XLOOKUP(J3008,匹配表1065!Y:Y,匹配表1065!AA:AB)</f>
        <v>31</v>
      </c>
      <c r="L3008" s="89" t="str">
        <v>3个月以上</v>
      </c>
      <c r="M3008" s="92" t="s">
        <v>35</v>
      </c>
      <c r="N3008" s="98">
        <v>1</v>
      </c>
      <c r="O3008" s="93" t="str">
        <f>_xlfn.XLOOKUP(P3008,匹配表1065!U:U,匹配表1065!T:T)</f>
        <v>HO00000964</v>
      </c>
      <c r="P3008" s="89" t="s">
        <v>90</v>
      </c>
      <c r="Q3008" s="89" t="s">
        <v>212</v>
      </c>
      <c r="R3008" s="89" t="str">
        <f>_xlfn.XLOOKUP(Q3008,匹配表1065!L:L,匹配表1065!O:O)</f>
        <v>B</v>
      </c>
      <c r="S3008" s="93" t="str">
        <f>IFERROR(_xlfn.XLOOKUP(Q3008,匹配表1065!AI:AI,匹配表1065!AJ:AJ),"绿标")</f>
        <v>绿标</v>
      </c>
      <c r="T3008" s="93" t="str" cm="1">
        <f t="array" ref="T3008:U3008">_xlfn.XLOOKUP(Q3008,匹配表1065!L:L,匹配表1065!M:N)</f>
        <v>脑血管</v>
      </c>
      <c r="U3008" s="94" t="str">
        <v>神经内科</v>
      </c>
      <c r="V3008" s="95" t="s">
        <v>58</v>
      </c>
      <c r="W3008" s="93">
        <f>_xlfn.XLOOKUP(M3008,匹配表1065!D:D,匹配表1065!F:F)*N3008</f>
        <v>4</v>
      </c>
    </row>
    <row r="3009" customHeight="1" spans="1:23">
      <c r="A3009" s="89" t="s">
        <v>675</v>
      </c>
      <c r="B3009" s="90">
        <v>46170</v>
      </c>
      <c r="C3009" s="91" t="str">
        <f t="shared" si="92"/>
        <v>5月第5周</v>
      </c>
      <c r="D3009" s="89" t="s">
        <v>761</v>
      </c>
      <c r="E3009" s="89" t="str">
        <f t="shared" si="93"/>
        <v>5月第4周--周4</v>
      </c>
      <c r="F3009" s="92" t="s">
        <v>27</v>
      </c>
      <c r="G3009" s="89" t="s">
        <v>63</v>
      </c>
      <c r="H3009" s="92" t="str">
        <f>_xlfn.XLOOKUP(O3009,匹配表1065!T:T,匹配表1065!W:W)</f>
        <v>南京市</v>
      </c>
      <c r="I3009" s="89" t="str">
        <f>_xlfn.XLOOKUP(O3009,匹配表1065!T:T,匹配表1065!X:X)</f>
        <v>PME2001</v>
      </c>
      <c r="J3009" s="92" t="s">
        <v>77</v>
      </c>
      <c r="K3009" s="89" cm="1">
        <f ca="1" t="array" ref="K3009:L3009">_xlfn.XLOOKUP(J3009,匹配表1065!Y:Y,匹配表1065!AA:AB)</f>
        <v>8</v>
      </c>
      <c r="L3009" s="89" t="str">
        <v>3个月以上</v>
      </c>
      <c r="M3009" s="92" t="s">
        <v>30</v>
      </c>
      <c r="N3009" s="98">
        <v>2</v>
      </c>
      <c r="O3009" s="93" t="str">
        <f>_xlfn.XLOOKUP(P3009,匹配表1065!U:U,匹配表1065!T:T)</f>
        <v>HO00000958</v>
      </c>
      <c r="P3009" s="89" t="s">
        <v>65</v>
      </c>
      <c r="Q3009" s="89" t="s">
        <v>216</v>
      </c>
      <c r="R3009" s="89" t="str">
        <f>_xlfn.XLOOKUP(Q3009,匹配表1065!L:L,匹配表1065!O:O)</f>
        <v>A</v>
      </c>
      <c r="S3009" s="93" t="str">
        <f>IFERROR(_xlfn.XLOOKUP(Q3009,匹配表1065!AI:AI,匹配表1065!AJ:AJ),"绿标")</f>
        <v>红标</v>
      </c>
      <c r="T3009" s="93" t="str" cm="1">
        <f t="array" ref="T3009:U3009">_xlfn.XLOOKUP(Q3009,匹配表1065!L:L,匹配表1065!M:N)</f>
        <v>头痛</v>
      </c>
      <c r="U3009" s="94" t="str">
        <v>神经内科</v>
      </c>
      <c r="V3009" s="95" t="s">
        <v>42</v>
      </c>
      <c r="W3009" s="93">
        <f>_xlfn.XLOOKUP(M3009,匹配表1065!D:D,匹配表1065!F:F)*N3009</f>
        <v>24</v>
      </c>
    </row>
    <row r="3010" customHeight="1" spans="1:23">
      <c r="A3010" s="89" t="s">
        <v>675</v>
      </c>
      <c r="B3010" s="90">
        <v>46170</v>
      </c>
      <c r="C3010" s="91" t="str">
        <f t="shared" ref="C3010:C3073" si="94">MONTH(B3010)&amp;TEXT(WEEKNUM(B3010,2)-WEEKNUM(B3010+1-DAY(B3010),2)+1,"月第0周")</f>
        <v>5月第5周</v>
      </c>
      <c r="D3010" s="89" t="s">
        <v>761</v>
      </c>
      <c r="E3010" s="89" t="str">
        <f t="shared" ref="E3010:E3073" si="95">D3010&amp;"--"&amp;"周"&amp;WEEKDAY(B3010,2)</f>
        <v>5月第4周--周4</v>
      </c>
      <c r="F3010" s="92" t="s">
        <v>27</v>
      </c>
      <c r="G3010" s="89" t="s">
        <v>63</v>
      </c>
      <c r="H3010" s="92" t="str">
        <f>_xlfn.XLOOKUP(O3010,匹配表1065!T:T,匹配表1065!W:W)</f>
        <v>南京市</v>
      </c>
      <c r="I3010" s="89" t="str">
        <f>_xlfn.XLOOKUP(O3010,匹配表1065!T:T,匹配表1065!X:X)</f>
        <v>PME2002</v>
      </c>
      <c r="J3010" s="92" t="s">
        <v>410</v>
      </c>
      <c r="K3010" s="89" cm="1">
        <f ca="1" t="array" ref="K3010:L3010">_xlfn.XLOOKUP(J3010,匹配表1065!Y:Y,匹配表1065!AA:AB)</f>
        <v>1</v>
      </c>
      <c r="L3010" s="89" t="str">
        <v>3个月以内</v>
      </c>
      <c r="M3010" s="92" t="s">
        <v>35</v>
      </c>
      <c r="N3010" s="98">
        <v>1</v>
      </c>
      <c r="O3010" s="93" t="str">
        <f>_xlfn.XLOOKUP(P3010,匹配表1065!U:U,匹配表1065!T:T)</f>
        <v>HO00000964</v>
      </c>
      <c r="P3010" s="89" t="s">
        <v>90</v>
      </c>
      <c r="Q3010" s="89" t="s">
        <v>679</v>
      </c>
      <c r="R3010" s="89" t="str">
        <f>_xlfn.XLOOKUP(Q3010,匹配表1065!L:L,匹配表1065!O:O)</f>
        <v>B</v>
      </c>
      <c r="S3010" s="93" t="str">
        <f>IFERROR(_xlfn.XLOOKUP(Q3010,匹配表1065!AI:AI,匹配表1065!AJ:AJ),"绿标")</f>
        <v>绿标</v>
      </c>
      <c r="T3010" s="93" t="str" cm="1">
        <f t="array" ref="T3010:U3010">_xlfn.XLOOKUP(Q3010,匹配表1065!L:L,匹配表1065!M:N)</f>
        <v>脑血管</v>
      </c>
      <c r="U3010" s="94" t="str">
        <v>神经内科</v>
      </c>
      <c r="V3010" s="95" t="s">
        <v>58</v>
      </c>
      <c r="W3010" s="93">
        <f>_xlfn.XLOOKUP(M3010,匹配表1065!D:D,匹配表1065!F:F)*N3010</f>
        <v>4</v>
      </c>
    </row>
    <row r="3011" customHeight="1" spans="1:23">
      <c r="A3011" s="89" t="s">
        <v>675</v>
      </c>
      <c r="B3011" s="90">
        <v>46170</v>
      </c>
      <c r="C3011" s="91" t="str">
        <f t="shared" si="94"/>
        <v>5月第5周</v>
      </c>
      <c r="D3011" s="89" t="s">
        <v>761</v>
      </c>
      <c r="E3011" s="89" t="str">
        <f t="shared" si="95"/>
        <v>5月第4周--周4</v>
      </c>
      <c r="F3011" s="92" t="s">
        <v>27</v>
      </c>
      <c r="G3011" s="89" t="s">
        <v>63</v>
      </c>
      <c r="H3011" s="92" t="str">
        <f>_xlfn.XLOOKUP(O3011,匹配表1065!T:T,匹配表1065!W:W)</f>
        <v>南京市</v>
      </c>
      <c r="I3011" s="89" t="str">
        <f>_xlfn.XLOOKUP(O3011,匹配表1065!T:T,匹配表1065!X:X)</f>
        <v>PME2001</v>
      </c>
      <c r="J3011" s="92" t="s">
        <v>77</v>
      </c>
      <c r="K3011" s="89" cm="1">
        <f ca="1" t="array" ref="K3011:L3011">_xlfn.XLOOKUP(J3011,匹配表1065!Y:Y,匹配表1065!AA:AB)</f>
        <v>8</v>
      </c>
      <c r="L3011" s="89" t="str">
        <v>3个月以上</v>
      </c>
      <c r="M3011" s="92" t="s">
        <v>35</v>
      </c>
      <c r="N3011" s="98">
        <v>1</v>
      </c>
      <c r="O3011" s="93" t="str">
        <f>_xlfn.XLOOKUP(P3011,匹配表1065!U:U,匹配表1065!T:T)</f>
        <v>HO00000958</v>
      </c>
      <c r="P3011" s="89" t="s">
        <v>65</v>
      </c>
      <c r="Q3011" s="89" t="s">
        <v>562</v>
      </c>
      <c r="R3011" s="89" t="str">
        <f>_xlfn.XLOOKUP(Q3011,匹配表1065!L:L,匹配表1065!O:O)</f>
        <v>A</v>
      </c>
      <c r="S3011" s="93" t="str">
        <f>IFERROR(_xlfn.XLOOKUP(Q3011,匹配表1065!AI:AI,匹配表1065!AJ:AJ),"绿标")</f>
        <v>绿标</v>
      </c>
      <c r="T3011" s="93" t="str" cm="1">
        <f t="array" ref="T3011:U3011">_xlfn.XLOOKUP(Q3011,匹配表1065!L:L,匹配表1065!M:N)</f>
        <v>头痛</v>
      </c>
      <c r="U3011" s="94" t="str">
        <v>神经内科</v>
      </c>
      <c r="V3011" s="95" t="s">
        <v>58</v>
      </c>
      <c r="W3011" s="93">
        <f>_xlfn.XLOOKUP(M3011,匹配表1065!D:D,匹配表1065!F:F)*N3011</f>
        <v>4</v>
      </c>
    </row>
    <row r="3012" customHeight="1" spans="1:23">
      <c r="A3012" s="89" t="s">
        <v>675</v>
      </c>
      <c r="B3012" s="90">
        <v>46170</v>
      </c>
      <c r="C3012" s="91" t="str">
        <f t="shared" si="94"/>
        <v>5月第5周</v>
      </c>
      <c r="D3012" s="89" t="s">
        <v>761</v>
      </c>
      <c r="E3012" s="89" t="str">
        <f t="shared" si="95"/>
        <v>5月第4周--周4</v>
      </c>
      <c r="F3012" s="92" t="s">
        <v>27</v>
      </c>
      <c r="G3012" s="89" t="s">
        <v>63</v>
      </c>
      <c r="H3012" s="92" t="str">
        <f>_xlfn.XLOOKUP(O3012,匹配表1065!T:T,匹配表1065!W:W)</f>
        <v>南京市</v>
      </c>
      <c r="I3012" s="89" t="str">
        <f>_xlfn.XLOOKUP(O3012,匹配表1065!T:T,匹配表1065!X:X)</f>
        <v>PME2002</v>
      </c>
      <c r="J3012" s="92" t="s">
        <v>410</v>
      </c>
      <c r="K3012" s="89" cm="1">
        <f ca="1" t="array" ref="K3012:L3012">_xlfn.XLOOKUP(J3012,匹配表1065!Y:Y,匹配表1065!AA:AB)</f>
        <v>1</v>
      </c>
      <c r="L3012" s="89" t="str">
        <v>3个月以内</v>
      </c>
      <c r="M3012" s="92" t="s">
        <v>35</v>
      </c>
      <c r="N3012" s="98">
        <v>1</v>
      </c>
      <c r="O3012" s="93" t="str">
        <f>_xlfn.XLOOKUP(P3012,匹配表1065!U:U,匹配表1065!T:T)</f>
        <v>HO00000964</v>
      </c>
      <c r="P3012" s="89" t="s">
        <v>90</v>
      </c>
      <c r="Q3012" s="89" t="s">
        <v>470</v>
      </c>
      <c r="R3012" s="89" t="str">
        <f>_xlfn.XLOOKUP(Q3012,匹配表1065!L:L,匹配表1065!O:O)</f>
        <v>B</v>
      </c>
      <c r="S3012" s="93" t="str">
        <f>IFERROR(_xlfn.XLOOKUP(Q3012,匹配表1065!AI:AI,匹配表1065!AJ:AJ),"绿标")</f>
        <v>黑标</v>
      </c>
      <c r="T3012" s="93" t="str" cm="1">
        <f t="array" ref="T3012:U3012">_xlfn.XLOOKUP(Q3012,匹配表1065!L:L,匹配表1065!M:N)</f>
        <v>脑血管</v>
      </c>
      <c r="U3012" s="94" t="str">
        <v>神经内科</v>
      </c>
      <c r="V3012" s="95" t="s">
        <v>33</v>
      </c>
      <c r="W3012" s="93">
        <f>_xlfn.XLOOKUP(M3012,匹配表1065!D:D,匹配表1065!F:F)*N3012</f>
        <v>4</v>
      </c>
    </row>
    <row r="3013" customHeight="1" spans="1:23">
      <c r="A3013" s="89" t="s">
        <v>675</v>
      </c>
      <c r="B3013" s="90">
        <v>46170</v>
      </c>
      <c r="C3013" s="91" t="str">
        <f t="shared" si="94"/>
        <v>5月第5周</v>
      </c>
      <c r="D3013" s="89" t="s">
        <v>761</v>
      </c>
      <c r="E3013" s="89" t="str">
        <f t="shared" si="95"/>
        <v>5月第4周--周4</v>
      </c>
      <c r="F3013" s="92" t="s">
        <v>27</v>
      </c>
      <c r="G3013" s="92" t="s">
        <v>92</v>
      </c>
      <c r="H3013" s="92" t="str">
        <f>_xlfn.XLOOKUP(O3013,匹配表1065!T:T,匹配表1065!W:W)</f>
        <v>合肥市</v>
      </c>
      <c r="I3013" s="89" t="str">
        <f>_xlfn.XLOOKUP(O3013,匹配表1065!T:T,匹配表1065!X:X)</f>
        <v>PME2007</v>
      </c>
      <c r="J3013" s="92" t="s">
        <v>93</v>
      </c>
      <c r="K3013" s="89" cm="1">
        <f ca="1" t="array" ref="K3013:L3013">_xlfn.XLOOKUP(J3013,匹配表1065!Y:Y,匹配表1065!AA:AB)</f>
        <v>9</v>
      </c>
      <c r="L3013" s="89" t="str">
        <v>3个月以上</v>
      </c>
      <c r="M3013" s="92" t="s">
        <v>55</v>
      </c>
      <c r="N3013" s="98">
        <v>1</v>
      </c>
      <c r="O3013" s="93" t="str">
        <f>_xlfn.XLOOKUP(P3013,匹配表1065!U:U,匹配表1065!T:T)</f>
        <v>HO00000001</v>
      </c>
      <c r="P3013" s="89" t="s">
        <v>94</v>
      </c>
      <c r="Q3013" s="89" t="s">
        <v>736</v>
      </c>
      <c r="R3013" s="89" t="str">
        <f>_xlfn.XLOOKUP(Q3013,匹配表1065!L:L,匹配表1065!O:O)</f>
        <v>B</v>
      </c>
      <c r="S3013" s="93" t="str">
        <f>IFERROR(_xlfn.XLOOKUP(Q3013,匹配表1065!AI:AI,匹配表1065!AJ:AJ),"绿标")</f>
        <v>黑标</v>
      </c>
      <c r="T3013" s="93" t="str" cm="1">
        <f t="array" ref="T3013:U3013">_xlfn.XLOOKUP(Q3013,匹配表1065!L:L,匹配表1065!M:N)</f>
        <v>脑血管</v>
      </c>
      <c r="U3013" s="94" t="str">
        <v>神经内科</v>
      </c>
      <c r="V3013" s="95" t="s">
        <v>33</v>
      </c>
      <c r="W3013" s="93">
        <f>_xlfn.XLOOKUP(M3013,匹配表1065!D:D,匹配表1065!F:F)*N3013</f>
        <v>8</v>
      </c>
    </row>
    <row r="3014" customHeight="1" spans="1:23">
      <c r="A3014" s="89" t="s">
        <v>675</v>
      </c>
      <c r="B3014" s="90">
        <v>46170</v>
      </c>
      <c r="C3014" s="91" t="str">
        <f t="shared" si="94"/>
        <v>5月第5周</v>
      </c>
      <c r="D3014" s="89" t="s">
        <v>761</v>
      </c>
      <c r="E3014" s="89" t="str">
        <f t="shared" si="95"/>
        <v>5月第4周--周4</v>
      </c>
      <c r="F3014" s="92" t="s">
        <v>27</v>
      </c>
      <c r="G3014" s="92" t="s">
        <v>92</v>
      </c>
      <c r="H3014" s="92" t="str">
        <f>_xlfn.XLOOKUP(O3014,匹配表1065!T:T,匹配表1065!W:W)</f>
        <v>合肥市</v>
      </c>
      <c r="I3014" s="89" t="str">
        <f>_xlfn.XLOOKUP(O3014,匹配表1065!T:T,匹配表1065!X:X)</f>
        <v>PME2007</v>
      </c>
      <c r="J3014" s="92" t="s">
        <v>93</v>
      </c>
      <c r="K3014" s="89" cm="1">
        <f ca="1" t="array" ref="K3014:L3014">_xlfn.XLOOKUP(J3014,匹配表1065!Y:Y,匹配表1065!AA:AB)</f>
        <v>9</v>
      </c>
      <c r="L3014" s="89" t="str">
        <v>3个月以上</v>
      </c>
      <c r="M3014" s="92" t="s">
        <v>35</v>
      </c>
      <c r="N3014" s="98">
        <v>1</v>
      </c>
      <c r="O3014" s="93" t="str">
        <f>_xlfn.XLOOKUP(P3014,匹配表1065!U:U,匹配表1065!T:T)</f>
        <v>HO00000001</v>
      </c>
      <c r="P3014" s="89" t="s">
        <v>94</v>
      </c>
      <c r="Q3014" s="89" t="s">
        <v>207</v>
      </c>
      <c r="R3014" s="89" t="str">
        <f>_xlfn.XLOOKUP(Q3014,匹配表1065!L:L,匹配表1065!O:O)</f>
        <v>C</v>
      </c>
      <c r="S3014" s="93" t="str">
        <f>IFERROR(_xlfn.XLOOKUP(Q3014,匹配表1065!AI:AI,匹配表1065!AJ:AJ),"绿标")</f>
        <v>红标</v>
      </c>
      <c r="T3014" s="93" t="str" cm="1">
        <f t="array" ref="T3014:U3014">_xlfn.XLOOKUP(Q3014,匹配表1065!L:L,匹配表1065!M:N)</f>
        <v>眩晕</v>
      </c>
      <c r="U3014" s="94" t="str">
        <v>神经内科</v>
      </c>
      <c r="V3014" s="95" t="s">
        <v>58</v>
      </c>
      <c r="W3014" s="93">
        <f>_xlfn.XLOOKUP(M3014,匹配表1065!D:D,匹配表1065!F:F)*N3014</f>
        <v>4</v>
      </c>
    </row>
    <row r="3015" customHeight="1" spans="1:23">
      <c r="A3015" s="89" t="s">
        <v>675</v>
      </c>
      <c r="B3015" s="90">
        <v>46170</v>
      </c>
      <c r="C3015" s="91" t="str">
        <f t="shared" si="94"/>
        <v>5月第5周</v>
      </c>
      <c r="D3015" s="89" t="s">
        <v>761</v>
      </c>
      <c r="E3015" s="89" t="str">
        <f t="shared" si="95"/>
        <v>5月第4周--周4</v>
      </c>
      <c r="F3015" s="92" t="s">
        <v>27</v>
      </c>
      <c r="G3015" s="92" t="s">
        <v>92</v>
      </c>
      <c r="H3015" s="92" t="str">
        <f>_xlfn.XLOOKUP(O3015,匹配表1065!T:T,匹配表1065!W:W)</f>
        <v>芜湖市</v>
      </c>
      <c r="I3015" s="89" t="str">
        <f>_xlfn.XLOOKUP(O3015,匹配表1065!T:T,匹配表1065!X:X)</f>
        <v>PME2003</v>
      </c>
      <c r="J3015" s="92" t="s">
        <v>101</v>
      </c>
      <c r="K3015" s="89" cm="1">
        <f ca="1" t="array" ref="K3015:L3015">_xlfn.XLOOKUP(J3015,匹配表1065!Y:Y,匹配表1065!AA:AB)</f>
        <v>1</v>
      </c>
      <c r="L3015" s="89" t="str">
        <v>3个月以内</v>
      </c>
      <c r="M3015" s="92" t="s">
        <v>35</v>
      </c>
      <c r="N3015" s="98">
        <v>1</v>
      </c>
      <c r="O3015" s="93" t="str">
        <f>_xlfn.XLOOKUP(P3015,匹配表1065!U:U,匹配表1065!T:T)</f>
        <v>HO00000014</v>
      </c>
      <c r="P3015" s="89" t="s">
        <v>775</v>
      </c>
      <c r="Q3015" s="89" t="s">
        <v>776</v>
      </c>
      <c r="R3015" s="89" t="str">
        <f>_xlfn.XLOOKUP(Q3015,匹配表1065!L:L,匹配表1065!O:O)</f>
        <v>B</v>
      </c>
      <c r="S3015" s="93" t="str">
        <f>IFERROR(_xlfn.XLOOKUP(Q3015,匹配表1065!AI:AI,匹配表1065!AJ:AJ),"绿标")</f>
        <v>绿标</v>
      </c>
      <c r="T3015" s="93" t="str" cm="1">
        <f t="array" ref="T3015:U3015">_xlfn.XLOOKUP(Q3015,匹配表1065!L:L,匹配表1065!M:N)</f>
        <v>脑血管</v>
      </c>
      <c r="U3015" s="94" t="str">
        <v>神经内科</v>
      </c>
      <c r="V3015" s="95" t="s">
        <v>58</v>
      </c>
      <c r="W3015" s="93">
        <f>_xlfn.XLOOKUP(M3015,匹配表1065!D:D,匹配表1065!F:F)*N3015</f>
        <v>4</v>
      </c>
    </row>
    <row r="3016" customHeight="1" spans="1:23">
      <c r="A3016" s="89" t="s">
        <v>675</v>
      </c>
      <c r="B3016" s="90">
        <v>46170</v>
      </c>
      <c r="C3016" s="91" t="str">
        <f t="shared" si="94"/>
        <v>5月第5周</v>
      </c>
      <c r="D3016" s="89" t="s">
        <v>761</v>
      </c>
      <c r="E3016" s="89" t="str">
        <f t="shared" si="95"/>
        <v>5月第4周--周4</v>
      </c>
      <c r="F3016" s="92" t="s">
        <v>27</v>
      </c>
      <c r="G3016" s="92" t="s">
        <v>92</v>
      </c>
      <c r="H3016" s="92" t="str">
        <f>_xlfn.XLOOKUP(O3016,匹配表1065!T:T,匹配表1065!W:W)</f>
        <v>合肥市</v>
      </c>
      <c r="I3016" s="89" t="str">
        <f>_xlfn.XLOOKUP(O3016,匹配表1065!T:T,匹配表1065!X:X)</f>
        <v>PME2047</v>
      </c>
      <c r="J3016" s="92" t="s">
        <v>97</v>
      </c>
      <c r="K3016" s="89" cm="1">
        <f ca="1" t="array" ref="K3016:L3016">_xlfn.XLOOKUP(J3016,匹配表1065!Y:Y,匹配表1065!AA:AB)</f>
        <v>2</v>
      </c>
      <c r="L3016" s="89" t="str">
        <v>3个月以内</v>
      </c>
      <c r="M3016" s="92" t="s">
        <v>35</v>
      </c>
      <c r="N3016" s="98">
        <v>1</v>
      </c>
      <c r="O3016" s="93" t="str">
        <f>_xlfn.XLOOKUP(P3016,匹配表1065!U:U,匹配表1065!T:T)</f>
        <v>HO00000005</v>
      </c>
      <c r="P3016" s="89" t="s">
        <v>98</v>
      </c>
      <c r="Q3016" s="89" t="s">
        <v>345</v>
      </c>
      <c r="R3016" s="89" t="str">
        <f>_xlfn.XLOOKUP(Q3016,匹配表1065!L:L,匹配表1065!O:O)</f>
        <v>B</v>
      </c>
      <c r="S3016" s="93" t="str">
        <f>IFERROR(_xlfn.XLOOKUP(Q3016,匹配表1065!AI:AI,匹配表1065!AJ:AJ),"绿标")</f>
        <v>绿标</v>
      </c>
      <c r="T3016" s="93" t="str" cm="1">
        <f t="array" ref="T3016:U3016">_xlfn.XLOOKUP(Q3016,匹配表1065!L:L,匹配表1065!M:N)</f>
        <v>脑血管</v>
      </c>
      <c r="U3016" s="94" t="str">
        <v>神经内科</v>
      </c>
      <c r="V3016" s="95" t="s">
        <v>33</v>
      </c>
      <c r="W3016" s="93">
        <f>_xlfn.XLOOKUP(M3016,匹配表1065!D:D,匹配表1065!F:F)*N3016</f>
        <v>4</v>
      </c>
    </row>
    <row r="3017" customHeight="1" spans="1:23">
      <c r="A3017" s="89" t="s">
        <v>675</v>
      </c>
      <c r="B3017" s="90">
        <v>46170</v>
      </c>
      <c r="C3017" s="91" t="str">
        <f t="shared" si="94"/>
        <v>5月第5周</v>
      </c>
      <c r="D3017" s="89" t="s">
        <v>761</v>
      </c>
      <c r="E3017" s="89" t="str">
        <f t="shared" si="95"/>
        <v>5月第4周--周4</v>
      </c>
      <c r="F3017" s="92" t="s">
        <v>27</v>
      </c>
      <c r="G3017" s="92" t="s">
        <v>28</v>
      </c>
      <c r="H3017" s="92" t="str">
        <f>_xlfn.XLOOKUP(O3017,匹配表1065!T:T,匹配表1065!W:W)</f>
        <v>扬州市</v>
      </c>
      <c r="I3017" s="89" t="str">
        <f>_xlfn.XLOOKUP(O3017,匹配表1065!T:T,匹配表1065!X:X)</f>
        <v>PME2012</v>
      </c>
      <c r="J3017" s="92" t="s">
        <v>60</v>
      </c>
      <c r="K3017" s="89" cm="1">
        <f ca="1" t="array" ref="K3017:L3017">_xlfn.XLOOKUP(J3017,匹配表1065!Y:Y,匹配表1065!AA:AB)</f>
        <v>13</v>
      </c>
      <c r="L3017" s="89" t="str">
        <v>3个月以上</v>
      </c>
      <c r="M3017" s="92" t="s">
        <v>30</v>
      </c>
      <c r="N3017" s="98">
        <v>1</v>
      </c>
      <c r="O3017" s="93" t="str">
        <f>_xlfn.XLOOKUP(P3017,匹配表1065!U:U,匹配表1065!T:T)</f>
        <v>HO00000968</v>
      </c>
      <c r="P3017" s="89" t="s">
        <v>61</v>
      </c>
      <c r="Q3017" s="89" t="s">
        <v>62</v>
      </c>
      <c r="R3017" s="89" t="str">
        <f>_xlfn.XLOOKUP(Q3017,匹配表1065!L:L,匹配表1065!O:O)</f>
        <v>A</v>
      </c>
      <c r="S3017" s="93" t="str">
        <f>IFERROR(_xlfn.XLOOKUP(Q3017,匹配表1065!AI:AI,匹配表1065!AJ:AJ),"绿标")</f>
        <v>红标</v>
      </c>
      <c r="T3017" s="93" t="str" cm="1">
        <f t="array" ref="T3017:U3017">_xlfn.XLOOKUP(Q3017,匹配表1065!L:L,匹配表1065!M:N)</f>
        <v>头痛</v>
      </c>
      <c r="U3017" s="94" t="str">
        <v>神经内科</v>
      </c>
      <c r="V3017" s="95" t="s">
        <v>58</v>
      </c>
      <c r="W3017" s="93">
        <f>_xlfn.XLOOKUP(M3017,匹配表1065!D:D,匹配表1065!F:F)*N3017</f>
        <v>12</v>
      </c>
    </row>
    <row r="3018" customHeight="1" spans="1:23">
      <c r="A3018" s="89" t="s">
        <v>675</v>
      </c>
      <c r="B3018" s="90">
        <v>46170</v>
      </c>
      <c r="C3018" s="91" t="str">
        <f t="shared" si="94"/>
        <v>5月第5周</v>
      </c>
      <c r="D3018" s="89" t="s">
        <v>761</v>
      </c>
      <c r="E3018" s="89" t="str">
        <f t="shared" si="95"/>
        <v>5月第4周--周4</v>
      </c>
      <c r="F3018" s="92" t="s">
        <v>27</v>
      </c>
      <c r="G3018" s="92" t="s">
        <v>28</v>
      </c>
      <c r="H3018" s="92" t="str">
        <f>_xlfn.XLOOKUP(O3018,匹配表1065!T:T,匹配表1065!W:W)</f>
        <v>南京市</v>
      </c>
      <c r="I3018" s="89" t="str">
        <f>_xlfn.XLOOKUP(O3018,匹配表1065!T:T,匹配表1065!X:X)</f>
        <v>PME2004</v>
      </c>
      <c r="J3018" s="92" t="s">
        <v>34</v>
      </c>
      <c r="K3018" s="89" cm="1">
        <f ca="1" t="array" ref="K3018:L3018">_xlfn.XLOOKUP(J3018,匹配表1065!Y:Y,匹配表1065!AA:AB)</f>
        <v>11</v>
      </c>
      <c r="L3018" s="89" t="str">
        <v>3个月以上</v>
      </c>
      <c r="M3018" s="92" t="s">
        <v>30</v>
      </c>
      <c r="N3018" s="98">
        <v>1</v>
      </c>
      <c r="O3018" s="93" t="str">
        <f>_xlfn.XLOOKUP(P3018,匹配表1065!U:U,匹配表1065!T:T)</f>
        <v>HO00000972</v>
      </c>
      <c r="P3018" s="89" t="s">
        <v>36</v>
      </c>
      <c r="Q3018" s="89" t="s">
        <v>370</v>
      </c>
      <c r="R3018" s="89" t="str">
        <f>_xlfn.XLOOKUP(Q3018,匹配表1065!L:L,匹配表1065!O:O)</f>
        <v>A</v>
      </c>
      <c r="S3018" s="93" t="str">
        <f>IFERROR(_xlfn.XLOOKUP(Q3018,匹配表1065!AI:AI,匹配表1065!AJ:AJ),"绿标")</f>
        <v>绿标</v>
      </c>
      <c r="T3018" s="93" t="str" cm="1">
        <f t="array" ref="T3018:U3018">_xlfn.XLOOKUP(Q3018,匹配表1065!L:L,匹配表1065!M:N)</f>
        <v>头痛</v>
      </c>
      <c r="U3018" s="94" t="str">
        <v>神经内科</v>
      </c>
      <c r="V3018" s="95" t="s">
        <v>67</v>
      </c>
      <c r="W3018" s="93">
        <f>_xlfn.XLOOKUP(M3018,匹配表1065!D:D,匹配表1065!F:F)*N3018</f>
        <v>12</v>
      </c>
    </row>
    <row r="3019" customHeight="1" spans="1:23">
      <c r="A3019" s="89" t="s">
        <v>675</v>
      </c>
      <c r="B3019" s="90">
        <v>46170</v>
      </c>
      <c r="C3019" s="91" t="str">
        <f t="shared" si="94"/>
        <v>5月第5周</v>
      </c>
      <c r="D3019" s="89" t="s">
        <v>761</v>
      </c>
      <c r="E3019" s="89" t="str">
        <f t="shared" si="95"/>
        <v>5月第4周--周4</v>
      </c>
      <c r="F3019" s="92" t="s">
        <v>27</v>
      </c>
      <c r="G3019" s="92" t="s">
        <v>28</v>
      </c>
      <c r="H3019" s="92" t="str">
        <f>_xlfn.XLOOKUP(O3019,匹配表1065!T:T,匹配表1065!W:W)</f>
        <v>南京市</v>
      </c>
      <c r="I3019" s="89" t="str">
        <f>_xlfn.XLOOKUP(O3019,匹配表1065!T:T,匹配表1065!X:X)</f>
        <v>PME2039</v>
      </c>
      <c r="J3019" s="92" t="s">
        <v>39</v>
      </c>
      <c r="K3019" s="89" cm="1">
        <f ca="1" t="array" ref="K3019:L3019">_xlfn.XLOOKUP(J3019,匹配表1065!Y:Y,匹配表1065!AA:AB)</f>
        <v>7</v>
      </c>
      <c r="L3019" s="89" t="str">
        <v>3个月以上</v>
      </c>
      <c r="M3019" s="92" t="s">
        <v>30</v>
      </c>
      <c r="N3019" s="98">
        <v>1</v>
      </c>
      <c r="O3019" s="93" t="str">
        <f>_xlfn.XLOOKUP(P3019,匹配表1065!U:U,匹配表1065!T:T)</f>
        <v>HO00000971</v>
      </c>
      <c r="P3019" s="89" t="s">
        <v>40</v>
      </c>
      <c r="Q3019" s="89" t="s">
        <v>379</v>
      </c>
      <c r="R3019" s="89" t="str">
        <f>_xlfn.XLOOKUP(Q3019,匹配表1065!L:L,匹配表1065!O:O)</f>
        <v>A</v>
      </c>
      <c r="S3019" s="93" t="str">
        <f>IFERROR(_xlfn.XLOOKUP(Q3019,匹配表1065!AI:AI,匹配表1065!AJ:AJ),"绿标")</f>
        <v>绿标</v>
      </c>
      <c r="T3019" s="93" t="str" cm="1">
        <f t="array" ref="T3019:U3019">_xlfn.XLOOKUP(Q3019,匹配表1065!L:L,匹配表1065!M:N)</f>
        <v>头痛</v>
      </c>
      <c r="U3019" s="94" t="str">
        <v>神经内科</v>
      </c>
      <c r="V3019" s="95" t="s">
        <v>67</v>
      </c>
      <c r="W3019" s="93">
        <f>_xlfn.XLOOKUP(M3019,匹配表1065!D:D,匹配表1065!F:F)*N3019</f>
        <v>12</v>
      </c>
    </row>
    <row r="3020" customHeight="1" spans="1:23">
      <c r="A3020" s="89" t="s">
        <v>675</v>
      </c>
      <c r="B3020" s="90">
        <v>46170</v>
      </c>
      <c r="C3020" s="91" t="str">
        <f t="shared" si="94"/>
        <v>5月第5周</v>
      </c>
      <c r="D3020" s="89" t="s">
        <v>761</v>
      </c>
      <c r="E3020" s="89" t="str">
        <f t="shared" si="95"/>
        <v>5月第4周--周4</v>
      </c>
      <c r="F3020" s="92" t="s">
        <v>27</v>
      </c>
      <c r="G3020" s="92" t="s">
        <v>28</v>
      </c>
      <c r="H3020" s="92" t="str">
        <f>_xlfn.XLOOKUP(O3020,匹配表1065!T:T,匹配表1065!W:W)</f>
        <v>南京市</v>
      </c>
      <c r="I3020" s="89" t="str">
        <f>_xlfn.XLOOKUP(O3020,匹配表1065!T:T,匹配表1065!X:X)</f>
        <v>PME2006</v>
      </c>
      <c r="J3020" s="92" t="s">
        <v>29</v>
      </c>
      <c r="K3020" s="89" cm="1">
        <f ca="1" t="array" ref="K3020:L3020">_xlfn.XLOOKUP(J3020,匹配表1065!Y:Y,匹配表1065!AA:AB)</f>
        <v>15</v>
      </c>
      <c r="L3020" s="89" t="str">
        <v>3个月以上</v>
      </c>
      <c r="M3020" s="92" t="s">
        <v>30</v>
      </c>
      <c r="N3020" s="98">
        <v>1</v>
      </c>
      <c r="O3020" s="93" t="str">
        <f>_xlfn.XLOOKUP(P3020,匹配表1065!U:U,匹配表1065!T:T)</f>
        <v>HO00000959</v>
      </c>
      <c r="P3020" s="89" t="s">
        <v>196</v>
      </c>
      <c r="Q3020" s="89" t="s">
        <v>197</v>
      </c>
      <c r="R3020" s="89" t="str">
        <f>_xlfn.XLOOKUP(Q3020,匹配表1065!L:L,匹配表1065!O:O)</f>
        <v>C</v>
      </c>
      <c r="S3020" s="93" t="str">
        <f>IFERROR(_xlfn.XLOOKUP(Q3020,匹配表1065!AI:AI,匹配表1065!AJ:AJ),"绿标")</f>
        <v>红标</v>
      </c>
      <c r="T3020" s="93" t="str" cm="1">
        <f t="array" ref="T3020:U3020">_xlfn.XLOOKUP(Q3020,匹配表1065!L:L,匹配表1065!M:N)</f>
        <v>眩晕</v>
      </c>
      <c r="U3020" s="94" t="str">
        <v>神经内科</v>
      </c>
      <c r="V3020" s="95" t="s">
        <v>70</v>
      </c>
      <c r="W3020" s="93">
        <f>_xlfn.XLOOKUP(M3020,匹配表1065!D:D,匹配表1065!F:F)*N3020</f>
        <v>12</v>
      </c>
    </row>
    <row r="3021" customHeight="1" spans="1:23">
      <c r="A3021" s="89" t="s">
        <v>675</v>
      </c>
      <c r="B3021" s="90">
        <v>46170</v>
      </c>
      <c r="C3021" s="91" t="str">
        <f t="shared" si="94"/>
        <v>5月第5周</v>
      </c>
      <c r="D3021" s="89" t="s">
        <v>761</v>
      </c>
      <c r="E3021" s="89" t="str">
        <f t="shared" si="95"/>
        <v>5月第4周--周4</v>
      </c>
      <c r="F3021" s="92" t="s">
        <v>27</v>
      </c>
      <c r="G3021" s="92" t="s">
        <v>28</v>
      </c>
      <c r="H3021" s="92" t="str">
        <f>_xlfn.XLOOKUP(O3021,匹配表1065!T:T,匹配表1065!W:W)</f>
        <v>南京市</v>
      </c>
      <c r="I3021" s="89" t="str">
        <f>_xlfn.XLOOKUP(O3021,匹配表1065!T:T,匹配表1065!X:X)</f>
        <v>PME2006</v>
      </c>
      <c r="J3021" s="92" t="s">
        <v>29</v>
      </c>
      <c r="K3021" s="89" cm="1">
        <f ca="1" t="array" ref="K3021:L3021">_xlfn.XLOOKUP(J3021,匹配表1065!Y:Y,匹配表1065!AA:AB)</f>
        <v>15</v>
      </c>
      <c r="L3021" s="89" t="str">
        <v>3个月以上</v>
      </c>
      <c r="M3021" s="92" t="s">
        <v>55</v>
      </c>
      <c r="N3021" s="98">
        <v>1</v>
      </c>
      <c r="O3021" s="93" t="str">
        <f>_xlfn.XLOOKUP(P3021,匹配表1065!U:U,匹配表1065!T:T)</f>
        <v>HO00000959</v>
      </c>
      <c r="P3021" s="89" t="s">
        <v>196</v>
      </c>
      <c r="Q3021" s="89" t="s">
        <v>197</v>
      </c>
      <c r="R3021" s="89" t="str">
        <f>_xlfn.XLOOKUP(Q3021,匹配表1065!L:L,匹配表1065!O:O)</f>
        <v>C</v>
      </c>
      <c r="S3021" s="93" t="str">
        <f>IFERROR(_xlfn.XLOOKUP(Q3021,匹配表1065!AI:AI,匹配表1065!AJ:AJ),"绿标")</f>
        <v>红标</v>
      </c>
      <c r="T3021" s="93" t="str" cm="1">
        <f t="array" ref="T3021:U3021">_xlfn.XLOOKUP(Q3021,匹配表1065!L:L,匹配表1065!M:N)</f>
        <v>眩晕</v>
      </c>
      <c r="U3021" s="94" t="str">
        <v>神经内科</v>
      </c>
      <c r="V3021" s="95" t="s">
        <v>70</v>
      </c>
      <c r="W3021" s="93">
        <f>_xlfn.XLOOKUP(M3021,匹配表1065!D:D,匹配表1065!F:F)*N3021</f>
        <v>8</v>
      </c>
    </row>
    <row r="3022" customHeight="1" spans="1:23">
      <c r="A3022" s="89" t="s">
        <v>675</v>
      </c>
      <c r="B3022" s="90">
        <v>46170</v>
      </c>
      <c r="C3022" s="91" t="str">
        <f t="shared" si="94"/>
        <v>5月第5周</v>
      </c>
      <c r="D3022" s="89" t="s">
        <v>761</v>
      </c>
      <c r="E3022" s="89" t="str">
        <f t="shared" si="95"/>
        <v>5月第4周--周4</v>
      </c>
      <c r="F3022" s="92" t="s">
        <v>27</v>
      </c>
      <c r="G3022" s="92" t="s">
        <v>28</v>
      </c>
      <c r="H3022" s="92" t="str">
        <f>_xlfn.XLOOKUP(O3022,匹配表1065!T:T,匹配表1065!W:W)</f>
        <v>南京市</v>
      </c>
      <c r="I3022" s="89" t="str">
        <f>_xlfn.XLOOKUP(O3022,匹配表1065!T:T,匹配表1065!X:X)</f>
        <v>PME2006</v>
      </c>
      <c r="J3022" s="92" t="s">
        <v>29</v>
      </c>
      <c r="K3022" s="89" cm="1">
        <f ca="1" t="array" ref="K3022:L3022">_xlfn.XLOOKUP(J3022,匹配表1065!Y:Y,匹配表1065!AA:AB)</f>
        <v>15</v>
      </c>
      <c r="L3022" s="89" t="str">
        <v>3个月以上</v>
      </c>
      <c r="M3022" s="92" t="s">
        <v>55</v>
      </c>
      <c r="N3022" s="98">
        <v>1</v>
      </c>
      <c r="O3022" s="93" t="str">
        <f>_xlfn.XLOOKUP(P3022,匹配表1065!U:U,匹配表1065!T:T)</f>
        <v>HO00000965</v>
      </c>
      <c r="P3022" s="89" t="s">
        <v>31</v>
      </c>
      <c r="Q3022" s="89" t="s">
        <v>32</v>
      </c>
      <c r="R3022" s="89" t="str">
        <f>_xlfn.XLOOKUP(Q3022,匹配表1065!L:L,匹配表1065!O:O)</f>
        <v>A</v>
      </c>
      <c r="S3022" s="93" t="str">
        <f>IFERROR(_xlfn.XLOOKUP(Q3022,匹配表1065!AI:AI,匹配表1065!AJ:AJ),"绿标")</f>
        <v>绿标</v>
      </c>
      <c r="T3022" s="93" t="str" cm="1">
        <f t="array" ref="T3022:U3022">_xlfn.XLOOKUP(Q3022,匹配表1065!L:L,匹配表1065!M:N)</f>
        <v>头痛</v>
      </c>
      <c r="U3022" s="94" t="str">
        <v>神经内科</v>
      </c>
      <c r="V3022" s="95" t="s">
        <v>42</v>
      </c>
      <c r="W3022" s="93">
        <f>_xlfn.XLOOKUP(M3022,匹配表1065!D:D,匹配表1065!F:F)*N3022</f>
        <v>8</v>
      </c>
    </row>
    <row r="3023" customHeight="1" spans="1:23">
      <c r="A3023" s="89" t="s">
        <v>675</v>
      </c>
      <c r="B3023" s="90">
        <v>46170</v>
      </c>
      <c r="C3023" s="91" t="str">
        <f t="shared" si="94"/>
        <v>5月第5周</v>
      </c>
      <c r="D3023" s="89" t="s">
        <v>761</v>
      </c>
      <c r="E3023" s="89" t="str">
        <f t="shared" si="95"/>
        <v>5月第4周--周4</v>
      </c>
      <c r="F3023" s="92" t="s">
        <v>27</v>
      </c>
      <c r="G3023" s="92" t="s">
        <v>28</v>
      </c>
      <c r="H3023" s="92" t="str">
        <f>_xlfn.XLOOKUP(O3023,匹配表1065!T:T,匹配表1065!W:W)</f>
        <v>南京市</v>
      </c>
      <c r="I3023" s="89" t="str">
        <f>_xlfn.XLOOKUP(O3023,匹配表1065!T:T,匹配表1065!X:X)</f>
        <v>PME2006</v>
      </c>
      <c r="J3023" s="92" t="s">
        <v>29</v>
      </c>
      <c r="K3023" s="89" cm="1">
        <f ca="1" t="array" ref="K3023:L3023">_xlfn.XLOOKUP(J3023,匹配表1065!Y:Y,匹配表1065!AA:AB)</f>
        <v>15</v>
      </c>
      <c r="L3023" s="89" t="str">
        <v>3个月以上</v>
      </c>
      <c r="M3023" s="92" t="s">
        <v>35</v>
      </c>
      <c r="N3023" s="98">
        <v>1</v>
      </c>
      <c r="O3023" s="93" t="str">
        <f>_xlfn.XLOOKUP(P3023,匹配表1065!U:U,匹配表1065!T:T)</f>
        <v>HO00000965</v>
      </c>
      <c r="P3023" s="89" t="s">
        <v>31</v>
      </c>
      <c r="Q3023" s="89" t="s">
        <v>485</v>
      </c>
      <c r="R3023" s="89" t="str">
        <f>_xlfn.XLOOKUP(Q3023,匹配表1065!L:L,匹配表1065!O:O)</f>
        <v>A</v>
      </c>
      <c r="S3023" s="93" t="str">
        <f>IFERROR(_xlfn.XLOOKUP(Q3023,匹配表1065!AI:AI,匹配表1065!AJ:AJ),"绿标")</f>
        <v>绿标</v>
      </c>
      <c r="T3023" s="93" t="str" cm="1">
        <f t="array" ref="T3023:U3023">_xlfn.XLOOKUP(Q3023,匹配表1065!L:L,匹配表1065!M:N)</f>
        <v>头痛</v>
      </c>
      <c r="U3023" s="94" t="str">
        <v>神经内科</v>
      </c>
      <c r="V3023" s="95" t="s">
        <v>58</v>
      </c>
      <c r="W3023" s="93">
        <f>_xlfn.XLOOKUP(M3023,匹配表1065!D:D,匹配表1065!F:F)*N3023</f>
        <v>4</v>
      </c>
    </row>
    <row r="3024" customHeight="1" spans="1:23">
      <c r="A3024" s="89" t="s">
        <v>675</v>
      </c>
      <c r="B3024" s="90">
        <v>46170</v>
      </c>
      <c r="C3024" s="91" t="str">
        <f t="shared" si="94"/>
        <v>5月第5周</v>
      </c>
      <c r="D3024" s="89" t="s">
        <v>761</v>
      </c>
      <c r="E3024" s="89" t="str">
        <f t="shared" si="95"/>
        <v>5月第4周--周4</v>
      </c>
      <c r="F3024" s="92" t="s">
        <v>27</v>
      </c>
      <c r="G3024" s="92" t="s">
        <v>28</v>
      </c>
      <c r="H3024" s="92" t="str">
        <f>_xlfn.XLOOKUP(O3024,匹配表1065!T:T,匹配表1065!W:W)</f>
        <v>南京市</v>
      </c>
      <c r="I3024" s="89" t="str">
        <f>_xlfn.XLOOKUP(O3024,匹配表1065!T:T,匹配表1065!X:X)</f>
        <v>PME2005</v>
      </c>
      <c r="J3024" s="89" t="s">
        <v>54</v>
      </c>
      <c r="K3024" s="89" cm="1">
        <f ca="1" t="array" ref="K3024:L3024">_xlfn.XLOOKUP(J3024,匹配表1065!Y:Y,匹配表1065!AA:AB)</f>
        <v>3</v>
      </c>
      <c r="L3024" s="89" t="str">
        <v>3个月以上</v>
      </c>
      <c r="M3024" s="92" t="s">
        <v>35</v>
      </c>
      <c r="N3024" s="98">
        <v>1</v>
      </c>
      <c r="O3024" s="93" t="str">
        <f>_xlfn.XLOOKUP(P3024,匹配表1065!U:U,匹配表1065!T:T)</f>
        <v>HO00000975</v>
      </c>
      <c r="P3024" s="89" t="s">
        <v>56</v>
      </c>
      <c r="Q3024" s="89" t="s">
        <v>751</v>
      </c>
      <c r="R3024" s="89" t="str">
        <f>_xlfn.XLOOKUP(Q3024,匹配表1065!L:L,匹配表1065!O:O)</f>
        <v>B</v>
      </c>
      <c r="S3024" s="93" t="str">
        <f>IFERROR(_xlfn.XLOOKUP(Q3024,匹配表1065!AI:AI,匹配表1065!AJ:AJ),"绿标")</f>
        <v>绿标</v>
      </c>
      <c r="T3024" s="93" t="str" cm="1">
        <f t="array" ref="T3024:U3024">_xlfn.XLOOKUP(Q3024,匹配表1065!L:L,匹配表1065!M:N)</f>
        <v>脑血管</v>
      </c>
      <c r="U3024" s="94" t="str">
        <v>神经内科</v>
      </c>
      <c r="V3024" s="95" t="s">
        <v>42</v>
      </c>
      <c r="W3024" s="93">
        <f>_xlfn.XLOOKUP(M3024,匹配表1065!D:D,匹配表1065!F:F)*N3024</f>
        <v>4</v>
      </c>
    </row>
    <row r="3025" customHeight="1" spans="1:23">
      <c r="A3025" s="89" t="s">
        <v>675</v>
      </c>
      <c r="B3025" s="90">
        <v>46170</v>
      </c>
      <c r="C3025" s="91" t="str">
        <f t="shared" si="94"/>
        <v>5月第5周</v>
      </c>
      <c r="D3025" s="89" t="s">
        <v>761</v>
      </c>
      <c r="E3025" s="89" t="str">
        <f t="shared" si="95"/>
        <v>5月第4周--周4</v>
      </c>
      <c r="F3025" s="92" t="s">
        <v>27</v>
      </c>
      <c r="G3025" s="92" t="s">
        <v>28</v>
      </c>
      <c r="H3025" s="92" t="str">
        <f>_xlfn.XLOOKUP(O3025,匹配表1065!T:T,匹配表1065!W:W)</f>
        <v>南京市</v>
      </c>
      <c r="I3025" s="89" t="str">
        <f>_xlfn.XLOOKUP(O3025,匹配表1065!T:T,匹配表1065!X:X)</f>
        <v>PME2005</v>
      </c>
      <c r="J3025" s="89" t="s">
        <v>54</v>
      </c>
      <c r="K3025" s="89" cm="1">
        <f ca="1" t="array" ref="K3025:L3025">_xlfn.XLOOKUP(J3025,匹配表1065!Y:Y,匹配表1065!AA:AB)</f>
        <v>3</v>
      </c>
      <c r="L3025" s="89" t="str">
        <v>3个月以上</v>
      </c>
      <c r="M3025" s="92" t="s">
        <v>35</v>
      </c>
      <c r="N3025" s="98">
        <v>1</v>
      </c>
      <c r="O3025" s="93" t="str">
        <f>_xlfn.XLOOKUP(P3025,匹配表1065!U:U,匹配表1065!T:T)</f>
        <v>HO00000975</v>
      </c>
      <c r="P3025" s="89" t="s">
        <v>56</v>
      </c>
      <c r="Q3025" s="89" t="s">
        <v>751</v>
      </c>
      <c r="R3025" s="89" t="str">
        <f>_xlfn.XLOOKUP(Q3025,匹配表1065!L:L,匹配表1065!O:O)</f>
        <v>B</v>
      </c>
      <c r="S3025" s="93" t="str">
        <f>IFERROR(_xlfn.XLOOKUP(Q3025,匹配表1065!AI:AI,匹配表1065!AJ:AJ),"绿标")</f>
        <v>绿标</v>
      </c>
      <c r="T3025" s="93" t="str" cm="1">
        <f t="array" ref="T3025:U3025">_xlfn.XLOOKUP(Q3025,匹配表1065!L:L,匹配表1065!M:N)</f>
        <v>脑血管</v>
      </c>
      <c r="U3025" s="94" t="str">
        <v>神经内科</v>
      </c>
      <c r="V3025" s="95" t="s">
        <v>58</v>
      </c>
      <c r="W3025" s="93">
        <f>_xlfn.XLOOKUP(M3025,匹配表1065!D:D,匹配表1065!F:F)*N3025</f>
        <v>4</v>
      </c>
    </row>
    <row r="3026" customHeight="1" spans="1:23">
      <c r="A3026" s="89" t="s">
        <v>675</v>
      </c>
      <c r="B3026" s="90">
        <v>46170</v>
      </c>
      <c r="C3026" s="91" t="str">
        <f t="shared" si="94"/>
        <v>5月第5周</v>
      </c>
      <c r="D3026" s="89" t="s">
        <v>761</v>
      </c>
      <c r="E3026" s="89" t="str">
        <f t="shared" si="95"/>
        <v>5月第4周--周4</v>
      </c>
      <c r="F3026" s="92" t="s">
        <v>27</v>
      </c>
      <c r="G3026" s="92" t="s">
        <v>28</v>
      </c>
      <c r="H3026" s="92" t="str">
        <f>_xlfn.XLOOKUP(O3026,匹配表1065!T:T,匹配表1065!W:W)</f>
        <v>南京市</v>
      </c>
      <c r="I3026" s="89" t="str">
        <f>_xlfn.XLOOKUP(O3026,匹配表1065!T:T,匹配表1065!X:X)</f>
        <v>PME2040</v>
      </c>
      <c r="J3026" s="89" t="s">
        <v>50</v>
      </c>
      <c r="K3026" s="89" t="e" cm="1">
        <f ca="1" t="array" ref="K3026">_xlfn.XLOOKUP(J3026,匹配表1065!Y:Y,匹配表1065!AA:AB)</f>
        <v>#N/A</v>
      </c>
      <c r="L3026" s="89"/>
      <c r="M3026" s="92" t="s">
        <v>35</v>
      </c>
      <c r="N3026" s="98">
        <v>1</v>
      </c>
      <c r="O3026" s="93" t="str">
        <f>_xlfn.XLOOKUP(P3026,匹配表1065!U:U,匹配表1065!T:T)</f>
        <v>HO00000966</v>
      </c>
      <c r="P3026" s="89" t="s">
        <v>51</v>
      </c>
      <c r="Q3026" s="89" t="s">
        <v>576</v>
      </c>
      <c r="R3026" s="89" t="str">
        <f>_xlfn.XLOOKUP(Q3026,匹配表1065!L:L,匹配表1065!O:O)</f>
        <v>A</v>
      </c>
      <c r="S3026" s="93" t="str">
        <f>IFERROR(_xlfn.XLOOKUP(Q3026,匹配表1065!AI:AI,匹配表1065!AJ:AJ),"绿标")</f>
        <v>红标</v>
      </c>
      <c r="T3026" s="93" t="str" cm="1">
        <f t="array" ref="T3026:U3026">_xlfn.XLOOKUP(Q3026,匹配表1065!L:L,匹配表1065!M:N)</f>
        <v>头痛</v>
      </c>
      <c r="U3026" s="94" t="str">
        <v>神经内科</v>
      </c>
      <c r="V3026" s="95" t="s">
        <v>33</v>
      </c>
      <c r="W3026" s="93">
        <f>_xlfn.XLOOKUP(M3026,匹配表1065!D:D,匹配表1065!F:F)*N3026</f>
        <v>4</v>
      </c>
    </row>
    <row r="3027" customHeight="1" spans="1:23">
      <c r="A3027" s="89" t="s">
        <v>675</v>
      </c>
      <c r="B3027" s="90">
        <v>46170</v>
      </c>
      <c r="C3027" s="91" t="str">
        <f t="shared" si="94"/>
        <v>5月第5周</v>
      </c>
      <c r="D3027" s="89" t="s">
        <v>761</v>
      </c>
      <c r="E3027" s="89" t="str">
        <f t="shared" si="95"/>
        <v>5月第4周--周4</v>
      </c>
      <c r="F3027" s="92" t="s">
        <v>27</v>
      </c>
      <c r="G3027" s="92" t="s">
        <v>28</v>
      </c>
      <c r="H3027" s="92" t="str">
        <f>_xlfn.XLOOKUP(O3027,匹配表1065!T:T,匹配表1065!W:W)</f>
        <v>常州市</v>
      </c>
      <c r="I3027" s="89" t="str">
        <f>_xlfn.XLOOKUP(O3027,匹配表1065!T:T,匹配表1065!X:X)</f>
        <v>PME2015</v>
      </c>
      <c r="J3027" s="92" t="s">
        <v>45</v>
      </c>
      <c r="K3027" s="89" cm="1">
        <f ca="1" t="array" ref="K3027:L3027">_xlfn.XLOOKUP(J3027,匹配表1065!Y:Y,匹配表1065!AA:AB)</f>
        <v>9</v>
      </c>
      <c r="L3027" s="89" t="str">
        <v>3个月以上</v>
      </c>
      <c r="M3027" s="92" t="s">
        <v>30</v>
      </c>
      <c r="N3027" s="98">
        <v>1</v>
      </c>
      <c r="O3027" s="93" t="str">
        <f>_xlfn.XLOOKUP(P3027,匹配表1065!U:U,匹配表1065!T:T)</f>
        <v>HO00000940</v>
      </c>
      <c r="P3027" s="89" t="s">
        <v>203</v>
      </c>
      <c r="Q3027" s="89" t="s">
        <v>204</v>
      </c>
      <c r="R3027" s="89" t="str">
        <f>_xlfn.XLOOKUP(Q3027,匹配表1065!L:L,匹配表1065!O:O)</f>
        <v>C</v>
      </c>
      <c r="S3027" s="93" t="str">
        <f>IFERROR(_xlfn.XLOOKUP(Q3027,匹配表1065!AI:AI,匹配表1065!AJ:AJ),"绿标")</f>
        <v>红标</v>
      </c>
      <c r="T3027" s="93" t="str" cm="1">
        <f t="array" ref="T3027:U3027">_xlfn.XLOOKUP(Q3027,匹配表1065!L:L,匹配表1065!M:N)</f>
        <v>眩晕</v>
      </c>
      <c r="U3027" s="94" t="str">
        <v>耳鼻喉科</v>
      </c>
      <c r="V3027" s="95" t="s">
        <v>58</v>
      </c>
      <c r="W3027" s="93">
        <f>_xlfn.XLOOKUP(M3027,匹配表1065!D:D,匹配表1065!F:F)*N3027</f>
        <v>12</v>
      </c>
    </row>
    <row r="3028" customHeight="1" spans="1:23">
      <c r="A3028" s="89" t="s">
        <v>675</v>
      </c>
      <c r="B3028" s="90">
        <v>46170</v>
      </c>
      <c r="C3028" s="91" t="str">
        <f t="shared" si="94"/>
        <v>5月第5周</v>
      </c>
      <c r="D3028" s="89" t="s">
        <v>761</v>
      </c>
      <c r="E3028" s="89" t="str">
        <f t="shared" si="95"/>
        <v>5月第4周--周4</v>
      </c>
      <c r="F3028" s="92" t="s">
        <v>27</v>
      </c>
      <c r="G3028" s="92" t="s">
        <v>28</v>
      </c>
      <c r="H3028" s="92" t="str">
        <f>_xlfn.XLOOKUP(O3028,匹配表1065!T:T,匹配表1065!W:W)</f>
        <v>常州市</v>
      </c>
      <c r="I3028" s="89" t="str">
        <f>_xlfn.XLOOKUP(O3028,匹配表1065!T:T,匹配表1065!X:X)</f>
        <v>PME2015</v>
      </c>
      <c r="J3028" s="92" t="s">
        <v>45</v>
      </c>
      <c r="K3028" s="89" cm="1">
        <f ca="1" t="array" ref="K3028:L3028">_xlfn.XLOOKUP(J3028,匹配表1065!Y:Y,匹配表1065!AA:AB)</f>
        <v>9</v>
      </c>
      <c r="L3028" s="89" t="str">
        <v>3个月以上</v>
      </c>
      <c r="M3028" s="92" t="s">
        <v>30</v>
      </c>
      <c r="N3028" s="98">
        <v>1</v>
      </c>
      <c r="O3028" s="93" t="str">
        <f>_xlfn.XLOOKUP(P3028,匹配表1065!U:U,匹配表1065!T:T)</f>
        <v>HO00000940</v>
      </c>
      <c r="P3028" s="89" t="s">
        <v>203</v>
      </c>
      <c r="Q3028" s="89" t="s">
        <v>204</v>
      </c>
      <c r="R3028" s="89" t="str">
        <f>_xlfn.XLOOKUP(Q3028,匹配表1065!L:L,匹配表1065!O:O)</f>
        <v>C</v>
      </c>
      <c r="S3028" s="93" t="str">
        <f>IFERROR(_xlfn.XLOOKUP(Q3028,匹配表1065!AI:AI,匹配表1065!AJ:AJ),"绿标")</f>
        <v>红标</v>
      </c>
      <c r="T3028" s="93" t="str" cm="1">
        <f t="array" ref="T3028:U3028">_xlfn.XLOOKUP(Q3028,匹配表1065!L:L,匹配表1065!M:N)</f>
        <v>眩晕</v>
      </c>
      <c r="U3028" s="94" t="str">
        <v>耳鼻喉科</v>
      </c>
      <c r="V3028" s="95" t="s">
        <v>58</v>
      </c>
      <c r="W3028" s="93">
        <f>_xlfn.XLOOKUP(M3028,匹配表1065!D:D,匹配表1065!F:F)*N3028</f>
        <v>12</v>
      </c>
    </row>
    <row r="3029" customHeight="1" spans="1:23">
      <c r="A3029" s="89" t="s">
        <v>675</v>
      </c>
      <c r="B3029" s="90">
        <v>46170</v>
      </c>
      <c r="C3029" s="91" t="str">
        <f t="shared" si="94"/>
        <v>5月第5周</v>
      </c>
      <c r="D3029" s="89" t="s">
        <v>761</v>
      </c>
      <c r="E3029" s="89" t="str">
        <f t="shared" si="95"/>
        <v>5月第4周--周4</v>
      </c>
      <c r="F3029" s="92" t="s">
        <v>27</v>
      </c>
      <c r="G3029" s="92" t="s">
        <v>104</v>
      </c>
      <c r="H3029" s="92" t="str">
        <f>_xlfn.XLOOKUP(O3029,匹配表1065!T:T,匹配表1065!W:W)</f>
        <v>聊城市</v>
      </c>
      <c r="I3029" s="89" t="str">
        <f>_xlfn.XLOOKUP(O3029,匹配表1065!T:T,匹配表1065!X:X)</f>
        <v>PME2046</v>
      </c>
      <c r="J3029" s="92" t="s">
        <v>108</v>
      </c>
      <c r="K3029" s="89" cm="1">
        <f ca="1" t="array" ref="K3029:L3029">_xlfn.XLOOKUP(J3029,匹配表1065!Y:Y,匹配表1065!AA:AB)</f>
        <v>8</v>
      </c>
      <c r="L3029" s="89" t="str">
        <v>3个月以上</v>
      </c>
      <c r="M3029" s="92" t="s">
        <v>30</v>
      </c>
      <c r="N3029" s="98">
        <v>1</v>
      </c>
      <c r="O3029" s="93" t="str">
        <f>_xlfn.XLOOKUP(P3029,匹配表1065!U:U,匹配表1065!T:T)</f>
        <v>HO00001415</v>
      </c>
      <c r="P3029" s="89" t="s">
        <v>109</v>
      </c>
      <c r="Q3029" s="89" t="s">
        <v>110</v>
      </c>
      <c r="R3029" s="89" t="str">
        <f>_xlfn.XLOOKUP(Q3029,匹配表1065!L:L,匹配表1065!O:O)</f>
        <v>B</v>
      </c>
      <c r="S3029" s="93" t="str">
        <f>IFERROR(_xlfn.XLOOKUP(Q3029,匹配表1065!AI:AI,匹配表1065!AJ:AJ),"绿标")</f>
        <v>绿标</v>
      </c>
      <c r="T3029" s="93" t="str" cm="1">
        <f t="array" ref="T3029:U3029">_xlfn.XLOOKUP(Q3029,匹配表1065!L:L,匹配表1065!M:N)</f>
        <v>脑血管</v>
      </c>
      <c r="U3029" s="94" t="str">
        <v>神经内科</v>
      </c>
      <c r="V3029" s="95" t="s">
        <v>42</v>
      </c>
      <c r="W3029" s="93">
        <f>_xlfn.XLOOKUP(M3029,匹配表1065!D:D,匹配表1065!F:F)*N3029</f>
        <v>12</v>
      </c>
    </row>
    <row r="3030" customHeight="1" spans="1:23">
      <c r="A3030" s="89" t="s">
        <v>675</v>
      </c>
      <c r="B3030" s="90">
        <v>46170</v>
      </c>
      <c r="C3030" s="91" t="str">
        <f t="shared" si="94"/>
        <v>5月第5周</v>
      </c>
      <c r="D3030" s="89" t="s">
        <v>761</v>
      </c>
      <c r="E3030" s="89" t="str">
        <f t="shared" si="95"/>
        <v>5月第4周--周4</v>
      </c>
      <c r="F3030" s="92" t="s">
        <v>27</v>
      </c>
      <c r="G3030" s="92" t="s">
        <v>104</v>
      </c>
      <c r="H3030" s="92" t="str">
        <f>_xlfn.XLOOKUP(O3030,匹配表1065!T:T,匹配表1065!W:W)</f>
        <v>济南市</v>
      </c>
      <c r="I3030" s="89" t="str">
        <f>_xlfn.XLOOKUP(O3030,匹配表1065!T:T,匹配表1065!X:X)</f>
        <v>PME2044</v>
      </c>
      <c r="J3030" s="92" t="s">
        <v>105</v>
      </c>
      <c r="K3030" s="89" cm="1">
        <f ca="1" t="array" ref="K3030:L3030">_xlfn.XLOOKUP(J3030,匹配表1065!Y:Y,匹配表1065!AA:AB)</f>
        <v>8</v>
      </c>
      <c r="L3030" s="89" t="str">
        <v>3个月以上</v>
      </c>
      <c r="M3030" s="92" t="s">
        <v>30</v>
      </c>
      <c r="N3030" s="98">
        <v>1</v>
      </c>
      <c r="O3030" s="93" t="str">
        <f>_xlfn.XLOOKUP(P3030,匹配表1065!U:U,匹配表1065!T:T)</f>
        <v>HO00001401</v>
      </c>
      <c r="P3030" s="89" t="s">
        <v>106</v>
      </c>
      <c r="Q3030" s="89" t="s">
        <v>602</v>
      </c>
      <c r="R3030" s="89" t="str">
        <f>_xlfn.XLOOKUP(Q3030,匹配表1065!L:L,匹配表1065!O:O)</f>
        <v>B</v>
      </c>
      <c r="S3030" s="93" t="str">
        <f>IFERROR(_xlfn.XLOOKUP(Q3030,匹配表1065!AI:AI,匹配表1065!AJ:AJ),"绿标")</f>
        <v>黑标</v>
      </c>
      <c r="T3030" s="93" t="str" cm="1">
        <f t="array" ref="T3030:U3030">_xlfn.XLOOKUP(Q3030,匹配表1065!L:L,匹配表1065!M:N)</f>
        <v>脑血管</v>
      </c>
      <c r="U3030" s="94" t="str">
        <v>神经内科</v>
      </c>
      <c r="V3030" s="95" t="s">
        <v>42</v>
      </c>
      <c r="W3030" s="93">
        <f>_xlfn.XLOOKUP(M3030,匹配表1065!D:D,匹配表1065!F:F)*N3030</f>
        <v>12</v>
      </c>
    </row>
    <row r="3031" customHeight="1" spans="1:23">
      <c r="A3031" s="89" t="s">
        <v>675</v>
      </c>
      <c r="B3031" s="90">
        <v>46170</v>
      </c>
      <c r="C3031" s="91" t="str">
        <f t="shared" si="94"/>
        <v>5月第5周</v>
      </c>
      <c r="D3031" s="89" t="s">
        <v>761</v>
      </c>
      <c r="E3031" s="89" t="str">
        <f t="shared" si="95"/>
        <v>5月第4周--周4</v>
      </c>
      <c r="F3031" s="92" t="s">
        <v>27</v>
      </c>
      <c r="G3031" s="92" t="s">
        <v>104</v>
      </c>
      <c r="H3031" s="92" t="str">
        <f>_xlfn.XLOOKUP(O3031,匹配表1065!T:T,匹配表1065!W:W)</f>
        <v>济南市</v>
      </c>
      <c r="I3031" s="89" t="str">
        <f>_xlfn.XLOOKUP(O3031,匹配表1065!T:T,匹配表1065!X:X)</f>
        <v>PME2026</v>
      </c>
      <c r="J3031" s="92" t="s">
        <v>116</v>
      </c>
      <c r="K3031" s="89" cm="1">
        <f ca="1" t="array" ref="K3031:L3031">_xlfn.XLOOKUP(J3031,匹配表1065!Y:Y,匹配表1065!AA:AB)</f>
        <v>13</v>
      </c>
      <c r="L3031" s="89" t="str">
        <v>3个月以上</v>
      </c>
      <c r="M3031" s="92" t="s">
        <v>55</v>
      </c>
      <c r="N3031" s="98">
        <v>1</v>
      </c>
      <c r="O3031" s="93" t="str">
        <f>_xlfn.XLOOKUP(P3031,匹配表1065!U:U,匹配表1065!T:T)</f>
        <v>HO00001409</v>
      </c>
      <c r="P3031" s="89" t="s">
        <v>117</v>
      </c>
      <c r="Q3031" s="89" t="s">
        <v>312</v>
      </c>
      <c r="R3031" s="89" t="str">
        <f>_xlfn.XLOOKUP(Q3031,匹配表1065!L:L,匹配表1065!O:O)</f>
        <v>A</v>
      </c>
      <c r="S3031" s="93" t="str">
        <f>IFERROR(_xlfn.XLOOKUP(Q3031,匹配表1065!AI:AI,匹配表1065!AJ:AJ),"绿标")</f>
        <v>绿标</v>
      </c>
      <c r="T3031" s="93" t="str" cm="1">
        <f t="array" ref="T3031:U3031">_xlfn.XLOOKUP(Q3031,匹配表1065!L:L,匹配表1065!M:N)</f>
        <v>头痛</v>
      </c>
      <c r="U3031" s="94" t="str">
        <v>神经内科</v>
      </c>
      <c r="V3031" s="95" t="s">
        <v>33</v>
      </c>
      <c r="W3031" s="93">
        <f>_xlfn.XLOOKUP(M3031,匹配表1065!D:D,匹配表1065!F:F)*N3031</f>
        <v>8</v>
      </c>
    </row>
    <row r="3032" customHeight="1" spans="1:23">
      <c r="A3032" s="89" t="s">
        <v>675</v>
      </c>
      <c r="B3032" s="90">
        <v>46170</v>
      </c>
      <c r="C3032" s="91" t="str">
        <f t="shared" si="94"/>
        <v>5月第5周</v>
      </c>
      <c r="D3032" s="89" t="s">
        <v>761</v>
      </c>
      <c r="E3032" s="89" t="str">
        <f t="shared" si="95"/>
        <v>5月第4周--周4</v>
      </c>
      <c r="F3032" s="92" t="s">
        <v>27</v>
      </c>
      <c r="G3032" s="92" t="s">
        <v>104</v>
      </c>
      <c r="H3032" s="92" t="str">
        <f>_xlfn.XLOOKUP(O3032,匹配表1065!T:T,匹配表1065!W:W)</f>
        <v>临沂市</v>
      </c>
      <c r="I3032" s="89" t="str">
        <f>_xlfn.XLOOKUP(O3032,匹配表1065!T:T,匹配表1065!X:X)</f>
        <v>PME2045</v>
      </c>
      <c r="J3032" s="92" t="s">
        <v>116</v>
      </c>
      <c r="K3032" s="89" cm="1">
        <f ca="1" t="array" ref="K3032:L3032">_xlfn.XLOOKUP(J3032,匹配表1065!Y:Y,匹配表1065!AA:AB)</f>
        <v>13</v>
      </c>
      <c r="L3032" s="89" t="str">
        <v>3个月以上</v>
      </c>
      <c r="M3032" s="92" t="s">
        <v>30</v>
      </c>
      <c r="N3032" s="98">
        <v>1</v>
      </c>
      <c r="O3032" s="93" t="str">
        <f>_xlfn.XLOOKUP(P3032,匹配表1065!U:U,匹配表1065!T:T)</f>
        <v>HO00001523</v>
      </c>
      <c r="P3032" s="89" t="s">
        <v>238</v>
      </c>
      <c r="Q3032" s="89" t="s">
        <v>239</v>
      </c>
      <c r="R3032" s="89" t="str">
        <f>_xlfn.XLOOKUP(Q3032,匹配表1065!L:L,匹配表1065!O:O)</f>
        <v>A</v>
      </c>
      <c r="S3032" s="93" t="str">
        <f>IFERROR(_xlfn.XLOOKUP(Q3032,匹配表1065!AI:AI,匹配表1065!AJ:AJ),"绿标")</f>
        <v>绿标</v>
      </c>
      <c r="T3032" s="93" t="str" cm="1">
        <f t="array" ref="T3032:U3032">_xlfn.XLOOKUP(Q3032,匹配表1065!L:L,匹配表1065!M:N)</f>
        <v>头痛</v>
      </c>
      <c r="U3032" s="94" t="str">
        <v>神经内科</v>
      </c>
      <c r="V3032" s="95" t="s">
        <v>67</v>
      </c>
      <c r="W3032" s="93">
        <f>_xlfn.XLOOKUP(M3032,匹配表1065!D:D,匹配表1065!F:F)*N3032</f>
        <v>12</v>
      </c>
    </row>
    <row r="3033" customHeight="1" spans="1:23">
      <c r="A3033" s="89" t="s">
        <v>675</v>
      </c>
      <c r="B3033" s="90">
        <v>46170</v>
      </c>
      <c r="C3033" s="91" t="str">
        <f t="shared" si="94"/>
        <v>5月第5周</v>
      </c>
      <c r="D3033" s="89" t="s">
        <v>761</v>
      </c>
      <c r="E3033" s="89" t="str">
        <f t="shared" si="95"/>
        <v>5月第4周--周4</v>
      </c>
      <c r="F3033" s="92" t="s">
        <v>27</v>
      </c>
      <c r="G3033" s="92" t="s">
        <v>104</v>
      </c>
      <c r="H3033" s="92" t="str">
        <f>_xlfn.XLOOKUP(O3033,匹配表1065!T:T,匹配表1065!W:W)</f>
        <v>济南市</v>
      </c>
      <c r="I3033" s="89" t="str">
        <f>_xlfn.XLOOKUP(O3033,匹配表1065!T:T,匹配表1065!X:X)</f>
        <v>PME2024</v>
      </c>
      <c r="J3033" s="92" t="s">
        <v>125</v>
      </c>
      <c r="K3033" s="89" cm="1">
        <f ca="1" t="array" ref="K3033:L3033">_xlfn.XLOOKUP(J3033,匹配表1065!Y:Y,匹配表1065!AA:AB)</f>
        <v>9</v>
      </c>
      <c r="L3033" s="89" t="str">
        <v>3个月以上</v>
      </c>
      <c r="M3033" s="92" t="s">
        <v>30</v>
      </c>
      <c r="N3033" s="98">
        <v>1</v>
      </c>
      <c r="O3033" s="93" t="str">
        <f>_xlfn.XLOOKUP(P3033,匹配表1065!U:U,匹配表1065!T:T)</f>
        <v>HO00001404</v>
      </c>
      <c r="P3033" s="89" t="s">
        <v>126</v>
      </c>
      <c r="Q3033" s="89" t="s">
        <v>523</v>
      </c>
      <c r="R3033" s="89" t="str">
        <f>_xlfn.XLOOKUP(Q3033,匹配表1065!L:L,匹配表1065!O:O)</f>
        <v>B</v>
      </c>
      <c r="S3033" s="93" t="str">
        <f>IFERROR(_xlfn.XLOOKUP(Q3033,匹配表1065!AI:AI,匹配表1065!AJ:AJ),"绿标")</f>
        <v>绿标</v>
      </c>
      <c r="T3033" s="93" t="str" cm="1">
        <f t="array" ref="T3033:U3033">_xlfn.XLOOKUP(Q3033,匹配表1065!L:L,匹配表1065!M:N)</f>
        <v>脑血管</v>
      </c>
      <c r="U3033" s="94" t="str">
        <v>神经内科</v>
      </c>
      <c r="V3033" s="95" t="s">
        <v>33</v>
      </c>
      <c r="W3033" s="93">
        <f>_xlfn.XLOOKUP(M3033,匹配表1065!D:D,匹配表1065!F:F)*N3033</f>
        <v>12</v>
      </c>
    </row>
    <row r="3034" customHeight="1" spans="1:23">
      <c r="A3034" s="89" t="s">
        <v>675</v>
      </c>
      <c r="B3034" s="90">
        <v>46170</v>
      </c>
      <c r="C3034" s="91" t="str">
        <f t="shared" si="94"/>
        <v>5月第5周</v>
      </c>
      <c r="D3034" s="89" t="s">
        <v>761</v>
      </c>
      <c r="E3034" s="89" t="str">
        <f t="shared" si="95"/>
        <v>5月第4周--周4</v>
      </c>
      <c r="F3034" s="92" t="s">
        <v>27</v>
      </c>
      <c r="G3034" s="92" t="s">
        <v>104</v>
      </c>
      <c r="H3034" s="92" t="str">
        <f>_xlfn.XLOOKUP(O3034,匹配表1065!T:T,匹配表1065!W:W)</f>
        <v>济南市</v>
      </c>
      <c r="I3034" s="89" t="str">
        <f>_xlfn.XLOOKUP(O3034,匹配表1065!T:T,匹配表1065!X:X)</f>
        <v>PME2025</v>
      </c>
      <c r="J3034" s="92" t="s">
        <v>111</v>
      </c>
      <c r="K3034" s="89" cm="1">
        <f ca="1" t="array" ref="K3034:L3034">_xlfn.XLOOKUP(J3034,匹配表1065!Y:Y,匹配表1065!AA:AB)</f>
        <v>30</v>
      </c>
      <c r="L3034" s="89" t="str">
        <v>3个月以上</v>
      </c>
      <c r="M3034" s="92" t="s">
        <v>35</v>
      </c>
      <c r="N3034" s="98">
        <v>1</v>
      </c>
      <c r="O3034" s="93" t="str">
        <f>_xlfn.XLOOKUP(P3034,匹配表1065!U:U,匹配表1065!T:T)</f>
        <v>HO00001400</v>
      </c>
      <c r="P3034" s="89" t="s">
        <v>112</v>
      </c>
      <c r="Q3034" s="89" t="s">
        <v>114</v>
      </c>
      <c r="R3034" s="89" t="str">
        <f>_xlfn.XLOOKUP(Q3034,匹配表1065!L:L,匹配表1065!O:O)</f>
        <v>A</v>
      </c>
      <c r="S3034" s="93" t="str">
        <f>IFERROR(_xlfn.XLOOKUP(Q3034,匹配表1065!AI:AI,匹配表1065!AJ:AJ),"绿标")</f>
        <v>绿标</v>
      </c>
      <c r="T3034" s="93" t="str" cm="1">
        <f t="array" ref="T3034:U3034">_xlfn.XLOOKUP(Q3034,匹配表1065!L:L,匹配表1065!M:N)</f>
        <v>头痛</v>
      </c>
      <c r="U3034" s="94" t="str">
        <v>神经内科</v>
      </c>
      <c r="V3034" s="95" t="s">
        <v>58</v>
      </c>
      <c r="W3034" s="93">
        <f>_xlfn.XLOOKUP(M3034,匹配表1065!D:D,匹配表1065!F:F)*N3034</f>
        <v>4</v>
      </c>
    </row>
    <row r="3035" customHeight="1" spans="1:23">
      <c r="A3035" s="89" t="s">
        <v>675</v>
      </c>
      <c r="B3035" s="90">
        <v>46170</v>
      </c>
      <c r="C3035" s="91" t="str">
        <f t="shared" si="94"/>
        <v>5月第5周</v>
      </c>
      <c r="D3035" s="89" t="s">
        <v>761</v>
      </c>
      <c r="E3035" s="89" t="str">
        <f t="shared" si="95"/>
        <v>5月第4周--周4</v>
      </c>
      <c r="F3035" s="92" t="s">
        <v>27</v>
      </c>
      <c r="G3035" s="92" t="s">
        <v>104</v>
      </c>
      <c r="H3035" s="92" t="str">
        <f>_xlfn.XLOOKUP(O3035,匹配表1065!T:T,匹配表1065!W:W)</f>
        <v>济南市</v>
      </c>
      <c r="I3035" s="89" t="str">
        <f>_xlfn.XLOOKUP(O3035,匹配表1065!T:T,匹配表1065!X:X)</f>
        <v>PME2025</v>
      </c>
      <c r="J3035" s="92" t="s">
        <v>111</v>
      </c>
      <c r="K3035" s="89" cm="1">
        <f ca="1" t="array" ref="K3035:L3035">_xlfn.XLOOKUP(J3035,匹配表1065!Y:Y,匹配表1065!AA:AB)</f>
        <v>30</v>
      </c>
      <c r="L3035" s="89" t="str">
        <v>3个月以上</v>
      </c>
      <c r="M3035" s="92" t="s">
        <v>55</v>
      </c>
      <c r="N3035" s="98">
        <v>1</v>
      </c>
      <c r="O3035" s="93" t="str">
        <f>_xlfn.XLOOKUP(P3035,匹配表1065!U:U,匹配表1065!T:T)</f>
        <v>HO00001400</v>
      </c>
      <c r="P3035" s="89" t="s">
        <v>112</v>
      </c>
      <c r="Q3035" s="89" t="s">
        <v>113</v>
      </c>
      <c r="R3035" s="89" t="str">
        <f>_xlfn.XLOOKUP(Q3035,匹配表1065!L:L,匹配表1065!O:O)</f>
        <v>B</v>
      </c>
      <c r="S3035" s="93" t="str">
        <f>IFERROR(_xlfn.XLOOKUP(Q3035,匹配表1065!AI:AI,匹配表1065!AJ:AJ),"绿标")</f>
        <v>红标</v>
      </c>
      <c r="T3035" s="93" t="str" cm="1">
        <f t="array" ref="T3035:U3035">_xlfn.XLOOKUP(Q3035,匹配表1065!L:L,匹配表1065!M:N)</f>
        <v>抑郁焦虑</v>
      </c>
      <c r="U3035" s="94" t="str">
        <v>神经内科</v>
      </c>
      <c r="V3035" s="95" t="s">
        <v>70</v>
      </c>
      <c r="W3035" s="93">
        <f>_xlfn.XLOOKUP(M3035,匹配表1065!D:D,匹配表1065!F:F)*N3035</f>
        <v>8</v>
      </c>
    </row>
    <row r="3036" customHeight="1" spans="1:23">
      <c r="A3036" s="89" t="s">
        <v>675</v>
      </c>
      <c r="B3036" s="90">
        <v>46170</v>
      </c>
      <c r="C3036" s="91" t="str">
        <f t="shared" si="94"/>
        <v>5月第5周</v>
      </c>
      <c r="D3036" s="89" t="s">
        <v>761</v>
      </c>
      <c r="E3036" s="89" t="str">
        <f t="shared" si="95"/>
        <v>5月第4周--周4</v>
      </c>
      <c r="F3036" s="92" t="s">
        <v>27</v>
      </c>
      <c r="G3036" s="92" t="s">
        <v>104</v>
      </c>
      <c r="H3036" s="92" t="str">
        <f>_xlfn.XLOOKUP(O3036,匹配表1065!T:T,匹配表1065!W:W)</f>
        <v>济南市</v>
      </c>
      <c r="I3036" s="89" t="str">
        <f>_xlfn.XLOOKUP(O3036,匹配表1065!T:T,匹配表1065!X:X)</f>
        <v>PME2025</v>
      </c>
      <c r="J3036" s="92" t="s">
        <v>111</v>
      </c>
      <c r="K3036" s="89" cm="1">
        <f ca="1" t="array" ref="K3036:L3036">_xlfn.XLOOKUP(J3036,匹配表1065!Y:Y,匹配表1065!AA:AB)</f>
        <v>30</v>
      </c>
      <c r="L3036" s="89" t="str">
        <v>3个月以上</v>
      </c>
      <c r="M3036" s="92" t="s">
        <v>55</v>
      </c>
      <c r="N3036" s="98">
        <v>1</v>
      </c>
      <c r="O3036" s="93" t="str">
        <f>_xlfn.XLOOKUP(P3036,匹配表1065!U:U,匹配表1065!T:T)</f>
        <v>HO00001400</v>
      </c>
      <c r="P3036" s="89" t="s">
        <v>112</v>
      </c>
      <c r="Q3036" s="89" t="s">
        <v>492</v>
      </c>
      <c r="R3036" s="89" t="str">
        <f>_xlfn.XLOOKUP(Q3036,匹配表1065!L:L,匹配表1065!O:O)</f>
        <v>B</v>
      </c>
      <c r="S3036" s="93" t="str">
        <f>IFERROR(_xlfn.XLOOKUP(Q3036,匹配表1065!AI:AI,匹配表1065!AJ:AJ),"绿标")</f>
        <v>红标</v>
      </c>
      <c r="T3036" s="93" t="str" cm="1">
        <f t="array" ref="T3036:U3036">_xlfn.XLOOKUP(Q3036,匹配表1065!L:L,匹配表1065!M:N)</f>
        <v>脑血管</v>
      </c>
      <c r="U3036" s="94" t="str">
        <v>神经内科</v>
      </c>
      <c r="V3036" s="95" t="s">
        <v>33</v>
      </c>
      <c r="W3036" s="93">
        <f>_xlfn.XLOOKUP(M3036,匹配表1065!D:D,匹配表1065!F:F)*N3036</f>
        <v>8</v>
      </c>
    </row>
    <row r="3037" customHeight="1" spans="1:23">
      <c r="A3037" s="89" t="s">
        <v>675</v>
      </c>
      <c r="B3037" s="90">
        <v>46170</v>
      </c>
      <c r="C3037" s="91" t="str">
        <f t="shared" si="94"/>
        <v>5月第5周</v>
      </c>
      <c r="D3037" s="89" t="s">
        <v>761</v>
      </c>
      <c r="E3037" s="89" t="str">
        <f t="shared" si="95"/>
        <v>5月第4周--周4</v>
      </c>
      <c r="F3037" s="92" t="s">
        <v>27</v>
      </c>
      <c r="G3037" s="92" t="s">
        <v>104</v>
      </c>
      <c r="H3037" s="92" t="str">
        <f>_xlfn.XLOOKUP(O3037,匹配表1065!T:T,匹配表1065!W:W)</f>
        <v>济南市</v>
      </c>
      <c r="I3037" s="89" t="str">
        <f>_xlfn.XLOOKUP(O3037,匹配表1065!T:T,匹配表1065!X:X)</f>
        <v>PME2025</v>
      </c>
      <c r="J3037" s="92" t="s">
        <v>111</v>
      </c>
      <c r="K3037" s="89" cm="1">
        <f ca="1" t="array" ref="K3037:L3037">_xlfn.XLOOKUP(J3037,匹配表1065!Y:Y,匹配表1065!AA:AB)</f>
        <v>30</v>
      </c>
      <c r="L3037" s="89" t="str">
        <v>3个月以上</v>
      </c>
      <c r="M3037" s="92" t="s">
        <v>55</v>
      </c>
      <c r="N3037" s="98">
        <v>1</v>
      </c>
      <c r="O3037" s="93" t="str">
        <f>_xlfn.XLOOKUP(P3037,匹配表1065!U:U,匹配表1065!T:T)</f>
        <v>HO00001400</v>
      </c>
      <c r="P3037" s="89" t="s">
        <v>112</v>
      </c>
      <c r="Q3037" s="89" t="s">
        <v>262</v>
      </c>
      <c r="R3037" s="89" t="str">
        <f>_xlfn.XLOOKUP(Q3037,匹配表1065!L:L,匹配表1065!O:O)</f>
        <v>B</v>
      </c>
      <c r="S3037" s="93" t="str">
        <f>IFERROR(_xlfn.XLOOKUP(Q3037,匹配表1065!AI:AI,匹配表1065!AJ:AJ),"绿标")</f>
        <v>绿标</v>
      </c>
      <c r="T3037" s="93" t="str" cm="1">
        <f t="array" ref="T3037:U3037">_xlfn.XLOOKUP(Q3037,匹配表1065!L:L,匹配表1065!M:N)</f>
        <v>脑血管</v>
      </c>
      <c r="U3037" s="94" t="str">
        <v>神经内科</v>
      </c>
      <c r="V3037" s="95" t="s">
        <v>70</v>
      </c>
      <c r="W3037" s="93">
        <f>_xlfn.XLOOKUP(M3037,匹配表1065!D:D,匹配表1065!F:F)*N3037</f>
        <v>8</v>
      </c>
    </row>
    <row r="3038" customHeight="1" spans="1:23">
      <c r="A3038" s="89" t="s">
        <v>675</v>
      </c>
      <c r="B3038" s="90">
        <v>46170</v>
      </c>
      <c r="C3038" s="91" t="str">
        <f t="shared" si="94"/>
        <v>5月第5周</v>
      </c>
      <c r="D3038" s="89" t="s">
        <v>761</v>
      </c>
      <c r="E3038" s="89" t="str">
        <f t="shared" si="95"/>
        <v>5月第4周--周4</v>
      </c>
      <c r="F3038" s="92" t="s">
        <v>27</v>
      </c>
      <c r="G3038" s="92" t="s">
        <v>104</v>
      </c>
      <c r="H3038" s="92" t="str">
        <f>_xlfn.XLOOKUP(O3038,匹配表1065!T:T,匹配表1065!W:W)</f>
        <v>济南市</v>
      </c>
      <c r="I3038" s="89" t="str">
        <f>_xlfn.XLOOKUP(O3038,匹配表1065!T:T,匹配表1065!X:X)</f>
        <v>PME2025</v>
      </c>
      <c r="J3038" s="92" t="s">
        <v>128</v>
      </c>
      <c r="K3038" s="89" cm="1">
        <f ca="1" t="array" ref="K3038:L3038">_xlfn.XLOOKUP(J3038,匹配表1065!Y:Y,匹配表1065!AA:AB)</f>
        <v>13</v>
      </c>
      <c r="L3038" s="89" t="str">
        <v>3个月以上</v>
      </c>
      <c r="M3038" s="92" t="s">
        <v>30</v>
      </c>
      <c r="N3038" s="98">
        <v>1</v>
      </c>
      <c r="O3038" s="93" t="str">
        <f>_xlfn.XLOOKUP(P3038,匹配表1065!U:U,匹配表1065!T:T)</f>
        <v>HO00001400</v>
      </c>
      <c r="P3038" s="89" t="s">
        <v>112</v>
      </c>
      <c r="Q3038" s="89" t="s">
        <v>131</v>
      </c>
      <c r="R3038" s="89" t="str">
        <f>_xlfn.XLOOKUP(Q3038,匹配表1065!L:L,匹配表1065!O:O)</f>
        <v>B</v>
      </c>
      <c r="S3038" s="93" t="str">
        <f>IFERROR(_xlfn.XLOOKUP(Q3038,匹配表1065!AI:AI,匹配表1065!AJ:AJ),"绿标")</f>
        <v>红标</v>
      </c>
      <c r="T3038" s="93" t="str" cm="1">
        <f t="array" ref="T3038:U3038">_xlfn.XLOOKUP(Q3038,匹配表1065!L:L,匹配表1065!M:N)</f>
        <v>脑血管</v>
      </c>
      <c r="U3038" s="94" t="str">
        <v>神经内科</v>
      </c>
      <c r="V3038" s="95" t="s">
        <v>42</v>
      </c>
      <c r="W3038" s="93">
        <f>_xlfn.XLOOKUP(M3038,匹配表1065!D:D,匹配表1065!F:F)*N3038</f>
        <v>12</v>
      </c>
    </row>
    <row r="3039" customHeight="1" spans="1:23">
      <c r="A3039" s="89" t="s">
        <v>675</v>
      </c>
      <c r="B3039" s="90">
        <v>46170</v>
      </c>
      <c r="C3039" s="91" t="str">
        <f t="shared" si="94"/>
        <v>5月第5周</v>
      </c>
      <c r="D3039" s="89" t="s">
        <v>761</v>
      </c>
      <c r="E3039" s="89" t="str">
        <f t="shared" si="95"/>
        <v>5月第4周--周4</v>
      </c>
      <c r="F3039" s="92" t="s">
        <v>27</v>
      </c>
      <c r="G3039" s="92" t="s">
        <v>104</v>
      </c>
      <c r="H3039" s="92" t="str">
        <f>_xlfn.XLOOKUP(O3039,匹配表1065!T:T,匹配表1065!W:W)</f>
        <v>济南市</v>
      </c>
      <c r="I3039" s="89" t="str">
        <f>_xlfn.XLOOKUP(O3039,匹配表1065!T:T,匹配表1065!X:X)</f>
        <v>PME2025</v>
      </c>
      <c r="J3039" s="92" t="s">
        <v>128</v>
      </c>
      <c r="K3039" s="89" cm="1">
        <f ca="1" t="array" ref="K3039:L3039">_xlfn.XLOOKUP(J3039,匹配表1065!Y:Y,匹配表1065!AA:AB)</f>
        <v>13</v>
      </c>
      <c r="L3039" s="89" t="str">
        <v>3个月以上</v>
      </c>
      <c r="M3039" s="92" t="s">
        <v>55</v>
      </c>
      <c r="N3039" s="98">
        <v>1</v>
      </c>
      <c r="O3039" s="93" t="str">
        <f>_xlfn.XLOOKUP(P3039,匹配表1065!U:U,匹配表1065!T:T)</f>
        <v>HO00001400</v>
      </c>
      <c r="P3039" s="89" t="s">
        <v>112</v>
      </c>
      <c r="Q3039" s="89" t="s">
        <v>242</v>
      </c>
      <c r="R3039" s="89" t="str">
        <f>_xlfn.XLOOKUP(Q3039,匹配表1065!L:L,匹配表1065!O:O)</f>
        <v>B</v>
      </c>
      <c r="S3039" s="93" t="str">
        <f>IFERROR(_xlfn.XLOOKUP(Q3039,匹配表1065!AI:AI,匹配表1065!AJ:AJ),"绿标")</f>
        <v>绿标</v>
      </c>
      <c r="T3039" s="93" t="str" cm="1">
        <f t="array" ref="T3039:U3039">_xlfn.XLOOKUP(Q3039,匹配表1065!L:L,匹配表1065!M:N)</f>
        <v>癫痫</v>
      </c>
      <c r="U3039" s="94" t="str">
        <v>神经内科</v>
      </c>
      <c r="V3039" s="95" t="s">
        <v>70</v>
      </c>
      <c r="W3039" s="93">
        <f>_xlfn.XLOOKUP(M3039,匹配表1065!D:D,匹配表1065!F:F)*N3039</f>
        <v>8</v>
      </c>
    </row>
    <row r="3040" customHeight="1" spans="1:23">
      <c r="A3040" s="89" t="s">
        <v>675</v>
      </c>
      <c r="B3040" s="90">
        <v>46170</v>
      </c>
      <c r="C3040" s="91" t="str">
        <f t="shared" si="94"/>
        <v>5月第5周</v>
      </c>
      <c r="D3040" s="89" t="s">
        <v>761</v>
      </c>
      <c r="E3040" s="89" t="str">
        <f t="shared" si="95"/>
        <v>5月第4周--周4</v>
      </c>
      <c r="F3040" s="92" t="s">
        <v>27</v>
      </c>
      <c r="G3040" s="92" t="s">
        <v>104</v>
      </c>
      <c r="H3040" s="92" t="str">
        <f>_xlfn.XLOOKUP(O3040,匹配表1065!T:T,匹配表1065!W:W)</f>
        <v>济南市</v>
      </c>
      <c r="I3040" s="89" t="str">
        <f>_xlfn.XLOOKUP(O3040,匹配表1065!T:T,匹配表1065!X:X)</f>
        <v>PME2029</v>
      </c>
      <c r="J3040" s="92" t="s">
        <v>128</v>
      </c>
      <c r="K3040" s="89" cm="1">
        <f ca="1" t="array" ref="K3040:L3040">_xlfn.XLOOKUP(J3040,匹配表1065!Y:Y,匹配表1065!AA:AB)</f>
        <v>13</v>
      </c>
      <c r="L3040" s="89" t="str">
        <v>3个月以上</v>
      </c>
      <c r="M3040" s="92" t="s">
        <v>35</v>
      </c>
      <c r="N3040" s="98">
        <v>1</v>
      </c>
      <c r="O3040" s="93" t="str">
        <f>_xlfn.XLOOKUP(P3040,匹配表1065!U:U,匹配表1065!T:T)</f>
        <v>HO00001403</v>
      </c>
      <c r="P3040" s="89" t="s">
        <v>329</v>
      </c>
      <c r="Q3040" s="89" t="s">
        <v>330</v>
      </c>
      <c r="R3040" s="89" t="str">
        <f>_xlfn.XLOOKUP(Q3040,匹配表1065!L:L,匹配表1065!O:O)</f>
        <v>A</v>
      </c>
      <c r="S3040" s="93" t="str">
        <f>IFERROR(_xlfn.XLOOKUP(Q3040,匹配表1065!AI:AI,匹配表1065!AJ:AJ),"绿标")</f>
        <v>黑标</v>
      </c>
      <c r="T3040" s="93" t="str" cm="1">
        <f t="array" ref="T3040:U3040">_xlfn.XLOOKUP(Q3040,匹配表1065!L:L,匹配表1065!M:N)</f>
        <v>头痛</v>
      </c>
      <c r="U3040" s="94" t="str">
        <v>神经内科</v>
      </c>
      <c r="V3040" s="95" t="s">
        <v>33</v>
      </c>
      <c r="W3040" s="93">
        <f>_xlfn.XLOOKUP(M3040,匹配表1065!D:D,匹配表1065!F:F)*N3040</f>
        <v>4</v>
      </c>
    </row>
    <row r="3041" customHeight="1" spans="1:23">
      <c r="A3041" s="89" t="s">
        <v>675</v>
      </c>
      <c r="B3041" s="90">
        <v>46170</v>
      </c>
      <c r="C3041" s="91" t="str">
        <f t="shared" si="94"/>
        <v>5月第5周</v>
      </c>
      <c r="D3041" s="89" t="s">
        <v>761</v>
      </c>
      <c r="E3041" s="89" t="str">
        <f t="shared" si="95"/>
        <v>5月第4周--周4</v>
      </c>
      <c r="F3041" s="92" t="s">
        <v>27</v>
      </c>
      <c r="G3041" s="92" t="s">
        <v>104</v>
      </c>
      <c r="H3041" s="92" t="str">
        <f>_xlfn.XLOOKUP(O3041,匹配表1065!T:T,匹配表1065!W:W)</f>
        <v>东营市</v>
      </c>
      <c r="I3041" s="89" t="str">
        <f>_xlfn.XLOOKUP(O3041,匹配表1065!T:T,匹配表1065!X:X)</f>
        <v>PME2028</v>
      </c>
      <c r="J3041" s="92" t="s">
        <v>121</v>
      </c>
      <c r="K3041" s="89" cm="1">
        <f ca="1" t="array" ref="K3041:L3041">_xlfn.XLOOKUP(J3041,匹配表1065!Y:Y,匹配表1065!AA:AB)</f>
        <v>26</v>
      </c>
      <c r="L3041" s="89" t="str">
        <v>3个月以上</v>
      </c>
      <c r="M3041" s="92" t="s">
        <v>35</v>
      </c>
      <c r="N3041" s="98">
        <v>1</v>
      </c>
      <c r="O3041" s="93" t="str">
        <f>_xlfn.XLOOKUP(P3041,匹配表1065!U:U,匹配表1065!T:T)</f>
        <v>HO00001421</v>
      </c>
      <c r="P3041" s="89" t="s">
        <v>122</v>
      </c>
      <c r="Q3041" s="89" t="s">
        <v>124</v>
      </c>
      <c r="R3041" s="89" t="str">
        <f>_xlfn.XLOOKUP(Q3041,匹配表1065!L:L,匹配表1065!O:O)</f>
        <v>A</v>
      </c>
      <c r="S3041" s="93" t="str">
        <f>IFERROR(_xlfn.XLOOKUP(Q3041,匹配表1065!AI:AI,匹配表1065!AJ:AJ),"绿标")</f>
        <v>红标</v>
      </c>
      <c r="T3041" s="93" t="str" cm="1">
        <f t="array" ref="T3041:U3041">_xlfn.XLOOKUP(Q3041,匹配表1065!L:L,匹配表1065!M:N)</f>
        <v>头痛</v>
      </c>
      <c r="U3041" s="94" t="str">
        <v>神经内科</v>
      </c>
      <c r="V3041" s="95" t="s">
        <v>33</v>
      </c>
      <c r="W3041" s="93">
        <f>_xlfn.XLOOKUP(M3041,匹配表1065!D:D,匹配表1065!F:F)*N3041</f>
        <v>4</v>
      </c>
    </row>
    <row r="3042" customHeight="1" spans="1:23">
      <c r="A3042" s="89" t="s">
        <v>675</v>
      </c>
      <c r="B3042" s="90">
        <v>46170</v>
      </c>
      <c r="C3042" s="91" t="str">
        <f t="shared" si="94"/>
        <v>5月第5周</v>
      </c>
      <c r="D3042" s="89" t="s">
        <v>761</v>
      </c>
      <c r="E3042" s="89" t="str">
        <f t="shared" si="95"/>
        <v>5月第4周--周4</v>
      </c>
      <c r="F3042" s="92" t="s">
        <v>27</v>
      </c>
      <c r="G3042" s="92" t="s">
        <v>104</v>
      </c>
      <c r="H3042" s="92" t="str">
        <f>_xlfn.XLOOKUP(O3042,匹配表1065!T:T,匹配表1065!W:W)</f>
        <v>东营市</v>
      </c>
      <c r="I3042" s="89" t="str">
        <f>_xlfn.XLOOKUP(O3042,匹配表1065!T:T,匹配表1065!X:X)</f>
        <v>PME2028</v>
      </c>
      <c r="J3042" s="92" t="s">
        <v>121</v>
      </c>
      <c r="K3042" s="89" cm="1">
        <f ca="1" t="array" ref="K3042:L3042">_xlfn.XLOOKUP(J3042,匹配表1065!Y:Y,匹配表1065!AA:AB)</f>
        <v>26</v>
      </c>
      <c r="L3042" s="89" t="str">
        <v>3个月以上</v>
      </c>
      <c r="M3042" s="92" t="s">
        <v>35</v>
      </c>
      <c r="N3042" s="98">
        <v>1</v>
      </c>
      <c r="O3042" s="93" t="str">
        <f>_xlfn.XLOOKUP(P3042,匹配表1065!U:U,匹配表1065!T:T)</f>
        <v>HO00001421</v>
      </c>
      <c r="P3042" s="89" t="s">
        <v>122</v>
      </c>
      <c r="Q3042" s="89" t="s">
        <v>328</v>
      </c>
      <c r="R3042" s="89" t="str">
        <f>_xlfn.XLOOKUP(Q3042,匹配表1065!L:L,匹配表1065!O:O)</f>
        <v>B</v>
      </c>
      <c r="S3042" s="93" t="str">
        <f>IFERROR(_xlfn.XLOOKUP(Q3042,匹配表1065!AI:AI,匹配表1065!AJ:AJ),"绿标")</f>
        <v>绿标</v>
      </c>
      <c r="T3042" s="93" t="str" cm="1">
        <f t="array" ref="T3042:U3042">_xlfn.XLOOKUP(Q3042,匹配表1065!L:L,匹配表1065!M:N)</f>
        <v>抑郁焦虑</v>
      </c>
      <c r="U3042" s="94" t="str">
        <v>神经内科</v>
      </c>
      <c r="V3042" s="95" t="s">
        <v>58</v>
      </c>
      <c r="W3042" s="93">
        <f>_xlfn.XLOOKUP(M3042,匹配表1065!D:D,匹配表1065!F:F)*N3042</f>
        <v>4</v>
      </c>
    </row>
    <row r="3043" customHeight="1" spans="1:23">
      <c r="A3043" s="89" t="s">
        <v>675</v>
      </c>
      <c r="B3043" s="90">
        <v>46170</v>
      </c>
      <c r="C3043" s="91" t="str">
        <f t="shared" si="94"/>
        <v>5月第5周</v>
      </c>
      <c r="D3043" s="89" t="s">
        <v>761</v>
      </c>
      <c r="E3043" s="89" t="str">
        <f t="shared" si="95"/>
        <v>5月第4周--周4</v>
      </c>
      <c r="F3043" s="92" t="s">
        <v>27</v>
      </c>
      <c r="G3043" s="92" t="s">
        <v>136</v>
      </c>
      <c r="H3043" s="92" t="str">
        <f>_xlfn.XLOOKUP(O3043,匹配表1065!T:T,匹配表1065!W:W)</f>
        <v>日照市</v>
      </c>
      <c r="I3043" s="89" t="str">
        <f>_xlfn.XLOOKUP(O3043,匹配表1065!T:T,匹配表1065!X:X)</f>
        <v>PME2033</v>
      </c>
      <c r="J3043" s="92" t="s">
        <v>137</v>
      </c>
      <c r="K3043" s="89" cm="1">
        <f ca="1" t="array" ref="K3043:L3043">_xlfn.XLOOKUP(J3043,匹配表1065!Y:Y,匹配表1065!AA:AB)</f>
        <v>10</v>
      </c>
      <c r="L3043" s="89" t="str">
        <v>3个月以上</v>
      </c>
      <c r="M3043" s="92" t="s">
        <v>631</v>
      </c>
      <c r="N3043" s="98">
        <v>1</v>
      </c>
      <c r="O3043" s="93" t="str">
        <f>_xlfn.XLOOKUP(P3043,匹配表1065!U:U,匹配表1065!T:T)</f>
        <v>HO00001531</v>
      </c>
      <c r="P3043" s="89" t="s">
        <v>367</v>
      </c>
      <c r="Q3043" s="89" t="s">
        <v>593</v>
      </c>
      <c r="R3043" s="89" t="str">
        <f>_xlfn.XLOOKUP(Q3043,匹配表1065!L:L,匹配表1065!O:O)</f>
        <v>B</v>
      </c>
      <c r="S3043" s="93" t="str">
        <f>IFERROR(_xlfn.XLOOKUP(Q3043,匹配表1065!AI:AI,匹配表1065!AJ:AJ),"绿标")</f>
        <v>黑标</v>
      </c>
      <c r="T3043" s="93" t="str" cm="1">
        <f t="array" ref="T3043:U3043">_xlfn.XLOOKUP(Q3043,匹配表1065!L:L,匹配表1065!M:N)</f>
        <v>脑血管</v>
      </c>
      <c r="U3043" s="94" t="str">
        <v>神经内科</v>
      </c>
      <c r="V3043" s="95" t="s">
        <v>42</v>
      </c>
      <c r="W3043" s="93">
        <f>_xlfn.XLOOKUP(M3043,匹配表1065!D:D,匹配表1065!F:F)*N3043</f>
        <v>24</v>
      </c>
    </row>
    <row r="3044" customHeight="1" spans="1:23">
      <c r="A3044" s="89" t="s">
        <v>675</v>
      </c>
      <c r="B3044" s="90">
        <v>46170</v>
      </c>
      <c r="C3044" s="91" t="str">
        <f t="shared" si="94"/>
        <v>5月第5周</v>
      </c>
      <c r="D3044" s="89" t="s">
        <v>761</v>
      </c>
      <c r="E3044" s="89" t="str">
        <f t="shared" si="95"/>
        <v>5月第4周--周4</v>
      </c>
      <c r="F3044" s="92" t="s">
        <v>27</v>
      </c>
      <c r="G3044" s="92" t="s">
        <v>136</v>
      </c>
      <c r="H3044" s="92" t="str">
        <f>_xlfn.XLOOKUP(O3044,匹配表1065!T:T,匹配表1065!W:W)</f>
        <v>淄博市</v>
      </c>
      <c r="I3044" s="89" t="str">
        <f>_xlfn.XLOOKUP(O3044,匹配表1065!T:T,匹配表1065!X:X)</f>
        <v>PME2043</v>
      </c>
      <c r="J3044" s="92" t="s">
        <v>140</v>
      </c>
      <c r="K3044" s="89" cm="1">
        <f ca="1" t="array" ref="K3044:L3044">_xlfn.XLOOKUP(J3044,匹配表1065!Y:Y,匹配表1065!AA:AB)</f>
        <v>9</v>
      </c>
      <c r="L3044" s="89" t="str">
        <v>3个月以上</v>
      </c>
      <c r="M3044" s="92" t="s">
        <v>30</v>
      </c>
      <c r="N3044" s="98">
        <v>1</v>
      </c>
      <c r="O3044" s="93" t="str">
        <f>_xlfn.XLOOKUP(P3044,匹配表1065!U:U,匹配表1065!T:T)</f>
        <v>HO00001431</v>
      </c>
      <c r="P3044" s="89" t="s">
        <v>244</v>
      </c>
      <c r="Q3044" s="89" t="s">
        <v>423</v>
      </c>
      <c r="R3044" s="89" t="str">
        <f>_xlfn.XLOOKUP(Q3044,匹配表1065!L:L,匹配表1065!O:O)</f>
        <v>B</v>
      </c>
      <c r="S3044" s="93" t="str">
        <f>IFERROR(_xlfn.XLOOKUP(Q3044,匹配表1065!AI:AI,匹配表1065!AJ:AJ),"绿标")</f>
        <v>红标</v>
      </c>
      <c r="T3044" s="93" t="str" cm="1">
        <f t="array" ref="T3044:U3044">_xlfn.XLOOKUP(Q3044,匹配表1065!L:L,匹配表1065!M:N)</f>
        <v>脑血管</v>
      </c>
      <c r="U3044" s="94" t="str">
        <v>神经内科</v>
      </c>
      <c r="V3044" s="95" t="s">
        <v>70</v>
      </c>
      <c r="W3044" s="93">
        <f>_xlfn.XLOOKUP(M3044,匹配表1065!D:D,匹配表1065!F:F)*N3044</f>
        <v>12</v>
      </c>
    </row>
    <row r="3045" customHeight="1" spans="1:23">
      <c r="A3045" s="89" t="s">
        <v>675</v>
      </c>
      <c r="B3045" s="90">
        <v>46170</v>
      </c>
      <c r="C3045" s="91" t="str">
        <f t="shared" si="94"/>
        <v>5月第5周</v>
      </c>
      <c r="D3045" s="89" t="s">
        <v>761</v>
      </c>
      <c r="E3045" s="89" t="str">
        <f t="shared" si="95"/>
        <v>5月第4周--周4</v>
      </c>
      <c r="F3045" s="92" t="s">
        <v>27</v>
      </c>
      <c r="G3045" s="92" t="s">
        <v>136</v>
      </c>
      <c r="H3045" s="92" t="str">
        <f>_xlfn.XLOOKUP(O3045,匹配表1065!T:T,匹配表1065!W:W)</f>
        <v>潍坊市</v>
      </c>
      <c r="I3045" s="89" t="str">
        <f>_xlfn.XLOOKUP(O3045,匹配表1065!T:T,匹配表1065!X:X)</f>
        <v>PME2036</v>
      </c>
      <c r="J3045" s="89" t="s">
        <v>161</v>
      </c>
      <c r="K3045" s="89" cm="1">
        <f ca="1" t="array" ref="K3045:L3045">_xlfn.XLOOKUP(J3045,匹配表1065!Y:Y,匹配表1065!AA:AB)</f>
        <v>1519</v>
      </c>
      <c r="L3045" s="89" t="str">
        <v>3个月以上</v>
      </c>
      <c r="M3045" s="92" t="s">
        <v>35</v>
      </c>
      <c r="N3045" s="98">
        <v>1</v>
      </c>
      <c r="O3045" s="93" t="str">
        <f>_xlfn.XLOOKUP(P3045,匹配表1065!U:U,匹配表1065!T:T)</f>
        <v>HO00001496</v>
      </c>
      <c r="P3045" s="89" t="s">
        <v>256</v>
      </c>
      <c r="Q3045" s="89" t="s">
        <v>497</v>
      </c>
      <c r="R3045" s="89" t="str">
        <f>_xlfn.XLOOKUP(Q3045,匹配表1065!L:L,匹配表1065!O:O)</f>
        <v>A</v>
      </c>
      <c r="S3045" s="93" t="str">
        <f>IFERROR(_xlfn.XLOOKUP(Q3045,匹配表1065!AI:AI,匹配表1065!AJ:AJ),"绿标")</f>
        <v>绿标</v>
      </c>
      <c r="T3045" s="93" t="str" cm="1">
        <f t="array" ref="T3045:U3045">_xlfn.XLOOKUP(Q3045,匹配表1065!L:L,匹配表1065!M:N)</f>
        <v>头痛</v>
      </c>
      <c r="U3045" s="94" t="str">
        <v>神经内科</v>
      </c>
      <c r="V3045" s="95" t="s">
        <v>70</v>
      </c>
      <c r="W3045" s="93">
        <f>_xlfn.XLOOKUP(M3045,匹配表1065!D:D,匹配表1065!F:F)*N3045</f>
        <v>4</v>
      </c>
    </row>
    <row r="3046" customHeight="1" spans="1:23">
      <c r="A3046" s="89" t="s">
        <v>675</v>
      </c>
      <c r="B3046" s="90">
        <v>46170</v>
      </c>
      <c r="C3046" s="91" t="str">
        <f t="shared" si="94"/>
        <v>5月第5周</v>
      </c>
      <c r="D3046" s="89" t="s">
        <v>761</v>
      </c>
      <c r="E3046" s="89" t="str">
        <f t="shared" si="95"/>
        <v>5月第4周--周4</v>
      </c>
      <c r="F3046" s="92" t="s">
        <v>27</v>
      </c>
      <c r="G3046" s="92" t="s">
        <v>136</v>
      </c>
      <c r="H3046" s="92" t="str">
        <f>_xlfn.XLOOKUP(O3046,匹配表1065!T:T,匹配表1065!W:W)</f>
        <v>潍坊市</v>
      </c>
      <c r="I3046" s="89" t="str">
        <f>_xlfn.XLOOKUP(O3046,匹配表1065!T:T,匹配表1065!X:X)</f>
        <v>PME2036</v>
      </c>
      <c r="J3046" s="89" t="s">
        <v>161</v>
      </c>
      <c r="K3046" s="89" cm="1">
        <f ca="1" t="array" ref="K3046:L3046">_xlfn.XLOOKUP(J3046,匹配表1065!Y:Y,匹配表1065!AA:AB)</f>
        <v>1519</v>
      </c>
      <c r="L3046" s="89" t="str">
        <v>3个月以上</v>
      </c>
      <c r="M3046" s="92" t="s">
        <v>30</v>
      </c>
      <c r="N3046" s="98">
        <v>1</v>
      </c>
      <c r="O3046" s="93" t="str">
        <f>_xlfn.XLOOKUP(P3046,匹配表1065!U:U,匹配表1065!T:T)</f>
        <v>HO00001496</v>
      </c>
      <c r="P3046" s="89" t="s">
        <v>256</v>
      </c>
      <c r="Q3046" s="89" t="s">
        <v>257</v>
      </c>
      <c r="R3046" s="89" t="str">
        <f>_xlfn.XLOOKUP(Q3046,匹配表1065!L:L,匹配表1065!O:O)</f>
        <v>B</v>
      </c>
      <c r="S3046" s="93" t="str">
        <f>IFERROR(_xlfn.XLOOKUP(Q3046,匹配表1065!AI:AI,匹配表1065!AJ:AJ),"绿标")</f>
        <v>绿标</v>
      </c>
      <c r="T3046" s="93" t="str" cm="1">
        <f t="array" ref="T3046:U3046">_xlfn.XLOOKUP(Q3046,匹配表1065!L:L,匹配表1065!M:N)</f>
        <v>癫痫</v>
      </c>
      <c r="U3046" s="94" t="str">
        <v>神经内科</v>
      </c>
      <c r="V3046" s="95" t="s">
        <v>70</v>
      </c>
      <c r="W3046" s="93">
        <f>_xlfn.XLOOKUP(M3046,匹配表1065!D:D,匹配表1065!F:F)*N3046</f>
        <v>12</v>
      </c>
    </row>
    <row r="3047" customHeight="1" spans="1:23">
      <c r="A3047" s="89" t="s">
        <v>675</v>
      </c>
      <c r="B3047" s="90">
        <v>46170</v>
      </c>
      <c r="C3047" s="91" t="str">
        <f t="shared" si="94"/>
        <v>5月第5周</v>
      </c>
      <c r="D3047" s="89" t="s">
        <v>761</v>
      </c>
      <c r="E3047" s="89" t="str">
        <f t="shared" si="95"/>
        <v>5月第4周--周4</v>
      </c>
      <c r="F3047" s="92" t="s">
        <v>27</v>
      </c>
      <c r="G3047" s="92" t="s">
        <v>136</v>
      </c>
      <c r="H3047" s="92" t="str">
        <f>_xlfn.XLOOKUP(O3047,匹配表1065!T:T,匹配表1065!W:W)</f>
        <v>潍坊市</v>
      </c>
      <c r="I3047" s="89" t="str">
        <f>_xlfn.XLOOKUP(O3047,匹配表1065!T:T,匹配表1065!X:X)</f>
        <v>PME2036</v>
      </c>
      <c r="J3047" s="89" t="s">
        <v>161</v>
      </c>
      <c r="K3047" s="89" cm="1">
        <f ca="1" t="array" ref="K3047:L3047">_xlfn.XLOOKUP(J3047,匹配表1065!Y:Y,匹配表1065!AA:AB)</f>
        <v>1519</v>
      </c>
      <c r="L3047" s="89" t="str">
        <v>3个月以上</v>
      </c>
      <c r="M3047" s="92" t="s">
        <v>30</v>
      </c>
      <c r="N3047" s="98">
        <v>1</v>
      </c>
      <c r="O3047" s="93" t="str">
        <f>_xlfn.XLOOKUP(P3047,匹配表1065!U:U,匹配表1065!T:T)</f>
        <v>HO00001521</v>
      </c>
      <c r="P3047" s="89" t="s">
        <v>162</v>
      </c>
      <c r="Q3047" s="89" t="s">
        <v>498</v>
      </c>
      <c r="R3047" s="89" t="str">
        <f>_xlfn.XLOOKUP(Q3047,匹配表1065!L:L,匹配表1065!O:O)</f>
        <v>C</v>
      </c>
      <c r="S3047" s="93" t="str">
        <f>IFERROR(_xlfn.XLOOKUP(Q3047,匹配表1065!AI:AI,匹配表1065!AJ:AJ),"绿标")</f>
        <v>红标</v>
      </c>
      <c r="T3047" s="93" t="str" cm="1">
        <f t="array" ref="T3047:U3047">_xlfn.XLOOKUP(Q3047,匹配表1065!L:L,匹配表1065!M:N)</f>
        <v>眩晕</v>
      </c>
      <c r="U3047" s="94" t="str">
        <v>耳鼻喉科</v>
      </c>
      <c r="V3047" s="95" t="s">
        <v>70</v>
      </c>
      <c r="W3047" s="93">
        <f>_xlfn.XLOOKUP(M3047,匹配表1065!D:D,匹配表1065!F:F)*N3047</f>
        <v>12</v>
      </c>
    </row>
    <row r="3048" customHeight="1" spans="1:23">
      <c r="A3048" s="89" t="s">
        <v>675</v>
      </c>
      <c r="B3048" s="90">
        <v>46170</v>
      </c>
      <c r="C3048" s="91" t="str">
        <f t="shared" si="94"/>
        <v>5月第5周</v>
      </c>
      <c r="D3048" s="89" t="s">
        <v>761</v>
      </c>
      <c r="E3048" s="89" t="str">
        <f t="shared" si="95"/>
        <v>5月第4周--周4</v>
      </c>
      <c r="F3048" s="92" t="s">
        <v>27</v>
      </c>
      <c r="G3048" s="92" t="s">
        <v>136</v>
      </c>
      <c r="H3048" s="92" t="str">
        <f>_xlfn.XLOOKUP(O3048,匹配表1065!T:T,匹配表1065!W:W)</f>
        <v>青岛市</v>
      </c>
      <c r="I3048" s="89" t="str">
        <f>_xlfn.XLOOKUP(O3048,匹配表1065!T:T,匹配表1065!X:X)</f>
        <v>PME2032</v>
      </c>
      <c r="J3048" s="92" t="s">
        <v>143</v>
      </c>
      <c r="K3048" s="89" cm="1">
        <f ca="1" t="array" ref="K3048:L3048">_xlfn.XLOOKUP(J3048,匹配表1065!Y:Y,匹配表1065!AA:AB)</f>
        <v>31</v>
      </c>
      <c r="L3048" s="89" t="str">
        <v>3个月以上</v>
      </c>
      <c r="M3048" s="92" t="s">
        <v>30</v>
      </c>
      <c r="N3048" s="98">
        <v>1</v>
      </c>
      <c r="O3048" s="93" t="str">
        <f>_xlfn.XLOOKUP(P3048,匹配表1065!U:U,匹配表1065!T:T)</f>
        <v>HO00001482</v>
      </c>
      <c r="P3048" s="89" t="s">
        <v>146</v>
      </c>
      <c r="Q3048" s="89" t="s">
        <v>147</v>
      </c>
      <c r="R3048" s="89" t="str">
        <f>_xlfn.XLOOKUP(Q3048,匹配表1065!L:L,匹配表1065!O:O)</f>
        <v>A</v>
      </c>
      <c r="S3048" s="93" t="str">
        <f>IFERROR(_xlfn.XLOOKUP(Q3048,匹配表1065!AI:AI,匹配表1065!AJ:AJ),"绿标")</f>
        <v>红标</v>
      </c>
      <c r="T3048" s="93" t="str" cm="1">
        <f t="array" ref="T3048:U3048">_xlfn.XLOOKUP(Q3048,匹配表1065!L:L,匹配表1065!M:N)</f>
        <v>头痛</v>
      </c>
      <c r="U3048" s="94" t="str">
        <v>神经内科</v>
      </c>
      <c r="V3048" s="95" t="s">
        <v>42</v>
      </c>
      <c r="W3048" s="93">
        <f>_xlfn.XLOOKUP(M3048,匹配表1065!D:D,匹配表1065!F:F)*N3048</f>
        <v>12</v>
      </c>
    </row>
    <row r="3049" customHeight="1" spans="1:23">
      <c r="A3049" s="89" t="s">
        <v>675</v>
      </c>
      <c r="B3049" s="90">
        <v>46170</v>
      </c>
      <c r="C3049" s="91" t="str">
        <f t="shared" si="94"/>
        <v>5月第5周</v>
      </c>
      <c r="D3049" s="89" t="s">
        <v>761</v>
      </c>
      <c r="E3049" s="89" t="str">
        <f t="shared" si="95"/>
        <v>5月第4周--周4</v>
      </c>
      <c r="F3049" s="92" t="s">
        <v>27</v>
      </c>
      <c r="G3049" s="92" t="s">
        <v>136</v>
      </c>
      <c r="H3049" s="92" t="str">
        <f>_xlfn.XLOOKUP(O3049,匹配表1065!T:T,匹配表1065!W:W)</f>
        <v>青岛市</v>
      </c>
      <c r="I3049" s="89" t="str">
        <f>_xlfn.XLOOKUP(O3049,匹配表1065!T:T,匹配表1065!X:X)</f>
        <v>PME2032</v>
      </c>
      <c r="J3049" s="92" t="s">
        <v>143</v>
      </c>
      <c r="K3049" s="89" cm="1">
        <f ca="1" t="array" ref="K3049:L3049">_xlfn.XLOOKUP(J3049,匹配表1065!Y:Y,匹配表1065!AA:AB)</f>
        <v>31</v>
      </c>
      <c r="L3049" s="89" t="str">
        <v>3个月以上</v>
      </c>
      <c r="M3049" s="92" t="s">
        <v>30</v>
      </c>
      <c r="N3049" s="98">
        <v>1</v>
      </c>
      <c r="O3049" s="93" t="str">
        <f>_xlfn.XLOOKUP(P3049,匹配表1065!U:U,匹配表1065!T:T)</f>
        <v>HO00001482</v>
      </c>
      <c r="P3049" s="89" t="s">
        <v>146</v>
      </c>
      <c r="Q3049" s="89" t="s">
        <v>248</v>
      </c>
      <c r="R3049" s="89" t="str">
        <f>_xlfn.XLOOKUP(Q3049,匹配表1065!L:L,匹配表1065!O:O)</f>
        <v>A</v>
      </c>
      <c r="S3049" s="93" t="str">
        <f>IFERROR(_xlfn.XLOOKUP(Q3049,匹配表1065!AI:AI,匹配表1065!AJ:AJ),"绿标")</f>
        <v>红标</v>
      </c>
      <c r="T3049" s="93" t="str" cm="1">
        <f t="array" ref="T3049:U3049">_xlfn.XLOOKUP(Q3049,匹配表1065!L:L,匹配表1065!M:N)</f>
        <v>头痛</v>
      </c>
      <c r="U3049" s="94" t="str">
        <v>神经内科</v>
      </c>
      <c r="V3049" s="95" t="s">
        <v>67</v>
      </c>
      <c r="W3049" s="93">
        <f>_xlfn.XLOOKUP(M3049,匹配表1065!D:D,匹配表1065!F:F)*N3049</f>
        <v>12</v>
      </c>
    </row>
    <row r="3050" customHeight="1" spans="1:23">
      <c r="A3050" s="89" t="s">
        <v>675</v>
      </c>
      <c r="B3050" s="90">
        <v>46170</v>
      </c>
      <c r="C3050" s="91" t="str">
        <f t="shared" si="94"/>
        <v>5月第5周</v>
      </c>
      <c r="D3050" s="89" t="s">
        <v>761</v>
      </c>
      <c r="E3050" s="89" t="str">
        <f t="shared" si="95"/>
        <v>5月第4周--周4</v>
      </c>
      <c r="F3050" s="92" t="s">
        <v>27</v>
      </c>
      <c r="G3050" s="92" t="s">
        <v>136</v>
      </c>
      <c r="H3050" s="92" t="str">
        <f>_xlfn.XLOOKUP(O3050,匹配表1065!T:T,匹配表1065!W:W)</f>
        <v>青岛市</v>
      </c>
      <c r="I3050" s="89" t="str">
        <f>_xlfn.XLOOKUP(O3050,匹配表1065!T:T,匹配表1065!X:X)</f>
        <v>PME2032</v>
      </c>
      <c r="J3050" s="92" t="s">
        <v>143</v>
      </c>
      <c r="K3050" s="89" cm="1">
        <f ca="1" t="array" ref="K3050:L3050">_xlfn.XLOOKUP(J3050,匹配表1065!Y:Y,匹配表1065!AA:AB)</f>
        <v>31</v>
      </c>
      <c r="L3050" s="89" t="str">
        <v>3个月以上</v>
      </c>
      <c r="M3050" s="92" t="s">
        <v>55</v>
      </c>
      <c r="N3050" s="98">
        <v>1</v>
      </c>
      <c r="O3050" s="93" t="str">
        <f>_xlfn.XLOOKUP(P3050,匹配表1065!U:U,匹配表1065!T:T)</f>
        <v>HO00001482</v>
      </c>
      <c r="P3050" s="89" t="s">
        <v>146</v>
      </c>
      <c r="Q3050" s="89" t="s">
        <v>421</v>
      </c>
      <c r="R3050" s="89" t="str">
        <f>_xlfn.XLOOKUP(Q3050,匹配表1065!L:L,匹配表1065!O:O)</f>
        <v>A</v>
      </c>
      <c r="S3050" s="93" t="str">
        <f>IFERROR(_xlfn.XLOOKUP(Q3050,匹配表1065!AI:AI,匹配表1065!AJ:AJ),"绿标")</f>
        <v>绿标</v>
      </c>
      <c r="T3050" s="93" t="str" cm="1">
        <f t="array" ref="T3050:U3050">_xlfn.XLOOKUP(Q3050,匹配表1065!L:L,匹配表1065!M:N)</f>
        <v>头痛</v>
      </c>
      <c r="U3050" s="94" t="str">
        <v>神经内科</v>
      </c>
      <c r="V3050" s="95" t="s">
        <v>70</v>
      </c>
      <c r="W3050" s="93">
        <f>_xlfn.XLOOKUP(M3050,匹配表1065!D:D,匹配表1065!F:F)*N3050</f>
        <v>8</v>
      </c>
    </row>
    <row r="3051" customHeight="1" spans="1:23">
      <c r="A3051" s="89" t="s">
        <v>675</v>
      </c>
      <c r="B3051" s="90">
        <v>46170</v>
      </c>
      <c r="C3051" s="91" t="str">
        <f t="shared" si="94"/>
        <v>5月第5周</v>
      </c>
      <c r="D3051" s="89" t="s">
        <v>761</v>
      </c>
      <c r="E3051" s="89" t="str">
        <f t="shared" si="95"/>
        <v>5月第4周--周4</v>
      </c>
      <c r="F3051" s="92" t="s">
        <v>27</v>
      </c>
      <c r="G3051" s="92" t="s">
        <v>136</v>
      </c>
      <c r="H3051" s="92" t="str">
        <f>_xlfn.XLOOKUP(O3051,匹配表1065!T:T,匹配表1065!W:W)</f>
        <v>青岛市</v>
      </c>
      <c r="I3051" s="89" t="str">
        <f>_xlfn.XLOOKUP(O3051,匹配表1065!T:T,匹配表1065!X:X)</f>
        <v>PME2031</v>
      </c>
      <c r="J3051" s="92" t="s">
        <v>155</v>
      </c>
      <c r="K3051" s="89" cm="1">
        <f ca="1" t="array" ref="K3051:L3051">_xlfn.XLOOKUP(J3051,匹配表1065!Y:Y,匹配表1065!AA:AB)</f>
        <v>31</v>
      </c>
      <c r="L3051" s="89" t="str">
        <v>3个月以上</v>
      </c>
      <c r="M3051" s="92" t="s">
        <v>30</v>
      </c>
      <c r="N3051" s="98">
        <v>1</v>
      </c>
      <c r="O3051" s="93" t="str">
        <f>_xlfn.XLOOKUP(P3051,匹配表1065!U:U,匹配表1065!T:T)</f>
        <v>HO00072793</v>
      </c>
      <c r="P3051" s="89" t="s">
        <v>159</v>
      </c>
      <c r="Q3051" s="89" t="s">
        <v>160</v>
      </c>
      <c r="R3051" s="89" t="str">
        <f>_xlfn.XLOOKUP(Q3051,匹配表1065!L:L,匹配表1065!O:O)</f>
        <v>A</v>
      </c>
      <c r="S3051" s="93" t="str">
        <f>IFERROR(_xlfn.XLOOKUP(Q3051,匹配表1065!AI:AI,匹配表1065!AJ:AJ),"绿标")</f>
        <v>红标</v>
      </c>
      <c r="T3051" s="93" t="str" cm="1">
        <f t="array" ref="T3051:U3051">_xlfn.XLOOKUP(Q3051,匹配表1065!L:L,匹配表1065!M:N)</f>
        <v>头痛</v>
      </c>
      <c r="U3051" s="94" t="str">
        <v>神经内科</v>
      </c>
      <c r="V3051" s="95" t="s">
        <v>70</v>
      </c>
      <c r="W3051" s="93">
        <f>_xlfn.XLOOKUP(M3051,匹配表1065!D:D,匹配表1065!F:F)*N3051</f>
        <v>12</v>
      </c>
    </row>
    <row r="3052" customHeight="1" spans="1:23">
      <c r="A3052" s="89" t="s">
        <v>675</v>
      </c>
      <c r="B3052" s="90">
        <v>46170</v>
      </c>
      <c r="C3052" s="91" t="str">
        <f t="shared" si="94"/>
        <v>5月第5周</v>
      </c>
      <c r="D3052" s="89" t="s">
        <v>761</v>
      </c>
      <c r="E3052" s="89" t="str">
        <f t="shared" si="95"/>
        <v>5月第4周--周4</v>
      </c>
      <c r="F3052" s="92" t="s">
        <v>27</v>
      </c>
      <c r="G3052" s="92" t="s">
        <v>136</v>
      </c>
      <c r="H3052" s="92" t="str">
        <f>_xlfn.XLOOKUP(O3052,匹配表1065!T:T,匹配表1065!W:W)</f>
        <v>青岛市</v>
      </c>
      <c r="I3052" s="89" t="str">
        <f>_xlfn.XLOOKUP(O3052,匹配表1065!T:T,匹配表1065!X:X)</f>
        <v>PME2031</v>
      </c>
      <c r="J3052" s="92" t="s">
        <v>155</v>
      </c>
      <c r="K3052" s="89" cm="1">
        <f ca="1" t="array" ref="K3052:L3052">_xlfn.XLOOKUP(J3052,匹配表1065!Y:Y,匹配表1065!AA:AB)</f>
        <v>31</v>
      </c>
      <c r="L3052" s="89" t="str">
        <v>3个月以上</v>
      </c>
      <c r="M3052" s="92" t="s">
        <v>35</v>
      </c>
      <c r="N3052" s="98">
        <v>1</v>
      </c>
      <c r="O3052" s="93" t="str">
        <f>_xlfn.XLOOKUP(P3052,匹配表1065!U:U,匹配表1065!T:T)</f>
        <v>HO00072793</v>
      </c>
      <c r="P3052" s="89" t="s">
        <v>159</v>
      </c>
      <c r="Q3052" s="89" t="s">
        <v>572</v>
      </c>
      <c r="R3052" s="89" t="str">
        <f>_xlfn.XLOOKUP(Q3052,匹配表1065!L:L,匹配表1065!O:O)</f>
        <v>C</v>
      </c>
      <c r="S3052" s="93" t="str">
        <f>IFERROR(_xlfn.XLOOKUP(Q3052,匹配表1065!AI:AI,匹配表1065!AJ:AJ),"绿标")</f>
        <v>黑标</v>
      </c>
      <c r="T3052" s="93" t="str" cm="1">
        <f t="array" ref="T3052:U3052">_xlfn.XLOOKUP(Q3052,匹配表1065!L:L,匹配表1065!M:N)</f>
        <v>眩晕</v>
      </c>
      <c r="U3052" s="94" t="str">
        <v>耳鼻喉科</v>
      </c>
      <c r="V3052" s="95" t="s">
        <v>33</v>
      </c>
      <c r="W3052" s="93">
        <f>_xlfn.XLOOKUP(M3052,匹配表1065!D:D,匹配表1065!F:F)*N3052</f>
        <v>4</v>
      </c>
    </row>
    <row r="3053" customHeight="1" spans="1:23">
      <c r="A3053" s="89" t="s">
        <v>675</v>
      </c>
      <c r="B3053" s="90">
        <v>46170</v>
      </c>
      <c r="C3053" s="91" t="str">
        <f t="shared" si="94"/>
        <v>5月第5周</v>
      </c>
      <c r="D3053" s="89" t="s">
        <v>761</v>
      </c>
      <c r="E3053" s="89" t="str">
        <f t="shared" si="95"/>
        <v>5月第4周--周4</v>
      </c>
      <c r="F3053" s="92" t="s">
        <v>27</v>
      </c>
      <c r="G3053" s="92" t="s">
        <v>136</v>
      </c>
      <c r="H3053" s="92" t="str">
        <f>_xlfn.XLOOKUP(O3053,匹配表1065!T:T,匹配表1065!W:W)</f>
        <v>青岛市</v>
      </c>
      <c r="I3053" s="89" t="str">
        <f>_xlfn.XLOOKUP(O3053,匹配表1065!T:T,匹配表1065!X:X)</f>
        <v>PME2031</v>
      </c>
      <c r="J3053" s="92" t="s">
        <v>155</v>
      </c>
      <c r="K3053" s="89" cm="1">
        <f ca="1" t="array" ref="K3053:L3053">_xlfn.XLOOKUP(J3053,匹配表1065!Y:Y,匹配表1065!AA:AB)</f>
        <v>31</v>
      </c>
      <c r="L3053" s="89" t="str">
        <v>3个月以上</v>
      </c>
      <c r="M3053" s="92" t="s">
        <v>55</v>
      </c>
      <c r="N3053" s="98">
        <v>1</v>
      </c>
      <c r="O3053" s="93" t="str">
        <f>_xlfn.XLOOKUP(P3053,匹配表1065!U:U,匹配表1065!T:T)</f>
        <v>HO00072793</v>
      </c>
      <c r="P3053" s="89" t="s">
        <v>159</v>
      </c>
      <c r="Q3053" s="89" t="s">
        <v>620</v>
      </c>
      <c r="R3053" s="89" t="str">
        <f>_xlfn.XLOOKUP(Q3053,匹配表1065!L:L,匹配表1065!O:O)</f>
        <v>B</v>
      </c>
      <c r="S3053" s="93" t="str">
        <f>IFERROR(_xlfn.XLOOKUP(Q3053,匹配表1065!AI:AI,匹配表1065!AJ:AJ),"绿标")</f>
        <v>绿标</v>
      </c>
      <c r="T3053" s="93" t="str" cm="1">
        <f t="array" ref="T3053:U3053">_xlfn.XLOOKUP(Q3053,匹配表1065!L:L,匹配表1065!M:N)</f>
        <v>脑血管</v>
      </c>
      <c r="U3053" s="94" t="str">
        <v>神经内科</v>
      </c>
      <c r="V3053" s="95" t="s">
        <v>70</v>
      </c>
      <c r="W3053" s="93">
        <f>_xlfn.XLOOKUP(M3053,匹配表1065!D:D,匹配表1065!F:F)*N3053</f>
        <v>8</v>
      </c>
    </row>
    <row r="3054" customHeight="1" spans="1:23">
      <c r="A3054" s="89" t="s">
        <v>675</v>
      </c>
      <c r="B3054" s="90">
        <v>46170</v>
      </c>
      <c r="C3054" s="91" t="str">
        <f t="shared" si="94"/>
        <v>5月第5周</v>
      </c>
      <c r="D3054" s="89" t="s">
        <v>761</v>
      </c>
      <c r="E3054" s="89" t="str">
        <f t="shared" si="95"/>
        <v>5月第4周--周4</v>
      </c>
      <c r="F3054" s="92" t="s">
        <v>27</v>
      </c>
      <c r="G3054" s="92" t="s">
        <v>136</v>
      </c>
      <c r="H3054" s="92" t="str">
        <f>_xlfn.XLOOKUP(O3054,匹配表1065!T:T,匹配表1065!W:W)</f>
        <v>烟台市</v>
      </c>
      <c r="I3054" s="89" t="str">
        <f>_xlfn.XLOOKUP(O3054,匹配表1065!T:T,匹配表1065!X:X)</f>
        <v>PME2034</v>
      </c>
      <c r="J3054" s="89" t="s">
        <v>501</v>
      </c>
      <c r="K3054" s="89" cm="1">
        <f ca="1" t="array" ref="K3054:L3054">_xlfn.XLOOKUP(J3054,匹配表1065!Y:Y,匹配表1065!AA:AB)</f>
        <v>4</v>
      </c>
      <c r="L3054" s="89" t="str">
        <v>3个月以上</v>
      </c>
      <c r="M3054" s="92" t="s">
        <v>35</v>
      </c>
      <c r="N3054" s="98">
        <v>1</v>
      </c>
      <c r="O3054" s="93" t="str">
        <f>_xlfn.XLOOKUP(P3054,匹配表1065!U:U,匹配表1065!T:T)</f>
        <v>HO00001522</v>
      </c>
      <c r="P3054" s="89" t="s">
        <v>502</v>
      </c>
      <c r="Q3054" s="89" t="s">
        <v>777</v>
      </c>
      <c r="R3054" s="89" t="str">
        <f>_xlfn.XLOOKUP(Q3054,匹配表1065!L:L,匹配表1065!O:O)</f>
        <v>A</v>
      </c>
      <c r="S3054" s="93" t="str">
        <f>IFERROR(_xlfn.XLOOKUP(Q3054,匹配表1065!AI:AI,匹配表1065!AJ:AJ),"绿标")</f>
        <v>绿标</v>
      </c>
      <c r="T3054" s="93" t="str" cm="1">
        <f t="array" ref="T3054:U3054">_xlfn.XLOOKUP(Q3054,匹配表1065!L:L,匹配表1065!M:N)</f>
        <v>头痛</v>
      </c>
      <c r="U3054" s="94" t="str">
        <v>神经内科</v>
      </c>
      <c r="V3054" s="95" t="s">
        <v>33</v>
      </c>
      <c r="W3054" s="93">
        <f>_xlfn.XLOOKUP(M3054,匹配表1065!D:D,匹配表1065!F:F)*N3054</f>
        <v>4</v>
      </c>
    </row>
    <row r="3055" customHeight="1" spans="1:23">
      <c r="A3055" s="89" t="s">
        <v>675</v>
      </c>
      <c r="B3055" s="90">
        <v>46170</v>
      </c>
      <c r="C3055" s="91" t="str">
        <f t="shared" si="94"/>
        <v>5月第5周</v>
      </c>
      <c r="D3055" s="89" t="s">
        <v>761</v>
      </c>
      <c r="E3055" s="89" t="str">
        <f t="shared" si="95"/>
        <v>5月第4周--周4</v>
      </c>
      <c r="F3055" s="92" t="s">
        <v>27</v>
      </c>
      <c r="G3055" s="92" t="s">
        <v>136</v>
      </c>
      <c r="H3055" s="92" t="str">
        <f>_xlfn.XLOOKUP(O3055,匹配表1065!T:T,匹配表1065!W:W)</f>
        <v>青岛市</v>
      </c>
      <c r="I3055" s="89" t="str">
        <f>_xlfn.XLOOKUP(O3055,匹配表1065!T:T,匹配表1065!X:X)</f>
        <v>PME2035</v>
      </c>
      <c r="J3055" s="92" t="s">
        <v>150</v>
      </c>
      <c r="K3055" s="89" cm="1">
        <f ca="1" t="array" ref="K3055:L3055">_xlfn.XLOOKUP(J3055,匹配表1065!Y:Y,匹配表1065!AA:AB)</f>
        <v>8</v>
      </c>
      <c r="L3055" s="89" t="str">
        <v>3个月以上</v>
      </c>
      <c r="M3055" s="92" t="s">
        <v>30</v>
      </c>
      <c r="N3055" s="98">
        <v>1</v>
      </c>
      <c r="O3055" s="93" t="str">
        <f>_xlfn.XLOOKUP(P3055,匹配表1065!U:U,匹配表1065!T:T)</f>
        <v>HO00001483</v>
      </c>
      <c r="P3055" s="89" t="s">
        <v>259</v>
      </c>
      <c r="Q3055" s="89" t="s">
        <v>340</v>
      </c>
      <c r="R3055" s="89" t="str">
        <f>_xlfn.XLOOKUP(Q3055,匹配表1065!L:L,匹配表1065!O:O)</f>
        <v>A</v>
      </c>
      <c r="S3055" s="93" t="str">
        <f>IFERROR(_xlfn.XLOOKUP(Q3055,匹配表1065!AI:AI,匹配表1065!AJ:AJ),"绿标")</f>
        <v>红标</v>
      </c>
      <c r="T3055" s="93" t="str" cm="1">
        <f t="array" ref="T3055:U3055">_xlfn.XLOOKUP(Q3055,匹配表1065!L:L,匹配表1065!M:N)</f>
        <v>头痛</v>
      </c>
      <c r="U3055" s="94" t="str">
        <v>神经内科</v>
      </c>
      <c r="V3055" s="95" t="s">
        <v>70</v>
      </c>
      <c r="W3055" s="93">
        <f>_xlfn.XLOOKUP(M3055,匹配表1065!D:D,匹配表1065!F:F)*N3055</f>
        <v>12</v>
      </c>
    </row>
    <row r="3056" customHeight="1" spans="1:23">
      <c r="A3056" s="89" t="s">
        <v>675</v>
      </c>
      <c r="B3056" s="90">
        <v>46170</v>
      </c>
      <c r="C3056" s="91" t="str">
        <f t="shared" si="94"/>
        <v>5月第5周</v>
      </c>
      <c r="D3056" s="89" t="s">
        <v>761</v>
      </c>
      <c r="E3056" s="89" t="str">
        <f t="shared" si="95"/>
        <v>5月第4周--周4</v>
      </c>
      <c r="F3056" s="92" t="s">
        <v>27</v>
      </c>
      <c r="G3056" s="92" t="s">
        <v>136</v>
      </c>
      <c r="H3056" s="92" t="str">
        <f>_xlfn.XLOOKUP(O3056,匹配表1065!T:T,匹配表1065!W:W)</f>
        <v>青岛市</v>
      </c>
      <c r="I3056" s="89" t="str">
        <f>_xlfn.XLOOKUP(O3056,匹配表1065!T:T,匹配表1065!X:X)</f>
        <v>PME2035</v>
      </c>
      <c r="J3056" s="92" t="s">
        <v>150</v>
      </c>
      <c r="K3056" s="89" cm="1">
        <f ca="1" t="array" ref="K3056:L3056">_xlfn.XLOOKUP(J3056,匹配表1065!Y:Y,匹配表1065!AA:AB)</f>
        <v>8</v>
      </c>
      <c r="L3056" s="89" t="str">
        <v>3个月以上</v>
      </c>
      <c r="M3056" s="92" t="s">
        <v>30</v>
      </c>
      <c r="N3056" s="98">
        <v>1</v>
      </c>
      <c r="O3056" s="93" t="str">
        <f>_xlfn.XLOOKUP(P3056,匹配表1065!U:U,匹配表1065!T:T)</f>
        <v>HO00370760</v>
      </c>
      <c r="P3056" s="89" t="s">
        <v>499</v>
      </c>
      <c r="Q3056" s="89" t="s">
        <v>500</v>
      </c>
      <c r="R3056" s="89" t="str">
        <f>_xlfn.XLOOKUP(Q3056,匹配表1065!L:L,匹配表1065!O:O)</f>
        <v>A</v>
      </c>
      <c r="S3056" s="93" t="str">
        <f>IFERROR(_xlfn.XLOOKUP(Q3056,匹配表1065!AI:AI,匹配表1065!AJ:AJ),"绿标")</f>
        <v>红标</v>
      </c>
      <c r="T3056" s="93" t="str" cm="1">
        <f t="array" ref="T3056:U3056">_xlfn.XLOOKUP(Q3056,匹配表1065!L:L,匹配表1065!M:N)</f>
        <v>头痛</v>
      </c>
      <c r="U3056" s="94" t="str">
        <v>神经内科</v>
      </c>
      <c r="V3056" s="95" t="s">
        <v>67</v>
      </c>
      <c r="W3056" s="93">
        <f>_xlfn.XLOOKUP(M3056,匹配表1065!D:D,匹配表1065!F:F)*N3056</f>
        <v>12</v>
      </c>
    </row>
    <row r="3057" customHeight="1" spans="1:23">
      <c r="A3057" s="89" t="s">
        <v>675</v>
      </c>
      <c r="B3057" s="90">
        <v>46170</v>
      </c>
      <c r="C3057" s="91" t="str">
        <f t="shared" si="94"/>
        <v>5月第5周</v>
      </c>
      <c r="D3057" s="89" t="s">
        <v>761</v>
      </c>
      <c r="E3057" s="89" t="str">
        <f t="shared" si="95"/>
        <v>5月第4周--周4</v>
      </c>
      <c r="F3057" s="92" t="s">
        <v>27</v>
      </c>
      <c r="G3057" s="92" t="s">
        <v>136</v>
      </c>
      <c r="H3057" s="92" t="str">
        <f>_xlfn.XLOOKUP(O3057,匹配表1065!T:T,匹配表1065!W:W)</f>
        <v>青岛市</v>
      </c>
      <c r="I3057" s="89" t="str">
        <f>_xlfn.XLOOKUP(O3057,匹配表1065!T:T,匹配表1065!X:X)</f>
        <v>PME2035</v>
      </c>
      <c r="J3057" s="92" t="s">
        <v>150</v>
      </c>
      <c r="K3057" s="89" cm="1">
        <f ca="1" t="array" ref="K3057:L3057">_xlfn.XLOOKUP(J3057,匹配表1065!Y:Y,匹配表1065!AA:AB)</f>
        <v>8</v>
      </c>
      <c r="L3057" s="89" t="str">
        <v>3个月以上</v>
      </c>
      <c r="M3057" s="92" t="s">
        <v>35</v>
      </c>
      <c r="N3057" s="98">
        <v>1</v>
      </c>
      <c r="O3057" s="93" t="str">
        <f>_xlfn.XLOOKUP(P3057,匹配表1065!U:U,匹配表1065!T:T)</f>
        <v>HO00001483</v>
      </c>
      <c r="P3057" s="89" t="s">
        <v>259</v>
      </c>
      <c r="Q3057" s="89" t="s">
        <v>397</v>
      </c>
      <c r="R3057" s="89" t="str">
        <f>_xlfn.XLOOKUP(Q3057,匹配表1065!L:L,匹配表1065!O:O)</f>
        <v>C</v>
      </c>
      <c r="S3057" s="93" t="str">
        <f>IFERROR(_xlfn.XLOOKUP(Q3057,匹配表1065!AI:AI,匹配表1065!AJ:AJ),"绿标")</f>
        <v>绿标</v>
      </c>
      <c r="T3057" s="93" t="str" cm="1">
        <f t="array" ref="T3057:U3057">_xlfn.XLOOKUP(Q3057,匹配表1065!L:L,匹配表1065!M:N)</f>
        <v>眩晕</v>
      </c>
      <c r="U3057" s="94" t="str">
        <v>神经内科</v>
      </c>
      <c r="V3057" s="95" t="s">
        <v>70</v>
      </c>
      <c r="W3057" s="93">
        <f>_xlfn.XLOOKUP(M3057,匹配表1065!D:D,匹配表1065!F:F)*N3057</f>
        <v>4</v>
      </c>
    </row>
    <row r="3058" customHeight="1" spans="1:23">
      <c r="A3058" s="89" t="s">
        <v>675</v>
      </c>
      <c r="B3058" s="90">
        <v>46170</v>
      </c>
      <c r="C3058" s="91" t="str">
        <f t="shared" si="94"/>
        <v>5月第5周</v>
      </c>
      <c r="D3058" s="89" t="s">
        <v>761</v>
      </c>
      <c r="E3058" s="89" t="str">
        <f t="shared" si="95"/>
        <v>5月第4周--周4</v>
      </c>
      <c r="F3058" s="92" t="s">
        <v>27</v>
      </c>
      <c r="G3058" s="92" t="s">
        <v>167</v>
      </c>
      <c r="H3058" s="92" t="str">
        <f>_xlfn.XLOOKUP(O3058,匹配表1065!T:T,匹配表1065!W:W)</f>
        <v>无锡市</v>
      </c>
      <c r="I3058" s="89" t="str">
        <f>_xlfn.XLOOKUP(O3058,匹配表1065!T:T,匹配表1065!X:X)</f>
        <v>PME2014</v>
      </c>
      <c r="J3058" s="89" t="s">
        <v>581</v>
      </c>
      <c r="K3058" s="89" cm="1">
        <f ca="1" t="array" ref="K3058:L3058">_xlfn.XLOOKUP(J3058,匹配表1065!Y:Y,匹配表1065!AA:AB)</f>
        <v>1</v>
      </c>
      <c r="L3058" s="89" t="str">
        <v>3个月以内</v>
      </c>
      <c r="M3058" s="92" t="s">
        <v>30</v>
      </c>
      <c r="N3058" s="98">
        <v>1</v>
      </c>
      <c r="O3058" s="93" t="str">
        <f>_xlfn.XLOOKUP(P3058,匹配表1065!U:U,匹配表1065!T:T)</f>
        <v>HO00001112</v>
      </c>
      <c r="P3058" s="89" t="s">
        <v>594</v>
      </c>
      <c r="Q3058" s="89" t="s">
        <v>595</v>
      </c>
      <c r="R3058" s="89" t="str">
        <f>_xlfn.XLOOKUP(Q3058,匹配表1065!L:L,匹配表1065!O:O)</f>
        <v>A</v>
      </c>
      <c r="S3058" s="93" t="str">
        <f>IFERROR(_xlfn.XLOOKUP(Q3058,匹配表1065!AI:AI,匹配表1065!AJ:AJ),"绿标")</f>
        <v>红标</v>
      </c>
      <c r="T3058" s="93" t="str" cm="1">
        <f t="array" ref="T3058:U3058">_xlfn.XLOOKUP(Q3058,匹配表1065!L:L,匹配表1065!M:N)</f>
        <v>头痛</v>
      </c>
      <c r="U3058" s="94" t="str">
        <v>神经内科</v>
      </c>
      <c r="V3058" s="95" t="s">
        <v>33</v>
      </c>
      <c r="W3058" s="93">
        <f>_xlfn.XLOOKUP(M3058,匹配表1065!D:D,匹配表1065!F:F)*N3058</f>
        <v>12</v>
      </c>
    </row>
    <row r="3059" customHeight="1" spans="1:23">
      <c r="A3059" s="89" t="s">
        <v>675</v>
      </c>
      <c r="B3059" s="90">
        <v>46170</v>
      </c>
      <c r="C3059" s="91" t="str">
        <f t="shared" si="94"/>
        <v>5月第5周</v>
      </c>
      <c r="D3059" s="89" t="s">
        <v>761</v>
      </c>
      <c r="E3059" s="89" t="str">
        <f t="shared" si="95"/>
        <v>5月第4周--周4</v>
      </c>
      <c r="F3059" s="92" t="s">
        <v>27</v>
      </c>
      <c r="G3059" s="92" t="s">
        <v>167</v>
      </c>
      <c r="H3059" s="92" t="str">
        <f>_xlfn.XLOOKUP(O3059,匹配表1065!T:T,匹配表1065!W:W)</f>
        <v>南通市</v>
      </c>
      <c r="I3059" s="89" t="str">
        <f>_xlfn.XLOOKUP(O3059,匹配表1065!T:T,匹配表1065!X:X)</f>
        <v>PME2013</v>
      </c>
      <c r="J3059" s="92" t="s">
        <v>180</v>
      </c>
      <c r="K3059" s="89" cm="1">
        <f ca="1" t="array" ref="K3059:L3059">_xlfn.XLOOKUP(J3059,匹配表1065!Y:Y,匹配表1065!AA:AB)</f>
        <v>51</v>
      </c>
      <c r="L3059" s="89" t="str">
        <v>3个月以上</v>
      </c>
      <c r="M3059" s="92" t="s">
        <v>30</v>
      </c>
      <c r="N3059" s="98">
        <v>3</v>
      </c>
      <c r="O3059" s="93" t="str">
        <f>_xlfn.XLOOKUP(P3059,匹配表1065!U:U,匹配表1065!T:T)</f>
        <v>HO00001021</v>
      </c>
      <c r="P3059" s="89" t="s">
        <v>181</v>
      </c>
      <c r="Q3059" s="89" t="s">
        <v>182</v>
      </c>
      <c r="R3059" s="89" t="str">
        <f>_xlfn.XLOOKUP(Q3059,匹配表1065!L:L,匹配表1065!O:O)</f>
        <v>C</v>
      </c>
      <c r="S3059" s="93" t="str">
        <f>IFERROR(_xlfn.XLOOKUP(Q3059,匹配表1065!AI:AI,匹配表1065!AJ:AJ),"绿标")</f>
        <v>红标</v>
      </c>
      <c r="T3059" s="93" t="str" cm="1">
        <f t="array" ref="T3059:U3059">_xlfn.XLOOKUP(Q3059,匹配表1065!L:L,匹配表1065!M:N)</f>
        <v>眩晕</v>
      </c>
      <c r="U3059" s="94" t="str">
        <v>神经内科</v>
      </c>
      <c r="V3059" s="95" t="s">
        <v>70</v>
      </c>
      <c r="W3059" s="93">
        <f>_xlfn.XLOOKUP(M3059,匹配表1065!D:D,匹配表1065!F:F)*N3059</f>
        <v>36</v>
      </c>
    </row>
    <row r="3060" customHeight="1" spans="1:23">
      <c r="A3060" s="89" t="s">
        <v>675</v>
      </c>
      <c r="B3060" s="90">
        <v>46170</v>
      </c>
      <c r="C3060" s="91" t="str">
        <f t="shared" si="94"/>
        <v>5月第5周</v>
      </c>
      <c r="D3060" s="89" t="s">
        <v>761</v>
      </c>
      <c r="E3060" s="89" t="str">
        <f t="shared" si="95"/>
        <v>5月第4周--周4</v>
      </c>
      <c r="F3060" s="92" t="s">
        <v>27</v>
      </c>
      <c r="G3060" s="92" t="s">
        <v>167</v>
      </c>
      <c r="H3060" s="92" t="str">
        <f>_xlfn.XLOOKUP(O3060,匹配表1065!T:T,匹配表1065!W:W)</f>
        <v>南通市</v>
      </c>
      <c r="I3060" s="89" t="str">
        <f>_xlfn.XLOOKUP(O3060,匹配表1065!T:T,匹配表1065!X:X)</f>
        <v>PME2013</v>
      </c>
      <c r="J3060" s="92" t="s">
        <v>180</v>
      </c>
      <c r="K3060" s="89" cm="1">
        <f ca="1" t="array" ref="K3060:L3060">_xlfn.XLOOKUP(J3060,匹配表1065!Y:Y,匹配表1065!AA:AB)</f>
        <v>51</v>
      </c>
      <c r="L3060" s="89" t="str">
        <v>3个月以上</v>
      </c>
      <c r="M3060" s="92" t="s">
        <v>35</v>
      </c>
      <c r="N3060" s="98">
        <v>1</v>
      </c>
      <c r="O3060" s="93" t="str">
        <f>_xlfn.XLOOKUP(P3060,匹配表1065!U:U,匹配表1065!T:T)</f>
        <v>HO00001066</v>
      </c>
      <c r="P3060" s="89" t="s">
        <v>183</v>
      </c>
      <c r="Q3060" s="89" t="s">
        <v>477</v>
      </c>
      <c r="R3060" s="89" t="str">
        <f>_xlfn.XLOOKUP(Q3060,匹配表1065!L:L,匹配表1065!O:O)</f>
        <v>B</v>
      </c>
      <c r="S3060" s="93" t="str">
        <f>IFERROR(_xlfn.XLOOKUP(Q3060,匹配表1065!AI:AI,匹配表1065!AJ:AJ),"绿标")</f>
        <v>绿标</v>
      </c>
      <c r="T3060" s="93" t="str" cm="1">
        <f t="array" ref="T3060:U3060">_xlfn.XLOOKUP(Q3060,匹配表1065!L:L,匹配表1065!M:N)</f>
        <v>脑血管</v>
      </c>
      <c r="U3060" s="94" t="str">
        <v>神经内科</v>
      </c>
      <c r="V3060" s="95" t="s">
        <v>33</v>
      </c>
      <c r="W3060" s="93">
        <f>_xlfn.XLOOKUP(M3060,匹配表1065!D:D,匹配表1065!F:F)*N3060</f>
        <v>4</v>
      </c>
    </row>
    <row r="3061" customHeight="1" spans="1:23">
      <c r="A3061" s="89" t="s">
        <v>675</v>
      </c>
      <c r="B3061" s="90">
        <v>46170</v>
      </c>
      <c r="C3061" s="91" t="str">
        <f t="shared" si="94"/>
        <v>5月第5周</v>
      </c>
      <c r="D3061" s="89" t="s">
        <v>761</v>
      </c>
      <c r="E3061" s="89" t="str">
        <f t="shared" si="95"/>
        <v>5月第4周--周4</v>
      </c>
      <c r="F3061" s="92" t="s">
        <v>27</v>
      </c>
      <c r="G3061" s="92" t="s">
        <v>167</v>
      </c>
      <c r="H3061" s="92" t="str">
        <f>_xlfn.XLOOKUP(O3061,匹配表1065!T:T,匹配表1065!W:W)</f>
        <v>无锡市</v>
      </c>
      <c r="I3061" s="89" t="str">
        <f>_xlfn.XLOOKUP(O3061,匹配表1065!T:T,匹配表1065!X:X)</f>
        <v>PME2009</v>
      </c>
      <c r="J3061" s="92" t="s">
        <v>193</v>
      </c>
      <c r="K3061" s="89" cm="1">
        <f ca="1" t="array" ref="K3061:L3061">_xlfn.XLOOKUP(J3061,匹配表1065!Y:Y,匹配表1065!AA:AB)</f>
        <v>7</v>
      </c>
      <c r="L3061" s="89" t="str">
        <v>3个月以上</v>
      </c>
      <c r="M3061" s="92" t="s">
        <v>30</v>
      </c>
      <c r="N3061" s="98">
        <v>1</v>
      </c>
      <c r="O3061" s="93" t="str">
        <f>_xlfn.XLOOKUP(P3061,匹配表1065!U:U,匹配表1065!T:T)</f>
        <v>HO00001116</v>
      </c>
      <c r="P3061" s="89" t="s">
        <v>229</v>
      </c>
      <c r="Q3061" s="89" t="s">
        <v>230</v>
      </c>
      <c r="R3061" s="89" t="str">
        <f>_xlfn.XLOOKUP(Q3061,匹配表1065!L:L,匹配表1065!O:O)</f>
        <v>A</v>
      </c>
      <c r="S3061" s="93" t="str">
        <f>IFERROR(_xlfn.XLOOKUP(Q3061,匹配表1065!AI:AI,匹配表1065!AJ:AJ),"绿标")</f>
        <v>绿标</v>
      </c>
      <c r="T3061" s="93" t="str" cm="1">
        <f t="array" ref="T3061:U3061">_xlfn.XLOOKUP(Q3061,匹配表1065!L:L,匹配表1065!M:N)</f>
        <v>头痛</v>
      </c>
      <c r="U3061" s="94" t="str">
        <v>神经内科</v>
      </c>
      <c r="V3061" s="95" t="s">
        <v>42</v>
      </c>
      <c r="W3061" s="93">
        <f>_xlfn.XLOOKUP(M3061,匹配表1065!D:D,匹配表1065!F:F)*N3061</f>
        <v>12</v>
      </c>
    </row>
    <row r="3062" customHeight="1" spans="1:23">
      <c r="A3062" s="89" t="s">
        <v>675</v>
      </c>
      <c r="B3062" s="90">
        <v>46170</v>
      </c>
      <c r="C3062" s="91" t="str">
        <f t="shared" si="94"/>
        <v>5月第5周</v>
      </c>
      <c r="D3062" s="89" t="s">
        <v>761</v>
      </c>
      <c r="E3062" s="89" t="str">
        <f t="shared" si="95"/>
        <v>5月第4周--周4</v>
      </c>
      <c r="F3062" s="92" t="s">
        <v>27</v>
      </c>
      <c r="G3062" s="92" t="s">
        <v>167</v>
      </c>
      <c r="H3062" s="92" t="str">
        <f>_xlfn.XLOOKUP(O3062,匹配表1065!T:T,匹配表1065!W:W)</f>
        <v>苏州市</v>
      </c>
      <c r="I3062" s="89" t="str">
        <f>_xlfn.XLOOKUP(O3062,匹配表1065!T:T,匹配表1065!X:X)</f>
        <v>PME2010</v>
      </c>
      <c r="J3062" s="92" t="s">
        <v>186</v>
      </c>
      <c r="K3062" s="89" cm="1">
        <f ca="1" t="array" ref="K3062:L3062">_xlfn.XLOOKUP(J3062,匹配表1065!Y:Y,匹配表1065!AA:AB)</f>
        <v>6</v>
      </c>
      <c r="L3062" s="89" t="str">
        <v>3个月以上</v>
      </c>
      <c r="M3062" s="92" t="s">
        <v>30</v>
      </c>
      <c r="N3062" s="98">
        <v>1</v>
      </c>
      <c r="O3062" s="93" t="str">
        <f>_xlfn.XLOOKUP(P3062,匹配表1065!U:U,匹配表1065!T:T)</f>
        <v>HO00001047</v>
      </c>
      <c r="P3062" s="89" t="s">
        <v>189</v>
      </c>
      <c r="Q3062" s="89" t="s">
        <v>217</v>
      </c>
      <c r="R3062" s="89" t="str">
        <f>_xlfn.XLOOKUP(Q3062,匹配表1065!L:L,匹配表1065!O:O)</f>
        <v>A</v>
      </c>
      <c r="S3062" s="93" t="str">
        <f>IFERROR(_xlfn.XLOOKUP(Q3062,匹配表1065!AI:AI,匹配表1065!AJ:AJ),"绿标")</f>
        <v>红标</v>
      </c>
      <c r="T3062" s="93" t="str" cm="1">
        <f t="array" ref="T3062:U3062">_xlfn.XLOOKUP(Q3062,匹配表1065!L:L,匹配表1065!M:N)</f>
        <v>头痛</v>
      </c>
      <c r="U3062" s="94" t="str">
        <v>神经内科</v>
      </c>
      <c r="V3062" s="95" t="s">
        <v>70</v>
      </c>
      <c r="W3062" s="93">
        <f>_xlfn.XLOOKUP(M3062,匹配表1065!D:D,匹配表1065!F:F)*N3062</f>
        <v>12</v>
      </c>
    </row>
    <row r="3063" customHeight="1" spans="1:23">
      <c r="A3063" s="89" t="s">
        <v>675</v>
      </c>
      <c r="B3063" s="90">
        <v>46170</v>
      </c>
      <c r="C3063" s="91" t="str">
        <f t="shared" si="94"/>
        <v>5月第5周</v>
      </c>
      <c r="D3063" s="89" t="s">
        <v>761</v>
      </c>
      <c r="E3063" s="89" t="str">
        <f t="shared" si="95"/>
        <v>5月第4周--周4</v>
      </c>
      <c r="F3063" s="92" t="s">
        <v>27</v>
      </c>
      <c r="G3063" s="92" t="s">
        <v>167</v>
      </c>
      <c r="H3063" s="92" t="str">
        <f>_xlfn.XLOOKUP(O3063,匹配表1065!T:T,匹配表1065!W:W)</f>
        <v>苏州市</v>
      </c>
      <c r="I3063" s="89" t="str">
        <f>_xlfn.XLOOKUP(O3063,匹配表1065!T:T,匹配表1065!X:X)</f>
        <v>PME2011</v>
      </c>
      <c r="J3063" s="92" t="s">
        <v>168</v>
      </c>
      <c r="K3063" s="89" cm="1">
        <f ca="1" t="array" ref="K3063:L3063">_xlfn.XLOOKUP(J3063,匹配表1065!Y:Y,匹配表1065!AA:AB)</f>
        <v>19</v>
      </c>
      <c r="L3063" s="89" t="str">
        <v>3个月以上</v>
      </c>
      <c r="M3063" s="92" t="s">
        <v>35</v>
      </c>
      <c r="N3063" s="98">
        <v>1</v>
      </c>
      <c r="O3063" s="93" t="str">
        <f>_xlfn.XLOOKUP(P3063,匹配表1065!U:U,匹配表1065!T:T)</f>
        <v>HO00307823</v>
      </c>
      <c r="P3063" s="89" t="s">
        <v>169</v>
      </c>
      <c r="Q3063" s="89" t="s">
        <v>573</v>
      </c>
      <c r="R3063" s="89" t="str">
        <f>_xlfn.XLOOKUP(Q3063,匹配表1065!L:L,匹配表1065!O:O)</f>
        <v>B</v>
      </c>
      <c r="S3063" s="93" t="str">
        <f>IFERROR(_xlfn.XLOOKUP(Q3063,匹配表1065!AI:AI,匹配表1065!AJ:AJ),"绿标")</f>
        <v>绿标</v>
      </c>
      <c r="T3063" s="93" t="str" cm="1">
        <f t="array" ref="T3063:U3063">_xlfn.XLOOKUP(Q3063,匹配表1065!L:L,匹配表1065!M:N)</f>
        <v>脑血管</v>
      </c>
      <c r="U3063" s="94" t="str">
        <v>神经内科</v>
      </c>
      <c r="V3063" s="95" t="s">
        <v>67</v>
      </c>
      <c r="W3063" s="93">
        <f>_xlfn.XLOOKUP(M3063,匹配表1065!D:D,匹配表1065!F:F)*N3063</f>
        <v>4</v>
      </c>
    </row>
    <row r="3064" customHeight="1" spans="1:23">
      <c r="A3064" s="89" t="s">
        <v>675</v>
      </c>
      <c r="B3064" s="90">
        <v>46170</v>
      </c>
      <c r="C3064" s="91" t="str">
        <f t="shared" si="94"/>
        <v>5月第5周</v>
      </c>
      <c r="D3064" s="89" t="s">
        <v>761</v>
      </c>
      <c r="E3064" s="89" t="str">
        <f t="shared" si="95"/>
        <v>5月第4周--周4</v>
      </c>
      <c r="F3064" s="92" t="s">
        <v>27</v>
      </c>
      <c r="G3064" s="92" t="s">
        <v>167</v>
      </c>
      <c r="H3064" s="92" t="str">
        <f>_xlfn.XLOOKUP(O3064,匹配表1065!T:T,匹配表1065!W:W)</f>
        <v>苏州市</v>
      </c>
      <c r="I3064" s="89" t="str">
        <f>_xlfn.XLOOKUP(O3064,匹配表1065!T:T,匹配表1065!X:X)</f>
        <v>PME2011</v>
      </c>
      <c r="J3064" s="92" t="s">
        <v>168</v>
      </c>
      <c r="K3064" s="89" cm="1">
        <f ca="1" t="array" ref="K3064:L3064">_xlfn.XLOOKUP(J3064,匹配表1065!Y:Y,匹配表1065!AA:AB)</f>
        <v>19</v>
      </c>
      <c r="L3064" s="89" t="str">
        <v>3个月以上</v>
      </c>
      <c r="M3064" s="92" t="s">
        <v>30</v>
      </c>
      <c r="N3064" s="98">
        <v>1</v>
      </c>
      <c r="O3064" s="93" t="str">
        <f>_xlfn.XLOOKUP(P3064,匹配表1065!U:U,匹配表1065!T:T)</f>
        <v>HO00307823</v>
      </c>
      <c r="P3064" s="89" t="s">
        <v>169</v>
      </c>
      <c r="Q3064" s="89" t="s">
        <v>172</v>
      </c>
      <c r="R3064" s="89" t="str">
        <f>_xlfn.XLOOKUP(Q3064,匹配表1065!L:L,匹配表1065!O:O)</f>
        <v>C</v>
      </c>
      <c r="S3064" s="93" t="str">
        <f>IFERROR(_xlfn.XLOOKUP(Q3064,匹配表1065!AI:AI,匹配表1065!AJ:AJ),"绿标")</f>
        <v>绿标</v>
      </c>
      <c r="T3064" s="93" t="str" cm="1">
        <f t="array" ref="T3064:U3064">_xlfn.XLOOKUP(Q3064,匹配表1065!L:L,匹配表1065!M:N)</f>
        <v>眩晕</v>
      </c>
      <c r="U3064" s="94" t="str">
        <v>神经内科</v>
      </c>
      <c r="V3064" s="95" t="s">
        <v>58</v>
      </c>
      <c r="W3064" s="93">
        <f>_xlfn.XLOOKUP(M3064,匹配表1065!D:D,匹配表1065!F:F)*N3064</f>
        <v>12</v>
      </c>
    </row>
    <row r="3065" customHeight="1" spans="1:23">
      <c r="A3065" s="89" t="s">
        <v>675</v>
      </c>
      <c r="B3065" s="90">
        <v>46170</v>
      </c>
      <c r="C3065" s="91" t="str">
        <f t="shared" si="94"/>
        <v>5月第5周</v>
      </c>
      <c r="D3065" s="89" t="s">
        <v>761</v>
      </c>
      <c r="E3065" s="89" t="str">
        <f t="shared" si="95"/>
        <v>5月第4周--周4</v>
      </c>
      <c r="F3065" s="92" t="s">
        <v>27</v>
      </c>
      <c r="G3065" s="92" t="s">
        <v>167</v>
      </c>
      <c r="H3065" s="92" t="str">
        <f>_xlfn.XLOOKUP(O3065,匹配表1065!T:T,匹配表1065!W:W)</f>
        <v>苏州市</v>
      </c>
      <c r="I3065" s="89" t="str">
        <f>_xlfn.XLOOKUP(O3065,匹配表1065!T:T,匹配表1065!X:X)</f>
        <v>PME2011</v>
      </c>
      <c r="J3065" s="92" t="s">
        <v>168</v>
      </c>
      <c r="K3065" s="89" cm="1">
        <f ca="1" t="array" ref="K3065:L3065">_xlfn.XLOOKUP(J3065,匹配表1065!Y:Y,匹配表1065!AA:AB)</f>
        <v>19</v>
      </c>
      <c r="L3065" s="89" t="str">
        <v>3个月以上</v>
      </c>
      <c r="M3065" s="92" t="s">
        <v>30</v>
      </c>
      <c r="N3065" s="98">
        <v>3</v>
      </c>
      <c r="O3065" s="93" t="str">
        <f>_xlfn.XLOOKUP(P3065,匹配表1065!U:U,匹配表1065!T:T)</f>
        <v>HO00307823</v>
      </c>
      <c r="P3065" s="89" t="s">
        <v>169</v>
      </c>
      <c r="Q3065" s="89" t="s">
        <v>170</v>
      </c>
      <c r="R3065" s="89" t="str">
        <f>_xlfn.XLOOKUP(Q3065,匹配表1065!L:L,匹配表1065!O:O)</f>
        <v>A</v>
      </c>
      <c r="S3065" s="93" t="str">
        <f>IFERROR(_xlfn.XLOOKUP(Q3065,匹配表1065!AI:AI,匹配表1065!AJ:AJ),"绿标")</f>
        <v>红标</v>
      </c>
      <c r="T3065" s="93" t="str" cm="1">
        <f t="array" ref="T3065:U3065">_xlfn.XLOOKUP(Q3065,匹配表1065!L:L,匹配表1065!M:N)</f>
        <v>头痛</v>
      </c>
      <c r="U3065" s="94" t="str">
        <v>神经内科</v>
      </c>
      <c r="V3065" s="95" t="s">
        <v>67</v>
      </c>
      <c r="W3065" s="93">
        <f>_xlfn.XLOOKUP(M3065,匹配表1065!D:D,匹配表1065!F:F)*N3065</f>
        <v>36</v>
      </c>
    </row>
    <row r="3066" customHeight="1" spans="1:23">
      <c r="A3066" s="89" t="s">
        <v>675</v>
      </c>
      <c r="B3066" s="90">
        <v>46170</v>
      </c>
      <c r="C3066" s="91" t="str">
        <f t="shared" si="94"/>
        <v>5月第5周</v>
      </c>
      <c r="D3066" s="89" t="s">
        <v>761</v>
      </c>
      <c r="E3066" s="89" t="str">
        <f t="shared" si="95"/>
        <v>5月第4周--周4</v>
      </c>
      <c r="F3066" s="92" t="s">
        <v>27</v>
      </c>
      <c r="G3066" s="92" t="s">
        <v>167</v>
      </c>
      <c r="H3066" s="92" t="str">
        <f>_xlfn.XLOOKUP(O3066,匹配表1065!T:T,匹配表1065!W:W)</f>
        <v>苏州市</v>
      </c>
      <c r="I3066" s="89" t="str">
        <f>_xlfn.XLOOKUP(O3066,匹配表1065!T:T,匹配表1065!X:X)</f>
        <v>PME2017</v>
      </c>
      <c r="J3066" s="92" t="s">
        <v>323</v>
      </c>
      <c r="K3066" s="89" cm="1">
        <f ca="1" t="array" ref="K3066:L3066">_xlfn.XLOOKUP(J3066,匹配表1065!Y:Y,匹配表1065!AA:AB)</f>
        <v>7</v>
      </c>
      <c r="L3066" s="89" t="str">
        <v>3个月以上</v>
      </c>
      <c r="M3066" s="92" t="s">
        <v>30</v>
      </c>
      <c r="N3066" s="98">
        <v>1</v>
      </c>
      <c r="O3066" s="93" t="str">
        <f>_xlfn.XLOOKUP(P3066,匹配表1065!U:U,匹配表1065!T:T)</f>
        <v>HO00001044</v>
      </c>
      <c r="P3066" s="89" t="s">
        <v>346</v>
      </c>
      <c r="Q3066" s="89" t="s">
        <v>428</v>
      </c>
      <c r="R3066" s="89" t="str">
        <f>_xlfn.XLOOKUP(Q3066,匹配表1065!L:L,匹配表1065!O:O)</f>
        <v>B</v>
      </c>
      <c r="S3066" s="93" t="str">
        <f>IFERROR(_xlfn.XLOOKUP(Q3066,匹配表1065!AI:AI,匹配表1065!AJ:AJ),"绿标")</f>
        <v>绿标</v>
      </c>
      <c r="T3066" s="93" t="str" cm="1">
        <f t="array" ref="T3066:U3066">_xlfn.XLOOKUP(Q3066,匹配表1065!L:L,匹配表1065!M:N)</f>
        <v>脑血管</v>
      </c>
      <c r="U3066" s="94" t="str">
        <v>神经内科</v>
      </c>
      <c r="V3066" s="95" t="s">
        <v>67</v>
      </c>
      <c r="W3066" s="93">
        <f>_xlfn.XLOOKUP(M3066,匹配表1065!D:D,匹配表1065!F:F)*N3066</f>
        <v>12</v>
      </c>
    </row>
    <row r="3067" customHeight="1" spans="1:23">
      <c r="A3067" s="89" t="s">
        <v>675</v>
      </c>
      <c r="B3067" s="90">
        <v>46170</v>
      </c>
      <c r="C3067" s="91" t="str">
        <f t="shared" si="94"/>
        <v>5月第5周</v>
      </c>
      <c r="D3067" s="89" t="s">
        <v>761</v>
      </c>
      <c r="E3067" s="89" t="str">
        <f t="shared" si="95"/>
        <v>5月第4周--周4</v>
      </c>
      <c r="F3067" s="92" t="s">
        <v>27</v>
      </c>
      <c r="G3067" s="92" t="s">
        <v>167</v>
      </c>
      <c r="H3067" s="92" t="str">
        <f>_xlfn.XLOOKUP(O3067,匹配表1065!T:T,匹配表1065!W:W)</f>
        <v>苏州市</v>
      </c>
      <c r="I3067" s="89" t="str">
        <f>_xlfn.XLOOKUP(O3067,匹配表1065!T:T,匹配表1065!X:X)</f>
        <v>PME2016</v>
      </c>
      <c r="J3067" s="89" t="s">
        <v>173</v>
      </c>
      <c r="K3067" s="89" cm="1">
        <f ca="1" t="array" ref="K3067:L3067">_xlfn.XLOOKUP(J3067,匹配表1065!Y:Y,匹配表1065!AA:AB)</f>
        <v>1</v>
      </c>
      <c r="L3067" s="89" t="str">
        <v>3个月以内</v>
      </c>
      <c r="M3067" s="92" t="s">
        <v>30</v>
      </c>
      <c r="N3067" s="98">
        <v>1</v>
      </c>
      <c r="O3067" s="93" t="str">
        <f>_xlfn.XLOOKUP(P3067,匹配表1065!U:U,匹配表1065!T:T)</f>
        <v>HO00001043</v>
      </c>
      <c r="P3067" s="89" t="s">
        <v>221</v>
      </c>
      <c r="Q3067" s="89" t="s">
        <v>291</v>
      </c>
      <c r="R3067" s="89" t="str">
        <f>_xlfn.XLOOKUP(Q3067,匹配表1065!L:L,匹配表1065!O:O)</f>
        <v>A</v>
      </c>
      <c r="S3067" s="93" t="str">
        <f>IFERROR(_xlfn.XLOOKUP(Q3067,匹配表1065!AI:AI,匹配表1065!AJ:AJ),"绿标")</f>
        <v>红标</v>
      </c>
      <c r="T3067" s="93" t="str" cm="1">
        <f t="array" ref="T3067:U3067">_xlfn.XLOOKUP(Q3067,匹配表1065!L:L,匹配表1065!M:N)</f>
        <v>头痛</v>
      </c>
      <c r="U3067" s="94" t="str">
        <v>神经内科</v>
      </c>
      <c r="V3067" s="95" t="s">
        <v>70</v>
      </c>
      <c r="W3067" s="93">
        <f>_xlfn.XLOOKUP(M3067,匹配表1065!D:D,匹配表1065!F:F)*N3067</f>
        <v>12</v>
      </c>
    </row>
    <row r="3068" customHeight="1" spans="1:23">
      <c r="A3068" s="89" t="s">
        <v>675</v>
      </c>
      <c r="B3068" s="90">
        <v>46170</v>
      </c>
      <c r="C3068" s="91" t="str">
        <f t="shared" si="94"/>
        <v>5月第5周</v>
      </c>
      <c r="D3068" s="89" t="s">
        <v>761</v>
      </c>
      <c r="E3068" s="89" t="str">
        <f t="shared" si="95"/>
        <v>5月第4周--周4</v>
      </c>
      <c r="F3068" s="92" t="s">
        <v>27</v>
      </c>
      <c r="G3068" s="92" t="s">
        <v>167</v>
      </c>
      <c r="H3068" s="92" t="str">
        <f>_xlfn.XLOOKUP(O3068,匹配表1065!T:T,匹配表1065!W:W)</f>
        <v>苏州市</v>
      </c>
      <c r="I3068" s="89" t="str">
        <f>_xlfn.XLOOKUP(O3068,匹配表1065!T:T,匹配表1065!X:X)</f>
        <v>PME2016</v>
      </c>
      <c r="J3068" s="89" t="s">
        <v>173</v>
      </c>
      <c r="K3068" s="89" cm="1">
        <f ca="1" t="array" ref="K3068:L3068">_xlfn.XLOOKUP(J3068,匹配表1065!Y:Y,匹配表1065!AA:AB)</f>
        <v>1</v>
      </c>
      <c r="L3068" s="89" t="str">
        <v>3个月以内</v>
      </c>
      <c r="M3068" s="92" t="s">
        <v>30</v>
      </c>
      <c r="N3068" s="98">
        <v>1</v>
      </c>
      <c r="O3068" s="93" t="str">
        <f>_xlfn.XLOOKUP(P3068,匹配表1065!U:U,匹配表1065!T:T)</f>
        <v>HO00001048</v>
      </c>
      <c r="P3068" s="89" t="s">
        <v>176</v>
      </c>
      <c r="Q3068" s="89" t="s">
        <v>290</v>
      </c>
      <c r="R3068" s="89" t="str">
        <f>_xlfn.XLOOKUP(Q3068,匹配表1065!L:L,匹配表1065!O:O)</f>
        <v>A</v>
      </c>
      <c r="S3068" s="93" t="str">
        <f>IFERROR(_xlfn.XLOOKUP(Q3068,匹配表1065!AI:AI,匹配表1065!AJ:AJ),"绿标")</f>
        <v>红标</v>
      </c>
      <c r="T3068" s="93" t="str" cm="1">
        <f t="array" ref="T3068:U3068">_xlfn.XLOOKUP(Q3068,匹配表1065!L:L,匹配表1065!M:N)</f>
        <v>头痛</v>
      </c>
      <c r="U3068" s="94" t="str">
        <v>神经内科</v>
      </c>
      <c r="V3068" s="95" t="s">
        <v>67</v>
      </c>
      <c r="W3068" s="93">
        <f>_xlfn.XLOOKUP(M3068,匹配表1065!D:D,匹配表1065!F:F)*N3068</f>
        <v>12</v>
      </c>
    </row>
    <row r="3069" customHeight="1" spans="1:23">
      <c r="A3069" s="89" t="s">
        <v>675</v>
      </c>
      <c r="B3069" s="90">
        <v>46170</v>
      </c>
      <c r="C3069" s="91" t="str">
        <f t="shared" si="94"/>
        <v>5月第5周</v>
      </c>
      <c r="D3069" s="89" t="s">
        <v>761</v>
      </c>
      <c r="E3069" s="89" t="str">
        <f t="shared" si="95"/>
        <v>5月第4周--周4</v>
      </c>
      <c r="F3069" s="92" t="s">
        <v>27</v>
      </c>
      <c r="G3069" s="92" t="s">
        <v>167</v>
      </c>
      <c r="H3069" s="92" t="str">
        <f>_xlfn.XLOOKUP(O3069,匹配表1065!T:T,匹配表1065!W:W)</f>
        <v>苏州市</v>
      </c>
      <c r="I3069" s="89" t="str">
        <f>_xlfn.XLOOKUP(O3069,匹配表1065!T:T,匹配表1065!X:X)</f>
        <v>PME2016</v>
      </c>
      <c r="J3069" s="89" t="s">
        <v>173</v>
      </c>
      <c r="K3069" s="89" cm="1">
        <f ca="1" t="array" ref="K3069:L3069">_xlfn.XLOOKUP(J3069,匹配表1065!Y:Y,匹配表1065!AA:AB)</f>
        <v>1</v>
      </c>
      <c r="L3069" s="89" t="str">
        <v>3个月以内</v>
      </c>
      <c r="M3069" s="92" t="s">
        <v>30</v>
      </c>
      <c r="N3069" s="98">
        <v>1</v>
      </c>
      <c r="O3069" s="93" t="str">
        <f>_xlfn.XLOOKUP(P3069,匹配表1065!U:U,匹配表1065!T:T)</f>
        <v>HO00001048</v>
      </c>
      <c r="P3069" s="89" t="s">
        <v>176</v>
      </c>
      <c r="Q3069" s="89" t="s">
        <v>426</v>
      </c>
      <c r="R3069" s="89" t="str">
        <f>_xlfn.XLOOKUP(Q3069,匹配表1065!L:L,匹配表1065!O:O)</f>
        <v>C</v>
      </c>
      <c r="S3069" s="93" t="str">
        <f>IFERROR(_xlfn.XLOOKUP(Q3069,匹配表1065!AI:AI,匹配表1065!AJ:AJ),"绿标")</f>
        <v>红标</v>
      </c>
      <c r="T3069" s="93" t="str" cm="1">
        <f t="array" ref="T3069:U3069">_xlfn.XLOOKUP(Q3069,匹配表1065!L:L,匹配表1065!M:N)</f>
        <v>眩晕</v>
      </c>
      <c r="U3069" s="94" t="str">
        <v>耳鼻喉科</v>
      </c>
      <c r="V3069" s="95" t="s">
        <v>70</v>
      </c>
      <c r="W3069" s="93">
        <f>_xlfn.XLOOKUP(M3069,匹配表1065!D:D,匹配表1065!F:F)*N3069</f>
        <v>12</v>
      </c>
    </row>
    <row r="3070" customHeight="1" spans="1:23">
      <c r="A3070" s="89" t="s">
        <v>675</v>
      </c>
      <c r="B3070" s="90">
        <v>46171</v>
      </c>
      <c r="C3070" s="91" t="str">
        <f t="shared" si="94"/>
        <v>5月第5周</v>
      </c>
      <c r="D3070" s="89" t="s">
        <v>761</v>
      </c>
      <c r="E3070" s="89" t="str">
        <f t="shared" si="95"/>
        <v>5月第4周--周5</v>
      </c>
      <c r="F3070" s="92" t="s">
        <v>27</v>
      </c>
      <c r="G3070" s="92" t="s">
        <v>92</v>
      </c>
      <c r="H3070" s="92" t="str">
        <f>_xlfn.XLOOKUP(O3070,匹配表1065!T:T,匹配表1065!W:W)</f>
        <v>合肥市</v>
      </c>
      <c r="I3070" s="89" t="str">
        <f>_xlfn.XLOOKUP(O3070,匹配表1065!T:T,匹配表1065!X:X)</f>
        <v>PME2047</v>
      </c>
      <c r="J3070" s="92" t="s">
        <v>97</v>
      </c>
      <c r="K3070" s="89" cm="1">
        <f ca="1" t="array" ref="K3070:L3070">_xlfn.XLOOKUP(J3070,匹配表1065!Y:Y,匹配表1065!AA:AB)</f>
        <v>2</v>
      </c>
      <c r="L3070" s="89" t="str">
        <v>3个月以内</v>
      </c>
      <c r="M3070" s="92" t="s">
        <v>35</v>
      </c>
      <c r="N3070" s="98">
        <v>1</v>
      </c>
      <c r="O3070" s="93" t="str">
        <f>_xlfn.XLOOKUP(P3070,匹配表1065!U:U,匹配表1065!T:T)</f>
        <v>HO00000005</v>
      </c>
      <c r="P3070" s="89" t="s">
        <v>98</v>
      </c>
      <c r="Q3070" s="89" t="s">
        <v>99</v>
      </c>
      <c r="R3070" s="89" t="str">
        <f>_xlfn.XLOOKUP(Q3070,匹配表1065!L:L,匹配表1065!O:O)</f>
        <v>C</v>
      </c>
      <c r="S3070" s="93" t="str">
        <f>IFERROR(_xlfn.XLOOKUP(Q3070,匹配表1065!AI:AI,匹配表1065!AJ:AJ),"绿标")</f>
        <v>黑标</v>
      </c>
      <c r="T3070" s="93" t="str" cm="1">
        <f t="array" ref="T3070:U3070">_xlfn.XLOOKUP(Q3070,匹配表1065!L:L,匹配表1065!M:N)</f>
        <v>眩晕</v>
      </c>
      <c r="U3070" s="94" t="str">
        <v>耳鼻喉科</v>
      </c>
      <c r="V3070" s="95" t="s">
        <v>100</v>
      </c>
      <c r="W3070" s="93">
        <f>_xlfn.XLOOKUP(M3070,匹配表1065!D:D,匹配表1065!F:F)*N3070</f>
        <v>4</v>
      </c>
    </row>
    <row r="3071" customHeight="1" spans="1:23">
      <c r="A3071" s="89" t="s">
        <v>675</v>
      </c>
      <c r="B3071" s="90">
        <v>46171</v>
      </c>
      <c r="C3071" s="91" t="str">
        <f t="shared" si="94"/>
        <v>5月第5周</v>
      </c>
      <c r="D3071" s="89" t="s">
        <v>761</v>
      </c>
      <c r="E3071" s="89" t="str">
        <f t="shared" si="95"/>
        <v>5月第4周--周5</v>
      </c>
      <c r="F3071" s="92" t="s">
        <v>27</v>
      </c>
      <c r="G3071" s="92" t="s">
        <v>92</v>
      </c>
      <c r="H3071" s="92" t="str">
        <f>_xlfn.XLOOKUP(O3071,匹配表1065!T:T,匹配表1065!W:W)</f>
        <v>芜湖市</v>
      </c>
      <c r="I3071" s="89" t="str">
        <f>_xlfn.XLOOKUP(O3071,匹配表1065!T:T,匹配表1065!X:X)</f>
        <v>PME2003</v>
      </c>
      <c r="J3071" s="92" t="s">
        <v>101</v>
      </c>
      <c r="K3071" s="89" cm="1">
        <f ca="1" t="array" ref="K3071:L3071">_xlfn.XLOOKUP(J3071,匹配表1065!Y:Y,匹配表1065!AA:AB)</f>
        <v>1</v>
      </c>
      <c r="L3071" s="89" t="str">
        <v>3个月以内</v>
      </c>
      <c r="M3071" s="92" t="s">
        <v>35</v>
      </c>
      <c r="N3071" s="98">
        <v>1</v>
      </c>
      <c r="O3071" s="93" t="str">
        <f>_xlfn.XLOOKUP(P3071,匹配表1065!U:U,匹配表1065!T:T)</f>
        <v>HO00000022</v>
      </c>
      <c r="P3071" s="89" t="s">
        <v>102</v>
      </c>
      <c r="Q3071" s="89" t="s">
        <v>778</v>
      </c>
      <c r="R3071" s="89" t="str">
        <f>_xlfn.XLOOKUP(Q3071,匹配表1065!L:L,匹配表1065!O:O)</f>
        <v>B</v>
      </c>
      <c r="S3071" s="93" t="str">
        <f>IFERROR(_xlfn.XLOOKUP(Q3071,匹配表1065!AI:AI,匹配表1065!AJ:AJ),"绿标")</f>
        <v>绿标</v>
      </c>
      <c r="T3071" s="93" t="str" cm="1">
        <f t="array" ref="T3071:U3071">_xlfn.XLOOKUP(Q3071,匹配表1065!L:L,匹配表1065!M:N)</f>
        <v>脑血管</v>
      </c>
      <c r="U3071" s="94" t="str">
        <v>神经内科</v>
      </c>
      <c r="V3071" s="95" t="s">
        <v>42</v>
      </c>
      <c r="W3071" s="93">
        <f>_xlfn.XLOOKUP(M3071,匹配表1065!D:D,匹配表1065!F:F)*N3071</f>
        <v>4</v>
      </c>
    </row>
    <row r="3072" customHeight="1" spans="1:23">
      <c r="A3072" s="89" t="s">
        <v>675</v>
      </c>
      <c r="B3072" s="90">
        <v>46171</v>
      </c>
      <c r="C3072" s="91" t="str">
        <f t="shared" si="94"/>
        <v>5月第5周</v>
      </c>
      <c r="D3072" s="89" t="s">
        <v>761</v>
      </c>
      <c r="E3072" s="89" t="str">
        <f t="shared" si="95"/>
        <v>5月第4周--周5</v>
      </c>
      <c r="F3072" s="92" t="s">
        <v>27</v>
      </c>
      <c r="G3072" s="92" t="s">
        <v>92</v>
      </c>
      <c r="H3072" s="92" t="str">
        <f>_xlfn.XLOOKUP(O3072,匹配表1065!T:T,匹配表1065!W:W)</f>
        <v>芜湖市</v>
      </c>
      <c r="I3072" s="89" t="str">
        <f>_xlfn.XLOOKUP(O3072,匹配表1065!T:T,匹配表1065!X:X)</f>
        <v>PME2003</v>
      </c>
      <c r="J3072" s="92" t="s">
        <v>101</v>
      </c>
      <c r="K3072" s="89" cm="1">
        <f ca="1" t="array" ref="K3072:L3072">_xlfn.XLOOKUP(J3072,匹配表1065!Y:Y,匹配表1065!AA:AB)</f>
        <v>1</v>
      </c>
      <c r="L3072" s="89" t="str">
        <v>3个月以内</v>
      </c>
      <c r="M3072" s="92" t="s">
        <v>35</v>
      </c>
      <c r="N3072" s="98">
        <v>1</v>
      </c>
      <c r="O3072" s="93" t="str">
        <f>_xlfn.XLOOKUP(P3072,匹配表1065!U:U,匹配表1065!T:T)</f>
        <v>HO00000022</v>
      </c>
      <c r="P3072" s="89" t="s">
        <v>102</v>
      </c>
      <c r="Q3072" s="89" t="s">
        <v>103</v>
      </c>
      <c r="R3072" s="89" t="str">
        <f>_xlfn.XLOOKUP(Q3072,匹配表1065!L:L,匹配表1065!O:O)</f>
        <v>A</v>
      </c>
      <c r="S3072" s="93" t="str">
        <f>IFERROR(_xlfn.XLOOKUP(Q3072,匹配表1065!AI:AI,匹配表1065!AJ:AJ),"绿标")</f>
        <v>绿标</v>
      </c>
      <c r="T3072" s="93" t="str" cm="1">
        <f t="array" ref="T3072:U3072">_xlfn.XLOOKUP(Q3072,匹配表1065!L:L,匹配表1065!M:N)</f>
        <v>头痛</v>
      </c>
      <c r="U3072" s="94" t="str">
        <v>神经内科</v>
      </c>
      <c r="V3072" s="95" t="s">
        <v>58</v>
      </c>
      <c r="W3072" s="93">
        <f>_xlfn.XLOOKUP(M3072,匹配表1065!D:D,匹配表1065!F:F)*N3072</f>
        <v>4</v>
      </c>
    </row>
    <row r="3073" customHeight="1" spans="1:23">
      <c r="A3073" s="89" t="s">
        <v>675</v>
      </c>
      <c r="B3073" s="90">
        <v>46171</v>
      </c>
      <c r="C3073" s="91" t="str">
        <f t="shared" si="94"/>
        <v>5月第5周</v>
      </c>
      <c r="D3073" s="89" t="s">
        <v>761</v>
      </c>
      <c r="E3073" s="89" t="str">
        <f t="shared" si="95"/>
        <v>5月第4周--周5</v>
      </c>
      <c r="F3073" s="92" t="s">
        <v>27</v>
      </c>
      <c r="G3073" s="92" t="s">
        <v>92</v>
      </c>
      <c r="H3073" s="92" t="str">
        <f>_xlfn.XLOOKUP(O3073,匹配表1065!T:T,匹配表1065!W:W)</f>
        <v>合肥市</v>
      </c>
      <c r="I3073" s="89" t="str">
        <f>_xlfn.XLOOKUP(O3073,匹配表1065!T:T,匹配表1065!X:X)</f>
        <v>PME2007</v>
      </c>
      <c r="J3073" s="92" t="s">
        <v>93</v>
      </c>
      <c r="K3073" s="89" cm="1">
        <f ca="1" t="array" ref="K3073:L3073">_xlfn.XLOOKUP(J3073,匹配表1065!Y:Y,匹配表1065!AA:AB)</f>
        <v>9</v>
      </c>
      <c r="L3073" s="89" t="str">
        <v>3个月以上</v>
      </c>
      <c r="M3073" s="92" t="s">
        <v>35</v>
      </c>
      <c r="N3073" s="98">
        <v>1</v>
      </c>
      <c r="O3073" s="93" t="str">
        <f>_xlfn.XLOOKUP(P3073,匹配表1065!U:U,匹配表1065!T:T)</f>
        <v>HO00000001</v>
      </c>
      <c r="P3073" s="89" t="s">
        <v>94</v>
      </c>
      <c r="Q3073" s="89" t="s">
        <v>284</v>
      </c>
      <c r="R3073" s="89" t="str">
        <f>_xlfn.XLOOKUP(Q3073,匹配表1065!L:L,匹配表1065!O:O)</f>
        <v>A</v>
      </c>
      <c r="S3073" s="93" t="str">
        <f>IFERROR(_xlfn.XLOOKUP(Q3073,匹配表1065!AI:AI,匹配表1065!AJ:AJ),"绿标")</f>
        <v>绿标</v>
      </c>
      <c r="T3073" s="93" t="str" cm="1">
        <f t="array" ref="T3073:U3073">_xlfn.XLOOKUP(Q3073,匹配表1065!L:L,匹配表1065!M:N)</f>
        <v>头痛</v>
      </c>
      <c r="U3073" s="94" t="str">
        <v>神经内科</v>
      </c>
      <c r="V3073" s="95" t="s">
        <v>58</v>
      </c>
      <c r="W3073" s="93">
        <f>_xlfn.XLOOKUP(M3073,匹配表1065!D:D,匹配表1065!F:F)*N3073</f>
        <v>4</v>
      </c>
    </row>
    <row r="3074" customHeight="1" spans="1:23">
      <c r="A3074" s="89" t="s">
        <v>675</v>
      </c>
      <c r="B3074" s="90">
        <v>46171</v>
      </c>
      <c r="C3074" s="91" t="str">
        <f t="shared" ref="C3074:C3137" si="96">MONTH(B3074)&amp;TEXT(WEEKNUM(B3074,2)-WEEKNUM(B3074+1-DAY(B3074),2)+1,"月第0周")</f>
        <v>5月第5周</v>
      </c>
      <c r="D3074" s="89" t="s">
        <v>761</v>
      </c>
      <c r="E3074" s="89" t="str">
        <f t="shared" ref="E3074:E3137" si="97">D3074&amp;"--"&amp;"周"&amp;WEEKDAY(B3074,2)</f>
        <v>5月第4周--周5</v>
      </c>
      <c r="F3074" s="92" t="s">
        <v>27</v>
      </c>
      <c r="G3074" s="92" t="s">
        <v>92</v>
      </c>
      <c r="H3074" s="92" t="str">
        <f>_xlfn.XLOOKUP(O3074,匹配表1065!T:T,匹配表1065!W:W)</f>
        <v>合肥市</v>
      </c>
      <c r="I3074" s="89" t="str">
        <f>_xlfn.XLOOKUP(O3074,匹配表1065!T:T,匹配表1065!X:X)</f>
        <v>PME2007</v>
      </c>
      <c r="J3074" s="92" t="s">
        <v>93</v>
      </c>
      <c r="K3074" s="89" cm="1">
        <f ca="1" t="array" ref="K3074:L3074">_xlfn.XLOOKUP(J3074,匹配表1065!Y:Y,匹配表1065!AA:AB)</f>
        <v>9</v>
      </c>
      <c r="L3074" s="89" t="str">
        <v>3个月以上</v>
      </c>
      <c r="M3074" s="92" t="s">
        <v>55</v>
      </c>
      <c r="N3074" s="98">
        <v>1</v>
      </c>
      <c r="O3074" s="93" t="str">
        <f>_xlfn.XLOOKUP(P3074,匹配表1065!U:U,匹配表1065!T:T)</f>
        <v>HO00000001</v>
      </c>
      <c r="P3074" s="89" t="s">
        <v>94</v>
      </c>
      <c r="Q3074" s="89" t="s">
        <v>96</v>
      </c>
      <c r="R3074" s="89" t="str">
        <f>_xlfn.XLOOKUP(Q3074,匹配表1065!L:L,匹配表1065!O:O)</f>
        <v>B</v>
      </c>
      <c r="S3074" s="93" t="str">
        <f>IFERROR(_xlfn.XLOOKUP(Q3074,匹配表1065!AI:AI,匹配表1065!AJ:AJ),"绿标")</f>
        <v>黑标</v>
      </c>
      <c r="T3074" s="93" t="str" cm="1">
        <f t="array" ref="T3074:U3074">_xlfn.XLOOKUP(Q3074,匹配表1065!L:L,匹配表1065!M:N)</f>
        <v>脑血管</v>
      </c>
      <c r="U3074" s="94" t="str">
        <v>神经内科</v>
      </c>
      <c r="V3074" s="95" t="s">
        <v>58</v>
      </c>
      <c r="W3074" s="93">
        <f>_xlfn.XLOOKUP(M3074,匹配表1065!D:D,匹配表1065!F:F)*N3074</f>
        <v>8</v>
      </c>
    </row>
    <row r="3075" customHeight="1" spans="1:23">
      <c r="A3075" s="89" t="s">
        <v>675</v>
      </c>
      <c r="B3075" s="90">
        <v>46171</v>
      </c>
      <c r="C3075" s="91" t="str">
        <f t="shared" si="96"/>
        <v>5月第5周</v>
      </c>
      <c r="D3075" s="89" t="s">
        <v>761</v>
      </c>
      <c r="E3075" s="89" t="str">
        <f t="shared" si="97"/>
        <v>5月第4周--周5</v>
      </c>
      <c r="F3075" s="92" t="s">
        <v>27</v>
      </c>
      <c r="G3075" s="89" t="s">
        <v>63</v>
      </c>
      <c r="H3075" s="92" t="str">
        <f>_xlfn.XLOOKUP(O3075,匹配表1065!T:T,匹配表1065!W:W)</f>
        <v>南京市</v>
      </c>
      <c r="I3075" s="89" t="str">
        <f>_xlfn.XLOOKUP(O3075,匹配表1065!T:T,匹配表1065!X:X)</f>
        <v>PME2001</v>
      </c>
      <c r="J3075" s="92" t="s">
        <v>64</v>
      </c>
      <c r="K3075" s="89" cm="1">
        <f ca="1" t="array" ref="K3075:L3075">_xlfn.XLOOKUP(J3075,匹配表1065!Y:Y,匹配表1065!AA:AB)</f>
        <v>31</v>
      </c>
      <c r="L3075" s="89" t="str">
        <v>3个月以上</v>
      </c>
      <c r="M3075" s="92" t="s">
        <v>30</v>
      </c>
      <c r="N3075" s="98">
        <v>2</v>
      </c>
      <c r="O3075" s="93" t="str">
        <f>_xlfn.XLOOKUP(P3075,匹配表1065!U:U,匹配表1065!T:T)</f>
        <v>HO00000958</v>
      </c>
      <c r="P3075" s="89" t="s">
        <v>65</v>
      </c>
      <c r="Q3075" s="89" t="s">
        <v>68</v>
      </c>
      <c r="R3075" s="89" t="str">
        <f>_xlfn.XLOOKUP(Q3075,匹配表1065!L:L,匹配表1065!O:O)</f>
        <v>A</v>
      </c>
      <c r="S3075" s="93" t="str">
        <f>IFERROR(_xlfn.XLOOKUP(Q3075,匹配表1065!AI:AI,匹配表1065!AJ:AJ),"绿标")</f>
        <v>红标</v>
      </c>
      <c r="T3075" s="93" t="str" cm="1">
        <f t="array" ref="T3075:U3075">_xlfn.XLOOKUP(Q3075,匹配表1065!L:L,匹配表1065!M:N)</f>
        <v>头痛</v>
      </c>
      <c r="U3075" s="94" t="str">
        <v>神经内科</v>
      </c>
      <c r="V3075" s="95" t="s">
        <v>33</v>
      </c>
      <c r="W3075" s="93">
        <f>_xlfn.XLOOKUP(M3075,匹配表1065!D:D,匹配表1065!F:F)*N3075</f>
        <v>24</v>
      </c>
    </row>
    <row r="3076" customHeight="1" spans="1:23">
      <c r="A3076" s="89" t="s">
        <v>675</v>
      </c>
      <c r="B3076" s="90">
        <v>46171</v>
      </c>
      <c r="C3076" s="91" t="str">
        <f t="shared" si="96"/>
        <v>5月第5周</v>
      </c>
      <c r="D3076" s="89" t="s">
        <v>761</v>
      </c>
      <c r="E3076" s="89" t="str">
        <f t="shared" si="97"/>
        <v>5月第4周--周5</v>
      </c>
      <c r="F3076" s="92" t="s">
        <v>27</v>
      </c>
      <c r="G3076" s="89" t="s">
        <v>63</v>
      </c>
      <c r="H3076" s="92" t="str">
        <f>_xlfn.XLOOKUP(O3076,匹配表1065!T:T,匹配表1065!W:W)</f>
        <v>南京市</v>
      </c>
      <c r="I3076" s="89" t="str">
        <f>_xlfn.XLOOKUP(O3076,匹配表1065!T:T,匹配表1065!X:X)</f>
        <v>PME2001</v>
      </c>
      <c r="J3076" s="92" t="s">
        <v>64</v>
      </c>
      <c r="K3076" s="89" cm="1">
        <f ca="1" t="array" ref="K3076:L3076">_xlfn.XLOOKUP(J3076,匹配表1065!Y:Y,匹配表1065!AA:AB)</f>
        <v>31</v>
      </c>
      <c r="L3076" s="89" t="str">
        <v>3个月以上</v>
      </c>
      <c r="M3076" s="92" t="s">
        <v>35</v>
      </c>
      <c r="N3076" s="98">
        <v>1</v>
      </c>
      <c r="O3076" s="93" t="str">
        <f>_xlfn.XLOOKUP(P3076,匹配表1065!U:U,匹配表1065!T:T)</f>
        <v>HO00000958</v>
      </c>
      <c r="P3076" s="89" t="s">
        <v>65</v>
      </c>
      <c r="Q3076" s="89" t="s">
        <v>652</v>
      </c>
      <c r="R3076" s="89" t="str">
        <f>_xlfn.XLOOKUP(Q3076,匹配表1065!L:L,匹配表1065!O:O)</f>
        <v>B</v>
      </c>
      <c r="S3076" s="93" t="str">
        <f>IFERROR(_xlfn.XLOOKUP(Q3076,匹配表1065!AI:AI,匹配表1065!AJ:AJ),"绿标")</f>
        <v>绿标</v>
      </c>
      <c r="T3076" s="93" t="str" cm="1">
        <f t="array" ref="T3076:U3076">_xlfn.XLOOKUP(Q3076,匹配表1065!L:L,匹配表1065!M:N)</f>
        <v>脑血管</v>
      </c>
      <c r="U3076" s="94" t="str">
        <v>神经内科</v>
      </c>
      <c r="V3076" s="95" t="s">
        <v>33</v>
      </c>
      <c r="W3076" s="93">
        <f>_xlfn.XLOOKUP(M3076,匹配表1065!D:D,匹配表1065!F:F)*N3076</f>
        <v>4</v>
      </c>
    </row>
    <row r="3077" customHeight="1" spans="1:23">
      <c r="A3077" s="89" t="s">
        <v>675</v>
      </c>
      <c r="B3077" s="90">
        <v>46171</v>
      </c>
      <c r="C3077" s="91" t="str">
        <f t="shared" si="96"/>
        <v>5月第5周</v>
      </c>
      <c r="D3077" s="89" t="s">
        <v>761</v>
      </c>
      <c r="E3077" s="89" t="str">
        <f t="shared" si="97"/>
        <v>5月第4周--周5</v>
      </c>
      <c r="F3077" s="92" t="s">
        <v>27</v>
      </c>
      <c r="G3077" s="89" t="s">
        <v>63</v>
      </c>
      <c r="H3077" s="92" t="str">
        <f>_xlfn.XLOOKUP(O3077,匹配表1065!T:T,匹配表1065!W:W)</f>
        <v>连云港市</v>
      </c>
      <c r="I3077" s="89" t="str">
        <f>_xlfn.XLOOKUP(O3077,匹配表1065!T:T,匹配表1065!X:X)</f>
        <v>PME2042</v>
      </c>
      <c r="J3077" s="92" t="s">
        <v>74</v>
      </c>
      <c r="K3077" s="89" cm="1">
        <f ca="1" t="array" ref="K3077:L3077">_xlfn.XLOOKUP(J3077,匹配表1065!Y:Y,匹配表1065!AA:AB)</f>
        <v>7</v>
      </c>
      <c r="L3077" s="89" t="str">
        <v>3个月以上</v>
      </c>
      <c r="M3077" s="92" t="s">
        <v>35</v>
      </c>
      <c r="N3077" s="98">
        <v>1</v>
      </c>
      <c r="O3077" s="93" t="str">
        <f>_xlfn.XLOOKUP(P3077,匹配表1065!U:U,匹配表1065!T:T)</f>
        <v>HO00001004</v>
      </c>
      <c r="P3077" s="89" t="s">
        <v>75</v>
      </c>
      <c r="Q3077" s="89" t="s">
        <v>279</v>
      </c>
      <c r="R3077" s="89" t="str">
        <f>_xlfn.XLOOKUP(Q3077,匹配表1065!L:L,匹配表1065!O:O)</f>
        <v>B</v>
      </c>
      <c r="S3077" s="93" t="str">
        <f>IFERROR(_xlfn.XLOOKUP(Q3077,匹配表1065!AI:AI,匹配表1065!AJ:AJ),"绿标")</f>
        <v>绿标</v>
      </c>
      <c r="T3077" s="93" t="str" cm="1">
        <f t="array" ref="T3077:U3077">_xlfn.XLOOKUP(Q3077,匹配表1065!L:L,匹配表1065!M:N)</f>
        <v>脑血管</v>
      </c>
      <c r="U3077" s="94" t="str">
        <v>神经内科</v>
      </c>
      <c r="V3077" s="95" t="s">
        <v>33</v>
      </c>
      <c r="W3077" s="93">
        <f>_xlfn.XLOOKUP(M3077,匹配表1065!D:D,匹配表1065!F:F)*N3077</f>
        <v>4</v>
      </c>
    </row>
    <row r="3078" customHeight="1" spans="1:23">
      <c r="A3078" s="89" t="s">
        <v>675</v>
      </c>
      <c r="B3078" s="90">
        <v>46171</v>
      </c>
      <c r="C3078" s="91" t="str">
        <f t="shared" si="96"/>
        <v>5月第5周</v>
      </c>
      <c r="D3078" s="89" t="s">
        <v>761</v>
      </c>
      <c r="E3078" s="89" t="str">
        <f t="shared" si="97"/>
        <v>5月第4周--周5</v>
      </c>
      <c r="F3078" s="92" t="s">
        <v>27</v>
      </c>
      <c r="G3078" s="89" t="s">
        <v>63</v>
      </c>
      <c r="H3078" s="92" t="str">
        <f>_xlfn.XLOOKUP(O3078,匹配表1065!T:T,匹配表1065!W:W)</f>
        <v>淮安市</v>
      </c>
      <c r="I3078" s="89" t="str">
        <f>_xlfn.XLOOKUP(O3078,匹配表1065!T:T,匹配表1065!X:X)</f>
        <v>PME2041</v>
      </c>
      <c r="J3078" s="92" t="s">
        <v>71</v>
      </c>
      <c r="K3078" s="89" cm="1">
        <f ca="1" t="array" ref="K3078:L3078">_xlfn.XLOOKUP(J3078,匹配表1065!Y:Y,匹配表1065!AA:AB)</f>
        <v>5</v>
      </c>
      <c r="L3078" s="89" t="str">
        <v>3个月以上</v>
      </c>
      <c r="M3078" s="92" t="s">
        <v>35</v>
      </c>
      <c r="N3078" s="98">
        <v>1</v>
      </c>
      <c r="O3078" s="93" t="str">
        <f>_xlfn.XLOOKUP(P3078,匹配表1065!U:U,匹配表1065!T:T)</f>
        <v>HO00000992</v>
      </c>
      <c r="P3078" s="89" t="s">
        <v>72</v>
      </c>
      <c r="Q3078" s="89" t="s">
        <v>73</v>
      </c>
      <c r="R3078" s="89" t="str">
        <f>_xlfn.XLOOKUP(Q3078,匹配表1065!L:L,匹配表1065!O:O)</f>
        <v>D</v>
      </c>
      <c r="S3078" s="93" t="str">
        <f>IFERROR(_xlfn.XLOOKUP(Q3078,匹配表1065!AI:AI,匹配表1065!AJ:AJ),"绿标")</f>
        <v>绿标</v>
      </c>
      <c r="T3078" s="93" t="str" cm="1">
        <f t="array" ref="T3078:U3078">_xlfn.XLOOKUP(Q3078,匹配表1065!L:L,匹配表1065!M:N)</f>
        <v>眩晕</v>
      </c>
      <c r="U3078" s="94" t="str">
        <v>神经内科</v>
      </c>
      <c r="V3078" s="95" t="s">
        <v>58</v>
      </c>
      <c r="W3078" s="93">
        <f>_xlfn.XLOOKUP(M3078,匹配表1065!D:D,匹配表1065!F:F)*N3078</f>
        <v>4</v>
      </c>
    </row>
    <row r="3079" customHeight="1" spans="1:23">
      <c r="A3079" s="89" t="s">
        <v>675</v>
      </c>
      <c r="B3079" s="90">
        <v>46171</v>
      </c>
      <c r="C3079" s="91" t="str">
        <f t="shared" si="96"/>
        <v>5月第5周</v>
      </c>
      <c r="D3079" s="89" t="s">
        <v>761</v>
      </c>
      <c r="E3079" s="89" t="str">
        <f t="shared" si="97"/>
        <v>5月第4周--周5</v>
      </c>
      <c r="F3079" s="92" t="s">
        <v>27</v>
      </c>
      <c r="G3079" s="89" t="s">
        <v>63</v>
      </c>
      <c r="H3079" s="92" t="str">
        <f>_xlfn.XLOOKUP(O3079,匹配表1065!T:T,匹配表1065!W:W)</f>
        <v>徐州市</v>
      </c>
      <c r="I3079" s="89" t="str">
        <f>_xlfn.XLOOKUP(O3079,匹配表1065!T:T,匹配表1065!X:X)</f>
        <v>PME2008</v>
      </c>
      <c r="J3079" s="92" t="s">
        <v>81</v>
      </c>
      <c r="K3079" s="89" cm="1">
        <f ca="1" t="array" ref="K3079:L3079">_xlfn.XLOOKUP(J3079,匹配表1065!Y:Y,匹配表1065!AA:AB)</f>
        <v>19</v>
      </c>
      <c r="L3079" s="89" t="str">
        <v>3个月以上</v>
      </c>
      <c r="M3079" s="92" t="s">
        <v>30</v>
      </c>
      <c r="N3079" s="98">
        <v>1</v>
      </c>
      <c r="O3079" s="93" t="str">
        <f>_xlfn.XLOOKUP(P3079,匹配表1065!U:U,匹配表1065!T:T)</f>
        <v>HO00000989</v>
      </c>
      <c r="P3079" s="89" t="s">
        <v>214</v>
      </c>
      <c r="Q3079" s="89" t="s">
        <v>215</v>
      </c>
      <c r="R3079" s="89" t="str">
        <f>_xlfn.XLOOKUP(Q3079,匹配表1065!L:L,匹配表1065!O:O)</f>
        <v>A</v>
      </c>
      <c r="S3079" s="93" t="str">
        <f>IFERROR(_xlfn.XLOOKUP(Q3079,匹配表1065!AI:AI,匹配表1065!AJ:AJ),"绿标")</f>
        <v>红标</v>
      </c>
      <c r="T3079" s="93" t="str" cm="1">
        <f t="array" ref="T3079:U3079">_xlfn.XLOOKUP(Q3079,匹配表1065!L:L,匹配表1065!M:N)</f>
        <v>头痛</v>
      </c>
      <c r="U3079" s="94" t="str">
        <v>神经内科</v>
      </c>
      <c r="V3079" s="95" t="s">
        <v>58</v>
      </c>
      <c r="W3079" s="93">
        <f>_xlfn.XLOOKUP(M3079,匹配表1065!D:D,匹配表1065!F:F)*N3079</f>
        <v>12</v>
      </c>
    </row>
    <row r="3080" customHeight="1" spans="1:23">
      <c r="A3080" s="89" t="s">
        <v>675</v>
      </c>
      <c r="B3080" s="90">
        <v>46171</v>
      </c>
      <c r="C3080" s="91" t="str">
        <f t="shared" si="96"/>
        <v>5月第5周</v>
      </c>
      <c r="D3080" s="89" t="s">
        <v>761</v>
      </c>
      <c r="E3080" s="89" t="str">
        <f t="shared" si="97"/>
        <v>5月第4周--周5</v>
      </c>
      <c r="F3080" s="92" t="s">
        <v>27</v>
      </c>
      <c r="G3080" s="89" t="s">
        <v>63</v>
      </c>
      <c r="H3080" s="92" t="str">
        <f>_xlfn.XLOOKUP(O3080,匹配表1065!T:T,匹配表1065!W:W)</f>
        <v>南京市</v>
      </c>
      <c r="I3080" s="89" t="str">
        <f>_xlfn.XLOOKUP(O3080,匹配表1065!T:T,匹配表1065!X:X)</f>
        <v>PME2001</v>
      </c>
      <c r="J3080" s="92" t="s">
        <v>77</v>
      </c>
      <c r="K3080" s="89" cm="1">
        <f ca="1" t="array" ref="K3080:L3080">_xlfn.XLOOKUP(J3080,匹配表1065!Y:Y,匹配表1065!AA:AB)</f>
        <v>8</v>
      </c>
      <c r="L3080" s="89" t="str">
        <v>3个月以上</v>
      </c>
      <c r="M3080" s="92" t="s">
        <v>30</v>
      </c>
      <c r="N3080" s="98">
        <v>3</v>
      </c>
      <c r="O3080" s="93" t="str">
        <f>_xlfn.XLOOKUP(P3080,匹配表1065!U:U,匹配表1065!T:T)</f>
        <v>HO00000958</v>
      </c>
      <c r="P3080" s="89" t="s">
        <v>65</v>
      </c>
      <c r="Q3080" s="89" t="s">
        <v>216</v>
      </c>
      <c r="R3080" s="89" t="str">
        <f>_xlfn.XLOOKUP(Q3080,匹配表1065!L:L,匹配表1065!O:O)</f>
        <v>A</v>
      </c>
      <c r="S3080" s="93" t="str">
        <f>IFERROR(_xlfn.XLOOKUP(Q3080,匹配表1065!AI:AI,匹配表1065!AJ:AJ),"绿标")</f>
        <v>红标</v>
      </c>
      <c r="T3080" s="93" t="str" cm="1">
        <f t="array" ref="T3080:U3080">_xlfn.XLOOKUP(Q3080,匹配表1065!L:L,匹配表1065!M:N)</f>
        <v>头痛</v>
      </c>
      <c r="U3080" s="94" t="str">
        <v>神经内科</v>
      </c>
      <c r="V3080" s="95" t="s">
        <v>67</v>
      </c>
      <c r="W3080" s="93">
        <f>_xlfn.XLOOKUP(M3080,匹配表1065!D:D,匹配表1065!F:F)*N3080</f>
        <v>36</v>
      </c>
    </row>
    <row r="3081" customHeight="1" spans="1:23">
      <c r="A3081" s="89" t="s">
        <v>675</v>
      </c>
      <c r="B3081" s="90">
        <v>46171</v>
      </c>
      <c r="C3081" s="91" t="str">
        <f t="shared" si="96"/>
        <v>5月第5周</v>
      </c>
      <c r="D3081" s="89" t="s">
        <v>761</v>
      </c>
      <c r="E3081" s="89" t="str">
        <f t="shared" si="97"/>
        <v>5月第4周--周5</v>
      </c>
      <c r="F3081" s="92" t="s">
        <v>27</v>
      </c>
      <c r="G3081" s="89" t="s">
        <v>63</v>
      </c>
      <c r="H3081" s="92" t="str">
        <f>_xlfn.XLOOKUP(O3081,匹配表1065!T:T,匹配表1065!W:W)</f>
        <v>南京市</v>
      </c>
      <c r="I3081" s="89" t="str">
        <f>_xlfn.XLOOKUP(O3081,匹配表1065!T:T,匹配表1065!X:X)</f>
        <v>PME2002</v>
      </c>
      <c r="J3081" s="92" t="s">
        <v>84</v>
      </c>
      <c r="K3081" s="89" cm="1">
        <f ca="1" t="array" ref="K3081:L3081">_xlfn.XLOOKUP(J3081,匹配表1065!Y:Y,匹配表1065!AA:AB)</f>
        <v>31</v>
      </c>
      <c r="L3081" s="89" t="str">
        <v>3个月以上</v>
      </c>
      <c r="M3081" s="92" t="s">
        <v>30</v>
      </c>
      <c r="N3081" s="98">
        <v>4</v>
      </c>
      <c r="O3081" s="93" t="str">
        <f>_xlfn.XLOOKUP(P3081,匹配表1065!U:U,匹配表1065!T:T)</f>
        <v>HO00000964</v>
      </c>
      <c r="P3081" s="89" t="s">
        <v>90</v>
      </c>
      <c r="Q3081" s="89" t="s">
        <v>281</v>
      </c>
      <c r="R3081" s="89" t="str">
        <f>_xlfn.XLOOKUP(Q3081,匹配表1065!L:L,匹配表1065!O:O)</f>
        <v>A</v>
      </c>
      <c r="S3081" s="93" t="str">
        <f>IFERROR(_xlfn.XLOOKUP(Q3081,匹配表1065!AI:AI,匹配表1065!AJ:AJ),"绿标")</f>
        <v>红标</v>
      </c>
      <c r="T3081" s="93" t="str" cm="1">
        <f t="array" ref="T3081:U3081">_xlfn.XLOOKUP(Q3081,匹配表1065!L:L,匹配表1065!M:N)</f>
        <v>头痛</v>
      </c>
      <c r="U3081" s="94" t="str">
        <v>神经内科</v>
      </c>
      <c r="V3081" s="95" t="s">
        <v>70</v>
      </c>
      <c r="W3081" s="93">
        <f>_xlfn.XLOOKUP(M3081,匹配表1065!D:D,匹配表1065!F:F)*N3081</f>
        <v>48</v>
      </c>
    </row>
    <row r="3082" customHeight="1" spans="1:23">
      <c r="A3082" s="89" t="s">
        <v>675</v>
      </c>
      <c r="B3082" s="90">
        <v>46171</v>
      </c>
      <c r="C3082" s="91" t="str">
        <f t="shared" si="96"/>
        <v>5月第5周</v>
      </c>
      <c r="D3082" s="89" t="s">
        <v>761</v>
      </c>
      <c r="E3082" s="89" t="str">
        <f t="shared" si="97"/>
        <v>5月第4周--周5</v>
      </c>
      <c r="F3082" s="92" t="s">
        <v>27</v>
      </c>
      <c r="G3082" s="89" t="s">
        <v>63</v>
      </c>
      <c r="H3082" s="92" t="str">
        <f>_xlfn.XLOOKUP(O3082,匹配表1065!T:T,匹配表1065!W:W)</f>
        <v>南京市</v>
      </c>
      <c r="I3082" s="89" t="str">
        <f>_xlfn.XLOOKUP(O3082,匹配表1065!T:T,匹配表1065!X:X)</f>
        <v>PME2002</v>
      </c>
      <c r="J3082" s="92" t="s">
        <v>84</v>
      </c>
      <c r="K3082" s="89" cm="1">
        <f ca="1" t="array" ref="K3082:L3082">_xlfn.XLOOKUP(J3082,匹配表1065!Y:Y,匹配表1065!AA:AB)</f>
        <v>31</v>
      </c>
      <c r="L3082" s="89" t="str">
        <v>3个月以上</v>
      </c>
      <c r="M3082" s="92" t="s">
        <v>30</v>
      </c>
      <c r="N3082" s="98">
        <v>2</v>
      </c>
      <c r="O3082" s="93" t="str">
        <f>_xlfn.XLOOKUP(P3082,匹配表1065!U:U,匹配表1065!T:T)</f>
        <v>HO00000964</v>
      </c>
      <c r="P3082" s="89" t="s">
        <v>90</v>
      </c>
      <c r="Q3082" s="89" t="s">
        <v>283</v>
      </c>
      <c r="R3082" s="89" t="str">
        <f>_xlfn.XLOOKUP(Q3082,匹配表1065!L:L,匹配表1065!O:O)</f>
        <v>D</v>
      </c>
      <c r="S3082" s="93" t="str">
        <f>IFERROR(_xlfn.XLOOKUP(Q3082,匹配表1065!AI:AI,匹配表1065!AJ:AJ),"绿标")</f>
        <v>红标</v>
      </c>
      <c r="T3082" s="93" t="str" cm="1">
        <f t="array" ref="T3082:U3082">_xlfn.XLOOKUP(Q3082,匹配表1065!L:L,匹配表1065!M:N)</f>
        <v>疼痛</v>
      </c>
      <c r="U3082" s="94" t="str">
        <v>疼痛科</v>
      </c>
      <c r="V3082" s="95" t="s">
        <v>33</v>
      </c>
      <c r="W3082" s="93">
        <f>_xlfn.XLOOKUP(M3082,匹配表1065!D:D,匹配表1065!F:F)*N3082</f>
        <v>24</v>
      </c>
    </row>
    <row r="3083" customHeight="1" spans="1:23">
      <c r="A3083" s="89" t="s">
        <v>675</v>
      </c>
      <c r="B3083" s="90">
        <v>46171</v>
      </c>
      <c r="C3083" s="91" t="str">
        <f t="shared" si="96"/>
        <v>5月第5周</v>
      </c>
      <c r="D3083" s="89" t="s">
        <v>761</v>
      </c>
      <c r="E3083" s="89" t="str">
        <f t="shared" si="97"/>
        <v>5月第4周--周5</v>
      </c>
      <c r="F3083" s="92" t="s">
        <v>27</v>
      </c>
      <c r="G3083" s="89" t="s">
        <v>63</v>
      </c>
      <c r="H3083" s="92" t="str">
        <f>_xlfn.XLOOKUP(O3083,匹配表1065!T:T,匹配表1065!W:W)</f>
        <v>南京市</v>
      </c>
      <c r="I3083" s="89" t="str">
        <f>_xlfn.XLOOKUP(O3083,匹配表1065!T:T,匹配表1065!X:X)</f>
        <v>PME2002</v>
      </c>
      <c r="J3083" s="92" t="s">
        <v>410</v>
      </c>
      <c r="K3083" s="89" cm="1">
        <f ca="1" t="array" ref="K3083:L3083">_xlfn.XLOOKUP(J3083,匹配表1065!Y:Y,匹配表1065!AA:AB)</f>
        <v>1</v>
      </c>
      <c r="L3083" s="89" t="str">
        <v>3个月以内</v>
      </c>
      <c r="M3083" s="92" t="s">
        <v>30</v>
      </c>
      <c r="N3083" s="98">
        <v>1</v>
      </c>
      <c r="O3083" s="93" t="str">
        <f>_xlfn.XLOOKUP(P3083,匹配表1065!U:U,匹配表1065!T:T)</f>
        <v>HO00000964</v>
      </c>
      <c r="P3083" s="89" t="s">
        <v>90</v>
      </c>
      <c r="Q3083" s="89" t="s">
        <v>668</v>
      </c>
      <c r="R3083" s="89" t="str">
        <f>_xlfn.XLOOKUP(Q3083,匹配表1065!L:L,匹配表1065!O:O)</f>
        <v>A</v>
      </c>
      <c r="S3083" s="93" t="str">
        <f>IFERROR(_xlfn.XLOOKUP(Q3083,匹配表1065!AI:AI,匹配表1065!AJ:AJ),"绿标")</f>
        <v>绿标</v>
      </c>
      <c r="T3083" s="93" t="str" cm="1">
        <f t="array" ref="T3083:U3083">_xlfn.XLOOKUP(Q3083,匹配表1065!L:L,匹配表1065!M:N)</f>
        <v>头痛</v>
      </c>
      <c r="U3083" s="94" t="str">
        <v>神经内科</v>
      </c>
      <c r="V3083" s="95" t="s">
        <v>42</v>
      </c>
      <c r="W3083" s="93">
        <f>_xlfn.XLOOKUP(M3083,匹配表1065!D:D,匹配表1065!F:F)*N3083</f>
        <v>12</v>
      </c>
    </row>
    <row r="3084" customHeight="1" spans="1:23">
      <c r="A3084" s="89" t="s">
        <v>675</v>
      </c>
      <c r="B3084" s="90">
        <v>46171</v>
      </c>
      <c r="C3084" s="91" t="str">
        <f t="shared" si="96"/>
        <v>5月第5周</v>
      </c>
      <c r="D3084" s="89" t="s">
        <v>761</v>
      </c>
      <c r="E3084" s="89" t="str">
        <f t="shared" si="97"/>
        <v>5月第4周--周5</v>
      </c>
      <c r="F3084" s="92" t="s">
        <v>27</v>
      </c>
      <c r="G3084" s="89" t="s">
        <v>63</v>
      </c>
      <c r="H3084" s="92" t="str">
        <f>_xlfn.XLOOKUP(O3084,匹配表1065!T:T,匹配表1065!W:W)</f>
        <v>南京市</v>
      </c>
      <c r="I3084" s="89" t="str">
        <f>_xlfn.XLOOKUP(O3084,匹配表1065!T:T,匹配表1065!X:X)</f>
        <v>PME2002</v>
      </c>
      <c r="J3084" s="92" t="s">
        <v>410</v>
      </c>
      <c r="K3084" s="89" cm="1">
        <f ca="1" t="array" ref="K3084:L3084">_xlfn.XLOOKUP(J3084,匹配表1065!Y:Y,匹配表1065!AA:AB)</f>
        <v>1</v>
      </c>
      <c r="L3084" s="89" t="str">
        <v>3个月以内</v>
      </c>
      <c r="M3084" s="92" t="s">
        <v>35</v>
      </c>
      <c r="N3084" s="98">
        <v>1</v>
      </c>
      <c r="O3084" s="93" t="str">
        <f>_xlfn.XLOOKUP(P3084,匹配表1065!U:U,匹配表1065!T:T)</f>
        <v>HO00000964</v>
      </c>
      <c r="P3084" s="89" t="s">
        <v>90</v>
      </c>
      <c r="Q3084" s="89" t="s">
        <v>211</v>
      </c>
      <c r="R3084" s="89" t="str">
        <f>_xlfn.XLOOKUP(Q3084,匹配表1065!L:L,匹配表1065!O:O)</f>
        <v>D</v>
      </c>
      <c r="S3084" s="93" t="str">
        <f>IFERROR(_xlfn.XLOOKUP(Q3084,匹配表1065!AI:AI,匹配表1065!AJ:AJ),"绿标")</f>
        <v>绿标</v>
      </c>
      <c r="T3084" s="93" t="str" cm="1">
        <f t="array" ref="T3084:U3084">_xlfn.XLOOKUP(Q3084,匹配表1065!L:L,匹配表1065!M:N)</f>
        <v>头痛</v>
      </c>
      <c r="U3084" s="94" t="str">
        <v>神经内科</v>
      </c>
      <c r="V3084" s="95" t="s">
        <v>58</v>
      </c>
      <c r="W3084" s="93">
        <f>_xlfn.XLOOKUP(M3084,匹配表1065!D:D,匹配表1065!F:F)*N3084</f>
        <v>4</v>
      </c>
    </row>
    <row r="3085" customHeight="1" spans="1:23">
      <c r="A3085" s="89" t="s">
        <v>675</v>
      </c>
      <c r="B3085" s="90">
        <v>46171</v>
      </c>
      <c r="C3085" s="91" t="str">
        <f t="shared" si="96"/>
        <v>5月第5周</v>
      </c>
      <c r="D3085" s="89" t="s">
        <v>761</v>
      </c>
      <c r="E3085" s="89" t="str">
        <f t="shared" si="97"/>
        <v>5月第4周--周5</v>
      </c>
      <c r="F3085" s="92" t="s">
        <v>27</v>
      </c>
      <c r="G3085" s="92" t="s">
        <v>136</v>
      </c>
      <c r="H3085" s="92" t="str">
        <f>_xlfn.XLOOKUP(O3085,匹配表1065!T:T,匹配表1065!W:W)</f>
        <v>青岛市</v>
      </c>
      <c r="I3085" s="89" t="str">
        <f>_xlfn.XLOOKUP(O3085,匹配表1065!T:T,匹配表1065!X:X)</f>
        <v>PME2033</v>
      </c>
      <c r="J3085" s="92" t="s">
        <v>137</v>
      </c>
      <c r="K3085" s="89" cm="1">
        <f ca="1" t="array" ref="K3085:L3085">_xlfn.XLOOKUP(J3085,匹配表1065!Y:Y,匹配表1065!AA:AB)</f>
        <v>10</v>
      </c>
      <c r="L3085" s="89" t="str">
        <v>3个月以上</v>
      </c>
      <c r="M3085" s="92" t="s">
        <v>35</v>
      </c>
      <c r="N3085" s="98">
        <v>1</v>
      </c>
      <c r="O3085" s="93" t="str">
        <f>_xlfn.XLOOKUP(P3085,匹配表1065!U:U,匹配表1065!T:T)</f>
        <v>HO00001493</v>
      </c>
      <c r="P3085" s="89" t="s">
        <v>304</v>
      </c>
      <c r="Q3085" s="89" t="s">
        <v>305</v>
      </c>
      <c r="R3085" s="89" t="str">
        <f>_xlfn.XLOOKUP(Q3085,匹配表1065!L:L,匹配表1065!O:O)</f>
        <v>C</v>
      </c>
      <c r="S3085" s="93" t="str">
        <f>IFERROR(_xlfn.XLOOKUP(Q3085,匹配表1065!AI:AI,匹配表1065!AJ:AJ),"绿标")</f>
        <v>绿标</v>
      </c>
      <c r="T3085" s="93" t="str" cm="1">
        <f t="array" ref="T3085:U3085">_xlfn.XLOOKUP(Q3085,匹配表1065!L:L,匹配表1065!M:N)</f>
        <v>眩晕</v>
      </c>
      <c r="U3085" s="94" t="str">
        <v>耳鼻喉科</v>
      </c>
      <c r="V3085" s="95" t="s">
        <v>70</v>
      </c>
      <c r="W3085" s="93">
        <f>_xlfn.XLOOKUP(M3085,匹配表1065!D:D,匹配表1065!F:F)*N3085</f>
        <v>4</v>
      </c>
    </row>
    <row r="3086" customHeight="1" spans="1:23">
      <c r="A3086" s="89" t="s">
        <v>675</v>
      </c>
      <c r="B3086" s="90">
        <v>46171</v>
      </c>
      <c r="C3086" s="91" t="str">
        <f t="shared" si="96"/>
        <v>5月第5周</v>
      </c>
      <c r="D3086" s="89" t="s">
        <v>761</v>
      </c>
      <c r="E3086" s="89" t="str">
        <f t="shared" si="97"/>
        <v>5月第4周--周5</v>
      </c>
      <c r="F3086" s="92" t="s">
        <v>27</v>
      </c>
      <c r="G3086" s="92" t="s">
        <v>136</v>
      </c>
      <c r="H3086" s="92" t="str">
        <f>_xlfn.XLOOKUP(O3086,匹配表1065!T:T,匹配表1065!W:W)</f>
        <v>青岛市</v>
      </c>
      <c r="I3086" s="89" t="str">
        <f>_xlfn.XLOOKUP(O3086,匹配表1065!T:T,匹配表1065!X:X)</f>
        <v>PME2033</v>
      </c>
      <c r="J3086" s="92" t="s">
        <v>137</v>
      </c>
      <c r="K3086" s="89" cm="1">
        <f ca="1" t="array" ref="K3086:L3086">_xlfn.XLOOKUP(J3086,匹配表1065!Y:Y,匹配表1065!AA:AB)</f>
        <v>10</v>
      </c>
      <c r="L3086" s="89" t="str">
        <v>3个月以上</v>
      </c>
      <c r="M3086" s="92" t="s">
        <v>35</v>
      </c>
      <c r="N3086" s="98">
        <v>1</v>
      </c>
      <c r="O3086" s="93" t="str">
        <f>_xlfn.XLOOKUP(P3086,匹配表1065!U:U,匹配表1065!T:T)</f>
        <v>HO00001481</v>
      </c>
      <c r="P3086" s="89" t="s">
        <v>246</v>
      </c>
      <c r="Q3086" s="89" t="s">
        <v>247</v>
      </c>
      <c r="R3086" s="89" t="str">
        <f>_xlfn.XLOOKUP(Q3086,匹配表1065!L:L,匹配表1065!O:O)</f>
        <v>C</v>
      </c>
      <c r="S3086" s="93" t="str">
        <f>IFERROR(_xlfn.XLOOKUP(Q3086,匹配表1065!AI:AI,匹配表1065!AJ:AJ),"绿标")</f>
        <v>绿标</v>
      </c>
      <c r="T3086" s="93" t="str" cm="1">
        <f t="array" ref="T3086:U3086">_xlfn.XLOOKUP(Q3086,匹配表1065!L:L,匹配表1065!M:N)</f>
        <v>眩晕</v>
      </c>
      <c r="U3086" s="94" t="str">
        <v>耳鼻喉科</v>
      </c>
      <c r="V3086" s="95" t="s">
        <v>70</v>
      </c>
      <c r="W3086" s="93">
        <f>_xlfn.XLOOKUP(M3086,匹配表1065!D:D,匹配表1065!F:F)*N3086</f>
        <v>4</v>
      </c>
    </row>
    <row r="3087" customHeight="1" spans="1:23">
      <c r="A3087" s="89" t="s">
        <v>675</v>
      </c>
      <c r="B3087" s="90">
        <v>46171</v>
      </c>
      <c r="C3087" s="91" t="str">
        <f t="shared" si="96"/>
        <v>5月第5周</v>
      </c>
      <c r="D3087" s="89" t="s">
        <v>761</v>
      </c>
      <c r="E3087" s="89" t="str">
        <f t="shared" si="97"/>
        <v>5月第4周--周5</v>
      </c>
      <c r="F3087" s="92" t="s">
        <v>27</v>
      </c>
      <c r="G3087" s="92" t="s">
        <v>136</v>
      </c>
      <c r="H3087" s="92" t="str">
        <f>_xlfn.XLOOKUP(O3087,匹配表1065!T:T,匹配表1065!W:W)</f>
        <v>淄博市</v>
      </c>
      <c r="I3087" s="89" t="str">
        <f>_xlfn.XLOOKUP(O3087,匹配表1065!T:T,匹配表1065!X:X)</f>
        <v>PME2043</v>
      </c>
      <c r="J3087" s="92" t="s">
        <v>140</v>
      </c>
      <c r="K3087" s="89" cm="1">
        <f ca="1" t="array" ref="K3087:L3087">_xlfn.XLOOKUP(J3087,匹配表1065!Y:Y,匹配表1065!AA:AB)</f>
        <v>9</v>
      </c>
      <c r="L3087" s="89" t="str">
        <v>3个月以上</v>
      </c>
      <c r="M3087" s="92" t="s">
        <v>30</v>
      </c>
      <c r="N3087" s="98">
        <v>1</v>
      </c>
      <c r="O3087" s="93" t="str">
        <f>_xlfn.XLOOKUP(P3087,匹配表1065!U:U,匹配表1065!T:T)</f>
        <v>HO00024398</v>
      </c>
      <c r="P3087" s="89" t="s">
        <v>141</v>
      </c>
      <c r="Q3087" s="89" t="s">
        <v>298</v>
      </c>
      <c r="R3087" s="89" t="str">
        <f>_xlfn.XLOOKUP(Q3087,匹配表1065!L:L,匹配表1065!O:O)</f>
        <v>C</v>
      </c>
      <c r="S3087" s="93" t="str">
        <f>IFERROR(_xlfn.XLOOKUP(Q3087,匹配表1065!AI:AI,匹配表1065!AJ:AJ),"绿标")</f>
        <v>红标</v>
      </c>
      <c r="T3087" s="93" t="str" cm="1">
        <f t="array" ref="T3087:U3087">_xlfn.XLOOKUP(Q3087,匹配表1065!L:L,匹配表1065!M:N)</f>
        <v>眩晕</v>
      </c>
      <c r="U3087" s="94" t="str">
        <v>神经内科</v>
      </c>
      <c r="V3087" s="95" t="s">
        <v>70</v>
      </c>
      <c r="W3087" s="93">
        <f>_xlfn.XLOOKUP(M3087,匹配表1065!D:D,匹配表1065!F:F)*N3087</f>
        <v>12</v>
      </c>
    </row>
    <row r="3088" customHeight="1" spans="1:23">
      <c r="A3088" s="89" t="s">
        <v>675</v>
      </c>
      <c r="B3088" s="90">
        <v>46171</v>
      </c>
      <c r="C3088" s="91" t="str">
        <f t="shared" si="96"/>
        <v>5月第5周</v>
      </c>
      <c r="D3088" s="89" t="s">
        <v>761</v>
      </c>
      <c r="E3088" s="89" t="str">
        <f t="shared" si="97"/>
        <v>5月第4周--周5</v>
      </c>
      <c r="F3088" s="92" t="s">
        <v>27</v>
      </c>
      <c r="G3088" s="92" t="s">
        <v>136</v>
      </c>
      <c r="H3088" s="92" t="str">
        <f>_xlfn.XLOOKUP(O3088,匹配表1065!T:T,匹配表1065!W:W)</f>
        <v>青岛市</v>
      </c>
      <c r="I3088" s="89" t="str">
        <f>_xlfn.XLOOKUP(O3088,匹配表1065!T:T,匹配表1065!X:X)</f>
        <v>PME2032</v>
      </c>
      <c r="J3088" s="92" t="s">
        <v>143</v>
      </c>
      <c r="K3088" s="89" cm="1">
        <f ca="1" t="array" ref="K3088:L3088">_xlfn.XLOOKUP(J3088,匹配表1065!Y:Y,匹配表1065!AA:AB)</f>
        <v>31</v>
      </c>
      <c r="L3088" s="89" t="str">
        <v>3个月以上</v>
      </c>
      <c r="M3088" s="92" t="s">
        <v>30</v>
      </c>
      <c r="N3088" s="98">
        <v>1</v>
      </c>
      <c r="O3088" s="93" t="str">
        <f>_xlfn.XLOOKUP(P3088,匹配表1065!U:U,匹配表1065!T:T)</f>
        <v>HO00001482</v>
      </c>
      <c r="P3088" s="89" t="s">
        <v>146</v>
      </c>
      <c r="Q3088" s="89" t="s">
        <v>299</v>
      </c>
      <c r="R3088" s="89" t="str">
        <f>_xlfn.XLOOKUP(Q3088,匹配表1065!L:L,匹配表1065!O:O)</f>
        <v>C</v>
      </c>
      <c r="S3088" s="93" t="str">
        <f>IFERROR(_xlfn.XLOOKUP(Q3088,匹配表1065!AI:AI,匹配表1065!AJ:AJ),"绿标")</f>
        <v>绿标</v>
      </c>
      <c r="T3088" s="93" t="str" cm="1">
        <f t="array" ref="T3088:U3088">_xlfn.XLOOKUP(Q3088,匹配表1065!L:L,匹配表1065!M:N)</f>
        <v>眩晕</v>
      </c>
      <c r="U3088" s="94" t="str">
        <v>耳鼻喉科</v>
      </c>
      <c r="V3088" s="95" t="s">
        <v>70</v>
      </c>
      <c r="W3088" s="93">
        <f>_xlfn.XLOOKUP(M3088,匹配表1065!D:D,匹配表1065!F:F)*N3088</f>
        <v>12</v>
      </c>
    </row>
    <row r="3089" customHeight="1" spans="1:23">
      <c r="A3089" s="89" t="s">
        <v>675</v>
      </c>
      <c r="B3089" s="90">
        <v>46171</v>
      </c>
      <c r="C3089" s="91" t="str">
        <f t="shared" si="96"/>
        <v>5月第5周</v>
      </c>
      <c r="D3089" s="89" t="s">
        <v>761</v>
      </c>
      <c r="E3089" s="89" t="str">
        <f t="shared" si="97"/>
        <v>5月第4周--周5</v>
      </c>
      <c r="F3089" s="92" t="s">
        <v>27</v>
      </c>
      <c r="G3089" s="92" t="s">
        <v>136</v>
      </c>
      <c r="H3089" s="92" t="str">
        <f>_xlfn.XLOOKUP(O3089,匹配表1065!T:T,匹配表1065!W:W)</f>
        <v>青岛市</v>
      </c>
      <c r="I3089" s="89" t="str">
        <f>_xlfn.XLOOKUP(O3089,匹配表1065!T:T,匹配表1065!X:X)</f>
        <v>PME2032</v>
      </c>
      <c r="J3089" s="92" t="s">
        <v>143</v>
      </c>
      <c r="K3089" s="89" cm="1">
        <f ca="1" t="array" ref="K3089:L3089">_xlfn.XLOOKUP(J3089,匹配表1065!Y:Y,匹配表1065!AA:AB)</f>
        <v>31</v>
      </c>
      <c r="L3089" s="89" t="str">
        <v>3个月以上</v>
      </c>
      <c r="M3089" s="92" t="s">
        <v>55</v>
      </c>
      <c r="N3089" s="98">
        <v>1</v>
      </c>
      <c r="O3089" s="93" t="str">
        <f>_xlfn.XLOOKUP(P3089,匹配表1065!U:U,匹配表1065!T:T)</f>
        <v>HO00001482</v>
      </c>
      <c r="P3089" s="89" t="s">
        <v>146</v>
      </c>
      <c r="Q3089" s="89" t="s">
        <v>147</v>
      </c>
      <c r="R3089" s="89" t="str">
        <f>_xlfn.XLOOKUP(Q3089,匹配表1065!L:L,匹配表1065!O:O)</f>
        <v>A</v>
      </c>
      <c r="S3089" s="93" t="str">
        <f>IFERROR(_xlfn.XLOOKUP(Q3089,匹配表1065!AI:AI,匹配表1065!AJ:AJ),"绿标")</f>
        <v>红标</v>
      </c>
      <c r="T3089" s="93" t="str" cm="1">
        <f t="array" ref="T3089:U3089">_xlfn.XLOOKUP(Q3089,匹配表1065!L:L,匹配表1065!M:N)</f>
        <v>头痛</v>
      </c>
      <c r="U3089" s="94" t="str">
        <v>神经内科</v>
      </c>
      <c r="V3089" s="95" t="s">
        <v>33</v>
      </c>
      <c r="W3089" s="93">
        <f>_xlfn.XLOOKUP(M3089,匹配表1065!D:D,匹配表1065!F:F)*N3089</f>
        <v>8</v>
      </c>
    </row>
    <row r="3090" customHeight="1" spans="1:23">
      <c r="A3090" s="89" t="s">
        <v>675</v>
      </c>
      <c r="B3090" s="90">
        <v>46171</v>
      </c>
      <c r="C3090" s="91" t="str">
        <f t="shared" si="96"/>
        <v>5月第5周</v>
      </c>
      <c r="D3090" s="89" t="s">
        <v>761</v>
      </c>
      <c r="E3090" s="89" t="str">
        <f t="shared" si="97"/>
        <v>5月第4周--周5</v>
      </c>
      <c r="F3090" s="92" t="s">
        <v>27</v>
      </c>
      <c r="G3090" s="92" t="s">
        <v>136</v>
      </c>
      <c r="H3090" s="92" t="str">
        <f>_xlfn.XLOOKUP(O3090,匹配表1065!T:T,匹配表1065!W:W)</f>
        <v>青岛市</v>
      </c>
      <c r="I3090" s="89" t="str">
        <f>_xlfn.XLOOKUP(O3090,匹配表1065!T:T,匹配表1065!X:X)</f>
        <v>PME2032</v>
      </c>
      <c r="J3090" s="92" t="s">
        <v>143</v>
      </c>
      <c r="K3090" s="89" cm="1">
        <f ca="1" t="array" ref="K3090:L3090">_xlfn.XLOOKUP(J3090,匹配表1065!Y:Y,匹配表1065!AA:AB)</f>
        <v>31</v>
      </c>
      <c r="L3090" s="89" t="str">
        <v>3个月以上</v>
      </c>
      <c r="M3090" s="92" t="s">
        <v>55</v>
      </c>
      <c r="N3090" s="98">
        <v>1</v>
      </c>
      <c r="O3090" s="93" t="str">
        <f>_xlfn.XLOOKUP(P3090,匹配表1065!U:U,匹配表1065!T:T)</f>
        <v>HO00001482</v>
      </c>
      <c r="P3090" s="89" t="s">
        <v>146</v>
      </c>
      <c r="Q3090" s="89" t="s">
        <v>149</v>
      </c>
      <c r="R3090" s="89" t="str">
        <f>_xlfn.XLOOKUP(Q3090,匹配表1065!L:L,匹配表1065!O:O)</f>
        <v>B</v>
      </c>
      <c r="S3090" s="93" t="str">
        <f>IFERROR(_xlfn.XLOOKUP(Q3090,匹配表1065!AI:AI,匹配表1065!AJ:AJ),"绿标")</f>
        <v>红标</v>
      </c>
      <c r="T3090" s="93" t="str" cm="1">
        <f t="array" ref="T3090:U3090">_xlfn.XLOOKUP(Q3090,匹配表1065!L:L,匹配表1065!M:N)</f>
        <v>脑血管</v>
      </c>
      <c r="U3090" s="94" t="str">
        <v>神经内科</v>
      </c>
      <c r="V3090" s="95" t="s">
        <v>67</v>
      </c>
      <c r="W3090" s="93">
        <f>_xlfn.XLOOKUP(M3090,匹配表1065!D:D,匹配表1065!F:F)*N3090</f>
        <v>8</v>
      </c>
    </row>
    <row r="3091" customHeight="1" spans="1:23">
      <c r="A3091" s="89" t="s">
        <v>675</v>
      </c>
      <c r="B3091" s="90">
        <v>46171</v>
      </c>
      <c r="C3091" s="91" t="str">
        <f t="shared" si="96"/>
        <v>5月第5周</v>
      </c>
      <c r="D3091" s="89" t="s">
        <v>761</v>
      </c>
      <c r="E3091" s="89" t="str">
        <f t="shared" si="97"/>
        <v>5月第4周--周5</v>
      </c>
      <c r="F3091" s="92" t="s">
        <v>27</v>
      </c>
      <c r="G3091" s="92" t="s">
        <v>136</v>
      </c>
      <c r="H3091" s="92" t="str">
        <f>_xlfn.XLOOKUP(O3091,匹配表1065!T:T,匹配表1065!W:W)</f>
        <v>青岛市</v>
      </c>
      <c r="I3091" s="89" t="str">
        <f>_xlfn.XLOOKUP(O3091,匹配表1065!T:T,匹配表1065!X:X)</f>
        <v>PME2035</v>
      </c>
      <c r="J3091" s="92" t="s">
        <v>150</v>
      </c>
      <c r="K3091" s="89" cm="1">
        <f ca="1" t="array" ref="K3091:L3091">_xlfn.XLOOKUP(J3091,匹配表1065!Y:Y,匹配表1065!AA:AB)</f>
        <v>8</v>
      </c>
      <c r="L3091" s="89" t="str">
        <v>3个月以上</v>
      </c>
      <c r="M3091" s="92" t="s">
        <v>30</v>
      </c>
      <c r="N3091" s="98">
        <v>1</v>
      </c>
      <c r="O3091" s="93" t="str">
        <f>_xlfn.XLOOKUP(P3091,匹配表1065!U:U,匹配表1065!T:T)</f>
        <v>HO00001483</v>
      </c>
      <c r="P3091" s="89" t="s">
        <v>259</v>
      </c>
      <c r="Q3091" s="89" t="s">
        <v>260</v>
      </c>
      <c r="R3091" s="89" t="str">
        <f>_xlfn.XLOOKUP(Q3091,匹配表1065!L:L,匹配表1065!O:O)</f>
        <v>C</v>
      </c>
      <c r="S3091" s="93" t="str">
        <f>IFERROR(_xlfn.XLOOKUP(Q3091,匹配表1065!AI:AI,匹配表1065!AJ:AJ),"绿标")</f>
        <v>红标</v>
      </c>
      <c r="T3091" s="93" t="str" cm="1">
        <f t="array" ref="T3091:U3091">_xlfn.XLOOKUP(Q3091,匹配表1065!L:L,匹配表1065!M:N)</f>
        <v>眩晕</v>
      </c>
      <c r="U3091" s="94" t="str">
        <v>耳鼻喉科</v>
      </c>
      <c r="V3091" s="95" t="s">
        <v>70</v>
      </c>
      <c r="W3091" s="93">
        <f>_xlfn.XLOOKUP(M3091,匹配表1065!D:D,匹配表1065!F:F)*N3091</f>
        <v>12</v>
      </c>
    </row>
    <row r="3092" customHeight="1" spans="1:23">
      <c r="A3092" s="89" t="s">
        <v>675</v>
      </c>
      <c r="B3092" s="90">
        <v>46171</v>
      </c>
      <c r="C3092" s="91" t="str">
        <f t="shared" si="96"/>
        <v>5月第5周</v>
      </c>
      <c r="D3092" s="89" t="s">
        <v>761</v>
      </c>
      <c r="E3092" s="89" t="str">
        <f t="shared" si="97"/>
        <v>5月第4周--周5</v>
      </c>
      <c r="F3092" s="92" t="s">
        <v>27</v>
      </c>
      <c r="G3092" s="92" t="s">
        <v>136</v>
      </c>
      <c r="H3092" s="92" t="str">
        <f>_xlfn.XLOOKUP(O3092,匹配表1065!T:T,匹配表1065!W:W)</f>
        <v>青岛市</v>
      </c>
      <c r="I3092" s="89" t="str">
        <f>_xlfn.XLOOKUP(O3092,匹配表1065!T:T,匹配表1065!X:X)</f>
        <v>PME2035</v>
      </c>
      <c r="J3092" s="92" t="s">
        <v>150</v>
      </c>
      <c r="K3092" s="89" cm="1">
        <f ca="1" t="array" ref="K3092:L3092">_xlfn.XLOOKUP(J3092,匹配表1065!Y:Y,匹配表1065!AA:AB)</f>
        <v>8</v>
      </c>
      <c r="L3092" s="89" t="str">
        <v>3个月以上</v>
      </c>
      <c r="M3092" s="92" t="s">
        <v>35</v>
      </c>
      <c r="N3092" s="98">
        <v>1</v>
      </c>
      <c r="O3092" s="93" t="str">
        <f>_xlfn.XLOOKUP(P3092,匹配表1065!U:U,匹配表1065!T:T)</f>
        <v>HO00001483</v>
      </c>
      <c r="P3092" s="89" t="s">
        <v>259</v>
      </c>
      <c r="Q3092" s="89" t="s">
        <v>779</v>
      </c>
      <c r="R3092" s="89" t="str">
        <f>_xlfn.XLOOKUP(Q3092,匹配表1065!L:L,匹配表1065!O:O)</f>
        <v>B</v>
      </c>
      <c r="S3092" s="93" t="str">
        <f>IFERROR(_xlfn.XLOOKUP(Q3092,匹配表1065!AI:AI,匹配表1065!AJ:AJ),"绿标")</f>
        <v>黑标</v>
      </c>
      <c r="T3092" s="93" t="str" cm="1">
        <f t="array" ref="T3092:U3092">_xlfn.XLOOKUP(Q3092,匹配表1065!L:L,匹配表1065!M:N)</f>
        <v>脑血管</v>
      </c>
      <c r="U3092" s="94" t="str">
        <v>神经内科</v>
      </c>
      <c r="V3092" s="95" t="s">
        <v>67</v>
      </c>
      <c r="W3092" s="93">
        <f>_xlfn.XLOOKUP(M3092,匹配表1065!D:D,匹配表1065!F:F)*N3092</f>
        <v>4</v>
      </c>
    </row>
    <row r="3093" customHeight="1" spans="1:23">
      <c r="A3093" s="89" t="s">
        <v>675</v>
      </c>
      <c r="B3093" s="90">
        <v>46171</v>
      </c>
      <c r="C3093" s="91" t="str">
        <f t="shared" si="96"/>
        <v>5月第5周</v>
      </c>
      <c r="D3093" s="89" t="s">
        <v>761</v>
      </c>
      <c r="E3093" s="89" t="str">
        <f t="shared" si="97"/>
        <v>5月第4周--周5</v>
      </c>
      <c r="F3093" s="92" t="s">
        <v>27</v>
      </c>
      <c r="G3093" s="92" t="s">
        <v>136</v>
      </c>
      <c r="H3093" s="92" t="str">
        <f>_xlfn.XLOOKUP(O3093,匹配表1065!T:T,匹配表1065!W:W)</f>
        <v>青岛市</v>
      </c>
      <c r="I3093" s="89" t="str">
        <f>_xlfn.XLOOKUP(O3093,匹配表1065!T:T,匹配表1065!X:X)</f>
        <v>PME2035</v>
      </c>
      <c r="J3093" s="92" t="s">
        <v>150</v>
      </c>
      <c r="K3093" s="89" cm="1">
        <f ca="1" t="array" ref="K3093:L3093">_xlfn.XLOOKUP(J3093,匹配表1065!Y:Y,匹配表1065!AA:AB)</f>
        <v>8</v>
      </c>
      <c r="L3093" s="89" t="str">
        <v>3个月以上</v>
      </c>
      <c r="M3093" s="92" t="s">
        <v>35</v>
      </c>
      <c r="N3093" s="98">
        <v>1</v>
      </c>
      <c r="O3093" s="93" t="str">
        <f>_xlfn.XLOOKUP(P3093,匹配表1065!U:U,匹配表1065!T:T)</f>
        <v>HO00001476</v>
      </c>
      <c r="P3093" s="89" t="s">
        <v>151</v>
      </c>
      <c r="Q3093" s="89" t="s">
        <v>152</v>
      </c>
      <c r="R3093" s="89" t="str">
        <f>_xlfn.XLOOKUP(Q3093,匹配表1065!L:L,匹配表1065!O:O)</f>
        <v>C</v>
      </c>
      <c r="S3093" s="93" t="str">
        <f>IFERROR(_xlfn.XLOOKUP(Q3093,匹配表1065!AI:AI,匹配表1065!AJ:AJ),"绿标")</f>
        <v>红标</v>
      </c>
      <c r="T3093" s="93" t="str" cm="1">
        <f t="array" ref="T3093:U3093">_xlfn.XLOOKUP(Q3093,匹配表1065!L:L,匹配表1065!M:N)</f>
        <v>眩晕</v>
      </c>
      <c r="U3093" s="94" t="str">
        <v>神经内科</v>
      </c>
      <c r="V3093" s="95" t="s">
        <v>70</v>
      </c>
      <c r="W3093" s="93">
        <f>_xlfn.XLOOKUP(M3093,匹配表1065!D:D,匹配表1065!F:F)*N3093</f>
        <v>4</v>
      </c>
    </row>
    <row r="3094" customHeight="1" spans="1:23">
      <c r="A3094" s="89" t="s">
        <v>675</v>
      </c>
      <c r="B3094" s="90">
        <v>46171</v>
      </c>
      <c r="C3094" s="91" t="str">
        <f t="shared" si="96"/>
        <v>5月第5周</v>
      </c>
      <c r="D3094" s="89" t="s">
        <v>761</v>
      </c>
      <c r="E3094" s="89" t="str">
        <f t="shared" si="97"/>
        <v>5月第4周--周5</v>
      </c>
      <c r="F3094" s="92" t="s">
        <v>27</v>
      </c>
      <c r="G3094" s="92" t="s">
        <v>136</v>
      </c>
      <c r="H3094" s="92" t="str">
        <f>_xlfn.XLOOKUP(O3094,匹配表1065!T:T,匹配表1065!W:W)</f>
        <v>青岛市</v>
      </c>
      <c r="I3094" s="89" t="str">
        <f>_xlfn.XLOOKUP(O3094,匹配表1065!T:T,匹配表1065!X:X)</f>
        <v>PME2035</v>
      </c>
      <c r="J3094" s="92" t="s">
        <v>150</v>
      </c>
      <c r="K3094" s="89" cm="1">
        <f ca="1" t="array" ref="K3094:L3094">_xlfn.XLOOKUP(J3094,匹配表1065!Y:Y,匹配表1065!AA:AB)</f>
        <v>8</v>
      </c>
      <c r="L3094" s="89" t="str">
        <v>3个月以上</v>
      </c>
      <c r="M3094" s="92" t="s">
        <v>35</v>
      </c>
      <c r="N3094" s="98">
        <v>1</v>
      </c>
      <c r="O3094" s="93" t="str">
        <f>_xlfn.XLOOKUP(P3094,匹配表1065!U:U,匹配表1065!T:T)</f>
        <v>HO00001483</v>
      </c>
      <c r="P3094" s="89" t="s">
        <v>259</v>
      </c>
      <c r="Q3094" s="89" t="s">
        <v>474</v>
      </c>
      <c r="R3094" s="89" t="str">
        <f>_xlfn.XLOOKUP(Q3094,匹配表1065!L:L,匹配表1065!O:O)</f>
        <v>B</v>
      </c>
      <c r="S3094" s="93" t="str">
        <f>IFERROR(_xlfn.XLOOKUP(Q3094,匹配表1065!AI:AI,匹配表1065!AJ:AJ),"绿标")</f>
        <v>黑标</v>
      </c>
      <c r="T3094" s="93" t="str" cm="1">
        <f t="array" ref="T3094:U3094">_xlfn.XLOOKUP(Q3094,匹配表1065!L:L,匹配表1065!M:N)</f>
        <v>脑血管</v>
      </c>
      <c r="U3094" s="94" t="str">
        <v>神经内科</v>
      </c>
      <c r="V3094" s="95" t="s">
        <v>33</v>
      </c>
      <c r="W3094" s="93">
        <f>_xlfn.XLOOKUP(M3094,匹配表1065!D:D,匹配表1065!F:F)*N3094</f>
        <v>4</v>
      </c>
    </row>
    <row r="3095" customHeight="1" spans="1:23">
      <c r="A3095" s="89" t="s">
        <v>675</v>
      </c>
      <c r="B3095" s="90">
        <v>46171</v>
      </c>
      <c r="C3095" s="91" t="str">
        <f t="shared" si="96"/>
        <v>5月第5周</v>
      </c>
      <c r="D3095" s="89" t="s">
        <v>761</v>
      </c>
      <c r="E3095" s="89" t="str">
        <f t="shared" si="97"/>
        <v>5月第4周--周5</v>
      </c>
      <c r="F3095" s="92" t="s">
        <v>27</v>
      </c>
      <c r="G3095" s="92" t="s">
        <v>136</v>
      </c>
      <c r="H3095" s="92" t="str">
        <f>_xlfn.XLOOKUP(O3095,匹配表1065!T:T,匹配表1065!W:W)</f>
        <v>潍坊市</v>
      </c>
      <c r="I3095" s="89" t="str">
        <f>_xlfn.XLOOKUP(O3095,匹配表1065!T:T,匹配表1065!X:X)</f>
        <v>PME2036</v>
      </c>
      <c r="J3095" s="89" t="s">
        <v>161</v>
      </c>
      <c r="K3095" s="89" cm="1">
        <f ca="1" t="array" ref="K3095:L3095">_xlfn.XLOOKUP(J3095,匹配表1065!Y:Y,匹配表1065!AA:AB)</f>
        <v>1519</v>
      </c>
      <c r="L3095" s="89" t="str">
        <v>3个月以上</v>
      </c>
      <c r="M3095" s="92" t="s">
        <v>30</v>
      </c>
      <c r="N3095" s="98">
        <v>1</v>
      </c>
      <c r="O3095" s="93" t="str">
        <f>_xlfn.XLOOKUP(P3095,匹配表1065!U:U,匹配表1065!T:T)</f>
        <v>HO00001506</v>
      </c>
      <c r="P3095" s="89" t="s">
        <v>395</v>
      </c>
      <c r="Q3095" s="89" t="s">
        <v>475</v>
      </c>
      <c r="R3095" s="89" t="str">
        <f>_xlfn.XLOOKUP(Q3095,匹配表1065!L:L,匹配表1065!O:O)</f>
        <v>A</v>
      </c>
      <c r="S3095" s="93" t="str">
        <f>IFERROR(_xlfn.XLOOKUP(Q3095,匹配表1065!AI:AI,匹配表1065!AJ:AJ),"绿标")</f>
        <v>红标</v>
      </c>
      <c r="T3095" s="93" t="str" cm="1">
        <f t="array" ref="T3095:U3095">_xlfn.XLOOKUP(Q3095,匹配表1065!L:L,匹配表1065!M:N)</f>
        <v>头痛</v>
      </c>
      <c r="U3095" s="94" t="str">
        <v>神经内科</v>
      </c>
      <c r="V3095" s="95" t="s">
        <v>67</v>
      </c>
      <c r="W3095" s="93">
        <f>_xlfn.XLOOKUP(M3095,匹配表1065!D:D,匹配表1065!F:F)*N3095</f>
        <v>12</v>
      </c>
    </row>
    <row r="3096" customHeight="1" spans="1:23">
      <c r="A3096" s="89" t="s">
        <v>675</v>
      </c>
      <c r="B3096" s="90">
        <v>46171</v>
      </c>
      <c r="C3096" s="91" t="str">
        <f t="shared" si="96"/>
        <v>5月第5周</v>
      </c>
      <c r="D3096" s="89" t="s">
        <v>761</v>
      </c>
      <c r="E3096" s="89" t="str">
        <f t="shared" si="97"/>
        <v>5月第4周--周5</v>
      </c>
      <c r="F3096" s="92" t="s">
        <v>27</v>
      </c>
      <c r="G3096" s="92" t="s">
        <v>136</v>
      </c>
      <c r="H3096" s="92" t="str">
        <f>_xlfn.XLOOKUP(O3096,匹配表1065!T:T,匹配表1065!W:W)</f>
        <v>潍坊市</v>
      </c>
      <c r="I3096" s="89" t="str">
        <f>_xlfn.XLOOKUP(O3096,匹配表1065!T:T,匹配表1065!X:X)</f>
        <v>PME2036</v>
      </c>
      <c r="J3096" s="89" t="s">
        <v>161</v>
      </c>
      <c r="K3096" s="89" cm="1">
        <f ca="1" t="array" ref="K3096:L3096">_xlfn.XLOOKUP(J3096,匹配表1065!Y:Y,匹配表1065!AA:AB)</f>
        <v>1519</v>
      </c>
      <c r="L3096" s="89" t="str">
        <v>3个月以上</v>
      </c>
      <c r="M3096" s="92" t="s">
        <v>35</v>
      </c>
      <c r="N3096" s="98">
        <v>1</v>
      </c>
      <c r="O3096" s="93" t="str">
        <f>_xlfn.XLOOKUP(P3096,匹配表1065!U:U,匹配表1065!T:T)</f>
        <v>HO00001521</v>
      </c>
      <c r="P3096" s="89" t="s">
        <v>162</v>
      </c>
      <c r="Q3096" s="89" t="s">
        <v>619</v>
      </c>
      <c r="R3096" s="89" t="str">
        <f>_xlfn.XLOOKUP(Q3096,匹配表1065!L:L,匹配表1065!O:O)</f>
        <v>B</v>
      </c>
      <c r="S3096" s="93" t="str">
        <f>IFERROR(_xlfn.XLOOKUP(Q3096,匹配表1065!AI:AI,匹配表1065!AJ:AJ),"绿标")</f>
        <v>红标</v>
      </c>
      <c r="T3096" s="93" t="str" cm="1">
        <f t="array" ref="T3096:U3096">_xlfn.XLOOKUP(Q3096,匹配表1065!L:L,匹配表1065!M:N)</f>
        <v>癫痫</v>
      </c>
      <c r="U3096" s="94" t="str">
        <v>神经内科</v>
      </c>
      <c r="V3096" s="95" t="s">
        <v>70</v>
      </c>
      <c r="W3096" s="93">
        <f>_xlfn.XLOOKUP(M3096,匹配表1065!D:D,匹配表1065!F:F)*N3096</f>
        <v>4</v>
      </c>
    </row>
    <row r="3097" customHeight="1" spans="1:23">
      <c r="A3097" s="89" t="s">
        <v>675</v>
      </c>
      <c r="B3097" s="90">
        <v>46171</v>
      </c>
      <c r="C3097" s="91" t="str">
        <f t="shared" si="96"/>
        <v>5月第5周</v>
      </c>
      <c r="D3097" s="89" t="s">
        <v>761</v>
      </c>
      <c r="E3097" s="89" t="str">
        <f t="shared" si="97"/>
        <v>5月第4周--周5</v>
      </c>
      <c r="F3097" s="92" t="s">
        <v>27</v>
      </c>
      <c r="G3097" s="92" t="s">
        <v>136</v>
      </c>
      <c r="H3097" s="92" t="str">
        <f>_xlfn.XLOOKUP(O3097,匹配表1065!T:T,匹配表1065!W:W)</f>
        <v>潍坊市</v>
      </c>
      <c r="I3097" s="89" t="str">
        <f>_xlfn.XLOOKUP(O3097,匹配表1065!T:T,匹配表1065!X:X)</f>
        <v>PME2036</v>
      </c>
      <c r="J3097" s="89" t="s">
        <v>161</v>
      </c>
      <c r="K3097" s="89" cm="1">
        <f ca="1" t="array" ref="K3097:L3097">_xlfn.XLOOKUP(J3097,匹配表1065!Y:Y,匹配表1065!AA:AB)</f>
        <v>1519</v>
      </c>
      <c r="L3097" s="89" t="str">
        <v>3个月以上</v>
      </c>
      <c r="M3097" s="92" t="s">
        <v>35</v>
      </c>
      <c r="N3097" s="98">
        <v>1</v>
      </c>
      <c r="O3097" s="93" t="str">
        <f>_xlfn.XLOOKUP(P3097,匹配表1065!U:U,匹配表1065!T:T)</f>
        <v>HO00001466</v>
      </c>
      <c r="P3097" s="89" t="s">
        <v>164</v>
      </c>
      <c r="Q3097" s="89" t="s">
        <v>165</v>
      </c>
      <c r="R3097" s="89" t="str">
        <f>_xlfn.XLOOKUP(Q3097,匹配表1065!L:L,匹配表1065!O:O)</f>
        <v>C</v>
      </c>
      <c r="S3097" s="93" t="str">
        <f>IFERROR(_xlfn.XLOOKUP(Q3097,匹配表1065!AI:AI,匹配表1065!AJ:AJ),"绿标")</f>
        <v>绿标</v>
      </c>
      <c r="T3097" s="93" t="str" cm="1">
        <f t="array" ref="T3097:U3097">_xlfn.XLOOKUP(Q3097,匹配表1065!L:L,匹配表1065!M:N)</f>
        <v>眩晕</v>
      </c>
      <c r="U3097" s="94" t="str">
        <v>神经内科</v>
      </c>
      <c r="V3097" s="95" t="s">
        <v>33</v>
      </c>
      <c r="W3097" s="93">
        <f>_xlfn.XLOOKUP(M3097,匹配表1065!D:D,匹配表1065!F:F)*N3097</f>
        <v>4</v>
      </c>
    </row>
    <row r="3098" customHeight="1" spans="1:23">
      <c r="A3098" s="89" t="s">
        <v>675</v>
      </c>
      <c r="B3098" s="90">
        <v>46171</v>
      </c>
      <c r="C3098" s="91" t="str">
        <f t="shared" si="96"/>
        <v>5月第5周</v>
      </c>
      <c r="D3098" s="89" t="s">
        <v>761</v>
      </c>
      <c r="E3098" s="89" t="str">
        <f t="shared" si="97"/>
        <v>5月第4周--周5</v>
      </c>
      <c r="F3098" s="92" t="s">
        <v>27</v>
      </c>
      <c r="G3098" s="92" t="s">
        <v>136</v>
      </c>
      <c r="H3098" s="92" t="str">
        <f>_xlfn.XLOOKUP(O3098,匹配表1065!T:T,匹配表1065!W:W)</f>
        <v>潍坊市</v>
      </c>
      <c r="I3098" s="89" t="str">
        <f>_xlfn.XLOOKUP(O3098,匹配表1065!T:T,匹配表1065!X:X)</f>
        <v>PME2036</v>
      </c>
      <c r="J3098" s="89" t="s">
        <v>161</v>
      </c>
      <c r="K3098" s="89" cm="1">
        <f ca="1" t="array" ref="K3098:L3098">_xlfn.XLOOKUP(J3098,匹配表1065!Y:Y,匹配表1065!AA:AB)</f>
        <v>1519</v>
      </c>
      <c r="L3098" s="89" t="str">
        <v>3个月以上</v>
      </c>
      <c r="M3098" s="92" t="s">
        <v>35</v>
      </c>
      <c r="N3098" s="98">
        <v>1</v>
      </c>
      <c r="O3098" s="93" t="str">
        <f>_xlfn.XLOOKUP(P3098,匹配表1065!U:U,匹配表1065!T:T)</f>
        <v>HO00001498</v>
      </c>
      <c r="P3098" s="89" t="s">
        <v>337</v>
      </c>
      <c r="Q3098" s="89" t="s">
        <v>338</v>
      </c>
      <c r="R3098" s="89" t="str">
        <f>_xlfn.XLOOKUP(Q3098,匹配表1065!L:L,匹配表1065!O:O)</f>
        <v>C</v>
      </c>
      <c r="S3098" s="93" t="str">
        <f>IFERROR(_xlfn.XLOOKUP(Q3098,匹配表1065!AI:AI,匹配表1065!AJ:AJ),"绿标")</f>
        <v>绿标</v>
      </c>
      <c r="T3098" s="93" t="str" cm="1">
        <f t="array" ref="T3098:U3098">_xlfn.XLOOKUP(Q3098,匹配表1065!L:L,匹配表1065!M:N)</f>
        <v>眩晕</v>
      </c>
      <c r="U3098" s="94" t="str">
        <v>神经内科</v>
      </c>
      <c r="V3098" s="95" t="s">
        <v>70</v>
      </c>
      <c r="W3098" s="93">
        <f>_xlfn.XLOOKUP(M3098,匹配表1065!D:D,匹配表1065!F:F)*N3098</f>
        <v>4</v>
      </c>
    </row>
    <row r="3099" customHeight="1" spans="1:23">
      <c r="A3099" s="89" t="s">
        <v>675</v>
      </c>
      <c r="B3099" s="90">
        <v>46171</v>
      </c>
      <c r="C3099" s="91" t="str">
        <f t="shared" si="96"/>
        <v>5月第5周</v>
      </c>
      <c r="D3099" s="89" t="s">
        <v>761</v>
      </c>
      <c r="E3099" s="89" t="str">
        <f t="shared" si="97"/>
        <v>5月第4周--周5</v>
      </c>
      <c r="F3099" s="92" t="s">
        <v>27</v>
      </c>
      <c r="G3099" s="92" t="s">
        <v>136</v>
      </c>
      <c r="H3099" s="92" t="str">
        <f>_xlfn.XLOOKUP(O3099,匹配表1065!T:T,匹配表1065!W:W)</f>
        <v>青岛市</v>
      </c>
      <c r="I3099" s="89" t="str">
        <f>_xlfn.XLOOKUP(O3099,匹配表1065!T:T,匹配表1065!X:X)</f>
        <v>PME2031</v>
      </c>
      <c r="J3099" s="92" t="s">
        <v>155</v>
      </c>
      <c r="K3099" s="89" cm="1">
        <f ca="1" t="array" ref="K3099:L3099">_xlfn.XLOOKUP(J3099,匹配表1065!Y:Y,匹配表1065!AA:AB)</f>
        <v>31</v>
      </c>
      <c r="L3099" s="89" t="str">
        <v>3个月以上</v>
      </c>
      <c r="M3099" s="92" t="s">
        <v>35</v>
      </c>
      <c r="N3099" s="98">
        <v>1</v>
      </c>
      <c r="O3099" s="93" t="str">
        <f>_xlfn.XLOOKUP(P3099,匹配表1065!U:U,匹配表1065!T:T)</f>
        <v>HO00001485</v>
      </c>
      <c r="P3099" s="89" t="s">
        <v>253</v>
      </c>
      <c r="Q3099" s="89" t="s">
        <v>254</v>
      </c>
      <c r="R3099" s="89" t="str">
        <f>_xlfn.XLOOKUP(Q3099,匹配表1065!L:L,匹配表1065!O:O)</f>
        <v>B</v>
      </c>
      <c r="S3099" s="93" t="str">
        <f>IFERROR(_xlfn.XLOOKUP(Q3099,匹配表1065!AI:AI,匹配表1065!AJ:AJ),"绿标")</f>
        <v>红标</v>
      </c>
      <c r="T3099" s="93" t="str" cm="1">
        <f t="array" ref="T3099:U3099">_xlfn.XLOOKUP(Q3099,匹配表1065!L:L,匹配表1065!M:N)</f>
        <v>脑血管</v>
      </c>
      <c r="U3099" s="94" t="str">
        <v>神经内科</v>
      </c>
      <c r="V3099" s="95" t="s">
        <v>70</v>
      </c>
      <c r="W3099" s="93">
        <f>_xlfn.XLOOKUP(M3099,匹配表1065!D:D,匹配表1065!F:F)*N3099</f>
        <v>4</v>
      </c>
    </row>
    <row r="3100" customHeight="1" spans="1:23">
      <c r="A3100" s="89" t="s">
        <v>675</v>
      </c>
      <c r="B3100" s="90">
        <v>46171</v>
      </c>
      <c r="C3100" s="91" t="str">
        <f t="shared" si="96"/>
        <v>5月第5周</v>
      </c>
      <c r="D3100" s="89" t="s">
        <v>761</v>
      </c>
      <c r="E3100" s="89" t="str">
        <f t="shared" si="97"/>
        <v>5月第4周--周5</v>
      </c>
      <c r="F3100" s="92" t="s">
        <v>27</v>
      </c>
      <c r="G3100" s="92" t="s">
        <v>136</v>
      </c>
      <c r="H3100" s="92" t="str">
        <f>_xlfn.XLOOKUP(O3100,匹配表1065!T:T,匹配表1065!W:W)</f>
        <v>青岛市</v>
      </c>
      <c r="I3100" s="89" t="str">
        <f>_xlfn.XLOOKUP(O3100,匹配表1065!T:T,匹配表1065!X:X)</f>
        <v>PME2031</v>
      </c>
      <c r="J3100" s="92" t="s">
        <v>155</v>
      </c>
      <c r="K3100" s="89" cm="1">
        <f ca="1" t="array" ref="K3100:L3100">_xlfn.XLOOKUP(J3100,匹配表1065!Y:Y,匹配表1065!AA:AB)</f>
        <v>31</v>
      </c>
      <c r="L3100" s="89" t="str">
        <v>3个月以上</v>
      </c>
      <c r="M3100" s="92" t="s">
        <v>30</v>
      </c>
      <c r="N3100" s="98">
        <v>1</v>
      </c>
      <c r="O3100" s="93" t="str">
        <f>_xlfn.XLOOKUP(P3100,匹配表1065!U:U,匹配表1065!T:T)</f>
        <v>HO00072793</v>
      </c>
      <c r="P3100" s="89" t="s">
        <v>159</v>
      </c>
      <c r="Q3100" s="89" t="s">
        <v>160</v>
      </c>
      <c r="R3100" s="89" t="str">
        <f>_xlfn.XLOOKUP(Q3100,匹配表1065!L:L,匹配表1065!O:O)</f>
        <v>A</v>
      </c>
      <c r="S3100" s="93" t="str">
        <f>IFERROR(_xlfn.XLOOKUP(Q3100,匹配表1065!AI:AI,匹配表1065!AJ:AJ),"绿标")</f>
        <v>红标</v>
      </c>
      <c r="T3100" s="93" t="str" cm="1">
        <f t="array" ref="T3100:U3100">_xlfn.XLOOKUP(Q3100,匹配表1065!L:L,匹配表1065!M:N)</f>
        <v>头痛</v>
      </c>
      <c r="U3100" s="94" t="str">
        <v>神经内科</v>
      </c>
      <c r="V3100" s="95" t="s">
        <v>67</v>
      </c>
      <c r="W3100" s="93">
        <f>_xlfn.XLOOKUP(M3100,匹配表1065!D:D,匹配表1065!F:F)*N3100</f>
        <v>12</v>
      </c>
    </row>
    <row r="3101" customHeight="1" spans="1:23">
      <c r="A3101" s="89" t="s">
        <v>675</v>
      </c>
      <c r="B3101" s="90">
        <v>46171</v>
      </c>
      <c r="C3101" s="91" t="str">
        <f t="shared" si="96"/>
        <v>5月第5周</v>
      </c>
      <c r="D3101" s="89" t="s">
        <v>761</v>
      </c>
      <c r="E3101" s="89" t="str">
        <f t="shared" si="97"/>
        <v>5月第4周--周5</v>
      </c>
      <c r="F3101" s="92" t="s">
        <v>27</v>
      </c>
      <c r="G3101" s="92" t="s">
        <v>136</v>
      </c>
      <c r="H3101" s="92" t="str">
        <f>_xlfn.XLOOKUP(O3101,匹配表1065!T:T,匹配表1065!W:W)</f>
        <v>青岛市</v>
      </c>
      <c r="I3101" s="89" t="str">
        <f>_xlfn.XLOOKUP(O3101,匹配表1065!T:T,匹配表1065!X:X)</f>
        <v>PME2031</v>
      </c>
      <c r="J3101" s="92" t="s">
        <v>155</v>
      </c>
      <c r="K3101" s="89" cm="1">
        <f ca="1" t="array" ref="K3101:L3101">_xlfn.XLOOKUP(J3101,匹配表1065!Y:Y,匹配表1065!AA:AB)</f>
        <v>31</v>
      </c>
      <c r="L3101" s="89" t="str">
        <v>3个月以上</v>
      </c>
      <c r="M3101" s="92" t="s">
        <v>35</v>
      </c>
      <c r="N3101" s="98">
        <v>1</v>
      </c>
      <c r="O3101" s="93" t="str">
        <f>_xlfn.XLOOKUP(P3101,匹配表1065!U:U,匹配表1065!T:T)</f>
        <v>HO00072793</v>
      </c>
      <c r="P3101" s="89" t="s">
        <v>159</v>
      </c>
      <c r="Q3101" s="89" t="s">
        <v>620</v>
      </c>
      <c r="R3101" s="89" t="str">
        <f>_xlfn.XLOOKUP(Q3101,匹配表1065!L:L,匹配表1065!O:O)</f>
        <v>B</v>
      </c>
      <c r="S3101" s="93" t="str">
        <f>IFERROR(_xlfn.XLOOKUP(Q3101,匹配表1065!AI:AI,匹配表1065!AJ:AJ),"绿标")</f>
        <v>绿标</v>
      </c>
      <c r="T3101" s="93" t="str" cm="1">
        <f t="array" ref="T3101:U3101">_xlfn.XLOOKUP(Q3101,匹配表1065!L:L,匹配表1065!M:N)</f>
        <v>脑血管</v>
      </c>
      <c r="U3101" s="94" t="str">
        <v>神经内科</v>
      </c>
      <c r="V3101" s="95" t="s">
        <v>58</v>
      </c>
      <c r="W3101" s="93">
        <f>_xlfn.XLOOKUP(M3101,匹配表1065!D:D,匹配表1065!F:F)*N3101</f>
        <v>4</v>
      </c>
    </row>
    <row r="3102" customHeight="1" spans="1:23">
      <c r="A3102" s="89" t="s">
        <v>675</v>
      </c>
      <c r="B3102" s="90">
        <v>46171</v>
      </c>
      <c r="C3102" s="91" t="str">
        <f t="shared" si="96"/>
        <v>5月第5周</v>
      </c>
      <c r="D3102" s="89" t="s">
        <v>761</v>
      </c>
      <c r="E3102" s="89" t="str">
        <f t="shared" si="97"/>
        <v>5月第4周--周5</v>
      </c>
      <c r="F3102" s="92" t="s">
        <v>27</v>
      </c>
      <c r="G3102" s="92" t="s">
        <v>104</v>
      </c>
      <c r="H3102" s="92" t="str">
        <f>_xlfn.XLOOKUP(O3102,匹配表1065!T:T,匹配表1065!W:W)</f>
        <v>济南市</v>
      </c>
      <c r="I3102" s="89" t="str">
        <f>_xlfn.XLOOKUP(O3102,匹配表1065!T:T,匹配表1065!X:X)</f>
        <v>PME2024</v>
      </c>
      <c r="J3102" s="92" t="s">
        <v>125</v>
      </c>
      <c r="K3102" s="89" cm="1">
        <f ca="1" t="array" ref="K3102:L3102">_xlfn.XLOOKUP(J3102,匹配表1065!Y:Y,匹配表1065!AA:AB)</f>
        <v>9</v>
      </c>
      <c r="L3102" s="89" t="str">
        <v>3个月以上</v>
      </c>
      <c r="M3102" s="92" t="s">
        <v>30</v>
      </c>
      <c r="N3102" s="98">
        <v>1</v>
      </c>
      <c r="O3102" s="93" t="str">
        <f>_xlfn.XLOOKUP(P3102,匹配表1065!U:U,匹配表1065!T:T)</f>
        <v>HO00001404</v>
      </c>
      <c r="P3102" s="89" t="s">
        <v>126</v>
      </c>
      <c r="Q3102" s="89" t="s">
        <v>127</v>
      </c>
      <c r="R3102" s="89" t="str">
        <f>_xlfn.XLOOKUP(Q3102,匹配表1065!L:L,匹配表1065!O:O)</f>
        <v>A</v>
      </c>
      <c r="S3102" s="93" t="str">
        <f>IFERROR(_xlfn.XLOOKUP(Q3102,匹配表1065!AI:AI,匹配表1065!AJ:AJ),"绿标")</f>
        <v>红标</v>
      </c>
      <c r="T3102" s="93" t="str" cm="1">
        <f t="array" ref="T3102:U3102">_xlfn.XLOOKUP(Q3102,匹配表1065!L:L,匹配表1065!M:N)</f>
        <v>头痛</v>
      </c>
      <c r="U3102" s="94" t="str">
        <v>神经内科</v>
      </c>
      <c r="V3102" s="95" t="s">
        <v>42</v>
      </c>
      <c r="W3102" s="93">
        <f>_xlfn.XLOOKUP(M3102,匹配表1065!D:D,匹配表1065!F:F)*N3102</f>
        <v>12</v>
      </c>
    </row>
    <row r="3103" customHeight="1" spans="1:23">
      <c r="A3103" s="89" t="s">
        <v>675</v>
      </c>
      <c r="B3103" s="90">
        <v>46171</v>
      </c>
      <c r="C3103" s="91" t="str">
        <f t="shared" si="96"/>
        <v>5月第5周</v>
      </c>
      <c r="D3103" s="89" t="s">
        <v>761</v>
      </c>
      <c r="E3103" s="89" t="str">
        <f t="shared" si="97"/>
        <v>5月第4周--周5</v>
      </c>
      <c r="F3103" s="92" t="s">
        <v>27</v>
      </c>
      <c r="G3103" s="92" t="s">
        <v>104</v>
      </c>
      <c r="H3103" s="92" t="str">
        <f>_xlfn.XLOOKUP(O3103,匹配表1065!T:T,匹配表1065!W:W)</f>
        <v>临沂市</v>
      </c>
      <c r="I3103" s="89" t="str">
        <f>_xlfn.XLOOKUP(O3103,匹配表1065!T:T,匹配表1065!X:X)</f>
        <v>PME2045</v>
      </c>
      <c r="J3103" s="92" t="s">
        <v>116</v>
      </c>
      <c r="K3103" s="89" cm="1">
        <f ca="1" t="array" ref="K3103:L3103">_xlfn.XLOOKUP(J3103,匹配表1065!Y:Y,匹配表1065!AA:AB)</f>
        <v>13</v>
      </c>
      <c r="L3103" s="89" t="str">
        <v>3个月以上</v>
      </c>
      <c r="M3103" s="92" t="s">
        <v>30</v>
      </c>
      <c r="N3103" s="98">
        <v>1</v>
      </c>
      <c r="O3103" s="93" t="str">
        <f>_xlfn.XLOOKUP(P3103,匹配表1065!U:U,匹配表1065!T:T)</f>
        <v>HO00001523</v>
      </c>
      <c r="P3103" s="89" t="s">
        <v>238</v>
      </c>
      <c r="Q3103" s="89" t="s">
        <v>555</v>
      </c>
      <c r="R3103" s="89" t="str">
        <f>_xlfn.XLOOKUP(Q3103,匹配表1065!L:L,匹配表1065!O:O)</f>
        <v>A</v>
      </c>
      <c r="S3103" s="93" t="str">
        <f>IFERROR(_xlfn.XLOOKUP(Q3103,匹配表1065!AI:AI,匹配表1065!AJ:AJ),"绿标")</f>
        <v>绿标</v>
      </c>
      <c r="T3103" s="93" t="str" cm="1">
        <f t="array" ref="T3103:U3103">_xlfn.XLOOKUP(Q3103,匹配表1065!L:L,匹配表1065!M:N)</f>
        <v>头痛</v>
      </c>
      <c r="U3103" s="94" t="str">
        <v>神经内科</v>
      </c>
      <c r="V3103" s="95" t="s">
        <v>67</v>
      </c>
      <c r="W3103" s="93">
        <f>_xlfn.XLOOKUP(M3103,匹配表1065!D:D,匹配表1065!F:F)*N3103</f>
        <v>12</v>
      </c>
    </row>
    <row r="3104" customHeight="1" spans="1:23">
      <c r="A3104" s="89" t="s">
        <v>675</v>
      </c>
      <c r="B3104" s="90">
        <v>46171</v>
      </c>
      <c r="C3104" s="91" t="str">
        <f t="shared" si="96"/>
        <v>5月第5周</v>
      </c>
      <c r="D3104" s="89" t="s">
        <v>761</v>
      </c>
      <c r="E3104" s="89" t="str">
        <f t="shared" si="97"/>
        <v>5月第4周--周5</v>
      </c>
      <c r="F3104" s="92" t="s">
        <v>27</v>
      </c>
      <c r="G3104" s="92" t="s">
        <v>104</v>
      </c>
      <c r="H3104" s="92" t="str">
        <f>_xlfn.XLOOKUP(O3104,匹配表1065!T:T,匹配表1065!W:W)</f>
        <v>济南市</v>
      </c>
      <c r="I3104" s="89" t="str">
        <f>_xlfn.XLOOKUP(O3104,匹配表1065!T:T,匹配表1065!X:X)</f>
        <v>PME2044</v>
      </c>
      <c r="J3104" s="92" t="s">
        <v>105</v>
      </c>
      <c r="K3104" s="89" cm="1">
        <f ca="1" t="array" ref="K3104:L3104">_xlfn.XLOOKUP(J3104,匹配表1065!Y:Y,匹配表1065!AA:AB)</f>
        <v>8</v>
      </c>
      <c r="L3104" s="89" t="str">
        <v>3个月以上</v>
      </c>
      <c r="M3104" s="92" t="s">
        <v>30</v>
      </c>
      <c r="N3104" s="98">
        <v>1</v>
      </c>
      <c r="O3104" s="93" t="str">
        <f>_xlfn.XLOOKUP(P3104,匹配表1065!U:U,匹配表1065!T:T)</f>
        <v>HO00371069</v>
      </c>
      <c r="P3104" s="89" t="s">
        <v>315</v>
      </c>
      <c r="Q3104" s="89" t="s">
        <v>316</v>
      </c>
      <c r="R3104" s="89" t="str">
        <f>_xlfn.XLOOKUP(Q3104,匹配表1065!L:L,匹配表1065!O:O)</f>
        <v>B</v>
      </c>
      <c r="S3104" s="93" t="str">
        <f>IFERROR(_xlfn.XLOOKUP(Q3104,匹配表1065!AI:AI,匹配表1065!AJ:AJ),"绿标")</f>
        <v>绿标</v>
      </c>
      <c r="T3104" s="93" t="str" cm="1">
        <f t="array" ref="T3104:U3104">_xlfn.XLOOKUP(Q3104,匹配表1065!L:L,匹配表1065!M:N)</f>
        <v>脑血管</v>
      </c>
      <c r="U3104" s="94" t="str">
        <v>神经内科</v>
      </c>
      <c r="V3104" s="95" t="s">
        <v>42</v>
      </c>
      <c r="W3104" s="93">
        <f>_xlfn.XLOOKUP(M3104,匹配表1065!D:D,匹配表1065!F:F)*N3104</f>
        <v>12</v>
      </c>
    </row>
    <row r="3105" customHeight="1" spans="1:23">
      <c r="A3105" s="89" t="s">
        <v>675</v>
      </c>
      <c r="B3105" s="90">
        <v>46171</v>
      </c>
      <c r="C3105" s="91" t="str">
        <f t="shared" si="96"/>
        <v>5月第5周</v>
      </c>
      <c r="D3105" s="89" t="s">
        <v>761</v>
      </c>
      <c r="E3105" s="89" t="str">
        <f t="shared" si="97"/>
        <v>5月第4周--周5</v>
      </c>
      <c r="F3105" s="92" t="s">
        <v>27</v>
      </c>
      <c r="G3105" s="92" t="s">
        <v>104</v>
      </c>
      <c r="H3105" s="92" t="str">
        <f>_xlfn.XLOOKUP(O3105,匹配表1065!T:T,匹配表1065!W:W)</f>
        <v>济南市</v>
      </c>
      <c r="I3105" s="89" t="str">
        <f>_xlfn.XLOOKUP(O3105,匹配表1065!T:T,匹配表1065!X:X)</f>
        <v>PME2026</v>
      </c>
      <c r="J3105" s="92" t="s">
        <v>116</v>
      </c>
      <c r="K3105" s="89" cm="1">
        <f ca="1" t="array" ref="K3105:L3105">_xlfn.XLOOKUP(J3105,匹配表1065!Y:Y,匹配表1065!AA:AB)</f>
        <v>13</v>
      </c>
      <c r="L3105" s="89" t="str">
        <v>3个月以上</v>
      </c>
      <c r="M3105" s="92" t="s">
        <v>55</v>
      </c>
      <c r="N3105" s="98">
        <v>1</v>
      </c>
      <c r="O3105" s="93" t="str">
        <f>_xlfn.XLOOKUP(P3105,匹配表1065!U:U,匹配表1065!T:T)</f>
        <v>HO00001409</v>
      </c>
      <c r="P3105" s="89" t="s">
        <v>117</v>
      </c>
      <c r="Q3105" s="89" t="s">
        <v>554</v>
      </c>
      <c r="R3105" s="89" t="str">
        <f>_xlfn.XLOOKUP(Q3105,匹配表1065!L:L,匹配表1065!O:O)</f>
        <v>B</v>
      </c>
      <c r="S3105" s="93" t="str">
        <f>IFERROR(_xlfn.XLOOKUP(Q3105,匹配表1065!AI:AI,匹配表1065!AJ:AJ),"绿标")</f>
        <v>红标</v>
      </c>
      <c r="T3105" s="93" t="str" cm="1">
        <f t="array" ref="T3105:U3105">_xlfn.XLOOKUP(Q3105,匹配表1065!L:L,匹配表1065!M:N)</f>
        <v>脑血管</v>
      </c>
      <c r="U3105" s="94" t="str">
        <v>神经内科</v>
      </c>
      <c r="V3105" s="95" t="s">
        <v>67</v>
      </c>
      <c r="W3105" s="93">
        <f>_xlfn.XLOOKUP(M3105,匹配表1065!D:D,匹配表1065!F:F)*N3105</f>
        <v>8</v>
      </c>
    </row>
    <row r="3106" customHeight="1" spans="1:23">
      <c r="A3106" s="89" t="s">
        <v>675</v>
      </c>
      <c r="B3106" s="90">
        <v>46171</v>
      </c>
      <c r="C3106" s="91" t="str">
        <f t="shared" si="96"/>
        <v>5月第5周</v>
      </c>
      <c r="D3106" s="89" t="s">
        <v>761</v>
      </c>
      <c r="E3106" s="89" t="str">
        <f t="shared" si="97"/>
        <v>5月第4周--周5</v>
      </c>
      <c r="F3106" s="92" t="s">
        <v>27</v>
      </c>
      <c r="G3106" s="92" t="s">
        <v>104</v>
      </c>
      <c r="H3106" s="92" t="str">
        <f>_xlfn.XLOOKUP(O3106,匹配表1065!T:T,匹配表1065!W:W)</f>
        <v>聊城市</v>
      </c>
      <c r="I3106" s="89" t="str">
        <f>_xlfn.XLOOKUP(O3106,匹配表1065!T:T,匹配表1065!X:X)</f>
        <v>PME2046</v>
      </c>
      <c r="J3106" s="92" t="s">
        <v>108</v>
      </c>
      <c r="K3106" s="89" cm="1">
        <f ca="1" t="array" ref="K3106:L3106">_xlfn.XLOOKUP(J3106,匹配表1065!Y:Y,匹配表1065!AA:AB)</f>
        <v>8</v>
      </c>
      <c r="L3106" s="89" t="str">
        <v>3个月以上</v>
      </c>
      <c r="M3106" s="92" t="s">
        <v>30</v>
      </c>
      <c r="N3106" s="98">
        <v>1</v>
      </c>
      <c r="O3106" s="93" t="str">
        <f>_xlfn.XLOOKUP(P3106,匹配表1065!U:U,匹配表1065!T:T)</f>
        <v>HO00001415</v>
      </c>
      <c r="P3106" s="89" t="s">
        <v>109</v>
      </c>
      <c r="Q3106" s="89" t="s">
        <v>317</v>
      </c>
      <c r="R3106" s="89" t="str">
        <f>_xlfn.XLOOKUP(Q3106,匹配表1065!L:L,匹配表1065!O:O)</f>
        <v>A</v>
      </c>
      <c r="S3106" s="93" t="str">
        <f>IFERROR(_xlfn.XLOOKUP(Q3106,匹配表1065!AI:AI,匹配表1065!AJ:AJ),"绿标")</f>
        <v>绿标</v>
      </c>
      <c r="T3106" s="93" t="str" cm="1">
        <f t="array" ref="T3106:U3106">_xlfn.XLOOKUP(Q3106,匹配表1065!L:L,匹配表1065!M:N)</f>
        <v>头痛</v>
      </c>
      <c r="U3106" s="94" t="str">
        <v>神经内科</v>
      </c>
      <c r="V3106" s="95" t="s">
        <v>42</v>
      </c>
      <c r="W3106" s="93">
        <f>_xlfn.XLOOKUP(M3106,匹配表1065!D:D,匹配表1065!F:F)*N3106</f>
        <v>12</v>
      </c>
    </row>
    <row r="3107" customHeight="1" spans="1:23">
      <c r="A3107" s="89" t="s">
        <v>675</v>
      </c>
      <c r="B3107" s="90">
        <v>46171</v>
      </c>
      <c r="C3107" s="91" t="str">
        <f t="shared" si="96"/>
        <v>5月第5周</v>
      </c>
      <c r="D3107" s="89" t="s">
        <v>761</v>
      </c>
      <c r="E3107" s="89" t="str">
        <f t="shared" si="97"/>
        <v>5月第4周--周5</v>
      </c>
      <c r="F3107" s="92" t="s">
        <v>27</v>
      </c>
      <c r="G3107" s="92" t="s">
        <v>104</v>
      </c>
      <c r="H3107" s="92" t="str">
        <f>_xlfn.XLOOKUP(O3107,匹配表1065!T:T,匹配表1065!W:W)</f>
        <v>济南市</v>
      </c>
      <c r="I3107" s="89" t="str">
        <f>_xlfn.XLOOKUP(O3107,匹配表1065!T:T,匹配表1065!X:X)</f>
        <v>PME2025</v>
      </c>
      <c r="J3107" s="92" t="s">
        <v>111</v>
      </c>
      <c r="K3107" s="89" cm="1">
        <f ca="1" t="array" ref="K3107:L3107">_xlfn.XLOOKUP(J3107,匹配表1065!Y:Y,匹配表1065!AA:AB)</f>
        <v>30</v>
      </c>
      <c r="L3107" s="89" t="str">
        <v>3个月以上</v>
      </c>
      <c r="M3107" s="92" t="s">
        <v>30</v>
      </c>
      <c r="N3107" s="98">
        <v>1</v>
      </c>
      <c r="O3107" s="93" t="str">
        <f>_xlfn.XLOOKUP(P3107,匹配表1065!U:U,匹配表1065!T:T)</f>
        <v>HO00001400</v>
      </c>
      <c r="P3107" s="89" t="s">
        <v>112</v>
      </c>
      <c r="Q3107" s="89" t="s">
        <v>115</v>
      </c>
      <c r="R3107" s="89" t="str">
        <f>_xlfn.XLOOKUP(Q3107,匹配表1065!L:L,匹配表1065!O:O)</f>
        <v>B</v>
      </c>
      <c r="S3107" s="93" t="str">
        <f>IFERROR(_xlfn.XLOOKUP(Q3107,匹配表1065!AI:AI,匹配表1065!AJ:AJ),"绿标")</f>
        <v>绿标</v>
      </c>
      <c r="T3107" s="93" t="str" cm="1">
        <f t="array" ref="T3107:U3107">_xlfn.XLOOKUP(Q3107,匹配表1065!L:L,匹配表1065!M:N)</f>
        <v>癫痫</v>
      </c>
      <c r="U3107" s="94" t="str">
        <v>神经内科</v>
      </c>
      <c r="V3107" s="95" t="s">
        <v>70</v>
      </c>
      <c r="W3107" s="93">
        <f>_xlfn.XLOOKUP(M3107,匹配表1065!D:D,匹配表1065!F:F)*N3107</f>
        <v>12</v>
      </c>
    </row>
    <row r="3108" customHeight="1" spans="1:23">
      <c r="A3108" s="89" t="s">
        <v>675</v>
      </c>
      <c r="B3108" s="90">
        <v>46171</v>
      </c>
      <c r="C3108" s="91" t="str">
        <f t="shared" si="96"/>
        <v>5月第5周</v>
      </c>
      <c r="D3108" s="89" t="s">
        <v>761</v>
      </c>
      <c r="E3108" s="89" t="str">
        <f t="shared" si="97"/>
        <v>5月第4周--周5</v>
      </c>
      <c r="F3108" s="92" t="s">
        <v>27</v>
      </c>
      <c r="G3108" s="92" t="s">
        <v>104</v>
      </c>
      <c r="H3108" s="92" t="str">
        <f>_xlfn.XLOOKUP(O3108,匹配表1065!T:T,匹配表1065!W:W)</f>
        <v>济南市</v>
      </c>
      <c r="I3108" s="89" t="str">
        <f>_xlfn.XLOOKUP(O3108,匹配表1065!T:T,匹配表1065!X:X)</f>
        <v>PME2025</v>
      </c>
      <c r="J3108" s="92" t="s">
        <v>111</v>
      </c>
      <c r="K3108" s="89" cm="1">
        <f ca="1" t="array" ref="K3108:L3108">_xlfn.XLOOKUP(J3108,匹配表1065!Y:Y,匹配表1065!AA:AB)</f>
        <v>30</v>
      </c>
      <c r="L3108" s="89" t="str">
        <v>3个月以上</v>
      </c>
      <c r="M3108" s="92" t="s">
        <v>55</v>
      </c>
      <c r="N3108" s="98">
        <v>1</v>
      </c>
      <c r="O3108" s="93" t="str">
        <f>_xlfn.XLOOKUP(P3108,匹配表1065!U:U,匹配表1065!T:T)</f>
        <v>HO00001400</v>
      </c>
      <c r="P3108" s="89" t="s">
        <v>112</v>
      </c>
      <c r="Q3108" s="89" t="s">
        <v>308</v>
      </c>
      <c r="R3108" s="89" t="str">
        <f>_xlfn.XLOOKUP(Q3108,匹配表1065!L:L,匹配表1065!O:O)</f>
        <v>B</v>
      </c>
      <c r="S3108" s="93" t="str">
        <f>IFERROR(_xlfn.XLOOKUP(Q3108,匹配表1065!AI:AI,匹配表1065!AJ:AJ),"绿标")</f>
        <v>红标</v>
      </c>
      <c r="T3108" s="93" t="str" cm="1">
        <f t="array" ref="T3108:U3108">_xlfn.XLOOKUP(Q3108,匹配表1065!L:L,匹配表1065!M:N)</f>
        <v>脑血管</v>
      </c>
      <c r="U3108" s="94" t="str">
        <v>神经内科</v>
      </c>
      <c r="V3108" s="95" t="s">
        <v>42</v>
      </c>
      <c r="W3108" s="93">
        <f>_xlfn.XLOOKUP(M3108,匹配表1065!D:D,匹配表1065!F:F)*N3108</f>
        <v>8</v>
      </c>
    </row>
    <row r="3109" customHeight="1" spans="1:23">
      <c r="A3109" s="89" t="s">
        <v>675</v>
      </c>
      <c r="B3109" s="90">
        <v>46171</v>
      </c>
      <c r="C3109" s="91" t="str">
        <f t="shared" si="96"/>
        <v>5月第5周</v>
      </c>
      <c r="D3109" s="89" t="s">
        <v>761</v>
      </c>
      <c r="E3109" s="89" t="str">
        <f t="shared" si="97"/>
        <v>5月第4周--周5</v>
      </c>
      <c r="F3109" s="92" t="s">
        <v>27</v>
      </c>
      <c r="G3109" s="92" t="s">
        <v>104</v>
      </c>
      <c r="H3109" s="92" t="str">
        <f>_xlfn.XLOOKUP(O3109,匹配表1065!T:T,匹配表1065!W:W)</f>
        <v>济南市</v>
      </c>
      <c r="I3109" s="89" t="str">
        <f>_xlfn.XLOOKUP(O3109,匹配表1065!T:T,匹配表1065!X:X)</f>
        <v>PME2025</v>
      </c>
      <c r="J3109" s="92" t="s">
        <v>128</v>
      </c>
      <c r="K3109" s="89" cm="1">
        <f ca="1" t="array" ref="K3109:L3109">_xlfn.XLOOKUP(J3109,匹配表1065!Y:Y,匹配表1065!AA:AB)</f>
        <v>13</v>
      </c>
      <c r="L3109" s="89" t="str">
        <v>3个月以上</v>
      </c>
      <c r="M3109" s="92" t="s">
        <v>30</v>
      </c>
      <c r="N3109" s="98">
        <v>1</v>
      </c>
      <c r="O3109" s="93" t="str">
        <f>_xlfn.XLOOKUP(P3109,匹配表1065!U:U,匹配表1065!T:T)</f>
        <v>HO00001400</v>
      </c>
      <c r="P3109" s="89" t="s">
        <v>112</v>
      </c>
      <c r="Q3109" s="89" t="s">
        <v>242</v>
      </c>
      <c r="R3109" s="89" t="str">
        <f>_xlfn.XLOOKUP(Q3109,匹配表1065!L:L,匹配表1065!O:O)</f>
        <v>B</v>
      </c>
      <c r="S3109" s="93" t="str">
        <f>IFERROR(_xlfn.XLOOKUP(Q3109,匹配表1065!AI:AI,匹配表1065!AJ:AJ),"绿标")</f>
        <v>绿标</v>
      </c>
      <c r="T3109" s="93" t="str" cm="1">
        <f t="array" ref="T3109:U3109">_xlfn.XLOOKUP(Q3109,匹配表1065!L:L,匹配表1065!M:N)</f>
        <v>癫痫</v>
      </c>
      <c r="U3109" s="94" t="str">
        <v>神经内科</v>
      </c>
      <c r="V3109" s="95" t="s">
        <v>33</v>
      </c>
      <c r="W3109" s="93">
        <f>_xlfn.XLOOKUP(M3109,匹配表1065!D:D,匹配表1065!F:F)*N3109</f>
        <v>12</v>
      </c>
    </row>
    <row r="3110" customHeight="1" spans="1:23">
      <c r="A3110" s="89" t="s">
        <v>675</v>
      </c>
      <c r="B3110" s="90">
        <v>46171</v>
      </c>
      <c r="C3110" s="91" t="str">
        <f t="shared" si="96"/>
        <v>5月第5周</v>
      </c>
      <c r="D3110" s="89" t="s">
        <v>761</v>
      </c>
      <c r="E3110" s="89" t="str">
        <f t="shared" si="97"/>
        <v>5月第4周--周5</v>
      </c>
      <c r="F3110" s="92" t="s">
        <v>27</v>
      </c>
      <c r="G3110" s="92" t="s">
        <v>104</v>
      </c>
      <c r="H3110" s="92" t="str">
        <f>_xlfn.XLOOKUP(O3110,匹配表1065!T:T,匹配表1065!W:W)</f>
        <v>济南市</v>
      </c>
      <c r="I3110" s="89" t="str">
        <f>_xlfn.XLOOKUP(O3110,匹配表1065!T:T,匹配表1065!X:X)</f>
        <v>PME2029</v>
      </c>
      <c r="J3110" s="92" t="s">
        <v>128</v>
      </c>
      <c r="K3110" s="89" cm="1">
        <f ca="1" t="array" ref="K3110:L3110">_xlfn.XLOOKUP(J3110,匹配表1065!Y:Y,匹配表1065!AA:AB)</f>
        <v>13</v>
      </c>
      <c r="L3110" s="89" t="str">
        <v>3个月以上</v>
      </c>
      <c r="M3110" s="92" t="s">
        <v>35</v>
      </c>
      <c r="N3110" s="98">
        <v>1</v>
      </c>
      <c r="O3110" s="93" t="str">
        <f>_xlfn.XLOOKUP(P3110,匹配表1065!U:U,匹配表1065!T:T)</f>
        <v>HO00024281</v>
      </c>
      <c r="P3110" s="89" t="s">
        <v>129</v>
      </c>
      <c r="Q3110" s="89" t="s">
        <v>130</v>
      </c>
      <c r="R3110" s="89" t="str">
        <f>_xlfn.XLOOKUP(Q3110,匹配表1065!L:L,匹配表1065!O:O)</f>
        <v>B</v>
      </c>
      <c r="S3110" s="93" t="str">
        <f>IFERROR(_xlfn.XLOOKUP(Q3110,匹配表1065!AI:AI,匹配表1065!AJ:AJ),"绿标")</f>
        <v>绿标</v>
      </c>
      <c r="T3110" s="93" t="str" cm="1">
        <f t="array" ref="T3110:U3110">_xlfn.XLOOKUP(Q3110,匹配表1065!L:L,匹配表1065!M:N)</f>
        <v>脑血管</v>
      </c>
      <c r="U3110" s="94" t="str">
        <v>神经内科</v>
      </c>
      <c r="V3110" s="95" t="s">
        <v>58</v>
      </c>
      <c r="W3110" s="93">
        <f>_xlfn.XLOOKUP(M3110,匹配表1065!D:D,匹配表1065!F:F)*N3110</f>
        <v>4</v>
      </c>
    </row>
    <row r="3111" customHeight="1" spans="1:23">
      <c r="A3111" s="89" t="s">
        <v>675</v>
      </c>
      <c r="B3111" s="90">
        <v>46171</v>
      </c>
      <c r="C3111" s="91" t="str">
        <f t="shared" si="96"/>
        <v>5月第5周</v>
      </c>
      <c r="D3111" s="89" t="s">
        <v>761</v>
      </c>
      <c r="E3111" s="89" t="str">
        <f t="shared" si="97"/>
        <v>5月第4周--周5</v>
      </c>
      <c r="F3111" s="92" t="s">
        <v>27</v>
      </c>
      <c r="G3111" s="92" t="s">
        <v>104</v>
      </c>
      <c r="H3111" s="92" t="str">
        <f>_xlfn.XLOOKUP(O3111,匹配表1065!T:T,匹配表1065!W:W)</f>
        <v>东营市</v>
      </c>
      <c r="I3111" s="89" t="str">
        <f>_xlfn.XLOOKUP(O3111,匹配表1065!T:T,匹配表1065!X:X)</f>
        <v>PME2028</v>
      </c>
      <c r="J3111" s="92" t="s">
        <v>121</v>
      </c>
      <c r="K3111" s="89" cm="1">
        <f ca="1" t="array" ref="K3111:L3111">_xlfn.XLOOKUP(J3111,匹配表1065!Y:Y,匹配表1065!AA:AB)</f>
        <v>26</v>
      </c>
      <c r="L3111" s="89" t="str">
        <v>3个月以上</v>
      </c>
      <c r="M3111" s="92" t="s">
        <v>35</v>
      </c>
      <c r="N3111" s="98">
        <v>1</v>
      </c>
      <c r="O3111" s="93" t="str">
        <f>_xlfn.XLOOKUP(P3111,匹配表1065!U:U,匹配表1065!T:T)</f>
        <v>HO00001448</v>
      </c>
      <c r="P3111" s="89" t="s">
        <v>773</v>
      </c>
      <c r="Q3111" s="89" t="s">
        <v>774</v>
      </c>
      <c r="R3111" s="89" t="str">
        <f>_xlfn.XLOOKUP(Q3111,匹配表1065!L:L,匹配表1065!O:O)</f>
        <v>A</v>
      </c>
      <c r="S3111" s="93" t="str">
        <f>IFERROR(_xlfn.XLOOKUP(Q3111,匹配表1065!AI:AI,匹配表1065!AJ:AJ),"绿标")</f>
        <v>绿标</v>
      </c>
      <c r="T3111" s="93" t="str" cm="1">
        <f t="array" ref="T3111:U3111">_xlfn.XLOOKUP(Q3111,匹配表1065!L:L,匹配表1065!M:N)</f>
        <v>头痛</v>
      </c>
      <c r="U3111" s="94" t="str">
        <v>神经内科</v>
      </c>
      <c r="V3111" s="95" t="s">
        <v>33</v>
      </c>
      <c r="W3111" s="93">
        <f>_xlfn.XLOOKUP(M3111,匹配表1065!D:D,匹配表1065!F:F)*N3111</f>
        <v>4</v>
      </c>
    </row>
    <row r="3112" customHeight="1" spans="1:23">
      <c r="A3112" s="89" t="s">
        <v>675</v>
      </c>
      <c r="B3112" s="90">
        <v>46171</v>
      </c>
      <c r="C3112" s="91" t="str">
        <f t="shared" si="96"/>
        <v>5月第5周</v>
      </c>
      <c r="D3112" s="89" t="s">
        <v>761</v>
      </c>
      <c r="E3112" s="89" t="str">
        <f t="shared" si="97"/>
        <v>5月第4周--周5</v>
      </c>
      <c r="F3112" s="92" t="s">
        <v>27</v>
      </c>
      <c r="G3112" s="92" t="s">
        <v>104</v>
      </c>
      <c r="H3112" s="92" t="str">
        <f>_xlfn.XLOOKUP(O3112,匹配表1065!T:T,匹配表1065!W:W)</f>
        <v>东营市</v>
      </c>
      <c r="I3112" s="89" t="str">
        <f>_xlfn.XLOOKUP(O3112,匹配表1065!T:T,匹配表1065!X:X)</f>
        <v>PME2028</v>
      </c>
      <c r="J3112" s="92" t="s">
        <v>121</v>
      </c>
      <c r="K3112" s="89" cm="1">
        <f ca="1" t="array" ref="K3112:L3112">_xlfn.XLOOKUP(J3112,匹配表1065!Y:Y,匹配表1065!AA:AB)</f>
        <v>26</v>
      </c>
      <c r="L3112" s="89" t="str">
        <v>3个月以上</v>
      </c>
      <c r="M3112" s="92" t="s">
        <v>35</v>
      </c>
      <c r="N3112" s="98">
        <v>1</v>
      </c>
      <c r="O3112" s="93" t="str">
        <f>_xlfn.XLOOKUP(P3112,匹配表1065!U:U,匹配表1065!T:T)</f>
        <v>HO00001462</v>
      </c>
      <c r="P3112" s="89" t="s">
        <v>236</v>
      </c>
      <c r="Q3112" s="89" t="s">
        <v>237</v>
      </c>
      <c r="R3112" s="89" t="str">
        <f>_xlfn.XLOOKUP(Q3112,匹配表1065!L:L,匹配表1065!O:O)</f>
        <v>A</v>
      </c>
      <c r="S3112" s="93" t="str">
        <f>IFERROR(_xlfn.XLOOKUP(Q3112,匹配表1065!AI:AI,匹配表1065!AJ:AJ),"绿标")</f>
        <v>红标</v>
      </c>
      <c r="T3112" s="93" t="str" cm="1">
        <f t="array" ref="T3112:U3112">_xlfn.XLOOKUP(Q3112,匹配表1065!L:L,匹配表1065!M:N)</f>
        <v>头痛</v>
      </c>
      <c r="U3112" s="94" t="str">
        <v>神经内科</v>
      </c>
      <c r="V3112" s="95" t="s">
        <v>33</v>
      </c>
      <c r="W3112" s="93">
        <f>_xlfn.XLOOKUP(M3112,匹配表1065!D:D,匹配表1065!F:F)*N3112</f>
        <v>4</v>
      </c>
    </row>
    <row r="3113" customHeight="1" spans="1:23">
      <c r="A3113" s="89" t="s">
        <v>675</v>
      </c>
      <c r="B3113" s="90">
        <v>46171</v>
      </c>
      <c r="C3113" s="91" t="str">
        <f t="shared" si="96"/>
        <v>5月第5周</v>
      </c>
      <c r="D3113" s="89" t="s">
        <v>761</v>
      </c>
      <c r="E3113" s="89" t="str">
        <f t="shared" si="97"/>
        <v>5月第4周--周5</v>
      </c>
      <c r="F3113" s="92" t="s">
        <v>27</v>
      </c>
      <c r="G3113" s="92" t="s">
        <v>167</v>
      </c>
      <c r="H3113" s="92" t="str">
        <f>_xlfn.XLOOKUP(O3113,匹配表1065!T:T,匹配表1065!W:W)</f>
        <v>无锡市</v>
      </c>
      <c r="I3113" s="89" t="str">
        <f>_xlfn.XLOOKUP(O3113,匹配表1065!T:T,匹配表1065!X:X)</f>
        <v>PME2014</v>
      </c>
      <c r="J3113" s="89" t="s">
        <v>581</v>
      </c>
      <c r="K3113" s="89" cm="1">
        <f ca="1" t="array" ref="K3113:L3113">_xlfn.XLOOKUP(J3113,匹配表1065!Y:Y,匹配表1065!AA:AB)</f>
        <v>1</v>
      </c>
      <c r="L3113" s="89" t="str">
        <v>3个月以内</v>
      </c>
      <c r="M3113" s="92" t="s">
        <v>35</v>
      </c>
      <c r="N3113" s="98">
        <v>1</v>
      </c>
      <c r="O3113" s="93" t="str">
        <f>_xlfn.XLOOKUP(P3113,匹配表1065!U:U,匹配表1065!T:T)</f>
        <v>HO00001111</v>
      </c>
      <c r="P3113" s="89" t="s">
        <v>582</v>
      </c>
      <c r="Q3113" s="89" t="s">
        <v>728</v>
      </c>
      <c r="R3113" s="89" t="str">
        <f>_xlfn.XLOOKUP(Q3113,匹配表1065!L:L,匹配表1065!O:O)</f>
        <v>C</v>
      </c>
      <c r="S3113" s="93" t="str">
        <f>IFERROR(_xlfn.XLOOKUP(Q3113,匹配表1065!AI:AI,匹配表1065!AJ:AJ),"绿标")</f>
        <v>红标</v>
      </c>
      <c r="T3113" s="93" t="str" cm="1">
        <f t="array" ref="T3113:U3113">_xlfn.XLOOKUP(Q3113,匹配表1065!L:L,匹配表1065!M:N)</f>
        <v>眩晕</v>
      </c>
      <c r="U3113" s="94" t="str">
        <v>耳鼻喉科</v>
      </c>
      <c r="V3113" s="95" t="s">
        <v>70</v>
      </c>
      <c r="W3113" s="93">
        <f>_xlfn.XLOOKUP(M3113,匹配表1065!D:D,匹配表1065!F:F)*N3113</f>
        <v>4</v>
      </c>
    </row>
    <row r="3114" customHeight="1" spans="1:23">
      <c r="A3114" s="89" t="s">
        <v>675</v>
      </c>
      <c r="B3114" s="90">
        <v>46171</v>
      </c>
      <c r="C3114" s="91" t="str">
        <f t="shared" si="96"/>
        <v>5月第5周</v>
      </c>
      <c r="D3114" s="89" t="s">
        <v>761</v>
      </c>
      <c r="E3114" s="89" t="str">
        <f t="shared" si="97"/>
        <v>5月第4周--周5</v>
      </c>
      <c r="F3114" s="92" t="s">
        <v>27</v>
      </c>
      <c r="G3114" s="92" t="s">
        <v>167</v>
      </c>
      <c r="H3114" s="92" t="str">
        <f>_xlfn.XLOOKUP(O3114,匹配表1065!T:T,匹配表1065!W:W)</f>
        <v>苏州市</v>
      </c>
      <c r="I3114" s="89" t="str">
        <f>_xlfn.XLOOKUP(O3114,匹配表1065!T:T,匹配表1065!X:X)</f>
        <v>PME2009</v>
      </c>
      <c r="J3114" s="92" t="s">
        <v>193</v>
      </c>
      <c r="K3114" s="89" cm="1">
        <f ca="1" t="array" ref="K3114:L3114">_xlfn.XLOOKUP(J3114,匹配表1065!Y:Y,匹配表1065!AA:AB)</f>
        <v>7</v>
      </c>
      <c r="L3114" s="89" t="str">
        <v>3个月以上</v>
      </c>
      <c r="M3114" s="92" t="s">
        <v>35</v>
      </c>
      <c r="N3114" s="98">
        <v>1</v>
      </c>
      <c r="O3114" s="93" t="str">
        <f>_xlfn.XLOOKUP(P3114,匹配表1065!U:U,匹配表1065!T:T)</f>
        <v>HO00402369</v>
      </c>
      <c r="P3114" s="89" t="s">
        <v>227</v>
      </c>
      <c r="Q3114" s="89" t="s">
        <v>228</v>
      </c>
      <c r="R3114" s="89" t="str">
        <f>_xlfn.XLOOKUP(Q3114,匹配表1065!L:L,匹配表1065!O:O)</f>
        <v>B</v>
      </c>
      <c r="S3114" s="93" t="str">
        <f>IFERROR(_xlfn.XLOOKUP(Q3114,匹配表1065!AI:AI,匹配表1065!AJ:AJ),"绿标")</f>
        <v>绿标</v>
      </c>
      <c r="T3114" s="93" t="str" cm="1">
        <f t="array" ref="T3114:U3114">_xlfn.XLOOKUP(Q3114,匹配表1065!L:L,匹配表1065!M:N)</f>
        <v>脑血管</v>
      </c>
      <c r="U3114" s="94" t="str">
        <v>神经内科</v>
      </c>
      <c r="V3114" s="95" t="s">
        <v>42</v>
      </c>
      <c r="W3114" s="93">
        <f>_xlfn.XLOOKUP(M3114,匹配表1065!D:D,匹配表1065!F:F)*N3114</f>
        <v>4</v>
      </c>
    </row>
    <row r="3115" customHeight="1" spans="1:23">
      <c r="A3115" s="89" t="s">
        <v>675</v>
      </c>
      <c r="B3115" s="90">
        <v>46171</v>
      </c>
      <c r="C3115" s="91" t="str">
        <f t="shared" si="96"/>
        <v>5月第5周</v>
      </c>
      <c r="D3115" s="89" t="s">
        <v>761</v>
      </c>
      <c r="E3115" s="89" t="str">
        <f t="shared" si="97"/>
        <v>5月第4周--周5</v>
      </c>
      <c r="F3115" s="92" t="s">
        <v>27</v>
      </c>
      <c r="G3115" s="92" t="s">
        <v>167</v>
      </c>
      <c r="H3115" s="92" t="str">
        <f>_xlfn.XLOOKUP(O3115,匹配表1065!T:T,匹配表1065!W:W)</f>
        <v>苏州市</v>
      </c>
      <c r="I3115" s="89" t="str">
        <f>_xlfn.XLOOKUP(O3115,匹配表1065!T:T,匹配表1065!X:X)</f>
        <v>PME2010</v>
      </c>
      <c r="J3115" s="92" t="s">
        <v>186</v>
      </c>
      <c r="K3115" s="89" cm="1">
        <f ca="1" t="array" ref="K3115:L3115">_xlfn.XLOOKUP(J3115,匹配表1065!Y:Y,匹配表1065!AA:AB)</f>
        <v>6</v>
      </c>
      <c r="L3115" s="89" t="str">
        <v>3个月以上</v>
      </c>
      <c r="M3115" s="92" t="s">
        <v>30</v>
      </c>
      <c r="N3115" s="98">
        <v>1</v>
      </c>
      <c r="O3115" s="93" t="str">
        <f>_xlfn.XLOOKUP(P3115,匹配表1065!U:U,匹配表1065!T:T)</f>
        <v>HO00001051</v>
      </c>
      <c r="P3115" s="89" t="s">
        <v>191</v>
      </c>
      <c r="Q3115" s="89" t="s">
        <v>192</v>
      </c>
      <c r="R3115" s="89" t="str">
        <f>_xlfn.XLOOKUP(Q3115,匹配表1065!L:L,匹配表1065!O:O)</f>
        <v>B</v>
      </c>
      <c r="S3115" s="93" t="str">
        <f>IFERROR(_xlfn.XLOOKUP(Q3115,匹配表1065!AI:AI,匹配表1065!AJ:AJ),"绿标")</f>
        <v>绿标</v>
      </c>
      <c r="T3115" s="93" t="str" cm="1">
        <f t="array" ref="T3115:U3115">_xlfn.XLOOKUP(Q3115,匹配表1065!L:L,匹配表1065!M:N)</f>
        <v>抑郁焦虑</v>
      </c>
      <c r="U3115" s="94" t="str">
        <v>神经内科</v>
      </c>
      <c r="V3115" s="95" t="s">
        <v>70</v>
      </c>
      <c r="W3115" s="93">
        <f>_xlfn.XLOOKUP(M3115,匹配表1065!D:D,匹配表1065!F:F)*N3115</f>
        <v>12</v>
      </c>
    </row>
    <row r="3116" customHeight="1" spans="1:23">
      <c r="A3116" s="89" t="s">
        <v>675</v>
      </c>
      <c r="B3116" s="90">
        <v>46171</v>
      </c>
      <c r="C3116" s="91" t="str">
        <f t="shared" si="96"/>
        <v>5月第5周</v>
      </c>
      <c r="D3116" s="89" t="s">
        <v>761</v>
      </c>
      <c r="E3116" s="89" t="str">
        <f t="shared" si="97"/>
        <v>5月第4周--周5</v>
      </c>
      <c r="F3116" s="92" t="s">
        <v>27</v>
      </c>
      <c r="G3116" s="92" t="s">
        <v>167</v>
      </c>
      <c r="H3116" s="92" t="str">
        <f>_xlfn.XLOOKUP(O3116,匹配表1065!T:T,匹配表1065!W:W)</f>
        <v>苏州市</v>
      </c>
      <c r="I3116" s="89" t="str">
        <f>_xlfn.XLOOKUP(O3116,匹配表1065!T:T,匹配表1065!X:X)</f>
        <v>PME2010</v>
      </c>
      <c r="J3116" s="92" t="s">
        <v>186</v>
      </c>
      <c r="K3116" s="89" cm="1">
        <f ca="1" t="array" ref="K3116:L3116">_xlfn.XLOOKUP(J3116,匹配表1065!Y:Y,匹配表1065!AA:AB)</f>
        <v>6</v>
      </c>
      <c r="L3116" s="89" t="str">
        <v>3个月以上</v>
      </c>
      <c r="M3116" s="92" t="s">
        <v>35</v>
      </c>
      <c r="N3116" s="98">
        <v>1</v>
      </c>
      <c r="O3116" s="93" t="str">
        <f>_xlfn.XLOOKUP(P3116,匹配表1065!U:U,匹配表1065!T:T)</f>
        <v>HO00111872</v>
      </c>
      <c r="P3116" s="89" t="s">
        <v>218</v>
      </c>
      <c r="Q3116" s="89" t="s">
        <v>289</v>
      </c>
      <c r="R3116" s="89" t="str">
        <f>_xlfn.XLOOKUP(Q3116,匹配表1065!L:L,匹配表1065!O:O)</f>
        <v>C</v>
      </c>
      <c r="S3116" s="93" t="str">
        <f>IFERROR(_xlfn.XLOOKUP(Q3116,匹配表1065!AI:AI,匹配表1065!AJ:AJ),"绿标")</f>
        <v>绿标</v>
      </c>
      <c r="T3116" s="93" t="str" cm="1">
        <f t="array" ref="T3116:U3116">_xlfn.XLOOKUP(Q3116,匹配表1065!L:L,匹配表1065!M:N)</f>
        <v>眩晕</v>
      </c>
      <c r="U3116" s="94" t="str">
        <v>神经内科</v>
      </c>
      <c r="V3116" s="95" t="s">
        <v>70</v>
      </c>
      <c r="W3116" s="93">
        <f>_xlfn.XLOOKUP(M3116,匹配表1065!D:D,匹配表1065!F:F)*N3116</f>
        <v>4</v>
      </c>
    </row>
    <row r="3117" customHeight="1" spans="1:23">
      <c r="A3117" s="89" t="s">
        <v>675</v>
      </c>
      <c r="B3117" s="90">
        <v>46171</v>
      </c>
      <c r="C3117" s="91" t="str">
        <f t="shared" si="96"/>
        <v>5月第5周</v>
      </c>
      <c r="D3117" s="89" t="s">
        <v>761</v>
      </c>
      <c r="E3117" s="89" t="str">
        <f t="shared" si="97"/>
        <v>5月第4周--周5</v>
      </c>
      <c r="F3117" s="92" t="s">
        <v>27</v>
      </c>
      <c r="G3117" s="92" t="s">
        <v>167</v>
      </c>
      <c r="H3117" s="92" t="str">
        <f>_xlfn.XLOOKUP(O3117,匹配表1065!T:T,匹配表1065!W:W)</f>
        <v>南通市</v>
      </c>
      <c r="I3117" s="89" t="str">
        <f>_xlfn.XLOOKUP(O3117,匹配表1065!T:T,匹配表1065!X:X)</f>
        <v>PME2013</v>
      </c>
      <c r="J3117" s="92" t="s">
        <v>180</v>
      </c>
      <c r="K3117" s="89" cm="1">
        <f ca="1" t="array" ref="K3117:L3117">_xlfn.XLOOKUP(J3117,匹配表1065!Y:Y,匹配表1065!AA:AB)</f>
        <v>51</v>
      </c>
      <c r="L3117" s="89" t="str">
        <v>3个月以上</v>
      </c>
      <c r="M3117" s="92" t="s">
        <v>30</v>
      </c>
      <c r="N3117" s="98">
        <v>1</v>
      </c>
      <c r="O3117" s="93" t="str">
        <f>_xlfn.XLOOKUP(P3117,匹配表1065!U:U,匹配表1065!T:T)</f>
        <v>HO00001021</v>
      </c>
      <c r="P3117" s="89" t="s">
        <v>181</v>
      </c>
      <c r="Q3117" s="89" t="s">
        <v>182</v>
      </c>
      <c r="R3117" s="89" t="str">
        <f>_xlfn.XLOOKUP(Q3117,匹配表1065!L:L,匹配表1065!O:O)</f>
        <v>C</v>
      </c>
      <c r="S3117" s="93" t="str">
        <f>IFERROR(_xlfn.XLOOKUP(Q3117,匹配表1065!AI:AI,匹配表1065!AJ:AJ),"绿标")</f>
        <v>红标</v>
      </c>
      <c r="T3117" s="93" t="str" cm="1">
        <f t="array" ref="T3117:U3117">_xlfn.XLOOKUP(Q3117,匹配表1065!L:L,匹配表1065!M:N)</f>
        <v>眩晕</v>
      </c>
      <c r="U3117" s="94" t="str">
        <v>神经内科</v>
      </c>
      <c r="V3117" s="95" t="s">
        <v>70</v>
      </c>
      <c r="W3117" s="93">
        <f>_xlfn.XLOOKUP(M3117,匹配表1065!D:D,匹配表1065!F:F)*N3117</f>
        <v>12</v>
      </c>
    </row>
    <row r="3118" customHeight="1" spans="1:23">
      <c r="A3118" s="89" t="s">
        <v>675</v>
      </c>
      <c r="B3118" s="90">
        <v>46171</v>
      </c>
      <c r="C3118" s="91" t="str">
        <f t="shared" si="96"/>
        <v>5月第5周</v>
      </c>
      <c r="D3118" s="89" t="s">
        <v>761</v>
      </c>
      <c r="E3118" s="89" t="str">
        <f t="shared" si="97"/>
        <v>5月第4周--周5</v>
      </c>
      <c r="F3118" s="92" t="s">
        <v>27</v>
      </c>
      <c r="G3118" s="92" t="s">
        <v>167</v>
      </c>
      <c r="H3118" s="92" t="str">
        <f>_xlfn.XLOOKUP(O3118,匹配表1065!T:T,匹配表1065!W:W)</f>
        <v>南通市</v>
      </c>
      <c r="I3118" s="89" t="str">
        <f>_xlfn.XLOOKUP(O3118,匹配表1065!T:T,匹配表1065!X:X)</f>
        <v>PME2013</v>
      </c>
      <c r="J3118" s="92" t="s">
        <v>180</v>
      </c>
      <c r="K3118" s="89" cm="1">
        <f ca="1" t="array" ref="K3118:L3118">_xlfn.XLOOKUP(J3118,匹配表1065!Y:Y,匹配表1065!AA:AB)</f>
        <v>51</v>
      </c>
      <c r="L3118" s="89" t="str">
        <v>3个月以上</v>
      </c>
      <c r="M3118" s="92" t="s">
        <v>30</v>
      </c>
      <c r="N3118" s="98">
        <v>2</v>
      </c>
      <c r="O3118" s="93" t="str">
        <f>_xlfn.XLOOKUP(P3118,匹配表1065!U:U,匹配表1065!T:T)</f>
        <v>HO00001066</v>
      </c>
      <c r="P3118" s="89" t="s">
        <v>183</v>
      </c>
      <c r="Q3118" s="89" t="s">
        <v>296</v>
      </c>
      <c r="R3118" s="89" t="str">
        <f>_xlfn.XLOOKUP(Q3118,匹配表1065!L:L,匹配表1065!O:O)</f>
        <v>C</v>
      </c>
      <c r="S3118" s="93" t="str">
        <f>IFERROR(_xlfn.XLOOKUP(Q3118,匹配表1065!AI:AI,匹配表1065!AJ:AJ),"绿标")</f>
        <v>红标</v>
      </c>
      <c r="T3118" s="93" t="str" cm="1">
        <f t="array" ref="T3118:U3118">_xlfn.XLOOKUP(Q3118,匹配表1065!L:L,匹配表1065!M:N)</f>
        <v>眩晕</v>
      </c>
      <c r="U3118" s="94" t="str">
        <v>耳鼻喉科</v>
      </c>
      <c r="V3118" s="95" t="s">
        <v>70</v>
      </c>
      <c r="W3118" s="93">
        <f>_xlfn.XLOOKUP(M3118,匹配表1065!D:D,匹配表1065!F:F)*N3118</f>
        <v>24</v>
      </c>
    </row>
    <row r="3119" customHeight="1" spans="1:23">
      <c r="A3119" s="89" t="s">
        <v>675</v>
      </c>
      <c r="B3119" s="90">
        <v>46171</v>
      </c>
      <c r="C3119" s="91" t="str">
        <f t="shared" si="96"/>
        <v>5月第5周</v>
      </c>
      <c r="D3119" s="89" t="s">
        <v>761</v>
      </c>
      <c r="E3119" s="89" t="str">
        <f t="shared" si="97"/>
        <v>5月第4周--周5</v>
      </c>
      <c r="F3119" s="92" t="s">
        <v>27</v>
      </c>
      <c r="G3119" s="92" t="s">
        <v>167</v>
      </c>
      <c r="H3119" s="92" t="str">
        <f>_xlfn.XLOOKUP(O3119,匹配表1065!T:T,匹配表1065!W:W)</f>
        <v>苏州市</v>
      </c>
      <c r="I3119" s="89" t="str">
        <f>_xlfn.XLOOKUP(O3119,匹配表1065!T:T,匹配表1065!X:X)</f>
        <v>PME2017</v>
      </c>
      <c r="J3119" s="92" t="s">
        <v>323</v>
      </c>
      <c r="K3119" s="89" cm="1">
        <f ca="1" t="array" ref="K3119:L3119">_xlfn.XLOOKUP(J3119,匹配表1065!Y:Y,匹配表1065!AA:AB)</f>
        <v>7</v>
      </c>
      <c r="L3119" s="89" t="str">
        <v>3个月以上</v>
      </c>
      <c r="M3119" s="92" t="s">
        <v>35</v>
      </c>
      <c r="N3119" s="98">
        <v>1</v>
      </c>
      <c r="O3119" s="93" t="str">
        <f>_xlfn.XLOOKUP(P3119,匹配表1065!U:U,匹配表1065!T:T)</f>
        <v>HO00017517</v>
      </c>
      <c r="P3119" s="89" t="s">
        <v>348</v>
      </c>
      <c r="Q3119" s="89" t="s">
        <v>659</v>
      </c>
      <c r="R3119" s="89" t="str">
        <f>_xlfn.XLOOKUP(Q3119,匹配表1065!L:L,匹配表1065!O:O)</f>
        <v>C</v>
      </c>
      <c r="S3119" s="93" t="str">
        <f>IFERROR(_xlfn.XLOOKUP(Q3119,匹配表1065!AI:AI,匹配表1065!AJ:AJ),"绿标")</f>
        <v>黑标</v>
      </c>
      <c r="T3119" s="93" t="str" cm="1">
        <f t="array" ref="T3119:U3119">_xlfn.XLOOKUP(Q3119,匹配表1065!L:L,匹配表1065!M:N)</f>
        <v>眩晕</v>
      </c>
      <c r="U3119" s="94" t="str">
        <v>耳鼻喉科</v>
      </c>
      <c r="V3119" s="95" t="s">
        <v>70</v>
      </c>
      <c r="W3119" s="93">
        <f>_xlfn.XLOOKUP(M3119,匹配表1065!D:D,匹配表1065!F:F)*N3119</f>
        <v>4</v>
      </c>
    </row>
    <row r="3120" customHeight="1" spans="1:23">
      <c r="A3120" s="89" t="s">
        <v>675</v>
      </c>
      <c r="B3120" s="90">
        <v>46171</v>
      </c>
      <c r="C3120" s="91" t="str">
        <f t="shared" si="96"/>
        <v>5月第5周</v>
      </c>
      <c r="D3120" s="89" t="s">
        <v>761</v>
      </c>
      <c r="E3120" s="89" t="str">
        <f t="shared" si="97"/>
        <v>5月第4周--周5</v>
      </c>
      <c r="F3120" s="92" t="s">
        <v>27</v>
      </c>
      <c r="G3120" s="92" t="s">
        <v>167</v>
      </c>
      <c r="H3120" s="92" t="str">
        <f>_xlfn.XLOOKUP(O3120,匹配表1065!T:T,匹配表1065!W:W)</f>
        <v>苏州市</v>
      </c>
      <c r="I3120" s="89" t="str">
        <f>_xlfn.XLOOKUP(O3120,匹配表1065!T:T,匹配表1065!X:X)</f>
        <v>PME2011</v>
      </c>
      <c r="J3120" s="92" t="s">
        <v>168</v>
      </c>
      <c r="K3120" s="89" cm="1">
        <f ca="1" t="array" ref="K3120:L3120">_xlfn.XLOOKUP(J3120,匹配表1065!Y:Y,匹配表1065!AA:AB)</f>
        <v>19</v>
      </c>
      <c r="L3120" s="89" t="str">
        <v>3个月以上</v>
      </c>
      <c r="M3120" s="92" t="s">
        <v>35</v>
      </c>
      <c r="N3120" s="98">
        <v>1</v>
      </c>
      <c r="O3120" s="93" t="str">
        <f>_xlfn.XLOOKUP(P3120,匹配表1065!U:U,匹配表1065!T:T)</f>
        <v>HO00307823</v>
      </c>
      <c r="P3120" s="89" t="s">
        <v>169</v>
      </c>
      <c r="Q3120" s="89" t="s">
        <v>780</v>
      </c>
      <c r="R3120" s="89" t="str">
        <f>_xlfn.XLOOKUP(Q3120,匹配表1065!L:L,匹配表1065!O:O)</f>
        <v>B</v>
      </c>
      <c r="S3120" s="93" t="str">
        <f>IFERROR(_xlfn.XLOOKUP(Q3120,匹配表1065!AI:AI,匹配表1065!AJ:AJ),"绿标")</f>
        <v>绿标</v>
      </c>
      <c r="T3120" s="93" t="str" cm="1">
        <f t="array" ref="T3120:U3120">_xlfn.XLOOKUP(Q3120,匹配表1065!L:L,匹配表1065!M:N)</f>
        <v>脑血管</v>
      </c>
      <c r="U3120" s="94" t="str">
        <v>神经内科</v>
      </c>
      <c r="V3120" s="95" t="s">
        <v>70</v>
      </c>
      <c r="W3120" s="93">
        <f>_xlfn.XLOOKUP(M3120,匹配表1065!D:D,匹配表1065!F:F)*N3120</f>
        <v>4</v>
      </c>
    </row>
    <row r="3121" customHeight="1" spans="1:23">
      <c r="A3121" s="89" t="s">
        <v>675</v>
      </c>
      <c r="B3121" s="90">
        <v>46171</v>
      </c>
      <c r="C3121" s="91" t="str">
        <f t="shared" si="96"/>
        <v>5月第5周</v>
      </c>
      <c r="D3121" s="89" t="s">
        <v>761</v>
      </c>
      <c r="E3121" s="89" t="str">
        <f t="shared" si="97"/>
        <v>5月第4周--周5</v>
      </c>
      <c r="F3121" s="92" t="s">
        <v>27</v>
      </c>
      <c r="G3121" s="92" t="s">
        <v>167</v>
      </c>
      <c r="H3121" s="92" t="str">
        <f>_xlfn.XLOOKUP(O3121,匹配表1065!T:T,匹配表1065!W:W)</f>
        <v>苏州市</v>
      </c>
      <c r="I3121" s="89" t="str">
        <f>_xlfn.XLOOKUP(O3121,匹配表1065!T:T,匹配表1065!X:X)</f>
        <v>PME2011</v>
      </c>
      <c r="J3121" s="92" t="s">
        <v>168</v>
      </c>
      <c r="K3121" s="89" cm="1">
        <f ca="1" t="array" ref="K3121:L3121">_xlfn.XLOOKUP(J3121,匹配表1065!Y:Y,匹配表1065!AA:AB)</f>
        <v>19</v>
      </c>
      <c r="L3121" s="89" t="str">
        <v>3个月以上</v>
      </c>
      <c r="M3121" s="92" t="s">
        <v>30</v>
      </c>
      <c r="N3121" s="98">
        <v>1</v>
      </c>
      <c r="O3121" s="93" t="str">
        <f>_xlfn.XLOOKUP(P3121,匹配表1065!U:U,匹配表1065!T:T)</f>
        <v>HO00307823</v>
      </c>
      <c r="P3121" s="89" t="s">
        <v>169</v>
      </c>
      <c r="Q3121" s="89" t="s">
        <v>172</v>
      </c>
      <c r="R3121" s="89" t="str">
        <f>_xlfn.XLOOKUP(Q3121,匹配表1065!L:L,匹配表1065!O:O)</f>
        <v>C</v>
      </c>
      <c r="S3121" s="93" t="str">
        <f>IFERROR(_xlfn.XLOOKUP(Q3121,匹配表1065!AI:AI,匹配表1065!AJ:AJ),"绿标")</f>
        <v>绿标</v>
      </c>
      <c r="T3121" s="93" t="str" cm="1">
        <f t="array" ref="T3121:U3121">_xlfn.XLOOKUP(Q3121,匹配表1065!L:L,匹配表1065!M:N)</f>
        <v>眩晕</v>
      </c>
      <c r="U3121" s="94" t="str">
        <v>神经内科</v>
      </c>
      <c r="V3121" s="95" t="s">
        <v>58</v>
      </c>
      <c r="W3121" s="93">
        <f>_xlfn.XLOOKUP(M3121,匹配表1065!D:D,匹配表1065!F:F)*N3121</f>
        <v>12</v>
      </c>
    </row>
    <row r="3122" customHeight="1" spans="1:23">
      <c r="A3122" s="89" t="s">
        <v>675</v>
      </c>
      <c r="B3122" s="90">
        <v>46171</v>
      </c>
      <c r="C3122" s="91" t="str">
        <f t="shared" si="96"/>
        <v>5月第5周</v>
      </c>
      <c r="D3122" s="89" t="s">
        <v>761</v>
      </c>
      <c r="E3122" s="89" t="str">
        <f t="shared" si="97"/>
        <v>5月第4周--周5</v>
      </c>
      <c r="F3122" s="92" t="s">
        <v>27</v>
      </c>
      <c r="G3122" s="92" t="s">
        <v>167</v>
      </c>
      <c r="H3122" s="92" t="str">
        <f>_xlfn.XLOOKUP(O3122,匹配表1065!T:T,匹配表1065!W:W)</f>
        <v>苏州市</v>
      </c>
      <c r="I3122" s="89" t="str">
        <f>_xlfn.XLOOKUP(O3122,匹配表1065!T:T,匹配表1065!X:X)</f>
        <v>PME2011</v>
      </c>
      <c r="J3122" s="92" t="s">
        <v>168</v>
      </c>
      <c r="K3122" s="89" cm="1">
        <f ca="1" t="array" ref="K3122:L3122">_xlfn.XLOOKUP(J3122,匹配表1065!Y:Y,匹配表1065!AA:AB)</f>
        <v>19</v>
      </c>
      <c r="L3122" s="89" t="str">
        <v>3个月以上</v>
      </c>
      <c r="M3122" s="92" t="s">
        <v>30</v>
      </c>
      <c r="N3122" s="98">
        <v>3</v>
      </c>
      <c r="O3122" s="93" t="str">
        <f>_xlfn.XLOOKUP(P3122,匹配表1065!U:U,匹配表1065!T:T)</f>
        <v>HO00307823</v>
      </c>
      <c r="P3122" s="89" t="s">
        <v>169</v>
      </c>
      <c r="Q3122" s="89" t="s">
        <v>170</v>
      </c>
      <c r="R3122" s="89" t="str">
        <f>_xlfn.XLOOKUP(Q3122,匹配表1065!L:L,匹配表1065!O:O)</f>
        <v>A</v>
      </c>
      <c r="S3122" s="93" t="str">
        <f>IFERROR(_xlfn.XLOOKUP(Q3122,匹配表1065!AI:AI,匹配表1065!AJ:AJ),"绿标")</f>
        <v>红标</v>
      </c>
      <c r="T3122" s="93" t="str" cm="1">
        <f t="array" ref="T3122:U3122">_xlfn.XLOOKUP(Q3122,匹配表1065!L:L,匹配表1065!M:N)</f>
        <v>头痛</v>
      </c>
      <c r="U3122" s="94" t="str">
        <v>神经内科</v>
      </c>
      <c r="V3122" s="95" t="s">
        <v>67</v>
      </c>
      <c r="W3122" s="93">
        <f>_xlfn.XLOOKUP(M3122,匹配表1065!D:D,匹配表1065!F:F)*N3122</f>
        <v>36</v>
      </c>
    </row>
    <row r="3123" customHeight="1" spans="1:23">
      <c r="A3123" s="89" t="s">
        <v>675</v>
      </c>
      <c r="B3123" s="90">
        <v>46171</v>
      </c>
      <c r="C3123" s="91" t="str">
        <f t="shared" si="96"/>
        <v>5月第5周</v>
      </c>
      <c r="D3123" s="89" t="s">
        <v>761</v>
      </c>
      <c r="E3123" s="89" t="str">
        <f t="shared" si="97"/>
        <v>5月第4周--周5</v>
      </c>
      <c r="F3123" s="92" t="s">
        <v>27</v>
      </c>
      <c r="G3123" s="92" t="s">
        <v>167</v>
      </c>
      <c r="H3123" s="92" t="str">
        <f>_xlfn.XLOOKUP(O3123,匹配表1065!T:T,匹配表1065!W:W)</f>
        <v>苏州市</v>
      </c>
      <c r="I3123" s="89" t="str">
        <f>_xlfn.XLOOKUP(O3123,匹配表1065!T:T,匹配表1065!X:X)</f>
        <v>PME2016</v>
      </c>
      <c r="J3123" s="89" t="s">
        <v>173</v>
      </c>
      <c r="K3123" s="89" cm="1">
        <f ca="1" t="array" ref="K3123:L3123">_xlfn.XLOOKUP(J3123,匹配表1065!Y:Y,匹配表1065!AA:AB)</f>
        <v>1</v>
      </c>
      <c r="L3123" s="89" t="str">
        <v>3个月以内</v>
      </c>
      <c r="M3123" s="92" t="s">
        <v>30</v>
      </c>
      <c r="N3123" s="98">
        <v>2</v>
      </c>
      <c r="O3123" s="93" t="str">
        <f>_xlfn.XLOOKUP(P3123,匹配表1065!U:U,匹配表1065!T:T)</f>
        <v>HO00001048</v>
      </c>
      <c r="P3123" s="89" t="s">
        <v>176</v>
      </c>
      <c r="Q3123" s="89" t="s">
        <v>290</v>
      </c>
      <c r="R3123" s="89" t="str">
        <f>_xlfn.XLOOKUP(Q3123,匹配表1065!L:L,匹配表1065!O:O)</f>
        <v>A</v>
      </c>
      <c r="S3123" s="93" t="str">
        <f>IFERROR(_xlfn.XLOOKUP(Q3123,匹配表1065!AI:AI,匹配表1065!AJ:AJ),"绿标")</f>
        <v>红标</v>
      </c>
      <c r="T3123" s="93" t="str" cm="1">
        <f t="array" ref="T3123:U3123">_xlfn.XLOOKUP(Q3123,匹配表1065!L:L,匹配表1065!M:N)</f>
        <v>头痛</v>
      </c>
      <c r="U3123" s="94" t="str">
        <v>神经内科</v>
      </c>
      <c r="V3123" s="95" t="s">
        <v>70</v>
      </c>
      <c r="W3123" s="93">
        <f>_xlfn.XLOOKUP(M3123,匹配表1065!D:D,匹配表1065!F:F)*N3123</f>
        <v>24</v>
      </c>
    </row>
    <row r="3124" customHeight="1" spans="1:23">
      <c r="A3124" s="89" t="s">
        <v>675</v>
      </c>
      <c r="B3124" s="90">
        <v>46171</v>
      </c>
      <c r="C3124" s="91" t="str">
        <f t="shared" si="96"/>
        <v>5月第5周</v>
      </c>
      <c r="D3124" s="89" t="s">
        <v>761</v>
      </c>
      <c r="E3124" s="89" t="str">
        <f t="shared" si="97"/>
        <v>5月第4周--周5</v>
      </c>
      <c r="F3124" s="92" t="s">
        <v>27</v>
      </c>
      <c r="G3124" s="92" t="s">
        <v>167</v>
      </c>
      <c r="H3124" s="92" t="str">
        <f>_xlfn.XLOOKUP(O3124,匹配表1065!T:T,匹配表1065!W:W)</f>
        <v>苏州市</v>
      </c>
      <c r="I3124" s="89" t="str">
        <f>_xlfn.XLOOKUP(O3124,匹配表1065!T:T,匹配表1065!X:X)</f>
        <v>PME2016</v>
      </c>
      <c r="J3124" s="89" t="s">
        <v>173</v>
      </c>
      <c r="K3124" s="89" cm="1">
        <f ca="1" t="array" ref="K3124:L3124">_xlfn.XLOOKUP(J3124,匹配表1065!Y:Y,匹配表1065!AA:AB)</f>
        <v>1</v>
      </c>
      <c r="L3124" s="89" t="str">
        <v>3个月以内</v>
      </c>
      <c r="M3124" s="92" t="s">
        <v>30</v>
      </c>
      <c r="N3124" s="98">
        <v>1</v>
      </c>
      <c r="O3124" s="93" t="str">
        <f>_xlfn.XLOOKUP(P3124,匹配表1065!U:U,匹配表1065!T:T)</f>
        <v>HO00001048</v>
      </c>
      <c r="P3124" s="89" t="s">
        <v>176</v>
      </c>
      <c r="Q3124" s="89" t="s">
        <v>220</v>
      </c>
      <c r="R3124" s="89" t="str">
        <f>_xlfn.XLOOKUP(Q3124,匹配表1065!L:L,匹配表1065!O:O)</f>
        <v>A</v>
      </c>
      <c r="S3124" s="93" t="str">
        <f>IFERROR(_xlfn.XLOOKUP(Q3124,匹配表1065!AI:AI,匹配表1065!AJ:AJ),"绿标")</f>
        <v>红标</v>
      </c>
      <c r="T3124" s="93" t="str" cm="1">
        <f t="array" ref="T3124:U3124">_xlfn.XLOOKUP(Q3124,匹配表1065!L:L,匹配表1065!M:N)</f>
        <v>头痛</v>
      </c>
      <c r="U3124" s="94" t="str">
        <v>神经内科</v>
      </c>
      <c r="V3124" s="95" t="s">
        <v>70</v>
      </c>
      <c r="W3124" s="93">
        <f>_xlfn.XLOOKUP(M3124,匹配表1065!D:D,匹配表1065!F:F)*N3124</f>
        <v>12</v>
      </c>
    </row>
    <row r="3125" customHeight="1" spans="1:23">
      <c r="A3125" s="89" t="s">
        <v>675</v>
      </c>
      <c r="B3125" s="90">
        <v>46171</v>
      </c>
      <c r="C3125" s="91" t="str">
        <f t="shared" si="96"/>
        <v>5月第5周</v>
      </c>
      <c r="D3125" s="89" t="s">
        <v>761</v>
      </c>
      <c r="E3125" s="89" t="str">
        <f t="shared" si="97"/>
        <v>5月第4周--周5</v>
      </c>
      <c r="F3125" s="92" t="s">
        <v>27</v>
      </c>
      <c r="G3125" s="92" t="s">
        <v>167</v>
      </c>
      <c r="H3125" s="92" t="str">
        <f>_xlfn.XLOOKUP(O3125,匹配表1065!T:T,匹配表1065!W:W)</f>
        <v>苏州市</v>
      </c>
      <c r="I3125" s="89" t="str">
        <f>_xlfn.XLOOKUP(O3125,匹配表1065!T:T,匹配表1065!X:X)</f>
        <v>PME2016</v>
      </c>
      <c r="J3125" s="89" t="s">
        <v>173</v>
      </c>
      <c r="K3125" s="89" cm="1">
        <f ca="1" t="array" ref="K3125:L3125">_xlfn.XLOOKUP(J3125,匹配表1065!Y:Y,匹配表1065!AA:AB)</f>
        <v>1</v>
      </c>
      <c r="L3125" s="89" t="str">
        <v>3个月以内</v>
      </c>
      <c r="M3125" s="92" t="s">
        <v>30</v>
      </c>
      <c r="N3125" s="98">
        <v>1</v>
      </c>
      <c r="O3125" s="93" t="str">
        <f>_xlfn.XLOOKUP(P3125,匹配表1065!U:U,匹配表1065!T:T)</f>
        <v>HO00099680</v>
      </c>
      <c r="P3125" s="89" t="s">
        <v>174</v>
      </c>
      <c r="Q3125" s="89" t="s">
        <v>175</v>
      </c>
      <c r="R3125" s="89" t="str">
        <f>_xlfn.XLOOKUP(Q3125,匹配表1065!L:L,匹配表1065!O:O)</f>
        <v>A</v>
      </c>
      <c r="S3125" s="93" t="str">
        <f>IFERROR(_xlfn.XLOOKUP(Q3125,匹配表1065!AI:AI,匹配表1065!AJ:AJ),"绿标")</f>
        <v>红标</v>
      </c>
      <c r="T3125" s="93" t="str" cm="1">
        <f t="array" ref="T3125:U3125">_xlfn.XLOOKUP(Q3125,匹配表1065!L:L,匹配表1065!M:N)</f>
        <v>头痛</v>
      </c>
      <c r="U3125" s="94" t="str">
        <v>神经内科</v>
      </c>
      <c r="V3125" s="95" t="s">
        <v>67</v>
      </c>
      <c r="W3125" s="93">
        <f>_xlfn.XLOOKUP(M3125,匹配表1065!D:D,匹配表1065!F:F)*N3125</f>
        <v>12</v>
      </c>
    </row>
    <row r="3126" customHeight="1" spans="1:23">
      <c r="A3126" s="89" t="s">
        <v>675</v>
      </c>
      <c r="B3126" s="90">
        <v>46171</v>
      </c>
      <c r="C3126" s="91" t="str">
        <f t="shared" si="96"/>
        <v>5月第5周</v>
      </c>
      <c r="D3126" s="89" t="s">
        <v>761</v>
      </c>
      <c r="E3126" s="89" t="str">
        <f t="shared" si="97"/>
        <v>5月第4周--周5</v>
      </c>
      <c r="F3126" s="92" t="s">
        <v>27</v>
      </c>
      <c r="G3126" s="92" t="s">
        <v>28</v>
      </c>
      <c r="H3126" s="92" t="str">
        <f>_xlfn.XLOOKUP(O3126,匹配表1065!T:T,匹配表1065!W:W)</f>
        <v>南京市</v>
      </c>
      <c r="I3126" s="89" t="str">
        <f>_xlfn.XLOOKUP(O3126,匹配表1065!T:T,匹配表1065!X:X)</f>
        <v>PME2006</v>
      </c>
      <c r="J3126" s="92" t="s">
        <v>29</v>
      </c>
      <c r="K3126" s="89" cm="1">
        <f ca="1" t="array" ref="K3126:L3126">_xlfn.XLOOKUP(J3126,匹配表1065!Y:Y,匹配表1065!AA:AB)</f>
        <v>15</v>
      </c>
      <c r="L3126" s="89" t="str">
        <v>3个月以上</v>
      </c>
      <c r="M3126" s="92" t="s">
        <v>35</v>
      </c>
      <c r="N3126" s="98">
        <v>1</v>
      </c>
      <c r="O3126" s="93" t="str">
        <f>_xlfn.XLOOKUP(P3126,匹配表1065!U:U,匹配表1065!T:T)</f>
        <v>HO00000959</v>
      </c>
      <c r="P3126" s="89" t="s">
        <v>196</v>
      </c>
      <c r="Q3126" s="89" t="s">
        <v>440</v>
      </c>
      <c r="R3126" s="89" t="str">
        <f>_xlfn.XLOOKUP(Q3126,匹配表1065!L:L,匹配表1065!O:O)</f>
        <v>A</v>
      </c>
      <c r="S3126" s="93" t="str">
        <f>IFERROR(_xlfn.XLOOKUP(Q3126,匹配表1065!AI:AI,匹配表1065!AJ:AJ),"绿标")</f>
        <v>红标</v>
      </c>
      <c r="T3126" s="93" t="str" cm="1">
        <f t="array" ref="T3126:U3126">_xlfn.XLOOKUP(Q3126,匹配表1065!L:L,匹配表1065!M:N)</f>
        <v>头痛</v>
      </c>
      <c r="U3126" s="94" t="str">
        <v>神经内科</v>
      </c>
      <c r="V3126" s="95" t="s">
        <v>58</v>
      </c>
      <c r="W3126" s="93">
        <f>_xlfn.XLOOKUP(M3126,匹配表1065!D:D,匹配表1065!F:F)*N3126</f>
        <v>4</v>
      </c>
    </row>
    <row r="3127" customHeight="1" spans="1:23">
      <c r="A3127" s="89" t="s">
        <v>675</v>
      </c>
      <c r="B3127" s="90">
        <v>46171</v>
      </c>
      <c r="C3127" s="91" t="str">
        <f t="shared" si="96"/>
        <v>5月第5周</v>
      </c>
      <c r="D3127" s="89" t="s">
        <v>761</v>
      </c>
      <c r="E3127" s="89" t="str">
        <f t="shared" si="97"/>
        <v>5月第4周--周5</v>
      </c>
      <c r="F3127" s="92" t="s">
        <v>27</v>
      </c>
      <c r="G3127" s="92" t="s">
        <v>28</v>
      </c>
      <c r="H3127" s="92" t="str">
        <f>_xlfn.XLOOKUP(O3127,匹配表1065!T:T,匹配表1065!W:W)</f>
        <v>南京市</v>
      </c>
      <c r="I3127" s="89" t="str">
        <f>_xlfn.XLOOKUP(O3127,匹配表1065!T:T,匹配表1065!X:X)</f>
        <v>PME2006</v>
      </c>
      <c r="J3127" s="92" t="s">
        <v>29</v>
      </c>
      <c r="K3127" s="89" cm="1">
        <f ca="1" t="array" ref="K3127:L3127">_xlfn.XLOOKUP(J3127,匹配表1065!Y:Y,匹配表1065!AA:AB)</f>
        <v>15</v>
      </c>
      <c r="L3127" s="89" t="str">
        <v>3个月以上</v>
      </c>
      <c r="M3127" s="92" t="s">
        <v>55</v>
      </c>
      <c r="N3127" s="98">
        <v>1</v>
      </c>
      <c r="O3127" s="93" t="str">
        <f>_xlfn.XLOOKUP(P3127,匹配表1065!U:U,匹配表1065!T:T)</f>
        <v>HO00000959</v>
      </c>
      <c r="P3127" s="89" t="s">
        <v>196</v>
      </c>
      <c r="Q3127" s="89" t="s">
        <v>268</v>
      </c>
      <c r="R3127" s="89" t="str">
        <f>_xlfn.XLOOKUP(Q3127,匹配表1065!L:L,匹配表1065!O:O)</f>
        <v>C</v>
      </c>
      <c r="S3127" s="93" t="str">
        <f>IFERROR(_xlfn.XLOOKUP(Q3127,匹配表1065!AI:AI,匹配表1065!AJ:AJ),"绿标")</f>
        <v>红标</v>
      </c>
      <c r="T3127" s="93" t="str" cm="1">
        <f t="array" ref="T3127:U3127">_xlfn.XLOOKUP(Q3127,匹配表1065!L:L,匹配表1065!M:N)</f>
        <v>眩晕</v>
      </c>
      <c r="U3127" s="94" t="str">
        <v>耳鼻喉科</v>
      </c>
      <c r="V3127" s="95" t="s">
        <v>70</v>
      </c>
      <c r="W3127" s="93">
        <f>_xlfn.XLOOKUP(M3127,匹配表1065!D:D,匹配表1065!F:F)*N3127</f>
        <v>8</v>
      </c>
    </row>
    <row r="3128" customHeight="1" spans="1:23">
      <c r="A3128" s="89" t="s">
        <v>675</v>
      </c>
      <c r="B3128" s="90">
        <v>46171</v>
      </c>
      <c r="C3128" s="91" t="str">
        <f t="shared" si="96"/>
        <v>5月第5周</v>
      </c>
      <c r="D3128" s="89" t="s">
        <v>761</v>
      </c>
      <c r="E3128" s="89" t="str">
        <f t="shared" si="97"/>
        <v>5月第4周--周5</v>
      </c>
      <c r="F3128" s="92" t="s">
        <v>27</v>
      </c>
      <c r="G3128" s="92" t="s">
        <v>28</v>
      </c>
      <c r="H3128" s="92" t="str">
        <f>_xlfn.XLOOKUP(O3128,匹配表1065!T:T,匹配表1065!W:W)</f>
        <v>南京市</v>
      </c>
      <c r="I3128" s="89" t="str">
        <f>_xlfn.XLOOKUP(O3128,匹配表1065!T:T,匹配表1065!X:X)</f>
        <v>PME2005</v>
      </c>
      <c r="J3128" s="89" t="s">
        <v>54</v>
      </c>
      <c r="K3128" s="89" cm="1">
        <f ca="1" t="array" ref="K3128:L3128">_xlfn.XLOOKUP(J3128,匹配表1065!Y:Y,匹配表1065!AA:AB)</f>
        <v>3</v>
      </c>
      <c r="L3128" s="89" t="str">
        <v>3个月以上</v>
      </c>
      <c r="M3128" s="92" t="s">
        <v>55</v>
      </c>
      <c r="N3128" s="98">
        <v>1</v>
      </c>
      <c r="O3128" s="93" t="str">
        <f>_xlfn.XLOOKUP(P3128,匹配表1065!U:U,匹配表1065!T:T)</f>
        <v>HO00000975</v>
      </c>
      <c r="P3128" s="89" t="s">
        <v>56</v>
      </c>
      <c r="Q3128" s="89" t="s">
        <v>264</v>
      </c>
      <c r="R3128" s="89" t="str">
        <f>_xlfn.XLOOKUP(Q3128,匹配表1065!L:L,匹配表1065!O:O)</f>
        <v>A</v>
      </c>
      <c r="S3128" s="93" t="str">
        <f>IFERROR(_xlfn.XLOOKUP(Q3128,匹配表1065!AI:AI,匹配表1065!AJ:AJ),"绿标")</f>
        <v>红标</v>
      </c>
      <c r="T3128" s="93" t="str" cm="1">
        <f t="array" ref="T3128:U3128">_xlfn.XLOOKUP(Q3128,匹配表1065!L:L,匹配表1065!M:N)</f>
        <v>头痛</v>
      </c>
      <c r="U3128" s="94" t="str">
        <v>神经内科</v>
      </c>
      <c r="V3128" s="95" t="s">
        <v>42</v>
      </c>
      <c r="W3128" s="93">
        <f>_xlfn.XLOOKUP(M3128,匹配表1065!D:D,匹配表1065!F:F)*N3128</f>
        <v>8</v>
      </c>
    </row>
    <row r="3129" customHeight="1" spans="1:23">
      <c r="A3129" s="89" t="s">
        <v>675</v>
      </c>
      <c r="B3129" s="90">
        <v>46171</v>
      </c>
      <c r="C3129" s="91" t="str">
        <f t="shared" si="96"/>
        <v>5月第5周</v>
      </c>
      <c r="D3129" s="89" t="s">
        <v>761</v>
      </c>
      <c r="E3129" s="89" t="str">
        <f t="shared" si="97"/>
        <v>5月第4周--周5</v>
      </c>
      <c r="F3129" s="92" t="s">
        <v>27</v>
      </c>
      <c r="G3129" s="92" t="s">
        <v>28</v>
      </c>
      <c r="H3129" s="92" t="str">
        <f>_xlfn.XLOOKUP(O3129,匹配表1065!T:T,匹配表1065!W:W)</f>
        <v>南京市</v>
      </c>
      <c r="I3129" s="89" t="str">
        <f>_xlfn.XLOOKUP(O3129,匹配表1065!T:T,匹配表1065!X:X)</f>
        <v>PME2005</v>
      </c>
      <c r="J3129" s="89" t="s">
        <v>54</v>
      </c>
      <c r="K3129" s="89" cm="1">
        <f ca="1" t="array" ref="K3129:L3129">_xlfn.XLOOKUP(J3129,匹配表1065!Y:Y,匹配表1065!AA:AB)</f>
        <v>3</v>
      </c>
      <c r="L3129" s="89" t="str">
        <v>3个月以上</v>
      </c>
      <c r="M3129" s="92" t="s">
        <v>35</v>
      </c>
      <c r="N3129" s="98">
        <v>1</v>
      </c>
      <c r="O3129" s="93" t="str">
        <f>_xlfn.XLOOKUP(P3129,匹配表1065!U:U,匹配表1065!T:T)</f>
        <v>HO00000975</v>
      </c>
      <c r="P3129" s="89" t="s">
        <v>56</v>
      </c>
      <c r="Q3129" s="89" t="s">
        <v>342</v>
      </c>
      <c r="R3129" s="89" t="str">
        <f>_xlfn.XLOOKUP(Q3129,匹配表1065!L:L,匹配表1065!O:O)</f>
        <v>A</v>
      </c>
      <c r="S3129" s="93" t="str">
        <f>IFERROR(_xlfn.XLOOKUP(Q3129,匹配表1065!AI:AI,匹配表1065!AJ:AJ),"绿标")</f>
        <v>绿标</v>
      </c>
      <c r="T3129" s="93" t="str" cm="1">
        <f t="array" ref="T3129:U3129">_xlfn.XLOOKUP(Q3129,匹配表1065!L:L,匹配表1065!M:N)</f>
        <v>头痛</v>
      </c>
      <c r="U3129" s="94" t="str">
        <v>神经内科</v>
      </c>
      <c r="V3129" s="95" t="s">
        <v>33</v>
      </c>
      <c r="W3129" s="93">
        <f>_xlfn.XLOOKUP(M3129,匹配表1065!D:D,匹配表1065!F:F)*N3129</f>
        <v>4</v>
      </c>
    </row>
    <row r="3130" customHeight="1" spans="1:23">
      <c r="A3130" s="89" t="s">
        <v>675</v>
      </c>
      <c r="B3130" s="90">
        <v>46171</v>
      </c>
      <c r="C3130" s="91" t="str">
        <f t="shared" si="96"/>
        <v>5月第5周</v>
      </c>
      <c r="D3130" s="89" t="s">
        <v>761</v>
      </c>
      <c r="E3130" s="89" t="str">
        <f t="shared" si="97"/>
        <v>5月第4周--周5</v>
      </c>
      <c r="F3130" s="92" t="s">
        <v>27</v>
      </c>
      <c r="G3130" s="92" t="s">
        <v>28</v>
      </c>
      <c r="H3130" s="92" t="str">
        <f>_xlfn.XLOOKUP(O3130,匹配表1065!T:T,匹配表1065!W:W)</f>
        <v>扬州市</v>
      </c>
      <c r="I3130" s="89" t="str">
        <f>_xlfn.XLOOKUP(O3130,匹配表1065!T:T,匹配表1065!X:X)</f>
        <v>PME2012</v>
      </c>
      <c r="J3130" s="92" t="s">
        <v>60</v>
      </c>
      <c r="K3130" s="89" cm="1">
        <f ca="1" t="array" ref="K3130:L3130">_xlfn.XLOOKUP(J3130,匹配表1065!Y:Y,匹配表1065!AA:AB)</f>
        <v>13</v>
      </c>
      <c r="L3130" s="89" t="str">
        <v>3个月以上</v>
      </c>
      <c r="M3130" s="92" t="s">
        <v>30</v>
      </c>
      <c r="N3130" s="98">
        <v>1</v>
      </c>
      <c r="O3130" s="93" t="str">
        <f>_xlfn.XLOOKUP(P3130,匹配表1065!U:U,匹配表1065!T:T)</f>
        <v>HO00000968</v>
      </c>
      <c r="P3130" s="89" t="s">
        <v>61</v>
      </c>
      <c r="Q3130" s="89" t="s">
        <v>781</v>
      </c>
      <c r="R3130" s="89" t="str">
        <f>_xlfn.XLOOKUP(Q3130,匹配表1065!L:L,匹配表1065!O:O)</f>
        <v>B</v>
      </c>
      <c r="S3130" s="93" t="str">
        <f>IFERROR(_xlfn.XLOOKUP(Q3130,匹配表1065!AI:AI,匹配表1065!AJ:AJ),"绿标")</f>
        <v>绿标</v>
      </c>
      <c r="T3130" s="93" t="str" cm="1">
        <f t="array" ref="T3130:U3130">_xlfn.XLOOKUP(Q3130,匹配表1065!L:L,匹配表1065!M:N)</f>
        <v>脑血管</v>
      </c>
      <c r="U3130" s="94" t="str">
        <v>神经内科</v>
      </c>
      <c r="V3130" s="95" t="s">
        <v>58</v>
      </c>
      <c r="W3130" s="93">
        <f>_xlfn.XLOOKUP(M3130,匹配表1065!D:D,匹配表1065!F:F)*N3130</f>
        <v>12</v>
      </c>
    </row>
    <row r="3131" customHeight="1" spans="1:23">
      <c r="A3131" s="89" t="s">
        <v>675</v>
      </c>
      <c r="B3131" s="90">
        <v>46171</v>
      </c>
      <c r="C3131" s="91" t="str">
        <f t="shared" si="96"/>
        <v>5月第5周</v>
      </c>
      <c r="D3131" s="89" t="s">
        <v>761</v>
      </c>
      <c r="E3131" s="89" t="str">
        <f t="shared" si="97"/>
        <v>5月第4周--周5</v>
      </c>
      <c r="F3131" s="92" t="s">
        <v>27</v>
      </c>
      <c r="G3131" s="92" t="s">
        <v>28</v>
      </c>
      <c r="H3131" s="92" t="str">
        <f>_xlfn.XLOOKUP(O3131,匹配表1065!T:T,匹配表1065!W:W)</f>
        <v>南京市</v>
      </c>
      <c r="I3131" s="89" t="str">
        <f>_xlfn.XLOOKUP(O3131,匹配表1065!T:T,匹配表1065!X:X)</f>
        <v>PME2039</v>
      </c>
      <c r="J3131" s="92" t="s">
        <v>39</v>
      </c>
      <c r="K3131" s="89" cm="1">
        <f ca="1" t="array" ref="K3131:L3131">_xlfn.XLOOKUP(J3131,匹配表1065!Y:Y,匹配表1065!AA:AB)</f>
        <v>7</v>
      </c>
      <c r="L3131" s="89" t="str">
        <v>3个月以上</v>
      </c>
      <c r="M3131" s="92" t="s">
        <v>35</v>
      </c>
      <c r="N3131" s="98">
        <v>1</v>
      </c>
      <c r="O3131" s="93" t="str">
        <f>_xlfn.XLOOKUP(P3131,匹配表1065!U:U,匹配表1065!T:T)</f>
        <v>HO00000971</v>
      </c>
      <c r="P3131" s="89" t="s">
        <v>40</v>
      </c>
      <c r="Q3131" s="89" t="s">
        <v>442</v>
      </c>
      <c r="R3131" s="89" t="str">
        <f>_xlfn.XLOOKUP(Q3131,匹配表1065!L:L,匹配表1065!O:O)</f>
        <v>C</v>
      </c>
      <c r="S3131" s="93" t="str">
        <f>IFERROR(_xlfn.XLOOKUP(Q3131,匹配表1065!AI:AI,匹配表1065!AJ:AJ),"绿标")</f>
        <v>绿标</v>
      </c>
      <c r="T3131" s="93" t="str" cm="1">
        <f t="array" ref="T3131:U3131">_xlfn.XLOOKUP(Q3131,匹配表1065!L:L,匹配表1065!M:N)</f>
        <v>眩晕</v>
      </c>
      <c r="U3131" s="94" t="str">
        <v>耳鼻喉科</v>
      </c>
      <c r="V3131" s="95" t="s">
        <v>70</v>
      </c>
      <c r="W3131" s="93">
        <f>_xlfn.XLOOKUP(M3131,匹配表1065!D:D,匹配表1065!F:F)*N3131</f>
        <v>4</v>
      </c>
    </row>
    <row r="3132" customHeight="1" spans="1:23">
      <c r="A3132" s="89" t="s">
        <v>675</v>
      </c>
      <c r="B3132" s="90">
        <v>46171</v>
      </c>
      <c r="C3132" s="91" t="str">
        <f t="shared" si="96"/>
        <v>5月第5周</v>
      </c>
      <c r="D3132" s="89" t="s">
        <v>761</v>
      </c>
      <c r="E3132" s="89" t="str">
        <f t="shared" si="97"/>
        <v>5月第4周--周5</v>
      </c>
      <c r="F3132" s="92" t="s">
        <v>27</v>
      </c>
      <c r="G3132" s="92" t="s">
        <v>28</v>
      </c>
      <c r="H3132" s="92" t="str">
        <f>_xlfn.XLOOKUP(O3132,匹配表1065!T:T,匹配表1065!W:W)</f>
        <v>镇江市</v>
      </c>
      <c r="I3132" s="89" t="str">
        <f>_xlfn.XLOOKUP(O3132,匹配表1065!T:T,匹配表1065!X:X)</f>
        <v>PME2039</v>
      </c>
      <c r="J3132" s="92" t="s">
        <v>39</v>
      </c>
      <c r="K3132" s="89" cm="1">
        <f ca="1" t="array" ref="K3132:L3132">_xlfn.XLOOKUP(J3132,匹配表1065!Y:Y,匹配表1065!AA:AB)</f>
        <v>7</v>
      </c>
      <c r="L3132" s="89" t="str">
        <v>3个月以上</v>
      </c>
      <c r="M3132" s="92" t="s">
        <v>35</v>
      </c>
      <c r="N3132" s="98">
        <v>1</v>
      </c>
      <c r="O3132" s="93" t="str">
        <f>_xlfn.XLOOKUP(P3132,匹配表1065!U:U,匹配表1065!T:T)</f>
        <v>HO00001014</v>
      </c>
      <c r="P3132" s="89" t="s">
        <v>266</v>
      </c>
      <c r="Q3132" s="89" t="s">
        <v>689</v>
      </c>
      <c r="R3132" s="89" t="str">
        <f>_xlfn.XLOOKUP(Q3132,匹配表1065!L:L,匹配表1065!O:O)</f>
        <v>B</v>
      </c>
      <c r="S3132" s="93" t="str">
        <f>IFERROR(_xlfn.XLOOKUP(Q3132,匹配表1065!AI:AI,匹配表1065!AJ:AJ),"绿标")</f>
        <v>绿标</v>
      </c>
      <c r="T3132" s="93" t="str" cm="1">
        <f t="array" ref="T3132:U3132">_xlfn.XLOOKUP(Q3132,匹配表1065!L:L,匹配表1065!M:N)</f>
        <v>脑血管</v>
      </c>
      <c r="U3132" s="94" t="str">
        <v>神经内科</v>
      </c>
      <c r="V3132" s="95" t="s">
        <v>33</v>
      </c>
      <c r="W3132" s="93">
        <f>_xlfn.XLOOKUP(M3132,匹配表1065!D:D,匹配表1065!F:F)*N3132</f>
        <v>4</v>
      </c>
    </row>
    <row r="3133" customHeight="1" spans="1:23">
      <c r="A3133" s="89" t="s">
        <v>675</v>
      </c>
      <c r="B3133" s="90">
        <v>46171</v>
      </c>
      <c r="C3133" s="91" t="str">
        <f t="shared" si="96"/>
        <v>5月第5周</v>
      </c>
      <c r="D3133" s="89" t="s">
        <v>761</v>
      </c>
      <c r="E3133" s="89" t="str">
        <f t="shared" si="97"/>
        <v>5月第4周--周5</v>
      </c>
      <c r="F3133" s="92" t="s">
        <v>27</v>
      </c>
      <c r="G3133" s="92" t="s">
        <v>28</v>
      </c>
      <c r="H3133" s="92" t="str">
        <f>_xlfn.XLOOKUP(O3133,匹配表1065!T:T,匹配表1065!W:W)</f>
        <v>南京市</v>
      </c>
      <c r="I3133" s="89" t="str">
        <f>_xlfn.XLOOKUP(O3133,匹配表1065!T:T,匹配表1065!X:X)</f>
        <v>PME2004</v>
      </c>
      <c r="J3133" s="92" t="s">
        <v>34</v>
      </c>
      <c r="K3133" s="89" cm="1">
        <f ca="1" t="array" ref="K3133:L3133">_xlfn.XLOOKUP(J3133,匹配表1065!Y:Y,匹配表1065!AA:AB)</f>
        <v>11</v>
      </c>
      <c r="L3133" s="89" t="str">
        <v>3个月以上</v>
      </c>
      <c r="M3133" s="92" t="s">
        <v>35</v>
      </c>
      <c r="N3133" s="98">
        <v>1</v>
      </c>
      <c r="O3133" s="93" t="str">
        <f>_xlfn.XLOOKUP(P3133,匹配表1065!U:U,匹配表1065!T:T)</f>
        <v>HO00001017</v>
      </c>
      <c r="P3133" s="89" t="s">
        <v>343</v>
      </c>
      <c r="Q3133" s="89" t="s">
        <v>344</v>
      </c>
      <c r="R3133" s="89" t="str">
        <f>_xlfn.XLOOKUP(Q3133,匹配表1065!L:L,匹配表1065!O:O)</f>
        <v>B</v>
      </c>
      <c r="S3133" s="93" t="str">
        <f>IFERROR(_xlfn.XLOOKUP(Q3133,匹配表1065!AI:AI,匹配表1065!AJ:AJ),"绿标")</f>
        <v>绿标</v>
      </c>
      <c r="T3133" s="93" t="str" cm="1">
        <f t="array" ref="T3133:U3133">_xlfn.XLOOKUP(Q3133,匹配表1065!L:L,匹配表1065!M:N)</f>
        <v>脑血管</v>
      </c>
      <c r="U3133" s="94" t="str">
        <v>神经内科</v>
      </c>
      <c r="V3133" s="95" t="s">
        <v>33</v>
      </c>
      <c r="W3133" s="93">
        <f>_xlfn.XLOOKUP(M3133,匹配表1065!D:D,匹配表1065!F:F)*N3133</f>
        <v>4</v>
      </c>
    </row>
    <row r="3134" customHeight="1" spans="1:23">
      <c r="A3134" s="89" t="s">
        <v>675</v>
      </c>
      <c r="B3134" s="90">
        <v>46171</v>
      </c>
      <c r="C3134" s="91" t="str">
        <f t="shared" si="96"/>
        <v>5月第5周</v>
      </c>
      <c r="D3134" s="89" t="s">
        <v>761</v>
      </c>
      <c r="E3134" s="89" t="str">
        <f t="shared" si="97"/>
        <v>5月第4周--周5</v>
      </c>
      <c r="F3134" s="92" t="s">
        <v>27</v>
      </c>
      <c r="G3134" s="92" t="s">
        <v>28</v>
      </c>
      <c r="H3134" s="92" t="str">
        <f>_xlfn.XLOOKUP(O3134,匹配表1065!T:T,匹配表1065!W:W)</f>
        <v>南京市</v>
      </c>
      <c r="I3134" s="89" t="str">
        <f>_xlfn.XLOOKUP(O3134,匹配表1065!T:T,匹配表1065!X:X)</f>
        <v>PME2004</v>
      </c>
      <c r="J3134" s="92" t="s">
        <v>34</v>
      </c>
      <c r="K3134" s="89" cm="1">
        <f ca="1" t="array" ref="K3134:L3134">_xlfn.XLOOKUP(J3134,匹配表1065!Y:Y,匹配表1065!AA:AB)</f>
        <v>11</v>
      </c>
      <c r="L3134" s="89" t="str">
        <v>3个月以上</v>
      </c>
      <c r="M3134" s="92" t="s">
        <v>35</v>
      </c>
      <c r="N3134" s="98">
        <v>1</v>
      </c>
      <c r="O3134" s="93" t="str">
        <f>_xlfn.XLOOKUP(P3134,匹配表1065!U:U,匹配表1065!T:T)</f>
        <v>HO00000960</v>
      </c>
      <c r="P3134" s="89" t="s">
        <v>272</v>
      </c>
      <c r="Q3134" s="89" t="s">
        <v>441</v>
      </c>
      <c r="R3134" s="89" t="str">
        <f>_xlfn.XLOOKUP(Q3134,匹配表1065!L:L,匹配表1065!O:O)</f>
        <v>B</v>
      </c>
      <c r="S3134" s="93" t="str">
        <f>IFERROR(_xlfn.XLOOKUP(Q3134,匹配表1065!AI:AI,匹配表1065!AJ:AJ),"绿标")</f>
        <v>绿标</v>
      </c>
      <c r="T3134" s="93" t="str" cm="1">
        <f t="array" ref="T3134:U3134">_xlfn.XLOOKUP(Q3134,匹配表1065!L:L,匹配表1065!M:N)</f>
        <v>脑血管</v>
      </c>
      <c r="U3134" s="94" t="str">
        <v>神经内科</v>
      </c>
      <c r="V3134" s="95" t="s">
        <v>33</v>
      </c>
      <c r="W3134" s="93">
        <f>_xlfn.XLOOKUP(M3134,匹配表1065!D:D,匹配表1065!F:F)*N3134</f>
        <v>4</v>
      </c>
    </row>
    <row r="3135" customHeight="1" spans="1:23">
      <c r="A3135" s="89" t="s">
        <v>675</v>
      </c>
      <c r="B3135" s="90">
        <v>46171</v>
      </c>
      <c r="C3135" s="91" t="str">
        <f t="shared" si="96"/>
        <v>5月第5周</v>
      </c>
      <c r="D3135" s="89" t="s">
        <v>761</v>
      </c>
      <c r="E3135" s="89" t="str">
        <f t="shared" si="97"/>
        <v>5月第4周--周5</v>
      </c>
      <c r="F3135" s="92" t="s">
        <v>27</v>
      </c>
      <c r="G3135" s="92" t="s">
        <v>28</v>
      </c>
      <c r="H3135" s="92" t="str">
        <f>_xlfn.XLOOKUP(O3135,匹配表1065!T:T,匹配表1065!W:W)</f>
        <v>常州市</v>
      </c>
      <c r="I3135" s="89" t="str">
        <f>_xlfn.XLOOKUP(O3135,匹配表1065!T:T,匹配表1065!X:X)</f>
        <v>PME2015</v>
      </c>
      <c r="J3135" s="92" t="s">
        <v>45</v>
      </c>
      <c r="K3135" s="89" cm="1">
        <f ca="1" t="array" ref="K3135:L3135">_xlfn.XLOOKUP(J3135,匹配表1065!Y:Y,匹配表1065!AA:AB)</f>
        <v>9</v>
      </c>
      <c r="L3135" s="89" t="str">
        <v>3个月以上</v>
      </c>
      <c r="M3135" s="92" t="s">
        <v>30</v>
      </c>
      <c r="N3135" s="98">
        <v>1</v>
      </c>
      <c r="O3135" s="93" t="str">
        <f>_xlfn.XLOOKUP(P3135,匹配表1065!U:U,匹配表1065!T:T)</f>
        <v>HO00000941</v>
      </c>
      <c r="P3135" s="89" t="s">
        <v>542</v>
      </c>
      <c r="Q3135" s="89" t="s">
        <v>544</v>
      </c>
      <c r="R3135" s="89" t="str">
        <f>_xlfn.XLOOKUP(Q3135,匹配表1065!L:L,匹配表1065!O:O)</f>
        <v>A</v>
      </c>
      <c r="S3135" s="93" t="str">
        <f>IFERROR(_xlfn.XLOOKUP(Q3135,匹配表1065!AI:AI,匹配表1065!AJ:AJ),"绿标")</f>
        <v>绿标</v>
      </c>
      <c r="T3135" s="93" t="str" cm="1">
        <f t="array" ref="T3135:U3135">_xlfn.XLOOKUP(Q3135,匹配表1065!L:L,匹配表1065!M:N)</f>
        <v>头痛</v>
      </c>
      <c r="U3135" s="94" t="str">
        <v>神经内科</v>
      </c>
      <c r="V3135" s="95" t="s">
        <v>33</v>
      </c>
      <c r="W3135" s="93">
        <f>_xlfn.XLOOKUP(M3135,匹配表1065!D:D,匹配表1065!F:F)*N3135</f>
        <v>12</v>
      </c>
    </row>
    <row r="3136" customHeight="1" spans="1:23">
      <c r="A3136" s="89" t="s">
        <v>675</v>
      </c>
      <c r="B3136" s="90">
        <v>46173</v>
      </c>
      <c r="C3136" s="91" t="str">
        <f t="shared" si="96"/>
        <v>5月第5周</v>
      </c>
      <c r="D3136" s="89" t="s">
        <v>782</v>
      </c>
      <c r="E3136" s="89" t="str">
        <f t="shared" si="97"/>
        <v>6月第1周--周7</v>
      </c>
      <c r="F3136" s="92" t="s">
        <v>27</v>
      </c>
      <c r="G3136" s="92" t="s">
        <v>136</v>
      </c>
      <c r="H3136" s="92" t="str">
        <f>_xlfn.XLOOKUP(O3136,匹配表1065!T:T,匹配表1065!W:W)</f>
        <v>淄博市</v>
      </c>
      <c r="I3136" s="89" t="str">
        <f>_xlfn.XLOOKUP(O3136,匹配表1065!T:T,匹配表1065!X:X)</f>
        <v>PME2043</v>
      </c>
      <c r="J3136" s="92" t="s">
        <v>140</v>
      </c>
      <c r="K3136" s="89" cm="1">
        <f ca="1" t="array" ref="K3136:L3136">_xlfn.XLOOKUP(J3136,匹配表1065!Y:Y,匹配表1065!AA:AB)</f>
        <v>9</v>
      </c>
      <c r="L3136" s="89" t="str">
        <v>3个月以上</v>
      </c>
      <c r="M3136" s="92" t="s">
        <v>35</v>
      </c>
      <c r="N3136" s="92">
        <v>1</v>
      </c>
      <c r="O3136" s="93" t="str">
        <f>_xlfn.XLOOKUP(P3136,匹配表1065!U:U,匹配表1065!T:T)</f>
        <v>HO00001431</v>
      </c>
      <c r="P3136" s="89" t="s">
        <v>244</v>
      </c>
      <c r="Q3136" s="89" t="s">
        <v>678</v>
      </c>
      <c r="R3136" s="89" t="str">
        <f>_xlfn.XLOOKUP(Q3136,匹配表1065!L:L,匹配表1065!O:O)</f>
        <v>B</v>
      </c>
      <c r="S3136" s="93" t="str">
        <f>IFERROR(_xlfn.XLOOKUP(Q3136,匹配表1065!AI:AI,匹配表1065!AJ:AJ),"绿标")</f>
        <v>黑标</v>
      </c>
      <c r="T3136" s="93" t="str" cm="1">
        <f t="array" ref="T3136:U3136">_xlfn.XLOOKUP(Q3136,匹配表1065!L:L,匹配表1065!M:N)</f>
        <v>脑血管</v>
      </c>
      <c r="U3136" s="94" t="str">
        <v>神经内科</v>
      </c>
      <c r="V3136" s="95" t="s">
        <v>42</v>
      </c>
      <c r="W3136" s="93">
        <f>_xlfn.XLOOKUP(M3136,匹配表1065!D:D,匹配表1065!F:F)*N3136</f>
        <v>4</v>
      </c>
    </row>
    <row r="3137" customHeight="1" spans="1:23">
      <c r="A3137" s="89" t="s">
        <v>675</v>
      </c>
      <c r="B3137" s="90">
        <v>46173</v>
      </c>
      <c r="C3137" s="91" t="str">
        <f t="shared" si="96"/>
        <v>5月第5周</v>
      </c>
      <c r="D3137" s="89" t="s">
        <v>782</v>
      </c>
      <c r="E3137" s="89" t="str">
        <f t="shared" si="97"/>
        <v>6月第1周--周7</v>
      </c>
      <c r="F3137" s="92" t="s">
        <v>27</v>
      </c>
      <c r="G3137" s="92" t="s">
        <v>136</v>
      </c>
      <c r="H3137" s="92" t="str">
        <f>_xlfn.XLOOKUP(O3137,匹配表1065!T:T,匹配表1065!W:W)</f>
        <v>潍坊市</v>
      </c>
      <c r="I3137" s="89" t="str">
        <f>_xlfn.XLOOKUP(O3137,匹配表1065!T:T,匹配表1065!X:X)</f>
        <v>PME2036</v>
      </c>
      <c r="J3137" s="89" t="s">
        <v>161</v>
      </c>
      <c r="K3137" s="89" cm="1">
        <f ca="1" t="array" ref="K3137:L3137">_xlfn.XLOOKUP(J3137,匹配表1065!Y:Y,匹配表1065!AA:AB)</f>
        <v>1519</v>
      </c>
      <c r="L3137" s="89" t="str">
        <v>3个月以上</v>
      </c>
      <c r="M3137" s="92" t="s">
        <v>55</v>
      </c>
      <c r="N3137" s="92">
        <v>1</v>
      </c>
      <c r="O3137" s="93" t="str">
        <f>_xlfn.XLOOKUP(P3137,匹配表1065!U:U,匹配表1065!T:T)</f>
        <v>HO00001506</v>
      </c>
      <c r="P3137" s="89" t="s">
        <v>395</v>
      </c>
      <c r="Q3137" s="89" t="s">
        <v>475</v>
      </c>
      <c r="R3137" s="89" t="str">
        <f>_xlfn.XLOOKUP(Q3137,匹配表1065!L:L,匹配表1065!O:O)</f>
        <v>A</v>
      </c>
      <c r="S3137" s="93" t="str">
        <f>IFERROR(_xlfn.XLOOKUP(Q3137,匹配表1065!AI:AI,匹配表1065!AJ:AJ),"绿标")</f>
        <v>红标</v>
      </c>
      <c r="T3137" s="93" t="str" cm="1">
        <f t="array" ref="T3137:U3137">_xlfn.XLOOKUP(Q3137,匹配表1065!L:L,匹配表1065!M:N)</f>
        <v>头痛</v>
      </c>
      <c r="U3137" s="94" t="str">
        <v>神经内科</v>
      </c>
      <c r="V3137" s="95" t="s">
        <v>67</v>
      </c>
      <c r="W3137" s="93">
        <f>_xlfn.XLOOKUP(M3137,匹配表1065!D:D,匹配表1065!F:F)*N3137</f>
        <v>8</v>
      </c>
    </row>
    <row r="3138" customHeight="1" spans="1:23">
      <c r="A3138" s="89" t="s">
        <v>675</v>
      </c>
      <c r="B3138" s="90">
        <v>46173</v>
      </c>
      <c r="C3138" s="91" t="str">
        <f t="shared" ref="C3138:C3201" si="98">MONTH(B3138)&amp;TEXT(WEEKNUM(B3138,2)-WEEKNUM(B3138+1-DAY(B3138),2)+1,"月第0周")</f>
        <v>5月第5周</v>
      </c>
      <c r="D3138" s="89" t="s">
        <v>782</v>
      </c>
      <c r="E3138" s="89" t="str">
        <f t="shared" ref="E3138:E3201" si="99">D3138&amp;"--"&amp;"周"&amp;WEEKDAY(B3138,2)</f>
        <v>6月第1周--周7</v>
      </c>
      <c r="F3138" s="92" t="s">
        <v>27</v>
      </c>
      <c r="G3138" s="92" t="s">
        <v>136</v>
      </c>
      <c r="H3138" s="92" t="str">
        <f>_xlfn.XLOOKUP(O3138,匹配表1065!T:T,匹配表1065!W:W)</f>
        <v>威海市</v>
      </c>
      <c r="I3138" s="89" t="str">
        <f>_xlfn.XLOOKUP(O3138,匹配表1065!T:T,匹配表1065!X:X)</f>
        <v>PME2033</v>
      </c>
      <c r="J3138" s="92" t="s">
        <v>137</v>
      </c>
      <c r="K3138" s="89" cm="1">
        <f ca="1" t="array" ref="K3138:L3138">_xlfn.XLOOKUP(J3138,匹配表1065!Y:Y,匹配表1065!AA:AB)</f>
        <v>10</v>
      </c>
      <c r="L3138" s="89" t="str">
        <v>3个月以上</v>
      </c>
      <c r="M3138" s="92" t="s">
        <v>35</v>
      </c>
      <c r="N3138" s="92">
        <v>1</v>
      </c>
      <c r="O3138" s="93" t="str">
        <f>_xlfn.XLOOKUP(P3138,匹配表1065!U:U,匹配表1065!T:T)</f>
        <v>HO00023965</v>
      </c>
      <c r="P3138" s="89" t="s">
        <v>138</v>
      </c>
      <c r="Q3138" s="89" t="s">
        <v>139</v>
      </c>
      <c r="R3138" s="89" t="str">
        <f>_xlfn.XLOOKUP(Q3138,匹配表1065!L:L,匹配表1065!O:O)</f>
        <v>A</v>
      </c>
      <c r="S3138" s="93" t="str">
        <f>IFERROR(_xlfn.XLOOKUP(Q3138,匹配表1065!AI:AI,匹配表1065!AJ:AJ),"绿标")</f>
        <v>绿标</v>
      </c>
      <c r="T3138" s="93" t="str" cm="1">
        <f t="array" ref="T3138:U3138">_xlfn.XLOOKUP(Q3138,匹配表1065!L:L,匹配表1065!M:N)</f>
        <v>头痛</v>
      </c>
      <c r="U3138" s="94" t="str">
        <v>神经内科</v>
      </c>
      <c r="V3138" s="95" t="s">
        <v>42</v>
      </c>
      <c r="W3138" s="93">
        <f>_xlfn.XLOOKUP(M3138,匹配表1065!D:D,匹配表1065!F:F)*N3138</f>
        <v>4</v>
      </c>
    </row>
    <row r="3139" customHeight="1" spans="1:23">
      <c r="A3139" s="89" t="s">
        <v>675</v>
      </c>
      <c r="B3139" s="90">
        <v>46173</v>
      </c>
      <c r="C3139" s="91" t="str">
        <f t="shared" si="98"/>
        <v>5月第5周</v>
      </c>
      <c r="D3139" s="89" t="s">
        <v>782</v>
      </c>
      <c r="E3139" s="89" t="str">
        <f t="shared" si="99"/>
        <v>6月第1周--周7</v>
      </c>
      <c r="F3139" s="92" t="s">
        <v>27</v>
      </c>
      <c r="G3139" s="92" t="s">
        <v>136</v>
      </c>
      <c r="H3139" s="92" t="str">
        <f>_xlfn.XLOOKUP(O3139,匹配表1065!T:T,匹配表1065!W:W)</f>
        <v>青岛市</v>
      </c>
      <c r="I3139" s="89" t="str">
        <f>_xlfn.XLOOKUP(O3139,匹配表1065!T:T,匹配表1065!X:X)</f>
        <v>PME2031</v>
      </c>
      <c r="J3139" s="92" t="s">
        <v>155</v>
      </c>
      <c r="K3139" s="89" cm="1">
        <f ca="1" t="array" ref="K3139:L3139">_xlfn.XLOOKUP(J3139,匹配表1065!Y:Y,匹配表1065!AA:AB)</f>
        <v>31</v>
      </c>
      <c r="L3139" s="89" t="str">
        <v>3个月以上</v>
      </c>
      <c r="M3139" s="92" t="s">
        <v>35</v>
      </c>
      <c r="N3139" s="92">
        <v>1</v>
      </c>
      <c r="O3139" s="93" t="str">
        <f>_xlfn.XLOOKUP(P3139,匹配表1065!U:U,匹配表1065!T:T)</f>
        <v>HO00072793</v>
      </c>
      <c r="P3139" s="89" t="s">
        <v>159</v>
      </c>
      <c r="Q3139" s="89" t="s">
        <v>250</v>
      </c>
      <c r="R3139" s="89" t="str">
        <f>_xlfn.XLOOKUP(Q3139,匹配表1065!L:L,匹配表1065!O:O)</f>
        <v>A</v>
      </c>
      <c r="S3139" s="93" t="str">
        <f>IFERROR(_xlfn.XLOOKUP(Q3139,匹配表1065!AI:AI,匹配表1065!AJ:AJ),"绿标")</f>
        <v>绿标</v>
      </c>
      <c r="T3139" s="93" t="str" cm="1">
        <f t="array" ref="T3139:U3139">_xlfn.XLOOKUP(Q3139,匹配表1065!L:L,匹配表1065!M:N)</f>
        <v>头痛</v>
      </c>
      <c r="U3139" s="94" t="str">
        <v>神经内科</v>
      </c>
      <c r="V3139" s="95" t="s">
        <v>70</v>
      </c>
      <c r="W3139" s="93">
        <f>_xlfn.XLOOKUP(M3139,匹配表1065!D:D,匹配表1065!F:F)*N3139</f>
        <v>4</v>
      </c>
    </row>
    <row r="3140" customHeight="1" spans="1:23">
      <c r="A3140" s="89" t="s">
        <v>675</v>
      </c>
      <c r="B3140" s="90">
        <v>46173</v>
      </c>
      <c r="C3140" s="91" t="str">
        <f t="shared" si="98"/>
        <v>5月第5周</v>
      </c>
      <c r="D3140" s="89" t="s">
        <v>782</v>
      </c>
      <c r="E3140" s="89" t="str">
        <f t="shared" si="99"/>
        <v>6月第1周--周7</v>
      </c>
      <c r="F3140" s="92" t="s">
        <v>27</v>
      </c>
      <c r="G3140" s="92" t="s">
        <v>136</v>
      </c>
      <c r="H3140" s="92" t="str">
        <f>_xlfn.XLOOKUP(O3140,匹配表1065!T:T,匹配表1065!W:W)</f>
        <v>青岛市</v>
      </c>
      <c r="I3140" s="89" t="str">
        <f>_xlfn.XLOOKUP(O3140,匹配表1065!T:T,匹配表1065!X:X)</f>
        <v>PME2035</v>
      </c>
      <c r="J3140" s="92" t="s">
        <v>150</v>
      </c>
      <c r="K3140" s="89" cm="1">
        <f ca="1" t="array" ref="K3140:L3140">_xlfn.XLOOKUP(J3140,匹配表1065!Y:Y,匹配表1065!AA:AB)</f>
        <v>8</v>
      </c>
      <c r="L3140" s="89" t="str">
        <v>3个月以上</v>
      </c>
      <c r="M3140" s="92" t="s">
        <v>55</v>
      </c>
      <c r="N3140" s="92">
        <v>1</v>
      </c>
      <c r="O3140" s="93" t="str">
        <f>_xlfn.XLOOKUP(P3140,匹配表1065!U:U,匹配表1065!T:T)</f>
        <v>HO00001483</v>
      </c>
      <c r="P3140" s="89" t="s">
        <v>259</v>
      </c>
      <c r="Q3140" s="89" t="s">
        <v>340</v>
      </c>
      <c r="R3140" s="89" t="str">
        <f>_xlfn.XLOOKUP(Q3140,匹配表1065!L:L,匹配表1065!O:O)</f>
        <v>A</v>
      </c>
      <c r="S3140" s="93" t="str">
        <f>IFERROR(_xlfn.XLOOKUP(Q3140,匹配表1065!AI:AI,匹配表1065!AJ:AJ),"绿标")</f>
        <v>红标</v>
      </c>
      <c r="T3140" s="93" t="str" cm="1">
        <f t="array" ref="T3140:U3140">_xlfn.XLOOKUP(Q3140,匹配表1065!L:L,匹配表1065!M:N)</f>
        <v>头痛</v>
      </c>
      <c r="U3140" s="94" t="str">
        <v>神经内科</v>
      </c>
      <c r="V3140" s="95" t="s">
        <v>70</v>
      </c>
      <c r="W3140" s="93">
        <f>_xlfn.XLOOKUP(M3140,匹配表1065!D:D,匹配表1065!F:F)*N3140</f>
        <v>8</v>
      </c>
    </row>
    <row r="3141" customHeight="1" spans="1:23">
      <c r="A3141" s="89" t="s">
        <v>675</v>
      </c>
      <c r="B3141" s="90">
        <v>46173</v>
      </c>
      <c r="C3141" s="91" t="str">
        <f t="shared" si="98"/>
        <v>5月第5周</v>
      </c>
      <c r="D3141" s="89" t="s">
        <v>782</v>
      </c>
      <c r="E3141" s="89" t="str">
        <f t="shared" si="99"/>
        <v>6月第1周--周7</v>
      </c>
      <c r="F3141" s="92" t="s">
        <v>27</v>
      </c>
      <c r="G3141" s="92" t="s">
        <v>136</v>
      </c>
      <c r="H3141" s="92" t="str">
        <f>_xlfn.XLOOKUP(O3141,匹配表1065!T:T,匹配表1065!W:W)</f>
        <v>青岛市</v>
      </c>
      <c r="I3141" s="89" t="str">
        <f>_xlfn.XLOOKUP(O3141,匹配表1065!T:T,匹配表1065!X:X)</f>
        <v>PME2032</v>
      </c>
      <c r="J3141" s="92" t="s">
        <v>143</v>
      </c>
      <c r="K3141" s="89" cm="1">
        <f ca="1" t="array" ref="K3141:L3141">_xlfn.XLOOKUP(J3141,匹配表1065!Y:Y,匹配表1065!AA:AB)</f>
        <v>31</v>
      </c>
      <c r="L3141" s="89" t="str">
        <v>3个月以上</v>
      </c>
      <c r="M3141" s="92" t="s">
        <v>35</v>
      </c>
      <c r="N3141" s="92">
        <v>1</v>
      </c>
      <c r="O3141" s="93" t="str">
        <f>_xlfn.XLOOKUP(P3141,匹配表1065!U:U,匹配表1065!T:T)</f>
        <v>HO00001482</v>
      </c>
      <c r="P3141" s="89" t="s">
        <v>146</v>
      </c>
      <c r="Q3141" s="89" t="s">
        <v>299</v>
      </c>
      <c r="R3141" s="89" t="str">
        <f>_xlfn.XLOOKUP(Q3141,匹配表1065!L:L,匹配表1065!O:O)</f>
        <v>C</v>
      </c>
      <c r="S3141" s="93" t="str">
        <f>IFERROR(_xlfn.XLOOKUP(Q3141,匹配表1065!AI:AI,匹配表1065!AJ:AJ),"绿标")</f>
        <v>绿标</v>
      </c>
      <c r="T3141" s="93" t="str" cm="1">
        <f t="array" ref="T3141:U3141">_xlfn.XLOOKUP(Q3141,匹配表1065!L:L,匹配表1065!M:N)</f>
        <v>眩晕</v>
      </c>
      <c r="U3141" s="94" t="str">
        <v>耳鼻喉科</v>
      </c>
      <c r="V3141" s="95" t="s">
        <v>70</v>
      </c>
      <c r="W3141" s="93">
        <f>_xlfn.XLOOKUP(M3141,匹配表1065!D:D,匹配表1065!F:F)*N3141</f>
        <v>4</v>
      </c>
    </row>
    <row r="3142" customHeight="1" spans="1:23">
      <c r="A3142" s="89" t="s">
        <v>675</v>
      </c>
      <c r="B3142" s="90">
        <v>46173</v>
      </c>
      <c r="C3142" s="91" t="str">
        <f t="shared" si="98"/>
        <v>5月第5周</v>
      </c>
      <c r="D3142" s="89" t="s">
        <v>782</v>
      </c>
      <c r="E3142" s="89" t="str">
        <f t="shared" si="99"/>
        <v>6月第1周--周7</v>
      </c>
      <c r="F3142" s="92" t="s">
        <v>27</v>
      </c>
      <c r="G3142" s="89" t="s">
        <v>63</v>
      </c>
      <c r="H3142" s="92" t="str">
        <f>_xlfn.XLOOKUP(O3142,匹配表1065!T:T,匹配表1065!W:W)</f>
        <v>南京市</v>
      </c>
      <c r="I3142" s="89" t="str">
        <f>_xlfn.XLOOKUP(O3142,匹配表1065!T:T,匹配表1065!X:X)</f>
        <v>PME2001</v>
      </c>
      <c r="J3142" s="92" t="s">
        <v>64</v>
      </c>
      <c r="K3142" s="89" cm="1">
        <f ca="1" t="array" ref="K3142:L3142">_xlfn.XLOOKUP(J3142,匹配表1065!Y:Y,匹配表1065!AA:AB)</f>
        <v>31</v>
      </c>
      <c r="L3142" s="89" t="str">
        <v>3个月以上</v>
      </c>
      <c r="M3142" s="92" t="s">
        <v>55</v>
      </c>
      <c r="N3142" s="92">
        <v>1</v>
      </c>
      <c r="O3142" s="93" t="str">
        <f>_xlfn.XLOOKUP(P3142,匹配表1065!U:U,匹配表1065!T:T)</f>
        <v>HO00000958</v>
      </c>
      <c r="P3142" s="89" t="s">
        <v>65</v>
      </c>
      <c r="Q3142" s="89" t="s">
        <v>69</v>
      </c>
      <c r="R3142" s="89" t="str">
        <f>_xlfn.XLOOKUP(Q3142,匹配表1065!L:L,匹配表1065!O:O)</f>
        <v>C</v>
      </c>
      <c r="S3142" s="93" t="str">
        <f>IFERROR(_xlfn.XLOOKUP(Q3142,匹配表1065!AI:AI,匹配表1065!AJ:AJ),"绿标")</f>
        <v>绿标</v>
      </c>
      <c r="T3142" s="93" t="str" cm="1">
        <f t="array" ref="T3142:U3142">_xlfn.XLOOKUP(Q3142,匹配表1065!L:L,匹配表1065!M:N)</f>
        <v>眩晕</v>
      </c>
      <c r="U3142" s="94" t="str">
        <v>耳鼻喉科</v>
      </c>
      <c r="V3142" s="95" t="s">
        <v>70</v>
      </c>
      <c r="W3142" s="93">
        <f>_xlfn.XLOOKUP(M3142,匹配表1065!D:D,匹配表1065!F:F)*N3142</f>
        <v>8</v>
      </c>
    </row>
    <row r="3143" customHeight="1" spans="1:23">
      <c r="A3143" s="89" t="s">
        <v>675</v>
      </c>
      <c r="B3143" s="90">
        <v>46173</v>
      </c>
      <c r="C3143" s="91" t="str">
        <f t="shared" si="98"/>
        <v>5月第5周</v>
      </c>
      <c r="D3143" s="89" t="s">
        <v>782</v>
      </c>
      <c r="E3143" s="89" t="str">
        <f t="shared" si="99"/>
        <v>6月第1周--周7</v>
      </c>
      <c r="F3143" s="92" t="s">
        <v>27</v>
      </c>
      <c r="G3143" s="89" t="s">
        <v>63</v>
      </c>
      <c r="H3143" s="92" t="str">
        <f>_xlfn.XLOOKUP(O3143,匹配表1065!T:T,匹配表1065!W:W)</f>
        <v>南京市</v>
      </c>
      <c r="I3143" s="89" t="str">
        <f>_xlfn.XLOOKUP(O3143,匹配表1065!T:T,匹配表1065!X:X)</f>
        <v>PME2002</v>
      </c>
      <c r="J3143" s="92" t="s">
        <v>84</v>
      </c>
      <c r="K3143" s="89" cm="1">
        <f ca="1" t="array" ref="K3143:L3143">_xlfn.XLOOKUP(J3143,匹配表1065!Y:Y,匹配表1065!AA:AB)</f>
        <v>31</v>
      </c>
      <c r="L3143" s="89" t="str">
        <v>3个月以上</v>
      </c>
      <c r="M3143" s="92" t="s">
        <v>30</v>
      </c>
      <c r="N3143" s="92">
        <v>1</v>
      </c>
      <c r="O3143" s="93" t="str">
        <f>_xlfn.XLOOKUP(P3143,匹配表1065!U:U,匹配表1065!T:T)</f>
        <v>HO00000964</v>
      </c>
      <c r="P3143" s="89" t="s">
        <v>90</v>
      </c>
      <c r="Q3143" s="89" t="s">
        <v>281</v>
      </c>
      <c r="R3143" s="89" t="str">
        <f>_xlfn.XLOOKUP(Q3143,匹配表1065!L:L,匹配表1065!O:O)</f>
        <v>A</v>
      </c>
      <c r="S3143" s="93" t="str">
        <f>IFERROR(_xlfn.XLOOKUP(Q3143,匹配表1065!AI:AI,匹配表1065!AJ:AJ),"绿标")</f>
        <v>红标</v>
      </c>
      <c r="T3143" s="93" t="str" cm="1">
        <f t="array" ref="T3143:U3143">_xlfn.XLOOKUP(Q3143,匹配表1065!L:L,匹配表1065!M:N)</f>
        <v>头痛</v>
      </c>
      <c r="U3143" s="94" t="str">
        <v>神经内科</v>
      </c>
      <c r="V3143" s="95" t="s">
        <v>70</v>
      </c>
      <c r="W3143" s="93">
        <f>_xlfn.XLOOKUP(M3143,匹配表1065!D:D,匹配表1065!F:F)*N3143</f>
        <v>12</v>
      </c>
    </row>
    <row r="3144" customHeight="1" spans="1:23">
      <c r="A3144" s="89" t="s">
        <v>675</v>
      </c>
      <c r="B3144" s="90">
        <v>46173</v>
      </c>
      <c r="C3144" s="91" t="str">
        <f t="shared" si="98"/>
        <v>5月第5周</v>
      </c>
      <c r="D3144" s="89" t="s">
        <v>782</v>
      </c>
      <c r="E3144" s="89" t="str">
        <f t="shared" si="99"/>
        <v>6月第1周--周7</v>
      </c>
      <c r="F3144" s="92" t="s">
        <v>27</v>
      </c>
      <c r="G3144" s="89" t="s">
        <v>63</v>
      </c>
      <c r="H3144" s="92" t="str">
        <f>_xlfn.XLOOKUP(O3144,匹配表1065!T:T,匹配表1065!W:W)</f>
        <v>南京市</v>
      </c>
      <c r="I3144" s="89" t="str">
        <f>_xlfn.XLOOKUP(O3144,匹配表1065!T:T,匹配表1065!X:X)</f>
        <v>PME2002</v>
      </c>
      <c r="J3144" s="92" t="s">
        <v>410</v>
      </c>
      <c r="K3144" s="89" cm="1">
        <f ca="1" t="array" ref="K3144:L3144">_xlfn.XLOOKUP(J3144,匹配表1065!Y:Y,匹配表1065!AA:AB)</f>
        <v>1</v>
      </c>
      <c r="L3144" s="89" t="str">
        <v>3个月以内</v>
      </c>
      <c r="M3144" s="92" t="s">
        <v>30</v>
      </c>
      <c r="N3144" s="92">
        <v>1</v>
      </c>
      <c r="O3144" s="93" t="str">
        <f>_xlfn.XLOOKUP(P3144,匹配表1065!U:U,匹配表1065!T:T)</f>
        <v>HO00000964</v>
      </c>
      <c r="P3144" s="89" t="s">
        <v>90</v>
      </c>
      <c r="Q3144" s="89" t="s">
        <v>213</v>
      </c>
      <c r="R3144" s="89" t="str">
        <f>_xlfn.XLOOKUP(Q3144,匹配表1065!L:L,匹配表1065!O:O)</f>
        <v>A</v>
      </c>
      <c r="S3144" s="93" t="str">
        <f>IFERROR(_xlfn.XLOOKUP(Q3144,匹配表1065!AI:AI,匹配表1065!AJ:AJ),"绿标")</f>
        <v>红标</v>
      </c>
      <c r="T3144" s="93" t="str" cm="1">
        <f t="array" ref="T3144:U3144">_xlfn.XLOOKUP(Q3144,匹配表1065!L:L,匹配表1065!M:N)</f>
        <v>头痛</v>
      </c>
      <c r="U3144" s="94" t="str">
        <v>神经内科</v>
      </c>
      <c r="V3144" s="95" t="s">
        <v>67</v>
      </c>
      <c r="W3144" s="93">
        <f>_xlfn.XLOOKUP(M3144,匹配表1065!D:D,匹配表1065!F:F)*N3144</f>
        <v>12</v>
      </c>
    </row>
    <row r="3145" customHeight="1" spans="1:23">
      <c r="A3145" s="89" t="s">
        <v>675</v>
      </c>
      <c r="B3145" s="90">
        <v>46173</v>
      </c>
      <c r="C3145" s="91" t="str">
        <f t="shared" si="98"/>
        <v>5月第5周</v>
      </c>
      <c r="D3145" s="89" t="s">
        <v>782</v>
      </c>
      <c r="E3145" s="89" t="str">
        <f t="shared" si="99"/>
        <v>6月第1周--周7</v>
      </c>
      <c r="F3145" s="92" t="s">
        <v>27</v>
      </c>
      <c r="G3145" s="89" t="s">
        <v>63</v>
      </c>
      <c r="H3145" s="92" t="str">
        <f>_xlfn.XLOOKUP(O3145,匹配表1065!T:T,匹配表1065!W:W)</f>
        <v>徐州市</v>
      </c>
      <c r="I3145" s="89" t="str">
        <f>_xlfn.XLOOKUP(O3145,匹配表1065!T:T,匹配表1065!X:X)</f>
        <v>PME2008</v>
      </c>
      <c r="J3145" s="92" t="s">
        <v>81</v>
      </c>
      <c r="K3145" s="89" cm="1">
        <f ca="1" t="array" ref="K3145:L3145">_xlfn.XLOOKUP(J3145,匹配表1065!Y:Y,匹配表1065!AA:AB)</f>
        <v>19</v>
      </c>
      <c r="L3145" s="89" t="str">
        <v>3个月以上</v>
      </c>
      <c r="M3145" s="92" t="s">
        <v>35</v>
      </c>
      <c r="N3145" s="92">
        <v>1</v>
      </c>
      <c r="O3145" s="93" t="str">
        <f>_xlfn.XLOOKUP(P3145,匹配表1065!U:U,匹配表1065!T:T)</f>
        <v>HO00000989</v>
      </c>
      <c r="P3145" s="89" t="s">
        <v>214</v>
      </c>
      <c r="Q3145" s="89" t="s">
        <v>215</v>
      </c>
      <c r="R3145" s="89" t="str">
        <f>_xlfn.XLOOKUP(Q3145,匹配表1065!L:L,匹配表1065!O:O)</f>
        <v>A</v>
      </c>
      <c r="S3145" s="93" t="str">
        <f>IFERROR(_xlfn.XLOOKUP(Q3145,匹配表1065!AI:AI,匹配表1065!AJ:AJ),"绿标")</f>
        <v>红标</v>
      </c>
      <c r="T3145" s="93" t="str" cm="1">
        <f t="array" ref="T3145:U3145">_xlfn.XLOOKUP(Q3145,匹配表1065!L:L,匹配表1065!M:N)</f>
        <v>头痛</v>
      </c>
      <c r="U3145" s="94" t="str">
        <v>神经内科</v>
      </c>
      <c r="V3145" s="95" t="s">
        <v>70</v>
      </c>
      <c r="W3145" s="93">
        <f>_xlfn.XLOOKUP(M3145,匹配表1065!D:D,匹配表1065!F:F)*N3145</f>
        <v>4</v>
      </c>
    </row>
    <row r="3146" customHeight="1" spans="1:23">
      <c r="A3146" s="89" t="s">
        <v>675</v>
      </c>
      <c r="B3146" s="90">
        <v>46173</v>
      </c>
      <c r="C3146" s="91" t="str">
        <f t="shared" si="98"/>
        <v>5月第5周</v>
      </c>
      <c r="D3146" s="89" t="s">
        <v>782</v>
      </c>
      <c r="E3146" s="89" t="str">
        <f t="shared" si="99"/>
        <v>6月第1周--周7</v>
      </c>
      <c r="F3146" s="92" t="s">
        <v>27</v>
      </c>
      <c r="G3146" s="92" t="s">
        <v>104</v>
      </c>
      <c r="H3146" s="92" t="str">
        <f>_xlfn.XLOOKUP(O3146,匹配表1065!T:T,匹配表1065!W:W)</f>
        <v>济南市</v>
      </c>
      <c r="I3146" s="89" t="str">
        <f>_xlfn.XLOOKUP(O3146,匹配表1065!T:T,匹配表1065!X:X)</f>
        <v>PME2025</v>
      </c>
      <c r="J3146" s="92" t="s">
        <v>111</v>
      </c>
      <c r="K3146" s="89" cm="1">
        <f ca="1" t="array" ref="K3146:L3146">_xlfn.XLOOKUP(J3146,匹配表1065!Y:Y,匹配表1065!AA:AB)</f>
        <v>30</v>
      </c>
      <c r="L3146" s="89" t="str">
        <v>3个月以上</v>
      </c>
      <c r="M3146" s="92" t="s">
        <v>35</v>
      </c>
      <c r="N3146" s="92">
        <v>1</v>
      </c>
      <c r="O3146" s="93" t="str">
        <f>_xlfn.XLOOKUP(P3146,匹配表1065!U:U,匹配表1065!T:T)</f>
        <v>HO00001400</v>
      </c>
      <c r="P3146" s="89" t="s">
        <v>112</v>
      </c>
      <c r="Q3146" s="89" t="s">
        <v>262</v>
      </c>
      <c r="R3146" s="89" t="str">
        <f>_xlfn.XLOOKUP(Q3146,匹配表1065!L:L,匹配表1065!O:O)</f>
        <v>B</v>
      </c>
      <c r="S3146" s="93" t="str">
        <f>IFERROR(_xlfn.XLOOKUP(Q3146,匹配表1065!AI:AI,匹配表1065!AJ:AJ),"绿标")</f>
        <v>绿标</v>
      </c>
      <c r="T3146" s="93" t="str" cm="1">
        <f t="array" ref="T3146:U3146">_xlfn.XLOOKUP(Q3146,匹配表1065!L:L,匹配表1065!M:N)</f>
        <v>脑血管</v>
      </c>
      <c r="U3146" s="94" t="str">
        <v>神经内科</v>
      </c>
      <c r="V3146" s="95" t="s">
        <v>70</v>
      </c>
      <c r="W3146" s="93">
        <f>_xlfn.XLOOKUP(M3146,匹配表1065!D:D,匹配表1065!F:F)*N3146</f>
        <v>4</v>
      </c>
    </row>
    <row r="3147" customHeight="1" spans="1:23">
      <c r="A3147" s="89" t="s">
        <v>675</v>
      </c>
      <c r="B3147" s="90">
        <v>46173</v>
      </c>
      <c r="C3147" s="91" t="str">
        <f t="shared" si="98"/>
        <v>5月第5周</v>
      </c>
      <c r="D3147" s="89" t="s">
        <v>782</v>
      </c>
      <c r="E3147" s="89" t="str">
        <f t="shared" si="99"/>
        <v>6月第1周--周7</v>
      </c>
      <c r="F3147" s="92" t="s">
        <v>27</v>
      </c>
      <c r="G3147" s="92" t="s">
        <v>104</v>
      </c>
      <c r="H3147" s="92" t="str">
        <f>_xlfn.XLOOKUP(O3147,匹配表1065!T:T,匹配表1065!W:W)</f>
        <v>济南市</v>
      </c>
      <c r="I3147" s="89" t="str">
        <f>_xlfn.XLOOKUP(O3147,匹配表1065!T:T,匹配表1065!X:X)</f>
        <v>PME2029</v>
      </c>
      <c r="J3147" s="92" t="s">
        <v>128</v>
      </c>
      <c r="K3147" s="89" cm="1">
        <f ca="1" t="array" ref="K3147:L3147">_xlfn.XLOOKUP(J3147,匹配表1065!Y:Y,匹配表1065!AA:AB)</f>
        <v>13</v>
      </c>
      <c r="L3147" s="89" t="str">
        <v>3个月以上</v>
      </c>
      <c r="M3147" s="92" t="s">
        <v>35</v>
      </c>
      <c r="N3147" s="92">
        <v>1</v>
      </c>
      <c r="O3147" s="93" t="str">
        <f>_xlfn.XLOOKUP(P3147,匹配表1065!U:U,匹配表1065!T:T)</f>
        <v>HO00001403</v>
      </c>
      <c r="P3147" s="89" t="s">
        <v>329</v>
      </c>
      <c r="Q3147" s="89" t="s">
        <v>330</v>
      </c>
      <c r="R3147" s="89" t="str">
        <f>_xlfn.XLOOKUP(Q3147,匹配表1065!L:L,匹配表1065!O:O)</f>
        <v>A</v>
      </c>
      <c r="S3147" s="93" t="str">
        <f>IFERROR(_xlfn.XLOOKUP(Q3147,匹配表1065!AI:AI,匹配表1065!AJ:AJ),"绿标")</f>
        <v>黑标</v>
      </c>
      <c r="T3147" s="93" t="str" cm="1">
        <f t="array" ref="T3147:U3147">_xlfn.XLOOKUP(Q3147,匹配表1065!L:L,匹配表1065!M:N)</f>
        <v>头痛</v>
      </c>
      <c r="U3147" s="94" t="str">
        <v>神经内科</v>
      </c>
      <c r="V3147" s="95" t="s">
        <v>33</v>
      </c>
      <c r="W3147" s="93">
        <f>_xlfn.XLOOKUP(M3147,匹配表1065!D:D,匹配表1065!F:F)*N3147</f>
        <v>4</v>
      </c>
    </row>
    <row r="3148" customHeight="1" spans="1:23">
      <c r="A3148" s="89" t="s">
        <v>675</v>
      </c>
      <c r="B3148" s="90">
        <v>46173</v>
      </c>
      <c r="C3148" s="91" t="str">
        <f t="shared" si="98"/>
        <v>5月第5周</v>
      </c>
      <c r="D3148" s="89" t="s">
        <v>782</v>
      </c>
      <c r="E3148" s="89" t="str">
        <f t="shared" si="99"/>
        <v>6月第1周--周7</v>
      </c>
      <c r="F3148" s="92" t="s">
        <v>27</v>
      </c>
      <c r="G3148" s="92" t="s">
        <v>104</v>
      </c>
      <c r="H3148" s="92" t="str">
        <f>_xlfn.XLOOKUP(O3148,匹配表1065!T:T,匹配表1065!W:W)</f>
        <v>济南市</v>
      </c>
      <c r="I3148" s="89" t="str">
        <f>_xlfn.XLOOKUP(O3148,匹配表1065!T:T,匹配表1065!X:X)</f>
        <v>PME2026</v>
      </c>
      <c r="J3148" s="92" t="s">
        <v>116</v>
      </c>
      <c r="K3148" s="89" cm="1">
        <f ca="1" t="array" ref="K3148:L3148">_xlfn.XLOOKUP(J3148,匹配表1065!Y:Y,匹配表1065!AA:AB)</f>
        <v>13</v>
      </c>
      <c r="L3148" s="89" t="str">
        <v>3个月以上</v>
      </c>
      <c r="M3148" s="92" t="s">
        <v>35</v>
      </c>
      <c r="N3148" s="92">
        <v>1</v>
      </c>
      <c r="O3148" s="93" t="str">
        <f>_xlfn.XLOOKUP(P3148,匹配表1065!U:U,匹配表1065!T:T)</f>
        <v>HO00001409</v>
      </c>
      <c r="P3148" s="89" t="s">
        <v>117</v>
      </c>
      <c r="Q3148" s="89" t="s">
        <v>118</v>
      </c>
      <c r="R3148" s="89" t="str">
        <f>_xlfn.XLOOKUP(Q3148,匹配表1065!L:L,匹配表1065!O:O)</f>
        <v>A</v>
      </c>
      <c r="S3148" s="93" t="str">
        <f>IFERROR(_xlfn.XLOOKUP(Q3148,匹配表1065!AI:AI,匹配表1065!AJ:AJ),"绿标")</f>
        <v>绿标</v>
      </c>
      <c r="T3148" s="93" t="str" cm="1">
        <f t="array" ref="T3148:U3148">_xlfn.XLOOKUP(Q3148,匹配表1065!L:L,匹配表1065!M:N)</f>
        <v>头痛</v>
      </c>
      <c r="U3148" s="94" t="str">
        <v>神经内科</v>
      </c>
      <c r="V3148" s="95" t="s">
        <v>33</v>
      </c>
      <c r="W3148" s="93">
        <f>_xlfn.XLOOKUP(M3148,匹配表1065!D:D,匹配表1065!F:F)*N3148</f>
        <v>4</v>
      </c>
    </row>
    <row r="3149" customHeight="1" spans="1:23">
      <c r="A3149" s="89" t="s">
        <v>675</v>
      </c>
      <c r="B3149" s="90">
        <v>46173</v>
      </c>
      <c r="C3149" s="91" t="str">
        <f t="shared" si="98"/>
        <v>5月第5周</v>
      </c>
      <c r="D3149" s="89" t="s">
        <v>782</v>
      </c>
      <c r="E3149" s="89" t="str">
        <f t="shared" si="99"/>
        <v>6月第1周--周7</v>
      </c>
      <c r="F3149" s="92" t="s">
        <v>27</v>
      </c>
      <c r="G3149" s="92" t="s">
        <v>104</v>
      </c>
      <c r="H3149" s="92" t="str">
        <f>_xlfn.XLOOKUP(O3149,匹配表1065!T:T,匹配表1065!W:W)</f>
        <v>东营市</v>
      </c>
      <c r="I3149" s="89" t="str">
        <f>_xlfn.XLOOKUP(O3149,匹配表1065!T:T,匹配表1065!X:X)</f>
        <v>PME2028</v>
      </c>
      <c r="J3149" s="92" t="s">
        <v>121</v>
      </c>
      <c r="K3149" s="89" cm="1">
        <f ca="1" t="array" ref="K3149:L3149">_xlfn.XLOOKUP(J3149,匹配表1065!Y:Y,匹配表1065!AA:AB)</f>
        <v>26</v>
      </c>
      <c r="L3149" s="89" t="str">
        <v>3个月以上</v>
      </c>
      <c r="M3149" s="92" t="s">
        <v>35</v>
      </c>
      <c r="N3149" s="92">
        <v>1</v>
      </c>
      <c r="O3149" s="93" t="str">
        <f>_xlfn.XLOOKUP(P3149,匹配表1065!U:U,匹配表1065!T:T)</f>
        <v>HO00001421</v>
      </c>
      <c r="P3149" s="89" t="s">
        <v>122</v>
      </c>
      <c r="Q3149" s="89" t="s">
        <v>328</v>
      </c>
      <c r="R3149" s="89" t="str">
        <f>_xlfn.XLOOKUP(Q3149,匹配表1065!L:L,匹配表1065!O:O)</f>
        <v>B</v>
      </c>
      <c r="S3149" s="93" t="str">
        <f>IFERROR(_xlfn.XLOOKUP(Q3149,匹配表1065!AI:AI,匹配表1065!AJ:AJ),"绿标")</f>
        <v>绿标</v>
      </c>
      <c r="T3149" s="93" t="str" cm="1">
        <f t="array" ref="T3149:U3149">_xlfn.XLOOKUP(Q3149,匹配表1065!L:L,匹配表1065!M:N)</f>
        <v>抑郁焦虑</v>
      </c>
      <c r="U3149" s="94" t="str">
        <v>神经内科</v>
      </c>
      <c r="V3149" s="95" t="s">
        <v>58</v>
      </c>
      <c r="W3149" s="93">
        <f>_xlfn.XLOOKUP(M3149,匹配表1065!D:D,匹配表1065!F:F)*N3149</f>
        <v>4</v>
      </c>
    </row>
    <row r="3150" customHeight="1" spans="1:23">
      <c r="A3150" s="89" t="s">
        <v>675</v>
      </c>
      <c r="B3150" s="90">
        <v>46173</v>
      </c>
      <c r="C3150" s="91" t="str">
        <f t="shared" si="98"/>
        <v>5月第5周</v>
      </c>
      <c r="D3150" s="89" t="s">
        <v>782</v>
      </c>
      <c r="E3150" s="89" t="str">
        <f t="shared" si="99"/>
        <v>6月第1周--周7</v>
      </c>
      <c r="F3150" s="92" t="s">
        <v>27</v>
      </c>
      <c r="G3150" s="92" t="s">
        <v>92</v>
      </c>
      <c r="H3150" s="92" t="str">
        <f>_xlfn.XLOOKUP(O3150,匹配表1065!T:T,匹配表1065!W:W)</f>
        <v>合肥市</v>
      </c>
      <c r="I3150" s="89" t="str">
        <f>_xlfn.XLOOKUP(O3150,匹配表1065!T:T,匹配表1065!X:X)</f>
        <v>PME2007</v>
      </c>
      <c r="J3150" s="92" t="s">
        <v>93</v>
      </c>
      <c r="K3150" s="89" cm="1">
        <f ca="1" t="array" ref="K3150:L3150">_xlfn.XLOOKUP(J3150,匹配表1065!Y:Y,匹配表1065!AA:AB)</f>
        <v>9</v>
      </c>
      <c r="L3150" s="89" t="str">
        <v>3个月以上</v>
      </c>
      <c r="M3150" s="92" t="s">
        <v>35</v>
      </c>
      <c r="N3150" s="92">
        <v>1</v>
      </c>
      <c r="O3150" s="93" t="str">
        <f>_xlfn.XLOOKUP(P3150,匹配表1065!U:U,匹配表1065!T:T)</f>
        <v>HO00000001</v>
      </c>
      <c r="P3150" s="89" t="s">
        <v>94</v>
      </c>
      <c r="Q3150" s="89" t="s">
        <v>95</v>
      </c>
      <c r="R3150" s="89" t="str">
        <f>_xlfn.XLOOKUP(Q3150,匹配表1065!L:L,匹配表1065!O:O)</f>
        <v>B</v>
      </c>
      <c r="S3150" s="93" t="str">
        <f>IFERROR(_xlfn.XLOOKUP(Q3150,匹配表1065!AI:AI,匹配表1065!AJ:AJ),"绿标")</f>
        <v>绿标</v>
      </c>
      <c r="T3150" s="93" t="str" cm="1">
        <f t="array" ref="T3150:U3150">_xlfn.XLOOKUP(Q3150,匹配表1065!L:L,匹配表1065!M:N)</f>
        <v>脑血管</v>
      </c>
      <c r="U3150" s="94" t="str">
        <v>神经内科</v>
      </c>
      <c r="V3150" s="95" t="s">
        <v>58</v>
      </c>
      <c r="W3150" s="93">
        <f>_xlfn.XLOOKUP(M3150,匹配表1065!D:D,匹配表1065!F:F)*N3150</f>
        <v>4</v>
      </c>
    </row>
    <row r="3151" customHeight="1" spans="1:23">
      <c r="A3151" s="89" t="s">
        <v>675</v>
      </c>
      <c r="B3151" s="90">
        <v>46173</v>
      </c>
      <c r="C3151" s="91" t="str">
        <f t="shared" si="98"/>
        <v>5月第5周</v>
      </c>
      <c r="D3151" s="89" t="s">
        <v>782</v>
      </c>
      <c r="E3151" s="89" t="str">
        <f t="shared" si="99"/>
        <v>6月第1周--周7</v>
      </c>
      <c r="F3151" s="92" t="s">
        <v>27</v>
      </c>
      <c r="G3151" s="92" t="s">
        <v>167</v>
      </c>
      <c r="H3151" s="92" t="str">
        <f>_xlfn.XLOOKUP(O3151,匹配表1065!T:T,匹配表1065!W:W)</f>
        <v>苏州市</v>
      </c>
      <c r="I3151" s="89" t="str">
        <f>_xlfn.XLOOKUP(O3151,匹配表1065!T:T,匹配表1065!X:X)</f>
        <v>PME2009</v>
      </c>
      <c r="J3151" s="92" t="s">
        <v>193</v>
      </c>
      <c r="K3151" s="89" cm="1">
        <f ca="1" t="array" ref="K3151:L3151">_xlfn.XLOOKUP(J3151,匹配表1065!Y:Y,匹配表1065!AA:AB)</f>
        <v>7</v>
      </c>
      <c r="L3151" s="89" t="str">
        <v>3个月以上</v>
      </c>
      <c r="M3151" s="92" t="s">
        <v>35</v>
      </c>
      <c r="N3151" s="92">
        <v>1</v>
      </c>
      <c r="O3151" s="93" t="str">
        <f>_xlfn.XLOOKUP(P3151,匹配表1065!U:U,匹配表1065!T:T)</f>
        <v>HO00139397</v>
      </c>
      <c r="P3151" s="89" t="s">
        <v>294</v>
      </c>
      <c r="Q3151" s="89" t="s">
        <v>295</v>
      </c>
      <c r="R3151" s="89" t="str">
        <f>_xlfn.XLOOKUP(Q3151,匹配表1065!L:L,匹配表1065!O:O)</f>
        <v>A</v>
      </c>
      <c r="S3151" s="93" t="str">
        <f>IFERROR(_xlfn.XLOOKUP(Q3151,匹配表1065!AI:AI,匹配表1065!AJ:AJ),"绿标")</f>
        <v>红标</v>
      </c>
      <c r="T3151" s="93" t="str" cm="1">
        <f t="array" ref="T3151:U3151">_xlfn.XLOOKUP(Q3151,匹配表1065!L:L,匹配表1065!M:N)</f>
        <v>头痛</v>
      </c>
      <c r="U3151" s="94" t="str">
        <v>神经内科</v>
      </c>
      <c r="V3151" s="95" t="s">
        <v>42</v>
      </c>
      <c r="W3151" s="93">
        <f>_xlfn.XLOOKUP(M3151,匹配表1065!D:D,匹配表1065!F:F)*N3151</f>
        <v>4</v>
      </c>
    </row>
    <row r="3152" customHeight="1" spans="1:23">
      <c r="A3152" s="89" t="s">
        <v>675</v>
      </c>
      <c r="B3152" s="90">
        <v>46173</v>
      </c>
      <c r="C3152" s="91" t="str">
        <f t="shared" si="98"/>
        <v>5月第5周</v>
      </c>
      <c r="D3152" s="89" t="s">
        <v>782</v>
      </c>
      <c r="E3152" s="89" t="str">
        <f t="shared" si="99"/>
        <v>6月第1周--周7</v>
      </c>
      <c r="F3152" s="92" t="s">
        <v>27</v>
      </c>
      <c r="G3152" s="92" t="s">
        <v>167</v>
      </c>
      <c r="H3152" s="92" t="str">
        <f>_xlfn.XLOOKUP(O3152,匹配表1065!T:T,匹配表1065!W:W)</f>
        <v>南通市</v>
      </c>
      <c r="I3152" s="89" t="str">
        <f>_xlfn.XLOOKUP(O3152,匹配表1065!T:T,匹配表1065!X:X)</f>
        <v>PME2013</v>
      </c>
      <c r="J3152" s="92" t="s">
        <v>180</v>
      </c>
      <c r="K3152" s="89" cm="1">
        <f ca="1" t="array" ref="K3152:L3152">_xlfn.XLOOKUP(J3152,匹配表1065!Y:Y,匹配表1065!AA:AB)</f>
        <v>51</v>
      </c>
      <c r="L3152" s="89" t="str">
        <v>3个月以上</v>
      </c>
      <c r="M3152" s="92" t="s">
        <v>30</v>
      </c>
      <c r="N3152" s="92">
        <v>1</v>
      </c>
      <c r="O3152" s="93" t="str">
        <f>_xlfn.XLOOKUP(P3152,匹配表1065!U:U,匹配表1065!T:T)</f>
        <v>HO00001021</v>
      </c>
      <c r="P3152" s="89" t="s">
        <v>181</v>
      </c>
      <c r="Q3152" s="89" t="s">
        <v>182</v>
      </c>
      <c r="R3152" s="89" t="str">
        <f>_xlfn.XLOOKUP(Q3152,匹配表1065!L:L,匹配表1065!O:O)</f>
        <v>C</v>
      </c>
      <c r="S3152" s="93" t="str">
        <f>IFERROR(_xlfn.XLOOKUP(Q3152,匹配表1065!AI:AI,匹配表1065!AJ:AJ),"绿标")</f>
        <v>红标</v>
      </c>
      <c r="T3152" s="93" t="str" cm="1">
        <f t="array" ref="T3152:U3152">_xlfn.XLOOKUP(Q3152,匹配表1065!L:L,匹配表1065!M:N)</f>
        <v>眩晕</v>
      </c>
      <c r="U3152" s="94" t="str">
        <v>神经内科</v>
      </c>
      <c r="V3152" s="95" t="s">
        <v>70</v>
      </c>
      <c r="W3152" s="93">
        <f>_xlfn.XLOOKUP(M3152,匹配表1065!D:D,匹配表1065!F:F)*N3152</f>
        <v>12</v>
      </c>
    </row>
    <row r="3153" customHeight="1" spans="1:23">
      <c r="A3153" s="89" t="s">
        <v>675</v>
      </c>
      <c r="B3153" s="90">
        <v>46173</v>
      </c>
      <c r="C3153" s="91" t="str">
        <f t="shared" si="98"/>
        <v>5月第5周</v>
      </c>
      <c r="D3153" s="89" t="s">
        <v>782</v>
      </c>
      <c r="E3153" s="89" t="str">
        <f t="shared" si="99"/>
        <v>6月第1周--周7</v>
      </c>
      <c r="F3153" s="92" t="s">
        <v>27</v>
      </c>
      <c r="G3153" s="92" t="s">
        <v>167</v>
      </c>
      <c r="H3153" s="92" t="str">
        <f>_xlfn.XLOOKUP(O3153,匹配表1065!T:T,匹配表1065!W:W)</f>
        <v>苏州市</v>
      </c>
      <c r="I3153" s="89" t="str">
        <f>_xlfn.XLOOKUP(O3153,匹配表1065!T:T,匹配表1065!X:X)</f>
        <v>PME2017</v>
      </c>
      <c r="J3153" s="92" t="s">
        <v>323</v>
      </c>
      <c r="K3153" s="89" cm="1">
        <f ca="1" t="array" ref="K3153:L3153">_xlfn.XLOOKUP(J3153,匹配表1065!Y:Y,匹配表1065!AA:AB)</f>
        <v>7</v>
      </c>
      <c r="L3153" s="89" t="str">
        <v>3个月以上</v>
      </c>
      <c r="M3153" s="92" t="s">
        <v>133</v>
      </c>
      <c r="N3153" s="92">
        <v>5</v>
      </c>
      <c r="O3153" s="93" t="str">
        <f>_xlfn.XLOOKUP(P3153,匹配表1065!U:U,匹配表1065!T:T)</f>
        <v>HO00001052</v>
      </c>
      <c r="P3153" s="89" t="s">
        <v>783</v>
      </c>
      <c r="Q3153" s="89" t="s">
        <v>784</v>
      </c>
      <c r="R3153" s="89" t="str">
        <f>_xlfn.XLOOKUP(Q3153,匹配表1065!L:L,匹配表1065!O:O)</f>
        <v>A</v>
      </c>
      <c r="S3153" s="93" t="str">
        <f>IFERROR(_xlfn.XLOOKUP(Q3153,匹配表1065!AI:AI,匹配表1065!AJ:AJ),"绿标")</f>
        <v>绿标</v>
      </c>
      <c r="T3153" s="93" t="str" cm="1">
        <f t="array" ref="T3153:U3153">_xlfn.XLOOKUP(Q3153,匹配表1065!L:L,匹配表1065!M:N)</f>
        <v>头痛</v>
      </c>
      <c r="U3153" s="94" t="str">
        <v>神经内科</v>
      </c>
      <c r="V3153" s="95" t="s">
        <v>58</v>
      </c>
      <c r="W3153" s="93">
        <f>_xlfn.XLOOKUP(M3153,匹配表1065!D:D,匹配表1065!F:F)*N3153</f>
        <v>5</v>
      </c>
    </row>
    <row r="3154" customHeight="1" spans="1:23">
      <c r="A3154" s="89" t="s">
        <v>675</v>
      </c>
      <c r="B3154" s="90">
        <v>46173</v>
      </c>
      <c r="C3154" s="91" t="str">
        <f t="shared" si="98"/>
        <v>5月第5周</v>
      </c>
      <c r="D3154" s="89" t="s">
        <v>782</v>
      </c>
      <c r="E3154" s="89" t="str">
        <f t="shared" si="99"/>
        <v>6月第1周--周7</v>
      </c>
      <c r="F3154" s="92" t="s">
        <v>27</v>
      </c>
      <c r="G3154" s="92" t="s">
        <v>167</v>
      </c>
      <c r="H3154" s="92" t="str">
        <f>_xlfn.XLOOKUP(O3154,匹配表1065!T:T,匹配表1065!W:W)</f>
        <v>苏州市</v>
      </c>
      <c r="I3154" s="89" t="str">
        <f>_xlfn.XLOOKUP(O3154,匹配表1065!T:T,匹配表1065!X:X)</f>
        <v>PME2016</v>
      </c>
      <c r="J3154" s="89" t="s">
        <v>173</v>
      </c>
      <c r="K3154" s="89" cm="1">
        <f ca="1" t="array" ref="K3154:L3154">_xlfn.XLOOKUP(J3154,匹配表1065!Y:Y,匹配表1065!AA:AB)</f>
        <v>1</v>
      </c>
      <c r="L3154" s="89" t="str">
        <v>3个月以内</v>
      </c>
      <c r="M3154" s="92" t="s">
        <v>30</v>
      </c>
      <c r="N3154" s="92">
        <v>1</v>
      </c>
      <c r="O3154" s="93" t="str">
        <f>_xlfn.XLOOKUP(P3154,匹配表1065!U:U,匹配表1065!T:T)</f>
        <v>HO00001048</v>
      </c>
      <c r="P3154" s="89" t="s">
        <v>176</v>
      </c>
      <c r="Q3154" s="89" t="s">
        <v>426</v>
      </c>
      <c r="R3154" s="89" t="str">
        <f>_xlfn.XLOOKUP(Q3154,匹配表1065!L:L,匹配表1065!O:O)</f>
        <v>C</v>
      </c>
      <c r="S3154" s="93" t="str">
        <f>IFERROR(_xlfn.XLOOKUP(Q3154,匹配表1065!AI:AI,匹配表1065!AJ:AJ),"绿标")</f>
        <v>红标</v>
      </c>
      <c r="T3154" s="93" t="str" cm="1">
        <f t="array" ref="T3154:U3154">_xlfn.XLOOKUP(Q3154,匹配表1065!L:L,匹配表1065!M:N)</f>
        <v>眩晕</v>
      </c>
      <c r="U3154" s="94" t="str">
        <v>耳鼻喉科</v>
      </c>
      <c r="V3154" s="95" t="s">
        <v>70</v>
      </c>
      <c r="W3154" s="93">
        <f>_xlfn.XLOOKUP(M3154,匹配表1065!D:D,匹配表1065!F:F)*N3154</f>
        <v>12</v>
      </c>
    </row>
    <row r="3155" customHeight="1" spans="1:23">
      <c r="A3155" s="89" t="s">
        <v>675</v>
      </c>
      <c r="B3155" s="90">
        <v>46173</v>
      </c>
      <c r="C3155" s="91" t="str">
        <f t="shared" si="98"/>
        <v>5月第5周</v>
      </c>
      <c r="D3155" s="89" t="s">
        <v>782</v>
      </c>
      <c r="E3155" s="89" t="str">
        <f t="shared" si="99"/>
        <v>6月第1周--周7</v>
      </c>
      <c r="F3155" s="92" t="s">
        <v>27</v>
      </c>
      <c r="G3155" s="92" t="s">
        <v>167</v>
      </c>
      <c r="H3155" s="92" t="str">
        <f>_xlfn.XLOOKUP(O3155,匹配表1065!T:T,匹配表1065!W:W)</f>
        <v>苏州市</v>
      </c>
      <c r="I3155" s="89" t="str">
        <f>_xlfn.XLOOKUP(O3155,匹配表1065!T:T,匹配表1065!X:X)</f>
        <v>PME2011</v>
      </c>
      <c r="J3155" s="92" t="s">
        <v>168</v>
      </c>
      <c r="K3155" s="89" cm="1">
        <f ca="1" t="array" ref="K3155:L3155">_xlfn.XLOOKUP(J3155,匹配表1065!Y:Y,匹配表1065!AA:AB)</f>
        <v>19</v>
      </c>
      <c r="L3155" s="89" t="str">
        <v>3个月以上</v>
      </c>
      <c r="M3155" s="92" t="s">
        <v>30</v>
      </c>
      <c r="N3155" s="92">
        <v>1</v>
      </c>
      <c r="O3155" s="93" t="str">
        <f>_xlfn.XLOOKUP(P3155,匹配表1065!U:U,匹配表1065!T:T)</f>
        <v>HO00307823</v>
      </c>
      <c r="P3155" s="89" t="s">
        <v>169</v>
      </c>
      <c r="Q3155" s="89" t="s">
        <v>170</v>
      </c>
      <c r="R3155" s="89" t="str">
        <f>_xlfn.XLOOKUP(Q3155,匹配表1065!L:L,匹配表1065!O:O)</f>
        <v>A</v>
      </c>
      <c r="S3155" s="93" t="str">
        <f>IFERROR(_xlfn.XLOOKUP(Q3155,匹配表1065!AI:AI,匹配表1065!AJ:AJ),"绿标")</f>
        <v>红标</v>
      </c>
      <c r="T3155" s="93" t="str" cm="1">
        <f t="array" ref="T3155:U3155">_xlfn.XLOOKUP(Q3155,匹配表1065!L:L,匹配表1065!M:N)</f>
        <v>头痛</v>
      </c>
      <c r="U3155" s="94" t="str">
        <v>神经内科</v>
      </c>
      <c r="V3155" s="95" t="s">
        <v>70</v>
      </c>
      <c r="W3155" s="93">
        <f>_xlfn.XLOOKUP(M3155,匹配表1065!D:D,匹配表1065!F:F)*N3155</f>
        <v>12</v>
      </c>
    </row>
    <row r="3156" customHeight="1" spans="1:23">
      <c r="A3156" s="89" t="s">
        <v>675</v>
      </c>
      <c r="B3156" s="90">
        <v>46173</v>
      </c>
      <c r="C3156" s="91" t="str">
        <f t="shared" si="98"/>
        <v>5月第5周</v>
      </c>
      <c r="D3156" s="89" t="s">
        <v>782</v>
      </c>
      <c r="E3156" s="89" t="str">
        <f t="shared" si="99"/>
        <v>6月第1周--周7</v>
      </c>
      <c r="F3156" s="92" t="s">
        <v>27</v>
      </c>
      <c r="G3156" s="92" t="s">
        <v>167</v>
      </c>
      <c r="H3156" s="92" t="str">
        <f>_xlfn.XLOOKUP(O3156,匹配表1065!T:T,匹配表1065!W:W)</f>
        <v>无锡市</v>
      </c>
      <c r="I3156" s="89" t="str">
        <f>_xlfn.XLOOKUP(O3156,匹配表1065!T:T,匹配表1065!X:X)</f>
        <v>PME2014</v>
      </c>
      <c r="J3156" s="89" t="s">
        <v>581</v>
      </c>
      <c r="K3156" s="89" cm="1">
        <f ca="1" t="array" ref="K3156:L3156">_xlfn.XLOOKUP(J3156,匹配表1065!Y:Y,匹配表1065!AA:AB)</f>
        <v>1</v>
      </c>
      <c r="L3156" s="89" t="str">
        <v>3个月以内</v>
      </c>
      <c r="M3156" s="92" t="s">
        <v>35</v>
      </c>
      <c r="N3156" s="92">
        <v>1</v>
      </c>
      <c r="O3156" s="93" t="str">
        <f>_xlfn.XLOOKUP(P3156,匹配表1065!U:U,匹配表1065!T:T)</f>
        <v>HO00001111</v>
      </c>
      <c r="P3156" s="89" t="s">
        <v>582</v>
      </c>
      <c r="Q3156" s="89" t="s">
        <v>728</v>
      </c>
      <c r="R3156" s="89" t="str">
        <f>_xlfn.XLOOKUP(Q3156,匹配表1065!L:L,匹配表1065!O:O)</f>
        <v>C</v>
      </c>
      <c r="S3156" s="93" t="str">
        <f>IFERROR(_xlfn.XLOOKUP(Q3156,匹配表1065!AI:AI,匹配表1065!AJ:AJ),"绿标")</f>
        <v>红标</v>
      </c>
      <c r="T3156" s="93" t="str" cm="1">
        <f t="array" ref="T3156:U3156">_xlfn.XLOOKUP(Q3156,匹配表1065!L:L,匹配表1065!M:N)</f>
        <v>眩晕</v>
      </c>
      <c r="U3156" s="94" t="str">
        <v>耳鼻喉科</v>
      </c>
      <c r="V3156" s="95" t="s">
        <v>70</v>
      </c>
      <c r="W3156" s="93">
        <f>_xlfn.XLOOKUP(M3156,匹配表1065!D:D,匹配表1065!F:F)*N3156</f>
        <v>4</v>
      </c>
    </row>
    <row r="3157" customHeight="1" spans="1:23">
      <c r="A3157" s="89" t="s">
        <v>675</v>
      </c>
      <c r="B3157" s="90">
        <v>46173</v>
      </c>
      <c r="C3157" s="91" t="str">
        <f t="shared" si="98"/>
        <v>5月第5周</v>
      </c>
      <c r="D3157" s="89" t="s">
        <v>782</v>
      </c>
      <c r="E3157" s="89" t="str">
        <f t="shared" si="99"/>
        <v>6月第1周--周7</v>
      </c>
      <c r="F3157" s="92" t="s">
        <v>27</v>
      </c>
      <c r="G3157" s="92" t="s">
        <v>167</v>
      </c>
      <c r="H3157" s="92" t="str">
        <f>_xlfn.XLOOKUP(O3157,匹配表1065!T:T,匹配表1065!W:W)</f>
        <v>苏州市</v>
      </c>
      <c r="I3157" s="89" t="str">
        <f>_xlfn.XLOOKUP(O3157,匹配表1065!T:T,匹配表1065!X:X)</f>
        <v>PME2010</v>
      </c>
      <c r="J3157" s="92" t="s">
        <v>186</v>
      </c>
      <c r="K3157" s="89" cm="1">
        <f ca="1" t="array" ref="K3157:L3157">_xlfn.XLOOKUP(J3157,匹配表1065!Y:Y,匹配表1065!AA:AB)</f>
        <v>6</v>
      </c>
      <c r="L3157" s="89" t="str">
        <v>3个月以上</v>
      </c>
      <c r="M3157" s="92" t="s">
        <v>35</v>
      </c>
      <c r="N3157" s="92">
        <v>1</v>
      </c>
      <c r="O3157" s="93" t="str">
        <f>_xlfn.XLOOKUP(P3157,匹配表1065!U:U,匹配表1065!T:T)</f>
        <v>HO00001051</v>
      </c>
      <c r="P3157" s="89" t="s">
        <v>191</v>
      </c>
      <c r="Q3157" s="89" t="s">
        <v>192</v>
      </c>
      <c r="R3157" s="89" t="str">
        <f>_xlfn.XLOOKUP(Q3157,匹配表1065!L:L,匹配表1065!O:O)</f>
        <v>B</v>
      </c>
      <c r="S3157" s="93" t="str">
        <f>IFERROR(_xlfn.XLOOKUP(Q3157,匹配表1065!AI:AI,匹配表1065!AJ:AJ),"绿标")</f>
        <v>绿标</v>
      </c>
      <c r="T3157" s="93" t="str" cm="1">
        <f t="array" ref="T3157:U3157">_xlfn.XLOOKUP(Q3157,匹配表1065!L:L,匹配表1065!M:N)</f>
        <v>抑郁焦虑</v>
      </c>
      <c r="U3157" s="94" t="str">
        <v>神经内科</v>
      </c>
      <c r="V3157" s="95" t="s">
        <v>70</v>
      </c>
      <c r="W3157" s="93">
        <f>_xlfn.XLOOKUP(M3157,匹配表1065!D:D,匹配表1065!F:F)*N3157</f>
        <v>4</v>
      </c>
    </row>
    <row r="3158" customHeight="1" spans="1:23">
      <c r="A3158" s="89" t="s">
        <v>675</v>
      </c>
      <c r="B3158" s="90">
        <v>46173</v>
      </c>
      <c r="C3158" s="91" t="str">
        <f t="shared" si="98"/>
        <v>5月第5周</v>
      </c>
      <c r="D3158" s="89" t="s">
        <v>782</v>
      </c>
      <c r="E3158" s="89" t="str">
        <f t="shared" si="99"/>
        <v>6月第1周--周7</v>
      </c>
      <c r="F3158" s="92" t="s">
        <v>27</v>
      </c>
      <c r="G3158" s="92" t="s">
        <v>28</v>
      </c>
      <c r="H3158" s="92" t="str">
        <f>_xlfn.XLOOKUP(O3158,匹配表1065!T:T,匹配表1065!W:W)</f>
        <v>南京市</v>
      </c>
      <c r="I3158" s="89" t="str">
        <f>_xlfn.XLOOKUP(O3158,匹配表1065!T:T,匹配表1065!X:X)</f>
        <v>PME2005</v>
      </c>
      <c r="J3158" s="89" t="s">
        <v>54</v>
      </c>
      <c r="K3158" s="89" cm="1">
        <f ca="1" t="array" ref="K3158:L3158">_xlfn.XLOOKUP(J3158,匹配表1065!Y:Y,匹配表1065!AA:AB)</f>
        <v>3</v>
      </c>
      <c r="L3158" s="89" t="str">
        <v>3个月以上</v>
      </c>
      <c r="M3158" s="92" t="s">
        <v>55</v>
      </c>
      <c r="N3158" s="92">
        <v>1</v>
      </c>
      <c r="O3158" s="93" t="str">
        <f>_xlfn.XLOOKUP(P3158,匹配表1065!U:U,匹配表1065!T:T)</f>
        <v>HO00000975</v>
      </c>
      <c r="P3158" s="89" t="s">
        <v>56</v>
      </c>
      <c r="Q3158" s="89" t="s">
        <v>342</v>
      </c>
      <c r="R3158" s="89" t="str">
        <f>_xlfn.XLOOKUP(Q3158,匹配表1065!L:L,匹配表1065!O:O)</f>
        <v>A</v>
      </c>
      <c r="S3158" s="93" t="str">
        <f>IFERROR(_xlfn.XLOOKUP(Q3158,匹配表1065!AI:AI,匹配表1065!AJ:AJ),"绿标")</f>
        <v>绿标</v>
      </c>
      <c r="T3158" s="93" t="str" cm="1">
        <f t="array" ref="T3158:U3158">_xlfn.XLOOKUP(Q3158,匹配表1065!L:L,匹配表1065!M:N)</f>
        <v>头痛</v>
      </c>
      <c r="U3158" s="94" t="str">
        <v>神经内科</v>
      </c>
      <c r="V3158" s="95" t="s">
        <v>42</v>
      </c>
      <c r="W3158" s="93">
        <f>_xlfn.XLOOKUP(M3158,匹配表1065!D:D,匹配表1065!F:F)*N3158</f>
        <v>8</v>
      </c>
    </row>
    <row r="3159" customHeight="1" spans="1:23">
      <c r="A3159" s="89" t="s">
        <v>675</v>
      </c>
      <c r="B3159" s="90">
        <v>46173</v>
      </c>
      <c r="C3159" s="91" t="str">
        <f t="shared" si="98"/>
        <v>5月第5周</v>
      </c>
      <c r="D3159" s="89" t="s">
        <v>782</v>
      </c>
      <c r="E3159" s="89" t="str">
        <f t="shared" si="99"/>
        <v>6月第1周--周7</v>
      </c>
      <c r="F3159" s="92" t="s">
        <v>27</v>
      </c>
      <c r="G3159" s="92" t="s">
        <v>28</v>
      </c>
      <c r="H3159" s="92" t="str">
        <f>_xlfn.XLOOKUP(O3159,匹配表1065!T:T,匹配表1065!W:W)</f>
        <v>南京市</v>
      </c>
      <c r="I3159" s="89" t="str">
        <f>_xlfn.XLOOKUP(O3159,匹配表1065!T:T,匹配表1065!X:X)</f>
        <v>PME2006</v>
      </c>
      <c r="J3159" s="92" t="s">
        <v>29</v>
      </c>
      <c r="K3159" s="89" cm="1">
        <f ca="1" t="array" ref="K3159:L3159">_xlfn.XLOOKUP(J3159,匹配表1065!Y:Y,匹配表1065!AA:AB)</f>
        <v>15</v>
      </c>
      <c r="L3159" s="89" t="str">
        <v>3个月以上</v>
      </c>
      <c r="M3159" s="92" t="s">
        <v>35</v>
      </c>
      <c r="N3159" s="92">
        <v>1</v>
      </c>
      <c r="O3159" s="93" t="str">
        <f>_xlfn.XLOOKUP(P3159,匹配表1065!U:U,匹配表1065!T:T)</f>
        <v>HO00016614</v>
      </c>
      <c r="P3159" s="89" t="s">
        <v>540</v>
      </c>
      <c r="Q3159" s="89" t="s">
        <v>785</v>
      </c>
      <c r="R3159" s="89" t="str">
        <f>_xlfn.XLOOKUP(Q3159,匹配表1065!L:L,匹配表1065!O:O)</f>
        <v>A</v>
      </c>
      <c r="S3159" s="93" t="str">
        <f>IFERROR(_xlfn.XLOOKUP(Q3159,匹配表1065!AI:AI,匹配表1065!AJ:AJ),"绿标")</f>
        <v>绿标</v>
      </c>
      <c r="T3159" s="93" t="str" cm="1">
        <f t="array" ref="T3159:U3159">_xlfn.XLOOKUP(Q3159,匹配表1065!L:L,匹配表1065!M:N)</f>
        <v>头痛</v>
      </c>
      <c r="U3159" s="94" t="str">
        <v>神经内科</v>
      </c>
      <c r="V3159" s="95" t="s">
        <v>58</v>
      </c>
      <c r="W3159" s="93">
        <f>_xlfn.XLOOKUP(M3159,匹配表1065!D:D,匹配表1065!F:F)*N3159</f>
        <v>4</v>
      </c>
    </row>
    <row r="3160" customHeight="1" spans="1:23">
      <c r="A3160" s="89" t="s">
        <v>675</v>
      </c>
      <c r="B3160" s="90">
        <v>46173</v>
      </c>
      <c r="C3160" s="91" t="str">
        <f t="shared" si="98"/>
        <v>5月第5周</v>
      </c>
      <c r="D3160" s="89" t="s">
        <v>782</v>
      </c>
      <c r="E3160" s="89" t="str">
        <f t="shared" si="99"/>
        <v>6月第1周--周7</v>
      </c>
      <c r="F3160" s="92" t="s">
        <v>27</v>
      </c>
      <c r="G3160" s="92" t="s">
        <v>28</v>
      </c>
      <c r="H3160" s="92" t="str">
        <f>_xlfn.XLOOKUP(O3160,匹配表1065!T:T,匹配表1065!W:W)</f>
        <v>常州市</v>
      </c>
      <c r="I3160" s="89" t="str">
        <f>_xlfn.XLOOKUP(O3160,匹配表1065!T:T,匹配表1065!X:X)</f>
        <v>PME2015</v>
      </c>
      <c r="J3160" s="92" t="s">
        <v>45</v>
      </c>
      <c r="K3160" s="89" cm="1">
        <f ca="1" t="array" ref="K3160:L3160">_xlfn.XLOOKUP(J3160,匹配表1065!Y:Y,匹配表1065!AA:AB)</f>
        <v>9</v>
      </c>
      <c r="L3160" s="89" t="str">
        <v>3个月以上</v>
      </c>
      <c r="M3160" s="92" t="s">
        <v>133</v>
      </c>
      <c r="N3160" s="92">
        <v>3</v>
      </c>
      <c r="O3160" s="93" t="str">
        <f>_xlfn.XLOOKUP(P3160,匹配表1065!U:U,匹配表1065!T:T)</f>
        <v>HO00000941</v>
      </c>
      <c r="P3160" s="89" t="s">
        <v>542</v>
      </c>
      <c r="Q3160" s="89" t="s">
        <v>786</v>
      </c>
      <c r="R3160" s="89" t="str">
        <f>_xlfn.XLOOKUP(Q3160,匹配表1065!L:L,匹配表1065!O:O)</f>
        <v>D</v>
      </c>
      <c r="S3160" s="93" t="str">
        <f>IFERROR(_xlfn.XLOOKUP(Q3160,匹配表1065!AI:AI,匹配表1065!AJ:AJ),"绿标")</f>
        <v>绿标</v>
      </c>
      <c r="T3160" s="93" t="str" cm="1">
        <f t="array" ref="T3160:U3160">_xlfn.XLOOKUP(Q3160,匹配表1065!L:L,匹配表1065!M:N)</f>
        <v>其他</v>
      </c>
      <c r="U3160" s="94" t="str">
        <v>其他</v>
      </c>
      <c r="V3160" s="95" t="s">
        <v>42</v>
      </c>
      <c r="W3160" s="93">
        <f>_xlfn.XLOOKUP(M3160,匹配表1065!D:D,匹配表1065!F:F)*N3160</f>
        <v>3</v>
      </c>
    </row>
    <row r="3161" customHeight="1" spans="1:23">
      <c r="A3161" s="89" t="s">
        <v>787</v>
      </c>
      <c r="B3161" s="90">
        <v>46174</v>
      </c>
      <c r="C3161" s="91" t="str">
        <f t="shared" si="98"/>
        <v>6月第1周</v>
      </c>
      <c r="D3161" s="89" t="s">
        <v>782</v>
      </c>
      <c r="E3161" s="89" t="str">
        <f t="shared" si="99"/>
        <v>6月第1周--周1</v>
      </c>
      <c r="F3161" s="99" t="s">
        <v>27</v>
      </c>
      <c r="G3161" s="89" t="s">
        <v>63</v>
      </c>
      <c r="H3161" s="92" t="str">
        <f>_xlfn.XLOOKUP(O3161,匹配表1065!T:T,匹配表1065!W:W)</f>
        <v>南京市</v>
      </c>
      <c r="I3161" s="89" t="str">
        <f>_xlfn.XLOOKUP(O3161,匹配表1065!T:T,匹配表1065!X:X)</f>
        <v>PME2001</v>
      </c>
      <c r="J3161" s="92" t="s">
        <v>64</v>
      </c>
      <c r="K3161" s="89" cm="1">
        <f ca="1" t="array" ref="K3161:L3161">_xlfn.XLOOKUP(J3161,匹配表1065!Y:Y,匹配表1065!AA:AB)</f>
        <v>31</v>
      </c>
      <c r="L3161" s="89" t="str">
        <v>3个月以上</v>
      </c>
      <c r="M3161" s="92" t="s">
        <v>30</v>
      </c>
      <c r="N3161" s="98">
        <v>5</v>
      </c>
      <c r="O3161" s="93" t="str">
        <f>_xlfn.XLOOKUP(P3161,匹配表1065!U:U,匹配表1065!T:T)</f>
        <v>HO00000958</v>
      </c>
      <c r="P3161" s="89" t="s">
        <v>65</v>
      </c>
      <c r="Q3161" s="89" t="s">
        <v>209</v>
      </c>
      <c r="R3161" s="89" t="str">
        <f>_xlfn.XLOOKUP(Q3161,匹配表1065!L:L,匹配表1065!O:O)</f>
        <v>C</v>
      </c>
      <c r="S3161" s="93" t="str">
        <f>IFERROR(_xlfn.XLOOKUP(Q3161,匹配表1065!AI:AI,匹配表1065!AJ:AJ),"绿标")</f>
        <v>红标</v>
      </c>
      <c r="T3161" s="93" t="str" cm="1">
        <f t="array" ref="T3161:U3161">_xlfn.XLOOKUP(Q3161,匹配表1065!L:L,匹配表1065!M:N)</f>
        <v>眩晕</v>
      </c>
      <c r="U3161" s="94" t="str">
        <v>耳鼻喉科</v>
      </c>
      <c r="V3161" s="95" t="s">
        <v>70</v>
      </c>
      <c r="W3161" s="93">
        <f>_xlfn.XLOOKUP(M3161,匹配表1065!D:D,匹配表1065!F:F)*N3161</f>
        <v>60</v>
      </c>
    </row>
    <row r="3162" customHeight="1" spans="1:23">
      <c r="A3162" s="89" t="s">
        <v>787</v>
      </c>
      <c r="B3162" s="90">
        <v>46174</v>
      </c>
      <c r="C3162" s="91" t="str">
        <f t="shared" si="98"/>
        <v>6月第1周</v>
      </c>
      <c r="D3162" s="89" t="s">
        <v>782</v>
      </c>
      <c r="E3162" s="89" t="str">
        <f t="shared" si="99"/>
        <v>6月第1周--周1</v>
      </c>
      <c r="F3162" s="99" t="s">
        <v>27</v>
      </c>
      <c r="G3162" s="89" t="s">
        <v>63</v>
      </c>
      <c r="H3162" s="92" t="str">
        <f>_xlfn.XLOOKUP(O3162,匹配表1065!T:T,匹配表1065!W:W)</f>
        <v>连云港市</v>
      </c>
      <c r="I3162" s="89" t="str">
        <f>_xlfn.XLOOKUP(O3162,匹配表1065!T:T,匹配表1065!X:X)</f>
        <v>PME2042</v>
      </c>
      <c r="J3162" s="92" t="s">
        <v>74</v>
      </c>
      <c r="K3162" s="89" cm="1">
        <f ca="1" t="array" ref="K3162:L3162">_xlfn.XLOOKUP(J3162,匹配表1065!Y:Y,匹配表1065!AA:AB)</f>
        <v>7</v>
      </c>
      <c r="L3162" s="89" t="str">
        <v>3个月以上</v>
      </c>
      <c r="M3162" s="92" t="s">
        <v>35</v>
      </c>
      <c r="N3162" s="98">
        <v>1</v>
      </c>
      <c r="O3162" s="93" t="str">
        <f>_xlfn.XLOOKUP(P3162,匹配表1065!U:U,匹配表1065!T:T)</f>
        <v>HO00001004</v>
      </c>
      <c r="P3162" s="89" t="s">
        <v>75</v>
      </c>
      <c r="Q3162" s="89" t="s">
        <v>468</v>
      </c>
      <c r="R3162" s="89" t="str">
        <f>_xlfn.XLOOKUP(Q3162,匹配表1065!L:L,匹配表1065!O:O)</f>
        <v>B</v>
      </c>
      <c r="S3162" s="93" t="str">
        <f>IFERROR(_xlfn.XLOOKUP(Q3162,匹配表1065!AI:AI,匹配表1065!AJ:AJ),"绿标")</f>
        <v>黑标</v>
      </c>
      <c r="T3162" s="93" t="str" cm="1">
        <f t="array" ref="T3162:U3162">_xlfn.XLOOKUP(Q3162,匹配表1065!L:L,匹配表1065!M:N)</f>
        <v>脑血管</v>
      </c>
      <c r="U3162" s="94" t="str">
        <v>神经内科</v>
      </c>
      <c r="V3162" s="95" t="s">
        <v>42</v>
      </c>
      <c r="W3162" s="93">
        <f>_xlfn.XLOOKUP(M3162,匹配表1065!D:D,匹配表1065!F:F)*N3162</f>
        <v>4</v>
      </c>
    </row>
    <row r="3163" customHeight="1" spans="1:23">
      <c r="A3163" s="89" t="s">
        <v>787</v>
      </c>
      <c r="B3163" s="90">
        <v>46174</v>
      </c>
      <c r="C3163" s="91" t="str">
        <f t="shared" si="98"/>
        <v>6月第1周</v>
      </c>
      <c r="D3163" s="89" t="s">
        <v>782</v>
      </c>
      <c r="E3163" s="89" t="str">
        <f t="shared" si="99"/>
        <v>6月第1周--周1</v>
      </c>
      <c r="F3163" s="99" t="s">
        <v>27</v>
      </c>
      <c r="G3163" s="89" t="s">
        <v>63</v>
      </c>
      <c r="H3163" s="92" t="str">
        <f>_xlfn.XLOOKUP(O3163,匹配表1065!T:T,匹配表1065!W:W)</f>
        <v>徐州市</v>
      </c>
      <c r="I3163" s="89" t="str">
        <f>_xlfn.XLOOKUP(O3163,匹配表1065!T:T,匹配表1065!X:X)</f>
        <v>PME2008</v>
      </c>
      <c r="J3163" s="92" t="s">
        <v>81</v>
      </c>
      <c r="K3163" s="89" cm="1">
        <f ca="1" t="array" ref="K3163:L3163">_xlfn.XLOOKUP(J3163,匹配表1065!Y:Y,匹配表1065!AA:AB)</f>
        <v>19</v>
      </c>
      <c r="L3163" s="89" t="str">
        <v>3个月以上</v>
      </c>
      <c r="M3163" s="92" t="s">
        <v>30</v>
      </c>
      <c r="N3163" s="98">
        <v>1</v>
      </c>
      <c r="O3163" s="93" t="str">
        <f>_xlfn.XLOOKUP(P3163,匹配表1065!U:U,匹配表1065!T:T)</f>
        <v>HO00001134</v>
      </c>
      <c r="P3163" s="89" t="s">
        <v>82</v>
      </c>
      <c r="Q3163" s="89" t="s">
        <v>788</v>
      </c>
      <c r="R3163" s="89" t="str">
        <f>_xlfn.XLOOKUP(Q3163,匹配表1065!L:L,匹配表1065!O:O)</f>
        <v>B</v>
      </c>
      <c r="S3163" s="93" t="str">
        <f>IFERROR(_xlfn.XLOOKUP(Q3163,匹配表1065!AI:AI,匹配表1065!AJ:AJ),"绿标")</f>
        <v>黑标</v>
      </c>
      <c r="T3163" s="93" t="str" cm="1">
        <f t="array" ref="T3163:U3163">_xlfn.XLOOKUP(Q3163,匹配表1065!L:L,匹配表1065!M:N)</f>
        <v>脑血管</v>
      </c>
      <c r="U3163" s="94" t="str">
        <v>神经内科</v>
      </c>
      <c r="V3163" s="95" t="s">
        <v>70</v>
      </c>
      <c r="W3163" s="93">
        <f>_xlfn.XLOOKUP(M3163,匹配表1065!D:D,匹配表1065!F:F)*N3163</f>
        <v>12</v>
      </c>
    </row>
    <row r="3164" customHeight="1" spans="1:23">
      <c r="A3164" s="89" t="s">
        <v>787</v>
      </c>
      <c r="B3164" s="90">
        <v>46174</v>
      </c>
      <c r="C3164" s="91" t="str">
        <f t="shared" si="98"/>
        <v>6月第1周</v>
      </c>
      <c r="D3164" s="89" t="s">
        <v>782</v>
      </c>
      <c r="E3164" s="89" t="str">
        <f t="shared" si="99"/>
        <v>6月第1周--周1</v>
      </c>
      <c r="F3164" s="99" t="s">
        <v>27</v>
      </c>
      <c r="G3164" s="89" t="s">
        <v>63</v>
      </c>
      <c r="H3164" s="92" t="str">
        <f>_xlfn.XLOOKUP(O3164,匹配表1065!T:T,匹配表1065!W:W)</f>
        <v>淮安市</v>
      </c>
      <c r="I3164" s="89" t="str">
        <f>_xlfn.XLOOKUP(O3164,匹配表1065!T:T,匹配表1065!X:X)</f>
        <v>PME2041</v>
      </c>
      <c r="J3164" s="92" t="s">
        <v>71</v>
      </c>
      <c r="K3164" s="89" cm="1">
        <f ca="1" t="array" ref="K3164:L3164">_xlfn.XLOOKUP(J3164,匹配表1065!Y:Y,匹配表1065!AA:AB)</f>
        <v>5</v>
      </c>
      <c r="L3164" s="89" t="str">
        <v>3个月以上</v>
      </c>
      <c r="M3164" s="92" t="s">
        <v>35</v>
      </c>
      <c r="N3164" s="98">
        <v>1</v>
      </c>
      <c r="O3164" s="93" t="str">
        <f>_xlfn.XLOOKUP(P3164,匹配表1065!U:U,匹配表1065!T:T)</f>
        <v>HO00000992</v>
      </c>
      <c r="P3164" s="89" t="s">
        <v>72</v>
      </c>
      <c r="Q3164" s="89" t="s">
        <v>73</v>
      </c>
      <c r="R3164" s="89" t="str">
        <f>_xlfn.XLOOKUP(Q3164,匹配表1065!L:L,匹配表1065!O:O)</f>
        <v>D</v>
      </c>
      <c r="S3164" s="93" t="str">
        <f>IFERROR(_xlfn.XLOOKUP(Q3164,匹配表1065!AI:AI,匹配表1065!AJ:AJ),"绿标")</f>
        <v>绿标</v>
      </c>
      <c r="T3164" s="93" t="str" cm="1">
        <f t="array" ref="T3164:U3164">_xlfn.XLOOKUP(Q3164,匹配表1065!L:L,匹配表1065!M:N)</f>
        <v>眩晕</v>
      </c>
      <c r="U3164" s="94" t="str">
        <v>神经内科</v>
      </c>
      <c r="V3164" s="95" t="s">
        <v>58</v>
      </c>
      <c r="W3164" s="93">
        <f>_xlfn.XLOOKUP(M3164,匹配表1065!D:D,匹配表1065!F:F)*N3164</f>
        <v>4</v>
      </c>
    </row>
    <row r="3165" customHeight="1" spans="1:23">
      <c r="A3165" s="89" t="s">
        <v>787</v>
      </c>
      <c r="B3165" s="90">
        <v>46174</v>
      </c>
      <c r="C3165" s="91" t="str">
        <f t="shared" si="98"/>
        <v>6月第1周</v>
      </c>
      <c r="D3165" s="89" t="s">
        <v>782</v>
      </c>
      <c r="E3165" s="89" t="str">
        <f t="shared" si="99"/>
        <v>6月第1周--周1</v>
      </c>
      <c r="F3165" s="99" t="s">
        <v>27</v>
      </c>
      <c r="G3165" s="89" t="s">
        <v>63</v>
      </c>
      <c r="H3165" s="92" t="str">
        <f>_xlfn.XLOOKUP(O3165,匹配表1065!T:T,匹配表1065!W:W)</f>
        <v>南京市</v>
      </c>
      <c r="I3165" s="89" t="str">
        <f>_xlfn.XLOOKUP(O3165,匹配表1065!T:T,匹配表1065!X:X)</f>
        <v>PME2002</v>
      </c>
      <c r="J3165" s="92" t="s">
        <v>410</v>
      </c>
      <c r="K3165" s="89" cm="1">
        <f ca="1" t="array" ref="K3165:L3165">_xlfn.XLOOKUP(J3165,匹配表1065!Y:Y,匹配表1065!AA:AB)</f>
        <v>1</v>
      </c>
      <c r="L3165" s="89" t="str">
        <v>3个月以内</v>
      </c>
      <c r="M3165" s="92" t="s">
        <v>55</v>
      </c>
      <c r="N3165" s="98">
        <v>1</v>
      </c>
      <c r="O3165" s="93" t="str">
        <f>_xlfn.XLOOKUP(P3165,匹配表1065!U:U,匹配表1065!T:T)</f>
        <v>HO00000964</v>
      </c>
      <c r="P3165" s="89" t="s">
        <v>90</v>
      </c>
      <c r="Q3165" s="89" t="s">
        <v>789</v>
      </c>
      <c r="R3165" s="89" t="str">
        <f>_xlfn.XLOOKUP(Q3165,匹配表1065!L:L,匹配表1065!O:O)</f>
        <v>B</v>
      </c>
      <c r="S3165" s="93" t="str">
        <f>IFERROR(_xlfn.XLOOKUP(Q3165,匹配表1065!AI:AI,匹配表1065!AJ:AJ),"绿标")</f>
        <v>绿标</v>
      </c>
      <c r="T3165" s="93" t="str" cm="1">
        <f t="array" ref="T3165:U3165">_xlfn.XLOOKUP(Q3165,匹配表1065!L:L,匹配表1065!M:N)</f>
        <v>脑血管</v>
      </c>
      <c r="U3165" s="94" t="str">
        <v>神经内科</v>
      </c>
      <c r="V3165" s="95" t="s">
        <v>33</v>
      </c>
      <c r="W3165" s="93">
        <f>_xlfn.XLOOKUP(M3165,匹配表1065!D:D,匹配表1065!F:F)*N3165</f>
        <v>8</v>
      </c>
    </row>
    <row r="3166" customHeight="1" spans="1:23">
      <c r="A3166" s="89" t="s">
        <v>787</v>
      </c>
      <c r="B3166" s="90">
        <v>46174</v>
      </c>
      <c r="C3166" s="91" t="str">
        <f t="shared" si="98"/>
        <v>6月第1周</v>
      </c>
      <c r="D3166" s="89" t="s">
        <v>782</v>
      </c>
      <c r="E3166" s="89" t="str">
        <f t="shared" si="99"/>
        <v>6月第1周--周1</v>
      </c>
      <c r="F3166" s="99" t="s">
        <v>27</v>
      </c>
      <c r="G3166" s="89" t="s">
        <v>63</v>
      </c>
      <c r="H3166" s="92" t="str">
        <f>_xlfn.XLOOKUP(O3166,匹配表1065!T:T,匹配表1065!W:W)</f>
        <v>南京市</v>
      </c>
      <c r="I3166" s="89" t="str">
        <f>_xlfn.XLOOKUP(O3166,匹配表1065!T:T,匹配表1065!X:X)</f>
        <v>PME2001</v>
      </c>
      <c r="J3166" s="92" t="s">
        <v>77</v>
      </c>
      <c r="K3166" s="89" cm="1">
        <f ca="1" t="array" ref="K3166:L3166">_xlfn.XLOOKUP(J3166,匹配表1065!Y:Y,匹配表1065!AA:AB)</f>
        <v>8</v>
      </c>
      <c r="L3166" s="89" t="str">
        <v>3个月以上</v>
      </c>
      <c r="M3166" s="92" t="s">
        <v>30</v>
      </c>
      <c r="N3166" s="98">
        <v>1</v>
      </c>
      <c r="O3166" s="93" t="str">
        <f>_xlfn.XLOOKUP(P3166,匹配表1065!U:U,匹配表1065!T:T)</f>
        <v>HO00000958</v>
      </c>
      <c r="P3166" s="89" t="s">
        <v>65</v>
      </c>
      <c r="Q3166" s="89" t="s">
        <v>216</v>
      </c>
      <c r="R3166" s="89" t="str">
        <f>_xlfn.XLOOKUP(Q3166,匹配表1065!L:L,匹配表1065!O:O)</f>
        <v>A</v>
      </c>
      <c r="S3166" s="93" t="str">
        <f>IFERROR(_xlfn.XLOOKUP(Q3166,匹配表1065!AI:AI,匹配表1065!AJ:AJ),"绿标")</f>
        <v>红标</v>
      </c>
      <c r="T3166" s="93" t="str" cm="1">
        <f t="array" ref="T3166:U3166">_xlfn.XLOOKUP(Q3166,匹配表1065!L:L,匹配表1065!M:N)</f>
        <v>头痛</v>
      </c>
      <c r="U3166" s="94" t="str">
        <v>神经内科</v>
      </c>
      <c r="V3166" s="95" t="s">
        <v>42</v>
      </c>
      <c r="W3166" s="93">
        <f>_xlfn.XLOOKUP(M3166,匹配表1065!D:D,匹配表1065!F:F)*N3166</f>
        <v>12</v>
      </c>
    </row>
    <row r="3167" customHeight="1" spans="1:23">
      <c r="A3167" s="89" t="s">
        <v>787</v>
      </c>
      <c r="B3167" s="90">
        <v>46174</v>
      </c>
      <c r="C3167" s="91" t="str">
        <f t="shared" si="98"/>
        <v>6月第1周</v>
      </c>
      <c r="D3167" s="89" t="s">
        <v>782</v>
      </c>
      <c r="E3167" s="89" t="str">
        <f t="shared" si="99"/>
        <v>6月第1周--周1</v>
      </c>
      <c r="F3167" s="99" t="s">
        <v>27</v>
      </c>
      <c r="G3167" s="89" t="s">
        <v>63</v>
      </c>
      <c r="H3167" s="92" t="str">
        <f>_xlfn.XLOOKUP(O3167,匹配表1065!T:T,匹配表1065!W:W)</f>
        <v>南京市</v>
      </c>
      <c r="I3167" s="89" t="str">
        <f>_xlfn.XLOOKUP(O3167,匹配表1065!T:T,匹配表1065!X:X)</f>
        <v>PME2002</v>
      </c>
      <c r="J3167" s="92" t="s">
        <v>84</v>
      </c>
      <c r="K3167" s="89" cm="1">
        <f ca="1" t="array" ref="K3167:L3167">_xlfn.XLOOKUP(J3167,匹配表1065!Y:Y,匹配表1065!AA:AB)</f>
        <v>31</v>
      </c>
      <c r="L3167" s="89" t="str">
        <v>3个月以上</v>
      </c>
      <c r="M3167" s="92" t="s">
        <v>30</v>
      </c>
      <c r="N3167" s="98">
        <v>1</v>
      </c>
      <c r="O3167" s="93" t="str">
        <f>_xlfn.XLOOKUP(P3167,匹配表1065!U:U,匹配表1065!T:T)</f>
        <v>HO00000964</v>
      </c>
      <c r="P3167" s="89" t="s">
        <v>90</v>
      </c>
      <c r="Q3167" s="89" t="s">
        <v>281</v>
      </c>
      <c r="R3167" s="89" t="str">
        <f>_xlfn.XLOOKUP(Q3167,匹配表1065!L:L,匹配表1065!O:O)</f>
        <v>A</v>
      </c>
      <c r="S3167" s="93" t="str">
        <f>IFERROR(_xlfn.XLOOKUP(Q3167,匹配表1065!AI:AI,匹配表1065!AJ:AJ),"绿标")</f>
        <v>红标</v>
      </c>
      <c r="T3167" s="93" t="str" cm="1">
        <f t="array" ref="T3167:U3167">_xlfn.XLOOKUP(Q3167,匹配表1065!L:L,匹配表1065!M:N)</f>
        <v>头痛</v>
      </c>
      <c r="U3167" s="94" t="str">
        <v>神经内科</v>
      </c>
      <c r="V3167" s="95" t="s">
        <v>70</v>
      </c>
      <c r="W3167" s="93">
        <f>_xlfn.XLOOKUP(M3167,匹配表1065!D:D,匹配表1065!F:F)*N3167</f>
        <v>12</v>
      </c>
    </row>
    <row r="3168" customHeight="1" spans="1:23">
      <c r="A3168" s="89" t="s">
        <v>787</v>
      </c>
      <c r="B3168" s="90">
        <v>46174</v>
      </c>
      <c r="C3168" s="91" t="str">
        <f t="shared" si="98"/>
        <v>6月第1周</v>
      </c>
      <c r="D3168" s="89" t="s">
        <v>782</v>
      </c>
      <c r="E3168" s="89" t="str">
        <f t="shared" si="99"/>
        <v>6月第1周--周1</v>
      </c>
      <c r="F3168" s="99" t="s">
        <v>27</v>
      </c>
      <c r="G3168" s="89" t="s">
        <v>63</v>
      </c>
      <c r="H3168" s="92" t="str">
        <f>_xlfn.XLOOKUP(O3168,匹配表1065!T:T,匹配表1065!W:W)</f>
        <v>南京市</v>
      </c>
      <c r="I3168" s="89" t="str">
        <f>_xlfn.XLOOKUP(O3168,匹配表1065!T:T,匹配表1065!X:X)</f>
        <v>PME2002</v>
      </c>
      <c r="J3168" s="92" t="s">
        <v>84</v>
      </c>
      <c r="K3168" s="89" cm="1">
        <f ca="1" t="array" ref="K3168:L3168">_xlfn.XLOOKUP(J3168,匹配表1065!Y:Y,匹配表1065!AA:AB)</f>
        <v>31</v>
      </c>
      <c r="L3168" s="89" t="str">
        <v>3个月以上</v>
      </c>
      <c r="M3168" s="92" t="s">
        <v>30</v>
      </c>
      <c r="N3168" s="98">
        <v>1</v>
      </c>
      <c r="O3168" s="93" t="str">
        <f>_xlfn.XLOOKUP(P3168,匹配表1065!U:U,匹配表1065!T:T)</f>
        <v>HO00039936</v>
      </c>
      <c r="P3168" s="89" t="s">
        <v>87</v>
      </c>
      <c r="Q3168" s="89" t="s">
        <v>282</v>
      </c>
      <c r="R3168" s="89" t="str">
        <f>_xlfn.XLOOKUP(Q3168,匹配表1065!L:L,匹配表1065!O:O)</f>
        <v>B</v>
      </c>
      <c r="S3168" s="93" t="str">
        <f>IFERROR(_xlfn.XLOOKUP(Q3168,匹配表1065!AI:AI,匹配表1065!AJ:AJ),"绿标")</f>
        <v>红标</v>
      </c>
      <c r="T3168" s="93" t="str" cm="1">
        <f t="array" ref="T3168:U3168">_xlfn.XLOOKUP(Q3168,匹配表1065!L:L,匹配表1065!M:N)</f>
        <v>癫痫</v>
      </c>
      <c r="U3168" s="94" t="str">
        <v>神经内科</v>
      </c>
      <c r="V3168" s="95" t="s">
        <v>67</v>
      </c>
      <c r="W3168" s="93">
        <f>_xlfn.XLOOKUP(M3168,匹配表1065!D:D,匹配表1065!F:F)*N3168</f>
        <v>12</v>
      </c>
    </row>
    <row r="3169" customHeight="1" spans="1:23">
      <c r="A3169" s="89" t="s">
        <v>787</v>
      </c>
      <c r="B3169" s="90">
        <v>46174</v>
      </c>
      <c r="C3169" s="91" t="str">
        <f t="shared" si="98"/>
        <v>6月第1周</v>
      </c>
      <c r="D3169" s="89" t="s">
        <v>782</v>
      </c>
      <c r="E3169" s="89" t="str">
        <f t="shared" si="99"/>
        <v>6月第1周--周1</v>
      </c>
      <c r="F3169" s="99" t="s">
        <v>27</v>
      </c>
      <c r="G3169" s="89" t="s">
        <v>63</v>
      </c>
      <c r="H3169" s="92" t="str">
        <f>_xlfn.XLOOKUP(O3169,匹配表1065!T:T,匹配表1065!W:W)</f>
        <v>南京市</v>
      </c>
      <c r="I3169" s="89" t="str">
        <f>_xlfn.XLOOKUP(O3169,匹配表1065!T:T,匹配表1065!X:X)</f>
        <v>PME2002</v>
      </c>
      <c r="J3169" s="92" t="s">
        <v>84</v>
      </c>
      <c r="K3169" s="89" cm="1">
        <f ca="1" t="array" ref="K3169:L3169">_xlfn.XLOOKUP(J3169,匹配表1065!Y:Y,匹配表1065!AA:AB)</f>
        <v>31</v>
      </c>
      <c r="L3169" s="89" t="str">
        <v>3个月以上</v>
      </c>
      <c r="M3169" s="92" t="s">
        <v>35</v>
      </c>
      <c r="N3169" s="98">
        <v>1</v>
      </c>
      <c r="O3169" s="93" t="str">
        <f>_xlfn.XLOOKUP(P3169,匹配表1065!U:U,匹配表1065!T:T)</f>
        <v>HO00111156</v>
      </c>
      <c r="P3169" s="89" t="s">
        <v>85</v>
      </c>
      <c r="Q3169" s="89" t="s">
        <v>558</v>
      </c>
      <c r="R3169" s="89" t="str">
        <f>_xlfn.XLOOKUP(Q3169,匹配表1065!L:L,匹配表1065!O:O)</f>
        <v>C</v>
      </c>
      <c r="S3169" s="93" t="str">
        <f>IFERROR(_xlfn.XLOOKUP(Q3169,匹配表1065!AI:AI,匹配表1065!AJ:AJ),"绿标")</f>
        <v>黑标</v>
      </c>
      <c r="T3169" s="93" t="str" cm="1">
        <f t="array" ref="T3169:U3169">_xlfn.XLOOKUP(Q3169,匹配表1065!L:L,匹配表1065!M:N)</f>
        <v>眩晕</v>
      </c>
      <c r="U3169" s="94" t="str">
        <v>耳鼻喉科</v>
      </c>
      <c r="V3169" s="95" t="s">
        <v>70</v>
      </c>
      <c r="W3169" s="93">
        <f>_xlfn.XLOOKUP(M3169,匹配表1065!D:D,匹配表1065!F:F)*N3169</f>
        <v>4</v>
      </c>
    </row>
    <row r="3170" customHeight="1" spans="1:23">
      <c r="A3170" s="89" t="s">
        <v>787</v>
      </c>
      <c r="B3170" s="90">
        <v>46174</v>
      </c>
      <c r="C3170" s="91" t="str">
        <f t="shared" si="98"/>
        <v>6月第1周</v>
      </c>
      <c r="D3170" s="89" t="s">
        <v>782</v>
      </c>
      <c r="E3170" s="89" t="str">
        <f t="shared" si="99"/>
        <v>6月第1周--周1</v>
      </c>
      <c r="F3170" s="99" t="s">
        <v>27</v>
      </c>
      <c r="G3170" s="89" t="s">
        <v>136</v>
      </c>
      <c r="H3170" s="92" t="str">
        <f>_xlfn.XLOOKUP(O3170,匹配表1065!T:T,匹配表1065!W:W)</f>
        <v>青岛市</v>
      </c>
      <c r="I3170" s="89" t="str">
        <f>_xlfn.XLOOKUP(O3170,匹配表1065!T:T,匹配表1065!X:X)</f>
        <v>PME2033</v>
      </c>
      <c r="J3170" s="92" t="s">
        <v>137</v>
      </c>
      <c r="K3170" s="89" cm="1">
        <f ca="1" t="array" ref="K3170:L3170">_xlfn.XLOOKUP(J3170,匹配表1065!Y:Y,匹配表1065!AA:AB)</f>
        <v>10</v>
      </c>
      <c r="L3170" s="89" t="str">
        <v>3个月以上</v>
      </c>
      <c r="M3170" s="92" t="s">
        <v>30</v>
      </c>
      <c r="N3170" s="98">
        <v>1</v>
      </c>
      <c r="O3170" s="93" t="str">
        <f>_xlfn.XLOOKUP(P3170,匹配表1065!U:U,匹配表1065!T:T)</f>
        <v>HO00001481</v>
      </c>
      <c r="P3170" s="89" t="s">
        <v>246</v>
      </c>
      <c r="Q3170" s="89" t="s">
        <v>306</v>
      </c>
      <c r="R3170" s="89" t="str">
        <f>_xlfn.XLOOKUP(Q3170,匹配表1065!L:L,匹配表1065!O:O)</f>
        <v>A</v>
      </c>
      <c r="S3170" s="93" t="str">
        <f>IFERROR(_xlfn.XLOOKUP(Q3170,匹配表1065!AI:AI,匹配表1065!AJ:AJ),"绿标")</f>
        <v>红标</v>
      </c>
      <c r="T3170" s="93" t="str" cm="1">
        <f t="array" ref="T3170:U3170">_xlfn.XLOOKUP(Q3170,匹配表1065!L:L,匹配表1065!M:N)</f>
        <v>头痛</v>
      </c>
      <c r="U3170" s="94" t="str">
        <v>神经内科</v>
      </c>
      <c r="V3170" s="95" t="s">
        <v>70</v>
      </c>
      <c r="W3170" s="93">
        <f>_xlfn.XLOOKUP(M3170,匹配表1065!D:D,匹配表1065!F:F)*N3170</f>
        <v>12</v>
      </c>
    </row>
    <row r="3171" customHeight="1" spans="1:23">
      <c r="A3171" s="89" t="s">
        <v>787</v>
      </c>
      <c r="B3171" s="90">
        <v>46174</v>
      </c>
      <c r="C3171" s="91" t="str">
        <f t="shared" si="98"/>
        <v>6月第1周</v>
      </c>
      <c r="D3171" s="89" t="s">
        <v>782</v>
      </c>
      <c r="E3171" s="89" t="str">
        <f t="shared" si="99"/>
        <v>6月第1周--周1</v>
      </c>
      <c r="F3171" s="99" t="s">
        <v>27</v>
      </c>
      <c r="G3171" s="89" t="s">
        <v>136</v>
      </c>
      <c r="H3171" s="92" t="str">
        <f>_xlfn.XLOOKUP(O3171,匹配表1065!T:T,匹配表1065!W:W)</f>
        <v>青岛市</v>
      </c>
      <c r="I3171" s="89" t="str">
        <f>_xlfn.XLOOKUP(O3171,匹配表1065!T:T,匹配表1065!X:X)</f>
        <v>PME2035</v>
      </c>
      <c r="J3171" s="92" t="s">
        <v>150</v>
      </c>
      <c r="K3171" s="89" cm="1">
        <f ca="1" t="array" ref="K3171:L3171">_xlfn.XLOOKUP(J3171,匹配表1065!Y:Y,匹配表1065!AA:AB)</f>
        <v>8</v>
      </c>
      <c r="L3171" s="89" t="str">
        <v>3个月以上</v>
      </c>
      <c r="M3171" s="92" t="s">
        <v>30</v>
      </c>
      <c r="N3171" s="98">
        <v>1</v>
      </c>
      <c r="O3171" s="93" t="str">
        <f>_xlfn.XLOOKUP(P3171,匹配表1065!U:U,匹配表1065!T:T)</f>
        <v>HO00001476</v>
      </c>
      <c r="P3171" s="89" t="s">
        <v>151</v>
      </c>
      <c r="Q3171" s="89" t="s">
        <v>152</v>
      </c>
      <c r="R3171" s="89" t="str">
        <f>_xlfn.XLOOKUP(Q3171,匹配表1065!L:L,匹配表1065!O:O)</f>
        <v>C</v>
      </c>
      <c r="S3171" s="93" t="str">
        <f>IFERROR(_xlfn.XLOOKUP(Q3171,匹配表1065!AI:AI,匹配表1065!AJ:AJ),"绿标")</f>
        <v>红标</v>
      </c>
      <c r="T3171" s="93" t="str" cm="1">
        <f t="array" ref="T3171:U3171">_xlfn.XLOOKUP(Q3171,匹配表1065!L:L,匹配表1065!M:N)</f>
        <v>眩晕</v>
      </c>
      <c r="U3171" s="94" t="str">
        <v>神经内科</v>
      </c>
      <c r="V3171" s="95" t="s">
        <v>70</v>
      </c>
      <c r="W3171" s="93">
        <f>_xlfn.XLOOKUP(M3171,匹配表1065!D:D,匹配表1065!F:F)*N3171</f>
        <v>12</v>
      </c>
    </row>
    <row r="3172" customHeight="1" spans="1:23">
      <c r="A3172" s="89" t="s">
        <v>787</v>
      </c>
      <c r="B3172" s="90">
        <v>46174</v>
      </c>
      <c r="C3172" s="91" t="str">
        <f t="shared" si="98"/>
        <v>6月第1周</v>
      </c>
      <c r="D3172" s="89" t="s">
        <v>782</v>
      </c>
      <c r="E3172" s="89" t="str">
        <f t="shared" si="99"/>
        <v>6月第1周--周1</v>
      </c>
      <c r="F3172" s="99" t="s">
        <v>27</v>
      </c>
      <c r="G3172" s="89" t="s">
        <v>136</v>
      </c>
      <c r="H3172" s="92" t="str">
        <f>_xlfn.XLOOKUP(O3172,匹配表1065!T:T,匹配表1065!W:W)</f>
        <v>青岛市</v>
      </c>
      <c r="I3172" s="89" t="str">
        <f>_xlfn.XLOOKUP(O3172,匹配表1065!T:T,匹配表1065!X:X)</f>
        <v>PME2035</v>
      </c>
      <c r="J3172" s="92" t="s">
        <v>150</v>
      </c>
      <c r="K3172" s="89" cm="1">
        <f ca="1" t="array" ref="K3172:L3172">_xlfn.XLOOKUP(J3172,匹配表1065!Y:Y,匹配表1065!AA:AB)</f>
        <v>8</v>
      </c>
      <c r="L3172" s="89" t="str">
        <v>3个月以上</v>
      </c>
      <c r="M3172" s="92" t="s">
        <v>35</v>
      </c>
      <c r="N3172" s="98">
        <v>1</v>
      </c>
      <c r="O3172" s="93" t="str">
        <f>_xlfn.XLOOKUP(P3172,匹配表1065!U:U,匹配表1065!T:T)</f>
        <v>HO00001477</v>
      </c>
      <c r="P3172" s="89" t="s">
        <v>153</v>
      </c>
      <c r="Q3172" s="89" t="s">
        <v>790</v>
      </c>
      <c r="R3172" s="89" t="str">
        <f>_xlfn.XLOOKUP(Q3172,匹配表1065!L:L,匹配表1065!O:O)</f>
        <v>B</v>
      </c>
      <c r="S3172" s="93" t="str">
        <f>IFERROR(_xlfn.XLOOKUP(Q3172,匹配表1065!AI:AI,匹配表1065!AJ:AJ),"绿标")</f>
        <v>黑标</v>
      </c>
      <c r="T3172" s="93" t="str" cm="1">
        <f t="array" ref="T3172:U3172">_xlfn.XLOOKUP(Q3172,匹配表1065!L:L,匹配表1065!M:N)</f>
        <v>脑血管</v>
      </c>
      <c r="U3172" s="94" t="str">
        <v>神经内科</v>
      </c>
      <c r="V3172" s="95" t="s">
        <v>67</v>
      </c>
      <c r="W3172" s="93">
        <f>_xlfn.XLOOKUP(M3172,匹配表1065!D:D,匹配表1065!F:F)*N3172</f>
        <v>4</v>
      </c>
    </row>
    <row r="3173" customHeight="1" spans="1:23">
      <c r="A3173" s="89" t="s">
        <v>787</v>
      </c>
      <c r="B3173" s="90">
        <v>46174</v>
      </c>
      <c r="C3173" s="91" t="str">
        <f t="shared" si="98"/>
        <v>6月第1周</v>
      </c>
      <c r="D3173" s="89" t="s">
        <v>782</v>
      </c>
      <c r="E3173" s="89" t="str">
        <f t="shared" si="99"/>
        <v>6月第1周--周1</v>
      </c>
      <c r="F3173" s="99" t="s">
        <v>27</v>
      </c>
      <c r="G3173" s="89" t="s">
        <v>136</v>
      </c>
      <c r="H3173" s="92" t="str">
        <f>_xlfn.XLOOKUP(O3173,匹配表1065!T:T,匹配表1065!W:W)</f>
        <v>青岛市</v>
      </c>
      <c r="I3173" s="89" t="str">
        <f>_xlfn.XLOOKUP(O3173,匹配表1065!T:T,匹配表1065!X:X)</f>
        <v>PME2035</v>
      </c>
      <c r="J3173" s="92" t="s">
        <v>150</v>
      </c>
      <c r="K3173" s="89" cm="1">
        <f ca="1" t="array" ref="K3173:L3173">_xlfn.XLOOKUP(J3173,匹配表1065!Y:Y,匹配表1065!AA:AB)</f>
        <v>8</v>
      </c>
      <c r="L3173" s="89" t="str">
        <v>3个月以上</v>
      </c>
      <c r="M3173" s="92" t="s">
        <v>35</v>
      </c>
      <c r="N3173" s="98">
        <v>1</v>
      </c>
      <c r="O3173" s="93" t="str">
        <f>_xlfn.XLOOKUP(P3173,匹配表1065!U:U,匹配表1065!T:T)</f>
        <v>HO00001483</v>
      </c>
      <c r="P3173" s="89" t="s">
        <v>259</v>
      </c>
      <c r="Q3173" s="89" t="s">
        <v>624</v>
      </c>
      <c r="R3173" s="89" t="str">
        <f>_xlfn.XLOOKUP(Q3173,匹配表1065!L:L,匹配表1065!O:O)</f>
        <v>B</v>
      </c>
      <c r="S3173" s="93" t="str">
        <f>IFERROR(_xlfn.XLOOKUP(Q3173,匹配表1065!AI:AI,匹配表1065!AJ:AJ),"绿标")</f>
        <v>绿标</v>
      </c>
      <c r="T3173" s="93" t="str" cm="1">
        <f t="array" ref="T3173:U3173">_xlfn.XLOOKUP(Q3173,匹配表1065!L:L,匹配表1065!M:N)</f>
        <v>脑血管</v>
      </c>
      <c r="U3173" s="94" t="str">
        <v>神经内科</v>
      </c>
      <c r="V3173" s="95" t="s">
        <v>58</v>
      </c>
      <c r="W3173" s="93">
        <f>_xlfn.XLOOKUP(M3173,匹配表1065!D:D,匹配表1065!F:F)*N3173</f>
        <v>4</v>
      </c>
    </row>
    <row r="3174" customHeight="1" spans="1:23">
      <c r="A3174" s="89" t="s">
        <v>787</v>
      </c>
      <c r="B3174" s="90">
        <v>46174</v>
      </c>
      <c r="C3174" s="91" t="str">
        <f t="shared" si="98"/>
        <v>6月第1周</v>
      </c>
      <c r="D3174" s="89" t="s">
        <v>782</v>
      </c>
      <c r="E3174" s="89" t="str">
        <f t="shared" si="99"/>
        <v>6月第1周--周1</v>
      </c>
      <c r="F3174" s="99" t="s">
        <v>27</v>
      </c>
      <c r="G3174" s="89" t="s">
        <v>136</v>
      </c>
      <c r="H3174" s="92" t="str">
        <f>_xlfn.XLOOKUP(O3174,匹配表1065!T:T,匹配表1065!W:W)</f>
        <v>淄博市</v>
      </c>
      <c r="I3174" s="89" t="str">
        <f>_xlfn.XLOOKUP(O3174,匹配表1065!T:T,匹配表1065!X:X)</f>
        <v>PME2043</v>
      </c>
      <c r="J3174" s="92" t="s">
        <v>140</v>
      </c>
      <c r="K3174" s="89" cm="1">
        <f ca="1" t="array" ref="K3174:L3174">_xlfn.XLOOKUP(J3174,匹配表1065!Y:Y,匹配表1065!AA:AB)</f>
        <v>9</v>
      </c>
      <c r="L3174" s="89" t="str">
        <v>3个月以上</v>
      </c>
      <c r="M3174" s="92" t="s">
        <v>30</v>
      </c>
      <c r="N3174" s="98">
        <v>1</v>
      </c>
      <c r="O3174" s="93" t="str">
        <f>_xlfn.XLOOKUP(P3174,匹配表1065!U:U,匹配表1065!T:T)</f>
        <v>HO00001431</v>
      </c>
      <c r="P3174" s="89" t="s">
        <v>244</v>
      </c>
      <c r="Q3174" s="89" t="s">
        <v>567</v>
      </c>
      <c r="R3174" s="89" t="str">
        <f>_xlfn.XLOOKUP(Q3174,匹配表1065!L:L,匹配表1065!O:O)</f>
        <v>A</v>
      </c>
      <c r="S3174" s="93" t="str">
        <f>IFERROR(_xlfn.XLOOKUP(Q3174,匹配表1065!AI:AI,匹配表1065!AJ:AJ),"绿标")</f>
        <v>红标</v>
      </c>
      <c r="T3174" s="93" t="str" cm="1">
        <f t="array" ref="T3174:U3174">_xlfn.XLOOKUP(Q3174,匹配表1065!L:L,匹配表1065!M:N)</f>
        <v>头痛</v>
      </c>
      <c r="U3174" s="94" t="str">
        <v>神经内科</v>
      </c>
      <c r="V3174" s="95" t="s">
        <v>42</v>
      </c>
      <c r="W3174" s="93">
        <f>_xlfn.XLOOKUP(M3174,匹配表1065!D:D,匹配表1065!F:F)*N3174</f>
        <v>12</v>
      </c>
    </row>
    <row r="3175" customHeight="1" spans="1:23">
      <c r="A3175" s="89" t="s">
        <v>787</v>
      </c>
      <c r="B3175" s="90">
        <v>46174</v>
      </c>
      <c r="C3175" s="91" t="str">
        <f t="shared" si="98"/>
        <v>6月第1周</v>
      </c>
      <c r="D3175" s="89" t="s">
        <v>782</v>
      </c>
      <c r="E3175" s="89" t="str">
        <f t="shared" si="99"/>
        <v>6月第1周--周1</v>
      </c>
      <c r="F3175" s="99" t="s">
        <v>27</v>
      </c>
      <c r="G3175" s="89" t="s">
        <v>136</v>
      </c>
      <c r="H3175" s="92" t="str">
        <f>_xlfn.XLOOKUP(O3175,匹配表1065!T:T,匹配表1065!W:W)</f>
        <v>青岛市</v>
      </c>
      <c r="I3175" s="89" t="str">
        <f>_xlfn.XLOOKUP(O3175,匹配表1065!T:T,匹配表1065!X:X)</f>
        <v>PME2032</v>
      </c>
      <c r="J3175" s="92" t="s">
        <v>143</v>
      </c>
      <c r="K3175" s="89" cm="1">
        <f ca="1" t="array" ref="K3175:L3175">_xlfn.XLOOKUP(J3175,匹配表1065!Y:Y,匹配表1065!AA:AB)</f>
        <v>31</v>
      </c>
      <c r="L3175" s="89" t="str">
        <v>3个月以上</v>
      </c>
      <c r="M3175" s="92" t="s">
        <v>30</v>
      </c>
      <c r="N3175" s="98">
        <v>1</v>
      </c>
      <c r="O3175" s="93" t="str">
        <f>_xlfn.XLOOKUP(P3175,匹配表1065!U:U,匹配表1065!T:T)</f>
        <v>HO00001482</v>
      </c>
      <c r="P3175" s="89" t="s">
        <v>146</v>
      </c>
      <c r="Q3175" s="89" t="s">
        <v>471</v>
      </c>
      <c r="R3175" s="89" t="str">
        <f>_xlfn.XLOOKUP(Q3175,匹配表1065!L:L,匹配表1065!O:O)</f>
        <v>A</v>
      </c>
      <c r="S3175" s="93" t="str">
        <f>IFERROR(_xlfn.XLOOKUP(Q3175,匹配表1065!AI:AI,匹配表1065!AJ:AJ),"绿标")</f>
        <v>红标</v>
      </c>
      <c r="T3175" s="93" t="str" cm="1">
        <f t="array" ref="T3175:U3175">_xlfn.XLOOKUP(Q3175,匹配表1065!L:L,匹配表1065!M:N)</f>
        <v>头痛</v>
      </c>
      <c r="U3175" s="94" t="str">
        <v>神经内科</v>
      </c>
      <c r="V3175" s="95" t="s">
        <v>67</v>
      </c>
      <c r="W3175" s="93">
        <f>_xlfn.XLOOKUP(M3175,匹配表1065!D:D,匹配表1065!F:F)*N3175</f>
        <v>12</v>
      </c>
    </row>
    <row r="3176" customHeight="1" spans="1:23">
      <c r="A3176" s="89" t="s">
        <v>787</v>
      </c>
      <c r="B3176" s="90">
        <v>46174</v>
      </c>
      <c r="C3176" s="91" t="str">
        <f t="shared" si="98"/>
        <v>6月第1周</v>
      </c>
      <c r="D3176" s="89" t="s">
        <v>782</v>
      </c>
      <c r="E3176" s="89" t="str">
        <f t="shared" si="99"/>
        <v>6月第1周--周1</v>
      </c>
      <c r="F3176" s="99" t="s">
        <v>27</v>
      </c>
      <c r="G3176" s="89" t="s">
        <v>136</v>
      </c>
      <c r="H3176" s="92" t="str">
        <f>_xlfn.XLOOKUP(O3176,匹配表1065!T:T,匹配表1065!W:W)</f>
        <v>青岛市</v>
      </c>
      <c r="I3176" s="89" t="str">
        <f>_xlfn.XLOOKUP(O3176,匹配表1065!T:T,匹配表1065!X:X)</f>
        <v>PME2032</v>
      </c>
      <c r="J3176" s="92" t="s">
        <v>143</v>
      </c>
      <c r="K3176" s="89" cm="1">
        <f ca="1" t="array" ref="K3176:L3176">_xlfn.XLOOKUP(J3176,匹配表1065!Y:Y,匹配表1065!AA:AB)</f>
        <v>31</v>
      </c>
      <c r="L3176" s="89" t="str">
        <v>3个月以上</v>
      </c>
      <c r="M3176" s="92" t="s">
        <v>55</v>
      </c>
      <c r="N3176" s="98">
        <v>1</v>
      </c>
      <c r="O3176" s="93" t="str">
        <f>_xlfn.XLOOKUP(P3176,匹配表1065!U:U,匹配表1065!T:T)</f>
        <v>HO00001482</v>
      </c>
      <c r="P3176" s="89" t="s">
        <v>146</v>
      </c>
      <c r="Q3176" s="89" t="s">
        <v>249</v>
      </c>
      <c r="R3176" s="89" t="str">
        <f>_xlfn.XLOOKUP(Q3176,匹配表1065!L:L,匹配表1065!O:O)</f>
        <v>C</v>
      </c>
      <c r="S3176" s="93" t="str">
        <f>IFERROR(_xlfn.XLOOKUP(Q3176,匹配表1065!AI:AI,匹配表1065!AJ:AJ),"绿标")</f>
        <v>绿标</v>
      </c>
      <c r="T3176" s="93" t="str" cm="1">
        <f t="array" ref="T3176:U3176">_xlfn.XLOOKUP(Q3176,匹配表1065!L:L,匹配表1065!M:N)</f>
        <v>眩晕</v>
      </c>
      <c r="U3176" s="94" t="str">
        <v>耳鼻喉科</v>
      </c>
      <c r="V3176" s="95" t="s">
        <v>70</v>
      </c>
      <c r="W3176" s="93">
        <f>_xlfn.XLOOKUP(M3176,匹配表1065!D:D,匹配表1065!F:F)*N3176</f>
        <v>8</v>
      </c>
    </row>
    <row r="3177" customHeight="1" spans="1:23">
      <c r="A3177" s="89" t="s">
        <v>787</v>
      </c>
      <c r="B3177" s="90">
        <v>46174</v>
      </c>
      <c r="C3177" s="91" t="str">
        <f t="shared" si="98"/>
        <v>6月第1周</v>
      </c>
      <c r="D3177" s="89" t="s">
        <v>782</v>
      </c>
      <c r="E3177" s="89" t="str">
        <f t="shared" si="99"/>
        <v>6月第1周--周1</v>
      </c>
      <c r="F3177" s="99" t="s">
        <v>27</v>
      </c>
      <c r="G3177" s="89" t="s">
        <v>136</v>
      </c>
      <c r="H3177" s="92" t="str">
        <f>_xlfn.XLOOKUP(O3177,匹配表1065!T:T,匹配表1065!W:W)</f>
        <v>青岛市</v>
      </c>
      <c r="I3177" s="89" t="str">
        <f>_xlfn.XLOOKUP(O3177,匹配表1065!T:T,匹配表1065!X:X)</f>
        <v>PME2032</v>
      </c>
      <c r="J3177" s="92" t="s">
        <v>143</v>
      </c>
      <c r="K3177" s="89" cm="1">
        <f ca="1" t="array" ref="K3177:L3177">_xlfn.XLOOKUP(J3177,匹配表1065!Y:Y,匹配表1065!AA:AB)</f>
        <v>31</v>
      </c>
      <c r="L3177" s="89" t="str">
        <v>3个月以上</v>
      </c>
      <c r="M3177" s="92" t="s">
        <v>55</v>
      </c>
      <c r="N3177" s="98">
        <v>1</v>
      </c>
      <c r="O3177" s="93" t="str">
        <f>_xlfn.XLOOKUP(P3177,匹配表1065!U:U,匹配表1065!T:T)</f>
        <v>HO00001482</v>
      </c>
      <c r="P3177" s="89" t="s">
        <v>146</v>
      </c>
      <c r="Q3177" s="89" t="s">
        <v>586</v>
      </c>
      <c r="R3177" s="89" t="str">
        <f>_xlfn.XLOOKUP(Q3177,匹配表1065!L:L,匹配表1065!O:O)</f>
        <v>C</v>
      </c>
      <c r="S3177" s="93" t="str">
        <f>IFERROR(_xlfn.XLOOKUP(Q3177,匹配表1065!AI:AI,匹配表1065!AJ:AJ),"绿标")</f>
        <v>绿标</v>
      </c>
      <c r="T3177" s="93" t="str" cm="1">
        <f t="array" ref="T3177:U3177">_xlfn.XLOOKUP(Q3177,匹配表1065!L:L,匹配表1065!M:N)</f>
        <v>眩晕</v>
      </c>
      <c r="U3177" s="94" t="str">
        <v>耳鼻喉科</v>
      </c>
      <c r="V3177" s="95" t="s">
        <v>70</v>
      </c>
      <c r="W3177" s="93">
        <f>_xlfn.XLOOKUP(M3177,匹配表1065!D:D,匹配表1065!F:F)*N3177</f>
        <v>8</v>
      </c>
    </row>
    <row r="3178" customHeight="1" spans="1:23">
      <c r="A3178" s="89" t="s">
        <v>787</v>
      </c>
      <c r="B3178" s="90">
        <v>46174</v>
      </c>
      <c r="C3178" s="91" t="str">
        <f t="shared" si="98"/>
        <v>6月第1周</v>
      </c>
      <c r="D3178" s="89" t="s">
        <v>782</v>
      </c>
      <c r="E3178" s="89" t="str">
        <f t="shared" si="99"/>
        <v>6月第1周--周1</v>
      </c>
      <c r="F3178" s="99" t="s">
        <v>27</v>
      </c>
      <c r="G3178" s="89" t="s">
        <v>136</v>
      </c>
      <c r="H3178" s="92" t="str">
        <f>_xlfn.XLOOKUP(O3178,匹配表1065!T:T,匹配表1065!W:W)</f>
        <v>青岛市</v>
      </c>
      <c r="I3178" s="89" t="str">
        <f>_xlfn.XLOOKUP(O3178,匹配表1065!T:T,匹配表1065!X:X)</f>
        <v>PME2031</v>
      </c>
      <c r="J3178" s="92" t="s">
        <v>155</v>
      </c>
      <c r="K3178" s="89" cm="1">
        <f ca="1" t="array" ref="K3178:L3178">_xlfn.XLOOKUP(J3178,匹配表1065!Y:Y,匹配表1065!AA:AB)</f>
        <v>31</v>
      </c>
      <c r="L3178" s="89" t="str">
        <v>3个月以上</v>
      </c>
      <c r="M3178" s="92" t="s">
        <v>30</v>
      </c>
      <c r="N3178" s="98">
        <v>1</v>
      </c>
      <c r="O3178" s="93" t="str">
        <f>_xlfn.XLOOKUP(P3178,匹配表1065!U:U,匹配表1065!T:T)</f>
        <v>HO00072793</v>
      </c>
      <c r="P3178" s="89" t="s">
        <v>159</v>
      </c>
      <c r="Q3178" s="89" t="s">
        <v>339</v>
      </c>
      <c r="R3178" s="89" t="str">
        <f>_xlfn.XLOOKUP(Q3178,匹配表1065!L:L,匹配表1065!O:O)</f>
        <v>C</v>
      </c>
      <c r="S3178" s="93" t="str">
        <f>IFERROR(_xlfn.XLOOKUP(Q3178,匹配表1065!AI:AI,匹配表1065!AJ:AJ),"绿标")</f>
        <v>红标</v>
      </c>
      <c r="T3178" s="93" t="str" cm="1">
        <f t="array" ref="T3178:U3178">_xlfn.XLOOKUP(Q3178,匹配表1065!L:L,匹配表1065!M:N)</f>
        <v>眩晕</v>
      </c>
      <c r="U3178" s="94" t="str">
        <v>神经内科</v>
      </c>
      <c r="V3178" s="95" t="s">
        <v>70</v>
      </c>
      <c r="W3178" s="93">
        <f>_xlfn.XLOOKUP(M3178,匹配表1065!D:D,匹配表1065!F:F)*N3178</f>
        <v>12</v>
      </c>
    </row>
    <row r="3179" customHeight="1" spans="1:23">
      <c r="A3179" s="89" t="s">
        <v>787</v>
      </c>
      <c r="B3179" s="90">
        <v>46174</v>
      </c>
      <c r="C3179" s="91" t="str">
        <f t="shared" si="98"/>
        <v>6月第1周</v>
      </c>
      <c r="D3179" s="89" t="s">
        <v>782</v>
      </c>
      <c r="E3179" s="89" t="str">
        <f t="shared" si="99"/>
        <v>6月第1周--周1</v>
      </c>
      <c r="F3179" s="99" t="s">
        <v>27</v>
      </c>
      <c r="G3179" s="89" t="s">
        <v>136</v>
      </c>
      <c r="H3179" s="92" t="str">
        <f>_xlfn.XLOOKUP(O3179,匹配表1065!T:T,匹配表1065!W:W)</f>
        <v>青岛市</v>
      </c>
      <c r="I3179" s="89" t="str">
        <f>_xlfn.XLOOKUP(O3179,匹配表1065!T:T,匹配表1065!X:X)</f>
        <v>PME2031</v>
      </c>
      <c r="J3179" s="92" t="s">
        <v>155</v>
      </c>
      <c r="K3179" s="89" cm="1">
        <f ca="1" t="array" ref="K3179:L3179">_xlfn.XLOOKUP(J3179,匹配表1065!Y:Y,匹配表1065!AA:AB)</f>
        <v>31</v>
      </c>
      <c r="L3179" s="89" t="str">
        <v>3个月以上</v>
      </c>
      <c r="M3179" s="92" t="s">
        <v>55</v>
      </c>
      <c r="N3179" s="98">
        <v>1</v>
      </c>
      <c r="O3179" s="93" t="str">
        <f>_xlfn.XLOOKUP(P3179,匹配表1065!U:U,匹配表1065!T:T)</f>
        <v>HO00001478</v>
      </c>
      <c r="P3179" s="89" t="s">
        <v>156</v>
      </c>
      <c r="Q3179" s="89" t="s">
        <v>725</v>
      </c>
      <c r="R3179" s="89" t="str">
        <f>_xlfn.XLOOKUP(Q3179,匹配表1065!L:L,匹配表1065!O:O)</f>
        <v>C</v>
      </c>
      <c r="S3179" s="93" t="str">
        <f>IFERROR(_xlfn.XLOOKUP(Q3179,匹配表1065!AI:AI,匹配表1065!AJ:AJ),"绿标")</f>
        <v>绿标</v>
      </c>
      <c r="T3179" s="93" t="str" cm="1">
        <f t="array" ref="T3179:U3179">_xlfn.XLOOKUP(Q3179,匹配表1065!L:L,匹配表1065!M:N)</f>
        <v>眩晕</v>
      </c>
      <c r="U3179" s="94" t="str">
        <v>耳鼻喉科</v>
      </c>
      <c r="V3179" s="95" t="s">
        <v>67</v>
      </c>
      <c r="W3179" s="93">
        <f>_xlfn.XLOOKUP(M3179,匹配表1065!D:D,匹配表1065!F:F)*N3179</f>
        <v>8</v>
      </c>
    </row>
    <row r="3180" customHeight="1" spans="1:23">
      <c r="A3180" s="89" t="s">
        <v>787</v>
      </c>
      <c r="B3180" s="90">
        <v>46174</v>
      </c>
      <c r="C3180" s="91" t="str">
        <f t="shared" si="98"/>
        <v>6月第1周</v>
      </c>
      <c r="D3180" s="89" t="s">
        <v>782</v>
      </c>
      <c r="E3180" s="89" t="str">
        <f t="shared" si="99"/>
        <v>6月第1周--周1</v>
      </c>
      <c r="F3180" s="99" t="s">
        <v>27</v>
      </c>
      <c r="G3180" s="89" t="s">
        <v>136</v>
      </c>
      <c r="H3180" s="92" t="str">
        <f>_xlfn.XLOOKUP(O3180,匹配表1065!T:T,匹配表1065!W:W)</f>
        <v>潍坊市</v>
      </c>
      <c r="I3180" s="89" t="str">
        <f>_xlfn.XLOOKUP(O3180,匹配表1065!T:T,匹配表1065!X:X)</f>
        <v>PME2036</v>
      </c>
      <c r="J3180" s="89" t="s">
        <v>161</v>
      </c>
      <c r="K3180" s="89" cm="1">
        <f ca="1" t="array" ref="K3180:L3180">_xlfn.XLOOKUP(J3180,匹配表1065!Y:Y,匹配表1065!AA:AB)</f>
        <v>1519</v>
      </c>
      <c r="L3180" s="89" t="str">
        <v>3个月以上</v>
      </c>
      <c r="M3180" s="92" t="s">
        <v>30</v>
      </c>
      <c r="N3180" s="98">
        <v>1</v>
      </c>
      <c r="O3180" s="93" t="str">
        <f>_xlfn.XLOOKUP(P3180,匹配表1065!U:U,匹配表1065!T:T)</f>
        <v>HO00001496</v>
      </c>
      <c r="P3180" s="89" t="s">
        <v>256</v>
      </c>
      <c r="Q3180" s="89" t="s">
        <v>303</v>
      </c>
      <c r="R3180" s="89" t="str">
        <f>_xlfn.XLOOKUP(Q3180,匹配表1065!L:L,匹配表1065!O:O)</f>
        <v>C</v>
      </c>
      <c r="S3180" s="93" t="str">
        <f>IFERROR(_xlfn.XLOOKUP(Q3180,匹配表1065!AI:AI,匹配表1065!AJ:AJ),"绿标")</f>
        <v>红标</v>
      </c>
      <c r="T3180" s="93" t="str" cm="1">
        <f t="array" ref="T3180:U3180">_xlfn.XLOOKUP(Q3180,匹配表1065!L:L,匹配表1065!M:N)</f>
        <v>眩晕</v>
      </c>
      <c r="U3180" s="94" t="str">
        <v>神经内科</v>
      </c>
      <c r="V3180" s="95" t="s">
        <v>70</v>
      </c>
      <c r="W3180" s="93">
        <f>_xlfn.XLOOKUP(M3180,匹配表1065!D:D,匹配表1065!F:F)*N3180</f>
        <v>12</v>
      </c>
    </row>
    <row r="3181" customHeight="1" spans="1:23">
      <c r="A3181" s="89" t="s">
        <v>787</v>
      </c>
      <c r="B3181" s="90">
        <v>46174</v>
      </c>
      <c r="C3181" s="91" t="str">
        <f t="shared" si="98"/>
        <v>6月第1周</v>
      </c>
      <c r="D3181" s="89" t="s">
        <v>782</v>
      </c>
      <c r="E3181" s="89" t="str">
        <f t="shared" si="99"/>
        <v>6月第1周--周1</v>
      </c>
      <c r="F3181" s="99" t="s">
        <v>27</v>
      </c>
      <c r="G3181" s="89" t="s">
        <v>136</v>
      </c>
      <c r="H3181" s="92" t="str">
        <f>_xlfn.XLOOKUP(O3181,匹配表1065!T:T,匹配表1065!W:W)</f>
        <v>潍坊市</v>
      </c>
      <c r="I3181" s="89" t="str">
        <f>_xlfn.XLOOKUP(O3181,匹配表1065!T:T,匹配表1065!X:X)</f>
        <v>PME2036</v>
      </c>
      <c r="J3181" s="89" t="s">
        <v>161</v>
      </c>
      <c r="K3181" s="89" cm="1">
        <f ca="1" t="array" ref="K3181:L3181">_xlfn.XLOOKUP(J3181,匹配表1065!Y:Y,匹配表1065!AA:AB)</f>
        <v>1519</v>
      </c>
      <c r="L3181" s="89" t="str">
        <v>3个月以上</v>
      </c>
      <c r="M3181" s="92" t="s">
        <v>35</v>
      </c>
      <c r="N3181" s="98">
        <v>1</v>
      </c>
      <c r="O3181" s="93" t="str">
        <f>_xlfn.XLOOKUP(P3181,匹配表1065!U:U,匹配表1065!T:T)</f>
        <v>HO00001506</v>
      </c>
      <c r="P3181" s="89" t="s">
        <v>395</v>
      </c>
      <c r="Q3181" s="89" t="s">
        <v>475</v>
      </c>
      <c r="R3181" s="89" t="str">
        <f>_xlfn.XLOOKUP(Q3181,匹配表1065!L:L,匹配表1065!O:O)</f>
        <v>A</v>
      </c>
      <c r="S3181" s="93" t="str">
        <f>IFERROR(_xlfn.XLOOKUP(Q3181,匹配表1065!AI:AI,匹配表1065!AJ:AJ),"绿标")</f>
        <v>红标</v>
      </c>
      <c r="T3181" s="93" t="str" cm="1">
        <f t="array" ref="T3181:U3181">_xlfn.XLOOKUP(Q3181,匹配表1065!L:L,匹配表1065!M:N)</f>
        <v>头痛</v>
      </c>
      <c r="U3181" s="94" t="str">
        <v>神经内科</v>
      </c>
      <c r="V3181" s="95" t="s">
        <v>42</v>
      </c>
      <c r="W3181" s="93">
        <f>_xlfn.XLOOKUP(M3181,匹配表1065!D:D,匹配表1065!F:F)*N3181</f>
        <v>4</v>
      </c>
    </row>
    <row r="3182" customHeight="1" spans="1:23">
      <c r="A3182" s="89" t="s">
        <v>787</v>
      </c>
      <c r="B3182" s="90">
        <v>46174</v>
      </c>
      <c r="C3182" s="91" t="str">
        <f t="shared" si="98"/>
        <v>6月第1周</v>
      </c>
      <c r="D3182" s="89" t="s">
        <v>782</v>
      </c>
      <c r="E3182" s="89" t="str">
        <f t="shared" si="99"/>
        <v>6月第1周--周1</v>
      </c>
      <c r="F3182" s="99" t="s">
        <v>27</v>
      </c>
      <c r="G3182" s="89" t="s">
        <v>136</v>
      </c>
      <c r="H3182" s="92" t="str">
        <f>_xlfn.XLOOKUP(O3182,匹配表1065!T:T,匹配表1065!W:W)</f>
        <v>潍坊市</v>
      </c>
      <c r="I3182" s="89" t="str">
        <f>_xlfn.XLOOKUP(O3182,匹配表1065!T:T,匹配表1065!X:X)</f>
        <v>PME2036</v>
      </c>
      <c r="J3182" s="89" t="s">
        <v>161</v>
      </c>
      <c r="K3182" s="89" cm="1">
        <f ca="1" t="array" ref="K3182:L3182">_xlfn.XLOOKUP(J3182,匹配表1065!Y:Y,匹配表1065!AA:AB)</f>
        <v>1519</v>
      </c>
      <c r="L3182" s="89" t="str">
        <v>3个月以上</v>
      </c>
      <c r="M3182" s="92" t="s">
        <v>35</v>
      </c>
      <c r="N3182" s="98">
        <v>1</v>
      </c>
      <c r="O3182" s="93" t="str">
        <f>_xlfn.XLOOKUP(P3182,匹配表1065!U:U,匹配表1065!T:T)</f>
        <v>HO00001506</v>
      </c>
      <c r="P3182" s="89" t="s">
        <v>395</v>
      </c>
      <c r="Q3182" s="89" t="s">
        <v>396</v>
      </c>
      <c r="R3182" s="89" t="str">
        <f>_xlfn.XLOOKUP(Q3182,匹配表1065!L:L,匹配表1065!O:O)</f>
        <v>C</v>
      </c>
      <c r="S3182" s="93" t="str">
        <f>IFERROR(_xlfn.XLOOKUP(Q3182,匹配表1065!AI:AI,匹配表1065!AJ:AJ),"绿标")</f>
        <v>绿标</v>
      </c>
      <c r="T3182" s="93" t="str" cm="1">
        <f t="array" ref="T3182:U3182">_xlfn.XLOOKUP(Q3182,匹配表1065!L:L,匹配表1065!M:N)</f>
        <v>眩晕</v>
      </c>
      <c r="U3182" s="94" t="str">
        <v>神经内科</v>
      </c>
      <c r="V3182" s="95" t="s">
        <v>42</v>
      </c>
      <c r="W3182" s="93">
        <f>_xlfn.XLOOKUP(M3182,匹配表1065!D:D,匹配表1065!F:F)*N3182</f>
        <v>4</v>
      </c>
    </row>
    <row r="3183" customHeight="1" spans="1:23">
      <c r="A3183" s="89" t="s">
        <v>787</v>
      </c>
      <c r="B3183" s="90">
        <v>46174</v>
      </c>
      <c r="C3183" s="91" t="str">
        <f t="shared" si="98"/>
        <v>6月第1周</v>
      </c>
      <c r="D3183" s="89" t="s">
        <v>782</v>
      </c>
      <c r="E3183" s="89" t="str">
        <f t="shared" si="99"/>
        <v>6月第1周--周1</v>
      </c>
      <c r="F3183" s="99" t="s">
        <v>27</v>
      </c>
      <c r="G3183" s="89" t="s">
        <v>136</v>
      </c>
      <c r="H3183" s="92" t="str">
        <f>_xlfn.XLOOKUP(O3183,匹配表1065!T:T,匹配表1065!W:W)</f>
        <v>潍坊市</v>
      </c>
      <c r="I3183" s="89" t="str">
        <f>_xlfn.XLOOKUP(O3183,匹配表1065!T:T,匹配表1065!X:X)</f>
        <v>PME2036</v>
      </c>
      <c r="J3183" s="89" t="s">
        <v>161</v>
      </c>
      <c r="K3183" s="89" cm="1">
        <f ca="1" t="array" ref="K3183:L3183">_xlfn.XLOOKUP(J3183,匹配表1065!Y:Y,匹配表1065!AA:AB)</f>
        <v>1519</v>
      </c>
      <c r="L3183" s="89" t="str">
        <v>3个月以上</v>
      </c>
      <c r="M3183" s="92" t="s">
        <v>55</v>
      </c>
      <c r="N3183" s="98">
        <v>1</v>
      </c>
      <c r="O3183" s="93" t="str">
        <f>_xlfn.XLOOKUP(P3183,匹配表1065!U:U,匹配表1065!T:T)</f>
        <v>HO00001496</v>
      </c>
      <c r="P3183" s="89" t="s">
        <v>256</v>
      </c>
      <c r="Q3183" s="89" t="s">
        <v>459</v>
      </c>
      <c r="R3183" s="89" t="str">
        <f>_xlfn.XLOOKUP(Q3183,匹配表1065!L:L,匹配表1065!O:O)</f>
        <v>B</v>
      </c>
      <c r="S3183" s="93" t="str">
        <f>IFERROR(_xlfn.XLOOKUP(Q3183,匹配表1065!AI:AI,匹配表1065!AJ:AJ),"绿标")</f>
        <v>红标</v>
      </c>
      <c r="T3183" s="93" t="str" cm="1">
        <f t="array" ref="T3183:U3183">_xlfn.XLOOKUP(Q3183,匹配表1065!L:L,匹配表1065!M:N)</f>
        <v>脑血管</v>
      </c>
      <c r="U3183" s="94" t="str">
        <v>神经内科</v>
      </c>
      <c r="V3183" s="95" t="s">
        <v>42</v>
      </c>
      <c r="W3183" s="93">
        <f>_xlfn.XLOOKUP(M3183,匹配表1065!D:D,匹配表1065!F:F)*N3183</f>
        <v>8</v>
      </c>
    </row>
    <row r="3184" customHeight="1" spans="1:23">
      <c r="A3184" s="89" t="s">
        <v>787</v>
      </c>
      <c r="B3184" s="90">
        <v>46174</v>
      </c>
      <c r="C3184" s="91" t="str">
        <f t="shared" si="98"/>
        <v>6月第1周</v>
      </c>
      <c r="D3184" s="89" t="s">
        <v>782</v>
      </c>
      <c r="E3184" s="89" t="str">
        <f t="shared" si="99"/>
        <v>6月第1周--周1</v>
      </c>
      <c r="F3184" s="99" t="s">
        <v>27</v>
      </c>
      <c r="G3184" s="89" t="s">
        <v>136</v>
      </c>
      <c r="H3184" s="92" t="e">
        <f>_xlfn.XLOOKUP(O3184,匹配表1065!T:T,匹配表1065!W:W)</f>
        <v>#N/A</v>
      </c>
      <c r="I3184" s="89" t="e">
        <f>_xlfn.XLOOKUP(O3184,匹配表1065!T:T,匹配表1065!X:X)</f>
        <v>#N/A</v>
      </c>
      <c r="J3184" s="92" t="s">
        <v>501</v>
      </c>
      <c r="K3184" s="89" cm="1">
        <f ca="1" t="array" ref="K3184:L3184">_xlfn.XLOOKUP(J3184,匹配表1065!Y:Y,匹配表1065!AA:AB)</f>
        <v>4</v>
      </c>
      <c r="L3184" s="89" t="str">
        <v>3个月以上</v>
      </c>
      <c r="M3184" s="92" t="s">
        <v>35</v>
      </c>
      <c r="N3184" s="98">
        <v>1</v>
      </c>
      <c r="O3184" s="93" t="e">
        <f>_xlfn.XLOOKUP(P3184,匹配表1065!U:U,匹配表1065!T:T)</f>
        <v>#N/A</v>
      </c>
      <c r="P3184" s="89" t="s">
        <v>791</v>
      </c>
      <c r="Q3184" s="89" t="s">
        <v>792</v>
      </c>
      <c r="R3184" s="89" t="str">
        <f>_xlfn.XLOOKUP(Q3184,匹配表1065!L:L,匹配表1065!O:O)</f>
        <v>D</v>
      </c>
      <c r="S3184" s="93" t="str">
        <f>IFERROR(_xlfn.XLOOKUP(Q3184,匹配表1065!AI:AI,匹配表1065!AJ:AJ),"绿标")</f>
        <v>绿标</v>
      </c>
      <c r="T3184" s="93" t="str" cm="1">
        <f t="array" ref="T3184:U3184">_xlfn.XLOOKUP(Q3184,匹配表1065!L:L,匹配表1065!M:N)</f>
        <v>疼痛</v>
      </c>
      <c r="U3184" s="94" t="str">
        <v>疼痛科</v>
      </c>
      <c r="V3184" s="95" t="s">
        <v>70</v>
      </c>
      <c r="W3184" s="93">
        <f>_xlfn.XLOOKUP(M3184,匹配表1065!D:D,匹配表1065!F:F)*N3184</f>
        <v>4</v>
      </c>
    </row>
    <row r="3185" customHeight="1" spans="1:23">
      <c r="A3185" s="89" t="s">
        <v>787</v>
      </c>
      <c r="B3185" s="90">
        <v>46174</v>
      </c>
      <c r="C3185" s="91" t="str">
        <f t="shared" si="98"/>
        <v>6月第1周</v>
      </c>
      <c r="D3185" s="89" t="s">
        <v>782</v>
      </c>
      <c r="E3185" s="89" t="str">
        <f t="shared" si="99"/>
        <v>6月第1周--周1</v>
      </c>
      <c r="F3185" s="99" t="s">
        <v>27</v>
      </c>
      <c r="G3185" s="89" t="s">
        <v>167</v>
      </c>
      <c r="H3185" s="92" t="str">
        <f>_xlfn.XLOOKUP(O3185,匹配表1065!T:T,匹配表1065!W:W)</f>
        <v>无锡市</v>
      </c>
      <c r="I3185" s="89" t="str">
        <f>_xlfn.XLOOKUP(O3185,匹配表1065!T:T,匹配表1065!X:X)</f>
        <v>PME2014</v>
      </c>
      <c r="J3185" s="92" t="s">
        <v>581</v>
      </c>
      <c r="K3185" s="89" cm="1">
        <f ca="1" t="array" ref="K3185:L3185">_xlfn.XLOOKUP(J3185,匹配表1065!Y:Y,匹配表1065!AA:AB)</f>
        <v>1</v>
      </c>
      <c r="L3185" s="89" t="str">
        <v>3个月以内</v>
      </c>
      <c r="M3185" s="92" t="s">
        <v>30</v>
      </c>
      <c r="N3185" s="98">
        <v>1</v>
      </c>
      <c r="O3185" s="93" t="str">
        <f>_xlfn.XLOOKUP(P3185,匹配表1065!U:U,匹配表1065!T:T)</f>
        <v>HO00001114</v>
      </c>
      <c r="P3185" s="89" t="s">
        <v>628</v>
      </c>
      <c r="Q3185" s="89" t="s">
        <v>670</v>
      </c>
      <c r="R3185" s="89" t="str">
        <f>_xlfn.XLOOKUP(Q3185,匹配表1065!L:L,匹配表1065!O:O)</f>
        <v>C</v>
      </c>
      <c r="S3185" s="93" t="str">
        <f>IFERROR(_xlfn.XLOOKUP(Q3185,匹配表1065!AI:AI,匹配表1065!AJ:AJ),"绿标")</f>
        <v>绿标</v>
      </c>
      <c r="T3185" s="93" t="str" cm="1">
        <f t="array" ref="T3185:U3185">_xlfn.XLOOKUP(Q3185,匹配表1065!L:L,匹配表1065!M:N)</f>
        <v>眩晕</v>
      </c>
      <c r="U3185" s="94" t="str">
        <v>耳鼻喉科</v>
      </c>
      <c r="V3185" s="95" t="s">
        <v>70</v>
      </c>
      <c r="W3185" s="93">
        <f>_xlfn.XLOOKUP(M3185,匹配表1065!D:D,匹配表1065!F:F)*N3185</f>
        <v>12</v>
      </c>
    </row>
    <row r="3186" customHeight="1" spans="1:23">
      <c r="A3186" s="89" t="s">
        <v>787</v>
      </c>
      <c r="B3186" s="90">
        <v>46174</v>
      </c>
      <c r="C3186" s="91" t="str">
        <f t="shared" si="98"/>
        <v>6月第1周</v>
      </c>
      <c r="D3186" s="89" t="s">
        <v>782</v>
      </c>
      <c r="E3186" s="89" t="str">
        <f t="shared" si="99"/>
        <v>6月第1周--周1</v>
      </c>
      <c r="F3186" s="99" t="s">
        <v>27</v>
      </c>
      <c r="G3186" s="89" t="s">
        <v>167</v>
      </c>
      <c r="H3186" s="92" t="str">
        <f>_xlfn.XLOOKUP(O3186,匹配表1065!T:T,匹配表1065!W:W)</f>
        <v>苏州市</v>
      </c>
      <c r="I3186" s="89" t="str">
        <f>_xlfn.XLOOKUP(O3186,匹配表1065!T:T,匹配表1065!X:X)</f>
        <v>PME2017</v>
      </c>
      <c r="J3186" s="92" t="s">
        <v>323</v>
      </c>
      <c r="K3186" s="89" cm="1">
        <f ca="1" t="array" ref="K3186:L3186">_xlfn.XLOOKUP(J3186,匹配表1065!Y:Y,匹配表1065!AA:AB)</f>
        <v>7</v>
      </c>
      <c r="L3186" s="89" t="str">
        <v>3个月以上</v>
      </c>
      <c r="M3186" s="92" t="s">
        <v>30</v>
      </c>
      <c r="N3186" s="98">
        <v>1</v>
      </c>
      <c r="O3186" s="93" t="str">
        <f>_xlfn.XLOOKUP(P3186,匹配表1065!U:U,匹配表1065!T:T)</f>
        <v>HO00001044</v>
      </c>
      <c r="P3186" s="89" t="s">
        <v>346</v>
      </c>
      <c r="Q3186" s="89" t="s">
        <v>428</v>
      </c>
      <c r="R3186" s="89" t="str">
        <f>_xlfn.XLOOKUP(Q3186,匹配表1065!L:L,匹配表1065!O:O)</f>
        <v>B</v>
      </c>
      <c r="S3186" s="93" t="str">
        <f>IFERROR(_xlfn.XLOOKUP(Q3186,匹配表1065!AI:AI,匹配表1065!AJ:AJ),"绿标")</f>
        <v>绿标</v>
      </c>
      <c r="T3186" s="93" t="str" cm="1">
        <f t="array" ref="T3186:U3186">_xlfn.XLOOKUP(Q3186,匹配表1065!L:L,匹配表1065!M:N)</f>
        <v>脑血管</v>
      </c>
      <c r="U3186" s="94" t="str">
        <v>神经内科</v>
      </c>
      <c r="V3186" s="95" t="s">
        <v>67</v>
      </c>
      <c r="W3186" s="93">
        <f>_xlfn.XLOOKUP(M3186,匹配表1065!D:D,匹配表1065!F:F)*N3186</f>
        <v>12</v>
      </c>
    </row>
    <row r="3187" customHeight="1" spans="1:23">
      <c r="A3187" s="89" t="s">
        <v>787</v>
      </c>
      <c r="B3187" s="90">
        <v>46174</v>
      </c>
      <c r="C3187" s="91" t="str">
        <f t="shared" si="98"/>
        <v>6月第1周</v>
      </c>
      <c r="D3187" s="89" t="s">
        <v>782</v>
      </c>
      <c r="E3187" s="89" t="str">
        <f t="shared" si="99"/>
        <v>6月第1周--周1</v>
      </c>
      <c r="F3187" s="99" t="s">
        <v>27</v>
      </c>
      <c r="G3187" s="89" t="s">
        <v>167</v>
      </c>
      <c r="H3187" s="92" t="str">
        <f>_xlfn.XLOOKUP(O3187,匹配表1065!T:T,匹配表1065!W:W)</f>
        <v>苏州市</v>
      </c>
      <c r="I3187" s="89" t="str">
        <f>_xlfn.XLOOKUP(O3187,匹配表1065!T:T,匹配表1065!X:X)</f>
        <v>PME2017</v>
      </c>
      <c r="J3187" s="92" t="s">
        <v>323</v>
      </c>
      <c r="K3187" s="89" cm="1">
        <f ca="1" t="array" ref="K3187:L3187">_xlfn.XLOOKUP(J3187,匹配表1065!Y:Y,匹配表1065!AA:AB)</f>
        <v>7</v>
      </c>
      <c r="L3187" s="89" t="str">
        <v>3个月以上</v>
      </c>
      <c r="M3187" s="92" t="s">
        <v>35</v>
      </c>
      <c r="N3187" s="98">
        <v>1</v>
      </c>
      <c r="O3187" s="93" t="str">
        <f>_xlfn.XLOOKUP(P3187,匹配表1065!U:U,匹配表1065!T:T)</f>
        <v>HO00017517</v>
      </c>
      <c r="P3187" s="89" t="s">
        <v>348</v>
      </c>
      <c r="Q3187" s="89" t="s">
        <v>705</v>
      </c>
      <c r="R3187" s="89" t="str">
        <f>_xlfn.XLOOKUP(Q3187,匹配表1065!L:L,匹配表1065!O:O)</f>
        <v>C</v>
      </c>
      <c r="S3187" s="93" t="str">
        <f>IFERROR(_xlfn.XLOOKUP(Q3187,匹配表1065!AI:AI,匹配表1065!AJ:AJ),"绿标")</f>
        <v>红标</v>
      </c>
      <c r="T3187" s="93" t="str" cm="1">
        <f t="array" ref="T3187:U3187">_xlfn.XLOOKUP(Q3187,匹配表1065!L:L,匹配表1065!M:N)</f>
        <v>眩晕</v>
      </c>
      <c r="U3187" s="94" t="str">
        <v>耳鼻喉科</v>
      </c>
      <c r="V3187" s="95" t="s">
        <v>70</v>
      </c>
      <c r="W3187" s="93">
        <f>_xlfn.XLOOKUP(M3187,匹配表1065!D:D,匹配表1065!F:F)*N3187</f>
        <v>4</v>
      </c>
    </row>
    <row r="3188" customHeight="1" spans="1:23">
      <c r="A3188" s="89" t="s">
        <v>787</v>
      </c>
      <c r="B3188" s="90">
        <v>46174</v>
      </c>
      <c r="C3188" s="91" t="str">
        <f t="shared" si="98"/>
        <v>6月第1周</v>
      </c>
      <c r="D3188" s="89" t="s">
        <v>782</v>
      </c>
      <c r="E3188" s="89" t="str">
        <f t="shared" si="99"/>
        <v>6月第1周--周1</v>
      </c>
      <c r="F3188" s="99" t="s">
        <v>27</v>
      </c>
      <c r="G3188" s="89" t="s">
        <v>167</v>
      </c>
      <c r="H3188" s="92" t="str">
        <f>_xlfn.XLOOKUP(O3188,匹配表1065!T:T,匹配表1065!W:W)</f>
        <v>苏州市</v>
      </c>
      <c r="I3188" s="89" t="str">
        <f>_xlfn.XLOOKUP(O3188,匹配表1065!T:T,匹配表1065!X:X)</f>
        <v>PME2010</v>
      </c>
      <c r="J3188" s="92" t="s">
        <v>186</v>
      </c>
      <c r="K3188" s="89" cm="1">
        <f ca="1" t="array" ref="K3188:L3188">_xlfn.XLOOKUP(J3188,匹配表1065!Y:Y,匹配表1065!AA:AB)</f>
        <v>6</v>
      </c>
      <c r="L3188" s="89" t="str">
        <v>3个月以上</v>
      </c>
      <c r="M3188" s="92" t="s">
        <v>35</v>
      </c>
      <c r="N3188" s="98">
        <v>1</v>
      </c>
      <c r="O3188" s="93" t="str">
        <f>_xlfn.XLOOKUP(P3188,匹配表1065!U:U,匹配表1065!T:T)</f>
        <v>HO00001056</v>
      </c>
      <c r="P3188" s="89" t="s">
        <v>326</v>
      </c>
      <c r="Q3188" s="89" t="s">
        <v>327</v>
      </c>
      <c r="R3188" s="89" t="str">
        <f>_xlfn.XLOOKUP(Q3188,匹配表1065!L:L,匹配表1065!O:O)</f>
        <v>A</v>
      </c>
      <c r="S3188" s="93" t="str">
        <f>IFERROR(_xlfn.XLOOKUP(Q3188,匹配表1065!AI:AI,匹配表1065!AJ:AJ),"绿标")</f>
        <v>红标</v>
      </c>
      <c r="T3188" s="93" t="str" cm="1">
        <f t="array" ref="T3188:U3188">_xlfn.XLOOKUP(Q3188,匹配表1065!L:L,匹配表1065!M:N)</f>
        <v>头痛</v>
      </c>
      <c r="U3188" s="94" t="str">
        <v>神经内科</v>
      </c>
      <c r="V3188" s="95" t="s">
        <v>70</v>
      </c>
      <c r="W3188" s="93">
        <f>_xlfn.XLOOKUP(M3188,匹配表1065!D:D,匹配表1065!F:F)*N3188</f>
        <v>4</v>
      </c>
    </row>
    <row r="3189" customHeight="1" spans="1:23">
      <c r="A3189" s="89" t="s">
        <v>787</v>
      </c>
      <c r="B3189" s="90">
        <v>46174</v>
      </c>
      <c r="C3189" s="91" t="str">
        <f t="shared" si="98"/>
        <v>6月第1周</v>
      </c>
      <c r="D3189" s="89" t="s">
        <v>782</v>
      </c>
      <c r="E3189" s="89" t="str">
        <f t="shared" si="99"/>
        <v>6月第1周--周1</v>
      </c>
      <c r="F3189" s="99" t="s">
        <v>27</v>
      </c>
      <c r="G3189" s="89" t="s">
        <v>167</v>
      </c>
      <c r="H3189" s="92" t="str">
        <f>_xlfn.XLOOKUP(O3189,匹配表1065!T:T,匹配表1065!W:W)</f>
        <v>苏州市</v>
      </c>
      <c r="I3189" s="89" t="str">
        <f>_xlfn.XLOOKUP(O3189,匹配表1065!T:T,匹配表1065!X:X)</f>
        <v>PME2010</v>
      </c>
      <c r="J3189" s="92" t="s">
        <v>186</v>
      </c>
      <c r="K3189" s="89" cm="1">
        <f ca="1" t="array" ref="K3189:L3189">_xlfn.XLOOKUP(J3189,匹配表1065!Y:Y,匹配表1065!AA:AB)</f>
        <v>6</v>
      </c>
      <c r="L3189" s="89" t="str">
        <v>3个月以上</v>
      </c>
      <c r="M3189" s="92" t="s">
        <v>30</v>
      </c>
      <c r="N3189" s="98">
        <v>1</v>
      </c>
      <c r="O3189" s="93" t="str">
        <f>_xlfn.XLOOKUP(P3189,匹配表1065!U:U,匹配表1065!T:T)</f>
        <v>HO00001051</v>
      </c>
      <c r="P3189" s="89" t="s">
        <v>191</v>
      </c>
      <c r="Q3189" s="89" t="s">
        <v>192</v>
      </c>
      <c r="R3189" s="89" t="str">
        <f>_xlfn.XLOOKUP(Q3189,匹配表1065!L:L,匹配表1065!O:O)</f>
        <v>B</v>
      </c>
      <c r="S3189" s="93" t="str">
        <f>IFERROR(_xlfn.XLOOKUP(Q3189,匹配表1065!AI:AI,匹配表1065!AJ:AJ),"绿标")</f>
        <v>绿标</v>
      </c>
      <c r="T3189" s="93" t="str" cm="1">
        <f t="array" ref="T3189:U3189">_xlfn.XLOOKUP(Q3189,匹配表1065!L:L,匹配表1065!M:N)</f>
        <v>抑郁焦虑</v>
      </c>
      <c r="U3189" s="94" t="str">
        <v>神经内科</v>
      </c>
      <c r="V3189" s="95" t="s">
        <v>70</v>
      </c>
      <c r="W3189" s="93">
        <f>_xlfn.XLOOKUP(M3189,匹配表1065!D:D,匹配表1065!F:F)*N3189</f>
        <v>12</v>
      </c>
    </row>
    <row r="3190" customHeight="1" spans="1:23">
      <c r="A3190" s="89" t="s">
        <v>787</v>
      </c>
      <c r="B3190" s="90">
        <v>46174</v>
      </c>
      <c r="C3190" s="91" t="str">
        <f t="shared" si="98"/>
        <v>6月第1周</v>
      </c>
      <c r="D3190" s="89" t="s">
        <v>782</v>
      </c>
      <c r="E3190" s="89" t="str">
        <f t="shared" si="99"/>
        <v>6月第1周--周1</v>
      </c>
      <c r="F3190" s="99" t="s">
        <v>27</v>
      </c>
      <c r="G3190" s="89" t="s">
        <v>167</v>
      </c>
      <c r="H3190" s="92" t="str">
        <f>_xlfn.XLOOKUP(O3190,匹配表1065!T:T,匹配表1065!W:W)</f>
        <v>苏州市</v>
      </c>
      <c r="I3190" s="89" t="str">
        <f>_xlfn.XLOOKUP(O3190,匹配表1065!T:T,匹配表1065!X:X)</f>
        <v>PME2016</v>
      </c>
      <c r="J3190" s="92" t="s">
        <v>173</v>
      </c>
      <c r="K3190" s="89" cm="1">
        <f ca="1" t="array" ref="K3190:L3190">_xlfn.XLOOKUP(J3190,匹配表1065!Y:Y,匹配表1065!AA:AB)</f>
        <v>1</v>
      </c>
      <c r="L3190" s="89" t="str">
        <v>3个月以内</v>
      </c>
      <c r="M3190" s="92" t="s">
        <v>30</v>
      </c>
      <c r="N3190" s="98">
        <v>2</v>
      </c>
      <c r="O3190" s="93" t="str">
        <f>_xlfn.XLOOKUP(P3190,匹配表1065!U:U,匹配表1065!T:T)</f>
        <v>HO00001048</v>
      </c>
      <c r="P3190" s="89" t="s">
        <v>176</v>
      </c>
      <c r="Q3190" s="89" t="s">
        <v>290</v>
      </c>
      <c r="R3190" s="89" t="str">
        <f>_xlfn.XLOOKUP(Q3190,匹配表1065!L:L,匹配表1065!O:O)</f>
        <v>A</v>
      </c>
      <c r="S3190" s="93" t="str">
        <f>IFERROR(_xlfn.XLOOKUP(Q3190,匹配表1065!AI:AI,匹配表1065!AJ:AJ),"绿标")</f>
        <v>红标</v>
      </c>
      <c r="T3190" s="93" t="str" cm="1">
        <f t="array" ref="T3190:U3190">_xlfn.XLOOKUP(Q3190,匹配表1065!L:L,匹配表1065!M:N)</f>
        <v>头痛</v>
      </c>
      <c r="U3190" s="94" t="str">
        <v>神经内科</v>
      </c>
      <c r="V3190" s="95" t="s">
        <v>58</v>
      </c>
      <c r="W3190" s="93">
        <f>_xlfn.XLOOKUP(M3190,匹配表1065!D:D,匹配表1065!F:F)*N3190</f>
        <v>24</v>
      </c>
    </row>
    <row r="3191" customHeight="1" spans="1:23">
      <c r="A3191" s="89" t="s">
        <v>787</v>
      </c>
      <c r="B3191" s="90">
        <v>46174</v>
      </c>
      <c r="C3191" s="91" t="str">
        <f t="shared" si="98"/>
        <v>6月第1周</v>
      </c>
      <c r="D3191" s="89" t="s">
        <v>782</v>
      </c>
      <c r="E3191" s="89" t="str">
        <f t="shared" si="99"/>
        <v>6月第1周--周1</v>
      </c>
      <c r="F3191" s="99" t="s">
        <v>27</v>
      </c>
      <c r="G3191" s="89" t="s">
        <v>167</v>
      </c>
      <c r="H3191" s="92" t="str">
        <f>_xlfn.XLOOKUP(O3191,匹配表1065!T:T,匹配表1065!W:W)</f>
        <v>苏州市</v>
      </c>
      <c r="I3191" s="89" t="str">
        <f>_xlfn.XLOOKUP(O3191,匹配表1065!T:T,匹配表1065!X:X)</f>
        <v>PME2016</v>
      </c>
      <c r="J3191" s="92" t="s">
        <v>173</v>
      </c>
      <c r="K3191" s="89" cm="1">
        <f ca="1" t="array" ref="K3191:L3191">_xlfn.XLOOKUP(J3191,匹配表1065!Y:Y,匹配表1065!AA:AB)</f>
        <v>1</v>
      </c>
      <c r="L3191" s="89" t="str">
        <v>3个月以内</v>
      </c>
      <c r="M3191" s="92" t="s">
        <v>35</v>
      </c>
      <c r="N3191" s="98">
        <v>1</v>
      </c>
      <c r="O3191" s="93" t="str">
        <f>_xlfn.XLOOKUP(P3191,匹配表1065!U:U,匹配表1065!T:T)</f>
        <v>HO00001048</v>
      </c>
      <c r="P3191" s="89" t="s">
        <v>176</v>
      </c>
      <c r="Q3191" s="89" t="s">
        <v>480</v>
      </c>
      <c r="R3191" s="89" t="str">
        <f>_xlfn.XLOOKUP(Q3191,匹配表1065!L:L,匹配表1065!O:O)</f>
        <v>B</v>
      </c>
      <c r="S3191" s="93" t="str">
        <f>IFERROR(_xlfn.XLOOKUP(Q3191,匹配表1065!AI:AI,匹配表1065!AJ:AJ),"绿标")</f>
        <v>绿标</v>
      </c>
      <c r="T3191" s="93" t="str" cm="1">
        <f t="array" ref="T3191:U3191">_xlfn.XLOOKUP(Q3191,匹配表1065!L:L,匹配表1065!M:N)</f>
        <v>抑郁焦虑</v>
      </c>
      <c r="U3191" s="94" t="str">
        <v>神经内科</v>
      </c>
      <c r="V3191" s="95" t="s">
        <v>58</v>
      </c>
      <c r="W3191" s="93">
        <f>_xlfn.XLOOKUP(M3191,匹配表1065!D:D,匹配表1065!F:F)*N3191</f>
        <v>4</v>
      </c>
    </row>
    <row r="3192" customHeight="1" spans="1:23">
      <c r="A3192" s="89" t="s">
        <v>787</v>
      </c>
      <c r="B3192" s="90">
        <v>46174</v>
      </c>
      <c r="C3192" s="91" t="str">
        <f t="shared" si="98"/>
        <v>6月第1周</v>
      </c>
      <c r="D3192" s="89" t="s">
        <v>782</v>
      </c>
      <c r="E3192" s="89" t="str">
        <f t="shared" si="99"/>
        <v>6月第1周--周1</v>
      </c>
      <c r="F3192" s="99" t="s">
        <v>27</v>
      </c>
      <c r="G3192" s="89" t="s">
        <v>167</v>
      </c>
      <c r="H3192" s="92" t="str">
        <f>_xlfn.XLOOKUP(O3192,匹配表1065!T:T,匹配表1065!W:W)</f>
        <v>苏州市</v>
      </c>
      <c r="I3192" s="89" t="str">
        <f>_xlfn.XLOOKUP(O3192,匹配表1065!T:T,匹配表1065!X:X)</f>
        <v>PME2016</v>
      </c>
      <c r="J3192" s="92" t="s">
        <v>173</v>
      </c>
      <c r="K3192" s="89" cm="1">
        <f ca="1" t="array" ref="K3192:L3192">_xlfn.XLOOKUP(J3192,匹配表1065!Y:Y,匹配表1065!AA:AB)</f>
        <v>1</v>
      </c>
      <c r="L3192" s="89" t="str">
        <v>3个月以内</v>
      </c>
      <c r="M3192" s="92" t="s">
        <v>35</v>
      </c>
      <c r="N3192" s="98">
        <v>1</v>
      </c>
      <c r="O3192" s="93" t="str">
        <f>_xlfn.XLOOKUP(P3192,匹配表1065!U:U,匹配表1065!T:T)</f>
        <v>HO00001048</v>
      </c>
      <c r="P3192" s="89" t="s">
        <v>176</v>
      </c>
      <c r="Q3192" s="89" t="s">
        <v>389</v>
      </c>
      <c r="R3192" s="89" t="str">
        <f>_xlfn.XLOOKUP(Q3192,匹配表1065!L:L,匹配表1065!O:O)</f>
        <v>B</v>
      </c>
      <c r="S3192" s="93" t="str">
        <f>IFERROR(_xlfn.XLOOKUP(Q3192,匹配表1065!AI:AI,匹配表1065!AJ:AJ),"绿标")</f>
        <v>绿标</v>
      </c>
      <c r="T3192" s="93" t="str" cm="1">
        <f t="array" ref="T3192:U3192">_xlfn.XLOOKUP(Q3192,匹配表1065!L:L,匹配表1065!M:N)</f>
        <v>抑郁焦虑</v>
      </c>
      <c r="U3192" s="94" t="str">
        <v>神经内科</v>
      </c>
      <c r="V3192" s="95" t="s">
        <v>58</v>
      </c>
      <c r="W3192" s="93">
        <f>_xlfn.XLOOKUP(M3192,匹配表1065!D:D,匹配表1065!F:F)*N3192</f>
        <v>4</v>
      </c>
    </row>
    <row r="3193" customHeight="1" spans="1:23">
      <c r="A3193" s="89" t="s">
        <v>787</v>
      </c>
      <c r="B3193" s="90">
        <v>46174</v>
      </c>
      <c r="C3193" s="91" t="str">
        <f t="shared" si="98"/>
        <v>6月第1周</v>
      </c>
      <c r="D3193" s="89" t="s">
        <v>782</v>
      </c>
      <c r="E3193" s="89" t="str">
        <f t="shared" si="99"/>
        <v>6月第1周--周1</v>
      </c>
      <c r="F3193" s="99" t="s">
        <v>27</v>
      </c>
      <c r="G3193" s="89" t="s">
        <v>167</v>
      </c>
      <c r="H3193" s="92" t="str">
        <f>_xlfn.XLOOKUP(O3193,匹配表1065!T:T,匹配表1065!W:W)</f>
        <v>南通市</v>
      </c>
      <c r="I3193" s="89" t="str">
        <f>_xlfn.XLOOKUP(O3193,匹配表1065!T:T,匹配表1065!X:X)</f>
        <v>PME2013</v>
      </c>
      <c r="J3193" s="92" t="s">
        <v>180</v>
      </c>
      <c r="K3193" s="89" cm="1">
        <f ca="1" t="array" ref="K3193:L3193">_xlfn.XLOOKUP(J3193,匹配表1065!Y:Y,匹配表1065!AA:AB)</f>
        <v>51</v>
      </c>
      <c r="L3193" s="89" t="str">
        <v>3个月以上</v>
      </c>
      <c r="M3193" s="92" t="s">
        <v>30</v>
      </c>
      <c r="N3193" s="98">
        <v>1</v>
      </c>
      <c r="O3193" s="93" t="str">
        <f>_xlfn.XLOOKUP(P3193,匹配表1065!U:U,匹配表1065!T:T)</f>
        <v>HO00001066</v>
      </c>
      <c r="P3193" s="89" t="s">
        <v>183</v>
      </c>
      <c r="Q3193" s="89" t="s">
        <v>184</v>
      </c>
      <c r="R3193" s="89" t="str">
        <f>_xlfn.XLOOKUP(Q3193,匹配表1065!L:L,匹配表1065!O:O)</f>
        <v>A</v>
      </c>
      <c r="S3193" s="93" t="str">
        <f>IFERROR(_xlfn.XLOOKUP(Q3193,匹配表1065!AI:AI,匹配表1065!AJ:AJ),"绿标")</f>
        <v>红标</v>
      </c>
      <c r="T3193" s="93" t="str" cm="1">
        <f t="array" ref="T3193:U3193">_xlfn.XLOOKUP(Q3193,匹配表1065!L:L,匹配表1065!M:N)</f>
        <v>头痛</v>
      </c>
      <c r="U3193" s="94" t="str">
        <v>神经内科</v>
      </c>
      <c r="V3193" s="95" t="s">
        <v>33</v>
      </c>
      <c r="W3193" s="93">
        <f>_xlfn.XLOOKUP(M3193,匹配表1065!D:D,匹配表1065!F:F)*N3193</f>
        <v>12</v>
      </c>
    </row>
    <row r="3194" customHeight="1" spans="1:23">
      <c r="A3194" s="89" t="s">
        <v>787</v>
      </c>
      <c r="B3194" s="90">
        <v>46174</v>
      </c>
      <c r="C3194" s="91" t="str">
        <f t="shared" si="98"/>
        <v>6月第1周</v>
      </c>
      <c r="D3194" s="89" t="s">
        <v>782</v>
      </c>
      <c r="E3194" s="89" t="str">
        <f t="shared" si="99"/>
        <v>6月第1周--周1</v>
      </c>
      <c r="F3194" s="99" t="s">
        <v>27</v>
      </c>
      <c r="G3194" s="89" t="s">
        <v>167</v>
      </c>
      <c r="H3194" s="92" t="str">
        <f>_xlfn.XLOOKUP(O3194,匹配表1065!T:T,匹配表1065!W:W)</f>
        <v>南通市</v>
      </c>
      <c r="I3194" s="89" t="str">
        <f>_xlfn.XLOOKUP(O3194,匹配表1065!T:T,匹配表1065!X:X)</f>
        <v>PME2013</v>
      </c>
      <c r="J3194" s="92" t="s">
        <v>180</v>
      </c>
      <c r="K3194" s="89" cm="1">
        <f ca="1" t="array" ref="K3194:L3194">_xlfn.XLOOKUP(J3194,匹配表1065!Y:Y,匹配表1065!AA:AB)</f>
        <v>51</v>
      </c>
      <c r="L3194" s="89" t="str">
        <v>3个月以上</v>
      </c>
      <c r="M3194" s="92" t="s">
        <v>30</v>
      </c>
      <c r="N3194" s="98">
        <v>1</v>
      </c>
      <c r="O3194" s="93" t="str">
        <f>_xlfn.XLOOKUP(P3194,匹配表1065!U:U,匹配表1065!T:T)</f>
        <v>HO00001066</v>
      </c>
      <c r="P3194" s="89" t="s">
        <v>183</v>
      </c>
      <c r="Q3194" s="89" t="s">
        <v>477</v>
      </c>
      <c r="R3194" s="89" t="str">
        <f>_xlfn.XLOOKUP(Q3194,匹配表1065!L:L,匹配表1065!O:O)</f>
        <v>B</v>
      </c>
      <c r="S3194" s="93" t="str">
        <f>IFERROR(_xlfn.XLOOKUP(Q3194,匹配表1065!AI:AI,匹配表1065!AJ:AJ),"绿标")</f>
        <v>绿标</v>
      </c>
      <c r="T3194" s="93" t="str" cm="1">
        <f t="array" ref="T3194:U3194">_xlfn.XLOOKUP(Q3194,匹配表1065!L:L,匹配表1065!M:N)</f>
        <v>脑血管</v>
      </c>
      <c r="U3194" s="94" t="str">
        <v>神经内科</v>
      </c>
      <c r="V3194" s="95" t="s">
        <v>33</v>
      </c>
      <c r="W3194" s="93">
        <f>_xlfn.XLOOKUP(M3194,匹配表1065!D:D,匹配表1065!F:F)*N3194</f>
        <v>12</v>
      </c>
    </row>
    <row r="3195" customHeight="1" spans="1:23">
      <c r="A3195" s="89" t="s">
        <v>787</v>
      </c>
      <c r="B3195" s="90">
        <v>46174</v>
      </c>
      <c r="C3195" s="91" t="str">
        <f t="shared" si="98"/>
        <v>6月第1周</v>
      </c>
      <c r="D3195" s="89" t="s">
        <v>782</v>
      </c>
      <c r="E3195" s="89" t="str">
        <f t="shared" si="99"/>
        <v>6月第1周--周1</v>
      </c>
      <c r="F3195" s="99" t="s">
        <v>27</v>
      </c>
      <c r="G3195" s="89" t="s">
        <v>167</v>
      </c>
      <c r="H3195" s="92" t="str">
        <f>_xlfn.XLOOKUP(O3195,匹配表1065!T:T,匹配表1065!W:W)</f>
        <v>南通市</v>
      </c>
      <c r="I3195" s="89" t="str">
        <f>_xlfn.XLOOKUP(O3195,匹配表1065!T:T,匹配表1065!X:X)</f>
        <v>PME2013</v>
      </c>
      <c r="J3195" s="92" t="s">
        <v>180</v>
      </c>
      <c r="K3195" s="89" cm="1">
        <f ca="1" t="array" ref="K3195:L3195">_xlfn.XLOOKUP(J3195,匹配表1065!Y:Y,匹配表1065!AA:AB)</f>
        <v>51</v>
      </c>
      <c r="L3195" s="89" t="str">
        <v>3个月以上</v>
      </c>
      <c r="M3195" s="92" t="s">
        <v>35</v>
      </c>
      <c r="N3195" s="98">
        <v>1</v>
      </c>
      <c r="O3195" s="93" t="str">
        <f>_xlfn.XLOOKUP(P3195,匹配表1065!U:U,匹配表1065!T:T)</f>
        <v>HO00001066</v>
      </c>
      <c r="P3195" s="89" t="s">
        <v>183</v>
      </c>
      <c r="Q3195" s="89" t="s">
        <v>707</v>
      </c>
      <c r="R3195" s="89" t="str">
        <f>_xlfn.XLOOKUP(Q3195,匹配表1065!L:L,匹配表1065!O:O)</f>
        <v>B</v>
      </c>
      <c r="S3195" s="93" t="str">
        <f>IFERROR(_xlfn.XLOOKUP(Q3195,匹配表1065!AI:AI,匹配表1065!AJ:AJ),"绿标")</f>
        <v>绿标</v>
      </c>
      <c r="T3195" s="93" t="str" cm="1">
        <f t="array" ref="T3195:U3195">_xlfn.XLOOKUP(Q3195,匹配表1065!L:L,匹配表1065!M:N)</f>
        <v>脑血管</v>
      </c>
      <c r="U3195" s="94" t="str">
        <v>神经内科</v>
      </c>
      <c r="V3195" s="95" t="s">
        <v>58</v>
      </c>
      <c r="W3195" s="93">
        <f>_xlfn.XLOOKUP(M3195,匹配表1065!D:D,匹配表1065!F:F)*N3195</f>
        <v>4</v>
      </c>
    </row>
    <row r="3196" customHeight="1" spans="1:23">
      <c r="A3196" s="89" t="s">
        <v>787</v>
      </c>
      <c r="B3196" s="90">
        <v>46174</v>
      </c>
      <c r="C3196" s="91" t="str">
        <f t="shared" si="98"/>
        <v>6月第1周</v>
      </c>
      <c r="D3196" s="89" t="s">
        <v>782</v>
      </c>
      <c r="E3196" s="89" t="str">
        <f t="shared" si="99"/>
        <v>6月第1周--周1</v>
      </c>
      <c r="F3196" s="99" t="s">
        <v>27</v>
      </c>
      <c r="G3196" s="89" t="s">
        <v>167</v>
      </c>
      <c r="H3196" s="92" t="str">
        <f>_xlfn.XLOOKUP(O3196,匹配表1065!T:T,匹配表1065!W:W)</f>
        <v>南通市</v>
      </c>
      <c r="I3196" s="89" t="str">
        <f>_xlfn.XLOOKUP(O3196,匹配表1065!T:T,匹配表1065!X:X)</f>
        <v>PME2013</v>
      </c>
      <c r="J3196" s="92" t="s">
        <v>180</v>
      </c>
      <c r="K3196" s="89" cm="1">
        <f ca="1" t="array" ref="K3196:L3196">_xlfn.XLOOKUP(J3196,匹配表1065!Y:Y,匹配表1065!AA:AB)</f>
        <v>51</v>
      </c>
      <c r="L3196" s="89" t="str">
        <v>3个月以上</v>
      </c>
      <c r="M3196" s="92" t="s">
        <v>35</v>
      </c>
      <c r="N3196" s="98">
        <v>1</v>
      </c>
      <c r="O3196" s="93" t="str">
        <f>_xlfn.XLOOKUP(P3196,匹配表1065!U:U,匹配表1065!T:T)</f>
        <v>HO00001019</v>
      </c>
      <c r="P3196" s="89" t="s">
        <v>350</v>
      </c>
      <c r="Q3196" s="89" t="s">
        <v>351</v>
      </c>
      <c r="R3196" s="89" t="str">
        <f>_xlfn.XLOOKUP(Q3196,匹配表1065!L:L,匹配表1065!O:O)</f>
        <v>C</v>
      </c>
      <c r="S3196" s="93" t="str">
        <f>IFERROR(_xlfn.XLOOKUP(Q3196,匹配表1065!AI:AI,匹配表1065!AJ:AJ),"绿标")</f>
        <v>红标</v>
      </c>
      <c r="T3196" s="93" t="str" cm="1">
        <f t="array" ref="T3196:U3196">_xlfn.XLOOKUP(Q3196,匹配表1065!L:L,匹配表1065!M:N)</f>
        <v>眩晕</v>
      </c>
      <c r="U3196" s="94" t="str">
        <v>神经内科</v>
      </c>
      <c r="V3196" s="95" t="s">
        <v>70</v>
      </c>
      <c r="W3196" s="93">
        <f>_xlfn.XLOOKUP(M3196,匹配表1065!D:D,匹配表1065!F:F)*N3196</f>
        <v>4</v>
      </c>
    </row>
    <row r="3197" customHeight="1" spans="1:23">
      <c r="A3197" s="89" t="s">
        <v>787</v>
      </c>
      <c r="B3197" s="90">
        <v>46174</v>
      </c>
      <c r="C3197" s="91" t="str">
        <f t="shared" si="98"/>
        <v>6月第1周</v>
      </c>
      <c r="D3197" s="89" t="s">
        <v>782</v>
      </c>
      <c r="E3197" s="89" t="str">
        <f t="shared" si="99"/>
        <v>6月第1周--周1</v>
      </c>
      <c r="F3197" s="99" t="s">
        <v>27</v>
      </c>
      <c r="G3197" s="89" t="s">
        <v>167</v>
      </c>
      <c r="H3197" s="92" t="str">
        <f>_xlfn.XLOOKUP(O3197,匹配表1065!T:T,匹配表1065!W:W)</f>
        <v>苏州市</v>
      </c>
      <c r="I3197" s="89" t="str">
        <f>_xlfn.XLOOKUP(O3197,匹配表1065!T:T,匹配表1065!X:X)</f>
        <v>PME2011</v>
      </c>
      <c r="J3197" s="92" t="s">
        <v>168</v>
      </c>
      <c r="K3197" s="89" cm="1">
        <f ca="1" t="array" ref="K3197:L3197">_xlfn.XLOOKUP(J3197,匹配表1065!Y:Y,匹配表1065!AA:AB)</f>
        <v>19</v>
      </c>
      <c r="L3197" s="89" t="str">
        <v>3个月以上</v>
      </c>
      <c r="M3197" s="92" t="s">
        <v>55</v>
      </c>
      <c r="N3197" s="98">
        <v>1</v>
      </c>
      <c r="O3197" s="93" t="str">
        <f>_xlfn.XLOOKUP(P3197,匹配表1065!U:U,匹配表1065!T:T)</f>
        <v>HO00307823</v>
      </c>
      <c r="P3197" s="89" t="s">
        <v>169</v>
      </c>
      <c r="Q3197" s="89" t="s">
        <v>573</v>
      </c>
      <c r="R3197" s="89" t="str">
        <f>_xlfn.XLOOKUP(Q3197,匹配表1065!L:L,匹配表1065!O:O)</f>
        <v>B</v>
      </c>
      <c r="S3197" s="93" t="str">
        <f>IFERROR(_xlfn.XLOOKUP(Q3197,匹配表1065!AI:AI,匹配表1065!AJ:AJ),"绿标")</f>
        <v>绿标</v>
      </c>
      <c r="T3197" s="93" t="str" cm="1">
        <f t="array" ref="T3197:U3197">_xlfn.XLOOKUP(Q3197,匹配表1065!L:L,匹配表1065!M:N)</f>
        <v>脑血管</v>
      </c>
      <c r="U3197" s="94" t="str">
        <v>神经内科</v>
      </c>
      <c r="V3197" s="95" t="s">
        <v>58</v>
      </c>
      <c r="W3197" s="93">
        <f>_xlfn.XLOOKUP(M3197,匹配表1065!D:D,匹配表1065!F:F)*N3197</f>
        <v>8</v>
      </c>
    </row>
    <row r="3198" customHeight="1" spans="1:23">
      <c r="A3198" s="89" t="s">
        <v>787</v>
      </c>
      <c r="B3198" s="90">
        <v>46174</v>
      </c>
      <c r="C3198" s="91" t="str">
        <f t="shared" si="98"/>
        <v>6月第1周</v>
      </c>
      <c r="D3198" s="89" t="s">
        <v>782</v>
      </c>
      <c r="E3198" s="89" t="str">
        <f t="shared" si="99"/>
        <v>6月第1周--周1</v>
      </c>
      <c r="F3198" s="99" t="s">
        <v>27</v>
      </c>
      <c r="G3198" s="89" t="s">
        <v>167</v>
      </c>
      <c r="H3198" s="92" t="str">
        <f>_xlfn.XLOOKUP(O3198,匹配表1065!T:T,匹配表1065!W:W)</f>
        <v>苏州市</v>
      </c>
      <c r="I3198" s="89" t="str">
        <f>_xlfn.XLOOKUP(O3198,匹配表1065!T:T,匹配表1065!X:X)</f>
        <v>PME2011</v>
      </c>
      <c r="J3198" s="92" t="s">
        <v>168</v>
      </c>
      <c r="K3198" s="89" cm="1">
        <f ca="1" t="array" ref="K3198:L3198">_xlfn.XLOOKUP(J3198,匹配表1065!Y:Y,匹配表1065!AA:AB)</f>
        <v>19</v>
      </c>
      <c r="L3198" s="89" t="str">
        <v>3个月以上</v>
      </c>
      <c r="M3198" s="92" t="s">
        <v>30</v>
      </c>
      <c r="N3198" s="98">
        <v>3</v>
      </c>
      <c r="O3198" s="93" t="str">
        <f>_xlfn.XLOOKUP(P3198,匹配表1065!U:U,匹配表1065!T:T)</f>
        <v>HO00307823</v>
      </c>
      <c r="P3198" s="89" t="s">
        <v>169</v>
      </c>
      <c r="Q3198" s="89" t="s">
        <v>170</v>
      </c>
      <c r="R3198" s="89" t="str">
        <f>_xlfn.XLOOKUP(Q3198,匹配表1065!L:L,匹配表1065!O:O)</f>
        <v>A</v>
      </c>
      <c r="S3198" s="93" t="str">
        <f>IFERROR(_xlfn.XLOOKUP(Q3198,匹配表1065!AI:AI,匹配表1065!AJ:AJ),"绿标")</f>
        <v>红标</v>
      </c>
      <c r="T3198" s="93" t="str" cm="1">
        <f t="array" ref="T3198:U3198">_xlfn.XLOOKUP(Q3198,匹配表1065!L:L,匹配表1065!M:N)</f>
        <v>头痛</v>
      </c>
      <c r="U3198" s="94" t="str">
        <v>神经内科</v>
      </c>
      <c r="V3198" s="95" t="s">
        <v>67</v>
      </c>
      <c r="W3198" s="93">
        <f>_xlfn.XLOOKUP(M3198,匹配表1065!D:D,匹配表1065!F:F)*N3198</f>
        <v>36</v>
      </c>
    </row>
    <row r="3199" customHeight="1" spans="1:23">
      <c r="A3199" s="89" t="s">
        <v>787</v>
      </c>
      <c r="B3199" s="90">
        <v>46174</v>
      </c>
      <c r="C3199" s="91" t="str">
        <f t="shared" si="98"/>
        <v>6月第1周</v>
      </c>
      <c r="D3199" s="89" t="s">
        <v>782</v>
      </c>
      <c r="E3199" s="89" t="str">
        <f t="shared" si="99"/>
        <v>6月第1周--周1</v>
      </c>
      <c r="F3199" s="99" t="s">
        <v>27</v>
      </c>
      <c r="G3199" s="89" t="s">
        <v>167</v>
      </c>
      <c r="H3199" s="92" t="str">
        <f>_xlfn.XLOOKUP(O3199,匹配表1065!T:T,匹配表1065!W:W)</f>
        <v>苏州市</v>
      </c>
      <c r="I3199" s="89" t="str">
        <f>_xlfn.XLOOKUP(O3199,匹配表1065!T:T,匹配表1065!X:X)</f>
        <v>PME2009</v>
      </c>
      <c r="J3199" s="92" t="s">
        <v>193</v>
      </c>
      <c r="K3199" s="89" cm="1">
        <f ca="1" t="array" ref="K3199:L3199">_xlfn.XLOOKUP(J3199,匹配表1065!Y:Y,匹配表1065!AA:AB)</f>
        <v>7</v>
      </c>
      <c r="L3199" s="89" t="str">
        <v>3个月以上</v>
      </c>
      <c r="M3199" s="92" t="s">
        <v>30</v>
      </c>
      <c r="N3199" s="98">
        <v>1</v>
      </c>
      <c r="O3199" s="93" t="str">
        <f>_xlfn.XLOOKUP(P3199,匹配表1065!U:U,匹配表1065!T:T)</f>
        <v>HO00017518</v>
      </c>
      <c r="P3199" s="89" t="s">
        <v>194</v>
      </c>
      <c r="Q3199" s="89" t="s">
        <v>195</v>
      </c>
      <c r="R3199" s="89" t="str">
        <f>_xlfn.XLOOKUP(Q3199,匹配表1065!L:L,匹配表1065!O:O)</f>
        <v>C</v>
      </c>
      <c r="S3199" s="93" t="str">
        <f>IFERROR(_xlfn.XLOOKUP(Q3199,匹配表1065!AI:AI,匹配表1065!AJ:AJ),"绿标")</f>
        <v>红标</v>
      </c>
      <c r="T3199" s="93" t="str" cm="1">
        <f t="array" ref="T3199:U3199">_xlfn.XLOOKUP(Q3199,匹配表1065!L:L,匹配表1065!M:N)</f>
        <v>眩晕</v>
      </c>
      <c r="U3199" s="94" t="str">
        <v>耳鼻喉科</v>
      </c>
      <c r="V3199" s="95" t="s">
        <v>42</v>
      </c>
      <c r="W3199" s="93">
        <f>_xlfn.XLOOKUP(M3199,匹配表1065!D:D,匹配表1065!F:F)*N3199</f>
        <v>12</v>
      </c>
    </row>
    <row r="3200" customHeight="1" spans="1:23">
      <c r="A3200" s="89" t="s">
        <v>787</v>
      </c>
      <c r="B3200" s="90">
        <v>46174</v>
      </c>
      <c r="C3200" s="91" t="str">
        <f t="shared" si="98"/>
        <v>6月第1周</v>
      </c>
      <c r="D3200" s="89" t="s">
        <v>782</v>
      </c>
      <c r="E3200" s="89" t="str">
        <f t="shared" si="99"/>
        <v>6月第1周--周1</v>
      </c>
      <c r="F3200" s="99" t="s">
        <v>27</v>
      </c>
      <c r="G3200" s="89" t="s">
        <v>167</v>
      </c>
      <c r="H3200" s="92" t="str">
        <f>_xlfn.XLOOKUP(O3200,匹配表1065!T:T,匹配表1065!W:W)</f>
        <v>无锡市</v>
      </c>
      <c r="I3200" s="89" t="str">
        <f>_xlfn.XLOOKUP(O3200,匹配表1065!T:T,匹配表1065!X:X)</f>
        <v>PME2009</v>
      </c>
      <c r="J3200" s="92" t="s">
        <v>193</v>
      </c>
      <c r="K3200" s="89" cm="1">
        <f ca="1" t="array" ref="K3200:L3200">_xlfn.XLOOKUP(J3200,匹配表1065!Y:Y,匹配表1065!AA:AB)</f>
        <v>7</v>
      </c>
      <c r="L3200" s="89" t="str">
        <v>3个月以上</v>
      </c>
      <c r="M3200" s="92" t="s">
        <v>30</v>
      </c>
      <c r="N3200" s="98">
        <v>1</v>
      </c>
      <c r="O3200" s="93" t="str">
        <f>_xlfn.XLOOKUP(P3200,匹配表1065!U:U,匹配表1065!T:T)</f>
        <v>HO00001116</v>
      </c>
      <c r="P3200" s="89" t="s">
        <v>229</v>
      </c>
      <c r="Q3200" s="89" t="s">
        <v>230</v>
      </c>
      <c r="R3200" s="89" t="str">
        <f>_xlfn.XLOOKUP(Q3200,匹配表1065!L:L,匹配表1065!O:O)</f>
        <v>A</v>
      </c>
      <c r="S3200" s="93" t="str">
        <f>IFERROR(_xlfn.XLOOKUP(Q3200,匹配表1065!AI:AI,匹配表1065!AJ:AJ),"绿标")</f>
        <v>绿标</v>
      </c>
      <c r="T3200" s="93" t="str" cm="1">
        <f t="array" ref="T3200:U3200">_xlfn.XLOOKUP(Q3200,匹配表1065!L:L,匹配表1065!M:N)</f>
        <v>头痛</v>
      </c>
      <c r="U3200" s="94" t="str">
        <v>神经内科</v>
      </c>
      <c r="V3200" s="95" t="s">
        <v>42</v>
      </c>
      <c r="W3200" s="93">
        <f>_xlfn.XLOOKUP(M3200,匹配表1065!D:D,匹配表1065!F:F)*N3200</f>
        <v>12</v>
      </c>
    </row>
    <row r="3201" customHeight="1" spans="1:23">
      <c r="A3201" s="89" t="s">
        <v>787</v>
      </c>
      <c r="B3201" s="90">
        <v>46174</v>
      </c>
      <c r="C3201" s="91" t="str">
        <f t="shared" si="98"/>
        <v>6月第1周</v>
      </c>
      <c r="D3201" s="89" t="s">
        <v>782</v>
      </c>
      <c r="E3201" s="89" t="str">
        <f t="shared" si="99"/>
        <v>6月第1周--周1</v>
      </c>
      <c r="F3201" s="99" t="s">
        <v>27</v>
      </c>
      <c r="G3201" s="89" t="s">
        <v>104</v>
      </c>
      <c r="H3201" s="92" t="str">
        <f>_xlfn.XLOOKUP(O3201,匹配表1065!T:T,匹配表1065!W:W)</f>
        <v>聊城市</v>
      </c>
      <c r="I3201" s="89" t="str">
        <f>_xlfn.XLOOKUP(O3201,匹配表1065!T:T,匹配表1065!X:X)</f>
        <v>PME2046</v>
      </c>
      <c r="J3201" s="92" t="s">
        <v>108</v>
      </c>
      <c r="K3201" s="89" cm="1">
        <f ca="1" t="array" ref="K3201:L3201">_xlfn.XLOOKUP(J3201,匹配表1065!Y:Y,匹配表1065!AA:AB)</f>
        <v>8</v>
      </c>
      <c r="L3201" s="89" t="str">
        <v>3个月以上</v>
      </c>
      <c r="M3201" s="92" t="s">
        <v>30</v>
      </c>
      <c r="N3201" s="98">
        <v>1</v>
      </c>
      <c r="O3201" s="93" t="str">
        <f>_xlfn.XLOOKUP(P3201,匹配表1065!U:U,匹配表1065!T:T)</f>
        <v>HO00001415</v>
      </c>
      <c r="P3201" s="89" t="s">
        <v>109</v>
      </c>
      <c r="Q3201" s="89" t="s">
        <v>317</v>
      </c>
      <c r="R3201" s="89" t="str">
        <f>_xlfn.XLOOKUP(Q3201,匹配表1065!L:L,匹配表1065!O:O)</f>
        <v>A</v>
      </c>
      <c r="S3201" s="93" t="str">
        <f>IFERROR(_xlfn.XLOOKUP(Q3201,匹配表1065!AI:AI,匹配表1065!AJ:AJ),"绿标")</f>
        <v>绿标</v>
      </c>
      <c r="T3201" s="93" t="str" cm="1">
        <f t="array" ref="T3201:U3201">_xlfn.XLOOKUP(Q3201,匹配表1065!L:L,匹配表1065!M:N)</f>
        <v>头痛</v>
      </c>
      <c r="U3201" s="94" t="str">
        <v>神经内科</v>
      </c>
      <c r="V3201" s="95" t="s">
        <v>42</v>
      </c>
      <c r="W3201" s="93">
        <f>_xlfn.XLOOKUP(M3201,匹配表1065!D:D,匹配表1065!F:F)*N3201</f>
        <v>12</v>
      </c>
    </row>
    <row r="3202" customHeight="1" spans="1:23">
      <c r="A3202" s="89" t="s">
        <v>787</v>
      </c>
      <c r="B3202" s="90">
        <v>46174</v>
      </c>
      <c r="C3202" s="91" t="str">
        <f t="shared" ref="C3202:C3265" si="100">MONTH(B3202)&amp;TEXT(WEEKNUM(B3202,2)-WEEKNUM(B3202+1-DAY(B3202),2)+1,"月第0周")</f>
        <v>6月第1周</v>
      </c>
      <c r="D3202" s="89" t="s">
        <v>782</v>
      </c>
      <c r="E3202" s="89" t="str">
        <f t="shared" ref="E3202:E3265" si="101">D3202&amp;"--"&amp;"周"&amp;WEEKDAY(B3202,2)</f>
        <v>6月第1周--周1</v>
      </c>
      <c r="F3202" s="99" t="s">
        <v>27</v>
      </c>
      <c r="G3202" s="89" t="s">
        <v>104</v>
      </c>
      <c r="H3202" s="92" t="str">
        <f>_xlfn.XLOOKUP(O3202,匹配表1065!T:T,匹配表1065!W:W)</f>
        <v>济南市</v>
      </c>
      <c r="I3202" s="89" t="str">
        <f>_xlfn.XLOOKUP(O3202,匹配表1065!T:T,匹配表1065!X:X)</f>
        <v>PME2044</v>
      </c>
      <c r="J3202" s="92" t="s">
        <v>105</v>
      </c>
      <c r="K3202" s="89" cm="1">
        <f ca="1" t="array" ref="K3202:L3202">_xlfn.XLOOKUP(J3202,匹配表1065!Y:Y,匹配表1065!AA:AB)</f>
        <v>8</v>
      </c>
      <c r="L3202" s="89" t="str">
        <v>3个月以上</v>
      </c>
      <c r="M3202" s="92" t="s">
        <v>30</v>
      </c>
      <c r="N3202" s="98">
        <v>1</v>
      </c>
      <c r="O3202" s="93" t="str">
        <f>_xlfn.XLOOKUP(P3202,匹配表1065!U:U,匹配表1065!T:T)</f>
        <v>HO00371069</v>
      </c>
      <c r="P3202" s="89" t="s">
        <v>315</v>
      </c>
      <c r="Q3202" s="89" t="s">
        <v>461</v>
      </c>
      <c r="R3202" s="89" t="str">
        <f>_xlfn.XLOOKUP(Q3202,匹配表1065!L:L,匹配表1065!O:O)</f>
        <v>B</v>
      </c>
      <c r="S3202" s="93" t="str">
        <f>IFERROR(_xlfn.XLOOKUP(Q3202,匹配表1065!AI:AI,匹配表1065!AJ:AJ),"绿标")</f>
        <v>绿标</v>
      </c>
      <c r="T3202" s="93" t="str" cm="1">
        <f t="array" ref="T3202:U3202">_xlfn.XLOOKUP(Q3202,匹配表1065!L:L,匹配表1065!M:N)</f>
        <v>脑血管</v>
      </c>
      <c r="U3202" s="94" t="str">
        <v>神经内科</v>
      </c>
      <c r="V3202" s="95" t="s">
        <v>42</v>
      </c>
      <c r="W3202" s="93">
        <f>_xlfn.XLOOKUP(M3202,匹配表1065!D:D,匹配表1065!F:F)*N3202</f>
        <v>12</v>
      </c>
    </row>
    <row r="3203" customHeight="1" spans="1:23">
      <c r="A3203" s="89" t="s">
        <v>787</v>
      </c>
      <c r="B3203" s="90">
        <v>46174</v>
      </c>
      <c r="C3203" s="91" t="str">
        <f t="shared" si="100"/>
        <v>6月第1周</v>
      </c>
      <c r="D3203" s="89" t="s">
        <v>782</v>
      </c>
      <c r="E3203" s="89" t="str">
        <f t="shared" si="101"/>
        <v>6月第1周--周1</v>
      </c>
      <c r="F3203" s="99" t="s">
        <v>27</v>
      </c>
      <c r="G3203" s="89" t="s">
        <v>104</v>
      </c>
      <c r="H3203" s="92" t="str">
        <f>_xlfn.XLOOKUP(O3203,匹配表1065!T:T,匹配表1065!W:W)</f>
        <v>济南市</v>
      </c>
      <c r="I3203" s="89" t="str">
        <f>_xlfn.XLOOKUP(O3203,匹配表1065!T:T,匹配表1065!X:X)</f>
        <v>PME2026</v>
      </c>
      <c r="J3203" s="92" t="s">
        <v>116</v>
      </c>
      <c r="K3203" s="89" cm="1">
        <f ca="1" t="array" ref="K3203:L3203">_xlfn.XLOOKUP(J3203,匹配表1065!Y:Y,匹配表1065!AA:AB)</f>
        <v>13</v>
      </c>
      <c r="L3203" s="89" t="str">
        <v>3个月以上</v>
      </c>
      <c r="M3203" s="92" t="s">
        <v>55</v>
      </c>
      <c r="N3203" s="98">
        <v>1</v>
      </c>
      <c r="O3203" s="93" t="str">
        <f>_xlfn.XLOOKUP(P3203,匹配表1065!U:U,匹配表1065!T:T)</f>
        <v>HO00001409</v>
      </c>
      <c r="P3203" s="89" t="s">
        <v>117</v>
      </c>
      <c r="Q3203" s="89" t="s">
        <v>240</v>
      </c>
      <c r="R3203" s="89" t="str">
        <f>_xlfn.XLOOKUP(Q3203,匹配表1065!L:L,匹配表1065!O:O)</f>
        <v>B</v>
      </c>
      <c r="S3203" s="93" t="str">
        <f>IFERROR(_xlfn.XLOOKUP(Q3203,匹配表1065!AI:AI,匹配表1065!AJ:AJ),"绿标")</f>
        <v>红标</v>
      </c>
      <c r="T3203" s="93" t="str" cm="1">
        <f t="array" ref="T3203:U3203">_xlfn.XLOOKUP(Q3203,匹配表1065!L:L,匹配表1065!M:N)</f>
        <v>脑血管</v>
      </c>
      <c r="U3203" s="94" t="str">
        <v>神经内科</v>
      </c>
      <c r="V3203" s="95" t="s">
        <v>33</v>
      </c>
      <c r="W3203" s="93">
        <f>_xlfn.XLOOKUP(M3203,匹配表1065!D:D,匹配表1065!F:F)*N3203</f>
        <v>8</v>
      </c>
    </row>
    <row r="3204" customHeight="1" spans="1:23">
      <c r="A3204" s="89" t="s">
        <v>787</v>
      </c>
      <c r="B3204" s="90">
        <v>46174</v>
      </c>
      <c r="C3204" s="91" t="str">
        <f t="shared" si="100"/>
        <v>6月第1周</v>
      </c>
      <c r="D3204" s="89" t="s">
        <v>782</v>
      </c>
      <c r="E3204" s="89" t="str">
        <f t="shared" si="101"/>
        <v>6月第1周--周1</v>
      </c>
      <c r="F3204" s="99" t="s">
        <v>27</v>
      </c>
      <c r="G3204" s="89" t="s">
        <v>104</v>
      </c>
      <c r="H3204" s="92" t="str">
        <f>_xlfn.XLOOKUP(O3204,匹配表1065!T:T,匹配表1065!W:W)</f>
        <v>临沂市</v>
      </c>
      <c r="I3204" s="89" t="str">
        <f>_xlfn.XLOOKUP(O3204,匹配表1065!T:T,匹配表1065!X:X)</f>
        <v>PME2045</v>
      </c>
      <c r="J3204" s="92" t="s">
        <v>116</v>
      </c>
      <c r="K3204" s="89" cm="1">
        <f ca="1" t="array" ref="K3204:L3204">_xlfn.XLOOKUP(J3204,匹配表1065!Y:Y,匹配表1065!AA:AB)</f>
        <v>13</v>
      </c>
      <c r="L3204" s="89" t="str">
        <v>3个月以上</v>
      </c>
      <c r="M3204" s="92" t="s">
        <v>30</v>
      </c>
      <c r="N3204" s="98">
        <v>1</v>
      </c>
      <c r="O3204" s="93" t="str">
        <f>_xlfn.XLOOKUP(P3204,匹配表1065!U:U,匹配表1065!T:T)</f>
        <v>HO00001523</v>
      </c>
      <c r="P3204" s="89" t="s">
        <v>238</v>
      </c>
      <c r="Q3204" s="89" t="s">
        <v>239</v>
      </c>
      <c r="R3204" s="89" t="str">
        <f>_xlfn.XLOOKUP(Q3204,匹配表1065!L:L,匹配表1065!O:O)</f>
        <v>A</v>
      </c>
      <c r="S3204" s="93" t="str">
        <f>IFERROR(_xlfn.XLOOKUP(Q3204,匹配表1065!AI:AI,匹配表1065!AJ:AJ),"绿标")</f>
        <v>绿标</v>
      </c>
      <c r="T3204" s="93" t="str" cm="1">
        <f t="array" ref="T3204:U3204">_xlfn.XLOOKUP(Q3204,匹配表1065!L:L,匹配表1065!M:N)</f>
        <v>头痛</v>
      </c>
      <c r="U3204" s="94" t="str">
        <v>神经内科</v>
      </c>
      <c r="V3204" s="95" t="s">
        <v>67</v>
      </c>
      <c r="W3204" s="93">
        <f>_xlfn.XLOOKUP(M3204,匹配表1065!D:D,匹配表1065!F:F)*N3204</f>
        <v>12</v>
      </c>
    </row>
    <row r="3205" customHeight="1" spans="1:23">
      <c r="A3205" s="89" t="s">
        <v>787</v>
      </c>
      <c r="B3205" s="90">
        <v>46174</v>
      </c>
      <c r="C3205" s="91" t="str">
        <f t="shared" si="100"/>
        <v>6月第1周</v>
      </c>
      <c r="D3205" s="89" t="s">
        <v>782</v>
      </c>
      <c r="E3205" s="89" t="str">
        <f t="shared" si="101"/>
        <v>6月第1周--周1</v>
      </c>
      <c r="F3205" s="99" t="s">
        <v>27</v>
      </c>
      <c r="G3205" s="89" t="s">
        <v>104</v>
      </c>
      <c r="H3205" s="92" t="str">
        <f>_xlfn.XLOOKUP(O3205,匹配表1065!T:T,匹配表1065!W:W)</f>
        <v>济南市</v>
      </c>
      <c r="I3205" s="89" t="str">
        <f>_xlfn.XLOOKUP(O3205,匹配表1065!T:T,匹配表1065!X:X)</f>
        <v>PME2025</v>
      </c>
      <c r="J3205" s="92" t="s">
        <v>111</v>
      </c>
      <c r="K3205" s="89" cm="1">
        <f ca="1" t="array" ref="K3205:L3205">_xlfn.XLOOKUP(J3205,匹配表1065!Y:Y,匹配表1065!AA:AB)</f>
        <v>30</v>
      </c>
      <c r="L3205" s="89" t="str">
        <v>3个月以上</v>
      </c>
      <c r="M3205" s="92" t="s">
        <v>30</v>
      </c>
      <c r="N3205" s="98">
        <v>1</v>
      </c>
      <c r="O3205" s="93" t="str">
        <f>_xlfn.XLOOKUP(P3205,匹配表1065!U:U,匹配表1065!T:T)</f>
        <v>HO00001400</v>
      </c>
      <c r="P3205" s="89" t="s">
        <v>112</v>
      </c>
      <c r="Q3205" s="89" t="s">
        <v>113</v>
      </c>
      <c r="R3205" s="89" t="str">
        <f>_xlfn.XLOOKUP(Q3205,匹配表1065!L:L,匹配表1065!O:O)</f>
        <v>B</v>
      </c>
      <c r="S3205" s="93" t="str">
        <f>IFERROR(_xlfn.XLOOKUP(Q3205,匹配表1065!AI:AI,匹配表1065!AJ:AJ),"绿标")</f>
        <v>红标</v>
      </c>
      <c r="T3205" s="93" t="str" cm="1">
        <f t="array" ref="T3205:U3205">_xlfn.XLOOKUP(Q3205,匹配表1065!L:L,匹配表1065!M:N)</f>
        <v>抑郁焦虑</v>
      </c>
      <c r="U3205" s="94" t="str">
        <v>神经内科</v>
      </c>
      <c r="V3205" s="95" t="s">
        <v>67</v>
      </c>
      <c r="W3205" s="93">
        <f>_xlfn.XLOOKUP(M3205,匹配表1065!D:D,匹配表1065!F:F)*N3205</f>
        <v>12</v>
      </c>
    </row>
    <row r="3206" customHeight="1" spans="1:23">
      <c r="A3206" s="89" t="s">
        <v>787</v>
      </c>
      <c r="B3206" s="90">
        <v>46174</v>
      </c>
      <c r="C3206" s="91" t="str">
        <f t="shared" si="100"/>
        <v>6月第1周</v>
      </c>
      <c r="D3206" s="89" t="s">
        <v>782</v>
      </c>
      <c r="E3206" s="89" t="str">
        <f t="shared" si="101"/>
        <v>6月第1周--周1</v>
      </c>
      <c r="F3206" s="99" t="s">
        <v>27</v>
      </c>
      <c r="G3206" s="89" t="s">
        <v>104</v>
      </c>
      <c r="H3206" s="92" t="str">
        <f>_xlfn.XLOOKUP(O3206,匹配表1065!T:T,匹配表1065!W:W)</f>
        <v>济南市</v>
      </c>
      <c r="I3206" s="89" t="str">
        <f>_xlfn.XLOOKUP(O3206,匹配表1065!T:T,匹配表1065!X:X)</f>
        <v>PME2025</v>
      </c>
      <c r="J3206" s="92" t="s">
        <v>111</v>
      </c>
      <c r="K3206" s="89" cm="1">
        <f ca="1" t="array" ref="K3206:L3206">_xlfn.XLOOKUP(J3206,匹配表1065!Y:Y,匹配表1065!AA:AB)</f>
        <v>30</v>
      </c>
      <c r="L3206" s="89" t="str">
        <v>3个月以上</v>
      </c>
      <c r="M3206" s="92" t="s">
        <v>30</v>
      </c>
      <c r="N3206" s="98">
        <v>1</v>
      </c>
      <c r="O3206" s="93" t="str">
        <f>_xlfn.XLOOKUP(P3206,匹配表1065!U:U,匹配表1065!T:T)</f>
        <v>HO00001400</v>
      </c>
      <c r="P3206" s="89" t="s">
        <v>112</v>
      </c>
      <c r="Q3206" s="89" t="s">
        <v>331</v>
      </c>
      <c r="R3206" s="89" t="str">
        <f>_xlfn.XLOOKUP(Q3206,匹配表1065!L:L,匹配表1065!O:O)</f>
        <v>C</v>
      </c>
      <c r="S3206" s="93" t="str">
        <f>IFERROR(_xlfn.XLOOKUP(Q3206,匹配表1065!AI:AI,匹配表1065!AJ:AJ),"绿标")</f>
        <v>红标</v>
      </c>
      <c r="T3206" s="93" t="str" cm="1">
        <f t="array" ref="T3206:U3206">_xlfn.XLOOKUP(Q3206,匹配表1065!L:L,匹配表1065!M:N)</f>
        <v>眩晕</v>
      </c>
      <c r="U3206" s="94" t="str">
        <v>神经内科</v>
      </c>
      <c r="V3206" s="95" t="s">
        <v>42</v>
      </c>
      <c r="W3206" s="93">
        <f>_xlfn.XLOOKUP(M3206,匹配表1065!D:D,匹配表1065!F:F)*N3206</f>
        <v>12</v>
      </c>
    </row>
    <row r="3207" customHeight="1" spans="1:23">
      <c r="A3207" s="89" t="s">
        <v>787</v>
      </c>
      <c r="B3207" s="90">
        <v>46174</v>
      </c>
      <c r="C3207" s="91" t="str">
        <f t="shared" si="100"/>
        <v>6月第1周</v>
      </c>
      <c r="D3207" s="89" t="s">
        <v>782</v>
      </c>
      <c r="E3207" s="89" t="str">
        <f t="shared" si="101"/>
        <v>6月第1周--周1</v>
      </c>
      <c r="F3207" s="99" t="s">
        <v>27</v>
      </c>
      <c r="G3207" s="89" t="s">
        <v>104</v>
      </c>
      <c r="H3207" s="92" t="str">
        <f>_xlfn.XLOOKUP(O3207,匹配表1065!T:T,匹配表1065!W:W)</f>
        <v>济南市</v>
      </c>
      <c r="I3207" s="89" t="str">
        <f>_xlfn.XLOOKUP(O3207,匹配表1065!T:T,匹配表1065!X:X)</f>
        <v>PME2025</v>
      </c>
      <c r="J3207" s="92" t="s">
        <v>111</v>
      </c>
      <c r="K3207" s="89" cm="1">
        <f ca="1" t="array" ref="K3207:L3207">_xlfn.XLOOKUP(J3207,匹配表1065!Y:Y,匹配表1065!AA:AB)</f>
        <v>30</v>
      </c>
      <c r="L3207" s="89" t="str">
        <v>3个月以上</v>
      </c>
      <c r="M3207" s="92" t="s">
        <v>35</v>
      </c>
      <c r="N3207" s="98">
        <v>1</v>
      </c>
      <c r="O3207" s="93" t="str">
        <f>_xlfn.XLOOKUP(P3207,匹配表1065!U:U,匹配表1065!T:T)</f>
        <v>HO00001400</v>
      </c>
      <c r="P3207" s="89" t="s">
        <v>112</v>
      </c>
      <c r="Q3207" s="89" t="s">
        <v>597</v>
      </c>
      <c r="R3207" s="89" t="str">
        <f>_xlfn.XLOOKUP(Q3207,匹配表1065!L:L,匹配表1065!O:O)</f>
        <v>B</v>
      </c>
      <c r="S3207" s="93" t="str">
        <f>IFERROR(_xlfn.XLOOKUP(Q3207,匹配表1065!AI:AI,匹配表1065!AJ:AJ),"绿标")</f>
        <v>绿标</v>
      </c>
      <c r="T3207" s="93" t="str" cm="1">
        <f t="array" ref="T3207:U3207">_xlfn.XLOOKUP(Q3207,匹配表1065!L:L,匹配表1065!M:N)</f>
        <v>脑血管</v>
      </c>
      <c r="U3207" s="94" t="str">
        <v>神经内科</v>
      </c>
      <c r="V3207" s="95" t="s">
        <v>58</v>
      </c>
      <c r="W3207" s="93">
        <f>_xlfn.XLOOKUP(M3207,匹配表1065!D:D,匹配表1065!F:F)*N3207</f>
        <v>4</v>
      </c>
    </row>
    <row r="3208" customHeight="1" spans="1:23">
      <c r="A3208" s="89" t="s">
        <v>787</v>
      </c>
      <c r="B3208" s="90">
        <v>46174</v>
      </c>
      <c r="C3208" s="91" t="str">
        <f t="shared" si="100"/>
        <v>6月第1周</v>
      </c>
      <c r="D3208" s="89" t="s">
        <v>782</v>
      </c>
      <c r="E3208" s="89" t="str">
        <f t="shared" si="101"/>
        <v>6月第1周--周1</v>
      </c>
      <c r="F3208" s="99" t="s">
        <v>27</v>
      </c>
      <c r="G3208" s="89" t="s">
        <v>104</v>
      </c>
      <c r="H3208" s="92" t="str">
        <f>_xlfn.XLOOKUP(O3208,匹配表1065!T:T,匹配表1065!W:W)</f>
        <v>济南市</v>
      </c>
      <c r="I3208" s="89" t="str">
        <f>_xlfn.XLOOKUP(O3208,匹配表1065!T:T,匹配表1065!X:X)</f>
        <v>PME2029</v>
      </c>
      <c r="J3208" s="92" t="s">
        <v>128</v>
      </c>
      <c r="K3208" s="89" cm="1">
        <f ca="1" t="array" ref="K3208:L3208">_xlfn.XLOOKUP(J3208,匹配表1065!Y:Y,匹配表1065!AA:AB)</f>
        <v>13</v>
      </c>
      <c r="L3208" s="89" t="str">
        <v>3个月以上</v>
      </c>
      <c r="M3208" s="92" t="s">
        <v>35</v>
      </c>
      <c r="N3208" s="98">
        <v>1</v>
      </c>
      <c r="O3208" s="93" t="str">
        <f>_xlfn.XLOOKUP(P3208,匹配表1065!U:U,匹配表1065!T:T)</f>
        <v>HO00001403</v>
      </c>
      <c r="P3208" s="89" t="s">
        <v>329</v>
      </c>
      <c r="Q3208" s="89" t="s">
        <v>455</v>
      </c>
      <c r="R3208" s="89" t="str">
        <f>_xlfn.XLOOKUP(Q3208,匹配表1065!L:L,匹配表1065!O:O)</f>
        <v>C</v>
      </c>
      <c r="S3208" s="93" t="str">
        <f>IFERROR(_xlfn.XLOOKUP(Q3208,匹配表1065!AI:AI,匹配表1065!AJ:AJ),"绿标")</f>
        <v>绿标</v>
      </c>
      <c r="T3208" s="93" t="str" cm="1">
        <f t="array" ref="T3208:U3208">_xlfn.XLOOKUP(Q3208,匹配表1065!L:L,匹配表1065!M:N)</f>
        <v>眩晕</v>
      </c>
      <c r="U3208" s="94" t="str">
        <v>耳鼻喉科</v>
      </c>
      <c r="V3208" s="95" t="s">
        <v>33</v>
      </c>
      <c r="W3208" s="93">
        <f>_xlfn.XLOOKUP(M3208,匹配表1065!D:D,匹配表1065!F:F)*N3208</f>
        <v>4</v>
      </c>
    </row>
    <row r="3209" customHeight="1" spans="1:23">
      <c r="A3209" s="89" t="s">
        <v>787</v>
      </c>
      <c r="B3209" s="90">
        <v>46174</v>
      </c>
      <c r="C3209" s="91" t="str">
        <f t="shared" si="100"/>
        <v>6月第1周</v>
      </c>
      <c r="D3209" s="89" t="s">
        <v>782</v>
      </c>
      <c r="E3209" s="89" t="str">
        <f t="shared" si="101"/>
        <v>6月第1周--周1</v>
      </c>
      <c r="F3209" s="99" t="s">
        <v>27</v>
      </c>
      <c r="G3209" s="89" t="s">
        <v>104</v>
      </c>
      <c r="H3209" s="92" t="str">
        <f>_xlfn.XLOOKUP(O3209,匹配表1065!T:T,匹配表1065!W:W)</f>
        <v>济南市</v>
      </c>
      <c r="I3209" s="89" t="str">
        <f>_xlfn.XLOOKUP(O3209,匹配表1065!T:T,匹配表1065!X:X)</f>
        <v>PME2025</v>
      </c>
      <c r="J3209" s="92" t="s">
        <v>128</v>
      </c>
      <c r="K3209" s="89" cm="1">
        <f ca="1" t="array" ref="K3209:L3209">_xlfn.XLOOKUP(J3209,匹配表1065!Y:Y,匹配表1065!AA:AB)</f>
        <v>13</v>
      </c>
      <c r="L3209" s="89" t="str">
        <v>3个月以上</v>
      </c>
      <c r="M3209" s="92" t="s">
        <v>30</v>
      </c>
      <c r="N3209" s="98">
        <v>1</v>
      </c>
      <c r="O3209" s="93" t="str">
        <f>_xlfn.XLOOKUP(P3209,匹配表1065!U:U,匹配表1065!T:T)</f>
        <v>HO00001400</v>
      </c>
      <c r="P3209" s="89" t="s">
        <v>112</v>
      </c>
      <c r="Q3209" s="89" t="s">
        <v>131</v>
      </c>
      <c r="R3209" s="89" t="str">
        <f>_xlfn.XLOOKUP(Q3209,匹配表1065!L:L,匹配表1065!O:O)</f>
        <v>B</v>
      </c>
      <c r="S3209" s="93" t="str">
        <f>IFERROR(_xlfn.XLOOKUP(Q3209,匹配表1065!AI:AI,匹配表1065!AJ:AJ),"绿标")</f>
        <v>红标</v>
      </c>
      <c r="T3209" s="93" t="str" cm="1">
        <f t="array" ref="T3209:U3209">_xlfn.XLOOKUP(Q3209,匹配表1065!L:L,匹配表1065!M:N)</f>
        <v>脑血管</v>
      </c>
      <c r="U3209" s="94" t="str">
        <v>神经内科</v>
      </c>
      <c r="V3209" s="95" t="s">
        <v>33</v>
      </c>
      <c r="W3209" s="93">
        <f>_xlfn.XLOOKUP(M3209,匹配表1065!D:D,匹配表1065!F:F)*N3209</f>
        <v>12</v>
      </c>
    </row>
    <row r="3210" customHeight="1" spans="1:23">
      <c r="A3210" s="89" t="s">
        <v>787</v>
      </c>
      <c r="B3210" s="90">
        <v>46174</v>
      </c>
      <c r="C3210" s="91" t="str">
        <f t="shared" si="100"/>
        <v>6月第1周</v>
      </c>
      <c r="D3210" s="89" t="s">
        <v>782</v>
      </c>
      <c r="E3210" s="89" t="str">
        <f t="shared" si="101"/>
        <v>6月第1周--周1</v>
      </c>
      <c r="F3210" s="99" t="s">
        <v>27</v>
      </c>
      <c r="G3210" s="89" t="s">
        <v>104</v>
      </c>
      <c r="H3210" s="92" t="str">
        <f>_xlfn.XLOOKUP(O3210,匹配表1065!T:T,匹配表1065!W:W)</f>
        <v>济南市</v>
      </c>
      <c r="I3210" s="89" t="str">
        <f>_xlfn.XLOOKUP(O3210,匹配表1065!T:T,匹配表1065!X:X)</f>
        <v>PME2025</v>
      </c>
      <c r="J3210" s="92" t="s">
        <v>128</v>
      </c>
      <c r="K3210" s="89" cm="1">
        <f ca="1" t="array" ref="K3210:L3210">_xlfn.XLOOKUP(J3210,匹配表1065!Y:Y,匹配表1065!AA:AB)</f>
        <v>13</v>
      </c>
      <c r="L3210" s="89" t="str">
        <v>3个月以上</v>
      </c>
      <c r="M3210" s="92" t="s">
        <v>35</v>
      </c>
      <c r="N3210" s="98">
        <v>1</v>
      </c>
      <c r="O3210" s="93" t="str">
        <f>_xlfn.XLOOKUP(P3210,匹配表1065!U:U,匹配表1065!T:T)</f>
        <v>HO00001400</v>
      </c>
      <c r="P3210" s="89" t="s">
        <v>112</v>
      </c>
      <c r="Q3210" s="89" t="s">
        <v>242</v>
      </c>
      <c r="R3210" s="89" t="str">
        <f>_xlfn.XLOOKUP(Q3210,匹配表1065!L:L,匹配表1065!O:O)</f>
        <v>B</v>
      </c>
      <c r="S3210" s="93" t="str">
        <f>IFERROR(_xlfn.XLOOKUP(Q3210,匹配表1065!AI:AI,匹配表1065!AJ:AJ),"绿标")</f>
        <v>绿标</v>
      </c>
      <c r="T3210" s="93" t="str" cm="1">
        <f t="array" ref="T3210:U3210">_xlfn.XLOOKUP(Q3210,匹配表1065!L:L,匹配表1065!M:N)</f>
        <v>癫痫</v>
      </c>
      <c r="U3210" s="94" t="str">
        <v>神经内科</v>
      </c>
      <c r="V3210" s="95" t="s">
        <v>58</v>
      </c>
      <c r="W3210" s="93">
        <f>_xlfn.XLOOKUP(M3210,匹配表1065!D:D,匹配表1065!F:F)*N3210</f>
        <v>4</v>
      </c>
    </row>
    <row r="3211" customHeight="1" spans="1:23">
      <c r="A3211" s="89" t="s">
        <v>787</v>
      </c>
      <c r="B3211" s="90">
        <v>46174</v>
      </c>
      <c r="C3211" s="91" t="str">
        <f t="shared" si="100"/>
        <v>6月第1周</v>
      </c>
      <c r="D3211" s="89" t="s">
        <v>782</v>
      </c>
      <c r="E3211" s="89" t="str">
        <f t="shared" si="101"/>
        <v>6月第1周--周1</v>
      </c>
      <c r="F3211" s="99" t="s">
        <v>27</v>
      </c>
      <c r="G3211" s="89" t="s">
        <v>104</v>
      </c>
      <c r="H3211" s="92" t="str">
        <f>_xlfn.XLOOKUP(O3211,匹配表1065!T:T,匹配表1065!W:W)</f>
        <v>济南市</v>
      </c>
      <c r="I3211" s="89" t="str">
        <f>_xlfn.XLOOKUP(O3211,匹配表1065!T:T,匹配表1065!X:X)</f>
        <v>PME2024</v>
      </c>
      <c r="J3211" s="92" t="s">
        <v>125</v>
      </c>
      <c r="K3211" s="89" cm="1">
        <f ca="1" t="array" ref="K3211:L3211">_xlfn.XLOOKUP(J3211,匹配表1065!Y:Y,匹配表1065!AA:AB)</f>
        <v>9</v>
      </c>
      <c r="L3211" s="89" t="str">
        <v>3个月以上</v>
      </c>
      <c r="M3211" s="92" t="s">
        <v>30</v>
      </c>
      <c r="N3211" s="98">
        <v>1</v>
      </c>
      <c r="O3211" s="93" t="str">
        <f>_xlfn.XLOOKUP(P3211,匹配表1065!U:U,匹配表1065!T:T)</f>
        <v>HO00001404</v>
      </c>
      <c r="P3211" s="89" t="s">
        <v>126</v>
      </c>
      <c r="Q3211" s="89" t="s">
        <v>522</v>
      </c>
      <c r="R3211" s="89" t="str">
        <f>_xlfn.XLOOKUP(Q3211,匹配表1065!L:L,匹配表1065!O:O)</f>
        <v>B</v>
      </c>
      <c r="S3211" s="93" t="str">
        <f>IFERROR(_xlfn.XLOOKUP(Q3211,匹配表1065!AI:AI,匹配表1065!AJ:AJ),"绿标")</f>
        <v>绿标</v>
      </c>
      <c r="T3211" s="93" t="str" cm="1">
        <f t="array" ref="T3211:U3211">_xlfn.XLOOKUP(Q3211,匹配表1065!L:L,匹配表1065!M:N)</f>
        <v>脑血管</v>
      </c>
      <c r="U3211" s="94" t="str">
        <v>神经内科</v>
      </c>
      <c r="V3211" s="95" t="s">
        <v>67</v>
      </c>
      <c r="W3211" s="93">
        <f>_xlfn.XLOOKUP(M3211,匹配表1065!D:D,匹配表1065!F:F)*N3211</f>
        <v>12</v>
      </c>
    </row>
    <row r="3212" customHeight="1" spans="1:23">
      <c r="A3212" s="89" t="s">
        <v>787</v>
      </c>
      <c r="B3212" s="90">
        <v>46174</v>
      </c>
      <c r="C3212" s="91" t="str">
        <f t="shared" si="100"/>
        <v>6月第1周</v>
      </c>
      <c r="D3212" s="89" t="s">
        <v>782</v>
      </c>
      <c r="E3212" s="89" t="str">
        <f t="shared" si="101"/>
        <v>6月第1周--周1</v>
      </c>
      <c r="F3212" s="99" t="s">
        <v>27</v>
      </c>
      <c r="G3212" s="89" t="s">
        <v>104</v>
      </c>
      <c r="H3212" s="92" t="str">
        <f>_xlfn.XLOOKUP(O3212,匹配表1065!T:T,匹配表1065!W:W)</f>
        <v>济南市</v>
      </c>
      <c r="I3212" s="89" t="str">
        <f>_xlfn.XLOOKUP(O3212,匹配表1065!T:T,匹配表1065!X:X)</f>
        <v>PME2024</v>
      </c>
      <c r="J3212" s="92" t="s">
        <v>125</v>
      </c>
      <c r="K3212" s="89" cm="1">
        <f ca="1" t="array" ref="K3212:L3212">_xlfn.XLOOKUP(J3212,匹配表1065!Y:Y,匹配表1065!AA:AB)</f>
        <v>9</v>
      </c>
      <c r="L3212" s="89" t="str">
        <v>3个月以上</v>
      </c>
      <c r="M3212" s="92" t="s">
        <v>35</v>
      </c>
      <c r="N3212" s="98">
        <v>1</v>
      </c>
      <c r="O3212" s="93" t="str">
        <f>_xlfn.XLOOKUP(P3212,匹配表1065!U:U,匹配表1065!T:T)</f>
        <v>HO00001404</v>
      </c>
      <c r="P3212" s="89" t="s">
        <v>126</v>
      </c>
      <c r="Q3212" s="89" t="s">
        <v>233</v>
      </c>
      <c r="R3212" s="89" t="str">
        <f>_xlfn.XLOOKUP(Q3212,匹配表1065!L:L,匹配表1065!O:O)</f>
        <v>B</v>
      </c>
      <c r="S3212" s="93" t="str">
        <f>IFERROR(_xlfn.XLOOKUP(Q3212,匹配表1065!AI:AI,匹配表1065!AJ:AJ),"绿标")</f>
        <v>红标</v>
      </c>
      <c r="T3212" s="93" t="str" cm="1">
        <f t="array" ref="T3212:U3212">_xlfn.XLOOKUP(Q3212,匹配表1065!L:L,匹配表1065!M:N)</f>
        <v>脑血管</v>
      </c>
      <c r="U3212" s="94" t="str">
        <v>神经内科</v>
      </c>
      <c r="V3212" s="95" t="s">
        <v>58</v>
      </c>
      <c r="W3212" s="93">
        <f>_xlfn.XLOOKUP(M3212,匹配表1065!D:D,匹配表1065!F:F)*N3212</f>
        <v>4</v>
      </c>
    </row>
    <row r="3213" customHeight="1" spans="1:23">
      <c r="A3213" s="89" t="s">
        <v>787</v>
      </c>
      <c r="B3213" s="90">
        <v>46174</v>
      </c>
      <c r="C3213" s="91" t="str">
        <f t="shared" si="100"/>
        <v>6月第1周</v>
      </c>
      <c r="D3213" s="89" t="s">
        <v>782</v>
      </c>
      <c r="E3213" s="89" t="str">
        <f t="shared" si="101"/>
        <v>6月第1周--周1</v>
      </c>
      <c r="F3213" s="99" t="s">
        <v>27</v>
      </c>
      <c r="G3213" s="89" t="s">
        <v>104</v>
      </c>
      <c r="H3213" s="92" t="str">
        <f>_xlfn.XLOOKUP(O3213,匹配表1065!T:T,匹配表1065!W:W)</f>
        <v>东营市</v>
      </c>
      <c r="I3213" s="89" t="str">
        <f>_xlfn.XLOOKUP(O3213,匹配表1065!T:T,匹配表1065!X:X)</f>
        <v>PME2028</v>
      </c>
      <c r="J3213" s="92" t="s">
        <v>121</v>
      </c>
      <c r="K3213" s="89" cm="1">
        <f ca="1" t="array" ref="K3213:L3213">_xlfn.XLOOKUP(J3213,匹配表1065!Y:Y,匹配表1065!AA:AB)</f>
        <v>26</v>
      </c>
      <c r="L3213" s="89" t="str">
        <v>3个月以上</v>
      </c>
      <c r="M3213" s="92" t="s">
        <v>35</v>
      </c>
      <c r="N3213" s="98">
        <v>1</v>
      </c>
      <c r="O3213" s="93" t="str">
        <f>_xlfn.XLOOKUP(P3213,匹配表1065!U:U,匹配表1065!T:T)</f>
        <v>HO00001462</v>
      </c>
      <c r="P3213" s="89" t="s">
        <v>236</v>
      </c>
      <c r="Q3213" s="89" t="s">
        <v>464</v>
      </c>
      <c r="R3213" s="89" t="str">
        <f>_xlfn.XLOOKUP(Q3213,匹配表1065!L:L,匹配表1065!O:O)</f>
        <v>B</v>
      </c>
      <c r="S3213" s="93" t="str">
        <f>IFERROR(_xlfn.XLOOKUP(Q3213,匹配表1065!AI:AI,匹配表1065!AJ:AJ),"绿标")</f>
        <v>绿标</v>
      </c>
      <c r="T3213" s="93" t="str" cm="1">
        <f t="array" ref="T3213:U3213">_xlfn.XLOOKUP(Q3213,匹配表1065!L:L,匹配表1065!M:N)</f>
        <v>脑血管</v>
      </c>
      <c r="U3213" s="94" t="str">
        <v>神经内科</v>
      </c>
      <c r="V3213" s="95" t="s">
        <v>58</v>
      </c>
      <c r="W3213" s="93">
        <f>_xlfn.XLOOKUP(M3213,匹配表1065!D:D,匹配表1065!F:F)*N3213</f>
        <v>4</v>
      </c>
    </row>
    <row r="3214" customHeight="1" spans="1:23">
      <c r="A3214" s="89" t="s">
        <v>787</v>
      </c>
      <c r="B3214" s="90">
        <v>46174</v>
      </c>
      <c r="C3214" s="91" t="str">
        <f t="shared" si="100"/>
        <v>6月第1周</v>
      </c>
      <c r="D3214" s="89" t="s">
        <v>782</v>
      </c>
      <c r="E3214" s="89" t="str">
        <f t="shared" si="101"/>
        <v>6月第1周--周1</v>
      </c>
      <c r="F3214" s="99" t="s">
        <v>27</v>
      </c>
      <c r="G3214" s="89" t="s">
        <v>104</v>
      </c>
      <c r="H3214" s="92" t="str">
        <f>_xlfn.XLOOKUP(O3214,匹配表1065!T:T,匹配表1065!W:W)</f>
        <v>东营市</v>
      </c>
      <c r="I3214" s="89" t="str">
        <f>_xlfn.XLOOKUP(O3214,匹配表1065!T:T,匹配表1065!X:X)</f>
        <v>PME2028</v>
      </c>
      <c r="J3214" s="92" t="s">
        <v>121</v>
      </c>
      <c r="K3214" s="89" cm="1">
        <f ca="1" t="array" ref="K3214:L3214">_xlfn.XLOOKUP(J3214,匹配表1065!Y:Y,匹配表1065!AA:AB)</f>
        <v>26</v>
      </c>
      <c r="L3214" s="89" t="str">
        <v>3个月以上</v>
      </c>
      <c r="M3214" s="92" t="s">
        <v>35</v>
      </c>
      <c r="N3214" s="98">
        <v>1</v>
      </c>
      <c r="O3214" s="93" t="str">
        <f>_xlfn.XLOOKUP(P3214,匹配表1065!U:U,匹配表1065!T:T)</f>
        <v>HO00001448</v>
      </c>
      <c r="P3214" s="89" t="s">
        <v>773</v>
      </c>
      <c r="Q3214" s="89" t="s">
        <v>774</v>
      </c>
      <c r="R3214" s="89" t="str">
        <f>_xlfn.XLOOKUP(Q3214,匹配表1065!L:L,匹配表1065!O:O)</f>
        <v>A</v>
      </c>
      <c r="S3214" s="93" t="str">
        <f>IFERROR(_xlfn.XLOOKUP(Q3214,匹配表1065!AI:AI,匹配表1065!AJ:AJ),"绿标")</f>
        <v>绿标</v>
      </c>
      <c r="T3214" s="93" t="str" cm="1">
        <f t="array" ref="T3214:U3214">_xlfn.XLOOKUP(Q3214,匹配表1065!L:L,匹配表1065!M:N)</f>
        <v>头痛</v>
      </c>
      <c r="U3214" s="94" t="str">
        <v>神经内科</v>
      </c>
      <c r="V3214" s="95" t="s">
        <v>33</v>
      </c>
      <c r="W3214" s="93">
        <f>_xlfn.XLOOKUP(M3214,匹配表1065!D:D,匹配表1065!F:F)*N3214</f>
        <v>4</v>
      </c>
    </row>
    <row r="3215" customHeight="1" spans="1:23">
      <c r="A3215" s="89" t="s">
        <v>787</v>
      </c>
      <c r="B3215" s="90">
        <v>46174</v>
      </c>
      <c r="C3215" s="91" t="str">
        <f t="shared" si="100"/>
        <v>6月第1周</v>
      </c>
      <c r="D3215" s="89" t="s">
        <v>782</v>
      </c>
      <c r="E3215" s="89" t="str">
        <f t="shared" si="101"/>
        <v>6月第1周--周1</v>
      </c>
      <c r="F3215" s="99" t="s">
        <v>27</v>
      </c>
      <c r="G3215" s="92" t="s">
        <v>92</v>
      </c>
      <c r="H3215" s="92" t="str">
        <f>_xlfn.XLOOKUP(O3215,匹配表1065!T:T,匹配表1065!W:W)</f>
        <v>合肥市</v>
      </c>
      <c r="I3215" s="89" t="str">
        <f>_xlfn.XLOOKUP(O3215,匹配表1065!T:T,匹配表1065!X:X)</f>
        <v>PME2048</v>
      </c>
      <c r="J3215" s="92" t="s">
        <v>547</v>
      </c>
      <c r="K3215" s="89" cm="1">
        <f ca="1" t="array" ref="K3215:L3215">_xlfn.XLOOKUP(J3215,匹配表1065!Y:Y,匹配表1065!AA:AB)</f>
        <v>4</v>
      </c>
      <c r="L3215" s="89" t="str">
        <v>3个月以上</v>
      </c>
      <c r="M3215" s="92" t="s">
        <v>35</v>
      </c>
      <c r="N3215" s="98">
        <v>1</v>
      </c>
      <c r="O3215" s="93" t="str">
        <f>_xlfn.XLOOKUP(P3215,匹配表1065!U:U,匹配表1065!T:T)</f>
        <v>HO00002956</v>
      </c>
      <c r="P3215" s="89" t="s">
        <v>285</v>
      </c>
      <c r="Q3215" s="89" t="s">
        <v>793</v>
      </c>
      <c r="R3215" s="89" t="str">
        <f>_xlfn.XLOOKUP(Q3215,匹配表1065!L:L,匹配表1065!O:O)</f>
        <v>B</v>
      </c>
      <c r="S3215" s="93" t="str">
        <f>IFERROR(_xlfn.XLOOKUP(Q3215,匹配表1065!AI:AI,匹配表1065!AJ:AJ),"绿标")</f>
        <v>绿标</v>
      </c>
      <c r="T3215" s="93" t="str" cm="1">
        <f t="array" ref="T3215:U3215">_xlfn.XLOOKUP(Q3215,匹配表1065!L:L,匹配表1065!M:N)</f>
        <v>脑血管</v>
      </c>
      <c r="U3215" s="94" t="str">
        <v>神经内科</v>
      </c>
      <c r="V3215" s="95" t="s">
        <v>33</v>
      </c>
      <c r="W3215" s="93">
        <f>_xlfn.XLOOKUP(M3215,匹配表1065!D:D,匹配表1065!F:F)*N3215</f>
        <v>4</v>
      </c>
    </row>
    <row r="3216" customHeight="1" spans="1:23">
      <c r="A3216" s="89" t="s">
        <v>787</v>
      </c>
      <c r="B3216" s="90">
        <v>46174</v>
      </c>
      <c r="C3216" s="91" t="str">
        <f t="shared" si="100"/>
        <v>6月第1周</v>
      </c>
      <c r="D3216" s="89" t="s">
        <v>782</v>
      </c>
      <c r="E3216" s="89" t="str">
        <f t="shared" si="101"/>
        <v>6月第1周--周1</v>
      </c>
      <c r="F3216" s="99" t="s">
        <v>27</v>
      </c>
      <c r="G3216" s="92" t="s">
        <v>92</v>
      </c>
      <c r="H3216" s="92" t="str">
        <f>_xlfn.XLOOKUP(O3216,匹配表1065!T:T,匹配表1065!W:W)</f>
        <v>合肥市</v>
      </c>
      <c r="I3216" s="89" t="str">
        <f>_xlfn.XLOOKUP(O3216,匹配表1065!T:T,匹配表1065!X:X)</f>
        <v>PME2007</v>
      </c>
      <c r="J3216" s="92" t="s">
        <v>93</v>
      </c>
      <c r="K3216" s="89" cm="1">
        <f ca="1" t="array" ref="K3216:L3216">_xlfn.XLOOKUP(J3216,匹配表1065!Y:Y,匹配表1065!AA:AB)</f>
        <v>9</v>
      </c>
      <c r="L3216" s="89" t="str">
        <v>3个月以上</v>
      </c>
      <c r="M3216" s="92" t="s">
        <v>30</v>
      </c>
      <c r="N3216" s="98">
        <v>1</v>
      </c>
      <c r="O3216" s="93" t="str">
        <f>_xlfn.XLOOKUP(P3216,匹配表1065!U:U,匹配表1065!T:T)</f>
        <v>HO00000001</v>
      </c>
      <c r="P3216" s="89" t="s">
        <v>94</v>
      </c>
      <c r="Q3216" s="89" t="s">
        <v>433</v>
      </c>
      <c r="R3216" s="89" t="str">
        <f>_xlfn.XLOOKUP(Q3216,匹配表1065!L:L,匹配表1065!O:O)</f>
        <v>A</v>
      </c>
      <c r="S3216" s="93" t="str">
        <f>IFERROR(_xlfn.XLOOKUP(Q3216,匹配表1065!AI:AI,匹配表1065!AJ:AJ),"绿标")</f>
        <v>绿标</v>
      </c>
      <c r="T3216" s="93" t="str" cm="1">
        <f t="array" ref="T3216:U3216">_xlfn.XLOOKUP(Q3216,匹配表1065!L:L,匹配表1065!M:N)</f>
        <v>头痛</v>
      </c>
      <c r="U3216" s="94" t="str">
        <v>神经内科</v>
      </c>
      <c r="V3216" s="95" t="s">
        <v>33</v>
      </c>
      <c r="W3216" s="93">
        <f>_xlfn.XLOOKUP(M3216,匹配表1065!D:D,匹配表1065!F:F)*N3216</f>
        <v>12</v>
      </c>
    </row>
    <row r="3217" customHeight="1" spans="1:23">
      <c r="A3217" s="89" t="s">
        <v>787</v>
      </c>
      <c r="B3217" s="90">
        <v>46174</v>
      </c>
      <c r="C3217" s="91" t="str">
        <f t="shared" si="100"/>
        <v>6月第1周</v>
      </c>
      <c r="D3217" s="89" t="s">
        <v>782</v>
      </c>
      <c r="E3217" s="89" t="str">
        <f t="shared" si="101"/>
        <v>6月第1周--周1</v>
      </c>
      <c r="F3217" s="99" t="s">
        <v>27</v>
      </c>
      <c r="G3217" s="89" t="s">
        <v>28</v>
      </c>
      <c r="H3217" s="92" t="str">
        <f>_xlfn.XLOOKUP(O3217,匹配表1065!T:T,匹配表1065!W:W)</f>
        <v>常州市</v>
      </c>
      <c r="I3217" s="89" t="str">
        <f>_xlfn.XLOOKUP(O3217,匹配表1065!T:T,匹配表1065!X:X)</f>
        <v>PME2015</v>
      </c>
      <c r="J3217" s="92" t="s">
        <v>45</v>
      </c>
      <c r="K3217" s="89" cm="1">
        <f ca="1" t="array" ref="K3217:L3217">_xlfn.XLOOKUP(J3217,匹配表1065!Y:Y,匹配表1065!AA:AB)</f>
        <v>9</v>
      </c>
      <c r="L3217" s="89" t="str">
        <v>3个月以上</v>
      </c>
      <c r="M3217" s="92" t="s">
        <v>35</v>
      </c>
      <c r="N3217" s="98">
        <v>1</v>
      </c>
      <c r="O3217" s="93" t="str">
        <f>_xlfn.XLOOKUP(P3217,匹配表1065!U:U,匹配表1065!T:T)</f>
        <v>HO00000941</v>
      </c>
      <c r="P3217" s="89" t="s">
        <v>542</v>
      </c>
      <c r="Q3217" s="89" t="s">
        <v>794</v>
      </c>
      <c r="R3217" s="89" t="str">
        <f>_xlfn.XLOOKUP(Q3217,匹配表1065!L:L,匹配表1065!O:O)</f>
        <v>D</v>
      </c>
      <c r="S3217" s="93" t="str">
        <f>IFERROR(_xlfn.XLOOKUP(Q3217,匹配表1065!AI:AI,匹配表1065!AJ:AJ),"绿标")</f>
        <v>绿标</v>
      </c>
      <c r="T3217" s="93" t="str" cm="1">
        <f t="array" ref="T3217:U3217">_xlfn.XLOOKUP(Q3217,匹配表1065!L:L,匹配表1065!M:N)</f>
        <v>其他</v>
      </c>
      <c r="U3217" s="94" t="str">
        <v>其他</v>
      </c>
      <c r="V3217" s="95" t="s">
        <v>42</v>
      </c>
      <c r="W3217" s="93">
        <f>_xlfn.XLOOKUP(M3217,匹配表1065!D:D,匹配表1065!F:F)*N3217</f>
        <v>4</v>
      </c>
    </row>
    <row r="3218" customHeight="1" spans="1:23">
      <c r="A3218" s="89" t="s">
        <v>787</v>
      </c>
      <c r="B3218" s="90">
        <v>46174</v>
      </c>
      <c r="C3218" s="91" t="str">
        <f t="shared" si="100"/>
        <v>6月第1周</v>
      </c>
      <c r="D3218" s="89" t="s">
        <v>782</v>
      </c>
      <c r="E3218" s="89" t="str">
        <f t="shared" si="101"/>
        <v>6月第1周--周1</v>
      </c>
      <c r="F3218" s="99" t="s">
        <v>27</v>
      </c>
      <c r="G3218" s="89" t="s">
        <v>28</v>
      </c>
      <c r="H3218" s="92" t="str">
        <f>_xlfn.XLOOKUP(O3218,匹配表1065!T:T,匹配表1065!W:W)</f>
        <v>常州市</v>
      </c>
      <c r="I3218" s="89" t="str">
        <f>_xlfn.XLOOKUP(O3218,匹配表1065!T:T,匹配表1065!X:X)</f>
        <v>PME2015</v>
      </c>
      <c r="J3218" s="92" t="s">
        <v>45</v>
      </c>
      <c r="K3218" s="89" cm="1">
        <f ca="1" t="array" ref="K3218:L3218">_xlfn.XLOOKUP(J3218,匹配表1065!Y:Y,匹配表1065!AA:AB)</f>
        <v>9</v>
      </c>
      <c r="L3218" s="89" t="str">
        <v>3个月以上</v>
      </c>
      <c r="M3218" s="92" t="s">
        <v>35</v>
      </c>
      <c r="N3218" s="98">
        <v>1</v>
      </c>
      <c r="O3218" s="93" t="str">
        <f>_xlfn.XLOOKUP(P3218,匹配表1065!U:U,匹配表1065!T:T)</f>
        <v>HO00000944</v>
      </c>
      <c r="P3218" s="89" t="s">
        <v>640</v>
      </c>
      <c r="Q3218" s="89" t="s">
        <v>641</v>
      </c>
      <c r="R3218" s="89" t="str">
        <f>_xlfn.XLOOKUP(Q3218,匹配表1065!L:L,匹配表1065!O:O)</f>
        <v>A</v>
      </c>
      <c r="S3218" s="93" t="str">
        <f>IFERROR(_xlfn.XLOOKUP(Q3218,匹配表1065!AI:AI,匹配表1065!AJ:AJ),"绿标")</f>
        <v>绿标</v>
      </c>
      <c r="T3218" s="93" t="str" cm="1">
        <f t="array" ref="T3218:U3218">_xlfn.XLOOKUP(Q3218,匹配表1065!L:L,匹配表1065!M:N)</f>
        <v>头痛</v>
      </c>
      <c r="U3218" s="94" t="str">
        <v>神经内科</v>
      </c>
      <c r="V3218" s="95" t="s">
        <v>42</v>
      </c>
      <c r="W3218" s="93">
        <f>_xlfn.XLOOKUP(M3218,匹配表1065!D:D,匹配表1065!F:F)*N3218</f>
        <v>4</v>
      </c>
    </row>
    <row r="3219" customHeight="1" spans="1:23">
      <c r="A3219" s="89" t="s">
        <v>787</v>
      </c>
      <c r="B3219" s="90">
        <v>46174</v>
      </c>
      <c r="C3219" s="91" t="str">
        <f t="shared" si="100"/>
        <v>6月第1周</v>
      </c>
      <c r="D3219" s="89" t="s">
        <v>782</v>
      </c>
      <c r="E3219" s="89" t="str">
        <f t="shared" si="101"/>
        <v>6月第1周--周1</v>
      </c>
      <c r="F3219" s="99" t="s">
        <v>27</v>
      </c>
      <c r="G3219" s="89" t="s">
        <v>28</v>
      </c>
      <c r="H3219" s="92" t="str">
        <f>_xlfn.XLOOKUP(O3219,匹配表1065!T:T,匹配表1065!W:W)</f>
        <v>南京市</v>
      </c>
      <c r="I3219" s="89" t="str">
        <f>_xlfn.XLOOKUP(O3219,匹配表1065!T:T,匹配表1065!X:X)</f>
        <v>PME2006</v>
      </c>
      <c r="J3219" s="92" t="s">
        <v>29</v>
      </c>
      <c r="K3219" s="89" cm="1">
        <f ca="1" t="array" ref="K3219:L3219">_xlfn.XLOOKUP(J3219,匹配表1065!Y:Y,匹配表1065!AA:AB)</f>
        <v>15</v>
      </c>
      <c r="L3219" s="89" t="str">
        <v>3个月以上</v>
      </c>
      <c r="M3219" s="92" t="s">
        <v>30</v>
      </c>
      <c r="N3219" s="98">
        <v>1</v>
      </c>
      <c r="O3219" s="93" t="str">
        <f>_xlfn.XLOOKUP(P3219,匹配表1065!U:U,匹配表1065!T:T)</f>
        <v>HO00000959</v>
      </c>
      <c r="P3219" s="89" t="s">
        <v>196</v>
      </c>
      <c r="Q3219" s="89" t="s">
        <v>440</v>
      </c>
      <c r="R3219" s="89" t="str">
        <f>_xlfn.XLOOKUP(Q3219,匹配表1065!L:L,匹配表1065!O:O)</f>
        <v>A</v>
      </c>
      <c r="S3219" s="93" t="str">
        <f>IFERROR(_xlfn.XLOOKUP(Q3219,匹配表1065!AI:AI,匹配表1065!AJ:AJ),"绿标")</f>
        <v>红标</v>
      </c>
      <c r="T3219" s="93" t="str" cm="1">
        <f t="array" ref="T3219:U3219">_xlfn.XLOOKUP(Q3219,匹配表1065!L:L,匹配表1065!M:N)</f>
        <v>头痛</v>
      </c>
      <c r="U3219" s="94" t="str">
        <v>神经内科</v>
      </c>
      <c r="V3219" s="95" t="s">
        <v>42</v>
      </c>
      <c r="W3219" s="93">
        <f>_xlfn.XLOOKUP(M3219,匹配表1065!D:D,匹配表1065!F:F)*N3219</f>
        <v>12</v>
      </c>
    </row>
    <row r="3220" customHeight="1" spans="1:23">
      <c r="A3220" s="89" t="s">
        <v>787</v>
      </c>
      <c r="B3220" s="90">
        <v>46174</v>
      </c>
      <c r="C3220" s="91" t="str">
        <f t="shared" si="100"/>
        <v>6月第1周</v>
      </c>
      <c r="D3220" s="89" t="s">
        <v>782</v>
      </c>
      <c r="E3220" s="89" t="str">
        <f t="shared" si="101"/>
        <v>6月第1周--周1</v>
      </c>
      <c r="F3220" s="99" t="s">
        <v>27</v>
      </c>
      <c r="G3220" s="89" t="s">
        <v>28</v>
      </c>
      <c r="H3220" s="92" t="str">
        <f>_xlfn.XLOOKUP(O3220,匹配表1065!T:T,匹配表1065!W:W)</f>
        <v>南京市</v>
      </c>
      <c r="I3220" s="89" t="str">
        <f>_xlfn.XLOOKUP(O3220,匹配表1065!T:T,匹配表1065!X:X)</f>
        <v>PME2004</v>
      </c>
      <c r="J3220" s="92" t="s">
        <v>34</v>
      </c>
      <c r="K3220" s="89" cm="1">
        <f ca="1" t="array" ref="K3220:L3220">_xlfn.XLOOKUP(J3220,匹配表1065!Y:Y,匹配表1065!AA:AB)</f>
        <v>11</v>
      </c>
      <c r="L3220" s="89" t="str">
        <v>3个月以上</v>
      </c>
      <c r="M3220" s="92" t="s">
        <v>30</v>
      </c>
      <c r="N3220" s="98">
        <v>1</v>
      </c>
      <c r="O3220" s="93" t="str">
        <f>_xlfn.XLOOKUP(P3220,匹配表1065!U:U,匹配表1065!T:T)</f>
        <v>HO00000972</v>
      </c>
      <c r="P3220" s="89" t="s">
        <v>36</v>
      </c>
      <c r="Q3220" s="89" t="s">
        <v>37</v>
      </c>
      <c r="R3220" s="89" t="str">
        <f>_xlfn.XLOOKUP(Q3220,匹配表1065!L:L,匹配表1065!O:O)</f>
        <v>A</v>
      </c>
      <c r="S3220" s="93" t="str">
        <f>IFERROR(_xlfn.XLOOKUP(Q3220,匹配表1065!AI:AI,匹配表1065!AJ:AJ),"绿标")</f>
        <v>绿标</v>
      </c>
      <c r="T3220" s="93" t="str" cm="1">
        <f t="array" ref="T3220:U3220">_xlfn.XLOOKUP(Q3220,匹配表1065!L:L,匹配表1065!M:N)</f>
        <v>头痛</v>
      </c>
      <c r="U3220" s="94" t="str">
        <v>神经内科</v>
      </c>
      <c r="V3220" s="95" t="s">
        <v>42</v>
      </c>
      <c r="W3220" s="93">
        <f>_xlfn.XLOOKUP(M3220,匹配表1065!D:D,匹配表1065!F:F)*N3220</f>
        <v>12</v>
      </c>
    </row>
    <row r="3221" customHeight="1" spans="1:23">
      <c r="A3221" s="89" t="s">
        <v>787</v>
      </c>
      <c r="B3221" s="90">
        <v>46174</v>
      </c>
      <c r="C3221" s="91" t="str">
        <f t="shared" si="100"/>
        <v>6月第1周</v>
      </c>
      <c r="D3221" s="89" t="s">
        <v>782</v>
      </c>
      <c r="E3221" s="89" t="str">
        <f t="shared" si="101"/>
        <v>6月第1周--周1</v>
      </c>
      <c r="F3221" s="99" t="s">
        <v>27</v>
      </c>
      <c r="G3221" s="89" t="s">
        <v>28</v>
      </c>
      <c r="H3221" s="92" t="str">
        <f>_xlfn.XLOOKUP(O3221,匹配表1065!T:T,匹配表1065!W:W)</f>
        <v>南京市</v>
      </c>
      <c r="I3221" s="89" t="str">
        <f>_xlfn.XLOOKUP(O3221,匹配表1065!T:T,匹配表1065!X:X)</f>
        <v>PME2004</v>
      </c>
      <c r="J3221" s="92" t="s">
        <v>34</v>
      </c>
      <c r="K3221" s="89" cm="1">
        <f ca="1" t="array" ref="K3221:L3221">_xlfn.XLOOKUP(J3221,匹配表1065!Y:Y,匹配表1065!AA:AB)</f>
        <v>11</v>
      </c>
      <c r="L3221" s="89" t="str">
        <v>3个月以上</v>
      </c>
      <c r="M3221" s="92" t="s">
        <v>35</v>
      </c>
      <c r="N3221" s="98">
        <v>1</v>
      </c>
      <c r="O3221" s="93" t="str">
        <f>_xlfn.XLOOKUP(P3221,匹配表1065!U:U,匹配表1065!T:T)</f>
        <v>HO00000972</v>
      </c>
      <c r="P3221" s="89" t="s">
        <v>36</v>
      </c>
      <c r="Q3221" s="89" t="s">
        <v>795</v>
      </c>
      <c r="R3221" s="89" t="str">
        <f>_xlfn.XLOOKUP(Q3221,匹配表1065!L:L,匹配表1065!O:O)</f>
        <v>B</v>
      </c>
      <c r="S3221" s="93" t="str">
        <f>IFERROR(_xlfn.XLOOKUP(Q3221,匹配表1065!AI:AI,匹配表1065!AJ:AJ),"绿标")</f>
        <v>绿标</v>
      </c>
      <c r="T3221" s="93" t="str" cm="1">
        <f t="array" ref="T3221:U3221">_xlfn.XLOOKUP(Q3221,匹配表1065!L:L,匹配表1065!M:N)</f>
        <v>脑血管</v>
      </c>
      <c r="U3221" s="94" t="str">
        <v>神经内科</v>
      </c>
      <c r="V3221" s="95" t="s">
        <v>42</v>
      </c>
      <c r="W3221" s="93">
        <f>_xlfn.XLOOKUP(M3221,匹配表1065!D:D,匹配表1065!F:F)*N3221</f>
        <v>4</v>
      </c>
    </row>
    <row r="3222" customHeight="1" spans="1:23">
      <c r="A3222" s="89" t="s">
        <v>787</v>
      </c>
      <c r="B3222" s="90">
        <v>46174</v>
      </c>
      <c r="C3222" s="91" t="str">
        <f t="shared" si="100"/>
        <v>6月第1周</v>
      </c>
      <c r="D3222" s="89" t="s">
        <v>782</v>
      </c>
      <c r="E3222" s="89" t="str">
        <f t="shared" si="101"/>
        <v>6月第1周--周1</v>
      </c>
      <c r="F3222" s="99" t="s">
        <v>27</v>
      </c>
      <c r="G3222" s="89" t="s">
        <v>28</v>
      </c>
      <c r="H3222" s="92" t="str">
        <f>_xlfn.XLOOKUP(O3222,匹配表1065!T:T,匹配表1065!W:W)</f>
        <v>南京市</v>
      </c>
      <c r="I3222" s="89" t="str">
        <f>_xlfn.XLOOKUP(O3222,匹配表1065!T:T,匹配表1065!X:X)</f>
        <v>PME2039</v>
      </c>
      <c r="J3222" s="92" t="s">
        <v>39</v>
      </c>
      <c r="K3222" s="89" cm="1">
        <f ca="1" t="array" ref="K3222:L3222">_xlfn.XLOOKUP(J3222,匹配表1065!Y:Y,匹配表1065!AA:AB)</f>
        <v>7</v>
      </c>
      <c r="L3222" s="89" t="str">
        <v>3个月以上</v>
      </c>
      <c r="M3222" s="92" t="s">
        <v>55</v>
      </c>
      <c r="N3222" s="98">
        <v>1</v>
      </c>
      <c r="O3222" s="93" t="str">
        <f>_xlfn.XLOOKUP(P3222,匹配表1065!U:U,匹配表1065!T:T)</f>
        <v>HO00000971</v>
      </c>
      <c r="P3222" s="89" t="s">
        <v>40</v>
      </c>
      <c r="Q3222" s="89" t="s">
        <v>379</v>
      </c>
      <c r="R3222" s="89" t="str">
        <f>_xlfn.XLOOKUP(Q3222,匹配表1065!L:L,匹配表1065!O:O)</f>
        <v>A</v>
      </c>
      <c r="S3222" s="93" t="str">
        <f>IFERROR(_xlfn.XLOOKUP(Q3222,匹配表1065!AI:AI,匹配表1065!AJ:AJ),"绿标")</f>
        <v>绿标</v>
      </c>
      <c r="T3222" s="93" t="str" cm="1">
        <f t="array" ref="T3222:U3222">_xlfn.XLOOKUP(Q3222,匹配表1065!L:L,匹配表1065!M:N)</f>
        <v>头痛</v>
      </c>
      <c r="U3222" s="94" t="str">
        <v>神经内科</v>
      </c>
      <c r="V3222" s="95" t="s">
        <v>42</v>
      </c>
      <c r="W3222" s="93">
        <f>_xlfn.XLOOKUP(M3222,匹配表1065!D:D,匹配表1065!F:F)*N3222</f>
        <v>8</v>
      </c>
    </row>
    <row r="3223" customHeight="1" spans="1:23">
      <c r="A3223" s="89" t="s">
        <v>787</v>
      </c>
      <c r="B3223" s="90">
        <v>46174</v>
      </c>
      <c r="C3223" s="91" t="str">
        <f t="shared" si="100"/>
        <v>6月第1周</v>
      </c>
      <c r="D3223" s="89" t="s">
        <v>782</v>
      </c>
      <c r="E3223" s="89" t="str">
        <f t="shared" si="101"/>
        <v>6月第1周--周1</v>
      </c>
      <c r="F3223" s="99" t="s">
        <v>27</v>
      </c>
      <c r="G3223" s="89" t="s">
        <v>28</v>
      </c>
      <c r="H3223" s="92" t="str">
        <f>_xlfn.XLOOKUP(O3223,匹配表1065!T:T,匹配表1065!W:W)</f>
        <v>南京市</v>
      </c>
      <c r="I3223" s="89" t="str">
        <f>_xlfn.XLOOKUP(O3223,匹配表1065!T:T,匹配表1065!X:X)</f>
        <v>PME2005</v>
      </c>
      <c r="J3223" s="92" t="s">
        <v>54</v>
      </c>
      <c r="K3223" s="89" cm="1">
        <f ca="1" t="array" ref="K3223:L3223">_xlfn.XLOOKUP(J3223,匹配表1065!Y:Y,匹配表1065!AA:AB)</f>
        <v>3</v>
      </c>
      <c r="L3223" s="89" t="str">
        <v>3个月以上</v>
      </c>
      <c r="M3223" s="92" t="s">
        <v>35</v>
      </c>
      <c r="N3223" s="98">
        <v>1</v>
      </c>
      <c r="O3223" s="93" t="str">
        <f>_xlfn.XLOOKUP(P3223,匹配表1065!U:U,匹配表1065!T:T)</f>
        <v>HO00000975</v>
      </c>
      <c r="P3223" s="89" t="s">
        <v>56</v>
      </c>
      <c r="Q3223" s="89" t="s">
        <v>483</v>
      </c>
      <c r="R3223" s="89" t="str">
        <f>_xlfn.XLOOKUP(Q3223,匹配表1065!L:L,匹配表1065!O:O)</f>
        <v>B</v>
      </c>
      <c r="S3223" s="93" t="str">
        <f>IFERROR(_xlfn.XLOOKUP(Q3223,匹配表1065!AI:AI,匹配表1065!AJ:AJ),"绿标")</f>
        <v>红标</v>
      </c>
      <c r="T3223" s="93" t="str" cm="1">
        <f t="array" ref="T3223:U3223">_xlfn.XLOOKUP(Q3223,匹配表1065!L:L,匹配表1065!M:N)</f>
        <v>癫痫</v>
      </c>
      <c r="U3223" s="94" t="str">
        <v>神经内科</v>
      </c>
      <c r="V3223" s="95" t="s">
        <v>33</v>
      </c>
      <c r="W3223" s="93">
        <f>_xlfn.XLOOKUP(M3223,匹配表1065!D:D,匹配表1065!F:F)*N3223</f>
        <v>4</v>
      </c>
    </row>
    <row r="3224" customHeight="1" spans="1:23">
      <c r="A3224" s="89" t="s">
        <v>787</v>
      </c>
      <c r="B3224" s="90">
        <v>46174</v>
      </c>
      <c r="C3224" s="91" t="str">
        <f t="shared" si="100"/>
        <v>6月第1周</v>
      </c>
      <c r="D3224" s="89" t="s">
        <v>782</v>
      </c>
      <c r="E3224" s="89" t="str">
        <f t="shared" si="101"/>
        <v>6月第1周--周1</v>
      </c>
      <c r="F3224" s="99" t="s">
        <v>27</v>
      </c>
      <c r="G3224" s="89" t="s">
        <v>28</v>
      </c>
      <c r="H3224" s="92" t="str">
        <f>_xlfn.XLOOKUP(O3224,匹配表1065!T:T,匹配表1065!W:W)</f>
        <v>南京市</v>
      </c>
      <c r="I3224" s="89" t="str">
        <f>_xlfn.XLOOKUP(O3224,匹配表1065!T:T,匹配表1065!X:X)</f>
        <v>PME2005</v>
      </c>
      <c r="J3224" s="92" t="s">
        <v>54</v>
      </c>
      <c r="K3224" s="89" cm="1">
        <f ca="1" t="array" ref="K3224:L3224">_xlfn.XLOOKUP(J3224,匹配表1065!Y:Y,匹配表1065!AA:AB)</f>
        <v>3</v>
      </c>
      <c r="L3224" s="89" t="str">
        <v>3个月以上</v>
      </c>
      <c r="M3224" s="92" t="s">
        <v>35</v>
      </c>
      <c r="N3224" s="98">
        <v>1</v>
      </c>
      <c r="O3224" s="93" t="str">
        <f>_xlfn.XLOOKUP(P3224,匹配表1065!U:U,匹配表1065!T:T)</f>
        <v>HO00000975</v>
      </c>
      <c r="P3224" s="89" t="s">
        <v>56</v>
      </c>
      <c r="Q3224" s="89" t="s">
        <v>735</v>
      </c>
      <c r="R3224" s="89" t="str">
        <f>_xlfn.XLOOKUP(Q3224,匹配表1065!L:L,匹配表1065!O:O)</f>
        <v>C</v>
      </c>
      <c r="S3224" s="93" t="str">
        <f>IFERROR(_xlfn.XLOOKUP(Q3224,匹配表1065!AI:AI,匹配表1065!AJ:AJ),"绿标")</f>
        <v>绿标</v>
      </c>
      <c r="T3224" s="93" t="str" cm="1">
        <f t="array" ref="T3224:U3224">_xlfn.XLOOKUP(Q3224,匹配表1065!L:L,匹配表1065!M:N)</f>
        <v>眩晕</v>
      </c>
      <c r="U3224" s="94" t="str">
        <v>神经内科</v>
      </c>
      <c r="V3224" s="95" t="s">
        <v>58</v>
      </c>
      <c r="W3224" s="93">
        <f>_xlfn.XLOOKUP(M3224,匹配表1065!D:D,匹配表1065!F:F)*N3224</f>
        <v>4</v>
      </c>
    </row>
    <row r="3225" customHeight="1" spans="1:23">
      <c r="A3225" s="89" t="s">
        <v>787</v>
      </c>
      <c r="B3225" s="90">
        <v>46174</v>
      </c>
      <c r="C3225" s="91" t="str">
        <f t="shared" si="100"/>
        <v>6月第1周</v>
      </c>
      <c r="D3225" s="89" t="s">
        <v>782</v>
      </c>
      <c r="E3225" s="89" t="str">
        <f t="shared" si="101"/>
        <v>6月第1周--周1</v>
      </c>
      <c r="F3225" s="99" t="s">
        <v>27</v>
      </c>
      <c r="G3225" s="89" t="s">
        <v>28</v>
      </c>
      <c r="H3225" s="92" t="str">
        <f>_xlfn.XLOOKUP(O3225,匹配表1065!T:T,匹配表1065!W:W)</f>
        <v>扬州市</v>
      </c>
      <c r="I3225" s="89" t="str">
        <f>_xlfn.XLOOKUP(O3225,匹配表1065!T:T,匹配表1065!X:X)</f>
        <v>PME2012</v>
      </c>
      <c r="J3225" s="97" t="s">
        <v>60</v>
      </c>
      <c r="K3225" s="89" cm="1">
        <f ca="1" t="array" ref="K3225:L3225">_xlfn.XLOOKUP(J3225,匹配表1065!Y:Y,匹配表1065!AA:AB)</f>
        <v>13</v>
      </c>
      <c r="L3225" s="89" t="str">
        <v>3个月以上</v>
      </c>
      <c r="M3225" s="92" t="s">
        <v>30</v>
      </c>
      <c r="N3225" s="98">
        <v>1</v>
      </c>
      <c r="O3225" s="93" t="str">
        <f>_xlfn.XLOOKUP(P3225,匹配表1065!U:U,匹配表1065!T:T)</f>
        <v>HO00000968</v>
      </c>
      <c r="P3225" s="89" t="s">
        <v>61</v>
      </c>
      <c r="Q3225" s="89" t="s">
        <v>406</v>
      </c>
      <c r="R3225" s="89" t="str">
        <f>_xlfn.XLOOKUP(Q3225,匹配表1065!L:L,匹配表1065!O:O)</f>
        <v>B</v>
      </c>
      <c r="S3225" s="93" t="str">
        <f>IFERROR(_xlfn.XLOOKUP(Q3225,匹配表1065!AI:AI,匹配表1065!AJ:AJ),"绿标")</f>
        <v>红标</v>
      </c>
      <c r="T3225" s="93" t="str" cm="1">
        <f t="array" ref="T3225:U3225">_xlfn.XLOOKUP(Q3225,匹配表1065!L:L,匹配表1065!M:N)</f>
        <v>脑血管</v>
      </c>
      <c r="U3225" s="94" t="str">
        <v>神经内科</v>
      </c>
      <c r="V3225" s="95" t="s">
        <v>58</v>
      </c>
      <c r="W3225" s="93">
        <f>_xlfn.XLOOKUP(M3225,匹配表1065!D:D,匹配表1065!F:F)*N3225</f>
        <v>12</v>
      </c>
    </row>
    <row r="3226" customHeight="1" spans="1:23">
      <c r="A3226" s="89" t="s">
        <v>787</v>
      </c>
      <c r="B3226" s="90">
        <v>46175</v>
      </c>
      <c r="C3226" s="91" t="str">
        <f t="shared" si="100"/>
        <v>6月第1周</v>
      </c>
      <c r="D3226" s="89" t="s">
        <v>782</v>
      </c>
      <c r="E3226" s="89" t="str">
        <f t="shared" si="101"/>
        <v>6月第1周--周2</v>
      </c>
      <c r="F3226" s="99" t="s">
        <v>27</v>
      </c>
      <c r="G3226" s="89" t="s">
        <v>63</v>
      </c>
      <c r="H3226" s="92" t="str">
        <f>_xlfn.XLOOKUP(O3226,匹配表1065!T:T,匹配表1065!W:W)</f>
        <v>南京市</v>
      </c>
      <c r="I3226" s="89" t="str">
        <f>_xlfn.XLOOKUP(O3226,匹配表1065!T:T,匹配表1065!X:X)</f>
        <v>PME2001</v>
      </c>
      <c r="J3226" s="89" t="s">
        <v>64</v>
      </c>
      <c r="K3226" s="89" cm="1">
        <f ca="1" t="array" ref="K3226:L3226">_xlfn.XLOOKUP(J3226,匹配表1065!Y:Y,匹配表1065!AA:AB)</f>
        <v>31</v>
      </c>
      <c r="L3226" s="89" t="str">
        <v>3个月以上</v>
      </c>
      <c r="M3226" s="92" t="s">
        <v>30</v>
      </c>
      <c r="N3226" s="98">
        <v>1</v>
      </c>
      <c r="O3226" s="93" t="str">
        <f>_xlfn.XLOOKUP(P3226,匹配表1065!U:U,匹配表1065!T:T)</f>
        <v>HO00000958</v>
      </c>
      <c r="P3226" s="89" t="s">
        <v>65</v>
      </c>
      <c r="Q3226" s="89" t="s">
        <v>68</v>
      </c>
      <c r="R3226" s="89" t="str">
        <f>_xlfn.XLOOKUP(Q3226,匹配表1065!L:L,匹配表1065!O:O)</f>
        <v>A</v>
      </c>
      <c r="S3226" s="93" t="str">
        <f>IFERROR(_xlfn.XLOOKUP(Q3226,匹配表1065!AI:AI,匹配表1065!AJ:AJ),"绿标")</f>
        <v>红标</v>
      </c>
      <c r="T3226" s="93" t="str" cm="1">
        <f t="array" ref="T3226:U3226">_xlfn.XLOOKUP(Q3226,匹配表1065!L:L,匹配表1065!M:N)</f>
        <v>头痛</v>
      </c>
      <c r="U3226" s="94" t="str">
        <v>神经内科</v>
      </c>
      <c r="V3226" s="95" t="s">
        <v>33</v>
      </c>
      <c r="W3226" s="93">
        <f>_xlfn.XLOOKUP(M3226,匹配表1065!D:D,匹配表1065!F:F)*N3226</f>
        <v>12</v>
      </c>
    </row>
    <row r="3227" customHeight="1" spans="1:23">
      <c r="A3227" s="89" t="s">
        <v>787</v>
      </c>
      <c r="B3227" s="90">
        <v>46175</v>
      </c>
      <c r="C3227" s="91" t="str">
        <f t="shared" si="100"/>
        <v>6月第1周</v>
      </c>
      <c r="D3227" s="89" t="s">
        <v>782</v>
      </c>
      <c r="E3227" s="89" t="str">
        <f t="shared" si="101"/>
        <v>6月第1周--周2</v>
      </c>
      <c r="F3227" s="99" t="s">
        <v>27</v>
      </c>
      <c r="G3227" s="89" t="s">
        <v>63</v>
      </c>
      <c r="H3227" s="92" t="str">
        <f>_xlfn.XLOOKUP(O3227,匹配表1065!T:T,匹配表1065!W:W)</f>
        <v>南京市</v>
      </c>
      <c r="I3227" s="89" t="str">
        <f>_xlfn.XLOOKUP(O3227,匹配表1065!T:T,匹配表1065!X:X)</f>
        <v>PME2001</v>
      </c>
      <c r="J3227" s="89" t="s">
        <v>64</v>
      </c>
      <c r="K3227" s="89" cm="1">
        <f ca="1" t="array" ref="K3227:L3227">_xlfn.XLOOKUP(J3227,匹配表1065!Y:Y,匹配表1065!AA:AB)</f>
        <v>31</v>
      </c>
      <c r="L3227" s="89" t="str">
        <v>3个月以上</v>
      </c>
      <c r="M3227" s="92" t="s">
        <v>35</v>
      </c>
      <c r="N3227" s="98">
        <v>1</v>
      </c>
      <c r="O3227" s="93" t="str">
        <f>_xlfn.XLOOKUP(P3227,匹配表1065!U:U,匹配表1065!T:T)</f>
        <v>HO00000958</v>
      </c>
      <c r="P3227" s="89" t="s">
        <v>65</v>
      </c>
      <c r="Q3227" s="89" t="s">
        <v>545</v>
      </c>
      <c r="R3227" s="89" t="str">
        <f>_xlfn.XLOOKUP(Q3227,匹配表1065!L:L,匹配表1065!O:O)</f>
        <v>B</v>
      </c>
      <c r="S3227" s="93" t="str">
        <f>IFERROR(_xlfn.XLOOKUP(Q3227,匹配表1065!AI:AI,匹配表1065!AJ:AJ),"绿标")</f>
        <v>绿标</v>
      </c>
      <c r="T3227" s="93" t="str" cm="1">
        <f t="array" ref="T3227:U3227">_xlfn.XLOOKUP(Q3227,匹配表1065!L:L,匹配表1065!M:N)</f>
        <v>脑血管</v>
      </c>
      <c r="U3227" s="94" t="str">
        <v>神经内科</v>
      </c>
      <c r="V3227" s="95" t="s">
        <v>33</v>
      </c>
      <c r="W3227" s="93">
        <f>_xlfn.XLOOKUP(M3227,匹配表1065!D:D,匹配表1065!F:F)*N3227</f>
        <v>4</v>
      </c>
    </row>
    <row r="3228" customHeight="1" spans="1:23">
      <c r="A3228" s="89" t="s">
        <v>787</v>
      </c>
      <c r="B3228" s="90">
        <v>46175</v>
      </c>
      <c r="C3228" s="91" t="str">
        <f t="shared" si="100"/>
        <v>6月第1周</v>
      </c>
      <c r="D3228" s="89" t="s">
        <v>782</v>
      </c>
      <c r="E3228" s="89" t="str">
        <f t="shared" si="101"/>
        <v>6月第1周--周2</v>
      </c>
      <c r="F3228" s="99" t="s">
        <v>27</v>
      </c>
      <c r="G3228" s="89" t="s">
        <v>63</v>
      </c>
      <c r="H3228" s="92" t="str">
        <f>_xlfn.XLOOKUP(O3228,匹配表1065!T:T,匹配表1065!W:W)</f>
        <v>南京市</v>
      </c>
      <c r="I3228" s="89" t="str">
        <f>_xlfn.XLOOKUP(O3228,匹配表1065!T:T,匹配表1065!X:X)</f>
        <v>PME2001</v>
      </c>
      <c r="J3228" s="89" t="s">
        <v>64</v>
      </c>
      <c r="K3228" s="89" cm="1">
        <f ca="1" t="array" ref="K3228:L3228">_xlfn.XLOOKUP(J3228,匹配表1065!Y:Y,匹配表1065!AA:AB)</f>
        <v>31</v>
      </c>
      <c r="L3228" s="89" t="str">
        <v>3个月以上</v>
      </c>
      <c r="M3228" s="92" t="s">
        <v>35</v>
      </c>
      <c r="N3228" s="98">
        <v>1</v>
      </c>
      <c r="O3228" s="93" t="str">
        <f>_xlfn.XLOOKUP(P3228,匹配表1065!U:U,匹配表1065!T:T)</f>
        <v>HO00000958</v>
      </c>
      <c r="P3228" s="89" t="s">
        <v>65</v>
      </c>
      <c r="Q3228" s="89" t="s">
        <v>435</v>
      </c>
      <c r="R3228" s="89" t="str">
        <f>_xlfn.XLOOKUP(Q3228,匹配表1065!L:L,匹配表1065!O:O)</f>
        <v>B</v>
      </c>
      <c r="S3228" s="93" t="str">
        <f>IFERROR(_xlfn.XLOOKUP(Q3228,匹配表1065!AI:AI,匹配表1065!AJ:AJ),"绿标")</f>
        <v>绿标</v>
      </c>
      <c r="T3228" s="93" t="str" cm="1">
        <f t="array" ref="T3228:U3228">_xlfn.XLOOKUP(Q3228,匹配表1065!L:L,匹配表1065!M:N)</f>
        <v>脑血管</v>
      </c>
      <c r="U3228" s="94" t="str">
        <v>神经内科</v>
      </c>
      <c r="V3228" s="95" t="s">
        <v>33</v>
      </c>
      <c r="W3228" s="93">
        <f>_xlfn.XLOOKUP(M3228,匹配表1065!D:D,匹配表1065!F:F)*N3228</f>
        <v>4</v>
      </c>
    </row>
    <row r="3229" customHeight="1" spans="1:23">
      <c r="A3229" s="89" t="s">
        <v>787</v>
      </c>
      <c r="B3229" s="90">
        <v>46175</v>
      </c>
      <c r="C3229" s="91" t="str">
        <f t="shared" si="100"/>
        <v>6月第1周</v>
      </c>
      <c r="D3229" s="89" t="s">
        <v>782</v>
      </c>
      <c r="E3229" s="89" t="str">
        <f t="shared" si="101"/>
        <v>6月第1周--周2</v>
      </c>
      <c r="F3229" s="99" t="s">
        <v>27</v>
      </c>
      <c r="G3229" s="89" t="s">
        <v>63</v>
      </c>
      <c r="H3229" s="92" t="str">
        <f>_xlfn.XLOOKUP(O3229,匹配表1065!T:T,匹配表1065!W:W)</f>
        <v>南京市</v>
      </c>
      <c r="I3229" s="89" t="str">
        <f>_xlfn.XLOOKUP(O3229,匹配表1065!T:T,匹配表1065!X:X)</f>
        <v>PME2001</v>
      </c>
      <c r="J3229" s="89" t="s">
        <v>64</v>
      </c>
      <c r="K3229" s="89" cm="1">
        <f ca="1" t="array" ref="K3229:L3229">_xlfn.XLOOKUP(J3229,匹配表1065!Y:Y,匹配表1065!AA:AB)</f>
        <v>31</v>
      </c>
      <c r="L3229" s="89" t="str">
        <v>3个月以上</v>
      </c>
      <c r="M3229" s="92" t="s">
        <v>35</v>
      </c>
      <c r="N3229" s="98">
        <v>1</v>
      </c>
      <c r="O3229" s="93" t="str">
        <f>_xlfn.XLOOKUP(P3229,匹配表1065!U:U,匹配表1065!T:T)</f>
        <v>HO00000958</v>
      </c>
      <c r="P3229" s="89" t="s">
        <v>65</v>
      </c>
      <c r="Q3229" s="89" t="s">
        <v>796</v>
      </c>
      <c r="R3229" s="89" t="str">
        <f>_xlfn.XLOOKUP(Q3229,匹配表1065!L:L,匹配表1065!O:O)</f>
        <v>B</v>
      </c>
      <c r="S3229" s="93" t="str">
        <f>IFERROR(_xlfn.XLOOKUP(Q3229,匹配表1065!AI:AI,匹配表1065!AJ:AJ),"绿标")</f>
        <v>绿标</v>
      </c>
      <c r="T3229" s="93" t="str" cm="1">
        <f t="array" ref="T3229:U3229">_xlfn.XLOOKUP(Q3229,匹配表1065!L:L,匹配表1065!M:N)</f>
        <v>脑血管</v>
      </c>
      <c r="U3229" s="94" t="str">
        <v>神经内科</v>
      </c>
      <c r="V3229" s="95" t="s">
        <v>33</v>
      </c>
      <c r="W3229" s="93">
        <f>_xlfn.XLOOKUP(M3229,匹配表1065!D:D,匹配表1065!F:F)*N3229</f>
        <v>4</v>
      </c>
    </row>
    <row r="3230" customHeight="1" spans="1:23">
      <c r="A3230" s="89" t="s">
        <v>787</v>
      </c>
      <c r="B3230" s="90">
        <v>46175</v>
      </c>
      <c r="C3230" s="91" t="str">
        <f t="shared" si="100"/>
        <v>6月第1周</v>
      </c>
      <c r="D3230" s="89" t="s">
        <v>782</v>
      </c>
      <c r="E3230" s="89" t="str">
        <f t="shared" si="101"/>
        <v>6月第1周--周2</v>
      </c>
      <c r="F3230" s="99" t="s">
        <v>27</v>
      </c>
      <c r="G3230" s="89" t="s">
        <v>63</v>
      </c>
      <c r="H3230" s="92" t="str">
        <f>_xlfn.XLOOKUP(O3230,匹配表1065!T:T,匹配表1065!W:W)</f>
        <v>徐州市</v>
      </c>
      <c r="I3230" s="89" t="str">
        <f>_xlfn.XLOOKUP(O3230,匹配表1065!T:T,匹配表1065!X:X)</f>
        <v>PME2008</v>
      </c>
      <c r="J3230" s="89" t="s">
        <v>81</v>
      </c>
      <c r="K3230" s="89" cm="1">
        <f ca="1" t="array" ref="K3230:L3230">_xlfn.XLOOKUP(J3230,匹配表1065!Y:Y,匹配表1065!AA:AB)</f>
        <v>19</v>
      </c>
      <c r="L3230" s="89" t="str">
        <v>3个月以上</v>
      </c>
      <c r="M3230" s="92" t="s">
        <v>30</v>
      </c>
      <c r="N3230" s="98">
        <v>1</v>
      </c>
      <c r="O3230" s="93" t="str">
        <f>_xlfn.XLOOKUP(P3230,匹配表1065!U:U,匹配表1065!T:T)</f>
        <v>HO00000989</v>
      </c>
      <c r="P3230" s="89" t="s">
        <v>214</v>
      </c>
      <c r="Q3230" s="89" t="s">
        <v>215</v>
      </c>
      <c r="R3230" s="89" t="str">
        <f>_xlfn.XLOOKUP(Q3230,匹配表1065!L:L,匹配表1065!O:O)</f>
        <v>A</v>
      </c>
      <c r="S3230" s="93" t="str">
        <f>IFERROR(_xlfn.XLOOKUP(Q3230,匹配表1065!AI:AI,匹配表1065!AJ:AJ),"绿标")</f>
        <v>红标</v>
      </c>
      <c r="T3230" s="93" t="str" cm="1">
        <f t="array" ref="T3230:U3230">_xlfn.XLOOKUP(Q3230,匹配表1065!L:L,匹配表1065!M:N)</f>
        <v>头痛</v>
      </c>
      <c r="U3230" s="94" t="str">
        <v>神经内科</v>
      </c>
      <c r="V3230" s="95" t="s">
        <v>33</v>
      </c>
      <c r="W3230" s="93">
        <f>_xlfn.XLOOKUP(M3230,匹配表1065!D:D,匹配表1065!F:F)*N3230</f>
        <v>12</v>
      </c>
    </row>
    <row r="3231" customHeight="1" spans="1:23">
      <c r="A3231" s="89" t="s">
        <v>787</v>
      </c>
      <c r="B3231" s="90">
        <v>46175</v>
      </c>
      <c r="C3231" s="91" t="str">
        <f t="shared" si="100"/>
        <v>6月第1周</v>
      </c>
      <c r="D3231" s="89" t="s">
        <v>782</v>
      </c>
      <c r="E3231" s="89" t="str">
        <f t="shared" si="101"/>
        <v>6月第1周--周2</v>
      </c>
      <c r="F3231" s="99" t="s">
        <v>27</v>
      </c>
      <c r="G3231" s="89" t="s">
        <v>63</v>
      </c>
      <c r="H3231" s="92" t="str">
        <f>_xlfn.XLOOKUP(O3231,匹配表1065!T:T,匹配表1065!W:W)</f>
        <v>苏州市</v>
      </c>
      <c r="I3231" s="89" t="str">
        <f>_xlfn.XLOOKUP(O3231,匹配表1065!T:T,匹配表1065!X:X)</f>
        <v>PME2017</v>
      </c>
      <c r="J3231" s="89" t="s">
        <v>81</v>
      </c>
      <c r="K3231" s="89" cm="1">
        <f ca="1" t="array" ref="K3231:L3231">_xlfn.XLOOKUP(J3231,匹配表1065!Y:Y,匹配表1065!AA:AB)</f>
        <v>19</v>
      </c>
      <c r="L3231" s="89" t="str">
        <v>3个月以上</v>
      </c>
      <c r="M3231" s="92" t="s">
        <v>35</v>
      </c>
      <c r="N3231" s="98">
        <v>1</v>
      </c>
      <c r="O3231" s="93" t="str">
        <f>_xlfn.XLOOKUP(P3231,匹配表1065!U:U,匹配表1065!T:T)</f>
        <v>HO00001044</v>
      </c>
      <c r="P3231" s="89" t="s">
        <v>346</v>
      </c>
      <c r="Q3231" s="89" t="s">
        <v>584</v>
      </c>
      <c r="R3231" s="89" t="str">
        <f>_xlfn.XLOOKUP(Q3231,匹配表1065!L:L,匹配表1065!O:O)</f>
        <v>B</v>
      </c>
      <c r="S3231" s="93" t="str">
        <f>IFERROR(_xlfn.XLOOKUP(Q3231,匹配表1065!AI:AI,匹配表1065!AJ:AJ),"绿标")</f>
        <v>黑标</v>
      </c>
      <c r="T3231" s="93" t="str" cm="1">
        <f t="array" ref="T3231:U3231">_xlfn.XLOOKUP(Q3231,匹配表1065!L:L,匹配表1065!M:N)</f>
        <v>脑血管</v>
      </c>
      <c r="U3231" s="94" t="str">
        <v>神经内科</v>
      </c>
      <c r="V3231" s="95" t="s">
        <v>33</v>
      </c>
      <c r="W3231" s="93">
        <f>_xlfn.XLOOKUP(M3231,匹配表1065!D:D,匹配表1065!F:F)*N3231</f>
        <v>4</v>
      </c>
    </row>
    <row r="3232" customHeight="1" spans="1:23">
      <c r="A3232" s="89" t="s">
        <v>787</v>
      </c>
      <c r="B3232" s="90">
        <v>46175</v>
      </c>
      <c r="C3232" s="91" t="str">
        <f t="shared" si="100"/>
        <v>6月第1周</v>
      </c>
      <c r="D3232" s="89" t="s">
        <v>782</v>
      </c>
      <c r="E3232" s="89" t="str">
        <f t="shared" si="101"/>
        <v>6月第1周--周2</v>
      </c>
      <c r="F3232" s="99" t="s">
        <v>27</v>
      </c>
      <c r="G3232" s="89" t="s">
        <v>63</v>
      </c>
      <c r="H3232" s="92" t="str">
        <f>_xlfn.XLOOKUP(O3232,匹配表1065!T:T,匹配表1065!W:W)</f>
        <v>连云港市</v>
      </c>
      <c r="I3232" s="89" t="str">
        <f>_xlfn.XLOOKUP(O3232,匹配表1065!T:T,匹配表1065!X:X)</f>
        <v>PME2042</v>
      </c>
      <c r="J3232" s="89" t="s">
        <v>74</v>
      </c>
      <c r="K3232" s="89" cm="1">
        <f ca="1" t="array" ref="K3232:L3232">_xlfn.XLOOKUP(J3232,匹配表1065!Y:Y,匹配表1065!AA:AB)</f>
        <v>7</v>
      </c>
      <c r="L3232" s="89" t="str">
        <v>3个月以上</v>
      </c>
      <c r="M3232" s="92" t="s">
        <v>35</v>
      </c>
      <c r="N3232" s="98">
        <v>1</v>
      </c>
      <c r="O3232" s="93" t="str">
        <f>_xlfn.XLOOKUP(P3232,匹配表1065!U:U,匹配表1065!T:T)</f>
        <v>HO00001004</v>
      </c>
      <c r="P3232" s="89" t="s">
        <v>75</v>
      </c>
      <c r="Q3232" s="89" t="s">
        <v>507</v>
      </c>
      <c r="R3232" s="89" t="str">
        <f>_xlfn.XLOOKUP(Q3232,匹配表1065!L:L,匹配表1065!O:O)</f>
        <v>D</v>
      </c>
      <c r="S3232" s="93" t="str">
        <f>IFERROR(_xlfn.XLOOKUP(Q3232,匹配表1065!AI:AI,匹配表1065!AJ:AJ),"绿标")</f>
        <v>绿标</v>
      </c>
      <c r="T3232" s="93" t="str" cm="1">
        <f t="array" ref="T3232:U3232">_xlfn.XLOOKUP(Q3232,匹配表1065!L:L,匹配表1065!M:N)</f>
        <v>疼痛</v>
      </c>
      <c r="U3232" s="94" t="str">
        <v>疼痛科</v>
      </c>
      <c r="V3232" s="95" t="s">
        <v>42</v>
      </c>
      <c r="W3232" s="93">
        <f>_xlfn.XLOOKUP(M3232,匹配表1065!D:D,匹配表1065!F:F)*N3232</f>
        <v>4</v>
      </c>
    </row>
    <row r="3233" customHeight="1" spans="1:23">
      <c r="A3233" s="89" t="s">
        <v>787</v>
      </c>
      <c r="B3233" s="90">
        <v>46175</v>
      </c>
      <c r="C3233" s="91" t="str">
        <f t="shared" si="100"/>
        <v>6月第1周</v>
      </c>
      <c r="D3233" s="89" t="s">
        <v>782</v>
      </c>
      <c r="E3233" s="89" t="str">
        <f t="shared" si="101"/>
        <v>6月第1周--周2</v>
      </c>
      <c r="F3233" s="99" t="s">
        <v>27</v>
      </c>
      <c r="G3233" s="89" t="s">
        <v>63</v>
      </c>
      <c r="H3233" s="92" t="str">
        <f>_xlfn.XLOOKUP(O3233,匹配表1065!T:T,匹配表1065!W:W)</f>
        <v>盐城市</v>
      </c>
      <c r="I3233" s="89" t="str">
        <f>_xlfn.XLOOKUP(O3233,匹配表1065!T:T,匹配表1065!X:X)</f>
        <v>PME2042</v>
      </c>
      <c r="J3233" s="89" t="s">
        <v>74</v>
      </c>
      <c r="K3233" s="89" cm="1">
        <f ca="1" t="array" ref="K3233:L3233">_xlfn.XLOOKUP(J3233,匹配表1065!Y:Y,匹配表1065!AA:AB)</f>
        <v>7</v>
      </c>
      <c r="L3233" s="89" t="str">
        <v>3个月以上</v>
      </c>
      <c r="M3233" s="92" t="s">
        <v>35</v>
      </c>
      <c r="N3233" s="98">
        <v>1</v>
      </c>
      <c r="O3233" s="93" t="str">
        <f>_xlfn.XLOOKUP(P3233,匹配表1065!U:U,匹配表1065!T:T)</f>
        <v>HO00016743</v>
      </c>
      <c r="P3233" s="89" t="s">
        <v>510</v>
      </c>
      <c r="Q3233" s="89" t="s">
        <v>511</v>
      </c>
      <c r="R3233" s="89" t="str">
        <f>_xlfn.XLOOKUP(Q3233,匹配表1065!L:L,匹配表1065!O:O)</f>
        <v>A</v>
      </c>
      <c r="S3233" s="93" t="str">
        <f>IFERROR(_xlfn.XLOOKUP(Q3233,匹配表1065!AI:AI,匹配表1065!AJ:AJ),"绿标")</f>
        <v>绿标</v>
      </c>
      <c r="T3233" s="93" t="str" cm="1">
        <f t="array" ref="T3233:U3233">_xlfn.XLOOKUP(Q3233,匹配表1065!L:L,匹配表1065!M:N)</f>
        <v>头痛</v>
      </c>
      <c r="U3233" s="94" t="str">
        <v>神经内科</v>
      </c>
      <c r="V3233" s="95" t="s">
        <v>70</v>
      </c>
      <c r="W3233" s="93">
        <f>_xlfn.XLOOKUP(M3233,匹配表1065!D:D,匹配表1065!F:F)*N3233</f>
        <v>4</v>
      </c>
    </row>
    <row r="3234" customHeight="1" spans="1:23">
      <c r="A3234" s="89" t="s">
        <v>787</v>
      </c>
      <c r="B3234" s="90">
        <v>46175</v>
      </c>
      <c r="C3234" s="91" t="str">
        <f t="shared" si="100"/>
        <v>6月第1周</v>
      </c>
      <c r="D3234" s="89" t="s">
        <v>782</v>
      </c>
      <c r="E3234" s="89" t="str">
        <f t="shared" si="101"/>
        <v>6月第1周--周2</v>
      </c>
      <c r="F3234" s="99" t="s">
        <v>27</v>
      </c>
      <c r="G3234" s="89" t="s">
        <v>63</v>
      </c>
      <c r="H3234" s="92" t="str">
        <f>_xlfn.XLOOKUP(O3234,匹配表1065!T:T,匹配表1065!W:W)</f>
        <v>淮安市</v>
      </c>
      <c r="I3234" s="89" t="str">
        <f>_xlfn.XLOOKUP(O3234,匹配表1065!T:T,匹配表1065!X:X)</f>
        <v>PME2041</v>
      </c>
      <c r="J3234" s="89" t="s">
        <v>71</v>
      </c>
      <c r="K3234" s="89" cm="1">
        <f ca="1" t="array" ref="K3234:L3234">_xlfn.XLOOKUP(J3234,匹配表1065!Y:Y,匹配表1065!AA:AB)</f>
        <v>5</v>
      </c>
      <c r="L3234" s="89" t="str">
        <v>3个月以上</v>
      </c>
      <c r="M3234" s="92" t="s">
        <v>35</v>
      </c>
      <c r="N3234" s="98">
        <v>1</v>
      </c>
      <c r="O3234" s="93" t="str">
        <f>_xlfn.XLOOKUP(P3234,匹配表1065!U:U,匹配表1065!T:T)</f>
        <v>HO00000992</v>
      </c>
      <c r="P3234" s="89" t="s">
        <v>72</v>
      </c>
      <c r="Q3234" s="89" t="s">
        <v>654</v>
      </c>
      <c r="R3234" s="89" t="str">
        <f>_xlfn.XLOOKUP(Q3234,匹配表1065!L:L,匹配表1065!O:O)</f>
        <v>C</v>
      </c>
      <c r="S3234" s="93" t="str">
        <f>IFERROR(_xlfn.XLOOKUP(Q3234,匹配表1065!AI:AI,匹配表1065!AJ:AJ),"绿标")</f>
        <v>绿标</v>
      </c>
      <c r="T3234" s="93" t="str" cm="1">
        <f t="array" ref="T3234:U3234">_xlfn.XLOOKUP(Q3234,匹配表1065!L:L,匹配表1065!M:N)</f>
        <v>眩晕</v>
      </c>
      <c r="U3234" s="94" t="str">
        <v>耳鼻喉科</v>
      </c>
      <c r="V3234" s="95" t="s">
        <v>58</v>
      </c>
      <c r="W3234" s="93">
        <f>_xlfn.XLOOKUP(M3234,匹配表1065!D:D,匹配表1065!F:F)*N3234</f>
        <v>4</v>
      </c>
    </row>
    <row r="3235" customHeight="1" spans="1:23">
      <c r="A3235" s="89" t="s">
        <v>787</v>
      </c>
      <c r="B3235" s="90">
        <v>46175</v>
      </c>
      <c r="C3235" s="91" t="str">
        <f t="shared" si="100"/>
        <v>6月第1周</v>
      </c>
      <c r="D3235" s="89" t="s">
        <v>782</v>
      </c>
      <c r="E3235" s="89" t="str">
        <f t="shared" si="101"/>
        <v>6月第1周--周2</v>
      </c>
      <c r="F3235" s="99" t="s">
        <v>27</v>
      </c>
      <c r="G3235" s="89" t="s">
        <v>63</v>
      </c>
      <c r="H3235" s="92" t="str">
        <f>_xlfn.XLOOKUP(O3235,匹配表1065!T:T,匹配表1065!W:W)</f>
        <v>南京市</v>
      </c>
      <c r="I3235" s="89" t="str">
        <f>_xlfn.XLOOKUP(O3235,匹配表1065!T:T,匹配表1065!X:X)</f>
        <v>PME2001</v>
      </c>
      <c r="J3235" s="89" t="s">
        <v>77</v>
      </c>
      <c r="K3235" s="89" cm="1">
        <f ca="1" t="array" ref="K3235:L3235">_xlfn.XLOOKUP(J3235,匹配表1065!Y:Y,匹配表1065!AA:AB)</f>
        <v>8</v>
      </c>
      <c r="L3235" s="89" t="str">
        <v>3个月以上</v>
      </c>
      <c r="M3235" s="92" t="s">
        <v>30</v>
      </c>
      <c r="N3235" s="98">
        <v>1</v>
      </c>
      <c r="O3235" s="93" t="str">
        <f>_xlfn.XLOOKUP(P3235,匹配表1065!U:U,匹配表1065!T:T)</f>
        <v>HO00000958</v>
      </c>
      <c r="P3235" s="89" t="s">
        <v>65</v>
      </c>
      <c r="Q3235" s="89" t="s">
        <v>409</v>
      </c>
      <c r="R3235" s="89" t="str">
        <f>_xlfn.XLOOKUP(Q3235,匹配表1065!L:L,匹配表1065!O:O)</f>
        <v>B</v>
      </c>
      <c r="S3235" s="93" t="str">
        <f>IFERROR(_xlfn.XLOOKUP(Q3235,匹配表1065!AI:AI,匹配表1065!AJ:AJ),"绿标")</f>
        <v>红标</v>
      </c>
      <c r="T3235" s="93" t="str" cm="1">
        <f t="array" ref="T3235:U3235">_xlfn.XLOOKUP(Q3235,匹配表1065!L:L,匹配表1065!M:N)</f>
        <v>其他</v>
      </c>
      <c r="U3235" s="94" t="str">
        <v>神经内科</v>
      </c>
      <c r="V3235" s="95" t="s">
        <v>70</v>
      </c>
      <c r="W3235" s="93">
        <f>_xlfn.XLOOKUP(M3235,匹配表1065!D:D,匹配表1065!F:F)*N3235</f>
        <v>12</v>
      </c>
    </row>
    <row r="3236" customHeight="1" spans="1:23">
      <c r="A3236" s="89" t="s">
        <v>787</v>
      </c>
      <c r="B3236" s="90">
        <v>46175</v>
      </c>
      <c r="C3236" s="91" t="str">
        <f t="shared" si="100"/>
        <v>6月第1周</v>
      </c>
      <c r="D3236" s="89" t="s">
        <v>782</v>
      </c>
      <c r="E3236" s="89" t="str">
        <f t="shared" si="101"/>
        <v>6月第1周--周2</v>
      </c>
      <c r="F3236" s="99" t="s">
        <v>27</v>
      </c>
      <c r="G3236" s="89" t="s">
        <v>63</v>
      </c>
      <c r="H3236" s="92" t="str">
        <f>_xlfn.XLOOKUP(O3236,匹配表1065!T:T,匹配表1065!W:W)</f>
        <v>南京市</v>
      </c>
      <c r="I3236" s="89" t="str">
        <f>_xlfn.XLOOKUP(O3236,匹配表1065!T:T,匹配表1065!X:X)</f>
        <v>PME2001</v>
      </c>
      <c r="J3236" s="89" t="s">
        <v>77</v>
      </c>
      <c r="K3236" s="89" cm="1">
        <f ca="1" t="array" ref="K3236:L3236">_xlfn.XLOOKUP(J3236,匹配表1065!Y:Y,匹配表1065!AA:AB)</f>
        <v>8</v>
      </c>
      <c r="L3236" s="89" t="str">
        <v>3个月以上</v>
      </c>
      <c r="M3236" s="92" t="s">
        <v>35</v>
      </c>
      <c r="N3236" s="98">
        <v>1</v>
      </c>
      <c r="O3236" s="93" t="str">
        <f>_xlfn.XLOOKUP(P3236,匹配表1065!U:U,匹配表1065!T:T)</f>
        <v>HO00000958</v>
      </c>
      <c r="P3236" s="89" t="s">
        <v>65</v>
      </c>
      <c r="Q3236" s="89" t="s">
        <v>78</v>
      </c>
      <c r="R3236" s="89" t="str">
        <f>_xlfn.XLOOKUP(Q3236,匹配表1065!L:L,匹配表1065!O:O)</f>
        <v>C</v>
      </c>
      <c r="S3236" s="93" t="str">
        <f>IFERROR(_xlfn.XLOOKUP(Q3236,匹配表1065!AI:AI,匹配表1065!AJ:AJ),"绿标")</f>
        <v>绿标</v>
      </c>
      <c r="T3236" s="93" t="str" cm="1">
        <f t="array" ref="T3236:U3236">_xlfn.XLOOKUP(Q3236,匹配表1065!L:L,匹配表1065!M:N)</f>
        <v>眩晕</v>
      </c>
      <c r="U3236" s="94" t="str">
        <v>神经内科</v>
      </c>
      <c r="V3236" s="95" t="s">
        <v>70</v>
      </c>
      <c r="W3236" s="93">
        <f>_xlfn.XLOOKUP(M3236,匹配表1065!D:D,匹配表1065!F:F)*N3236</f>
        <v>4</v>
      </c>
    </row>
    <row r="3237" customHeight="1" spans="1:23">
      <c r="A3237" s="89" t="s">
        <v>787</v>
      </c>
      <c r="B3237" s="90">
        <v>46175</v>
      </c>
      <c r="C3237" s="91" t="str">
        <f t="shared" si="100"/>
        <v>6月第1周</v>
      </c>
      <c r="D3237" s="89" t="s">
        <v>782</v>
      </c>
      <c r="E3237" s="89" t="str">
        <f t="shared" si="101"/>
        <v>6月第1周--周2</v>
      </c>
      <c r="F3237" s="99" t="s">
        <v>27</v>
      </c>
      <c r="G3237" s="89" t="s">
        <v>63</v>
      </c>
      <c r="H3237" s="92" t="str">
        <f>_xlfn.XLOOKUP(O3237,匹配表1065!T:T,匹配表1065!W:W)</f>
        <v>南京市</v>
      </c>
      <c r="I3237" s="89" t="str">
        <f>_xlfn.XLOOKUP(O3237,匹配表1065!T:T,匹配表1065!X:X)</f>
        <v>PME2001</v>
      </c>
      <c r="J3237" s="89" t="s">
        <v>77</v>
      </c>
      <c r="K3237" s="89" cm="1">
        <f ca="1" t="array" ref="K3237:L3237">_xlfn.XLOOKUP(J3237,匹配表1065!Y:Y,匹配表1065!AA:AB)</f>
        <v>8</v>
      </c>
      <c r="L3237" s="89" t="str">
        <v>3个月以上</v>
      </c>
      <c r="M3237" s="92" t="s">
        <v>35</v>
      </c>
      <c r="N3237" s="98">
        <v>1</v>
      </c>
      <c r="O3237" s="93" t="str">
        <f>_xlfn.XLOOKUP(P3237,匹配表1065!U:U,匹配表1065!T:T)</f>
        <v>HO00000958</v>
      </c>
      <c r="P3237" s="89" t="s">
        <v>65</v>
      </c>
      <c r="Q3237" s="89" t="s">
        <v>66</v>
      </c>
      <c r="R3237" s="89" t="str">
        <f>_xlfn.XLOOKUP(Q3237,匹配表1065!L:L,匹配表1065!O:O)</f>
        <v>A</v>
      </c>
      <c r="S3237" s="93" t="str">
        <f>IFERROR(_xlfn.XLOOKUP(Q3237,匹配表1065!AI:AI,匹配表1065!AJ:AJ),"绿标")</f>
        <v>红标</v>
      </c>
      <c r="T3237" s="93" t="str" cm="1">
        <f t="array" ref="T3237:U3237">_xlfn.XLOOKUP(Q3237,匹配表1065!L:L,匹配表1065!M:N)</f>
        <v>头痛</v>
      </c>
      <c r="U3237" s="94" t="str">
        <v>神经内科</v>
      </c>
      <c r="V3237" s="95" t="s">
        <v>58</v>
      </c>
      <c r="W3237" s="93">
        <f>_xlfn.XLOOKUP(M3237,匹配表1065!D:D,匹配表1065!F:F)*N3237</f>
        <v>4</v>
      </c>
    </row>
    <row r="3238" customHeight="1" spans="1:23">
      <c r="A3238" s="89" t="s">
        <v>787</v>
      </c>
      <c r="B3238" s="90">
        <v>46175</v>
      </c>
      <c r="C3238" s="91" t="str">
        <f t="shared" si="100"/>
        <v>6月第1周</v>
      </c>
      <c r="D3238" s="89" t="s">
        <v>782</v>
      </c>
      <c r="E3238" s="89" t="str">
        <f t="shared" si="101"/>
        <v>6月第1周--周2</v>
      </c>
      <c r="F3238" s="99" t="s">
        <v>27</v>
      </c>
      <c r="G3238" s="89" t="s">
        <v>63</v>
      </c>
      <c r="H3238" s="92" t="str">
        <f>_xlfn.XLOOKUP(O3238,匹配表1065!T:T,匹配表1065!W:W)</f>
        <v>南京市</v>
      </c>
      <c r="I3238" s="89" t="str">
        <f>_xlfn.XLOOKUP(O3238,匹配表1065!T:T,匹配表1065!X:X)</f>
        <v>PME2002</v>
      </c>
      <c r="J3238" s="89" t="s">
        <v>84</v>
      </c>
      <c r="K3238" s="89" cm="1">
        <f ca="1" t="array" ref="K3238:L3238">_xlfn.XLOOKUP(J3238,匹配表1065!Y:Y,匹配表1065!AA:AB)</f>
        <v>31</v>
      </c>
      <c r="L3238" s="89" t="str">
        <v>3个月以上</v>
      </c>
      <c r="M3238" s="92" t="s">
        <v>30</v>
      </c>
      <c r="N3238" s="98">
        <v>2</v>
      </c>
      <c r="O3238" s="93" t="str">
        <f>_xlfn.XLOOKUP(P3238,匹配表1065!U:U,匹配表1065!T:T)</f>
        <v>HO00000964</v>
      </c>
      <c r="P3238" s="89" t="s">
        <v>90</v>
      </c>
      <c r="Q3238" s="89" t="s">
        <v>281</v>
      </c>
      <c r="R3238" s="89" t="str">
        <f>_xlfn.XLOOKUP(Q3238,匹配表1065!L:L,匹配表1065!O:O)</f>
        <v>A</v>
      </c>
      <c r="S3238" s="93" t="str">
        <f>IFERROR(_xlfn.XLOOKUP(Q3238,匹配表1065!AI:AI,匹配表1065!AJ:AJ),"绿标")</f>
        <v>红标</v>
      </c>
      <c r="T3238" s="93" t="str" cm="1">
        <f t="array" ref="T3238:U3238">_xlfn.XLOOKUP(Q3238,匹配表1065!L:L,匹配表1065!M:N)</f>
        <v>头痛</v>
      </c>
      <c r="U3238" s="94" t="str">
        <v>神经内科</v>
      </c>
      <c r="V3238" s="95" t="s">
        <v>70</v>
      </c>
      <c r="W3238" s="93">
        <f>_xlfn.XLOOKUP(M3238,匹配表1065!D:D,匹配表1065!F:F)*N3238</f>
        <v>24</v>
      </c>
    </row>
    <row r="3239" customHeight="1" spans="1:23">
      <c r="A3239" s="89" t="s">
        <v>787</v>
      </c>
      <c r="B3239" s="90">
        <v>46175</v>
      </c>
      <c r="C3239" s="91" t="str">
        <f t="shared" si="100"/>
        <v>6月第1周</v>
      </c>
      <c r="D3239" s="89" t="s">
        <v>782</v>
      </c>
      <c r="E3239" s="89" t="str">
        <f t="shared" si="101"/>
        <v>6月第1周--周2</v>
      </c>
      <c r="F3239" s="99" t="s">
        <v>27</v>
      </c>
      <c r="G3239" s="89" t="s">
        <v>63</v>
      </c>
      <c r="H3239" s="92" t="str">
        <f>_xlfn.XLOOKUP(O3239,匹配表1065!T:T,匹配表1065!W:W)</f>
        <v>南京市</v>
      </c>
      <c r="I3239" s="89" t="str">
        <f>_xlfn.XLOOKUP(O3239,匹配表1065!T:T,匹配表1065!X:X)</f>
        <v>PME2002</v>
      </c>
      <c r="J3239" s="89" t="s">
        <v>84</v>
      </c>
      <c r="K3239" s="89" cm="1">
        <f ca="1" t="array" ref="K3239:L3239">_xlfn.XLOOKUP(J3239,匹配表1065!Y:Y,匹配表1065!AA:AB)</f>
        <v>31</v>
      </c>
      <c r="L3239" s="89" t="str">
        <v>3个月以上</v>
      </c>
      <c r="M3239" s="92" t="s">
        <v>30</v>
      </c>
      <c r="N3239" s="98">
        <v>1</v>
      </c>
      <c r="O3239" s="93" t="str">
        <f>_xlfn.XLOOKUP(P3239,匹配表1065!U:U,匹配表1065!T:T)</f>
        <v>HO00000964</v>
      </c>
      <c r="P3239" s="89" t="s">
        <v>90</v>
      </c>
      <c r="Q3239" s="89" t="s">
        <v>283</v>
      </c>
      <c r="R3239" s="89" t="str">
        <f>_xlfn.XLOOKUP(Q3239,匹配表1065!L:L,匹配表1065!O:O)</f>
        <v>D</v>
      </c>
      <c r="S3239" s="93" t="str">
        <f>IFERROR(_xlfn.XLOOKUP(Q3239,匹配表1065!AI:AI,匹配表1065!AJ:AJ),"绿标")</f>
        <v>红标</v>
      </c>
      <c r="T3239" s="93" t="str" cm="1">
        <f t="array" ref="T3239:U3239">_xlfn.XLOOKUP(Q3239,匹配表1065!L:L,匹配表1065!M:N)</f>
        <v>疼痛</v>
      </c>
      <c r="U3239" s="94" t="str">
        <v>疼痛科</v>
      </c>
      <c r="V3239" s="95" t="s">
        <v>33</v>
      </c>
      <c r="W3239" s="93">
        <f>_xlfn.XLOOKUP(M3239,匹配表1065!D:D,匹配表1065!F:F)*N3239</f>
        <v>12</v>
      </c>
    </row>
    <row r="3240" customHeight="1" spans="1:23">
      <c r="A3240" s="89" t="s">
        <v>787</v>
      </c>
      <c r="B3240" s="90">
        <v>46175</v>
      </c>
      <c r="C3240" s="91" t="str">
        <f t="shared" si="100"/>
        <v>6月第1周</v>
      </c>
      <c r="D3240" s="89" t="s">
        <v>782</v>
      </c>
      <c r="E3240" s="89" t="str">
        <f t="shared" si="101"/>
        <v>6月第1周--周2</v>
      </c>
      <c r="F3240" s="99" t="s">
        <v>27</v>
      </c>
      <c r="G3240" s="89" t="s">
        <v>63</v>
      </c>
      <c r="H3240" s="92" t="str">
        <f>_xlfn.XLOOKUP(O3240,匹配表1065!T:T,匹配表1065!W:W)</f>
        <v>南京市</v>
      </c>
      <c r="I3240" s="89" t="str">
        <f>_xlfn.XLOOKUP(O3240,匹配表1065!T:T,匹配表1065!X:X)</f>
        <v>PME2002</v>
      </c>
      <c r="J3240" s="89" t="s">
        <v>84</v>
      </c>
      <c r="K3240" s="89" cm="1">
        <f ca="1" t="array" ref="K3240:L3240">_xlfn.XLOOKUP(J3240,匹配表1065!Y:Y,匹配表1065!AA:AB)</f>
        <v>31</v>
      </c>
      <c r="L3240" s="89" t="str">
        <v>3个月以上</v>
      </c>
      <c r="M3240" s="92" t="s">
        <v>35</v>
      </c>
      <c r="N3240" s="98">
        <v>1</v>
      </c>
      <c r="O3240" s="93" t="str">
        <f>_xlfn.XLOOKUP(P3240,匹配表1065!U:U,匹配表1065!T:T)</f>
        <v>HO00111156</v>
      </c>
      <c r="P3240" s="89" t="s">
        <v>85</v>
      </c>
      <c r="Q3240" s="89" t="s">
        <v>86</v>
      </c>
      <c r="R3240" s="89" t="str">
        <f>_xlfn.XLOOKUP(Q3240,匹配表1065!L:L,匹配表1065!O:O)</f>
        <v>D</v>
      </c>
      <c r="S3240" s="93" t="str">
        <f>IFERROR(_xlfn.XLOOKUP(Q3240,匹配表1065!AI:AI,匹配表1065!AJ:AJ),"绿标")</f>
        <v>红标</v>
      </c>
      <c r="T3240" s="93" t="str" cm="1">
        <f t="array" ref="T3240:U3240">_xlfn.XLOOKUP(Q3240,匹配表1065!L:L,匹配表1065!M:N)</f>
        <v>头痛</v>
      </c>
      <c r="U3240" s="94" t="str">
        <v>神经内科</v>
      </c>
      <c r="V3240" s="95" t="s">
        <v>58</v>
      </c>
      <c r="W3240" s="93">
        <f>_xlfn.XLOOKUP(M3240,匹配表1065!D:D,匹配表1065!F:F)*N3240</f>
        <v>4</v>
      </c>
    </row>
    <row r="3241" customHeight="1" spans="1:23">
      <c r="A3241" s="89" t="s">
        <v>787</v>
      </c>
      <c r="B3241" s="90">
        <v>46175</v>
      </c>
      <c r="C3241" s="91" t="str">
        <f t="shared" si="100"/>
        <v>6月第1周</v>
      </c>
      <c r="D3241" s="89" t="s">
        <v>782</v>
      </c>
      <c r="E3241" s="89" t="str">
        <f t="shared" si="101"/>
        <v>6月第1周--周2</v>
      </c>
      <c r="F3241" s="99" t="s">
        <v>27</v>
      </c>
      <c r="G3241" s="89" t="s">
        <v>63</v>
      </c>
      <c r="H3241" s="92" t="str">
        <f>_xlfn.XLOOKUP(O3241,匹配表1065!T:T,匹配表1065!W:W)</f>
        <v>南京市</v>
      </c>
      <c r="I3241" s="89" t="str">
        <f>_xlfn.XLOOKUP(O3241,匹配表1065!T:T,匹配表1065!X:X)</f>
        <v>PME2002</v>
      </c>
      <c r="J3241" s="89" t="s">
        <v>410</v>
      </c>
      <c r="K3241" s="89" cm="1">
        <f ca="1" t="array" ref="K3241:L3241">_xlfn.XLOOKUP(J3241,匹配表1065!Y:Y,匹配表1065!AA:AB)</f>
        <v>1</v>
      </c>
      <c r="L3241" s="89" t="str">
        <v>3个月以内</v>
      </c>
      <c r="M3241" s="92" t="s">
        <v>55</v>
      </c>
      <c r="N3241" s="98">
        <v>1</v>
      </c>
      <c r="O3241" s="93" t="str">
        <f>_xlfn.XLOOKUP(P3241,匹配表1065!U:U,匹配表1065!T:T)</f>
        <v>HO00000964</v>
      </c>
      <c r="P3241" s="89" t="s">
        <v>90</v>
      </c>
      <c r="Q3241" s="89" t="s">
        <v>213</v>
      </c>
      <c r="R3241" s="89" t="str">
        <f>_xlfn.XLOOKUP(Q3241,匹配表1065!L:L,匹配表1065!O:O)</f>
        <v>A</v>
      </c>
      <c r="S3241" s="93" t="str">
        <f>IFERROR(_xlfn.XLOOKUP(Q3241,匹配表1065!AI:AI,匹配表1065!AJ:AJ),"绿标")</f>
        <v>红标</v>
      </c>
      <c r="T3241" s="93" t="str" cm="1">
        <f t="array" ref="T3241:U3241">_xlfn.XLOOKUP(Q3241,匹配表1065!L:L,匹配表1065!M:N)</f>
        <v>头痛</v>
      </c>
      <c r="U3241" s="94" t="str">
        <v>神经内科</v>
      </c>
      <c r="V3241" s="95" t="s">
        <v>58</v>
      </c>
      <c r="W3241" s="93">
        <f>_xlfn.XLOOKUP(M3241,匹配表1065!D:D,匹配表1065!F:F)*N3241</f>
        <v>8</v>
      </c>
    </row>
    <row r="3242" customHeight="1" spans="1:23">
      <c r="A3242" s="89" t="s">
        <v>787</v>
      </c>
      <c r="B3242" s="90">
        <v>46175</v>
      </c>
      <c r="C3242" s="91" t="str">
        <f t="shared" si="100"/>
        <v>6月第1周</v>
      </c>
      <c r="D3242" s="89" t="s">
        <v>782</v>
      </c>
      <c r="E3242" s="89" t="str">
        <f t="shared" si="101"/>
        <v>6月第1周--周2</v>
      </c>
      <c r="F3242" s="99" t="s">
        <v>27</v>
      </c>
      <c r="G3242" s="89" t="s">
        <v>63</v>
      </c>
      <c r="H3242" s="92" t="str">
        <f>_xlfn.XLOOKUP(O3242,匹配表1065!T:T,匹配表1065!W:W)</f>
        <v>南京市</v>
      </c>
      <c r="I3242" s="89" t="str">
        <f>_xlfn.XLOOKUP(O3242,匹配表1065!T:T,匹配表1065!X:X)</f>
        <v>PME2002</v>
      </c>
      <c r="J3242" s="89" t="s">
        <v>410</v>
      </c>
      <c r="K3242" s="89" cm="1">
        <f ca="1" t="array" ref="K3242:L3242">_xlfn.XLOOKUP(J3242,匹配表1065!Y:Y,匹配表1065!AA:AB)</f>
        <v>1</v>
      </c>
      <c r="L3242" s="89" t="str">
        <v>3个月以内</v>
      </c>
      <c r="M3242" s="92" t="s">
        <v>35</v>
      </c>
      <c r="N3242" s="98">
        <v>1</v>
      </c>
      <c r="O3242" s="93" t="str">
        <f>_xlfn.XLOOKUP(P3242,匹配表1065!U:U,匹配表1065!T:T)</f>
        <v>HO00000964</v>
      </c>
      <c r="P3242" s="89" t="s">
        <v>90</v>
      </c>
      <c r="Q3242" s="89" t="s">
        <v>679</v>
      </c>
      <c r="R3242" s="89" t="str">
        <f>_xlfn.XLOOKUP(Q3242,匹配表1065!L:L,匹配表1065!O:O)</f>
        <v>B</v>
      </c>
      <c r="S3242" s="93" t="str">
        <f>IFERROR(_xlfn.XLOOKUP(Q3242,匹配表1065!AI:AI,匹配表1065!AJ:AJ),"绿标")</f>
        <v>绿标</v>
      </c>
      <c r="T3242" s="93" t="str" cm="1">
        <f t="array" ref="T3242:U3242">_xlfn.XLOOKUP(Q3242,匹配表1065!L:L,匹配表1065!M:N)</f>
        <v>脑血管</v>
      </c>
      <c r="U3242" s="94" t="str">
        <v>神经内科</v>
      </c>
      <c r="V3242" s="95" t="s">
        <v>58</v>
      </c>
      <c r="W3242" s="93">
        <f>_xlfn.XLOOKUP(M3242,匹配表1065!D:D,匹配表1065!F:F)*N3242</f>
        <v>4</v>
      </c>
    </row>
    <row r="3243" customHeight="1" spans="1:23">
      <c r="A3243" s="89" t="s">
        <v>787</v>
      </c>
      <c r="B3243" s="90">
        <v>46175</v>
      </c>
      <c r="C3243" s="91" t="str">
        <f t="shared" si="100"/>
        <v>6月第1周</v>
      </c>
      <c r="D3243" s="89" t="s">
        <v>782</v>
      </c>
      <c r="E3243" s="89" t="str">
        <f t="shared" si="101"/>
        <v>6月第1周--周2</v>
      </c>
      <c r="F3243" s="99" t="s">
        <v>27</v>
      </c>
      <c r="G3243" s="92" t="s">
        <v>136</v>
      </c>
      <c r="H3243" s="92" t="str">
        <f>_xlfn.XLOOKUP(O3243,匹配表1065!T:T,匹配表1065!W:W)</f>
        <v>淄博市</v>
      </c>
      <c r="I3243" s="89" t="str">
        <f>_xlfn.XLOOKUP(O3243,匹配表1065!T:T,匹配表1065!X:X)</f>
        <v>PME2043</v>
      </c>
      <c r="J3243" s="89" t="s">
        <v>140</v>
      </c>
      <c r="K3243" s="89" cm="1">
        <f ca="1" t="array" ref="K3243:L3243">_xlfn.XLOOKUP(J3243,匹配表1065!Y:Y,匹配表1065!AA:AB)</f>
        <v>9</v>
      </c>
      <c r="L3243" s="89" t="str">
        <v>3个月以上</v>
      </c>
      <c r="M3243" s="92" t="s">
        <v>35</v>
      </c>
      <c r="N3243" s="98">
        <v>1</v>
      </c>
      <c r="O3243" s="93" t="str">
        <f>_xlfn.XLOOKUP(P3243,匹配表1065!U:U,匹配表1065!T:T)</f>
        <v>HO00001431</v>
      </c>
      <c r="P3243" s="89" t="s">
        <v>244</v>
      </c>
      <c r="Q3243" s="89" t="s">
        <v>361</v>
      </c>
      <c r="R3243" s="89" t="str">
        <f>_xlfn.XLOOKUP(Q3243,匹配表1065!L:L,匹配表1065!O:O)</f>
        <v>B</v>
      </c>
      <c r="S3243" s="93" t="str">
        <f>IFERROR(_xlfn.XLOOKUP(Q3243,匹配表1065!AI:AI,匹配表1065!AJ:AJ),"绿标")</f>
        <v>红标</v>
      </c>
      <c r="T3243" s="93" t="str" cm="1">
        <f t="array" ref="T3243:U3243">_xlfn.XLOOKUP(Q3243,匹配表1065!L:L,匹配表1065!M:N)</f>
        <v>脑血管</v>
      </c>
      <c r="U3243" s="94" t="str">
        <v>神经内科</v>
      </c>
      <c r="V3243" s="95" t="s">
        <v>58</v>
      </c>
      <c r="W3243" s="93">
        <f>_xlfn.XLOOKUP(M3243,匹配表1065!D:D,匹配表1065!F:F)*N3243</f>
        <v>4</v>
      </c>
    </row>
    <row r="3244" customHeight="1" spans="1:23">
      <c r="A3244" s="89" t="s">
        <v>787</v>
      </c>
      <c r="B3244" s="90">
        <v>46175</v>
      </c>
      <c r="C3244" s="91" t="str">
        <f t="shared" si="100"/>
        <v>6月第1周</v>
      </c>
      <c r="D3244" s="89" t="s">
        <v>782</v>
      </c>
      <c r="E3244" s="89" t="str">
        <f t="shared" si="101"/>
        <v>6月第1周--周2</v>
      </c>
      <c r="F3244" s="99" t="s">
        <v>27</v>
      </c>
      <c r="G3244" s="92" t="s">
        <v>136</v>
      </c>
      <c r="H3244" s="92" t="str">
        <f>_xlfn.XLOOKUP(O3244,匹配表1065!T:T,匹配表1065!W:W)</f>
        <v>淄博市</v>
      </c>
      <c r="I3244" s="89" t="str">
        <f>_xlfn.XLOOKUP(O3244,匹配表1065!T:T,匹配表1065!X:X)</f>
        <v>PME2043</v>
      </c>
      <c r="J3244" s="89" t="s">
        <v>140</v>
      </c>
      <c r="K3244" s="89" cm="1">
        <f ca="1" t="array" ref="K3244:L3244">_xlfn.XLOOKUP(J3244,匹配表1065!Y:Y,匹配表1065!AA:AB)</f>
        <v>9</v>
      </c>
      <c r="L3244" s="89" t="str">
        <v>3个月以上</v>
      </c>
      <c r="M3244" s="92" t="s">
        <v>55</v>
      </c>
      <c r="N3244" s="98">
        <v>1</v>
      </c>
      <c r="O3244" s="93" t="str">
        <f>_xlfn.XLOOKUP(P3244,匹配表1065!U:U,匹配表1065!T:T)</f>
        <v>HO00024398</v>
      </c>
      <c r="P3244" s="89" t="s">
        <v>141</v>
      </c>
      <c r="Q3244" s="89" t="s">
        <v>298</v>
      </c>
      <c r="R3244" s="89" t="str">
        <f>_xlfn.XLOOKUP(Q3244,匹配表1065!L:L,匹配表1065!O:O)</f>
        <v>C</v>
      </c>
      <c r="S3244" s="93" t="str">
        <f>IFERROR(_xlfn.XLOOKUP(Q3244,匹配表1065!AI:AI,匹配表1065!AJ:AJ),"绿标")</f>
        <v>红标</v>
      </c>
      <c r="T3244" s="93" t="str" cm="1">
        <f t="array" ref="T3244:U3244">_xlfn.XLOOKUP(Q3244,匹配表1065!L:L,匹配表1065!M:N)</f>
        <v>眩晕</v>
      </c>
      <c r="U3244" s="94" t="str">
        <v>神经内科</v>
      </c>
      <c r="V3244" s="95" t="s">
        <v>70</v>
      </c>
      <c r="W3244" s="93">
        <f>_xlfn.XLOOKUP(M3244,匹配表1065!D:D,匹配表1065!F:F)*N3244</f>
        <v>8</v>
      </c>
    </row>
    <row r="3245" customHeight="1" spans="1:23">
      <c r="A3245" s="89" t="s">
        <v>787</v>
      </c>
      <c r="B3245" s="90">
        <v>46175</v>
      </c>
      <c r="C3245" s="91" t="str">
        <f t="shared" si="100"/>
        <v>6月第1周</v>
      </c>
      <c r="D3245" s="89" t="s">
        <v>782</v>
      </c>
      <c r="E3245" s="89" t="str">
        <f t="shared" si="101"/>
        <v>6月第1周--周2</v>
      </c>
      <c r="F3245" s="99" t="s">
        <v>27</v>
      </c>
      <c r="G3245" s="92" t="s">
        <v>136</v>
      </c>
      <c r="H3245" s="92" t="str">
        <f>_xlfn.XLOOKUP(O3245,匹配表1065!T:T,匹配表1065!W:W)</f>
        <v>青岛市</v>
      </c>
      <c r="I3245" s="89" t="str">
        <f>_xlfn.XLOOKUP(O3245,匹配表1065!T:T,匹配表1065!X:X)</f>
        <v>PME2035</v>
      </c>
      <c r="J3245" s="89" t="s">
        <v>150</v>
      </c>
      <c r="K3245" s="89" cm="1">
        <f ca="1" t="array" ref="K3245:L3245">_xlfn.XLOOKUP(J3245,匹配表1065!Y:Y,匹配表1065!AA:AB)</f>
        <v>8</v>
      </c>
      <c r="L3245" s="89" t="str">
        <v>3个月以上</v>
      </c>
      <c r="M3245" s="92" t="s">
        <v>30</v>
      </c>
      <c r="N3245" s="98">
        <v>1</v>
      </c>
      <c r="O3245" s="93" t="str">
        <f>_xlfn.XLOOKUP(P3245,匹配表1065!U:U,匹配表1065!T:T)</f>
        <v>HO00001477</v>
      </c>
      <c r="P3245" s="89" t="s">
        <v>153</v>
      </c>
      <c r="Q3245" s="89" t="s">
        <v>154</v>
      </c>
      <c r="R3245" s="89" t="str">
        <f>_xlfn.XLOOKUP(Q3245,匹配表1065!L:L,匹配表1065!O:O)</f>
        <v>B</v>
      </c>
      <c r="S3245" s="93" t="str">
        <f>IFERROR(_xlfn.XLOOKUP(Q3245,匹配表1065!AI:AI,匹配表1065!AJ:AJ),"绿标")</f>
        <v>绿标</v>
      </c>
      <c r="T3245" s="93" t="str" cm="1">
        <f t="array" ref="T3245:U3245">_xlfn.XLOOKUP(Q3245,匹配表1065!L:L,匹配表1065!M:N)</f>
        <v>脑血管</v>
      </c>
      <c r="U3245" s="94" t="str">
        <v>神经内科</v>
      </c>
      <c r="V3245" s="95" t="s">
        <v>70</v>
      </c>
      <c r="W3245" s="93">
        <f>_xlfn.XLOOKUP(M3245,匹配表1065!D:D,匹配表1065!F:F)*N3245</f>
        <v>12</v>
      </c>
    </row>
    <row r="3246" customHeight="1" spans="1:23">
      <c r="A3246" s="89" t="s">
        <v>787</v>
      </c>
      <c r="B3246" s="90">
        <v>46175</v>
      </c>
      <c r="C3246" s="91" t="str">
        <f t="shared" si="100"/>
        <v>6月第1周</v>
      </c>
      <c r="D3246" s="89" t="s">
        <v>782</v>
      </c>
      <c r="E3246" s="89" t="str">
        <f t="shared" si="101"/>
        <v>6月第1周--周2</v>
      </c>
      <c r="F3246" s="99" t="s">
        <v>27</v>
      </c>
      <c r="G3246" s="92" t="s">
        <v>136</v>
      </c>
      <c r="H3246" s="92" t="str">
        <f>_xlfn.XLOOKUP(O3246,匹配表1065!T:T,匹配表1065!W:W)</f>
        <v>青岛市</v>
      </c>
      <c r="I3246" s="89" t="str">
        <f>_xlfn.XLOOKUP(O3246,匹配表1065!T:T,匹配表1065!X:X)</f>
        <v>PME2035</v>
      </c>
      <c r="J3246" s="89" t="s">
        <v>150</v>
      </c>
      <c r="K3246" s="89" cm="1">
        <f ca="1" t="array" ref="K3246:L3246">_xlfn.XLOOKUP(J3246,匹配表1065!Y:Y,匹配表1065!AA:AB)</f>
        <v>8</v>
      </c>
      <c r="L3246" s="89" t="str">
        <v>3个月以上</v>
      </c>
      <c r="M3246" s="92" t="s">
        <v>30</v>
      </c>
      <c r="N3246" s="98">
        <v>1</v>
      </c>
      <c r="O3246" s="93" t="str">
        <f>_xlfn.XLOOKUP(P3246,匹配表1065!U:U,匹配表1065!T:T)</f>
        <v>HO00001483</v>
      </c>
      <c r="P3246" s="89" t="s">
        <v>259</v>
      </c>
      <c r="Q3246" s="89" t="s">
        <v>538</v>
      </c>
      <c r="R3246" s="89" t="str">
        <f>_xlfn.XLOOKUP(Q3246,匹配表1065!L:L,匹配表1065!O:O)</f>
        <v>C</v>
      </c>
      <c r="S3246" s="93" t="str">
        <f>IFERROR(_xlfn.XLOOKUP(Q3246,匹配表1065!AI:AI,匹配表1065!AJ:AJ),"绿标")</f>
        <v>红标</v>
      </c>
      <c r="T3246" s="93" t="str" cm="1">
        <f t="array" ref="T3246:U3246">_xlfn.XLOOKUP(Q3246,匹配表1065!L:L,匹配表1065!M:N)</f>
        <v>眩晕</v>
      </c>
      <c r="U3246" s="94" t="str">
        <v>耳鼻喉科</v>
      </c>
      <c r="V3246" s="95" t="s">
        <v>70</v>
      </c>
      <c r="W3246" s="93">
        <f>_xlfn.XLOOKUP(M3246,匹配表1065!D:D,匹配表1065!F:F)*N3246</f>
        <v>12</v>
      </c>
    </row>
    <row r="3247" customHeight="1" spans="1:23">
      <c r="A3247" s="89" t="s">
        <v>787</v>
      </c>
      <c r="B3247" s="90">
        <v>46175</v>
      </c>
      <c r="C3247" s="91" t="str">
        <f t="shared" si="100"/>
        <v>6月第1周</v>
      </c>
      <c r="D3247" s="89" t="s">
        <v>782</v>
      </c>
      <c r="E3247" s="89" t="str">
        <f t="shared" si="101"/>
        <v>6月第1周--周2</v>
      </c>
      <c r="F3247" s="99" t="s">
        <v>27</v>
      </c>
      <c r="G3247" s="92" t="s">
        <v>136</v>
      </c>
      <c r="H3247" s="92" t="str">
        <f>_xlfn.XLOOKUP(O3247,匹配表1065!T:T,匹配表1065!W:W)</f>
        <v>青岛市</v>
      </c>
      <c r="I3247" s="89" t="str">
        <f>_xlfn.XLOOKUP(O3247,匹配表1065!T:T,匹配表1065!X:X)</f>
        <v>PME2035</v>
      </c>
      <c r="J3247" s="89" t="s">
        <v>150</v>
      </c>
      <c r="K3247" s="89" cm="1">
        <f ca="1" t="array" ref="K3247:L3247">_xlfn.XLOOKUP(J3247,匹配表1065!Y:Y,匹配表1065!AA:AB)</f>
        <v>8</v>
      </c>
      <c r="L3247" s="89" t="str">
        <v>3个月以上</v>
      </c>
      <c r="M3247" s="92" t="s">
        <v>55</v>
      </c>
      <c r="N3247" s="98">
        <v>1</v>
      </c>
      <c r="O3247" s="93" t="str">
        <f>_xlfn.XLOOKUP(P3247,匹配表1065!U:U,匹配表1065!T:T)</f>
        <v>HO00001483</v>
      </c>
      <c r="P3247" s="89" t="s">
        <v>259</v>
      </c>
      <c r="Q3247" s="89" t="s">
        <v>340</v>
      </c>
      <c r="R3247" s="89" t="str">
        <f>_xlfn.XLOOKUP(Q3247,匹配表1065!L:L,匹配表1065!O:O)</f>
        <v>A</v>
      </c>
      <c r="S3247" s="93" t="str">
        <f>IFERROR(_xlfn.XLOOKUP(Q3247,匹配表1065!AI:AI,匹配表1065!AJ:AJ),"绿标")</f>
        <v>红标</v>
      </c>
      <c r="T3247" s="93" t="str" cm="1">
        <f t="array" ref="T3247:U3247">_xlfn.XLOOKUP(Q3247,匹配表1065!L:L,匹配表1065!M:N)</f>
        <v>头痛</v>
      </c>
      <c r="U3247" s="94" t="str">
        <v>神经内科</v>
      </c>
      <c r="V3247" s="95" t="s">
        <v>42</v>
      </c>
      <c r="W3247" s="93">
        <f>_xlfn.XLOOKUP(M3247,匹配表1065!D:D,匹配表1065!F:F)*N3247</f>
        <v>8</v>
      </c>
    </row>
    <row r="3248" customHeight="1" spans="1:23">
      <c r="A3248" s="89" t="s">
        <v>787</v>
      </c>
      <c r="B3248" s="90">
        <v>46175</v>
      </c>
      <c r="C3248" s="91" t="str">
        <f t="shared" si="100"/>
        <v>6月第1周</v>
      </c>
      <c r="D3248" s="89" t="s">
        <v>782</v>
      </c>
      <c r="E3248" s="89" t="str">
        <f t="shared" si="101"/>
        <v>6月第1周--周2</v>
      </c>
      <c r="F3248" s="99" t="s">
        <v>27</v>
      </c>
      <c r="G3248" s="92" t="s">
        <v>136</v>
      </c>
      <c r="H3248" s="92" t="str">
        <f>_xlfn.XLOOKUP(O3248,匹配表1065!T:T,匹配表1065!W:W)</f>
        <v>青岛市</v>
      </c>
      <c r="I3248" s="89" t="str">
        <f>_xlfn.XLOOKUP(O3248,匹配表1065!T:T,匹配表1065!X:X)</f>
        <v>PME2031</v>
      </c>
      <c r="J3248" s="89" t="s">
        <v>155</v>
      </c>
      <c r="K3248" s="89" cm="1">
        <f ca="1" t="array" ref="K3248:L3248">_xlfn.XLOOKUP(J3248,匹配表1065!Y:Y,匹配表1065!AA:AB)</f>
        <v>31</v>
      </c>
      <c r="L3248" s="89" t="str">
        <v>3个月以上</v>
      </c>
      <c r="M3248" s="92" t="s">
        <v>30</v>
      </c>
      <c r="N3248" s="98">
        <v>1</v>
      </c>
      <c r="O3248" s="93" t="str">
        <f>_xlfn.XLOOKUP(P3248,匹配表1065!U:U,匹配表1065!T:T)</f>
        <v>HO00072793</v>
      </c>
      <c r="P3248" s="89" t="s">
        <v>159</v>
      </c>
      <c r="Q3248" s="89" t="s">
        <v>160</v>
      </c>
      <c r="R3248" s="89" t="str">
        <f>_xlfn.XLOOKUP(Q3248,匹配表1065!L:L,匹配表1065!O:O)</f>
        <v>A</v>
      </c>
      <c r="S3248" s="93" t="str">
        <f>IFERROR(_xlfn.XLOOKUP(Q3248,匹配表1065!AI:AI,匹配表1065!AJ:AJ),"绿标")</f>
        <v>红标</v>
      </c>
      <c r="T3248" s="93" t="str" cm="1">
        <f t="array" ref="T3248:U3248">_xlfn.XLOOKUP(Q3248,匹配表1065!L:L,匹配表1065!M:N)</f>
        <v>头痛</v>
      </c>
      <c r="U3248" s="94" t="str">
        <v>神经内科</v>
      </c>
      <c r="V3248" s="95" t="s">
        <v>67</v>
      </c>
      <c r="W3248" s="93">
        <f>_xlfn.XLOOKUP(M3248,匹配表1065!D:D,匹配表1065!F:F)*N3248</f>
        <v>12</v>
      </c>
    </row>
    <row r="3249" customHeight="1" spans="1:23">
      <c r="A3249" s="89" t="s">
        <v>787</v>
      </c>
      <c r="B3249" s="90">
        <v>46175</v>
      </c>
      <c r="C3249" s="91" t="str">
        <f t="shared" si="100"/>
        <v>6月第1周</v>
      </c>
      <c r="D3249" s="89" t="s">
        <v>782</v>
      </c>
      <c r="E3249" s="89" t="str">
        <f t="shared" si="101"/>
        <v>6月第1周--周2</v>
      </c>
      <c r="F3249" s="99" t="s">
        <v>27</v>
      </c>
      <c r="G3249" s="92" t="s">
        <v>136</v>
      </c>
      <c r="H3249" s="92" t="str">
        <f>_xlfn.XLOOKUP(O3249,匹配表1065!T:T,匹配表1065!W:W)</f>
        <v>青岛市</v>
      </c>
      <c r="I3249" s="89" t="str">
        <f>_xlfn.XLOOKUP(O3249,匹配表1065!T:T,匹配表1065!X:X)</f>
        <v>PME2031</v>
      </c>
      <c r="J3249" s="89" t="s">
        <v>155</v>
      </c>
      <c r="K3249" s="89" cm="1">
        <f ca="1" t="array" ref="K3249:L3249">_xlfn.XLOOKUP(J3249,匹配表1065!Y:Y,匹配表1065!AA:AB)</f>
        <v>31</v>
      </c>
      <c r="L3249" s="89" t="str">
        <v>3个月以上</v>
      </c>
      <c r="M3249" s="92" t="s">
        <v>30</v>
      </c>
      <c r="N3249" s="98">
        <v>1</v>
      </c>
      <c r="O3249" s="93" t="str">
        <f>_xlfn.XLOOKUP(P3249,匹配表1065!U:U,匹配表1065!T:T)</f>
        <v>HO00001485</v>
      </c>
      <c r="P3249" s="89" t="s">
        <v>253</v>
      </c>
      <c r="Q3249" s="89" t="s">
        <v>254</v>
      </c>
      <c r="R3249" s="89" t="str">
        <f>_xlfn.XLOOKUP(Q3249,匹配表1065!L:L,匹配表1065!O:O)</f>
        <v>B</v>
      </c>
      <c r="S3249" s="93" t="str">
        <f>IFERROR(_xlfn.XLOOKUP(Q3249,匹配表1065!AI:AI,匹配表1065!AJ:AJ),"绿标")</f>
        <v>红标</v>
      </c>
      <c r="T3249" s="93" t="str" cm="1">
        <f t="array" ref="T3249:U3249">_xlfn.XLOOKUP(Q3249,匹配表1065!L:L,匹配表1065!M:N)</f>
        <v>脑血管</v>
      </c>
      <c r="U3249" s="94" t="str">
        <v>神经内科</v>
      </c>
      <c r="V3249" s="95" t="s">
        <v>33</v>
      </c>
      <c r="W3249" s="93">
        <f>_xlfn.XLOOKUP(M3249,匹配表1065!D:D,匹配表1065!F:F)*N3249</f>
        <v>12</v>
      </c>
    </row>
    <row r="3250" customHeight="1" spans="1:23">
      <c r="A3250" s="89" t="s">
        <v>787</v>
      </c>
      <c r="B3250" s="90">
        <v>46175</v>
      </c>
      <c r="C3250" s="91" t="str">
        <f t="shared" si="100"/>
        <v>6月第1周</v>
      </c>
      <c r="D3250" s="89" t="s">
        <v>782</v>
      </c>
      <c r="E3250" s="89" t="str">
        <f t="shared" si="101"/>
        <v>6月第1周--周2</v>
      </c>
      <c r="F3250" s="99" t="s">
        <v>27</v>
      </c>
      <c r="G3250" s="92" t="s">
        <v>136</v>
      </c>
      <c r="H3250" s="92" t="str">
        <f>_xlfn.XLOOKUP(O3250,匹配表1065!T:T,匹配表1065!W:W)</f>
        <v>潍坊市</v>
      </c>
      <c r="I3250" s="89" t="str">
        <f>_xlfn.XLOOKUP(O3250,匹配表1065!T:T,匹配表1065!X:X)</f>
        <v>PME2036</v>
      </c>
      <c r="J3250" s="89" t="s">
        <v>161</v>
      </c>
      <c r="K3250" s="89" cm="1">
        <f ca="1" t="array" ref="K3250:L3250">_xlfn.XLOOKUP(J3250,匹配表1065!Y:Y,匹配表1065!AA:AB)</f>
        <v>1519</v>
      </c>
      <c r="L3250" s="89" t="str">
        <v>3个月以上</v>
      </c>
      <c r="M3250" s="92" t="s">
        <v>30</v>
      </c>
      <c r="N3250" s="98">
        <v>1</v>
      </c>
      <c r="O3250" s="93" t="str">
        <f>_xlfn.XLOOKUP(P3250,匹配表1065!U:U,匹配表1065!T:T)</f>
        <v>HO00001521</v>
      </c>
      <c r="P3250" s="89" t="s">
        <v>162</v>
      </c>
      <c r="Q3250" s="89" t="s">
        <v>163</v>
      </c>
      <c r="R3250" s="89" t="str">
        <f>_xlfn.XLOOKUP(Q3250,匹配表1065!L:L,匹配表1065!O:O)</f>
        <v>A</v>
      </c>
      <c r="S3250" s="93" t="str">
        <f>IFERROR(_xlfn.XLOOKUP(Q3250,匹配表1065!AI:AI,匹配表1065!AJ:AJ),"绿标")</f>
        <v>红标</v>
      </c>
      <c r="T3250" s="93" t="str" cm="1">
        <f t="array" ref="T3250:U3250">_xlfn.XLOOKUP(Q3250,匹配表1065!L:L,匹配表1065!M:N)</f>
        <v>头痛</v>
      </c>
      <c r="U3250" s="94" t="str">
        <v>神经内科</v>
      </c>
      <c r="V3250" s="95" t="s">
        <v>67</v>
      </c>
      <c r="W3250" s="93">
        <f>_xlfn.XLOOKUP(M3250,匹配表1065!D:D,匹配表1065!F:F)*N3250</f>
        <v>12</v>
      </c>
    </row>
    <row r="3251" customHeight="1" spans="1:23">
      <c r="A3251" s="89" t="s">
        <v>787</v>
      </c>
      <c r="B3251" s="90">
        <v>46175</v>
      </c>
      <c r="C3251" s="91" t="str">
        <f t="shared" si="100"/>
        <v>6月第1周</v>
      </c>
      <c r="D3251" s="89" t="s">
        <v>782</v>
      </c>
      <c r="E3251" s="89" t="str">
        <f t="shared" si="101"/>
        <v>6月第1周--周2</v>
      </c>
      <c r="F3251" s="99" t="s">
        <v>27</v>
      </c>
      <c r="G3251" s="92" t="s">
        <v>136</v>
      </c>
      <c r="H3251" s="92" t="str">
        <f>_xlfn.XLOOKUP(O3251,匹配表1065!T:T,匹配表1065!W:W)</f>
        <v>潍坊市</v>
      </c>
      <c r="I3251" s="89" t="str">
        <f>_xlfn.XLOOKUP(O3251,匹配表1065!T:T,匹配表1065!X:X)</f>
        <v>PME2036</v>
      </c>
      <c r="J3251" s="89" t="s">
        <v>161</v>
      </c>
      <c r="K3251" s="89" cm="1">
        <f ca="1" t="array" ref="K3251:L3251">_xlfn.XLOOKUP(J3251,匹配表1065!Y:Y,匹配表1065!AA:AB)</f>
        <v>1519</v>
      </c>
      <c r="L3251" s="89" t="str">
        <v>3个月以上</v>
      </c>
      <c r="M3251" s="92" t="s">
        <v>30</v>
      </c>
      <c r="N3251" s="98">
        <v>1</v>
      </c>
      <c r="O3251" s="93" t="str">
        <f>_xlfn.XLOOKUP(P3251,匹配表1065!U:U,匹配表1065!T:T)</f>
        <v>HO00139638</v>
      </c>
      <c r="P3251" s="89" t="s">
        <v>457</v>
      </c>
      <c r="Q3251" s="89" t="s">
        <v>458</v>
      </c>
      <c r="R3251" s="89" t="str">
        <f>_xlfn.XLOOKUP(Q3251,匹配表1065!L:L,匹配表1065!O:O)</f>
        <v>C</v>
      </c>
      <c r="S3251" s="93" t="str">
        <f>IFERROR(_xlfn.XLOOKUP(Q3251,匹配表1065!AI:AI,匹配表1065!AJ:AJ),"绿标")</f>
        <v>黑标</v>
      </c>
      <c r="T3251" s="93" t="str" cm="1">
        <f t="array" ref="T3251:U3251">_xlfn.XLOOKUP(Q3251,匹配表1065!L:L,匹配表1065!M:N)</f>
        <v>眩晕</v>
      </c>
      <c r="U3251" s="94" t="str">
        <v>神经内科</v>
      </c>
      <c r="V3251" s="95" t="s">
        <v>70</v>
      </c>
      <c r="W3251" s="93">
        <f>_xlfn.XLOOKUP(M3251,匹配表1065!D:D,匹配表1065!F:F)*N3251</f>
        <v>12</v>
      </c>
    </row>
    <row r="3252" customHeight="1" spans="1:23">
      <c r="A3252" s="89" t="s">
        <v>787</v>
      </c>
      <c r="B3252" s="90">
        <v>46175</v>
      </c>
      <c r="C3252" s="91" t="str">
        <f t="shared" si="100"/>
        <v>6月第1周</v>
      </c>
      <c r="D3252" s="89" t="s">
        <v>782</v>
      </c>
      <c r="E3252" s="89" t="str">
        <f t="shared" si="101"/>
        <v>6月第1周--周2</v>
      </c>
      <c r="F3252" s="99" t="s">
        <v>27</v>
      </c>
      <c r="G3252" s="92" t="s">
        <v>136</v>
      </c>
      <c r="H3252" s="92" t="str">
        <f>_xlfn.XLOOKUP(O3252,匹配表1065!T:T,匹配表1065!W:W)</f>
        <v>青岛市</v>
      </c>
      <c r="I3252" s="89" t="str">
        <f>_xlfn.XLOOKUP(O3252,匹配表1065!T:T,匹配表1065!X:X)</f>
        <v>PME2033</v>
      </c>
      <c r="J3252" s="89" t="s">
        <v>137</v>
      </c>
      <c r="K3252" s="89" cm="1">
        <f ca="1" t="array" ref="K3252:L3252">_xlfn.XLOOKUP(J3252,匹配表1065!Y:Y,匹配表1065!AA:AB)</f>
        <v>10</v>
      </c>
      <c r="L3252" s="89" t="str">
        <v>3个月以上</v>
      </c>
      <c r="M3252" s="92" t="s">
        <v>30</v>
      </c>
      <c r="N3252" s="98">
        <v>1</v>
      </c>
      <c r="O3252" s="93" t="str">
        <f>_xlfn.XLOOKUP(P3252,匹配表1065!U:U,匹配表1065!T:T)</f>
        <v>HO00273985</v>
      </c>
      <c r="P3252" s="89" t="s">
        <v>419</v>
      </c>
      <c r="Q3252" s="89" t="s">
        <v>570</v>
      </c>
      <c r="R3252" s="89" t="str">
        <f>_xlfn.XLOOKUP(Q3252,匹配表1065!L:L,匹配表1065!O:O)</f>
        <v>B</v>
      </c>
      <c r="S3252" s="93" t="str">
        <f>IFERROR(_xlfn.XLOOKUP(Q3252,匹配表1065!AI:AI,匹配表1065!AJ:AJ),"绿标")</f>
        <v>绿标</v>
      </c>
      <c r="T3252" s="93" t="str" cm="1">
        <f t="array" ref="T3252:U3252">_xlfn.XLOOKUP(Q3252,匹配表1065!L:L,匹配表1065!M:N)</f>
        <v>脑血管</v>
      </c>
      <c r="U3252" s="94" t="str">
        <v>神经内科</v>
      </c>
      <c r="V3252" s="95" t="s">
        <v>42</v>
      </c>
      <c r="W3252" s="93">
        <f>_xlfn.XLOOKUP(M3252,匹配表1065!D:D,匹配表1065!F:F)*N3252</f>
        <v>12</v>
      </c>
    </row>
    <row r="3253" customHeight="1" spans="1:23">
      <c r="A3253" s="89" t="s">
        <v>787</v>
      </c>
      <c r="B3253" s="90">
        <v>46175</v>
      </c>
      <c r="C3253" s="91" t="str">
        <f t="shared" si="100"/>
        <v>6月第1周</v>
      </c>
      <c r="D3253" s="89" t="s">
        <v>782</v>
      </c>
      <c r="E3253" s="89" t="str">
        <f t="shared" si="101"/>
        <v>6月第1周--周2</v>
      </c>
      <c r="F3253" s="99" t="s">
        <v>27</v>
      </c>
      <c r="G3253" s="92" t="s">
        <v>136</v>
      </c>
      <c r="H3253" s="92" t="str">
        <f>_xlfn.XLOOKUP(O3253,匹配表1065!T:T,匹配表1065!W:W)</f>
        <v>青岛市</v>
      </c>
      <c r="I3253" s="89" t="str">
        <f>_xlfn.XLOOKUP(O3253,匹配表1065!T:T,匹配表1065!X:X)</f>
        <v>PME2032</v>
      </c>
      <c r="J3253" s="89" t="s">
        <v>143</v>
      </c>
      <c r="K3253" s="89" cm="1">
        <f ca="1" t="array" ref="K3253:L3253">_xlfn.XLOOKUP(J3253,匹配表1065!Y:Y,匹配表1065!AA:AB)</f>
        <v>31</v>
      </c>
      <c r="L3253" s="89" t="str">
        <v>3个月以上</v>
      </c>
      <c r="M3253" s="92" t="s">
        <v>30</v>
      </c>
      <c r="N3253" s="98">
        <v>1</v>
      </c>
      <c r="O3253" s="93" t="str">
        <f>_xlfn.XLOOKUP(P3253,匹配表1065!U:U,匹配表1065!T:T)</f>
        <v>HO00001482</v>
      </c>
      <c r="P3253" s="89" t="s">
        <v>146</v>
      </c>
      <c r="Q3253" s="89" t="s">
        <v>299</v>
      </c>
      <c r="R3253" s="89" t="str">
        <f>_xlfn.XLOOKUP(Q3253,匹配表1065!L:L,匹配表1065!O:O)</f>
        <v>C</v>
      </c>
      <c r="S3253" s="93" t="str">
        <f>IFERROR(_xlfn.XLOOKUP(Q3253,匹配表1065!AI:AI,匹配表1065!AJ:AJ),"绿标")</f>
        <v>绿标</v>
      </c>
      <c r="T3253" s="93" t="str" cm="1">
        <f t="array" ref="T3253:U3253">_xlfn.XLOOKUP(Q3253,匹配表1065!L:L,匹配表1065!M:N)</f>
        <v>眩晕</v>
      </c>
      <c r="U3253" s="94" t="str">
        <v>耳鼻喉科</v>
      </c>
      <c r="V3253" s="95" t="s">
        <v>70</v>
      </c>
      <c r="W3253" s="93">
        <f>_xlfn.XLOOKUP(M3253,匹配表1065!D:D,匹配表1065!F:F)*N3253</f>
        <v>12</v>
      </c>
    </row>
    <row r="3254" customHeight="1" spans="1:23">
      <c r="A3254" s="89" t="s">
        <v>787</v>
      </c>
      <c r="B3254" s="90">
        <v>46175</v>
      </c>
      <c r="C3254" s="91" t="str">
        <f t="shared" si="100"/>
        <v>6月第1周</v>
      </c>
      <c r="D3254" s="89" t="s">
        <v>782</v>
      </c>
      <c r="E3254" s="89" t="str">
        <f t="shared" si="101"/>
        <v>6月第1周--周2</v>
      </c>
      <c r="F3254" s="99" t="s">
        <v>27</v>
      </c>
      <c r="G3254" s="92" t="s">
        <v>136</v>
      </c>
      <c r="H3254" s="92" t="str">
        <f>_xlfn.XLOOKUP(O3254,匹配表1065!T:T,匹配表1065!W:W)</f>
        <v>青岛市</v>
      </c>
      <c r="I3254" s="89" t="str">
        <f>_xlfn.XLOOKUP(O3254,匹配表1065!T:T,匹配表1065!X:X)</f>
        <v>PME2032</v>
      </c>
      <c r="J3254" s="89" t="s">
        <v>143</v>
      </c>
      <c r="K3254" s="89" cm="1">
        <f ca="1" t="array" ref="K3254:L3254">_xlfn.XLOOKUP(J3254,匹配表1065!Y:Y,匹配表1065!AA:AB)</f>
        <v>31</v>
      </c>
      <c r="L3254" s="89" t="str">
        <v>3个月以上</v>
      </c>
      <c r="M3254" s="92" t="s">
        <v>30</v>
      </c>
      <c r="N3254" s="98">
        <v>1</v>
      </c>
      <c r="O3254" s="93" t="str">
        <f>_xlfn.XLOOKUP(P3254,匹配表1065!U:U,匹配表1065!T:T)</f>
        <v>HO00001482</v>
      </c>
      <c r="P3254" s="89" t="s">
        <v>146</v>
      </c>
      <c r="Q3254" s="89" t="s">
        <v>249</v>
      </c>
      <c r="R3254" s="89" t="str">
        <f>_xlfn.XLOOKUP(Q3254,匹配表1065!L:L,匹配表1065!O:O)</f>
        <v>C</v>
      </c>
      <c r="S3254" s="93" t="str">
        <f>IFERROR(_xlfn.XLOOKUP(Q3254,匹配表1065!AI:AI,匹配表1065!AJ:AJ),"绿标")</f>
        <v>绿标</v>
      </c>
      <c r="T3254" s="93" t="str" cm="1">
        <f t="array" ref="T3254:U3254">_xlfn.XLOOKUP(Q3254,匹配表1065!L:L,匹配表1065!M:N)</f>
        <v>眩晕</v>
      </c>
      <c r="U3254" s="94" t="str">
        <v>耳鼻喉科</v>
      </c>
      <c r="V3254" s="95" t="s">
        <v>70</v>
      </c>
      <c r="W3254" s="93">
        <f>_xlfn.XLOOKUP(M3254,匹配表1065!D:D,匹配表1065!F:F)*N3254</f>
        <v>12</v>
      </c>
    </row>
    <row r="3255" customHeight="1" spans="1:23">
      <c r="A3255" s="89" t="s">
        <v>787</v>
      </c>
      <c r="B3255" s="90">
        <v>46175</v>
      </c>
      <c r="C3255" s="91" t="str">
        <f t="shared" si="100"/>
        <v>6月第1周</v>
      </c>
      <c r="D3255" s="89" t="s">
        <v>782</v>
      </c>
      <c r="E3255" s="89" t="str">
        <f t="shared" si="101"/>
        <v>6月第1周--周2</v>
      </c>
      <c r="F3255" s="99" t="s">
        <v>27</v>
      </c>
      <c r="G3255" s="92" t="s">
        <v>136</v>
      </c>
      <c r="H3255" s="92" t="str">
        <f>_xlfn.XLOOKUP(O3255,匹配表1065!T:T,匹配表1065!W:W)</f>
        <v>青岛市</v>
      </c>
      <c r="I3255" s="89" t="str">
        <f>_xlfn.XLOOKUP(O3255,匹配表1065!T:T,匹配表1065!X:X)</f>
        <v>PME2032</v>
      </c>
      <c r="J3255" s="89" t="s">
        <v>143</v>
      </c>
      <c r="K3255" s="89" cm="1">
        <f ca="1" t="array" ref="K3255:L3255">_xlfn.XLOOKUP(J3255,匹配表1065!Y:Y,匹配表1065!AA:AB)</f>
        <v>31</v>
      </c>
      <c r="L3255" s="89" t="str">
        <v>3个月以上</v>
      </c>
      <c r="M3255" s="92" t="s">
        <v>35</v>
      </c>
      <c r="N3255" s="98">
        <v>1</v>
      </c>
      <c r="O3255" s="93" t="str">
        <f>_xlfn.XLOOKUP(P3255,匹配表1065!U:U,匹配表1065!T:T)</f>
        <v>HO00001482</v>
      </c>
      <c r="P3255" s="89" t="s">
        <v>146</v>
      </c>
      <c r="Q3255" s="89" t="s">
        <v>797</v>
      </c>
      <c r="R3255" s="89" t="str">
        <f>_xlfn.XLOOKUP(Q3255,匹配表1065!L:L,匹配表1065!O:O)</f>
        <v>B</v>
      </c>
      <c r="S3255" s="93" t="str">
        <f>IFERROR(_xlfn.XLOOKUP(Q3255,匹配表1065!AI:AI,匹配表1065!AJ:AJ),"绿标")</f>
        <v>绿标</v>
      </c>
      <c r="T3255" s="93" t="str" cm="1">
        <f t="array" ref="T3255:U3255">_xlfn.XLOOKUP(Q3255,匹配表1065!L:L,匹配表1065!M:N)</f>
        <v>脑血管</v>
      </c>
      <c r="U3255" s="94" t="str">
        <v>神经内科</v>
      </c>
      <c r="V3255" s="95" t="s">
        <v>58</v>
      </c>
      <c r="W3255" s="93">
        <f>_xlfn.XLOOKUP(M3255,匹配表1065!D:D,匹配表1065!F:F)*N3255</f>
        <v>4</v>
      </c>
    </row>
    <row r="3256" customHeight="1" spans="1:23">
      <c r="A3256" s="89" t="s">
        <v>787</v>
      </c>
      <c r="B3256" s="90">
        <v>46175</v>
      </c>
      <c r="C3256" s="91" t="str">
        <f t="shared" si="100"/>
        <v>6月第1周</v>
      </c>
      <c r="D3256" s="89" t="s">
        <v>782</v>
      </c>
      <c r="E3256" s="89" t="str">
        <f t="shared" si="101"/>
        <v>6月第1周--周2</v>
      </c>
      <c r="F3256" s="99" t="s">
        <v>27</v>
      </c>
      <c r="G3256" s="92" t="s">
        <v>104</v>
      </c>
      <c r="H3256" s="92" t="str">
        <f>_xlfn.XLOOKUP(O3256,匹配表1065!T:T,匹配表1065!W:W)</f>
        <v>济南市</v>
      </c>
      <c r="I3256" s="89" t="str">
        <f>_xlfn.XLOOKUP(O3256,匹配表1065!T:T,匹配表1065!X:X)</f>
        <v>PME2044</v>
      </c>
      <c r="J3256" s="89" t="s">
        <v>105</v>
      </c>
      <c r="K3256" s="89" cm="1">
        <f ca="1" t="array" ref="K3256:L3256">_xlfn.XLOOKUP(J3256,匹配表1065!Y:Y,匹配表1065!AA:AB)</f>
        <v>8</v>
      </c>
      <c r="L3256" s="89" t="str">
        <v>3个月以上</v>
      </c>
      <c r="M3256" s="92" t="s">
        <v>30</v>
      </c>
      <c r="N3256" s="98">
        <v>1</v>
      </c>
      <c r="O3256" s="93" t="str">
        <f>_xlfn.XLOOKUP(P3256,匹配表1065!U:U,匹配表1065!T:T)</f>
        <v>HO00001401</v>
      </c>
      <c r="P3256" s="89" t="s">
        <v>106</v>
      </c>
      <c r="Q3256" s="89" t="s">
        <v>243</v>
      </c>
      <c r="R3256" s="89" t="str">
        <f>_xlfn.XLOOKUP(Q3256,匹配表1065!L:L,匹配表1065!O:O)</f>
        <v>B</v>
      </c>
      <c r="S3256" s="93" t="str">
        <f>IFERROR(_xlfn.XLOOKUP(Q3256,匹配表1065!AI:AI,匹配表1065!AJ:AJ),"绿标")</f>
        <v>绿标</v>
      </c>
      <c r="T3256" s="93" t="str" cm="1">
        <f t="array" ref="T3256:U3256">_xlfn.XLOOKUP(Q3256,匹配表1065!L:L,匹配表1065!M:N)</f>
        <v>脑血管</v>
      </c>
      <c r="U3256" s="94" t="str">
        <v>神经内科</v>
      </c>
      <c r="V3256" s="95" t="s">
        <v>42</v>
      </c>
      <c r="W3256" s="93">
        <f>_xlfn.XLOOKUP(M3256,匹配表1065!D:D,匹配表1065!F:F)*N3256</f>
        <v>12</v>
      </c>
    </row>
    <row r="3257" customHeight="1" spans="1:23">
      <c r="A3257" s="89" t="s">
        <v>787</v>
      </c>
      <c r="B3257" s="90">
        <v>46175</v>
      </c>
      <c r="C3257" s="91" t="str">
        <f t="shared" si="100"/>
        <v>6月第1周</v>
      </c>
      <c r="D3257" s="89" t="s">
        <v>782</v>
      </c>
      <c r="E3257" s="89" t="str">
        <f t="shared" si="101"/>
        <v>6月第1周--周2</v>
      </c>
      <c r="F3257" s="99" t="s">
        <v>27</v>
      </c>
      <c r="G3257" s="92" t="s">
        <v>104</v>
      </c>
      <c r="H3257" s="92" t="str">
        <f>_xlfn.XLOOKUP(O3257,匹配表1065!T:T,匹配表1065!W:W)</f>
        <v>济南市</v>
      </c>
      <c r="I3257" s="89" t="str">
        <f>_xlfn.XLOOKUP(O3257,匹配表1065!T:T,匹配表1065!X:X)</f>
        <v>PME2025</v>
      </c>
      <c r="J3257" s="89" t="s">
        <v>111</v>
      </c>
      <c r="K3257" s="89" cm="1">
        <f ca="1" t="array" ref="K3257:L3257">_xlfn.XLOOKUP(J3257,匹配表1065!Y:Y,匹配表1065!AA:AB)</f>
        <v>30</v>
      </c>
      <c r="L3257" s="89" t="str">
        <v>3个月以上</v>
      </c>
      <c r="M3257" s="92" t="s">
        <v>30</v>
      </c>
      <c r="N3257" s="98">
        <v>1</v>
      </c>
      <c r="O3257" s="93" t="str">
        <f>_xlfn.XLOOKUP(P3257,匹配表1065!U:U,匹配表1065!T:T)</f>
        <v>HO00001400</v>
      </c>
      <c r="P3257" s="89" t="s">
        <v>112</v>
      </c>
      <c r="Q3257" s="89" t="s">
        <v>113</v>
      </c>
      <c r="R3257" s="89" t="str">
        <f>_xlfn.XLOOKUP(Q3257,匹配表1065!L:L,匹配表1065!O:O)</f>
        <v>B</v>
      </c>
      <c r="S3257" s="93" t="str">
        <f>IFERROR(_xlfn.XLOOKUP(Q3257,匹配表1065!AI:AI,匹配表1065!AJ:AJ),"绿标")</f>
        <v>红标</v>
      </c>
      <c r="T3257" s="93" t="str" cm="1">
        <f t="array" ref="T3257:U3257">_xlfn.XLOOKUP(Q3257,匹配表1065!L:L,匹配表1065!M:N)</f>
        <v>抑郁焦虑</v>
      </c>
      <c r="U3257" s="94" t="str">
        <v>神经内科</v>
      </c>
      <c r="V3257" s="95" t="s">
        <v>42</v>
      </c>
      <c r="W3257" s="93">
        <f>_xlfn.XLOOKUP(M3257,匹配表1065!D:D,匹配表1065!F:F)*N3257</f>
        <v>12</v>
      </c>
    </row>
    <row r="3258" customHeight="1" spans="1:23">
      <c r="A3258" s="89" t="s">
        <v>787</v>
      </c>
      <c r="B3258" s="90">
        <v>46175</v>
      </c>
      <c r="C3258" s="91" t="str">
        <f t="shared" si="100"/>
        <v>6月第1周</v>
      </c>
      <c r="D3258" s="89" t="s">
        <v>782</v>
      </c>
      <c r="E3258" s="89" t="str">
        <f t="shared" si="101"/>
        <v>6月第1周--周2</v>
      </c>
      <c r="F3258" s="99" t="s">
        <v>27</v>
      </c>
      <c r="G3258" s="92" t="s">
        <v>104</v>
      </c>
      <c r="H3258" s="92" t="str">
        <f>_xlfn.XLOOKUP(O3258,匹配表1065!T:T,匹配表1065!W:W)</f>
        <v>济南市</v>
      </c>
      <c r="I3258" s="89" t="str">
        <f>_xlfn.XLOOKUP(O3258,匹配表1065!T:T,匹配表1065!X:X)</f>
        <v>PME2025</v>
      </c>
      <c r="J3258" s="89" t="s">
        <v>111</v>
      </c>
      <c r="K3258" s="89" cm="1">
        <f ca="1" t="array" ref="K3258:L3258">_xlfn.XLOOKUP(J3258,匹配表1065!Y:Y,匹配表1065!AA:AB)</f>
        <v>30</v>
      </c>
      <c r="L3258" s="89" t="str">
        <v>3个月以上</v>
      </c>
      <c r="M3258" s="92" t="s">
        <v>35</v>
      </c>
      <c r="N3258" s="98">
        <v>1</v>
      </c>
      <c r="O3258" s="93" t="str">
        <f>_xlfn.XLOOKUP(P3258,匹配表1065!U:U,匹配表1065!T:T)</f>
        <v>HO00001400</v>
      </c>
      <c r="P3258" s="89" t="s">
        <v>112</v>
      </c>
      <c r="Q3258" s="89" t="s">
        <v>412</v>
      </c>
      <c r="R3258" s="89" t="str">
        <f>_xlfn.XLOOKUP(Q3258,匹配表1065!L:L,匹配表1065!O:O)</f>
        <v>C</v>
      </c>
      <c r="S3258" s="93" t="str">
        <f>IFERROR(_xlfn.XLOOKUP(Q3258,匹配表1065!AI:AI,匹配表1065!AJ:AJ),"绿标")</f>
        <v>黑标</v>
      </c>
      <c r="T3258" s="93" t="str" cm="1">
        <f t="array" ref="T3258:U3258">_xlfn.XLOOKUP(Q3258,匹配表1065!L:L,匹配表1065!M:N)</f>
        <v>眩晕</v>
      </c>
      <c r="U3258" s="94" t="str">
        <v>耳鼻喉科</v>
      </c>
      <c r="V3258" s="95" t="s">
        <v>58</v>
      </c>
      <c r="W3258" s="93">
        <f>_xlfn.XLOOKUP(M3258,匹配表1065!D:D,匹配表1065!F:F)*N3258</f>
        <v>4</v>
      </c>
    </row>
    <row r="3259" customHeight="1" spans="1:23">
      <c r="A3259" s="89" t="s">
        <v>787</v>
      </c>
      <c r="B3259" s="90">
        <v>46175</v>
      </c>
      <c r="C3259" s="91" t="str">
        <f t="shared" si="100"/>
        <v>6月第1周</v>
      </c>
      <c r="D3259" s="89" t="s">
        <v>782</v>
      </c>
      <c r="E3259" s="89" t="str">
        <f t="shared" si="101"/>
        <v>6月第1周--周2</v>
      </c>
      <c r="F3259" s="99" t="s">
        <v>27</v>
      </c>
      <c r="G3259" s="92" t="s">
        <v>104</v>
      </c>
      <c r="H3259" s="92" t="str">
        <f>_xlfn.XLOOKUP(O3259,匹配表1065!T:T,匹配表1065!W:W)</f>
        <v>济南市</v>
      </c>
      <c r="I3259" s="89" t="str">
        <f>_xlfn.XLOOKUP(O3259,匹配表1065!T:T,匹配表1065!X:X)</f>
        <v>PME2025</v>
      </c>
      <c r="J3259" s="89" t="s">
        <v>111</v>
      </c>
      <c r="K3259" s="89" cm="1">
        <f ca="1" t="array" ref="K3259:L3259">_xlfn.XLOOKUP(J3259,匹配表1065!Y:Y,匹配表1065!AA:AB)</f>
        <v>30</v>
      </c>
      <c r="L3259" s="89" t="str">
        <v>3个月以上</v>
      </c>
      <c r="M3259" s="92" t="s">
        <v>55</v>
      </c>
      <c r="N3259" s="98">
        <v>1</v>
      </c>
      <c r="O3259" s="93" t="str">
        <f>_xlfn.XLOOKUP(P3259,匹配表1065!U:U,匹配表1065!T:T)</f>
        <v>HO00001400</v>
      </c>
      <c r="P3259" s="89" t="s">
        <v>112</v>
      </c>
      <c r="Q3259" s="89" t="s">
        <v>492</v>
      </c>
      <c r="R3259" s="89" t="str">
        <f>_xlfn.XLOOKUP(Q3259,匹配表1065!L:L,匹配表1065!O:O)</f>
        <v>B</v>
      </c>
      <c r="S3259" s="93" t="str">
        <f>IFERROR(_xlfn.XLOOKUP(Q3259,匹配表1065!AI:AI,匹配表1065!AJ:AJ),"绿标")</f>
        <v>红标</v>
      </c>
      <c r="T3259" s="93" t="str" cm="1">
        <f t="array" ref="T3259:U3259">_xlfn.XLOOKUP(Q3259,匹配表1065!L:L,匹配表1065!M:N)</f>
        <v>脑血管</v>
      </c>
      <c r="U3259" s="94" t="str">
        <v>神经内科</v>
      </c>
      <c r="V3259" s="95" t="s">
        <v>33</v>
      </c>
      <c r="W3259" s="93">
        <f>_xlfn.XLOOKUP(M3259,匹配表1065!D:D,匹配表1065!F:F)*N3259</f>
        <v>8</v>
      </c>
    </row>
    <row r="3260" customHeight="1" spans="1:23">
      <c r="A3260" s="89" t="s">
        <v>787</v>
      </c>
      <c r="B3260" s="90">
        <v>46175</v>
      </c>
      <c r="C3260" s="91" t="str">
        <f t="shared" si="100"/>
        <v>6月第1周</v>
      </c>
      <c r="D3260" s="89" t="s">
        <v>782</v>
      </c>
      <c r="E3260" s="89" t="str">
        <f t="shared" si="101"/>
        <v>6月第1周--周2</v>
      </c>
      <c r="F3260" s="99" t="s">
        <v>27</v>
      </c>
      <c r="G3260" s="92" t="s">
        <v>104</v>
      </c>
      <c r="H3260" s="92" t="str">
        <f>_xlfn.XLOOKUP(O3260,匹配表1065!T:T,匹配表1065!W:W)</f>
        <v>济南市</v>
      </c>
      <c r="I3260" s="89" t="str">
        <f>_xlfn.XLOOKUP(O3260,匹配表1065!T:T,匹配表1065!X:X)</f>
        <v>PME2025</v>
      </c>
      <c r="J3260" s="89" t="s">
        <v>128</v>
      </c>
      <c r="K3260" s="89" cm="1">
        <f ca="1" t="array" ref="K3260:L3260">_xlfn.XLOOKUP(J3260,匹配表1065!Y:Y,匹配表1065!AA:AB)</f>
        <v>13</v>
      </c>
      <c r="L3260" s="89" t="str">
        <v>3个月以上</v>
      </c>
      <c r="M3260" s="92" t="s">
        <v>30</v>
      </c>
      <c r="N3260" s="98">
        <v>1</v>
      </c>
      <c r="O3260" s="93" t="str">
        <f>_xlfn.XLOOKUP(P3260,匹配表1065!U:U,匹配表1065!T:T)</f>
        <v>HO00001400</v>
      </c>
      <c r="P3260" s="89" t="s">
        <v>112</v>
      </c>
      <c r="Q3260" s="89" t="s">
        <v>241</v>
      </c>
      <c r="R3260" s="89" t="str">
        <f>_xlfn.XLOOKUP(Q3260,匹配表1065!L:L,匹配表1065!O:O)</f>
        <v>A</v>
      </c>
      <c r="S3260" s="93" t="str">
        <f>IFERROR(_xlfn.XLOOKUP(Q3260,匹配表1065!AI:AI,匹配表1065!AJ:AJ),"绿标")</f>
        <v>红标</v>
      </c>
      <c r="T3260" s="93" t="str" cm="1">
        <f t="array" ref="T3260:U3260">_xlfn.XLOOKUP(Q3260,匹配表1065!L:L,匹配表1065!M:N)</f>
        <v>头痛</v>
      </c>
      <c r="U3260" s="94" t="str">
        <v>神经内科</v>
      </c>
      <c r="V3260" s="95" t="s">
        <v>42</v>
      </c>
      <c r="W3260" s="93">
        <f>_xlfn.XLOOKUP(M3260,匹配表1065!D:D,匹配表1065!F:F)*N3260</f>
        <v>12</v>
      </c>
    </row>
    <row r="3261" customHeight="1" spans="1:23">
      <c r="A3261" s="89" t="s">
        <v>787</v>
      </c>
      <c r="B3261" s="90">
        <v>46175</v>
      </c>
      <c r="C3261" s="91" t="str">
        <f t="shared" si="100"/>
        <v>6月第1周</v>
      </c>
      <c r="D3261" s="89" t="s">
        <v>782</v>
      </c>
      <c r="E3261" s="89" t="str">
        <f t="shared" si="101"/>
        <v>6月第1周--周2</v>
      </c>
      <c r="F3261" s="99" t="s">
        <v>27</v>
      </c>
      <c r="G3261" s="92" t="s">
        <v>104</v>
      </c>
      <c r="H3261" s="92" t="str">
        <f>_xlfn.XLOOKUP(O3261,匹配表1065!T:T,匹配表1065!W:W)</f>
        <v>济南市</v>
      </c>
      <c r="I3261" s="89" t="str">
        <f>_xlfn.XLOOKUP(O3261,匹配表1065!T:T,匹配表1065!X:X)</f>
        <v>PME2025</v>
      </c>
      <c r="J3261" s="89" t="s">
        <v>128</v>
      </c>
      <c r="K3261" s="89" cm="1">
        <f ca="1" t="array" ref="K3261:L3261">_xlfn.XLOOKUP(J3261,匹配表1065!Y:Y,匹配表1065!AA:AB)</f>
        <v>13</v>
      </c>
      <c r="L3261" s="89" t="str">
        <v>3个月以上</v>
      </c>
      <c r="M3261" s="92" t="s">
        <v>55</v>
      </c>
      <c r="N3261" s="98">
        <v>1</v>
      </c>
      <c r="O3261" s="93" t="str">
        <f>_xlfn.XLOOKUP(P3261,匹配表1065!U:U,匹配表1065!T:T)</f>
        <v>HO00001400</v>
      </c>
      <c r="P3261" s="89" t="s">
        <v>112</v>
      </c>
      <c r="Q3261" s="89" t="s">
        <v>131</v>
      </c>
      <c r="R3261" s="89" t="str">
        <f>_xlfn.XLOOKUP(Q3261,匹配表1065!L:L,匹配表1065!O:O)</f>
        <v>B</v>
      </c>
      <c r="S3261" s="93" t="str">
        <f>IFERROR(_xlfn.XLOOKUP(Q3261,匹配表1065!AI:AI,匹配表1065!AJ:AJ),"绿标")</f>
        <v>红标</v>
      </c>
      <c r="T3261" s="93" t="str" cm="1">
        <f t="array" ref="T3261:U3261">_xlfn.XLOOKUP(Q3261,匹配表1065!L:L,匹配表1065!M:N)</f>
        <v>脑血管</v>
      </c>
      <c r="U3261" s="94" t="str">
        <v>神经内科</v>
      </c>
      <c r="V3261" s="95" t="s">
        <v>58</v>
      </c>
      <c r="W3261" s="93">
        <f>_xlfn.XLOOKUP(M3261,匹配表1065!D:D,匹配表1065!F:F)*N3261</f>
        <v>8</v>
      </c>
    </row>
    <row r="3262" customHeight="1" spans="1:23">
      <c r="A3262" s="89" t="s">
        <v>787</v>
      </c>
      <c r="B3262" s="90">
        <v>46175</v>
      </c>
      <c r="C3262" s="91" t="str">
        <f t="shared" si="100"/>
        <v>6月第1周</v>
      </c>
      <c r="D3262" s="89" t="s">
        <v>782</v>
      </c>
      <c r="E3262" s="89" t="str">
        <f t="shared" si="101"/>
        <v>6月第1周--周2</v>
      </c>
      <c r="F3262" s="99" t="s">
        <v>27</v>
      </c>
      <c r="G3262" s="92" t="s">
        <v>104</v>
      </c>
      <c r="H3262" s="92" t="str">
        <f>_xlfn.XLOOKUP(O3262,匹配表1065!T:T,匹配表1065!W:W)</f>
        <v>济南市</v>
      </c>
      <c r="I3262" s="89" t="str">
        <f>_xlfn.XLOOKUP(O3262,匹配表1065!T:T,匹配表1065!X:X)</f>
        <v>PME2025</v>
      </c>
      <c r="J3262" s="89" t="s">
        <v>128</v>
      </c>
      <c r="K3262" s="89" cm="1">
        <f ca="1" t="array" ref="K3262:L3262">_xlfn.XLOOKUP(J3262,匹配表1065!Y:Y,匹配表1065!AA:AB)</f>
        <v>13</v>
      </c>
      <c r="L3262" s="89" t="str">
        <v>3个月以上</v>
      </c>
      <c r="M3262" s="92" t="s">
        <v>35</v>
      </c>
      <c r="N3262" s="98">
        <v>1</v>
      </c>
      <c r="O3262" s="93" t="str">
        <f>_xlfn.XLOOKUP(P3262,匹配表1065!U:U,匹配表1065!T:T)</f>
        <v>HO00001400</v>
      </c>
      <c r="P3262" s="89" t="s">
        <v>112</v>
      </c>
      <c r="Q3262" s="89" t="s">
        <v>357</v>
      </c>
      <c r="R3262" s="89" t="str">
        <f>_xlfn.XLOOKUP(Q3262,匹配表1065!L:L,匹配表1065!O:O)</f>
        <v>B</v>
      </c>
      <c r="S3262" s="93" t="str">
        <f>IFERROR(_xlfn.XLOOKUP(Q3262,匹配表1065!AI:AI,匹配表1065!AJ:AJ),"绿标")</f>
        <v>红标</v>
      </c>
      <c r="T3262" s="93" t="str" cm="1">
        <f t="array" ref="T3262:U3262">_xlfn.XLOOKUP(Q3262,匹配表1065!L:L,匹配表1065!M:N)</f>
        <v>癫痫</v>
      </c>
      <c r="U3262" s="94" t="str">
        <v>神经内科</v>
      </c>
      <c r="V3262" s="95" t="s">
        <v>58</v>
      </c>
      <c r="W3262" s="93">
        <f>_xlfn.XLOOKUP(M3262,匹配表1065!D:D,匹配表1065!F:F)*N3262</f>
        <v>4</v>
      </c>
    </row>
    <row r="3263" customHeight="1" spans="1:23">
      <c r="A3263" s="89" t="s">
        <v>787</v>
      </c>
      <c r="B3263" s="90">
        <v>46175</v>
      </c>
      <c r="C3263" s="91" t="str">
        <f t="shared" si="100"/>
        <v>6月第1周</v>
      </c>
      <c r="D3263" s="89" t="s">
        <v>782</v>
      </c>
      <c r="E3263" s="89" t="str">
        <f t="shared" si="101"/>
        <v>6月第1周--周2</v>
      </c>
      <c r="F3263" s="99" t="s">
        <v>27</v>
      </c>
      <c r="G3263" s="92" t="s">
        <v>104</v>
      </c>
      <c r="H3263" s="92" t="str">
        <f>_xlfn.XLOOKUP(O3263,匹配表1065!T:T,匹配表1065!W:W)</f>
        <v>聊城市</v>
      </c>
      <c r="I3263" s="89" t="str">
        <f>_xlfn.XLOOKUP(O3263,匹配表1065!T:T,匹配表1065!X:X)</f>
        <v>PME2046</v>
      </c>
      <c r="J3263" s="89" t="s">
        <v>108</v>
      </c>
      <c r="K3263" s="89" cm="1">
        <f ca="1" t="array" ref="K3263:L3263">_xlfn.XLOOKUP(J3263,匹配表1065!Y:Y,匹配表1065!AA:AB)</f>
        <v>8</v>
      </c>
      <c r="L3263" s="89" t="str">
        <v>3个月以上</v>
      </c>
      <c r="M3263" s="92" t="s">
        <v>30</v>
      </c>
      <c r="N3263" s="98">
        <v>1</v>
      </c>
      <c r="O3263" s="93" t="str">
        <f>_xlfn.XLOOKUP(P3263,匹配表1065!U:U,匹配表1065!T:T)</f>
        <v>HO00001415</v>
      </c>
      <c r="P3263" s="89" t="s">
        <v>109</v>
      </c>
      <c r="Q3263" s="89" t="s">
        <v>318</v>
      </c>
      <c r="R3263" s="89" t="str">
        <f>_xlfn.XLOOKUP(Q3263,匹配表1065!L:L,匹配表1065!O:O)</f>
        <v>C</v>
      </c>
      <c r="S3263" s="93" t="str">
        <f>IFERROR(_xlfn.XLOOKUP(Q3263,匹配表1065!AI:AI,匹配表1065!AJ:AJ),"绿标")</f>
        <v>黑标</v>
      </c>
      <c r="T3263" s="93" t="str" cm="1">
        <f t="array" ref="T3263:U3263">_xlfn.XLOOKUP(Q3263,匹配表1065!L:L,匹配表1065!M:N)</f>
        <v>眩晕</v>
      </c>
      <c r="U3263" s="94" t="str">
        <v>耳鼻喉科</v>
      </c>
      <c r="V3263" s="95" t="s">
        <v>33</v>
      </c>
      <c r="W3263" s="93">
        <f>_xlfn.XLOOKUP(M3263,匹配表1065!D:D,匹配表1065!F:F)*N3263</f>
        <v>12</v>
      </c>
    </row>
    <row r="3264" customHeight="1" spans="1:23">
      <c r="A3264" s="89" t="s">
        <v>787</v>
      </c>
      <c r="B3264" s="90">
        <v>46175</v>
      </c>
      <c r="C3264" s="91" t="str">
        <f t="shared" si="100"/>
        <v>6月第1周</v>
      </c>
      <c r="D3264" s="89" t="s">
        <v>782</v>
      </c>
      <c r="E3264" s="89" t="str">
        <f t="shared" si="101"/>
        <v>6月第1周--周2</v>
      </c>
      <c r="F3264" s="99" t="s">
        <v>27</v>
      </c>
      <c r="G3264" s="92" t="s">
        <v>104</v>
      </c>
      <c r="H3264" s="92" t="str">
        <f>_xlfn.XLOOKUP(O3264,匹配表1065!T:T,匹配表1065!W:W)</f>
        <v>济南市</v>
      </c>
      <c r="I3264" s="89" t="str">
        <f>_xlfn.XLOOKUP(O3264,匹配表1065!T:T,匹配表1065!X:X)</f>
        <v>PME2024</v>
      </c>
      <c r="J3264" s="89" t="s">
        <v>125</v>
      </c>
      <c r="K3264" s="89" cm="1">
        <f ca="1" t="array" ref="K3264:L3264">_xlfn.XLOOKUP(J3264,匹配表1065!Y:Y,匹配表1065!AA:AB)</f>
        <v>9</v>
      </c>
      <c r="L3264" s="89" t="str">
        <v>3个月以上</v>
      </c>
      <c r="M3264" s="92" t="s">
        <v>30</v>
      </c>
      <c r="N3264" s="98">
        <v>1</v>
      </c>
      <c r="O3264" s="93" t="str">
        <f>_xlfn.XLOOKUP(P3264,匹配表1065!U:U,匹配表1065!T:T)</f>
        <v>HO00001404</v>
      </c>
      <c r="P3264" s="89" t="s">
        <v>126</v>
      </c>
      <c r="Q3264" s="89" t="s">
        <v>235</v>
      </c>
      <c r="R3264" s="89" t="str">
        <f>_xlfn.XLOOKUP(Q3264,匹配表1065!L:L,匹配表1065!O:O)</f>
        <v>B</v>
      </c>
      <c r="S3264" s="93" t="str">
        <f>IFERROR(_xlfn.XLOOKUP(Q3264,匹配表1065!AI:AI,匹配表1065!AJ:AJ),"绿标")</f>
        <v>绿标</v>
      </c>
      <c r="T3264" s="93" t="str" cm="1">
        <f t="array" ref="T3264:U3264">_xlfn.XLOOKUP(Q3264,匹配表1065!L:L,匹配表1065!M:N)</f>
        <v>脑血管</v>
      </c>
      <c r="U3264" s="94" t="str">
        <v>神经内科</v>
      </c>
      <c r="V3264" s="95" t="s">
        <v>42</v>
      </c>
      <c r="W3264" s="93">
        <f>_xlfn.XLOOKUP(M3264,匹配表1065!D:D,匹配表1065!F:F)*N3264</f>
        <v>12</v>
      </c>
    </row>
    <row r="3265" customHeight="1" spans="1:23">
      <c r="A3265" s="89" t="s">
        <v>787</v>
      </c>
      <c r="B3265" s="90">
        <v>46175</v>
      </c>
      <c r="C3265" s="91" t="str">
        <f t="shared" si="100"/>
        <v>6月第1周</v>
      </c>
      <c r="D3265" s="89" t="s">
        <v>782</v>
      </c>
      <c r="E3265" s="89" t="str">
        <f t="shared" si="101"/>
        <v>6月第1周--周2</v>
      </c>
      <c r="F3265" s="99" t="s">
        <v>27</v>
      </c>
      <c r="G3265" s="92" t="s">
        <v>104</v>
      </c>
      <c r="H3265" s="92" t="str">
        <f>_xlfn.XLOOKUP(O3265,匹配表1065!T:T,匹配表1065!W:W)</f>
        <v>东营市</v>
      </c>
      <c r="I3265" s="89" t="str">
        <f>_xlfn.XLOOKUP(O3265,匹配表1065!T:T,匹配表1065!X:X)</f>
        <v>PME2028</v>
      </c>
      <c r="J3265" s="89" t="s">
        <v>121</v>
      </c>
      <c r="K3265" s="89" cm="1">
        <f ca="1" t="array" ref="K3265:L3265">_xlfn.XLOOKUP(J3265,匹配表1065!Y:Y,匹配表1065!AA:AB)</f>
        <v>26</v>
      </c>
      <c r="L3265" s="89" t="str">
        <v>3个月以上</v>
      </c>
      <c r="M3265" s="92" t="s">
        <v>55</v>
      </c>
      <c r="N3265" s="98">
        <v>1</v>
      </c>
      <c r="O3265" s="93" t="str">
        <f>_xlfn.XLOOKUP(P3265,匹配表1065!U:U,匹配表1065!T:T)</f>
        <v>HO00001421</v>
      </c>
      <c r="P3265" s="89" t="s">
        <v>122</v>
      </c>
      <c r="Q3265" s="89" t="s">
        <v>124</v>
      </c>
      <c r="R3265" s="89" t="str">
        <f>_xlfn.XLOOKUP(Q3265,匹配表1065!L:L,匹配表1065!O:O)</f>
        <v>A</v>
      </c>
      <c r="S3265" s="93" t="str">
        <f>IFERROR(_xlfn.XLOOKUP(Q3265,匹配表1065!AI:AI,匹配表1065!AJ:AJ),"绿标")</f>
        <v>红标</v>
      </c>
      <c r="T3265" s="93" t="str" cm="1">
        <f t="array" ref="T3265:U3265">_xlfn.XLOOKUP(Q3265,匹配表1065!L:L,匹配表1065!M:N)</f>
        <v>头痛</v>
      </c>
      <c r="U3265" s="94" t="str">
        <v>神经内科</v>
      </c>
      <c r="V3265" s="95" t="s">
        <v>33</v>
      </c>
      <c r="W3265" s="93">
        <f>_xlfn.XLOOKUP(M3265,匹配表1065!D:D,匹配表1065!F:F)*N3265</f>
        <v>8</v>
      </c>
    </row>
    <row r="3266" customHeight="1" spans="1:23">
      <c r="A3266" s="89" t="s">
        <v>787</v>
      </c>
      <c r="B3266" s="90">
        <v>46175</v>
      </c>
      <c r="C3266" s="91" t="str">
        <f t="shared" ref="C3266:C3329" si="102">MONTH(B3266)&amp;TEXT(WEEKNUM(B3266,2)-WEEKNUM(B3266+1-DAY(B3266),2)+1,"月第0周")</f>
        <v>6月第1周</v>
      </c>
      <c r="D3266" s="89" t="s">
        <v>782</v>
      </c>
      <c r="E3266" s="89" t="str">
        <f t="shared" ref="E3266:E3329" si="103">D3266&amp;"--"&amp;"周"&amp;WEEKDAY(B3266,2)</f>
        <v>6月第1周--周2</v>
      </c>
      <c r="F3266" s="99" t="s">
        <v>27</v>
      </c>
      <c r="G3266" s="92" t="s">
        <v>104</v>
      </c>
      <c r="H3266" s="92" t="str">
        <f>_xlfn.XLOOKUP(O3266,匹配表1065!T:T,匹配表1065!W:W)</f>
        <v>临沂市</v>
      </c>
      <c r="I3266" s="89" t="str">
        <f>_xlfn.XLOOKUP(O3266,匹配表1065!T:T,匹配表1065!X:X)</f>
        <v>PME2045</v>
      </c>
      <c r="J3266" s="89" t="s">
        <v>116</v>
      </c>
      <c r="K3266" s="89" cm="1">
        <f ca="1" t="array" ref="K3266:L3266">_xlfn.XLOOKUP(J3266,匹配表1065!Y:Y,匹配表1065!AA:AB)</f>
        <v>13</v>
      </c>
      <c r="L3266" s="89" t="str">
        <v>3个月以上</v>
      </c>
      <c r="M3266" s="92" t="s">
        <v>30</v>
      </c>
      <c r="N3266" s="98">
        <v>1</v>
      </c>
      <c r="O3266" s="93" t="str">
        <f>_xlfn.XLOOKUP(P3266,匹配表1065!U:U,匹配表1065!T:T)</f>
        <v>HO00001523</v>
      </c>
      <c r="P3266" s="89" t="s">
        <v>238</v>
      </c>
      <c r="Q3266" s="89" t="s">
        <v>555</v>
      </c>
      <c r="R3266" s="89" t="str">
        <f>_xlfn.XLOOKUP(Q3266,匹配表1065!L:L,匹配表1065!O:O)</f>
        <v>A</v>
      </c>
      <c r="S3266" s="93" t="str">
        <f>IFERROR(_xlfn.XLOOKUP(Q3266,匹配表1065!AI:AI,匹配表1065!AJ:AJ),"绿标")</f>
        <v>绿标</v>
      </c>
      <c r="T3266" s="93" t="str" cm="1">
        <f t="array" ref="T3266:U3266">_xlfn.XLOOKUP(Q3266,匹配表1065!L:L,匹配表1065!M:N)</f>
        <v>头痛</v>
      </c>
      <c r="U3266" s="94" t="str">
        <v>神经内科</v>
      </c>
      <c r="V3266" s="95" t="s">
        <v>67</v>
      </c>
      <c r="W3266" s="93">
        <f>_xlfn.XLOOKUP(M3266,匹配表1065!D:D,匹配表1065!F:F)*N3266</f>
        <v>12</v>
      </c>
    </row>
    <row r="3267" customHeight="1" spans="1:23">
      <c r="A3267" s="89" t="s">
        <v>787</v>
      </c>
      <c r="B3267" s="90">
        <v>46175</v>
      </c>
      <c r="C3267" s="91" t="str">
        <f t="shared" si="102"/>
        <v>6月第1周</v>
      </c>
      <c r="D3267" s="89" t="s">
        <v>782</v>
      </c>
      <c r="E3267" s="89" t="str">
        <f t="shared" si="103"/>
        <v>6月第1周--周2</v>
      </c>
      <c r="F3267" s="99" t="s">
        <v>27</v>
      </c>
      <c r="G3267" s="92" t="s">
        <v>104</v>
      </c>
      <c r="H3267" s="92" t="str">
        <f>_xlfn.XLOOKUP(O3267,匹配表1065!T:T,匹配表1065!W:W)</f>
        <v>济南市</v>
      </c>
      <c r="I3267" s="89" t="str">
        <f>_xlfn.XLOOKUP(O3267,匹配表1065!T:T,匹配表1065!X:X)</f>
        <v>PME2026</v>
      </c>
      <c r="J3267" s="89" t="s">
        <v>116</v>
      </c>
      <c r="K3267" s="89" cm="1">
        <f ca="1" t="array" ref="K3267:L3267">_xlfn.XLOOKUP(J3267,匹配表1065!Y:Y,匹配表1065!AA:AB)</f>
        <v>13</v>
      </c>
      <c r="L3267" s="89" t="str">
        <v>3个月以上</v>
      </c>
      <c r="M3267" s="92" t="s">
        <v>35</v>
      </c>
      <c r="N3267" s="98">
        <v>1</v>
      </c>
      <c r="O3267" s="93" t="str">
        <f>_xlfn.XLOOKUP(P3267,匹配表1065!U:U,匹配表1065!T:T)</f>
        <v>HO00001409</v>
      </c>
      <c r="P3267" s="89" t="s">
        <v>117</v>
      </c>
      <c r="Q3267" s="89" t="s">
        <v>798</v>
      </c>
      <c r="R3267" s="89" t="str">
        <f>_xlfn.XLOOKUP(Q3267,匹配表1065!L:L,匹配表1065!O:O)</f>
        <v>D</v>
      </c>
      <c r="S3267" s="93" t="str">
        <f>IFERROR(_xlfn.XLOOKUP(Q3267,匹配表1065!AI:AI,匹配表1065!AJ:AJ),"绿标")</f>
        <v>红标</v>
      </c>
      <c r="T3267" s="93" t="str" cm="1">
        <f t="array" ref="T3267:U3267">_xlfn.XLOOKUP(Q3267,匹配表1065!L:L,匹配表1065!M:N)</f>
        <v>抑郁焦虑</v>
      </c>
      <c r="U3267" s="94" t="str">
        <v>精神心理科</v>
      </c>
      <c r="V3267" s="95" t="s">
        <v>33</v>
      </c>
      <c r="W3267" s="93">
        <f>_xlfn.XLOOKUP(M3267,匹配表1065!D:D,匹配表1065!F:F)*N3267</f>
        <v>4</v>
      </c>
    </row>
    <row r="3268" customHeight="1" spans="1:23">
      <c r="A3268" s="89" t="s">
        <v>787</v>
      </c>
      <c r="B3268" s="90">
        <v>46175</v>
      </c>
      <c r="C3268" s="91" t="str">
        <f t="shared" si="102"/>
        <v>6月第1周</v>
      </c>
      <c r="D3268" s="89" t="s">
        <v>782</v>
      </c>
      <c r="E3268" s="89" t="str">
        <f t="shared" si="103"/>
        <v>6月第1周--周2</v>
      </c>
      <c r="F3268" s="99" t="s">
        <v>27</v>
      </c>
      <c r="G3268" s="92" t="s">
        <v>92</v>
      </c>
      <c r="H3268" s="92" t="str">
        <f>_xlfn.XLOOKUP(O3268,匹配表1065!T:T,匹配表1065!W:W)</f>
        <v>合肥市</v>
      </c>
      <c r="I3268" s="89" t="str">
        <f>_xlfn.XLOOKUP(O3268,匹配表1065!T:T,匹配表1065!X:X)</f>
        <v>PME2007</v>
      </c>
      <c r="J3268" s="89" t="s">
        <v>93</v>
      </c>
      <c r="K3268" s="89" cm="1">
        <f ca="1" t="array" ref="K3268:L3268">_xlfn.XLOOKUP(J3268,匹配表1065!Y:Y,匹配表1065!AA:AB)</f>
        <v>9</v>
      </c>
      <c r="L3268" s="89" t="str">
        <v>3个月以上</v>
      </c>
      <c r="M3268" s="92" t="s">
        <v>30</v>
      </c>
      <c r="N3268" s="98">
        <v>1</v>
      </c>
      <c r="O3268" s="93" t="str">
        <f>_xlfn.XLOOKUP(P3268,匹配表1065!U:U,匹配表1065!T:T)</f>
        <v>HO00000001</v>
      </c>
      <c r="P3268" s="89" t="s">
        <v>94</v>
      </c>
      <c r="Q3268" s="89" t="s">
        <v>207</v>
      </c>
      <c r="R3268" s="89" t="str">
        <f>_xlfn.XLOOKUP(Q3268,匹配表1065!L:L,匹配表1065!O:O)</f>
        <v>C</v>
      </c>
      <c r="S3268" s="93" t="str">
        <f>IFERROR(_xlfn.XLOOKUP(Q3268,匹配表1065!AI:AI,匹配表1065!AJ:AJ),"绿标")</f>
        <v>红标</v>
      </c>
      <c r="T3268" s="93" t="str" cm="1">
        <f t="array" ref="T3268:U3268">_xlfn.XLOOKUP(Q3268,匹配表1065!L:L,匹配表1065!M:N)</f>
        <v>眩晕</v>
      </c>
      <c r="U3268" s="94" t="str">
        <v>神经内科</v>
      </c>
      <c r="V3268" s="95" t="s">
        <v>33</v>
      </c>
      <c r="W3268" s="93">
        <f>_xlfn.XLOOKUP(M3268,匹配表1065!D:D,匹配表1065!F:F)*N3268</f>
        <v>12</v>
      </c>
    </row>
    <row r="3269" customHeight="1" spans="1:23">
      <c r="A3269" s="89" t="s">
        <v>787</v>
      </c>
      <c r="B3269" s="90">
        <v>46175</v>
      </c>
      <c r="C3269" s="91" t="str">
        <f t="shared" si="102"/>
        <v>6月第1周</v>
      </c>
      <c r="D3269" s="89" t="s">
        <v>782</v>
      </c>
      <c r="E3269" s="89" t="str">
        <f t="shared" si="103"/>
        <v>6月第1周--周2</v>
      </c>
      <c r="F3269" s="99" t="s">
        <v>27</v>
      </c>
      <c r="G3269" s="92" t="s">
        <v>92</v>
      </c>
      <c r="H3269" s="92" t="str">
        <f>_xlfn.XLOOKUP(O3269,匹配表1065!T:T,匹配表1065!W:W)</f>
        <v>合肥市</v>
      </c>
      <c r="I3269" s="89" t="str">
        <f>_xlfn.XLOOKUP(O3269,匹配表1065!T:T,匹配表1065!X:X)</f>
        <v>PME2047</v>
      </c>
      <c r="J3269" s="89" t="s">
        <v>97</v>
      </c>
      <c r="K3269" s="89" cm="1">
        <f ca="1" t="array" ref="K3269:L3269">_xlfn.XLOOKUP(J3269,匹配表1065!Y:Y,匹配表1065!AA:AB)</f>
        <v>2</v>
      </c>
      <c r="L3269" s="89" t="str">
        <v>3个月以内</v>
      </c>
      <c r="M3269" s="92" t="s">
        <v>55</v>
      </c>
      <c r="N3269" s="98">
        <v>1</v>
      </c>
      <c r="O3269" s="93" t="str">
        <f>_xlfn.XLOOKUP(P3269,匹配表1065!U:U,匹配表1065!T:T)</f>
        <v>HO00000005</v>
      </c>
      <c r="P3269" s="89" t="s">
        <v>98</v>
      </c>
      <c r="Q3269" s="89" t="s">
        <v>208</v>
      </c>
      <c r="R3269" s="89" t="str">
        <f>_xlfn.XLOOKUP(Q3269,匹配表1065!L:L,匹配表1065!O:O)</f>
        <v>A</v>
      </c>
      <c r="S3269" s="93" t="str">
        <f>IFERROR(_xlfn.XLOOKUP(Q3269,匹配表1065!AI:AI,匹配表1065!AJ:AJ),"绿标")</f>
        <v>黑标</v>
      </c>
      <c r="T3269" s="93" t="str" cm="1">
        <f t="array" ref="T3269:U3269">_xlfn.XLOOKUP(Q3269,匹配表1065!L:L,匹配表1065!M:N)</f>
        <v>头痛</v>
      </c>
      <c r="U3269" s="94" t="str">
        <v>神经内科</v>
      </c>
      <c r="V3269" s="95" t="s">
        <v>33</v>
      </c>
      <c r="W3269" s="93">
        <f>_xlfn.XLOOKUP(M3269,匹配表1065!D:D,匹配表1065!F:F)*N3269</f>
        <v>8</v>
      </c>
    </row>
    <row r="3270" customHeight="1" spans="1:23">
      <c r="A3270" s="89" t="s">
        <v>787</v>
      </c>
      <c r="B3270" s="90">
        <v>46175</v>
      </c>
      <c r="C3270" s="91" t="str">
        <f t="shared" si="102"/>
        <v>6月第1周</v>
      </c>
      <c r="D3270" s="89" t="s">
        <v>782</v>
      </c>
      <c r="E3270" s="89" t="str">
        <f t="shared" si="103"/>
        <v>6月第1周--周2</v>
      </c>
      <c r="F3270" s="99" t="s">
        <v>27</v>
      </c>
      <c r="G3270" s="92" t="s">
        <v>167</v>
      </c>
      <c r="H3270" s="92" t="str">
        <f>_xlfn.XLOOKUP(O3270,匹配表1065!T:T,匹配表1065!W:W)</f>
        <v>苏州市</v>
      </c>
      <c r="I3270" s="89" t="str">
        <f>_xlfn.XLOOKUP(O3270,匹配表1065!T:T,匹配表1065!X:X)</f>
        <v>PME2016</v>
      </c>
      <c r="J3270" s="89" t="s">
        <v>173</v>
      </c>
      <c r="K3270" s="89" cm="1">
        <f ca="1" t="array" ref="K3270:L3270">_xlfn.XLOOKUP(J3270,匹配表1065!Y:Y,匹配表1065!AA:AB)</f>
        <v>1</v>
      </c>
      <c r="L3270" s="89" t="str">
        <v>3个月以内</v>
      </c>
      <c r="M3270" s="92" t="s">
        <v>30</v>
      </c>
      <c r="N3270" s="98">
        <v>1</v>
      </c>
      <c r="O3270" s="93" t="str">
        <f>_xlfn.XLOOKUP(P3270,匹配表1065!U:U,匹配表1065!T:T)</f>
        <v>HO00001043</v>
      </c>
      <c r="P3270" s="89" t="s">
        <v>221</v>
      </c>
      <c r="Q3270" s="89" t="s">
        <v>291</v>
      </c>
      <c r="R3270" s="89" t="str">
        <f>_xlfn.XLOOKUP(Q3270,匹配表1065!L:L,匹配表1065!O:O)</f>
        <v>A</v>
      </c>
      <c r="S3270" s="93" t="str">
        <f>IFERROR(_xlfn.XLOOKUP(Q3270,匹配表1065!AI:AI,匹配表1065!AJ:AJ),"绿标")</f>
        <v>红标</v>
      </c>
      <c r="T3270" s="93" t="str" cm="1">
        <f t="array" ref="T3270:U3270">_xlfn.XLOOKUP(Q3270,匹配表1065!L:L,匹配表1065!M:N)</f>
        <v>头痛</v>
      </c>
      <c r="U3270" s="94" t="str">
        <v>神经内科</v>
      </c>
      <c r="V3270" s="95" t="s">
        <v>58</v>
      </c>
      <c r="W3270" s="93">
        <f>_xlfn.XLOOKUP(M3270,匹配表1065!D:D,匹配表1065!F:F)*N3270</f>
        <v>12</v>
      </c>
    </row>
    <row r="3271" customHeight="1" spans="1:23">
      <c r="A3271" s="89" t="s">
        <v>787</v>
      </c>
      <c r="B3271" s="90">
        <v>46175</v>
      </c>
      <c r="C3271" s="91" t="str">
        <f t="shared" si="102"/>
        <v>6月第1周</v>
      </c>
      <c r="D3271" s="89" t="s">
        <v>782</v>
      </c>
      <c r="E3271" s="89" t="str">
        <f t="shared" si="103"/>
        <v>6月第1周--周2</v>
      </c>
      <c r="F3271" s="99" t="s">
        <v>27</v>
      </c>
      <c r="G3271" s="92" t="s">
        <v>167</v>
      </c>
      <c r="H3271" s="92" t="str">
        <f>_xlfn.XLOOKUP(O3271,匹配表1065!T:T,匹配表1065!W:W)</f>
        <v>苏州市</v>
      </c>
      <c r="I3271" s="89" t="str">
        <f>_xlfn.XLOOKUP(O3271,匹配表1065!T:T,匹配表1065!X:X)</f>
        <v>PME2016</v>
      </c>
      <c r="J3271" s="89" t="s">
        <v>173</v>
      </c>
      <c r="K3271" s="89" cm="1">
        <f ca="1" t="array" ref="K3271:L3271">_xlfn.XLOOKUP(J3271,匹配表1065!Y:Y,匹配表1065!AA:AB)</f>
        <v>1</v>
      </c>
      <c r="L3271" s="89" t="str">
        <v>3个月以内</v>
      </c>
      <c r="M3271" s="92" t="s">
        <v>35</v>
      </c>
      <c r="N3271" s="98">
        <v>1</v>
      </c>
      <c r="O3271" s="93" t="str">
        <f>_xlfn.XLOOKUP(P3271,匹配表1065!U:U,匹配表1065!T:T)</f>
        <v>HO00001048</v>
      </c>
      <c r="P3271" s="89" t="s">
        <v>176</v>
      </c>
      <c r="Q3271" s="89" t="s">
        <v>177</v>
      </c>
      <c r="R3271" s="89" t="str">
        <f>_xlfn.XLOOKUP(Q3271,匹配表1065!L:L,匹配表1065!O:O)</f>
        <v>A</v>
      </c>
      <c r="S3271" s="93" t="str">
        <f>IFERROR(_xlfn.XLOOKUP(Q3271,匹配表1065!AI:AI,匹配表1065!AJ:AJ),"绿标")</f>
        <v>红标</v>
      </c>
      <c r="T3271" s="93" t="str" cm="1">
        <f t="array" ref="T3271:U3271">_xlfn.XLOOKUP(Q3271,匹配表1065!L:L,匹配表1065!M:N)</f>
        <v>头痛</v>
      </c>
      <c r="U3271" s="94" t="str">
        <v>神经内科</v>
      </c>
      <c r="V3271" s="95" t="s">
        <v>70</v>
      </c>
      <c r="W3271" s="93">
        <f>_xlfn.XLOOKUP(M3271,匹配表1065!D:D,匹配表1065!F:F)*N3271</f>
        <v>4</v>
      </c>
    </row>
    <row r="3272" customHeight="1" spans="1:23">
      <c r="A3272" s="89" t="s">
        <v>787</v>
      </c>
      <c r="B3272" s="90">
        <v>46175</v>
      </c>
      <c r="C3272" s="91" t="str">
        <f t="shared" si="102"/>
        <v>6月第1周</v>
      </c>
      <c r="D3272" s="89" t="s">
        <v>782</v>
      </c>
      <c r="E3272" s="89" t="str">
        <f t="shared" si="103"/>
        <v>6月第1周--周2</v>
      </c>
      <c r="F3272" s="99" t="s">
        <v>27</v>
      </c>
      <c r="G3272" s="92" t="s">
        <v>167</v>
      </c>
      <c r="H3272" s="92" t="str">
        <f>_xlfn.XLOOKUP(O3272,匹配表1065!T:T,匹配表1065!W:W)</f>
        <v>苏州市</v>
      </c>
      <c r="I3272" s="89" t="str">
        <f>_xlfn.XLOOKUP(O3272,匹配表1065!T:T,匹配表1065!X:X)</f>
        <v>PME2016</v>
      </c>
      <c r="J3272" s="89" t="s">
        <v>173</v>
      </c>
      <c r="K3272" s="89" cm="1">
        <f ca="1" t="array" ref="K3272:L3272">_xlfn.XLOOKUP(J3272,匹配表1065!Y:Y,匹配表1065!AA:AB)</f>
        <v>1</v>
      </c>
      <c r="L3272" s="89" t="str">
        <v>3个月以内</v>
      </c>
      <c r="M3272" s="92" t="s">
        <v>35</v>
      </c>
      <c r="N3272" s="98">
        <v>1</v>
      </c>
      <c r="O3272" s="93" t="str">
        <f>_xlfn.XLOOKUP(P3272,匹配表1065!U:U,匹配表1065!T:T)</f>
        <v>HO00001048</v>
      </c>
      <c r="P3272" s="89" t="s">
        <v>176</v>
      </c>
      <c r="Q3272" s="89" t="s">
        <v>664</v>
      </c>
      <c r="R3272" s="89" t="str">
        <f>_xlfn.XLOOKUP(Q3272,匹配表1065!L:L,匹配表1065!O:O)</f>
        <v>B</v>
      </c>
      <c r="S3272" s="93" t="str">
        <f>IFERROR(_xlfn.XLOOKUP(Q3272,匹配表1065!AI:AI,匹配表1065!AJ:AJ),"绿标")</f>
        <v>绿标</v>
      </c>
      <c r="T3272" s="93" t="str" cm="1">
        <f t="array" ref="T3272:U3272">_xlfn.XLOOKUP(Q3272,匹配表1065!L:L,匹配表1065!M:N)</f>
        <v>脑血管</v>
      </c>
      <c r="U3272" s="94" t="str">
        <v>神经内科</v>
      </c>
      <c r="V3272" s="95" t="s">
        <v>42</v>
      </c>
      <c r="W3272" s="93">
        <f>_xlfn.XLOOKUP(M3272,匹配表1065!D:D,匹配表1065!F:F)*N3272</f>
        <v>4</v>
      </c>
    </row>
    <row r="3273" customHeight="1" spans="1:23">
      <c r="A3273" s="89" t="s">
        <v>787</v>
      </c>
      <c r="B3273" s="90">
        <v>46175</v>
      </c>
      <c r="C3273" s="91" t="str">
        <f t="shared" si="102"/>
        <v>6月第1周</v>
      </c>
      <c r="D3273" s="89" t="s">
        <v>782</v>
      </c>
      <c r="E3273" s="89" t="str">
        <f t="shared" si="103"/>
        <v>6月第1周--周2</v>
      </c>
      <c r="F3273" s="99" t="s">
        <v>27</v>
      </c>
      <c r="G3273" s="92" t="s">
        <v>167</v>
      </c>
      <c r="H3273" s="92" t="str">
        <f>_xlfn.XLOOKUP(O3273,匹配表1065!T:T,匹配表1065!W:W)</f>
        <v>苏州市</v>
      </c>
      <c r="I3273" s="89" t="str">
        <f>_xlfn.XLOOKUP(O3273,匹配表1065!T:T,匹配表1065!X:X)</f>
        <v>PME2016</v>
      </c>
      <c r="J3273" s="89" t="s">
        <v>173</v>
      </c>
      <c r="K3273" s="89" cm="1">
        <f ca="1" t="array" ref="K3273:L3273">_xlfn.XLOOKUP(J3273,匹配表1065!Y:Y,匹配表1065!AA:AB)</f>
        <v>1</v>
      </c>
      <c r="L3273" s="89" t="str">
        <v>3个月以内</v>
      </c>
      <c r="M3273" s="92" t="s">
        <v>202</v>
      </c>
      <c r="N3273" s="98">
        <v>1</v>
      </c>
      <c r="O3273" s="93" t="str">
        <f>_xlfn.XLOOKUP(P3273,匹配表1065!U:U,匹配表1065!T:T)</f>
        <v>HO00001048</v>
      </c>
      <c r="P3273" s="89" t="s">
        <v>176</v>
      </c>
      <c r="Q3273" s="89" t="s">
        <v>290</v>
      </c>
      <c r="R3273" s="89" t="str">
        <f>_xlfn.XLOOKUP(Q3273,匹配表1065!L:L,匹配表1065!O:O)</f>
        <v>A</v>
      </c>
      <c r="S3273" s="93" t="str">
        <f>IFERROR(_xlfn.XLOOKUP(Q3273,匹配表1065!AI:AI,匹配表1065!AJ:AJ),"绿标")</f>
        <v>红标</v>
      </c>
      <c r="T3273" s="93" t="str" cm="1">
        <f t="array" ref="T3273:U3273">_xlfn.XLOOKUP(Q3273,匹配表1065!L:L,匹配表1065!M:N)</f>
        <v>头痛</v>
      </c>
      <c r="U3273" s="94" t="str">
        <v>神经内科</v>
      </c>
      <c r="V3273" s="95" t="s">
        <v>42</v>
      </c>
      <c r="W3273" s="93">
        <f>_xlfn.XLOOKUP(M3273,匹配表1065!D:D,匹配表1065!F:F)*N3273</f>
        <v>16</v>
      </c>
    </row>
    <row r="3274" customHeight="1" spans="1:23">
      <c r="A3274" s="89" t="s">
        <v>787</v>
      </c>
      <c r="B3274" s="90">
        <v>46175</v>
      </c>
      <c r="C3274" s="91" t="str">
        <f t="shared" si="102"/>
        <v>6月第1周</v>
      </c>
      <c r="D3274" s="89" t="s">
        <v>782</v>
      </c>
      <c r="E3274" s="89" t="str">
        <f t="shared" si="103"/>
        <v>6月第1周--周2</v>
      </c>
      <c r="F3274" s="99" t="s">
        <v>27</v>
      </c>
      <c r="G3274" s="92" t="s">
        <v>167</v>
      </c>
      <c r="H3274" s="92" t="str">
        <f>_xlfn.XLOOKUP(O3274,匹配表1065!T:T,匹配表1065!W:W)</f>
        <v>无锡市</v>
      </c>
      <c r="I3274" s="89" t="str">
        <f>_xlfn.XLOOKUP(O3274,匹配表1065!T:T,匹配表1065!X:X)</f>
        <v>PME2009</v>
      </c>
      <c r="J3274" s="89" t="s">
        <v>193</v>
      </c>
      <c r="K3274" s="89" cm="1">
        <f ca="1" t="array" ref="K3274:L3274">_xlfn.XLOOKUP(J3274,匹配表1065!Y:Y,匹配表1065!AA:AB)</f>
        <v>7</v>
      </c>
      <c r="L3274" s="89" t="str">
        <v>3个月以上</v>
      </c>
      <c r="M3274" s="92" t="s">
        <v>30</v>
      </c>
      <c r="N3274" s="98">
        <v>2</v>
      </c>
      <c r="O3274" s="93" t="str">
        <f>_xlfn.XLOOKUP(P3274,匹配表1065!U:U,匹配表1065!T:T)</f>
        <v>HO00001116</v>
      </c>
      <c r="P3274" s="89" t="s">
        <v>229</v>
      </c>
      <c r="Q3274" s="89" t="s">
        <v>230</v>
      </c>
      <c r="R3274" s="89" t="str">
        <f>_xlfn.XLOOKUP(Q3274,匹配表1065!L:L,匹配表1065!O:O)</f>
        <v>A</v>
      </c>
      <c r="S3274" s="93" t="str">
        <f>IFERROR(_xlfn.XLOOKUP(Q3274,匹配表1065!AI:AI,匹配表1065!AJ:AJ),"绿标")</f>
        <v>绿标</v>
      </c>
      <c r="T3274" s="93" t="str" cm="1">
        <f t="array" ref="T3274:U3274">_xlfn.XLOOKUP(Q3274,匹配表1065!L:L,匹配表1065!M:N)</f>
        <v>头痛</v>
      </c>
      <c r="U3274" s="94" t="str">
        <v>神经内科</v>
      </c>
      <c r="V3274" s="95" t="s">
        <v>42</v>
      </c>
      <c r="W3274" s="93">
        <f>_xlfn.XLOOKUP(M3274,匹配表1065!D:D,匹配表1065!F:F)*N3274</f>
        <v>24</v>
      </c>
    </row>
    <row r="3275" customHeight="1" spans="1:23">
      <c r="A3275" s="89" t="s">
        <v>787</v>
      </c>
      <c r="B3275" s="90">
        <v>46175</v>
      </c>
      <c r="C3275" s="91" t="str">
        <f t="shared" si="102"/>
        <v>6月第1周</v>
      </c>
      <c r="D3275" s="89" t="s">
        <v>782</v>
      </c>
      <c r="E3275" s="89" t="str">
        <f t="shared" si="103"/>
        <v>6月第1周--周2</v>
      </c>
      <c r="F3275" s="99" t="s">
        <v>27</v>
      </c>
      <c r="G3275" s="92" t="s">
        <v>167</v>
      </c>
      <c r="H3275" s="92" t="str">
        <f>_xlfn.XLOOKUP(O3275,匹配表1065!T:T,匹配表1065!W:W)</f>
        <v>无锡市</v>
      </c>
      <c r="I3275" s="89" t="str">
        <f>_xlfn.XLOOKUP(O3275,匹配表1065!T:T,匹配表1065!X:X)</f>
        <v>PME2014</v>
      </c>
      <c r="J3275" s="89" t="s">
        <v>581</v>
      </c>
      <c r="K3275" s="89" cm="1">
        <f ca="1" t="array" ref="K3275:L3275">_xlfn.XLOOKUP(J3275,匹配表1065!Y:Y,匹配表1065!AA:AB)</f>
        <v>1</v>
      </c>
      <c r="L3275" s="89" t="str">
        <v>3个月以内</v>
      </c>
      <c r="M3275" s="92" t="s">
        <v>30</v>
      </c>
      <c r="N3275" s="98">
        <v>1</v>
      </c>
      <c r="O3275" s="93" t="str">
        <f>_xlfn.XLOOKUP(P3275,匹配表1065!U:U,匹配表1065!T:T)</f>
        <v>HO00001112</v>
      </c>
      <c r="P3275" s="89" t="s">
        <v>594</v>
      </c>
      <c r="Q3275" s="89" t="s">
        <v>595</v>
      </c>
      <c r="R3275" s="89" t="str">
        <f>_xlfn.XLOOKUP(Q3275,匹配表1065!L:L,匹配表1065!O:O)</f>
        <v>A</v>
      </c>
      <c r="S3275" s="93" t="str">
        <f>IFERROR(_xlfn.XLOOKUP(Q3275,匹配表1065!AI:AI,匹配表1065!AJ:AJ),"绿标")</f>
        <v>红标</v>
      </c>
      <c r="T3275" s="93" t="str" cm="1">
        <f t="array" ref="T3275:U3275">_xlfn.XLOOKUP(Q3275,匹配表1065!L:L,匹配表1065!M:N)</f>
        <v>头痛</v>
      </c>
      <c r="U3275" s="94" t="str">
        <v>神经内科</v>
      </c>
      <c r="V3275" s="95" t="s">
        <v>58</v>
      </c>
      <c r="W3275" s="93">
        <f>_xlfn.XLOOKUP(M3275,匹配表1065!D:D,匹配表1065!F:F)*N3275</f>
        <v>12</v>
      </c>
    </row>
    <row r="3276" customHeight="1" spans="1:23">
      <c r="A3276" s="89" t="s">
        <v>787</v>
      </c>
      <c r="B3276" s="90">
        <v>46175</v>
      </c>
      <c r="C3276" s="91" t="str">
        <f t="shared" si="102"/>
        <v>6月第1周</v>
      </c>
      <c r="D3276" s="89" t="s">
        <v>782</v>
      </c>
      <c r="E3276" s="89" t="str">
        <f t="shared" si="103"/>
        <v>6月第1周--周2</v>
      </c>
      <c r="F3276" s="99" t="s">
        <v>27</v>
      </c>
      <c r="G3276" s="92" t="s">
        <v>167</v>
      </c>
      <c r="H3276" s="92" t="str">
        <f>_xlfn.XLOOKUP(O3276,匹配表1065!T:T,匹配表1065!W:W)</f>
        <v>苏州市</v>
      </c>
      <c r="I3276" s="89" t="str">
        <f>_xlfn.XLOOKUP(O3276,匹配表1065!T:T,匹配表1065!X:X)</f>
        <v>PME2017</v>
      </c>
      <c r="J3276" s="89" t="s">
        <v>323</v>
      </c>
      <c r="K3276" s="89" cm="1">
        <f ca="1" t="array" ref="K3276:L3276">_xlfn.XLOOKUP(J3276,匹配表1065!Y:Y,匹配表1065!AA:AB)</f>
        <v>7</v>
      </c>
      <c r="L3276" s="89" t="str">
        <v>3个月以上</v>
      </c>
      <c r="M3276" s="92" t="s">
        <v>574</v>
      </c>
      <c r="N3276" s="98">
        <v>1</v>
      </c>
      <c r="O3276" s="93" t="str">
        <f>_xlfn.XLOOKUP(P3276,匹配表1065!U:U,匹配表1065!T:T)</f>
        <v>HO00001044</v>
      </c>
      <c r="P3276" s="89" t="s">
        <v>346</v>
      </c>
      <c r="Q3276" s="89" t="s">
        <v>347</v>
      </c>
      <c r="R3276" s="89" t="str">
        <f>_xlfn.XLOOKUP(Q3276,匹配表1065!L:L,匹配表1065!O:O)</f>
        <v>A</v>
      </c>
      <c r="S3276" s="93" t="str">
        <f>IFERROR(_xlfn.XLOOKUP(Q3276,匹配表1065!AI:AI,匹配表1065!AJ:AJ),"绿标")</f>
        <v>红标</v>
      </c>
      <c r="T3276" s="93" t="str" cm="1">
        <f t="array" ref="T3276:U3276">_xlfn.XLOOKUP(Q3276,匹配表1065!L:L,匹配表1065!M:N)</f>
        <v>头痛</v>
      </c>
      <c r="U3276" s="94" t="str">
        <v>神经内科</v>
      </c>
      <c r="V3276" s="95" t="s">
        <v>67</v>
      </c>
      <c r="W3276" s="93">
        <f>_xlfn.XLOOKUP(M3276,匹配表1065!D:D,匹配表1065!F:F)*N3276</f>
        <v>20</v>
      </c>
    </row>
    <row r="3277" customHeight="1" spans="1:23">
      <c r="A3277" s="89" t="s">
        <v>787</v>
      </c>
      <c r="B3277" s="90">
        <v>46175</v>
      </c>
      <c r="C3277" s="91" t="str">
        <f t="shared" si="102"/>
        <v>6月第1周</v>
      </c>
      <c r="D3277" s="89" t="s">
        <v>782</v>
      </c>
      <c r="E3277" s="89" t="str">
        <f t="shared" si="103"/>
        <v>6月第1周--周2</v>
      </c>
      <c r="F3277" s="99" t="s">
        <v>27</v>
      </c>
      <c r="G3277" s="92" t="s">
        <v>167</v>
      </c>
      <c r="H3277" s="92" t="str">
        <f>_xlfn.XLOOKUP(O3277,匹配表1065!T:T,匹配表1065!W:W)</f>
        <v>南通市</v>
      </c>
      <c r="I3277" s="89" t="str">
        <f>_xlfn.XLOOKUP(O3277,匹配表1065!T:T,匹配表1065!X:X)</f>
        <v>PME2013</v>
      </c>
      <c r="J3277" s="89" t="s">
        <v>180</v>
      </c>
      <c r="K3277" s="89" cm="1">
        <f ca="1" t="array" ref="K3277:L3277">_xlfn.XLOOKUP(J3277,匹配表1065!Y:Y,匹配表1065!AA:AB)</f>
        <v>51</v>
      </c>
      <c r="L3277" s="89" t="str">
        <v>3个月以上</v>
      </c>
      <c r="M3277" s="92" t="s">
        <v>30</v>
      </c>
      <c r="N3277" s="98">
        <v>2</v>
      </c>
      <c r="O3277" s="93" t="str">
        <f>_xlfn.XLOOKUP(P3277,匹配表1065!U:U,匹配表1065!T:T)</f>
        <v>HO00001066</v>
      </c>
      <c r="P3277" s="89" t="s">
        <v>183</v>
      </c>
      <c r="Q3277" s="89" t="s">
        <v>296</v>
      </c>
      <c r="R3277" s="89" t="str">
        <f>_xlfn.XLOOKUP(Q3277,匹配表1065!L:L,匹配表1065!O:O)</f>
        <v>C</v>
      </c>
      <c r="S3277" s="93" t="str">
        <f>IFERROR(_xlfn.XLOOKUP(Q3277,匹配表1065!AI:AI,匹配表1065!AJ:AJ),"绿标")</f>
        <v>红标</v>
      </c>
      <c r="T3277" s="93" t="str" cm="1">
        <f t="array" ref="T3277:U3277">_xlfn.XLOOKUP(Q3277,匹配表1065!L:L,匹配表1065!M:N)</f>
        <v>眩晕</v>
      </c>
      <c r="U3277" s="94" t="str">
        <v>耳鼻喉科</v>
      </c>
      <c r="V3277" s="95" t="s">
        <v>70</v>
      </c>
      <c r="W3277" s="93">
        <f>_xlfn.XLOOKUP(M3277,匹配表1065!D:D,匹配表1065!F:F)*N3277</f>
        <v>24</v>
      </c>
    </row>
    <row r="3278" customHeight="1" spans="1:23">
      <c r="A3278" s="89" t="s">
        <v>787</v>
      </c>
      <c r="B3278" s="90">
        <v>46175</v>
      </c>
      <c r="C3278" s="91" t="str">
        <f t="shared" si="102"/>
        <v>6月第1周</v>
      </c>
      <c r="D3278" s="89" t="s">
        <v>782</v>
      </c>
      <c r="E3278" s="89" t="str">
        <f t="shared" si="103"/>
        <v>6月第1周--周2</v>
      </c>
      <c r="F3278" s="99" t="s">
        <v>27</v>
      </c>
      <c r="G3278" s="92" t="s">
        <v>167</v>
      </c>
      <c r="H3278" s="92" t="str">
        <f>_xlfn.XLOOKUP(O3278,匹配表1065!T:T,匹配表1065!W:W)</f>
        <v>南通市</v>
      </c>
      <c r="I3278" s="89" t="str">
        <f>_xlfn.XLOOKUP(O3278,匹配表1065!T:T,匹配表1065!X:X)</f>
        <v>PME2013</v>
      </c>
      <c r="J3278" s="89" t="s">
        <v>180</v>
      </c>
      <c r="K3278" s="89" cm="1">
        <f ca="1" t="array" ref="K3278:L3278">_xlfn.XLOOKUP(J3278,匹配表1065!Y:Y,匹配表1065!AA:AB)</f>
        <v>51</v>
      </c>
      <c r="L3278" s="89" t="str">
        <v>3个月以上</v>
      </c>
      <c r="M3278" s="92" t="s">
        <v>35</v>
      </c>
      <c r="N3278" s="98">
        <v>1</v>
      </c>
      <c r="O3278" s="93" t="str">
        <f>_xlfn.XLOOKUP(P3278,匹配表1065!U:U,匹配表1065!T:T)</f>
        <v>HO00001066</v>
      </c>
      <c r="P3278" s="89" t="s">
        <v>183</v>
      </c>
      <c r="Q3278" s="89" t="s">
        <v>185</v>
      </c>
      <c r="R3278" s="89" t="str">
        <f>_xlfn.XLOOKUP(Q3278,匹配表1065!L:L,匹配表1065!O:O)</f>
        <v>A</v>
      </c>
      <c r="S3278" s="93" t="str">
        <f>IFERROR(_xlfn.XLOOKUP(Q3278,匹配表1065!AI:AI,匹配表1065!AJ:AJ),"绿标")</f>
        <v>红标</v>
      </c>
      <c r="T3278" s="93" t="str" cm="1">
        <f t="array" ref="T3278:U3278">_xlfn.XLOOKUP(Q3278,匹配表1065!L:L,匹配表1065!M:N)</f>
        <v>头痛</v>
      </c>
      <c r="U3278" s="94" t="str">
        <v>神经内科</v>
      </c>
      <c r="V3278" s="95" t="s">
        <v>33</v>
      </c>
      <c r="W3278" s="93">
        <f>_xlfn.XLOOKUP(M3278,匹配表1065!D:D,匹配表1065!F:F)*N3278</f>
        <v>4</v>
      </c>
    </row>
    <row r="3279" customHeight="1" spans="1:23">
      <c r="A3279" s="89" t="s">
        <v>787</v>
      </c>
      <c r="B3279" s="90">
        <v>46175</v>
      </c>
      <c r="C3279" s="91" t="str">
        <f t="shared" si="102"/>
        <v>6月第1周</v>
      </c>
      <c r="D3279" s="89" t="s">
        <v>782</v>
      </c>
      <c r="E3279" s="89" t="str">
        <f t="shared" si="103"/>
        <v>6月第1周--周2</v>
      </c>
      <c r="F3279" s="99" t="s">
        <v>27</v>
      </c>
      <c r="G3279" s="92" t="s">
        <v>167</v>
      </c>
      <c r="H3279" s="92" t="str">
        <f>_xlfn.XLOOKUP(O3279,匹配表1065!T:T,匹配表1065!W:W)</f>
        <v>南通市</v>
      </c>
      <c r="I3279" s="89" t="str">
        <f>_xlfn.XLOOKUP(O3279,匹配表1065!T:T,匹配表1065!X:X)</f>
        <v>PME2013</v>
      </c>
      <c r="J3279" s="89" t="s">
        <v>180</v>
      </c>
      <c r="K3279" s="89" cm="1">
        <f ca="1" t="array" ref="K3279:L3279">_xlfn.XLOOKUP(J3279,匹配表1065!Y:Y,匹配表1065!AA:AB)</f>
        <v>51</v>
      </c>
      <c r="L3279" s="89" t="str">
        <v>3个月以上</v>
      </c>
      <c r="M3279" s="92" t="s">
        <v>35</v>
      </c>
      <c r="N3279" s="98">
        <v>1</v>
      </c>
      <c r="O3279" s="93" t="str">
        <f>_xlfn.XLOOKUP(P3279,匹配表1065!U:U,匹配表1065!T:T)</f>
        <v>HO00001021</v>
      </c>
      <c r="P3279" s="89" t="s">
        <v>181</v>
      </c>
      <c r="Q3279" s="89" t="s">
        <v>297</v>
      </c>
      <c r="R3279" s="89" t="str">
        <f>_xlfn.XLOOKUP(Q3279,匹配表1065!L:L,匹配表1065!O:O)</f>
        <v>B</v>
      </c>
      <c r="S3279" s="93" t="str">
        <f>IFERROR(_xlfn.XLOOKUP(Q3279,匹配表1065!AI:AI,匹配表1065!AJ:AJ),"绿标")</f>
        <v>红标</v>
      </c>
      <c r="T3279" s="93" t="str" cm="1">
        <f t="array" ref="T3279:U3279">_xlfn.XLOOKUP(Q3279,匹配表1065!L:L,匹配表1065!M:N)</f>
        <v>脑血管</v>
      </c>
      <c r="U3279" s="94" t="str">
        <v>神经内科</v>
      </c>
      <c r="V3279" s="95" t="s">
        <v>33</v>
      </c>
      <c r="W3279" s="93">
        <f>_xlfn.XLOOKUP(M3279,匹配表1065!D:D,匹配表1065!F:F)*N3279</f>
        <v>4</v>
      </c>
    </row>
    <row r="3280" customHeight="1" spans="1:23">
      <c r="A3280" s="89" t="s">
        <v>787</v>
      </c>
      <c r="B3280" s="90">
        <v>46175</v>
      </c>
      <c r="C3280" s="91" t="str">
        <f t="shared" si="102"/>
        <v>6月第1周</v>
      </c>
      <c r="D3280" s="89" t="s">
        <v>782</v>
      </c>
      <c r="E3280" s="89" t="str">
        <f t="shared" si="103"/>
        <v>6月第1周--周2</v>
      </c>
      <c r="F3280" s="99" t="s">
        <v>27</v>
      </c>
      <c r="G3280" s="92" t="s">
        <v>167</v>
      </c>
      <c r="H3280" s="92" t="str">
        <f>_xlfn.XLOOKUP(O3280,匹配表1065!T:T,匹配表1065!W:W)</f>
        <v>苏州市</v>
      </c>
      <c r="I3280" s="89" t="str">
        <f>_xlfn.XLOOKUP(O3280,匹配表1065!T:T,匹配表1065!X:X)</f>
        <v>PME2011</v>
      </c>
      <c r="J3280" s="89" t="s">
        <v>168</v>
      </c>
      <c r="K3280" s="89" cm="1">
        <f ca="1" t="array" ref="K3280:L3280">_xlfn.XLOOKUP(J3280,匹配表1065!Y:Y,匹配表1065!AA:AB)</f>
        <v>19</v>
      </c>
      <c r="L3280" s="89" t="str">
        <v>3个月以上</v>
      </c>
      <c r="M3280" s="92" t="s">
        <v>30</v>
      </c>
      <c r="N3280" s="98">
        <v>1</v>
      </c>
      <c r="O3280" s="93" t="str">
        <f>_xlfn.XLOOKUP(P3280,匹配表1065!U:U,匹配表1065!T:T)</f>
        <v>HO00307823</v>
      </c>
      <c r="P3280" s="89" t="s">
        <v>169</v>
      </c>
      <c r="Q3280" s="89" t="s">
        <v>170</v>
      </c>
      <c r="R3280" s="89" t="str">
        <f>_xlfn.XLOOKUP(Q3280,匹配表1065!L:L,匹配表1065!O:O)</f>
        <v>A</v>
      </c>
      <c r="S3280" s="93" t="str">
        <f>IFERROR(_xlfn.XLOOKUP(Q3280,匹配表1065!AI:AI,匹配表1065!AJ:AJ),"绿标")</f>
        <v>红标</v>
      </c>
      <c r="T3280" s="93" t="str" cm="1">
        <f t="array" ref="T3280:U3280">_xlfn.XLOOKUP(Q3280,匹配表1065!L:L,匹配表1065!M:N)</f>
        <v>头痛</v>
      </c>
      <c r="U3280" s="94" t="str">
        <v>神经内科</v>
      </c>
      <c r="V3280" s="95" t="s">
        <v>58</v>
      </c>
      <c r="W3280" s="93">
        <f>_xlfn.XLOOKUP(M3280,匹配表1065!D:D,匹配表1065!F:F)*N3280</f>
        <v>12</v>
      </c>
    </row>
    <row r="3281" customHeight="1" spans="1:23">
      <c r="A3281" s="89" t="s">
        <v>787</v>
      </c>
      <c r="B3281" s="90">
        <v>46175</v>
      </c>
      <c r="C3281" s="91" t="str">
        <f t="shared" si="102"/>
        <v>6月第1周</v>
      </c>
      <c r="D3281" s="89" t="s">
        <v>782</v>
      </c>
      <c r="E3281" s="89" t="str">
        <f t="shared" si="103"/>
        <v>6月第1周--周2</v>
      </c>
      <c r="F3281" s="99" t="s">
        <v>27</v>
      </c>
      <c r="G3281" s="92" t="s">
        <v>167</v>
      </c>
      <c r="H3281" s="92" t="str">
        <f>_xlfn.XLOOKUP(O3281,匹配表1065!T:T,匹配表1065!W:W)</f>
        <v>苏州市</v>
      </c>
      <c r="I3281" s="89" t="str">
        <f>_xlfn.XLOOKUP(O3281,匹配表1065!T:T,匹配表1065!X:X)</f>
        <v>PME2011</v>
      </c>
      <c r="J3281" s="89" t="s">
        <v>168</v>
      </c>
      <c r="K3281" s="89" cm="1">
        <f ca="1" t="array" ref="K3281:L3281">_xlfn.XLOOKUP(J3281,匹配表1065!Y:Y,匹配表1065!AA:AB)</f>
        <v>19</v>
      </c>
      <c r="L3281" s="89" t="str">
        <v>3个月以上</v>
      </c>
      <c r="M3281" s="92" t="s">
        <v>35</v>
      </c>
      <c r="N3281" s="98">
        <v>1</v>
      </c>
      <c r="O3281" s="93" t="str">
        <f>_xlfn.XLOOKUP(P3281,匹配表1065!U:U,匹配表1065!T:T)</f>
        <v>HO00307823</v>
      </c>
      <c r="P3281" s="89" t="s">
        <v>169</v>
      </c>
      <c r="Q3281" s="89" t="s">
        <v>438</v>
      </c>
      <c r="R3281" s="89" t="str">
        <f>_xlfn.XLOOKUP(Q3281,匹配表1065!L:L,匹配表1065!O:O)</f>
        <v>A</v>
      </c>
      <c r="S3281" s="93" t="str">
        <f>IFERROR(_xlfn.XLOOKUP(Q3281,匹配表1065!AI:AI,匹配表1065!AJ:AJ),"绿标")</f>
        <v>红标</v>
      </c>
      <c r="T3281" s="93" t="str" cm="1">
        <f t="array" ref="T3281:U3281">_xlfn.XLOOKUP(Q3281,匹配表1065!L:L,匹配表1065!M:N)</f>
        <v>头痛</v>
      </c>
      <c r="U3281" s="94" t="str">
        <v>神经内科</v>
      </c>
      <c r="V3281" s="95" t="s">
        <v>67</v>
      </c>
      <c r="W3281" s="93">
        <f>_xlfn.XLOOKUP(M3281,匹配表1065!D:D,匹配表1065!F:F)*N3281</f>
        <v>4</v>
      </c>
    </row>
    <row r="3282" customHeight="1" spans="1:23">
      <c r="A3282" s="89" t="s">
        <v>787</v>
      </c>
      <c r="B3282" s="90">
        <v>46175</v>
      </c>
      <c r="C3282" s="91" t="str">
        <f t="shared" si="102"/>
        <v>6月第1周</v>
      </c>
      <c r="D3282" s="89" t="s">
        <v>782</v>
      </c>
      <c r="E3282" s="89" t="str">
        <f t="shared" si="103"/>
        <v>6月第1周--周2</v>
      </c>
      <c r="F3282" s="99" t="s">
        <v>27</v>
      </c>
      <c r="G3282" s="92" t="s">
        <v>167</v>
      </c>
      <c r="H3282" s="92" t="str">
        <f>_xlfn.XLOOKUP(O3282,匹配表1065!T:T,匹配表1065!W:W)</f>
        <v>苏州市</v>
      </c>
      <c r="I3282" s="89" t="str">
        <f>_xlfn.XLOOKUP(O3282,匹配表1065!T:T,匹配表1065!X:X)</f>
        <v>PME2011</v>
      </c>
      <c r="J3282" s="89" t="s">
        <v>168</v>
      </c>
      <c r="K3282" s="89" cm="1">
        <f ca="1" t="array" ref="K3282:L3282">_xlfn.XLOOKUP(J3282,匹配表1065!Y:Y,匹配表1065!AA:AB)</f>
        <v>19</v>
      </c>
      <c r="L3282" s="89" t="str">
        <v>3个月以上</v>
      </c>
      <c r="M3282" s="92" t="s">
        <v>30</v>
      </c>
      <c r="N3282" s="98">
        <v>3</v>
      </c>
      <c r="O3282" s="93" t="str">
        <f>_xlfn.XLOOKUP(P3282,匹配表1065!U:U,匹配表1065!T:T)</f>
        <v>HO00307823</v>
      </c>
      <c r="P3282" s="89" t="s">
        <v>169</v>
      </c>
      <c r="Q3282" s="89" t="s">
        <v>172</v>
      </c>
      <c r="R3282" s="89" t="str">
        <f>_xlfn.XLOOKUP(Q3282,匹配表1065!L:L,匹配表1065!O:O)</f>
        <v>C</v>
      </c>
      <c r="S3282" s="93" t="str">
        <f>IFERROR(_xlfn.XLOOKUP(Q3282,匹配表1065!AI:AI,匹配表1065!AJ:AJ),"绿标")</f>
        <v>绿标</v>
      </c>
      <c r="T3282" s="93" t="str" cm="1">
        <f t="array" ref="T3282:U3282">_xlfn.XLOOKUP(Q3282,匹配表1065!L:L,匹配表1065!M:N)</f>
        <v>眩晕</v>
      </c>
      <c r="U3282" s="94" t="str">
        <v>神经内科</v>
      </c>
      <c r="V3282" s="95" t="s">
        <v>58</v>
      </c>
      <c r="W3282" s="93">
        <f>_xlfn.XLOOKUP(M3282,匹配表1065!D:D,匹配表1065!F:F)*N3282</f>
        <v>36</v>
      </c>
    </row>
    <row r="3283" customHeight="1" spans="1:23">
      <c r="A3283" s="89" t="s">
        <v>787</v>
      </c>
      <c r="B3283" s="90">
        <v>46175</v>
      </c>
      <c r="C3283" s="91" t="str">
        <f t="shared" si="102"/>
        <v>6月第1周</v>
      </c>
      <c r="D3283" s="89" t="s">
        <v>782</v>
      </c>
      <c r="E3283" s="89" t="str">
        <f t="shared" si="103"/>
        <v>6月第1周--周2</v>
      </c>
      <c r="F3283" s="99" t="s">
        <v>27</v>
      </c>
      <c r="G3283" s="92" t="s">
        <v>167</v>
      </c>
      <c r="H3283" s="92" t="str">
        <f>_xlfn.XLOOKUP(O3283,匹配表1065!T:T,匹配表1065!W:W)</f>
        <v>苏州市</v>
      </c>
      <c r="I3283" s="89" t="str">
        <f>_xlfn.XLOOKUP(O3283,匹配表1065!T:T,匹配表1065!X:X)</f>
        <v>PME2010</v>
      </c>
      <c r="J3283" s="89" t="s">
        <v>186</v>
      </c>
      <c r="K3283" s="89" cm="1">
        <f ca="1" t="array" ref="K3283:L3283">_xlfn.XLOOKUP(J3283,匹配表1065!Y:Y,匹配表1065!AA:AB)</f>
        <v>6</v>
      </c>
      <c r="L3283" s="89" t="str">
        <v>3个月以上</v>
      </c>
      <c r="M3283" s="92" t="s">
        <v>30</v>
      </c>
      <c r="N3283" s="98">
        <v>1</v>
      </c>
      <c r="O3283" s="93" t="str">
        <f>_xlfn.XLOOKUP(P3283,匹配表1065!U:U,匹配表1065!T:T)</f>
        <v>HO00001051</v>
      </c>
      <c r="P3283" s="89" t="s">
        <v>191</v>
      </c>
      <c r="Q3283" s="89" t="s">
        <v>192</v>
      </c>
      <c r="R3283" s="89" t="str">
        <f>_xlfn.XLOOKUP(Q3283,匹配表1065!L:L,匹配表1065!O:O)</f>
        <v>B</v>
      </c>
      <c r="S3283" s="93" t="str">
        <f>IFERROR(_xlfn.XLOOKUP(Q3283,匹配表1065!AI:AI,匹配表1065!AJ:AJ),"绿标")</f>
        <v>绿标</v>
      </c>
      <c r="T3283" s="93" t="str" cm="1">
        <f t="array" ref="T3283:U3283">_xlfn.XLOOKUP(Q3283,匹配表1065!L:L,匹配表1065!M:N)</f>
        <v>抑郁焦虑</v>
      </c>
      <c r="U3283" s="94" t="str">
        <v>神经内科</v>
      </c>
      <c r="V3283" s="95" t="s">
        <v>70</v>
      </c>
      <c r="W3283" s="93">
        <f>_xlfn.XLOOKUP(M3283,匹配表1065!D:D,匹配表1065!F:F)*N3283</f>
        <v>12</v>
      </c>
    </row>
    <row r="3284" customHeight="1" spans="1:23">
      <c r="A3284" s="89" t="s">
        <v>787</v>
      </c>
      <c r="B3284" s="90">
        <v>46175</v>
      </c>
      <c r="C3284" s="91" t="str">
        <f t="shared" si="102"/>
        <v>6月第1周</v>
      </c>
      <c r="D3284" s="89" t="s">
        <v>782</v>
      </c>
      <c r="E3284" s="89" t="str">
        <f t="shared" si="103"/>
        <v>6月第1周--周2</v>
      </c>
      <c r="F3284" s="99" t="s">
        <v>27</v>
      </c>
      <c r="G3284" s="92" t="s">
        <v>167</v>
      </c>
      <c r="H3284" s="92" t="str">
        <f>_xlfn.XLOOKUP(O3284,匹配表1065!T:T,匹配表1065!W:W)</f>
        <v>苏州市</v>
      </c>
      <c r="I3284" s="89" t="str">
        <f>_xlfn.XLOOKUP(O3284,匹配表1065!T:T,匹配表1065!X:X)</f>
        <v>PME2010</v>
      </c>
      <c r="J3284" s="89" t="s">
        <v>186</v>
      </c>
      <c r="K3284" s="89" cm="1">
        <f ca="1" t="array" ref="K3284:L3284">_xlfn.XLOOKUP(J3284,匹配表1065!Y:Y,匹配表1065!AA:AB)</f>
        <v>6</v>
      </c>
      <c r="L3284" s="89" t="str">
        <v>3个月以上</v>
      </c>
      <c r="M3284" s="92" t="s">
        <v>30</v>
      </c>
      <c r="N3284" s="98">
        <v>1</v>
      </c>
      <c r="O3284" s="93" t="str">
        <f>_xlfn.XLOOKUP(P3284,匹配表1065!U:U,匹配表1065!T:T)</f>
        <v>HO00001051</v>
      </c>
      <c r="P3284" s="89" t="s">
        <v>191</v>
      </c>
      <c r="Q3284" s="89" t="s">
        <v>354</v>
      </c>
      <c r="R3284" s="89" t="str">
        <f>_xlfn.XLOOKUP(Q3284,匹配表1065!L:L,匹配表1065!O:O)</f>
        <v>A</v>
      </c>
      <c r="S3284" s="93" t="str">
        <f>IFERROR(_xlfn.XLOOKUP(Q3284,匹配表1065!AI:AI,匹配表1065!AJ:AJ),"绿标")</f>
        <v>黑标</v>
      </c>
      <c r="T3284" s="93" t="str" cm="1">
        <f t="array" ref="T3284:U3284">_xlfn.XLOOKUP(Q3284,匹配表1065!L:L,匹配表1065!M:N)</f>
        <v>头痛</v>
      </c>
      <c r="U3284" s="94" t="str">
        <v>神经内科</v>
      </c>
      <c r="V3284" s="95" t="s">
        <v>70</v>
      </c>
      <c r="W3284" s="93">
        <f>_xlfn.XLOOKUP(M3284,匹配表1065!D:D,匹配表1065!F:F)*N3284</f>
        <v>12</v>
      </c>
    </row>
    <row r="3285" customHeight="1" spans="1:23">
      <c r="A3285" s="89" t="s">
        <v>787</v>
      </c>
      <c r="B3285" s="90">
        <v>46175</v>
      </c>
      <c r="C3285" s="91" t="str">
        <f t="shared" si="102"/>
        <v>6月第1周</v>
      </c>
      <c r="D3285" s="89" t="s">
        <v>782</v>
      </c>
      <c r="E3285" s="89" t="str">
        <f t="shared" si="103"/>
        <v>6月第1周--周2</v>
      </c>
      <c r="F3285" s="99" t="s">
        <v>27</v>
      </c>
      <c r="G3285" s="92" t="s">
        <v>28</v>
      </c>
      <c r="H3285" s="92" t="str">
        <f>_xlfn.XLOOKUP(O3285,匹配表1065!T:T,匹配表1065!W:W)</f>
        <v>南京市</v>
      </c>
      <c r="I3285" s="89" t="str">
        <f>_xlfn.XLOOKUP(O3285,匹配表1065!T:T,匹配表1065!X:X)</f>
        <v>PME2039</v>
      </c>
      <c r="J3285" s="89" t="s">
        <v>39</v>
      </c>
      <c r="K3285" s="89" cm="1">
        <f ca="1" t="array" ref="K3285:L3285">_xlfn.XLOOKUP(J3285,匹配表1065!Y:Y,匹配表1065!AA:AB)</f>
        <v>7</v>
      </c>
      <c r="L3285" s="89" t="str">
        <v>3个月以上</v>
      </c>
      <c r="M3285" s="92" t="s">
        <v>30</v>
      </c>
      <c r="N3285" s="98">
        <v>1</v>
      </c>
      <c r="O3285" s="93" t="str">
        <f>_xlfn.XLOOKUP(P3285,匹配表1065!U:U,匹配表1065!T:T)</f>
        <v>HO00000971</v>
      </c>
      <c r="P3285" s="89" t="s">
        <v>40</v>
      </c>
      <c r="Q3285" s="89" t="s">
        <v>41</v>
      </c>
      <c r="R3285" s="89" t="str">
        <f>_xlfn.XLOOKUP(Q3285,匹配表1065!L:L,匹配表1065!O:O)</f>
        <v>A</v>
      </c>
      <c r="S3285" s="93" t="str">
        <f>IFERROR(_xlfn.XLOOKUP(Q3285,匹配表1065!AI:AI,匹配表1065!AJ:AJ),"绿标")</f>
        <v>绿标</v>
      </c>
      <c r="T3285" s="93" t="str" cm="1">
        <f t="array" ref="T3285:U3285">_xlfn.XLOOKUP(Q3285,匹配表1065!L:L,匹配表1065!M:N)</f>
        <v>头痛</v>
      </c>
      <c r="U3285" s="94" t="str">
        <v>神经内科</v>
      </c>
      <c r="V3285" s="95" t="s">
        <v>70</v>
      </c>
      <c r="W3285" s="93">
        <f>_xlfn.XLOOKUP(M3285,匹配表1065!D:D,匹配表1065!F:F)*N3285</f>
        <v>12</v>
      </c>
    </row>
    <row r="3286" customHeight="1" spans="1:23">
      <c r="A3286" s="89" t="s">
        <v>787</v>
      </c>
      <c r="B3286" s="90">
        <v>46175</v>
      </c>
      <c r="C3286" s="91" t="str">
        <f t="shared" si="102"/>
        <v>6月第1周</v>
      </c>
      <c r="D3286" s="89" t="s">
        <v>782</v>
      </c>
      <c r="E3286" s="89" t="str">
        <f t="shared" si="103"/>
        <v>6月第1周--周2</v>
      </c>
      <c r="F3286" s="99" t="s">
        <v>27</v>
      </c>
      <c r="G3286" s="92" t="s">
        <v>28</v>
      </c>
      <c r="H3286" s="92" t="str">
        <f>_xlfn.XLOOKUP(O3286,匹配表1065!T:T,匹配表1065!W:W)</f>
        <v>南京市</v>
      </c>
      <c r="I3286" s="89" t="str">
        <f>_xlfn.XLOOKUP(O3286,匹配表1065!T:T,匹配表1065!X:X)</f>
        <v>PME2006</v>
      </c>
      <c r="J3286" s="89" t="s">
        <v>29</v>
      </c>
      <c r="K3286" s="89" cm="1">
        <f ca="1" t="array" ref="K3286:L3286">_xlfn.XLOOKUP(J3286,匹配表1065!Y:Y,匹配表1065!AA:AB)</f>
        <v>15</v>
      </c>
      <c r="L3286" s="89" t="str">
        <v>3个月以上</v>
      </c>
      <c r="M3286" s="92" t="s">
        <v>30</v>
      </c>
      <c r="N3286" s="98">
        <v>1</v>
      </c>
      <c r="O3286" s="93" t="str">
        <f>_xlfn.XLOOKUP(P3286,匹配表1065!U:U,匹配表1065!T:T)</f>
        <v>HO00000965</v>
      </c>
      <c r="P3286" s="89" t="s">
        <v>31</v>
      </c>
      <c r="Q3286" s="89" t="s">
        <v>32</v>
      </c>
      <c r="R3286" s="89" t="str">
        <f>_xlfn.XLOOKUP(Q3286,匹配表1065!L:L,匹配表1065!O:O)</f>
        <v>A</v>
      </c>
      <c r="S3286" s="93" t="str">
        <f>IFERROR(_xlfn.XLOOKUP(Q3286,匹配表1065!AI:AI,匹配表1065!AJ:AJ),"绿标")</f>
        <v>绿标</v>
      </c>
      <c r="T3286" s="93" t="str" cm="1">
        <f t="array" ref="T3286:U3286">_xlfn.XLOOKUP(Q3286,匹配表1065!L:L,匹配表1065!M:N)</f>
        <v>头痛</v>
      </c>
      <c r="U3286" s="94" t="str">
        <v>神经内科</v>
      </c>
      <c r="V3286" s="95" t="s">
        <v>67</v>
      </c>
      <c r="W3286" s="93">
        <f>_xlfn.XLOOKUP(M3286,匹配表1065!D:D,匹配表1065!F:F)*N3286</f>
        <v>12</v>
      </c>
    </row>
    <row r="3287" customHeight="1" spans="1:23">
      <c r="A3287" s="89" t="s">
        <v>787</v>
      </c>
      <c r="B3287" s="90">
        <v>46175</v>
      </c>
      <c r="C3287" s="91" t="str">
        <f t="shared" si="102"/>
        <v>6月第1周</v>
      </c>
      <c r="D3287" s="89" t="s">
        <v>782</v>
      </c>
      <c r="E3287" s="89" t="str">
        <f t="shared" si="103"/>
        <v>6月第1周--周2</v>
      </c>
      <c r="F3287" s="99" t="s">
        <v>27</v>
      </c>
      <c r="G3287" s="92" t="s">
        <v>28</v>
      </c>
      <c r="H3287" s="92" t="str">
        <f>_xlfn.XLOOKUP(O3287,匹配表1065!T:T,匹配表1065!W:W)</f>
        <v>南京市</v>
      </c>
      <c r="I3287" s="89" t="str">
        <f>_xlfn.XLOOKUP(O3287,匹配表1065!T:T,匹配表1065!X:X)</f>
        <v>PME2006</v>
      </c>
      <c r="J3287" s="89" t="s">
        <v>29</v>
      </c>
      <c r="K3287" s="89" cm="1">
        <f ca="1" t="array" ref="K3287:L3287">_xlfn.XLOOKUP(J3287,匹配表1065!Y:Y,匹配表1065!AA:AB)</f>
        <v>15</v>
      </c>
      <c r="L3287" s="89" t="str">
        <v>3个月以上</v>
      </c>
      <c r="M3287" s="92" t="s">
        <v>133</v>
      </c>
      <c r="N3287" s="98">
        <v>1</v>
      </c>
      <c r="O3287" s="93" t="str">
        <f>_xlfn.XLOOKUP(P3287,匹配表1065!U:U,匹配表1065!T:T)</f>
        <v>HO00000965</v>
      </c>
      <c r="P3287" s="89" t="s">
        <v>31</v>
      </c>
      <c r="Q3287" s="89" t="s">
        <v>575</v>
      </c>
      <c r="R3287" s="89" t="str">
        <f>_xlfn.XLOOKUP(Q3287,匹配表1065!L:L,匹配表1065!O:O)</f>
        <v>B</v>
      </c>
      <c r="S3287" s="93" t="str">
        <f>IFERROR(_xlfn.XLOOKUP(Q3287,匹配表1065!AI:AI,匹配表1065!AJ:AJ),"绿标")</f>
        <v>黑标</v>
      </c>
      <c r="T3287" s="93" t="str" cm="1">
        <f t="array" ref="T3287:U3287">_xlfn.XLOOKUP(Q3287,匹配表1065!L:L,匹配表1065!M:N)</f>
        <v>脑血管</v>
      </c>
      <c r="U3287" s="94" t="str">
        <v>神经内科</v>
      </c>
      <c r="V3287" s="95" t="s">
        <v>58</v>
      </c>
      <c r="W3287" s="93">
        <f>_xlfn.XLOOKUP(M3287,匹配表1065!D:D,匹配表1065!F:F)*N3287</f>
        <v>1</v>
      </c>
    </row>
    <row r="3288" customHeight="1" spans="1:23">
      <c r="A3288" s="89" t="s">
        <v>787</v>
      </c>
      <c r="B3288" s="90">
        <v>46175</v>
      </c>
      <c r="C3288" s="91" t="str">
        <f t="shared" si="102"/>
        <v>6月第1周</v>
      </c>
      <c r="D3288" s="89" t="s">
        <v>782</v>
      </c>
      <c r="E3288" s="89" t="str">
        <f t="shared" si="103"/>
        <v>6月第1周--周2</v>
      </c>
      <c r="F3288" s="99" t="s">
        <v>27</v>
      </c>
      <c r="G3288" s="92" t="s">
        <v>28</v>
      </c>
      <c r="H3288" s="92" t="str">
        <f>_xlfn.XLOOKUP(O3288,匹配表1065!T:T,匹配表1065!W:W)</f>
        <v>南京市</v>
      </c>
      <c r="I3288" s="89" t="str">
        <f>_xlfn.XLOOKUP(O3288,匹配表1065!T:T,匹配表1065!X:X)</f>
        <v>PME2004</v>
      </c>
      <c r="J3288" s="89" t="s">
        <v>34</v>
      </c>
      <c r="K3288" s="89" cm="1">
        <f ca="1" t="array" ref="K3288:L3288">_xlfn.XLOOKUP(J3288,匹配表1065!Y:Y,匹配表1065!AA:AB)</f>
        <v>11</v>
      </c>
      <c r="L3288" s="89" t="str">
        <v>3个月以上</v>
      </c>
      <c r="M3288" s="92" t="s">
        <v>30</v>
      </c>
      <c r="N3288" s="98">
        <v>1</v>
      </c>
      <c r="O3288" s="93" t="str">
        <f>_xlfn.XLOOKUP(P3288,匹配表1065!U:U,匹配表1065!T:T)</f>
        <v>HO00000972</v>
      </c>
      <c r="P3288" s="89" t="s">
        <v>36</v>
      </c>
      <c r="Q3288" s="89" t="s">
        <v>370</v>
      </c>
      <c r="R3288" s="89" t="str">
        <f>_xlfn.XLOOKUP(Q3288,匹配表1065!L:L,匹配表1065!O:O)</f>
        <v>A</v>
      </c>
      <c r="S3288" s="93" t="str">
        <f>IFERROR(_xlfn.XLOOKUP(Q3288,匹配表1065!AI:AI,匹配表1065!AJ:AJ),"绿标")</f>
        <v>绿标</v>
      </c>
      <c r="T3288" s="93" t="str" cm="1">
        <f t="array" ref="T3288:U3288">_xlfn.XLOOKUP(Q3288,匹配表1065!L:L,匹配表1065!M:N)</f>
        <v>头痛</v>
      </c>
      <c r="U3288" s="94" t="str">
        <v>神经内科</v>
      </c>
      <c r="V3288" s="95" t="s">
        <v>42</v>
      </c>
      <c r="W3288" s="93">
        <f>_xlfn.XLOOKUP(M3288,匹配表1065!D:D,匹配表1065!F:F)*N3288</f>
        <v>12</v>
      </c>
    </row>
    <row r="3289" customHeight="1" spans="1:23">
      <c r="A3289" s="89" t="s">
        <v>787</v>
      </c>
      <c r="B3289" s="90">
        <v>46175</v>
      </c>
      <c r="C3289" s="91" t="str">
        <f t="shared" si="102"/>
        <v>6月第1周</v>
      </c>
      <c r="D3289" s="89" t="s">
        <v>782</v>
      </c>
      <c r="E3289" s="89" t="str">
        <f t="shared" si="103"/>
        <v>6月第1周--周2</v>
      </c>
      <c r="F3289" s="99" t="s">
        <v>27</v>
      </c>
      <c r="G3289" s="92" t="s">
        <v>28</v>
      </c>
      <c r="H3289" s="92" t="str">
        <f>_xlfn.XLOOKUP(O3289,匹配表1065!T:T,匹配表1065!W:W)</f>
        <v>常州市</v>
      </c>
      <c r="I3289" s="89" t="str">
        <f>_xlfn.XLOOKUP(O3289,匹配表1065!T:T,匹配表1065!X:X)</f>
        <v>PME2015</v>
      </c>
      <c r="J3289" s="89" t="s">
        <v>45</v>
      </c>
      <c r="K3289" s="89" cm="1">
        <f ca="1" t="array" ref="K3289:L3289">_xlfn.XLOOKUP(J3289,匹配表1065!Y:Y,匹配表1065!AA:AB)</f>
        <v>9</v>
      </c>
      <c r="L3289" s="89" t="str">
        <v>3个月以上</v>
      </c>
      <c r="M3289" s="92" t="s">
        <v>30</v>
      </c>
      <c r="N3289" s="98">
        <v>1</v>
      </c>
      <c r="O3289" s="93" t="str">
        <f>_xlfn.XLOOKUP(P3289,匹配表1065!U:U,匹配表1065!T:T)</f>
        <v>HO00000978</v>
      </c>
      <c r="P3289" s="89" t="s">
        <v>374</v>
      </c>
      <c r="Q3289" s="89" t="s">
        <v>375</v>
      </c>
      <c r="R3289" s="89" t="str">
        <f>_xlfn.XLOOKUP(Q3289,匹配表1065!L:L,匹配表1065!O:O)</f>
        <v>B</v>
      </c>
      <c r="S3289" s="93" t="str">
        <f>IFERROR(_xlfn.XLOOKUP(Q3289,匹配表1065!AI:AI,匹配表1065!AJ:AJ),"绿标")</f>
        <v>绿标</v>
      </c>
      <c r="T3289" s="93" t="str" cm="1">
        <f t="array" ref="T3289:U3289">_xlfn.XLOOKUP(Q3289,匹配表1065!L:L,匹配表1065!M:N)</f>
        <v>脑血管</v>
      </c>
      <c r="U3289" s="94" t="str">
        <v>神经内科</v>
      </c>
      <c r="V3289" s="95" t="s">
        <v>42</v>
      </c>
      <c r="W3289" s="93">
        <f>_xlfn.XLOOKUP(M3289,匹配表1065!D:D,匹配表1065!F:F)*N3289</f>
        <v>12</v>
      </c>
    </row>
    <row r="3290" customHeight="1" spans="1:23">
      <c r="A3290" s="89" t="s">
        <v>787</v>
      </c>
      <c r="B3290" s="90">
        <v>46175</v>
      </c>
      <c r="C3290" s="91" t="str">
        <f t="shared" si="102"/>
        <v>6月第1周</v>
      </c>
      <c r="D3290" s="89" t="s">
        <v>782</v>
      </c>
      <c r="E3290" s="89" t="str">
        <f t="shared" si="103"/>
        <v>6月第1周--周2</v>
      </c>
      <c r="F3290" s="99" t="s">
        <v>27</v>
      </c>
      <c r="G3290" s="92" t="s">
        <v>28</v>
      </c>
      <c r="H3290" s="92" t="str">
        <f>_xlfn.XLOOKUP(O3290,匹配表1065!T:T,匹配表1065!W:W)</f>
        <v>常州市</v>
      </c>
      <c r="I3290" s="89" t="str">
        <f>_xlfn.XLOOKUP(O3290,匹配表1065!T:T,匹配表1065!X:X)</f>
        <v>PME2015</v>
      </c>
      <c r="J3290" s="89" t="s">
        <v>45</v>
      </c>
      <c r="K3290" s="89" cm="1">
        <f ca="1" t="array" ref="K3290:L3290">_xlfn.XLOOKUP(J3290,匹配表1065!Y:Y,匹配表1065!AA:AB)</f>
        <v>9</v>
      </c>
      <c r="L3290" s="89" t="str">
        <v>3个月以上</v>
      </c>
      <c r="M3290" s="92" t="s">
        <v>35</v>
      </c>
      <c r="N3290" s="98">
        <v>1</v>
      </c>
      <c r="O3290" s="93" t="str">
        <f>_xlfn.XLOOKUP(P3290,匹配表1065!U:U,匹配表1065!T:T)</f>
        <v>HO00000940</v>
      </c>
      <c r="P3290" s="89" t="s">
        <v>203</v>
      </c>
      <c r="Q3290" s="89" t="s">
        <v>373</v>
      </c>
      <c r="R3290" s="89" t="str">
        <f>_xlfn.XLOOKUP(Q3290,匹配表1065!L:L,匹配表1065!O:O)</f>
        <v>C</v>
      </c>
      <c r="S3290" s="93" t="str">
        <f>IFERROR(_xlfn.XLOOKUP(Q3290,匹配表1065!AI:AI,匹配表1065!AJ:AJ),"绿标")</f>
        <v>绿标</v>
      </c>
      <c r="T3290" s="93" t="str" cm="1">
        <f t="array" ref="T3290:U3290">_xlfn.XLOOKUP(Q3290,匹配表1065!L:L,匹配表1065!M:N)</f>
        <v>眩晕</v>
      </c>
      <c r="U3290" s="94" t="str">
        <v>耳鼻喉科</v>
      </c>
      <c r="V3290" s="95" t="s">
        <v>33</v>
      </c>
      <c r="W3290" s="93">
        <f>_xlfn.XLOOKUP(M3290,匹配表1065!D:D,匹配表1065!F:F)*N3290</f>
        <v>4</v>
      </c>
    </row>
    <row r="3291" customHeight="1" spans="1:23">
      <c r="A3291" s="89" t="s">
        <v>787</v>
      </c>
      <c r="B3291" s="90">
        <v>46175</v>
      </c>
      <c r="C3291" s="91" t="str">
        <f t="shared" si="102"/>
        <v>6月第1周</v>
      </c>
      <c r="D3291" s="89" t="s">
        <v>782</v>
      </c>
      <c r="E3291" s="89" t="str">
        <f t="shared" si="103"/>
        <v>6月第1周--周2</v>
      </c>
      <c r="F3291" s="99" t="s">
        <v>27</v>
      </c>
      <c r="G3291" s="92" t="s">
        <v>28</v>
      </c>
      <c r="H3291" s="92" t="str">
        <f>_xlfn.XLOOKUP(O3291,匹配表1065!T:T,匹配表1065!W:W)</f>
        <v>南京市</v>
      </c>
      <c r="I3291" s="89" t="str">
        <f>_xlfn.XLOOKUP(O3291,匹配表1065!T:T,匹配表1065!X:X)</f>
        <v>PME2005</v>
      </c>
      <c r="J3291" s="89" t="s">
        <v>54</v>
      </c>
      <c r="K3291" s="89" cm="1">
        <f ca="1" t="array" ref="K3291:L3291">_xlfn.XLOOKUP(J3291,匹配表1065!Y:Y,匹配表1065!AA:AB)</f>
        <v>3</v>
      </c>
      <c r="L3291" s="89" t="str">
        <v>3个月以上</v>
      </c>
      <c r="M3291" s="92" t="s">
        <v>30</v>
      </c>
      <c r="N3291" s="98">
        <v>1</v>
      </c>
      <c r="O3291" s="93" t="str">
        <f>_xlfn.XLOOKUP(P3291,匹配表1065!U:U,匹配表1065!T:T)</f>
        <v>HO00000975</v>
      </c>
      <c r="P3291" s="89" t="s">
        <v>56</v>
      </c>
      <c r="Q3291" s="89" t="s">
        <v>264</v>
      </c>
      <c r="R3291" s="89" t="str">
        <f>_xlfn.XLOOKUP(Q3291,匹配表1065!L:L,匹配表1065!O:O)</f>
        <v>A</v>
      </c>
      <c r="S3291" s="93" t="str">
        <f>IFERROR(_xlfn.XLOOKUP(Q3291,匹配表1065!AI:AI,匹配表1065!AJ:AJ),"绿标")</f>
        <v>红标</v>
      </c>
      <c r="T3291" s="93" t="str" cm="1">
        <f t="array" ref="T3291:U3291">_xlfn.XLOOKUP(Q3291,匹配表1065!L:L,匹配表1065!M:N)</f>
        <v>头痛</v>
      </c>
      <c r="U3291" s="94" t="str">
        <v>神经内科</v>
      </c>
      <c r="V3291" s="95" t="s">
        <v>42</v>
      </c>
      <c r="W3291" s="93">
        <f>_xlfn.XLOOKUP(M3291,匹配表1065!D:D,匹配表1065!F:F)*N3291</f>
        <v>12</v>
      </c>
    </row>
    <row r="3292" customHeight="1" spans="1:23">
      <c r="A3292" s="89" t="s">
        <v>787</v>
      </c>
      <c r="B3292" s="90">
        <v>46175</v>
      </c>
      <c r="C3292" s="91" t="str">
        <f t="shared" si="102"/>
        <v>6月第1周</v>
      </c>
      <c r="D3292" s="89" t="s">
        <v>782</v>
      </c>
      <c r="E3292" s="89" t="str">
        <f t="shared" si="103"/>
        <v>6月第1周--周2</v>
      </c>
      <c r="F3292" s="99" t="s">
        <v>27</v>
      </c>
      <c r="G3292" s="92" t="s">
        <v>28</v>
      </c>
      <c r="H3292" s="92" t="str">
        <f>_xlfn.XLOOKUP(O3292,匹配表1065!T:T,匹配表1065!W:W)</f>
        <v>扬州市</v>
      </c>
      <c r="I3292" s="89" t="str">
        <f>_xlfn.XLOOKUP(O3292,匹配表1065!T:T,匹配表1065!X:X)</f>
        <v>PME2012</v>
      </c>
      <c r="J3292" s="89" t="s">
        <v>60</v>
      </c>
      <c r="K3292" s="89" cm="1">
        <f ca="1" t="array" ref="K3292:L3292">_xlfn.XLOOKUP(J3292,匹配表1065!Y:Y,匹配表1065!AA:AB)</f>
        <v>13</v>
      </c>
      <c r="L3292" s="89" t="str">
        <v>3个月以上</v>
      </c>
      <c r="M3292" s="92" t="s">
        <v>30</v>
      </c>
      <c r="N3292" s="98">
        <v>1</v>
      </c>
      <c r="O3292" s="93" t="str">
        <f>_xlfn.XLOOKUP(P3292,匹配表1065!U:U,匹配表1065!T:T)</f>
        <v>HO00000968</v>
      </c>
      <c r="P3292" s="89" t="s">
        <v>61</v>
      </c>
      <c r="Q3292" s="89" t="s">
        <v>406</v>
      </c>
      <c r="R3292" s="89" t="str">
        <f>_xlfn.XLOOKUP(Q3292,匹配表1065!L:L,匹配表1065!O:O)</f>
        <v>B</v>
      </c>
      <c r="S3292" s="93" t="str">
        <f>IFERROR(_xlfn.XLOOKUP(Q3292,匹配表1065!AI:AI,匹配表1065!AJ:AJ),"绿标")</f>
        <v>红标</v>
      </c>
      <c r="T3292" s="93" t="str" cm="1">
        <f t="array" ref="T3292:U3292">_xlfn.XLOOKUP(Q3292,匹配表1065!L:L,匹配表1065!M:N)</f>
        <v>脑血管</v>
      </c>
      <c r="U3292" s="94" t="str">
        <v>神经内科</v>
      </c>
      <c r="V3292" s="95" t="s">
        <v>58</v>
      </c>
      <c r="W3292" s="93">
        <f>_xlfn.XLOOKUP(M3292,匹配表1065!D:D,匹配表1065!F:F)*N3292</f>
        <v>12</v>
      </c>
    </row>
    <row r="3293" customHeight="1" spans="1:23">
      <c r="A3293" s="89" t="s">
        <v>787</v>
      </c>
      <c r="B3293" s="90">
        <v>46175</v>
      </c>
      <c r="C3293" s="91" t="str">
        <f t="shared" si="102"/>
        <v>6月第1周</v>
      </c>
      <c r="D3293" s="89" t="s">
        <v>782</v>
      </c>
      <c r="E3293" s="89" t="str">
        <f t="shared" si="103"/>
        <v>6月第1周--周2</v>
      </c>
      <c r="F3293" s="99" t="s">
        <v>27</v>
      </c>
      <c r="G3293" s="92" t="s">
        <v>28</v>
      </c>
      <c r="H3293" s="92" t="str">
        <f>_xlfn.XLOOKUP(O3293,匹配表1065!T:T,匹配表1065!W:W)</f>
        <v>南京市</v>
      </c>
      <c r="I3293" s="89" t="str">
        <f>_xlfn.XLOOKUP(O3293,匹配表1065!T:T,匹配表1065!X:X)</f>
        <v>PME2040</v>
      </c>
      <c r="J3293" s="89" t="s">
        <v>50</v>
      </c>
      <c r="K3293" s="89" t="e" cm="1">
        <f ca="1" t="array" ref="K3293">_xlfn.XLOOKUP(J3293,匹配表1065!Y:Y,匹配表1065!AA:AB)</f>
        <v>#N/A</v>
      </c>
      <c r="L3293" s="89"/>
      <c r="M3293" s="92" t="s">
        <v>35</v>
      </c>
      <c r="N3293" s="98">
        <v>1</v>
      </c>
      <c r="O3293" s="93" t="str">
        <f>_xlfn.XLOOKUP(P3293,匹配表1065!U:U,匹配表1065!T:T)</f>
        <v>HO00000966</v>
      </c>
      <c r="P3293" s="89" t="s">
        <v>51</v>
      </c>
      <c r="Q3293" s="89" t="s">
        <v>576</v>
      </c>
      <c r="R3293" s="89" t="str">
        <f>_xlfn.XLOOKUP(Q3293,匹配表1065!L:L,匹配表1065!O:O)</f>
        <v>A</v>
      </c>
      <c r="S3293" s="93" t="str">
        <f>IFERROR(_xlfn.XLOOKUP(Q3293,匹配表1065!AI:AI,匹配表1065!AJ:AJ),"绿标")</f>
        <v>红标</v>
      </c>
      <c r="T3293" s="93" t="str" cm="1">
        <f t="array" ref="T3293:U3293">_xlfn.XLOOKUP(Q3293,匹配表1065!L:L,匹配表1065!M:N)</f>
        <v>头痛</v>
      </c>
      <c r="U3293" s="94" t="str">
        <v>神经内科</v>
      </c>
      <c r="V3293" s="95" t="s">
        <v>33</v>
      </c>
      <c r="W3293" s="93">
        <f>_xlfn.XLOOKUP(M3293,匹配表1065!D:D,匹配表1065!F:F)*N3293</f>
        <v>4</v>
      </c>
    </row>
    <row r="3294" customHeight="1" spans="1:23">
      <c r="A3294" s="89" t="s">
        <v>787</v>
      </c>
      <c r="B3294" s="90">
        <v>46176</v>
      </c>
      <c r="C3294" s="91" t="str">
        <f t="shared" si="102"/>
        <v>6月第1周</v>
      </c>
      <c r="D3294" s="89" t="s">
        <v>782</v>
      </c>
      <c r="E3294" s="89" t="str">
        <f t="shared" si="103"/>
        <v>6月第1周--周3</v>
      </c>
      <c r="F3294" s="99" t="s">
        <v>27</v>
      </c>
      <c r="G3294" s="92" t="s">
        <v>92</v>
      </c>
      <c r="H3294" s="92" t="str">
        <f>_xlfn.XLOOKUP(O3294,匹配表1065!T:T,匹配表1065!W:W)</f>
        <v>合肥市</v>
      </c>
      <c r="I3294" s="89" t="str">
        <f>_xlfn.XLOOKUP(O3294,匹配表1065!T:T,匹配表1065!X:X)</f>
        <v>PME2007</v>
      </c>
      <c r="J3294" s="92" t="s">
        <v>93</v>
      </c>
      <c r="K3294" s="89" cm="1">
        <f ca="1" t="array" ref="K3294:L3294">_xlfn.XLOOKUP(J3294,匹配表1065!Y:Y,匹配表1065!AA:AB)</f>
        <v>9</v>
      </c>
      <c r="L3294" s="89" t="str">
        <v>3个月以上</v>
      </c>
      <c r="M3294" s="92" t="s">
        <v>30</v>
      </c>
      <c r="N3294" s="98">
        <v>1</v>
      </c>
      <c r="O3294" s="93" t="str">
        <f>_xlfn.XLOOKUP(P3294,匹配表1065!U:U,匹配表1065!T:T)</f>
        <v>HO00000001</v>
      </c>
      <c r="P3294" s="89" t="s">
        <v>94</v>
      </c>
      <c r="Q3294" s="89" t="s">
        <v>96</v>
      </c>
      <c r="R3294" s="89" t="str">
        <f>_xlfn.XLOOKUP(Q3294,匹配表1065!L:L,匹配表1065!O:O)</f>
        <v>B</v>
      </c>
      <c r="S3294" s="93" t="str">
        <f>IFERROR(_xlfn.XLOOKUP(Q3294,匹配表1065!AI:AI,匹配表1065!AJ:AJ),"绿标")</f>
        <v>黑标</v>
      </c>
      <c r="T3294" s="93" t="str" cm="1">
        <f t="array" ref="T3294:U3294">_xlfn.XLOOKUP(Q3294,匹配表1065!L:L,匹配表1065!M:N)</f>
        <v>脑血管</v>
      </c>
      <c r="U3294" s="94" t="str">
        <v>神经内科</v>
      </c>
      <c r="V3294" s="95" t="s">
        <v>33</v>
      </c>
      <c r="W3294" s="93">
        <f>_xlfn.XLOOKUP(M3294,匹配表1065!D:D,匹配表1065!F:F)*N3294</f>
        <v>12</v>
      </c>
    </row>
    <row r="3295" customHeight="1" spans="1:23">
      <c r="A3295" s="89" t="s">
        <v>787</v>
      </c>
      <c r="B3295" s="90">
        <v>46176</v>
      </c>
      <c r="C3295" s="91" t="str">
        <f t="shared" si="102"/>
        <v>6月第1周</v>
      </c>
      <c r="D3295" s="89" t="s">
        <v>782</v>
      </c>
      <c r="E3295" s="89" t="str">
        <f t="shared" si="103"/>
        <v>6月第1周--周3</v>
      </c>
      <c r="F3295" s="99" t="s">
        <v>27</v>
      </c>
      <c r="G3295" s="92" t="s">
        <v>92</v>
      </c>
      <c r="H3295" s="92" t="str">
        <f>_xlfn.XLOOKUP(O3295,匹配表1065!T:T,匹配表1065!W:W)</f>
        <v>合肥市</v>
      </c>
      <c r="I3295" s="89" t="str">
        <f>_xlfn.XLOOKUP(O3295,匹配表1065!T:T,匹配表1065!X:X)</f>
        <v>PME2007</v>
      </c>
      <c r="J3295" s="92" t="s">
        <v>93</v>
      </c>
      <c r="K3295" s="89" cm="1">
        <f ca="1" t="array" ref="K3295:L3295">_xlfn.XLOOKUP(J3295,匹配表1065!Y:Y,匹配表1065!AA:AB)</f>
        <v>9</v>
      </c>
      <c r="L3295" s="89" t="str">
        <v>3个月以上</v>
      </c>
      <c r="M3295" s="92" t="s">
        <v>35</v>
      </c>
      <c r="N3295" s="98">
        <v>1</v>
      </c>
      <c r="O3295" s="93" t="str">
        <f>_xlfn.XLOOKUP(P3295,匹配表1065!U:U,匹配表1065!T:T)</f>
        <v>HO00000001</v>
      </c>
      <c r="P3295" s="89" t="s">
        <v>94</v>
      </c>
      <c r="Q3295" s="89" t="s">
        <v>433</v>
      </c>
      <c r="R3295" s="89" t="str">
        <f>_xlfn.XLOOKUP(Q3295,匹配表1065!L:L,匹配表1065!O:O)</f>
        <v>A</v>
      </c>
      <c r="S3295" s="93" t="str">
        <f>IFERROR(_xlfn.XLOOKUP(Q3295,匹配表1065!AI:AI,匹配表1065!AJ:AJ),"绿标")</f>
        <v>绿标</v>
      </c>
      <c r="T3295" s="93" t="str" cm="1">
        <f t="array" ref="T3295:U3295">_xlfn.XLOOKUP(Q3295,匹配表1065!L:L,匹配表1065!M:N)</f>
        <v>头痛</v>
      </c>
      <c r="U3295" s="94" t="str">
        <v>神经内科</v>
      </c>
      <c r="V3295" s="95" t="s">
        <v>33</v>
      </c>
      <c r="W3295" s="93">
        <f>_xlfn.XLOOKUP(M3295,匹配表1065!D:D,匹配表1065!F:F)*N3295</f>
        <v>4</v>
      </c>
    </row>
    <row r="3296" customHeight="1" spans="1:23">
      <c r="A3296" s="89" t="s">
        <v>787</v>
      </c>
      <c r="B3296" s="90">
        <v>46176</v>
      </c>
      <c r="C3296" s="91" t="str">
        <f t="shared" si="102"/>
        <v>6月第1周</v>
      </c>
      <c r="D3296" s="89" t="s">
        <v>782</v>
      </c>
      <c r="E3296" s="89" t="str">
        <f t="shared" si="103"/>
        <v>6月第1周--周3</v>
      </c>
      <c r="F3296" s="99" t="s">
        <v>27</v>
      </c>
      <c r="G3296" s="89" t="s">
        <v>63</v>
      </c>
      <c r="H3296" s="92" t="str">
        <f>_xlfn.XLOOKUP(O3296,匹配表1065!T:T,匹配表1065!W:W)</f>
        <v>南京市</v>
      </c>
      <c r="I3296" s="89" t="str">
        <f>_xlfn.XLOOKUP(O3296,匹配表1065!T:T,匹配表1065!X:X)</f>
        <v>PME2001</v>
      </c>
      <c r="J3296" s="92" t="s">
        <v>64</v>
      </c>
      <c r="K3296" s="89" cm="1">
        <f ca="1" t="array" ref="K3296:L3296">_xlfn.XLOOKUP(J3296,匹配表1065!Y:Y,匹配表1065!AA:AB)</f>
        <v>31</v>
      </c>
      <c r="L3296" s="89" t="str">
        <v>3个月以上</v>
      </c>
      <c r="M3296" s="92" t="s">
        <v>30</v>
      </c>
      <c r="N3296" s="98">
        <v>2</v>
      </c>
      <c r="O3296" s="93" t="str">
        <f>_xlfn.XLOOKUP(P3296,匹配表1065!U:U,匹配表1065!T:T)</f>
        <v>HO00000958</v>
      </c>
      <c r="P3296" s="89" t="s">
        <v>65</v>
      </c>
      <c r="Q3296" s="89" t="s">
        <v>68</v>
      </c>
      <c r="R3296" s="89" t="str">
        <f>_xlfn.XLOOKUP(Q3296,匹配表1065!L:L,匹配表1065!O:O)</f>
        <v>A</v>
      </c>
      <c r="S3296" s="93" t="str">
        <f>IFERROR(_xlfn.XLOOKUP(Q3296,匹配表1065!AI:AI,匹配表1065!AJ:AJ),"绿标")</f>
        <v>红标</v>
      </c>
      <c r="T3296" s="93" t="str" cm="1">
        <f t="array" ref="T3296:U3296">_xlfn.XLOOKUP(Q3296,匹配表1065!L:L,匹配表1065!M:N)</f>
        <v>头痛</v>
      </c>
      <c r="U3296" s="94" t="str">
        <v>神经内科</v>
      </c>
      <c r="V3296" s="95" t="s">
        <v>33</v>
      </c>
      <c r="W3296" s="93">
        <f>_xlfn.XLOOKUP(M3296,匹配表1065!D:D,匹配表1065!F:F)*N3296</f>
        <v>24</v>
      </c>
    </row>
    <row r="3297" customHeight="1" spans="1:23">
      <c r="A3297" s="89" t="s">
        <v>787</v>
      </c>
      <c r="B3297" s="90">
        <v>46176</v>
      </c>
      <c r="C3297" s="91" t="str">
        <f t="shared" si="102"/>
        <v>6月第1周</v>
      </c>
      <c r="D3297" s="89" t="s">
        <v>782</v>
      </c>
      <c r="E3297" s="89" t="str">
        <f t="shared" si="103"/>
        <v>6月第1周--周3</v>
      </c>
      <c r="F3297" s="99" t="s">
        <v>27</v>
      </c>
      <c r="G3297" s="89" t="s">
        <v>63</v>
      </c>
      <c r="H3297" s="92" t="str">
        <f>_xlfn.XLOOKUP(O3297,匹配表1065!T:T,匹配表1065!W:W)</f>
        <v>南京市</v>
      </c>
      <c r="I3297" s="89" t="str">
        <f>_xlfn.XLOOKUP(O3297,匹配表1065!T:T,匹配表1065!X:X)</f>
        <v>PME2001</v>
      </c>
      <c r="J3297" s="92" t="s">
        <v>64</v>
      </c>
      <c r="K3297" s="89" cm="1">
        <f ca="1" t="array" ref="K3297:L3297">_xlfn.XLOOKUP(J3297,匹配表1065!Y:Y,匹配表1065!AA:AB)</f>
        <v>31</v>
      </c>
      <c r="L3297" s="89" t="str">
        <v>3个月以上</v>
      </c>
      <c r="M3297" s="92" t="s">
        <v>35</v>
      </c>
      <c r="N3297" s="98">
        <v>1</v>
      </c>
      <c r="O3297" s="93" t="str">
        <f>_xlfn.XLOOKUP(P3297,匹配表1065!U:U,匹配表1065!T:T)</f>
        <v>HO00000958</v>
      </c>
      <c r="P3297" s="89" t="s">
        <v>65</v>
      </c>
      <c r="Q3297" s="89" t="s">
        <v>529</v>
      </c>
      <c r="R3297" s="89" t="str">
        <f>_xlfn.XLOOKUP(Q3297,匹配表1065!L:L,匹配表1065!O:O)</f>
        <v>B</v>
      </c>
      <c r="S3297" s="93" t="str">
        <f>IFERROR(_xlfn.XLOOKUP(Q3297,匹配表1065!AI:AI,匹配表1065!AJ:AJ),"绿标")</f>
        <v>黑标</v>
      </c>
      <c r="T3297" s="93" t="str" cm="1">
        <f t="array" ref="T3297:U3297">_xlfn.XLOOKUP(Q3297,匹配表1065!L:L,匹配表1065!M:N)</f>
        <v>脑血管</v>
      </c>
      <c r="U3297" s="94" t="str">
        <v>神经内科</v>
      </c>
      <c r="V3297" s="95" t="s">
        <v>33</v>
      </c>
      <c r="W3297" s="93">
        <f>_xlfn.XLOOKUP(M3297,匹配表1065!D:D,匹配表1065!F:F)*N3297</f>
        <v>4</v>
      </c>
    </row>
    <row r="3298" customHeight="1" spans="1:23">
      <c r="A3298" s="89" t="s">
        <v>787</v>
      </c>
      <c r="B3298" s="90">
        <v>46176</v>
      </c>
      <c r="C3298" s="91" t="str">
        <f t="shared" si="102"/>
        <v>6月第1周</v>
      </c>
      <c r="D3298" s="89" t="s">
        <v>782</v>
      </c>
      <c r="E3298" s="89" t="str">
        <f t="shared" si="103"/>
        <v>6月第1周--周3</v>
      </c>
      <c r="F3298" s="99" t="s">
        <v>27</v>
      </c>
      <c r="G3298" s="89" t="s">
        <v>63</v>
      </c>
      <c r="H3298" s="92" t="str">
        <f>_xlfn.XLOOKUP(O3298,匹配表1065!T:T,匹配表1065!W:W)</f>
        <v>南京市</v>
      </c>
      <c r="I3298" s="89" t="str">
        <f>_xlfn.XLOOKUP(O3298,匹配表1065!T:T,匹配表1065!X:X)</f>
        <v>PME2001</v>
      </c>
      <c r="J3298" s="92" t="s">
        <v>64</v>
      </c>
      <c r="K3298" s="89" cm="1">
        <f ca="1" t="array" ref="K3298:L3298">_xlfn.XLOOKUP(J3298,匹配表1065!Y:Y,匹配表1065!AA:AB)</f>
        <v>31</v>
      </c>
      <c r="L3298" s="89" t="str">
        <v>3个月以上</v>
      </c>
      <c r="M3298" s="92" t="s">
        <v>35</v>
      </c>
      <c r="N3298" s="98">
        <v>1</v>
      </c>
      <c r="O3298" s="93" t="str">
        <f>_xlfn.XLOOKUP(P3298,匹配表1065!U:U,匹配表1065!T:T)</f>
        <v>HO00000958</v>
      </c>
      <c r="P3298" s="89" t="s">
        <v>65</v>
      </c>
      <c r="Q3298" s="89" t="s">
        <v>799</v>
      </c>
      <c r="R3298" s="89" t="str">
        <f>_xlfn.XLOOKUP(Q3298,匹配表1065!L:L,匹配表1065!O:O)</f>
        <v>B</v>
      </c>
      <c r="S3298" s="93" t="str">
        <f>IFERROR(_xlfn.XLOOKUP(Q3298,匹配表1065!AI:AI,匹配表1065!AJ:AJ),"绿标")</f>
        <v>绿标</v>
      </c>
      <c r="T3298" s="93" t="str" cm="1">
        <f t="array" ref="T3298:U3298">_xlfn.XLOOKUP(Q3298,匹配表1065!L:L,匹配表1065!M:N)</f>
        <v>脑血管</v>
      </c>
      <c r="U3298" s="94" t="str">
        <v>神经内科</v>
      </c>
      <c r="V3298" s="95" t="s">
        <v>33</v>
      </c>
      <c r="W3298" s="93">
        <f>_xlfn.XLOOKUP(M3298,匹配表1065!D:D,匹配表1065!F:F)*N3298</f>
        <v>4</v>
      </c>
    </row>
    <row r="3299" customHeight="1" spans="1:23">
      <c r="A3299" s="89" t="s">
        <v>787</v>
      </c>
      <c r="B3299" s="90">
        <v>46176</v>
      </c>
      <c r="C3299" s="91" t="str">
        <f t="shared" si="102"/>
        <v>6月第1周</v>
      </c>
      <c r="D3299" s="89" t="s">
        <v>782</v>
      </c>
      <c r="E3299" s="89" t="str">
        <f t="shared" si="103"/>
        <v>6月第1周--周3</v>
      </c>
      <c r="F3299" s="99" t="s">
        <v>27</v>
      </c>
      <c r="G3299" s="89" t="s">
        <v>63</v>
      </c>
      <c r="H3299" s="92" t="str">
        <f>_xlfn.XLOOKUP(O3299,匹配表1065!T:T,匹配表1065!W:W)</f>
        <v>淮安市</v>
      </c>
      <c r="I3299" s="89" t="str">
        <f>_xlfn.XLOOKUP(O3299,匹配表1065!T:T,匹配表1065!X:X)</f>
        <v>PME2041</v>
      </c>
      <c r="J3299" s="92" t="s">
        <v>71</v>
      </c>
      <c r="K3299" s="89" cm="1">
        <f ca="1" t="array" ref="K3299:L3299">_xlfn.XLOOKUP(J3299,匹配表1065!Y:Y,匹配表1065!AA:AB)</f>
        <v>5</v>
      </c>
      <c r="L3299" s="89" t="str">
        <v>3个月以上</v>
      </c>
      <c r="M3299" s="92" t="s">
        <v>30</v>
      </c>
      <c r="N3299" s="98">
        <v>1</v>
      </c>
      <c r="O3299" s="93" t="str">
        <f>_xlfn.XLOOKUP(P3299,匹配表1065!U:U,匹配表1065!T:T)</f>
        <v>HO00000992</v>
      </c>
      <c r="P3299" s="89" t="s">
        <v>72</v>
      </c>
      <c r="Q3299" s="89" t="s">
        <v>73</v>
      </c>
      <c r="R3299" s="89" t="str">
        <f>_xlfn.XLOOKUP(Q3299,匹配表1065!L:L,匹配表1065!O:O)</f>
        <v>D</v>
      </c>
      <c r="S3299" s="93" t="str">
        <f>IFERROR(_xlfn.XLOOKUP(Q3299,匹配表1065!AI:AI,匹配表1065!AJ:AJ),"绿标")</f>
        <v>绿标</v>
      </c>
      <c r="T3299" s="93" t="str" cm="1">
        <f t="array" ref="T3299:U3299">_xlfn.XLOOKUP(Q3299,匹配表1065!L:L,匹配表1065!M:N)</f>
        <v>眩晕</v>
      </c>
      <c r="U3299" s="94" t="str">
        <v>神经内科</v>
      </c>
      <c r="V3299" s="95" t="s">
        <v>33</v>
      </c>
      <c r="W3299" s="93">
        <f>_xlfn.XLOOKUP(M3299,匹配表1065!D:D,匹配表1065!F:F)*N3299</f>
        <v>12</v>
      </c>
    </row>
    <row r="3300" customHeight="1" spans="1:23">
      <c r="A3300" s="89" t="s">
        <v>787</v>
      </c>
      <c r="B3300" s="90">
        <v>46176</v>
      </c>
      <c r="C3300" s="91" t="str">
        <f t="shared" si="102"/>
        <v>6月第1周</v>
      </c>
      <c r="D3300" s="89" t="s">
        <v>782</v>
      </c>
      <c r="E3300" s="89" t="str">
        <f t="shared" si="103"/>
        <v>6月第1周--周3</v>
      </c>
      <c r="F3300" s="99" t="s">
        <v>27</v>
      </c>
      <c r="G3300" s="89" t="s">
        <v>63</v>
      </c>
      <c r="H3300" s="92" t="str">
        <f>_xlfn.XLOOKUP(O3300,匹配表1065!T:T,匹配表1065!W:W)</f>
        <v>徐州市</v>
      </c>
      <c r="I3300" s="89" t="str">
        <f>_xlfn.XLOOKUP(O3300,匹配表1065!T:T,匹配表1065!X:X)</f>
        <v>PME2008</v>
      </c>
      <c r="J3300" s="92" t="s">
        <v>81</v>
      </c>
      <c r="K3300" s="89" cm="1">
        <f ca="1" t="array" ref="K3300:L3300">_xlfn.XLOOKUP(J3300,匹配表1065!Y:Y,匹配表1065!AA:AB)</f>
        <v>19</v>
      </c>
      <c r="L3300" s="89" t="str">
        <v>3个月以上</v>
      </c>
      <c r="M3300" s="92" t="s">
        <v>30</v>
      </c>
      <c r="N3300" s="98">
        <v>1</v>
      </c>
      <c r="O3300" s="93" t="str">
        <f>_xlfn.XLOOKUP(P3300,匹配表1065!U:U,匹配表1065!T:T)</f>
        <v>HO00001134</v>
      </c>
      <c r="P3300" s="89" t="s">
        <v>82</v>
      </c>
      <c r="Q3300" s="89" t="s">
        <v>83</v>
      </c>
      <c r="R3300" s="89" t="str">
        <f>_xlfn.XLOOKUP(Q3300,匹配表1065!L:L,匹配表1065!O:O)</f>
        <v>B</v>
      </c>
      <c r="S3300" s="93" t="str">
        <f>IFERROR(_xlfn.XLOOKUP(Q3300,匹配表1065!AI:AI,匹配表1065!AJ:AJ),"绿标")</f>
        <v>黑标</v>
      </c>
      <c r="T3300" s="93" t="str" cm="1">
        <f t="array" ref="T3300:U3300">_xlfn.XLOOKUP(Q3300,匹配表1065!L:L,匹配表1065!M:N)</f>
        <v>抑郁焦虑</v>
      </c>
      <c r="U3300" s="94" t="str">
        <v>神经内科</v>
      </c>
      <c r="V3300" s="95" t="s">
        <v>33</v>
      </c>
      <c r="W3300" s="93">
        <f>_xlfn.XLOOKUP(M3300,匹配表1065!D:D,匹配表1065!F:F)*N3300</f>
        <v>12</v>
      </c>
    </row>
    <row r="3301" customHeight="1" spans="1:23">
      <c r="A3301" s="89" t="s">
        <v>787</v>
      </c>
      <c r="B3301" s="90">
        <v>46176</v>
      </c>
      <c r="C3301" s="91" t="str">
        <f t="shared" si="102"/>
        <v>6月第1周</v>
      </c>
      <c r="D3301" s="89" t="s">
        <v>782</v>
      </c>
      <c r="E3301" s="89" t="str">
        <f t="shared" si="103"/>
        <v>6月第1周--周3</v>
      </c>
      <c r="F3301" s="99" t="s">
        <v>27</v>
      </c>
      <c r="G3301" s="89" t="s">
        <v>63</v>
      </c>
      <c r="H3301" s="92" t="str">
        <f>_xlfn.XLOOKUP(O3301,匹配表1065!T:T,匹配表1065!W:W)</f>
        <v>连云港市</v>
      </c>
      <c r="I3301" s="89" t="str">
        <f>_xlfn.XLOOKUP(O3301,匹配表1065!T:T,匹配表1065!X:X)</f>
        <v>PME2042</v>
      </c>
      <c r="J3301" s="92" t="s">
        <v>74</v>
      </c>
      <c r="K3301" s="89" cm="1">
        <f ca="1" t="array" ref="K3301:L3301">_xlfn.XLOOKUP(J3301,匹配表1065!Y:Y,匹配表1065!AA:AB)</f>
        <v>7</v>
      </c>
      <c r="L3301" s="89" t="str">
        <v>3个月以上</v>
      </c>
      <c r="M3301" s="92" t="s">
        <v>35</v>
      </c>
      <c r="N3301" s="98">
        <v>1</v>
      </c>
      <c r="O3301" s="93" t="str">
        <f>_xlfn.XLOOKUP(P3301,匹配表1065!U:U,匹配表1065!T:T)</f>
        <v>HO00001004</v>
      </c>
      <c r="P3301" s="89" t="s">
        <v>75</v>
      </c>
      <c r="Q3301" s="89" t="s">
        <v>744</v>
      </c>
      <c r="R3301" s="89" t="str">
        <f>_xlfn.XLOOKUP(Q3301,匹配表1065!L:L,匹配表1065!O:O)</f>
        <v>B</v>
      </c>
      <c r="S3301" s="93" t="str">
        <f>IFERROR(_xlfn.XLOOKUP(Q3301,匹配表1065!AI:AI,匹配表1065!AJ:AJ),"绿标")</f>
        <v>绿标</v>
      </c>
      <c r="T3301" s="93" t="str" cm="1">
        <f t="array" ref="T3301:U3301">_xlfn.XLOOKUP(Q3301,匹配表1065!L:L,匹配表1065!M:N)</f>
        <v>其他</v>
      </c>
      <c r="U3301" s="94" t="str">
        <v>神经内科</v>
      </c>
      <c r="V3301" s="95" t="s">
        <v>42</v>
      </c>
      <c r="W3301" s="93">
        <f>_xlfn.XLOOKUP(M3301,匹配表1065!D:D,匹配表1065!F:F)*N3301</f>
        <v>4</v>
      </c>
    </row>
    <row r="3302" customHeight="1" spans="1:23">
      <c r="A3302" s="89" t="s">
        <v>787</v>
      </c>
      <c r="B3302" s="90">
        <v>46176</v>
      </c>
      <c r="C3302" s="91" t="str">
        <f t="shared" si="102"/>
        <v>6月第1周</v>
      </c>
      <c r="D3302" s="89" t="s">
        <v>782</v>
      </c>
      <c r="E3302" s="89" t="str">
        <f t="shared" si="103"/>
        <v>6月第1周--周3</v>
      </c>
      <c r="F3302" s="99" t="s">
        <v>27</v>
      </c>
      <c r="G3302" s="89" t="s">
        <v>63</v>
      </c>
      <c r="H3302" s="92" t="str">
        <f>_xlfn.XLOOKUP(O3302,匹配表1065!T:T,匹配表1065!W:W)</f>
        <v>连云港市</v>
      </c>
      <c r="I3302" s="89" t="str">
        <f>_xlfn.XLOOKUP(O3302,匹配表1065!T:T,匹配表1065!X:X)</f>
        <v>PME2042</v>
      </c>
      <c r="J3302" s="92" t="s">
        <v>74</v>
      </c>
      <c r="K3302" s="89" cm="1">
        <f ca="1" t="array" ref="K3302:L3302">_xlfn.XLOOKUP(J3302,匹配表1065!Y:Y,匹配表1065!AA:AB)</f>
        <v>7</v>
      </c>
      <c r="L3302" s="89" t="str">
        <v>3个月以上</v>
      </c>
      <c r="M3302" s="92" t="s">
        <v>35</v>
      </c>
      <c r="N3302" s="98">
        <v>1</v>
      </c>
      <c r="O3302" s="93" t="str">
        <f>_xlfn.XLOOKUP(P3302,匹配表1065!U:U,匹配表1065!T:T)</f>
        <v>HO00017661</v>
      </c>
      <c r="P3302" s="89" t="s">
        <v>508</v>
      </c>
      <c r="Q3302" s="89" t="s">
        <v>509</v>
      </c>
      <c r="R3302" s="89" t="str">
        <f>_xlfn.XLOOKUP(Q3302,匹配表1065!L:L,匹配表1065!O:O)</f>
        <v>A</v>
      </c>
      <c r="S3302" s="93" t="str">
        <f>IFERROR(_xlfn.XLOOKUP(Q3302,匹配表1065!AI:AI,匹配表1065!AJ:AJ),"绿标")</f>
        <v>绿标</v>
      </c>
      <c r="T3302" s="93" t="str" cm="1">
        <f t="array" ref="T3302:U3302">_xlfn.XLOOKUP(Q3302,匹配表1065!L:L,匹配表1065!M:N)</f>
        <v>头痛</v>
      </c>
      <c r="U3302" s="94" t="str">
        <v>神经内科</v>
      </c>
      <c r="V3302" s="95" t="s">
        <v>33</v>
      </c>
      <c r="W3302" s="93">
        <f>_xlfn.XLOOKUP(M3302,匹配表1065!D:D,匹配表1065!F:F)*N3302</f>
        <v>4</v>
      </c>
    </row>
    <row r="3303" customHeight="1" spans="1:23">
      <c r="A3303" s="89" t="s">
        <v>787</v>
      </c>
      <c r="B3303" s="90">
        <v>46176</v>
      </c>
      <c r="C3303" s="91" t="str">
        <f t="shared" si="102"/>
        <v>6月第1周</v>
      </c>
      <c r="D3303" s="89" t="s">
        <v>782</v>
      </c>
      <c r="E3303" s="89" t="str">
        <f t="shared" si="103"/>
        <v>6月第1周--周3</v>
      </c>
      <c r="F3303" s="99" t="s">
        <v>27</v>
      </c>
      <c r="G3303" s="89" t="s">
        <v>63</v>
      </c>
      <c r="H3303" s="92" t="str">
        <f>_xlfn.XLOOKUP(O3303,匹配表1065!T:T,匹配表1065!W:W)</f>
        <v>南京市</v>
      </c>
      <c r="I3303" s="89" t="str">
        <f>_xlfn.XLOOKUP(O3303,匹配表1065!T:T,匹配表1065!X:X)</f>
        <v>PME2001</v>
      </c>
      <c r="J3303" s="92" t="s">
        <v>77</v>
      </c>
      <c r="K3303" s="89" cm="1">
        <f ca="1" t="array" ref="K3303:L3303">_xlfn.XLOOKUP(J3303,匹配表1065!Y:Y,匹配表1065!AA:AB)</f>
        <v>8</v>
      </c>
      <c r="L3303" s="89" t="str">
        <v>3个月以上</v>
      </c>
      <c r="M3303" s="92" t="s">
        <v>30</v>
      </c>
      <c r="N3303" s="98">
        <v>1</v>
      </c>
      <c r="O3303" s="93" t="str">
        <f>_xlfn.XLOOKUP(P3303,匹配表1065!U:U,匹配表1065!T:T)</f>
        <v>HO00000958</v>
      </c>
      <c r="P3303" s="89" t="s">
        <v>65</v>
      </c>
      <c r="Q3303" s="89" t="s">
        <v>66</v>
      </c>
      <c r="R3303" s="89" t="str">
        <f>_xlfn.XLOOKUP(Q3303,匹配表1065!L:L,匹配表1065!O:O)</f>
        <v>A</v>
      </c>
      <c r="S3303" s="93" t="str">
        <f>IFERROR(_xlfn.XLOOKUP(Q3303,匹配表1065!AI:AI,匹配表1065!AJ:AJ),"绿标")</f>
        <v>红标</v>
      </c>
      <c r="T3303" s="93" t="str" cm="1">
        <f t="array" ref="T3303:U3303">_xlfn.XLOOKUP(Q3303,匹配表1065!L:L,匹配表1065!M:N)</f>
        <v>头痛</v>
      </c>
      <c r="U3303" s="94" t="str">
        <v>神经内科</v>
      </c>
      <c r="V3303" s="95" t="s">
        <v>33</v>
      </c>
      <c r="W3303" s="93">
        <f>_xlfn.XLOOKUP(M3303,匹配表1065!D:D,匹配表1065!F:F)*N3303</f>
        <v>12</v>
      </c>
    </row>
    <row r="3304" customHeight="1" spans="1:23">
      <c r="A3304" s="89" t="s">
        <v>787</v>
      </c>
      <c r="B3304" s="90">
        <v>46176</v>
      </c>
      <c r="C3304" s="91" t="str">
        <f t="shared" si="102"/>
        <v>6月第1周</v>
      </c>
      <c r="D3304" s="89" t="s">
        <v>782</v>
      </c>
      <c r="E3304" s="89" t="str">
        <f t="shared" si="103"/>
        <v>6月第1周--周3</v>
      </c>
      <c r="F3304" s="99" t="s">
        <v>27</v>
      </c>
      <c r="G3304" s="89" t="s">
        <v>63</v>
      </c>
      <c r="H3304" s="92" t="str">
        <f>_xlfn.XLOOKUP(O3304,匹配表1065!T:T,匹配表1065!W:W)</f>
        <v>无锡市</v>
      </c>
      <c r="I3304" s="89" t="str">
        <f>_xlfn.XLOOKUP(O3304,匹配表1065!T:T,匹配表1065!X:X)</f>
        <v>PME2014</v>
      </c>
      <c r="J3304" s="92" t="s">
        <v>77</v>
      </c>
      <c r="K3304" s="89" cm="1">
        <f ca="1" t="array" ref="K3304:L3304">_xlfn.XLOOKUP(J3304,匹配表1065!Y:Y,匹配表1065!AA:AB)</f>
        <v>8</v>
      </c>
      <c r="L3304" s="89" t="str">
        <v>3个月以上</v>
      </c>
      <c r="M3304" s="92" t="s">
        <v>35</v>
      </c>
      <c r="N3304" s="98">
        <v>1</v>
      </c>
      <c r="O3304" s="93" t="str">
        <f>_xlfn.XLOOKUP(P3304,匹配表1065!U:U,匹配表1065!T:T)</f>
        <v>HO00001114</v>
      </c>
      <c r="P3304" s="89" t="s">
        <v>628</v>
      </c>
      <c r="Q3304" s="89" t="s">
        <v>670</v>
      </c>
      <c r="R3304" s="89" t="str">
        <f>_xlfn.XLOOKUP(Q3304,匹配表1065!L:L,匹配表1065!O:O)</f>
        <v>C</v>
      </c>
      <c r="S3304" s="93" t="str">
        <f>IFERROR(_xlfn.XLOOKUP(Q3304,匹配表1065!AI:AI,匹配表1065!AJ:AJ),"绿标")</f>
        <v>绿标</v>
      </c>
      <c r="T3304" s="93" t="str" cm="1">
        <f t="array" ref="T3304:U3304">_xlfn.XLOOKUP(Q3304,匹配表1065!L:L,匹配表1065!M:N)</f>
        <v>眩晕</v>
      </c>
      <c r="U3304" s="94" t="str">
        <v>耳鼻喉科</v>
      </c>
      <c r="V3304" s="95" t="s">
        <v>58</v>
      </c>
      <c r="W3304" s="93">
        <f>_xlfn.XLOOKUP(M3304,匹配表1065!D:D,匹配表1065!F:F)*N3304</f>
        <v>4</v>
      </c>
    </row>
    <row r="3305" customHeight="1" spans="1:23">
      <c r="A3305" s="89" t="s">
        <v>787</v>
      </c>
      <c r="B3305" s="90">
        <v>46176</v>
      </c>
      <c r="C3305" s="91" t="str">
        <f t="shared" si="102"/>
        <v>6月第1周</v>
      </c>
      <c r="D3305" s="89" t="s">
        <v>782</v>
      </c>
      <c r="E3305" s="89" t="str">
        <f t="shared" si="103"/>
        <v>6月第1周--周3</v>
      </c>
      <c r="F3305" s="99" t="s">
        <v>27</v>
      </c>
      <c r="G3305" s="89" t="s">
        <v>63</v>
      </c>
      <c r="H3305" s="92" t="str">
        <f>_xlfn.XLOOKUP(O3305,匹配表1065!T:T,匹配表1065!W:W)</f>
        <v>南京市</v>
      </c>
      <c r="I3305" s="89" t="str">
        <f>_xlfn.XLOOKUP(O3305,匹配表1065!T:T,匹配表1065!X:X)</f>
        <v>PME2001</v>
      </c>
      <c r="J3305" s="92" t="s">
        <v>77</v>
      </c>
      <c r="K3305" s="89" cm="1">
        <f ca="1" t="array" ref="K3305:L3305">_xlfn.XLOOKUP(J3305,匹配表1065!Y:Y,匹配表1065!AA:AB)</f>
        <v>8</v>
      </c>
      <c r="L3305" s="89" t="str">
        <v>3个月以上</v>
      </c>
      <c r="M3305" s="92" t="s">
        <v>35</v>
      </c>
      <c r="N3305" s="98">
        <v>1</v>
      </c>
      <c r="O3305" s="93" t="str">
        <f>_xlfn.XLOOKUP(P3305,匹配表1065!U:U,匹配表1065!T:T)</f>
        <v>HO00000958</v>
      </c>
      <c r="P3305" s="89" t="s">
        <v>65</v>
      </c>
      <c r="Q3305" s="89" t="s">
        <v>78</v>
      </c>
      <c r="R3305" s="89" t="str">
        <f>_xlfn.XLOOKUP(Q3305,匹配表1065!L:L,匹配表1065!O:O)</f>
        <v>C</v>
      </c>
      <c r="S3305" s="93" t="str">
        <f>IFERROR(_xlfn.XLOOKUP(Q3305,匹配表1065!AI:AI,匹配表1065!AJ:AJ),"绿标")</f>
        <v>绿标</v>
      </c>
      <c r="T3305" s="93" t="str" cm="1">
        <f t="array" ref="T3305:U3305">_xlfn.XLOOKUP(Q3305,匹配表1065!L:L,匹配表1065!M:N)</f>
        <v>眩晕</v>
      </c>
      <c r="U3305" s="94" t="str">
        <v>神经内科</v>
      </c>
      <c r="V3305" s="95" t="s">
        <v>70</v>
      </c>
      <c r="W3305" s="93">
        <f>_xlfn.XLOOKUP(M3305,匹配表1065!D:D,匹配表1065!F:F)*N3305</f>
        <v>4</v>
      </c>
    </row>
    <row r="3306" customHeight="1" spans="1:23">
      <c r="A3306" s="89" t="s">
        <v>787</v>
      </c>
      <c r="B3306" s="90">
        <v>46176</v>
      </c>
      <c r="C3306" s="91" t="str">
        <f t="shared" si="102"/>
        <v>6月第1周</v>
      </c>
      <c r="D3306" s="89" t="s">
        <v>782</v>
      </c>
      <c r="E3306" s="89" t="str">
        <f t="shared" si="103"/>
        <v>6月第1周--周3</v>
      </c>
      <c r="F3306" s="99" t="s">
        <v>27</v>
      </c>
      <c r="G3306" s="89" t="s">
        <v>63</v>
      </c>
      <c r="H3306" s="92" t="str">
        <f>_xlfn.XLOOKUP(O3306,匹配表1065!T:T,匹配表1065!W:W)</f>
        <v>南京市</v>
      </c>
      <c r="I3306" s="89" t="str">
        <f>_xlfn.XLOOKUP(O3306,匹配表1065!T:T,匹配表1065!X:X)</f>
        <v>PME2002</v>
      </c>
      <c r="J3306" s="92" t="s">
        <v>410</v>
      </c>
      <c r="K3306" s="89" cm="1">
        <f ca="1" t="array" ref="K3306:L3306">_xlfn.XLOOKUP(J3306,匹配表1065!Y:Y,匹配表1065!AA:AB)</f>
        <v>1</v>
      </c>
      <c r="L3306" s="89" t="str">
        <v>3个月以内</v>
      </c>
      <c r="M3306" s="92" t="s">
        <v>35</v>
      </c>
      <c r="N3306" s="98">
        <v>1</v>
      </c>
      <c r="O3306" s="93" t="str">
        <f>_xlfn.XLOOKUP(P3306,匹配表1065!U:U,匹配表1065!T:T)</f>
        <v>HO00000964</v>
      </c>
      <c r="P3306" s="89" t="s">
        <v>90</v>
      </c>
      <c r="Q3306" s="89" t="s">
        <v>213</v>
      </c>
      <c r="R3306" s="89" t="str">
        <f>_xlfn.XLOOKUP(Q3306,匹配表1065!L:L,匹配表1065!O:O)</f>
        <v>A</v>
      </c>
      <c r="S3306" s="93" t="str">
        <f>IFERROR(_xlfn.XLOOKUP(Q3306,匹配表1065!AI:AI,匹配表1065!AJ:AJ),"绿标")</f>
        <v>红标</v>
      </c>
      <c r="T3306" s="93" t="str" cm="1">
        <f t="array" ref="T3306:U3306">_xlfn.XLOOKUP(Q3306,匹配表1065!L:L,匹配表1065!M:N)</f>
        <v>头痛</v>
      </c>
      <c r="U3306" s="94" t="str">
        <v>神经内科</v>
      </c>
      <c r="V3306" s="95" t="s">
        <v>58</v>
      </c>
      <c r="W3306" s="93">
        <f>_xlfn.XLOOKUP(M3306,匹配表1065!D:D,匹配表1065!F:F)*N3306</f>
        <v>4</v>
      </c>
    </row>
    <row r="3307" customHeight="1" spans="1:23">
      <c r="A3307" s="89" t="s">
        <v>787</v>
      </c>
      <c r="B3307" s="90">
        <v>46176</v>
      </c>
      <c r="C3307" s="91" t="str">
        <f t="shared" si="102"/>
        <v>6月第1周</v>
      </c>
      <c r="D3307" s="89" t="s">
        <v>782</v>
      </c>
      <c r="E3307" s="89" t="str">
        <f t="shared" si="103"/>
        <v>6月第1周--周3</v>
      </c>
      <c r="F3307" s="99" t="s">
        <v>27</v>
      </c>
      <c r="G3307" s="89" t="s">
        <v>63</v>
      </c>
      <c r="H3307" s="92" t="str">
        <f>_xlfn.XLOOKUP(O3307,匹配表1065!T:T,匹配表1065!W:W)</f>
        <v>南京市</v>
      </c>
      <c r="I3307" s="89" t="str">
        <f>_xlfn.XLOOKUP(O3307,匹配表1065!T:T,匹配表1065!X:X)</f>
        <v>PME2002</v>
      </c>
      <c r="J3307" s="92" t="s">
        <v>84</v>
      </c>
      <c r="K3307" s="89" cm="1">
        <f ca="1" t="array" ref="K3307:L3307">_xlfn.XLOOKUP(J3307,匹配表1065!Y:Y,匹配表1065!AA:AB)</f>
        <v>31</v>
      </c>
      <c r="L3307" s="89" t="str">
        <v>3个月以上</v>
      </c>
      <c r="M3307" s="92" t="s">
        <v>30</v>
      </c>
      <c r="N3307" s="98">
        <v>1</v>
      </c>
      <c r="O3307" s="93" t="str">
        <f>_xlfn.XLOOKUP(P3307,匹配表1065!U:U,匹配表1065!T:T)</f>
        <v>HO00000964</v>
      </c>
      <c r="P3307" s="89" t="s">
        <v>90</v>
      </c>
      <c r="Q3307" s="89" t="s">
        <v>91</v>
      </c>
      <c r="R3307" s="89" t="str">
        <f>_xlfn.XLOOKUP(Q3307,匹配表1065!L:L,匹配表1065!O:O)</f>
        <v>B</v>
      </c>
      <c r="S3307" s="93" t="str">
        <f>IFERROR(_xlfn.XLOOKUP(Q3307,匹配表1065!AI:AI,匹配表1065!AJ:AJ),"绿标")</f>
        <v>绿标</v>
      </c>
      <c r="T3307" s="93" t="str" cm="1">
        <f t="array" ref="T3307:U3307">_xlfn.XLOOKUP(Q3307,匹配表1065!L:L,匹配表1065!M:N)</f>
        <v>脑血管</v>
      </c>
      <c r="U3307" s="94" t="str">
        <v>神经内科</v>
      </c>
      <c r="V3307" s="95" t="s">
        <v>42</v>
      </c>
      <c r="W3307" s="93">
        <f>_xlfn.XLOOKUP(M3307,匹配表1065!D:D,匹配表1065!F:F)*N3307</f>
        <v>12</v>
      </c>
    </row>
    <row r="3308" customHeight="1" spans="1:23">
      <c r="A3308" s="89" t="s">
        <v>787</v>
      </c>
      <c r="B3308" s="90">
        <v>46176</v>
      </c>
      <c r="C3308" s="91" t="str">
        <f t="shared" si="102"/>
        <v>6月第1周</v>
      </c>
      <c r="D3308" s="89" t="s">
        <v>782</v>
      </c>
      <c r="E3308" s="89" t="str">
        <f t="shared" si="103"/>
        <v>6月第1周--周3</v>
      </c>
      <c r="F3308" s="99" t="s">
        <v>27</v>
      </c>
      <c r="G3308" s="89" t="s">
        <v>63</v>
      </c>
      <c r="H3308" s="92" t="str">
        <f>_xlfn.XLOOKUP(O3308,匹配表1065!T:T,匹配表1065!W:W)</f>
        <v>南京市</v>
      </c>
      <c r="I3308" s="89" t="str">
        <f>_xlfn.XLOOKUP(O3308,匹配表1065!T:T,匹配表1065!X:X)</f>
        <v>PME2002</v>
      </c>
      <c r="J3308" s="92" t="s">
        <v>84</v>
      </c>
      <c r="K3308" s="89" cm="1">
        <f ca="1" t="array" ref="K3308:L3308">_xlfn.XLOOKUP(J3308,匹配表1065!Y:Y,匹配表1065!AA:AB)</f>
        <v>31</v>
      </c>
      <c r="L3308" s="89" t="str">
        <v>3个月以上</v>
      </c>
      <c r="M3308" s="92" t="s">
        <v>30</v>
      </c>
      <c r="N3308" s="98">
        <v>1</v>
      </c>
      <c r="O3308" s="93" t="str">
        <f>_xlfn.XLOOKUP(P3308,匹配表1065!U:U,匹配表1065!T:T)</f>
        <v>HO00111156</v>
      </c>
      <c r="P3308" s="89" t="s">
        <v>85</v>
      </c>
      <c r="Q3308" s="89" t="s">
        <v>86</v>
      </c>
      <c r="R3308" s="89" t="str">
        <f>_xlfn.XLOOKUP(Q3308,匹配表1065!L:L,匹配表1065!O:O)</f>
        <v>D</v>
      </c>
      <c r="S3308" s="93" t="str">
        <f>IFERROR(_xlfn.XLOOKUP(Q3308,匹配表1065!AI:AI,匹配表1065!AJ:AJ),"绿标")</f>
        <v>红标</v>
      </c>
      <c r="T3308" s="93" t="str" cm="1">
        <f t="array" ref="T3308:U3308">_xlfn.XLOOKUP(Q3308,匹配表1065!L:L,匹配表1065!M:N)</f>
        <v>头痛</v>
      </c>
      <c r="U3308" s="94" t="str">
        <v>神经内科</v>
      </c>
      <c r="V3308" s="95" t="s">
        <v>42</v>
      </c>
      <c r="W3308" s="93">
        <f>_xlfn.XLOOKUP(M3308,匹配表1065!D:D,匹配表1065!F:F)*N3308</f>
        <v>12</v>
      </c>
    </row>
    <row r="3309" customHeight="1" spans="1:23">
      <c r="A3309" s="89" t="s">
        <v>787</v>
      </c>
      <c r="B3309" s="90">
        <v>46176</v>
      </c>
      <c r="C3309" s="91" t="str">
        <f t="shared" si="102"/>
        <v>6月第1周</v>
      </c>
      <c r="D3309" s="89" t="s">
        <v>782</v>
      </c>
      <c r="E3309" s="89" t="str">
        <f t="shared" si="103"/>
        <v>6月第1周--周3</v>
      </c>
      <c r="F3309" s="99" t="s">
        <v>27</v>
      </c>
      <c r="G3309" s="89" t="s">
        <v>63</v>
      </c>
      <c r="H3309" s="92" t="str">
        <f>_xlfn.XLOOKUP(O3309,匹配表1065!T:T,匹配表1065!W:W)</f>
        <v>南京市</v>
      </c>
      <c r="I3309" s="89" t="str">
        <f>_xlfn.XLOOKUP(O3309,匹配表1065!T:T,匹配表1065!X:X)</f>
        <v>PME2002</v>
      </c>
      <c r="J3309" s="92" t="s">
        <v>84</v>
      </c>
      <c r="K3309" s="89" cm="1">
        <f ca="1" t="array" ref="K3309:L3309">_xlfn.XLOOKUP(J3309,匹配表1065!Y:Y,匹配表1065!AA:AB)</f>
        <v>31</v>
      </c>
      <c r="L3309" s="89" t="str">
        <v>3个月以上</v>
      </c>
      <c r="M3309" s="92" t="s">
        <v>35</v>
      </c>
      <c r="N3309" s="98">
        <v>1</v>
      </c>
      <c r="O3309" s="93" t="str">
        <f>_xlfn.XLOOKUP(P3309,匹配表1065!U:U,匹配表1065!T:T)</f>
        <v>HO00000964</v>
      </c>
      <c r="P3309" s="89" t="s">
        <v>90</v>
      </c>
      <c r="Q3309" s="89" t="s">
        <v>212</v>
      </c>
      <c r="R3309" s="89" t="str">
        <f>_xlfn.XLOOKUP(Q3309,匹配表1065!L:L,匹配表1065!O:O)</f>
        <v>B</v>
      </c>
      <c r="S3309" s="93" t="str">
        <f>IFERROR(_xlfn.XLOOKUP(Q3309,匹配表1065!AI:AI,匹配表1065!AJ:AJ),"绿标")</f>
        <v>绿标</v>
      </c>
      <c r="T3309" s="93" t="str" cm="1">
        <f t="array" ref="T3309:U3309">_xlfn.XLOOKUP(Q3309,匹配表1065!L:L,匹配表1065!M:N)</f>
        <v>脑血管</v>
      </c>
      <c r="U3309" s="94" t="str">
        <v>神经内科</v>
      </c>
      <c r="V3309" s="95" t="s">
        <v>42</v>
      </c>
      <c r="W3309" s="93">
        <f>_xlfn.XLOOKUP(M3309,匹配表1065!D:D,匹配表1065!F:F)*N3309</f>
        <v>4</v>
      </c>
    </row>
    <row r="3310" customHeight="1" spans="1:23">
      <c r="A3310" s="89" t="s">
        <v>787</v>
      </c>
      <c r="B3310" s="90">
        <v>46176</v>
      </c>
      <c r="C3310" s="91" t="str">
        <f t="shared" si="102"/>
        <v>6月第1周</v>
      </c>
      <c r="D3310" s="89" t="s">
        <v>782</v>
      </c>
      <c r="E3310" s="89" t="str">
        <f t="shared" si="103"/>
        <v>6月第1周--周3</v>
      </c>
      <c r="F3310" s="99" t="s">
        <v>27</v>
      </c>
      <c r="G3310" s="92" t="s">
        <v>104</v>
      </c>
      <c r="H3310" s="92" t="str">
        <f>_xlfn.XLOOKUP(O3310,匹配表1065!T:T,匹配表1065!W:W)</f>
        <v>济南市</v>
      </c>
      <c r="I3310" s="89" t="str">
        <f>_xlfn.XLOOKUP(O3310,匹配表1065!T:T,匹配表1065!X:X)</f>
        <v>PME2044</v>
      </c>
      <c r="J3310" s="92" t="s">
        <v>105</v>
      </c>
      <c r="K3310" s="89" cm="1">
        <f ca="1" t="array" ref="K3310:L3310">_xlfn.XLOOKUP(J3310,匹配表1065!Y:Y,匹配表1065!AA:AB)</f>
        <v>8</v>
      </c>
      <c r="L3310" s="89" t="str">
        <v>3个月以上</v>
      </c>
      <c r="M3310" s="92" t="s">
        <v>30</v>
      </c>
      <c r="N3310" s="98">
        <v>1</v>
      </c>
      <c r="O3310" s="93" t="str">
        <f>_xlfn.XLOOKUP(P3310,匹配表1065!U:U,匹配表1065!T:T)</f>
        <v>HO00001401</v>
      </c>
      <c r="P3310" s="89" t="s">
        <v>106</v>
      </c>
      <c r="Q3310" s="89" t="s">
        <v>107</v>
      </c>
      <c r="R3310" s="89" t="str">
        <f>_xlfn.XLOOKUP(Q3310,匹配表1065!L:L,匹配表1065!O:O)</f>
        <v>B</v>
      </c>
      <c r="S3310" s="93" t="str">
        <f>IFERROR(_xlfn.XLOOKUP(Q3310,匹配表1065!AI:AI,匹配表1065!AJ:AJ),"绿标")</f>
        <v>红标</v>
      </c>
      <c r="T3310" s="93" t="str" cm="1">
        <f t="array" ref="T3310:U3310">_xlfn.XLOOKUP(Q3310,匹配表1065!L:L,匹配表1065!M:N)</f>
        <v>脑血管</v>
      </c>
      <c r="U3310" s="94" t="str">
        <v>神经内科</v>
      </c>
      <c r="V3310" s="95" t="s">
        <v>67</v>
      </c>
      <c r="W3310" s="93">
        <f>_xlfn.XLOOKUP(M3310,匹配表1065!D:D,匹配表1065!F:F)*N3310</f>
        <v>12</v>
      </c>
    </row>
    <row r="3311" customHeight="1" spans="1:23">
      <c r="A3311" s="89" t="s">
        <v>787</v>
      </c>
      <c r="B3311" s="90">
        <v>46176</v>
      </c>
      <c r="C3311" s="91" t="str">
        <f t="shared" si="102"/>
        <v>6月第1周</v>
      </c>
      <c r="D3311" s="89" t="s">
        <v>782</v>
      </c>
      <c r="E3311" s="89" t="str">
        <f t="shared" si="103"/>
        <v>6月第1周--周3</v>
      </c>
      <c r="F3311" s="99" t="s">
        <v>27</v>
      </c>
      <c r="G3311" s="92" t="s">
        <v>104</v>
      </c>
      <c r="H3311" s="92" t="str">
        <f>_xlfn.XLOOKUP(O3311,匹配表1065!T:T,匹配表1065!W:W)</f>
        <v>济南市</v>
      </c>
      <c r="I3311" s="89" t="str">
        <f>_xlfn.XLOOKUP(O3311,匹配表1065!T:T,匹配表1065!X:X)</f>
        <v>PME2026</v>
      </c>
      <c r="J3311" s="92" t="s">
        <v>116</v>
      </c>
      <c r="K3311" s="89" cm="1">
        <f ca="1" t="array" ref="K3311:L3311">_xlfn.XLOOKUP(J3311,匹配表1065!Y:Y,匹配表1065!AA:AB)</f>
        <v>13</v>
      </c>
      <c r="L3311" s="89" t="str">
        <v>3个月以上</v>
      </c>
      <c r="M3311" s="92" t="s">
        <v>30</v>
      </c>
      <c r="N3311" s="98">
        <v>1</v>
      </c>
      <c r="O3311" s="93" t="str">
        <f>_xlfn.XLOOKUP(P3311,匹配表1065!U:U,匹配表1065!T:T)</f>
        <v>HO00001409</v>
      </c>
      <c r="P3311" s="89" t="s">
        <v>117</v>
      </c>
      <c r="Q3311" s="89" t="s">
        <v>118</v>
      </c>
      <c r="R3311" s="89" t="str">
        <f>_xlfn.XLOOKUP(Q3311,匹配表1065!L:L,匹配表1065!O:O)</f>
        <v>A</v>
      </c>
      <c r="S3311" s="93" t="str">
        <f>IFERROR(_xlfn.XLOOKUP(Q3311,匹配表1065!AI:AI,匹配表1065!AJ:AJ),"绿标")</f>
        <v>绿标</v>
      </c>
      <c r="T3311" s="93" t="str" cm="1">
        <f t="array" ref="T3311:U3311">_xlfn.XLOOKUP(Q3311,匹配表1065!L:L,匹配表1065!M:N)</f>
        <v>头痛</v>
      </c>
      <c r="U3311" s="94" t="str">
        <v>神经内科</v>
      </c>
      <c r="V3311" s="95" t="s">
        <v>67</v>
      </c>
      <c r="W3311" s="93">
        <f>_xlfn.XLOOKUP(M3311,匹配表1065!D:D,匹配表1065!F:F)*N3311</f>
        <v>12</v>
      </c>
    </row>
    <row r="3312" customHeight="1" spans="1:23">
      <c r="A3312" s="89" t="s">
        <v>787</v>
      </c>
      <c r="B3312" s="90">
        <v>46176</v>
      </c>
      <c r="C3312" s="91" t="str">
        <f t="shared" si="102"/>
        <v>6月第1周</v>
      </c>
      <c r="D3312" s="89" t="s">
        <v>782</v>
      </c>
      <c r="E3312" s="89" t="str">
        <f t="shared" si="103"/>
        <v>6月第1周--周3</v>
      </c>
      <c r="F3312" s="99" t="s">
        <v>27</v>
      </c>
      <c r="G3312" s="92" t="s">
        <v>104</v>
      </c>
      <c r="H3312" s="92" t="str">
        <f>_xlfn.XLOOKUP(O3312,匹配表1065!T:T,匹配表1065!W:W)</f>
        <v>济南市</v>
      </c>
      <c r="I3312" s="89" t="str">
        <f>_xlfn.XLOOKUP(O3312,匹配表1065!T:T,匹配表1065!X:X)</f>
        <v>PME2026</v>
      </c>
      <c r="J3312" s="92" t="s">
        <v>116</v>
      </c>
      <c r="K3312" s="89" cm="1">
        <f ca="1" t="array" ref="K3312:L3312">_xlfn.XLOOKUP(J3312,匹配表1065!Y:Y,匹配表1065!AA:AB)</f>
        <v>13</v>
      </c>
      <c r="L3312" s="89" t="str">
        <v>3个月以上</v>
      </c>
      <c r="M3312" s="92" t="s">
        <v>35</v>
      </c>
      <c r="N3312" s="98">
        <v>1</v>
      </c>
      <c r="O3312" s="93" t="str">
        <f>_xlfn.XLOOKUP(P3312,匹配表1065!U:U,匹配表1065!T:T)</f>
        <v>HO00001417</v>
      </c>
      <c r="P3312" s="89" t="s">
        <v>119</v>
      </c>
      <c r="Q3312" s="89" t="s">
        <v>120</v>
      </c>
      <c r="R3312" s="89" t="str">
        <f>_xlfn.XLOOKUP(Q3312,匹配表1065!L:L,匹配表1065!O:O)</f>
        <v>D</v>
      </c>
      <c r="S3312" s="93" t="str">
        <f>IFERROR(_xlfn.XLOOKUP(Q3312,匹配表1065!AI:AI,匹配表1065!AJ:AJ),"绿标")</f>
        <v>绿标</v>
      </c>
      <c r="T3312" s="93" t="str" cm="1">
        <f t="array" ref="T3312:U3312">_xlfn.XLOOKUP(Q3312,匹配表1065!L:L,匹配表1065!M:N)</f>
        <v>抑郁焦虑</v>
      </c>
      <c r="U3312" s="94" t="str">
        <v>精神心理科</v>
      </c>
      <c r="V3312" s="95" t="s">
        <v>33</v>
      </c>
      <c r="W3312" s="93">
        <f>_xlfn.XLOOKUP(M3312,匹配表1065!D:D,匹配表1065!F:F)*N3312</f>
        <v>4</v>
      </c>
    </row>
    <row r="3313" customHeight="1" spans="1:23">
      <c r="A3313" s="89" t="s">
        <v>787</v>
      </c>
      <c r="B3313" s="90">
        <v>46176</v>
      </c>
      <c r="C3313" s="91" t="str">
        <f t="shared" si="102"/>
        <v>6月第1周</v>
      </c>
      <c r="D3313" s="89" t="s">
        <v>782</v>
      </c>
      <c r="E3313" s="89" t="str">
        <f t="shared" si="103"/>
        <v>6月第1周--周3</v>
      </c>
      <c r="F3313" s="99" t="s">
        <v>27</v>
      </c>
      <c r="G3313" s="92" t="s">
        <v>104</v>
      </c>
      <c r="H3313" s="92" t="str">
        <f>_xlfn.XLOOKUP(O3313,匹配表1065!T:T,匹配表1065!W:W)</f>
        <v>济南市</v>
      </c>
      <c r="I3313" s="89" t="str">
        <f>_xlfn.XLOOKUP(O3313,匹配表1065!T:T,匹配表1065!X:X)</f>
        <v>PME2024</v>
      </c>
      <c r="J3313" s="92" t="s">
        <v>125</v>
      </c>
      <c r="K3313" s="89" cm="1">
        <f ca="1" t="array" ref="K3313:L3313">_xlfn.XLOOKUP(J3313,匹配表1065!Y:Y,匹配表1065!AA:AB)</f>
        <v>9</v>
      </c>
      <c r="L3313" s="89" t="str">
        <v>3个月以上</v>
      </c>
      <c r="M3313" s="92" t="s">
        <v>30</v>
      </c>
      <c r="N3313" s="98">
        <v>1</v>
      </c>
      <c r="O3313" s="93" t="str">
        <f>_xlfn.XLOOKUP(P3313,匹配表1065!U:U,匹配表1065!T:T)</f>
        <v>HO00001404</v>
      </c>
      <c r="P3313" s="89" t="s">
        <v>126</v>
      </c>
      <c r="Q3313" s="89" t="s">
        <v>233</v>
      </c>
      <c r="R3313" s="89" t="str">
        <f>_xlfn.XLOOKUP(Q3313,匹配表1065!L:L,匹配表1065!O:O)</f>
        <v>B</v>
      </c>
      <c r="S3313" s="93" t="str">
        <f>IFERROR(_xlfn.XLOOKUP(Q3313,匹配表1065!AI:AI,匹配表1065!AJ:AJ),"绿标")</f>
        <v>红标</v>
      </c>
      <c r="T3313" s="93" t="str" cm="1">
        <f t="array" ref="T3313:U3313">_xlfn.XLOOKUP(Q3313,匹配表1065!L:L,匹配表1065!M:N)</f>
        <v>脑血管</v>
      </c>
      <c r="U3313" s="94" t="str">
        <v>神经内科</v>
      </c>
      <c r="V3313" s="95" t="s">
        <v>58</v>
      </c>
      <c r="W3313" s="93">
        <f>_xlfn.XLOOKUP(M3313,匹配表1065!D:D,匹配表1065!F:F)*N3313</f>
        <v>12</v>
      </c>
    </row>
    <row r="3314" customHeight="1" spans="1:23">
      <c r="A3314" s="89" t="s">
        <v>787</v>
      </c>
      <c r="B3314" s="90">
        <v>46176</v>
      </c>
      <c r="C3314" s="91" t="str">
        <f t="shared" si="102"/>
        <v>6月第1周</v>
      </c>
      <c r="D3314" s="89" t="s">
        <v>782</v>
      </c>
      <c r="E3314" s="89" t="str">
        <f t="shared" si="103"/>
        <v>6月第1周--周3</v>
      </c>
      <c r="F3314" s="99" t="s">
        <v>27</v>
      </c>
      <c r="G3314" s="92" t="s">
        <v>104</v>
      </c>
      <c r="H3314" s="92" t="str">
        <f>_xlfn.XLOOKUP(O3314,匹配表1065!T:T,匹配表1065!W:W)</f>
        <v>聊城市</v>
      </c>
      <c r="I3314" s="89" t="str">
        <f>_xlfn.XLOOKUP(O3314,匹配表1065!T:T,匹配表1065!X:X)</f>
        <v>PME2046</v>
      </c>
      <c r="J3314" s="92" t="s">
        <v>108</v>
      </c>
      <c r="K3314" s="89" cm="1">
        <f ca="1" t="array" ref="K3314:L3314">_xlfn.XLOOKUP(J3314,匹配表1065!Y:Y,匹配表1065!AA:AB)</f>
        <v>8</v>
      </c>
      <c r="L3314" s="89" t="str">
        <v>3个月以上</v>
      </c>
      <c r="M3314" s="92" t="s">
        <v>30</v>
      </c>
      <c r="N3314" s="98">
        <v>1</v>
      </c>
      <c r="O3314" s="93" t="str">
        <f>_xlfn.XLOOKUP(P3314,匹配表1065!U:U,匹配表1065!T:T)</f>
        <v>HO00001415</v>
      </c>
      <c r="P3314" s="89" t="s">
        <v>109</v>
      </c>
      <c r="Q3314" s="89" t="s">
        <v>110</v>
      </c>
      <c r="R3314" s="89" t="str">
        <f>_xlfn.XLOOKUP(Q3314,匹配表1065!L:L,匹配表1065!O:O)</f>
        <v>B</v>
      </c>
      <c r="S3314" s="93" t="str">
        <f>IFERROR(_xlfn.XLOOKUP(Q3314,匹配表1065!AI:AI,匹配表1065!AJ:AJ),"绿标")</f>
        <v>绿标</v>
      </c>
      <c r="T3314" s="93" t="str" cm="1">
        <f t="array" ref="T3314:U3314">_xlfn.XLOOKUP(Q3314,匹配表1065!L:L,匹配表1065!M:N)</f>
        <v>脑血管</v>
      </c>
      <c r="U3314" s="94" t="str">
        <v>神经内科</v>
      </c>
      <c r="V3314" s="95" t="s">
        <v>33</v>
      </c>
      <c r="W3314" s="93">
        <f>_xlfn.XLOOKUP(M3314,匹配表1065!D:D,匹配表1065!F:F)*N3314</f>
        <v>12</v>
      </c>
    </row>
    <row r="3315" customHeight="1" spans="1:23">
      <c r="A3315" s="89" t="s">
        <v>787</v>
      </c>
      <c r="B3315" s="90">
        <v>46176</v>
      </c>
      <c r="C3315" s="91" t="str">
        <f t="shared" si="102"/>
        <v>6月第1周</v>
      </c>
      <c r="D3315" s="89" t="s">
        <v>782</v>
      </c>
      <c r="E3315" s="89" t="str">
        <f t="shared" si="103"/>
        <v>6月第1周--周3</v>
      </c>
      <c r="F3315" s="99" t="s">
        <v>27</v>
      </c>
      <c r="G3315" s="92" t="s">
        <v>104</v>
      </c>
      <c r="H3315" s="92" t="str">
        <f>_xlfn.XLOOKUP(O3315,匹配表1065!T:T,匹配表1065!W:W)</f>
        <v>济南市</v>
      </c>
      <c r="I3315" s="89" t="str">
        <f>_xlfn.XLOOKUP(O3315,匹配表1065!T:T,匹配表1065!X:X)</f>
        <v>PME2025</v>
      </c>
      <c r="J3315" s="92" t="s">
        <v>111</v>
      </c>
      <c r="K3315" s="89" cm="1">
        <f ca="1" t="array" ref="K3315:L3315">_xlfn.XLOOKUP(J3315,匹配表1065!Y:Y,匹配表1065!AA:AB)</f>
        <v>30</v>
      </c>
      <c r="L3315" s="89" t="str">
        <v>3个月以上</v>
      </c>
      <c r="M3315" s="92" t="s">
        <v>35</v>
      </c>
      <c r="N3315" s="98">
        <v>1</v>
      </c>
      <c r="O3315" s="93" t="str">
        <f>_xlfn.XLOOKUP(P3315,匹配表1065!U:U,匹配表1065!T:T)</f>
        <v>HO00394630</v>
      </c>
      <c r="P3315" s="89" t="s">
        <v>462</v>
      </c>
      <c r="Q3315" s="89" t="s">
        <v>463</v>
      </c>
      <c r="R3315" s="89" t="str">
        <f>_xlfn.XLOOKUP(Q3315,匹配表1065!L:L,匹配表1065!O:O)</f>
        <v>C</v>
      </c>
      <c r="S3315" s="93" t="str">
        <f>IFERROR(_xlfn.XLOOKUP(Q3315,匹配表1065!AI:AI,匹配表1065!AJ:AJ),"绿标")</f>
        <v>绿标</v>
      </c>
      <c r="T3315" s="93" t="str" cm="1">
        <f t="array" ref="T3315:U3315">_xlfn.XLOOKUP(Q3315,匹配表1065!L:L,匹配表1065!M:N)</f>
        <v>眩晕</v>
      </c>
      <c r="U3315" s="94" t="str">
        <v>神经内科</v>
      </c>
      <c r="V3315" s="95" t="s">
        <v>33</v>
      </c>
      <c r="W3315" s="93">
        <f>_xlfn.XLOOKUP(M3315,匹配表1065!D:D,匹配表1065!F:F)*N3315</f>
        <v>4</v>
      </c>
    </row>
    <row r="3316" customHeight="1" spans="1:23">
      <c r="A3316" s="89" t="s">
        <v>787</v>
      </c>
      <c r="B3316" s="90">
        <v>46176</v>
      </c>
      <c r="C3316" s="91" t="str">
        <f t="shared" si="102"/>
        <v>6月第1周</v>
      </c>
      <c r="D3316" s="89" t="s">
        <v>782</v>
      </c>
      <c r="E3316" s="89" t="str">
        <f t="shared" si="103"/>
        <v>6月第1周--周3</v>
      </c>
      <c r="F3316" s="99" t="s">
        <v>27</v>
      </c>
      <c r="G3316" s="92" t="s">
        <v>104</v>
      </c>
      <c r="H3316" s="92" t="str">
        <f>_xlfn.XLOOKUP(O3316,匹配表1065!T:T,匹配表1065!W:W)</f>
        <v>济南市</v>
      </c>
      <c r="I3316" s="89" t="str">
        <f>_xlfn.XLOOKUP(O3316,匹配表1065!T:T,匹配表1065!X:X)</f>
        <v>PME2025</v>
      </c>
      <c r="J3316" s="92" t="s">
        <v>111</v>
      </c>
      <c r="K3316" s="89" cm="1">
        <f ca="1" t="array" ref="K3316:L3316">_xlfn.XLOOKUP(J3316,匹配表1065!Y:Y,匹配表1065!AA:AB)</f>
        <v>30</v>
      </c>
      <c r="L3316" s="89" t="str">
        <v>3个月以上</v>
      </c>
      <c r="M3316" s="92" t="s">
        <v>30</v>
      </c>
      <c r="N3316" s="98">
        <v>1</v>
      </c>
      <c r="O3316" s="93" t="str">
        <f>_xlfn.XLOOKUP(P3316,匹配表1065!U:U,匹配表1065!T:T)</f>
        <v>HO00001400</v>
      </c>
      <c r="P3316" s="89" t="s">
        <v>112</v>
      </c>
      <c r="Q3316" s="89" t="s">
        <v>113</v>
      </c>
      <c r="R3316" s="89" t="str">
        <f>_xlfn.XLOOKUP(Q3316,匹配表1065!L:L,匹配表1065!O:O)</f>
        <v>B</v>
      </c>
      <c r="S3316" s="93" t="str">
        <f>IFERROR(_xlfn.XLOOKUP(Q3316,匹配表1065!AI:AI,匹配表1065!AJ:AJ),"绿标")</f>
        <v>红标</v>
      </c>
      <c r="T3316" s="93" t="str" cm="1">
        <f t="array" ref="T3316:U3316">_xlfn.XLOOKUP(Q3316,匹配表1065!L:L,匹配表1065!M:N)</f>
        <v>抑郁焦虑</v>
      </c>
      <c r="U3316" s="94" t="str">
        <v>神经内科</v>
      </c>
      <c r="V3316" s="95" t="s">
        <v>67</v>
      </c>
      <c r="W3316" s="93">
        <f>_xlfn.XLOOKUP(M3316,匹配表1065!D:D,匹配表1065!F:F)*N3316</f>
        <v>12</v>
      </c>
    </row>
    <row r="3317" customHeight="1" spans="1:23">
      <c r="A3317" s="89" t="s">
        <v>787</v>
      </c>
      <c r="B3317" s="90">
        <v>46176</v>
      </c>
      <c r="C3317" s="91" t="str">
        <f t="shared" si="102"/>
        <v>6月第1周</v>
      </c>
      <c r="D3317" s="89" t="s">
        <v>782</v>
      </c>
      <c r="E3317" s="89" t="str">
        <f t="shared" si="103"/>
        <v>6月第1周--周3</v>
      </c>
      <c r="F3317" s="99" t="s">
        <v>27</v>
      </c>
      <c r="G3317" s="92" t="s">
        <v>104</v>
      </c>
      <c r="H3317" s="92" t="str">
        <f>_xlfn.XLOOKUP(O3317,匹配表1065!T:T,匹配表1065!W:W)</f>
        <v>济南市</v>
      </c>
      <c r="I3317" s="89" t="str">
        <f>_xlfn.XLOOKUP(O3317,匹配表1065!T:T,匹配表1065!X:X)</f>
        <v>PME2025</v>
      </c>
      <c r="J3317" s="92" t="s">
        <v>111</v>
      </c>
      <c r="K3317" s="89" cm="1">
        <f ca="1" t="array" ref="K3317:L3317">_xlfn.XLOOKUP(J3317,匹配表1065!Y:Y,匹配表1065!AA:AB)</f>
        <v>30</v>
      </c>
      <c r="L3317" s="89" t="str">
        <v>3个月以上</v>
      </c>
      <c r="M3317" s="92" t="s">
        <v>55</v>
      </c>
      <c r="N3317" s="98">
        <v>1</v>
      </c>
      <c r="O3317" s="93" t="str">
        <f>_xlfn.XLOOKUP(P3317,匹配表1065!U:U,匹配表1065!T:T)</f>
        <v>HO00001400</v>
      </c>
      <c r="P3317" s="89" t="s">
        <v>112</v>
      </c>
      <c r="Q3317" s="89" t="s">
        <v>597</v>
      </c>
      <c r="R3317" s="89" t="str">
        <f>_xlfn.XLOOKUP(Q3317,匹配表1065!L:L,匹配表1065!O:O)</f>
        <v>B</v>
      </c>
      <c r="S3317" s="93" t="str">
        <f>IFERROR(_xlfn.XLOOKUP(Q3317,匹配表1065!AI:AI,匹配表1065!AJ:AJ),"绿标")</f>
        <v>绿标</v>
      </c>
      <c r="T3317" s="93" t="str" cm="1">
        <f t="array" ref="T3317:U3317">_xlfn.XLOOKUP(Q3317,匹配表1065!L:L,匹配表1065!M:N)</f>
        <v>脑血管</v>
      </c>
      <c r="U3317" s="94" t="str">
        <v>神经内科</v>
      </c>
      <c r="V3317" s="95" t="s">
        <v>33</v>
      </c>
      <c r="W3317" s="93">
        <f>_xlfn.XLOOKUP(M3317,匹配表1065!D:D,匹配表1065!F:F)*N3317</f>
        <v>8</v>
      </c>
    </row>
    <row r="3318" customHeight="1" spans="1:23">
      <c r="A3318" s="89" t="s">
        <v>787</v>
      </c>
      <c r="B3318" s="90">
        <v>46176</v>
      </c>
      <c r="C3318" s="91" t="str">
        <f t="shared" si="102"/>
        <v>6月第1周</v>
      </c>
      <c r="D3318" s="89" t="s">
        <v>782</v>
      </c>
      <c r="E3318" s="89" t="str">
        <f t="shared" si="103"/>
        <v>6月第1周--周3</v>
      </c>
      <c r="F3318" s="99" t="s">
        <v>27</v>
      </c>
      <c r="G3318" s="92" t="s">
        <v>104</v>
      </c>
      <c r="H3318" s="92" t="str">
        <f>_xlfn.XLOOKUP(O3318,匹配表1065!T:T,匹配表1065!W:W)</f>
        <v>东营市</v>
      </c>
      <c r="I3318" s="89" t="str">
        <f>_xlfn.XLOOKUP(O3318,匹配表1065!T:T,匹配表1065!X:X)</f>
        <v>PME2028</v>
      </c>
      <c r="J3318" s="92" t="s">
        <v>121</v>
      </c>
      <c r="K3318" s="89" cm="1">
        <f ca="1" t="array" ref="K3318:L3318">_xlfn.XLOOKUP(J3318,匹配表1065!Y:Y,匹配表1065!AA:AB)</f>
        <v>26</v>
      </c>
      <c r="L3318" s="89" t="str">
        <v>3个月以上</v>
      </c>
      <c r="M3318" s="92" t="s">
        <v>35</v>
      </c>
      <c r="N3318" s="98">
        <v>1</v>
      </c>
      <c r="O3318" s="93" t="str">
        <f>_xlfn.XLOOKUP(P3318,匹配表1065!U:U,匹配表1065!T:T)</f>
        <v>HO00001421</v>
      </c>
      <c r="P3318" s="89" t="s">
        <v>122</v>
      </c>
      <c r="Q3318" s="89" t="s">
        <v>123</v>
      </c>
      <c r="R3318" s="89" t="str">
        <f>_xlfn.XLOOKUP(Q3318,匹配表1065!L:L,匹配表1065!O:O)</f>
        <v>A</v>
      </c>
      <c r="S3318" s="93" t="str">
        <f>IFERROR(_xlfn.XLOOKUP(Q3318,匹配表1065!AI:AI,匹配表1065!AJ:AJ),"绿标")</f>
        <v>红标</v>
      </c>
      <c r="T3318" s="93" t="str" cm="1">
        <f t="array" ref="T3318:U3318">_xlfn.XLOOKUP(Q3318,匹配表1065!L:L,匹配表1065!M:N)</f>
        <v>头痛</v>
      </c>
      <c r="U3318" s="94" t="str">
        <v>神经内科</v>
      </c>
      <c r="V3318" s="95" t="s">
        <v>67</v>
      </c>
      <c r="W3318" s="93">
        <f>_xlfn.XLOOKUP(M3318,匹配表1065!D:D,匹配表1065!F:F)*N3318</f>
        <v>4</v>
      </c>
    </row>
    <row r="3319" customHeight="1" spans="1:23">
      <c r="A3319" s="89" t="s">
        <v>787</v>
      </c>
      <c r="B3319" s="90">
        <v>46176</v>
      </c>
      <c r="C3319" s="91" t="str">
        <f t="shared" si="102"/>
        <v>6月第1周</v>
      </c>
      <c r="D3319" s="89" t="s">
        <v>782</v>
      </c>
      <c r="E3319" s="89" t="str">
        <f t="shared" si="103"/>
        <v>6月第1周--周3</v>
      </c>
      <c r="F3319" s="99" t="s">
        <v>27</v>
      </c>
      <c r="G3319" s="92" t="s">
        <v>104</v>
      </c>
      <c r="H3319" s="92" t="str">
        <f>_xlfn.XLOOKUP(O3319,匹配表1065!T:T,匹配表1065!W:W)</f>
        <v>东营市</v>
      </c>
      <c r="I3319" s="89" t="str">
        <f>_xlfn.XLOOKUP(O3319,匹配表1065!T:T,匹配表1065!X:X)</f>
        <v>PME2028</v>
      </c>
      <c r="J3319" s="92" t="s">
        <v>121</v>
      </c>
      <c r="K3319" s="89" cm="1">
        <f ca="1" t="array" ref="K3319:L3319">_xlfn.XLOOKUP(J3319,匹配表1065!Y:Y,匹配表1065!AA:AB)</f>
        <v>26</v>
      </c>
      <c r="L3319" s="89" t="str">
        <v>3个月以上</v>
      </c>
      <c r="M3319" s="92" t="s">
        <v>35</v>
      </c>
      <c r="N3319" s="98">
        <v>1</v>
      </c>
      <c r="O3319" s="93" t="str">
        <f>_xlfn.XLOOKUP(P3319,匹配表1065!U:U,匹配表1065!T:T)</f>
        <v>HO00001448</v>
      </c>
      <c r="P3319" s="89" t="s">
        <v>773</v>
      </c>
      <c r="Q3319" s="89" t="s">
        <v>774</v>
      </c>
      <c r="R3319" s="89" t="str">
        <f>_xlfn.XLOOKUP(Q3319,匹配表1065!L:L,匹配表1065!O:O)</f>
        <v>A</v>
      </c>
      <c r="S3319" s="93" t="str">
        <f>IFERROR(_xlfn.XLOOKUP(Q3319,匹配表1065!AI:AI,匹配表1065!AJ:AJ),"绿标")</f>
        <v>绿标</v>
      </c>
      <c r="T3319" s="93" t="str" cm="1">
        <f t="array" ref="T3319:U3319">_xlfn.XLOOKUP(Q3319,匹配表1065!L:L,匹配表1065!M:N)</f>
        <v>头痛</v>
      </c>
      <c r="U3319" s="94" t="str">
        <v>神经内科</v>
      </c>
      <c r="V3319" s="95" t="s">
        <v>33</v>
      </c>
      <c r="W3319" s="93">
        <f>_xlfn.XLOOKUP(M3319,匹配表1065!D:D,匹配表1065!F:F)*N3319</f>
        <v>4</v>
      </c>
    </row>
    <row r="3320" customHeight="1" spans="1:23">
      <c r="A3320" s="89" t="s">
        <v>787</v>
      </c>
      <c r="B3320" s="90">
        <v>46176</v>
      </c>
      <c r="C3320" s="91" t="str">
        <f t="shared" si="102"/>
        <v>6月第1周</v>
      </c>
      <c r="D3320" s="89" t="s">
        <v>782</v>
      </c>
      <c r="E3320" s="89" t="str">
        <f t="shared" si="103"/>
        <v>6月第1周--周3</v>
      </c>
      <c r="F3320" s="99" t="s">
        <v>27</v>
      </c>
      <c r="G3320" s="92" t="s">
        <v>104</v>
      </c>
      <c r="H3320" s="92" t="str">
        <f>_xlfn.XLOOKUP(O3320,匹配表1065!T:T,匹配表1065!W:W)</f>
        <v>济南市</v>
      </c>
      <c r="I3320" s="89" t="str">
        <f>_xlfn.XLOOKUP(O3320,匹配表1065!T:T,匹配表1065!X:X)</f>
        <v>PME2025</v>
      </c>
      <c r="J3320" s="92" t="s">
        <v>128</v>
      </c>
      <c r="K3320" s="89" cm="1">
        <f ca="1" t="array" ref="K3320:L3320">_xlfn.XLOOKUP(J3320,匹配表1065!Y:Y,匹配表1065!AA:AB)</f>
        <v>13</v>
      </c>
      <c r="L3320" s="89" t="str">
        <v>3个月以上</v>
      </c>
      <c r="M3320" s="92" t="s">
        <v>30</v>
      </c>
      <c r="N3320" s="98">
        <v>1</v>
      </c>
      <c r="O3320" s="93" t="str">
        <f>_xlfn.XLOOKUP(P3320,匹配表1065!U:U,匹配表1065!T:T)</f>
        <v>HO00001400</v>
      </c>
      <c r="P3320" s="89" t="s">
        <v>112</v>
      </c>
      <c r="Q3320" s="89" t="s">
        <v>241</v>
      </c>
      <c r="R3320" s="89" t="str">
        <f>_xlfn.XLOOKUP(Q3320,匹配表1065!L:L,匹配表1065!O:O)</f>
        <v>A</v>
      </c>
      <c r="S3320" s="93" t="str">
        <f>IFERROR(_xlfn.XLOOKUP(Q3320,匹配表1065!AI:AI,匹配表1065!AJ:AJ),"绿标")</f>
        <v>红标</v>
      </c>
      <c r="T3320" s="93" t="str" cm="1">
        <f t="array" ref="T3320:U3320">_xlfn.XLOOKUP(Q3320,匹配表1065!L:L,匹配表1065!M:N)</f>
        <v>头痛</v>
      </c>
      <c r="U3320" s="94" t="str">
        <v>神经内科</v>
      </c>
      <c r="V3320" s="95" t="s">
        <v>58</v>
      </c>
      <c r="W3320" s="93">
        <f>_xlfn.XLOOKUP(M3320,匹配表1065!D:D,匹配表1065!F:F)*N3320</f>
        <v>12</v>
      </c>
    </row>
    <row r="3321" customHeight="1" spans="1:23">
      <c r="A3321" s="89" t="s">
        <v>787</v>
      </c>
      <c r="B3321" s="90">
        <v>46176</v>
      </c>
      <c r="C3321" s="91" t="str">
        <f t="shared" si="102"/>
        <v>6月第1周</v>
      </c>
      <c r="D3321" s="89" t="s">
        <v>782</v>
      </c>
      <c r="E3321" s="89" t="str">
        <f t="shared" si="103"/>
        <v>6月第1周--周3</v>
      </c>
      <c r="F3321" s="99" t="s">
        <v>27</v>
      </c>
      <c r="G3321" s="92" t="s">
        <v>104</v>
      </c>
      <c r="H3321" s="92" t="str">
        <f>_xlfn.XLOOKUP(O3321,匹配表1065!T:T,匹配表1065!W:W)</f>
        <v>济南市</v>
      </c>
      <c r="I3321" s="89" t="str">
        <f>_xlfn.XLOOKUP(O3321,匹配表1065!T:T,匹配表1065!X:X)</f>
        <v>PME2025</v>
      </c>
      <c r="J3321" s="92" t="s">
        <v>128</v>
      </c>
      <c r="K3321" s="89" cm="1">
        <f ca="1" t="array" ref="K3321:L3321">_xlfn.XLOOKUP(J3321,匹配表1065!Y:Y,匹配表1065!AA:AB)</f>
        <v>13</v>
      </c>
      <c r="L3321" s="89" t="str">
        <v>3个月以上</v>
      </c>
      <c r="M3321" s="92" t="s">
        <v>35</v>
      </c>
      <c r="N3321" s="98">
        <v>1</v>
      </c>
      <c r="O3321" s="93" t="str">
        <f>_xlfn.XLOOKUP(P3321,匹配表1065!U:U,匹配表1065!T:T)</f>
        <v>HO00001400</v>
      </c>
      <c r="P3321" s="89" t="s">
        <v>112</v>
      </c>
      <c r="Q3321" s="89" t="s">
        <v>131</v>
      </c>
      <c r="R3321" s="89" t="str">
        <f>_xlfn.XLOOKUP(Q3321,匹配表1065!L:L,匹配表1065!O:O)</f>
        <v>B</v>
      </c>
      <c r="S3321" s="93" t="str">
        <f>IFERROR(_xlfn.XLOOKUP(Q3321,匹配表1065!AI:AI,匹配表1065!AJ:AJ),"绿标")</f>
        <v>红标</v>
      </c>
      <c r="T3321" s="93" t="str" cm="1">
        <f t="array" ref="T3321:U3321">_xlfn.XLOOKUP(Q3321,匹配表1065!L:L,匹配表1065!M:N)</f>
        <v>脑血管</v>
      </c>
      <c r="U3321" s="94" t="str">
        <v>神经内科</v>
      </c>
      <c r="V3321" s="95" t="s">
        <v>58</v>
      </c>
      <c r="W3321" s="93">
        <f>_xlfn.XLOOKUP(M3321,匹配表1065!D:D,匹配表1065!F:F)*N3321</f>
        <v>4</v>
      </c>
    </row>
    <row r="3322" customHeight="1" spans="1:23">
      <c r="A3322" s="89" t="s">
        <v>787</v>
      </c>
      <c r="B3322" s="90">
        <v>46176</v>
      </c>
      <c r="C3322" s="91" t="str">
        <f t="shared" si="102"/>
        <v>6月第1周</v>
      </c>
      <c r="D3322" s="89" t="s">
        <v>782</v>
      </c>
      <c r="E3322" s="89" t="str">
        <f t="shared" si="103"/>
        <v>6月第1周--周3</v>
      </c>
      <c r="F3322" s="99" t="s">
        <v>27</v>
      </c>
      <c r="G3322" s="92" t="s">
        <v>104</v>
      </c>
      <c r="H3322" s="92" t="str">
        <f>_xlfn.XLOOKUP(O3322,匹配表1065!T:T,匹配表1065!W:W)</f>
        <v>济南市</v>
      </c>
      <c r="I3322" s="89" t="str">
        <f>_xlfn.XLOOKUP(O3322,匹配表1065!T:T,匹配表1065!X:X)</f>
        <v>PME2025</v>
      </c>
      <c r="J3322" s="92" t="s">
        <v>128</v>
      </c>
      <c r="K3322" s="89" cm="1">
        <f ca="1" t="array" ref="K3322:L3322">_xlfn.XLOOKUP(J3322,匹配表1065!Y:Y,匹配表1065!AA:AB)</f>
        <v>13</v>
      </c>
      <c r="L3322" s="89" t="str">
        <v>3个月以上</v>
      </c>
      <c r="M3322" s="92" t="s">
        <v>35</v>
      </c>
      <c r="N3322" s="98">
        <v>1</v>
      </c>
      <c r="O3322" s="93" t="str">
        <f>_xlfn.XLOOKUP(P3322,匹配表1065!U:U,匹配表1065!T:T)</f>
        <v>HO00001400</v>
      </c>
      <c r="P3322" s="89" t="s">
        <v>112</v>
      </c>
      <c r="Q3322" s="89" t="s">
        <v>132</v>
      </c>
      <c r="R3322" s="89" t="str">
        <f>_xlfn.XLOOKUP(Q3322,匹配表1065!L:L,匹配表1065!O:O)</f>
        <v>D</v>
      </c>
      <c r="S3322" s="93" t="str">
        <f>IFERROR(_xlfn.XLOOKUP(Q3322,匹配表1065!AI:AI,匹配表1065!AJ:AJ),"绿标")</f>
        <v>绿标</v>
      </c>
      <c r="T3322" s="93" t="str" cm="1">
        <f t="array" ref="T3322:U3322">_xlfn.XLOOKUP(Q3322,匹配表1065!L:L,匹配表1065!M:N)</f>
        <v>抑郁焦虑</v>
      </c>
      <c r="U3322" s="94" t="str">
        <v>精神心理科</v>
      </c>
      <c r="V3322" s="95" t="s">
        <v>70</v>
      </c>
      <c r="W3322" s="93">
        <f>_xlfn.XLOOKUP(M3322,匹配表1065!D:D,匹配表1065!F:F)*N3322</f>
        <v>4</v>
      </c>
    </row>
    <row r="3323" customHeight="1" spans="1:23">
      <c r="A3323" s="89" t="s">
        <v>787</v>
      </c>
      <c r="B3323" s="90">
        <v>46176</v>
      </c>
      <c r="C3323" s="91" t="str">
        <f t="shared" si="102"/>
        <v>6月第1周</v>
      </c>
      <c r="D3323" s="89" t="s">
        <v>782</v>
      </c>
      <c r="E3323" s="89" t="str">
        <f t="shared" si="103"/>
        <v>6月第1周--周3</v>
      </c>
      <c r="F3323" s="99" t="s">
        <v>27</v>
      </c>
      <c r="G3323" s="92" t="s">
        <v>28</v>
      </c>
      <c r="H3323" s="92" t="str">
        <f>_xlfn.XLOOKUP(O3323,匹配表1065!T:T,匹配表1065!W:W)</f>
        <v>南京市</v>
      </c>
      <c r="I3323" s="89" t="str">
        <f>_xlfn.XLOOKUP(O3323,匹配表1065!T:T,匹配表1065!X:X)</f>
        <v>PME2006</v>
      </c>
      <c r="J3323" s="92" t="s">
        <v>29</v>
      </c>
      <c r="K3323" s="89" cm="1">
        <f ca="1" t="array" ref="K3323:L3323">_xlfn.XLOOKUP(J3323,匹配表1065!Y:Y,匹配表1065!AA:AB)</f>
        <v>15</v>
      </c>
      <c r="L3323" s="89" t="str">
        <v>3个月以上</v>
      </c>
      <c r="M3323" s="92" t="s">
        <v>30</v>
      </c>
      <c r="N3323" s="98">
        <v>1</v>
      </c>
      <c r="O3323" s="93" t="str">
        <f>_xlfn.XLOOKUP(P3323,匹配表1065!U:U,匹配表1065!T:T)</f>
        <v>HO00000959</v>
      </c>
      <c r="P3323" s="89" t="s">
        <v>196</v>
      </c>
      <c r="Q3323" s="89" t="s">
        <v>197</v>
      </c>
      <c r="R3323" s="89" t="str">
        <f>_xlfn.XLOOKUP(Q3323,匹配表1065!L:L,匹配表1065!O:O)</f>
        <v>C</v>
      </c>
      <c r="S3323" s="93" t="str">
        <f>IFERROR(_xlfn.XLOOKUP(Q3323,匹配表1065!AI:AI,匹配表1065!AJ:AJ),"绿标")</f>
        <v>红标</v>
      </c>
      <c r="T3323" s="93" t="str" cm="1">
        <f t="array" ref="T3323:U3323">_xlfn.XLOOKUP(Q3323,匹配表1065!L:L,匹配表1065!M:N)</f>
        <v>眩晕</v>
      </c>
      <c r="U3323" s="94" t="str">
        <v>神经内科</v>
      </c>
      <c r="V3323" s="95" t="s">
        <v>70</v>
      </c>
      <c r="W3323" s="93">
        <f>_xlfn.XLOOKUP(M3323,匹配表1065!D:D,匹配表1065!F:F)*N3323</f>
        <v>12</v>
      </c>
    </row>
    <row r="3324" customHeight="1" spans="1:23">
      <c r="A3324" s="89" t="s">
        <v>787</v>
      </c>
      <c r="B3324" s="90">
        <v>46176</v>
      </c>
      <c r="C3324" s="91" t="str">
        <f t="shared" si="102"/>
        <v>6月第1周</v>
      </c>
      <c r="D3324" s="89" t="s">
        <v>782</v>
      </c>
      <c r="E3324" s="89" t="str">
        <f t="shared" si="103"/>
        <v>6月第1周--周3</v>
      </c>
      <c r="F3324" s="99" t="s">
        <v>27</v>
      </c>
      <c r="G3324" s="92" t="s">
        <v>28</v>
      </c>
      <c r="H3324" s="92" t="str">
        <f>_xlfn.XLOOKUP(O3324,匹配表1065!T:T,匹配表1065!W:W)</f>
        <v>南京市</v>
      </c>
      <c r="I3324" s="89" t="str">
        <f>_xlfn.XLOOKUP(O3324,匹配表1065!T:T,匹配表1065!X:X)</f>
        <v>PME2006</v>
      </c>
      <c r="J3324" s="92" t="s">
        <v>29</v>
      </c>
      <c r="K3324" s="89" cm="1">
        <f ca="1" t="array" ref="K3324:L3324">_xlfn.XLOOKUP(J3324,匹配表1065!Y:Y,匹配表1065!AA:AB)</f>
        <v>15</v>
      </c>
      <c r="L3324" s="89" t="str">
        <v>3个月以上</v>
      </c>
      <c r="M3324" s="92" t="s">
        <v>35</v>
      </c>
      <c r="N3324" s="98">
        <v>1</v>
      </c>
      <c r="O3324" s="93" t="str">
        <f>_xlfn.XLOOKUP(P3324,匹配表1065!U:U,匹配表1065!T:T)</f>
        <v>HO00000965</v>
      </c>
      <c r="P3324" s="89" t="s">
        <v>31</v>
      </c>
      <c r="Q3324" s="89" t="s">
        <v>32</v>
      </c>
      <c r="R3324" s="89" t="str">
        <f>_xlfn.XLOOKUP(Q3324,匹配表1065!L:L,匹配表1065!O:O)</f>
        <v>A</v>
      </c>
      <c r="S3324" s="93" t="str">
        <f>IFERROR(_xlfn.XLOOKUP(Q3324,匹配表1065!AI:AI,匹配表1065!AJ:AJ),"绿标")</f>
        <v>绿标</v>
      </c>
      <c r="T3324" s="93" t="str" cm="1">
        <f t="array" ref="T3324:U3324">_xlfn.XLOOKUP(Q3324,匹配表1065!L:L,匹配表1065!M:N)</f>
        <v>头痛</v>
      </c>
      <c r="U3324" s="94" t="str">
        <v>神经内科</v>
      </c>
      <c r="V3324" s="95" t="s">
        <v>58</v>
      </c>
      <c r="W3324" s="93">
        <f>_xlfn.XLOOKUP(M3324,匹配表1065!D:D,匹配表1065!F:F)*N3324</f>
        <v>4</v>
      </c>
    </row>
    <row r="3325" customHeight="1" spans="1:23">
      <c r="A3325" s="89" t="s">
        <v>787</v>
      </c>
      <c r="B3325" s="90">
        <v>46176</v>
      </c>
      <c r="C3325" s="91" t="str">
        <f t="shared" si="102"/>
        <v>6月第1周</v>
      </c>
      <c r="D3325" s="89" t="s">
        <v>782</v>
      </c>
      <c r="E3325" s="89" t="str">
        <f t="shared" si="103"/>
        <v>6月第1周--周3</v>
      </c>
      <c r="F3325" s="99" t="s">
        <v>27</v>
      </c>
      <c r="G3325" s="92" t="s">
        <v>28</v>
      </c>
      <c r="H3325" s="92" t="str">
        <f>_xlfn.XLOOKUP(O3325,匹配表1065!T:T,匹配表1065!W:W)</f>
        <v>南京市</v>
      </c>
      <c r="I3325" s="89" t="str">
        <f>_xlfn.XLOOKUP(O3325,匹配表1065!T:T,匹配表1065!X:X)</f>
        <v>PME2006</v>
      </c>
      <c r="J3325" s="92" t="s">
        <v>29</v>
      </c>
      <c r="K3325" s="89" cm="1">
        <f ca="1" t="array" ref="K3325:L3325">_xlfn.XLOOKUP(J3325,匹配表1065!Y:Y,匹配表1065!AA:AB)</f>
        <v>15</v>
      </c>
      <c r="L3325" s="89" t="str">
        <v>3个月以上</v>
      </c>
      <c r="M3325" s="92" t="s">
        <v>35</v>
      </c>
      <c r="N3325" s="98">
        <v>1</v>
      </c>
      <c r="O3325" s="93" t="str">
        <f>_xlfn.XLOOKUP(P3325,匹配表1065!U:U,匹配表1065!T:T)</f>
        <v>HO00016614</v>
      </c>
      <c r="P3325" s="89" t="s">
        <v>540</v>
      </c>
      <c r="Q3325" s="89" t="s">
        <v>729</v>
      </c>
      <c r="R3325" s="89" t="str">
        <f>_xlfn.XLOOKUP(Q3325,匹配表1065!L:L,匹配表1065!O:O)</f>
        <v>C</v>
      </c>
      <c r="S3325" s="93" t="str">
        <f>IFERROR(_xlfn.XLOOKUP(Q3325,匹配表1065!AI:AI,匹配表1065!AJ:AJ),"绿标")</f>
        <v>黑标</v>
      </c>
      <c r="T3325" s="93" t="str" cm="1">
        <f t="array" ref="T3325:U3325">_xlfn.XLOOKUP(Q3325,匹配表1065!L:L,匹配表1065!M:N)</f>
        <v>眩晕</v>
      </c>
      <c r="U3325" s="94" t="str">
        <v>神经内科</v>
      </c>
      <c r="V3325" s="95" t="s">
        <v>70</v>
      </c>
      <c r="W3325" s="93">
        <f>_xlfn.XLOOKUP(M3325,匹配表1065!D:D,匹配表1065!F:F)*N3325</f>
        <v>4</v>
      </c>
    </row>
    <row r="3326" customHeight="1" spans="1:23">
      <c r="A3326" s="89" t="s">
        <v>787</v>
      </c>
      <c r="B3326" s="90">
        <v>46176</v>
      </c>
      <c r="C3326" s="91" t="str">
        <f t="shared" si="102"/>
        <v>6月第1周</v>
      </c>
      <c r="D3326" s="89" t="s">
        <v>782</v>
      </c>
      <c r="E3326" s="89" t="str">
        <f t="shared" si="103"/>
        <v>6月第1周--周3</v>
      </c>
      <c r="F3326" s="99" t="s">
        <v>27</v>
      </c>
      <c r="G3326" s="92" t="s">
        <v>28</v>
      </c>
      <c r="H3326" s="92" t="str">
        <f>_xlfn.XLOOKUP(O3326,匹配表1065!T:T,匹配表1065!W:W)</f>
        <v>南京市</v>
      </c>
      <c r="I3326" s="89" t="str">
        <f>_xlfn.XLOOKUP(O3326,匹配表1065!T:T,匹配表1065!X:X)</f>
        <v>PME2004</v>
      </c>
      <c r="J3326" s="92" t="s">
        <v>34</v>
      </c>
      <c r="K3326" s="89" cm="1">
        <f ca="1" t="array" ref="K3326:L3326">_xlfn.XLOOKUP(J3326,匹配表1065!Y:Y,匹配表1065!AA:AB)</f>
        <v>11</v>
      </c>
      <c r="L3326" s="89" t="str">
        <v>3个月以上</v>
      </c>
      <c r="M3326" s="92" t="s">
        <v>35</v>
      </c>
      <c r="N3326" s="98">
        <v>1</v>
      </c>
      <c r="O3326" s="93" t="str">
        <f>_xlfn.XLOOKUP(P3326,匹配表1065!U:U,匹配表1065!T:T)</f>
        <v>HO00000972</v>
      </c>
      <c r="P3326" s="89" t="s">
        <v>36</v>
      </c>
      <c r="Q3326" s="89" t="s">
        <v>37</v>
      </c>
      <c r="R3326" s="89" t="str">
        <f>_xlfn.XLOOKUP(Q3326,匹配表1065!L:L,匹配表1065!O:O)</f>
        <v>A</v>
      </c>
      <c r="S3326" s="93" t="str">
        <f>IFERROR(_xlfn.XLOOKUP(Q3326,匹配表1065!AI:AI,匹配表1065!AJ:AJ),"绿标")</f>
        <v>绿标</v>
      </c>
      <c r="T3326" s="93" t="str" cm="1">
        <f t="array" ref="T3326:U3326">_xlfn.XLOOKUP(Q3326,匹配表1065!L:L,匹配表1065!M:N)</f>
        <v>头痛</v>
      </c>
      <c r="U3326" s="94" t="str">
        <v>神经内科</v>
      </c>
      <c r="V3326" s="95" t="s">
        <v>33</v>
      </c>
      <c r="W3326" s="93">
        <f>_xlfn.XLOOKUP(M3326,匹配表1065!D:D,匹配表1065!F:F)*N3326</f>
        <v>4</v>
      </c>
    </row>
    <row r="3327" customHeight="1" spans="1:23">
      <c r="A3327" s="89" t="s">
        <v>787</v>
      </c>
      <c r="B3327" s="90">
        <v>46176</v>
      </c>
      <c r="C3327" s="91" t="str">
        <f t="shared" si="102"/>
        <v>6月第1周</v>
      </c>
      <c r="D3327" s="89" t="s">
        <v>782</v>
      </c>
      <c r="E3327" s="89" t="str">
        <f t="shared" si="103"/>
        <v>6月第1周--周3</v>
      </c>
      <c r="F3327" s="99" t="s">
        <v>27</v>
      </c>
      <c r="G3327" s="92" t="s">
        <v>28</v>
      </c>
      <c r="H3327" s="92" t="str">
        <f>_xlfn.XLOOKUP(O3327,匹配表1065!T:T,匹配表1065!W:W)</f>
        <v>南京市</v>
      </c>
      <c r="I3327" s="89" t="str">
        <f>_xlfn.XLOOKUP(O3327,匹配表1065!T:T,匹配表1065!X:X)</f>
        <v>PME2004</v>
      </c>
      <c r="J3327" s="92" t="s">
        <v>34</v>
      </c>
      <c r="K3327" s="89" cm="1">
        <f ca="1" t="array" ref="K3327:L3327">_xlfn.XLOOKUP(J3327,匹配表1065!Y:Y,匹配表1065!AA:AB)</f>
        <v>11</v>
      </c>
      <c r="L3327" s="89" t="str">
        <v>3个月以上</v>
      </c>
      <c r="M3327" s="92" t="s">
        <v>35</v>
      </c>
      <c r="N3327" s="98">
        <v>1</v>
      </c>
      <c r="O3327" s="93" t="str">
        <f>_xlfn.XLOOKUP(P3327,匹配表1065!U:U,匹配表1065!T:T)</f>
        <v>HO00000960</v>
      </c>
      <c r="P3327" s="89" t="s">
        <v>272</v>
      </c>
      <c r="Q3327" s="89" t="s">
        <v>273</v>
      </c>
      <c r="R3327" s="89" t="str">
        <f>_xlfn.XLOOKUP(Q3327,匹配表1065!L:L,匹配表1065!O:O)</f>
        <v>A</v>
      </c>
      <c r="S3327" s="93" t="str">
        <f>IFERROR(_xlfn.XLOOKUP(Q3327,匹配表1065!AI:AI,匹配表1065!AJ:AJ),"绿标")</f>
        <v>绿标</v>
      </c>
      <c r="T3327" s="93" t="str" cm="1">
        <f t="array" ref="T3327:U3327">_xlfn.XLOOKUP(Q3327,匹配表1065!L:L,匹配表1065!M:N)</f>
        <v>头痛</v>
      </c>
      <c r="U3327" s="94" t="str">
        <v>神经内科</v>
      </c>
      <c r="V3327" s="95" t="s">
        <v>33</v>
      </c>
      <c r="W3327" s="93">
        <f>_xlfn.XLOOKUP(M3327,匹配表1065!D:D,匹配表1065!F:F)*N3327</f>
        <v>4</v>
      </c>
    </row>
    <row r="3328" customHeight="1" spans="1:23">
      <c r="A3328" s="89" t="s">
        <v>787</v>
      </c>
      <c r="B3328" s="90">
        <v>46176</v>
      </c>
      <c r="C3328" s="91" t="str">
        <f t="shared" si="102"/>
        <v>6月第1周</v>
      </c>
      <c r="D3328" s="89" t="s">
        <v>782</v>
      </c>
      <c r="E3328" s="89" t="str">
        <f t="shared" si="103"/>
        <v>6月第1周--周3</v>
      </c>
      <c r="F3328" s="99" t="s">
        <v>27</v>
      </c>
      <c r="G3328" s="92" t="s">
        <v>28</v>
      </c>
      <c r="H3328" s="92" t="str">
        <f>_xlfn.XLOOKUP(O3328,匹配表1065!T:T,匹配表1065!W:W)</f>
        <v>常州市</v>
      </c>
      <c r="I3328" s="89" t="str">
        <f>_xlfn.XLOOKUP(O3328,匹配表1065!T:T,匹配表1065!X:X)</f>
        <v>PME2015</v>
      </c>
      <c r="J3328" s="92" t="s">
        <v>45</v>
      </c>
      <c r="K3328" s="89" cm="1">
        <f ca="1" t="array" ref="K3328:L3328">_xlfn.XLOOKUP(J3328,匹配表1065!Y:Y,匹配表1065!AA:AB)</f>
        <v>9</v>
      </c>
      <c r="L3328" s="89" t="str">
        <v>3个月以上</v>
      </c>
      <c r="M3328" s="92" t="s">
        <v>35</v>
      </c>
      <c r="N3328" s="98">
        <v>1</v>
      </c>
      <c r="O3328" s="93" t="str">
        <f>_xlfn.XLOOKUP(P3328,匹配表1065!U:U,匹配表1065!T:T)</f>
        <v>HO00000941</v>
      </c>
      <c r="P3328" s="89" t="s">
        <v>542</v>
      </c>
      <c r="Q3328" s="89" t="s">
        <v>544</v>
      </c>
      <c r="R3328" s="89" t="str">
        <f>_xlfn.XLOOKUP(Q3328,匹配表1065!L:L,匹配表1065!O:O)</f>
        <v>A</v>
      </c>
      <c r="S3328" s="93" t="str">
        <f>IFERROR(_xlfn.XLOOKUP(Q3328,匹配表1065!AI:AI,匹配表1065!AJ:AJ),"绿标")</f>
        <v>绿标</v>
      </c>
      <c r="T3328" s="93" t="str" cm="1">
        <f t="array" ref="T3328:U3328">_xlfn.XLOOKUP(Q3328,匹配表1065!L:L,匹配表1065!M:N)</f>
        <v>头痛</v>
      </c>
      <c r="U3328" s="94" t="str">
        <v>神经内科</v>
      </c>
      <c r="V3328" s="95" t="s">
        <v>42</v>
      </c>
      <c r="W3328" s="93">
        <f>_xlfn.XLOOKUP(M3328,匹配表1065!D:D,匹配表1065!F:F)*N3328</f>
        <v>4</v>
      </c>
    </row>
    <row r="3329" customHeight="1" spans="1:23">
      <c r="A3329" s="89" t="s">
        <v>787</v>
      </c>
      <c r="B3329" s="90">
        <v>46176</v>
      </c>
      <c r="C3329" s="91" t="str">
        <f t="shared" si="102"/>
        <v>6月第1周</v>
      </c>
      <c r="D3329" s="89" t="s">
        <v>782</v>
      </c>
      <c r="E3329" s="89" t="str">
        <f t="shared" si="103"/>
        <v>6月第1周--周3</v>
      </c>
      <c r="F3329" s="99" t="s">
        <v>27</v>
      </c>
      <c r="G3329" s="92" t="s">
        <v>28</v>
      </c>
      <c r="H3329" s="92" t="str">
        <f>_xlfn.XLOOKUP(O3329,匹配表1065!T:T,匹配表1065!W:W)</f>
        <v>常州市</v>
      </c>
      <c r="I3329" s="89" t="str">
        <f>_xlfn.XLOOKUP(O3329,匹配表1065!T:T,匹配表1065!X:X)</f>
        <v>PME2015</v>
      </c>
      <c r="J3329" s="92" t="s">
        <v>45</v>
      </c>
      <c r="K3329" s="89" cm="1">
        <f ca="1" t="array" ref="K3329:L3329">_xlfn.XLOOKUP(J3329,匹配表1065!Y:Y,匹配表1065!AA:AB)</f>
        <v>9</v>
      </c>
      <c r="L3329" s="89" t="str">
        <v>3个月以上</v>
      </c>
      <c r="M3329" s="92" t="s">
        <v>35</v>
      </c>
      <c r="N3329" s="98">
        <v>1</v>
      </c>
      <c r="O3329" s="93" t="str">
        <f>_xlfn.XLOOKUP(P3329,匹配表1065!U:U,匹配表1065!T:T)</f>
        <v>HO00016083</v>
      </c>
      <c r="P3329" s="89" t="s">
        <v>48</v>
      </c>
      <c r="Q3329" s="89" t="s">
        <v>49</v>
      </c>
      <c r="R3329" s="89" t="str">
        <f>_xlfn.XLOOKUP(Q3329,匹配表1065!L:L,匹配表1065!O:O)</f>
        <v>B</v>
      </c>
      <c r="S3329" s="93" t="str">
        <f>IFERROR(_xlfn.XLOOKUP(Q3329,匹配表1065!AI:AI,匹配表1065!AJ:AJ),"绿标")</f>
        <v>红标</v>
      </c>
      <c r="T3329" s="93" t="str" cm="1">
        <f t="array" ref="T3329:U3329">_xlfn.XLOOKUP(Q3329,匹配表1065!L:L,匹配表1065!M:N)</f>
        <v>脑血管</v>
      </c>
      <c r="U3329" s="94" t="str">
        <v>神经内科</v>
      </c>
      <c r="V3329" s="95" t="s">
        <v>42</v>
      </c>
      <c r="W3329" s="93">
        <f>_xlfn.XLOOKUP(M3329,匹配表1065!D:D,匹配表1065!F:F)*N3329</f>
        <v>4</v>
      </c>
    </row>
    <row r="3330" customHeight="1" spans="1:23">
      <c r="A3330" s="89" t="s">
        <v>787</v>
      </c>
      <c r="B3330" s="90">
        <v>46176</v>
      </c>
      <c r="C3330" s="91" t="str">
        <f t="shared" ref="C3330:C3393" si="104">MONTH(B3330)&amp;TEXT(WEEKNUM(B3330,2)-WEEKNUM(B3330+1-DAY(B3330),2)+1,"月第0周")</f>
        <v>6月第1周</v>
      </c>
      <c r="D3330" s="89" t="s">
        <v>782</v>
      </c>
      <c r="E3330" s="89" t="str">
        <f t="shared" ref="E3330:E3393" si="105">D3330&amp;"--"&amp;"周"&amp;WEEKDAY(B3330,2)</f>
        <v>6月第1周--周3</v>
      </c>
      <c r="F3330" s="99" t="s">
        <v>27</v>
      </c>
      <c r="G3330" s="92" t="s">
        <v>28</v>
      </c>
      <c r="H3330" s="92" t="str">
        <f>_xlfn.XLOOKUP(O3330,匹配表1065!T:T,匹配表1065!W:W)</f>
        <v>南京市</v>
      </c>
      <c r="I3330" s="89" t="str">
        <f>_xlfn.XLOOKUP(O3330,匹配表1065!T:T,匹配表1065!X:X)</f>
        <v>PME2005</v>
      </c>
      <c r="J3330" s="92" t="s">
        <v>54</v>
      </c>
      <c r="K3330" s="89" cm="1">
        <f ca="1" t="array" ref="K3330:L3330">_xlfn.XLOOKUP(J3330,匹配表1065!Y:Y,匹配表1065!AA:AB)</f>
        <v>3</v>
      </c>
      <c r="L3330" s="89" t="str">
        <v>3个月以上</v>
      </c>
      <c r="M3330" s="92" t="s">
        <v>55</v>
      </c>
      <c r="N3330" s="98">
        <v>1</v>
      </c>
      <c r="O3330" s="93" t="str">
        <f>_xlfn.XLOOKUP(P3330,匹配表1065!U:U,匹配表1065!T:T)</f>
        <v>HO00000975</v>
      </c>
      <c r="P3330" s="89" t="s">
        <v>56</v>
      </c>
      <c r="Q3330" s="89" t="s">
        <v>205</v>
      </c>
      <c r="R3330" s="89" t="str">
        <f>_xlfn.XLOOKUP(Q3330,匹配表1065!L:L,匹配表1065!O:O)</f>
        <v>B</v>
      </c>
      <c r="S3330" s="93" t="str">
        <f>IFERROR(_xlfn.XLOOKUP(Q3330,匹配表1065!AI:AI,匹配表1065!AJ:AJ),"绿标")</f>
        <v>绿标</v>
      </c>
      <c r="T3330" s="93" t="str" cm="1">
        <f t="array" ref="T3330:U3330">_xlfn.XLOOKUP(Q3330,匹配表1065!L:L,匹配表1065!M:N)</f>
        <v>脑血管</v>
      </c>
      <c r="U3330" s="94" t="str">
        <v>神经内科</v>
      </c>
      <c r="V3330" s="95" t="s">
        <v>42</v>
      </c>
      <c r="W3330" s="93">
        <f>_xlfn.XLOOKUP(M3330,匹配表1065!D:D,匹配表1065!F:F)*N3330</f>
        <v>8</v>
      </c>
    </row>
    <row r="3331" customHeight="1" spans="1:23">
      <c r="A3331" s="89" t="s">
        <v>787</v>
      </c>
      <c r="B3331" s="90">
        <v>46176</v>
      </c>
      <c r="C3331" s="91" t="str">
        <f t="shared" si="104"/>
        <v>6月第1周</v>
      </c>
      <c r="D3331" s="89" t="s">
        <v>782</v>
      </c>
      <c r="E3331" s="89" t="str">
        <f t="shared" si="105"/>
        <v>6月第1周--周3</v>
      </c>
      <c r="F3331" s="99" t="s">
        <v>27</v>
      </c>
      <c r="G3331" s="92" t="s">
        <v>28</v>
      </c>
      <c r="H3331" s="92" t="str">
        <f>_xlfn.XLOOKUP(O3331,匹配表1065!T:T,匹配表1065!W:W)</f>
        <v>南京市</v>
      </c>
      <c r="I3331" s="89" t="str">
        <f>_xlfn.XLOOKUP(O3331,匹配表1065!T:T,匹配表1065!X:X)</f>
        <v>PME2005</v>
      </c>
      <c r="J3331" s="92" t="s">
        <v>54</v>
      </c>
      <c r="K3331" s="89" cm="1">
        <f ca="1" t="array" ref="K3331:L3331">_xlfn.XLOOKUP(J3331,匹配表1065!Y:Y,匹配表1065!AA:AB)</f>
        <v>3</v>
      </c>
      <c r="L3331" s="89" t="str">
        <v>3个月以上</v>
      </c>
      <c r="M3331" s="92" t="s">
        <v>35</v>
      </c>
      <c r="N3331" s="98">
        <v>1</v>
      </c>
      <c r="O3331" s="93" t="str">
        <f>_xlfn.XLOOKUP(P3331,匹配表1065!U:U,匹配表1065!T:T)</f>
        <v>HO00000975</v>
      </c>
      <c r="P3331" s="89" t="s">
        <v>56</v>
      </c>
      <c r="Q3331" s="89" t="s">
        <v>592</v>
      </c>
      <c r="R3331" s="89" t="str">
        <f>_xlfn.XLOOKUP(Q3331,匹配表1065!L:L,匹配表1065!O:O)</f>
        <v>A</v>
      </c>
      <c r="S3331" s="93" t="str">
        <f>IFERROR(_xlfn.XLOOKUP(Q3331,匹配表1065!AI:AI,匹配表1065!AJ:AJ),"绿标")</f>
        <v>绿标</v>
      </c>
      <c r="T3331" s="93" t="str" cm="1">
        <f t="array" ref="T3331:U3331">_xlfn.XLOOKUP(Q3331,匹配表1065!L:L,匹配表1065!M:N)</f>
        <v>头痛</v>
      </c>
      <c r="U3331" s="94" t="str">
        <v>神经内科</v>
      </c>
      <c r="V3331" s="95" t="s">
        <v>42</v>
      </c>
      <c r="W3331" s="93">
        <f>_xlfn.XLOOKUP(M3331,匹配表1065!D:D,匹配表1065!F:F)*N3331</f>
        <v>4</v>
      </c>
    </row>
    <row r="3332" customHeight="1" spans="1:23">
      <c r="A3332" s="89" t="s">
        <v>787</v>
      </c>
      <c r="B3332" s="90">
        <v>46176</v>
      </c>
      <c r="C3332" s="91" t="str">
        <f t="shared" si="104"/>
        <v>6月第1周</v>
      </c>
      <c r="D3332" s="89" t="s">
        <v>782</v>
      </c>
      <c r="E3332" s="89" t="str">
        <f t="shared" si="105"/>
        <v>6月第1周--周3</v>
      </c>
      <c r="F3332" s="99" t="s">
        <v>27</v>
      </c>
      <c r="G3332" s="92" t="s">
        <v>28</v>
      </c>
      <c r="H3332" s="92" t="str">
        <f>_xlfn.XLOOKUP(O3332,匹配表1065!T:T,匹配表1065!W:W)</f>
        <v>南京市</v>
      </c>
      <c r="I3332" s="89" t="str">
        <f>_xlfn.XLOOKUP(O3332,匹配表1065!T:T,匹配表1065!X:X)</f>
        <v>PME2039</v>
      </c>
      <c r="J3332" s="92" t="s">
        <v>39</v>
      </c>
      <c r="K3332" s="89" cm="1">
        <f ca="1" t="array" ref="K3332:L3332">_xlfn.XLOOKUP(J3332,匹配表1065!Y:Y,匹配表1065!AA:AB)</f>
        <v>7</v>
      </c>
      <c r="L3332" s="89" t="str">
        <v>3个月以上</v>
      </c>
      <c r="M3332" s="92" t="s">
        <v>30</v>
      </c>
      <c r="N3332" s="98">
        <v>1</v>
      </c>
      <c r="O3332" s="93" t="str">
        <f>_xlfn.XLOOKUP(P3332,匹配表1065!U:U,匹配表1065!T:T)</f>
        <v>HO00000971</v>
      </c>
      <c r="P3332" s="89" t="s">
        <v>40</v>
      </c>
      <c r="Q3332" s="89" t="s">
        <v>379</v>
      </c>
      <c r="R3332" s="89" t="str">
        <f>_xlfn.XLOOKUP(Q3332,匹配表1065!L:L,匹配表1065!O:O)</f>
        <v>A</v>
      </c>
      <c r="S3332" s="93" t="str">
        <f>IFERROR(_xlfn.XLOOKUP(Q3332,匹配表1065!AI:AI,匹配表1065!AJ:AJ),"绿标")</f>
        <v>绿标</v>
      </c>
      <c r="T3332" s="93" t="str" cm="1">
        <f t="array" ref="T3332:U3332">_xlfn.XLOOKUP(Q3332,匹配表1065!L:L,匹配表1065!M:N)</f>
        <v>头痛</v>
      </c>
      <c r="U3332" s="94" t="str">
        <v>神经内科</v>
      </c>
      <c r="V3332" s="95" t="s">
        <v>42</v>
      </c>
      <c r="W3332" s="93">
        <f>_xlfn.XLOOKUP(M3332,匹配表1065!D:D,匹配表1065!F:F)*N3332</f>
        <v>12</v>
      </c>
    </row>
    <row r="3333" customHeight="1" spans="1:23">
      <c r="A3333" s="89" t="s">
        <v>787</v>
      </c>
      <c r="B3333" s="90">
        <v>46176</v>
      </c>
      <c r="C3333" s="91" t="str">
        <f t="shared" si="104"/>
        <v>6月第1周</v>
      </c>
      <c r="D3333" s="89" t="s">
        <v>782</v>
      </c>
      <c r="E3333" s="89" t="str">
        <f t="shared" si="105"/>
        <v>6月第1周--周3</v>
      </c>
      <c r="F3333" s="99" t="s">
        <v>27</v>
      </c>
      <c r="G3333" s="92" t="s">
        <v>28</v>
      </c>
      <c r="H3333" s="92" t="str">
        <f>_xlfn.XLOOKUP(O3333,匹配表1065!T:T,匹配表1065!W:W)</f>
        <v>扬州市</v>
      </c>
      <c r="I3333" s="89" t="str">
        <f>_xlfn.XLOOKUP(O3333,匹配表1065!T:T,匹配表1065!X:X)</f>
        <v>PME2012</v>
      </c>
      <c r="J3333" s="92" t="s">
        <v>60</v>
      </c>
      <c r="K3333" s="89" cm="1">
        <f ca="1" t="array" ref="K3333:L3333">_xlfn.XLOOKUP(J3333,匹配表1065!Y:Y,匹配表1065!AA:AB)</f>
        <v>13</v>
      </c>
      <c r="L3333" s="89" t="str">
        <v>3个月以上</v>
      </c>
      <c r="M3333" s="92" t="s">
        <v>30</v>
      </c>
      <c r="N3333" s="98">
        <v>1</v>
      </c>
      <c r="O3333" s="93" t="str">
        <f>_xlfn.XLOOKUP(P3333,匹配表1065!U:U,匹配表1065!T:T)</f>
        <v>HO00041526</v>
      </c>
      <c r="P3333" s="89" t="s">
        <v>407</v>
      </c>
      <c r="Q3333" s="89" t="s">
        <v>408</v>
      </c>
      <c r="R3333" s="89" t="str">
        <f>_xlfn.XLOOKUP(Q3333,匹配表1065!L:L,匹配表1065!O:O)</f>
        <v>C</v>
      </c>
      <c r="S3333" s="93" t="str">
        <f>IFERROR(_xlfn.XLOOKUP(Q3333,匹配表1065!AI:AI,匹配表1065!AJ:AJ),"绿标")</f>
        <v>红标</v>
      </c>
      <c r="T3333" s="93" t="str" cm="1">
        <f t="array" ref="T3333:U3333">_xlfn.XLOOKUP(Q3333,匹配表1065!L:L,匹配表1065!M:N)</f>
        <v>眩晕</v>
      </c>
      <c r="U3333" s="94" t="str">
        <v>神经内科</v>
      </c>
      <c r="V3333" s="95" t="s">
        <v>33</v>
      </c>
      <c r="W3333" s="93">
        <f>_xlfn.XLOOKUP(M3333,匹配表1065!D:D,匹配表1065!F:F)*N3333</f>
        <v>12</v>
      </c>
    </row>
    <row r="3334" customHeight="1" spans="1:23">
      <c r="A3334" s="89" t="s">
        <v>787</v>
      </c>
      <c r="B3334" s="90">
        <v>46176</v>
      </c>
      <c r="C3334" s="91" t="str">
        <f t="shared" si="104"/>
        <v>6月第1周</v>
      </c>
      <c r="D3334" s="89" t="s">
        <v>782</v>
      </c>
      <c r="E3334" s="89" t="str">
        <f t="shared" si="105"/>
        <v>6月第1周--周3</v>
      </c>
      <c r="F3334" s="99" t="s">
        <v>27</v>
      </c>
      <c r="G3334" s="92" t="s">
        <v>28</v>
      </c>
      <c r="H3334" s="92" t="str">
        <f>_xlfn.XLOOKUP(O3334,匹配表1065!T:T,匹配表1065!W:W)</f>
        <v>扬州市</v>
      </c>
      <c r="I3334" s="89" t="str">
        <f>_xlfn.XLOOKUP(O3334,匹配表1065!T:T,匹配表1065!X:X)</f>
        <v>PME2012</v>
      </c>
      <c r="J3334" s="92" t="s">
        <v>60</v>
      </c>
      <c r="K3334" s="89" cm="1">
        <f ca="1" t="array" ref="K3334:L3334">_xlfn.XLOOKUP(J3334,匹配表1065!Y:Y,匹配表1065!AA:AB)</f>
        <v>13</v>
      </c>
      <c r="L3334" s="89" t="str">
        <v>3个月以上</v>
      </c>
      <c r="M3334" s="92" t="s">
        <v>55</v>
      </c>
      <c r="N3334" s="98">
        <v>1</v>
      </c>
      <c r="O3334" s="93" t="str">
        <f>_xlfn.XLOOKUP(P3334,匹配表1065!U:U,匹配表1065!T:T)</f>
        <v>HO00000968</v>
      </c>
      <c r="P3334" s="89" t="s">
        <v>61</v>
      </c>
      <c r="Q3334" s="89" t="s">
        <v>62</v>
      </c>
      <c r="R3334" s="89" t="str">
        <f>_xlfn.XLOOKUP(Q3334,匹配表1065!L:L,匹配表1065!O:O)</f>
        <v>A</v>
      </c>
      <c r="S3334" s="93" t="str">
        <f>IFERROR(_xlfn.XLOOKUP(Q3334,匹配表1065!AI:AI,匹配表1065!AJ:AJ),"绿标")</f>
        <v>红标</v>
      </c>
      <c r="T3334" s="93" t="str" cm="1">
        <f t="array" ref="T3334:U3334">_xlfn.XLOOKUP(Q3334,匹配表1065!L:L,匹配表1065!M:N)</f>
        <v>头痛</v>
      </c>
      <c r="U3334" s="94" t="str">
        <v>神经内科</v>
      </c>
      <c r="V3334" s="95" t="s">
        <v>33</v>
      </c>
      <c r="W3334" s="93">
        <f>_xlfn.XLOOKUP(M3334,匹配表1065!D:D,匹配表1065!F:F)*N3334</f>
        <v>8</v>
      </c>
    </row>
    <row r="3335" customHeight="1" spans="1:23">
      <c r="A3335" s="89" t="s">
        <v>787</v>
      </c>
      <c r="B3335" s="90">
        <v>46176</v>
      </c>
      <c r="C3335" s="91" t="str">
        <f t="shared" si="104"/>
        <v>6月第1周</v>
      </c>
      <c r="D3335" s="89" t="s">
        <v>782</v>
      </c>
      <c r="E3335" s="89" t="str">
        <f t="shared" si="105"/>
        <v>6月第1周--周3</v>
      </c>
      <c r="F3335" s="99" t="s">
        <v>27</v>
      </c>
      <c r="G3335" s="92" t="s">
        <v>136</v>
      </c>
      <c r="H3335" s="92" t="str">
        <f>_xlfn.XLOOKUP(O3335,匹配表1065!T:T,匹配表1065!W:W)</f>
        <v>淄博市</v>
      </c>
      <c r="I3335" s="89" t="str">
        <f>_xlfn.XLOOKUP(O3335,匹配表1065!T:T,匹配表1065!X:X)</f>
        <v>PME2043</v>
      </c>
      <c r="J3335" s="92" t="s">
        <v>140</v>
      </c>
      <c r="K3335" s="89" cm="1">
        <f ca="1" t="array" ref="K3335:L3335">_xlfn.XLOOKUP(J3335,匹配表1065!Y:Y,匹配表1065!AA:AB)</f>
        <v>9</v>
      </c>
      <c r="L3335" s="89" t="str">
        <v>3个月以上</v>
      </c>
      <c r="M3335" s="92" t="s">
        <v>30</v>
      </c>
      <c r="N3335" s="98">
        <v>1</v>
      </c>
      <c r="O3335" s="93" t="str">
        <f>_xlfn.XLOOKUP(P3335,匹配表1065!U:U,匹配表1065!T:T)</f>
        <v>HO00024398</v>
      </c>
      <c r="P3335" s="89" t="s">
        <v>141</v>
      </c>
      <c r="Q3335" s="89" t="s">
        <v>298</v>
      </c>
      <c r="R3335" s="89" t="str">
        <f>_xlfn.XLOOKUP(Q3335,匹配表1065!L:L,匹配表1065!O:O)</f>
        <v>C</v>
      </c>
      <c r="S3335" s="93" t="str">
        <f>IFERROR(_xlfn.XLOOKUP(Q3335,匹配表1065!AI:AI,匹配表1065!AJ:AJ),"绿标")</f>
        <v>红标</v>
      </c>
      <c r="T3335" s="93" t="str" cm="1">
        <f t="array" ref="T3335:U3335">_xlfn.XLOOKUP(Q3335,匹配表1065!L:L,匹配表1065!M:N)</f>
        <v>眩晕</v>
      </c>
      <c r="U3335" s="94" t="str">
        <v>神经内科</v>
      </c>
      <c r="V3335" s="95" t="s">
        <v>70</v>
      </c>
      <c r="W3335" s="93">
        <f>_xlfn.XLOOKUP(M3335,匹配表1065!D:D,匹配表1065!F:F)*N3335</f>
        <v>12</v>
      </c>
    </row>
    <row r="3336" customHeight="1" spans="1:23">
      <c r="A3336" s="89" t="s">
        <v>787</v>
      </c>
      <c r="B3336" s="90">
        <v>46176</v>
      </c>
      <c r="C3336" s="91" t="str">
        <f t="shared" si="104"/>
        <v>6月第1周</v>
      </c>
      <c r="D3336" s="89" t="s">
        <v>782</v>
      </c>
      <c r="E3336" s="89" t="str">
        <f t="shared" si="105"/>
        <v>6月第1周--周3</v>
      </c>
      <c r="F3336" s="99" t="s">
        <v>27</v>
      </c>
      <c r="G3336" s="92" t="s">
        <v>136</v>
      </c>
      <c r="H3336" s="92" t="str">
        <f>_xlfn.XLOOKUP(O3336,匹配表1065!T:T,匹配表1065!W:W)</f>
        <v>青岛市</v>
      </c>
      <c r="I3336" s="89" t="str">
        <f>_xlfn.XLOOKUP(O3336,匹配表1065!T:T,匹配表1065!X:X)</f>
        <v>PME2032</v>
      </c>
      <c r="J3336" s="92" t="s">
        <v>143</v>
      </c>
      <c r="K3336" s="89" cm="1">
        <f ca="1" t="array" ref="K3336:L3336">_xlfn.XLOOKUP(J3336,匹配表1065!Y:Y,匹配表1065!AA:AB)</f>
        <v>31</v>
      </c>
      <c r="L3336" s="89" t="str">
        <v>3个月以上</v>
      </c>
      <c r="M3336" s="92" t="s">
        <v>30</v>
      </c>
      <c r="N3336" s="98">
        <v>1</v>
      </c>
      <c r="O3336" s="93" t="str">
        <f>_xlfn.XLOOKUP(P3336,匹配表1065!U:U,匹配表1065!T:T)</f>
        <v>HO00104790</v>
      </c>
      <c r="P3336" s="89" t="s">
        <v>363</v>
      </c>
      <c r="Q3336" s="89" t="s">
        <v>364</v>
      </c>
      <c r="R3336" s="89" t="str">
        <f>_xlfn.XLOOKUP(Q3336,匹配表1065!L:L,匹配表1065!O:O)</f>
        <v>B</v>
      </c>
      <c r="S3336" s="93" t="str">
        <f>IFERROR(_xlfn.XLOOKUP(Q3336,匹配表1065!AI:AI,匹配表1065!AJ:AJ),"绿标")</f>
        <v>红标</v>
      </c>
      <c r="T3336" s="93" t="str" cm="1">
        <f t="array" ref="T3336:U3336">_xlfn.XLOOKUP(Q3336,匹配表1065!L:L,匹配表1065!M:N)</f>
        <v>脑血管</v>
      </c>
      <c r="U3336" s="94" t="str">
        <v>神经内科</v>
      </c>
      <c r="V3336" s="95" t="s">
        <v>67</v>
      </c>
      <c r="W3336" s="93">
        <f>_xlfn.XLOOKUP(M3336,匹配表1065!D:D,匹配表1065!F:F)*N3336</f>
        <v>12</v>
      </c>
    </row>
    <row r="3337" customHeight="1" spans="1:23">
      <c r="A3337" s="89" t="s">
        <v>787</v>
      </c>
      <c r="B3337" s="90">
        <v>46176</v>
      </c>
      <c r="C3337" s="91" t="str">
        <f t="shared" si="104"/>
        <v>6月第1周</v>
      </c>
      <c r="D3337" s="89" t="s">
        <v>782</v>
      </c>
      <c r="E3337" s="89" t="str">
        <f t="shared" si="105"/>
        <v>6月第1周--周3</v>
      </c>
      <c r="F3337" s="99" t="s">
        <v>27</v>
      </c>
      <c r="G3337" s="92" t="s">
        <v>136</v>
      </c>
      <c r="H3337" s="92" t="str">
        <f>_xlfn.XLOOKUP(O3337,匹配表1065!T:T,匹配表1065!W:W)</f>
        <v>青岛市</v>
      </c>
      <c r="I3337" s="89" t="str">
        <f>_xlfn.XLOOKUP(O3337,匹配表1065!T:T,匹配表1065!X:X)</f>
        <v>PME2032</v>
      </c>
      <c r="J3337" s="92" t="s">
        <v>143</v>
      </c>
      <c r="K3337" s="89" cm="1">
        <f ca="1" t="array" ref="K3337:L3337">_xlfn.XLOOKUP(J3337,匹配表1065!Y:Y,匹配表1065!AA:AB)</f>
        <v>31</v>
      </c>
      <c r="L3337" s="89" t="str">
        <v>3个月以上</v>
      </c>
      <c r="M3337" s="92" t="s">
        <v>55</v>
      </c>
      <c r="N3337" s="98">
        <v>1</v>
      </c>
      <c r="O3337" s="93" t="str">
        <f>_xlfn.XLOOKUP(P3337,匹配表1065!U:U,匹配表1065!T:T)</f>
        <v>HO00001489</v>
      </c>
      <c r="P3337" s="89" t="s">
        <v>144</v>
      </c>
      <c r="Q3337" s="89" t="s">
        <v>336</v>
      </c>
      <c r="R3337" s="89" t="str">
        <f>_xlfn.XLOOKUP(Q3337,匹配表1065!L:L,匹配表1065!O:O)</f>
        <v>D</v>
      </c>
      <c r="S3337" s="93" t="str">
        <f>IFERROR(_xlfn.XLOOKUP(Q3337,匹配表1065!AI:AI,匹配表1065!AJ:AJ),"绿标")</f>
        <v>绿标</v>
      </c>
      <c r="T3337" s="93" t="str" cm="1">
        <f t="array" ref="T3337:U3337">_xlfn.XLOOKUP(Q3337,匹配表1065!L:L,匹配表1065!M:N)</f>
        <v>抑郁焦虑</v>
      </c>
      <c r="U3337" s="94" t="str">
        <v>精神心理科</v>
      </c>
      <c r="V3337" s="95" t="s">
        <v>70</v>
      </c>
      <c r="W3337" s="93">
        <f>_xlfn.XLOOKUP(M3337,匹配表1065!D:D,匹配表1065!F:F)*N3337</f>
        <v>8</v>
      </c>
    </row>
    <row r="3338" customHeight="1" spans="1:23">
      <c r="A3338" s="89" t="s">
        <v>787</v>
      </c>
      <c r="B3338" s="90">
        <v>46176</v>
      </c>
      <c r="C3338" s="91" t="str">
        <f t="shared" si="104"/>
        <v>6月第1周</v>
      </c>
      <c r="D3338" s="89" t="s">
        <v>782</v>
      </c>
      <c r="E3338" s="89" t="str">
        <f t="shared" si="105"/>
        <v>6月第1周--周3</v>
      </c>
      <c r="F3338" s="99" t="s">
        <v>27</v>
      </c>
      <c r="G3338" s="92" t="s">
        <v>136</v>
      </c>
      <c r="H3338" s="92" t="str">
        <f>_xlfn.XLOOKUP(O3338,匹配表1065!T:T,匹配表1065!W:W)</f>
        <v>青岛市</v>
      </c>
      <c r="I3338" s="89" t="str">
        <f>_xlfn.XLOOKUP(O3338,匹配表1065!T:T,匹配表1065!X:X)</f>
        <v>PME2032</v>
      </c>
      <c r="J3338" s="92" t="s">
        <v>143</v>
      </c>
      <c r="K3338" s="89" cm="1">
        <f ca="1" t="array" ref="K3338:L3338">_xlfn.XLOOKUP(J3338,匹配表1065!Y:Y,匹配表1065!AA:AB)</f>
        <v>31</v>
      </c>
      <c r="L3338" s="89" t="str">
        <v>3个月以上</v>
      </c>
      <c r="M3338" s="92" t="s">
        <v>55</v>
      </c>
      <c r="N3338" s="98">
        <v>1</v>
      </c>
      <c r="O3338" s="93" t="str">
        <f>_xlfn.XLOOKUP(P3338,匹配表1065!U:U,匹配表1065!T:T)</f>
        <v>HO00001482</v>
      </c>
      <c r="P3338" s="89" t="s">
        <v>146</v>
      </c>
      <c r="Q3338" s="89" t="s">
        <v>149</v>
      </c>
      <c r="R3338" s="89" t="str">
        <f>_xlfn.XLOOKUP(Q3338,匹配表1065!L:L,匹配表1065!O:O)</f>
        <v>B</v>
      </c>
      <c r="S3338" s="93" t="str">
        <f>IFERROR(_xlfn.XLOOKUP(Q3338,匹配表1065!AI:AI,匹配表1065!AJ:AJ),"绿标")</f>
        <v>红标</v>
      </c>
      <c r="T3338" s="93" t="str" cm="1">
        <f t="array" ref="T3338:U3338">_xlfn.XLOOKUP(Q3338,匹配表1065!L:L,匹配表1065!M:N)</f>
        <v>脑血管</v>
      </c>
      <c r="U3338" s="94" t="str">
        <v>神经内科</v>
      </c>
      <c r="V3338" s="95" t="s">
        <v>70</v>
      </c>
      <c r="W3338" s="93">
        <f>_xlfn.XLOOKUP(M3338,匹配表1065!D:D,匹配表1065!F:F)*N3338</f>
        <v>8</v>
      </c>
    </row>
    <row r="3339" customHeight="1" spans="1:23">
      <c r="A3339" s="89" t="s">
        <v>787</v>
      </c>
      <c r="B3339" s="90">
        <v>46176</v>
      </c>
      <c r="C3339" s="91" t="str">
        <f t="shared" si="104"/>
        <v>6月第1周</v>
      </c>
      <c r="D3339" s="89" t="s">
        <v>782</v>
      </c>
      <c r="E3339" s="89" t="str">
        <f t="shared" si="105"/>
        <v>6月第1周--周3</v>
      </c>
      <c r="F3339" s="99" t="s">
        <v>27</v>
      </c>
      <c r="G3339" s="92" t="s">
        <v>136</v>
      </c>
      <c r="H3339" s="92" t="str">
        <f>_xlfn.XLOOKUP(O3339,匹配表1065!T:T,匹配表1065!W:W)</f>
        <v>潍坊市</v>
      </c>
      <c r="I3339" s="89" t="str">
        <f>_xlfn.XLOOKUP(O3339,匹配表1065!T:T,匹配表1065!X:X)</f>
        <v>PME2036</v>
      </c>
      <c r="J3339" s="89" t="s">
        <v>161</v>
      </c>
      <c r="K3339" s="89" cm="1">
        <f ca="1" t="array" ref="K3339:L3339">_xlfn.XLOOKUP(J3339,匹配表1065!Y:Y,匹配表1065!AA:AB)</f>
        <v>1519</v>
      </c>
      <c r="L3339" s="89" t="str">
        <v>3个月以上</v>
      </c>
      <c r="M3339" s="92" t="s">
        <v>55</v>
      </c>
      <c r="N3339" s="98">
        <v>1</v>
      </c>
      <c r="O3339" s="93" t="str">
        <f>_xlfn.XLOOKUP(P3339,匹配表1065!U:U,匹配表1065!T:T)</f>
        <v>HO00001521</v>
      </c>
      <c r="P3339" s="89" t="s">
        <v>162</v>
      </c>
      <c r="Q3339" s="89" t="s">
        <v>166</v>
      </c>
      <c r="R3339" s="89" t="str">
        <f>_xlfn.XLOOKUP(Q3339,匹配表1065!L:L,匹配表1065!O:O)</f>
        <v>B</v>
      </c>
      <c r="S3339" s="93" t="str">
        <f>IFERROR(_xlfn.XLOOKUP(Q3339,匹配表1065!AI:AI,匹配表1065!AJ:AJ),"绿标")</f>
        <v>红标</v>
      </c>
      <c r="T3339" s="93" t="str" cm="1">
        <f t="array" ref="T3339:U3339">_xlfn.XLOOKUP(Q3339,匹配表1065!L:L,匹配表1065!M:N)</f>
        <v>脑血管</v>
      </c>
      <c r="U3339" s="94" t="str">
        <v>神经内科</v>
      </c>
      <c r="V3339" s="95" t="s">
        <v>67</v>
      </c>
      <c r="W3339" s="93">
        <f>_xlfn.XLOOKUP(M3339,匹配表1065!D:D,匹配表1065!F:F)*N3339</f>
        <v>8</v>
      </c>
    </row>
    <row r="3340" customHeight="1" spans="1:23">
      <c r="A3340" s="89" t="s">
        <v>787</v>
      </c>
      <c r="B3340" s="90">
        <v>46176</v>
      </c>
      <c r="C3340" s="91" t="str">
        <f t="shared" si="104"/>
        <v>6月第1周</v>
      </c>
      <c r="D3340" s="89" t="s">
        <v>782</v>
      </c>
      <c r="E3340" s="89" t="str">
        <f t="shared" si="105"/>
        <v>6月第1周--周3</v>
      </c>
      <c r="F3340" s="99" t="s">
        <v>27</v>
      </c>
      <c r="G3340" s="92" t="s">
        <v>136</v>
      </c>
      <c r="H3340" s="92" t="str">
        <f>_xlfn.XLOOKUP(O3340,匹配表1065!T:T,匹配表1065!W:W)</f>
        <v>潍坊市</v>
      </c>
      <c r="I3340" s="89" t="str">
        <f>_xlfn.XLOOKUP(O3340,匹配表1065!T:T,匹配表1065!X:X)</f>
        <v>PME2036</v>
      </c>
      <c r="J3340" s="89" t="s">
        <v>161</v>
      </c>
      <c r="K3340" s="89" cm="1">
        <f ca="1" t="array" ref="K3340:L3340">_xlfn.XLOOKUP(J3340,匹配表1065!Y:Y,匹配表1065!AA:AB)</f>
        <v>1519</v>
      </c>
      <c r="L3340" s="89" t="str">
        <v>3个月以上</v>
      </c>
      <c r="M3340" s="92" t="s">
        <v>55</v>
      </c>
      <c r="N3340" s="98">
        <v>1</v>
      </c>
      <c r="O3340" s="93" t="str">
        <f>_xlfn.XLOOKUP(P3340,匹配表1065!U:U,匹配表1065!T:T)</f>
        <v>HO00001496</v>
      </c>
      <c r="P3340" s="89" t="s">
        <v>256</v>
      </c>
      <c r="Q3340" s="89" t="s">
        <v>497</v>
      </c>
      <c r="R3340" s="89" t="str">
        <f>_xlfn.XLOOKUP(Q3340,匹配表1065!L:L,匹配表1065!O:O)</f>
        <v>A</v>
      </c>
      <c r="S3340" s="93" t="str">
        <f>IFERROR(_xlfn.XLOOKUP(Q3340,匹配表1065!AI:AI,匹配表1065!AJ:AJ),"绿标")</f>
        <v>绿标</v>
      </c>
      <c r="T3340" s="93" t="str" cm="1">
        <f t="array" ref="T3340:U3340">_xlfn.XLOOKUP(Q3340,匹配表1065!L:L,匹配表1065!M:N)</f>
        <v>头痛</v>
      </c>
      <c r="U3340" s="94" t="str">
        <v>神经内科</v>
      </c>
      <c r="V3340" s="95" t="s">
        <v>67</v>
      </c>
      <c r="W3340" s="93">
        <f>_xlfn.XLOOKUP(M3340,匹配表1065!D:D,匹配表1065!F:F)*N3340</f>
        <v>8</v>
      </c>
    </row>
    <row r="3341" customHeight="1" spans="1:23">
      <c r="A3341" s="89" t="s">
        <v>787</v>
      </c>
      <c r="B3341" s="90">
        <v>46176</v>
      </c>
      <c r="C3341" s="91" t="str">
        <f t="shared" si="104"/>
        <v>6月第1周</v>
      </c>
      <c r="D3341" s="89" t="s">
        <v>782</v>
      </c>
      <c r="E3341" s="89" t="str">
        <f t="shared" si="105"/>
        <v>6月第1周--周3</v>
      </c>
      <c r="F3341" s="99" t="s">
        <v>27</v>
      </c>
      <c r="G3341" s="92" t="s">
        <v>136</v>
      </c>
      <c r="H3341" s="92" t="str">
        <f>_xlfn.XLOOKUP(O3341,匹配表1065!T:T,匹配表1065!W:W)</f>
        <v>潍坊市</v>
      </c>
      <c r="I3341" s="89" t="str">
        <f>_xlfn.XLOOKUP(O3341,匹配表1065!T:T,匹配表1065!X:X)</f>
        <v>PME2036</v>
      </c>
      <c r="J3341" s="89" t="s">
        <v>161</v>
      </c>
      <c r="K3341" s="89" cm="1">
        <f ca="1" t="array" ref="K3341:L3341">_xlfn.XLOOKUP(J3341,匹配表1065!Y:Y,匹配表1065!AA:AB)</f>
        <v>1519</v>
      </c>
      <c r="L3341" s="89" t="str">
        <v>3个月以上</v>
      </c>
      <c r="M3341" s="92" t="s">
        <v>30</v>
      </c>
      <c r="N3341" s="98">
        <v>1</v>
      </c>
      <c r="O3341" s="93" t="str">
        <f>_xlfn.XLOOKUP(P3341,匹配表1065!U:U,匹配表1065!T:T)</f>
        <v>HO00001521</v>
      </c>
      <c r="P3341" s="89" t="s">
        <v>162</v>
      </c>
      <c r="Q3341" s="89" t="s">
        <v>255</v>
      </c>
      <c r="R3341" s="89" t="str">
        <f>_xlfn.XLOOKUP(Q3341,匹配表1065!L:L,匹配表1065!O:O)</f>
        <v>C</v>
      </c>
      <c r="S3341" s="93" t="str">
        <f>IFERROR(_xlfn.XLOOKUP(Q3341,匹配表1065!AI:AI,匹配表1065!AJ:AJ),"绿标")</f>
        <v>黑标</v>
      </c>
      <c r="T3341" s="93" t="str" cm="1">
        <f t="array" ref="T3341:U3341">_xlfn.XLOOKUP(Q3341,匹配表1065!L:L,匹配表1065!M:N)</f>
        <v>眩晕</v>
      </c>
      <c r="U3341" s="94" t="str">
        <v>耳鼻喉科</v>
      </c>
      <c r="V3341" s="95" t="s">
        <v>70</v>
      </c>
      <c r="W3341" s="93">
        <f>_xlfn.XLOOKUP(M3341,匹配表1065!D:D,匹配表1065!F:F)*N3341</f>
        <v>12</v>
      </c>
    </row>
    <row r="3342" customHeight="1" spans="1:23">
      <c r="A3342" s="89" t="s">
        <v>787</v>
      </c>
      <c r="B3342" s="90">
        <v>46176</v>
      </c>
      <c r="C3342" s="91" t="str">
        <f t="shared" si="104"/>
        <v>6月第1周</v>
      </c>
      <c r="D3342" s="89" t="s">
        <v>782</v>
      </c>
      <c r="E3342" s="89" t="str">
        <f t="shared" si="105"/>
        <v>6月第1周--周3</v>
      </c>
      <c r="F3342" s="99" t="s">
        <v>27</v>
      </c>
      <c r="G3342" s="92" t="s">
        <v>136</v>
      </c>
      <c r="H3342" s="92" t="str">
        <f>_xlfn.XLOOKUP(O3342,匹配表1065!T:T,匹配表1065!W:W)</f>
        <v>青岛市</v>
      </c>
      <c r="I3342" s="89" t="str">
        <f>_xlfn.XLOOKUP(O3342,匹配表1065!T:T,匹配表1065!X:X)</f>
        <v>PME2033</v>
      </c>
      <c r="J3342" s="92" t="s">
        <v>137</v>
      </c>
      <c r="K3342" s="89" cm="1">
        <f ca="1" t="array" ref="K3342:L3342">_xlfn.XLOOKUP(J3342,匹配表1065!Y:Y,匹配表1065!AA:AB)</f>
        <v>10</v>
      </c>
      <c r="L3342" s="89" t="str">
        <v>3个月以上</v>
      </c>
      <c r="M3342" s="92" t="s">
        <v>55</v>
      </c>
      <c r="N3342" s="98">
        <v>1</v>
      </c>
      <c r="O3342" s="93" t="str">
        <f>_xlfn.XLOOKUP(P3342,匹配表1065!U:U,匹配表1065!T:T)</f>
        <v>HO00001481</v>
      </c>
      <c r="P3342" s="89" t="s">
        <v>246</v>
      </c>
      <c r="Q3342" s="89" t="s">
        <v>306</v>
      </c>
      <c r="R3342" s="89" t="str">
        <f>_xlfn.XLOOKUP(Q3342,匹配表1065!L:L,匹配表1065!O:O)</f>
        <v>A</v>
      </c>
      <c r="S3342" s="93" t="str">
        <f>IFERROR(_xlfn.XLOOKUP(Q3342,匹配表1065!AI:AI,匹配表1065!AJ:AJ),"绿标")</f>
        <v>红标</v>
      </c>
      <c r="T3342" s="93" t="str" cm="1">
        <f t="array" ref="T3342:U3342">_xlfn.XLOOKUP(Q3342,匹配表1065!L:L,匹配表1065!M:N)</f>
        <v>头痛</v>
      </c>
      <c r="U3342" s="94" t="str">
        <v>神经内科</v>
      </c>
      <c r="V3342" s="95" t="s">
        <v>33</v>
      </c>
      <c r="W3342" s="93">
        <f>_xlfn.XLOOKUP(M3342,匹配表1065!D:D,匹配表1065!F:F)*N3342</f>
        <v>8</v>
      </c>
    </row>
    <row r="3343" customHeight="1" spans="1:23">
      <c r="A3343" s="89" t="s">
        <v>787</v>
      </c>
      <c r="B3343" s="90">
        <v>46176</v>
      </c>
      <c r="C3343" s="91" t="str">
        <f t="shared" si="104"/>
        <v>6月第1周</v>
      </c>
      <c r="D3343" s="89" t="s">
        <v>782</v>
      </c>
      <c r="E3343" s="89" t="str">
        <f t="shared" si="105"/>
        <v>6月第1周--周3</v>
      </c>
      <c r="F3343" s="99" t="s">
        <v>27</v>
      </c>
      <c r="G3343" s="92" t="s">
        <v>136</v>
      </c>
      <c r="H3343" s="92" t="str">
        <f>_xlfn.XLOOKUP(O3343,匹配表1065!T:T,匹配表1065!W:W)</f>
        <v>苏州市</v>
      </c>
      <c r="I3343" s="89" t="str">
        <f>_xlfn.XLOOKUP(O3343,匹配表1065!T:T,匹配表1065!X:X)</f>
        <v>PME2017</v>
      </c>
      <c r="J3343" s="92" t="s">
        <v>137</v>
      </c>
      <c r="K3343" s="89" cm="1">
        <f ca="1" t="array" ref="K3343:L3343">_xlfn.XLOOKUP(J3343,匹配表1065!Y:Y,匹配表1065!AA:AB)</f>
        <v>10</v>
      </c>
      <c r="L3343" s="89" t="str">
        <v>3个月以上</v>
      </c>
      <c r="M3343" s="92" t="s">
        <v>35</v>
      </c>
      <c r="N3343" s="98">
        <v>1</v>
      </c>
      <c r="O3343" s="93" t="str">
        <f>_xlfn.XLOOKUP(P3343,匹配表1065!U:U,匹配表1065!T:T)</f>
        <v>HO00001044</v>
      </c>
      <c r="P3343" s="89" t="s">
        <v>346</v>
      </c>
      <c r="Q3343" s="89" t="s">
        <v>456</v>
      </c>
      <c r="R3343" s="89" t="str">
        <f>_xlfn.XLOOKUP(Q3343,匹配表1065!L:L,匹配表1065!O:O)</f>
        <v>B</v>
      </c>
      <c r="S3343" s="93" t="str">
        <f>IFERROR(_xlfn.XLOOKUP(Q3343,匹配表1065!AI:AI,匹配表1065!AJ:AJ),"绿标")</f>
        <v>绿标</v>
      </c>
      <c r="T3343" s="93" t="str" cm="1">
        <f t="array" ref="T3343:U3343">_xlfn.XLOOKUP(Q3343,匹配表1065!L:L,匹配表1065!M:N)</f>
        <v>脑血管</v>
      </c>
      <c r="U3343" s="94" t="str">
        <v>神经内科</v>
      </c>
      <c r="V3343" s="95" t="s">
        <v>58</v>
      </c>
      <c r="W3343" s="93">
        <f>_xlfn.XLOOKUP(M3343,匹配表1065!D:D,匹配表1065!F:F)*N3343</f>
        <v>4</v>
      </c>
    </row>
    <row r="3344" customHeight="1" spans="1:23">
      <c r="A3344" s="89" t="s">
        <v>787</v>
      </c>
      <c r="B3344" s="90">
        <v>46176</v>
      </c>
      <c r="C3344" s="91" t="str">
        <f t="shared" si="104"/>
        <v>6月第1周</v>
      </c>
      <c r="D3344" s="89" t="s">
        <v>782</v>
      </c>
      <c r="E3344" s="89" t="str">
        <f t="shared" si="105"/>
        <v>6月第1周--周3</v>
      </c>
      <c r="F3344" s="99" t="s">
        <v>27</v>
      </c>
      <c r="G3344" s="92" t="s">
        <v>136</v>
      </c>
      <c r="H3344" s="92" t="str">
        <f>_xlfn.XLOOKUP(O3344,匹配表1065!T:T,匹配表1065!W:W)</f>
        <v>青岛市</v>
      </c>
      <c r="I3344" s="89" t="str">
        <f>_xlfn.XLOOKUP(O3344,匹配表1065!T:T,匹配表1065!X:X)</f>
        <v>PME2031</v>
      </c>
      <c r="J3344" s="92" t="s">
        <v>155</v>
      </c>
      <c r="K3344" s="89" cm="1">
        <f ca="1" t="array" ref="K3344:L3344">_xlfn.XLOOKUP(J3344,匹配表1065!Y:Y,匹配表1065!AA:AB)</f>
        <v>31</v>
      </c>
      <c r="L3344" s="89" t="str">
        <v>3个月以上</v>
      </c>
      <c r="M3344" s="92" t="s">
        <v>30</v>
      </c>
      <c r="N3344" s="98">
        <v>1</v>
      </c>
      <c r="O3344" s="93" t="str">
        <f>_xlfn.XLOOKUP(P3344,匹配表1065!U:U,匹配表1065!T:T)</f>
        <v>HO00072793</v>
      </c>
      <c r="P3344" s="89" t="s">
        <v>159</v>
      </c>
      <c r="Q3344" s="89" t="s">
        <v>160</v>
      </c>
      <c r="R3344" s="89" t="str">
        <f>_xlfn.XLOOKUP(Q3344,匹配表1065!L:L,匹配表1065!O:O)</f>
        <v>A</v>
      </c>
      <c r="S3344" s="93" t="str">
        <f>IFERROR(_xlfn.XLOOKUP(Q3344,匹配表1065!AI:AI,匹配表1065!AJ:AJ),"绿标")</f>
        <v>红标</v>
      </c>
      <c r="T3344" s="93" t="str" cm="1">
        <f t="array" ref="T3344:U3344">_xlfn.XLOOKUP(Q3344,匹配表1065!L:L,匹配表1065!M:N)</f>
        <v>头痛</v>
      </c>
      <c r="U3344" s="94" t="str">
        <v>神经内科</v>
      </c>
      <c r="V3344" s="95" t="s">
        <v>67</v>
      </c>
      <c r="W3344" s="93">
        <f>_xlfn.XLOOKUP(M3344,匹配表1065!D:D,匹配表1065!F:F)*N3344</f>
        <v>12</v>
      </c>
    </row>
    <row r="3345" customHeight="1" spans="1:23">
      <c r="A3345" s="89" t="s">
        <v>787</v>
      </c>
      <c r="B3345" s="90">
        <v>46176</v>
      </c>
      <c r="C3345" s="91" t="str">
        <f t="shared" si="104"/>
        <v>6月第1周</v>
      </c>
      <c r="D3345" s="89" t="s">
        <v>782</v>
      </c>
      <c r="E3345" s="89" t="str">
        <f t="shared" si="105"/>
        <v>6月第1周--周3</v>
      </c>
      <c r="F3345" s="99" t="s">
        <v>27</v>
      </c>
      <c r="G3345" s="92" t="s">
        <v>136</v>
      </c>
      <c r="H3345" s="92" t="str">
        <f>_xlfn.XLOOKUP(O3345,匹配表1065!T:T,匹配表1065!W:W)</f>
        <v>青岛市</v>
      </c>
      <c r="I3345" s="89" t="str">
        <f>_xlfn.XLOOKUP(O3345,匹配表1065!T:T,匹配表1065!X:X)</f>
        <v>PME2031</v>
      </c>
      <c r="J3345" s="92" t="s">
        <v>155</v>
      </c>
      <c r="K3345" s="89" cm="1">
        <f ca="1" t="array" ref="K3345:L3345">_xlfn.XLOOKUP(J3345,匹配表1065!Y:Y,匹配表1065!AA:AB)</f>
        <v>31</v>
      </c>
      <c r="L3345" s="89" t="str">
        <v>3个月以上</v>
      </c>
      <c r="M3345" s="92" t="s">
        <v>35</v>
      </c>
      <c r="N3345" s="98">
        <v>1</v>
      </c>
      <c r="O3345" s="93" t="str">
        <f>_xlfn.XLOOKUP(P3345,匹配表1065!U:U,匹配表1065!T:T)</f>
        <v>HO00001478</v>
      </c>
      <c r="P3345" s="89" t="s">
        <v>156</v>
      </c>
      <c r="Q3345" s="89" t="s">
        <v>157</v>
      </c>
      <c r="R3345" s="89" t="str">
        <f>_xlfn.XLOOKUP(Q3345,匹配表1065!L:L,匹配表1065!O:O)</f>
        <v>A</v>
      </c>
      <c r="S3345" s="93" t="str">
        <f>IFERROR(_xlfn.XLOOKUP(Q3345,匹配表1065!AI:AI,匹配表1065!AJ:AJ),"绿标")</f>
        <v>红标</v>
      </c>
      <c r="T3345" s="93" t="str" cm="1">
        <f t="array" ref="T3345:U3345">_xlfn.XLOOKUP(Q3345,匹配表1065!L:L,匹配表1065!M:N)</f>
        <v>头痛</v>
      </c>
      <c r="U3345" s="94" t="str">
        <v>神经内科</v>
      </c>
      <c r="V3345" s="95" t="s">
        <v>58</v>
      </c>
      <c r="W3345" s="93">
        <f>_xlfn.XLOOKUP(M3345,匹配表1065!D:D,匹配表1065!F:F)*N3345</f>
        <v>4</v>
      </c>
    </row>
    <row r="3346" customHeight="1" spans="1:23">
      <c r="A3346" s="89" t="s">
        <v>787</v>
      </c>
      <c r="B3346" s="90">
        <v>46176</v>
      </c>
      <c r="C3346" s="91" t="str">
        <f t="shared" si="104"/>
        <v>6月第1周</v>
      </c>
      <c r="D3346" s="89" t="s">
        <v>782</v>
      </c>
      <c r="E3346" s="89" t="str">
        <f t="shared" si="105"/>
        <v>6月第1周--周3</v>
      </c>
      <c r="F3346" s="99" t="s">
        <v>27</v>
      </c>
      <c r="G3346" s="92" t="s">
        <v>136</v>
      </c>
      <c r="H3346" s="92" t="str">
        <f>_xlfn.XLOOKUP(O3346,匹配表1065!T:T,匹配表1065!W:W)</f>
        <v>青岛市</v>
      </c>
      <c r="I3346" s="89" t="str">
        <f>_xlfn.XLOOKUP(O3346,匹配表1065!T:T,匹配表1065!X:X)</f>
        <v>PME2031</v>
      </c>
      <c r="J3346" s="92" t="s">
        <v>155</v>
      </c>
      <c r="K3346" s="89" cm="1">
        <f ca="1" t="array" ref="K3346:L3346">_xlfn.XLOOKUP(J3346,匹配表1065!Y:Y,匹配表1065!AA:AB)</f>
        <v>31</v>
      </c>
      <c r="L3346" s="89" t="str">
        <v>3个月以上</v>
      </c>
      <c r="M3346" s="92" t="s">
        <v>55</v>
      </c>
      <c r="N3346" s="98">
        <v>1</v>
      </c>
      <c r="O3346" s="93" t="str">
        <f>_xlfn.XLOOKUP(P3346,匹配表1065!U:U,匹配表1065!T:T)</f>
        <v>HO00001485</v>
      </c>
      <c r="P3346" s="89" t="s">
        <v>253</v>
      </c>
      <c r="Q3346" s="89" t="s">
        <v>254</v>
      </c>
      <c r="R3346" s="89" t="str">
        <f>_xlfn.XLOOKUP(Q3346,匹配表1065!L:L,匹配表1065!O:O)</f>
        <v>B</v>
      </c>
      <c r="S3346" s="93" t="str">
        <f>IFERROR(_xlfn.XLOOKUP(Q3346,匹配表1065!AI:AI,匹配表1065!AJ:AJ),"绿标")</f>
        <v>红标</v>
      </c>
      <c r="T3346" s="93" t="str" cm="1">
        <f t="array" ref="T3346:U3346">_xlfn.XLOOKUP(Q3346,匹配表1065!L:L,匹配表1065!M:N)</f>
        <v>脑血管</v>
      </c>
      <c r="U3346" s="94" t="str">
        <v>神经内科</v>
      </c>
      <c r="V3346" s="95" t="s">
        <v>67</v>
      </c>
      <c r="W3346" s="93">
        <f>_xlfn.XLOOKUP(M3346,匹配表1065!D:D,匹配表1065!F:F)*N3346</f>
        <v>8</v>
      </c>
    </row>
    <row r="3347" customHeight="1" spans="1:23">
      <c r="A3347" s="89" t="s">
        <v>787</v>
      </c>
      <c r="B3347" s="90">
        <v>46176</v>
      </c>
      <c r="C3347" s="91" t="str">
        <f t="shared" si="104"/>
        <v>6月第1周</v>
      </c>
      <c r="D3347" s="89" t="s">
        <v>782</v>
      </c>
      <c r="E3347" s="89" t="str">
        <f t="shared" si="105"/>
        <v>6月第1周--周3</v>
      </c>
      <c r="F3347" s="99" t="s">
        <v>27</v>
      </c>
      <c r="G3347" s="92" t="s">
        <v>136</v>
      </c>
      <c r="H3347" s="92" t="str">
        <f>_xlfn.XLOOKUP(O3347,匹配表1065!T:T,匹配表1065!W:W)</f>
        <v>青岛市</v>
      </c>
      <c r="I3347" s="89" t="str">
        <f>_xlfn.XLOOKUP(O3347,匹配表1065!T:T,匹配表1065!X:X)</f>
        <v>PME2035</v>
      </c>
      <c r="J3347" s="92" t="s">
        <v>150</v>
      </c>
      <c r="K3347" s="89" cm="1">
        <f ca="1" t="array" ref="K3347:L3347">_xlfn.XLOOKUP(J3347,匹配表1065!Y:Y,匹配表1065!AA:AB)</f>
        <v>8</v>
      </c>
      <c r="L3347" s="89" t="str">
        <v>3个月以上</v>
      </c>
      <c r="M3347" s="92" t="s">
        <v>631</v>
      </c>
      <c r="N3347" s="98">
        <v>1</v>
      </c>
      <c r="O3347" s="93" t="str">
        <f>_xlfn.XLOOKUP(P3347,匹配表1065!U:U,匹配表1065!T:T)</f>
        <v>HO00001476</v>
      </c>
      <c r="P3347" s="89" t="s">
        <v>151</v>
      </c>
      <c r="Q3347" s="89" t="s">
        <v>152</v>
      </c>
      <c r="R3347" s="89" t="str">
        <f>_xlfn.XLOOKUP(Q3347,匹配表1065!L:L,匹配表1065!O:O)</f>
        <v>C</v>
      </c>
      <c r="S3347" s="93" t="str">
        <f>IFERROR(_xlfn.XLOOKUP(Q3347,匹配表1065!AI:AI,匹配表1065!AJ:AJ),"绿标")</f>
        <v>红标</v>
      </c>
      <c r="T3347" s="93" t="str" cm="1">
        <f t="array" ref="T3347:U3347">_xlfn.XLOOKUP(Q3347,匹配表1065!L:L,匹配表1065!M:N)</f>
        <v>眩晕</v>
      </c>
      <c r="U3347" s="94" t="str">
        <v>神经内科</v>
      </c>
      <c r="V3347" s="95" t="s">
        <v>70</v>
      </c>
      <c r="W3347" s="93">
        <f>_xlfn.XLOOKUP(M3347,匹配表1065!D:D,匹配表1065!F:F)*N3347</f>
        <v>24</v>
      </c>
    </row>
    <row r="3348" customHeight="1" spans="1:23">
      <c r="A3348" s="89" t="s">
        <v>787</v>
      </c>
      <c r="B3348" s="90">
        <v>46176</v>
      </c>
      <c r="C3348" s="91" t="str">
        <f t="shared" si="104"/>
        <v>6月第1周</v>
      </c>
      <c r="D3348" s="89" t="s">
        <v>782</v>
      </c>
      <c r="E3348" s="89" t="str">
        <f t="shared" si="105"/>
        <v>6月第1周--周3</v>
      </c>
      <c r="F3348" s="99" t="s">
        <v>27</v>
      </c>
      <c r="G3348" s="92" t="s">
        <v>136</v>
      </c>
      <c r="H3348" s="92" t="str">
        <f>_xlfn.XLOOKUP(O3348,匹配表1065!T:T,匹配表1065!W:W)</f>
        <v>青岛市</v>
      </c>
      <c r="I3348" s="89" t="str">
        <f>_xlfn.XLOOKUP(O3348,匹配表1065!T:T,匹配表1065!X:X)</f>
        <v>PME2035</v>
      </c>
      <c r="J3348" s="92" t="s">
        <v>150</v>
      </c>
      <c r="K3348" s="89" cm="1">
        <f ca="1" t="array" ref="K3348:L3348">_xlfn.XLOOKUP(J3348,匹配表1065!Y:Y,匹配表1065!AA:AB)</f>
        <v>8</v>
      </c>
      <c r="L3348" s="89" t="str">
        <v>3个月以上</v>
      </c>
      <c r="M3348" s="92" t="s">
        <v>35</v>
      </c>
      <c r="N3348" s="98">
        <v>1</v>
      </c>
      <c r="O3348" s="93" t="str">
        <f>_xlfn.XLOOKUP(P3348,匹配表1065!U:U,匹配表1065!T:T)</f>
        <v>HO00370760</v>
      </c>
      <c r="P3348" s="89" t="s">
        <v>499</v>
      </c>
      <c r="Q3348" s="89" t="s">
        <v>500</v>
      </c>
      <c r="R3348" s="89" t="str">
        <f>_xlfn.XLOOKUP(Q3348,匹配表1065!L:L,匹配表1065!O:O)</f>
        <v>A</v>
      </c>
      <c r="S3348" s="93" t="str">
        <f>IFERROR(_xlfn.XLOOKUP(Q3348,匹配表1065!AI:AI,匹配表1065!AJ:AJ),"绿标")</f>
        <v>红标</v>
      </c>
      <c r="T3348" s="93" t="str" cm="1">
        <f t="array" ref="T3348:U3348">_xlfn.XLOOKUP(Q3348,匹配表1065!L:L,匹配表1065!M:N)</f>
        <v>头痛</v>
      </c>
      <c r="U3348" s="94" t="str">
        <v>神经内科</v>
      </c>
      <c r="V3348" s="95" t="s">
        <v>67</v>
      </c>
      <c r="W3348" s="93">
        <f>_xlfn.XLOOKUP(M3348,匹配表1065!D:D,匹配表1065!F:F)*N3348</f>
        <v>4</v>
      </c>
    </row>
    <row r="3349" customHeight="1" spans="1:23">
      <c r="A3349" s="89" t="s">
        <v>787</v>
      </c>
      <c r="B3349" s="90">
        <v>46176</v>
      </c>
      <c r="C3349" s="91" t="str">
        <f t="shared" si="104"/>
        <v>6月第1周</v>
      </c>
      <c r="D3349" s="89" t="s">
        <v>782</v>
      </c>
      <c r="E3349" s="89" t="str">
        <f t="shared" si="105"/>
        <v>6月第1周--周3</v>
      </c>
      <c r="F3349" s="99" t="s">
        <v>27</v>
      </c>
      <c r="G3349" s="92" t="s">
        <v>136</v>
      </c>
      <c r="H3349" s="92" t="str">
        <f>_xlfn.XLOOKUP(O3349,匹配表1065!T:T,匹配表1065!W:W)</f>
        <v>烟台市</v>
      </c>
      <c r="I3349" s="89" t="str">
        <f>_xlfn.XLOOKUP(O3349,匹配表1065!T:T,匹配表1065!X:X)</f>
        <v>PME2034</v>
      </c>
      <c r="J3349" s="92" t="s">
        <v>501</v>
      </c>
      <c r="K3349" s="89" cm="1">
        <f ca="1" t="array" ref="K3349:L3349">_xlfn.XLOOKUP(J3349,匹配表1065!Y:Y,匹配表1065!AA:AB)</f>
        <v>4</v>
      </c>
      <c r="L3349" s="89" t="str">
        <v>3个月以上</v>
      </c>
      <c r="M3349" s="92" t="s">
        <v>30</v>
      </c>
      <c r="N3349" s="98">
        <v>1</v>
      </c>
      <c r="O3349" s="93" t="str">
        <f>_xlfn.XLOOKUP(P3349,匹配表1065!U:U,匹配表1065!T:T)</f>
        <v>HO00001522</v>
      </c>
      <c r="P3349" s="89" t="s">
        <v>502</v>
      </c>
      <c r="Q3349" s="89" t="s">
        <v>503</v>
      </c>
      <c r="R3349" s="89" t="str">
        <f>_xlfn.XLOOKUP(Q3349,匹配表1065!L:L,匹配表1065!O:O)</f>
        <v>A</v>
      </c>
      <c r="S3349" s="93" t="str">
        <f>IFERROR(_xlfn.XLOOKUP(Q3349,匹配表1065!AI:AI,匹配表1065!AJ:AJ),"绿标")</f>
        <v>绿标</v>
      </c>
      <c r="T3349" s="93" t="str" cm="1">
        <f t="array" ref="T3349:U3349">_xlfn.XLOOKUP(Q3349,匹配表1065!L:L,匹配表1065!M:N)</f>
        <v>头痛</v>
      </c>
      <c r="U3349" s="94" t="str">
        <v>神经内科</v>
      </c>
      <c r="V3349" s="95" t="s">
        <v>67</v>
      </c>
      <c r="W3349" s="93">
        <f>_xlfn.XLOOKUP(M3349,匹配表1065!D:D,匹配表1065!F:F)*N3349</f>
        <v>12</v>
      </c>
    </row>
    <row r="3350" customHeight="1" spans="1:23">
      <c r="A3350" s="89" t="s">
        <v>787</v>
      </c>
      <c r="B3350" s="90">
        <v>46176</v>
      </c>
      <c r="C3350" s="91" t="str">
        <f t="shared" si="104"/>
        <v>6月第1周</v>
      </c>
      <c r="D3350" s="89" t="s">
        <v>782</v>
      </c>
      <c r="E3350" s="89" t="str">
        <f t="shared" si="105"/>
        <v>6月第1周--周3</v>
      </c>
      <c r="F3350" s="99" t="s">
        <v>27</v>
      </c>
      <c r="G3350" s="92" t="s">
        <v>167</v>
      </c>
      <c r="H3350" s="92" t="str">
        <f>_xlfn.XLOOKUP(O3350,匹配表1065!T:T,匹配表1065!W:W)</f>
        <v>苏州市</v>
      </c>
      <c r="I3350" s="89" t="str">
        <f>_xlfn.XLOOKUP(O3350,匹配表1065!T:T,匹配表1065!X:X)</f>
        <v>PME2016</v>
      </c>
      <c r="J3350" s="92" t="s">
        <v>173</v>
      </c>
      <c r="K3350" s="89" cm="1">
        <f ca="1" t="array" ref="K3350:L3350">_xlfn.XLOOKUP(J3350,匹配表1065!Y:Y,匹配表1065!AA:AB)</f>
        <v>1</v>
      </c>
      <c r="L3350" s="89" t="str">
        <v>3个月以内</v>
      </c>
      <c r="M3350" s="92" t="s">
        <v>30</v>
      </c>
      <c r="N3350" s="98">
        <v>1</v>
      </c>
      <c r="O3350" s="93" t="str">
        <f>_xlfn.XLOOKUP(P3350,匹配表1065!U:U,匹配表1065!T:T)</f>
        <v>HO00099680</v>
      </c>
      <c r="P3350" s="89" t="s">
        <v>174</v>
      </c>
      <c r="Q3350" s="89" t="s">
        <v>175</v>
      </c>
      <c r="R3350" s="89" t="str">
        <f>_xlfn.XLOOKUP(Q3350,匹配表1065!L:L,匹配表1065!O:O)</f>
        <v>A</v>
      </c>
      <c r="S3350" s="93" t="str">
        <f>IFERROR(_xlfn.XLOOKUP(Q3350,匹配表1065!AI:AI,匹配表1065!AJ:AJ),"绿标")</f>
        <v>红标</v>
      </c>
      <c r="T3350" s="93" t="str" cm="1">
        <f t="array" ref="T3350:U3350">_xlfn.XLOOKUP(Q3350,匹配表1065!L:L,匹配表1065!M:N)</f>
        <v>头痛</v>
      </c>
      <c r="U3350" s="94" t="str">
        <v>神经内科</v>
      </c>
      <c r="V3350" s="95" t="s">
        <v>67</v>
      </c>
      <c r="W3350" s="93">
        <f>_xlfn.XLOOKUP(M3350,匹配表1065!D:D,匹配表1065!F:F)*N3350</f>
        <v>12</v>
      </c>
    </row>
    <row r="3351" customHeight="1" spans="1:23">
      <c r="A3351" s="89" t="s">
        <v>787</v>
      </c>
      <c r="B3351" s="90">
        <v>46176</v>
      </c>
      <c r="C3351" s="91" t="str">
        <f t="shared" si="104"/>
        <v>6月第1周</v>
      </c>
      <c r="D3351" s="89" t="s">
        <v>782</v>
      </c>
      <c r="E3351" s="89" t="str">
        <f t="shared" si="105"/>
        <v>6月第1周--周3</v>
      </c>
      <c r="F3351" s="99" t="s">
        <v>27</v>
      </c>
      <c r="G3351" s="92" t="s">
        <v>167</v>
      </c>
      <c r="H3351" s="92" t="str">
        <f>_xlfn.XLOOKUP(O3351,匹配表1065!T:T,匹配表1065!W:W)</f>
        <v>苏州市</v>
      </c>
      <c r="I3351" s="89" t="str">
        <f>_xlfn.XLOOKUP(O3351,匹配表1065!T:T,匹配表1065!X:X)</f>
        <v>PME2016</v>
      </c>
      <c r="J3351" s="92" t="s">
        <v>173</v>
      </c>
      <c r="K3351" s="89" cm="1">
        <f ca="1" t="array" ref="K3351:L3351">_xlfn.XLOOKUP(J3351,匹配表1065!Y:Y,匹配表1065!AA:AB)</f>
        <v>1</v>
      </c>
      <c r="L3351" s="89" t="str">
        <v>3个月以内</v>
      </c>
      <c r="M3351" s="92" t="s">
        <v>30</v>
      </c>
      <c r="N3351" s="98">
        <v>1</v>
      </c>
      <c r="O3351" s="93" t="str">
        <f>_xlfn.XLOOKUP(P3351,匹配表1065!U:U,匹配表1065!T:T)</f>
        <v>HO00001048</v>
      </c>
      <c r="P3351" s="89" t="s">
        <v>176</v>
      </c>
      <c r="Q3351" s="89" t="s">
        <v>290</v>
      </c>
      <c r="R3351" s="89" t="str">
        <f>_xlfn.XLOOKUP(Q3351,匹配表1065!L:L,匹配表1065!O:O)</f>
        <v>A</v>
      </c>
      <c r="S3351" s="93" t="str">
        <f>IFERROR(_xlfn.XLOOKUP(Q3351,匹配表1065!AI:AI,匹配表1065!AJ:AJ),"绿标")</f>
        <v>红标</v>
      </c>
      <c r="T3351" s="93" t="str" cm="1">
        <f t="array" ref="T3351:U3351">_xlfn.XLOOKUP(Q3351,匹配表1065!L:L,匹配表1065!M:N)</f>
        <v>头痛</v>
      </c>
      <c r="U3351" s="94" t="str">
        <v>神经内科</v>
      </c>
      <c r="V3351" s="95" t="s">
        <v>42</v>
      </c>
      <c r="W3351" s="93">
        <f>_xlfn.XLOOKUP(M3351,匹配表1065!D:D,匹配表1065!F:F)*N3351</f>
        <v>12</v>
      </c>
    </row>
    <row r="3352" customHeight="1" spans="1:23">
      <c r="A3352" s="89" t="s">
        <v>787</v>
      </c>
      <c r="B3352" s="90">
        <v>46176</v>
      </c>
      <c r="C3352" s="91" t="str">
        <f t="shared" si="104"/>
        <v>6月第1周</v>
      </c>
      <c r="D3352" s="89" t="s">
        <v>782</v>
      </c>
      <c r="E3352" s="89" t="str">
        <f t="shared" si="105"/>
        <v>6月第1周--周3</v>
      </c>
      <c r="F3352" s="99" t="s">
        <v>27</v>
      </c>
      <c r="G3352" s="92" t="s">
        <v>167</v>
      </c>
      <c r="H3352" s="92" t="str">
        <f>_xlfn.XLOOKUP(O3352,匹配表1065!T:T,匹配表1065!W:W)</f>
        <v>苏州市</v>
      </c>
      <c r="I3352" s="89" t="str">
        <f>_xlfn.XLOOKUP(O3352,匹配表1065!T:T,匹配表1065!X:X)</f>
        <v>PME2016</v>
      </c>
      <c r="J3352" s="92" t="s">
        <v>173</v>
      </c>
      <c r="K3352" s="89" cm="1">
        <f ca="1" t="array" ref="K3352:L3352">_xlfn.XLOOKUP(J3352,匹配表1065!Y:Y,匹配表1065!AA:AB)</f>
        <v>1</v>
      </c>
      <c r="L3352" s="89" t="str">
        <v>3个月以内</v>
      </c>
      <c r="M3352" s="92" t="s">
        <v>35</v>
      </c>
      <c r="N3352" s="98">
        <v>1</v>
      </c>
      <c r="O3352" s="93" t="str">
        <f>_xlfn.XLOOKUP(P3352,匹配表1065!U:U,匹配表1065!T:T)</f>
        <v>HO00099680</v>
      </c>
      <c r="P3352" s="89" t="s">
        <v>174</v>
      </c>
      <c r="Q3352" s="89" t="s">
        <v>293</v>
      </c>
      <c r="R3352" s="89" t="str">
        <f>_xlfn.XLOOKUP(Q3352,匹配表1065!L:L,匹配表1065!O:O)</f>
        <v>B</v>
      </c>
      <c r="S3352" s="93" t="str">
        <f>IFERROR(_xlfn.XLOOKUP(Q3352,匹配表1065!AI:AI,匹配表1065!AJ:AJ),"绿标")</f>
        <v>绿标</v>
      </c>
      <c r="T3352" s="93" t="str" cm="1">
        <f t="array" ref="T3352:U3352">_xlfn.XLOOKUP(Q3352,匹配表1065!L:L,匹配表1065!M:N)</f>
        <v>脑血管</v>
      </c>
      <c r="U3352" s="94" t="str">
        <v>神经内科</v>
      </c>
      <c r="V3352" s="95" t="s">
        <v>58</v>
      </c>
      <c r="W3352" s="93">
        <f>_xlfn.XLOOKUP(M3352,匹配表1065!D:D,匹配表1065!F:F)*N3352</f>
        <v>4</v>
      </c>
    </row>
    <row r="3353" customHeight="1" spans="1:23">
      <c r="A3353" s="89" t="s">
        <v>787</v>
      </c>
      <c r="B3353" s="90">
        <v>46176</v>
      </c>
      <c r="C3353" s="91" t="str">
        <f t="shared" si="104"/>
        <v>6月第1周</v>
      </c>
      <c r="D3353" s="89" t="s">
        <v>782</v>
      </c>
      <c r="E3353" s="89" t="str">
        <f t="shared" si="105"/>
        <v>6月第1周--周3</v>
      </c>
      <c r="F3353" s="99" t="s">
        <v>27</v>
      </c>
      <c r="G3353" s="92" t="s">
        <v>167</v>
      </c>
      <c r="H3353" s="92" t="str">
        <f>_xlfn.XLOOKUP(O3353,匹配表1065!T:T,匹配表1065!W:W)</f>
        <v>苏州市</v>
      </c>
      <c r="I3353" s="89" t="str">
        <f>_xlfn.XLOOKUP(O3353,匹配表1065!T:T,匹配表1065!X:X)</f>
        <v>PME2016</v>
      </c>
      <c r="J3353" s="92" t="s">
        <v>173</v>
      </c>
      <c r="K3353" s="89" cm="1">
        <f ca="1" t="array" ref="K3353:L3353">_xlfn.XLOOKUP(J3353,匹配表1065!Y:Y,匹配表1065!AA:AB)</f>
        <v>1</v>
      </c>
      <c r="L3353" s="89" t="str">
        <v>3个月以内</v>
      </c>
      <c r="M3353" s="92" t="s">
        <v>35</v>
      </c>
      <c r="N3353" s="98">
        <v>1</v>
      </c>
      <c r="O3353" s="93" t="str">
        <f>_xlfn.XLOOKUP(P3353,匹配表1065!U:U,匹配表1065!T:T)</f>
        <v>HO00001048</v>
      </c>
      <c r="P3353" s="89" t="s">
        <v>176</v>
      </c>
      <c r="Q3353" s="89" t="s">
        <v>177</v>
      </c>
      <c r="R3353" s="89" t="str">
        <f>_xlfn.XLOOKUP(Q3353,匹配表1065!L:L,匹配表1065!O:O)</f>
        <v>A</v>
      </c>
      <c r="S3353" s="93" t="str">
        <f>IFERROR(_xlfn.XLOOKUP(Q3353,匹配表1065!AI:AI,匹配表1065!AJ:AJ),"绿标")</f>
        <v>红标</v>
      </c>
      <c r="T3353" s="93" t="str" cm="1">
        <f t="array" ref="T3353:U3353">_xlfn.XLOOKUP(Q3353,匹配表1065!L:L,匹配表1065!M:N)</f>
        <v>头痛</v>
      </c>
      <c r="U3353" s="94" t="str">
        <v>神经内科</v>
      </c>
      <c r="V3353" s="95" t="s">
        <v>33</v>
      </c>
      <c r="W3353" s="93">
        <f>_xlfn.XLOOKUP(M3353,匹配表1065!D:D,匹配表1065!F:F)*N3353</f>
        <v>4</v>
      </c>
    </row>
    <row r="3354" customHeight="1" spans="1:23">
      <c r="A3354" s="89" t="s">
        <v>787</v>
      </c>
      <c r="B3354" s="90">
        <v>46176</v>
      </c>
      <c r="C3354" s="91" t="str">
        <f t="shared" si="104"/>
        <v>6月第1周</v>
      </c>
      <c r="D3354" s="89" t="s">
        <v>782</v>
      </c>
      <c r="E3354" s="89" t="str">
        <f t="shared" si="105"/>
        <v>6月第1周--周3</v>
      </c>
      <c r="F3354" s="99" t="s">
        <v>27</v>
      </c>
      <c r="G3354" s="92" t="s">
        <v>167</v>
      </c>
      <c r="H3354" s="92" t="str">
        <f>_xlfn.XLOOKUP(O3354,匹配表1065!T:T,匹配表1065!W:W)</f>
        <v>苏州市</v>
      </c>
      <c r="I3354" s="89" t="str">
        <f>_xlfn.XLOOKUP(O3354,匹配表1065!T:T,匹配表1065!X:X)</f>
        <v>PME2009</v>
      </c>
      <c r="J3354" s="92" t="s">
        <v>193</v>
      </c>
      <c r="K3354" s="89" cm="1">
        <f ca="1" t="array" ref="K3354:L3354">_xlfn.XLOOKUP(J3354,匹配表1065!Y:Y,匹配表1065!AA:AB)</f>
        <v>7</v>
      </c>
      <c r="L3354" s="89" t="str">
        <v>3个月以上</v>
      </c>
      <c r="M3354" s="92" t="s">
        <v>30</v>
      </c>
      <c r="N3354" s="98">
        <v>1</v>
      </c>
      <c r="O3354" s="93" t="str">
        <f>_xlfn.XLOOKUP(P3354,匹配表1065!U:U,匹配表1065!T:T)</f>
        <v>HO00017518</v>
      </c>
      <c r="P3354" s="89" t="s">
        <v>194</v>
      </c>
      <c r="Q3354" s="89" t="s">
        <v>195</v>
      </c>
      <c r="R3354" s="89" t="str">
        <f>_xlfn.XLOOKUP(Q3354,匹配表1065!L:L,匹配表1065!O:O)</f>
        <v>C</v>
      </c>
      <c r="S3354" s="93" t="str">
        <f>IFERROR(_xlfn.XLOOKUP(Q3354,匹配表1065!AI:AI,匹配表1065!AJ:AJ),"绿标")</f>
        <v>红标</v>
      </c>
      <c r="T3354" s="93" t="str" cm="1">
        <f t="array" ref="T3354:U3354">_xlfn.XLOOKUP(Q3354,匹配表1065!L:L,匹配表1065!M:N)</f>
        <v>眩晕</v>
      </c>
      <c r="U3354" s="94" t="str">
        <v>耳鼻喉科</v>
      </c>
      <c r="V3354" s="95" t="s">
        <v>42</v>
      </c>
      <c r="W3354" s="93">
        <f>_xlfn.XLOOKUP(M3354,匹配表1065!D:D,匹配表1065!F:F)*N3354</f>
        <v>12</v>
      </c>
    </row>
    <row r="3355" customHeight="1" spans="1:23">
      <c r="A3355" s="89" t="s">
        <v>787</v>
      </c>
      <c r="B3355" s="90">
        <v>46176</v>
      </c>
      <c r="C3355" s="91" t="str">
        <f t="shared" si="104"/>
        <v>6月第1周</v>
      </c>
      <c r="D3355" s="89" t="s">
        <v>782</v>
      </c>
      <c r="E3355" s="89" t="str">
        <f t="shared" si="105"/>
        <v>6月第1周--周3</v>
      </c>
      <c r="F3355" s="99" t="s">
        <v>27</v>
      </c>
      <c r="G3355" s="92" t="s">
        <v>167</v>
      </c>
      <c r="H3355" s="92" t="str">
        <f>_xlfn.XLOOKUP(O3355,匹配表1065!T:T,匹配表1065!W:W)</f>
        <v>苏州市</v>
      </c>
      <c r="I3355" s="89" t="str">
        <f>_xlfn.XLOOKUP(O3355,匹配表1065!T:T,匹配表1065!X:X)</f>
        <v>PME2017</v>
      </c>
      <c r="J3355" s="92" t="s">
        <v>323</v>
      </c>
      <c r="K3355" s="89" cm="1">
        <f ca="1" t="array" ref="K3355:L3355">_xlfn.XLOOKUP(J3355,匹配表1065!Y:Y,匹配表1065!AA:AB)</f>
        <v>7</v>
      </c>
      <c r="L3355" s="89" t="str">
        <v>3个月以上</v>
      </c>
      <c r="M3355" s="92" t="s">
        <v>30</v>
      </c>
      <c r="N3355" s="98">
        <v>1</v>
      </c>
      <c r="O3355" s="93" t="str">
        <f>_xlfn.XLOOKUP(P3355,匹配表1065!U:U,匹配表1065!T:T)</f>
        <v>HO00001044</v>
      </c>
      <c r="P3355" s="89" t="s">
        <v>346</v>
      </c>
      <c r="Q3355" s="89" t="s">
        <v>347</v>
      </c>
      <c r="R3355" s="89" t="str">
        <f>_xlfn.XLOOKUP(Q3355,匹配表1065!L:L,匹配表1065!O:O)</f>
        <v>A</v>
      </c>
      <c r="S3355" s="93" t="str">
        <f>IFERROR(_xlfn.XLOOKUP(Q3355,匹配表1065!AI:AI,匹配表1065!AJ:AJ),"绿标")</f>
        <v>红标</v>
      </c>
      <c r="T3355" s="93" t="str" cm="1">
        <f t="array" ref="T3355:U3355">_xlfn.XLOOKUP(Q3355,匹配表1065!L:L,匹配表1065!M:N)</f>
        <v>头痛</v>
      </c>
      <c r="U3355" s="94" t="str">
        <v>神经内科</v>
      </c>
      <c r="V3355" s="95" t="s">
        <v>33</v>
      </c>
      <c r="W3355" s="93">
        <f>_xlfn.XLOOKUP(M3355,匹配表1065!D:D,匹配表1065!F:F)*N3355</f>
        <v>12</v>
      </c>
    </row>
    <row r="3356" customHeight="1" spans="1:23">
      <c r="A3356" s="89" t="s">
        <v>787</v>
      </c>
      <c r="B3356" s="90">
        <v>46176</v>
      </c>
      <c r="C3356" s="91" t="str">
        <f t="shared" si="104"/>
        <v>6月第1周</v>
      </c>
      <c r="D3356" s="89" t="s">
        <v>782</v>
      </c>
      <c r="E3356" s="89" t="str">
        <f t="shared" si="105"/>
        <v>6月第1周--周3</v>
      </c>
      <c r="F3356" s="99" t="s">
        <v>27</v>
      </c>
      <c r="G3356" s="92" t="s">
        <v>167</v>
      </c>
      <c r="H3356" s="92" t="str">
        <f>_xlfn.XLOOKUP(O3356,匹配表1065!T:T,匹配表1065!W:W)</f>
        <v>南通市</v>
      </c>
      <c r="I3356" s="89" t="str">
        <f>_xlfn.XLOOKUP(O3356,匹配表1065!T:T,匹配表1065!X:X)</f>
        <v>PME2013</v>
      </c>
      <c r="J3356" s="92" t="s">
        <v>180</v>
      </c>
      <c r="K3356" s="89" cm="1">
        <f ca="1" t="array" ref="K3356:L3356">_xlfn.XLOOKUP(J3356,匹配表1065!Y:Y,匹配表1065!AA:AB)</f>
        <v>51</v>
      </c>
      <c r="L3356" s="89" t="str">
        <v>3个月以上</v>
      </c>
      <c r="M3356" s="92" t="s">
        <v>30</v>
      </c>
      <c r="N3356" s="98">
        <v>2</v>
      </c>
      <c r="O3356" s="93" t="str">
        <f>_xlfn.XLOOKUP(P3356,匹配表1065!U:U,匹配表1065!T:T)</f>
        <v>HO00001021</v>
      </c>
      <c r="P3356" s="89" t="s">
        <v>181</v>
      </c>
      <c r="Q3356" s="89" t="s">
        <v>182</v>
      </c>
      <c r="R3356" s="89" t="str">
        <f>_xlfn.XLOOKUP(Q3356,匹配表1065!L:L,匹配表1065!O:O)</f>
        <v>C</v>
      </c>
      <c r="S3356" s="93" t="str">
        <f>IFERROR(_xlfn.XLOOKUP(Q3356,匹配表1065!AI:AI,匹配表1065!AJ:AJ),"绿标")</f>
        <v>红标</v>
      </c>
      <c r="T3356" s="93" t="str" cm="1">
        <f t="array" ref="T3356:U3356">_xlfn.XLOOKUP(Q3356,匹配表1065!L:L,匹配表1065!M:N)</f>
        <v>眩晕</v>
      </c>
      <c r="U3356" s="94" t="str">
        <v>神经内科</v>
      </c>
      <c r="V3356" s="95" t="s">
        <v>70</v>
      </c>
      <c r="W3356" s="93">
        <f>_xlfn.XLOOKUP(M3356,匹配表1065!D:D,匹配表1065!F:F)*N3356</f>
        <v>24</v>
      </c>
    </row>
    <row r="3357" customHeight="1" spans="1:23">
      <c r="A3357" s="89" t="s">
        <v>787</v>
      </c>
      <c r="B3357" s="90">
        <v>46176</v>
      </c>
      <c r="C3357" s="91" t="str">
        <f t="shared" si="104"/>
        <v>6月第1周</v>
      </c>
      <c r="D3357" s="89" t="s">
        <v>782</v>
      </c>
      <c r="E3357" s="89" t="str">
        <f t="shared" si="105"/>
        <v>6月第1周--周3</v>
      </c>
      <c r="F3357" s="99" t="s">
        <v>27</v>
      </c>
      <c r="G3357" s="92" t="s">
        <v>167</v>
      </c>
      <c r="H3357" s="92" t="str">
        <f>_xlfn.XLOOKUP(O3357,匹配表1065!T:T,匹配表1065!W:W)</f>
        <v>南通市</v>
      </c>
      <c r="I3357" s="89" t="str">
        <f>_xlfn.XLOOKUP(O3357,匹配表1065!T:T,匹配表1065!X:X)</f>
        <v>PME2013</v>
      </c>
      <c r="J3357" s="92" t="s">
        <v>180</v>
      </c>
      <c r="K3357" s="89" cm="1">
        <f ca="1" t="array" ref="K3357:L3357">_xlfn.XLOOKUP(J3357,匹配表1065!Y:Y,匹配表1065!AA:AB)</f>
        <v>51</v>
      </c>
      <c r="L3357" s="89" t="str">
        <v>3个月以上</v>
      </c>
      <c r="M3357" s="92" t="s">
        <v>35</v>
      </c>
      <c r="N3357" s="98">
        <v>1</v>
      </c>
      <c r="O3357" s="93" t="str">
        <f>_xlfn.XLOOKUP(P3357,匹配表1065!U:U,匹配表1065!T:T)</f>
        <v>HO00001066</v>
      </c>
      <c r="P3357" s="89" t="s">
        <v>183</v>
      </c>
      <c r="Q3357" s="89" t="s">
        <v>184</v>
      </c>
      <c r="R3357" s="89" t="str">
        <f>_xlfn.XLOOKUP(Q3357,匹配表1065!L:L,匹配表1065!O:O)</f>
        <v>A</v>
      </c>
      <c r="S3357" s="93" t="str">
        <f>IFERROR(_xlfn.XLOOKUP(Q3357,匹配表1065!AI:AI,匹配表1065!AJ:AJ),"绿标")</f>
        <v>红标</v>
      </c>
      <c r="T3357" s="93" t="str" cm="1">
        <f t="array" ref="T3357:U3357">_xlfn.XLOOKUP(Q3357,匹配表1065!L:L,匹配表1065!M:N)</f>
        <v>头痛</v>
      </c>
      <c r="U3357" s="94" t="str">
        <v>神经内科</v>
      </c>
      <c r="V3357" s="95" t="s">
        <v>33</v>
      </c>
      <c r="W3357" s="93">
        <f>_xlfn.XLOOKUP(M3357,匹配表1065!D:D,匹配表1065!F:F)*N3357</f>
        <v>4</v>
      </c>
    </row>
    <row r="3358" customHeight="1" spans="1:23">
      <c r="A3358" s="89" t="s">
        <v>787</v>
      </c>
      <c r="B3358" s="90">
        <v>46176</v>
      </c>
      <c r="C3358" s="91" t="str">
        <f t="shared" si="104"/>
        <v>6月第1周</v>
      </c>
      <c r="D3358" s="89" t="s">
        <v>782</v>
      </c>
      <c r="E3358" s="89" t="str">
        <f t="shared" si="105"/>
        <v>6月第1周--周3</v>
      </c>
      <c r="F3358" s="99" t="s">
        <v>27</v>
      </c>
      <c r="G3358" s="92" t="s">
        <v>167</v>
      </c>
      <c r="H3358" s="92" t="str">
        <f>_xlfn.XLOOKUP(O3358,匹配表1065!T:T,匹配表1065!W:W)</f>
        <v>南通市</v>
      </c>
      <c r="I3358" s="89" t="str">
        <f>_xlfn.XLOOKUP(O3358,匹配表1065!T:T,匹配表1065!X:X)</f>
        <v>PME2013</v>
      </c>
      <c r="J3358" s="92" t="s">
        <v>180</v>
      </c>
      <c r="K3358" s="89" cm="1">
        <f ca="1" t="array" ref="K3358:L3358">_xlfn.XLOOKUP(J3358,匹配表1065!Y:Y,匹配表1065!AA:AB)</f>
        <v>51</v>
      </c>
      <c r="L3358" s="89" t="str">
        <v>3个月以上</v>
      </c>
      <c r="M3358" s="92" t="s">
        <v>35</v>
      </c>
      <c r="N3358" s="98">
        <v>1</v>
      </c>
      <c r="O3358" s="93" t="str">
        <f>_xlfn.XLOOKUP(P3358,匹配表1065!U:U,匹配表1065!T:T)</f>
        <v>HO00001021</v>
      </c>
      <c r="P3358" s="89" t="s">
        <v>181</v>
      </c>
      <c r="Q3358" s="89" t="s">
        <v>800</v>
      </c>
      <c r="R3358" s="89" t="str">
        <f>_xlfn.XLOOKUP(Q3358,匹配表1065!L:L,匹配表1065!O:O)</f>
        <v>B</v>
      </c>
      <c r="S3358" s="93" t="str">
        <f>IFERROR(_xlfn.XLOOKUP(Q3358,匹配表1065!AI:AI,匹配表1065!AJ:AJ),"绿标")</f>
        <v>绿标</v>
      </c>
      <c r="T3358" s="93" t="str" cm="1">
        <f t="array" ref="T3358:U3358">_xlfn.XLOOKUP(Q3358,匹配表1065!L:L,匹配表1065!M:N)</f>
        <v>脑血管</v>
      </c>
      <c r="U3358" s="94" t="str">
        <v>神经内科</v>
      </c>
      <c r="V3358" s="95" t="s">
        <v>33</v>
      </c>
      <c r="W3358" s="93">
        <f>_xlfn.XLOOKUP(M3358,匹配表1065!D:D,匹配表1065!F:F)*N3358</f>
        <v>4</v>
      </c>
    </row>
    <row r="3359" customHeight="1" spans="1:23">
      <c r="A3359" s="89" t="s">
        <v>787</v>
      </c>
      <c r="B3359" s="90">
        <v>46176</v>
      </c>
      <c r="C3359" s="91" t="str">
        <f t="shared" si="104"/>
        <v>6月第1周</v>
      </c>
      <c r="D3359" s="89" t="s">
        <v>782</v>
      </c>
      <c r="E3359" s="89" t="str">
        <f t="shared" si="105"/>
        <v>6月第1周--周3</v>
      </c>
      <c r="F3359" s="99" t="s">
        <v>27</v>
      </c>
      <c r="G3359" s="92" t="s">
        <v>167</v>
      </c>
      <c r="H3359" s="92" t="str">
        <f>_xlfn.XLOOKUP(O3359,匹配表1065!T:T,匹配表1065!W:W)</f>
        <v>南通市</v>
      </c>
      <c r="I3359" s="89" t="str">
        <f>_xlfn.XLOOKUP(O3359,匹配表1065!T:T,匹配表1065!X:X)</f>
        <v>PME2013</v>
      </c>
      <c r="J3359" s="92" t="s">
        <v>180</v>
      </c>
      <c r="K3359" s="89" cm="1">
        <f ca="1" t="array" ref="K3359:L3359">_xlfn.XLOOKUP(J3359,匹配表1065!Y:Y,匹配表1065!AA:AB)</f>
        <v>51</v>
      </c>
      <c r="L3359" s="89" t="str">
        <v>3个月以上</v>
      </c>
      <c r="M3359" s="92" t="s">
        <v>35</v>
      </c>
      <c r="N3359" s="98">
        <v>1</v>
      </c>
      <c r="O3359" s="93" t="str">
        <f>_xlfn.XLOOKUP(P3359,匹配表1065!U:U,匹配表1065!T:T)</f>
        <v>HO00001021</v>
      </c>
      <c r="P3359" s="89" t="s">
        <v>181</v>
      </c>
      <c r="Q3359" s="89" t="s">
        <v>182</v>
      </c>
      <c r="R3359" s="89" t="str">
        <f>_xlfn.XLOOKUP(Q3359,匹配表1065!L:L,匹配表1065!O:O)</f>
        <v>C</v>
      </c>
      <c r="S3359" s="93" t="str">
        <f>IFERROR(_xlfn.XLOOKUP(Q3359,匹配表1065!AI:AI,匹配表1065!AJ:AJ),"绿标")</f>
        <v>红标</v>
      </c>
      <c r="T3359" s="93" t="str" cm="1">
        <f t="array" ref="T3359:U3359">_xlfn.XLOOKUP(Q3359,匹配表1065!L:L,匹配表1065!M:N)</f>
        <v>眩晕</v>
      </c>
      <c r="U3359" s="94" t="str">
        <v>神经内科</v>
      </c>
      <c r="V3359" s="95" t="s">
        <v>70</v>
      </c>
      <c r="W3359" s="93">
        <f>_xlfn.XLOOKUP(M3359,匹配表1065!D:D,匹配表1065!F:F)*N3359</f>
        <v>4</v>
      </c>
    </row>
    <row r="3360" customHeight="1" spans="1:23">
      <c r="A3360" s="89" t="s">
        <v>787</v>
      </c>
      <c r="B3360" s="90">
        <v>46176</v>
      </c>
      <c r="C3360" s="91" t="str">
        <f t="shared" si="104"/>
        <v>6月第1周</v>
      </c>
      <c r="D3360" s="89" t="s">
        <v>782</v>
      </c>
      <c r="E3360" s="89" t="str">
        <f t="shared" si="105"/>
        <v>6月第1周--周3</v>
      </c>
      <c r="F3360" s="99" t="s">
        <v>27</v>
      </c>
      <c r="G3360" s="92" t="s">
        <v>167</v>
      </c>
      <c r="H3360" s="92" t="str">
        <f>_xlfn.XLOOKUP(O3360,匹配表1065!T:T,匹配表1065!W:W)</f>
        <v>苏州市</v>
      </c>
      <c r="I3360" s="89" t="str">
        <f>_xlfn.XLOOKUP(O3360,匹配表1065!T:T,匹配表1065!X:X)</f>
        <v>PME2011</v>
      </c>
      <c r="J3360" s="92" t="s">
        <v>168</v>
      </c>
      <c r="K3360" s="89" cm="1">
        <f ca="1" t="array" ref="K3360:L3360">_xlfn.XLOOKUP(J3360,匹配表1065!Y:Y,匹配表1065!AA:AB)</f>
        <v>19</v>
      </c>
      <c r="L3360" s="89" t="str">
        <v>3个月以上</v>
      </c>
      <c r="M3360" s="92" t="s">
        <v>30</v>
      </c>
      <c r="N3360" s="98">
        <v>3</v>
      </c>
      <c r="O3360" s="93" t="str">
        <f>_xlfn.XLOOKUP(P3360,匹配表1065!U:U,匹配表1065!T:T)</f>
        <v>HO00307823</v>
      </c>
      <c r="P3360" s="89" t="s">
        <v>169</v>
      </c>
      <c r="Q3360" s="89" t="s">
        <v>170</v>
      </c>
      <c r="R3360" s="89" t="str">
        <f>_xlfn.XLOOKUP(Q3360,匹配表1065!L:L,匹配表1065!O:O)</f>
        <v>A</v>
      </c>
      <c r="S3360" s="93" t="str">
        <f>IFERROR(_xlfn.XLOOKUP(Q3360,匹配表1065!AI:AI,匹配表1065!AJ:AJ),"绿标")</f>
        <v>红标</v>
      </c>
      <c r="T3360" s="93" t="str" cm="1">
        <f t="array" ref="T3360:U3360">_xlfn.XLOOKUP(Q3360,匹配表1065!L:L,匹配表1065!M:N)</f>
        <v>头痛</v>
      </c>
      <c r="U3360" s="94" t="str">
        <v>神经内科</v>
      </c>
      <c r="V3360" s="95" t="s">
        <v>58</v>
      </c>
      <c r="W3360" s="93">
        <f>_xlfn.XLOOKUP(M3360,匹配表1065!D:D,匹配表1065!F:F)*N3360</f>
        <v>36</v>
      </c>
    </row>
    <row r="3361" customHeight="1" spans="1:23">
      <c r="A3361" s="89" t="s">
        <v>787</v>
      </c>
      <c r="B3361" s="90">
        <v>46176</v>
      </c>
      <c r="C3361" s="91" t="str">
        <f t="shared" si="104"/>
        <v>6月第1周</v>
      </c>
      <c r="D3361" s="89" t="s">
        <v>782</v>
      </c>
      <c r="E3361" s="89" t="str">
        <f t="shared" si="105"/>
        <v>6月第1周--周3</v>
      </c>
      <c r="F3361" s="99" t="s">
        <v>27</v>
      </c>
      <c r="G3361" s="92" t="s">
        <v>167</v>
      </c>
      <c r="H3361" s="92" t="str">
        <f>_xlfn.XLOOKUP(O3361,匹配表1065!T:T,匹配表1065!W:W)</f>
        <v>苏州市</v>
      </c>
      <c r="I3361" s="89" t="str">
        <f>_xlfn.XLOOKUP(O3361,匹配表1065!T:T,匹配表1065!X:X)</f>
        <v>PME2011</v>
      </c>
      <c r="J3361" s="92" t="s">
        <v>168</v>
      </c>
      <c r="K3361" s="89" cm="1">
        <f ca="1" t="array" ref="K3361:L3361">_xlfn.XLOOKUP(J3361,匹配表1065!Y:Y,匹配表1065!AA:AB)</f>
        <v>19</v>
      </c>
      <c r="L3361" s="89" t="str">
        <v>3个月以上</v>
      </c>
      <c r="M3361" s="92" t="s">
        <v>35</v>
      </c>
      <c r="N3361" s="98">
        <v>1</v>
      </c>
      <c r="O3361" s="93" t="str">
        <f>_xlfn.XLOOKUP(P3361,匹配表1065!U:U,匹配表1065!T:T)</f>
        <v>HO00307823</v>
      </c>
      <c r="P3361" s="89" t="s">
        <v>169</v>
      </c>
      <c r="Q3361" s="89" t="s">
        <v>438</v>
      </c>
      <c r="R3361" s="89" t="str">
        <f>_xlfn.XLOOKUP(Q3361,匹配表1065!L:L,匹配表1065!O:O)</f>
        <v>A</v>
      </c>
      <c r="S3361" s="93" t="str">
        <f>IFERROR(_xlfn.XLOOKUP(Q3361,匹配表1065!AI:AI,匹配表1065!AJ:AJ),"绿标")</f>
        <v>红标</v>
      </c>
      <c r="T3361" s="93" t="str" cm="1">
        <f t="array" ref="T3361:U3361">_xlfn.XLOOKUP(Q3361,匹配表1065!L:L,匹配表1065!M:N)</f>
        <v>头痛</v>
      </c>
      <c r="U3361" s="94" t="str">
        <v>神经内科</v>
      </c>
      <c r="V3361" s="95" t="s">
        <v>67</v>
      </c>
      <c r="W3361" s="93">
        <f>_xlfn.XLOOKUP(M3361,匹配表1065!D:D,匹配表1065!F:F)*N3361</f>
        <v>4</v>
      </c>
    </row>
    <row r="3362" customHeight="1" spans="1:23">
      <c r="A3362" s="89" t="s">
        <v>787</v>
      </c>
      <c r="B3362" s="90">
        <v>46176</v>
      </c>
      <c r="C3362" s="91" t="str">
        <f t="shared" si="104"/>
        <v>6月第1周</v>
      </c>
      <c r="D3362" s="89" t="s">
        <v>782</v>
      </c>
      <c r="E3362" s="89" t="str">
        <f t="shared" si="105"/>
        <v>6月第1周--周3</v>
      </c>
      <c r="F3362" s="99" t="s">
        <v>27</v>
      </c>
      <c r="G3362" s="92" t="s">
        <v>167</v>
      </c>
      <c r="H3362" s="92" t="str">
        <f>_xlfn.XLOOKUP(O3362,匹配表1065!T:T,匹配表1065!W:W)</f>
        <v>无锡市</v>
      </c>
      <c r="I3362" s="89" t="str">
        <f>_xlfn.XLOOKUP(O3362,匹配表1065!T:T,匹配表1065!X:X)</f>
        <v>PME2014</v>
      </c>
      <c r="J3362" s="92" t="s">
        <v>581</v>
      </c>
      <c r="K3362" s="89" cm="1">
        <f ca="1" t="array" ref="K3362:L3362">_xlfn.XLOOKUP(J3362,匹配表1065!Y:Y,匹配表1065!AA:AB)</f>
        <v>1</v>
      </c>
      <c r="L3362" s="89" t="str">
        <v>3个月以内</v>
      </c>
      <c r="M3362" s="92" t="s">
        <v>30</v>
      </c>
      <c r="N3362" s="98">
        <v>1</v>
      </c>
      <c r="O3362" s="93" t="str">
        <f>_xlfn.XLOOKUP(P3362,匹配表1065!U:U,匹配表1065!T:T)</f>
        <v>HO00001111</v>
      </c>
      <c r="P3362" s="89" t="s">
        <v>582</v>
      </c>
      <c r="Q3362" s="89" t="s">
        <v>801</v>
      </c>
      <c r="R3362" s="89" t="str">
        <f>_xlfn.XLOOKUP(Q3362,匹配表1065!L:L,匹配表1065!O:O)</f>
        <v>A</v>
      </c>
      <c r="S3362" s="93" t="str">
        <f>IFERROR(_xlfn.XLOOKUP(Q3362,匹配表1065!AI:AI,匹配表1065!AJ:AJ),"绿标")</f>
        <v>红标</v>
      </c>
      <c r="T3362" s="93" t="str" cm="1">
        <f t="array" ref="T3362:U3362">_xlfn.XLOOKUP(Q3362,匹配表1065!L:L,匹配表1065!M:N)</f>
        <v>头痛</v>
      </c>
      <c r="U3362" s="94" t="str">
        <v>神经内科</v>
      </c>
      <c r="V3362" s="95" t="s">
        <v>67</v>
      </c>
      <c r="W3362" s="93">
        <f>_xlfn.XLOOKUP(M3362,匹配表1065!D:D,匹配表1065!F:F)*N3362</f>
        <v>12</v>
      </c>
    </row>
    <row r="3363" customHeight="1" spans="1:23">
      <c r="A3363" s="89" t="s">
        <v>787</v>
      </c>
      <c r="B3363" s="90">
        <v>46176</v>
      </c>
      <c r="C3363" s="91" t="str">
        <f t="shared" si="104"/>
        <v>6月第1周</v>
      </c>
      <c r="D3363" s="89" t="s">
        <v>782</v>
      </c>
      <c r="E3363" s="89" t="str">
        <f t="shared" si="105"/>
        <v>6月第1周--周3</v>
      </c>
      <c r="F3363" s="99" t="s">
        <v>27</v>
      </c>
      <c r="G3363" s="92" t="s">
        <v>167</v>
      </c>
      <c r="H3363" s="92" t="str">
        <f>_xlfn.XLOOKUP(O3363,匹配表1065!T:T,匹配表1065!W:W)</f>
        <v>苏州市</v>
      </c>
      <c r="I3363" s="89" t="str">
        <f>_xlfn.XLOOKUP(O3363,匹配表1065!T:T,匹配表1065!X:X)</f>
        <v>PME2011</v>
      </c>
      <c r="J3363" s="92" t="s">
        <v>168</v>
      </c>
      <c r="K3363" s="89" cm="1">
        <f ca="1" t="array" ref="K3363:L3363">_xlfn.XLOOKUP(J3363,匹配表1065!Y:Y,匹配表1065!AA:AB)</f>
        <v>19</v>
      </c>
      <c r="L3363" s="89" t="str">
        <v>3个月以上</v>
      </c>
      <c r="M3363" s="92" t="s">
        <v>30</v>
      </c>
      <c r="N3363" s="98">
        <v>1</v>
      </c>
      <c r="O3363" s="93" t="str">
        <f>_xlfn.XLOOKUP(P3363,匹配表1065!U:U,匹配表1065!T:T)</f>
        <v>HO00307823</v>
      </c>
      <c r="P3363" s="89" t="s">
        <v>169</v>
      </c>
      <c r="Q3363" s="89" t="s">
        <v>172</v>
      </c>
      <c r="R3363" s="89" t="str">
        <f>_xlfn.XLOOKUP(Q3363,匹配表1065!L:L,匹配表1065!O:O)</f>
        <v>C</v>
      </c>
      <c r="S3363" s="93" t="str">
        <f>IFERROR(_xlfn.XLOOKUP(Q3363,匹配表1065!AI:AI,匹配表1065!AJ:AJ),"绿标")</f>
        <v>绿标</v>
      </c>
      <c r="T3363" s="93" t="str" cm="1">
        <f t="array" ref="T3363:U3363">_xlfn.XLOOKUP(Q3363,匹配表1065!L:L,匹配表1065!M:N)</f>
        <v>眩晕</v>
      </c>
      <c r="U3363" s="94" t="str">
        <v>神经内科</v>
      </c>
      <c r="V3363" s="95" t="s">
        <v>58</v>
      </c>
      <c r="W3363" s="93">
        <f>_xlfn.XLOOKUP(M3363,匹配表1065!D:D,匹配表1065!F:F)*N3363</f>
        <v>12</v>
      </c>
    </row>
    <row r="3364" customHeight="1" spans="1:23">
      <c r="A3364" s="89" t="s">
        <v>787</v>
      </c>
      <c r="B3364" s="90">
        <v>46176</v>
      </c>
      <c r="C3364" s="91" t="str">
        <f t="shared" si="104"/>
        <v>6月第1周</v>
      </c>
      <c r="D3364" s="89" t="s">
        <v>782</v>
      </c>
      <c r="E3364" s="89" t="str">
        <f t="shared" si="105"/>
        <v>6月第1周--周3</v>
      </c>
      <c r="F3364" s="99" t="s">
        <v>27</v>
      </c>
      <c r="G3364" s="92" t="s">
        <v>167</v>
      </c>
      <c r="H3364" s="92" t="str">
        <f>_xlfn.XLOOKUP(O3364,匹配表1065!T:T,匹配表1065!W:W)</f>
        <v>苏州市</v>
      </c>
      <c r="I3364" s="89" t="str">
        <f>_xlfn.XLOOKUP(O3364,匹配表1065!T:T,匹配表1065!X:X)</f>
        <v>PME2010</v>
      </c>
      <c r="J3364" s="92" t="s">
        <v>186</v>
      </c>
      <c r="K3364" s="89" cm="1">
        <f ca="1" t="array" ref="K3364:L3364">_xlfn.XLOOKUP(J3364,匹配表1065!Y:Y,匹配表1065!AA:AB)</f>
        <v>6</v>
      </c>
      <c r="L3364" s="89" t="str">
        <v>3个月以上</v>
      </c>
      <c r="M3364" s="92" t="s">
        <v>30</v>
      </c>
      <c r="N3364" s="98">
        <v>1</v>
      </c>
      <c r="O3364" s="93" t="str">
        <f>_xlfn.XLOOKUP(P3364,匹配表1065!U:U,匹配表1065!T:T)</f>
        <v>HO00001051</v>
      </c>
      <c r="P3364" s="89" t="s">
        <v>191</v>
      </c>
      <c r="Q3364" s="89" t="s">
        <v>354</v>
      </c>
      <c r="R3364" s="89" t="str">
        <f>_xlfn.XLOOKUP(Q3364,匹配表1065!L:L,匹配表1065!O:O)</f>
        <v>A</v>
      </c>
      <c r="S3364" s="93" t="str">
        <f>IFERROR(_xlfn.XLOOKUP(Q3364,匹配表1065!AI:AI,匹配表1065!AJ:AJ),"绿标")</f>
        <v>黑标</v>
      </c>
      <c r="T3364" s="93" t="str" cm="1">
        <f t="array" ref="T3364:U3364">_xlfn.XLOOKUP(Q3364,匹配表1065!L:L,匹配表1065!M:N)</f>
        <v>头痛</v>
      </c>
      <c r="U3364" s="94" t="str">
        <v>神经内科</v>
      </c>
      <c r="V3364" s="95" t="s">
        <v>70</v>
      </c>
      <c r="W3364" s="93">
        <f>_xlfn.XLOOKUP(M3364,匹配表1065!D:D,匹配表1065!F:F)*N3364</f>
        <v>12</v>
      </c>
    </row>
    <row r="3365" customHeight="1" spans="1:23">
      <c r="A3365" s="89" t="s">
        <v>787</v>
      </c>
      <c r="B3365" s="90">
        <v>46176</v>
      </c>
      <c r="C3365" s="91" t="str">
        <f t="shared" si="104"/>
        <v>6月第1周</v>
      </c>
      <c r="D3365" s="89" t="s">
        <v>782</v>
      </c>
      <c r="E3365" s="89" t="str">
        <f t="shared" si="105"/>
        <v>6月第1周--周3</v>
      </c>
      <c r="F3365" s="99" t="s">
        <v>27</v>
      </c>
      <c r="G3365" s="92" t="s">
        <v>167</v>
      </c>
      <c r="H3365" s="92" t="str">
        <f>_xlfn.XLOOKUP(O3365,匹配表1065!T:T,匹配表1065!W:W)</f>
        <v>苏州市</v>
      </c>
      <c r="I3365" s="89" t="str">
        <f>_xlfn.XLOOKUP(O3365,匹配表1065!T:T,匹配表1065!X:X)</f>
        <v>PME2010</v>
      </c>
      <c r="J3365" s="92" t="s">
        <v>186</v>
      </c>
      <c r="K3365" s="89" cm="1">
        <f ca="1" t="array" ref="K3365:L3365">_xlfn.XLOOKUP(J3365,匹配表1065!Y:Y,匹配表1065!AA:AB)</f>
        <v>6</v>
      </c>
      <c r="L3365" s="89" t="str">
        <v>3个月以上</v>
      </c>
      <c r="M3365" s="92" t="s">
        <v>35</v>
      </c>
      <c r="N3365" s="98">
        <v>1</v>
      </c>
      <c r="O3365" s="93" t="str">
        <f>_xlfn.XLOOKUP(P3365,匹配表1065!U:U,匹配表1065!T:T)</f>
        <v>HO00001051</v>
      </c>
      <c r="P3365" s="89" t="s">
        <v>191</v>
      </c>
      <c r="Q3365" s="89" t="s">
        <v>192</v>
      </c>
      <c r="R3365" s="89" t="str">
        <f>_xlfn.XLOOKUP(Q3365,匹配表1065!L:L,匹配表1065!O:O)</f>
        <v>B</v>
      </c>
      <c r="S3365" s="93" t="str">
        <f>IFERROR(_xlfn.XLOOKUP(Q3365,匹配表1065!AI:AI,匹配表1065!AJ:AJ),"绿标")</f>
        <v>绿标</v>
      </c>
      <c r="T3365" s="93" t="str" cm="1">
        <f t="array" ref="T3365:U3365">_xlfn.XLOOKUP(Q3365,匹配表1065!L:L,匹配表1065!M:N)</f>
        <v>抑郁焦虑</v>
      </c>
      <c r="U3365" s="94" t="str">
        <v>神经内科</v>
      </c>
      <c r="V3365" s="95" t="s">
        <v>70</v>
      </c>
      <c r="W3365" s="93">
        <f>_xlfn.XLOOKUP(M3365,匹配表1065!D:D,匹配表1065!F:F)*N3365</f>
        <v>4</v>
      </c>
    </row>
    <row r="3366" customHeight="1" spans="1:23">
      <c r="A3366" s="89" t="s">
        <v>787</v>
      </c>
      <c r="B3366" s="90">
        <v>46176</v>
      </c>
      <c r="C3366" s="91" t="str">
        <f t="shared" si="104"/>
        <v>6月第1周</v>
      </c>
      <c r="D3366" s="89" t="s">
        <v>782</v>
      </c>
      <c r="E3366" s="89" t="str">
        <f t="shared" si="105"/>
        <v>6月第1周--周3</v>
      </c>
      <c r="F3366" s="99" t="s">
        <v>27</v>
      </c>
      <c r="G3366" s="92" t="s">
        <v>167</v>
      </c>
      <c r="H3366" s="92" t="str">
        <f>_xlfn.XLOOKUP(O3366,匹配表1065!T:T,匹配表1065!W:W)</f>
        <v>苏州市</v>
      </c>
      <c r="I3366" s="89" t="str">
        <f>_xlfn.XLOOKUP(O3366,匹配表1065!T:T,匹配表1065!X:X)</f>
        <v>PME2010</v>
      </c>
      <c r="J3366" s="92" t="s">
        <v>186</v>
      </c>
      <c r="K3366" s="89" cm="1">
        <f ca="1" t="array" ref="K3366:L3366">_xlfn.XLOOKUP(J3366,匹配表1065!Y:Y,匹配表1065!AA:AB)</f>
        <v>6</v>
      </c>
      <c r="L3366" s="89" t="str">
        <v>3个月以上</v>
      </c>
      <c r="M3366" s="92" t="s">
        <v>35</v>
      </c>
      <c r="N3366" s="98">
        <v>1</v>
      </c>
      <c r="O3366" s="93" t="str">
        <f>_xlfn.XLOOKUP(P3366,匹配表1065!U:U,匹配表1065!T:T)</f>
        <v>HO00392084</v>
      </c>
      <c r="P3366" s="89" t="s">
        <v>187</v>
      </c>
      <c r="Q3366" s="89" t="s">
        <v>188</v>
      </c>
      <c r="R3366" s="89" t="str">
        <f>_xlfn.XLOOKUP(Q3366,匹配表1065!L:L,匹配表1065!O:O)</f>
        <v>A</v>
      </c>
      <c r="S3366" s="93" t="str">
        <f>IFERROR(_xlfn.XLOOKUP(Q3366,匹配表1065!AI:AI,匹配表1065!AJ:AJ),"绿标")</f>
        <v>黑标</v>
      </c>
      <c r="T3366" s="93" t="str" cm="1">
        <f t="array" ref="T3366:U3366">_xlfn.XLOOKUP(Q3366,匹配表1065!L:L,匹配表1065!M:N)</f>
        <v>头痛</v>
      </c>
      <c r="U3366" s="94" t="str">
        <v>神经内科</v>
      </c>
      <c r="V3366" s="95" t="s">
        <v>70</v>
      </c>
      <c r="W3366" s="93">
        <f>_xlfn.XLOOKUP(M3366,匹配表1065!D:D,匹配表1065!F:F)*N3366</f>
        <v>4</v>
      </c>
    </row>
    <row r="3367" customHeight="1" spans="1:23">
      <c r="A3367" s="89" t="s">
        <v>787</v>
      </c>
      <c r="B3367" s="90">
        <v>46177</v>
      </c>
      <c r="C3367" s="91" t="str">
        <f t="shared" si="104"/>
        <v>6月第1周</v>
      </c>
      <c r="D3367" s="89" t="s">
        <v>782</v>
      </c>
      <c r="E3367" s="89" t="str">
        <f t="shared" si="105"/>
        <v>6月第1周--周4</v>
      </c>
      <c r="F3367" s="99" t="s">
        <v>27</v>
      </c>
      <c r="G3367" s="89" t="s">
        <v>63</v>
      </c>
      <c r="H3367" s="92" t="str">
        <f>_xlfn.XLOOKUP(O3367,匹配表1065!T:T,匹配表1065!W:W)</f>
        <v>南京市</v>
      </c>
      <c r="I3367" s="89" t="str">
        <f>_xlfn.XLOOKUP(O3367,匹配表1065!T:T,匹配表1065!X:X)</f>
        <v>PME2001</v>
      </c>
      <c r="J3367" s="92" t="s">
        <v>64</v>
      </c>
      <c r="K3367" s="89" cm="1">
        <f ca="1" t="array" ref="K3367:L3367">_xlfn.XLOOKUP(J3367,匹配表1065!Y:Y,匹配表1065!AA:AB)</f>
        <v>31</v>
      </c>
      <c r="L3367" s="89" t="str">
        <v>3个月以上</v>
      </c>
      <c r="M3367" s="92" t="s">
        <v>30</v>
      </c>
      <c r="N3367" s="98">
        <v>3</v>
      </c>
      <c r="O3367" s="93" t="str">
        <f>_xlfn.XLOOKUP(P3367,匹配表1065!U:U,匹配表1065!T:T)</f>
        <v>HO00000958</v>
      </c>
      <c r="P3367" s="89" t="s">
        <v>65</v>
      </c>
      <c r="Q3367" s="89" t="s">
        <v>209</v>
      </c>
      <c r="R3367" s="89" t="str">
        <f>_xlfn.XLOOKUP(Q3367,匹配表1065!L:L,匹配表1065!O:O)</f>
        <v>C</v>
      </c>
      <c r="S3367" s="93" t="str">
        <f>IFERROR(_xlfn.XLOOKUP(Q3367,匹配表1065!AI:AI,匹配表1065!AJ:AJ),"绿标")</f>
        <v>红标</v>
      </c>
      <c r="T3367" s="93" t="str" cm="1">
        <f t="array" ref="T3367:U3367">_xlfn.XLOOKUP(Q3367,匹配表1065!L:L,匹配表1065!M:N)</f>
        <v>眩晕</v>
      </c>
      <c r="U3367" s="94" t="str">
        <v>耳鼻喉科</v>
      </c>
      <c r="V3367" s="95" t="s">
        <v>70</v>
      </c>
      <c r="W3367" s="93">
        <f>_xlfn.XLOOKUP(M3367,匹配表1065!D:D,匹配表1065!F:F)*N3367</f>
        <v>36</v>
      </c>
    </row>
    <row r="3368" customHeight="1" spans="1:23">
      <c r="A3368" s="89" t="s">
        <v>787</v>
      </c>
      <c r="B3368" s="90">
        <v>46177</v>
      </c>
      <c r="C3368" s="91" t="str">
        <f t="shared" si="104"/>
        <v>6月第1周</v>
      </c>
      <c r="D3368" s="89" t="s">
        <v>782</v>
      </c>
      <c r="E3368" s="89" t="str">
        <f t="shared" si="105"/>
        <v>6月第1周--周4</v>
      </c>
      <c r="F3368" s="99" t="s">
        <v>27</v>
      </c>
      <c r="G3368" s="89" t="s">
        <v>63</v>
      </c>
      <c r="H3368" s="92" t="str">
        <f>_xlfn.XLOOKUP(O3368,匹配表1065!T:T,匹配表1065!W:W)</f>
        <v>南京市</v>
      </c>
      <c r="I3368" s="89" t="str">
        <f>_xlfn.XLOOKUP(O3368,匹配表1065!T:T,匹配表1065!X:X)</f>
        <v>PME2001</v>
      </c>
      <c r="J3368" s="92" t="s">
        <v>64</v>
      </c>
      <c r="K3368" s="89" cm="1">
        <f ca="1" t="array" ref="K3368:L3368">_xlfn.XLOOKUP(J3368,匹配表1065!Y:Y,匹配表1065!AA:AB)</f>
        <v>31</v>
      </c>
      <c r="L3368" s="89" t="str">
        <v>3个月以上</v>
      </c>
      <c r="M3368" s="92" t="s">
        <v>35</v>
      </c>
      <c r="N3368" s="98">
        <v>1</v>
      </c>
      <c r="O3368" s="93" t="str">
        <f>_xlfn.XLOOKUP(P3368,匹配表1065!U:U,匹配表1065!T:T)</f>
        <v>HO00000958</v>
      </c>
      <c r="P3368" s="89" t="s">
        <v>65</v>
      </c>
      <c r="Q3368" s="89" t="s">
        <v>546</v>
      </c>
      <c r="R3368" s="89" t="str">
        <f>_xlfn.XLOOKUP(Q3368,匹配表1065!L:L,匹配表1065!O:O)</f>
        <v>B</v>
      </c>
      <c r="S3368" s="93" t="str">
        <f>IFERROR(_xlfn.XLOOKUP(Q3368,匹配表1065!AI:AI,匹配表1065!AJ:AJ),"绿标")</f>
        <v>绿标</v>
      </c>
      <c r="T3368" s="93" t="str" cm="1">
        <f t="array" ref="T3368:U3368">_xlfn.XLOOKUP(Q3368,匹配表1065!L:L,匹配表1065!M:N)</f>
        <v>脑血管</v>
      </c>
      <c r="U3368" s="94" t="str">
        <v>神经内科</v>
      </c>
      <c r="V3368" s="95" t="s">
        <v>33</v>
      </c>
      <c r="W3368" s="93">
        <f>_xlfn.XLOOKUP(M3368,匹配表1065!D:D,匹配表1065!F:F)*N3368</f>
        <v>4</v>
      </c>
    </row>
    <row r="3369" customHeight="1" spans="1:23">
      <c r="A3369" s="89" t="s">
        <v>787</v>
      </c>
      <c r="B3369" s="90">
        <v>46177</v>
      </c>
      <c r="C3369" s="91" t="str">
        <f t="shared" si="104"/>
        <v>6月第1周</v>
      </c>
      <c r="D3369" s="89" t="s">
        <v>782</v>
      </c>
      <c r="E3369" s="89" t="str">
        <f t="shared" si="105"/>
        <v>6月第1周--周4</v>
      </c>
      <c r="F3369" s="99" t="s">
        <v>27</v>
      </c>
      <c r="G3369" s="89" t="s">
        <v>63</v>
      </c>
      <c r="H3369" s="92" t="str">
        <f>_xlfn.XLOOKUP(O3369,匹配表1065!T:T,匹配表1065!W:W)</f>
        <v>连云港市</v>
      </c>
      <c r="I3369" s="89" t="str">
        <f>_xlfn.XLOOKUP(O3369,匹配表1065!T:T,匹配表1065!X:X)</f>
        <v>PME2042</v>
      </c>
      <c r="J3369" s="92" t="s">
        <v>74</v>
      </c>
      <c r="K3369" s="89" cm="1">
        <f ca="1" t="array" ref="K3369:L3369">_xlfn.XLOOKUP(J3369,匹配表1065!Y:Y,匹配表1065!AA:AB)</f>
        <v>7</v>
      </c>
      <c r="L3369" s="89" t="str">
        <v>3个月以上</v>
      </c>
      <c r="M3369" s="92" t="s">
        <v>30</v>
      </c>
      <c r="N3369" s="98">
        <v>1</v>
      </c>
      <c r="O3369" s="93" t="str">
        <f>_xlfn.XLOOKUP(P3369,匹配表1065!U:U,匹配表1065!T:T)</f>
        <v>HO00001004</v>
      </c>
      <c r="P3369" s="89" t="s">
        <v>75</v>
      </c>
      <c r="Q3369" s="89" t="s">
        <v>210</v>
      </c>
      <c r="R3369" s="89" t="str">
        <f>_xlfn.XLOOKUP(Q3369,匹配表1065!L:L,匹配表1065!O:O)</f>
        <v>A</v>
      </c>
      <c r="S3369" s="93" t="str">
        <f>IFERROR(_xlfn.XLOOKUP(Q3369,匹配表1065!AI:AI,匹配表1065!AJ:AJ),"绿标")</f>
        <v>红标</v>
      </c>
      <c r="T3369" s="93" t="str" cm="1">
        <f t="array" ref="T3369:U3369">_xlfn.XLOOKUP(Q3369,匹配表1065!L:L,匹配表1065!M:N)</f>
        <v>头痛</v>
      </c>
      <c r="U3369" s="94" t="str">
        <v>神经内科</v>
      </c>
      <c r="V3369" s="95" t="s">
        <v>70</v>
      </c>
      <c r="W3369" s="93">
        <f>_xlfn.XLOOKUP(M3369,匹配表1065!D:D,匹配表1065!F:F)*N3369</f>
        <v>12</v>
      </c>
    </row>
    <row r="3370" customHeight="1" spans="1:23">
      <c r="A3370" s="89" t="s">
        <v>787</v>
      </c>
      <c r="B3370" s="90">
        <v>46177</v>
      </c>
      <c r="C3370" s="91" t="str">
        <f t="shared" si="104"/>
        <v>6月第1周</v>
      </c>
      <c r="D3370" s="89" t="s">
        <v>782</v>
      </c>
      <c r="E3370" s="89" t="str">
        <f t="shared" si="105"/>
        <v>6月第1周--周4</v>
      </c>
      <c r="F3370" s="99" t="s">
        <v>27</v>
      </c>
      <c r="G3370" s="89" t="s">
        <v>63</v>
      </c>
      <c r="H3370" s="92" t="str">
        <f>_xlfn.XLOOKUP(O3370,匹配表1065!T:T,匹配表1065!W:W)</f>
        <v>南京市</v>
      </c>
      <c r="I3370" s="89" t="str">
        <f>_xlfn.XLOOKUP(O3370,匹配表1065!T:T,匹配表1065!X:X)</f>
        <v>PME2004</v>
      </c>
      <c r="J3370" s="92" t="s">
        <v>71</v>
      </c>
      <c r="K3370" s="89" cm="1">
        <f ca="1" t="array" ref="K3370:L3370">_xlfn.XLOOKUP(J3370,匹配表1065!Y:Y,匹配表1065!AA:AB)</f>
        <v>5</v>
      </c>
      <c r="L3370" s="89" t="str">
        <v>3个月以上</v>
      </c>
      <c r="M3370" s="92" t="s">
        <v>55</v>
      </c>
      <c r="N3370" s="98">
        <v>1</v>
      </c>
      <c r="O3370" s="93" t="str">
        <f>_xlfn.XLOOKUP(P3370,匹配表1065!U:U,匹配表1065!T:T)</f>
        <v>HO00000960</v>
      </c>
      <c r="P3370" s="89" t="s">
        <v>272</v>
      </c>
      <c r="Q3370" s="89" t="s">
        <v>441</v>
      </c>
      <c r="R3370" s="89" t="str">
        <f>_xlfn.XLOOKUP(Q3370,匹配表1065!L:L,匹配表1065!O:O)</f>
        <v>B</v>
      </c>
      <c r="S3370" s="93" t="str">
        <f>IFERROR(_xlfn.XLOOKUP(Q3370,匹配表1065!AI:AI,匹配表1065!AJ:AJ),"绿标")</f>
        <v>绿标</v>
      </c>
      <c r="T3370" s="93" t="str" cm="1">
        <f t="array" ref="T3370:U3370">_xlfn.XLOOKUP(Q3370,匹配表1065!L:L,匹配表1065!M:N)</f>
        <v>脑血管</v>
      </c>
      <c r="U3370" s="94" t="str">
        <v>神经内科</v>
      </c>
      <c r="V3370" s="95" t="s">
        <v>33</v>
      </c>
      <c r="W3370" s="93">
        <f>_xlfn.XLOOKUP(M3370,匹配表1065!D:D,匹配表1065!F:F)*N3370</f>
        <v>8</v>
      </c>
    </row>
    <row r="3371" customHeight="1" spans="1:23">
      <c r="A3371" s="89" t="s">
        <v>787</v>
      </c>
      <c r="B3371" s="90">
        <v>46177</v>
      </c>
      <c r="C3371" s="91" t="str">
        <f t="shared" si="104"/>
        <v>6月第1周</v>
      </c>
      <c r="D3371" s="89" t="s">
        <v>782</v>
      </c>
      <c r="E3371" s="89" t="str">
        <f t="shared" si="105"/>
        <v>6月第1周--周4</v>
      </c>
      <c r="F3371" s="99" t="s">
        <v>27</v>
      </c>
      <c r="G3371" s="89" t="s">
        <v>63</v>
      </c>
      <c r="H3371" s="92" t="str">
        <f>_xlfn.XLOOKUP(O3371,匹配表1065!T:T,匹配表1065!W:W)</f>
        <v>徐州市</v>
      </c>
      <c r="I3371" s="89" t="str">
        <f>_xlfn.XLOOKUP(O3371,匹配表1065!T:T,匹配表1065!X:X)</f>
        <v>PME2008</v>
      </c>
      <c r="J3371" s="92" t="s">
        <v>81</v>
      </c>
      <c r="K3371" s="89" cm="1">
        <f ca="1" t="array" ref="K3371:L3371">_xlfn.XLOOKUP(J3371,匹配表1065!Y:Y,匹配表1065!AA:AB)</f>
        <v>19</v>
      </c>
      <c r="L3371" s="89" t="str">
        <v>3个月以上</v>
      </c>
      <c r="M3371" s="92" t="s">
        <v>30</v>
      </c>
      <c r="N3371" s="98">
        <v>1</v>
      </c>
      <c r="O3371" s="93" t="str">
        <f>_xlfn.XLOOKUP(P3371,匹配表1065!U:U,匹配表1065!T:T)</f>
        <v>HO00001134</v>
      </c>
      <c r="P3371" s="89" t="s">
        <v>82</v>
      </c>
      <c r="Q3371" s="89" t="s">
        <v>530</v>
      </c>
      <c r="R3371" s="89" t="str">
        <f>_xlfn.XLOOKUP(Q3371,匹配表1065!L:L,匹配表1065!O:O)</f>
        <v>A</v>
      </c>
      <c r="S3371" s="93" t="str">
        <f>IFERROR(_xlfn.XLOOKUP(Q3371,匹配表1065!AI:AI,匹配表1065!AJ:AJ),"绿标")</f>
        <v>绿标</v>
      </c>
      <c r="T3371" s="93" t="str" cm="1">
        <f t="array" ref="T3371:U3371">_xlfn.XLOOKUP(Q3371,匹配表1065!L:L,匹配表1065!M:N)</f>
        <v>头痛</v>
      </c>
      <c r="U3371" s="94" t="str">
        <v>神经内科</v>
      </c>
      <c r="V3371" s="95" t="s">
        <v>33</v>
      </c>
      <c r="W3371" s="93">
        <f>_xlfn.XLOOKUP(M3371,匹配表1065!D:D,匹配表1065!F:F)*N3371</f>
        <v>12</v>
      </c>
    </row>
    <row r="3372" customHeight="1" spans="1:23">
      <c r="A3372" s="89" t="s">
        <v>787</v>
      </c>
      <c r="B3372" s="90">
        <v>46177</v>
      </c>
      <c r="C3372" s="91" t="str">
        <f t="shared" si="104"/>
        <v>6月第1周</v>
      </c>
      <c r="D3372" s="89" t="s">
        <v>782</v>
      </c>
      <c r="E3372" s="89" t="str">
        <f t="shared" si="105"/>
        <v>6月第1周--周4</v>
      </c>
      <c r="F3372" s="99" t="s">
        <v>27</v>
      </c>
      <c r="G3372" s="89" t="s">
        <v>63</v>
      </c>
      <c r="H3372" s="92" t="str">
        <f>_xlfn.XLOOKUP(O3372,匹配表1065!T:T,匹配表1065!W:W)</f>
        <v>南京市</v>
      </c>
      <c r="I3372" s="89" t="str">
        <f>_xlfn.XLOOKUP(O3372,匹配表1065!T:T,匹配表1065!X:X)</f>
        <v>PME2001</v>
      </c>
      <c r="J3372" s="92" t="s">
        <v>77</v>
      </c>
      <c r="K3372" s="89" cm="1">
        <f ca="1" t="array" ref="K3372:L3372">_xlfn.XLOOKUP(J3372,匹配表1065!Y:Y,匹配表1065!AA:AB)</f>
        <v>8</v>
      </c>
      <c r="L3372" s="89" t="str">
        <v>3个月以上</v>
      </c>
      <c r="M3372" s="92" t="s">
        <v>30</v>
      </c>
      <c r="N3372" s="98">
        <v>1</v>
      </c>
      <c r="O3372" s="93" t="str">
        <f>_xlfn.XLOOKUP(P3372,匹配表1065!U:U,匹配表1065!T:T)</f>
        <v>HO00000958</v>
      </c>
      <c r="P3372" s="89" t="s">
        <v>65</v>
      </c>
      <c r="Q3372" s="89" t="s">
        <v>216</v>
      </c>
      <c r="R3372" s="89" t="str">
        <f>_xlfn.XLOOKUP(Q3372,匹配表1065!L:L,匹配表1065!O:O)</f>
        <v>A</v>
      </c>
      <c r="S3372" s="93" t="str">
        <f>IFERROR(_xlfn.XLOOKUP(Q3372,匹配表1065!AI:AI,匹配表1065!AJ:AJ),"绿标")</f>
        <v>红标</v>
      </c>
      <c r="T3372" s="93" t="str" cm="1">
        <f t="array" ref="T3372:U3372">_xlfn.XLOOKUP(Q3372,匹配表1065!L:L,匹配表1065!M:N)</f>
        <v>头痛</v>
      </c>
      <c r="U3372" s="94" t="str">
        <v>神经内科</v>
      </c>
      <c r="V3372" s="95" t="s">
        <v>42</v>
      </c>
      <c r="W3372" s="93">
        <f>_xlfn.XLOOKUP(M3372,匹配表1065!D:D,匹配表1065!F:F)*N3372</f>
        <v>12</v>
      </c>
    </row>
    <row r="3373" customHeight="1" spans="1:23">
      <c r="A3373" s="89" t="s">
        <v>787</v>
      </c>
      <c r="B3373" s="90">
        <v>46177</v>
      </c>
      <c r="C3373" s="91" t="str">
        <f t="shared" si="104"/>
        <v>6月第1周</v>
      </c>
      <c r="D3373" s="89" t="s">
        <v>782</v>
      </c>
      <c r="E3373" s="89" t="str">
        <f t="shared" si="105"/>
        <v>6月第1周--周4</v>
      </c>
      <c r="F3373" s="99" t="s">
        <v>27</v>
      </c>
      <c r="G3373" s="89" t="s">
        <v>63</v>
      </c>
      <c r="H3373" s="92" t="str">
        <f>_xlfn.XLOOKUP(O3373,匹配表1065!T:T,匹配表1065!W:W)</f>
        <v>南京市</v>
      </c>
      <c r="I3373" s="89" t="str">
        <f>_xlfn.XLOOKUP(O3373,匹配表1065!T:T,匹配表1065!X:X)</f>
        <v>PME2001</v>
      </c>
      <c r="J3373" s="92" t="s">
        <v>77</v>
      </c>
      <c r="K3373" s="89" cm="1">
        <f ca="1" t="array" ref="K3373:L3373">_xlfn.XLOOKUP(J3373,匹配表1065!Y:Y,匹配表1065!AA:AB)</f>
        <v>8</v>
      </c>
      <c r="L3373" s="89" t="str">
        <v>3个月以上</v>
      </c>
      <c r="M3373" s="92" t="s">
        <v>35</v>
      </c>
      <c r="N3373" s="98">
        <v>1</v>
      </c>
      <c r="O3373" s="93" t="str">
        <f>_xlfn.XLOOKUP(P3373,匹配表1065!U:U,匹配表1065!T:T)</f>
        <v>HO00000958</v>
      </c>
      <c r="P3373" s="89" t="s">
        <v>65</v>
      </c>
      <c r="Q3373" s="89" t="s">
        <v>78</v>
      </c>
      <c r="R3373" s="89" t="str">
        <f>_xlfn.XLOOKUP(Q3373,匹配表1065!L:L,匹配表1065!O:O)</f>
        <v>C</v>
      </c>
      <c r="S3373" s="93" t="str">
        <f>IFERROR(_xlfn.XLOOKUP(Q3373,匹配表1065!AI:AI,匹配表1065!AJ:AJ),"绿标")</f>
        <v>绿标</v>
      </c>
      <c r="T3373" s="93" t="str" cm="1">
        <f t="array" ref="T3373:U3373">_xlfn.XLOOKUP(Q3373,匹配表1065!L:L,匹配表1065!M:N)</f>
        <v>眩晕</v>
      </c>
      <c r="U3373" s="94" t="str">
        <v>神经内科</v>
      </c>
      <c r="V3373" s="95" t="s">
        <v>70</v>
      </c>
      <c r="W3373" s="93">
        <f>_xlfn.XLOOKUP(M3373,匹配表1065!D:D,匹配表1065!F:F)*N3373</f>
        <v>4</v>
      </c>
    </row>
    <row r="3374" customHeight="1" spans="1:23">
      <c r="A3374" s="89" t="s">
        <v>787</v>
      </c>
      <c r="B3374" s="90">
        <v>46177</v>
      </c>
      <c r="C3374" s="91" t="str">
        <f t="shared" si="104"/>
        <v>6月第1周</v>
      </c>
      <c r="D3374" s="89" t="s">
        <v>782</v>
      </c>
      <c r="E3374" s="89" t="str">
        <f t="shared" si="105"/>
        <v>6月第1周--周4</v>
      </c>
      <c r="F3374" s="99" t="s">
        <v>27</v>
      </c>
      <c r="G3374" s="89" t="s">
        <v>63</v>
      </c>
      <c r="H3374" s="92" t="str">
        <f>_xlfn.XLOOKUP(O3374,匹配表1065!T:T,匹配表1065!W:W)</f>
        <v>南京市</v>
      </c>
      <c r="I3374" s="89" t="str">
        <f>_xlfn.XLOOKUP(O3374,匹配表1065!T:T,匹配表1065!X:X)</f>
        <v>PME2002</v>
      </c>
      <c r="J3374" s="92" t="s">
        <v>84</v>
      </c>
      <c r="K3374" s="89" cm="1">
        <f ca="1" t="array" ref="K3374:L3374">_xlfn.XLOOKUP(J3374,匹配表1065!Y:Y,匹配表1065!AA:AB)</f>
        <v>31</v>
      </c>
      <c r="L3374" s="89" t="str">
        <v>3个月以上</v>
      </c>
      <c r="M3374" s="92" t="s">
        <v>30</v>
      </c>
      <c r="N3374" s="98">
        <v>1</v>
      </c>
      <c r="O3374" s="93" t="str">
        <f>_xlfn.XLOOKUP(P3374,匹配表1065!U:U,匹配表1065!T:T)</f>
        <v>HO00039936</v>
      </c>
      <c r="P3374" s="89" t="s">
        <v>87</v>
      </c>
      <c r="Q3374" s="89" t="s">
        <v>282</v>
      </c>
      <c r="R3374" s="89" t="str">
        <f>_xlfn.XLOOKUP(Q3374,匹配表1065!L:L,匹配表1065!O:O)</f>
        <v>B</v>
      </c>
      <c r="S3374" s="93" t="str">
        <f>IFERROR(_xlfn.XLOOKUP(Q3374,匹配表1065!AI:AI,匹配表1065!AJ:AJ),"绿标")</f>
        <v>红标</v>
      </c>
      <c r="T3374" s="93" t="str" cm="1">
        <f t="array" ref="T3374:U3374">_xlfn.XLOOKUP(Q3374,匹配表1065!L:L,匹配表1065!M:N)</f>
        <v>癫痫</v>
      </c>
      <c r="U3374" s="94" t="str">
        <v>神经内科</v>
      </c>
      <c r="V3374" s="95" t="s">
        <v>67</v>
      </c>
      <c r="W3374" s="93">
        <f>_xlfn.XLOOKUP(M3374,匹配表1065!D:D,匹配表1065!F:F)*N3374</f>
        <v>12</v>
      </c>
    </row>
    <row r="3375" customHeight="1" spans="1:23">
      <c r="A3375" s="89" t="s">
        <v>787</v>
      </c>
      <c r="B3375" s="90">
        <v>46177</v>
      </c>
      <c r="C3375" s="91" t="str">
        <f t="shared" si="104"/>
        <v>6月第1周</v>
      </c>
      <c r="D3375" s="89" t="s">
        <v>782</v>
      </c>
      <c r="E3375" s="89" t="str">
        <f t="shared" si="105"/>
        <v>6月第1周--周4</v>
      </c>
      <c r="F3375" s="99" t="s">
        <v>27</v>
      </c>
      <c r="G3375" s="89" t="s">
        <v>63</v>
      </c>
      <c r="H3375" s="92" t="str">
        <f>_xlfn.XLOOKUP(O3375,匹配表1065!T:T,匹配表1065!W:W)</f>
        <v>南京市</v>
      </c>
      <c r="I3375" s="89" t="str">
        <f>_xlfn.XLOOKUP(O3375,匹配表1065!T:T,匹配表1065!X:X)</f>
        <v>PME2002</v>
      </c>
      <c r="J3375" s="92" t="s">
        <v>84</v>
      </c>
      <c r="K3375" s="89" cm="1">
        <f ca="1" t="array" ref="K3375:L3375">_xlfn.XLOOKUP(J3375,匹配表1065!Y:Y,匹配表1065!AA:AB)</f>
        <v>31</v>
      </c>
      <c r="L3375" s="89" t="str">
        <v>3个月以上</v>
      </c>
      <c r="M3375" s="92" t="s">
        <v>30</v>
      </c>
      <c r="N3375" s="98">
        <v>1</v>
      </c>
      <c r="O3375" s="93" t="str">
        <f>_xlfn.XLOOKUP(P3375,匹配表1065!U:U,匹配表1065!T:T)</f>
        <v>HO00039936</v>
      </c>
      <c r="P3375" s="89" t="s">
        <v>87</v>
      </c>
      <c r="Q3375" s="89" t="s">
        <v>88</v>
      </c>
      <c r="R3375" s="89" t="str">
        <f>_xlfn.XLOOKUP(Q3375,匹配表1065!L:L,匹配表1065!O:O)</f>
        <v>C</v>
      </c>
      <c r="S3375" s="93" t="str">
        <f>IFERROR(_xlfn.XLOOKUP(Q3375,匹配表1065!AI:AI,匹配表1065!AJ:AJ),"绿标")</f>
        <v>黑标</v>
      </c>
      <c r="T3375" s="93" t="str" cm="1">
        <f t="array" ref="T3375:U3375">_xlfn.XLOOKUP(Q3375,匹配表1065!L:L,匹配表1065!M:N)</f>
        <v>眩晕</v>
      </c>
      <c r="U3375" s="94" t="str">
        <v>耳鼻喉科</v>
      </c>
      <c r="V3375" s="95" t="s">
        <v>70</v>
      </c>
      <c r="W3375" s="93">
        <f>_xlfn.XLOOKUP(M3375,匹配表1065!D:D,匹配表1065!F:F)*N3375</f>
        <v>12</v>
      </c>
    </row>
    <row r="3376" customHeight="1" spans="1:23">
      <c r="A3376" s="89" t="s">
        <v>787</v>
      </c>
      <c r="B3376" s="90">
        <v>46177</v>
      </c>
      <c r="C3376" s="91" t="str">
        <f t="shared" si="104"/>
        <v>6月第1周</v>
      </c>
      <c r="D3376" s="89" t="s">
        <v>782</v>
      </c>
      <c r="E3376" s="89" t="str">
        <f t="shared" si="105"/>
        <v>6月第1周--周4</v>
      </c>
      <c r="F3376" s="99" t="s">
        <v>27</v>
      </c>
      <c r="G3376" s="89" t="s">
        <v>63</v>
      </c>
      <c r="H3376" s="92" t="str">
        <f>_xlfn.XLOOKUP(O3376,匹配表1065!T:T,匹配表1065!W:W)</f>
        <v>南京市</v>
      </c>
      <c r="I3376" s="89" t="str">
        <f>_xlfn.XLOOKUP(O3376,匹配表1065!T:T,匹配表1065!X:X)</f>
        <v>PME2002</v>
      </c>
      <c r="J3376" s="92" t="s">
        <v>84</v>
      </c>
      <c r="K3376" s="89" cm="1">
        <f ca="1" t="array" ref="K3376:L3376">_xlfn.XLOOKUP(J3376,匹配表1065!Y:Y,匹配表1065!AA:AB)</f>
        <v>31</v>
      </c>
      <c r="L3376" s="89" t="str">
        <v>3个月以上</v>
      </c>
      <c r="M3376" s="92" t="s">
        <v>35</v>
      </c>
      <c r="N3376" s="98">
        <v>1</v>
      </c>
      <c r="O3376" s="93" t="str">
        <f>_xlfn.XLOOKUP(P3376,匹配表1065!U:U,匹配表1065!T:T)</f>
        <v>HO00111156</v>
      </c>
      <c r="P3376" s="89" t="s">
        <v>85</v>
      </c>
      <c r="Q3376" s="89" t="s">
        <v>360</v>
      </c>
      <c r="R3376" s="89" t="str">
        <f>_xlfn.XLOOKUP(Q3376,匹配表1065!L:L,匹配表1065!O:O)</f>
        <v>B</v>
      </c>
      <c r="S3376" s="93" t="str">
        <f>IFERROR(_xlfn.XLOOKUP(Q3376,匹配表1065!AI:AI,匹配表1065!AJ:AJ),"绿标")</f>
        <v>绿标</v>
      </c>
      <c r="T3376" s="93" t="str" cm="1">
        <f t="array" ref="T3376:U3376">_xlfn.XLOOKUP(Q3376,匹配表1065!L:L,匹配表1065!M:N)</f>
        <v>脑血管</v>
      </c>
      <c r="U3376" s="94" t="str">
        <v>神经内科</v>
      </c>
      <c r="V3376" s="95" t="s">
        <v>70</v>
      </c>
      <c r="W3376" s="93">
        <f>_xlfn.XLOOKUP(M3376,匹配表1065!D:D,匹配表1065!F:F)*N3376</f>
        <v>4</v>
      </c>
    </row>
    <row r="3377" customHeight="1" spans="1:23">
      <c r="A3377" s="89" t="s">
        <v>787</v>
      </c>
      <c r="B3377" s="90">
        <v>46177</v>
      </c>
      <c r="C3377" s="91" t="str">
        <f t="shared" si="104"/>
        <v>6月第1周</v>
      </c>
      <c r="D3377" s="89" t="s">
        <v>782</v>
      </c>
      <c r="E3377" s="89" t="str">
        <f t="shared" si="105"/>
        <v>6月第1周--周4</v>
      </c>
      <c r="F3377" s="99" t="s">
        <v>27</v>
      </c>
      <c r="G3377" s="89" t="s">
        <v>63</v>
      </c>
      <c r="H3377" s="92" t="str">
        <f>_xlfn.XLOOKUP(O3377,匹配表1065!T:T,匹配表1065!W:W)</f>
        <v>南京市</v>
      </c>
      <c r="I3377" s="89" t="str">
        <f>_xlfn.XLOOKUP(O3377,匹配表1065!T:T,匹配表1065!X:X)</f>
        <v>PME2002</v>
      </c>
      <c r="J3377" s="92" t="s">
        <v>84</v>
      </c>
      <c r="K3377" s="89" cm="1">
        <f ca="1" t="array" ref="K3377:L3377">_xlfn.XLOOKUP(J3377,匹配表1065!Y:Y,匹配表1065!AA:AB)</f>
        <v>31</v>
      </c>
      <c r="L3377" s="89" t="str">
        <v>3个月以上</v>
      </c>
      <c r="M3377" s="92" t="s">
        <v>35</v>
      </c>
      <c r="N3377" s="98">
        <v>1</v>
      </c>
      <c r="O3377" s="93" t="str">
        <f>_xlfn.XLOOKUP(P3377,匹配表1065!U:U,匹配表1065!T:T)</f>
        <v>HO00111156</v>
      </c>
      <c r="P3377" s="89" t="s">
        <v>85</v>
      </c>
      <c r="Q3377" s="89" t="s">
        <v>802</v>
      </c>
      <c r="R3377" s="89" t="str">
        <f>_xlfn.XLOOKUP(Q3377,匹配表1065!L:L,匹配表1065!O:O)</f>
        <v>B</v>
      </c>
      <c r="S3377" s="93" t="str">
        <f>IFERROR(_xlfn.XLOOKUP(Q3377,匹配表1065!AI:AI,匹配表1065!AJ:AJ),"绿标")</f>
        <v>绿标</v>
      </c>
      <c r="T3377" s="93" t="str" cm="1">
        <f t="array" ref="T3377:U3377">_xlfn.XLOOKUP(Q3377,匹配表1065!L:L,匹配表1065!M:N)</f>
        <v>脑血管</v>
      </c>
      <c r="U3377" s="94" t="str">
        <v>神经内科</v>
      </c>
      <c r="V3377" s="95" t="s">
        <v>58</v>
      </c>
      <c r="W3377" s="93">
        <f>_xlfn.XLOOKUP(M3377,匹配表1065!D:D,匹配表1065!F:F)*N3377</f>
        <v>4</v>
      </c>
    </row>
    <row r="3378" customHeight="1" spans="1:23">
      <c r="A3378" s="89" t="s">
        <v>787</v>
      </c>
      <c r="B3378" s="90">
        <v>46177</v>
      </c>
      <c r="C3378" s="91" t="str">
        <f t="shared" si="104"/>
        <v>6月第1周</v>
      </c>
      <c r="D3378" s="89" t="s">
        <v>782</v>
      </c>
      <c r="E3378" s="89" t="str">
        <f t="shared" si="105"/>
        <v>6月第1周--周4</v>
      </c>
      <c r="F3378" s="99" t="s">
        <v>27</v>
      </c>
      <c r="G3378" s="89" t="s">
        <v>63</v>
      </c>
      <c r="H3378" s="92" t="str">
        <f>_xlfn.XLOOKUP(O3378,匹配表1065!T:T,匹配表1065!W:W)</f>
        <v>南京市</v>
      </c>
      <c r="I3378" s="89" t="str">
        <f>_xlfn.XLOOKUP(O3378,匹配表1065!T:T,匹配表1065!X:X)</f>
        <v>PME2002</v>
      </c>
      <c r="J3378" s="92" t="s">
        <v>410</v>
      </c>
      <c r="K3378" s="89" cm="1">
        <f ca="1" t="array" ref="K3378:L3378">_xlfn.XLOOKUP(J3378,匹配表1065!Y:Y,匹配表1065!AA:AB)</f>
        <v>1</v>
      </c>
      <c r="L3378" s="89" t="str">
        <v>3个月以内</v>
      </c>
      <c r="M3378" s="92" t="s">
        <v>35</v>
      </c>
      <c r="N3378" s="98">
        <v>1</v>
      </c>
      <c r="O3378" s="93" t="str">
        <f>_xlfn.XLOOKUP(P3378,匹配表1065!U:U,匹配表1065!T:T)</f>
        <v>HO00000964</v>
      </c>
      <c r="P3378" s="89" t="s">
        <v>90</v>
      </c>
      <c r="Q3378" s="89" t="s">
        <v>484</v>
      </c>
      <c r="R3378" s="89" t="str">
        <f>_xlfn.XLOOKUP(Q3378,匹配表1065!L:L,匹配表1065!O:O)</f>
        <v>B</v>
      </c>
      <c r="S3378" s="93" t="str">
        <f>IFERROR(_xlfn.XLOOKUP(Q3378,匹配表1065!AI:AI,匹配表1065!AJ:AJ),"绿标")</f>
        <v>绿标</v>
      </c>
      <c r="T3378" s="93" t="str" cm="1">
        <f t="array" ref="T3378:U3378">_xlfn.XLOOKUP(Q3378,匹配表1065!L:L,匹配表1065!M:N)</f>
        <v>癫痫</v>
      </c>
      <c r="U3378" s="94" t="str">
        <v>神经内科</v>
      </c>
      <c r="V3378" s="95" t="s">
        <v>58</v>
      </c>
      <c r="W3378" s="93">
        <f>_xlfn.XLOOKUP(M3378,匹配表1065!D:D,匹配表1065!F:F)*N3378</f>
        <v>4</v>
      </c>
    </row>
    <row r="3379" customHeight="1" spans="1:23">
      <c r="A3379" s="89" t="s">
        <v>787</v>
      </c>
      <c r="B3379" s="90">
        <v>46177</v>
      </c>
      <c r="C3379" s="91" t="str">
        <f t="shared" si="104"/>
        <v>6月第1周</v>
      </c>
      <c r="D3379" s="89" t="s">
        <v>782</v>
      </c>
      <c r="E3379" s="89" t="str">
        <f t="shared" si="105"/>
        <v>6月第1周--周4</v>
      </c>
      <c r="F3379" s="99" t="s">
        <v>27</v>
      </c>
      <c r="G3379" s="92" t="s">
        <v>92</v>
      </c>
      <c r="H3379" s="92" t="str">
        <f>_xlfn.XLOOKUP(O3379,匹配表1065!T:T,匹配表1065!W:W)</f>
        <v>合肥市</v>
      </c>
      <c r="I3379" s="89" t="str">
        <f>_xlfn.XLOOKUP(O3379,匹配表1065!T:T,匹配表1065!X:X)</f>
        <v>PME2007</v>
      </c>
      <c r="J3379" s="92" t="s">
        <v>93</v>
      </c>
      <c r="K3379" s="89" cm="1">
        <f ca="1" t="array" ref="K3379:L3379">_xlfn.XLOOKUP(J3379,匹配表1065!Y:Y,匹配表1065!AA:AB)</f>
        <v>9</v>
      </c>
      <c r="L3379" s="89" t="str">
        <v>3个月以上</v>
      </c>
      <c r="M3379" s="92" t="s">
        <v>55</v>
      </c>
      <c r="N3379" s="98">
        <v>1</v>
      </c>
      <c r="O3379" s="93" t="str">
        <f>_xlfn.XLOOKUP(P3379,匹配表1065!U:U,匹配表1065!T:T)</f>
        <v>HO00000001</v>
      </c>
      <c r="P3379" s="89" t="s">
        <v>94</v>
      </c>
      <c r="Q3379" s="89" t="s">
        <v>95</v>
      </c>
      <c r="R3379" s="89" t="str">
        <f>_xlfn.XLOOKUP(Q3379,匹配表1065!L:L,匹配表1065!O:O)</f>
        <v>B</v>
      </c>
      <c r="S3379" s="93" t="str">
        <f>IFERROR(_xlfn.XLOOKUP(Q3379,匹配表1065!AI:AI,匹配表1065!AJ:AJ),"绿标")</f>
        <v>绿标</v>
      </c>
      <c r="T3379" s="93" t="str" cm="1">
        <f t="array" ref="T3379:U3379">_xlfn.XLOOKUP(Q3379,匹配表1065!L:L,匹配表1065!M:N)</f>
        <v>脑血管</v>
      </c>
      <c r="U3379" s="94" t="str">
        <v>神经内科</v>
      </c>
      <c r="V3379" s="95" t="s">
        <v>58</v>
      </c>
      <c r="W3379" s="93">
        <f>_xlfn.XLOOKUP(M3379,匹配表1065!D:D,匹配表1065!F:F)*N3379</f>
        <v>8</v>
      </c>
    </row>
    <row r="3380" customHeight="1" spans="1:23">
      <c r="A3380" s="89" t="s">
        <v>787</v>
      </c>
      <c r="B3380" s="90">
        <v>46177</v>
      </c>
      <c r="C3380" s="91" t="str">
        <f t="shared" si="104"/>
        <v>6月第1周</v>
      </c>
      <c r="D3380" s="89" t="s">
        <v>782</v>
      </c>
      <c r="E3380" s="89" t="str">
        <f t="shared" si="105"/>
        <v>6月第1周--周4</v>
      </c>
      <c r="F3380" s="99" t="s">
        <v>27</v>
      </c>
      <c r="G3380" s="92" t="s">
        <v>92</v>
      </c>
      <c r="H3380" s="92" t="str">
        <f>_xlfn.XLOOKUP(O3380,匹配表1065!T:T,匹配表1065!W:W)</f>
        <v>合肥市</v>
      </c>
      <c r="I3380" s="89" t="str">
        <f>_xlfn.XLOOKUP(O3380,匹配表1065!T:T,匹配表1065!X:X)</f>
        <v>PME2048</v>
      </c>
      <c r="J3380" s="92" t="s">
        <v>547</v>
      </c>
      <c r="K3380" s="89" cm="1">
        <f ca="1" t="array" ref="K3380:L3380">_xlfn.XLOOKUP(J3380,匹配表1065!Y:Y,匹配表1065!AA:AB)</f>
        <v>4</v>
      </c>
      <c r="L3380" s="89" t="str">
        <v>3个月以上</v>
      </c>
      <c r="M3380" s="92" t="s">
        <v>35</v>
      </c>
      <c r="N3380" s="98">
        <v>1</v>
      </c>
      <c r="O3380" s="93" t="str">
        <f>_xlfn.XLOOKUP(P3380,匹配表1065!U:U,匹配表1065!T:T)</f>
        <v>HO00002956</v>
      </c>
      <c r="P3380" s="89" t="s">
        <v>285</v>
      </c>
      <c r="Q3380" s="89" t="s">
        <v>578</v>
      </c>
      <c r="R3380" s="89" t="str">
        <f>_xlfn.XLOOKUP(Q3380,匹配表1065!L:L,匹配表1065!O:O)</f>
        <v>B</v>
      </c>
      <c r="S3380" s="93" t="str">
        <f>IFERROR(_xlfn.XLOOKUP(Q3380,匹配表1065!AI:AI,匹配表1065!AJ:AJ),"绿标")</f>
        <v>黑标</v>
      </c>
      <c r="T3380" s="93" t="str" cm="1">
        <f t="array" ref="T3380:U3380">_xlfn.XLOOKUP(Q3380,匹配表1065!L:L,匹配表1065!M:N)</f>
        <v>脑血管</v>
      </c>
      <c r="U3380" s="94" t="str">
        <v>神经内科</v>
      </c>
      <c r="V3380" s="95" t="s">
        <v>33</v>
      </c>
      <c r="W3380" s="93">
        <f>_xlfn.XLOOKUP(M3380,匹配表1065!D:D,匹配表1065!F:F)*N3380</f>
        <v>4</v>
      </c>
    </row>
    <row r="3381" customHeight="1" spans="1:23">
      <c r="A3381" s="89" t="s">
        <v>787</v>
      </c>
      <c r="B3381" s="90">
        <v>46177</v>
      </c>
      <c r="C3381" s="91" t="str">
        <f t="shared" si="104"/>
        <v>6月第1周</v>
      </c>
      <c r="D3381" s="89" t="s">
        <v>782</v>
      </c>
      <c r="E3381" s="89" t="str">
        <f t="shared" si="105"/>
        <v>6月第1周--周4</v>
      </c>
      <c r="F3381" s="99" t="s">
        <v>27</v>
      </c>
      <c r="G3381" s="92" t="s">
        <v>92</v>
      </c>
      <c r="H3381" s="92" t="str">
        <f>_xlfn.XLOOKUP(O3381,匹配表1065!T:T,匹配表1065!W:W)</f>
        <v>合肥市</v>
      </c>
      <c r="I3381" s="89" t="str">
        <f>_xlfn.XLOOKUP(O3381,匹配表1065!T:T,匹配表1065!X:X)</f>
        <v>PME2047</v>
      </c>
      <c r="J3381" s="92" t="s">
        <v>97</v>
      </c>
      <c r="K3381" s="89" cm="1">
        <f ca="1" t="array" ref="K3381:L3381">_xlfn.XLOOKUP(J3381,匹配表1065!Y:Y,匹配表1065!AA:AB)</f>
        <v>2</v>
      </c>
      <c r="L3381" s="89" t="str">
        <v>3个月以内</v>
      </c>
      <c r="M3381" s="92" t="s">
        <v>35</v>
      </c>
      <c r="N3381" s="98">
        <v>1</v>
      </c>
      <c r="O3381" s="93" t="str">
        <f>_xlfn.XLOOKUP(P3381,匹配表1065!U:U,匹配表1065!T:T)</f>
        <v>HO00000005</v>
      </c>
      <c r="P3381" s="89" t="s">
        <v>98</v>
      </c>
      <c r="Q3381" s="89" t="s">
        <v>208</v>
      </c>
      <c r="R3381" s="89" t="str">
        <f>_xlfn.XLOOKUP(Q3381,匹配表1065!L:L,匹配表1065!O:O)</f>
        <v>A</v>
      </c>
      <c r="S3381" s="93" t="str">
        <f>IFERROR(_xlfn.XLOOKUP(Q3381,匹配表1065!AI:AI,匹配表1065!AJ:AJ),"绿标")</f>
        <v>黑标</v>
      </c>
      <c r="T3381" s="93" t="str" cm="1">
        <f t="array" ref="T3381:U3381">_xlfn.XLOOKUP(Q3381,匹配表1065!L:L,匹配表1065!M:N)</f>
        <v>头痛</v>
      </c>
      <c r="U3381" s="94" t="str">
        <v>神经内科</v>
      </c>
      <c r="V3381" s="95" t="s">
        <v>42</v>
      </c>
      <c r="W3381" s="93">
        <f>_xlfn.XLOOKUP(M3381,匹配表1065!D:D,匹配表1065!F:F)*N3381</f>
        <v>4</v>
      </c>
    </row>
    <row r="3382" customHeight="1" spans="1:23">
      <c r="A3382" s="89" t="s">
        <v>787</v>
      </c>
      <c r="B3382" s="90">
        <v>46177</v>
      </c>
      <c r="C3382" s="91" t="str">
        <f t="shared" si="104"/>
        <v>6月第1周</v>
      </c>
      <c r="D3382" s="89" t="s">
        <v>782</v>
      </c>
      <c r="E3382" s="89" t="str">
        <f t="shared" si="105"/>
        <v>6月第1周--周4</v>
      </c>
      <c r="F3382" s="99" t="s">
        <v>27</v>
      </c>
      <c r="G3382" s="92" t="s">
        <v>136</v>
      </c>
      <c r="H3382" s="92" t="str">
        <f>_xlfn.XLOOKUP(O3382,匹配表1065!T:T,匹配表1065!W:W)</f>
        <v>淄博市</v>
      </c>
      <c r="I3382" s="89" t="str">
        <f>_xlfn.XLOOKUP(O3382,匹配表1065!T:T,匹配表1065!X:X)</f>
        <v>PME2043</v>
      </c>
      <c r="J3382" s="92" t="s">
        <v>140</v>
      </c>
      <c r="K3382" s="89" cm="1">
        <f ca="1" t="array" ref="K3382:L3382">_xlfn.XLOOKUP(J3382,匹配表1065!Y:Y,匹配表1065!AA:AB)</f>
        <v>9</v>
      </c>
      <c r="L3382" s="89" t="str">
        <v>3个月以上</v>
      </c>
      <c r="M3382" s="92" t="s">
        <v>30</v>
      </c>
      <c r="N3382" s="98">
        <v>1</v>
      </c>
      <c r="O3382" s="93" t="str">
        <f>_xlfn.XLOOKUP(P3382,匹配表1065!U:U,匹配表1065!T:T)</f>
        <v>HO00024398</v>
      </c>
      <c r="P3382" s="89" t="s">
        <v>141</v>
      </c>
      <c r="Q3382" s="89" t="s">
        <v>422</v>
      </c>
      <c r="R3382" s="89" t="str">
        <f>_xlfn.XLOOKUP(Q3382,匹配表1065!L:L,匹配表1065!O:O)</f>
        <v>A</v>
      </c>
      <c r="S3382" s="93" t="str">
        <f>IFERROR(_xlfn.XLOOKUP(Q3382,匹配表1065!AI:AI,匹配表1065!AJ:AJ),"绿标")</f>
        <v>红标</v>
      </c>
      <c r="T3382" s="93" t="str" cm="1">
        <f t="array" ref="T3382:U3382">_xlfn.XLOOKUP(Q3382,匹配表1065!L:L,匹配表1065!M:N)</f>
        <v>头痛</v>
      </c>
      <c r="U3382" s="94" t="str">
        <v>神经内科</v>
      </c>
      <c r="V3382" s="95" t="s">
        <v>67</v>
      </c>
      <c r="W3382" s="93">
        <f>_xlfn.XLOOKUP(M3382,匹配表1065!D:D,匹配表1065!F:F)*N3382</f>
        <v>12</v>
      </c>
    </row>
    <row r="3383" customHeight="1" spans="1:23">
      <c r="A3383" s="89" t="s">
        <v>787</v>
      </c>
      <c r="B3383" s="90">
        <v>46177</v>
      </c>
      <c r="C3383" s="91" t="str">
        <f t="shared" si="104"/>
        <v>6月第1周</v>
      </c>
      <c r="D3383" s="89" t="s">
        <v>782</v>
      </c>
      <c r="E3383" s="89" t="str">
        <f t="shared" si="105"/>
        <v>6月第1周--周4</v>
      </c>
      <c r="F3383" s="99" t="s">
        <v>27</v>
      </c>
      <c r="G3383" s="92" t="s">
        <v>136</v>
      </c>
      <c r="H3383" s="92" t="str">
        <f>_xlfn.XLOOKUP(O3383,匹配表1065!T:T,匹配表1065!W:W)</f>
        <v>淄博市</v>
      </c>
      <c r="I3383" s="89" t="str">
        <f>_xlfn.XLOOKUP(O3383,匹配表1065!T:T,匹配表1065!X:X)</f>
        <v>PME2043</v>
      </c>
      <c r="J3383" s="92" t="s">
        <v>140</v>
      </c>
      <c r="K3383" s="89" cm="1">
        <f ca="1" t="array" ref="K3383:L3383">_xlfn.XLOOKUP(J3383,匹配表1065!Y:Y,匹配表1065!AA:AB)</f>
        <v>9</v>
      </c>
      <c r="L3383" s="89" t="str">
        <v>3个月以上</v>
      </c>
      <c r="M3383" s="92" t="s">
        <v>35</v>
      </c>
      <c r="N3383" s="98">
        <v>1</v>
      </c>
      <c r="O3383" s="93" t="str">
        <f>_xlfn.XLOOKUP(P3383,匹配表1065!U:U,匹配表1065!T:T)</f>
        <v>HO00001431</v>
      </c>
      <c r="P3383" s="89" t="s">
        <v>244</v>
      </c>
      <c r="Q3383" s="89" t="s">
        <v>473</v>
      </c>
      <c r="R3383" s="89" t="str">
        <f>_xlfn.XLOOKUP(Q3383,匹配表1065!L:L,匹配表1065!O:O)</f>
        <v>B</v>
      </c>
      <c r="S3383" s="93" t="str">
        <f>IFERROR(_xlfn.XLOOKUP(Q3383,匹配表1065!AI:AI,匹配表1065!AJ:AJ),"绿标")</f>
        <v>红标</v>
      </c>
      <c r="T3383" s="93" t="str" cm="1">
        <f t="array" ref="T3383:U3383">_xlfn.XLOOKUP(Q3383,匹配表1065!L:L,匹配表1065!M:N)</f>
        <v>脑血管</v>
      </c>
      <c r="U3383" s="94" t="str">
        <v>神经内科</v>
      </c>
      <c r="V3383" s="95" t="s">
        <v>42</v>
      </c>
      <c r="W3383" s="93">
        <f>_xlfn.XLOOKUP(M3383,匹配表1065!D:D,匹配表1065!F:F)*N3383</f>
        <v>4</v>
      </c>
    </row>
    <row r="3384" customHeight="1" spans="1:23">
      <c r="A3384" s="89" t="s">
        <v>787</v>
      </c>
      <c r="B3384" s="90">
        <v>46177</v>
      </c>
      <c r="C3384" s="91" t="str">
        <f t="shared" si="104"/>
        <v>6月第1周</v>
      </c>
      <c r="D3384" s="89" t="s">
        <v>782</v>
      </c>
      <c r="E3384" s="89" t="str">
        <f t="shared" si="105"/>
        <v>6月第1周--周4</v>
      </c>
      <c r="F3384" s="99" t="s">
        <v>27</v>
      </c>
      <c r="G3384" s="92" t="s">
        <v>136</v>
      </c>
      <c r="H3384" s="92" t="str">
        <f>_xlfn.XLOOKUP(O3384,匹配表1065!T:T,匹配表1065!W:W)</f>
        <v>青岛市</v>
      </c>
      <c r="I3384" s="89" t="str">
        <f>_xlfn.XLOOKUP(O3384,匹配表1065!T:T,匹配表1065!X:X)</f>
        <v>PME2035</v>
      </c>
      <c r="J3384" s="92" t="s">
        <v>150</v>
      </c>
      <c r="K3384" s="89" cm="1">
        <f ca="1" t="array" ref="K3384:L3384">_xlfn.XLOOKUP(J3384,匹配表1065!Y:Y,匹配表1065!AA:AB)</f>
        <v>8</v>
      </c>
      <c r="L3384" s="89" t="str">
        <v>3个月以上</v>
      </c>
      <c r="M3384" s="92" t="s">
        <v>30</v>
      </c>
      <c r="N3384" s="98">
        <v>1</v>
      </c>
      <c r="O3384" s="93" t="str">
        <f>_xlfn.XLOOKUP(P3384,匹配表1065!U:U,匹配表1065!T:T)</f>
        <v>HO00001483</v>
      </c>
      <c r="P3384" s="89" t="s">
        <v>259</v>
      </c>
      <c r="Q3384" s="89" t="s">
        <v>340</v>
      </c>
      <c r="R3384" s="89" t="str">
        <f>_xlfn.XLOOKUP(Q3384,匹配表1065!L:L,匹配表1065!O:O)</f>
        <v>A</v>
      </c>
      <c r="S3384" s="93" t="str">
        <f>IFERROR(_xlfn.XLOOKUP(Q3384,匹配表1065!AI:AI,匹配表1065!AJ:AJ),"绿标")</f>
        <v>红标</v>
      </c>
      <c r="T3384" s="93" t="str" cm="1">
        <f t="array" ref="T3384:U3384">_xlfn.XLOOKUP(Q3384,匹配表1065!L:L,匹配表1065!M:N)</f>
        <v>头痛</v>
      </c>
      <c r="U3384" s="94" t="str">
        <v>神经内科</v>
      </c>
      <c r="V3384" s="95" t="s">
        <v>33</v>
      </c>
      <c r="W3384" s="93">
        <f>_xlfn.XLOOKUP(M3384,匹配表1065!D:D,匹配表1065!F:F)*N3384</f>
        <v>12</v>
      </c>
    </row>
    <row r="3385" customHeight="1" spans="1:23">
      <c r="A3385" s="89" t="s">
        <v>787</v>
      </c>
      <c r="B3385" s="90">
        <v>46177</v>
      </c>
      <c r="C3385" s="91" t="str">
        <f t="shared" si="104"/>
        <v>6月第1周</v>
      </c>
      <c r="D3385" s="89" t="s">
        <v>782</v>
      </c>
      <c r="E3385" s="89" t="str">
        <f t="shared" si="105"/>
        <v>6月第1周--周4</v>
      </c>
      <c r="F3385" s="99" t="s">
        <v>27</v>
      </c>
      <c r="G3385" s="92" t="s">
        <v>136</v>
      </c>
      <c r="H3385" s="92" t="str">
        <f>_xlfn.XLOOKUP(O3385,匹配表1065!T:T,匹配表1065!W:W)</f>
        <v>青岛市</v>
      </c>
      <c r="I3385" s="89" t="str">
        <f>_xlfn.XLOOKUP(O3385,匹配表1065!T:T,匹配表1065!X:X)</f>
        <v>PME2035</v>
      </c>
      <c r="J3385" s="92" t="s">
        <v>150</v>
      </c>
      <c r="K3385" s="89" cm="1">
        <f ca="1" t="array" ref="K3385:L3385">_xlfn.XLOOKUP(J3385,匹配表1065!Y:Y,匹配表1065!AA:AB)</f>
        <v>8</v>
      </c>
      <c r="L3385" s="89" t="str">
        <v>3个月以上</v>
      </c>
      <c r="M3385" s="92" t="s">
        <v>55</v>
      </c>
      <c r="N3385" s="98">
        <v>1</v>
      </c>
      <c r="O3385" s="93" t="str">
        <f>_xlfn.XLOOKUP(P3385,匹配表1065!U:U,匹配表1065!T:T)</f>
        <v>HO00001483</v>
      </c>
      <c r="P3385" s="89" t="s">
        <v>259</v>
      </c>
      <c r="Q3385" s="89" t="s">
        <v>538</v>
      </c>
      <c r="R3385" s="89" t="str">
        <f>_xlfn.XLOOKUP(Q3385,匹配表1065!L:L,匹配表1065!O:O)</f>
        <v>C</v>
      </c>
      <c r="S3385" s="93" t="str">
        <f>IFERROR(_xlfn.XLOOKUP(Q3385,匹配表1065!AI:AI,匹配表1065!AJ:AJ),"绿标")</f>
        <v>红标</v>
      </c>
      <c r="T3385" s="93" t="str" cm="1">
        <f t="array" ref="T3385:U3385">_xlfn.XLOOKUP(Q3385,匹配表1065!L:L,匹配表1065!M:N)</f>
        <v>眩晕</v>
      </c>
      <c r="U3385" s="94" t="str">
        <v>耳鼻喉科</v>
      </c>
      <c r="V3385" s="95" t="s">
        <v>70</v>
      </c>
      <c r="W3385" s="93">
        <f>_xlfn.XLOOKUP(M3385,匹配表1065!D:D,匹配表1065!F:F)*N3385</f>
        <v>8</v>
      </c>
    </row>
    <row r="3386" customHeight="1" spans="1:23">
      <c r="A3386" s="89" t="s">
        <v>787</v>
      </c>
      <c r="B3386" s="90">
        <v>46177</v>
      </c>
      <c r="C3386" s="91" t="str">
        <f t="shared" si="104"/>
        <v>6月第1周</v>
      </c>
      <c r="D3386" s="89" t="s">
        <v>782</v>
      </c>
      <c r="E3386" s="89" t="str">
        <f t="shared" si="105"/>
        <v>6月第1周--周4</v>
      </c>
      <c r="F3386" s="99" t="s">
        <v>27</v>
      </c>
      <c r="G3386" s="92" t="s">
        <v>136</v>
      </c>
      <c r="H3386" s="92" t="str">
        <f>_xlfn.XLOOKUP(O3386,匹配表1065!T:T,匹配表1065!W:W)</f>
        <v>青岛市</v>
      </c>
      <c r="I3386" s="89" t="str">
        <f>_xlfn.XLOOKUP(O3386,匹配表1065!T:T,匹配表1065!X:X)</f>
        <v>PME2035</v>
      </c>
      <c r="J3386" s="92" t="s">
        <v>150</v>
      </c>
      <c r="K3386" s="89" cm="1">
        <f ca="1" t="array" ref="K3386:L3386">_xlfn.XLOOKUP(J3386,匹配表1065!Y:Y,匹配表1065!AA:AB)</f>
        <v>8</v>
      </c>
      <c r="L3386" s="89" t="str">
        <v>3个月以上</v>
      </c>
      <c r="M3386" s="92" t="s">
        <v>35</v>
      </c>
      <c r="N3386" s="98">
        <v>1</v>
      </c>
      <c r="O3386" s="93" t="str">
        <f>_xlfn.XLOOKUP(P3386,匹配表1065!U:U,匹配表1065!T:T)</f>
        <v>HO00001483</v>
      </c>
      <c r="P3386" s="89" t="s">
        <v>259</v>
      </c>
      <c r="Q3386" s="89" t="s">
        <v>625</v>
      </c>
      <c r="R3386" s="89" t="str">
        <f>_xlfn.XLOOKUP(Q3386,匹配表1065!L:L,匹配表1065!O:O)</f>
        <v>C</v>
      </c>
      <c r="S3386" s="93" t="str">
        <f>IFERROR(_xlfn.XLOOKUP(Q3386,匹配表1065!AI:AI,匹配表1065!AJ:AJ),"绿标")</f>
        <v>绿标</v>
      </c>
      <c r="T3386" s="93" t="str" cm="1">
        <f t="array" ref="T3386:U3386">_xlfn.XLOOKUP(Q3386,匹配表1065!L:L,匹配表1065!M:N)</f>
        <v>眩晕</v>
      </c>
      <c r="U3386" s="94" t="str">
        <v>耳鼻喉科</v>
      </c>
      <c r="V3386" s="95" t="s">
        <v>70</v>
      </c>
      <c r="W3386" s="93">
        <f>_xlfn.XLOOKUP(M3386,匹配表1065!D:D,匹配表1065!F:F)*N3386</f>
        <v>4</v>
      </c>
    </row>
    <row r="3387" customHeight="1" spans="1:23">
      <c r="A3387" s="89" t="s">
        <v>787</v>
      </c>
      <c r="B3387" s="90">
        <v>46177</v>
      </c>
      <c r="C3387" s="91" t="str">
        <f t="shared" si="104"/>
        <v>6月第1周</v>
      </c>
      <c r="D3387" s="89" t="s">
        <v>782</v>
      </c>
      <c r="E3387" s="89" t="str">
        <f t="shared" si="105"/>
        <v>6月第1周--周4</v>
      </c>
      <c r="F3387" s="99" t="s">
        <v>27</v>
      </c>
      <c r="G3387" s="92" t="s">
        <v>136</v>
      </c>
      <c r="H3387" s="92" t="str">
        <f>_xlfn.XLOOKUP(O3387,匹配表1065!T:T,匹配表1065!W:W)</f>
        <v>青岛市</v>
      </c>
      <c r="I3387" s="89" t="str">
        <f>_xlfn.XLOOKUP(O3387,匹配表1065!T:T,匹配表1065!X:X)</f>
        <v>PME2032</v>
      </c>
      <c r="J3387" s="92" t="s">
        <v>143</v>
      </c>
      <c r="K3387" s="89" cm="1">
        <f ca="1" t="array" ref="K3387:L3387">_xlfn.XLOOKUP(J3387,匹配表1065!Y:Y,匹配表1065!AA:AB)</f>
        <v>31</v>
      </c>
      <c r="L3387" s="89" t="str">
        <v>3个月以上</v>
      </c>
      <c r="M3387" s="92" t="s">
        <v>30</v>
      </c>
      <c r="N3387" s="98">
        <v>1</v>
      </c>
      <c r="O3387" s="93" t="str">
        <f>_xlfn.XLOOKUP(P3387,匹配表1065!U:U,匹配表1065!T:T)</f>
        <v>HO00001482</v>
      </c>
      <c r="P3387" s="89" t="s">
        <v>146</v>
      </c>
      <c r="Q3387" s="89" t="s">
        <v>147</v>
      </c>
      <c r="R3387" s="89" t="str">
        <f>_xlfn.XLOOKUP(Q3387,匹配表1065!L:L,匹配表1065!O:O)</f>
        <v>A</v>
      </c>
      <c r="S3387" s="93" t="str">
        <f>IFERROR(_xlfn.XLOOKUP(Q3387,匹配表1065!AI:AI,匹配表1065!AJ:AJ),"绿标")</f>
        <v>红标</v>
      </c>
      <c r="T3387" s="93" t="str" cm="1">
        <f t="array" ref="T3387:U3387">_xlfn.XLOOKUP(Q3387,匹配表1065!L:L,匹配表1065!M:N)</f>
        <v>头痛</v>
      </c>
      <c r="U3387" s="94" t="str">
        <v>神经内科</v>
      </c>
      <c r="V3387" s="95" t="s">
        <v>67</v>
      </c>
      <c r="W3387" s="93">
        <f>_xlfn.XLOOKUP(M3387,匹配表1065!D:D,匹配表1065!F:F)*N3387</f>
        <v>12</v>
      </c>
    </row>
    <row r="3388" customHeight="1" spans="1:23">
      <c r="A3388" s="89" t="s">
        <v>787</v>
      </c>
      <c r="B3388" s="90">
        <v>46177</v>
      </c>
      <c r="C3388" s="91" t="str">
        <f t="shared" si="104"/>
        <v>6月第1周</v>
      </c>
      <c r="D3388" s="89" t="s">
        <v>782</v>
      </c>
      <c r="E3388" s="89" t="str">
        <f t="shared" si="105"/>
        <v>6月第1周--周4</v>
      </c>
      <c r="F3388" s="99" t="s">
        <v>27</v>
      </c>
      <c r="G3388" s="92" t="s">
        <v>136</v>
      </c>
      <c r="H3388" s="92" t="str">
        <f>_xlfn.XLOOKUP(O3388,匹配表1065!T:T,匹配表1065!W:W)</f>
        <v>青岛市</v>
      </c>
      <c r="I3388" s="89" t="str">
        <f>_xlfn.XLOOKUP(O3388,匹配表1065!T:T,匹配表1065!X:X)</f>
        <v>PME2032</v>
      </c>
      <c r="J3388" s="92" t="s">
        <v>143</v>
      </c>
      <c r="K3388" s="89" cm="1">
        <f ca="1" t="array" ref="K3388:L3388">_xlfn.XLOOKUP(J3388,匹配表1065!Y:Y,匹配表1065!AA:AB)</f>
        <v>31</v>
      </c>
      <c r="L3388" s="89" t="str">
        <v>3个月以上</v>
      </c>
      <c r="M3388" s="92" t="s">
        <v>55</v>
      </c>
      <c r="N3388" s="98">
        <v>1</v>
      </c>
      <c r="O3388" s="93" t="str">
        <f>_xlfn.XLOOKUP(P3388,匹配表1065!U:U,匹配表1065!T:T)</f>
        <v>HO00001482</v>
      </c>
      <c r="P3388" s="89" t="s">
        <v>146</v>
      </c>
      <c r="Q3388" s="89" t="s">
        <v>248</v>
      </c>
      <c r="R3388" s="89" t="str">
        <f>_xlfn.XLOOKUP(Q3388,匹配表1065!L:L,匹配表1065!O:O)</f>
        <v>A</v>
      </c>
      <c r="S3388" s="93" t="str">
        <f>IFERROR(_xlfn.XLOOKUP(Q3388,匹配表1065!AI:AI,匹配表1065!AJ:AJ),"绿标")</f>
        <v>红标</v>
      </c>
      <c r="T3388" s="93" t="str" cm="1">
        <f t="array" ref="T3388:U3388">_xlfn.XLOOKUP(Q3388,匹配表1065!L:L,匹配表1065!M:N)</f>
        <v>头痛</v>
      </c>
      <c r="U3388" s="94" t="str">
        <v>神经内科</v>
      </c>
      <c r="V3388" s="95" t="s">
        <v>33</v>
      </c>
      <c r="W3388" s="93">
        <f>_xlfn.XLOOKUP(M3388,匹配表1065!D:D,匹配表1065!F:F)*N3388</f>
        <v>8</v>
      </c>
    </row>
    <row r="3389" customHeight="1" spans="1:23">
      <c r="A3389" s="89" t="s">
        <v>787</v>
      </c>
      <c r="B3389" s="90">
        <v>46177</v>
      </c>
      <c r="C3389" s="91" t="str">
        <f t="shared" si="104"/>
        <v>6月第1周</v>
      </c>
      <c r="D3389" s="89" t="s">
        <v>782</v>
      </c>
      <c r="E3389" s="89" t="str">
        <f t="shared" si="105"/>
        <v>6月第1周--周4</v>
      </c>
      <c r="F3389" s="99" t="s">
        <v>27</v>
      </c>
      <c r="G3389" s="92" t="s">
        <v>136</v>
      </c>
      <c r="H3389" s="92" t="str">
        <f>_xlfn.XLOOKUP(O3389,匹配表1065!T:T,匹配表1065!W:W)</f>
        <v>青岛市</v>
      </c>
      <c r="I3389" s="89" t="str">
        <f>_xlfn.XLOOKUP(O3389,匹配表1065!T:T,匹配表1065!X:X)</f>
        <v>PME2032</v>
      </c>
      <c r="J3389" s="92" t="s">
        <v>143</v>
      </c>
      <c r="K3389" s="89" cm="1">
        <f ca="1" t="array" ref="K3389:L3389">_xlfn.XLOOKUP(J3389,匹配表1065!Y:Y,匹配表1065!AA:AB)</f>
        <v>31</v>
      </c>
      <c r="L3389" s="89" t="str">
        <v>3个月以上</v>
      </c>
      <c r="M3389" s="92" t="s">
        <v>55</v>
      </c>
      <c r="N3389" s="98">
        <v>1</v>
      </c>
      <c r="O3389" s="93" t="str">
        <f>_xlfn.XLOOKUP(P3389,匹配表1065!U:U,匹配表1065!T:T)</f>
        <v>HO00104790</v>
      </c>
      <c r="P3389" s="89" t="s">
        <v>363</v>
      </c>
      <c r="Q3389" s="89" t="s">
        <v>364</v>
      </c>
      <c r="R3389" s="89" t="str">
        <f>_xlfn.XLOOKUP(Q3389,匹配表1065!L:L,匹配表1065!O:O)</f>
        <v>B</v>
      </c>
      <c r="S3389" s="93" t="str">
        <f>IFERROR(_xlfn.XLOOKUP(Q3389,匹配表1065!AI:AI,匹配表1065!AJ:AJ),"绿标")</f>
        <v>红标</v>
      </c>
      <c r="T3389" s="93" t="str" cm="1">
        <f t="array" ref="T3389:U3389">_xlfn.XLOOKUP(Q3389,匹配表1065!L:L,匹配表1065!M:N)</f>
        <v>脑血管</v>
      </c>
      <c r="U3389" s="94" t="str">
        <v>神经内科</v>
      </c>
      <c r="V3389" s="95" t="s">
        <v>70</v>
      </c>
      <c r="W3389" s="93">
        <f>_xlfn.XLOOKUP(M3389,匹配表1065!D:D,匹配表1065!F:F)*N3389</f>
        <v>8</v>
      </c>
    </row>
    <row r="3390" customHeight="1" spans="1:23">
      <c r="A3390" s="89" t="s">
        <v>787</v>
      </c>
      <c r="B3390" s="90">
        <v>46177</v>
      </c>
      <c r="C3390" s="91" t="str">
        <f t="shared" si="104"/>
        <v>6月第1周</v>
      </c>
      <c r="D3390" s="89" t="s">
        <v>782</v>
      </c>
      <c r="E3390" s="89" t="str">
        <f t="shared" si="105"/>
        <v>6月第1周--周4</v>
      </c>
      <c r="F3390" s="99" t="s">
        <v>27</v>
      </c>
      <c r="G3390" s="92" t="s">
        <v>136</v>
      </c>
      <c r="H3390" s="92" t="str">
        <f>_xlfn.XLOOKUP(O3390,匹配表1065!T:T,匹配表1065!W:W)</f>
        <v>潍坊市</v>
      </c>
      <c r="I3390" s="89" t="str">
        <f>_xlfn.XLOOKUP(O3390,匹配表1065!T:T,匹配表1065!X:X)</f>
        <v>PME2036</v>
      </c>
      <c r="J3390" s="89" t="s">
        <v>161</v>
      </c>
      <c r="K3390" s="89" cm="1">
        <f ca="1" t="array" ref="K3390:L3390">_xlfn.XLOOKUP(J3390,匹配表1065!Y:Y,匹配表1065!AA:AB)</f>
        <v>1519</v>
      </c>
      <c r="L3390" s="89" t="str">
        <v>3个月以上</v>
      </c>
      <c r="M3390" s="92" t="s">
        <v>55</v>
      </c>
      <c r="N3390" s="98">
        <v>1</v>
      </c>
      <c r="O3390" s="93" t="str">
        <f>_xlfn.XLOOKUP(P3390,匹配表1065!U:U,匹配表1065!T:T)</f>
        <v>HO00001521</v>
      </c>
      <c r="P3390" s="89" t="s">
        <v>162</v>
      </c>
      <c r="Q3390" s="89" t="s">
        <v>166</v>
      </c>
      <c r="R3390" s="89" t="str">
        <f>_xlfn.XLOOKUP(Q3390,匹配表1065!L:L,匹配表1065!O:O)</f>
        <v>B</v>
      </c>
      <c r="S3390" s="93" t="str">
        <f>IFERROR(_xlfn.XLOOKUP(Q3390,匹配表1065!AI:AI,匹配表1065!AJ:AJ),"绿标")</f>
        <v>红标</v>
      </c>
      <c r="T3390" s="93" t="str" cm="1">
        <f t="array" ref="T3390:U3390">_xlfn.XLOOKUP(Q3390,匹配表1065!L:L,匹配表1065!M:N)</f>
        <v>脑血管</v>
      </c>
      <c r="U3390" s="94" t="str">
        <v>神经内科</v>
      </c>
      <c r="V3390" s="95" t="s">
        <v>67</v>
      </c>
      <c r="W3390" s="93">
        <f>_xlfn.XLOOKUP(M3390,匹配表1065!D:D,匹配表1065!F:F)*N3390</f>
        <v>8</v>
      </c>
    </row>
    <row r="3391" customHeight="1" spans="1:23">
      <c r="A3391" s="89" t="s">
        <v>787</v>
      </c>
      <c r="B3391" s="90">
        <v>46177</v>
      </c>
      <c r="C3391" s="91" t="str">
        <f t="shared" si="104"/>
        <v>6月第1周</v>
      </c>
      <c r="D3391" s="89" t="s">
        <v>782</v>
      </c>
      <c r="E3391" s="89" t="str">
        <f t="shared" si="105"/>
        <v>6月第1周--周4</v>
      </c>
      <c r="F3391" s="99" t="s">
        <v>27</v>
      </c>
      <c r="G3391" s="92" t="s">
        <v>136</v>
      </c>
      <c r="H3391" s="92" t="str">
        <f>_xlfn.XLOOKUP(O3391,匹配表1065!T:T,匹配表1065!W:W)</f>
        <v>潍坊市</v>
      </c>
      <c r="I3391" s="89" t="str">
        <f>_xlfn.XLOOKUP(O3391,匹配表1065!T:T,匹配表1065!X:X)</f>
        <v>PME2036</v>
      </c>
      <c r="J3391" s="89" t="s">
        <v>161</v>
      </c>
      <c r="K3391" s="89" cm="1">
        <f ca="1" t="array" ref="K3391:L3391">_xlfn.XLOOKUP(J3391,匹配表1065!Y:Y,匹配表1065!AA:AB)</f>
        <v>1519</v>
      </c>
      <c r="L3391" s="89" t="str">
        <v>3个月以上</v>
      </c>
      <c r="M3391" s="92" t="s">
        <v>30</v>
      </c>
      <c r="N3391" s="98">
        <v>1</v>
      </c>
      <c r="O3391" s="93" t="str">
        <f>_xlfn.XLOOKUP(P3391,匹配表1065!U:U,匹配表1065!T:T)</f>
        <v>HO00001496</v>
      </c>
      <c r="P3391" s="89" t="s">
        <v>256</v>
      </c>
      <c r="Q3391" s="89" t="s">
        <v>497</v>
      </c>
      <c r="R3391" s="89" t="str">
        <f>_xlfn.XLOOKUP(Q3391,匹配表1065!L:L,匹配表1065!O:O)</f>
        <v>A</v>
      </c>
      <c r="S3391" s="93" t="str">
        <f>IFERROR(_xlfn.XLOOKUP(Q3391,匹配表1065!AI:AI,匹配表1065!AJ:AJ),"绿标")</f>
        <v>绿标</v>
      </c>
      <c r="T3391" s="93" t="str" cm="1">
        <f t="array" ref="T3391:U3391">_xlfn.XLOOKUP(Q3391,匹配表1065!L:L,匹配表1065!M:N)</f>
        <v>头痛</v>
      </c>
      <c r="U3391" s="94" t="str">
        <v>神经内科</v>
      </c>
      <c r="V3391" s="95" t="s">
        <v>42</v>
      </c>
      <c r="W3391" s="93">
        <f>_xlfn.XLOOKUP(M3391,匹配表1065!D:D,匹配表1065!F:F)*N3391</f>
        <v>12</v>
      </c>
    </row>
    <row r="3392" customHeight="1" spans="1:23">
      <c r="A3392" s="89" t="s">
        <v>787</v>
      </c>
      <c r="B3392" s="90">
        <v>46177</v>
      </c>
      <c r="C3392" s="91" t="str">
        <f t="shared" si="104"/>
        <v>6月第1周</v>
      </c>
      <c r="D3392" s="89" t="s">
        <v>782</v>
      </c>
      <c r="E3392" s="89" t="str">
        <f t="shared" si="105"/>
        <v>6月第1周--周4</v>
      </c>
      <c r="F3392" s="99" t="s">
        <v>27</v>
      </c>
      <c r="G3392" s="92" t="s">
        <v>136</v>
      </c>
      <c r="H3392" s="92" t="str">
        <f>_xlfn.XLOOKUP(O3392,匹配表1065!T:T,匹配表1065!W:W)</f>
        <v>潍坊市</v>
      </c>
      <c r="I3392" s="89" t="str">
        <f>_xlfn.XLOOKUP(O3392,匹配表1065!T:T,匹配表1065!X:X)</f>
        <v>PME2036</v>
      </c>
      <c r="J3392" s="89" t="s">
        <v>161</v>
      </c>
      <c r="K3392" s="89" cm="1">
        <f ca="1" t="array" ref="K3392:L3392">_xlfn.XLOOKUP(J3392,匹配表1065!Y:Y,匹配表1065!AA:AB)</f>
        <v>1519</v>
      </c>
      <c r="L3392" s="89" t="str">
        <v>3个月以上</v>
      </c>
      <c r="M3392" s="92" t="s">
        <v>55</v>
      </c>
      <c r="N3392" s="98">
        <v>1</v>
      </c>
      <c r="O3392" s="93" t="str">
        <f>_xlfn.XLOOKUP(P3392,匹配表1065!U:U,匹配表1065!T:T)</f>
        <v>HO00139638</v>
      </c>
      <c r="P3392" s="89" t="s">
        <v>457</v>
      </c>
      <c r="Q3392" s="89" t="s">
        <v>458</v>
      </c>
      <c r="R3392" s="89" t="str">
        <f>_xlfn.XLOOKUP(Q3392,匹配表1065!L:L,匹配表1065!O:O)</f>
        <v>C</v>
      </c>
      <c r="S3392" s="93" t="str">
        <f>IFERROR(_xlfn.XLOOKUP(Q3392,匹配表1065!AI:AI,匹配表1065!AJ:AJ),"绿标")</f>
        <v>黑标</v>
      </c>
      <c r="T3392" s="93" t="str" cm="1">
        <f t="array" ref="T3392:U3392">_xlfn.XLOOKUP(Q3392,匹配表1065!L:L,匹配表1065!M:N)</f>
        <v>眩晕</v>
      </c>
      <c r="U3392" s="94" t="str">
        <v>神经内科</v>
      </c>
      <c r="V3392" s="95" t="s">
        <v>67</v>
      </c>
      <c r="W3392" s="93">
        <f>_xlfn.XLOOKUP(M3392,匹配表1065!D:D,匹配表1065!F:F)*N3392</f>
        <v>8</v>
      </c>
    </row>
    <row r="3393" customHeight="1" spans="1:23">
      <c r="A3393" s="89" t="s">
        <v>787</v>
      </c>
      <c r="B3393" s="90">
        <v>46177</v>
      </c>
      <c r="C3393" s="91" t="str">
        <f t="shared" si="104"/>
        <v>6月第1周</v>
      </c>
      <c r="D3393" s="89" t="s">
        <v>782</v>
      </c>
      <c r="E3393" s="89" t="str">
        <f t="shared" si="105"/>
        <v>6月第1周--周4</v>
      </c>
      <c r="F3393" s="99" t="s">
        <v>27</v>
      </c>
      <c r="G3393" s="92" t="s">
        <v>136</v>
      </c>
      <c r="H3393" s="92" t="str">
        <f>_xlfn.XLOOKUP(O3393,匹配表1065!T:T,匹配表1065!W:W)</f>
        <v>青岛市</v>
      </c>
      <c r="I3393" s="89" t="str">
        <f>_xlfn.XLOOKUP(O3393,匹配表1065!T:T,匹配表1065!X:X)</f>
        <v>PME2033</v>
      </c>
      <c r="J3393" s="92" t="s">
        <v>137</v>
      </c>
      <c r="K3393" s="89" cm="1">
        <f ca="1" t="array" ref="K3393:L3393">_xlfn.XLOOKUP(J3393,匹配表1065!Y:Y,匹配表1065!AA:AB)</f>
        <v>10</v>
      </c>
      <c r="L3393" s="89" t="str">
        <v>3个月以上</v>
      </c>
      <c r="M3393" s="92" t="s">
        <v>30</v>
      </c>
      <c r="N3393" s="98">
        <v>1</v>
      </c>
      <c r="O3393" s="93" t="str">
        <f>_xlfn.XLOOKUP(P3393,匹配表1065!U:U,匹配表1065!T:T)</f>
        <v>HO00273985</v>
      </c>
      <c r="P3393" s="89" t="s">
        <v>419</v>
      </c>
      <c r="Q3393" s="89" t="s">
        <v>685</v>
      </c>
      <c r="R3393" s="89" t="str">
        <f>_xlfn.XLOOKUP(Q3393,匹配表1065!L:L,匹配表1065!O:O)</f>
        <v>B</v>
      </c>
      <c r="S3393" s="93" t="str">
        <f>IFERROR(_xlfn.XLOOKUP(Q3393,匹配表1065!AI:AI,匹配表1065!AJ:AJ),"绿标")</f>
        <v>绿标</v>
      </c>
      <c r="T3393" s="93" t="str" cm="1">
        <f t="array" ref="T3393:U3393">_xlfn.XLOOKUP(Q3393,匹配表1065!L:L,匹配表1065!M:N)</f>
        <v>脑血管</v>
      </c>
      <c r="U3393" s="94" t="str">
        <v>神经内科</v>
      </c>
      <c r="V3393" s="95" t="s">
        <v>67</v>
      </c>
      <c r="W3393" s="93">
        <f>_xlfn.XLOOKUP(M3393,匹配表1065!D:D,匹配表1065!F:F)*N3393</f>
        <v>12</v>
      </c>
    </row>
    <row r="3394" customHeight="1" spans="1:23">
      <c r="A3394" s="89" t="s">
        <v>787</v>
      </c>
      <c r="B3394" s="90">
        <v>46177</v>
      </c>
      <c r="C3394" s="91" t="str">
        <f t="shared" ref="C3394:C3457" si="106">MONTH(B3394)&amp;TEXT(WEEKNUM(B3394,2)-WEEKNUM(B3394+1-DAY(B3394),2)+1,"月第0周")</f>
        <v>6月第1周</v>
      </c>
      <c r="D3394" s="89" t="s">
        <v>782</v>
      </c>
      <c r="E3394" s="89" t="str">
        <f t="shared" ref="E3394:E3457" si="107">D3394&amp;"--"&amp;"周"&amp;WEEKDAY(B3394,2)</f>
        <v>6月第1周--周4</v>
      </c>
      <c r="F3394" s="99" t="s">
        <v>27</v>
      </c>
      <c r="G3394" s="92" t="s">
        <v>136</v>
      </c>
      <c r="H3394" s="92" t="str">
        <f>_xlfn.XLOOKUP(O3394,匹配表1065!T:T,匹配表1065!W:W)</f>
        <v>威海市</v>
      </c>
      <c r="I3394" s="89" t="str">
        <f>_xlfn.XLOOKUP(O3394,匹配表1065!T:T,匹配表1065!X:X)</f>
        <v>PME2033</v>
      </c>
      <c r="J3394" s="92" t="s">
        <v>137</v>
      </c>
      <c r="K3394" s="89" cm="1">
        <f ca="1" t="array" ref="K3394:L3394">_xlfn.XLOOKUP(J3394,匹配表1065!Y:Y,匹配表1065!AA:AB)</f>
        <v>10</v>
      </c>
      <c r="L3394" s="89" t="str">
        <v>3个月以上</v>
      </c>
      <c r="M3394" s="92" t="s">
        <v>35</v>
      </c>
      <c r="N3394" s="98">
        <v>1</v>
      </c>
      <c r="O3394" s="93" t="str">
        <f>_xlfn.XLOOKUP(P3394,匹配表1065!U:U,匹配表1065!T:T)</f>
        <v>HO00001513</v>
      </c>
      <c r="P3394" s="89" t="s">
        <v>622</v>
      </c>
      <c r="Q3394" s="89" t="s">
        <v>701</v>
      </c>
      <c r="R3394" s="89" t="str">
        <f>_xlfn.XLOOKUP(Q3394,匹配表1065!L:L,匹配表1065!O:O)</f>
        <v>B</v>
      </c>
      <c r="S3394" s="93" t="str">
        <f>IFERROR(_xlfn.XLOOKUP(Q3394,匹配表1065!AI:AI,匹配表1065!AJ:AJ),"绿标")</f>
        <v>绿标</v>
      </c>
      <c r="T3394" s="93" t="str" cm="1">
        <f t="array" ref="T3394:U3394">_xlfn.XLOOKUP(Q3394,匹配表1065!L:L,匹配表1065!M:N)</f>
        <v>脑血管</v>
      </c>
      <c r="U3394" s="94" t="str">
        <v>神经内科</v>
      </c>
      <c r="V3394" s="95" t="s">
        <v>33</v>
      </c>
      <c r="W3394" s="93">
        <f>_xlfn.XLOOKUP(M3394,匹配表1065!D:D,匹配表1065!F:F)*N3394</f>
        <v>4</v>
      </c>
    </row>
    <row r="3395" customHeight="1" spans="1:23">
      <c r="A3395" s="89" t="s">
        <v>787</v>
      </c>
      <c r="B3395" s="90">
        <v>46177</v>
      </c>
      <c r="C3395" s="91" t="str">
        <f t="shared" si="106"/>
        <v>6月第1周</v>
      </c>
      <c r="D3395" s="89" t="s">
        <v>782</v>
      </c>
      <c r="E3395" s="89" t="str">
        <f t="shared" si="107"/>
        <v>6月第1周--周4</v>
      </c>
      <c r="F3395" s="99" t="s">
        <v>27</v>
      </c>
      <c r="G3395" s="92" t="s">
        <v>136</v>
      </c>
      <c r="H3395" s="92" t="str">
        <f>_xlfn.XLOOKUP(O3395,匹配表1065!T:T,匹配表1065!W:W)</f>
        <v>青岛市</v>
      </c>
      <c r="I3395" s="89" t="str">
        <f>_xlfn.XLOOKUP(O3395,匹配表1065!T:T,匹配表1065!X:X)</f>
        <v>PME2031</v>
      </c>
      <c r="J3395" s="92" t="s">
        <v>155</v>
      </c>
      <c r="K3395" s="89" cm="1">
        <f ca="1" t="array" ref="K3395:L3395">_xlfn.XLOOKUP(J3395,匹配表1065!Y:Y,匹配表1065!AA:AB)</f>
        <v>31</v>
      </c>
      <c r="L3395" s="89" t="str">
        <v>3个月以上</v>
      </c>
      <c r="M3395" s="92" t="s">
        <v>30</v>
      </c>
      <c r="N3395" s="98">
        <v>1</v>
      </c>
      <c r="O3395" s="93" t="str">
        <f>_xlfn.XLOOKUP(P3395,匹配表1065!U:U,匹配表1065!T:T)</f>
        <v>HO00001478</v>
      </c>
      <c r="P3395" s="89" t="s">
        <v>156</v>
      </c>
      <c r="Q3395" s="89" t="s">
        <v>300</v>
      </c>
      <c r="R3395" s="89" t="str">
        <f>_xlfn.XLOOKUP(Q3395,匹配表1065!L:L,匹配表1065!O:O)</f>
        <v>C</v>
      </c>
      <c r="S3395" s="93" t="str">
        <f>IFERROR(_xlfn.XLOOKUP(Q3395,匹配表1065!AI:AI,匹配表1065!AJ:AJ),"绿标")</f>
        <v>红标</v>
      </c>
      <c r="T3395" s="93" t="str" cm="1">
        <f t="array" ref="T3395:U3395">_xlfn.XLOOKUP(Q3395,匹配表1065!L:L,匹配表1065!M:N)</f>
        <v>眩晕</v>
      </c>
      <c r="U3395" s="94" t="str">
        <v>神经内科</v>
      </c>
      <c r="V3395" s="95" t="s">
        <v>58</v>
      </c>
      <c r="W3395" s="93">
        <f>_xlfn.XLOOKUP(M3395,匹配表1065!D:D,匹配表1065!F:F)*N3395</f>
        <v>12</v>
      </c>
    </row>
    <row r="3396" customHeight="1" spans="1:23">
      <c r="A3396" s="89" t="s">
        <v>787</v>
      </c>
      <c r="B3396" s="90">
        <v>46177</v>
      </c>
      <c r="C3396" s="91" t="str">
        <f t="shared" si="106"/>
        <v>6月第1周</v>
      </c>
      <c r="D3396" s="89" t="s">
        <v>782</v>
      </c>
      <c r="E3396" s="89" t="str">
        <f t="shared" si="107"/>
        <v>6月第1周--周4</v>
      </c>
      <c r="F3396" s="99" t="s">
        <v>27</v>
      </c>
      <c r="G3396" s="92" t="s">
        <v>136</v>
      </c>
      <c r="H3396" s="92" t="str">
        <f>_xlfn.XLOOKUP(O3396,匹配表1065!T:T,匹配表1065!W:W)</f>
        <v>青岛市</v>
      </c>
      <c r="I3396" s="89" t="str">
        <f>_xlfn.XLOOKUP(O3396,匹配表1065!T:T,匹配表1065!X:X)</f>
        <v>PME2031</v>
      </c>
      <c r="J3396" s="92" t="s">
        <v>155</v>
      </c>
      <c r="K3396" s="89" cm="1">
        <f ca="1" t="array" ref="K3396:L3396">_xlfn.XLOOKUP(J3396,匹配表1065!Y:Y,匹配表1065!AA:AB)</f>
        <v>31</v>
      </c>
      <c r="L3396" s="89" t="str">
        <v>3个月以上</v>
      </c>
      <c r="M3396" s="92" t="s">
        <v>30</v>
      </c>
      <c r="N3396" s="98">
        <v>1</v>
      </c>
      <c r="O3396" s="93" t="str">
        <f>_xlfn.XLOOKUP(P3396,匹配表1065!U:U,匹配表1065!T:T)</f>
        <v>HO00001485</v>
      </c>
      <c r="P3396" s="89" t="s">
        <v>253</v>
      </c>
      <c r="Q3396" s="89" t="s">
        <v>254</v>
      </c>
      <c r="R3396" s="89" t="str">
        <f>_xlfn.XLOOKUP(Q3396,匹配表1065!L:L,匹配表1065!O:O)</f>
        <v>B</v>
      </c>
      <c r="S3396" s="93" t="str">
        <f>IFERROR(_xlfn.XLOOKUP(Q3396,匹配表1065!AI:AI,匹配表1065!AJ:AJ),"绿标")</f>
        <v>红标</v>
      </c>
      <c r="T3396" s="93" t="str" cm="1">
        <f t="array" ref="T3396:U3396">_xlfn.XLOOKUP(Q3396,匹配表1065!L:L,匹配表1065!M:N)</f>
        <v>脑血管</v>
      </c>
      <c r="U3396" s="94" t="str">
        <v>神经内科</v>
      </c>
      <c r="V3396" s="95" t="s">
        <v>67</v>
      </c>
      <c r="W3396" s="93">
        <f>_xlfn.XLOOKUP(M3396,匹配表1065!D:D,匹配表1065!F:F)*N3396</f>
        <v>12</v>
      </c>
    </row>
    <row r="3397" customHeight="1" spans="1:23">
      <c r="A3397" s="89" t="s">
        <v>787</v>
      </c>
      <c r="B3397" s="90">
        <v>46177</v>
      </c>
      <c r="C3397" s="91" t="str">
        <f t="shared" si="106"/>
        <v>6月第1周</v>
      </c>
      <c r="D3397" s="89" t="s">
        <v>782</v>
      </c>
      <c r="E3397" s="89" t="str">
        <f t="shared" si="107"/>
        <v>6月第1周--周4</v>
      </c>
      <c r="F3397" s="99" t="s">
        <v>27</v>
      </c>
      <c r="G3397" s="92" t="s">
        <v>136</v>
      </c>
      <c r="H3397" s="92" t="str">
        <f>_xlfn.XLOOKUP(O3397,匹配表1065!T:T,匹配表1065!W:W)</f>
        <v>烟台市</v>
      </c>
      <c r="I3397" s="89" t="str">
        <f>_xlfn.XLOOKUP(O3397,匹配表1065!T:T,匹配表1065!X:X)</f>
        <v>PME2034</v>
      </c>
      <c r="J3397" s="92" t="s">
        <v>501</v>
      </c>
      <c r="K3397" s="89" cm="1">
        <f ca="1" t="array" ref="K3397:L3397">_xlfn.XLOOKUP(J3397,匹配表1065!Y:Y,匹配表1065!AA:AB)</f>
        <v>4</v>
      </c>
      <c r="L3397" s="89" t="str">
        <v>3个月以上</v>
      </c>
      <c r="M3397" s="92" t="s">
        <v>30</v>
      </c>
      <c r="N3397" s="98">
        <v>1</v>
      </c>
      <c r="O3397" s="93" t="str">
        <f>_xlfn.XLOOKUP(P3397,匹配表1065!U:U,匹配表1065!T:T)</f>
        <v>HO00024017</v>
      </c>
      <c r="P3397" s="89" t="s">
        <v>698</v>
      </c>
      <c r="Q3397" s="89" t="s">
        <v>803</v>
      </c>
      <c r="R3397" s="89" t="str">
        <f>_xlfn.XLOOKUP(Q3397,匹配表1065!L:L,匹配表1065!O:O)</f>
        <v>A</v>
      </c>
      <c r="S3397" s="93" t="str">
        <f>IFERROR(_xlfn.XLOOKUP(Q3397,匹配表1065!AI:AI,匹配表1065!AJ:AJ),"绿标")</f>
        <v>绿标</v>
      </c>
      <c r="T3397" s="93" t="str" cm="1">
        <f t="array" ref="T3397:U3397">_xlfn.XLOOKUP(Q3397,匹配表1065!L:L,匹配表1065!M:N)</f>
        <v>头痛</v>
      </c>
      <c r="U3397" s="94" t="str">
        <v>神经内科</v>
      </c>
      <c r="V3397" s="95" t="s">
        <v>42</v>
      </c>
      <c r="W3397" s="93">
        <f>_xlfn.XLOOKUP(M3397,匹配表1065!D:D,匹配表1065!F:F)*N3397</f>
        <v>12</v>
      </c>
    </row>
    <row r="3398" customHeight="1" spans="1:23">
      <c r="A3398" s="89" t="s">
        <v>787</v>
      </c>
      <c r="B3398" s="90">
        <v>46177</v>
      </c>
      <c r="C3398" s="91" t="str">
        <f t="shared" si="106"/>
        <v>6月第1周</v>
      </c>
      <c r="D3398" s="89" t="s">
        <v>782</v>
      </c>
      <c r="E3398" s="89" t="str">
        <f t="shared" si="107"/>
        <v>6月第1周--周4</v>
      </c>
      <c r="F3398" s="99" t="s">
        <v>27</v>
      </c>
      <c r="G3398" s="92" t="s">
        <v>104</v>
      </c>
      <c r="H3398" s="92" t="str">
        <f>_xlfn.XLOOKUP(O3398,匹配表1065!T:T,匹配表1065!W:W)</f>
        <v>济南市</v>
      </c>
      <c r="I3398" s="89" t="str">
        <f>_xlfn.XLOOKUP(O3398,匹配表1065!T:T,匹配表1065!X:X)</f>
        <v>PME2026</v>
      </c>
      <c r="J3398" s="92" t="s">
        <v>116</v>
      </c>
      <c r="K3398" s="89" cm="1">
        <f ca="1" t="array" ref="K3398:L3398">_xlfn.XLOOKUP(J3398,匹配表1065!Y:Y,匹配表1065!AA:AB)</f>
        <v>13</v>
      </c>
      <c r="L3398" s="89" t="str">
        <v>3个月以上</v>
      </c>
      <c r="M3398" s="92" t="s">
        <v>30</v>
      </c>
      <c r="N3398" s="98">
        <v>1</v>
      </c>
      <c r="O3398" s="93" t="str">
        <f>_xlfn.XLOOKUP(P3398,匹配表1065!U:U,匹配表1065!T:T)</f>
        <v>HO00001409</v>
      </c>
      <c r="P3398" s="89" t="s">
        <v>117</v>
      </c>
      <c r="Q3398" s="89" t="s">
        <v>118</v>
      </c>
      <c r="R3398" s="89" t="str">
        <f>_xlfn.XLOOKUP(Q3398,匹配表1065!L:L,匹配表1065!O:O)</f>
        <v>A</v>
      </c>
      <c r="S3398" s="93" t="str">
        <f>IFERROR(_xlfn.XLOOKUP(Q3398,匹配表1065!AI:AI,匹配表1065!AJ:AJ),"绿标")</f>
        <v>绿标</v>
      </c>
      <c r="T3398" s="93" t="str" cm="1">
        <f t="array" ref="T3398:U3398">_xlfn.XLOOKUP(Q3398,匹配表1065!L:L,匹配表1065!M:N)</f>
        <v>头痛</v>
      </c>
      <c r="U3398" s="94" t="str">
        <v>神经内科</v>
      </c>
      <c r="V3398" s="95" t="s">
        <v>67</v>
      </c>
      <c r="W3398" s="93">
        <f>_xlfn.XLOOKUP(M3398,匹配表1065!D:D,匹配表1065!F:F)*N3398</f>
        <v>12</v>
      </c>
    </row>
    <row r="3399" customHeight="1" spans="1:23">
      <c r="A3399" s="89" t="s">
        <v>787</v>
      </c>
      <c r="B3399" s="90">
        <v>46177</v>
      </c>
      <c r="C3399" s="91" t="str">
        <f t="shared" si="106"/>
        <v>6月第1周</v>
      </c>
      <c r="D3399" s="89" t="s">
        <v>782</v>
      </c>
      <c r="E3399" s="89" t="str">
        <f t="shared" si="107"/>
        <v>6月第1周--周4</v>
      </c>
      <c r="F3399" s="99" t="s">
        <v>27</v>
      </c>
      <c r="G3399" s="92" t="s">
        <v>104</v>
      </c>
      <c r="H3399" s="92" t="str">
        <f>_xlfn.XLOOKUP(O3399,匹配表1065!T:T,匹配表1065!W:W)</f>
        <v>济南市</v>
      </c>
      <c r="I3399" s="89" t="str">
        <f>_xlfn.XLOOKUP(O3399,匹配表1065!T:T,匹配表1065!X:X)</f>
        <v>PME2026</v>
      </c>
      <c r="J3399" s="92" t="s">
        <v>116</v>
      </c>
      <c r="K3399" s="89" cm="1">
        <f ca="1" t="array" ref="K3399:L3399">_xlfn.XLOOKUP(J3399,匹配表1065!Y:Y,匹配表1065!AA:AB)</f>
        <v>13</v>
      </c>
      <c r="L3399" s="89" t="str">
        <v>3个月以上</v>
      </c>
      <c r="M3399" s="92" t="s">
        <v>35</v>
      </c>
      <c r="N3399" s="98">
        <v>1</v>
      </c>
      <c r="O3399" s="93" t="str">
        <f>_xlfn.XLOOKUP(P3399,匹配表1065!U:U,匹配表1065!T:T)</f>
        <v>HO00001409</v>
      </c>
      <c r="P3399" s="89" t="s">
        <v>117</v>
      </c>
      <c r="Q3399" s="89" t="s">
        <v>312</v>
      </c>
      <c r="R3399" s="89" t="str">
        <f>_xlfn.XLOOKUP(Q3399,匹配表1065!L:L,匹配表1065!O:O)</f>
        <v>A</v>
      </c>
      <c r="S3399" s="93" t="str">
        <f>IFERROR(_xlfn.XLOOKUP(Q3399,匹配表1065!AI:AI,匹配表1065!AJ:AJ),"绿标")</f>
        <v>绿标</v>
      </c>
      <c r="T3399" s="93" t="str" cm="1">
        <f t="array" ref="T3399:U3399">_xlfn.XLOOKUP(Q3399,匹配表1065!L:L,匹配表1065!M:N)</f>
        <v>头痛</v>
      </c>
      <c r="U3399" s="94" t="str">
        <v>神经内科</v>
      </c>
      <c r="V3399" s="95" t="s">
        <v>58</v>
      </c>
      <c r="W3399" s="93">
        <f>_xlfn.XLOOKUP(M3399,匹配表1065!D:D,匹配表1065!F:F)*N3399</f>
        <v>4</v>
      </c>
    </row>
    <row r="3400" customHeight="1" spans="1:23">
      <c r="A3400" s="89" t="s">
        <v>787</v>
      </c>
      <c r="B3400" s="90">
        <v>46177</v>
      </c>
      <c r="C3400" s="91" t="str">
        <f t="shared" si="106"/>
        <v>6月第1周</v>
      </c>
      <c r="D3400" s="89" t="s">
        <v>782</v>
      </c>
      <c r="E3400" s="89" t="str">
        <f t="shared" si="107"/>
        <v>6月第1周--周4</v>
      </c>
      <c r="F3400" s="99" t="s">
        <v>27</v>
      </c>
      <c r="G3400" s="92" t="s">
        <v>104</v>
      </c>
      <c r="H3400" s="92" t="str">
        <f>_xlfn.XLOOKUP(O3400,匹配表1065!T:T,匹配表1065!W:W)</f>
        <v>聊城市</v>
      </c>
      <c r="I3400" s="89" t="str">
        <f>_xlfn.XLOOKUP(O3400,匹配表1065!T:T,匹配表1065!X:X)</f>
        <v>PME2046</v>
      </c>
      <c r="J3400" s="92" t="s">
        <v>108</v>
      </c>
      <c r="K3400" s="89" cm="1">
        <f ca="1" t="array" ref="K3400:L3400">_xlfn.XLOOKUP(J3400,匹配表1065!Y:Y,匹配表1065!AA:AB)</f>
        <v>8</v>
      </c>
      <c r="L3400" s="89" t="str">
        <v>3个月以上</v>
      </c>
      <c r="M3400" s="92" t="s">
        <v>30</v>
      </c>
      <c r="N3400" s="98">
        <v>1</v>
      </c>
      <c r="O3400" s="93" t="str">
        <f>_xlfn.XLOOKUP(P3400,匹配表1065!U:U,匹配表1065!T:T)</f>
        <v>HO00001415</v>
      </c>
      <c r="P3400" s="89" t="s">
        <v>109</v>
      </c>
      <c r="Q3400" s="89" t="s">
        <v>110</v>
      </c>
      <c r="R3400" s="89" t="str">
        <f>_xlfn.XLOOKUP(Q3400,匹配表1065!L:L,匹配表1065!O:O)</f>
        <v>B</v>
      </c>
      <c r="S3400" s="93" t="str">
        <f>IFERROR(_xlfn.XLOOKUP(Q3400,匹配表1065!AI:AI,匹配表1065!AJ:AJ),"绿标")</f>
        <v>绿标</v>
      </c>
      <c r="T3400" s="93" t="str" cm="1">
        <f t="array" ref="T3400:U3400">_xlfn.XLOOKUP(Q3400,匹配表1065!L:L,匹配表1065!M:N)</f>
        <v>脑血管</v>
      </c>
      <c r="U3400" s="94" t="str">
        <v>神经内科</v>
      </c>
      <c r="V3400" s="95" t="s">
        <v>42</v>
      </c>
      <c r="W3400" s="93">
        <f>_xlfn.XLOOKUP(M3400,匹配表1065!D:D,匹配表1065!F:F)*N3400</f>
        <v>12</v>
      </c>
    </row>
    <row r="3401" customHeight="1" spans="1:23">
      <c r="A3401" s="89" t="s">
        <v>787</v>
      </c>
      <c r="B3401" s="90">
        <v>46177</v>
      </c>
      <c r="C3401" s="91" t="str">
        <f t="shared" si="106"/>
        <v>6月第1周</v>
      </c>
      <c r="D3401" s="89" t="s">
        <v>782</v>
      </c>
      <c r="E3401" s="89" t="str">
        <f t="shared" si="107"/>
        <v>6月第1周--周4</v>
      </c>
      <c r="F3401" s="99" t="s">
        <v>27</v>
      </c>
      <c r="G3401" s="92" t="s">
        <v>104</v>
      </c>
      <c r="H3401" s="92" t="str">
        <f>_xlfn.XLOOKUP(O3401,匹配表1065!T:T,匹配表1065!W:W)</f>
        <v>苏州市</v>
      </c>
      <c r="I3401" s="89" t="str">
        <f>_xlfn.XLOOKUP(O3401,匹配表1065!T:T,匹配表1065!X:X)</f>
        <v>PME2017</v>
      </c>
      <c r="J3401" s="92" t="s">
        <v>105</v>
      </c>
      <c r="K3401" s="89" cm="1">
        <f ca="1" t="array" ref="K3401:L3401">_xlfn.XLOOKUP(J3401,匹配表1065!Y:Y,匹配表1065!AA:AB)</f>
        <v>8</v>
      </c>
      <c r="L3401" s="89" t="str">
        <v>3个月以上</v>
      </c>
      <c r="M3401" s="92" t="s">
        <v>30</v>
      </c>
      <c r="N3401" s="98">
        <v>1</v>
      </c>
      <c r="O3401" s="93" t="str">
        <f>_xlfn.XLOOKUP(P3401,匹配表1065!U:U,匹配表1065!T:T)</f>
        <v>HO00001044</v>
      </c>
      <c r="P3401" s="89" t="s">
        <v>346</v>
      </c>
      <c r="Q3401" s="89" t="s">
        <v>456</v>
      </c>
      <c r="R3401" s="89" t="str">
        <f>_xlfn.XLOOKUP(Q3401,匹配表1065!L:L,匹配表1065!O:O)</f>
        <v>B</v>
      </c>
      <c r="S3401" s="93" t="str">
        <f>IFERROR(_xlfn.XLOOKUP(Q3401,匹配表1065!AI:AI,匹配表1065!AJ:AJ),"绿标")</f>
        <v>绿标</v>
      </c>
      <c r="T3401" s="93" t="str" cm="1">
        <f t="array" ref="T3401:U3401">_xlfn.XLOOKUP(Q3401,匹配表1065!L:L,匹配表1065!M:N)</f>
        <v>脑血管</v>
      </c>
      <c r="U3401" s="94" t="str">
        <v>神经内科</v>
      </c>
      <c r="V3401" s="95" t="s">
        <v>42</v>
      </c>
      <c r="W3401" s="93">
        <f>_xlfn.XLOOKUP(M3401,匹配表1065!D:D,匹配表1065!F:F)*N3401</f>
        <v>12</v>
      </c>
    </row>
    <row r="3402" customHeight="1" spans="1:23">
      <c r="A3402" s="89" t="s">
        <v>787</v>
      </c>
      <c r="B3402" s="90">
        <v>46177</v>
      </c>
      <c r="C3402" s="91" t="str">
        <f t="shared" si="106"/>
        <v>6月第1周</v>
      </c>
      <c r="D3402" s="89" t="s">
        <v>782</v>
      </c>
      <c r="E3402" s="89" t="str">
        <f t="shared" si="107"/>
        <v>6月第1周--周4</v>
      </c>
      <c r="F3402" s="99" t="s">
        <v>27</v>
      </c>
      <c r="G3402" s="92" t="s">
        <v>104</v>
      </c>
      <c r="H3402" s="92" t="str">
        <f>_xlfn.XLOOKUP(O3402,匹配表1065!T:T,匹配表1065!W:W)</f>
        <v>济南市</v>
      </c>
      <c r="I3402" s="89" t="str">
        <f>_xlfn.XLOOKUP(O3402,匹配表1065!T:T,匹配表1065!X:X)</f>
        <v>PME2024</v>
      </c>
      <c r="J3402" s="92" t="s">
        <v>125</v>
      </c>
      <c r="K3402" s="89" cm="1">
        <f ca="1" t="array" ref="K3402:L3402">_xlfn.XLOOKUP(J3402,匹配表1065!Y:Y,匹配表1065!AA:AB)</f>
        <v>9</v>
      </c>
      <c r="L3402" s="89" t="str">
        <v>3个月以上</v>
      </c>
      <c r="M3402" s="92" t="s">
        <v>30</v>
      </c>
      <c r="N3402" s="98">
        <v>1</v>
      </c>
      <c r="O3402" s="93" t="str">
        <f>_xlfn.XLOOKUP(P3402,匹配表1065!U:U,匹配表1065!T:T)</f>
        <v>HO00001404</v>
      </c>
      <c r="P3402" s="89" t="s">
        <v>126</v>
      </c>
      <c r="Q3402" s="89" t="s">
        <v>522</v>
      </c>
      <c r="R3402" s="89" t="str">
        <f>_xlfn.XLOOKUP(Q3402,匹配表1065!L:L,匹配表1065!O:O)</f>
        <v>B</v>
      </c>
      <c r="S3402" s="93" t="str">
        <f>IFERROR(_xlfn.XLOOKUP(Q3402,匹配表1065!AI:AI,匹配表1065!AJ:AJ),"绿标")</f>
        <v>绿标</v>
      </c>
      <c r="T3402" s="93" t="str" cm="1">
        <f t="array" ref="T3402:U3402">_xlfn.XLOOKUP(Q3402,匹配表1065!L:L,匹配表1065!M:N)</f>
        <v>脑血管</v>
      </c>
      <c r="U3402" s="94" t="str">
        <v>神经内科</v>
      </c>
      <c r="V3402" s="95" t="s">
        <v>67</v>
      </c>
      <c r="W3402" s="93">
        <f>_xlfn.XLOOKUP(M3402,匹配表1065!D:D,匹配表1065!F:F)*N3402</f>
        <v>12</v>
      </c>
    </row>
    <row r="3403" customHeight="1" spans="1:23">
      <c r="A3403" s="89" t="s">
        <v>787</v>
      </c>
      <c r="B3403" s="90">
        <v>46177</v>
      </c>
      <c r="C3403" s="91" t="str">
        <f t="shared" si="106"/>
        <v>6月第1周</v>
      </c>
      <c r="D3403" s="89" t="s">
        <v>782</v>
      </c>
      <c r="E3403" s="89" t="str">
        <f t="shared" si="107"/>
        <v>6月第1周--周4</v>
      </c>
      <c r="F3403" s="99" t="s">
        <v>27</v>
      </c>
      <c r="G3403" s="92" t="s">
        <v>104</v>
      </c>
      <c r="H3403" s="92" t="str">
        <f>_xlfn.XLOOKUP(O3403,匹配表1065!T:T,匹配表1065!W:W)</f>
        <v>济南市</v>
      </c>
      <c r="I3403" s="89" t="str">
        <f>_xlfn.XLOOKUP(O3403,匹配表1065!T:T,匹配表1065!X:X)</f>
        <v>PME2025</v>
      </c>
      <c r="J3403" s="92" t="s">
        <v>111</v>
      </c>
      <c r="K3403" s="89" cm="1">
        <f ca="1" t="array" ref="K3403:L3403">_xlfn.XLOOKUP(J3403,匹配表1065!Y:Y,匹配表1065!AA:AB)</f>
        <v>30</v>
      </c>
      <c r="L3403" s="89" t="str">
        <v>3个月以上</v>
      </c>
      <c r="M3403" s="92" t="s">
        <v>30</v>
      </c>
      <c r="N3403" s="98">
        <v>1</v>
      </c>
      <c r="O3403" s="93" t="str">
        <f>_xlfn.XLOOKUP(P3403,匹配表1065!U:U,匹配表1065!T:T)</f>
        <v>HO00001400</v>
      </c>
      <c r="P3403" s="89" t="s">
        <v>112</v>
      </c>
      <c r="Q3403" s="89" t="s">
        <v>113</v>
      </c>
      <c r="R3403" s="89" t="str">
        <f>_xlfn.XLOOKUP(Q3403,匹配表1065!L:L,匹配表1065!O:O)</f>
        <v>B</v>
      </c>
      <c r="S3403" s="93" t="str">
        <f>IFERROR(_xlfn.XLOOKUP(Q3403,匹配表1065!AI:AI,匹配表1065!AJ:AJ),"绿标")</f>
        <v>红标</v>
      </c>
      <c r="T3403" s="93" t="str" cm="1">
        <f t="array" ref="T3403:U3403">_xlfn.XLOOKUP(Q3403,匹配表1065!L:L,匹配表1065!M:N)</f>
        <v>抑郁焦虑</v>
      </c>
      <c r="U3403" s="94" t="str">
        <v>神经内科</v>
      </c>
      <c r="V3403" s="95" t="s">
        <v>42</v>
      </c>
      <c r="W3403" s="93">
        <f>_xlfn.XLOOKUP(M3403,匹配表1065!D:D,匹配表1065!F:F)*N3403</f>
        <v>12</v>
      </c>
    </row>
    <row r="3404" customHeight="1" spans="1:23">
      <c r="A3404" s="89" t="s">
        <v>787</v>
      </c>
      <c r="B3404" s="90">
        <v>46177</v>
      </c>
      <c r="C3404" s="91" t="str">
        <f t="shared" si="106"/>
        <v>6月第1周</v>
      </c>
      <c r="D3404" s="89" t="s">
        <v>782</v>
      </c>
      <c r="E3404" s="89" t="str">
        <f t="shared" si="107"/>
        <v>6月第1周--周4</v>
      </c>
      <c r="F3404" s="99" t="s">
        <v>27</v>
      </c>
      <c r="G3404" s="92" t="s">
        <v>104</v>
      </c>
      <c r="H3404" s="92" t="str">
        <f>_xlfn.XLOOKUP(O3404,匹配表1065!T:T,匹配表1065!W:W)</f>
        <v>济南市</v>
      </c>
      <c r="I3404" s="89" t="str">
        <f>_xlfn.XLOOKUP(O3404,匹配表1065!T:T,匹配表1065!X:X)</f>
        <v>PME2025</v>
      </c>
      <c r="J3404" s="92" t="s">
        <v>111</v>
      </c>
      <c r="K3404" s="89" cm="1">
        <f ca="1" t="array" ref="K3404:L3404">_xlfn.XLOOKUP(J3404,匹配表1065!Y:Y,匹配表1065!AA:AB)</f>
        <v>30</v>
      </c>
      <c r="L3404" s="89" t="str">
        <v>3个月以上</v>
      </c>
      <c r="M3404" s="92" t="s">
        <v>55</v>
      </c>
      <c r="N3404" s="98">
        <v>1</v>
      </c>
      <c r="O3404" s="93" t="str">
        <f>_xlfn.XLOOKUP(P3404,匹配表1065!U:U,匹配表1065!T:T)</f>
        <v>HO00001400</v>
      </c>
      <c r="P3404" s="89" t="s">
        <v>112</v>
      </c>
      <c r="Q3404" s="89" t="s">
        <v>262</v>
      </c>
      <c r="R3404" s="89" t="str">
        <f>_xlfn.XLOOKUP(Q3404,匹配表1065!L:L,匹配表1065!O:O)</f>
        <v>B</v>
      </c>
      <c r="S3404" s="93" t="str">
        <f>IFERROR(_xlfn.XLOOKUP(Q3404,匹配表1065!AI:AI,匹配表1065!AJ:AJ),"绿标")</f>
        <v>绿标</v>
      </c>
      <c r="T3404" s="93" t="str" cm="1">
        <f t="array" ref="T3404:U3404">_xlfn.XLOOKUP(Q3404,匹配表1065!L:L,匹配表1065!M:N)</f>
        <v>脑血管</v>
      </c>
      <c r="U3404" s="94" t="str">
        <v>神经内科</v>
      </c>
      <c r="V3404" s="95" t="s">
        <v>70</v>
      </c>
      <c r="W3404" s="93">
        <f>_xlfn.XLOOKUP(M3404,匹配表1065!D:D,匹配表1065!F:F)*N3404</f>
        <v>8</v>
      </c>
    </row>
    <row r="3405" customHeight="1" spans="1:23">
      <c r="A3405" s="89" t="s">
        <v>787</v>
      </c>
      <c r="B3405" s="90">
        <v>46177</v>
      </c>
      <c r="C3405" s="91" t="str">
        <f t="shared" si="106"/>
        <v>6月第1周</v>
      </c>
      <c r="D3405" s="89" t="s">
        <v>782</v>
      </c>
      <c r="E3405" s="89" t="str">
        <f t="shared" si="107"/>
        <v>6月第1周--周4</v>
      </c>
      <c r="F3405" s="99" t="s">
        <v>27</v>
      </c>
      <c r="G3405" s="92" t="s">
        <v>104</v>
      </c>
      <c r="H3405" s="92" t="str">
        <f>_xlfn.XLOOKUP(O3405,匹配表1065!T:T,匹配表1065!W:W)</f>
        <v>济南市</v>
      </c>
      <c r="I3405" s="89" t="str">
        <f>_xlfn.XLOOKUP(O3405,匹配表1065!T:T,匹配表1065!X:X)</f>
        <v>PME2025</v>
      </c>
      <c r="J3405" s="92" t="s">
        <v>111</v>
      </c>
      <c r="K3405" s="89" cm="1">
        <f ca="1" t="array" ref="K3405:L3405">_xlfn.XLOOKUP(J3405,匹配表1065!Y:Y,匹配表1065!AA:AB)</f>
        <v>30</v>
      </c>
      <c r="L3405" s="89" t="str">
        <v>3个月以上</v>
      </c>
      <c r="M3405" s="92" t="s">
        <v>55</v>
      </c>
      <c r="N3405" s="98">
        <v>1</v>
      </c>
      <c r="O3405" s="93" t="str">
        <f>_xlfn.XLOOKUP(P3405,匹配表1065!U:U,匹配表1065!T:T)</f>
        <v>HO00001400</v>
      </c>
      <c r="P3405" s="89" t="s">
        <v>112</v>
      </c>
      <c r="Q3405" s="89" t="s">
        <v>492</v>
      </c>
      <c r="R3405" s="89" t="str">
        <f>_xlfn.XLOOKUP(Q3405,匹配表1065!L:L,匹配表1065!O:O)</f>
        <v>B</v>
      </c>
      <c r="S3405" s="93" t="str">
        <f>IFERROR(_xlfn.XLOOKUP(Q3405,匹配表1065!AI:AI,匹配表1065!AJ:AJ),"绿标")</f>
        <v>红标</v>
      </c>
      <c r="T3405" s="93" t="str" cm="1">
        <f t="array" ref="T3405:U3405">_xlfn.XLOOKUP(Q3405,匹配表1065!L:L,匹配表1065!M:N)</f>
        <v>脑血管</v>
      </c>
      <c r="U3405" s="94" t="str">
        <v>神经内科</v>
      </c>
      <c r="V3405" s="95" t="s">
        <v>33</v>
      </c>
      <c r="W3405" s="93">
        <f>_xlfn.XLOOKUP(M3405,匹配表1065!D:D,匹配表1065!F:F)*N3405</f>
        <v>8</v>
      </c>
    </row>
    <row r="3406" customHeight="1" spans="1:23">
      <c r="A3406" s="89" t="s">
        <v>787</v>
      </c>
      <c r="B3406" s="90">
        <v>46177</v>
      </c>
      <c r="C3406" s="91" t="str">
        <f t="shared" si="106"/>
        <v>6月第1周</v>
      </c>
      <c r="D3406" s="89" t="s">
        <v>782</v>
      </c>
      <c r="E3406" s="89" t="str">
        <f t="shared" si="107"/>
        <v>6月第1周--周4</v>
      </c>
      <c r="F3406" s="99" t="s">
        <v>27</v>
      </c>
      <c r="G3406" s="92" t="s">
        <v>104</v>
      </c>
      <c r="H3406" s="92" t="str">
        <f>_xlfn.XLOOKUP(O3406,匹配表1065!T:T,匹配表1065!W:W)</f>
        <v>东营市</v>
      </c>
      <c r="I3406" s="89" t="str">
        <f>_xlfn.XLOOKUP(O3406,匹配表1065!T:T,匹配表1065!X:X)</f>
        <v>PME2028</v>
      </c>
      <c r="J3406" s="92" t="s">
        <v>121</v>
      </c>
      <c r="K3406" s="89" cm="1">
        <f ca="1" t="array" ref="K3406:L3406">_xlfn.XLOOKUP(J3406,匹配表1065!Y:Y,匹配表1065!AA:AB)</f>
        <v>26</v>
      </c>
      <c r="L3406" s="89" t="str">
        <v>3个月以上</v>
      </c>
      <c r="M3406" s="92" t="s">
        <v>35</v>
      </c>
      <c r="N3406" s="98">
        <v>1</v>
      </c>
      <c r="O3406" s="93" t="str">
        <f>_xlfn.XLOOKUP(P3406,匹配表1065!U:U,匹配表1065!T:T)</f>
        <v>HO00001421</v>
      </c>
      <c r="P3406" s="89" t="s">
        <v>122</v>
      </c>
      <c r="Q3406" s="89" t="s">
        <v>124</v>
      </c>
      <c r="R3406" s="89" t="str">
        <f>_xlfn.XLOOKUP(Q3406,匹配表1065!L:L,匹配表1065!O:O)</f>
        <v>A</v>
      </c>
      <c r="S3406" s="93" t="str">
        <f>IFERROR(_xlfn.XLOOKUP(Q3406,匹配表1065!AI:AI,匹配表1065!AJ:AJ),"绿标")</f>
        <v>红标</v>
      </c>
      <c r="T3406" s="93" t="str" cm="1">
        <f t="array" ref="T3406:U3406">_xlfn.XLOOKUP(Q3406,匹配表1065!L:L,匹配表1065!M:N)</f>
        <v>头痛</v>
      </c>
      <c r="U3406" s="94" t="str">
        <v>神经内科</v>
      </c>
      <c r="V3406" s="95" t="s">
        <v>33</v>
      </c>
      <c r="W3406" s="93">
        <f>_xlfn.XLOOKUP(M3406,匹配表1065!D:D,匹配表1065!F:F)*N3406</f>
        <v>4</v>
      </c>
    </row>
    <row r="3407" customHeight="1" spans="1:23">
      <c r="A3407" s="89" t="s">
        <v>787</v>
      </c>
      <c r="B3407" s="90">
        <v>46177</v>
      </c>
      <c r="C3407" s="91" t="str">
        <f t="shared" si="106"/>
        <v>6月第1周</v>
      </c>
      <c r="D3407" s="89" t="s">
        <v>782</v>
      </c>
      <c r="E3407" s="89" t="str">
        <f t="shared" si="107"/>
        <v>6月第1周--周4</v>
      </c>
      <c r="F3407" s="99" t="s">
        <v>27</v>
      </c>
      <c r="G3407" s="92" t="s">
        <v>104</v>
      </c>
      <c r="H3407" s="92" t="str">
        <f>_xlfn.XLOOKUP(O3407,匹配表1065!T:T,匹配表1065!W:W)</f>
        <v>东营市</v>
      </c>
      <c r="I3407" s="89" t="str">
        <f>_xlfn.XLOOKUP(O3407,匹配表1065!T:T,匹配表1065!X:X)</f>
        <v>PME2028</v>
      </c>
      <c r="J3407" s="92" t="s">
        <v>121</v>
      </c>
      <c r="K3407" s="89" cm="1">
        <f ca="1" t="array" ref="K3407:L3407">_xlfn.XLOOKUP(J3407,匹配表1065!Y:Y,匹配表1065!AA:AB)</f>
        <v>26</v>
      </c>
      <c r="L3407" s="89" t="str">
        <v>3个月以上</v>
      </c>
      <c r="M3407" s="92" t="s">
        <v>35</v>
      </c>
      <c r="N3407" s="98">
        <v>1</v>
      </c>
      <c r="O3407" s="93" t="str">
        <f>_xlfn.XLOOKUP(P3407,匹配表1065!U:U,匹配表1065!T:T)</f>
        <v>HO00001421</v>
      </c>
      <c r="P3407" s="89" t="s">
        <v>122</v>
      </c>
      <c r="Q3407" s="89" t="s">
        <v>328</v>
      </c>
      <c r="R3407" s="89" t="str">
        <f>_xlfn.XLOOKUP(Q3407,匹配表1065!L:L,匹配表1065!O:O)</f>
        <v>B</v>
      </c>
      <c r="S3407" s="93" t="str">
        <f>IFERROR(_xlfn.XLOOKUP(Q3407,匹配表1065!AI:AI,匹配表1065!AJ:AJ),"绿标")</f>
        <v>绿标</v>
      </c>
      <c r="T3407" s="93" t="str" cm="1">
        <f t="array" ref="T3407:U3407">_xlfn.XLOOKUP(Q3407,匹配表1065!L:L,匹配表1065!M:N)</f>
        <v>抑郁焦虑</v>
      </c>
      <c r="U3407" s="94" t="str">
        <v>神经内科</v>
      </c>
      <c r="V3407" s="95" t="s">
        <v>58</v>
      </c>
      <c r="W3407" s="93">
        <f>_xlfn.XLOOKUP(M3407,匹配表1065!D:D,匹配表1065!F:F)*N3407</f>
        <v>4</v>
      </c>
    </row>
    <row r="3408" customHeight="1" spans="1:23">
      <c r="A3408" s="89" t="s">
        <v>787</v>
      </c>
      <c r="B3408" s="90">
        <v>46177</v>
      </c>
      <c r="C3408" s="91" t="str">
        <f t="shared" si="106"/>
        <v>6月第1周</v>
      </c>
      <c r="D3408" s="89" t="s">
        <v>782</v>
      </c>
      <c r="E3408" s="89" t="str">
        <f t="shared" si="107"/>
        <v>6月第1周--周4</v>
      </c>
      <c r="F3408" s="99" t="s">
        <v>27</v>
      </c>
      <c r="G3408" s="92" t="s">
        <v>104</v>
      </c>
      <c r="H3408" s="92" t="str">
        <f>_xlfn.XLOOKUP(O3408,匹配表1065!T:T,匹配表1065!W:W)</f>
        <v>济南市</v>
      </c>
      <c r="I3408" s="89" t="str">
        <f>_xlfn.XLOOKUP(O3408,匹配表1065!T:T,匹配表1065!X:X)</f>
        <v>PME2025</v>
      </c>
      <c r="J3408" s="92" t="s">
        <v>128</v>
      </c>
      <c r="K3408" s="89" cm="1">
        <f ca="1" t="array" ref="K3408:L3408">_xlfn.XLOOKUP(J3408,匹配表1065!Y:Y,匹配表1065!AA:AB)</f>
        <v>13</v>
      </c>
      <c r="L3408" s="89" t="str">
        <v>3个月以上</v>
      </c>
      <c r="M3408" s="92" t="s">
        <v>30</v>
      </c>
      <c r="N3408" s="98">
        <v>1</v>
      </c>
      <c r="O3408" s="93" t="str">
        <f>_xlfn.XLOOKUP(P3408,匹配表1065!U:U,匹配表1065!T:T)</f>
        <v>HO00001400</v>
      </c>
      <c r="P3408" s="89" t="s">
        <v>112</v>
      </c>
      <c r="Q3408" s="89" t="s">
        <v>131</v>
      </c>
      <c r="R3408" s="89" t="str">
        <f>_xlfn.XLOOKUP(Q3408,匹配表1065!L:L,匹配表1065!O:O)</f>
        <v>B</v>
      </c>
      <c r="S3408" s="93" t="str">
        <f>IFERROR(_xlfn.XLOOKUP(Q3408,匹配表1065!AI:AI,匹配表1065!AJ:AJ),"绿标")</f>
        <v>红标</v>
      </c>
      <c r="T3408" s="93" t="str" cm="1">
        <f t="array" ref="T3408:U3408">_xlfn.XLOOKUP(Q3408,匹配表1065!L:L,匹配表1065!M:N)</f>
        <v>脑血管</v>
      </c>
      <c r="U3408" s="94" t="str">
        <v>神经内科</v>
      </c>
      <c r="V3408" s="95" t="s">
        <v>42</v>
      </c>
      <c r="W3408" s="93">
        <f>_xlfn.XLOOKUP(M3408,匹配表1065!D:D,匹配表1065!F:F)*N3408</f>
        <v>12</v>
      </c>
    </row>
    <row r="3409" customHeight="1" spans="1:23">
      <c r="A3409" s="89" t="s">
        <v>787</v>
      </c>
      <c r="B3409" s="90">
        <v>46177</v>
      </c>
      <c r="C3409" s="91" t="str">
        <f t="shared" si="106"/>
        <v>6月第1周</v>
      </c>
      <c r="D3409" s="89" t="s">
        <v>782</v>
      </c>
      <c r="E3409" s="89" t="str">
        <f t="shared" si="107"/>
        <v>6月第1周--周4</v>
      </c>
      <c r="F3409" s="99" t="s">
        <v>27</v>
      </c>
      <c r="G3409" s="92" t="s">
        <v>104</v>
      </c>
      <c r="H3409" s="92" t="str">
        <f>_xlfn.XLOOKUP(O3409,匹配表1065!T:T,匹配表1065!W:W)</f>
        <v>济南市</v>
      </c>
      <c r="I3409" s="89" t="str">
        <f>_xlfn.XLOOKUP(O3409,匹配表1065!T:T,匹配表1065!X:X)</f>
        <v>PME2025</v>
      </c>
      <c r="J3409" s="92" t="s">
        <v>128</v>
      </c>
      <c r="K3409" s="89" cm="1">
        <f ca="1" t="array" ref="K3409:L3409">_xlfn.XLOOKUP(J3409,匹配表1065!Y:Y,匹配表1065!AA:AB)</f>
        <v>13</v>
      </c>
      <c r="L3409" s="89" t="str">
        <v>3个月以上</v>
      </c>
      <c r="M3409" s="92" t="s">
        <v>35</v>
      </c>
      <c r="N3409" s="98">
        <v>1</v>
      </c>
      <c r="O3409" s="93" t="str">
        <f>_xlfn.XLOOKUP(P3409,匹配表1065!U:U,匹配表1065!T:T)</f>
        <v>HO00001400</v>
      </c>
      <c r="P3409" s="89" t="s">
        <v>112</v>
      </c>
      <c r="Q3409" s="89" t="s">
        <v>132</v>
      </c>
      <c r="R3409" s="89" t="str">
        <f>_xlfn.XLOOKUP(Q3409,匹配表1065!L:L,匹配表1065!O:O)</f>
        <v>D</v>
      </c>
      <c r="S3409" s="93" t="str">
        <f>IFERROR(_xlfn.XLOOKUP(Q3409,匹配表1065!AI:AI,匹配表1065!AJ:AJ),"绿标")</f>
        <v>绿标</v>
      </c>
      <c r="T3409" s="93" t="str" cm="1">
        <f t="array" ref="T3409:U3409">_xlfn.XLOOKUP(Q3409,匹配表1065!L:L,匹配表1065!M:N)</f>
        <v>抑郁焦虑</v>
      </c>
      <c r="U3409" s="94" t="str">
        <v>精神心理科</v>
      </c>
      <c r="V3409" s="95" t="s">
        <v>70</v>
      </c>
      <c r="W3409" s="93">
        <f>_xlfn.XLOOKUP(M3409,匹配表1065!D:D,匹配表1065!F:F)*N3409</f>
        <v>4</v>
      </c>
    </row>
    <row r="3410" customHeight="1" spans="1:23">
      <c r="A3410" s="89" t="s">
        <v>787</v>
      </c>
      <c r="B3410" s="90">
        <v>46177</v>
      </c>
      <c r="C3410" s="91" t="str">
        <f t="shared" si="106"/>
        <v>6月第1周</v>
      </c>
      <c r="D3410" s="89" t="s">
        <v>782</v>
      </c>
      <c r="E3410" s="89" t="str">
        <f t="shared" si="107"/>
        <v>6月第1周--周4</v>
      </c>
      <c r="F3410" s="99" t="s">
        <v>27</v>
      </c>
      <c r="G3410" s="92" t="s">
        <v>104</v>
      </c>
      <c r="H3410" s="92" t="str">
        <f>_xlfn.XLOOKUP(O3410,匹配表1065!T:T,匹配表1065!W:W)</f>
        <v>济南市</v>
      </c>
      <c r="I3410" s="89" t="str">
        <f>_xlfn.XLOOKUP(O3410,匹配表1065!T:T,匹配表1065!X:X)</f>
        <v>PME2025</v>
      </c>
      <c r="J3410" s="92" t="s">
        <v>128</v>
      </c>
      <c r="K3410" s="89" cm="1">
        <f ca="1" t="array" ref="K3410:L3410">_xlfn.XLOOKUP(J3410,匹配表1065!Y:Y,匹配表1065!AA:AB)</f>
        <v>13</v>
      </c>
      <c r="L3410" s="89" t="str">
        <v>3个月以上</v>
      </c>
      <c r="M3410" s="92" t="s">
        <v>55</v>
      </c>
      <c r="N3410" s="98">
        <v>1</v>
      </c>
      <c r="O3410" s="93" t="str">
        <f>_xlfn.XLOOKUP(P3410,匹配表1065!U:U,匹配表1065!T:T)</f>
        <v>HO00001400</v>
      </c>
      <c r="P3410" s="89" t="s">
        <v>112</v>
      </c>
      <c r="Q3410" s="89" t="s">
        <v>241</v>
      </c>
      <c r="R3410" s="89" t="str">
        <f>_xlfn.XLOOKUP(Q3410,匹配表1065!L:L,匹配表1065!O:O)</f>
        <v>A</v>
      </c>
      <c r="S3410" s="93" t="str">
        <f>IFERROR(_xlfn.XLOOKUP(Q3410,匹配表1065!AI:AI,匹配表1065!AJ:AJ),"绿标")</f>
        <v>红标</v>
      </c>
      <c r="T3410" s="93" t="str" cm="1">
        <f t="array" ref="T3410:U3410">_xlfn.XLOOKUP(Q3410,匹配表1065!L:L,匹配表1065!M:N)</f>
        <v>头痛</v>
      </c>
      <c r="U3410" s="94" t="str">
        <v>神经内科</v>
      </c>
      <c r="V3410" s="95" t="s">
        <v>33</v>
      </c>
      <c r="W3410" s="93">
        <f>_xlfn.XLOOKUP(M3410,匹配表1065!D:D,匹配表1065!F:F)*N3410</f>
        <v>8</v>
      </c>
    </row>
    <row r="3411" customHeight="1" spans="1:23">
      <c r="A3411" s="89" t="s">
        <v>787</v>
      </c>
      <c r="B3411" s="90">
        <v>46177</v>
      </c>
      <c r="C3411" s="91" t="str">
        <f t="shared" si="106"/>
        <v>6月第1周</v>
      </c>
      <c r="D3411" s="89" t="s">
        <v>782</v>
      </c>
      <c r="E3411" s="89" t="str">
        <f t="shared" si="107"/>
        <v>6月第1周--周4</v>
      </c>
      <c r="F3411" s="99" t="s">
        <v>27</v>
      </c>
      <c r="G3411" s="92" t="s">
        <v>28</v>
      </c>
      <c r="H3411" s="92" t="str">
        <f>_xlfn.XLOOKUP(O3411,匹配表1065!T:T,匹配表1065!W:W)</f>
        <v>常州市</v>
      </c>
      <c r="I3411" s="89" t="str">
        <f>_xlfn.XLOOKUP(O3411,匹配表1065!T:T,匹配表1065!X:X)</f>
        <v>PME2015</v>
      </c>
      <c r="J3411" s="92" t="s">
        <v>45</v>
      </c>
      <c r="K3411" s="89" cm="1">
        <f ca="1" t="array" ref="K3411:L3411">_xlfn.XLOOKUP(J3411,匹配表1065!Y:Y,匹配表1065!AA:AB)</f>
        <v>9</v>
      </c>
      <c r="L3411" s="89" t="str">
        <v>3个月以上</v>
      </c>
      <c r="M3411" s="92" t="s">
        <v>30</v>
      </c>
      <c r="N3411" s="98">
        <v>1</v>
      </c>
      <c r="O3411" s="93" t="str">
        <f>_xlfn.XLOOKUP(P3411,匹配表1065!U:U,匹配表1065!T:T)</f>
        <v>HO00000940</v>
      </c>
      <c r="P3411" s="89" t="s">
        <v>203</v>
      </c>
      <c r="Q3411" s="89" t="s">
        <v>204</v>
      </c>
      <c r="R3411" s="89" t="str">
        <f>_xlfn.XLOOKUP(Q3411,匹配表1065!L:L,匹配表1065!O:O)</f>
        <v>C</v>
      </c>
      <c r="S3411" s="93" t="str">
        <f>IFERROR(_xlfn.XLOOKUP(Q3411,匹配表1065!AI:AI,匹配表1065!AJ:AJ),"绿标")</f>
        <v>红标</v>
      </c>
      <c r="T3411" s="93" t="str" cm="1">
        <f t="array" ref="T3411:U3411">_xlfn.XLOOKUP(Q3411,匹配表1065!L:L,匹配表1065!M:N)</f>
        <v>眩晕</v>
      </c>
      <c r="U3411" s="94" t="str">
        <v>耳鼻喉科</v>
      </c>
      <c r="V3411" s="95" t="s">
        <v>58</v>
      </c>
      <c r="W3411" s="93">
        <f>_xlfn.XLOOKUP(M3411,匹配表1065!D:D,匹配表1065!F:F)*N3411</f>
        <v>12</v>
      </c>
    </row>
    <row r="3412" customHeight="1" spans="1:23">
      <c r="A3412" s="89" t="s">
        <v>787</v>
      </c>
      <c r="B3412" s="90">
        <v>46177</v>
      </c>
      <c r="C3412" s="91" t="str">
        <f t="shared" si="106"/>
        <v>6月第1周</v>
      </c>
      <c r="D3412" s="89" t="s">
        <v>782</v>
      </c>
      <c r="E3412" s="89" t="str">
        <f t="shared" si="107"/>
        <v>6月第1周--周4</v>
      </c>
      <c r="F3412" s="99" t="s">
        <v>27</v>
      </c>
      <c r="G3412" s="92" t="s">
        <v>28</v>
      </c>
      <c r="H3412" s="92" t="str">
        <f>_xlfn.XLOOKUP(O3412,匹配表1065!T:T,匹配表1065!W:W)</f>
        <v>常州市</v>
      </c>
      <c r="I3412" s="89" t="str">
        <f>_xlfn.XLOOKUP(O3412,匹配表1065!T:T,匹配表1065!X:X)</f>
        <v>PME2015</v>
      </c>
      <c r="J3412" s="92" t="s">
        <v>45</v>
      </c>
      <c r="K3412" s="89" cm="1">
        <f ca="1" t="array" ref="K3412:L3412">_xlfn.XLOOKUP(J3412,匹配表1065!Y:Y,匹配表1065!AA:AB)</f>
        <v>9</v>
      </c>
      <c r="L3412" s="89" t="str">
        <v>3个月以上</v>
      </c>
      <c r="M3412" s="92" t="s">
        <v>30</v>
      </c>
      <c r="N3412" s="98">
        <v>1</v>
      </c>
      <c r="O3412" s="93" t="str">
        <f>_xlfn.XLOOKUP(P3412,匹配表1065!U:U,匹配表1065!T:T)</f>
        <v>HO00000940</v>
      </c>
      <c r="P3412" s="89" t="s">
        <v>203</v>
      </c>
      <c r="Q3412" s="89" t="s">
        <v>204</v>
      </c>
      <c r="R3412" s="89" t="str">
        <f>_xlfn.XLOOKUP(Q3412,匹配表1065!L:L,匹配表1065!O:O)</f>
        <v>C</v>
      </c>
      <c r="S3412" s="93" t="str">
        <f>IFERROR(_xlfn.XLOOKUP(Q3412,匹配表1065!AI:AI,匹配表1065!AJ:AJ),"绿标")</f>
        <v>红标</v>
      </c>
      <c r="T3412" s="93" t="str" cm="1">
        <f t="array" ref="T3412:U3412">_xlfn.XLOOKUP(Q3412,匹配表1065!L:L,匹配表1065!M:N)</f>
        <v>眩晕</v>
      </c>
      <c r="U3412" s="94" t="str">
        <v>耳鼻喉科</v>
      </c>
      <c r="V3412" s="95" t="s">
        <v>58</v>
      </c>
      <c r="W3412" s="93">
        <f>_xlfn.XLOOKUP(M3412,匹配表1065!D:D,匹配表1065!F:F)*N3412</f>
        <v>12</v>
      </c>
    </row>
    <row r="3413" customHeight="1" spans="1:23">
      <c r="A3413" s="89" t="s">
        <v>787</v>
      </c>
      <c r="B3413" s="90">
        <v>46177</v>
      </c>
      <c r="C3413" s="91" t="str">
        <f t="shared" si="106"/>
        <v>6月第1周</v>
      </c>
      <c r="D3413" s="89" t="s">
        <v>782</v>
      </c>
      <c r="E3413" s="89" t="str">
        <f t="shared" si="107"/>
        <v>6月第1周--周4</v>
      </c>
      <c r="F3413" s="99" t="s">
        <v>27</v>
      </c>
      <c r="G3413" s="92" t="s">
        <v>28</v>
      </c>
      <c r="H3413" s="92" t="str">
        <f>_xlfn.XLOOKUP(O3413,匹配表1065!T:T,匹配表1065!W:W)</f>
        <v>常州市</v>
      </c>
      <c r="I3413" s="89" t="str">
        <f>_xlfn.XLOOKUP(O3413,匹配表1065!T:T,匹配表1065!X:X)</f>
        <v>PME2015</v>
      </c>
      <c r="J3413" s="92" t="s">
        <v>45</v>
      </c>
      <c r="K3413" s="89" cm="1">
        <f ca="1" t="array" ref="K3413:L3413">_xlfn.XLOOKUP(J3413,匹配表1065!Y:Y,匹配表1065!AA:AB)</f>
        <v>9</v>
      </c>
      <c r="L3413" s="89" t="str">
        <v>3个月以上</v>
      </c>
      <c r="M3413" s="92" t="s">
        <v>35</v>
      </c>
      <c r="N3413" s="98">
        <v>1</v>
      </c>
      <c r="O3413" s="93" t="str">
        <f>_xlfn.XLOOKUP(P3413,匹配表1065!U:U,匹配表1065!T:T)</f>
        <v>HO00000940</v>
      </c>
      <c r="P3413" s="89" t="s">
        <v>203</v>
      </c>
      <c r="Q3413" s="89" t="s">
        <v>204</v>
      </c>
      <c r="R3413" s="89" t="str">
        <f>_xlfn.XLOOKUP(Q3413,匹配表1065!L:L,匹配表1065!O:O)</f>
        <v>C</v>
      </c>
      <c r="S3413" s="93" t="str">
        <f>IFERROR(_xlfn.XLOOKUP(Q3413,匹配表1065!AI:AI,匹配表1065!AJ:AJ),"绿标")</f>
        <v>红标</v>
      </c>
      <c r="T3413" s="93" t="str" cm="1">
        <f t="array" ref="T3413:U3413">_xlfn.XLOOKUP(Q3413,匹配表1065!L:L,匹配表1065!M:N)</f>
        <v>眩晕</v>
      </c>
      <c r="U3413" s="94" t="str">
        <v>耳鼻喉科</v>
      </c>
      <c r="V3413" s="95" t="s">
        <v>58</v>
      </c>
      <c r="W3413" s="93">
        <f>_xlfn.XLOOKUP(M3413,匹配表1065!D:D,匹配表1065!F:F)*N3413</f>
        <v>4</v>
      </c>
    </row>
    <row r="3414" customHeight="1" spans="1:23">
      <c r="A3414" s="89" t="s">
        <v>787</v>
      </c>
      <c r="B3414" s="90">
        <v>46177</v>
      </c>
      <c r="C3414" s="91" t="str">
        <f t="shared" si="106"/>
        <v>6月第1周</v>
      </c>
      <c r="D3414" s="89" t="s">
        <v>782</v>
      </c>
      <c r="E3414" s="89" t="str">
        <f t="shared" si="107"/>
        <v>6月第1周--周4</v>
      </c>
      <c r="F3414" s="99" t="s">
        <v>27</v>
      </c>
      <c r="G3414" s="92" t="s">
        <v>28</v>
      </c>
      <c r="H3414" s="92" t="str">
        <f>_xlfn.XLOOKUP(O3414,匹配表1065!T:T,匹配表1065!W:W)</f>
        <v>扬州市</v>
      </c>
      <c r="I3414" s="89" t="str">
        <f>_xlfn.XLOOKUP(O3414,匹配表1065!T:T,匹配表1065!X:X)</f>
        <v>PME2012</v>
      </c>
      <c r="J3414" s="92" t="s">
        <v>60</v>
      </c>
      <c r="K3414" s="89" cm="1">
        <f ca="1" t="array" ref="K3414:L3414">_xlfn.XLOOKUP(J3414,匹配表1065!Y:Y,匹配表1065!AA:AB)</f>
        <v>13</v>
      </c>
      <c r="L3414" s="89" t="str">
        <v>3个月以上</v>
      </c>
      <c r="M3414" s="92" t="s">
        <v>30</v>
      </c>
      <c r="N3414" s="98">
        <v>1</v>
      </c>
      <c r="O3414" s="93" t="str">
        <f>_xlfn.XLOOKUP(P3414,匹配表1065!U:U,匹配表1065!T:T)</f>
        <v>HO00041526</v>
      </c>
      <c r="P3414" s="89" t="s">
        <v>407</v>
      </c>
      <c r="Q3414" s="89" t="s">
        <v>408</v>
      </c>
      <c r="R3414" s="89" t="str">
        <f>_xlfn.XLOOKUP(Q3414,匹配表1065!L:L,匹配表1065!O:O)</f>
        <v>C</v>
      </c>
      <c r="S3414" s="93" t="str">
        <f>IFERROR(_xlfn.XLOOKUP(Q3414,匹配表1065!AI:AI,匹配表1065!AJ:AJ),"绿标")</f>
        <v>红标</v>
      </c>
      <c r="T3414" s="93" t="str" cm="1">
        <f t="array" ref="T3414:U3414">_xlfn.XLOOKUP(Q3414,匹配表1065!L:L,匹配表1065!M:N)</f>
        <v>眩晕</v>
      </c>
      <c r="U3414" s="94" t="str">
        <v>神经内科</v>
      </c>
      <c r="V3414" s="95" t="s">
        <v>33</v>
      </c>
      <c r="W3414" s="93">
        <f>_xlfn.XLOOKUP(M3414,匹配表1065!D:D,匹配表1065!F:F)*N3414</f>
        <v>12</v>
      </c>
    </row>
    <row r="3415" customHeight="1" spans="1:23">
      <c r="A3415" s="89" t="s">
        <v>787</v>
      </c>
      <c r="B3415" s="90">
        <v>46177</v>
      </c>
      <c r="C3415" s="91" t="str">
        <f t="shared" si="106"/>
        <v>6月第1周</v>
      </c>
      <c r="D3415" s="89" t="s">
        <v>782</v>
      </c>
      <c r="E3415" s="89" t="str">
        <f t="shared" si="107"/>
        <v>6月第1周--周4</v>
      </c>
      <c r="F3415" s="99" t="s">
        <v>27</v>
      </c>
      <c r="G3415" s="92" t="s">
        <v>28</v>
      </c>
      <c r="H3415" s="92" t="str">
        <f>_xlfn.XLOOKUP(O3415,匹配表1065!T:T,匹配表1065!W:W)</f>
        <v>扬州市</v>
      </c>
      <c r="I3415" s="89" t="str">
        <f>_xlfn.XLOOKUP(O3415,匹配表1065!T:T,匹配表1065!X:X)</f>
        <v>PME2012</v>
      </c>
      <c r="J3415" s="92" t="s">
        <v>60</v>
      </c>
      <c r="K3415" s="89" cm="1">
        <f ca="1" t="array" ref="K3415:L3415">_xlfn.XLOOKUP(J3415,匹配表1065!Y:Y,匹配表1065!AA:AB)</f>
        <v>13</v>
      </c>
      <c r="L3415" s="89" t="str">
        <v>3个月以上</v>
      </c>
      <c r="M3415" s="92" t="s">
        <v>30</v>
      </c>
      <c r="N3415" s="98">
        <v>1</v>
      </c>
      <c r="O3415" s="93" t="str">
        <f>_xlfn.XLOOKUP(P3415,匹配表1065!U:U,匹配表1065!T:T)</f>
        <v>HO00000968</v>
      </c>
      <c r="P3415" s="89" t="s">
        <v>61</v>
      </c>
      <c r="Q3415" s="89" t="s">
        <v>62</v>
      </c>
      <c r="R3415" s="89" t="str">
        <f>_xlfn.XLOOKUP(Q3415,匹配表1065!L:L,匹配表1065!O:O)</f>
        <v>A</v>
      </c>
      <c r="S3415" s="93" t="str">
        <f>IFERROR(_xlfn.XLOOKUP(Q3415,匹配表1065!AI:AI,匹配表1065!AJ:AJ),"绿标")</f>
        <v>红标</v>
      </c>
      <c r="T3415" s="93" t="str" cm="1">
        <f t="array" ref="T3415:U3415">_xlfn.XLOOKUP(Q3415,匹配表1065!L:L,匹配表1065!M:N)</f>
        <v>头痛</v>
      </c>
      <c r="U3415" s="94" t="str">
        <v>神经内科</v>
      </c>
      <c r="V3415" s="95" t="s">
        <v>33</v>
      </c>
      <c r="W3415" s="93">
        <f>_xlfn.XLOOKUP(M3415,匹配表1065!D:D,匹配表1065!F:F)*N3415</f>
        <v>12</v>
      </c>
    </row>
    <row r="3416" customHeight="1" spans="1:23">
      <c r="A3416" s="89" t="s">
        <v>787</v>
      </c>
      <c r="B3416" s="90">
        <v>46177</v>
      </c>
      <c r="C3416" s="91" t="str">
        <f t="shared" si="106"/>
        <v>6月第1周</v>
      </c>
      <c r="D3416" s="89" t="s">
        <v>782</v>
      </c>
      <c r="E3416" s="89" t="str">
        <f t="shared" si="107"/>
        <v>6月第1周--周4</v>
      </c>
      <c r="F3416" s="99" t="s">
        <v>27</v>
      </c>
      <c r="G3416" s="92" t="s">
        <v>28</v>
      </c>
      <c r="H3416" s="92" t="str">
        <f>_xlfn.XLOOKUP(O3416,匹配表1065!T:T,匹配表1065!W:W)</f>
        <v>南京市</v>
      </c>
      <c r="I3416" s="89" t="str">
        <f>_xlfn.XLOOKUP(O3416,匹配表1065!T:T,匹配表1065!X:X)</f>
        <v>PME2004</v>
      </c>
      <c r="J3416" s="92" t="s">
        <v>34</v>
      </c>
      <c r="K3416" s="89" cm="1">
        <f ca="1" t="array" ref="K3416:L3416">_xlfn.XLOOKUP(J3416,匹配表1065!Y:Y,匹配表1065!AA:AB)</f>
        <v>11</v>
      </c>
      <c r="L3416" s="89" t="str">
        <v>3个月以上</v>
      </c>
      <c r="M3416" s="92" t="s">
        <v>30</v>
      </c>
      <c r="N3416" s="98">
        <v>1</v>
      </c>
      <c r="O3416" s="93" t="str">
        <f>_xlfn.XLOOKUP(P3416,匹配表1065!U:U,匹配表1065!T:T)</f>
        <v>HO00000972</v>
      </c>
      <c r="P3416" s="89" t="s">
        <v>36</v>
      </c>
      <c r="Q3416" s="89" t="s">
        <v>37</v>
      </c>
      <c r="R3416" s="89" t="str">
        <f>_xlfn.XLOOKUP(Q3416,匹配表1065!L:L,匹配表1065!O:O)</f>
        <v>A</v>
      </c>
      <c r="S3416" s="93" t="str">
        <f>IFERROR(_xlfn.XLOOKUP(Q3416,匹配表1065!AI:AI,匹配表1065!AJ:AJ),"绿标")</f>
        <v>绿标</v>
      </c>
      <c r="T3416" s="93" t="str" cm="1">
        <f t="array" ref="T3416:U3416">_xlfn.XLOOKUP(Q3416,匹配表1065!L:L,匹配表1065!M:N)</f>
        <v>头痛</v>
      </c>
      <c r="U3416" s="94" t="str">
        <v>神经内科</v>
      </c>
      <c r="V3416" s="95" t="s">
        <v>42</v>
      </c>
      <c r="W3416" s="93">
        <f>_xlfn.XLOOKUP(M3416,匹配表1065!D:D,匹配表1065!F:F)*N3416</f>
        <v>12</v>
      </c>
    </row>
    <row r="3417" customHeight="1" spans="1:23">
      <c r="A3417" s="89" t="s">
        <v>787</v>
      </c>
      <c r="B3417" s="90">
        <v>46177</v>
      </c>
      <c r="C3417" s="91" t="str">
        <f t="shared" si="106"/>
        <v>6月第1周</v>
      </c>
      <c r="D3417" s="89" t="s">
        <v>782</v>
      </c>
      <c r="E3417" s="89" t="str">
        <f t="shared" si="107"/>
        <v>6月第1周--周4</v>
      </c>
      <c r="F3417" s="99" t="s">
        <v>27</v>
      </c>
      <c r="G3417" s="92" t="s">
        <v>28</v>
      </c>
      <c r="H3417" s="92" t="str">
        <f>_xlfn.XLOOKUP(O3417,匹配表1065!T:T,匹配表1065!W:W)</f>
        <v>南京市</v>
      </c>
      <c r="I3417" s="89" t="str">
        <f>_xlfn.XLOOKUP(O3417,匹配表1065!T:T,匹配表1065!X:X)</f>
        <v>PME2004</v>
      </c>
      <c r="J3417" s="92" t="s">
        <v>34</v>
      </c>
      <c r="K3417" s="89" cm="1">
        <f ca="1" t="array" ref="K3417:L3417">_xlfn.XLOOKUP(J3417,匹配表1065!Y:Y,匹配表1065!AA:AB)</f>
        <v>11</v>
      </c>
      <c r="L3417" s="89" t="str">
        <v>3个月以上</v>
      </c>
      <c r="M3417" s="92" t="s">
        <v>35</v>
      </c>
      <c r="N3417" s="98">
        <v>1</v>
      </c>
      <c r="O3417" s="93" t="str">
        <f>_xlfn.XLOOKUP(P3417,匹配表1065!U:U,匹配表1065!T:T)</f>
        <v>HO00001017</v>
      </c>
      <c r="P3417" s="89" t="s">
        <v>343</v>
      </c>
      <c r="Q3417" s="89" t="s">
        <v>344</v>
      </c>
      <c r="R3417" s="89" t="str">
        <f>_xlfn.XLOOKUP(Q3417,匹配表1065!L:L,匹配表1065!O:O)</f>
        <v>B</v>
      </c>
      <c r="S3417" s="93" t="str">
        <f>IFERROR(_xlfn.XLOOKUP(Q3417,匹配表1065!AI:AI,匹配表1065!AJ:AJ),"绿标")</f>
        <v>绿标</v>
      </c>
      <c r="T3417" s="93" t="str" cm="1">
        <f t="array" ref="T3417:U3417">_xlfn.XLOOKUP(Q3417,匹配表1065!L:L,匹配表1065!M:N)</f>
        <v>脑血管</v>
      </c>
      <c r="U3417" s="94" t="str">
        <v>神经内科</v>
      </c>
      <c r="V3417" s="95" t="s">
        <v>33</v>
      </c>
      <c r="W3417" s="93">
        <f>_xlfn.XLOOKUP(M3417,匹配表1065!D:D,匹配表1065!F:F)*N3417</f>
        <v>4</v>
      </c>
    </row>
    <row r="3418" customHeight="1" spans="1:23">
      <c r="A3418" s="89" t="s">
        <v>787</v>
      </c>
      <c r="B3418" s="90">
        <v>46177</v>
      </c>
      <c r="C3418" s="91" t="str">
        <f t="shared" si="106"/>
        <v>6月第1周</v>
      </c>
      <c r="D3418" s="89" t="s">
        <v>782</v>
      </c>
      <c r="E3418" s="89" t="str">
        <f t="shared" si="107"/>
        <v>6月第1周--周4</v>
      </c>
      <c r="F3418" s="99" t="s">
        <v>27</v>
      </c>
      <c r="G3418" s="92" t="s">
        <v>28</v>
      </c>
      <c r="H3418" s="92" t="str">
        <f>_xlfn.XLOOKUP(O3418,匹配表1065!T:T,匹配表1065!W:W)</f>
        <v>南京市</v>
      </c>
      <c r="I3418" s="89" t="str">
        <f>_xlfn.XLOOKUP(O3418,匹配表1065!T:T,匹配表1065!X:X)</f>
        <v>PME2006</v>
      </c>
      <c r="J3418" s="92" t="s">
        <v>29</v>
      </c>
      <c r="K3418" s="89" cm="1">
        <f ca="1" t="array" ref="K3418:L3418">_xlfn.XLOOKUP(J3418,匹配表1065!Y:Y,匹配表1065!AA:AB)</f>
        <v>15</v>
      </c>
      <c r="L3418" s="89" t="str">
        <v>3个月以上</v>
      </c>
      <c r="M3418" s="92" t="s">
        <v>30</v>
      </c>
      <c r="N3418" s="98">
        <v>1</v>
      </c>
      <c r="O3418" s="93" t="str">
        <f>_xlfn.XLOOKUP(P3418,匹配表1065!U:U,匹配表1065!T:T)</f>
        <v>HO00000959</v>
      </c>
      <c r="P3418" s="89" t="s">
        <v>196</v>
      </c>
      <c r="Q3418" s="89" t="s">
        <v>197</v>
      </c>
      <c r="R3418" s="89" t="str">
        <f>_xlfn.XLOOKUP(Q3418,匹配表1065!L:L,匹配表1065!O:O)</f>
        <v>C</v>
      </c>
      <c r="S3418" s="93" t="str">
        <f>IFERROR(_xlfn.XLOOKUP(Q3418,匹配表1065!AI:AI,匹配表1065!AJ:AJ),"绿标")</f>
        <v>红标</v>
      </c>
      <c r="T3418" s="93" t="str" cm="1">
        <f t="array" ref="T3418:U3418">_xlfn.XLOOKUP(Q3418,匹配表1065!L:L,匹配表1065!M:N)</f>
        <v>眩晕</v>
      </c>
      <c r="U3418" s="94" t="str">
        <v>神经内科</v>
      </c>
      <c r="V3418" s="95" t="s">
        <v>70</v>
      </c>
      <c r="W3418" s="93">
        <f>_xlfn.XLOOKUP(M3418,匹配表1065!D:D,匹配表1065!F:F)*N3418</f>
        <v>12</v>
      </c>
    </row>
    <row r="3419" customHeight="1" spans="1:23">
      <c r="A3419" s="89" t="s">
        <v>787</v>
      </c>
      <c r="B3419" s="90">
        <v>46177</v>
      </c>
      <c r="C3419" s="91" t="str">
        <f t="shared" si="106"/>
        <v>6月第1周</v>
      </c>
      <c r="D3419" s="89" t="s">
        <v>782</v>
      </c>
      <c r="E3419" s="89" t="str">
        <f t="shared" si="107"/>
        <v>6月第1周--周4</v>
      </c>
      <c r="F3419" s="99" t="s">
        <v>27</v>
      </c>
      <c r="G3419" s="92" t="s">
        <v>28</v>
      </c>
      <c r="H3419" s="92" t="str">
        <f>_xlfn.XLOOKUP(O3419,匹配表1065!T:T,匹配表1065!W:W)</f>
        <v>南京市</v>
      </c>
      <c r="I3419" s="89" t="str">
        <f>_xlfn.XLOOKUP(O3419,匹配表1065!T:T,匹配表1065!X:X)</f>
        <v>PME2006</v>
      </c>
      <c r="J3419" s="92" t="s">
        <v>29</v>
      </c>
      <c r="K3419" s="89" cm="1">
        <f ca="1" t="array" ref="K3419:L3419">_xlfn.XLOOKUP(J3419,匹配表1065!Y:Y,匹配表1065!AA:AB)</f>
        <v>15</v>
      </c>
      <c r="L3419" s="89" t="str">
        <v>3个月以上</v>
      </c>
      <c r="M3419" s="92" t="s">
        <v>35</v>
      </c>
      <c r="N3419" s="98">
        <v>1</v>
      </c>
      <c r="O3419" s="93" t="str">
        <f>_xlfn.XLOOKUP(P3419,匹配表1065!U:U,匹配表1065!T:T)</f>
        <v>HO00000965</v>
      </c>
      <c r="P3419" s="89" t="s">
        <v>31</v>
      </c>
      <c r="Q3419" s="89" t="s">
        <v>32</v>
      </c>
      <c r="R3419" s="89" t="str">
        <f>_xlfn.XLOOKUP(Q3419,匹配表1065!L:L,匹配表1065!O:O)</f>
        <v>A</v>
      </c>
      <c r="S3419" s="93" t="str">
        <f>IFERROR(_xlfn.XLOOKUP(Q3419,匹配表1065!AI:AI,匹配表1065!AJ:AJ),"绿标")</f>
        <v>绿标</v>
      </c>
      <c r="T3419" s="93" t="str" cm="1">
        <f t="array" ref="T3419:U3419">_xlfn.XLOOKUP(Q3419,匹配表1065!L:L,匹配表1065!M:N)</f>
        <v>头痛</v>
      </c>
      <c r="U3419" s="94" t="str">
        <v>神经内科</v>
      </c>
      <c r="V3419" s="95" t="s">
        <v>33</v>
      </c>
      <c r="W3419" s="93">
        <f>_xlfn.XLOOKUP(M3419,匹配表1065!D:D,匹配表1065!F:F)*N3419</f>
        <v>4</v>
      </c>
    </row>
    <row r="3420" customHeight="1" spans="1:23">
      <c r="A3420" s="89" t="s">
        <v>787</v>
      </c>
      <c r="B3420" s="90">
        <v>46177</v>
      </c>
      <c r="C3420" s="91" t="str">
        <f t="shared" si="106"/>
        <v>6月第1周</v>
      </c>
      <c r="D3420" s="89" t="s">
        <v>782</v>
      </c>
      <c r="E3420" s="89" t="str">
        <f t="shared" si="107"/>
        <v>6月第1周--周4</v>
      </c>
      <c r="F3420" s="99" t="s">
        <v>27</v>
      </c>
      <c r="G3420" s="92" t="s">
        <v>28</v>
      </c>
      <c r="H3420" s="92" t="str">
        <f>_xlfn.XLOOKUP(O3420,匹配表1065!T:T,匹配表1065!W:W)</f>
        <v>南京市</v>
      </c>
      <c r="I3420" s="89" t="str">
        <f>_xlfn.XLOOKUP(O3420,匹配表1065!T:T,匹配表1065!X:X)</f>
        <v>PME2006</v>
      </c>
      <c r="J3420" s="92" t="s">
        <v>29</v>
      </c>
      <c r="K3420" s="89" cm="1">
        <f ca="1" t="array" ref="K3420:L3420">_xlfn.XLOOKUP(J3420,匹配表1065!Y:Y,匹配表1065!AA:AB)</f>
        <v>15</v>
      </c>
      <c r="L3420" s="89" t="str">
        <v>3个月以上</v>
      </c>
      <c r="M3420" s="92" t="s">
        <v>35</v>
      </c>
      <c r="N3420" s="98">
        <v>1</v>
      </c>
      <c r="O3420" s="93" t="str">
        <f>_xlfn.XLOOKUP(P3420,匹配表1065!U:U,匹配表1065!T:T)</f>
        <v>HO00000965</v>
      </c>
      <c r="P3420" s="89" t="s">
        <v>31</v>
      </c>
      <c r="Q3420" s="89" t="s">
        <v>485</v>
      </c>
      <c r="R3420" s="89" t="str">
        <f>_xlfn.XLOOKUP(Q3420,匹配表1065!L:L,匹配表1065!O:O)</f>
        <v>A</v>
      </c>
      <c r="S3420" s="93" t="str">
        <f>IFERROR(_xlfn.XLOOKUP(Q3420,匹配表1065!AI:AI,匹配表1065!AJ:AJ),"绿标")</f>
        <v>绿标</v>
      </c>
      <c r="T3420" s="93" t="str" cm="1">
        <f t="array" ref="T3420:U3420">_xlfn.XLOOKUP(Q3420,匹配表1065!L:L,匹配表1065!M:N)</f>
        <v>头痛</v>
      </c>
      <c r="U3420" s="94" t="str">
        <v>神经内科</v>
      </c>
      <c r="V3420" s="95" t="s">
        <v>58</v>
      </c>
      <c r="W3420" s="93">
        <f>_xlfn.XLOOKUP(M3420,匹配表1065!D:D,匹配表1065!F:F)*N3420</f>
        <v>4</v>
      </c>
    </row>
    <row r="3421" customHeight="1" spans="1:23">
      <c r="A3421" s="89" t="s">
        <v>787</v>
      </c>
      <c r="B3421" s="90">
        <v>46177</v>
      </c>
      <c r="C3421" s="91" t="str">
        <f t="shared" si="106"/>
        <v>6月第1周</v>
      </c>
      <c r="D3421" s="89" t="s">
        <v>782</v>
      </c>
      <c r="E3421" s="89" t="str">
        <f t="shared" si="107"/>
        <v>6月第1周--周4</v>
      </c>
      <c r="F3421" s="99" t="s">
        <v>27</v>
      </c>
      <c r="G3421" s="92" t="s">
        <v>28</v>
      </c>
      <c r="H3421" s="92" t="str">
        <f>_xlfn.XLOOKUP(O3421,匹配表1065!T:T,匹配表1065!W:W)</f>
        <v>镇江市</v>
      </c>
      <c r="I3421" s="89" t="str">
        <f>_xlfn.XLOOKUP(O3421,匹配表1065!T:T,匹配表1065!X:X)</f>
        <v>PME2039</v>
      </c>
      <c r="J3421" s="92" t="s">
        <v>39</v>
      </c>
      <c r="K3421" s="89" cm="1">
        <f ca="1" t="array" ref="K3421:L3421">_xlfn.XLOOKUP(J3421,匹配表1065!Y:Y,匹配表1065!AA:AB)</f>
        <v>7</v>
      </c>
      <c r="L3421" s="89" t="str">
        <v>3个月以上</v>
      </c>
      <c r="M3421" s="92" t="s">
        <v>30</v>
      </c>
      <c r="N3421" s="98">
        <v>1</v>
      </c>
      <c r="O3421" s="93" t="str">
        <f>_xlfn.XLOOKUP(P3421,匹配表1065!U:U,匹配表1065!T:T)</f>
        <v>HO00001014</v>
      </c>
      <c r="P3421" s="89" t="s">
        <v>266</v>
      </c>
      <c r="Q3421" s="89" t="s">
        <v>804</v>
      </c>
      <c r="R3421" s="89" t="str">
        <f>_xlfn.XLOOKUP(Q3421,匹配表1065!L:L,匹配表1065!O:O)</f>
        <v>B</v>
      </c>
      <c r="S3421" s="93" t="str">
        <f>IFERROR(_xlfn.XLOOKUP(Q3421,匹配表1065!AI:AI,匹配表1065!AJ:AJ),"绿标")</f>
        <v>绿标</v>
      </c>
      <c r="T3421" s="93" t="str" cm="1">
        <f t="array" ref="T3421:U3421">_xlfn.XLOOKUP(Q3421,匹配表1065!L:L,匹配表1065!M:N)</f>
        <v>脑血管</v>
      </c>
      <c r="U3421" s="94" t="str">
        <v>神经内科</v>
      </c>
      <c r="V3421" s="95" t="s">
        <v>42</v>
      </c>
      <c r="W3421" s="93">
        <f>_xlfn.XLOOKUP(M3421,匹配表1065!D:D,匹配表1065!F:F)*N3421</f>
        <v>12</v>
      </c>
    </row>
    <row r="3422" customHeight="1" spans="1:23">
      <c r="A3422" s="89" t="s">
        <v>787</v>
      </c>
      <c r="B3422" s="90">
        <v>46177</v>
      </c>
      <c r="C3422" s="91" t="str">
        <f t="shared" si="106"/>
        <v>6月第1周</v>
      </c>
      <c r="D3422" s="89" t="s">
        <v>782</v>
      </c>
      <c r="E3422" s="89" t="str">
        <f t="shared" si="107"/>
        <v>6月第1周--周4</v>
      </c>
      <c r="F3422" s="99" t="s">
        <v>27</v>
      </c>
      <c r="G3422" s="92" t="s">
        <v>28</v>
      </c>
      <c r="H3422" s="92" t="str">
        <f>_xlfn.XLOOKUP(O3422,匹配表1065!T:T,匹配表1065!W:W)</f>
        <v>南京市</v>
      </c>
      <c r="I3422" s="89" t="str">
        <f>_xlfn.XLOOKUP(O3422,匹配表1065!T:T,匹配表1065!X:X)</f>
        <v>PME2005</v>
      </c>
      <c r="J3422" s="92" t="s">
        <v>54</v>
      </c>
      <c r="K3422" s="89" cm="1">
        <f ca="1" t="array" ref="K3422:L3422">_xlfn.XLOOKUP(J3422,匹配表1065!Y:Y,匹配表1065!AA:AB)</f>
        <v>3</v>
      </c>
      <c r="L3422" s="89" t="str">
        <v>3个月以上</v>
      </c>
      <c r="M3422" s="92" t="s">
        <v>55</v>
      </c>
      <c r="N3422" s="98">
        <v>1</v>
      </c>
      <c r="O3422" s="93" t="str">
        <f>_xlfn.XLOOKUP(P3422,匹配表1065!U:U,匹配表1065!T:T)</f>
        <v>HO00000975</v>
      </c>
      <c r="P3422" s="89" t="s">
        <v>56</v>
      </c>
      <c r="Q3422" s="89" t="s">
        <v>805</v>
      </c>
      <c r="R3422" s="89" t="str">
        <f>_xlfn.XLOOKUP(Q3422,匹配表1065!L:L,匹配表1065!O:O)</f>
        <v>B</v>
      </c>
      <c r="S3422" s="93" t="str">
        <f>IFERROR(_xlfn.XLOOKUP(Q3422,匹配表1065!AI:AI,匹配表1065!AJ:AJ),"绿标")</f>
        <v>绿标</v>
      </c>
      <c r="T3422" s="93" t="str" cm="1">
        <f t="array" ref="T3422:U3422">_xlfn.XLOOKUP(Q3422,匹配表1065!L:L,匹配表1065!M:N)</f>
        <v>癫痫</v>
      </c>
      <c r="U3422" s="94" t="str">
        <v>神经内科</v>
      </c>
      <c r="V3422" s="95" t="s">
        <v>33</v>
      </c>
      <c r="W3422" s="93">
        <f>_xlfn.XLOOKUP(M3422,匹配表1065!D:D,匹配表1065!F:F)*N3422</f>
        <v>8</v>
      </c>
    </row>
    <row r="3423" customHeight="1" spans="1:23">
      <c r="A3423" s="89" t="s">
        <v>787</v>
      </c>
      <c r="B3423" s="90">
        <v>46177</v>
      </c>
      <c r="C3423" s="91" t="str">
        <f t="shared" si="106"/>
        <v>6月第1周</v>
      </c>
      <c r="D3423" s="89" t="s">
        <v>782</v>
      </c>
      <c r="E3423" s="89" t="str">
        <f t="shared" si="107"/>
        <v>6月第1周--周4</v>
      </c>
      <c r="F3423" s="99" t="s">
        <v>27</v>
      </c>
      <c r="G3423" s="92" t="s">
        <v>28</v>
      </c>
      <c r="H3423" s="92" t="str">
        <f>_xlfn.XLOOKUP(O3423,匹配表1065!T:T,匹配表1065!W:W)</f>
        <v>南京市</v>
      </c>
      <c r="I3423" s="89" t="str">
        <f>_xlfn.XLOOKUP(O3423,匹配表1065!T:T,匹配表1065!X:X)</f>
        <v>PME2005</v>
      </c>
      <c r="J3423" s="92" t="s">
        <v>54</v>
      </c>
      <c r="K3423" s="89" cm="1">
        <f ca="1" t="array" ref="K3423:L3423">_xlfn.XLOOKUP(J3423,匹配表1065!Y:Y,匹配表1065!AA:AB)</f>
        <v>3</v>
      </c>
      <c r="L3423" s="89" t="str">
        <v>3个月以上</v>
      </c>
      <c r="M3423" s="92" t="s">
        <v>35</v>
      </c>
      <c r="N3423" s="98">
        <v>1</v>
      </c>
      <c r="O3423" s="93" t="str">
        <f>_xlfn.XLOOKUP(P3423,匹配表1065!U:U,匹配表1065!T:T)</f>
        <v>HO00000975</v>
      </c>
      <c r="P3423" s="89" t="s">
        <v>56</v>
      </c>
      <c r="Q3423" s="89" t="s">
        <v>806</v>
      </c>
      <c r="R3423" s="89" t="str">
        <f>_xlfn.XLOOKUP(Q3423,匹配表1065!L:L,匹配表1065!O:O)</f>
        <v>B</v>
      </c>
      <c r="S3423" s="93" t="str">
        <f>IFERROR(_xlfn.XLOOKUP(Q3423,匹配表1065!AI:AI,匹配表1065!AJ:AJ),"绿标")</f>
        <v>绿标</v>
      </c>
      <c r="T3423" s="93" t="str" cm="1">
        <f t="array" ref="T3423:U3423">_xlfn.XLOOKUP(Q3423,匹配表1065!L:L,匹配表1065!M:N)</f>
        <v>癫痫</v>
      </c>
      <c r="U3423" s="94" t="str">
        <v>神经内科</v>
      </c>
      <c r="V3423" s="95" t="s">
        <v>33</v>
      </c>
      <c r="W3423" s="93">
        <f>_xlfn.XLOOKUP(M3423,匹配表1065!D:D,匹配表1065!F:F)*N3423</f>
        <v>4</v>
      </c>
    </row>
    <row r="3424" customHeight="1" spans="1:23">
      <c r="A3424" s="89" t="s">
        <v>787</v>
      </c>
      <c r="B3424" s="90">
        <v>46177</v>
      </c>
      <c r="C3424" s="91" t="str">
        <f t="shared" si="106"/>
        <v>6月第1周</v>
      </c>
      <c r="D3424" s="89" t="s">
        <v>782</v>
      </c>
      <c r="E3424" s="89" t="str">
        <f t="shared" si="107"/>
        <v>6月第1周--周4</v>
      </c>
      <c r="F3424" s="99" t="s">
        <v>27</v>
      </c>
      <c r="G3424" s="92" t="s">
        <v>167</v>
      </c>
      <c r="H3424" s="92" t="str">
        <f>_xlfn.XLOOKUP(O3424,匹配表1065!T:T,匹配表1065!W:W)</f>
        <v>苏州市</v>
      </c>
      <c r="I3424" s="89" t="str">
        <f>_xlfn.XLOOKUP(O3424,匹配表1065!T:T,匹配表1065!X:X)</f>
        <v>PME2017</v>
      </c>
      <c r="J3424" s="92" t="s">
        <v>323</v>
      </c>
      <c r="K3424" s="89" cm="1">
        <f ca="1" t="array" ref="K3424:L3424">_xlfn.XLOOKUP(J3424,匹配表1065!Y:Y,匹配表1065!AA:AB)</f>
        <v>7</v>
      </c>
      <c r="L3424" s="89" t="str">
        <v>3个月以上</v>
      </c>
      <c r="M3424" s="92" t="s">
        <v>30</v>
      </c>
      <c r="N3424" s="98">
        <v>1</v>
      </c>
      <c r="O3424" s="93" t="str">
        <f>_xlfn.XLOOKUP(P3424,匹配表1065!U:U,匹配表1065!T:T)</f>
        <v>HO00001044</v>
      </c>
      <c r="P3424" s="89" t="s">
        <v>346</v>
      </c>
      <c r="Q3424" s="89" t="s">
        <v>428</v>
      </c>
      <c r="R3424" s="89" t="str">
        <f>_xlfn.XLOOKUP(Q3424,匹配表1065!L:L,匹配表1065!O:O)</f>
        <v>B</v>
      </c>
      <c r="S3424" s="93" t="str">
        <f>IFERROR(_xlfn.XLOOKUP(Q3424,匹配表1065!AI:AI,匹配表1065!AJ:AJ),"绿标")</f>
        <v>绿标</v>
      </c>
      <c r="T3424" s="93" t="str" cm="1">
        <f t="array" ref="T3424:U3424">_xlfn.XLOOKUP(Q3424,匹配表1065!L:L,匹配表1065!M:N)</f>
        <v>脑血管</v>
      </c>
      <c r="U3424" s="94" t="str">
        <v>神经内科</v>
      </c>
      <c r="V3424" s="95" t="s">
        <v>33</v>
      </c>
      <c r="W3424" s="93">
        <f>_xlfn.XLOOKUP(M3424,匹配表1065!D:D,匹配表1065!F:F)*N3424</f>
        <v>12</v>
      </c>
    </row>
    <row r="3425" customHeight="1" spans="1:23">
      <c r="A3425" s="89" t="s">
        <v>787</v>
      </c>
      <c r="B3425" s="90">
        <v>46177</v>
      </c>
      <c r="C3425" s="91" t="str">
        <f t="shared" si="106"/>
        <v>6月第1周</v>
      </c>
      <c r="D3425" s="89" t="s">
        <v>782</v>
      </c>
      <c r="E3425" s="89" t="str">
        <f t="shared" si="107"/>
        <v>6月第1周--周4</v>
      </c>
      <c r="F3425" s="99" t="s">
        <v>27</v>
      </c>
      <c r="G3425" s="92" t="s">
        <v>167</v>
      </c>
      <c r="H3425" s="92" t="str">
        <f>_xlfn.XLOOKUP(O3425,匹配表1065!T:T,匹配表1065!W:W)</f>
        <v>苏州市</v>
      </c>
      <c r="I3425" s="89" t="str">
        <f>_xlfn.XLOOKUP(O3425,匹配表1065!T:T,匹配表1065!X:X)</f>
        <v>PME2017</v>
      </c>
      <c r="J3425" s="92" t="s">
        <v>323</v>
      </c>
      <c r="K3425" s="89" cm="1">
        <f ca="1" t="array" ref="K3425:L3425">_xlfn.XLOOKUP(J3425,匹配表1065!Y:Y,匹配表1065!AA:AB)</f>
        <v>7</v>
      </c>
      <c r="L3425" s="89" t="str">
        <v>3个月以上</v>
      </c>
      <c r="M3425" s="92" t="s">
        <v>35</v>
      </c>
      <c r="N3425" s="98">
        <v>1</v>
      </c>
      <c r="O3425" s="93" t="str">
        <f>_xlfn.XLOOKUP(P3425,匹配表1065!U:U,匹配表1065!T:T)</f>
        <v>HO00001044</v>
      </c>
      <c r="P3425" s="89" t="s">
        <v>346</v>
      </c>
      <c r="Q3425" s="89" t="s">
        <v>347</v>
      </c>
      <c r="R3425" s="89" t="str">
        <f>_xlfn.XLOOKUP(Q3425,匹配表1065!L:L,匹配表1065!O:O)</f>
        <v>A</v>
      </c>
      <c r="S3425" s="93" t="str">
        <f>IFERROR(_xlfn.XLOOKUP(Q3425,匹配表1065!AI:AI,匹配表1065!AJ:AJ),"绿标")</f>
        <v>红标</v>
      </c>
      <c r="T3425" s="93" t="str" cm="1">
        <f t="array" ref="T3425:U3425">_xlfn.XLOOKUP(Q3425,匹配表1065!L:L,匹配表1065!M:N)</f>
        <v>头痛</v>
      </c>
      <c r="U3425" s="94" t="str">
        <v>神经内科</v>
      </c>
      <c r="V3425" s="95" t="s">
        <v>58</v>
      </c>
      <c r="W3425" s="93">
        <f>_xlfn.XLOOKUP(M3425,匹配表1065!D:D,匹配表1065!F:F)*N3425</f>
        <v>4</v>
      </c>
    </row>
    <row r="3426" customHeight="1" spans="1:23">
      <c r="A3426" s="89" t="s">
        <v>787</v>
      </c>
      <c r="B3426" s="90">
        <v>46177</v>
      </c>
      <c r="C3426" s="91" t="str">
        <f t="shared" si="106"/>
        <v>6月第1周</v>
      </c>
      <c r="D3426" s="89" t="s">
        <v>782</v>
      </c>
      <c r="E3426" s="89" t="str">
        <f t="shared" si="107"/>
        <v>6月第1周--周4</v>
      </c>
      <c r="F3426" s="99" t="s">
        <v>27</v>
      </c>
      <c r="G3426" s="92" t="s">
        <v>167</v>
      </c>
      <c r="H3426" s="92" t="str">
        <f>_xlfn.XLOOKUP(O3426,匹配表1065!T:T,匹配表1065!W:W)</f>
        <v>无锡市</v>
      </c>
      <c r="I3426" s="89" t="str">
        <f>_xlfn.XLOOKUP(O3426,匹配表1065!T:T,匹配表1065!X:X)</f>
        <v>PME2014</v>
      </c>
      <c r="J3426" s="92" t="s">
        <v>581</v>
      </c>
      <c r="K3426" s="89" cm="1">
        <f ca="1" t="array" ref="K3426:L3426">_xlfn.XLOOKUP(J3426,匹配表1065!Y:Y,匹配表1065!AA:AB)</f>
        <v>1</v>
      </c>
      <c r="L3426" s="89" t="str">
        <v>3个月以内</v>
      </c>
      <c r="M3426" s="92" t="s">
        <v>30</v>
      </c>
      <c r="N3426" s="98">
        <v>1</v>
      </c>
      <c r="O3426" s="93" t="str">
        <f>_xlfn.XLOOKUP(P3426,匹配表1065!U:U,匹配表1065!T:T)</f>
        <v>HO00001114</v>
      </c>
      <c r="P3426" s="89" t="s">
        <v>628</v>
      </c>
      <c r="Q3426" s="89" t="s">
        <v>807</v>
      </c>
      <c r="R3426" s="89" t="str">
        <f>_xlfn.XLOOKUP(Q3426,匹配表1065!L:L,匹配表1065!O:O)</f>
        <v>C</v>
      </c>
      <c r="S3426" s="93" t="str">
        <f>IFERROR(_xlfn.XLOOKUP(Q3426,匹配表1065!AI:AI,匹配表1065!AJ:AJ),"绿标")</f>
        <v>绿标</v>
      </c>
      <c r="T3426" s="93" t="str" cm="1">
        <f t="array" ref="T3426:U3426">_xlfn.XLOOKUP(Q3426,匹配表1065!L:L,匹配表1065!M:N)</f>
        <v>眩晕</v>
      </c>
      <c r="U3426" s="94" t="str">
        <v>神经内科</v>
      </c>
      <c r="V3426" s="95" t="s">
        <v>67</v>
      </c>
      <c r="W3426" s="93">
        <f>_xlfn.XLOOKUP(M3426,匹配表1065!D:D,匹配表1065!F:F)*N3426</f>
        <v>12</v>
      </c>
    </row>
    <row r="3427" customHeight="1" spans="1:23">
      <c r="A3427" s="89" t="s">
        <v>787</v>
      </c>
      <c r="B3427" s="90">
        <v>46177</v>
      </c>
      <c r="C3427" s="91" t="str">
        <f t="shared" si="106"/>
        <v>6月第1周</v>
      </c>
      <c r="D3427" s="89" t="s">
        <v>782</v>
      </c>
      <c r="E3427" s="89" t="str">
        <f t="shared" si="107"/>
        <v>6月第1周--周4</v>
      </c>
      <c r="F3427" s="99" t="s">
        <v>27</v>
      </c>
      <c r="G3427" s="92" t="s">
        <v>167</v>
      </c>
      <c r="H3427" s="92" t="str">
        <f>_xlfn.XLOOKUP(O3427,匹配表1065!T:T,匹配表1065!W:W)</f>
        <v>苏州市</v>
      </c>
      <c r="I3427" s="89" t="str">
        <f>_xlfn.XLOOKUP(O3427,匹配表1065!T:T,匹配表1065!X:X)</f>
        <v>PME2010</v>
      </c>
      <c r="J3427" s="92" t="s">
        <v>186</v>
      </c>
      <c r="K3427" s="89" cm="1">
        <f ca="1" t="array" ref="K3427:L3427">_xlfn.XLOOKUP(J3427,匹配表1065!Y:Y,匹配表1065!AA:AB)</f>
        <v>6</v>
      </c>
      <c r="L3427" s="89" t="str">
        <v>3个月以上</v>
      </c>
      <c r="M3427" s="92" t="s">
        <v>30</v>
      </c>
      <c r="N3427" s="98">
        <v>1</v>
      </c>
      <c r="O3427" s="93" t="str">
        <f>_xlfn.XLOOKUP(P3427,匹配表1065!U:U,匹配表1065!T:T)</f>
        <v>HO00001047</v>
      </c>
      <c r="P3427" s="89" t="s">
        <v>189</v>
      </c>
      <c r="Q3427" s="89" t="s">
        <v>217</v>
      </c>
      <c r="R3427" s="89" t="str">
        <f>_xlfn.XLOOKUP(Q3427,匹配表1065!L:L,匹配表1065!O:O)</f>
        <v>A</v>
      </c>
      <c r="S3427" s="93" t="str">
        <f>IFERROR(_xlfn.XLOOKUP(Q3427,匹配表1065!AI:AI,匹配表1065!AJ:AJ),"绿标")</f>
        <v>红标</v>
      </c>
      <c r="T3427" s="93" t="str" cm="1">
        <f t="array" ref="T3427:U3427">_xlfn.XLOOKUP(Q3427,匹配表1065!L:L,匹配表1065!M:N)</f>
        <v>头痛</v>
      </c>
      <c r="U3427" s="94" t="str">
        <v>神经内科</v>
      </c>
      <c r="V3427" s="95" t="s">
        <v>70</v>
      </c>
      <c r="W3427" s="93">
        <f>_xlfn.XLOOKUP(M3427,匹配表1065!D:D,匹配表1065!F:F)*N3427</f>
        <v>12</v>
      </c>
    </row>
    <row r="3428" customHeight="1" spans="1:23">
      <c r="A3428" s="89" t="s">
        <v>787</v>
      </c>
      <c r="B3428" s="90">
        <v>46177</v>
      </c>
      <c r="C3428" s="91" t="str">
        <f t="shared" si="106"/>
        <v>6月第1周</v>
      </c>
      <c r="D3428" s="89" t="s">
        <v>782</v>
      </c>
      <c r="E3428" s="89" t="str">
        <f t="shared" si="107"/>
        <v>6月第1周--周4</v>
      </c>
      <c r="F3428" s="99" t="s">
        <v>27</v>
      </c>
      <c r="G3428" s="92" t="s">
        <v>167</v>
      </c>
      <c r="H3428" s="92" t="str">
        <f>_xlfn.XLOOKUP(O3428,匹配表1065!T:T,匹配表1065!W:W)</f>
        <v>苏州市</v>
      </c>
      <c r="I3428" s="89" t="str">
        <f>_xlfn.XLOOKUP(O3428,匹配表1065!T:T,匹配表1065!X:X)</f>
        <v>PME2010</v>
      </c>
      <c r="J3428" s="92" t="s">
        <v>186</v>
      </c>
      <c r="K3428" s="89" cm="1">
        <f ca="1" t="array" ref="K3428:L3428">_xlfn.XLOOKUP(J3428,匹配表1065!Y:Y,匹配表1065!AA:AB)</f>
        <v>6</v>
      </c>
      <c r="L3428" s="89" t="str">
        <v>3个月以上</v>
      </c>
      <c r="M3428" s="92" t="s">
        <v>35</v>
      </c>
      <c r="N3428" s="98">
        <v>1</v>
      </c>
      <c r="O3428" s="93" t="str">
        <f>_xlfn.XLOOKUP(P3428,匹配表1065!U:U,匹配表1065!T:T)</f>
        <v>HO00111872</v>
      </c>
      <c r="P3428" s="89" t="s">
        <v>218</v>
      </c>
      <c r="Q3428" s="89" t="s">
        <v>219</v>
      </c>
      <c r="R3428" s="89" t="str">
        <f>_xlfn.XLOOKUP(Q3428,匹配表1065!L:L,匹配表1065!O:O)</f>
        <v>D</v>
      </c>
      <c r="S3428" s="93" t="str">
        <f>IFERROR(_xlfn.XLOOKUP(Q3428,匹配表1065!AI:AI,匹配表1065!AJ:AJ),"绿标")</f>
        <v>绿标</v>
      </c>
      <c r="T3428" s="93" t="str" cm="1">
        <f t="array" ref="T3428:U3428">_xlfn.XLOOKUP(Q3428,匹配表1065!L:L,匹配表1065!M:N)</f>
        <v>其他</v>
      </c>
      <c r="U3428" s="94" t="str">
        <v>其他</v>
      </c>
      <c r="V3428" s="95" t="s">
        <v>70</v>
      </c>
      <c r="W3428" s="93">
        <f>_xlfn.XLOOKUP(M3428,匹配表1065!D:D,匹配表1065!F:F)*N3428</f>
        <v>4</v>
      </c>
    </row>
    <row r="3429" customHeight="1" spans="1:23">
      <c r="A3429" s="89" t="s">
        <v>787</v>
      </c>
      <c r="B3429" s="90">
        <v>46177</v>
      </c>
      <c r="C3429" s="91" t="str">
        <f t="shared" si="106"/>
        <v>6月第1周</v>
      </c>
      <c r="D3429" s="89" t="s">
        <v>782</v>
      </c>
      <c r="E3429" s="89" t="str">
        <f t="shared" si="107"/>
        <v>6月第1周--周4</v>
      </c>
      <c r="F3429" s="99" t="s">
        <v>27</v>
      </c>
      <c r="G3429" s="92" t="s">
        <v>167</v>
      </c>
      <c r="H3429" s="92" t="str">
        <f>_xlfn.XLOOKUP(O3429,匹配表1065!T:T,匹配表1065!W:W)</f>
        <v>苏州市</v>
      </c>
      <c r="I3429" s="89" t="str">
        <f>_xlfn.XLOOKUP(O3429,匹配表1065!T:T,匹配表1065!X:X)</f>
        <v>PME2011</v>
      </c>
      <c r="J3429" s="92" t="s">
        <v>168</v>
      </c>
      <c r="K3429" s="89" cm="1">
        <f ca="1" t="array" ref="K3429:L3429">_xlfn.XLOOKUP(J3429,匹配表1065!Y:Y,匹配表1065!AA:AB)</f>
        <v>19</v>
      </c>
      <c r="L3429" s="89" t="str">
        <v>3个月以上</v>
      </c>
      <c r="M3429" s="92" t="s">
        <v>30</v>
      </c>
      <c r="N3429" s="98">
        <v>2</v>
      </c>
      <c r="O3429" s="93" t="str">
        <f>_xlfn.XLOOKUP(P3429,匹配表1065!U:U,匹配表1065!T:T)</f>
        <v>HO00307823</v>
      </c>
      <c r="P3429" s="89" t="s">
        <v>169</v>
      </c>
      <c r="Q3429" s="89" t="s">
        <v>170</v>
      </c>
      <c r="R3429" s="89" t="str">
        <f>_xlfn.XLOOKUP(Q3429,匹配表1065!L:L,匹配表1065!O:O)</f>
        <v>A</v>
      </c>
      <c r="S3429" s="93" t="str">
        <f>IFERROR(_xlfn.XLOOKUP(Q3429,匹配表1065!AI:AI,匹配表1065!AJ:AJ),"绿标")</f>
        <v>红标</v>
      </c>
      <c r="T3429" s="93" t="str" cm="1">
        <f t="array" ref="T3429:U3429">_xlfn.XLOOKUP(Q3429,匹配表1065!L:L,匹配表1065!M:N)</f>
        <v>头痛</v>
      </c>
      <c r="U3429" s="94" t="str">
        <v>神经内科</v>
      </c>
      <c r="V3429" s="95" t="s">
        <v>58</v>
      </c>
      <c r="W3429" s="93">
        <f>_xlfn.XLOOKUP(M3429,匹配表1065!D:D,匹配表1065!F:F)*N3429</f>
        <v>24</v>
      </c>
    </row>
    <row r="3430" customHeight="1" spans="1:23">
      <c r="A3430" s="89" t="s">
        <v>787</v>
      </c>
      <c r="B3430" s="90">
        <v>46177</v>
      </c>
      <c r="C3430" s="91" t="str">
        <f t="shared" si="106"/>
        <v>6月第1周</v>
      </c>
      <c r="D3430" s="89" t="s">
        <v>782</v>
      </c>
      <c r="E3430" s="89" t="str">
        <f t="shared" si="107"/>
        <v>6月第1周--周4</v>
      </c>
      <c r="F3430" s="99" t="s">
        <v>27</v>
      </c>
      <c r="G3430" s="92" t="s">
        <v>167</v>
      </c>
      <c r="H3430" s="92" t="str">
        <f>_xlfn.XLOOKUP(O3430,匹配表1065!T:T,匹配表1065!W:W)</f>
        <v>苏州市</v>
      </c>
      <c r="I3430" s="89" t="str">
        <f>_xlfn.XLOOKUP(O3430,匹配表1065!T:T,匹配表1065!X:X)</f>
        <v>PME2011</v>
      </c>
      <c r="J3430" s="92" t="s">
        <v>168</v>
      </c>
      <c r="K3430" s="89" cm="1">
        <f ca="1" t="array" ref="K3430:L3430">_xlfn.XLOOKUP(J3430,匹配表1065!Y:Y,匹配表1065!AA:AB)</f>
        <v>19</v>
      </c>
      <c r="L3430" s="89" t="str">
        <v>3个月以上</v>
      </c>
      <c r="M3430" s="92" t="s">
        <v>35</v>
      </c>
      <c r="N3430" s="98">
        <v>1</v>
      </c>
      <c r="O3430" s="93" t="str">
        <f>_xlfn.XLOOKUP(P3430,匹配表1065!U:U,匹配表1065!T:T)</f>
        <v>HO00307823</v>
      </c>
      <c r="P3430" s="89" t="s">
        <v>169</v>
      </c>
      <c r="Q3430" s="89" t="s">
        <v>288</v>
      </c>
      <c r="R3430" s="89" t="str">
        <f>_xlfn.XLOOKUP(Q3430,匹配表1065!L:L,匹配表1065!O:O)</f>
        <v>B</v>
      </c>
      <c r="S3430" s="93" t="str">
        <f>IFERROR(_xlfn.XLOOKUP(Q3430,匹配表1065!AI:AI,匹配表1065!AJ:AJ),"绿标")</f>
        <v>红标</v>
      </c>
      <c r="T3430" s="93" t="str" cm="1">
        <f t="array" ref="T3430:U3430">_xlfn.XLOOKUP(Q3430,匹配表1065!L:L,匹配表1065!M:N)</f>
        <v>脑血管</v>
      </c>
      <c r="U3430" s="94" t="str">
        <v>神经内科</v>
      </c>
      <c r="V3430" s="95" t="s">
        <v>67</v>
      </c>
      <c r="W3430" s="93">
        <f>_xlfn.XLOOKUP(M3430,匹配表1065!D:D,匹配表1065!F:F)*N3430</f>
        <v>4</v>
      </c>
    </row>
    <row r="3431" customHeight="1" spans="1:23">
      <c r="A3431" s="89" t="s">
        <v>787</v>
      </c>
      <c r="B3431" s="90">
        <v>46177</v>
      </c>
      <c r="C3431" s="91" t="str">
        <f t="shared" si="106"/>
        <v>6月第1周</v>
      </c>
      <c r="D3431" s="89" t="s">
        <v>782</v>
      </c>
      <c r="E3431" s="89" t="str">
        <f t="shared" si="107"/>
        <v>6月第1周--周4</v>
      </c>
      <c r="F3431" s="99" t="s">
        <v>27</v>
      </c>
      <c r="G3431" s="92" t="s">
        <v>167</v>
      </c>
      <c r="H3431" s="92" t="str">
        <f>_xlfn.XLOOKUP(O3431,匹配表1065!T:T,匹配表1065!W:W)</f>
        <v>苏州市</v>
      </c>
      <c r="I3431" s="89" t="str">
        <f>_xlfn.XLOOKUP(O3431,匹配表1065!T:T,匹配表1065!X:X)</f>
        <v>PME2016</v>
      </c>
      <c r="J3431" s="92" t="s">
        <v>173</v>
      </c>
      <c r="K3431" s="89" cm="1">
        <f ca="1" t="array" ref="K3431:L3431">_xlfn.XLOOKUP(J3431,匹配表1065!Y:Y,匹配表1065!AA:AB)</f>
        <v>1</v>
      </c>
      <c r="L3431" s="89" t="str">
        <v>3个月以内</v>
      </c>
      <c r="M3431" s="92" t="s">
        <v>30</v>
      </c>
      <c r="N3431" s="98">
        <v>1</v>
      </c>
      <c r="O3431" s="93" t="str">
        <f>_xlfn.XLOOKUP(P3431,匹配表1065!U:U,匹配表1065!T:T)</f>
        <v>HO00001048</v>
      </c>
      <c r="P3431" s="89" t="s">
        <v>176</v>
      </c>
      <c r="Q3431" s="89" t="s">
        <v>426</v>
      </c>
      <c r="R3431" s="89" t="str">
        <f>_xlfn.XLOOKUP(Q3431,匹配表1065!L:L,匹配表1065!O:O)</f>
        <v>C</v>
      </c>
      <c r="S3431" s="93" t="str">
        <f>IFERROR(_xlfn.XLOOKUP(Q3431,匹配表1065!AI:AI,匹配表1065!AJ:AJ),"绿标")</f>
        <v>红标</v>
      </c>
      <c r="T3431" s="93" t="str" cm="1">
        <f t="array" ref="T3431:U3431">_xlfn.XLOOKUP(Q3431,匹配表1065!L:L,匹配表1065!M:N)</f>
        <v>眩晕</v>
      </c>
      <c r="U3431" s="94" t="str">
        <v>耳鼻喉科</v>
      </c>
      <c r="V3431" s="95" t="s">
        <v>100</v>
      </c>
      <c r="W3431" s="93">
        <f>_xlfn.XLOOKUP(M3431,匹配表1065!D:D,匹配表1065!F:F)*N3431</f>
        <v>12</v>
      </c>
    </row>
    <row r="3432" customHeight="1" spans="1:23">
      <c r="A3432" s="89" t="s">
        <v>787</v>
      </c>
      <c r="B3432" s="90">
        <v>46177</v>
      </c>
      <c r="C3432" s="91" t="str">
        <f t="shared" si="106"/>
        <v>6月第1周</v>
      </c>
      <c r="D3432" s="89" t="s">
        <v>782</v>
      </c>
      <c r="E3432" s="89" t="str">
        <f t="shared" si="107"/>
        <v>6月第1周--周4</v>
      </c>
      <c r="F3432" s="99" t="s">
        <v>27</v>
      </c>
      <c r="G3432" s="92" t="s">
        <v>167</v>
      </c>
      <c r="H3432" s="92" t="str">
        <f>_xlfn.XLOOKUP(O3432,匹配表1065!T:T,匹配表1065!W:W)</f>
        <v>苏州市</v>
      </c>
      <c r="I3432" s="89" t="str">
        <f>_xlfn.XLOOKUP(O3432,匹配表1065!T:T,匹配表1065!X:X)</f>
        <v>PME2016</v>
      </c>
      <c r="J3432" s="92" t="s">
        <v>173</v>
      </c>
      <c r="K3432" s="89" cm="1">
        <f ca="1" t="array" ref="K3432:L3432">_xlfn.XLOOKUP(J3432,匹配表1065!Y:Y,匹配表1065!AA:AB)</f>
        <v>1</v>
      </c>
      <c r="L3432" s="89" t="str">
        <v>3个月以内</v>
      </c>
      <c r="M3432" s="92" t="s">
        <v>30</v>
      </c>
      <c r="N3432" s="98">
        <v>1</v>
      </c>
      <c r="O3432" s="93" t="str">
        <f>_xlfn.XLOOKUP(P3432,匹配表1065!U:U,匹配表1065!T:T)</f>
        <v>HO00001048</v>
      </c>
      <c r="P3432" s="89" t="s">
        <v>176</v>
      </c>
      <c r="Q3432" s="89" t="s">
        <v>220</v>
      </c>
      <c r="R3432" s="89" t="str">
        <f>_xlfn.XLOOKUP(Q3432,匹配表1065!L:L,匹配表1065!O:O)</f>
        <v>A</v>
      </c>
      <c r="S3432" s="93" t="str">
        <f>IFERROR(_xlfn.XLOOKUP(Q3432,匹配表1065!AI:AI,匹配表1065!AJ:AJ),"绿标")</f>
        <v>红标</v>
      </c>
      <c r="T3432" s="93" t="str" cm="1">
        <f t="array" ref="T3432:U3432">_xlfn.XLOOKUP(Q3432,匹配表1065!L:L,匹配表1065!M:N)</f>
        <v>头痛</v>
      </c>
      <c r="U3432" s="94" t="str">
        <v>神经内科</v>
      </c>
      <c r="V3432" s="95" t="s">
        <v>70</v>
      </c>
      <c r="W3432" s="93">
        <f>_xlfn.XLOOKUP(M3432,匹配表1065!D:D,匹配表1065!F:F)*N3432</f>
        <v>12</v>
      </c>
    </row>
    <row r="3433" customHeight="1" spans="1:23">
      <c r="A3433" s="89" t="s">
        <v>787</v>
      </c>
      <c r="B3433" s="90">
        <v>46177</v>
      </c>
      <c r="C3433" s="91" t="str">
        <f t="shared" si="106"/>
        <v>6月第1周</v>
      </c>
      <c r="D3433" s="89" t="s">
        <v>782</v>
      </c>
      <c r="E3433" s="89" t="str">
        <f t="shared" si="107"/>
        <v>6月第1周--周4</v>
      </c>
      <c r="F3433" s="99" t="s">
        <v>27</v>
      </c>
      <c r="G3433" s="92" t="s">
        <v>167</v>
      </c>
      <c r="H3433" s="92" t="str">
        <f>_xlfn.XLOOKUP(O3433,匹配表1065!T:T,匹配表1065!W:W)</f>
        <v>苏州市</v>
      </c>
      <c r="I3433" s="89" t="str">
        <f>_xlfn.XLOOKUP(O3433,匹配表1065!T:T,匹配表1065!X:X)</f>
        <v>PME2016</v>
      </c>
      <c r="J3433" s="92" t="s">
        <v>173</v>
      </c>
      <c r="K3433" s="89" cm="1">
        <f ca="1" t="array" ref="K3433:L3433">_xlfn.XLOOKUP(J3433,匹配表1065!Y:Y,匹配表1065!AA:AB)</f>
        <v>1</v>
      </c>
      <c r="L3433" s="89" t="str">
        <v>3个月以内</v>
      </c>
      <c r="M3433" s="92" t="s">
        <v>30</v>
      </c>
      <c r="N3433" s="98">
        <v>1</v>
      </c>
      <c r="O3433" s="93" t="str">
        <f>_xlfn.XLOOKUP(P3433,匹配表1065!U:U,匹配表1065!T:T)</f>
        <v>HO00001048</v>
      </c>
      <c r="P3433" s="89" t="s">
        <v>176</v>
      </c>
      <c r="Q3433" s="89" t="s">
        <v>290</v>
      </c>
      <c r="R3433" s="89" t="str">
        <f>_xlfn.XLOOKUP(Q3433,匹配表1065!L:L,匹配表1065!O:O)</f>
        <v>A</v>
      </c>
      <c r="S3433" s="93" t="str">
        <f>IFERROR(_xlfn.XLOOKUP(Q3433,匹配表1065!AI:AI,匹配表1065!AJ:AJ),"绿标")</f>
        <v>红标</v>
      </c>
      <c r="T3433" s="93" t="str" cm="1">
        <f t="array" ref="T3433:U3433">_xlfn.XLOOKUP(Q3433,匹配表1065!L:L,匹配表1065!M:N)</f>
        <v>头痛</v>
      </c>
      <c r="U3433" s="94" t="str">
        <v>神经内科</v>
      </c>
      <c r="V3433" s="95" t="s">
        <v>42</v>
      </c>
      <c r="W3433" s="93">
        <f>_xlfn.XLOOKUP(M3433,匹配表1065!D:D,匹配表1065!F:F)*N3433</f>
        <v>12</v>
      </c>
    </row>
    <row r="3434" customHeight="1" spans="1:23">
      <c r="A3434" s="89" t="s">
        <v>787</v>
      </c>
      <c r="B3434" s="90">
        <v>46177</v>
      </c>
      <c r="C3434" s="91" t="str">
        <f t="shared" si="106"/>
        <v>6月第1周</v>
      </c>
      <c r="D3434" s="89" t="s">
        <v>782</v>
      </c>
      <c r="E3434" s="89" t="str">
        <f t="shared" si="107"/>
        <v>6月第1周--周4</v>
      </c>
      <c r="F3434" s="99" t="s">
        <v>27</v>
      </c>
      <c r="G3434" s="92" t="s">
        <v>167</v>
      </c>
      <c r="H3434" s="92" t="str">
        <f>_xlfn.XLOOKUP(O3434,匹配表1065!T:T,匹配表1065!W:W)</f>
        <v>苏州市</v>
      </c>
      <c r="I3434" s="89" t="str">
        <f>_xlfn.XLOOKUP(O3434,匹配表1065!T:T,匹配表1065!X:X)</f>
        <v>PME2011</v>
      </c>
      <c r="J3434" s="92" t="s">
        <v>168</v>
      </c>
      <c r="K3434" s="89" cm="1">
        <f ca="1" t="array" ref="K3434:L3434">_xlfn.XLOOKUP(J3434,匹配表1065!Y:Y,匹配表1065!AA:AB)</f>
        <v>19</v>
      </c>
      <c r="L3434" s="89" t="str">
        <v>3个月以上</v>
      </c>
      <c r="M3434" s="92" t="s">
        <v>30</v>
      </c>
      <c r="N3434" s="98">
        <v>1</v>
      </c>
      <c r="O3434" s="93" t="str">
        <f>_xlfn.XLOOKUP(P3434,匹配表1065!U:U,匹配表1065!T:T)</f>
        <v>HO00307823</v>
      </c>
      <c r="P3434" s="89" t="s">
        <v>169</v>
      </c>
      <c r="Q3434" s="89" t="s">
        <v>172</v>
      </c>
      <c r="R3434" s="89" t="str">
        <f>_xlfn.XLOOKUP(Q3434,匹配表1065!L:L,匹配表1065!O:O)</f>
        <v>C</v>
      </c>
      <c r="S3434" s="93" t="str">
        <f>IFERROR(_xlfn.XLOOKUP(Q3434,匹配表1065!AI:AI,匹配表1065!AJ:AJ),"绿标")</f>
        <v>绿标</v>
      </c>
      <c r="T3434" s="93" t="str" cm="1">
        <f t="array" ref="T3434:U3434">_xlfn.XLOOKUP(Q3434,匹配表1065!L:L,匹配表1065!M:N)</f>
        <v>眩晕</v>
      </c>
      <c r="U3434" s="94" t="str">
        <v>神经内科</v>
      </c>
      <c r="V3434" s="95" t="s">
        <v>58</v>
      </c>
      <c r="W3434" s="93">
        <f>_xlfn.XLOOKUP(M3434,匹配表1065!D:D,匹配表1065!F:F)*N3434</f>
        <v>12</v>
      </c>
    </row>
    <row r="3435" customHeight="1" spans="1:23">
      <c r="A3435" s="89" t="s">
        <v>787</v>
      </c>
      <c r="B3435" s="90">
        <v>46177</v>
      </c>
      <c r="C3435" s="91" t="str">
        <f t="shared" si="106"/>
        <v>6月第1周</v>
      </c>
      <c r="D3435" s="89" t="s">
        <v>782</v>
      </c>
      <c r="E3435" s="89" t="str">
        <f t="shared" si="107"/>
        <v>6月第1周--周4</v>
      </c>
      <c r="F3435" s="99" t="s">
        <v>27</v>
      </c>
      <c r="G3435" s="92" t="s">
        <v>167</v>
      </c>
      <c r="H3435" s="92" t="str">
        <f>_xlfn.XLOOKUP(O3435,匹配表1065!T:T,匹配表1065!W:W)</f>
        <v>无锡市</v>
      </c>
      <c r="I3435" s="89" t="str">
        <f>_xlfn.XLOOKUP(O3435,匹配表1065!T:T,匹配表1065!X:X)</f>
        <v>PME2009</v>
      </c>
      <c r="J3435" s="92" t="s">
        <v>193</v>
      </c>
      <c r="K3435" s="89" cm="1">
        <f ca="1" t="array" ref="K3435:L3435">_xlfn.XLOOKUP(J3435,匹配表1065!Y:Y,匹配表1065!AA:AB)</f>
        <v>7</v>
      </c>
      <c r="L3435" s="89" t="str">
        <v>3个月以上</v>
      </c>
      <c r="M3435" s="92" t="s">
        <v>30</v>
      </c>
      <c r="N3435" s="98">
        <v>1</v>
      </c>
      <c r="O3435" s="93" t="str">
        <f>_xlfn.XLOOKUP(P3435,匹配表1065!U:U,匹配表1065!T:T)</f>
        <v>HO00001116</v>
      </c>
      <c r="P3435" s="89" t="s">
        <v>229</v>
      </c>
      <c r="Q3435" s="89" t="s">
        <v>230</v>
      </c>
      <c r="R3435" s="89" t="str">
        <f>_xlfn.XLOOKUP(Q3435,匹配表1065!L:L,匹配表1065!O:O)</f>
        <v>A</v>
      </c>
      <c r="S3435" s="93" t="str">
        <f>IFERROR(_xlfn.XLOOKUP(Q3435,匹配表1065!AI:AI,匹配表1065!AJ:AJ),"绿标")</f>
        <v>绿标</v>
      </c>
      <c r="T3435" s="93" t="str" cm="1">
        <f t="array" ref="T3435:U3435">_xlfn.XLOOKUP(Q3435,匹配表1065!L:L,匹配表1065!M:N)</f>
        <v>头痛</v>
      </c>
      <c r="U3435" s="94" t="str">
        <v>神经内科</v>
      </c>
      <c r="V3435" s="95" t="s">
        <v>42</v>
      </c>
      <c r="W3435" s="93">
        <f>_xlfn.XLOOKUP(M3435,匹配表1065!D:D,匹配表1065!F:F)*N3435</f>
        <v>12</v>
      </c>
    </row>
    <row r="3436" customHeight="1" spans="1:23">
      <c r="A3436" s="89" t="s">
        <v>787</v>
      </c>
      <c r="B3436" s="90">
        <v>46177</v>
      </c>
      <c r="C3436" s="91" t="str">
        <f t="shared" si="106"/>
        <v>6月第1周</v>
      </c>
      <c r="D3436" s="89" t="s">
        <v>782</v>
      </c>
      <c r="E3436" s="89" t="str">
        <f t="shared" si="107"/>
        <v>6月第1周--周4</v>
      </c>
      <c r="F3436" s="99" t="s">
        <v>27</v>
      </c>
      <c r="G3436" s="92" t="s">
        <v>167</v>
      </c>
      <c r="H3436" s="92" t="str">
        <f>_xlfn.XLOOKUP(O3436,匹配表1065!T:T,匹配表1065!W:W)</f>
        <v>苏州市</v>
      </c>
      <c r="I3436" s="89" t="str">
        <f>_xlfn.XLOOKUP(O3436,匹配表1065!T:T,匹配表1065!X:X)</f>
        <v>PME2009</v>
      </c>
      <c r="J3436" s="92" t="s">
        <v>193</v>
      </c>
      <c r="K3436" s="89" cm="1">
        <f ca="1" t="array" ref="K3436:L3436">_xlfn.XLOOKUP(J3436,匹配表1065!Y:Y,匹配表1065!AA:AB)</f>
        <v>7</v>
      </c>
      <c r="L3436" s="89" t="str">
        <v>3个月以上</v>
      </c>
      <c r="M3436" s="92" t="s">
        <v>35</v>
      </c>
      <c r="N3436" s="98">
        <v>1</v>
      </c>
      <c r="O3436" s="93" t="str">
        <f>_xlfn.XLOOKUP(P3436,匹配表1065!U:U,匹配表1065!T:T)</f>
        <v>HO00402369</v>
      </c>
      <c r="P3436" s="89" t="s">
        <v>227</v>
      </c>
      <c r="Q3436" s="89" t="s">
        <v>228</v>
      </c>
      <c r="R3436" s="89" t="str">
        <f>_xlfn.XLOOKUP(Q3436,匹配表1065!L:L,匹配表1065!O:O)</f>
        <v>B</v>
      </c>
      <c r="S3436" s="93" t="str">
        <f>IFERROR(_xlfn.XLOOKUP(Q3436,匹配表1065!AI:AI,匹配表1065!AJ:AJ),"绿标")</f>
        <v>绿标</v>
      </c>
      <c r="T3436" s="93" t="str" cm="1">
        <f t="array" ref="T3436:U3436">_xlfn.XLOOKUP(Q3436,匹配表1065!L:L,匹配表1065!M:N)</f>
        <v>脑血管</v>
      </c>
      <c r="U3436" s="94" t="str">
        <v>神经内科</v>
      </c>
      <c r="V3436" s="95" t="s">
        <v>33</v>
      </c>
      <c r="W3436" s="93">
        <f>_xlfn.XLOOKUP(M3436,匹配表1065!D:D,匹配表1065!F:F)*N3436</f>
        <v>4</v>
      </c>
    </row>
    <row r="3437" customHeight="1" spans="1:23">
      <c r="A3437" s="89" t="s">
        <v>787</v>
      </c>
      <c r="B3437" s="90">
        <v>46177</v>
      </c>
      <c r="C3437" s="91" t="str">
        <f t="shared" si="106"/>
        <v>6月第1周</v>
      </c>
      <c r="D3437" s="89" t="s">
        <v>782</v>
      </c>
      <c r="E3437" s="89" t="str">
        <f t="shared" si="107"/>
        <v>6月第1周--周4</v>
      </c>
      <c r="F3437" s="99" t="s">
        <v>27</v>
      </c>
      <c r="G3437" s="92" t="s">
        <v>167</v>
      </c>
      <c r="H3437" s="92" t="str">
        <f>_xlfn.XLOOKUP(O3437,匹配表1065!T:T,匹配表1065!W:W)</f>
        <v>南通市</v>
      </c>
      <c r="I3437" s="89" t="str">
        <f>_xlfn.XLOOKUP(O3437,匹配表1065!T:T,匹配表1065!X:X)</f>
        <v>PME2013</v>
      </c>
      <c r="J3437" s="92" t="s">
        <v>180</v>
      </c>
      <c r="K3437" s="89" cm="1">
        <f ca="1" t="array" ref="K3437:L3437">_xlfn.XLOOKUP(J3437,匹配表1065!Y:Y,匹配表1065!AA:AB)</f>
        <v>51</v>
      </c>
      <c r="L3437" s="89" t="str">
        <v>3个月以上</v>
      </c>
      <c r="M3437" s="92" t="s">
        <v>30</v>
      </c>
      <c r="N3437" s="98">
        <v>2</v>
      </c>
      <c r="O3437" s="93" t="str">
        <f>_xlfn.XLOOKUP(P3437,匹配表1065!U:U,匹配表1065!T:T)</f>
        <v>HO00001021</v>
      </c>
      <c r="P3437" s="89" t="s">
        <v>181</v>
      </c>
      <c r="Q3437" s="89" t="s">
        <v>182</v>
      </c>
      <c r="R3437" s="89" t="str">
        <f>_xlfn.XLOOKUP(Q3437,匹配表1065!L:L,匹配表1065!O:O)</f>
        <v>C</v>
      </c>
      <c r="S3437" s="93" t="str">
        <f>IFERROR(_xlfn.XLOOKUP(Q3437,匹配表1065!AI:AI,匹配表1065!AJ:AJ),"绿标")</f>
        <v>红标</v>
      </c>
      <c r="T3437" s="93" t="str" cm="1">
        <f t="array" ref="T3437:U3437">_xlfn.XLOOKUP(Q3437,匹配表1065!L:L,匹配表1065!M:N)</f>
        <v>眩晕</v>
      </c>
      <c r="U3437" s="94" t="str">
        <v>神经内科</v>
      </c>
      <c r="V3437" s="95" t="s">
        <v>70</v>
      </c>
      <c r="W3437" s="93">
        <f>_xlfn.XLOOKUP(M3437,匹配表1065!D:D,匹配表1065!F:F)*N3437</f>
        <v>24</v>
      </c>
    </row>
    <row r="3438" customHeight="1" spans="1:23">
      <c r="A3438" s="89" t="s">
        <v>787</v>
      </c>
      <c r="B3438" s="90">
        <v>46177</v>
      </c>
      <c r="C3438" s="91" t="str">
        <f t="shared" si="106"/>
        <v>6月第1周</v>
      </c>
      <c r="D3438" s="89" t="s">
        <v>782</v>
      </c>
      <c r="E3438" s="89" t="str">
        <f t="shared" si="107"/>
        <v>6月第1周--周4</v>
      </c>
      <c r="F3438" s="99" t="s">
        <v>27</v>
      </c>
      <c r="G3438" s="92" t="s">
        <v>167</v>
      </c>
      <c r="H3438" s="92" t="str">
        <f>_xlfn.XLOOKUP(O3438,匹配表1065!T:T,匹配表1065!W:W)</f>
        <v>南通市</v>
      </c>
      <c r="I3438" s="89" t="str">
        <f>_xlfn.XLOOKUP(O3438,匹配表1065!T:T,匹配表1065!X:X)</f>
        <v>PME2013</v>
      </c>
      <c r="J3438" s="92" t="s">
        <v>180</v>
      </c>
      <c r="K3438" s="89" cm="1">
        <f ca="1" t="array" ref="K3438:L3438">_xlfn.XLOOKUP(J3438,匹配表1065!Y:Y,匹配表1065!AA:AB)</f>
        <v>51</v>
      </c>
      <c r="L3438" s="89" t="str">
        <v>3个月以上</v>
      </c>
      <c r="M3438" s="92" t="s">
        <v>35</v>
      </c>
      <c r="N3438" s="98">
        <v>1</v>
      </c>
      <c r="O3438" s="93" t="str">
        <f>_xlfn.XLOOKUP(P3438,匹配表1065!U:U,匹配表1065!T:T)</f>
        <v>HO00018370</v>
      </c>
      <c r="P3438" s="89" t="s">
        <v>808</v>
      </c>
      <c r="Q3438" s="89" t="s">
        <v>809</v>
      </c>
      <c r="R3438" s="89" t="str">
        <f>_xlfn.XLOOKUP(Q3438,匹配表1065!L:L,匹配表1065!O:O)</f>
        <v>B</v>
      </c>
      <c r="S3438" s="93" t="str">
        <f>IFERROR(_xlfn.XLOOKUP(Q3438,匹配表1065!AI:AI,匹配表1065!AJ:AJ),"绿标")</f>
        <v>绿标</v>
      </c>
      <c r="T3438" s="93" t="str" cm="1">
        <f t="array" ref="T3438:U3438">_xlfn.XLOOKUP(Q3438,匹配表1065!L:L,匹配表1065!M:N)</f>
        <v>脑血管</v>
      </c>
      <c r="U3438" s="94" t="str">
        <v>神经内科</v>
      </c>
      <c r="V3438" s="95" t="s">
        <v>33</v>
      </c>
      <c r="W3438" s="93">
        <f>_xlfn.XLOOKUP(M3438,匹配表1065!D:D,匹配表1065!F:F)*N3438</f>
        <v>4</v>
      </c>
    </row>
    <row r="3439" customHeight="1" spans="1:23">
      <c r="A3439" s="89" t="s">
        <v>787</v>
      </c>
      <c r="B3439" s="90">
        <v>46177</v>
      </c>
      <c r="C3439" s="91" t="str">
        <f t="shared" si="106"/>
        <v>6月第1周</v>
      </c>
      <c r="D3439" s="89" t="s">
        <v>782</v>
      </c>
      <c r="E3439" s="89" t="str">
        <f t="shared" si="107"/>
        <v>6月第1周--周4</v>
      </c>
      <c r="F3439" s="99" t="s">
        <v>27</v>
      </c>
      <c r="G3439" s="92" t="s">
        <v>167</v>
      </c>
      <c r="H3439" s="92" t="str">
        <f>_xlfn.XLOOKUP(O3439,匹配表1065!T:T,匹配表1065!W:W)</f>
        <v>南通市</v>
      </c>
      <c r="I3439" s="89" t="str">
        <f>_xlfn.XLOOKUP(O3439,匹配表1065!T:T,匹配表1065!X:X)</f>
        <v>PME2013</v>
      </c>
      <c r="J3439" s="92" t="s">
        <v>180</v>
      </c>
      <c r="K3439" s="89" cm="1">
        <f ca="1" t="array" ref="K3439:L3439">_xlfn.XLOOKUP(J3439,匹配表1065!Y:Y,匹配表1065!AA:AB)</f>
        <v>51</v>
      </c>
      <c r="L3439" s="89" t="str">
        <v>3个月以上</v>
      </c>
      <c r="M3439" s="92" t="s">
        <v>35</v>
      </c>
      <c r="N3439" s="98">
        <v>1</v>
      </c>
      <c r="O3439" s="93" t="str">
        <f>_xlfn.XLOOKUP(P3439,匹配表1065!U:U,匹配表1065!T:T)</f>
        <v>HO00001066</v>
      </c>
      <c r="P3439" s="89" t="s">
        <v>183</v>
      </c>
      <c r="Q3439" s="89" t="s">
        <v>352</v>
      </c>
      <c r="R3439" s="89" t="str">
        <f>_xlfn.XLOOKUP(Q3439,匹配表1065!L:L,匹配表1065!O:O)</f>
        <v>C</v>
      </c>
      <c r="S3439" s="93" t="str">
        <f>IFERROR(_xlfn.XLOOKUP(Q3439,匹配表1065!AI:AI,匹配表1065!AJ:AJ),"绿标")</f>
        <v>绿标</v>
      </c>
      <c r="T3439" s="93" t="str" cm="1">
        <f t="array" ref="T3439:U3439">_xlfn.XLOOKUP(Q3439,匹配表1065!L:L,匹配表1065!M:N)</f>
        <v>眩晕</v>
      </c>
      <c r="U3439" s="94" t="str">
        <v>耳鼻喉科</v>
      </c>
      <c r="V3439" s="95" t="s">
        <v>70</v>
      </c>
      <c r="W3439" s="93">
        <f>_xlfn.XLOOKUP(M3439,匹配表1065!D:D,匹配表1065!F:F)*N3439</f>
        <v>4</v>
      </c>
    </row>
    <row r="3440" customHeight="1" spans="1:23">
      <c r="A3440" s="89" t="s">
        <v>787</v>
      </c>
      <c r="B3440" s="90">
        <v>46178</v>
      </c>
      <c r="C3440" s="91" t="str">
        <f t="shared" si="106"/>
        <v>6月第1周</v>
      </c>
      <c r="D3440" s="89" t="s">
        <v>782</v>
      </c>
      <c r="E3440" s="89" t="str">
        <f t="shared" si="107"/>
        <v>6月第1周--周5</v>
      </c>
      <c r="F3440" s="99" t="s">
        <v>27</v>
      </c>
      <c r="G3440" s="92" t="s">
        <v>92</v>
      </c>
      <c r="H3440" s="92" t="str">
        <f>_xlfn.XLOOKUP(O3440,匹配表1065!T:T,匹配表1065!W:W)</f>
        <v>合肥市</v>
      </c>
      <c r="I3440" s="89" t="str">
        <f>_xlfn.XLOOKUP(O3440,匹配表1065!T:T,匹配表1065!X:X)</f>
        <v>PME2048</v>
      </c>
      <c r="J3440" s="92" t="s">
        <v>547</v>
      </c>
      <c r="K3440" s="89" cm="1">
        <f ca="1" t="array" ref="K3440:L3440">_xlfn.XLOOKUP(J3440,匹配表1065!Y:Y,匹配表1065!AA:AB)</f>
        <v>4</v>
      </c>
      <c r="L3440" s="89" t="str">
        <v>3个月以上</v>
      </c>
      <c r="M3440" s="92" t="s">
        <v>30</v>
      </c>
      <c r="N3440" s="98">
        <v>1</v>
      </c>
      <c r="O3440" s="93" t="str">
        <f>_xlfn.XLOOKUP(P3440,匹配表1065!U:U,匹配表1065!T:T)</f>
        <v>HO00002956</v>
      </c>
      <c r="P3440" s="89" t="s">
        <v>285</v>
      </c>
      <c r="Q3440" s="89" t="s">
        <v>548</v>
      </c>
      <c r="R3440" s="89" t="str">
        <f>_xlfn.XLOOKUP(Q3440,匹配表1065!L:L,匹配表1065!O:O)</f>
        <v>B</v>
      </c>
      <c r="S3440" s="93" t="str">
        <f>IFERROR(_xlfn.XLOOKUP(Q3440,匹配表1065!AI:AI,匹配表1065!AJ:AJ),"绿标")</f>
        <v>绿标</v>
      </c>
      <c r="T3440" s="93" t="str" cm="1">
        <f t="array" ref="T3440:U3440">_xlfn.XLOOKUP(Q3440,匹配表1065!L:L,匹配表1065!M:N)</f>
        <v>脑血管</v>
      </c>
      <c r="U3440" s="94" t="str">
        <v>神经内科</v>
      </c>
      <c r="V3440" s="95" t="s">
        <v>42</v>
      </c>
      <c r="W3440" s="93">
        <f>_xlfn.XLOOKUP(M3440,匹配表1065!D:D,匹配表1065!F:F)*N3440</f>
        <v>12</v>
      </c>
    </row>
    <row r="3441" customHeight="1" spans="1:23">
      <c r="A3441" s="89" t="s">
        <v>787</v>
      </c>
      <c r="B3441" s="90">
        <v>46178</v>
      </c>
      <c r="C3441" s="91" t="str">
        <f t="shared" si="106"/>
        <v>6月第1周</v>
      </c>
      <c r="D3441" s="89" t="s">
        <v>782</v>
      </c>
      <c r="E3441" s="89" t="str">
        <f t="shared" si="107"/>
        <v>6月第1周--周5</v>
      </c>
      <c r="F3441" s="99" t="s">
        <v>27</v>
      </c>
      <c r="G3441" s="92" t="s">
        <v>92</v>
      </c>
      <c r="H3441" s="92" t="str">
        <f>_xlfn.XLOOKUP(O3441,匹配表1065!T:T,匹配表1065!W:W)</f>
        <v>合肥市</v>
      </c>
      <c r="I3441" s="89" t="str">
        <f>_xlfn.XLOOKUP(O3441,匹配表1065!T:T,匹配表1065!X:X)</f>
        <v>PME2007</v>
      </c>
      <c r="J3441" s="92" t="s">
        <v>93</v>
      </c>
      <c r="K3441" s="89" cm="1">
        <f ca="1" t="array" ref="K3441:L3441">_xlfn.XLOOKUP(J3441,匹配表1065!Y:Y,匹配表1065!AA:AB)</f>
        <v>9</v>
      </c>
      <c r="L3441" s="89" t="str">
        <v>3个月以上</v>
      </c>
      <c r="M3441" s="92" t="s">
        <v>30</v>
      </c>
      <c r="N3441" s="98">
        <v>1</v>
      </c>
      <c r="O3441" s="93" t="str">
        <f>_xlfn.XLOOKUP(P3441,匹配表1065!U:U,匹配表1065!T:T)</f>
        <v>HO00000001</v>
      </c>
      <c r="P3441" s="89" t="s">
        <v>94</v>
      </c>
      <c r="Q3441" s="89" t="s">
        <v>96</v>
      </c>
      <c r="R3441" s="89" t="str">
        <f>_xlfn.XLOOKUP(Q3441,匹配表1065!L:L,匹配表1065!O:O)</f>
        <v>B</v>
      </c>
      <c r="S3441" s="93" t="str">
        <f>IFERROR(_xlfn.XLOOKUP(Q3441,匹配表1065!AI:AI,匹配表1065!AJ:AJ),"绿标")</f>
        <v>黑标</v>
      </c>
      <c r="T3441" s="93" t="str" cm="1">
        <f t="array" ref="T3441:U3441">_xlfn.XLOOKUP(Q3441,匹配表1065!L:L,匹配表1065!M:N)</f>
        <v>脑血管</v>
      </c>
      <c r="U3441" s="94" t="str">
        <v>神经内科</v>
      </c>
      <c r="V3441" s="95" t="s">
        <v>33</v>
      </c>
      <c r="W3441" s="93">
        <f>_xlfn.XLOOKUP(M3441,匹配表1065!D:D,匹配表1065!F:F)*N3441</f>
        <v>12</v>
      </c>
    </row>
    <row r="3442" customHeight="1" spans="1:23">
      <c r="A3442" s="89" t="s">
        <v>787</v>
      </c>
      <c r="B3442" s="90">
        <v>46178</v>
      </c>
      <c r="C3442" s="91" t="str">
        <f t="shared" si="106"/>
        <v>6月第1周</v>
      </c>
      <c r="D3442" s="89" t="s">
        <v>782</v>
      </c>
      <c r="E3442" s="89" t="str">
        <f t="shared" si="107"/>
        <v>6月第1周--周5</v>
      </c>
      <c r="F3442" s="99" t="s">
        <v>27</v>
      </c>
      <c r="G3442" s="92" t="s">
        <v>92</v>
      </c>
      <c r="H3442" s="92" t="str">
        <f>_xlfn.XLOOKUP(O3442,匹配表1065!T:T,匹配表1065!W:W)</f>
        <v>芜湖市</v>
      </c>
      <c r="I3442" s="89" t="str">
        <f>_xlfn.XLOOKUP(O3442,匹配表1065!T:T,匹配表1065!X:X)</f>
        <v>PME2003</v>
      </c>
      <c r="J3442" s="92" t="s">
        <v>101</v>
      </c>
      <c r="K3442" s="89" cm="1">
        <f ca="1" t="array" ref="K3442:L3442">_xlfn.XLOOKUP(J3442,匹配表1065!Y:Y,匹配表1065!AA:AB)</f>
        <v>1</v>
      </c>
      <c r="L3442" s="89" t="str">
        <v>3个月以内</v>
      </c>
      <c r="M3442" s="92" t="s">
        <v>133</v>
      </c>
      <c r="N3442" s="98">
        <v>1</v>
      </c>
      <c r="O3442" s="93" t="str">
        <f>_xlfn.XLOOKUP(P3442,匹配表1065!U:U,匹配表1065!T:T)</f>
        <v>HO00000022</v>
      </c>
      <c r="P3442" s="89" t="s">
        <v>102</v>
      </c>
      <c r="Q3442" s="89" t="s">
        <v>103</v>
      </c>
      <c r="R3442" s="89" t="str">
        <f>_xlfn.XLOOKUP(Q3442,匹配表1065!L:L,匹配表1065!O:O)</f>
        <v>A</v>
      </c>
      <c r="S3442" s="93" t="str">
        <f>IFERROR(_xlfn.XLOOKUP(Q3442,匹配表1065!AI:AI,匹配表1065!AJ:AJ),"绿标")</f>
        <v>绿标</v>
      </c>
      <c r="T3442" s="93" t="str" cm="1">
        <f t="array" ref="T3442:U3442">_xlfn.XLOOKUP(Q3442,匹配表1065!L:L,匹配表1065!M:N)</f>
        <v>头痛</v>
      </c>
      <c r="U3442" s="94" t="str">
        <v>神经内科</v>
      </c>
      <c r="V3442" s="95" t="s">
        <v>42</v>
      </c>
      <c r="W3442" s="93">
        <f>_xlfn.XLOOKUP(M3442,匹配表1065!D:D,匹配表1065!F:F)*N3442</f>
        <v>1</v>
      </c>
    </row>
    <row r="3443" customHeight="1" spans="1:23">
      <c r="A3443" s="89" t="s">
        <v>787</v>
      </c>
      <c r="B3443" s="90">
        <v>46178</v>
      </c>
      <c r="C3443" s="91" t="str">
        <f t="shared" si="106"/>
        <v>6月第1周</v>
      </c>
      <c r="D3443" s="89" t="s">
        <v>782</v>
      </c>
      <c r="E3443" s="89" t="str">
        <f t="shared" si="107"/>
        <v>6月第1周--周5</v>
      </c>
      <c r="F3443" s="99" t="s">
        <v>27</v>
      </c>
      <c r="G3443" s="89" t="s">
        <v>63</v>
      </c>
      <c r="H3443" s="92" t="str">
        <f>_xlfn.XLOOKUP(O3443,匹配表1065!T:T,匹配表1065!W:W)</f>
        <v>南京市</v>
      </c>
      <c r="I3443" s="89" t="str">
        <f>_xlfn.XLOOKUP(O3443,匹配表1065!T:T,匹配表1065!X:X)</f>
        <v>PME2001</v>
      </c>
      <c r="J3443" s="92" t="s">
        <v>64</v>
      </c>
      <c r="K3443" s="89" cm="1">
        <f ca="1" t="array" ref="K3443:L3443">_xlfn.XLOOKUP(J3443,匹配表1065!Y:Y,匹配表1065!AA:AB)</f>
        <v>31</v>
      </c>
      <c r="L3443" s="89" t="str">
        <v>3个月以上</v>
      </c>
      <c r="M3443" s="92" t="s">
        <v>30</v>
      </c>
      <c r="N3443" s="98">
        <v>2</v>
      </c>
      <c r="O3443" s="93" t="str">
        <f>_xlfn.XLOOKUP(P3443,匹配表1065!U:U,匹配表1065!T:T)</f>
        <v>HO00000958</v>
      </c>
      <c r="P3443" s="89" t="s">
        <v>65</v>
      </c>
      <c r="Q3443" s="89" t="s">
        <v>68</v>
      </c>
      <c r="R3443" s="89" t="str">
        <f>_xlfn.XLOOKUP(Q3443,匹配表1065!L:L,匹配表1065!O:O)</f>
        <v>A</v>
      </c>
      <c r="S3443" s="93" t="str">
        <f>IFERROR(_xlfn.XLOOKUP(Q3443,匹配表1065!AI:AI,匹配表1065!AJ:AJ),"绿标")</f>
        <v>红标</v>
      </c>
      <c r="T3443" s="93" t="str" cm="1">
        <f t="array" ref="T3443:U3443">_xlfn.XLOOKUP(Q3443,匹配表1065!L:L,匹配表1065!M:N)</f>
        <v>头痛</v>
      </c>
      <c r="U3443" s="94" t="str">
        <v>神经内科</v>
      </c>
      <c r="V3443" s="95" t="s">
        <v>33</v>
      </c>
      <c r="W3443" s="93">
        <f>_xlfn.XLOOKUP(M3443,匹配表1065!D:D,匹配表1065!F:F)*N3443</f>
        <v>24</v>
      </c>
    </row>
    <row r="3444" customHeight="1" spans="1:23">
      <c r="A3444" s="89" t="s">
        <v>787</v>
      </c>
      <c r="B3444" s="90">
        <v>46178</v>
      </c>
      <c r="C3444" s="91" t="str">
        <f t="shared" si="106"/>
        <v>6月第1周</v>
      </c>
      <c r="D3444" s="89" t="s">
        <v>782</v>
      </c>
      <c r="E3444" s="89" t="str">
        <f t="shared" si="107"/>
        <v>6月第1周--周5</v>
      </c>
      <c r="F3444" s="99" t="s">
        <v>27</v>
      </c>
      <c r="G3444" s="89" t="s">
        <v>63</v>
      </c>
      <c r="H3444" s="92" t="str">
        <f>_xlfn.XLOOKUP(O3444,匹配表1065!T:T,匹配表1065!W:W)</f>
        <v>南京市</v>
      </c>
      <c r="I3444" s="89" t="str">
        <f>_xlfn.XLOOKUP(O3444,匹配表1065!T:T,匹配表1065!X:X)</f>
        <v>PME2001</v>
      </c>
      <c r="J3444" s="92" t="s">
        <v>64</v>
      </c>
      <c r="K3444" s="89" cm="1">
        <f ca="1" t="array" ref="K3444:L3444">_xlfn.XLOOKUP(J3444,匹配表1065!Y:Y,匹配表1065!AA:AB)</f>
        <v>31</v>
      </c>
      <c r="L3444" s="89" t="str">
        <v>3个月以上</v>
      </c>
      <c r="M3444" s="92" t="s">
        <v>35</v>
      </c>
      <c r="N3444" s="98">
        <v>1</v>
      </c>
      <c r="O3444" s="93" t="str">
        <f>_xlfn.XLOOKUP(P3444,匹配表1065!U:U,匹配表1065!T:T)</f>
        <v>HO00000958</v>
      </c>
      <c r="P3444" s="89" t="s">
        <v>65</v>
      </c>
      <c r="Q3444" s="89" t="s">
        <v>652</v>
      </c>
      <c r="R3444" s="89" t="str">
        <f>_xlfn.XLOOKUP(Q3444,匹配表1065!L:L,匹配表1065!O:O)</f>
        <v>B</v>
      </c>
      <c r="S3444" s="93" t="str">
        <f>IFERROR(_xlfn.XLOOKUP(Q3444,匹配表1065!AI:AI,匹配表1065!AJ:AJ),"绿标")</f>
        <v>绿标</v>
      </c>
      <c r="T3444" s="93" t="str" cm="1">
        <f t="array" ref="T3444:U3444">_xlfn.XLOOKUP(Q3444,匹配表1065!L:L,匹配表1065!M:N)</f>
        <v>脑血管</v>
      </c>
      <c r="U3444" s="94" t="str">
        <v>神经内科</v>
      </c>
      <c r="V3444" s="95" t="s">
        <v>33</v>
      </c>
      <c r="W3444" s="93">
        <f>_xlfn.XLOOKUP(M3444,匹配表1065!D:D,匹配表1065!F:F)*N3444</f>
        <v>4</v>
      </c>
    </row>
    <row r="3445" customHeight="1" spans="1:23">
      <c r="A3445" s="89" t="s">
        <v>787</v>
      </c>
      <c r="B3445" s="90">
        <v>46178</v>
      </c>
      <c r="C3445" s="91" t="str">
        <f t="shared" si="106"/>
        <v>6月第1周</v>
      </c>
      <c r="D3445" s="89" t="s">
        <v>782</v>
      </c>
      <c r="E3445" s="89" t="str">
        <f t="shared" si="107"/>
        <v>6月第1周--周5</v>
      </c>
      <c r="F3445" s="99" t="s">
        <v>27</v>
      </c>
      <c r="G3445" s="89" t="s">
        <v>63</v>
      </c>
      <c r="H3445" s="92" t="str">
        <f>_xlfn.XLOOKUP(O3445,匹配表1065!T:T,匹配表1065!W:W)</f>
        <v>连云港市</v>
      </c>
      <c r="I3445" s="89" t="str">
        <f>_xlfn.XLOOKUP(O3445,匹配表1065!T:T,匹配表1065!X:X)</f>
        <v>PME2042</v>
      </c>
      <c r="J3445" s="92" t="s">
        <v>74</v>
      </c>
      <c r="K3445" s="89" cm="1">
        <f ca="1" t="array" ref="K3445:L3445">_xlfn.XLOOKUP(J3445,匹配表1065!Y:Y,匹配表1065!AA:AB)</f>
        <v>7</v>
      </c>
      <c r="L3445" s="89" t="str">
        <v>3个月以上</v>
      </c>
      <c r="M3445" s="92" t="s">
        <v>35</v>
      </c>
      <c r="N3445" s="98">
        <v>1</v>
      </c>
      <c r="O3445" s="93" t="str">
        <f>_xlfn.XLOOKUP(P3445,匹配表1065!U:U,匹配表1065!T:T)</f>
        <v>HO00001004</v>
      </c>
      <c r="P3445" s="89" t="s">
        <v>75</v>
      </c>
      <c r="Q3445" s="89" t="s">
        <v>279</v>
      </c>
      <c r="R3445" s="89" t="str">
        <f>_xlfn.XLOOKUP(Q3445,匹配表1065!L:L,匹配表1065!O:O)</f>
        <v>B</v>
      </c>
      <c r="S3445" s="93" t="str">
        <f>IFERROR(_xlfn.XLOOKUP(Q3445,匹配表1065!AI:AI,匹配表1065!AJ:AJ),"绿标")</f>
        <v>绿标</v>
      </c>
      <c r="T3445" s="93" t="str" cm="1">
        <f t="array" ref="T3445:U3445">_xlfn.XLOOKUP(Q3445,匹配表1065!L:L,匹配表1065!M:N)</f>
        <v>脑血管</v>
      </c>
      <c r="U3445" s="94" t="str">
        <v>神经内科</v>
      </c>
      <c r="V3445" s="95" t="s">
        <v>33</v>
      </c>
      <c r="W3445" s="93">
        <f>_xlfn.XLOOKUP(M3445,匹配表1065!D:D,匹配表1065!F:F)*N3445</f>
        <v>4</v>
      </c>
    </row>
    <row r="3446" customHeight="1" spans="1:23">
      <c r="A3446" s="89" t="s">
        <v>787</v>
      </c>
      <c r="B3446" s="90">
        <v>46178</v>
      </c>
      <c r="C3446" s="91" t="str">
        <f t="shared" si="106"/>
        <v>6月第1周</v>
      </c>
      <c r="D3446" s="89" t="s">
        <v>782</v>
      </c>
      <c r="E3446" s="89" t="str">
        <f t="shared" si="107"/>
        <v>6月第1周--周5</v>
      </c>
      <c r="F3446" s="99" t="s">
        <v>27</v>
      </c>
      <c r="G3446" s="89" t="s">
        <v>63</v>
      </c>
      <c r="H3446" s="92" t="str">
        <f>_xlfn.XLOOKUP(O3446,匹配表1065!T:T,匹配表1065!W:W)</f>
        <v>徐州市</v>
      </c>
      <c r="I3446" s="89" t="str">
        <f>_xlfn.XLOOKUP(O3446,匹配表1065!T:T,匹配表1065!X:X)</f>
        <v>PME2008</v>
      </c>
      <c r="J3446" s="92" t="s">
        <v>81</v>
      </c>
      <c r="K3446" s="89" cm="1">
        <f ca="1" t="array" ref="K3446:L3446">_xlfn.XLOOKUP(J3446,匹配表1065!Y:Y,匹配表1065!AA:AB)</f>
        <v>19</v>
      </c>
      <c r="L3446" s="89" t="str">
        <v>3个月以上</v>
      </c>
      <c r="M3446" s="92" t="s">
        <v>30</v>
      </c>
      <c r="N3446" s="98">
        <v>1</v>
      </c>
      <c r="O3446" s="93" t="str">
        <f>_xlfn.XLOOKUP(P3446,匹配表1065!U:U,匹配表1065!T:T)</f>
        <v>HO00000989</v>
      </c>
      <c r="P3446" s="89" t="s">
        <v>214</v>
      </c>
      <c r="Q3446" s="89" t="s">
        <v>215</v>
      </c>
      <c r="R3446" s="89" t="str">
        <f>_xlfn.XLOOKUP(Q3446,匹配表1065!L:L,匹配表1065!O:O)</f>
        <v>A</v>
      </c>
      <c r="S3446" s="93" t="str">
        <f>IFERROR(_xlfn.XLOOKUP(Q3446,匹配表1065!AI:AI,匹配表1065!AJ:AJ),"绿标")</f>
        <v>红标</v>
      </c>
      <c r="T3446" s="93" t="str" cm="1">
        <f t="array" ref="T3446:U3446">_xlfn.XLOOKUP(Q3446,匹配表1065!L:L,匹配表1065!M:N)</f>
        <v>头痛</v>
      </c>
      <c r="U3446" s="94" t="str">
        <v>神经内科</v>
      </c>
      <c r="V3446" s="95" t="s">
        <v>70</v>
      </c>
      <c r="W3446" s="93">
        <f>_xlfn.XLOOKUP(M3446,匹配表1065!D:D,匹配表1065!F:F)*N3446</f>
        <v>12</v>
      </c>
    </row>
    <row r="3447" customHeight="1" spans="1:23">
      <c r="A3447" s="89" t="s">
        <v>787</v>
      </c>
      <c r="B3447" s="90">
        <v>46178</v>
      </c>
      <c r="C3447" s="91" t="str">
        <f t="shared" si="106"/>
        <v>6月第1周</v>
      </c>
      <c r="D3447" s="89" t="s">
        <v>782</v>
      </c>
      <c r="E3447" s="89" t="str">
        <f t="shared" si="107"/>
        <v>6月第1周--周5</v>
      </c>
      <c r="F3447" s="99" t="s">
        <v>27</v>
      </c>
      <c r="G3447" s="89" t="s">
        <v>63</v>
      </c>
      <c r="H3447" s="92" t="str">
        <f>_xlfn.XLOOKUP(O3447,匹配表1065!T:T,匹配表1065!W:W)</f>
        <v>徐州市</v>
      </c>
      <c r="I3447" s="89" t="str">
        <f>_xlfn.XLOOKUP(O3447,匹配表1065!T:T,匹配表1065!X:X)</f>
        <v>PME2008</v>
      </c>
      <c r="J3447" s="92" t="s">
        <v>81</v>
      </c>
      <c r="K3447" s="89" cm="1">
        <f ca="1" t="array" ref="K3447:L3447">_xlfn.XLOOKUP(J3447,匹配表1065!Y:Y,匹配表1065!AA:AB)</f>
        <v>19</v>
      </c>
      <c r="L3447" s="89" t="str">
        <v>3个月以上</v>
      </c>
      <c r="M3447" s="92" t="s">
        <v>35</v>
      </c>
      <c r="N3447" s="98">
        <v>1</v>
      </c>
      <c r="O3447" s="93" t="str">
        <f>_xlfn.XLOOKUP(P3447,匹配表1065!U:U,匹配表1065!T:T)</f>
        <v>HO00001134</v>
      </c>
      <c r="P3447" s="89" t="s">
        <v>82</v>
      </c>
      <c r="Q3447" s="89" t="s">
        <v>280</v>
      </c>
      <c r="R3447" s="89" t="str">
        <f>_xlfn.XLOOKUP(Q3447,匹配表1065!L:L,匹配表1065!O:O)</f>
        <v>D</v>
      </c>
      <c r="S3447" s="93" t="str">
        <f>IFERROR(_xlfn.XLOOKUP(Q3447,匹配表1065!AI:AI,匹配表1065!AJ:AJ),"绿标")</f>
        <v>红标</v>
      </c>
      <c r="T3447" s="93" t="str" cm="1">
        <f t="array" ref="T3447:U3447">_xlfn.XLOOKUP(Q3447,匹配表1065!L:L,匹配表1065!M:N)</f>
        <v>疼痛</v>
      </c>
      <c r="U3447" s="94" t="str">
        <v>疼痛科</v>
      </c>
      <c r="V3447" s="95" t="s">
        <v>67</v>
      </c>
      <c r="W3447" s="93">
        <f>_xlfn.XLOOKUP(M3447,匹配表1065!D:D,匹配表1065!F:F)*N3447</f>
        <v>4</v>
      </c>
    </row>
    <row r="3448" customHeight="1" spans="1:23">
      <c r="A3448" s="89" t="s">
        <v>787</v>
      </c>
      <c r="B3448" s="90">
        <v>46178</v>
      </c>
      <c r="C3448" s="91" t="str">
        <f t="shared" si="106"/>
        <v>6月第1周</v>
      </c>
      <c r="D3448" s="89" t="s">
        <v>782</v>
      </c>
      <c r="E3448" s="89" t="str">
        <f t="shared" si="107"/>
        <v>6月第1周--周5</v>
      </c>
      <c r="F3448" s="99" t="s">
        <v>27</v>
      </c>
      <c r="G3448" s="89" t="s">
        <v>63</v>
      </c>
      <c r="H3448" s="92" t="str">
        <f>_xlfn.XLOOKUP(O3448,匹配表1065!T:T,匹配表1065!W:W)</f>
        <v>南京市</v>
      </c>
      <c r="I3448" s="89" t="str">
        <f>_xlfn.XLOOKUP(O3448,匹配表1065!T:T,匹配表1065!X:X)</f>
        <v>PME2001</v>
      </c>
      <c r="J3448" s="92" t="s">
        <v>77</v>
      </c>
      <c r="K3448" s="89" cm="1">
        <f ca="1" t="array" ref="K3448:L3448">_xlfn.XLOOKUP(J3448,匹配表1065!Y:Y,匹配表1065!AA:AB)</f>
        <v>8</v>
      </c>
      <c r="L3448" s="89" t="str">
        <v>3个月以上</v>
      </c>
      <c r="M3448" s="92" t="s">
        <v>30</v>
      </c>
      <c r="N3448" s="98">
        <v>1</v>
      </c>
      <c r="O3448" s="93" t="str">
        <f>_xlfn.XLOOKUP(P3448,匹配表1065!U:U,匹配表1065!T:T)</f>
        <v>HO00000958</v>
      </c>
      <c r="P3448" s="89" t="s">
        <v>65</v>
      </c>
      <c r="Q3448" s="89" t="s">
        <v>78</v>
      </c>
      <c r="R3448" s="89" t="str">
        <f>_xlfn.XLOOKUP(Q3448,匹配表1065!L:L,匹配表1065!O:O)</f>
        <v>C</v>
      </c>
      <c r="S3448" s="93" t="str">
        <f>IFERROR(_xlfn.XLOOKUP(Q3448,匹配表1065!AI:AI,匹配表1065!AJ:AJ),"绿标")</f>
        <v>绿标</v>
      </c>
      <c r="T3448" s="93" t="str" cm="1">
        <f t="array" ref="T3448:U3448">_xlfn.XLOOKUP(Q3448,匹配表1065!L:L,匹配表1065!M:N)</f>
        <v>眩晕</v>
      </c>
      <c r="U3448" s="94" t="str">
        <v>神经内科</v>
      </c>
      <c r="V3448" s="95" t="s">
        <v>70</v>
      </c>
      <c r="W3448" s="93">
        <f>_xlfn.XLOOKUP(M3448,匹配表1065!D:D,匹配表1065!F:F)*N3448</f>
        <v>12</v>
      </c>
    </row>
    <row r="3449" customHeight="1" spans="1:23">
      <c r="A3449" s="89" t="s">
        <v>787</v>
      </c>
      <c r="B3449" s="90">
        <v>46178</v>
      </c>
      <c r="C3449" s="91" t="str">
        <f t="shared" si="106"/>
        <v>6月第1周</v>
      </c>
      <c r="D3449" s="89" t="s">
        <v>782</v>
      </c>
      <c r="E3449" s="89" t="str">
        <f t="shared" si="107"/>
        <v>6月第1周--周5</v>
      </c>
      <c r="F3449" s="99" t="s">
        <v>27</v>
      </c>
      <c r="G3449" s="89" t="s">
        <v>63</v>
      </c>
      <c r="H3449" s="92" t="str">
        <f>_xlfn.XLOOKUP(O3449,匹配表1065!T:T,匹配表1065!W:W)</f>
        <v>南京市</v>
      </c>
      <c r="I3449" s="89" t="str">
        <f>_xlfn.XLOOKUP(O3449,匹配表1065!T:T,匹配表1065!X:X)</f>
        <v>PME2001</v>
      </c>
      <c r="J3449" s="92" t="s">
        <v>77</v>
      </c>
      <c r="K3449" s="89" cm="1">
        <f ca="1" t="array" ref="K3449:L3449">_xlfn.XLOOKUP(J3449,匹配表1065!Y:Y,匹配表1065!AA:AB)</f>
        <v>8</v>
      </c>
      <c r="L3449" s="89" t="str">
        <v>3个月以上</v>
      </c>
      <c r="M3449" s="92" t="s">
        <v>35</v>
      </c>
      <c r="N3449" s="98">
        <v>1</v>
      </c>
      <c r="O3449" s="93" t="str">
        <f>_xlfn.XLOOKUP(P3449,匹配表1065!U:U,匹配表1065!T:T)</f>
        <v>HO00000958</v>
      </c>
      <c r="P3449" s="89" t="s">
        <v>65</v>
      </c>
      <c r="Q3449" s="89" t="s">
        <v>690</v>
      </c>
      <c r="R3449" s="89" t="str">
        <f>_xlfn.XLOOKUP(Q3449,匹配表1065!L:L,匹配表1065!O:O)</f>
        <v>A</v>
      </c>
      <c r="S3449" s="93" t="str">
        <f>IFERROR(_xlfn.XLOOKUP(Q3449,匹配表1065!AI:AI,匹配表1065!AJ:AJ),"绿标")</f>
        <v>绿标</v>
      </c>
      <c r="T3449" s="93" t="str" cm="1">
        <f t="array" ref="T3449:U3449">_xlfn.XLOOKUP(Q3449,匹配表1065!L:L,匹配表1065!M:N)</f>
        <v>头痛</v>
      </c>
      <c r="U3449" s="94" t="str">
        <v>神经内科</v>
      </c>
      <c r="V3449" s="95" t="s">
        <v>70</v>
      </c>
      <c r="W3449" s="93">
        <f>_xlfn.XLOOKUP(M3449,匹配表1065!D:D,匹配表1065!F:F)*N3449</f>
        <v>4</v>
      </c>
    </row>
    <row r="3450" customHeight="1" spans="1:23">
      <c r="A3450" s="89" t="s">
        <v>787</v>
      </c>
      <c r="B3450" s="90">
        <v>46178</v>
      </c>
      <c r="C3450" s="91" t="str">
        <f t="shared" si="106"/>
        <v>6月第1周</v>
      </c>
      <c r="D3450" s="89" t="s">
        <v>782</v>
      </c>
      <c r="E3450" s="89" t="str">
        <f t="shared" si="107"/>
        <v>6月第1周--周5</v>
      </c>
      <c r="F3450" s="99" t="s">
        <v>27</v>
      </c>
      <c r="G3450" s="89" t="s">
        <v>63</v>
      </c>
      <c r="H3450" s="92" t="str">
        <f>_xlfn.XLOOKUP(O3450,匹配表1065!T:T,匹配表1065!W:W)</f>
        <v>南京市</v>
      </c>
      <c r="I3450" s="89" t="str">
        <f>_xlfn.XLOOKUP(O3450,匹配表1065!T:T,匹配表1065!X:X)</f>
        <v>PME2002</v>
      </c>
      <c r="J3450" s="92" t="s">
        <v>410</v>
      </c>
      <c r="K3450" s="89" cm="1">
        <f ca="1" t="array" ref="K3450:L3450">_xlfn.XLOOKUP(J3450,匹配表1065!Y:Y,匹配表1065!AA:AB)</f>
        <v>1</v>
      </c>
      <c r="L3450" s="89" t="str">
        <v>3个月以内</v>
      </c>
      <c r="M3450" s="92" t="s">
        <v>30</v>
      </c>
      <c r="N3450" s="98">
        <v>1</v>
      </c>
      <c r="O3450" s="93" t="str">
        <f>_xlfn.XLOOKUP(P3450,匹配表1065!U:U,匹配表1065!T:T)</f>
        <v>HO00000964</v>
      </c>
      <c r="P3450" s="89" t="s">
        <v>90</v>
      </c>
      <c r="Q3450" s="89" t="s">
        <v>668</v>
      </c>
      <c r="R3450" s="89" t="str">
        <f>_xlfn.XLOOKUP(Q3450,匹配表1065!L:L,匹配表1065!O:O)</f>
        <v>A</v>
      </c>
      <c r="S3450" s="93" t="str">
        <f>IFERROR(_xlfn.XLOOKUP(Q3450,匹配表1065!AI:AI,匹配表1065!AJ:AJ),"绿标")</f>
        <v>绿标</v>
      </c>
      <c r="T3450" s="93" t="str" cm="1">
        <f t="array" ref="T3450:U3450">_xlfn.XLOOKUP(Q3450,匹配表1065!L:L,匹配表1065!M:N)</f>
        <v>头痛</v>
      </c>
      <c r="U3450" s="94" t="str">
        <v>神经内科</v>
      </c>
      <c r="V3450" s="95" t="s">
        <v>67</v>
      </c>
      <c r="W3450" s="93">
        <f>_xlfn.XLOOKUP(M3450,匹配表1065!D:D,匹配表1065!F:F)*N3450</f>
        <v>12</v>
      </c>
    </row>
    <row r="3451" customHeight="1" spans="1:23">
      <c r="A3451" s="89" t="s">
        <v>787</v>
      </c>
      <c r="B3451" s="90">
        <v>46178</v>
      </c>
      <c r="C3451" s="91" t="str">
        <f t="shared" si="106"/>
        <v>6月第1周</v>
      </c>
      <c r="D3451" s="89" t="s">
        <v>782</v>
      </c>
      <c r="E3451" s="89" t="str">
        <f t="shared" si="107"/>
        <v>6月第1周--周5</v>
      </c>
      <c r="F3451" s="99" t="s">
        <v>27</v>
      </c>
      <c r="G3451" s="89" t="s">
        <v>63</v>
      </c>
      <c r="H3451" s="92" t="str">
        <f>_xlfn.XLOOKUP(O3451,匹配表1065!T:T,匹配表1065!W:W)</f>
        <v>南京市</v>
      </c>
      <c r="I3451" s="89" t="str">
        <f>_xlfn.XLOOKUP(O3451,匹配表1065!T:T,匹配表1065!X:X)</f>
        <v>PME2002</v>
      </c>
      <c r="J3451" s="92" t="s">
        <v>84</v>
      </c>
      <c r="K3451" s="89" cm="1">
        <f ca="1" t="array" ref="K3451:L3451">_xlfn.XLOOKUP(J3451,匹配表1065!Y:Y,匹配表1065!AA:AB)</f>
        <v>31</v>
      </c>
      <c r="L3451" s="89" t="str">
        <v>3个月以上</v>
      </c>
      <c r="M3451" s="92" t="s">
        <v>30</v>
      </c>
      <c r="N3451" s="98">
        <v>5</v>
      </c>
      <c r="O3451" s="93" t="str">
        <f>_xlfn.XLOOKUP(P3451,匹配表1065!U:U,匹配表1065!T:T)</f>
        <v>HO00000964</v>
      </c>
      <c r="P3451" s="89" t="s">
        <v>90</v>
      </c>
      <c r="Q3451" s="89" t="s">
        <v>281</v>
      </c>
      <c r="R3451" s="89" t="str">
        <f>_xlfn.XLOOKUP(Q3451,匹配表1065!L:L,匹配表1065!O:O)</f>
        <v>A</v>
      </c>
      <c r="S3451" s="93" t="str">
        <f>IFERROR(_xlfn.XLOOKUP(Q3451,匹配表1065!AI:AI,匹配表1065!AJ:AJ),"绿标")</f>
        <v>红标</v>
      </c>
      <c r="T3451" s="93" t="str" cm="1">
        <f t="array" ref="T3451:U3451">_xlfn.XLOOKUP(Q3451,匹配表1065!L:L,匹配表1065!M:N)</f>
        <v>头痛</v>
      </c>
      <c r="U3451" s="94" t="str">
        <v>神经内科</v>
      </c>
      <c r="V3451" s="95" t="s">
        <v>70</v>
      </c>
      <c r="W3451" s="93">
        <f>_xlfn.XLOOKUP(M3451,匹配表1065!D:D,匹配表1065!F:F)*N3451</f>
        <v>60</v>
      </c>
    </row>
    <row r="3452" customHeight="1" spans="1:23">
      <c r="A3452" s="89" t="s">
        <v>787</v>
      </c>
      <c r="B3452" s="90">
        <v>46178</v>
      </c>
      <c r="C3452" s="91" t="str">
        <f t="shared" si="106"/>
        <v>6月第1周</v>
      </c>
      <c r="D3452" s="89" t="s">
        <v>782</v>
      </c>
      <c r="E3452" s="89" t="str">
        <f t="shared" si="107"/>
        <v>6月第1周--周5</v>
      </c>
      <c r="F3452" s="99" t="s">
        <v>27</v>
      </c>
      <c r="G3452" s="89" t="s">
        <v>63</v>
      </c>
      <c r="H3452" s="92" t="str">
        <f>_xlfn.XLOOKUP(O3452,匹配表1065!T:T,匹配表1065!W:W)</f>
        <v>南京市</v>
      </c>
      <c r="I3452" s="89" t="str">
        <f>_xlfn.XLOOKUP(O3452,匹配表1065!T:T,匹配表1065!X:X)</f>
        <v>PME2002</v>
      </c>
      <c r="J3452" s="92" t="s">
        <v>84</v>
      </c>
      <c r="K3452" s="89" cm="1">
        <f ca="1" t="array" ref="K3452:L3452">_xlfn.XLOOKUP(J3452,匹配表1065!Y:Y,匹配表1065!AA:AB)</f>
        <v>31</v>
      </c>
      <c r="L3452" s="89" t="str">
        <v>3个月以上</v>
      </c>
      <c r="M3452" s="92" t="s">
        <v>30</v>
      </c>
      <c r="N3452" s="98">
        <v>1</v>
      </c>
      <c r="O3452" s="93" t="str">
        <f>_xlfn.XLOOKUP(P3452,匹配表1065!U:U,匹配表1065!T:T)</f>
        <v>HO00000964</v>
      </c>
      <c r="P3452" s="89" t="s">
        <v>90</v>
      </c>
      <c r="Q3452" s="89" t="s">
        <v>283</v>
      </c>
      <c r="R3452" s="89" t="str">
        <f>_xlfn.XLOOKUP(Q3452,匹配表1065!L:L,匹配表1065!O:O)</f>
        <v>D</v>
      </c>
      <c r="S3452" s="93" t="str">
        <f>IFERROR(_xlfn.XLOOKUP(Q3452,匹配表1065!AI:AI,匹配表1065!AJ:AJ),"绿标")</f>
        <v>红标</v>
      </c>
      <c r="T3452" s="93" t="str" cm="1">
        <f t="array" ref="T3452:U3452">_xlfn.XLOOKUP(Q3452,匹配表1065!L:L,匹配表1065!M:N)</f>
        <v>疼痛</v>
      </c>
      <c r="U3452" s="94" t="str">
        <v>疼痛科</v>
      </c>
      <c r="V3452" s="95" t="s">
        <v>42</v>
      </c>
      <c r="W3452" s="93">
        <f>_xlfn.XLOOKUP(M3452,匹配表1065!D:D,匹配表1065!F:F)*N3452</f>
        <v>12</v>
      </c>
    </row>
    <row r="3453" customHeight="1" spans="1:23">
      <c r="A3453" s="89" t="s">
        <v>787</v>
      </c>
      <c r="B3453" s="90">
        <v>46178</v>
      </c>
      <c r="C3453" s="91" t="str">
        <f t="shared" si="106"/>
        <v>6月第1周</v>
      </c>
      <c r="D3453" s="89" t="s">
        <v>782</v>
      </c>
      <c r="E3453" s="89" t="str">
        <f t="shared" si="107"/>
        <v>6月第1周--周5</v>
      </c>
      <c r="F3453" s="99" t="s">
        <v>27</v>
      </c>
      <c r="G3453" s="89" t="s">
        <v>63</v>
      </c>
      <c r="H3453" s="92" t="str">
        <f>_xlfn.XLOOKUP(O3453,匹配表1065!T:T,匹配表1065!W:W)</f>
        <v>南京市</v>
      </c>
      <c r="I3453" s="89" t="str">
        <f>_xlfn.XLOOKUP(O3453,匹配表1065!T:T,匹配表1065!X:X)</f>
        <v>PME2002</v>
      </c>
      <c r="J3453" s="92" t="s">
        <v>84</v>
      </c>
      <c r="K3453" s="89" cm="1">
        <f ca="1" t="array" ref="K3453:L3453">_xlfn.XLOOKUP(J3453,匹配表1065!Y:Y,匹配表1065!AA:AB)</f>
        <v>31</v>
      </c>
      <c r="L3453" s="89" t="str">
        <v>3个月以上</v>
      </c>
      <c r="M3453" s="92" t="s">
        <v>35</v>
      </c>
      <c r="N3453" s="98">
        <v>1</v>
      </c>
      <c r="O3453" s="93" t="str">
        <f>_xlfn.XLOOKUP(P3453,匹配表1065!U:U,匹配表1065!T:T)</f>
        <v>HO00111156</v>
      </c>
      <c r="P3453" s="89" t="s">
        <v>85</v>
      </c>
      <c r="Q3453" s="89" t="s">
        <v>335</v>
      </c>
      <c r="R3453" s="89" t="str">
        <f>_xlfn.XLOOKUP(Q3453,匹配表1065!L:L,匹配表1065!O:O)</f>
        <v>B</v>
      </c>
      <c r="S3453" s="93" t="str">
        <f>IFERROR(_xlfn.XLOOKUP(Q3453,匹配表1065!AI:AI,匹配表1065!AJ:AJ),"绿标")</f>
        <v>绿标</v>
      </c>
      <c r="T3453" s="93" t="str" cm="1">
        <f t="array" ref="T3453:U3453">_xlfn.XLOOKUP(Q3453,匹配表1065!L:L,匹配表1065!M:N)</f>
        <v>脑血管</v>
      </c>
      <c r="U3453" s="94" t="str">
        <v>神经内科</v>
      </c>
      <c r="V3453" s="95" t="s">
        <v>70</v>
      </c>
      <c r="W3453" s="93">
        <f>_xlfn.XLOOKUP(M3453,匹配表1065!D:D,匹配表1065!F:F)*N3453</f>
        <v>4</v>
      </c>
    </row>
    <row r="3454" customHeight="1" spans="1:23">
      <c r="A3454" s="89" t="s">
        <v>787</v>
      </c>
      <c r="B3454" s="90">
        <v>46178</v>
      </c>
      <c r="C3454" s="91" t="str">
        <f t="shared" si="106"/>
        <v>6月第1周</v>
      </c>
      <c r="D3454" s="89" t="s">
        <v>782</v>
      </c>
      <c r="E3454" s="89" t="str">
        <f t="shared" si="107"/>
        <v>6月第1周--周5</v>
      </c>
      <c r="F3454" s="99" t="s">
        <v>27</v>
      </c>
      <c r="G3454" s="92" t="s">
        <v>104</v>
      </c>
      <c r="H3454" s="92" t="str">
        <f>_xlfn.XLOOKUP(O3454,匹配表1065!T:T,匹配表1065!W:W)</f>
        <v>济南市</v>
      </c>
      <c r="I3454" s="89" t="str">
        <f>_xlfn.XLOOKUP(O3454,匹配表1065!T:T,匹配表1065!X:X)</f>
        <v>PME2044</v>
      </c>
      <c r="J3454" s="92" t="s">
        <v>105</v>
      </c>
      <c r="K3454" s="89" cm="1">
        <f ca="1" t="array" ref="K3454:L3454">_xlfn.XLOOKUP(J3454,匹配表1065!Y:Y,匹配表1065!AA:AB)</f>
        <v>8</v>
      </c>
      <c r="L3454" s="89" t="str">
        <v>3个月以上</v>
      </c>
      <c r="M3454" s="92" t="s">
        <v>30</v>
      </c>
      <c r="N3454" s="98">
        <v>1</v>
      </c>
      <c r="O3454" s="93" t="str">
        <f>_xlfn.XLOOKUP(P3454,匹配表1065!U:U,匹配表1065!T:T)</f>
        <v>HO00371069</v>
      </c>
      <c r="P3454" s="89" t="s">
        <v>315</v>
      </c>
      <c r="Q3454" s="89" t="s">
        <v>316</v>
      </c>
      <c r="R3454" s="89" t="str">
        <f>_xlfn.XLOOKUP(Q3454,匹配表1065!L:L,匹配表1065!O:O)</f>
        <v>B</v>
      </c>
      <c r="S3454" s="93" t="str">
        <f>IFERROR(_xlfn.XLOOKUP(Q3454,匹配表1065!AI:AI,匹配表1065!AJ:AJ),"绿标")</f>
        <v>绿标</v>
      </c>
      <c r="T3454" s="93" t="str" cm="1">
        <f t="array" ref="T3454:U3454">_xlfn.XLOOKUP(Q3454,匹配表1065!L:L,匹配表1065!M:N)</f>
        <v>脑血管</v>
      </c>
      <c r="U3454" s="94" t="str">
        <v>神经内科</v>
      </c>
      <c r="V3454" s="95" t="s">
        <v>42</v>
      </c>
      <c r="W3454" s="93">
        <f>_xlfn.XLOOKUP(M3454,匹配表1065!D:D,匹配表1065!F:F)*N3454</f>
        <v>12</v>
      </c>
    </row>
    <row r="3455" customHeight="1" spans="1:23">
      <c r="A3455" s="89" t="s">
        <v>787</v>
      </c>
      <c r="B3455" s="90">
        <v>46178</v>
      </c>
      <c r="C3455" s="91" t="str">
        <f t="shared" si="106"/>
        <v>6月第1周</v>
      </c>
      <c r="D3455" s="89" t="s">
        <v>782</v>
      </c>
      <c r="E3455" s="89" t="str">
        <f t="shared" si="107"/>
        <v>6月第1周--周5</v>
      </c>
      <c r="F3455" s="99" t="s">
        <v>27</v>
      </c>
      <c r="G3455" s="92" t="s">
        <v>104</v>
      </c>
      <c r="H3455" s="92" t="str">
        <f>_xlfn.XLOOKUP(O3455,匹配表1065!T:T,匹配表1065!W:W)</f>
        <v>济南市</v>
      </c>
      <c r="I3455" s="89" t="str">
        <f>_xlfn.XLOOKUP(O3455,匹配表1065!T:T,匹配表1065!X:X)</f>
        <v>PME2026</v>
      </c>
      <c r="J3455" s="92" t="s">
        <v>116</v>
      </c>
      <c r="K3455" s="89" cm="1">
        <f ca="1" t="array" ref="K3455:L3455">_xlfn.XLOOKUP(J3455,匹配表1065!Y:Y,匹配表1065!AA:AB)</f>
        <v>13</v>
      </c>
      <c r="L3455" s="89" t="str">
        <v>3个月以上</v>
      </c>
      <c r="M3455" s="92" t="s">
        <v>30</v>
      </c>
      <c r="N3455" s="98">
        <v>1</v>
      </c>
      <c r="O3455" s="93" t="str">
        <f>_xlfn.XLOOKUP(P3455,匹配表1065!U:U,匹配表1065!T:T)</f>
        <v>HO00001409</v>
      </c>
      <c r="P3455" s="89" t="s">
        <v>117</v>
      </c>
      <c r="Q3455" s="89" t="s">
        <v>554</v>
      </c>
      <c r="R3455" s="89" t="str">
        <f>_xlfn.XLOOKUP(Q3455,匹配表1065!L:L,匹配表1065!O:O)</f>
        <v>B</v>
      </c>
      <c r="S3455" s="93" t="str">
        <f>IFERROR(_xlfn.XLOOKUP(Q3455,匹配表1065!AI:AI,匹配表1065!AJ:AJ),"绿标")</f>
        <v>红标</v>
      </c>
      <c r="T3455" s="93" t="str" cm="1">
        <f t="array" ref="T3455:U3455">_xlfn.XLOOKUP(Q3455,匹配表1065!L:L,匹配表1065!M:N)</f>
        <v>脑血管</v>
      </c>
      <c r="U3455" s="94" t="str">
        <v>神经内科</v>
      </c>
      <c r="V3455" s="95" t="s">
        <v>67</v>
      </c>
      <c r="W3455" s="93">
        <f>_xlfn.XLOOKUP(M3455,匹配表1065!D:D,匹配表1065!F:F)*N3455</f>
        <v>12</v>
      </c>
    </row>
    <row r="3456" customHeight="1" spans="1:23">
      <c r="A3456" s="89" t="s">
        <v>787</v>
      </c>
      <c r="B3456" s="90">
        <v>46178</v>
      </c>
      <c r="C3456" s="91" t="str">
        <f t="shared" si="106"/>
        <v>6月第1周</v>
      </c>
      <c r="D3456" s="89" t="s">
        <v>782</v>
      </c>
      <c r="E3456" s="89" t="str">
        <f t="shared" si="107"/>
        <v>6月第1周--周5</v>
      </c>
      <c r="F3456" s="99" t="s">
        <v>27</v>
      </c>
      <c r="G3456" s="92" t="s">
        <v>104</v>
      </c>
      <c r="H3456" s="92" t="str">
        <f>_xlfn.XLOOKUP(O3456,匹配表1065!T:T,匹配表1065!W:W)</f>
        <v>济南市</v>
      </c>
      <c r="I3456" s="89" t="str">
        <f>_xlfn.XLOOKUP(O3456,匹配表1065!T:T,匹配表1065!X:X)</f>
        <v>PME2026</v>
      </c>
      <c r="J3456" s="92" t="s">
        <v>116</v>
      </c>
      <c r="K3456" s="89" cm="1">
        <f ca="1" t="array" ref="K3456:L3456">_xlfn.XLOOKUP(J3456,匹配表1065!Y:Y,匹配表1065!AA:AB)</f>
        <v>13</v>
      </c>
      <c r="L3456" s="89" t="str">
        <v>3个月以上</v>
      </c>
      <c r="M3456" s="92" t="s">
        <v>35</v>
      </c>
      <c r="N3456" s="98">
        <v>1</v>
      </c>
      <c r="O3456" s="93" t="str">
        <f>_xlfn.XLOOKUP(P3456,匹配表1065!U:U,匹配表1065!T:T)</f>
        <v>HO00001417</v>
      </c>
      <c r="P3456" s="89" t="s">
        <v>119</v>
      </c>
      <c r="Q3456" s="89" t="s">
        <v>810</v>
      </c>
      <c r="R3456" s="89" t="str">
        <f>_xlfn.XLOOKUP(Q3456,匹配表1065!L:L,匹配表1065!O:O)</f>
        <v>B</v>
      </c>
      <c r="S3456" s="93" t="str">
        <f>IFERROR(_xlfn.XLOOKUP(Q3456,匹配表1065!AI:AI,匹配表1065!AJ:AJ),"绿标")</f>
        <v>红标</v>
      </c>
      <c r="T3456" s="93" t="str" cm="1">
        <f t="array" ref="T3456:U3456">_xlfn.XLOOKUP(Q3456,匹配表1065!L:L,匹配表1065!M:N)</f>
        <v>抑郁焦虑</v>
      </c>
      <c r="U3456" s="94" t="str">
        <v>神经内科</v>
      </c>
      <c r="V3456" s="95" t="s">
        <v>33</v>
      </c>
      <c r="W3456" s="93">
        <f>_xlfn.XLOOKUP(M3456,匹配表1065!D:D,匹配表1065!F:F)*N3456</f>
        <v>4</v>
      </c>
    </row>
    <row r="3457" customHeight="1" spans="1:23">
      <c r="A3457" s="89" t="s">
        <v>787</v>
      </c>
      <c r="B3457" s="90">
        <v>46178</v>
      </c>
      <c r="C3457" s="91" t="str">
        <f t="shared" si="106"/>
        <v>6月第1周</v>
      </c>
      <c r="D3457" s="89" t="s">
        <v>782</v>
      </c>
      <c r="E3457" s="89" t="str">
        <f t="shared" si="107"/>
        <v>6月第1周--周5</v>
      </c>
      <c r="F3457" s="99" t="s">
        <v>27</v>
      </c>
      <c r="G3457" s="92" t="s">
        <v>104</v>
      </c>
      <c r="H3457" s="92" t="str">
        <f>_xlfn.XLOOKUP(O3457,匹配表1065!T:T,匹配表1065!W:W)</f>
        <v>济南市</v>
      </c>
      <c r="I3457" s="89" t="str">
        <f>_xlfn.XLOOKUP(O3457,匹配表1065!T:T,匹配表1065!X:X)</f>
        <v>PME2024</v>
      </c>
      <c r="J3457" s="92" t="s">
        <v>125</v>
      </c>
      <c r="K3457" s="89" cm="1">
        <f ca="1" t="array" ref="K3457:L3457">_xlfn.XLOOKUP(J3457,匹配表1065!Y:Y,匹配表1065!AA:AB)</f>
        <v>9</v>
      </c>
      <c r="L3457" s="89" t="str">
        <v>3个月以上</v>
      </c>
      <c r="M3457" s="92" t="s">
        <v>30</v>
      </c>
      <c r="N3457" s="98">
        <v>1</v>
      </c>
      <c r="O3457" s="93" t="str">
        <f>_xlfn.XLOOKUP(P3457,匹配表1065!U:U,匹配表1065!T:T)</f>
        <v>HO00001404</v>
      </c>
      <c r="P3457" s="89" t="s">
        <v>126</v>
      </c>
      <c r="Q3457" s="89" t="s">
        <v>127</v>
      </c>
      <c r="R3457" s="89" t="str">
        <f>_xlfn.XLOOKUP(Q3457,匹配表1065!L:L,匹配表1065!O:O)</f>
        <v>A</v>
      </c>
      <c r="S3457" s="93" t="str">
        <f>IFERROR(_xlfn.XLOOKUP(Q3457,匹配表1065!AI:AI,匹配表1065!AJ:AJ),"绿标")</f>
        <v>红标</v>
      </c>
      <c r="T3457" s="93" t="str" cm="1">
        <f t="array" ref="T3457:U3457">_xlfn.XLOOKUP(Q3457,匹配表1065!L:L,匹配表1065!M:N)</f>
        <v>头痛</v>
      </c>
      <c r="U3457" s="94" t="str">
        <v>神经内科</v>
      </c>
      <c r="V3457" s="95" t="s">
        <v>42</v>
      </c>
      <c r="W3457" s="93">
        <f>_xlfn.XLOOKUP(M3457,匹配表1065!D:D,匹配表1065!F:F)*N3457</f>
        <v>12</v>
      </c>
    </row>
    <row r="3458" customHeight="1" spans="1:23">
      <c r="A3458" s="89" t="s">
        <v>787</v>
      </c>
      <c r="B3458" s="90">
        <v>46178</v>
      </c>
      <c r="C3458" s="91" t="str">
        <f t="shared" ref="C3458:C3507" si="108">MONTH(B3458)&amp;TEXT(WEEKNUM(B3458,2)-WEEKNUM(B3458+1-DAY(B3458),2)+1,"月第0周")</f>
        <v>6月第1周</v>
      </c>
      <c r="D3458" s="89" t="s">
        <v>782</v>
      </c>
      <c r="E3458" s="89" t="str">
        <f t="shared" ref="E3458:E3507" si="109">D3458&amp;"--"&amp;"周"&amp;WEEKDAY(B3458,2)</f>
        <v>6月第1周--周5</v>
      </c>
      <c r="F3458" s="99" t="s">
        <v>27</v>
      </c>
      <c r="G3458" s="92" t="s">
        <v>104</v>
      </c>
      <c r="H3458" s="92" t="str">
        <f>_xlfn.XLOOKUP(O3458,匹配表1065!T:T,匹配表1065!W:W)</f>
        <v>聊城市</v>
      </c>
      <c r="I3458" s="89" t="str">
        <f>_xlfn.XLOOKUP(O3458,匹配表1065!T:T,匹配表1065!X:X)</f>
        <v>PME2046</v>
      </c>
      <c r="J3458" s="92" t="s">
        <v>108</v>
      </c>
      <c r="K3458" s="89" cm="1">
        <f ca="1" t="array" ref="K3458:L3458">_xlfn.XLOOKUP(J3458,匹配表1065!Y:Y,匹配表1065!AA:AB)</f>
        <v>8</v>
      </c>
      <c r="L3458" s="89" t="str">
        <v>3个月以上</v>
      </c>
      <c r="M3458" s="92" t="s">
        <v>30</v>
      </c>
      <c r="N3458" s="98">
        <v>1</v>
      </c>
      <c r="O3458" s="93" t="str">
        <f>_xlfn.XLOOKUP(P3458,匹配表1065!U:U,匹配表1065!T:T)</f>
        <v>HO00001415</v>
      </c>
      <c r="P3458" s="89" t="s">
        <v>109</v>
      </c>
      <c r="Q3458" s="89" t="s">
        <v>317</v>
      </c>
      <c r="R3458" s="89" t="str">
        <f>_xlfn.XLOOKUP(Q3458,匹配表1065!L:L,匹配表1065!O:O)</f>
        <v>A</v>
      </c>
      <c r="S3458" s="93" t="str">
        <f>IFERROR(_xlfn.XLOOKUP(Q3458,匹配表1065!AI:AI,匹配表1065!AJ:AJ),"绿标")</f>
        <v>绿标</v>
      </c>
      <c r="T3458" s="93" t="str" cm="1">
        <f t="array" ref="T3458:U3458">_xlfn.XLOOKUP(Q3458,匹配表1065!L:L,匹配表1065!M:N)</f>
        <v>头痛</v>
      </c>
      <c r="U3458" s="94" t="str">
        <v>神经内科</v>
      </c>
      <c r="V3458" s="95" t="s">
        <v>67</v>
      </c>
      <c r="W3458" s="93">
        <f>_xlfn.XLOOKUP(M3458,匹配表1065!D:D,匹配表1065!F:F)*N3458</f>
        <v>12</v>
      </c>
    </row>
    <row r="3459" customHeight="1" spans="1:23">
      <c r="A3459" s="89" t="s">
        <v>787</v>
      </c>
      <c r="B3459" s="90">
        <v>46178</v>
      </c>
      <c r="C3459" s="91" t="str">
        <f t="shared" si="108"/>
        <v>6月第1周</v>
      </c>
      <c r="D3459" s="89" t="s">
        <v>782</v>
      </c>
      <c r="E3459" s="89" t="str">
        <f t="shared" si="109"/>
        <v>6月第1周--周5</v>
      </c>
      <c r="F3459" s="99" t="s">
        <v>27</v>
      </c>
      <c r="G3459" s="92" t="s">
        <v>104</v>
      </c>
      <c r="H3459" s="92" t="str">
        <f>_xlfn.XLOOKUP(O3459,匹配表1065!T:T,匹配表1065!W:W)</f>
        <v>济南市</v>
      </c>
      <c r="I3459" s="89" t="str">
        <f>_xlfn.XLOOKUP(O3459,匹配表1065!T:T,匹配表1065!X:X)</f>
        <v>PME2024</v>
      </c>
      <c r="J3459" s="92" t="s">
        <v>125</v>
      </c>
      <c r="K3459" s="89" cm="1">
        <f ca="1" t="array" ref="K3459:L3459">_xlfn.XLOOKUP(J3459,匹配表1065!Y:Y,匹配表1065!AA:AB)</f>
        <v>9</v>
      </c>
      <c r="L3459" s="89" t="str">
        <v>3个月以上</v>
      </c>
      <c r="M3459" s="92" t="s">
        <v>35</v>
      </c>
      <c r="N3459" s="98">
        <v>1</v>
      </c>
      <c r="O3459" s="93" t="str">
        <f>_xlfn.XLOOKUP(P3459,匹配表1065!U:U,匹配表1065!T:T)</f>
        <v>HO00001404</v>
      </c>
      <c r="P3459" s="89" t="s">
        <v>126</v>
      </c>
      <c r="Q3459" s="89" t="s">
        <v>522</v>
      </c>
      <c r="R3459" s="89" t="str">
        <f>_xlfn.XLOOKUP(Q3459,匹配表1065!L:L,匹配表1065!O:O)</f>
        <v>B</v>
      </c>
      <c r="S3459" s="93" t="str">
        <f>IFERROR(_xlfn.XLOOKUP(Q3459,匹配表1065!AI:AI,匹配表1065!AJ:AJ),"绿标")</f>
        <v>绿标</v>
      </c>
      <c r="T3459" s="93" t="str" cm="1">
        <f t="array" ref="T3459:U3459">_xlfn.XLOOKUP(Q3459,匹配表1065!L:L,匹配表1065!M:N)</f>
        <v>脑血管</v>
      </c>
      <c r="U3459" s="94" t="str">
        <v>神经内科</v>
      </c>
      <c r="V3459" s="95" t="s">
        <v>58</v>
      </c>
      <c r="W3459" s="93">
        <f>_xlfn.XLOOKUP(M3459,匹配表1065!D:D,匹配表1065!F:F)*N3459</f>
        <v>4</v>
      </c>
    </row>
    <row r="3460" customHeight="1" spans="1:23">
      <c r="A3460" s="89" t="s">
        <v>787</v>
      </c>
      <c r="B3460" s="90">
        <v>46178</v>
      </c>
      <c r="C3460" s="91" t="str">
        <f t="shared" si="108"/>
        <v>6月第1周</v>
      </c>
      <c r="D3460" s="89" t="s">
        <v>782</v>
      </c>
      <c r="E3460" s="89" t="str">
        <f t="shared" si="109"/>
        <v>6月第1周--周5</v>
      </c>
      <c r="F3460" s="99" t="s">
        <v>27</v>
      </c>
      <c r="G3460" s="92" t="s">
        <v>104</v>
      </c>
      <c r="H3460" s="92" t="str">
        <f>_xlfn.XLOOKUP(O3460,匹配表1065!T:T,匹配表1065!W:W)</f>
        <v>济南市</v>
      </c>
      <c r="I3460" s="89" t="str">
        <f>_xlfn.XLOOKUP(O3460,匹配表1065!T:T,匹配表1065!X:X)</f>
        <v>PME2029</v>
      </c>
      <c r="J3460" s="92" t="s">
        <v>128</v>
      </c>
      <c r="K3460" s="89" cm="1">
        <f ca="1" t="array" ref="K3460:L3460">_xlfn.XLOOKUP(J3460,匹配表1065!Y:Y,匹配表1065!AA:AB)</f>
        <v>13</v>
      </c>
      <c r="L3460" s="89" t="str">
        <v>3个月以上</v>
      </c>
      <c r="M3460" s="92" t="s">
        <v>30</v>
      </c>
      <c r="N3460" s="98">
        <v>1</v>
      </c>
      <c r="O3460" s="93" t="str">
        <f>_xlfn.XLOOKUP(P3460,匹配表1065!U:U,匹配表1065!T:T)</f>
        <v>HO00024281</v>
      </c>
      <c r="P3460" s="89" t="s">
        <v>129</v>
      </c>
      <c r="Q3460" s="89" t="s">
        <v>130</v>
      </c>
      <c r="R3460" s="89" t="str">
        <f>_xlfn.XLOOKUP(Q3460,匹配表1065!L:L,匹配表1065!O:O)</f>
        <v>B</v>
      </c>
      <c r="S3460" s="93" t="str">
        <f>IFERROR(_xlfn.XLOOKUP(Q3460,匹配表1065!AI:AI,匹配表1065!AJ:AJ),"绿标")</f>
        <v>绿标</v>
      </c>
      <c r="T3460" s="93" t="str" cm="1">
        <f t="array" ref="T3460:U3460">_xlfn.XLOOKUP(Q3460,匹配表1065!L:L,匹配表1065!M:N)</f>
        <v>脑血管</v>
      </c>
      <c r="U3460" s="94" t="str">
        <v>神经内科</v>
      </c>
      <c r="V3460" s="95" t="s">
        <v>42</v>
      </c>
      <c r="W3460" s="93">
        <f>_xlfn.XLOOKUP(M3460,匹配表1065!D:D,匹配表1065!F:F)*N3460</f>
        <v>12</v>
      </c>
    </row>
    <row r="3461" customHeight="1" spans="1:23">
      <c r="A3461" s="89" t="s">
        <v>787</v>
      </c>
      <c r="B3461" s="90">
        <v>46178</v>
      </c>
      <c r="C3461" s="91" t="str">
        <f t="shared" si="108"/>
        <v>6月第1周</v>
      </c>
      <c r="D3461" s="89" t="s">
        <v>782</v>
      </c>
      <c r="E3461" s="89" t="str">
        <f t="shared" si="109"/>
        <v>6月第1周--周5</v>
      </c>
      <c r="F3461" s="99" t="s">
        <v>27</v>
      </c>
      <c r="G3461" s="92" t="s">
        <v>104</v>
      </c>
      <c r="H3461" s="92" t="str">
        <f>_xlfn.XLOOKUP(O3461,匹配表1065!T:T,匹配表1065!W:W)</f>
        <v>济南市</v>
      </c>
      <c r="I3461" s="89" t="str">
        <f>_xlfn.XLOOKUP(O3461,匹配表1065!T:T,匹配表1065!X:X)</f>
        <v>PME2025</v>
      </c>
      <c r="J3461" s="92" t="s">
        <v>128</v>
      </c>
      <c r="K3461" s="89" cm="1">
        <f ca="1" t="array" ref="K3461:L3461">_xlfn.XLOOKUP(J3461,匹配表1065!Y:Y,匹配表1065!AA:AB)</f>
        <v>13</v>
      </c>
      <c r="L3461" s="89" t="str">
        <v>3个月以上</v>
      </c>
      <c r="M3461" s="92" t="s">
        <v>35</v>
      </c>
      <c r="N3461" s="98">
        <v>1</v>
      </c>
      <c r="O3461" s="93" t="str">
        <f>_xlfn.XLOOKUP(P3461,匹配表1065!U:U,匹配表1065!T:T)</f>
        <v>HO00001400</v>
      </c>
      <c r="P3461" s="89" t="s">
        <v>112</v>
      </c>
      <c r="Q3461" s="89" t="s">
        <v>466</v>
      </c>
      <c r="R3461" s="89" t="str">
        <f>_xlfn.XLOOKUP(Q3461,匹配表1065!L:L,匹配表1065!O:O)</f>
        <v>B</v>
      </c>
      <c r="S3461" s="93" t="str">
        <f>IFERROR(_xlfn.XLOOKUP(Q3461,匹配表1065!AI:AI,匹配表1065!AJ:AJ),"绿标")</f>
        <v>绿标</v>
      </c>
      <c r="T3461" s="93" t="str" cm="1">
        <f t="array" ref="T3461:U3461">_xlfn.XLOOKUP(Q3461,匹配表1065!L:L,匹配表1065!M:N)</f>
        <v>脑血管</v>
      </c>
      <c r="U3461" s="94" t="str">
        <v>神经内科</v>
      </c>
      <c r="V3461" s="95" t="s">
        <v>70</v>
      </c>
      <c r="W3461" s="93">
        <f>_xlfn.XLOOKUP(M3461,匹配表1065!D:D,匹配表1065!F:F)*N3461</f>
        <v>4</v>
      </c>
    </row>
    <row r="3462" customHeight="1" spans="1:23">
      <c r="A3462" s="89" t="s">
        <v>787</v>
      </c>
      <c r="B3462" s="90">
        <v>46178</v>
      </c>
      <c r="C3462" s="91" t="str">
        <f t="shared" si="108"/>
        <v>6月第1周</v>
      </c>
      <c r="D3462" s="89" t="s">
        <v>782</v>
      </c>
      <c r="E3462" s="89" t="str">
        <f t="shared" si="109"/>
        <v>6月第1周--周5</v>
      </c>
      <c r="F3462" s="99" t="s">
        <v>27</v>
      </c>
      <c r="G3462" s="92" t="s">
        <v>104</v>
      </c>
      <c r="H3462" s="92" t="str">
        <f>_xlfn.XLOOKUP(O3462,匹配表1065!T:T,匹配表1065!W:W)</f>
        <v>济南市</v>
      </c>
      <c r="I3462" s="89" t="str">
        <f>_xlfn.XLOOKUP(O3462,匹配表1065!T:T,匹配表1065!X:X)</f>
        <v>PME2025</v>
      </c>
      <c r="J3462" s="92" t="s">
        <v>128</v>
      </c>
      <c r="K3462" s="89" cm="1">
        <f ca="1" t="array" ref="K3462:L3462">_xlfn.XLOOKUP(J3462,匹配表1065!Y:Y,匹配表1065!AA:AB)</f>
        <v>13</v>
      </c>
      <c r="L3462" s="89" t="str">
        <v>3个月以上</v>
      </c>
      <c r="M3462" s="92" t="s">
        <v>133</v>
      </c>
      <c r="N3462" s="98">
        <v>1</v>
      </c>
      <c r="O3462" s="93" t="str">
        <f>_xlfn.XLOOKUP(P3462,匹配表1065!U:U,匹配表1065!T:T)</f>
        <v>HO00001400</v>
      </c>
      <c r="P3462" s="89" t="s">
        <v>112</v>
      </c>
      <c r="Q3462" s="89" t="s">
        <v>134</v>
      </c>
      <c r="R3462" s="89" t="str">
        <f>_xlfn.XLOOKUP(Q3462,匹配表1065!L:L,匹配表1065!O:O)</f>
        <v>D</v>
      </c>
      <c r="S3462" s="93" t="str">
        <f>IFERROR(_xlfn.XLOOKUP(Q3462,匹配表1065!AI:AI,匹配表1065!AJ:AJ),"绿标")</f>
        <v>绿标</v>
      </c>
      <c r="T3462" s="93" t="str" cm="1">
        <f t="array" ref="T3462:U3462">_xlfn.XLOOKUP(Q3462,匹配表1065!L:L,匹配表1065!M:N)</f>
        <v>抑郁焦虑</v>
      </c>
      <c r="U3462" s="94" t="str">
        <v>精神心理科</v>
      </c>
      <c r="V3462" s="95" t="s">
        <v>58</v>
      </c>
      <c r="W3462" s="93">
        <f>_xlfn.XLOOKUP(M3462,匹配表1065!D:D,匹配表1065!F:F)*N3462</f>
        <v>1</v>
      </c>
    </row>
    <row r="3463" customHeight="1" spans="1:23">
      <c r="A3463" s="89" t="s">
        <v>787</v>
      </c>
      <c r="B3463" s="90">
        <v>46178</v>
      </c>
      <c r="C3463" s="91" t="str">
        <f t="shared" si="108"/>
        <v>6月第1周</v>
      </c>
      <c r="D3463" s="89" t="s">
        <v>782</v>
      </c>
      <c r="E3463" s="89" t="str">
        <f t="shared" si="109"/>
        <v>6月第1周--周5</v>
      </c>
      <c r="F3463" s="99" t="s">
        <v>27</v>
      </c>
      <c r="G3463" s="92" t="s">
        <v>104</v>
      </c>
      <c r="H3463" s="92" t="str">
        <f>_xlfn.XLOOKUP(O3463,匹配表1065!T:T,匹配表1065!W:W)</f>
        <v>济南市</v>
      </c>
      <c r="I3463" s="89" t="str">
        <f>_xlfn.XLOOKUP(O3463,匹配表1065!T:T,匹配表1065!X:X)</f>
        <v>PME2025</v>
      </c>
      <c r="J3463" s="92" t="s">
        <v>111</v>
      </c>
      <c r="K3463" s="89" cm="1">
        <f ca="1" t="array" ref="K3463:L3463">_xlfn.XLOOKUP(J3463,匹配表1065!Y:Y,匹配表1065!AA:AB)</f>
        <v>30</v>
      </c>
      <c r="L3463" s="89" t="str">
        <v>3个月以上</v>
      </c>
      <c r="M3463" s="92" t="s">
        <v>30</v>
      </c>
      <c r="N3463" s="98">
        <v>1</v>
      </c>
      <c r="O3463" s="93" t="str">
        <f>_xlfn.XLOOKUP(P3463,匹配表1065!U:U,匹配表1065!T:T)</f>
        <v>HO00001400</v>
      </c>
      <c r="P3463" s="89" t="s">
        <v>112</v>
      </c>
      <c r="Q3463" s="89" t="s">
        <v>115</v>
      </c>
      <c r="R3463" s="89" t="str">
        <f>_xlfn.XLOOKUP(Q3463,匹配表1065!L:L,匹配表1065!O:O)</f>
        <v>B</v>
      </c>
      <c r="S3463" s="93" t="str">
        <f>IFERROR(_xlfn.XLOOKUP(Q3463,匹配表1065!AI:AI,匹配表1065!AJ:AJ),"绿标")</f>
        <v>绿标</v>
      </c>
      <c r="T3463" s="93" t="str" cm="1">
        <f t="array" ref="T3463:U3463">_xlfn.XLOOKUP(Q3463,匹配表1065!L:L,匹配表1065!M:N)</f>
        <v>癫痫</v>
      </c>
      <c r="U3463" s="94" t="str">
        <v>神经内科</v>
      </c>
      <c r="V3463" s="95" t="s">
        <v>70</v>
      </c>
      <c r="W3463" s="93">
        <f>_xlfn.XLOOKUP(M3463,匹配表1065!D:D,匹配表1065!F:F)*N3463</f>
        <v>12</v>
      </c>
    </row>
    <row r="3464" customHeight="1" spans="1:23">
      <c r="A3464" s="89" t="s">
        <v>787</v>
      </c>
      <c r="B3464" s="90">
        <v>46178</v>
      </c>
      <c r="C3464" s="91" t="str">
        <f t="shared" si="108"/>
        <v>6月第1周</v>
      </c>
      <c r="D3464" s="89" t="s">
        <v>782</v>
      </c>
      <c r="E3464" s="89" t="str">
        <f t="shared" si="109"/>
        <v>6月第1周--周5</v>
      </c>
      <c r="F3464" s="99" t="s">
        <v>27</v>
      </c>
      <c r="G3464" s="92" t="s">
        <v>104</v>
      </c>
      <c r="H3464" s="92" t="str">
        <f>_xlfn.XLOOKUP(O3464,匹配表1065!T:T,匹配表1065!W:W)</f>
        <v>济南市</v>
      </c>
      <c r="I3464" s="89" t="str">
        <f>_xlfn.XLOOKUP(O3464,匹配表1065!T:T,匹配表1065!X:X)</f>
        <v>PME2025</v>
      </c>
      <c r="J3464" s="92" t="s">
        <v>111</v>
      </c>
      <c r="K3464" s="89" cm="1">
        <f ca="1" t="array" ref="K3464:L3464">_xlfn.XLOOKUP(J3464,匹配表1065!Y:Y,匹配表1065!AA:AB)</f>
        <v>30</v>
      </c>
      <c r="L3464" s="89" t="str">
        <v>3个月以上</v>
      </c>
      <c r="M3464" s="92" t="s">
        <v>30</v>
      </c>
      <c r="N3464" s="98">
        <v>1</v>
      </c>
      <c r="O3464" s="93" t="str">
        <f>_xlfn.XLOOKUP(P3464,匹配表1065!U:U,匹配表1065!T:T)</f>
        <v>HO00001400</v>
      </c>
      <c r="P3464" s="89" t="s">
        <v>112</v>
      </c>
      <c r="Q3464" s="89" t="s">
        <v>309</v>
      </c>
      <c r="R3464" s="89" t="str">
        <f>_xlfn.XLOOKUP(Q3464,匹配表1065!L:L,匹配表1065!O:O)</f>
        <v>A</v>
      </c>
      <c r="S3464" s="93" t="str">
        <f>IFERROR(_xlfn.XLOOKUP(Q3464,匹配表1065!AI:AI,匹配表1065!AJ:AJ),"绿标")</f>
        <v>红标</v>
      </c>
      <c r="T3464" s="93" t="str" cm="1">
        <f t="array" ref="T3464:U3464">_xlfn.XLOOKUP(Q3464,匹配表1065!L:L,匹配表1065!M:N)</f>
        <v>头痛</v>
      </c>
      <c r="U3464" s="94" t="str">
        <v>神经内科</v>
      </c>
      <c r="V3464" s="95" t="s">
        <v>33</v>
      </c>
      <c r="W3464" s="93">
        <f>_xlfn.XLOOKUP(M3464,匹配表1065!D:D,匹配表1065!F:F)*N3464</f>
        <v>12</v>
      </c>
    </row>
    <row r="3465" customHeight="1" spans="1:23">
      <c r="A3465" s="89" t="s">
        <v>787</v>
      </c>
      <c r="B3465" s="90">
        <v>46178</v>
      </c>
      <c r="C3465" s="91" t="str">
        <f t="shared" si="108"/>
        <v>6月第1周</v>
      </c>
      <c r="D3465" s="89" t="s">
        <v>782</v>
      </c>
      <c r="E3465" s="89" t="str">
        <f t="shared" si="109"/>
        <v>6月第1周--周5</v>
      </c>
      <c r="F3465" s="99" t="s">
        <v>27</v>
      </c>
      <c r="G3465" s="92" t="s">
        <v>104</v>
      </c>
      <c r="H3465" s="92" t="str">
        <f>_xlfn.XLOOKUP(O3465,匹配表1065!T:T,匹配表1065!W:W)</f>
        <v>济南市</v>
      </c>
      <c r="I3465" s="89" t="str">
        <f>_xlfn.XLOOKUP(O3465,匹配表1065!T:T,匹配表1065!X:X)</f>
        <v>PME2025</v>
      </c>
      <c r="J3465" s="92" t="s">
        <v>111</v>
      </c>
      <c r="K3465" s="89" cm="1">
        <f ca="1" t="array" ref="K3465:L3465">_xlfn.XLOOKUP(J3465,匹配表1065!Y:Y,匹配表1065!AA:AB)</f>
        <v>30</v>
      </c>
      <c r="L3465" s="89" t="str">
        <v>3个月以上</v>
      </c>
      <c r="M3465" s="92" t="s">
        <v>35</v>
      </c>
      <c r="N3465" s="98">
        <v>1</v>
      </c>
      <c r="O3465" s="93" t="str">
        <f>_xlfn.XLOOKUP(P3465,匹配表1065!U:U,匹配表1065!T:T)</f>
        <v>HO00001400</v>
      </c>
      <c r="P3465" s="89" t="s">
        <v>112</v>
      </c>
      <c r="Q3465" s="89" t="s">
        <v>308</v>
      </c>
      <c r="R3465" s="89" t="str">
        <f>_xlfn.XLOOKUP(Q3465,匹配表1065!L:L,匹配表1065!O:O)</f>
        <v>B</v>
      </c>
      <c r="S3465" s="93" t="str">
        <f>IFERROR(_xlfn.XLOOKUP(Q3465,匹配表1065!AI:AI,匹配表1065!AJ:AJ),"绿标")</f>
        <v>红标</v>
      </c>
      <c r="T3465" s="93" t="str" cm="1">
        <f t="array" ref="T3465:U3465">_xlfn.XLOOKUP(Q3465,匹配表1065!L:L,匹配表1065!M:N)</f>
        <v>脑血管</v>
      </c>
      <c r="U3465" s="94" t="str">
        <v>神经内科</v>
      </c>
      <c r="V3465" s="95" t="s">
        <v>42</v>
      </c>
      <c r="W3465" s="93">
        <f>_xlfn.XLOOKUP(M3465,匹配表1065!D:D,匹配表1065!F:F)*N3465</f>
        <v>4</v>
      </c>
    </row>
    <row r="3466" customHeight="1" spans="1:23">
      <c r="A3466" s="89" t="s">
        <v>787</v>
      </c>
      <c r="B3466" s="90">
        <v>46178</v>
      </c>
      <c r="C3466" s="91" t="str">
        <f t="shared" si="108"/>
        <v>6月第1周</v>
      </c>
      <c r="D3466" s="89" t="s">
        <v>782</v>
      </c>
      <c r="E3466" s="89" t="str">
        <f t="shared" si="109"/>
        <v>6月第1周--周5</v>
      </c>
      <c r="F3466" s="99" t="s">
        <v>27</v>
      </c>
      <c r="G3466" s="92" t="s">
        <v>104</v>
      </c>
      <c r="H3466" s="92" t="str">
        <f>_xlfn.XLOOKUP(O3466,匹配表1065!T:T,匹配表1065!W:W)</f>
        <v>东营市</v>
      </c>
      <c r="I3466" s="89" t="str">
        <f>_xlfn.XLOOKUP(O3466,匹配表1065!T:T,匹配表1065!X:X)</f>
        <v>PME2028</v>
      </c>
      <c r="J3466" s="92" t="s">
        <v>121</v>
      </c>
      <c r="K3466" s="89" cm="1">
        <f ca="1" t="array" ref="K3466:L3466">_xlfn.XLOOKUP(J3466,匹配表1065!Y:Y,匹配表1065!AA:AB)</f>
        <v>26</v>
      </c>
      <c r="L3466" s="89" t="str">
        <v>3个月以上</v>
      </c>
      <c r="M3466" s="92" t="s">
        <v>35</v>
      </c>
      <c r="N3466" s="98">
        <v>1</v>
      </c>
      <c r="O3466" s="93" t="str">
        <f>_xlfn.XLOOKUP(P3466,匹配表1065!U:U,匹配表1065!T:T)</f>
        <v>HO00001421</v>
      </c>
      <c r="P3466" s="89" t="s">
        <v>122</v>
      </c>
      <c r="Q3466" s="89" t="s">
        <v>328</v>
      </c>
      <c r="R3466" s="89" t="str">
        <f>_xlfn.XLOOKUP(Q3466,匹配表1065!L:L,匹配表1065!O:O)</f>
        <v>B</v>
      </c>
      <c r="S3466" s="93" t="str">
        <f>IFERROR(_xlfn.XLOOKUP(Q3466,匹配表1065!AI:AI,匹配表1065!AJ:AJ),"绿标")</f>
        <v>绿标</v>
      </c>
      <c r="T3466" s="93" t="str" cm="1">
        <f t="array" ref="T3466:U3466">_xlfn.XLOOKUP(Q3466,匹配表1065!L:L,匹配表1065!M:N)</f>
        <v>抑郁焦虑</v>
      </c>
      <c r="U3466" s="94" t="str">
        <v>神经内科</v>
      </c>
      <c r="V3466" s="95" t="s">
        <v>58</v>
      </c>
      <c r="W3466" s="93">
        <f>_xlfn.XLOOKUP(M3466,匹配表1065!D:D,匹配表1065!F:F)*N3466</f>
        <v>4</v>
      </c>
    </row>
    <row r="3467" customHeight="1" spans="1:23">
      <c r="A3467" s="89" t="s">
        <v>787</v>
      </c>
      <c r="B3467" s="90">
        <v>46178</v>
      </c>
      <c r="C3467" s="91" t="str">
        <f t="shared" si="108"/>
        <v>6月第1周</v>
      </c>
      <c r="D3467" s="89" t="s">
        <v>782</v>
      </c>
      <c r="E3467" s="89" t="str">
        <f t="shared" si="109"/>
        <v>6月第1周--周5</v>
      </c>
      <c r="F3467" s="99" t="s">
        <v>27</v>
      </c>
      <c r="G3467" s="92" t="s">
        <v>104</v>
      </c>
      <c r="H3467" s="92" t="str">
        <f>_xlfn.XLOOKUP(O3467,匹配表1065!T:T,匹配表1065!W:W)</f>
        <v>东营市</v>
      </c>
      <c r="I3467" s="89" t="str">
        <f>_xlfn.XLOOKUP(O3467,匹配表1065!T:T,匹配表1065!X:X)</f>
        <v>PME2028</v>
      </c>
      <c r="J3467" s="92" t="s">
        <v>121</v>
      </c>
      <c r="K3467" s="89" cm="1">
        <f ca="1" t="array" ref="K3467:L3467">_xlfn.XLOOKUP(J3467,匹配表1065!Y:Y,匹配表1065!AA:AB)</f>
        <v>26</v>
      </c>
      <c r="L3467" s="89" t="str">
        <v>3个月以上</v>
      </c>
      <c r="M3467" s="92" t="s">
        <v>35</v>
      </c>
      <c r="N3467" s="98">
        <v>1</v>
      </c>
      <c r="O3467" s="93" t="str">
        <f>_xlfn.XLOOKUP(P3467,匹配表1065!U:U,匹配表1065!T:T)</f>
        <v>HO00001421</v>
      </c>
      <c r="P3467" s="89" t="s">
        <v>122</v>
      </c>
      <c r="Q3467" s="89" t="s">
        <v>313</v>
      </c>
      <c r="R3467" s="89" t="str">
        <f>_xlfn.XLOOKUP(Q3467,匹配表1065!L:L,匹配表1065!O:O)</f>
        <v>B</v>
      </c>
      <c r="S3467" s="93" t="str">
        <f>IFERROR(_xlfn.XLOOKUP(Q3467,匹配表1065!AI:AI,匹配表1065!AJ:AJ),"绿标")</f>
        <v>绿标</v>
      </c>
      <c r="T3467" s="93" t="str" cm="1">
        <f t="array" ref="T3467:U3467">_xlfn.XLOOKUP(Q3467,匹配表1065!L:L,匹配表1065!M:N)</f>
        <v>脑血管</v>
      </c>
      <c r="U3467" s="94" t="str">
        <v>神经内科</v>
      </c>
      <c r="V3467" s="95" t="s">
        <v>33</v>
      </c>
      <c r="W3467" s="93">
        <f>_xlfn.XLOOKUP(M3467,匹配表1065!D:D,匹配表1065!F:F)*N3467</f>
        <v>4</v>
      </c>
    </row>
    <row r="3468" customHeight="1" spans="1:23">
      <c r="A3468" s="89" t="s">
        <v>787</v>
      </c>
      <c r="B3468" s="90">
        <v>46178</v>
      </c>
      <c r="C3468" s="91" t="str">
        <f t="shared" si="108"/>
        <v>6月第1周</v>
      </c>
      <c r="D3468" s="89" t="s">
        <v>782</v>
      </c>
      <c r="E3468" s="89" t="str">
        <f t="shared" si="109"/>
        <v>6月第1周--周5</v>
      </c>
      <c r="F3468" s="99" t="s">
        <v>27</v>
      </c>
      <c r="G3468" s="92" t="s">
        <v>136</v>
      </c>
      <c r="H3468" s="92" t="str">
        <f>_xlfn.XLOOKUP(O3468,匹配表1065!T:T,匹配表1065!W:W)</f>
        <v>淄博市</v>
      </c>
      <c r="I3468" s="89" t="str">
        <f>_xlfn.XLOOKUP(O3468,匹配表1065!T:T,匹配表1065!X:X)</f>
        <v>PME2043</v>
      </c>
      <c r="J3468" s="92" t="s">
        <v>140</v>
      </c>
      <c r="K3468" s="89" cm="1">
        <f ca="1" t="array" ref="K3468:L3468">_xlfn.XLOOKUP(J3468,匹配表1065!Y:Y,匹配表1065!AA:AB)</f>
        <v>9</v>
      </c>
      <c r="L3468" s="89" t="str">
        <v>3个月以上</v>
      </c>
      <c r="M3468" s="92" t="s">
        <v>35</v>
      </c>
      <c r="N3468" s="98">
        <v>1</v>
      </c>
      <c r="O3468" s="93" t="str">
        <f>_xlfn.XLOOKUP(P3468,匹配表1065!U:U,匹配表1065!T:T)</f>
        <v>HO00024398</v>
      </c>
      <c r="P3468" s="89" t="s">
        <v>141</v>
      </c>
      <c r="Q3468" s="89" t="s">
        <v>298</v>
      </c>
      <c r="R3468" s="89" t="str">
        <f>_xlfn.XLOOKUP(Q3468,匹配表1065!L:L,匹配表1065!O:O)</f>
        <v>C</v>
      </c>
      <c r="S3468" s="93" t="str">
        <f>IFERROR(_xlfn.XLOOKUP(Q3468,匹配表1065!AI:AI,匹配表1065!AJ:AJ),"绿标")</f>
        <v>红标</v>
      </c>
      <c r="T3468" s="93" t="str" cm="1">
        <f t="array" ref="T3468:U3468">_xlfn.XLOOKUP(Q3468,匹配表1065!L:L,匹配表1065!M:N)</f>
        <v>眩晕</v>
      </c>
      <c r="U3468" s="94" t="str">
        <v>神经内科</v>
      </c>
      <c r="V3468" s="95" t="s">
        <v>70</v>
      </c>
      <c r="W3468" s="93">
        <f>_xlfn.XLOOKUP(M3468,匹配表1065!D:D,匹配表1065!F:F)*N3468</f>
        <v>4</v>
      </c>
    </row>
    <row r="3469" customHeight="1" spans="1:23">
      <c r="A3469" s="89" t="s">
        <v>787</v>
      </c>
      <c r="B3469" s="90">
        <v>46178</v>
      </c>
      <c r="C3469" s="91" t="str">
        <f t="shared" si="108"/>
        <v>6月第1周</v>
      </c>
      <c r="D3469" s="89" t="s">
        <v>782</v>
      </c>
      <c r="E3469" s="89" t="str">
        <f t="shared" si="109"/>
        <v>6月第1周--周5</v>
      </c>
      <c r="F3469" s="99" t="s">
        <v>27</v>
      </c>
      <c r="G3469" s="92" t="s">
        <v>136</v>
      </c>
      <c r="H3469" s="92" t="str">
        <f>_xlfn.XLOOKUP(O3469,匹配表1065!T:T,匹配表1065!W:W)</f>
        <v>淄博市</v>
      </c>
      <c r="I3469" s="89" t="str">
        <f>_xlfn.XLOOKUP(O3469,匹配表1065!T:T,匹配表1065!X:X)</f>
        <v>PME2043</v>
      </c>
      <c r="J3469" s="92" t="s">
        <v>140</v>
      </c>
      <c r="K3469" s="89" cm="1">
        <f ca="1" t="array" ref="K3469:L3469">_xlfn.XLOOKUP(J3469,匹配表1065!Y:Y,匹配表1065!AA:AB)</f>
        <v>9</v>
      </c>
      <c r="L3469" s="89" t="str">
        <v>3个月以上</v>
      </c>
      <c r="M3469" s="92" t="s">
        <v>35</v>
      </c>
      <c r="N3469" s="98">
        <v>1</v>
      </c>
      <c r="O3469" s="93" t="str">
        <f>_xlfn.XLOOKUP(P3469,匹配表1065!U:U,匹配表1065!T:T)</f>
        <v>HO00001440</v>
      </c>
      <c r="P3469" s="89" t="s">
        <v>534</v>
      </c>
      <c r="Q3469" s="89" t="s">
        <v>535</v>
      </c>
      <c r="R3469" s="89" t="str">
        <f>_xlfn.XLOOKUP(Q3469,匹配表1065!L:L,匹配表1065!O:O)</f>
        <v>B</v>
      </c>
      <c r="S3469" s="93" t="str">
        <f>IFERROR(_xlfn.XLOOKUP(Q3469,匹配表1065!AI:AI,匹配表1065!AJ:AJ),"绿标")</f>
        <v>绿标</v>
      </c>
      <c r="T3469" s="93" t="str" cm="1">
        <f t="array" ref="T3469:U3469">_xlfn.XLOOKUP(Q3469,匹配表1065!L:L,匹配表1065!M:N)</f>
        <v>脑血管</v>
      </c>
      <c r="U3469" s="94" t="str">
        <v>神经内科</v>
      </c>
      <c r="V3469" s="95" t="s">
        <v>42</v>
      </c>
      <c r="W3469" s="93">
        <f>_xlfn.XLOOKUP(M3469,匹配表1065!D:D,匹配表1065!F:F)*N3469</f>
        <v>4</v>
      </c>
    </row>
    <row r="3470" customHeight="1" spans="1:23">
      <c r="A3470" s="89" t="s">
        <v>787</v>
      </c>
      <c r="B3470" s="90">
        <v>46178</v>
      </c>
      <c r="C3470" s="91" t="str">
        <f t="shared" si="108"/>
        <v>6月第1周</v>
      </c>
      <c r="D3470" s="89" t="s">
        <v>782</v>
      </c>
      <c r="E3470" s="89" t="str">
        <f t="shared" si="109"/>
        <v>6月第1周--周5</v>
      </c>
      <c r="F3470" s="99" t="s">
        <v>27</v>
      </c>
      <c r="G3470" s="92" t="s">
        <v>136</v>
      </c>
      <c r="H3470" s="92" t="str">
        <f>_xlfn.XLOOKUP(O3470,匹配表1065!T:T,匹配表1065!W:W)</f>
        <v>青岛市</v>
      </c>
      <c r="I3470" s="89" t="str">
        <f>_xlfn.XLOOKUP(O3470,匹配表1065!T:T,匹配表1065!X:X)</f>
        <v>PME2035</v>
      </c>
      <c r="J3470" s="92" t="s">
        <v>150</v>
      </c>
      <c r="K3470" s="89" cm="1">
        <f ca="1" t="array" ref="K3470:L3470">_xlfn.XLOOKUP(J3470,匹配表1065!Y:Y,匹配表1065!AA:AB)</f>
        <v>8</v>
      </c>
      <c r="L3470" s="89" t="str">
        <v>3个月以上</v>
      </c>
      <c r="M3470" s="92" t="s">
        <v>30</v>
      </c>
      <c r="N3470" s="98">
        <v>1</v>
      </c>
      <c r="O3470" s="93" t="str">
        <f>_xlfn.XLOOKUP(P3470,匹配表1065!U:U,匹配表1065!T:T)</f>
        <v>HO00001476</v>
      </c>
      <c r="P3470" s="89" t="s">
        <v>151</v>
      </c>
      <c r="Q3470" s="89" t="s">
        <v>152</v>
      </c>
      <c r="R3470" s="89" t="str">
        <f>_xlfn.XLOOKUP(Q3470,匹配表1065!L:L,匹配表1065!O:O)</f>
        <v>C</v>
      </c>
      <c r="S3470" s="93" t="str">
        <f>IFERROR(_xlfn.XLOOKUP(Q3470,匹配表1065!AI:AI,匹配表1065!AJ:AJ),"绿标")</f>
        <v>红标</v>
      </c>
      <c r="T3470" s="93" t="str" cm="1">
        <f t="array" ref="T3470:U3470">_xlfn.XLOOKUP(Q3470,匹配表1065!L:L,匹配表1065!M:N)</f>
        <v>眩晕</v>
      </c>
      <c r="U3470" s="94" t="str">
        <v>神经内科</v>
      </c>
      <c r="V3470" s="95" t="s">
        <v>70</v>
      </c>
      <c r="W3470" s="93">
        <f>_xlfn.XLOOKUP(M3470,匹配表1065!D:D,匹配表1065!F:F)*N3470</f>
        <v>12</v>
      </c>
    </row>
    <row r="3471" customHeight="1" spans="1:23">
      <c r="A3471" s="89" t="s">
        <v>787</v>
      </c>
      <c r="B3471" s="90">
        <v>46178</v>
      </c>
      <c r="C3471" s="91" t="str">
        <f t="shared" si="108"/>
        <v>6月第1周</v>
      </c>
      <c r="D3471" s="89" t="s">
        <v>782</v>
      </c>
      <c r="E3471" s="89" t="str">
        <f t="shared" si="109"/>
        <v>6月第1周--周5</v>
      </c>
      <c r="F3471" s="99" t="s">
        <v>27</v>
      </c>
      <c r="G3471" s="92" t="s">
        <v>136</v>
      </c>
      <c r="H3471" s="92" t="str">
        <f>_xlfn.XLOOKUP(O3471,匹配表1065!T:T,匹配表1065!W:W)</f>
        <v>青岛市</v>
      </c>
      <c r="I3471" s="89" t="str">
        <f>_xlfn.XLOOKUP(O3471,匹配表1065!T:T,匹配表1065!X:X)</f>
        <v>PME2035</v>
      </c>
      <c r="J3471" s="92" t="s">
        <v>150</v>
      </c>
      <c r="K3471" s="89" cm="1">
        <f ca="1" t="array" ref="K3471:L3471">_xlfn.XLOOKUP(J3471,匹配表1065!Y:Y,匹配表1065!AA:AB)</f>
        <v>8</v>
      </c>
      <c r="L3471" s="89" t="str">
        <v>3个月以上</v>
      </c>
      <c r="M3471" s="92" t="s">
        <v>35</v>
      </c>
      <c r="N3471" s="98">
        <v>1</v>
      </c>
      <c r="O3471" s="93" t="str">
        <f>_xlfn.XLOOKUP(P3471,匹配表1065!U:U,匹配表1065!T:T)</f>
        <v>HO00001477</v>
      </c>
      <c r="P3471" s="89" t="s">
        <v>153</v>
      </c>
      <c r="Q3471" s="89" t="s">
        <v>811</v>
      </c>
      <c r="R3471" s="89" t="str">
        <f>_xlfn.XLOOKUP(Q3471,匹配表1065!L:L,匹配表1065!O:O)</f>
        <v>B</v>
      </c>
      <c r="S3471" s="93" t="str">
        <f>IFERROR(_xlfn.XLOOKUP(Q3471,匹配表1065!AI:AI,匹配表1065!AJ:AJ),"绿标")</f>
        <v>红标</v>
      </c>
      <c r="T3471" s="93" t="str" cm="1">
        <f t="array" ref="T3471:U3471">_xlfn.XLOOKUP(Q3471,匹配表1065!L:L,匹配表1065!M:N)</f>
        <v>脑血管</v>
      </c>
      <c r="U3471" s="94" t="str">
        <v>神经内科</v>
      </c>
      <c r="V3471" s="95" t="s">
        <v>58</v>
      </c>
      <c r="W3471" s="93">
        <f>_xlfn.XLOOKUP(M3471,匹配表1065!D:D,匹配表1065!F:F)*N3471</f>
        <v>4</v>
      </c>
    </row>
    <row r="3472" customHeight="1" spans="1:23">
      <c r="A3472" s="89" t="s">
        <v>787</v>
      </c>
      <c r="B3472" s="90">
        <v>46178</v>
      </c>
      <c r="C3472" s="91" t="str">
        <f t="shared" si="108"/>
        <v>6月第1周</v>
      </c>
      <c r="D3472" s="89" t="s">
        <v>782</v>
      </c>
      <c r="E3472" s="89" t="str">
        <f t="shared" si="109"/>
        <v>6月第1周--周5</v>
      </c>
      <c r="F3472" s="99" t="s">
        <v>27</v>
      </c>
      <c r="G3472" s="92" t="s">
        <v>136</v>
      </c>
      <c r="H3472" s="92" t="str">
        <f>_xlfn.XLOOKUP(O3472,匹配表1065!T:T,匹配表1065!W:W)</f>
        <v>青岛市</v>
      </c>
      <c r="I3472" s="89" t="str">
        <f>_xlfn.XLOOKUP(O3472,匹配表1065!T:T,匹配表1065!X:X)</f>
        <v>PME2035</v>
      </c>
      <c r="J3472" s="92" t="s">
        <v>150</v>
      </c>
      <c r="K3472" s="89" cm="1">
        <f ca="1" t="array" ref="K3472:L3472">_xlfn.XLOOKUP(J3472,匹配表1065!Y:Y,匹配表1065!AA:AB)</f>
        <v>8</v>
      </c>
      <c r="L3472" s="89" t="str">
        <v>3个月以上</v>
      </c>
      <c r="M3472" s="92" t="s">
        <v>35</v>
      </c>
      <c r="N3472" s="98">
        <v>1</v>
      </c>
      <c r="O3472" s="93" t="str">
        <f>_xlfn.XLOOKUP(P3472,匹配表1065!U:U,匹配表1065!T:T)</f>
        <v>HO00370760</v>
      </c>
      <c r="P3472" s="89" t="s">
        <v>499</v>
      </c>
      <c r="Q3472" s="89" t="s">
        <v>737</v>
      </c>
      <c r="R3472" s="89" t="str">
        <f>_xlfn.XLOOKUP(Q3472,匹配表1065!L:L,匹配表1065!O:O)</f>
        <v>B</v>
      </c>
      <c r="S3472" s="93" t="str">
        <f>IFERROR(_xlfn.XLOOKUP(Q3472,匹配表1065!AI:AI,匹配表1065!AJ:AJ),"绿标")</f>
        <v>绿标</v>
      </c>
      <c r="T3472" s="93" t="str" cm="1">
        <f t="array" ref="T3472:U3472">_xlfn.XLOOKUP(Q3472,匹配表1065!L:L,匹配表1065!M:N)</f>
        <v>脑血管</v>
      </c>
      <c r="U3472" s="94" t="str">
        <v>神经内科</v>
      </c>
      <c r="V3472" s="95" t="s">
        <v>67</v>
      </c>
      <c r="W3472" s="93">
        <f>_xlfn.XLOOKUP(M3472,匹配表1065!D:D,匹配表1065!F:F)*N3472</f>
        <v>4</v>
      </c>
    </row>
    <row r="3473" customHeight="1" spans="1:23">
      <c r="A3473" s="89" t="s">
        <v>787</v>
      </c>
      <c r="B3473" s="90">
        <v>46178</v>
      </c>
      <c r="C3473" s="91" t="str">
        <f t="shared" si="108"/>
        <v>6月第1周</v>
      </c>
      <c r="D3473" s="89" t="s">
        <v>782</v>
      </c>
      <c r="E3473" s="89" t="str">
        <f t="shared" si="109"/>
        <v>6月第1周--周5</v>
      </c>
      <c r="F3473" s="99" t="s">
        <v>27</v>
      </c>
      <c r="G3473" s="92" t="s">
        <v>136</v>
      </c>
      <c r="H3473" s="92" t="str">
        <f>_xlfn.XLOOKUP(O3473,匹配表1065!T:T,匹配表1065!W:W)</f>
        <v>日照市</v>
      </c>
      <c r="I3473" s="89" t="str">
        <f>_xlfn.XLOOKUP(O3473,匹配表1065!T:T,匹配表1065!X:X)</f>
        <v>PME2033</v>
      </c>
      <c r="J3473" s="92" t="s">
        <v>137</v>
      </c>
      <c r="K3473" s="89" cm="1">
        <f ca="1" t="array" ref="K3473:L3473">_xlfn.XLOOKUP(J3473,匹配表1065!Y:Y,匹配表1065!AA:AB)</f>
        <v>10</v>
      </c>
      <c r="L3473" s="89" t="str">
        <v>3个月以上</v>
      </c>
      <c r="M3473" s="92" t="s">
        <v>35</v>
      </c>
      <c r="N3473" s="98">
        <v>1</v>
      </c>
      <c r="O3473" s="93" t="str">
        <f>_xlfn.XLOOKUP(P3473,匹配表1065!U:U,匹配表1065!T:T)</f>
        <v>HO00025571</v>
      </c>
      <c r="P3473" s="89" t="s">
        <v>365</v>
      </c>
      <c r="Q3473" s="89" t="s">
        <v>496</v>
      </c>
      <c r="R3473" s="89" t="str">
        <f>_xlfn.XLOOKUP(Q3473,匹配表1065!L:L,匹配表1065!O:O)</f>
        <v>A</v>
      </c>
      <c r="S3473" s="93" t="str">
        <f>IFERROR(_xlfn.XLOOKUP(Q3473,匹配表1065!AI:AI,匹配表1065!AJ:AJ),"绿标")</f>
        <v>红标</v>
      </c>
      <c r="T3473" s="93" t="str" cm="1">
        <f t="array" ref="T3473:U3473">_xlfn.XLOOKUP(Q3473,匹配表1065!L:L,匹配表1065!M:N)</f>
        <v>头痛</v>
      </c>
      <c r="U3473" s="94" t="str">
        <v>神经内科</v>
      </c>
      <c r="V3473" s="95" t="s">
        <v>33</v>
      </c>
      <c r="W3473" s="93">
        <f>_xlfn.XLOOKUP(M3473,匹配表1065!D:D,匹配表1065!F:F)*N3473</f>
        <v>4</v>
      </c>
    </row>
    <row r="3474" customHeight="1" spans="1:23">
      <c r="A3474" s="89" t="s">
        <v>787</v>
      </c>
      <c r="B3474" s="90">
        <v>46178</v>
      </c>
      <c r="C3474" s="91" t="str">
        <f t="shared" si="108"/>
        <v>6月第1周</v>
      </c>
      <c r="D3474" s="89" t="s">
        <v>782</v>
      </c>
      <c r="E3474" s="89" t="str">
        <f t="shared" si="109"/>
        <v>6月第1周--周5</v>
      </c>
      <c r="F3474" s="99" t="s">
        <v>27</v>
      </c>
      <c r="G3474" s="92" t="s">
        <v>136</v>
      </c>
      <c r="H3474" s="92" t="str">
        <f>_xlfn.XLOOKUP(O3474,匹配表1065!T:T,匹配表1065!W:W)</f>
        <v>威海市</v>
      </c>
      <c r="I3474" s="89" t="str">
        <f>_xlfn.XLOOKUP(O3474,匹配表1065!T:T,匹配表1065!X:X)</f>
        <v>PME2033</v>
      </c>
      <c r="J3474" s="92" t="s">
        <v>137</v>
      </c>
      <c r="K3474" s="89" cm="1">
        <f ca="1" t="array" ref="K3474:L3474">_xlfn.XLOOKUP(J3474,匹配表1065!Y:Y,匹配表1065!AA:AB)</f>
        <v>10</v>
      </c>
      <c r="L3474" s="89" t="str">
        <v>3个月以上</v>
      </c>
      <c r="M3474" s="92" t="s">
        <v>35</v>
      </c>
      <c r="N3474" s="98">
        <v>1</v>
      </c>
      <c r="O3474" s="93" t="str">
        <f>_xlfn.XLOOKUP(P3474,匹配表1065!U:U,匹配表1065!T:T)</f>
        <v>HO00001519</v>
      </c>
      <c r="P3474" s="89" t="s">
        <v>392</v>
      </c>
      <c r="Q3474" s="89" t="s">
        <v>812</v>
      </c>
      <c r="R3474" s="89" t="str">
        <f>_xlfn.XLOOKUP(Q3474,匹配表1065!L:L,匹配表1065!O:O)</f>
        <v>B</v>
      </c>
      <c r="S3474" s="93" t="str">
        <f>IFERROR(_xlfn.XLOOKUP(Q3474,匹配表1065!AI:AI,匹配表1065!AJ:AJ),"绿标")</f>
        <v>绿标</v>
      </c>
      <c r="T3474" s="93" t="str" cm="1">
        <f t="array" ref="T3474:U3474">_xlfn.XLOOKUP(Q3474,匹配表1065!L:L,匹配表1065!M:N)</f>
        <v>脑血管</v>
      </c>
      <c r="U3474" s="94" t="str">
        <v>神经内科</v>
      </c>
      <c r="V3474" s="95" t="s">
        <v>42</v>
      </c>
      <c r="W3474" s="93">
        <f>_xlfn.XLOOKUP(M3474,匹配表1065!D:D,匹配表1065!F:F)*N3474</f>
        <v>4</v>
      </c>
    </row>
    <row r="3475" customHeight="1" spans="1:23">
      <c r="A3475" s="89" t="s">
        <v>787</v>
      </c>
      <c r="B3475" s="90">
        <v>46178</v>
      </c>
      <c r="C3475" s="91" t="str">
        <f t="shared" si="108"/>
        <v>6月第1周</v>
      </c>
      <c r="D3475" s="89" t="s">
        <v>782</v>
      </c>
      <c r="E3475" s="89" t="str">
        <f t="shared" si="109"/>
        <v>6月第1周--周5</v>
      </c>
      <c r="F3475" s="99" t="s">
        <v>27</v>
      </c>
      <c r="G3475" s="92" t="s">
        <v>136</v>
      </c>
      <c r="H3475" s="92" t="str">
        <f>_xlfn.XLOOKUP(O3475,匹配表1065!T:T,匹配表1065!W:W)</f>
        <v>青岛市</v>
      </c>
      <c r="I3475" s="89" t="str">
        <f>_xlfn.XLOOKUP(O3475,匹配表1065!T:T,匹配表1065!X:X)</f>
        <v>PME2031</v>
      </c>
      <c r="J3475" s="92" t="s">
        <v>155</v>
      </c>
      <c r="K3475" s="89" cm="1">
        <f ca="1" t="array" ref="K3475:L3475">_xlfn.XLOOKUP(J3475,匹配表1065!Y:Y,匹配表1065!AA:AB)</f>
        <v>31</v>
      </c>
      <c r="L3475" s="89" t="str">
        <v>3个月以上</v>
      </c>
      <c r="M3475" s="92" t="s">
        <v>30</v>
      </c>
      <c r="N3475" s="98">
        <v>1</v>
      </c>
      <c r="O3475" s="93" t="str">
        <f>_xlfn.XLOOKUP(P3475,匹配表1065!U:U,匹配表1065!T:T)</f>
        <v>HO00072793</v>
      </c>
      <c r="P3475" s="89" t="s">
        <v>159</v>
      </c>
      <c r="Q3475" s="89" t="s">
        <v>160</v>
      </c>
      <c r="R3475" s="89" t="str">
        <f>_xlfn.XLOOKUP(Q3475,匹配表1065!L:L,匹配表1065!O:O)</f>
        <v>A</v>
      </c>
      <c r="S3475" s="93" t="str">
        <f>IFERROR(_xlfn.XLOOKUP(Q3475,匹配表1065!AI:AI,匹配表1065!AJ:AJ),"绿标")</f>
        <v>红标</v>
      </c>
      <c r="T3475" s="93" t="str" cm="1">
        <f t="array" ref="T3475:U3475">_xlfn.XLOOKUP(Q3475,匹配表1065!L:L,匹配表1065!M:N)</f>
        <v>头痛</v>
      </c>
      <c r="U3475" s="94" t="str">
        <v>神经内科</v>
      </c>
      <c r="V3475" s="95" t="s">
        <v>58</v>
      </c>
      <c r="W3475" s="93">
        <f>_xlfn.XLOOKUP(M3475,匹配表1065!D:D,匹配表1065!F:F)*N3475</f>
        <v>12</v>
      </c>
    </row>
    <row r="3476" customHeight="1" spans="1:23">
      <c r="A3476" s="89" t="s">
        <v>787</v>
      </c>
      <c r="B3476" s="90">
        <v>46178</v>
      </c>
      <c r="C3476" s="91" t="str">
        <f t="shared" si="108"/>
        <v>6月第1周</v>
      </c>
      <c r="D3476" s="89" t="s">
        <v>782</v>
      </c>
      <c r="E3476" s="89" t="str">
        <f t="shared" si="109"/>
        <v>6月第1周--周5</v>
      </c>
      <c r="F3476" s="99" t="s">
        <v>27</v>
      </c>
      <c r="G3476" s="92" t="s">
        <v>136</v>
      </c>
      <c r="H3476" s="92" t="str">
        <f>_xlfn.XLOOKUP(O3476,匹配表1065!T:T,匹配表1065!W:W)</f>
        <v>青岛市</v>
      </c>
      <c r="I3476" s="89" t="str">
        <f>_xlfn.XLOOKUP(O3476,匹配表1065!T:T,匹配表1065!X:X)</f>
        <v>PME2031</v>
      </c>
      <c r="J3476" s="92" t="s">
        <v>155</v>
      </c>
      <c r="K3476" s="89" cm="1">
        <f ca="1" t="array" ref="K3476:L3476">_xlfn.XLOOKUP(J3476,匹配表1065!Y:Y,匹配表1065!AA:AB)</f>
        <v>31</v>
      </c>
      <c r="L3476" s="89" t="str">
        <v>3个月以上</v>
      </c>
      <c r="M3476" s="92" t="s">
        <v>35</v>
      </c>
      <c r="N3476" s="98">
        <v>1</v>
      </c>
      <c r="O3476" s="93" t="str">
        <f>_xlfn.XLOOKUP(P3476,匹配表1065!U:U,匹配表1065!T:T)</f>
        <v>HO00001485</v>
      </c>
      <c r="P3476" s="89" t="s">
        <v>253</v>
      </c>
      <c r="Q3476" s="89" t="s">
        <v>254</v>
      </c>
      <c r="R3476" s="89" t="str">
        <f>_xlfn.XLOOKUP(Q3476,匹配表1065!L:L,匹配表1065!O:O)</f>
        <v>B</v>
      </c>
      <c r="S3476" s="93" t="str">
        <f>IFERROR(_xlfn.XLOOKUP(Q3476,匹配表1065!AI:AI,匹配表1065!AJ:AJ),"绿标")</f>
        <v>红标</v>
      </c>
      <c r="T3476" s="93" t="str" cm="1">
        <f t="array" ref="T3476:U3476">_xlfn.XLOOKUP(Q3476,匹配表1065!L:L,匹配表1065!M:N)</f>
        <v>脑血管</v>
      </c>
      <c r="U3476" s="94" t="str">
        <v>神经内科</v>
      </c>
      <c r="V3476" s="95" t="s">
        <v>67</v>
      </c>
      <c r="W3476" s="93">
        <f>_xlfn.XLOOKUP(M3476,匹配表1065!D:D,匹配表1065!F:F)*N3476</f>
        <v>4</v>
      </c>
    </row>
    <row r="3477" customHeight="1" spans="1:23">
      <c r="A3477" s="89" t="s">
        <v>787</v>
      </c>
      <c r="B3477" s="90">
        <v>46178</v>
      </c>
      <c r="C3477" s="91" t="str">
        <f t="shared" si="108"/>
        <v>6月第1周</v>
      </c>
      <c r="D3477" s="89" t="s">
        <v>782</v>
      </c>
      <c r="E3477" s="89" t="str">
        <f t="shared" si="109"/>
        <v>6月第1周--周5</v>
      </c>
      <c r="F3477" s="99" t="s">
        <v>27</v>
      </c>
      <c r="G3477" s="92" t="s">
        <v>136</v>
      </c>
      <c r="H3477" s="92" t="str">
        <f>_xlfn.XLOOKUP(O3477,匹配表1065!T:T,匹配表1065!W:W)</f>
        <v>青岛市</v>
      </c>
      <c r="I3477" s="89" t="str">
        <f>_xlfn.XLOOKUP(O3477,匹配表1065!T:T,匹配表1065!X:X)</f>
        <v>PME2031</v>
      </c>
      <c r="J3477" s="92" t="s">
        <v>155</v>
      </c>
      <c r="K3477" s="89" cm="1">
        <f ca="1" t="array" ref="K3477:L3477">_xlfn.XLOOKUP(J3477,匹配表1065!Y:Y,匹配表1065!AA:AB)</f>
        <v>31</v>
      </c>
      <c r="L3477" s="89" t="str">
        <v>3个月以上</v>
      </c>
      <c r="M3477" s="92" t="s">
        <v>35</v>
      </c>
      <c r="N3477" s="98">
        <v>1</v>
      </c>
      <c r="O3477" s="93" t="str">
        <f>_xlfn.XLOOKUP(P3477,匹配表1065!U:U,匹配表1065!T:T)</f>
        <v>HO00072793</v>
      </c>
      <c r="P3477" s="89" t="s">
        <v>159</v>
      </c>
      <c r="Q3477" s="89" t="s">
        <v>587</v>
      </c>
      <c r="R3477" s="89" t="str">
        <f>_xlfn.XLOOKUP(Q3477,匹配表1065!L:L,匹配表1065!O:O)</f>
        <v>D</v>
      </c>
      <c r="S3477" s="93" t="str">
        <f>IFERROR(_xlfn.XLOOKUP(Q3477,匹配表1065!AI:AI,匹配表1065!AJ:AJ),"绿标")</f>
        <v>绿标</v>
      </c>
      <c r="T3477" s="93" t="str" cm="1">
        <f t="array" ref="T3477:U3477">_xlfn.XLOOKUP(Q3477,匹配表1065!L:L,匹配表1065!M:N)</f>
        <v>疼痛</v>
      </c>
      <c r="U3477" s="94" t="str">
        <v>疼痛科</v>
      </c>
      <c r="V3477" s="95" t="s">
        <v>58</v>
      </c>
      <c r="W3477" s="93">
        <f>_xlfn.XLOOKUP(M3477,匹配表1065!D:D,匹配表1065!F:F)*N3477</f>
        <v>4</v>
      </c>
    </row>
    <row r="3478" customHeight="1" spans="1:23">
      <c r="A3478" s="89" t="s">
        <v>787</v>
      </c>
      <c r="B3478" s="90">
        <v>46178</v>
      </c>
      <c r="C3478" s="91" t="str">
        <f t="shared" si="108"/>
        <v>6月第1周</v>
      </c>
      <c r="D3478" s="89" t="s">
        <v>782</v>
      </c>
      <c r="E3478" s="89" t="str">
        <f t="shared" si="109"/>
        <v>6月第1周--周5</v>
      </c>
      <c r="F3478" s="99" t="s">
        <v>27</v>
      </c>
      <c r="G3478" s="92" t="s">
        <v>136</v>
      </c>
      <c r="H3478" s="92" t="str">
        <f>_xlfn.XLOOKUP(O3478,匹配表1065!T:T,匹配表1065!W:W)</f>
        <v>潍坊市</v>
      </c>
      <c r="I3478" s="89" t="str">
        <f>_xlfn.XLOOKUP(O3478,匹配表1065!T:T,匹配表1065!X:X)</f>
        <v>PME2036</v>
      </c>
      <c r="J3478" s="89" t="s">
        <v>161</v>
      </c>
      <c r="K3478" s="89" cm="1">
        <f ca="1" t="array" ref="K3478:L3478">_xlfn.XLOOKUP(J3478,匹配表1065!Y:Y,匹配表1065!AA:AB)</f>
        <v>1519</v>
      </c>
      <c r="L3478" s="89" t="str">
        <v>3个月以上</v>
      </c>
      <c r="M3478" s="92" t="s">
        <v>30</v>
      </c>
      <c r="N3478" s="98">
        <v>1</v>
      </c>
      <c r="O3478" s="93" t="str">
        <f>_xlfn.XLOOKUP(P3478,匹配表1065!U:U,匹配表1065!T:T)</f>
        <v>HO00001466</v>
      </c>
      <c r="P3478" s="89" t="s">
        <v>164</v>
      </c>
      <c r="Q3478" s="89" t="s">
        <v>165</v>
      </c>
      <c r="R3478" s="89" t="str">
        <f>_xlfn.XLOOKUP(Q3478,匹配表1065!L:L,匹配表1065!O:O)</f>
        <v>C</v>
      </c>
      <c r="S3478" s="93" t="str">
        <f>IFERROR(_xlfn.XLOOKUP(Q3478,匹配表1065!AI:AI,匹配表1065!AJ:AJ),"绿标")</f>
        <v>绿标</v>
      </c>
      <c r="T3478" s="93" t="str" cm="1">
        <f t="array" ref="T3478:U3478">_xlfn.XLOOKUP(Q3478,匹配表1065!L:L,匹配表1065!M:N)</f>
        <v>眩晕</v>
      </c>
      <c r="U3478" s="94" t="str">
        <v>神经内科</v>
      </c>
      <c r="V3478" s="95" t="s">
        <v>33</v>
      </c>
      <c r="W3478" s="93">
        <f>_xlfn.XLOOKUP(M3478,匹配表1065!D:D,匹配表1065!F:F)*N3478</f>
        <v>12</v>
      </c>
    </row>
    <row r="3479" customHeight="1" spans="1:23">
      <c r="A3479" s="89" t="s">
        <v>787</v>
      </c>
      <c r="B3479" s="90">
        <v>46178</v>
      </c>
      <c r="C3479" s="91" t="str">
        <f t="shared" si="108"/>
        <v>6月第1周</v>
      </c>
      <c r="D3479" s="89" t="s">
        <v>782</v>
      </c>
      <c r="E3479" s="89" t="str">
        <f t="shared" si="109"/>
        <v>6月第1周--周5</v>
      </c>
      <c r="F3479" s="99" t="s">
        <v>27</v>
      </c>
      <c r="G3479" s="92" t="s">
        <v>136</v>
      </c>
      <c r="H3479" s="92" t="str">
        <f>_xlfn.XLOOKUP(O3479,匹配表1065!T:T,匹配表1065!W:W)</f>
        <v>潍坊市</v>
      </c>
      <c r="I3479" s="89" t="str">
        <f>_xlfn.XLOOKUP(O3479,匹配表1065!T:T,匹配表1065!X:X)</f>
        <v>PME2036</v>
      </c>
      <c r="J3479" s="89" t="s">
        <v>161</v>
      </c>
      <c r="K3479" s="89" cm="1">
        <f ca="1" t="array" ref="K3479:L3479">_xlfn.XLOOKUP(J3479,匹配表1065!Y:Y,匹配表1065!AA:AB)</f>
        <v>1519</v>
      </c>
      <c r="L3479" s="89" t="str">
        <v>3个月以上</v>
      </c>
      <c r="M3479" s="92" t="s">
        <v>55</v>
      </c>
      <c r="N3479" s="98">
        <v>1</v>
      </c>
      <c r="O3479" s="93" t="str">
        <f>_xlfn.XLOOKUP(P3479,匹配表1065!U:U,匹配表1065!T:T)</f>
        <v>HO00001507</v>
      </c>
      <c r="P3479" s="89" t="s">
        <v>424</v>
      </c>
      <c r="Q3479" s="89" t="s">
        <v>711</v>
      </c>
      <c r="R3479" s="89" t="str">
        <f>_xlfn.XLOOKUP(Q3479,匹配表1065!L:L,匹配表1065!O:O)</f>
        <v>C</v>
      </c>
      <c r="S3479" s="93" t="str">
        <f>IFERROR(_xlfn.XLOOKUP(Q3479,匹配表1065!AI:AI,匹配表1065!AJ:AJ),"绿标")</f>
        <v>绿标</v>
      </c>
      <c r="T3479" s="93" t="str" cm="1">
        <f t="array" ref="T3479:U3479">_xlfn.XLOOKUP(Q3479,匹配表1065!L:L,匹配表1065!M:N)</f>
        <v>眩晕</v>
      </c>
      <c r="U3479" s="94" t="str">
        <v>神经内科</v>
      </c>
      <c r="V3479" s="95" t="s">
        <v>33</v>
      </c>
      <c r="W3479" s="93">
        <f>_xlfn.XLOOKUP(M3479,匹配表1065!D:D,匹配表1065!F:F)*N3479</f>
        <v>8</v>
      </c>
    </row>
    <row r="3480" customHeight="1" spans="1:23">
      <c r="A3480" s="89" t="s">
        <v>787</v>
      </c>
      <c r="B3480" s="90">
        <v>46178</v>
      </c>
      <c r="C3480" s="91" t="str">
        <f t="shared" si="108"/>
        <v>6月第1周</v>
      </c>
      <c r="D3480" s="89" t="s">
        <v>782</v>
      </c>
      <c r="E3480" s="89" t="str">
        <f t="shared" si="109"/>
        <v>6月第1周--周5</v>
      </c>
      <c r="F3480" s="99" t="s">
        <v>27</v>
      </c>
      <c r="G3480" s="92" t="s">
        <v>136</v>
      </c>
      <c r="H3480" s="92" t="str">
        <f>_xlfn.XLOOKUP(O3480,匹配表1065!T:T,匹配表1065!W:W)</f>
        <v>潍坊市</v>
      </c>
      <c r="I3480" s="89" t="str">
        <f>_xlfn.XLOOKUP(O3480,匹配表1065!T:T,匹配表1065!X:X)</f>
        <v>PME2036</v>
      </c>
      <c r="J3480" s="89" t="s">
        <v>161</v>
      </c>
      <c r="K3480" s="89" cm="1">
        <f ca="1" t="array" ref="K3480:L3480">_xlfn.XLOOKUP(J3480,匹配表1065!Y:Y,匹配表1065!AA:AB)</f>
        <v>1519</v>
      </c>
      <c r="L3480" s="89" t="str">
        <v>3个月以上</v>
      </c>
      <c r="M3480" s="92" t="s">
        <v>30</v>
      </c>
      <c r="N3480" s="98">
        <v>1</v>
      </c>
      <c r="O3480" s="93" t="str">
        <f>_xlfn.XLOOKUP(P3480,匹配表1065!U:U,匹配表1065!T:T)</f>
        <v>HO00001498</v>
      </c>
      <c r="P3480" s="89" t="s">
        <v>337</v>
      </c>
      <c r="Q3480" s="89" t="s">
        <v>338</v>
      </c>
      <c r="R3480" s="89" t="str">
        <f>_xlfn.XLOOKUP(Q3480,匹配表1065!L:L,匹配表1065!O:O)</f>
        <v>C</v>
      </c>
      <c r="S3480" s="93" t="str">
        <f>IFERROR(_xlfn.XLOOKUP(Q3480,匹配表1065!AI:AI,匹配表1065!AJ:AJ),"绿标")</f>
        <v>绿标</v>
      </c>
      <c r="T3480" s="93" t="str" cm="1">
        <f t="array" ref="T3480:U3480">_xlfn.XLOOKUP(Q3480,匹配表1065!L:L,匹配表1065!M:N)</f>
        <v>眩晕</v>
      </c>
      <c r="U3480" s="94" t="str">
        <v>神经内科</v>
      </c>
      <c r="V3480" s="95" t="s">
        <v>70</v>
      </c>
      <c r="W3480" s="93">
        <f>_xlfn.XLOOKUP(M3480,匹配表1065!D:D,匹配表1065!F:F)*N3480</f>
        <v>12</v>
      </c>
    </row>
    <row r="3481" customHeight="1" spans="1:23">
      <c r="A3481" s="89" t="s">
        <v>787</v>
      </c>
      <c r="B3481" s="90">
        <v>46178</v>
      </c>
      <c r="C3481" s="91" t="str">
        <f t="shared" si="108"/>
        <v>6月第1周</v>
      </c>
      <c r="D3481" s="89" t="s">
        <v>782</v>
      </c>
      <c r="E3481" s="89" t="str">
        <f t="shared" si="109"/>
        <v>6月第1周--周5</v>
      </c>
      <c r="F3481" s="99" t="s">
        <v>27</v>
      </c>
      <c r="G3481" s="92" t="s">
        <v>136</v>
      </c>
      <c r="H3481" s="92" t="str">
        <f>_xlfn.XLOOKUP(O3481,匹配表1065!T:T,匹配表1065!W:W)</f>
        <v>青岛市</v>
      </c>
      <c r="I3481" s="89" t="str">
        <f>_xlfn.XLOOKUP(O3481,匹配表1065!T:T,匹配表1065!X:X)</f>
        <v>PME2032</v>
      </c>
      <c r="J3481" s="92" t="s">
        <v>143</v>
      </c>
      <c r="K3481" s="89" cm="1">
        <f ca="1" t="array" ref="K3481:L3481">_xlfn.XLOOKUP(J3481,匹配表1065!Y:Y,匹配表1065!AA:AB)</f>
        <v>31</v>
      </c>
      <c r="L3481" s="89" t="str">
        <v>3个月以上</v>
      </c>
      <c r="M3481" s="92" t="s">
        <v>30</v>
      </c>
      <c r="N3481" s="98">
        <v>1</v>
      </c>
      <c r="O3481" s="93" t="str">
        <f>_xlfn.XLOOKUP(P3481,匹配表1065!U:U,匹配表1065!T:T)</f>
        <v>HO00001482</v>
      </c>
      <c r="P3481" s="89" t="s">
        <v>146</v>
      </c>
      <c r="Q3481" s="89" t="s">
        <v>147</v>
      </c>
      <c r="R3481" s="89" t="str">
        <f>_xlfn.XLOOKUP(Q3481,匹配表1065!L:L,匹配表1065!O:O)</f>
        <v>A</v>
      </c>
      <c r="S3481" s="93" t="str">
        <f>IFERROR(_xlfn.XLOOKUP(Q3481,匹配表1065!AI:AI,匹配表1065!AJ:AJ),"绿标")</f>
        <v>红标</v>
      </c>
      <c r="T3481" s="93" t="str" cm="1">
        <f t="array" ref="T3481:U3481">_xlfn.XLOOKUP(Q3481,匹配表1065!L:L,匹配表1065!M:N)</f>
        <v>头痛</v>
      </c>
      <c r="U3481" s="94" t="str">
        <v>神经内科</v>
      </c>
      <c r="V3481" s="95" t="s">
        <v>33</v>
      </c>
      <c r="W3481" s="93">
        <f>_xlfn.XLOOKUP(M3481,匹配表1065!D:D,匹配表1065!F:F)*N3481</f>
        <v>12</v>
      </c>
    </row>
    <row r="3482" customHeight="1" spans="1:23">
      <c r="A3482" s="89" t="s">
        <v>787</v>
      </c>
      <c r="B3482" s="90">
        <v>46178</v>
      </c>
      <c r="C3482" s="91" t="str">
        <f t="shared" si="108"/>
        <v>6月第1周</v>
      </c>
      <c r="D3482" s="89" t="s">
        <v>782</v>
      </c>
      <c r="E3482" s="89" t="str">
        <f t="shared" si="109"/>
        <v>6月第1周--周5</v>
      </c>
      <c r="F3482" s="99" t="s">
        <v>27</v>
      </c>
      <c r="G3482" s="92" t="s">
        <v>136</v>
      </c>
      <c r="H3482" s="92" t="str">
        <f>_xlfn.XLOOKUP(O3482,匹配表1065!T:T,匹配表1065!W:W)</f>
        <v>青岛市</v>
      </c>
      <c r="I3482" s="89" t="str">
        <f>_xlfn.XLOOKUP(O3482,匹配表1065!T:T,匹配表1065!X:X)</f>
        <v>PME2032</v>
      </c>
      <c r="J3482" s="92" t="s">
        <v>143</v>
      </c>
      <c r="K3482" s="89" cm="1">
        <f ca="1" t="array" ref="K3482:L3482">_xlfn.XLOOKUP(J3482,匹配表1065!Y:Y,匹配表1065!AA:AB)</f>
        <v>31</v>
      </c>
      <c r="L3482" s="89" t="str">
        <v>3个月以上</v>
      </c>
      <c r="M3482" s="92" t="s">
        <v>55</v>
      </c>
      <c r="N3482" s="98">
        <v>1</v>
      </c>
      <c r="O3482" s="93" t="str">
        <f>_xlfn.XLOOKUP(P3482,匹配表1065!U:U,匹配表1065!T:T)</f>
        <v>HO00001482</v>
      </c>
      <c r="P3482" s="89" t="s">
        <v>146</v>
      </c>
      <c r="Q3482" s="89" t="s">
        <v>299</v>
      </c>
      <c r="R3482" s="89" t="str">
        <f>_xlfn.XLOOKUP(Q3482,匹配表1065!L:L,匹配表1065!O:O)</f>
        <v>C</v>
      </c>
      <c r="S3482" s="93" t="str">
        <f>IFERROR(_xlfn.XLOOKUP(Q3482,匹配表1065!AI:AI,匹配表1065!AJ:AJ),"绿标")</f>
        <v>绿标</v>
      </c>
      <c r="T3482" s="93" t="str" cm="1">
        <f t="array" ref="T3482:U3482">_xlfn.XLOOKUP(Q3482,匹配表1065!L:L,匹配表1065!M:N)</f>
        <v>眩晕</v>
      </c>
      <c r="U3482" s="94" t="str">
        <v>耳鼻喉科</v>
      </c>
      <c r="V3482" s="95" t="s">
        <v>70</v>
      </c>
      <c r="W3482" s="93">
        <f>_xlfn.XLOOKUP(M3482,匹配表1065!D:D,匹配表1065!F:F)*N3482</f>
        <v>8</v>
      </c>
    </row>
    <row r="3483" customHeight="1" spans="1:23">
      <c r="A3483" s="89" t="s">
        <v>787</v>
      </c>
      <c r="B3483" s="90">
        <v>46178</v>
      </c>
      <c r="C3483" s="91" t="str">
        <f t="shared" si="108"/>
        <v>6月第1周</v>
      </c>
      <c r="D3483" s="89" t="s">
        <v>782</v>
      </c>
      <c r="E3483" s="89" t="str">
        <f t="shared" si="109"/>
        <v>6月第1周--周5</v>
      </c>
      <c r="F3483" s="99" t="s">
        <v>27</v>
      </c>
      <c r="G3483" s="92" t="s">
        <v>136</v>
      </c>
      <c r="H3483" s="92" t="str">
        <f>_xlfn.XLOOKUP(O3483,匹配表1065!T:T,匹配表1065!W:W)</f>
        <v>青岛市</v>
      </c>
      <c r="I3483" s="89" t="str">
        <f>_xlfn.XLOOKUP(O3483,匹配表1065!T:T,匹配表1065!X:X)</f>
        <v>PME2032</v>
      </c>
      <c r="J3483" s="92" t="s">
        <v>143</v>
      </c>
      <c r="K3483" s="89" cm="1">
        <f ca="1" t="array" ref="K3483:L3483">_xlfn.XLOOKUP(J3483,匹配表1065!Y:Y,匹配表1065!AA:AB)</f>
        <v>31</v>
      </c>
      <c r="L3483" s="89" t="str">
        <v>3个月以上</v>
      </c>
      <c r="M3483" s="92" t="s">
        <v>55</v>
      </c>
      <c r="N3483" s="98">
        <v>1</v>
      </c>
      <c r="O3483" s="93" t="str">
        <f>_xlfn.XLOOKUP(P3483,匹配表1065!U:U,匹配表1065!T:T)</f>
        <v>HO00001482</v>
      </c>
      <c r="P3483" s="89" t="s">
        <v>146</v>
      </c>
      <c r="Q3483" s="89" t="s">
        <v>248</v>
      </c>
      <c r="R3483" s="89" t="str">
        <f>_xlfn.XLOOKUP(Q3483,匹配表1065!L:L,匹配表1065!O:O)</f>
        <v>A</v>
      </c>
      <c r="S3483" s="93" t="str">
        <f>IFERROR(_xlfn.XLOOKUP(Q3483,匹配表1065!AI:AI,匹配表1065!AJ:AJ),"绿标")</f>
        <v>红标</v>
      </c>
      <c r="T3483" s="93" t="str" cm="1">
        <f t="array" ref="T3483:U3483">_xlfn.XLOOKUP(Q3483,匹配表1065!L:L,匹配表1065!M:N)</f>
        <v>头痛</v>
      </c>
      <c r="U3483" s="94" t="str">
        <v>神经内科</v>
      </c>
      <c r="V3483" s="95" t="s">
        <v>70</v>
      </c>
      <c r="W3483" s="93">
        <f>_xlfn.XLOOKUP(M3483,匹配表1065!D:D,匹配表1065!F:F)*N3483</f>
        <v>8</v>
      </c>
    </row>
    <row r="3484" customHeight="1" spans="1:23">
      <c r="A3484" s="89" t="s">
        <v>787</v>
      </c>
      <c r="B3484" s="90">
        <v>46178</v>
      </c>
      <c r="C3484" s="91" t="str">
        <f t="shared" si="108"/>
        <v>6月第1周</v>
      </c>
      <c r="D3484" s="89" t="s">
        <v>782</v>
      </c>
      <c r="E3484" s="89" t="str">
        <f t="shared" si="109"/>
        <v>6月第1周--周5</v>
      </c>
      <c r="F3484" s="99" t="s">
        <v>27</v>
      </c>
      <c r="G3484" s="92" t="s">
        <v>167</v>
      </c>
      <c r="H3484" s="92" t="str">
        <f>_xlfn.XLOOKUP(O3484,匹配表1065!T:T,匹配表1065!W:W)</f>
        <v>南通市</v>
      </c>
      <c r="I3484" s="89" t="str">
        <f>_xlfn.XLOOKUP(O3484,匹配表1065!T:T,匹配表1065!X:X)</f>
        <v>PME2013</v>
      </c>
      <c r="J3484" s="92" t="s">
        <v>180</v>
      </c>
      <c r="K3484" s="89" cm="1">
        <f ca="1" t="array" ref="K3484:L3484">_xlfn.XLOOKUP(J3484,匹配表1065!Y:Y,匹配表1065!AA:AB)</f>
        <v>51</v>
      </c>
      <c r="L3484" s="89" t="str">
        <v>3个月以上</v>
      </c>
      <c r="M3484" s="92" t="s">
        <v>30</v>
      </c>
      <c r="N3484" s="98">
        <v>2</v>
      </c>
      <c r="O3484" s="93" t="str">
        <f>_xlfn.XLOOKUP(P3484,匹配表1065!U:U,匹配表1065!T:T)</f>
        <v>HO00001066</v>
      </c>
      <c r="P3484" s="89" t="s">
        <v>183</v>
      </c>
      <c r="Q3484" s="89" t="s">
        <v>296</v>
      </c>
      <c r="R3484" s="89" t="str">
        <f>_xlfn.XLOOKUP(Q3484,匹配表1065!L:L,匹配表1065!O:O)</f>
        <v>C</v>
      </c>
      <c r="S3484" s="93" t="str">
        <f>IFERROR(_xlfn.XLOOKUP(Q3484,匹配表1065!AI:AI,匹配表1065!AJ:AJ),"绿标")</f>
        <v>红标</v>
      </c>
      <c r="T3484" s="93" t="str" cm="1">
        <f t="array" ref="T3484:U3484">_xlfn.XLOOKUP(Q3484,匹配表1065!L:L,匹配表1065!M:N)</f>
        <v>眩晕</v>
      </c>
      <c r="U3484" s="94" t="str">
        <v>耳鼻喉科</v>
      </c>
      <c r="V3484" s="95" t="s">
        <v>70</v>
      </c>
      <c r="W3484" s="93">
        <f>_xlfn.XLOOKUP(M3484,匹配表1065!D:D,匹配表1065!F:F)*N3484</f>
        <v>24</v>
      </c>
    </row>
    <row r="3485" customHeight="1" spans="1:23">
      <c r="A3485" s="89" t="s">
        <v>787</v>
      </c>
      <c r="B3485" s="90">
        <v>46178</v>
      </c>
      <c r="C3485" s="91" t="str">
        <f t="shared" si="108"/>
        <v>6月第1周</v>
      </c>
      <c r="D3485" s="89" t="s">
        <v>782</v>
      </c>
      <c r="E3485" s="89" t="str">
        <f t="shared" si="109"/>
        <v>6月第1周--周5</v>
      </c>
      <c r="F3485" s="99" t="s">
        <v>27</v>
      </c>
      <c r="G3485" s="92" t="s">
        <v>167</v>
      </c>
      <c r="H3485" s="92" t="str">
        <f>_xlfn.XLOOKUP(O3485,匹配表1065!T:T,匹配表1065!W:W)</f>
        <v>南通市</v>
      </c>
      <c r="I3485" s="89" t="str">
        <f>_xlfn.XLOOKUP(O3485,匹配表1065!T:T,匹配表1065!X:X)</f>
        <v>PME2013</v>
      </c>
      <c r="J3485" s="92" t="s">
        <v>180</v>
      </c>
      <c r="K3485" s="89" cm="1">
        <f ca="1" t="array" ref="K3485:L3485">_xlfn.XLOOKUP(J3485,匹配表1065!Y:Y,匹配表1065!AA:AB)</f>
        <v>51</v>
      </c>
      <c r="L3485" s="89" t="str">
        <v>3个月以上</v>
      </c>
      <c r="M3485" s="92" t="s">
        <v>30</v>
      </c>
      <c r="N3485" s="98">
        <v>1</v>
      </c>
      <c r="O3485" s="93" t="str">
        <f>_xlfn.XLOOKUP(P3485,匹配表1065!U:U,匹配表1065!T:T)</f>
        <v>HO00001066</v>
      </c>
      <c r="P3485" s="89" t="s">
        <v>183</v>
      </c>
      <c r="Q3485" s="89" t="s">
        <v>352</v>
      </c>
      <c r="R3485" s="89" t="str">
        <f>_xlfn.XLOOKUP(Q3485,匹配表1065!L:L,匹配表1065!O:O)</f>
        <v>C</v>
      </c>
      <c r="S3485" s="93" t="str">
        <f>IFERROR(_xlfn.XLOOKUP(Q3485,匹配表1065!AI:AI,匹配表1065!AJ:AJ),"绿标")</f>
        <v>绿标</v>
      </c>
      <c r="T3485" s="93" t="str" cm="1">
        <f t="array" ref="T3485:U3485">_xlfn.XLOOKUP(Q3485,匹配表1065!L:L,匹配表1065!M:N)</f>
        <v>眩晕</v>
      </c>
      <c r="U3485" s="94" t="str">
        <v>耳鼻喉科</v>
      </c>
      <c r="V3485" s="95" t="s">
        <v>70</v>
      </c>
      <c r="W3485" s="93">
        <f>_xlfn.XLOOKUP(M3485,匹配表1065!D:D,匹配表1065!F:F)*N3485</f>
        <v>12</v>
      </c>
    </row>
    <row r="3486" customHeight="1" spans="1:23">
      <c r="A3486" s="89" t="s">
        <v>787</v>
      </c>
      <c r="B3486" s="90">
        <v>46178</v>
      </c>
      <c r="C3486" s="91" t="str">
        <f t="shared" si="108"/>
        <v>6月第1周</v>
      </c>
      <c r="D3486" s="89" t="s">
        <v>782</v>
      </c>
      <c r="E3486" s="89" t="str">
        <f t="shared" si="109"/>
        <v>6月第1周--周5</v>
      </c>
      <c r="F3486" s="99" t="s">
        <v>27</v>
      </c>
      <c r="G3486" s="92" t="s">
        <v>167</v>
      </c>
      <c r="H3486" s="92" t="str">
        <f>_xlfn.XLOOKUP(O3486,匹配表1065!T:T,匹配表1065!W:W)</f>
        <v>无锡市</v>
      </c>
      <c r="I3486" s="89" t="str">
        <f>_xlfn.XLOOKUP(O3486,匹配表1065!T:T,匹配表1065!X:X)</f>
        <v>PME2014</v>
      </c>
      <c r="J3486" s="92" t="s">
        <v>581</v>
      </c>
      <c r="K3486" s="89" cm="1">
        <f ca="1" t="array" ref="K3486:L3486">_xlfn.XLOOKUP(J3486,匹配表1065!Y:Y,匹配表1065!AA:AB)</f>
        <v>1</v>
      </c>
      <c r="L3486" s="89" t="str">
        <v>3个月以内</v>
      </c>
      <c r="M3486" s="92" t="s">
        <v>35</v>
      </c>
      <c r="N3486" s="98">
        <v>1</v>
      </c>
      <c r="O3486" s="93" t="str">
        <f>_xlfn.XLOOKUP(P3486,匹配表1065!U:U,匹配表1065!T:T)</f>
        <v>HO00001114</v>
      </c>
      <c r="P3486" s="89" t="s">
        <v>628</v>
      </c>
      <c r="Q3486" s="89" t="s">
        <v>670</v>
      </c>
      <c r="R3486" s="89" t="str">
        <f>_xlfn.XLOOKUP(Q3486,匹配表1065!L:L,匹配表1065!O:O)</f>
        <v>C</v>
      </c>
      <c r="S3486" s="93" t="str">
        <f>IFERROR(_xlfn.XLOOKUP(Q3486,匹配表1065!AI:AI,匹配表1065!AJ:AJ),"绿标")</f>
        <v>绿标</v>
      </c>
      <c r="T3486" s="93" t="str" cm="1">
        <f t="array" ref="T3486:U3486">_xlfn.XLOOKUP(Q3486,匹配表1065!L:L,匹配表1065!M:N)</f>
        <v>眩晕</v>
      </c>
      <c r="U3486" s="94" t="str">
        <v>耳鼻喉科</v>
      </c>
      <c r="V3486" s="95" t="s">
        <v>70</v>
      </c>
      <c r="W3486" s="93">
        <f>_xlfn.XLOOKUP(M3486,匹配表1065!D:D,匹配表1065!F:F)*N3486</f>
        <v>4</v>
      </c>
    </row>
    <row r="3487" customHeight="1" spans="1:23">
      <c r="A3487" s="89" t="s">
        <v>787</v>
      </c>
      <c r="B3487" s="90">
        <v>46178</v>
      </c>
      <c r="C3487" s="91" t="str">
        <f t="shared" si="108"/>
        <v>6月第1周</v>
      </c>
      <c r="D3487" s="89" t="s">
        <v>782</v>
      </c>
      <c r="E3487" s="89" t="str">
        <f t="shared" si="109"/>
        <v>6月第1周--周5</v>
      </c>
      <c r="F3487" s="99" t="s">
        <v>27</v>
      </c>
      <c r="G3487" s="92" t="s">
        <v>167</v>
      </c>
      <c r="H3487" s="92" t="str">
        <f>_xlfn.XLOOKUP(O3487,匹配表1065!T:T,匹配表1065!W:W)</f>
        <v>苏州市</v>
      </c>
      <c r="I3487" s="89" t="str">
        <f>_xlfn.XLOOKUP(O3487,匹配表1065!T:T,匹配表1065!X:X)</f>
        <v>PME2017</v>
      </c>
      <c r="J3487" s="92" t="s">
        <v>323</v>
      </c>
      <c r="K3487" s="89" cm="1">
        <f ca="1" t="array" ref="K3487:L3487">_xlfn.XLOOKUP(J3487,匹配表1065!Y:Y,匹配表1065!AA:AB)</f>
        <v>7</v>
      </c>
      <c r="L3487" s="89" t="str">
        <v>3个月以上</v>
      </c>
      <c r="M3487" s="92" t="s">
        <v>30</v>
      </c>
      <c r="N3487" s="98">
        <v>1</v>
      </c>
      <c r="O3487" s="93" t="str">
        <f>_xlfn.XLOOKUP(P3487,匹配表1065!U:U,匹配表1065!T:T)</f>
        <v>HO00001044</v>
      </c>
      <c r="P3487" s="89" t="s">
        <v>346</v>
      </c>
      <c r="Q3487" s="89" t="s">
        <v>347</v>
      </c>
      <c r="R3487" s="89" t="str">
        <f>_xlfn.XLOOKUP(Q3487,匹配表1065!L:L,匹配表1065!O:O)</f>
        <v>A</v>
      </c>
      <c r="S3487" s="93" t="str">
        <f>IFERROR(_xlfn.XLOOKUP(Q3487,匹配表1065!AI:AI,匹配表1065!AJ:AJ),"绿标")</f>
        <v>红标</v>
      </c>
      <c r="T3487" s="93" t="str" cm="1">
        <f t="array" ref="T3487:U3487">_xlfn.XLOOKUP(Q3487,匹配表1065!L:L,匹配表1065!M:N)</f>
        <v>头痛</v>
      </c>
      <c r="U3487" s="94" t="str">
        <v>神经内科</v>
      </c>
      <c r="V3487" s="95" t="s">
        <v>33</v>
      </c>
      <c r="W3487" s="93">
        <f>_xlfn.XLOOKUP(M3487,匹配表1065!D:D,匹配表1065!F:F)*N3487</f>
        <v>12</v>
      </c>
    </row>
    <row r="3488" customHeight="1" spans="1:23">
      <c r="A3488" s="89" t="s">
        <v>787</v>
      </c>
      <c r="B3488" s="90">
        <v>46178</v>
      </c>
      <c r="C3488" s="91" t="str">
        <f t="shared" si="108"/>
        <v>6月第1周</v>
      </c>
      <c r="D3488" s="89" t="s">
        <v>782</v>
      </c>
      <c r="E3488" s="89" t="str">
        <f t="shared" si="109"/>
        <v>6月第1周--周5</v>
      </c>
      <c r="F3488" s="99" t="s">
        <v>27</v>
      </c>
      <c r="G3488" s="92" t="s">
        <v>167</v>
      </c>
      <c r="H3488" s="92" t="str">
        <f>_xlfn.XLOOKUP(O3488,匹配表1065!T:T,匹配表1065!W:W)</f>
        <v>苏州市</v>
      </c>
      <c r="I3488" s="89" t="str">
        <f>_xlfn.XLOOKUP(O3488,匹配表1065!T:T,匹配表1065!X:X)</f>
        <v>PME2017</v>
      </c>
      <c r="J3488" s="92" t="s">
        <v>323</v>
      </c>
      <c r="K3488" s="89" cm="1">
        <f ca="1" t="array" ref="K3488:L3488">_xlfn.XLOOKUP(J3488,匹配表1065!Y:Y,匹配表1065!AA:AB)</f>
        <v>7</v>
      </c>
      <c r="L3488" s="89" t="str">
        <v>3个月以上</v>
      </c>
      <c r="M3488" s="92" t="s">
        <v>35</v>
      </c>
      <c r="N3488" s="98">
        <v>1</v>
      </c>
      <c r="O3488" s="93" t="str">
        <f>_xlfn.XLOOKUP(P3488,匹配表1065!U:U,匹配表1065!T:T)</f>
        <v>HO00017517</v>
      </c>
      <c r="P3488" s="89" t="s">
        <v>348</v>
      </c>
      <c r="Q3488" s="89" t="s">
        <v>705</v>
      </c>
      <c r="R3488" s="89" t="str">
        <f>_xlfn.XLOOKUP(Q3488,匹配表1065!L:L,匹配表1065!O:O)</f>
        <v>C</v>
      </c>
      <c r="S3488" s="93" t="str">
        <f>IFERROR(_xlfn.XLOOKUP(Q3488,匹配表1065!AI:AI,匹配表1065!AJ:AJ),"绿标")</f>
        <v>红标</v>
      </c>
      <c r="T3488" s="93" t="str" cm="1">
        <f t="array" ref="T3488:U3488">_xlfn.XLOOKUP(Q3488,匹配表1065!L:L,匹配表1065!M:N)</f>
        <v>眩晕</v>
      </c>
      <c r="U3488" s="94" t="str">
        <v>耳鼻喉科</v>
      </c>
      <c r="V3488" s="95" t="s">
        <v>70</v>
      </c>
      <c r="W3488" s="93">
        <f>_xlfn.XLOOKUP(M3488,匹配表1065!D:D,匹配表1065!F:F)*N3488</f>
        <v>4</v>
      </c>
    </row>
    <row r="3489" customHeight="1" spans="1:23">
      <c r="A3489" s="89" t="s">
        <v>787</v>
      </c>
      <c r="B3489" s="90">
        <v>46178</v>
      </c>
      <c r="C3489" s="91" t="str">
        <f t="shared" si="108"/>
        <v>6月第1周</v>
      </c>
      <c r="D3489" s="89" t="s">
        <v>782</v>
      </c>
      <c r="E3489" s="89" t="str">
        <f t="shared" si="109"/>
        <v>6月第1周--周5</v>
      </c>
      <c r="F3489" s="99" t="s">
        <v>27</v>
      </c>
      <c r="G3489" s="92" t="s">
        <v>167</v>
      </c>
      <c r="H3489" s="92" t="str">
        <f>_xlfn.XLOOKUP(O3489,匹配表1065!T:T,匹配表1065!W:W)</f>
        <v>苏州市</v>
      </c>
      <c r="I3489" s="89" t="str">
        <f>_xlfn.XLOOKUP(O3489,匹配表1065!T:T,匹配表1065!X:X)</f>
        <v>PME2011</v>
      </c>
      <c r="J3489" s="92" t="s">
        <v>168</v>
      </c>
      <c r="K3489" s="89" cm="1">
        <f ca="1" t="array" ref="K3489:L3489">_xlfn.XLOOKUP(J3489,匹配表1065!Y:Y,匹配表1065!AA:AB)</f>
        <v>19</v>
      </c>
      <c r="L3489" s="89" t="str">
        <v>3个月以上</v>
      </c>
      <c r="M3489" s="92" t="s">
        <v>35</v>
      </c>
      <c r="N3489" s="98">
        <v>1</v>
      </c>
      <c r="O3489" s="93" t="str">
        <f>_xlfn.XLOOKUP(P3489,匹配表1065!U:U,匹配表1065!T:T)</f>
        <v>HO00307823</v>
      </c>
      <c r="P3489" s="89" t="s">
        <v>169</v>
      </c>
      <c r="Q3489" s="89" t="s">
        <v>430</v>
      </c>
      <c r="R3489" s="89" t="str">
        <f>_xlfn.XLOOKUP(Q3489,匹配表1065!L:L,匹配表1065!O:O)</f>
        <v>B</v>
      </c>
      <c r="S3489" s="93" t="str">
        <f>IFERROR(_xlfn.XLOOKUP(Q3489,匹配表1065!AI:AI,匹配表1065!AJ:AJ),"绿标")</f>
        <v>黑标</v>
      </c>
      <c r="T3489" s="93" t="str" cm="1">
        <f t="array" ref="T3489:U3489">_xlfn.XLOOKUP(Q3489,匹配表1065!L:L,匹配表1065!M:N)</f>
        <v>脑血管</v>
      </c>
      <c r="U3489" s="94" t="str">
        <v>神经内科</v>
      </c>
      <c r="V3489" s="95" t="s">
        <v>70</v>
      </c>
      <c r="W3489" s="93">
        <f>_xlfn.XLOOKUP(M3489,匹配表1065!D:D,匹配表1065!F:F)*N3489</f>
        <v>4</v>
      </c>
    </row>
    <row r="3490" customHeight="1" spans="1:23">
      <c r="A3490" s="89" t="s">
        <v>787</v>
      </c>
      <c r="B3490" s="90">
        <v>46178</v>
      </c>
      <c r="C3490" s="91" t="str">
        <f t="shared" si="108"/>
        <v>6月第1周</v>
      </c>
      <c r="D3490" s="89" t="s">
        <v>782</v>
      </c>
      <c r="E3490" s="89" t="str">
        <f t="shared" si="109"/>
        <v>6月第1周--周5</v>
      </c>
      <c r="F3490" s="99" t="s">
        <v>27</v>
      </c>
      <c r="G3490" s="92" t="s">
        <v>167</v>
      </c>
      <c r="H3490" s="92" t="str">
        <f>_xlfn.XLOOKUP(O3490,匹配表1065!T:T,匹配表1065!W:W)</f>
        <v>苏州市</v>
      </c>
      <c r="I3490" s="89" t="str">
        <f>_xlfn.XLOOKUP(O3490,匹配表1065!T:T,匹配表1065!X:X)</f>
        <v>PME2011</v>
      </c>
      <c r="J3490" s="92" t="s">
        <v>168</v>
      </c>
      <c r="K3490" s="89" cm="1">
        <f ca="1" t="array" ref="K3490:L3490">_xlfn.XLOOKUP(J3490,匹配表1065!Y:Y,匹配表1065!AA:AB)</f>
        <v>19</v>
      </c>
      <c r="L3490" s="89" t="str">
        <v>3个月以上</v>
      </c>
      <c r="M3490" s="92" t="s">
        <v>35</v>
      </c>
      <c r="N3490" s="98">
        <v>1</v>
      </c>
      <c r="O3490" s="93" t="str">
        <f>_xlfn.XLOOKUP(P3490,匹配表1065!U:U,匹配表1065!T:T)</f>
        <v>HO00307823</v>
      </c>
      <c r="P3490" s="89" t="s">
        <v>169</v>
      </c>
      <c r="Q3490" s="89" t="s">
        <v>172</v>
      </c>
      <c r="R3490" s="89" t="str">
        <f>_xlfn.XLOOKUP(Q3490,匹配表1065!L:L,匹配表1065!O:O)</f>
        <v>C</v>
      </c>
      <c r="S3490" s="93" t="str">
        <f>IFERROR(_xlfn.XLOOKUP(Q3490,匹配表1065!AI:AI,匹配表1065!AJ:AJ),"绿标")</f>
        <v>绿标</v>
      </c>
      <c r="T3490" s="93" t="str" cm="1">
        <f t="array" ref="T3490:U3490">_xlfn.XLOOKUP(Q3490,匹配表1065!L:L,匹配表1065!M:N)</f>
        <v>眩晕</v>
      </c>
      <c r="U3490" s="94" t="str">
        <v>神经内科</v>
      </c>
      <c r="V3490" s="95" t="s">
        <v>70</v>
      </c>
      <c r="W3490" s="93">
        <f>_xlfn.XLOOKUP(M3490,匹配表1065!D:D,匹配表1065!F:F)*N3490</f>
        <v>4</v>
      </c>
    </row>
    <row r="3491" customHeight="1" spans="1:23">
      <c r="A3491" s="89" t="s">
        <v>787</v>
      </c>
      <c r="B3491" s="90">
        <v>46178</v>
      </c>
      <c r="C3491" s="91" t="str">
        <f t="shared" si="108"/>
        <v>6月第1周</v>
      </c>
      <c r="D3491" s="89" t="s">
        <v>782</v>
      </c>
      <c r="E3491" s="89" t="str">
        <f t="shared" si="109"/>
        <v>6月第1周--周5</v>
      </c>
      <c r="F3491" s="99" t="s">
        <v>27</v>
      </c>
      <c r="G3491" s="92" t="s">
        <v>167</v>
      </c>
      <c r="H3491" s="92" t="str">
        <f>_xlfn.XLOOKUP(O3491,匹配表1065!T:T,匹配表1065!W:W)</f>
        <v>苏州市</v>
      </c>
      <c r="I3491" s="89" t="str">
        <f>_xlfn.XLOOKUP(O3491,匹配表1065!T:T,匹配表1065!X:X)</f>
        <v>PME2011</v>
      </c>
      <c r="J3491" s="92" t="s">
        <v>168</v>
      </c>
      <c r="K3491" s="89" cm="1">
        <f ca="1" t="array" ref="K3491:L3491">_xlfn.XLOOKUP(J3491,匹配表1065!Y:Y,匹配表1065!AA:AB)</f>
        <v>19</v>
      </c>
      <c r="L3491" s="89" t="str">
        <v>3个月以上</v>
      </c>
      <c r="M3491" s="92" t="s">
        <v>30</v>
      </c>
      <c r="N3491" s="98">
        <v>3</v>
      </c>
      <c r="O3491" s="93" t="str">
        <f>_xlfn.XLOOKUP(P3491,匹配表1065!U:U,匹配表1065!T:T)</f>
        <v>HO00307823</v>
      </c>
      <c r="P3491" s="89" t="s">
        <v>169</v>
      </c>
      <c r="Q3491" s="89" t="s">
        <v>170</v>
      </c>
      <c r="R3491" s="89" t="str">
        <f>_xlfn.XLOOKUP(Q3491,匹配表1065!L:L,匹配表1065!O:O)</f>
        <v>A</v>
      </c>
      <c r="S3491" s="93" t="str">
        <f>IFERROR(_xlfn.XLOOKUP(Q3491,匹配表1065!AI:AI,匹配表1065!AJ:AJ),"绿标")</f>
        <v>红标</v>
      </c>
      <c r="T3491" s="93" t="str" cm="1">
        <f t="array" ref="T3491:U3491">_xlfn.XLOOKUP(Q3491,匹配表1065!L:L,匹配表1065!M:N)</f>
        <v>头痛</v>
      </c>
      <c r="U3491" s="94" t="str">
        <v>神经内科</v>
      </c>
      <c r="V3491" s="95" t="s">
        <v>67</v>
      </c>
      <c r="W3491" s="93">
        <f>_xlfn.XLOOKUP(M3491,匹配表1065!D:D,匹配表1065!F:F)*N3491</f>
        <v>36</v>
      </c>
    </row>
    <row r="3492" customHeight="1" spans="1:23">
      <c r="A3492" s="89" t="s">
        <v>787</v>
      </c>
      <c r="B3492" s="90">
        <v>46178</v>
      </c>
      <c r="C3492" s="91" t="str">
        <f t="shared" si="108"/>
        <v>6月第1周</v>
      </c>
      <c r="D3492" s="89" t="s">
        <v>782</v>
      </c>
      <c r="E3492" s="89" t="str">
        <f t="shared" si="109"/>
        <v>6月第1周--周5</v>
      </c>
      <c r="F3492" s="99" t="s">
        <v>27</v>
      </c>
      <c r="G3492" s="92" t="s">
        <v>167</v>
      </c>
      <c r="H3492" s="92" t="str">
        <f>_xlfn.XLOOKUP(O3492,匹配表1065!T:T,匹配表1065!W:W)</f>
        <v>苏州市</v>
      </c>
      <c r="I3492" s="89" t="str">
        <f>_xlfn.XLOOKUP(O3492,匹配表1065!T:T,匹配表1065!X:X)</f>
        <v>PME2016</v>
      </c>
      <c r="J3492" s="92" t="s">
        <v>173</v>
      </c>
      <c r="K3492" s="89" cm="1">
        <f ca="1" t="array" ref="K3492:L3492">_xlfn.XLOOKUP(J3492,匹配表1065!Y:Y,匹配表1065!AA:AB)</f>
        <v>1</v>
      </c>
      <c r="L3492" s="89" t="str">
        <v>3个月以内</v>
      </c>
      <c r="M3492" s="92" t="s">
        <v>30</v>
      </c>
      <c r="N3492" s="98">
        <v>1</v>
      </c>
      <c r="O3492" s="93" t="str">
        <f>_xlfn.XLOOKUP(P3492,匹配表1065!U:U,匹配表1065!T:T)</f>
        <v>HO00001048</v>
      </c>
      <c r="P3492" s="89" t="s">
        <v>176</v>
      </c>
      <c r="Q3492" s="89" t="s">
        <v>290</v>
      </c>
      <c r="R3492" s="89" t="str">
        <f>_xlfn.XLOOKUP(Q3492,匹配表1065!L:L,匹配表1065!O:O)</f>
        <v>A</v>
      </c>
      <c r="S3492" s="93" t="str">
        <f>IFERROR(_xlfn.XLOOKUP(Q3492,匹配表1065!AI:AI,匹配表1065!AJ:AJ),"绿标")</f>
        <v>红标</v>
      </c>
      <c r="T3492" s="93" t="str" cm="1">
        <f t="array" ref="T3492:U3492">_xlfn.XLOOKUP(Q3492,匹配表1065!L:L,匹配表1065!M:N)</f>
        <v>头痛</v>
      </c>
      <c r="U3492" s="94" t="str">
        <v>神经内科</v>
      </c>
      <c r="V3492" s="95" t="s">
        <v>42</v>
      </c>
      <c r="W3492" s="93">
        <f>_xlfn.XLOOKUP(M3492,匹配表1065!D:D,匹配表1065!F:F)*N3492</f>
        <v>12</v>
      </c>
    </row>
    <row r="3493" customHeight="1" spans="1:23">
      <c r="A3493" s="89" t="s">
        <v>787</v>
      </c>
      <c r="B3493" s="90">
        <v>46178</v>
      </c>
      <c r="C3493" s="91" t="str">
        <f t="shared" si="108"/>
        <v>6月第1周</v>
      </c>
      <c r="D3493" s="89" t="s">
        <v>782</v>
      </c>
      <c r="E3493" s="89" t="str">
        <f t="shared" si="109"/>
        <v>6月第1周--周5</v>
      </c>
      <c r="F3493" s="99" t="s">
        <v>27</v>
      </c>
      <c r="G3493" s="92" t="s">
        <v>167</v>
      </c>
      <c r="H3493" s="92" t="str">
        <f>_xlfn.XLOOKUP(O3493,匹配表1065!T:T,匹配表1065!W:W)</f>
        <v>苏州市</v>
      </c>
      <c r="I3493" s="89" t="str">
        <f>_xlfn.XLOOKUP(O3493,匹配表1065!T:T,匹配表1065!X:X)</f>
        <v>PME2016</v>
      </c>
      <c r="J3493" s="92" t="s">
        <v>173</v>
      </c>
      <c r="K3493" s="89" cm="1">
        <f ca="1" t="array" ref="K3493:L3493">_xlfn.XLOOKUP(J3493,匹配表1065!Y:Y,匹配表1065!AA:AB)</f>
        <v>1</v>
      </c>
      <c r="L3493" s="89" t="str">
        <v>3个月以内</v>
      </c>
      <c r="M3493" s="92" t="s">
        <v>30</v>
      </c>
      <c r="N3493" s="98">
        <v>1</v>
      </c>
      <c r="O3493" s="93" t="str">
        <f>_xlfn.XLOOKUP(P3493,匹配表1065!U:U,匹配表1065!T:T)</f>
        <v>HO00001043</v>
      </c>
      <c r="P3493" s="89" t="s">
        <v>221</v>
      </c>
      <c r="Q3493" s="89" t="s">
        <v>291</v>
      </c>
      <c r="R3493" s="89" t="str">
        <f>_xlfn.XLOOKUP(Q3493,匹配表1065!L:L,匹配表1065!O:O)</f>
        <v>A</v>
      </c>
      <c r="S3493" s="93" t="str">
        <f>IFERROR(_xlfn.XLOOKUP(Q3493,匹配表1065!AI:AI,匹配表1065!AJ:AJ),"绿标")</f>
        <v>红标</v>
      </c>
      <c r="T3493" s="93" t="str" cm="1">
        <f t="array" ref="T3493:U3493">_xlfn.XLOOKUP(Q3493,匹配表1065!L:L,匹配表1065!M:N)</f>
        <v>头痛</v>
      </c>
      <c r="U3493" s="94" t="str">
        <v>神经内科</v>
      </c>
      <c r="V3493" s="95" t="s">
        <v>70</v>
      </c>
      <c r="W3493" s="93">
        <f>_xlfn.XLOOKUP(M3493,匹配表1065!D:D,匹配表1065!F:F)*N3493</f>
        <v>12</v>
      </c>
    </row>
    <row r="3494" customHeight="1" spans="1:23">
      <c r="A3494" s="89" t="s">
        <v>787</v>
      </c>
      <c r="B3494" s="90">
        <v>46178</v>
      </c>
      <c r="C3494" s="91" t="str">
        <f t="shared" si="108"/>
        <v>6月第1周</v>
      </c>
      <c r="D3494" s="89" t="s">
        <v>782</v>
      </c>
      <c r="E3494" s="89" t="str">
        <f t="shared" si="109"/>
        <v>6月第1周--周5</v>
      </c>
      <c r="F3494" s="99" t="s">
        <v>27</v>
      </c>
      <c r="G3494" s="92" t="s">
        <v>167</v>
      </c>
      <c r="H3494" s="92" t="str">
        <f>_xlfn.XLOOKUP(O3494,匹配表1065!T:T,匹配表1065!W:W)</f>
        <v>苏州市</v>
      </c>
      <c r="I3494" s="89" t="str">
        <f>_xlfn.XLOOKUP(O3494,匹配表1065!T:T,匹配表1065!X:X)</f>
        <v>PME2016</v>
      </c>
      <c r="J3494" s="92" t="s">
        <v>173</v>
      </c>
      <c r="K3494" s="89" cm="1">
        <f ca="1" t="array" ref="K3494:L3494">_xlfn.XLOOKUP(J3494,匹配表1065!Y:Y,匹配表1065!AA:AB)</f>
        <v>1</v>
      </c>
      <c r="L3494" s="89" t="str">
        <v>3个月以内</v>
      </c>
      <c r="M3494" s="92" t="s">
        <v>30</v>
      </c>
      <c r="N3494" s="98">
        <v>1</v>
      </c>
      <c r="O3494" s="93" t="str">
        <f>_xlfn.XLOOKUP(P3494,匹配表1065!U:U,匹配表1065!T:T)</f>
        <v>HO00001048</v>
      </c>
      <c r="P3494" s="89" t="s">
        <v>176</v>
      </c>
      <c r="Q3494" s="89" t="s">
        <v>220</v>
      </c>
      <c r="R3494" s="89" t="str">
        <f>_xlfn.XLOOKUP(Q3494,匹配表1065!L:L,匹配表1065!O:O)</f>
        <v>A</v>
      </c>
      <c r="S3494" s="93" t="str">
        <f>IFERROR(_xlfn.XLOOKUP(Q3494,匹配表1065!AI:AI,匹配表1065!AJ:AJ),"绿标")</f>
        <v>红标</v>
      </c>
      <c r="T3494" s="93" t="str" cm="1">
        <f t="array" ref="T3494:U3494">_xlfn.XLOOKUP(Q3494,匹配表1065!L:L,匹配表1065!M:N)</f>
        <v>头痛</v>
      </c>
      <c r="U3494" s="94" t="str">
        <v>神经内科</v>
      </c>
      <c r="V3494" s="95" t="s">
        <v>70</v>
      </c>
      <c r="W3494" s="93">
        <f>_xlfn.XLOOKUP(M3494,匹配表1065!D:D,匹配表1065!F:F)*N3494</f>
        <v>12</v>
      </c>
    </row>
    <row r="3495" customHeight="1" spans="1:23">
      <c r="A3495" s="89" t="s">
        <v>787</v>
      </c>
      <c r="B3495" s="90">
        <v>46178</v>
      </c>
      <c r="C3495" s="91" t="str">
        <f t="shared" si="108"/>
        <v>6月第1周</v>
      </c>
      <c r="D3495" s="89" t="s">
        <v>782</v>
      </c>
      <c r="E3495" s="89" t="str">
        <f t="shared" si="109"/>
        <v>6月第1周--周5</v>
      </c>
      <c r="F3495" s="99" t="s">
        <v>27</v>
      </c>
      <c r="G3495" s="92" t="s">
        <v>167</v>
      </c>
      <c r="H3495" s="92" t="str">
        <f>_xlfn.XLOOKUP(O3495,匹配表1065!T:T,匹配表1065!W:W)</f>
        <v>苏州市</v>
      </c>
      <c r="I3495" s="89" t="str">
        <f>_xlfn.XLOOKUP(O3495,匹配表1065!T:T,匹配表1065!X:X)</f>
        <v>PME2010</v>
      </c>
      <c r="J3495" s="92" t="s">
        <v>186</v>
      </c>
      <c r="K3495" s="89" cm="1">
        <f ca="1" t="array" ref="K3495:L3495">_xlfn.XLOOKUP(J3495,匹配表1065!Y:Y,匹配表1065!AA:AB)</f>
        <v>6</v>
      </c>
      <c r="L3495" s="89" t="str">
        <v>3个月以上</v>
      </c>
      <c r="M3495" s="92" t="s">
        <v>35</v>
      </c>
      <c r="N3495" s="98">
        <v>1</v>
      </c>
      <c r="O3495" s="93" t="str">
        <f>_xlfn.XLOOKUP(P3495,匹配表1065!U:U,匹配表1065!T:T)</f>
        <v>HO00001051</v>
      </c>
      <c r="P3495" s="89" t="s">
        <v>191</v>
      </c>
      <c r="Q3495" s="89" t="s">
        <v>192</v>
      </c>
      <c r="R3495" s="89" t="str">
        <f>_xlfn.XLOOKUP(Q3495,匹配表1065!L:L,匹配表1065!O:O)</f>
        <v>B</v>
      </c>
      <c r="S3495" s="93" t="str">
        <f>IFERROR(_xlfn.XLOOKUP(Q3495,匹配表1065!AI:AI,匹配表1065!AJ:AJ),"绿标")</f>
        <v>绿标</v>
      </c>
      <c r="T3495" s="93" t="str" cm="1">
        <f t="array" ref="T3495:U3495">_xlfn.XLOOKUP(Q3495,匹配表1065!L:L,匹配表1065!M:N)</f>
        <v>抑郁焦虑</v>
      </c>
      <c r="U3495" s="94" t="str">
        <v>神经内科</v>
      </c>
      <c r="V3495" s="95" t="s">
        <v>70</v>
      </c>
      <c r="W3495" s="93">
        <f>_xlfn.XLOOKUP(M3495,匹配表1065!D:D,匹配表1065!F:F)*N3495</f>
        <v>4</v>
      </c>
    </row>
    <row r="3496" customHeight="1" spans="1:23">
      <c r="A3496" s="89" t="s">
        <v>787</v>
      </c>
      <c r="B3496" s="90">
        <v>46178</v>
      </c>
      <c r="C3496" s="91" t="str">
        <f t="shared" si="108"/>
        <v>6月第1周</v>
      </c>
      <c r="D3496" s="89" t="s">
        <v>782</v>
      </c>
      <c r="E3496" s="89" t="str">
        <f t="shared" si="109"/>
        <v>6月第1周--周5</v>
      </c>
      <c r="F3496" s="99" t="s">
        <v>27</v>
      </c>
      <c r="G3496" s="92" t="s">
        <v>167</v>
      </c>
      <c r="H3496" s="92" t="str">
        <f>_xlfn.XLOOKUP(O3496,匹配表1065!T:T,匹配表1065!W:W)</f>
        <v>苏州市</v>
      </c>
      <c r="I3496" s="89" t="str">
        <f>_xlfn.XLOOKUP(O3496,匹配表1065!T:T,匹配表1065!X:X)</f>
        <v>PME2010</v>
      </c>
      <c r="J3496" s="92" t="s">
        <v>186</v>
      </c>
      <c r="K3496" s="89" cm="1">
        <f ca="1" t="array" ref="K3496:L3496">_xlfn.XLOOKUP(J3496,匹配表1065!Y:Y,匹配表1065!AA:AB)</f>
        <v>6</v>
      </c>
      <c r="L3496" s="89" t="str">
        <v>3个月以上</v>
      </c>
      <c r="M3496" s="92" t="s">
        <v>30</v>
      </c>
      <c r="N3496" s="98">
        <v>1</v>
      </c>
      <c r="O3496" s="93" t="str">
        <f>_xlfn.XLOOKUP(P3496,匹配表1065!U:U,匹配表1065!T:T)</f>
        <v>HO00111872</v>
      </c>
      <c r="P3496" s="89" t="s">
        <v>218</v>
      </c>
      <c r="Q3496" s="89" t="s">
        <v>289</v>
      </c>
      <c r="R3496" s="89" t="str">
        <f>_xlfn.XLOOKUP(Q3496,匹配表1065!L:L,匹配表1065!O:O)</f>
        <v>C</v>
      </c>
      <c r="S3496" s="93" t="str">
        <f>IFERROR(_xlfn.XLOOKUP(Q3496,匹配表1065!AI:AI,匹配表1065!AJ:AJ),"绿标")</f>
        <v>绿标</v>
      </c>
      <c r="T3496" s="93" t="str" cm="1">
        <f t="array" ref="T3496:U3496">_xlfn.XLOOKUP(Q3496,匹配表1065!L:L,匹配表1065!M:N)</f>
        <v>眩晕</v>
      </c>
      <c r="U3496" s="94" t="str">
        <v>神经内科</v>
      </c>
      <c r="V3496" s="95" t="s">
        <v>67</v>
      </c>
      <c r="W3496" s="93">
        <f>_xlfn.XLOOKUP(M3496,匹配表1065!D:D,匹配表1065!F:F)*N3496</f>
        <v>12</v>
      </c>
    </row>
    <row r="3497" customHeight="1" spans="1:23">
      <c r="A3497" s="89" t="s">
        <v>787</v>
      </c>
      <c r="B3497" s="90">
        <v>46178</v>
      </c>
      <c r="C3497" s="91" t="str">
        <f t="shared" si="108"/>
        <v>6月第1周</v>
      </c>
      <c r="D3497" s="89" t="s">
        <v>782</v>
      </c>
      <c r="E3497" s="89" t="str">
        <f t="shared" si="109"/>
        <v>6月第1周--周5</v>
      </c>
      <c r="F3497" s="99" t="s">
        <v>27</v>
      </c>
      <c r="G3497" s="92" t="s">
        <v>167</v>
      </c>
      <c r="H3497" s="92" t="str">
        <f>_xlfn.XLOOKUP(O3497,匹配表1065!T:T,匹配表1065!W:W)</f>
        <v>苏州市</v>
      </c>
      <c r="I3497" s="89" t="str">
        <f>_xlfn.XLOOKUP(O3497,匹配表1065!T:T,匹配表1065!X:X)</f>
        <v>PME2009</v>
      </c>
      <c r="J3497" s="92" t="s">
        <v>193</v>
      </c>
      <c r="K3497" s="89" cm="1">
        <f ca="1" t="array" ref="K3497:L3497">_xlfn.XLOOKUP(J3497,匹配表1065!Y:Y,匹配表1065!AA:AB)</f>
        <v>7</v>
      </c>
      <c r="L3497" s="89" t="str">
        <v>3个月以上</v>
      </c>
      <c r="M3497" s="92" t="s">
        <v>35</v>
      </c>
      <c r="N3497" s="98">
        <v>1</v>
      </c>
      <c r="O3497" s="93" t="str">
        <f>_xlfn.XLOOKUP(P3497,匹配表1065!U:U,匹配表1065!T:T)</f>
        <v>HO00139397</v>
      </c>
      <c r="P3497" s="89" t="s">
        <v>294</v>
      </c>
      <c r="Q3497" s="89" t="s">
        <v>295</v>
      </c>
      <c r="R3497" s="89" t="str">
        <f>_xlfn.XLOOKUP(Q3497,匹配表1065!L:L,匹配表1065!O:O)</f>
        <v>A</v>
      </c>
      <c r="S3497" s="93" t="str">
        <f>IFERROR(_xlfn.XLOOKUP(Q3497,匹配表1065!AI:AI,匹配表1065!AJ:AJ),"绿标")</f>
        <v>红标</v>
      </c>
      <c r="T3497" s="93" t="str" cm="1">
        <f t="array" ref="T3497:U3497">_xlfn.XLOOKUP(Q3497,匹配表1065!L:L,匹配表1065!M:N)</f>
        <v>头痛</v>
      </c>
      <c r="U3497" s="94" t="str">
        <v>神经内科</v>
      </c>
      <c r="V3497" s="95" t="s">
        <v>70</v>
      </c>
      <c r="W3497" s="93">
        <f>_xlfn.XLOOKUP(M3497,匹配表1065!D:D,匹配表1065!F:F)*N3497</f>
        <v>4</v>
      </c>
    </row>
    <row r="3498" customHeight="1" spans="1:23">
      <c r="A3498" s="89" t="s">
        <v>787</v>
      </c>
      <c r="B3498" s="90">
        <v>46178</v>
      </c>
      <c r="C3498" s="91" t="str">
        <f t="shared" si="108"/>
        <v>6月第1周</v>
      </c>
      <c r="D3498" s="89" t="s">
        <v>782</v>
      </c>
      <c r="E3498" s="89" t="str">
        <f t="shared" si="109"/>
        <v>6月第1周--周5</v>
      </c>
      <c r="F3498" s="99" t="s">
        <v>27</v>
      </c>
      <c r="G3498" s="92" t="s">
        <v>167</v>
      </c>
      <c r="H3498" s="92" t="str">
        <f>_xlfn.XLOOKUP(O3498,匹配表1065!T:T,匹配表1065!W:W)</f>
        <v>苏州市</v>
      </c>
      <c r="I3498" s="89" t="str">
        <f>_xlfn.XLOOKUP(O3498,匹配表1065!T:T,匹配表1065!X:X)</f>
        <v>PME2009</v>
      </c>
      <c r="J3498" s="92" t="s">
        <v>193</v>
      </c>
      <c r="K3498" s="89" cm="1">
        <f ca="1" t="array" ref="K3498:L3498">_xlfn.XLOOKUP(J3498,匹配表1065!Y:Y,匹配表1065!AA:AB)</f>
        <v>7</v>
      </c>
      <c r="L3498" s="89" t="str">
        <v>3个月以上</v>
      </c>
      <c r="M3498" s="92" t="s">
        <v>35</v>
      </c>
      <c r="N3498" s="98">
        <v>1</v>
      </c>
      <c r="O3498" s="93" t="str">
        <f>_xlfn.XLOOKUP(P3498,匹配表1065!U:U,匹配表1065!T:T)</f>
        <v>HO00402369</v>
      </c>
      <c r="P3498" s="89" t="s">
        <v>227</v>
      </c>
      <c r="Q3498" s="89" t="s">
        <v>228</v>
      </c>
      <c r="R3498" s="89" t="str">
        <f>_xlfn.XLOOKUP(Q3498,匹配表1065!L:L,匹配表1065!O:O)</f>
        <v>B</v>
      </c>
      <c r="S3498" s="93" t="str">
        <f>IFERROR(_xlfn.XLOOKUP(Q3498,匹配表1065!AI:AI,匹配表1065!AJ:AJ),"绿标")</f>
        <v>绿标</v>
      </c>
      <c r="T3498" s="93" t="str" cm="1">
        <f t="array" ref="T3498:U3498">_xlfn.XLOOKUP(Q3498,匹配表1065!L:L,匹配表1065!M:N)</f>
        <v>脑血管</v>
      </c>
      <c r="U3498" s="94" t="str">
        <v>神经内科</v>
      </c>
      <c r="V3498" s="95" t="s">
        <v>42</v>
      </c>
      <c r="W3498" s="93">
        <f>_xlfn.XLOOKUP(M3498,匹配表1065!D:D,匹配表1065!F:F)*N3498</f>
        <v>4</v>
      </c>
    </row>
    <row r="3499" customHeight="1" spans="1:23">
      <c r="A3499" s="89" t="s">
        <v>787</v>
      </c>
      <c r="B3499" s="90">
        <v>46178</v>
      </c>
      <c r="C3499" s="91" t="str">
        <f t="shared" si="108"/>
        <v>6月第1周</v>
      </c>
      <c r="D3499" s="89" t="s">
        <v>782</v>
      </c>
      <c r="E3499" s="89" t="str">
        <f t="shared" si="109"/>
        <v>6月第1周--周5</v>
      </c>
      <c r="F3499" s="99" t="s">
        <v>27</v>
      </c>
      <c r="G3499" s="92" t="s">
        <v>28</v>
      </c>
      <c r="H3499" s="92" t="str">
        <f>_xlfn.XLOOKUP(O3499,匹配表1065!T:T,匹配表1065!W:W)</f>
        <v>南京市</v>
      </c>
      <c r="I3499" s="89" t="str">
        <f>_xlfn.XLOOKUP(O3499,匹配表1065!T:T,匹配表1065!X:X)</f>
        <v>PME2039</v>
      </c>
      <c r="J3499" s="92" t="s">
        <v>39</v>
      </c>
      <c r="K3499" s="89" cm="1">
        <f ca="1" t="array" ref="K3499:L3499">_xlfn.XLOOKUP(J3499,匹配表1065!Y:Y,匹配表1065!AA:AB)</f>
        <v>7</v>
      </c>
      <c r="L3499" s="89" t="str">
        <v>3个月以上</v>
      </c>
      <c r="M3499" s="92" t="s">
        <v>30</v>
      </c>
      <c r="N3499" s="98">
        <v>1</v>
      </c>
      <c r="O3499" s="93" t="str">
        <f>_xlfn.XLOOKUP(P3499,匹配表1065!U:U,匹配表1065!T:T)</f>
        <v>HO00000971</v>
      </c>
      <c r="P3499" s="89" t="s">
        <v>40</v>
      </c>
      <c r="Q3499" s="89" t="s">
        <v>442</v>
      </c>
      <c r="R3499" s="89" t="str">
        <f>_xlfn.XLOOKUP(Q3499,匹配表1065!L:L,匹配表1065!O:O)</f>
        <v>C</v>
      </c>
      <c r="S3499" s="93" t="str">
        <f>IFERROR(_xlfn.XLOOKUP(Q3499,匹配表1065!AI:AI,匹配表1065!AJ:AJ),"绿标")</f>
        <v>绿标</v>
      </c>
      <c r="T3499" s="93" t="str" cm="1">
        <f t="array" ref="T3499:U3499">_xlfn.XLOOKUP(Q3499,匹配表1065!L:L,匹配表1065!M:N)</f>
        <v>眩晕</v>
      </c>
      <c r="U3499" s="94" t="str">
        <v>耳鼻喉科</v>
      </c>
      <c r="V3499" s="95" t="s">
        <v>70</v>
      </c>
      <c r="W3499" s="93">
        <f>_xlfn.XLOOKUP(M3499,匹配表1065!D:D,匹配表1065!F:F)*N3499</f>
        <v>12</v>
      </c>
    </row>
    <row r="3500" customHeight="1" spans="1:23">
      <c r="A3500" s="89" t="s">
        <v>787</v>
      </c>
      <c r="B3500" s="90">
        <v>46178</v>
      </c>
      <c r="C3500" s="91" t="str">
        <f t="shared" si="108"/>
        <v>6月第1周</v>
      </c>
      <c r="D3500" s="89" t="s">
        <v>782</v>
      </c>
      <c r="E3500" s="89" t="str">
        <f t="shared" si="109"/>
        <v>6月第1周--周5</v>
      </c>
      <c r="F3500" s="99" t="s">
        <v>27</v>
      </c>
      <c r="G3500" s="92" t="s">
        <v>28</v>
      </c>
      <c r="H3500" s="92" t="str">
        <f>_xlfn.XLOOKUP(O3500,匹配表1065!T:T,匹配表1065!W:W)</f>
        <v>南京市</v>
      </c>
      <c r="I3500" s="89" t="str">
        <f>_xlfn.XLOOKUP(O3500,匹配表1065!T:T,匹配表1065!X:X)</f>
        <v>PME2005</v>
      </c>
      <c r="J3500" s="92" t="s">
        <v>54</v>
      </c>
      <c r="K3500" s="89" cm="1">
        <f ca="1" t="array" ref="K3500:L3500">_xlfn.XLOOKUP(J3500,匹配表1065!Y:Y,匹配表1065!AA:AB)</f>
        <v>3</v>
      </c>
      <c r="L3500" s="89" t="str">
        <v>3个月以上</v>
      </c>
      <c r="M3500" s="92" t="s">
        <v>30</v>
      </c>
      <c r="N3500" s="98">
        <v>1</v>
      </c>
      <c r="O3500" s="93" t="str">
        <f>_xlfn.XLOOKUP(P3500,匹配表1065!U:U,匹配表1065!T:T)</f>
        <v>HO00000975</v>
      </c>
      <c r="P3500" s="89" t="s">
        <v>56</v>
      </c>
      <c r="Q3500" s="89" t="s">
        <v>264</v>
      </c>
      <c r="R3500" s="89" t="str">
        <f>_xlfn.XLOOKUP(Q3500,匹配表1065!L:L,匹配表1065!O:O)</f>
        <v>A</v>
      </c>
      <c r="S3500" s="93" t="str">
        <f>IFERROR(_xlfn.XLOOKUP(Q3500,匹配表1065!AI:AI,匹配表1065!AJ:AJ),"绿标")</f>
        <v>红标</v>
      </c>
      <c r="T3500" s="93" t="str" cm="1">
        <f t="array" ref="T3500:U3500">_xlfn.XLOOKUP(Q3500,匹配表1065!L:L,匹配表1065!M:N)</f>
        <v>头痛</v>
      </c>
      <c r="U3500" s="94" t="str">
        <v>神经内科</v>
      </c>
      <c r="V3500" s="95" t="s">
        <v>42</v>
      </c>
      <c r="W3500" s="93">
        <f>_xlfn.XLOOKUP(M3500,匹配表1065!D:D,匹配表1065!F:F)*N3500</f>
        <v>12</v>
      </c>
    </row>
    <row r="3501" customHeight="1" spans="1:23">
      <c r="A3501" s="89" t="s">
        <v>787</v>
      </c>
      <c r="B3501" s="90">
        <v>46178</v>
      </c>
      <c r="C3501" s="91" t="str">
        <f t="shared" si="108"/>
        <v>6月第1周</v>
      </c>
      <c r="D3501" s="89" t="s">
        <v>782</v>
      </c>
      <c r="E3501" s="89" t="str">
        <f t="shared" si="109"/>
        <v>6月第1周--周5</v>
      </c>
      <c r="F3501" s="99" t="s">
        <v>27</v>
      </c>
      <c r="G3501" s="92" t="s">
        <v>28</v>
      </c>
      <c r="H3501" s="92" t="str">
        <f>_xlfn.XLOOKUP(O3501,匹配表1065!T:T,匹配表1065!W:W)</f>
        <v>南京市</v>
      </c>
      <c r="I3501" s="89" t="str">
        <f>_xlfn.XLOOKUP(O3501,匹配表1065!T:T,匹配表1065!X:X)</f>
        <v>PME2004</v>
      </c>
      <c r="J3501" s="92" t="s">
        <v>34</v>
      </c>
      <c r="K3501" s="89" cm="1">
        <f ca="1" t="array" ref="K3501:L3501">_xlfn.XLOOKUP(J3501,匹配表1065!Y:Y,匹配表1065!AA:AB)</f>
        <v>11</v>
      </c>
      <c r="L3501" s="89" t="str">
        <v>3个月以上</v>
      </c>
      <c r="M3501" s="92" t="s">
        <v>35</v>
      </c>
      <c r="N3501" s="98">
        <v>1</v>
      </c>
      <c r="O3501" s="93" t="str">
        <f>_xlfn.XLOOKUP(P3501,匹配表1065!U:U,匹配表1065!T:T)</f>
        <v>HO00000972</v>
      </c>
      <c r="P3501" s="89" t="s">
        <v>36</v>
      </c>
      <c r="Q3501" s="89" t="s">
        <v>795</v>
      </c>
      <c r="R3501" s="89" t="str">
        <f>_xlfn.XLOOKUP(Q3501,匹配表1065!L:L,匹配表1065!O:O)</f>
        <v>B</v>
      </c>
      <c r="S3501" s="93" t="str">
        <f>IFERROR(_xlfn.XLOOKUP(Q3501,匹配表1065!AI:AI,匹配表1065!AJ:AJ),"绿标")</f>
        <v>绿标</v>
      </c>
      <c r="T3501" s="93" t="str" cm="1">
        <f t="array" ref="T3501:U3501">_xlfn.XLOOKUP(Q3501,匹配表1065!L:L,匹配表1065!M:N)</f>
        <v>脑血管</v>
      </c>
      <c r="U3501" s="94" t="str">
        <v>神经内科</v>
      </c>
      <c r="V3501" s="95" t="s">
        <v>33</v>
      </c>
      <c r="W3501" s="93">
        <f>_xlfn.XLOOKUP(M3501,匹配表1065!D:D,匹配表1065!F:F)*N3501</f>
        <v>4</v>
      </c>
    </row>
    <row r="3502" customHeight="1" spans="1:23">
      <c r="A3502" s="89" t="s">
        <v>787</v>
      </c>
      <c r="B3502" s="90">
        <v>46178</v>
      </c>
      <c r="C3502" s="91" t="str">
        <f t="shared" si="108"/>
        <v>6月第1周</v>
      </c>
      <c r="D3502" s="89" t="s">
        <v>782</v>
      </c>
      <c r="E3502" s="89" t="str">
        <f t="shared" si="109"/>
        <v>6月第1周--周5</v>
      </c>
      <c r="F3502" s="99" t="s">
        <v>27</v>
      </c>
      <c r="G3502" s="92" t="s">
        <v>28</v>
      </c>
      <c r="H3502" s="92" t="str">
        <f>_xlfn.XLOOKUP(O3502,匹配表1065!T:T,匹配表1065!W:W)</f>
        <v>南京市</v>
      </c>
      <c r="I3502" s="89" t="str">
        <f>_xlfn.XLOOKUP(O3502,匹配表1065!T:T,匹配表1065!X:X)</f>
        <v>PME2004</v>
      </c>
      <c r="J3502" s="92" t="s">
        <v>34</v>
      </c>
      <c r="K3502" s="89" cm="1">
        <f ca="1" t="array" ref="K3502:L3502">_xlfn.XLOOKUP(J3502,匹配表1065!Y:Y,匹配表1065!AA:AB)</f>
        <v>11</v>
      </c>
      <c r="L3502" s="89" t="str">
        <v>3个月以上</v>
      </c>
      <c r="M3502" s="92" t="s">
        <v>35</v>
      </c>
      <c r="N3502" s="98">
        <v>1</v>
      </c>
      <c r="O3502" s="93" t="str">
        <f>_xlfn.XLOOKUP(P3502,匹配表1065!U:U,匹配表1065!T:T)</f>
        <v>HO00000960</v>
      </c>
      <c r="P3502" s="89" t="s">
        <v>272</v>
      </c>
      <c r="Q3502" s="89" t="s">
        <v>590</v>
      </c>
      <c r="R3502" s="89" t="str">
        <f>_xlfn.XLOOKUP(Q3502,匹配表1065!L:L,匹配表1065!O:O)</f>
        <v>B</v>
      </c>
      <c r="S3502" s="93" t="str">
        <f>IFERROR(_xlfn.XLOOKUP(Q3502,匹配表1065!AI:AI,匹配表1065!AJ:AJ),"绿标")</f>
        <v>绿标</v>
      </c>
      <c r="T3502" s="93" t="str" cm="1">
        <f t="array" ref="T3502:U3502">_xlfn.XLOOKUP(Q3502,匹配表1065!L:L,匹配表1065!M:N)</f>
        <v>脑血管</v>
      </c>
      <c r="U3502" s="94" t="str">
        <v>神经内科</v>
      </c>
      <c r="V3502" s="95" t="s">
        <v>33</v>
      </c>
      <c r="W3502" s="93">
        <f>_xlfn.XLOOKUP(M3502,匹配表1065!D:D,匹配表1065!F:F)*N3502</f>
        <v>4</v>
      </c>
    </row>
    <row r="3503" customHeight="1" spans="1:23">
      <c r="A3503" s="89" t="s">
        <v>787</v>
      </c>
      <c r="B3503" s="90">
        <v>46178</v>
      </c>
      <c r="C3503" s="91" t="str">
        <f t="shared" si="108"/>
        <v>6月第1周</v>
      </c>
      <c r="D3503" s="89" t="s">
        <v>782</v>
      </c>
      <c r="E3503" s="89" t="str">
        <f t="shared" si="109"/>
        <v>6月第1周--周5</v>
      </c>
      <c r="F3503" s="99" t="s">
        <v>27</v>
      </c>
      <c r="G3503" s="92" t="s">
        <v>28</v>
      </c>
      <c r="H3503" s="92" t="str">
        <f>_xlfn.XLOOKUP(O3503,匹配表1065!T:T,匹配表1065!W:W)</f>
        <v>扬州市</v>
      </c>
      <c r="I3503" s="89" t="str">
        <f>_xlfn.XLOOKUP(O3503,匹配表1065!T:T,匹配表1065!X:X)</f>
        <v>PME2012</v>
      </c>
      <c r="J3503" s="92" t="s">
        <v>60</v>
      </c>
      <c r="K3503" s="89" cm="1">
        <f ca="1" t="array" ref="K3503:L3503">_xlfn.XLOOKUP(J3503,匹配表1065!Y:Y,匹配表1065!AA:AB)</f>
        <v>13</v>
      </c>
      <c r="L3503" s="89" t="str">
        <v>3个月以上</v>
      </c>
      <c r="M3503" s="92" t="s">
        <v>30</v>
      </c>
      <c r="N3503" s="98">
        <v>1</v>
      </c>
      <c r="O3503" s="93" t="str">
        <f>_xlfn.XLOOKUP(P3503,匹配表1065!U:U,匹配表1065!T:T)</f>
        <v>HO00000968</v>
      </c>
      <c r="P3503" s="89" t="s">
        <v>61</v>
      </c>
      <c r="Q3503" s="89" t="s">
        <v>277</v>
      </c>
      <c r="R3503" s="89" t="str">
        <f>_xlfn.XLOOKUP(Q3503,匹配表1065!L:L,匹配表1065!O:O)</f>
        <v>B</v>
      </c>
      <c r="S3503" s="93" t="str">
        <f>IFERROR(_xlfn.XLOOKUP(Q3503,匹配表1065!AI:AI,匹配表1065!AJ:AJ),"绿标")</f>
        <v>绿标</v>
      </c>
      <c r="T3503" s="93" t="str" cm="1">
        <f t="array" ref="T3503:U3503">_xlfn.XLOOKUP(Q3503,匹配表1065!L:L,匹配表1065!M:N)</f>
        <v>脑血管</v>
      </c>
      <c r="U3503" s="94" t="str">
        <v>神经内科</v>
      </c>
      <c r="V3503" s="95" t="s">
        <v>33</v>
      </c>
      <c r="W3503" s="93">
        <f>_xlfn.XLOOKUP(M3503,匹配表1065!D:D,匹配表1065!F:F)*N3503</f>
        <v>12</v>
      </c>
    </row>
    <row r="3504" customHeight="1" spans="1:23">
      <c r="A3504" s="89" t="s">
        <v>787</v>
      </c>
      <c r="B3504" s="90">
        <v>46178</v>
      </c>
      <c r="C3504" s="91" t="str">
        <f t="shared" si="108"/>
        <v>6月第1周</v>
      </c>
      <c r="D3504" s="89" t="s">
        <v>782</v>
      </c>
      <c r="E3504" s="89" t="str">
        <f t="shared" si="109"/>
        <v>6月第1周--周5</v>
      </c>
      <c r="F3504" s="99" t="s">
        <v>27</v>
      </c>
      <c r="G3504" s="92" t="s">
        <v>28</v>
      </c>
      <c r="H3504" s="92" t="str">
        <f>_xlfn.XLOOKUP(O3504,匹配表1065!T:T,匹配表1065!W:W)</f>
        <v>南京市</v>
      </c>
      <c r="I3504" s="89" t="str">
        <f>_xlfn.XLOOKUP(O3504,匹配表1065!T:T,匹配表1065!X:X)</f>
        <v>PME2006</v>
      </c>
      <c r="J3504" s="92" t="s">
        <v>29</v>
      </c>
      <c r="K3504" s="89" cm="1">
        <f ca="1" t="array" ref="K3504:L3504">_xlfn.XLOOKUP(J3504,匹配表1065!Y:Y,匹配表1065!AA:AB)</f>
        <v>15</v>
      </c>
      <c r="L3504" s="89" t="str">
        <v>3个月以上</v>
      </c>
      <c r="M3504" s="92" t="s">
        <v>30</v>
      </c>
      <c r="N3504" s="98">
        <v>1</v>
      </c>
      <c r="O3504" s="93" t="str">
        <f>_xlfn.XLOOKUP(P3504,匹配表1065!U:U,匹配表1065!T:T)</f>
        <v>HO00000959</v>
      </c>
      <c r="P3504" s="89" t="s">
        <v>196</v>
      </c>
      <c r="Q3504" s="89" t="s">
        <v>268</v>
      </c>
      <c r="R3504" s="89" t="str">
        <f>_xlfn.XLOOKUP(Q3504,匹配表1065!L:L,匹配表1065!O:O)</f>
        <v>C</v>
      </c>
      <c r="S3504" s="93" t="str">
        <f>IFERROR(_xlfn.XLOOKUP(Q3504,匹配表1065!AI:AI,匹配表1065!AJ:AJ),"绿标")</f>
        <v>红标</v>
      </c>
      <c r="T3504" s="93" t="str" cm="1">
        <f t="array" ref="T3504:U3504">_xlfn.XLOOKUP(Q3504,匹配表1065!L:L,匹配表1065!M:N)</f>
        <v>眩晕</v>
      </c>
      <c r="U3504" s="94" t="str">
        <v>耳鼻喉科</v>
      </c>
      <c r="V3504" s="95" t="s">
        <v>70</v>
      </c>
      <c r="W3504" s="93">
        <f>_xlfn.XLOOKUP(M3504,匹配表1065!D:D,匹配表1065!F:F)*N3504</f>
        <v>12</v>
      </c>
    </row>
    <row r="3505" customHeight="1" spans="1:23">
      <c r="A3505" s="89" t="s">
        <v>787</v>
      </c>
      <c r="B3505" s="90">
        <v>46178</v>
      </c>
      <c r="C3505" s="91" t="str">
        <f t="shared" si="108"/>
        <v>6月第1周</v>
      </c>
      <c r="D3505" s="89" t="s">
        <v>782</v>
      </c>
      <c r="E3505" s="89" t="str">
        <f t="shared" si="109"/>
        <v>6月第1周--周5</v>
      </c>
      <c r="F3505" s="99" t="s">
        <v>27</v>
      </c>
      <c r="G3505" s="92" t="s">
        <v>28</v>
      </c>
      <c r="H3505" s="92" t="str">
        <f>_xlfn.XLOOKUP(O3505,匹配表1065!T:T,匹配表1065!W:W)</f>
        <v>南京市</v>
      </c>
      <c r="I3505" s="89" t="str">
        <f>_xlfn.XLOOKUP(O3505,匹配表1065!T:T,匹配表1065!X:X)</f>
        <v>PME2006</v>
      </c>
      <c r="J3505" s="92" t="s">
        <v>29</v>
      </c>
      <c r="K3505" s="89" cm="1">
        <f ca="1" t="array" ref="K3505:L3505">_xlfn.XLOOKUP(J3505,匹配表1065!Y:Y,匹配表1065!AA:AB)</f>
        <v>15</v>
      </c>
      <c r="L3505" s="89" t="str">
        <v>3个月以上</v>
      </c>
      <c r="M3505" s="92" t="s">
        <v>133</v>
      </c>
      <c r="N3505" s="98">
        <v>1</v>
      </c>
      <c r="O3505" s="93" t="str">
        <f>_xlfn.XLOOKUP(P3505,匹配表1065!U:U,匹配表1065!T:T)</f>
        <v>HO00000965</v>
      </c>
      <c r="P3505" s="89" t="s">
        <v>31</v>
      </c>
      <c r="Q3505" s="89" t="s">
        <v>813</v>
      </c>
      <c r="R3505" s="89" t="str">
        <f>_xlfn.XLOOKUP(Q3505,匹配表1065!L:L,匹配表1065!O:O)</f>
        <v>B</v>
      </c>
      <c r="S3505" s="93" t="str">
        <f>IFERROR(_xlfn.XLOOKUP(Q3505,匹配表1065!AI:AI,匹配表1065!AJ:AJ),"绿标")</f>
        <v>绿标</v>
      </c>
      <c r="T3505" s="93" t="str" cm="1">
        <f t="array" ref="T3505:U3505">_xlfn.XLOOKUP(Q3505,匹配表1065!L:L,匹配表1065!M:N)</f>
        <v>脑血管</v>
      </c>
      <c r="U3505" s="94" t="str">
        <v>神经内科</v>
      </c>
      <c r="V3505" s="95" t="s">
        <v>58</v>
      </c>
      <c r="W3505" s="93">
        <f>_xlfn.XLOOKUP(M3505,匹配表1065!D:D,匹配表1065!F:F)*N3505</f>
        <v>1</v>
      </c>
    </row>
    <row r="3506" customHeight="1" spans="1:23">
      <c r="A3506" s="89" t="s">
        <v>787</v>
      </c>
      <c r="B3506" s="90">
        <v>46178</v>
      </c>
      <c r="C3506" s="91" t="str">
        <f t="shared" si="108"/>
        <v>6月第1周</v>
      </c>
      <c r="D3506" s="89" t="s">
        <v>782</v>
      </c>
      <c r="E3506" s="89" t="str">
        <f t="shared" si="109"/>
        <v>6月第1周--周5</v>
      </c>
      <c r="F3506" s="99" t="s">
        <v>27</v>
      </c>
      <c r="G3506" s="92" t="s">
        <v>28</v>
      </c>
      <c r="H3506" s="92" t="str">
        <f>_xlfn.XLOOKUP(O3506,匹配表1065!T:T,匹配表1065!W:W)</f>
        <v>南京市</v>
      </c>
      <c r="I3506" s="89" t="str">
        <f>_xlfn.XLOOKUP(O3506,匹配表1065!T:T,匹配表1065!X:X)</f>
        <v>PME2006</v>
      </c>
      <c r="J3506" s="92" t="s">
        <v>29</v>
      </c>
      <c r="K3506" s="89" cm="1">
        <f ca="1" t="array" ref="K3506:L3506">_xlfn.XLOOKUP(J3506,匹配表1065!Y:Y,匹配表1065!AA:AB)</f>
        <v>15</v>
      </c>
      <c r="L3506" s="89" t="str">
        <v>3个月以上</v>
      </c>
      <c r="M3506" s="92" t="s">
        <v>133</v>
      </c>
      <c r="N3506" s="98">
        <v>1</v>
      </c>
      <c r="O3506" s="93" t="str">
        <f>_xlfn.XLOOKUP(P3506,匹配表1065!U:U,匹配表1065!T:T)</f>
        <v>HO00016614</v>
      </c>
      <c r="P3506" s="89" t="s">
        <v>540</v>
      </c>
      <c r="Q3506" s="89" t="s">
        <v>729</v>
      </c>
      <c r="R3506" s="89" t="str">
        <f>_xlfn.XLOOKUP(Q3506,匹配表1065!L:L,匹配表1065!O:O)</f>
        <v>C</v>
      </c>
      <c r="S3506" s="93" t="str">
        <f>IFERROR(_xlfn.XLOOKUP(Q3506,匹配表1065!AI:AI,匹配表1065!AJ:AJ),"绿标")</f>
        <v>黑标</v>
      </c>
      <c r="T3506" s="93" t="str" cm="1">
        <f t="array" ref="T3506:U3506">_xlfn.XLOOKUP(Q3506,匹配表1065!L:L,匹配表1065!M:N)</f>
        <v>眩晕</v>
      </c>
      <c r="U3506" s="94" t="str">
        <v>神经内科</v>
      </c>
      <c r="V3506" s="95" t="s">
        <v>58</v>
      </c>
      <c r="W3506" s="93">
        <f>_xlfn.XLOOKUP(M3506,匹配表1065!D:D,匹配表1065!F:F)*N3506</f>
        <v>1</v>
      </c>
    </row>
    <row r="3507" customHeight="1" spans="1:23">
      <c r="A3507" s="89" t="s">
        <v>787</v>
      </c>
      <c r="B3507" s="90">
        <v>46178</v>
      </c>
      <c r="C3507" s="91" t="str">
        <f t="shared" si="108"/>
        <v>6月第1周</v>
      </c>
      <c r="D3507" s="89" t="s">
        <v>782</v>
      </c>
      <c r="E3507" s="89" t="str">
        <f t="shared" si="109"/>
        <v>6月第1周--周5</v>
      </c>
      <c r="F3507" s="99" t="s">
        <v>27</v>
      </c>
      <c r="G3507" s="92" t="s">
        <v>28</v>
      </c>
      <c r="H3507" s="92" t="str">
        <f>_xlfn.XLOOKUP(O3507,匹配表1065!T:T,匹配表1065!W:W)</f>
        <v>常州市</v>
      </c>
      <c r="I3507" s="89" t="str">
        <f>_xlfn.XLOOKUP(O3507,匹配表1065!T:T,匹配表1065!X:X)</f>
        <v>PME2015</v>
      </c>
      <c r="J3507" s="92" t="s">
        <v>45</v>
      </c>
      <c r="K3507" s="89" cm="1">
        <f ca="1" t="array" ref="K3507:L3507">_xlfn.XLOOKUP(J3507,匹配表1065!Y:Y,匹配表1065!AA:AB)</f>
        <v>9</v>
      </c>
      <c r="L3507" s="89" t="str">
        <v>3个月以上</v>
      </c>
      <c r="M3507" s="92" t="s">
        <v>30</v>
      </c>
      <c r="N3507" s="98">
        <v>1</v>
      </c>
      <c r="O3507" s="93" t="str">
        <f>_xlfn.XLOOKUP(P3507,匹配表1065!U:U,匹配表1065!T:T)</f>
        <v>HO00000941</v>
      </c>
      <c r="P3507" s="89" t="s">
        <v>542</v>
      </c>
      <c r="Q3507" s="89" t="s">
        <v>544</v>
      </c>
      <c r="R3507" s="89" t="str">
        <f>_xlfn.XLOOKUP(Q3507,匹配表1065!L:L,匹配表1065!O:O)</f>
        <v>A</v>
      </c>
      <c r="S3507" s="93" t="str">
        <f>IFERROR(_xlfn.XLOOKUP(Q3507,匹配表1065!AI:AI,匹配表1065!AJ:AJ),"绿标")</f>
        <v>绿标</v>
      </c>
      <c r="T3507" s="93" t="str" cm="1">
        <f t="array" ref="T3507:U3507">_xlfn.XLOOKUP(Q3507,匹配表1065!L:L,匹配表1065!M:N)</f>
        <v>头痛</v>
      </c>
      <c r="U3507" s="94" t="str">
        <v>神经内科</v>
      </c>
      <c r="V3507" s="95" t="s">
        <v>42</v>
      </c>
      <c r="W3507" s="93">
        <f>_xlfn.XLOOKUP(M3507,匹配表1065!D:D,匹配表1065!F:F)*N3507</f>
        <v>12</v>
      </c>
    </row>
    <row r="3508" customHeight="1" spans="1:23">
      <c r="A3508" s="90" t="s">
        <v>787</v>
      </c>
      <c r="B3508" s="90">
        <v>46180</v>
      </c>
      <c r="C3508" s="91" t="str">
        <f t="shared" ref="C3508:C3571" si="110">MONTH(B3508)&amp;TEXT(WEEKNUM(B3508,2)-WEEKNUM(B3508+1-DAY(B3508),2)+1,"月第0周")</f>
        <v>6月第1周</v>
      </c>
      <c r="D3508" s="89" t="s">
        <v>814</v>
      </c>
      <c r="E3508" s="89" t="str">
        <f t="shared" ref="E3508:E3571" si="111">D3508&amp;"--"&amp;"周"&amp;WEEKDAY(B3508,2)</f>
        <v>6月第2周--周7</v>
      </c>
      <c r="F3508" s="99" t="s">
        <v>27</v>
      </c>
      <c r="G3508" s="89" t="s">
        <v>63</v>
      </c>
      <c r="H3508" s="92" t="str">
        <f>_xlfn.XLOOKUP(O3508,匹配表1065!T:T,匹配表1065!W:W)</f>
        <v>南京市</v>
      </c>
      <c r="I3508" s="89" t="str">
        <f>_xlfn.XLOOKUP(O3508,匹配表1065!T:T,匹配表1065!X:X)</f>
        <v>PME2001</v>
      </c>
      <c r="J3508" s="92" t="s">
        <v>64</v>
      </c>
      <c r="K3508" s="89" cm="1">
        <f ca="1" t="array" ref="K3508:L3508">_xlfn.XLOOKUP(J3508,匹配表1065!Y:Y,匹配表1065!AA:AB)</f>
        <v>31</v>
      </c>
      <c r="L3508" s="89" t="str">
        <v>3个月以上</v>
      </c>
      <c r="M3508" s="92" t="s">
        <v>55</v>
      </c>
      <c r="N3508" s="98">
        <v>1</v>
      </c>
      <c r="O3508" s="93" t="str">
        <f>_xlfn.XLOOKUP(P3508,匹配表1065!U:U,匹配表1065!T:T)</f>
        <v>HO00000958</v>
      </c>
      <c r="P3508" s="89" t="s">
        <v>65</v>
      </c>
      <c r="Q3508" s="89" t="s">
        <v>69</v>
      </c>
      <c r="R3508" s="89" t="str">
        <f>_xlfn.XLOOKUP(Q3508,匹配表1065!L:L,匹配表1065!O:O)</f>
        <v>C</v>
      </c>
      <c r="S3508" s="93" t="str">
        <f>IFERROR(_xlfn.XLOOKUP(Q3508,匹配表1065!AI:AI,匹配表1065!AJ:AJ),"绿标")</f>
        <v>绿标</v>
      </c>
      <c r="T3508" s="93" t="str" cm="1">
        <f t="array" ref="T3508:U3508">_xlfn.XLOOKUP(Q3508,匹配表1065!L:L,匹配表1065!M:N)</f>
        <v>眩晕</v>
      </c>
      <c r="U3508" s="94" t="str">
        <v>耳鼻喉科</v>
      </c>
      <c r="V3508" s="95" t="s">
        <v>70</v>
      </c>
      <c r="W3508" s="93">
        <f>_xlfn.XLOOKUP(M3508,匹配表1065!D:D,匹配表1065!F:F)*N3508</f>
        <v>8</v>
      </c>
    </row>
    <row r="3509" customHeight="1" spans="1:23">
      <c r="A3509" s="90" t="s">
        <v>787</v>
      </c>
      <c r="B3509" s="90">
        <v>46180</v>
      </c>
      <c r="C3509" s="91" t="str">
        <f t="shared" si="110"/>
        <v>6月第1周</v>
      </c>
      <c r="D3509" s="89" t="s">
        <v>814</v>
      </c>
      <c r="E3509" s="89" t="str">
        <f t="shared" si="111"/>
        <v>6月第2周--周7</v>
      </c>
      <c r="F3509" s="99" t="s">
        <v>27</v>
      </c>
      <c r="G3509" s="89" t="s">
        <v>63</v>
      </c>
      <c r="H3509" s="92" t="str">
        <f>_xlfn.XLOOKUP(O3509,匹配表1065!T:T,匹配表1065!W:W)</f>
        <v>徐州市</v>
      </c>
      <c r="I3509" s="89" t="str">
        <f>_xlfn.XLOOKUP(O3509,匹配表1065!T:T,匹配表1065!X:X)</f>
        <v>PME2008</v>
      </c>
      <c r="J3509" s="92" t="s">
        <v>81</v>
      </c>
      <c r="K3509" s="89" cm="1">
        <f ca="1" t="array" ref="K3509:L3509">_xlfn.XLOOKUP(J3509,匹配表1065!Y:Y,匹配表1065!AA:AB)</f>
        <v>19</v>
      </c>
      <c r="L3509" s="89" t="str">
        <v>3个月以上</v>
      </c>
      <c r="M3509" s="92" t="s">
        <v>30</v>
      </c>
      <c r="N3509" s="98">
        <v>1</v>
      </c>
      <c r="O3509" s="93" t="str">
        <f>_xlfn.XLOOKUP(P3509,匹配表1065!U:U,匹配表1065!T:T)</f>
        <v>HO00000989</v>
      </c>
      <c r="P3509" s="89" t="s">
        <v>214</v>
      </c>
      <c r="Q3509" s="89" t="s">
        <v>215</v>
      </c>
      <c r="R3509" s="89" t="str">
        <f>_xlfn.XLOOKUP(Q3509,匹配表1065!L:L,匹配表1065!O:O)</f>
        <v>A</v>
      </c>
      <c r="S3509" s="93" t="str">
        <f>IFERROR(_xlfn.XLOOKUP(Q3509,匹配表1065!AI:AI,匹配表1065!AJ:AJ),"绿标")</f>
        <v>红标</v>
      </c>
      <c r="T3509" s="93" t="str" cm="1">
        <f t="array" ref="T3509:U3509">_xlfn.XLOOKUP(Q3509,匹配表1065!L:L,匹配表1065!M:N)</f>
        <v>头痛</v>
      </c>
      <c r="U3509" s="94" t="str">
        <v>神经内科</v>
      </c>
      <c r="V3509" s="95" t="s">
        <v>70</v>
      </c>
      <c r="W3509" s="93">
        <f>_xlfn.XLOOKUP(M3509,匹配表1065!D:D,匹配表1065!F:F)*N3509</f>
        <v>12</v>
      </c>
    </row>
    <row r="3510" customHeight="1" spans="1:23">
      <c r="A3510" s="90" t="s">
        <v>787</v>
      </c>
      <c r="B3510" s="90">
        <v>46180</v>
      </c>
      <c r="C3510" s="91" t="str">
        <f t="shared" si="110"/>
        <v>6月第1周</v>
      </c>
      <c r="D3510" s="89" t="s">
        <v>814</v>
      </c>
      <c r="E3510" s="89" t="str">
        <f t="shared" si="111"/>
        <v>6月第2周--周7</v>
      </c>
      <c r="F3510" s="99" t="s">
        <v>27</v>
      </c>
      <c r="G3510" s="89" t="s">
        <v>63</v>
      </c>
      <c r="H3510" s="92" t="str">
        <f>_xlfn.XLOOKUP(O3510,匹配表1065!T:T,匹配表1065!W:W)</f>
        <v>南京市</v>
      </c>
      <c r="I3510" s="89" t="str">
        <f>_xlfn.XLOOKUP(O3510,匹配表1065!T:T,匹配表1065!X:X)</f>
        <v>PME2002</v>
      </c>
      <c r="J3510" s="92" t="s">
        <v>84</v>
      </c>
      <c r="K3510" s="89" cm="1">
        <f ca="1" t="array" ref="K3510:L3510">_xlfn.XLOOKUP(J3510,匹配表1065!Y:Y,匹配表1065!AA:AB)</f>
        <v>31</v>
      </c>
      <c r="L3510" s="89" t="str">
        <v>3个月以上</v>
      </c>
      <c r="M3510" s="92" t="s">
        <v>35</v>
      </c>
      <c r="N3510" s="98">
        <v>1</v>
      </c>
      <c r="O3510" s="93" t="str">
        <f>_xlfn.XLOOKUP(P3510,匹配表1065!U:U,匹配表1065!T:T)</f>
        <v>HO00039936</v>
      </c>
      <c r="P3510" s="89" t="s">
        <v>87</v>
      </c>
      <c r="Q3510" s="89" t="s">
        <v>403</v>
      </c>
      <c r="R3510" s="89" t="str">
        <f>_xlfn.XLOOKUP(Q3510,匹配表1065!L:L,匹配表1065!O:O)</f>
        <v>C</v>
      </c>
      <c r="S3510" s="93" t="str">
        <f>IFERROR(_xlfn.XLOOKUP(Q3510,匹配表1065!AI:AI,匹配表1065!AJ:AJ),"绿标")</f>
        <v>绿标</v>
      </c>
      <c r="T3510" s="93" t="str" cm="1">
        <f t="array" ref="T3510:U3510">_xlfn.XLOOKUP(Q3510,匹配表1065!L:L,匹配表1065!M:N)</f>
        <v>眩晕</v>
      </c>
      <c r="U3510" s="94" t="str">
        <v>耳鼻喉科</v>
      </c>
      <c r="V3510" s="95" t="s">
        <v>70</v>
      </c>
      <c r="W3510" s="93">
        <f>_xlfn.XLOOKUP(M3510,匹配表1065!D:D,匹配表1065!F:F)*N3510</f>
        <v>4</v>
      </c>
    </row>
    <row r="3511" customHeight="1" spans="1:23">
      <c r="A3511" s="90" t="s">
        <v>787</v>
      </c>
      <c r="B3511" s="90">
        <v>46180</v>
      </c>
      <c r="C3511" s="91" t="str">
        <f t="shared" si="110"/>
        <v>6月第1周</v>
      </c>
      <c r="D3511" s="89" t="s">
        <v>814</v>
      </c>
      <c r="E3511" s="89" t="str">
        <f t="shared" si="111"/>
        <v>6月第2周--周7</v>
      </c>
      <c r="F3511" s="99" t="s">
        <v>27</v>
      </c>
      <c r="G3511" s="100" t="s">
        <v>28</v>
      </c>
      <c r="H3511" s="92" t="str">
        <f>_xlfn.XLOOKUP(O3511,匹配表1065!T:T,匹配表1065!W:W)</f>
        <v>南京市</v>
      </c>
      <c r="I3511" s="89" t="str">
        <f>_xlfn.XLOOKUP(O3511,匹配表1065!T:T,匹配表1065!X:X)</f>
        <v>PME2006</v>
      </c>
      <c r="J3511" s="92" t="s">
        <v>29</v>
      </c>
      <c r="K3511" s="89" cm="1">
        <f ca="1" t="array" ref="K3511:L3511">_xlfn.XLOOKUP(J3511,匹配表1065!Y:Y,匹配表1065!AA:AB)</f>
        <v>15</v>
      </c>
      <c r="L3511" s="89" t="str">
        <v>3个月以上</v>
      </c>
      <c r="M3511" s="92" t="s">
        <v>55</v>
      </c>
      <c r="N3511" s="98">
        <v>1</v>
      </c>
      <c r="O3511" s="93" t="str">
        <f>_xlfn.XLOOKUP(P3511,匹配表1065!U:U,匹配表1065!T:T)</f>
        <v>HO00208681</v>
      </c>
      <c r="P3511" s="89" t="s">
        <v>269</v>
      </c>
      <c r="Q3511" s="89" t="s">
        <v>528</v>
      </c>
      <c r="R3511" s="89" t="str">
        <f>_xlfn.XLOOKUP(Q3511,匹配表1065!L:L,匹配表1065!O:O)</f>
        <v>B</v>
      </c>
      <c r="S3511" s="93" t="str">
        <f>IFERROR(_xlfn.XLOOKUP(Q3511,匹配表1065!AI:AI,匹配表1065!AJ:AJ),"绿标")</f>
        <v>绿标</v>
      </c>
      <c r="T3511" s="93" t="str" cm="1">
        <f t="array" ref="T3511:U3511">_xlfn.XLOOKUP(Q3511,匹配表1065!L:L,匹配表1065!M:N)</f>
        <v>脑血管</v>
      </c>
      <c r="U3511" s="94" t="str">
        <v>神经内科</v>
      </c>
      <c r="V3511" s="95" t="s">
        <v>33</v>
      </c>
      <c r="W3511" s="93">
        <f>_xlfn.XLOOKUP(M3511,匹配表1065!D:D,匹配表1065!F:F)*N3511</f>
        <v>8</v>
      </c>
    </row>
    <row r="3512" customHeight="1" spans="1:23">
      <c r="A3512" s="90" t="s">
        <v>787</v>
      </c>
      <c r="B3512" s="90">
        <v>46180</v>
      </c>
      <c r="C3512" s="91" t="str">
        <f t="shared" si="110"/>
        <v>6月第1周</v>
      </c>
      <c r="D3512" s="89" t="s">
        <v>814</v>
      </c>
      <c r="E3512" s="89" t="str">
        <f t="shared" si="111"/>
        <v>6月第2周--周7</v>
      </c>
      <c r="F3512" s="99" t="s">
        <v>27</v>
      </c>
      <c r="G3512" s="100" t="s">
        <v>28</v>
      </c>
      <c r="H3512" s="92" t="str">
        <f>_xlfn.XLOOKUP(O3512,匹配表1065!T:T,匹配表1065!W:W)</f>
        <v>南京市</v>
      </c>
      <c r="I3512" s="89" t="str">
        <f>_xlfn.XLOOKUP(O3512,匹配表1065!T:T,匹配表1065!X:X)</f>
        <v>PME2039</v>
      </c>
      <c r="J3512" s="92" t="s">
        <v>39</v>
      </c>
      <c r="K3512" s="89" cm="1">
        <f ca="1" t="array" ref="K3512:L3512">_xlfn.XLOOKUP(J3512,匹配表1065!Y:Y,匹配表1065!AA:AB)</f>
        <v>7</v>
      </c>
      <c r="L3512" s="89" t="str">
        <v>3个月以上</v>
      </c>
      <c r="M3512" s="92" t="s">
        <v>35</v>
      </c>
      <c r="N3512" s="98">
        <v>1</v>
      </c>
      <c r="O3512" s="93" t="str">
        <f>_xlfn.XLOOKUP(P3512,匹配表1065!U:U,匹配表1065!T:T)</f>
        <v>HO00000971</v>
      </c>
      <c r="P3512" s="89" t="s">
        <v>40</v>
      </c>
      <c r="Q3512" s="89" t="s">
        <v>442</v>
      </c>
      <c r="R3512" s="89" t="str">
        <f>_xlfn.XLOOKUP(Q3512,匹配表1065!L:L,匹配表1065!O:O)</f>
        <v>C</v>
      </c>
      <c r="S3512" s="93" t="str">
        <f>IFERROR(_xlfn.XLOOKUP(Q3512,匹配表1065!AI:AI,匹配表1065!AJ:AJ),"绿标")</f>
        <v>绿标</v>
      </c>
      <c r="T3512" s="93" t="str" cm="1">
        <f t="array" ref="T3512:U3512">_xlfn.XLOOKUP(Q3512,匹配表1065!L:L,匹配表1065!M:N)</f>
        <v>眩晕</v>
      </c>
      <c r="U3512" s="94" t="str">
        <v>耳鼻喉科</v>
      </c>
      <c r="V3512" s="95" t="s">
        <v>70</v>
      </c>
      <c r="W3512" s="93">
        <f>_xlfn.XLOOKUP(M3512,匹配表1065!D:D,匹配表1065!F:F)*N3512</f>
        <v>4</v>
      </c>
    </row>
    <row r="3513" customHeight="1" spans="1:23">
      <c r="A3513" s="90" t="s">
        <v>787</v>
      </c>
      <c r="B3513" s="90">
        <v>46180</v>
      </c>
      <c r="C3513" s="91" t="str">
        <f t="shared" si="110"/>
        <v>6月第1周</v>
      </c>
      <c r="D3513" s="89" t="s">
        <v>814</v>
      </c>
      <c r="E3513" s="89" t="str">
        <f t="shared" si="111"/>
        <v>6月第2周--周7</v>
      </c>
      <c r="F3513" s="99" t="s">
        <v>27</v>
      </c>
      <c r="G3513" s="100" t="s">
        <v>28</v>
      </c>
      <c r="H3513" s="92" t="str">
        <f>_xlfn.XLOOKUP(O3513,匹配表1065!T:T,匹配表1065!W:W)</f>
        <v>南京市</v>
      </c>
      <c r="I3513" s="89" t="str">
        <f>_xlfn.XLOOKUP(O3513,匹配表1065!T:T,匹配表1065!X:X)</f>
        <v>PME2005</v>
      </c>
      <c r="J3513" s="92" t="s">
        <v>54</v>
      </c>
      <c r="K3513" s="89" cm="1">
        <f ca="1" t="array" ref="K3513:L3513">_xlfn.XLOOKUP(J3513,匹配表1065!Y:Y,匹配表1065!AA:AB)</f>
        <v>3</v>
      </c>
      <c r="L3513" s="89" t="str">
        <v>3个月以上</v>
      </c>
      <c r="M3513" s="92" t="s">
        <v>35</v>
      </c>
      <c r="N3513" s="98">
        <v>1</v>
      </c>
      <c r="O3513" s="93" t="str">
        <f>_xlfn.XLOOKUP(P3513,匹配表1065!U:U,匹配表1065!T:T)</f>
        <v>HO00000975</v>
      </c>
      <c r="P3513" s="89" t="s">
        <v>56</v>
      </c>
      <c r="Q3513" s="89" t="s">
        <v>342</v>
      </c>
      <c r="R3513" s="89" t="str">
        <f>_xlfn.XLOOKUP(Q3513,匹配表1065!L:L,匹配表1065!O:O)</f>
        <v>A</v>
      </c>
      <c r="S3513" s="93" t="str">
        <f>IFERROR(_xlfn.XLOOKUP(Q3513,匹配表1065!AI:AI,匹配表1065!AJ:AJ),"绿标")</f>
        <v>绿标</v>
      </c>
      <c r="T3513" s="93" t="str" cm="1">
        <f t="array" ref="T3513:U3513">_xlfn.XLOOKUP(Q3513,匹配表1065!L:L,匹配表1065!M:N)</f>
        <v>头痛</v>
      </c>
      <c r="U3513" s="94" t="str">
        <v>神经内科</v>
      </c>
      <c r="V3513" s="95" t="s">
        <v>33</v>
      </c>
      <c r="W3513" s="93">
        <f>_xlfn.XLOOKUP(M3513,匹配表1065!D:D,匹配表1065!F:F)*N3513</f>
        <v>4</v>
      </c>
    </row>
    <row r="3514" customHeight="1" spans="1:23">
      <c r="A3514" s="90" t="s">
        <v>787</v>
      </c>
      <c r="B3514" s="90">
        <v>46180</v>
      </c>
      <c r="C3514" s="91" t="str">
        <f t="shared" si="110"/>
        <v>6月第1周</v>
      </c>
      <c r="D3514" s="89" t="s">
        <v>814</v>
      </c>
      <c r="E3514" s="89" t="str">
        <f t="shared" si="111"/>
        <v>6月第2周--周7</v>
      </c>
      <c r="F3514" s="99" t="s">
        <v>27</v>
      </c>
      <c r="G3514" s="100" t="s">
        <v>28</v>
      </c>
      <c r="H3514" s="92" t="str">
        <f>_xlfn.XLOOKUP(O3514,匹配表1065!T:T,匹配表1065!W:W)</f>
        <v>扬州市</v>
      </c>
      <c r="I3514" s="89" t="str">
        <f>_xlfn.XLOOKUP(O3514,匹配表1065!T:T,匹配表1065!X:X)</f>
        <v>PME2012</v>
      </c>
      <c r="J3514" s="92" t="s">
        <v>60</v>
      </c>
      <c r="K3514" s="89" cm="1">
        <f ca="1" t="array" ref="K3514:L3514">_xlfn.XLOOKUP(J3514,匹配表1065!Y:Y,匹配表1065!AA:AB)</f>
        <v>13</v>
      </c>
      <c r="L3514" s="89" t="str">
        <v>3个月以上</v>
      </c>
      <c r="M3514" s="92" t="s">
        <v>35</v>
      </c>
      <c r="N3514" s="98">
        <v>1</v>
      </c>
      <c r="O3514" s="93" t="str">
        <f>_xlfn.XLOOKUP(P3514,匹配表1065!U:U,匹配表1065!T:T)</f>
        <v>HO00000968</v>
      </c>
      <c r="P3514" s="89" t="s">
        <v>61</v>
      </c>
      <c r="Q3514" s="89" t="s">
        <v>62</v>
      </c>
      <c r="R3514" s="89" t="str">
        <f>_xlfn.XLOOKUP(Q3514,匹配表1065!L:L,匹配表1065!O:O)</f>
        <v>A</v>
      </c>
      <c r="S3514" s="93" t="str">
        <f>IFERROR(_xlfn.XLOOKUP(Q3514,匹配表1065!AI:AI,匹配表1065!AJ:AJ),"绿标")</f>
        <v>红标</v>
      </c>
      <c r="T3514" s="93" t="str" cm="1">
        <f t="array" ref="T3514:U3514">_xlfn.XLOOKUP(Q3514,匹配表1065!L:L,匹配表1065!M:N)</f>
        <v>头痛</v>
      </c>
      <c r="U3514" s="94" t="str">
        <v>神经内科</v>
      </c>
      <c r="V3514" s="95" t="s">
        <v>58</v>
      </c>
      <c r="W3514" s="93">
        <f>_xlfn.XLOOKUP(M3514,匹配表1065!D:D,匹配表1065!F:F)*N3514</f>
        <v>4</v>
      </c>
    </row>
    <row r="3515" customHeight="1" spans="1:23">
      <c r="A3515" s="90" t="s">
        <v>787</v>
      </c>
      <c r="B3515" s="90">
        <v>46180</v>
      </c>
      <c r="C3515" s="91" t="str">
        <f t="shared" si="110"/>
        <v>6月第1周</v>
      </c>
      <c r="D3515" s="89" t="s">
        <v>814</v>
      </c>
      <c r="E3515" s="89" t="str">
        <f t="shared" si="111"/>
        <v>6月第2周--周7</v>
      </c>
      <c r="F3515" s="99" t="s">
        <v>27</v>
      </c>
      <c r="G3515" s="100" t="s">
        <v>136</v>
      </c>
      <c r="H3515" s="92" t="str">
        <f>_xlfn.XLOOKUP(O3515,匹配表1065!T:T,匹配表1065!W:W)</f>
        <v>淄博市</v>
      </c>
      <c r="I3515" s="89" t="str">
        <f>_xlfn.XLOOKUP(O3515,匹配表1065!T:T,匹配表1065!X:X)</f>
        <v>PME2043</v>
      </c>
      <c r="J3515" s="92" t="s">
        <v>140</v>
      </c>
      <c r="K3515" s="89" cm="1">
        <f ca="1" t="array" ref="K3515:L3515">_xlfn.XLOOKUP(J3515,匹配表1065!Y:Y,匹配表1065!AA:AB)</f>
        <v>9</v>
      </c>
      <c r="L3515" s="89" t="str">
        <v>3个月以上</v>
      </c>
      <c r="M3515" s="92" t="s">
        <v>35</v>
      </c>
      <c r="N3515" s="98">
        <v>1</v>
      </c>
      <c r="O3515" s="93" t="str">
        <f>_xlfn.XLOOKUP(P3515,匹配表1065!U:U,匹配表1065!T:T)</f>
        <v>HO00001431</v>
      </c>
      <c r="P3515" s="89" t="s">
        <v>244</v>
      </c>
      <c r="Q3515" s="89" t="s">
        <v>633</v>
      </c>
      <c r="R3515" s="89" t="str">
        <f>_xlfn.XLOOKUP(Q3515,匹配表1065!L:L,匹配表1065!O:O)</f>
        <v>B</v>
      </c>
      <c r="S3515" s="93" t="str">
        <f>IFERROR(_xlfn.XLOOKUP(Q3515,匹配表1065!AI:AI,匹配表1065!AJ:AJ),"绿标")</f>
        <v>绿标</v>
      </c>
      <c r="T3515" s="93" t="str" cm="1">
        <f t="array" ref="T3515:U3515">_xlfn.XLOOKUP(Q3515,匹配表1065!L:L,匹配表1065!M:N)</f>
        <v>脑血管</v>
      </c>
      <c r="U3515" s="94" t="str">
        <v>神经内科</v>
      </c>
      <c r="V3515" s="95" t="s">
        <v>58</v>
      </c>
      <c r="W3515" s="93">
        <f>_xlfn.XLOOKUP(M3515,匹配表1065!D:D,匹配表1065!F:F)*N3515</f>
        <v>4</v>
      </c>
    </row>
    <row r="3516" customHeight="1" spans="1:23">
      <c r="A3516" s="90" t="s">
        <v>787</v>
      </c>
      <c r="B3516" s="90">
        <v>46180</v>
      </c>
      <c r="C3516" s="91" t="str">
        <f t="shared" si="110"/>
        <v>6月第1周</v>
      </c>
      <c r="D3516" s="89" t="s">
        <v>814</v>
      </c>
      <c r="E3516" s="89" t="str">
        <f t="shared" si="111"/>
        <v>6月第2周--周7</v>
      </c>
      <c r="F3516" s="99" t="s">
        <v>27</v>
      </c>
      <c r="G3516" s="100" t="s">
        <v>136</v>
      </c>
      <c r="H3516" s="92" t="str">
        <f>_xlfn.XLOOKUP(O3516,匹配表1065!T:T,匹配表1065!W:W)</f>
        <v>青岛市</v>
      </c>
      <c r="I3516" s="89" t="str">
        <f>_xlfn.XLOOKUP(O3516,匹配表1065!T:T,匹配表1065!X:X)</f>
        <v>PME2031</v>
      </c>
      <c r="J3516" s="92" t="s">
        <v>155</v>
      </c>
      <c r="K3516" s="89" cm="1">
        <f ca="1" t="array" ref="K3516:L3516">_xlfn.XLOOKUP(J3516,匹配表1065!Y:Y,匹配表1065!AA:AB)</f>
        <v>31</v>
      </c>
      <c r="L3516" s="89" t="str">
        <v>3个月以上</v>
      </c>
      <c r="M3516" s="92" t="s">
        <v>35</v>
      </c>
      <c r="N3516" s="98">
        <v>1</v>
      </c>
      <c r="O3516" s="93" t="str">
        <f>_xlfn.XLOOKUP(P3516,匹配表1065!U:U,匹配表1065!T:T)</f>
        <v>HO00072793</v>
      </c>
      <c r="P3516" s="89" t="s">
        <v>159</v>
      </c>
      <c r="Q3516" s="89" t="s">
        <v>339</v>
      </c>
      <c r="R3516" s="89" t="str">
        <f>_xlfn.XLOOKUP(Q3516,匹配表1065!L:L,匹配表1065!O:O)</f>
        <v>C</v>
      </c>
      <c r="S3516" s="93" t="str">
        <f>IFERROR(_xlfn.XLOOKUP(Q3516,匹配表1065!AI:AI,匹配表1065!AJ:AJ),"绿标")</f>
        <v>红标</v>
      </c>
      <c r="T3516" s="93" t="str" cm="1">
        <f t="array" ref="T3516:U3516">_xlfn.XLOOKUP(Q3516,匹配表1065!L:L,匹配表1065!M:N)</f>
        <v>眩晕</v>
      </c>
      <c r="U3516" s="94" t="str">
        <v>神经内科</v>
      </c>
      <c r="V3516" s="95" t="s">
        <v>70</v>
      </c>
      <c r="W3516" s="93">
        <f>_xlfn.XLOOKUP(M3516,匹配表1065!D:D,匹配表1065!F:F)*N3516</f>
        <v>4</v>
      </c>
    </row>
    <row r="3517" customHeight="1" spans="1:23">
      <c r="A3517" s="90" t="s">
        <v>787</v>
      </c>
      <c r="B3517" s="90">
        <v>46180</v>
      </c>
      <c r="C3517" s="91" t="str">
        <f t="shared" si="110"/>
        <v>6月第1周</v>
      </c>
      <c r="D3517" s="89" t="s">
        <v>814</v>
      </c>
      <c r="E3517" s="89" t="str">
        <f t="shared" si="111"/>
        <v>6月第2周--周7</v>
      </c>
      <c r="F3517" s="99" t="s">
        <v>27</v>
      </c>
      <c r="G3517" s="100" t="s">
        <v>136</v>
      </c>
      <c r="H3517" s="92" t="str">
        <f>_xlfn.XLOOKUP(O3517,匹配表1065!T:T,匹配表1065!W:W)</f>
        <v>威海市</v>
      </c>
      <c r="I3517" s="89" t="str">
        <f>_xlfn.XLOOKUP(O3517,匹配表1065!T:T,匹配表1065!X:X)</f>
        <v>PME2033</v>
      </c>
      <c r="J3517" s="92" t="s">
        <v>137</v>
      </c>
      <c r="K3517" s="89" cm="1">
        <f ca="1" t="array" ref="K3517:L3517">_xlfn.XLOOKUP(J3517,匹配表1065!Y:Y,匹配表1065!AA:AB)</f>
        <v>10</v>
      </c>
      <c r="L3517" s="89" t="str">
        <v>3个月以上</v>
      </c>
      <c r="M3517" s="92" t="s">
        <v>35</v>
      </c>
      <c r="N3517" s="98">
        <v>1</v>
      </c>
      <c r="O3517" s="93" t="str">
        <f>_xlfn.XLOOKUP(P3517,匹配表1065!U:U,匹配表1065!T:T)</f>
        <v>HO00023965</v>
      </c>
      <c r="P3517" s="89" t="s">
        <v>138</v>
      </c>
      <c r="Q3517" s="89" t="s">
        <v>394</v>
      </c>
      <c r="R3517" s="89" t="str">
        <f>_xlfn.XLOOKUP(Q3517,匹配表1065!L:L,匹配表1065!O:O)</f>
        <v>B</v>
      </c>
      <c r="S3517" s="93" t="str">
        <f>IFERROR(_xlfn.XLOOKUP(Q3517,匹配表1065!AI:AI,匹配表1065!AJ:AJ),"绿标")</f>
        <v>绿标</v>
      </c>
      <c r="T3517" s="93" t="str" cm="1">
        <f t="array" ref="T3517:U3517">_xlfn.XLOOKUP(Q3517,匹配表1065!L:L,匹配表1065!M:N)</f>
        <v>脑血管</v>
      </c>
      <c r="U3517" s="94" t="str">
        <v>神经内科</v>
      </c>
      <c r="V3517" s="95" t="s">
        <v>70</v>
      </c>
      <c r="W3517" s="93">
        <f>_xlfn.XLOOKUP(M3517,匹配表1065!D:D,匹配表1065!F:F)*N3517</f>
        <v>4</v>
      </c>
    </row>
    <row r="3518" customHeight="1" spans="1:23">
      <c r="A3518" s="90" t="s">
        <v>787</v>
      </c>
      <c r="B3518" s="90">
        <v>46180</v>
      </c>
      <c r="C3518" s="91" t="str">
        <f t="shared" si="110"/>
        <v>6月第1周</v>
      </c>
      <c r="D3518" s="89" t="s">
        <v>814</v>
      </c>
      <c r="E3518" s="89" t="str">
        <f t="shared" si="111"/>
        <v>6月第2周--周7</v>
      </c>
      <c r="F3518" s="99" t="s">
        <v>27</v>
      </c>
      <c r="G3518" s="100" t="s">
        <v>136</v>
      </c>
      <c r="H3518" s="92" t="str">
        <f>_xlfn.XLOOKUP(O3518,匹配表1065!T:T,匹配表1065!W:W)</f>
        <v>青岛市</v>
      </c>
      <c r="I3518" s="89" t="str">
        <f>_xlfn.XLOOKUP(O3518,匹配表1065!T:T,匹配表1065!X:X)</f>
        <v>PME2032</v>
      </c>
      <c r="J3518" s="92" t="s">
        <v>143</v>
      </c>
      <c r="K3518" s="89" cm="1">
        <f ca="1" t="array" ref="K3518:L3518">_xlfn.XLOOKUP(J3518,匹配表1065!Y:Y,匹配表1065!AA:AB)</f>
        <v>31</v>
      </c>
      <c r="L3518" s="89" t="str">
        <v>3个月以上</v>
      </c>
      <c r="M3518" s="92" t="s">
        <v>55</v>
      </c>
      <c r="N3518" s="98">
        <v>1</v>
      </c>
      <c r="O3518" s="93" t="str">
        <f>_xlfn.XLOOKUP(P3518,匹配表1065!U:U,匹配表1065!T:T)</f>
        <v>HO00001489</v>
      </c>
      <c r="P3518" s="89" t="s">
        <v>144</v>
      </c>
      <c r="Q3518" s="89" t="s">
        <v>145</v>
      </c>
      <c r="R3518" s="89" t="str">
        <f>_xlfn.XLOOKUP(Q3518,匹配表1065!L:L,匹配表1065!O:O)</f>
        <v>D</v>
      </c>
      <c r="S3518" s="93" t="str">
        <f>IFERROR(_xlfn.XLOOKUP(Q3518,匹配表1065!AI:AI,匹配表1065!AJ:AJ),"绿标")</f>
        <v>红标</v>
      </c>
      <c r="T3518" s="93" t="str" cm="1">
        <f t="array" ref="T3518:U3518">_xlfn.XLOOKUP(Q3518,匹配表1065!L:L,匹配表1065!M:N)</f>
        <v>抑郁焦虑</v>
      </c>
      <c r="U3518" s="94" t="str">
        <v>精神心理科</v>
      </c>
      <c r="V3518" s="95" t="s">
        <v>70</v>
      </c>
      <c r="W3518" s="93">
        <f>_xlfn.XLOOKUP(M3518,匹配表1065!D:D,匹配表1065!F:F)*N3518</f>
        <v>8</v>
      </c>
    </row>
    <row r="3519" customHeight="1" spans="1:23">
      <c r="A3519" s="90" t="s">
        <v>787</v>
      </c>
      <c r="B3519" s="90">
        <v>46180</v>
      </c>
      <c r="C3519" s="91" t="str">
        <f t="shared" si="110"/>
        <v>6月第1周</v>
      </c>
      <c r="D3519" s="89" t="s">
        <v>814</v>
      </c>
      <c r="E3519" s="89" t="str">
        <f t="shared" si="111"/>
        <v>6月第2周--周7</v>
      </c>
      <c r="F3519" s="99" t="s">
        <v>27</v>
      </c>
      <c r="G3519" s="100" t="s">
        <v>136</v>
      </c>
      <c r="H3519" s="92" t="str">
        <f>_xlfn.XLOOKUP(O3519,匹配表1065!T:T,匹配表1065!W:W)</f>
        <v>青岛市</v>
      </c>
      <c r="I3519" s="89" t="str">
        <f>_xlfn.XLOOKUP(O3519,匹配表1065!T:T,匹配表1065!X:X)</f>
        <v>PME2035</v>
      </c>
      <c r="J3519" s="92" t="s">
        <v>150</v>
      </c>
      <c r="K3519" s="89" cm="1">
        <f ca="1" t="array" ref="K3519:L3519">_xlfn.XLOOKUP(J3519,匹配表1065!Y:Y,匹配表1065!AA:AB)</f>
        <v>8</v>
      </c>
      <c r="L3519" s="89" t="str">
        <v>3个月以上</v>
      </c>
      <c r="M3519" s="92" t="s">
        <v>55</v>
      </c>
      <c r="N3519" s="98">
        <v>1</v>
      </c>
      <c r="O3519" s="93" t="str">
        <f>_xlfn.XLOOKUP(P3519,匹配表1065!U:U,匹配表1065!T:T)</f>
        <v>HO00001483</v>
      </c>
      <c r="P3519" s="89" t="s">
        <v>259</v>
      </c>
      <c r="Q3519" s="89" t="s">
        <v>340</v>
      </c>
      <c r="R3519" s="89" t="str">
        <f>_xlfn.XLOOKUP(Q3519,匹配表1065!L:L,匹配表1065!O:O)</f>
        <v>A</v>
      </c>
      <c r="S3519" s="93" t="str">
        <f>IFERROR(_xlfn.XLOOKUP(Q3519,匹配表1065!AI:AI,匹配表1065!AJ:AJ),"绿标")</f>
        <v>红标</v>
      </c>
      <c r="T3519" s="93" t="str" cm="1">
        <f t="array" ref="T3519:U3519">_xlfn.XLOOKUP(Q3519,匹配表1065!L:L,匹配表1065!M:N)</f>
        <v>头痛</v>
      </c>
      <c r="U3519" s="94" t="str">
        <v>神经内科</v>
      </c>
      <c r="V3519" s="95" t="s">
        <v>70</v>
      </c>
      <c r="W3519" s="93">
        <f>_xlfn.XLOOKUP(M3519,匹配表1065!D:D,匹配表1065!F:F)*N3519</f>
        <v>8</v>
      </c>
    </row>
    <row r="3520" customHeight="1" spans="1:23">
      <c r="A3520" s="90" t="s">
        <v>787</v>
      </c>
      <c r="B3520" s="90">
        <v>46180</v>
      </c>
      <c r="C3520" s="91" t="str">
        <f t="shared" si="110"/>
        <v>6月第1周</v>
      </c>
      <c r="D3520" s="89" t="s">
        <v>814</v>
      </c>
      <c r="E3520" s="89" t="str">
        <f t="shared" si="111"/>
        <v>6月第2周--周7</v>
      </c>
      <c r="F3520" s="99" t="s">
        <v>27</v>
      </c>
      <c r="G3520" s="100" t="s">
        <v>136</v>
      </c>
      <c r="H3520" s="92" t="str">
        <f>_xlfn.XLOOKUP(O3520,匹配表1065!T:T,匹配表1065!W:W)</f>
        <v>青岛市</v>
      </c>
      <c r="I3520" s="89" t="str">
        <f>_xlfn.XLOOKUP(O3520,匹配表1065!T:T,匹配表1065!X:X)</f>
        <v>PME2035</v>
      </c>
      <c r="J3520" s="92" t="s">
        <v>150</v>
      </c>
      <c r="K3520" s="89" cm="1">
        <f ca="1" t="array" ref="K3520:L3520">_xlfn.XLOOKUP(J3520,匹配表1065!Y:Y,匹配表1065!AA:AB)</f>
        <v>8</v>
      </c>
      <c r="L3520" s="89" t="str">
        <v>3个月以上</v>
      </c>
      <c r="M3520" s="92" t="s">
        <v>35</v>
      </c>
      <c r="N3520" s="98">
        <v>1</v>
      </c>
      <c r="O3520" s="93" t="str">
        <f>_xlfn.XLOOKUP(P3520,匹配表1065!U:U,匹配表1065!T:T)</f>
        <v>HO00001476</v>
      </c>
      <c r="P3520" s="89" t="s">
        <v>151</v>
      </c>
      <c r="Q3520" s="89" t="s">
        <v>152</v>
      </c>
      <c r="R3520" s="89" t="str">
        <f>_xlfn.XLOOKUP(Q3520,匹配表1065!L:L,匹配表1065!O:O)</f>
        <v>C</v>
      </c>
      <c r="S3520" s="93" t="str">
        <f>IFERROR(_xlfn.XLOOKUP(Q3520,匹配表1065!AI:AI,匹配表1065!AJ:AJ),"绿标")</f>
        <v>红标</v>
      </c>
      <c r="T3520" s="93" t="str" cm="1">
        <f t="array" ref="T3520:U3520">_xlfn.XLOOKUP(Q3520,匹配表1065!L:L,匹配表1065!M:N)</f>
        <v>眩晕</v>
      </c>
      <c r="U3520" s="94" t="str">
        <v>神经内科</v>
      </c>
      <c r="V3520" s="95" t="s">
        <v>70</v>
      </c>
      <c r="W3520" s="93">
        <f>_xlfn.XLOOKUP(M3520,匹配表1065!D:D,匹配表1065!F:F)*N3520</f>
        <v>4</v>
      </c>
    </row>
    <row r="3521" customHeight="1" spans="1:23">
      <c r="A3521" s="90" t="s">
        <v>787</v>
      </c>
      <c r="B3521" s="90">
        <v>46180</v>
      </c>
      <c r="C3521" s="91" t="str">
        <f t="shared" si="110"/>
        <v>6月第1周</v>
      </c>
      <c r="D3521" s="89" t="s">
        <v>814</v>
      </c>
      <c r="E3521" s="89" t="str">
        <f t="shared" si="111"/>
        <v>6月第2周--周7</v>
      </c>
      <c r="F3521" s="99" t="s">
        <v>27</v>
      </c>
      <c r="G3521" s="100" t="s">
        <v>136</v>
      </c>
      <c r="H3521" s="92" t="str">
        <f>_xlfn.XLOOKUP(O3521,匹配表1065!T:T,匹配表1065!W:W)</f>
        <v>潍坊市</v>
      </c>
      <c r="I3521" s="89" t="str">
        <f>_xlfn.XLOOKUP(O3521,匹配表1065!T:T,匹配表1065!X:X)</f>
        <v>PME2036</v>
      </c>
      <c r="J3521" s="89" t="s">
        <v>161</v>
      </c>
      <c r="K3521" s="89" cm="1">
        <f ca="1" t="array" ref="K3521:L3521">_xlfn.XLOOKUP(J3521,匹配表1065!Y:Y,匹配表1065!AA:AB)</f>
        <v>1519</v>
      </c>
      <c r="L3521" s="89" t="str">
        <v>3个月以上</v>
      </c>
      <c r="M3521" s="92" t="s">
        <v>55</v>
      </c>
      <c r="N3521" s="98">
        <v>1</v>
      </c>
      <c r="O3521" s="93" t="str">
        <f>_xlfn.XLOOKUP(P3521,匹配表1065!U:U,匹配表1065!T:T)</f>
        <v>HO00001506</v>
      </c>
      <c r="P3521" s="89" t="s">
        <v>395</v>
      </c>
      <c r="Q3521" s="89" t="s">
        <v>815</v>
      </c>
      <c r="R3521" s="89" t="str">
        <f>_xlfn.XLOOKUP(Q3521,匹配表1065!L:L,匹配表1065!O:O)</f>
        <v>C</v>
      </c>
      <c r="S3521" s="93" t="str">
        <f>IFERROR(_xlfn.XLOOKUP(Q3521,匹配表1065!AI:AI,匹配表1065!AJ:AJ),"绿标")</f>
        <v>黑标</v>
      </c>
      <c r="T3521" s="93" t="str" cm="1">
        <f t="array" ref="T3521:U3521">_xlfn.XLOOKUP(Q3521,匹配表1065!L:L,匹配表1065!M:N)</f>
        <v>眩晕</v>
      </c>
      <c r="U3521" s="94" t="str">
        <v>神经内科</v>
      </c>
      <c r="V3521" s="95" t="s">
        <v>70</v>
      </c>
      <c r="W3521" s="93">
        <f>_xlfn.XLOOKUP(M3521,匹配表1065!D:D,匹配表1065!F:F)*N3521</f>
        <v>8</v>
      </c>
    </row>
    <row r="3522" customHeight="1" spans="1:23">
      <c r="A3522" s="90" t="s">
        <v>787</v>
      </c>
      <c r="B3522" s="90">
        <v>46180</v>
      </c>
      <c r="C3522" s="91" t="str">
        <f t="shared" si="110"/>
        <v>6月第1周</v>
      </c>
      <c r="D3522" s="89" t="s">
        <v>814</v>
      </c>
      <c r="E3522" s="89" t="str">
        <f t="shared" si="111"/>
        <v>6月第2周--周7</v>
      </c>
      <c r="F3522" s="99" t="s">
        <v>27</v>
      </c>
      <c r="G3522" s="92" t="s">
        <v>92</v>
      </c>
      <c r="H3522" s="92" t="str">
        <f>_xlfn.XLOOKUP(O3522,匹配表1065!T:T,匹配表1065!W:W)</f>
        <v>合肥市</v>
      </c>
      <c r="I3522" s="89" t="str">
        <f>_xlfn.XLOOKUP(O3522,匹配表1065!T:T,匹配表1065!X:X)</f>
        <v>PME2007</v>
      </c>
      <c r="J3522" s="92" t="s">
        <v>93</v>
      </c>
      <c r="K3522" s="89" cm="1">
        <f ca="1" t="array" ref="K3522:L3522">_xlfn.XLOOKUP(J3522,匹配表1065!Y:Y,匹配表1065!AA:AB)</f>
        <v>9</v>
      </c>
      <c r="L3522" s="89" t="str">
        <v>3个月以上</v>
      </c>
      <c r="M3522" s="92" t="s">
        <v>35</v>
      </c>
      <c r="N3522" s="98">
        <v>1</v>
      </c>
      <c r="O3522" s="93" t="str">
        <f>_xlfn.XLOOKUP(P3522,匹配表1065!U:U,匹配表1065!T:T)</f>
        <v>HO00000001</v>
      </c>
      <c r="P3522" s="89" t="s">
        <v>94</v>
      </c>
      <c r="Q3522" s="89" t="s">
        <v>206</v>
      </c>
      <c r="R3522" s="89" t="str">
        <f>_xlfn.XLOOKUP(Q3522,匹配表1065!L:L,匹配表1065!O:O)</f>
        <v>A</v>
      </c>
      <c r="S3522" s="93" t="str">
        <f>IFERROR(_xlfn.XLOOKUP(Q3522,匹配表1065!AI:AI,匹配表1065!AJ:AJ),"绿标")</f>
        <v>绿标</v>
      </c>
      <c r="T3522" s="93" t="str" cm="1">
        <f t="array" ref="T3522:U3522">_xlfn.XLOOKUP(Q3522,匹配表1065!L:L,匹配表1065!M:N)</f>
        <v>头痛</v>
      </c>
      <c r="U3522" s="94" t="str">
        <v>神经内科</v>
      </c>
      <c r="V3522" s="95" t="s">
        <v>58</v>
      </c>
      <c r="W3522" s="93">
        <f>_xlfn.XLOOKUP(M3522,匹配表1065!D:D,匹配表1065!F:F)*N3522</f>
        <v>4</v>
      </c>
    </row>
    <row r="3523" customHeight="1" spans="1:23">
      <c r="A3523" s="90" t="s">
        <v>787</v>
      </c>
      <c r="B3523" s="90">
        <v>46180</v>
      </c>
      <c r="C3523" s="91" t="str">
        <f t="shared" si="110"/>
        <v>6月第1周</v>
      </c>
      <c r="D3523" s="89" t="s">
        <v>814</v>
      </c>
      <c r="E3523" s="89" t="str">
        <f t="shared" si="111"/>
        <v>6月第2周--周7</v>
      </c>
      <c r="F3523" s="99" t="s">
        <v>27</v>
      </c>
      <c r="G3523" s="100" t="s">
        <v>104</v>
      </c>
      <c r="H3523" s="92" t="str">
        <f>_xlfn.XLOOKUP(O3523,匹配表1065!T:T,匹配表1065!W:W)</f>
        <v>聊城市</v>
      </c>
      <c r="I3523" s="89" t="str">
        <f>_xlfn.XLOOKUP(O3523,匹配表1065!T:T,匹配表1065!X:X)</f>
        <v>PME2046</v>
      </c>
      <c r="J3523" s="92" t="s">
        <v>108</v>
      </c>
      <c r="K3523" s="89" cm="1">
        <f ca="1" t="array" ref="K3523:L3523">_xlfn.XLOOKUP(J3523,匹配表1065!Y:Y,匹配表1065!AA:AB)</f>
        <v>8</v>
      </c>
      <c r="L3523" s="89" t="str">
        <v>3个月以上</v>
      </c>
      <c r="M3523" s="92" t="s">
        <v>35</v>
      </c>
      <c r="N3523" s="98">
        <v>1</v>
      </c>
      <c r="O3523" s="93" t="str">
        <f>_xlfn.XLOOKUP(P3523,匹配表1065!U:U,匹配表1065!T:T)</f>
        <v>HO00001415</v>
      </c>
      <c r="P3523" s="89" t="s">
        <v>109</v>
      </c>
      <c r="Q3523" s="89" t="s">
        <v>734</v>
      </c>
      <c r="R3523" s="89" t="str">
        <f>_xlfn.XLOOKUP(Q3523,匹配表1065!L:L,匹配表1065!O:O)</f>
        <v>B</v>
      </c>
      <c r="S3523" s="93" t="str">
        <f>IFERROR(_xlfn.XLOOKUP(Q3523,匹配表1065!AI:AI,匹配表1065!AJ:AJ),"绿标")</f>
        <v>黑标</v>
      </c>
      <c r="T3523" s="93" t="str" cm="1">
        <f t="array" ref="T3523:U3523">_xlfn.XLOOKUP(Q3523,匹配表1065!L:L,匹配表1065!M:N)</f>
        <v>脑血管</v>
      </c>
      <c r="U3523" s="94" t="str">
        <v>神经内科</v>
      </c>
      <c r="V3523" s="95" t="s">
        <v>33</v>
      </c>
      <c r="W3523" s="93">
        <f>_xlfn.XLOOKUP(M3523,匹配表1065!D:D,匹配表1065!F:F)*N3523</f>
        <v>4</v>
      </c>
    </row>
    <row r="3524" customHeight="1" spans="1:23">
      <c r="A3524" s="90" t="s">
        <v>787</v>
      </c>
      <c r="B3524" s="90">
        <v>46180</v>
      </c>
      <c r="C3524" s="91" t="str">
        <f t="shared" si="110"/>
        <v>6月第1周</v>
      </c>
      <c r="D3524" s="89" t="s">
        <v>814</v>
      </c>
      <c r="E3524" s="89" t="str">
        <f t="shared" si="111"/>
        <v>6月第2周--周7</v>
      </c>
      <c r="F3524" s="99" t="s">
        <v>27</v>
      </c>
      <c r="G3524" s="100" t="s">
        <v>104</v>
      </c>
      <c r="H3524" s="92" t="str">
        <f>_xlfn.XLOOKUP(O3524,匹配表1065!T:T,匹配表1065!W:W)</f>
        <v>济南市</v>
      </c>
      <c r="I3524" s="89" t="str">
        <f>_xlfn.XLOOKUP(O3524,匹配表1065!T:T,匹配表1065!X:X)</f>
        <v>PME2026</v>
      </c>
      <c r="J3524" s="92" t="s">
        <v>116</v>
      </c>
      <c r="K3524" s="89" cm="1">
        <f ca="1" t="array" ref="K3524:L3524">_xlfn.XLOOKUP(J3524,匹配表1065!Y:Y,匹配表1065!AA:AB)</f>
        <v>13</v>
      </c>
      <c r="L3524" s="89" t="str">
        <v>3个月以上</v>
      </c>
      <c r="M3524" s="92" t="s">
        <v>35</v>
      </c>
      <c r="N3524" s="98">
        <v>1</v>
      </c>
      <c r="O3524" s="93" t="str">
        <f>_xlfn.XLOOKUP(P3524,匹配表1065!U:U,匹配表1065!T:T)</f>
        <v>HO00001409</v>
      </c>
      <c r="P3524" s="89" t="s">
        <v>117</v>
      </c>
      <c r="Q3524" s="89" t="s">
        <v>554</v>
      </c>
      <c r="R3524" s="89" t="str">
        <f>_xlfn.XLOOKUP(Q3524,匹配表1065!L:L,匹配表1065!O:O)</f>
        <v>B</v>
      </c>
      <c r="S3524" s="93" t="str">
        <f>IFERROR(_xlfn.XLOOKUP(Q3524,匹配表1065!AI:AI,匹配表1065!AJ:AJ),"绿标")</f>
        <v>红标</v>
      </c>
      <c r="T3524" s="93" t="str" cm="1">
        <f t="array" ref="T3524:U3524">_xlfn.XLOOKUP(Q3524,匹配表1065!L:L,匹配表1065!M:N)</f>
        <v>脑血管</v>
      </c>
      <c r="U3524" s="94" t="str">
        <v>神经内科</v>
      </c>
      <c r="V3524" s="95" t="s">
        <v>33</v>
      </c>
      <c r="W3524" s="93">
        <f>_xlfn.XLOOKUP(M3524,匹配表1065!D:D,匹配表1065!F:F)*N3524</f>
        <v>4</v>
      </c>
    </row>
    <row r="3525" customHeight="1" spans="1:23">
      <c r="A3525" s="90" t="s">
        <v>787</v>
      </c>
      <c r="B3525" s="90">
        <v>46180</v>
      </c>
      <c r="C3525" s="91" t="str">
        <f t="shared" si="110"/>
        <v>6月第1周</v>
      </c>
      <c r="D3525" s="89" t="s">
        <v>814</v>
      </c>
      <c r="E3525" s="89" t="str">
        <f t="shared" si="111"/>
        <v>6月第2周--周7</v>
      </c>
      <c r="F3525" s="99" t="s">
        <v>27</v>
      </c>
      <c r="G3525" s="100" t="s">
        <v>104</v>
      </c>
      <c r="H3525" s="92" t="str">
        <f>_xlfn.XLOOKUP(O3525,匹配表1065!T:T,匹配表1065!W:W)</f>
        <v>济南市</v>
      </c>
      <c r="I3525" s="89" t="str">
        <f>_xlfn.XLOOKUP(O3525,匹配表1065!T:T,匹配表1065!X:X)</f>
        <v>PME2025</v>
      </c>
      <c r="J3525" s="92" t="s">
        <v>111</v>
      </c>
      <c r="K3525" s="89" cm="1">
        <f ca="1" t="array" ref="K3525:L3525">_xlfn.XLOOKUP(J3525,匹配表1065!Y:Y,匹配表1065!AA:AB)</f>
        <v>30</v>
      </c>
      <c r="L3525" s="89" t="str">
        <v>3个月以上</v>
      </c>
      <c r="M3525" s="92" t="s">
        <v>35</v>
      </c>
      <c r="N3525" s="98">
        <v>1</v>
      </c>
      <c r="O3525" s="93" t="str">
        <f>_xlfn.XLOOKUP(P3525,匹配表1065!U:U,匹配表1065!T:T)</f>
        <v>HO00394630</v>
      </c>
      <c r="P3525" s="89" t="s">
        <v>462</v>
      </c>
      <c r="Q3525" s="89" t="s">
        <v>463</v>
      </c>
      <c r="R3525" s="89" t="str">
        <f>_xlfn.XLOOKUP(Q3525,匹配表1065!L:L,匹配表1065!O:O)</f>
        <v>C</v>
      </c>
      <c r="S3525" s="93" t="str">
        <f>IFERROR(_xlfn.XLOOKUP(Q3525,匹配表1065!AI:AI,匹配表1065!AJ:AJ),"绿标")</f>
        <v>绿标</v>
      </c>
      <c r="T3525" s="93" t="str" cm="1">
        <f t="array" ref="T3525:U3525">_xlfn.XLOOKUP(Q3525,匹配表1065!L:L,匹配表1065!M:N)</f>
        <v>眩晕</v>
      </c>
      <c r="U3525" s="94" t="str">
        <v>神经内科</v>
      </c>
      <c r="V3525" s="95" t="s">
        <v>33</v>
      </c>
      <c r="W3525" s="93">
        <f>_xlfn.XLOOKUP(M3525,匹配表1065!D:D,匹配表1065!F:F)*N3525</f>
        <v>4</v>
      </c>
    </row>
    <row r="3526" customHeight="1" spans="1:23">
      <c r="A3526" s="90" t="s">
        <v>787</v>
      </c>
      <c r="B3526" s="90">
        <v>46180</v>
      </c>
      <c r="C3526" s="91" t="str">
        <f t="shared" si="110"/>
        <v>6月第1周</v>
      </c>
      <c r="D3526" s="89" t="s">
        <v>814</v>
      </c>
      <c r="E3526" s="89" t="str">
        <f t="shared" si="111"/>
        <v>6月第2周--周7</v>
      </c>
      <c r="F3526" s="99" t="s">
        <v>27</v>
      </c>
      <c r="G3526" s="100" t="s">
        <v>104</v>
      </c>
      <c r="H3526" s="92" t="str">
        <f>_xlfn.XLOOKUP(O3526,匹配表1065!T:T,匹配表1065!W:W)</f>
        <v>济南市</v>
      </c>
      <c r="I3526" s="89" t="str">
        <f>_xlfn.XLOOKUP(O3526,匹配表1065!T:T,匹配表1065!X:X)</f>
        <v>PME2025</v>
      </c>
      <c r="J3526" s="92" t="s">
        <v>128</v>
      </c>
      <c r="K3526" s="89" cm="1">
        <f ca="1" t="array" ref="K3526:L3526">_xlfn.XLOOKUP(J3526,匹配表1065!Y:Y,匹配表1065!AA:AB)</f>
        <v>13</v>
      </c>
      <c r="L3526" s="89" t="str">
        <v>3个月以上</v>
      </c>
      <c r="M3526" s="92" t="s">
        <v>35</v>
      </c>
      <c r="N3526" s="98">
        <v>1</v>
      </c>
      <c r="O3526" s="93" t="str">
        <f>_xlfn.XLOOKUP(P3526,匹配表1065!U:U,匹配表1065!T:T)</f>
        <v>HO00001400</v>
      </c>
      <c r="P3526" s="89" t="s">
        <v>112</v>
      </c>
      <c r="Q3526" s="89" t="s">
        <v>754</v>
      </c>
      <c r="R3526" s="89" t="str">
        <f>_xlfn.XLOOKUP(Q3526,匹配表1065!L:L,匹配表1065!O:O)</f>
        <v>D</v>
      </c>
      <c r="S3526" s="93" t="str">
        <f>IFERROR(_xlfn.XLOOKUP(Q3526,匹配表1065!AI:AI,匹配表1065!AJ:AJ),"绿标")</f>
        <v>绿标</v>
      </c>
      <c r="T3526" s="93" t="str" cm="1">
        <f t="array" ref="T3526:U3526">_xlfn.XLOOKUP(Q3526,匹配表1065!L:L,匹配表1065!M:N)</f>
        <v>抑郁焦虑</v>
      </c>
      <c r="U3526" s="94" t="str">
        <v>精神心理科</v>
      </c>
      <c r="V3526" s="95" t="s">
        <v>58</v>
      </c>
      <c r="W3526" s="93">
        <f>_xlfn.XLOOKUP(M3526,匹配表1065!D:D,匹配表1065!F:F)*N3526</f>
        <v>4</v>
      </c>
    </row>
    <row r="3527" customHeight="1" spans="1:23">
      <c r="A3527" s="90" t="s">
        <v>787</v>
      </c>
      <c r="B3527" s="90">
        <v>46180</v>
      </c>
      <c r="C3527" s="91" t="str">
        <f t="shared" si="110"/>
        <v>6月第1周</v>
      </c>
      <c r="D3527" s="89" t="s">
        <v>814</v>
      </c>
      <c r="E3527" s="89" t="str">
        <f t="shared" si="111"/>
        <v>6月第2周--周7</v>
      </c>
      <c r="F3527" s="99" t="s">
        <v>27</v>
      </c>
      <c r="G3527" s="100" t="s">
        <v>104</v>
      </c>
      <c r="H3527" s="92" t="str">
        <f>_xlfn.XLOOKUP(O3527,匹配表1065!T:T,匹配表1065!W:W)</f>
        <v>济南市</v>
      </c>
      <c r="I3527" s="89" t="str">
        <f>_xlfn.XLOOKUP(O3527,匹配表1065!T:T,匹配表1065!X:X)</f>
        <v>PME2024</v>
      </c>
      <c r="J3527" s="92" t="s">
        <v>125</v>
      </c>
      <c r="K3527" s="89" cm="1">
        <f ca="1" t="array" ref="K3527:L3527">_xlfn.XLOOKUP(J3527,匹配表1065!Y:Y,匹配表1065!AA:AB)</f>
        <v>9</v>
      </c>
      <c r="L3527" s="89" t="str">
        <v>3个月以上</v>
      </c>
      <c r="M3527" s="92" t="s">
        <v>35</v>
      </c>
      <c r="N3527" s="98">
        <v>1</v>
      </c>
      <c r="O3527" s="93" t="str">
        <f>_xlfn.XLOOKUP(P3527,匹配表1065!U:U,匹配表1065!T:T)</f>
        <v>HO00001404</v>
      </c>
      <c r="P3527" s="89" t="s">
        <v>126</v>
      </c>
      <c r="Q3527" s="89" t="s">
        <v>234</v>
      </c>
      <c r="R3527" s="89" t="str">
        <f>_xlfn.XLOOKUP(Q3527,匹配表1065!L:L,匹配表1065!O:O)</f>
        <v>A</v>
      </c>
      <c r="S3527" s="93" t="str">
        <f>IFERROR(_xlfn.XLOOKUP(Q3527,匹配表1065!AI:AI,匹配表1065!AJ:AJ),"绿标")</f>
        <v>红标</v>
      </c>
      <c r="T3527" s="93" t="str" cm="1">
        <f t="array" ref="T3527:U3527">_xlfn.XLOOKUP(Q3527,匹配表1065!L:L,匹配表1065!M:N)</f>
        <v>头痛</v>
      </c>
      <c r="U3527" s="94" t="str">
        <v>神经内科</v>
      </c>
      <c r="V3527" s="95" t="s">
        <v>58</v>
      </c>
      <c r="W3527" s="93">
        <f>_xlfn.XLOOKUP(M3527,匹配表1065!D:D,匹配表1065!F:F)*N3527</f>
        <v>4</v>
      </c>
    </row>
    <row r="3528" customHeight="1" spans="1:23">
      <c r="A3528" s="90" t="s">
        <v>787</v>
      </c>
      <c r="B3528" s="90">
        <v>46180</v>
      </c>
      <c r="C3528" s="91" t="str">
        <f t="shared" si="110"/>
        <v>6月第1周</v>
      </c>
      <c r="D3528" s="89" t="s">
        <v>814</v>
      </c>
      <c r="E3528" s="89" t="str">
        <f t="shared" si="111"/>
        <v>6月第2周--周7</v>
      </c>
      <c r="F3528" s="99" t="s">
        <v>27</v>
      </c>
      <c r="G3528" s="100" t="s">
        <v>104</v>
      </c>
      <c r="H3528" s="92" t="str">
        <f>_xlfn.XLOOKUP(O3528,匹配表1065!T:T,匹配表1065!W:W)</f>
        <v>东营市</v>
      </c>
      <c r="I3528" s="89" t="str">
        <f>_xlfn.XLOOKUP(O3528,匹配表1065!T:T,匹配表1065!X:X)</f>
        <v>PME2028</v>
      </c>
      <c r="J3528" s="92" t="s">
        <v>121</v>
      </c>
      <c r="K3528" s="89" cm="1">
        <f ca="1" t="array" ref="K3528:L3528">_xlfn.XLOOKUP(J3528,匹配表1065!Y:Y,匹配表1065!AA:AB)</f>
        <v>26</v>
      </c>
      <c r="L3528" s="89" t="str">
        <v>3个月以上</v>
      </c>
      <c r="M3528" s="92" t="s">
        <v>55</v>
      </c>
      <c r="N3528" s="98">
        <v>1</v>
      </c>
      <c r="O3528" s="93" t="str">
        <f>_xlfn.XLOOKUP(P3528,匹配表1065!U:U,匹配表1065!T:T)</f>
        <v>HO00001421</v>
      </c>
      <c r="P3528" s="89" t="s">
        <v>122</v>
      </c>
      <c r="Q3528" s="89" t="s">
        <v>124</v>
      </c>
      <c r="R3528" s="89" t="str">
        <f>_xlfn.XLOOKUP(Q3528,匹配表1065!L:L,匹配表1065!O:O)</f>
        <v>A</v>
      </c>
      <c r="S3528" s="93" t="str">
        <f>IFERROR(_xlfn.XLOOKUP(Q3528,匹配表1065!AI:AI,匹配表1065!AJ:AJ),"绿标")</f>
        <v>红标</v>
      </c>
      <c r="T3528" s="93" t="str" cm="1">
        <f t="array" ref="T3528:U3528">_xlfn.XLOOKUP(Q3528,匹配表1065!L:L,匹配表1065!M:N)</f>
        <v>头痛</v>
      </c>
      <c r="U3528" s="94" t="str">
        <v>神经内科</v>
      </c>
      <c r="V3528" s="95" t="s">
        <v>33</v>
      </c>
      <c r="W3528" s="93">
        <f>_xlfn.XLOOKUP(M3528,匹配表1065!D:D,匹配表1065!F:F)*N3528</f>
        <v>8</v>
      </c>
    </row>
    <row r="3529" customHeight="1" spans="1:23">
      <c r="A3529" s="90" t="s">
        <v>787</v>
      </c>
      <c r="B3529" s="90">
        <v>46180</v>
      </c>
      <c r="C3529" s="91" t="str">
        <f t="shared" si="110"/>
        <v>6月第1周</v>
      </c>
      <c r="D3529" s="89" t="s">
        <v>814</v>
      </c>
      <c r="E3529" s="89" t="str">
        <f t="shared" si="111"/>
        <v>6月第2周--周7</v>
      </c>
      <c r="F3529" s="99" t="s">
        <v>27</v>
      </c>
      <c r="G3529" s="100" t="s">
        <v>167</v>
      </c>
      <c r="H3529" s="92" t="str">
        <f>_xlfn.XLOOKUP(O3529,匹配表1065!T:T,匹配表1065!W:W)</f>
        <v>苏州市</v>
      </c>
      <c r="I3529" s="89" t="str">
        <f>_xlfn.XLOOKUP(O3529,匹配表1065!T:T,匹配表1065!X:X)</f>
        <v>PME2009</v>
      </c>
      <c r="J3529" s="92" t="s">
        <v>193</v>
      </c>
      <c r="K3529" s="89" cm="1">
        <f ca="1" t="array" ref="K3529:L3529">_xlfn.XLOOKUP(J3529,匹配表1065!Y:Y,匹配表1065!AA:AB)</f>
        <v>7</v>
      </c>
      <c r="L3529" s="89" t="str">
        <v>3个月以上</v>
      </c>
      <c r="M3529" s="92" t="s">
        <v>35</v>
      </c>
      <c r="N3529" s="98">
        <v>1</v>
      </c>
      <c r="O3529" s="93" t="str">
        <f>_xlfn.XLOOKUP(P3529,匹配表1065!U:U,匹配表1065!T:T)</f>
        <v>HO00402369</v>
      </c>
      <c r="P3529" s="89" t="s">
        <v>227</v>
      </c>
      <c r="Q3529" s="89" t="s">
        <v>816</v>
      </c>
      <c r="R3529" s="89" t="str">
        <f>_xlfn.XLOOKUP(Q3529,匹配表1065!L:L,匹配表1065!O:O)</f>
        <v>B</v>
      </c>
      <c r="S3529" s="93" t="str">
        <f>IFERROR(_xlfn.XLOOKUP(Q3529,匹配表1065!AI:AI,匹配表1065!AJ:AJ),"绿标")</f>
        <v>黑标</v>
      </c>
      <c r="T3529" s="93" t="str" cm="1">
        <f t="array" ref="T3529:U3529">_xlfn.XLOOKUP(Q3529,匹配表1065!L:L,匹配表1065!M:N)</f>
        <v>脑血管</v>
      </c>
      <c r="U3529" s="94" t="str">
        <v>神经内科</v>
      </c>
      <c r="V3529" s="95" t="s">
        <v>58</v>
      </c>
      <c r="W3529" s="93">
        <f>_xlfn.XLOOKUP(M3529,匹配表1065!D:D,匹配表1065!F:F)*N3529</f>
        <v>4</v>
      </c>
    </row>
    <row r="3530" customHeight="1" spans="1:23">
      <c r="A3530" s="90" t="s">
        <v>787</v>
      </c>
      <c r="B3530" s="90">
        <v>46180</v>
      </c>
      <c r="C3530" s="91" t="str">
        <f t="shared" si="110"/>
        <v>6月第1周</v>
      </c>
      <c r="D3530" s="89" t="s">
        <v>814</v>
      </c>
      <c r="E3530" s="89" t="str">
        <f t="shared" si="111"/>
        <v>6月第2周--周7</v>
      </c>
      <c r="F3530" s="99" t="s">
        <v>27</v>
      </c>
      <c r="G3530" s="100" t="s">
        <v>167</v>
      </c>
      <c r="H3530" s="92" t="str">
        <f>_xlfn.XLOOKUP(O3530,匹配表1065!T:T,匹配表1065!W:W)</f>
        <v>苏州市</v>
      </c>
      <c r="I3530" s="89" t="str">
        <f>_xlfn.XLOOKUP(O3530,匹配表1065!T:T,匹配表1065!X:X)</f>
        <v>PME2010</v>
      </c>
      <c r="J3530" s="92" t="s">
        <v>186</v>
      </c>
      <c r="K3530" s="89" cm="1">
        <f ca="1" t="array" ref="K3530:L3530">_xlfn.XLOOKUP(J3530,匹配表1065!Y:Y,匹配表1065!AA:AB)</f>
        <v>6</v>
      </c>
      <c r="L3530" s="89" t="str">
        <v>3个月以上</v>
      </c>
      <c r="M3530" s="92" t="s">
        <v>35</v>
      </c>
      <c r="N3530" s="98">
        <v>1</v>
      </c>
      <c r="O3530" s="93" t="str">
        <f>_xlfn.XLOOKUP(P3530,匹配表1065!U:U,匹配表1065!T:T)</f>
        <v>HO00001051</v>
      </c>
      <c r="P3530" s="89" t="s">
        <v>191</v>
      </c>
      <c r="Q3530" s="89" t="s">
        <v>192</v>
      </c>
      <c r="R3530" s="89" t="str">
        <f>_xlfn.XLOOKUP(Q3530,匹配表1065!L:L,匹配表1065!O:O)</f>
        <v>B</v>
      </c>
      <c r="S3530" s="93" t="str">
        <f>IFERROR(_xlfn.XLOOKUP(Q3530,匹配表1065!AI:AI,匹配表1065!AJ:AJ),"绿标")</f>
        <v>绿标</v>
      </c>
      <c r="T3530" s="93" t="str" cm="1">
        <f t="array" ref="T3530:U3530">_xlfn.XLOOKUP(Q3530,匹配表1065!L:L,匹配表1065!M:N)</f>
        <v>抑郁焦虑</v>
      </c>
      <c r="U3530" s="94" t="str">
        <v>神经内科</v>
      </c>
      <c r="V3530" s="95" t="s">
        <v>58</v>
      </c>
      <c r="W3530" s="93">
        <f>_xlfn.XLOOKUP(M3530,匹配表1065!D:D,匹配表1065!F:F)*N3530</f>
        <v>4</v>
      </c>
    </row>
    <row r="3531" customHeight="1" spans="1:23">
      <c r="A3531" s="90" t="s">
        <v>787</v>
      </c>
      <c r="B3531" s="90">
        <v>46180</v>
      </c>
      <c r="C3531" s="91" t="str">
        <f t="shared" si="110"/>
        <v>6月第1周</v>
      </c>
      <c r="D3531" s="89" t="s">
        <v>814</v>
      </c>
      <c r="E3531" s="89" t="str">
        <f t="shared" si="111"/>
        <v>6月第2周--周7</v>
      </c>
      <c r="F3531" s="99" t="s">
        <v>27</v>
      </c>
      <c r="G3531" s="100" t="s">
        <v>167</v>
      </c>
      <c r="H3531" s="92" t="str">
        <f>_xlfn.XLOOKUP(O3531,匹配表1065!T:T,匹配表1065!W:W)</f>
        <v>苏州市</v>
      </c>
      <c r="I3531" s="89" t="str">
        <f>_xlfn.XLOOKUP(O3531,匹配表1065!T:T,匹配表1065!X:X)</f>
        <v>PME2017</v>
      </c>
      <c r="J3531" s="92" t="s">
        <v>323</v>
      </c>
      <c r="K3531" s="89" cm="1">
        <f ca="1" t="array" ref="K3531:L3531">_xlfn.XLOOKUP(J3531,匹配表1065!Y:Y,匹配表1065!AA:AB)</f>
        <v>7</v>
      </c>
      <c r="L3531" s="89" t="str">
        <v>3个月以上</v>
      </c>
      <c r="M3531" s="92" t="s">
        <v>35</v>
      </c>
      <c r="N3531" s="98">
        <v>1</v>
      </c>
      <c r="O3531" s="93" t="str">
        <f>_xlfn.XLOOKUP(P3531,匹配表1065!U:U,匹配表1065!T:T)</f>
        <v>HO00001044</v>
      </c>
      <c r="P3531" s="89" t="s">
        <v>346</v>
      </c>
      <c r="Q3531" s="89" t="s">
        <v>347</v>
      </c>
      <c r="R3531" s="89" t="str">
        <f>_xlfn.XLOOKUP(Q3531,匹配表1065!L:L,匹配表1065!O:O)</f>
        <v>A</v>
      </c>
      <c r="S3531" s="93" t="str">
        <f>IFERROR(_xlfn.XLOOKUP(Q3531,匹配表1065!AI:AI,匹配表1065!AJ:AJ),"绿标")</f>
        <v>红标</v>
      </c>
      <c r="T3531" s="93" t="str" cm="1">
        <f t="array" ref="T3531:U3531">_xlfn.XLOOKUP(Q3531,匹配表1065!L:L,匹配表1065!M:N)</f>
        <v>头痛</v>
      </c>
      <c r="U3531" s="94" t="str">
        <v>神经内科</v>
      </c>
      <c r="V3531" s="95" t="s">
        <v>58</v>
      </c>
      <c r="W3531" s="93">
        <f>_xlfn.XLOOKUP(M3531,匹配表1065!D:D,匹配表1065!F:F)*N3531</f>
        <v>4</v>
      </c>
    </row>
    <row r="3532" customHeight="1" spans="1:23">
      <c r="A3532" s="90" t="s">
        <v>787</v>
      </c>
      <c r="B3532" s="90">
        <v>46180</v>
      </c>
      <c r="C3532" s="91" t="str">
        <f t="shared" si="110"/>
        <v>6月第1周</v>
      </c>
      <c r="D3532" s="89" t="s">
        <v>814</v>
      </c>
      <c r="E3532" s="89" t="str">
        <f t="shared" si="111"/>
        <v>6月第2周--周7</v>
      </c>
      <c r="F3532" s="99" t="s">
        <v>27</v>
      </c>
      <c r="G3532" s="100" t="s">
        <v>167</v>
      </c>
      <c r="H3532" s="92" t="str">
        <f>_xlfn.XLOOKUP(O3532,匹配表1065!T:T,匹配表1065!W:W)</f>
        <v>苏州市</v>
      </c>
      <c r="I3532" s="89" t="str">
        <f>_xlfn.XLOOKUP(O3532,匹配表1065!T:T,匹配表1065!X:X)</f>
        <v>PME2011</v>
      </c>
      <c r="J3532" s="92" t="s">
        <v>168</v>
      </c>
      <c r="K3532" s="89" cm="1">
        <f ca="1" t="array" ref="K3532:L3532">_xlfn.XLOOKUP(J3532,匹配表1065!Y:Y,匹配表1065!AA:AB)</f>
        <v>19</v>
      </c>
      <c r="L3532" s="89" t="str">
        <v>3个月以上</v>
      </c>
      <c r="M3532" s="92" t="s">
        <v>30</v>
      </c>
      <c r="N3532" s="98">
        <v>1</v>
      </c>
      <c r="O3532" s="93" t="str">
        <f>_xlfn.XLOOKUP(P3532,匹配表1065!U:U,匹配表1065!T:T)</f>
        <v>HO00307823</v>
      </c>
      <c r="P3532" s="89" t="s">
        <v>169</v>
      </c>
      <c r="Q3532" s="89" t="s">
        <v>170</v>
      </c>
      <c r="R3532" s="89" t="str">
        <f>_xlfn.XLOOKUP(Q3532,匹配表1065!L:L,匹配表1065!O:O)</f>
        <v>A</v>
      </c>
      <c r="S3532" s="93" t="str">
        <f>IFERROR(_xlfn.XLOOKUP(Q3532,匹配表1065!AI:AI,匹配表1065!AJ:AJ),"绿标")</f>
        <v>红标</v>
      </c>
      <c r="T3532" s="93" t="str" cm="1">
        <f t="array" ref="T3532:U3532">_xlfn.XLOOKUP(Q3532,匹配表1065!L:L,匹配表1065!M:N)</f>
        <v>头痛</v>
      </c>
      <c r="U3532" s="94" t="str">
        <v>神经内科</v>
      </c>
      <c r="V3532" s="95" t="s">
        <v>67</v>
      </c>
      <c r="W3532" s="93">
        <f>_xlfn.XLOOKUP(M3532,匹配表1065!D:D,匹配表1065!F:F)*N3532</f>
        <v>12</v>
      </c>
    </row>
    <row r="3533" customHeight="1" spans="1:23">
      <c r="A3533" s="90" t="s">
        <v>787</v>
      </c>
      <c r="B3533" s="90">
        <v>46180</v>
      </c>
      <c r="C3533" s="91" t="str">
        <f t="shared" si="110"/>
        <v>6月第1周</v>
      </c>
      <c r="D3533" s="89" t="s">
        <v>814</v>
      </c>
      <c r="E3533" s="89" t="str">
        <f t="shared" si="111"/>
        <v>6月第2周--周7</v>
      </c>
      <c r="F3533" s="99" t="s">
        <v>27</v>
      </c>
      <c r="G3533" s="100" t="s">
        <v>167</v>
      </c>
      <c r="H3533" s="92" t="str">
        <f>_xlfn.XLOOKUP(O3533,匹配表1065!T:T,匹配表1065!W:W)</f>
        <v>无锡市</v>
      </c>
      <c r="I3533" s="89" t="str">
        <f>_xlfn.XLOOKUP(O3533,匹配表1065!T:T,匹配表1065!X:X)</f>
        <v>PME2014</v>
      </c>
      <c r="J3533" s="92" t="s">
        <v>581</v>
      </c>
      <c r="K3533" s="89" cm="1">
        <f ca="1" t="array" ref="K3533:L3533">_xlfn.XLOOKUP(J3533,匹配表1065!Y:Y,匹配表1065!AA:AB)</f>
        <v>1</v>
      </c>
      <c r="L3533" s="89" t="str">
        <v>3个月以内</v>
      </c>
      <c r="M3533" s="92" t="s">
        <v>35</v>
      </c>
      <c r="N3533" s="98">
        <v>1</v>
      </c>
      <c r="O3533" s="93" t="str">
        <f>_xlfn.XLOOKUP(P3533,匹配表1065!U:U,匹配表1065!T:T)</f>
        <v>HO00001114</v>
      </c>
      <c r="P3533" s="89" t="s">
        <v>628</v>
      </c>
      <c r="Q3533" s="89" t="s">
        <v>680</v>
      </c>
      <c r="R3533" s="89" t="str">
        <f>_xlfn.XLOOKUP(Q3533,匹配表1065!L:L,匹配表1065!O:O)</f>
        <v>B</v>
      </c>
      <c r="S3533" s="93" t="str">
        <f>IFERROR(_xlfn.XLOOKUP(Q3533,匹配表1065!AI:AI,匹配表1065!AJ:AJ),"绿标")</f>
        <v>绿标</v>
      </c>
      <c r="T3533" s="93" t="str" cm="1">
        <f t="array" ref="T3533:U3533">_xlfn.XLOOKUP(Q3533,匹配表1065!L:L,匹配表1065!M:N)</f>
        <v>脑血管</v>
      </c>
      <c r="U3533" s="94" t="str">
        <v>神经内科</v>
      </c>
      <c r="V3533" s="95" t="s">
        <v>67</v>
      </c>
      <c r="W3533" s="93">
        <f>_xlfn.XLOOKUP(M3533,匹配表1065!D:D,匹配表1065!F:F)*N3533</f>
        <v>4</v>
      </c>
    </row>
    <row r="3534" customHeight="1" spans="1:23">
      <c r="A3534" s="90" t="s">
        <v>787</v>
      </c>
      <c r="B3534" s="90">
        <v>46180</v>
      </c>
      <c r="C3534" s="91" t="str">
        <f t="shared" si="110"/>
        <v>6月第1周</v>
      </c>
      <c r="D3534" s="89" t="s">
        <v>814</v>
      </c>
      <c r="E3534" s="89" t="str">
        <f t="shared" si="111"/>
        <v>6月第2周--周7</v>
      </c>
      <c r="F3534" s="99" t="s">
        <v>27</v>
      </c>
      <c r="G3534" s="100" t="s">
        <v>167</v>
      </c>
      <c r="H3534" s="92" t="str">
        <f>_xlfn.XLOOKUP(O3534,匹配表1065!T:T,匹配表1065!W:W)</f>
        <v>苏州市</v>
      </c>
      <c r="I3534" s="89" t="str">
        <f>_xlfn.XLOOKUP(O3534,匹配表1065!T:T,匹配表1065!X:X)</f>
        <v>PME2016</v>
      </c>
      <c r="J3534" s="92" t="s">
        <v>173</v>
      </c>
      <c r="K3534" s="89" cm="1">
        <f ca="1" t="array" ref="K3534:L3534">_xlfn.XLOOKUP(J3534,匹配表1065!Y:Y,匹配表1065!AA:AB)</f>
        <v>1</v>
      </c>
      <c r="L3534" s="89" t="str">
        <v>3个月以内</v>
      </c>
      <c r="M3534" s="92" t="s">
        <v>35</v>
      </c>
      <c r="N3534" s="98">
        <v>1</v>
      </c>
      <c r="O3534" s="93" t="str">
        <f>_xlfn.XLOOKUP(P3534,匹配表1065!U:U,匹配表1065!T:T)</f>
        <v>HO00001043</v>
      </c>
      <c r="P3534" s="89" t="s">
        <v>221</v>
      </c>
      <c r="Q3534" s="89" t="s">
        <v>291</v>
      </c>
      <c r="R3534" s="89" t="str">
        <f>_xlfn.XLOOKUP(Q3534,匹配表1065!L:L,匹配表1065!O:O)</f>
        <v>A</v>
      </c>
      <c r="S3534" s="93" t="str">
        <f>IFERROR(_xlfn.XLOOKUP(Q3534,匹配表1065!AI:AI,匹配表1065!AJ:AJ),"绿标")</f>
        <v>红标</v>
      </c>
      <c r="T3534" s="93" t="str" cm="1">
        <f t="array" ref="T3534:U3534">_xlfn.XLOOKUP(Q3534,匹配表1065!L:L,匹配表1065!M:N)</f>
        <v>头痛</v>
      </c>
      <c r="U3534" s="94" t="str">
        <v>神经内科</v>
      </c>
      <c r="V3534" s="95" t="s">
        <v>70</v>
      </c>
      <c r="W3534" s="93">
        <f>_xlfn.XLOOKUP(M3534,匹配表1065!D:D,匹配表1065!F:F)*N3534</f>
        <v>4</v>
      </c>
    </row>
    <row r="3535" customHeight="1" spans="1:23">
      <c r="A3535" s="90" t="s">
        <v>787</v>
      </c>
      <c r="B3535" s="90">
        <v>46180</v>
      </c>
      <c r="C3535" s="91" t="str">
        <f t="shared" si="110"/>
        <v>6月第1周</v>
      </c>
      <c r="D3535" s="89" t="s">
        <v>814</v>
      </c>
      <c r="E3535" s="89" t="str">
        <f t="shared" si="111"/>
        <v>6月第2周--周7</v>
      </c>
      <c r="F3535" s="99" t="s">
        <v>27</v>
      </c>
      <c r="G3535" s="100" t="s">
        <v>167</v>
      </c>
      <c r="H3535" s="92" t="str">
        <f>_xlfn.XLOOKUP(O3535,匹配表1065!T:T,匹配表1065!W:W)</f>
        <v>南通市</v>
      </c>
      <c r="I3535" s="89" t="str">
        <f>_xlfn.XLOOKUP(O3535,匹配表1065!T:T,匹配表1065!X:X)</f>
        <v>PME2013</v>
      </c>
      <c r="J3535" s="92" t="s">
        <v>180</v>
      </c>
      <c r="K3535" s="89" cm="1">
        <f ca="1" t="array" ref="K3535:L3535">_xlfn.XLOOKUP(J3535,匹配表1065!Y:Y,匹配表1065!AA:AB)</f>
        <v>51</v>
      </c>
      <c r="L3535" s="89" t="str">
        <v>3个月以上</v>
      </c>
      <c r="M3535" s="92" t="s">
        <v>35</v>
      </c>
      <c r="N3535" s="98">
        <v>1</v>
      </c>
      <c r="O3535" s="93" t="str">
        <f>_xlfn.XLOOKUP(P3535,匹配表1065!U:U,匹配表1065!T:T)</f>
        <v>HO00001066</v>
      </c>
      <c r="P3535" s="89" t="s">
        <v>183</v>
      </c>
      <c r="Q3535" s="89" t="s">
        <v>296</v>
      </c>
      <c r="R3535" s="89" t="str">
        <f>_xlfn.XLOOKUP(Q3535,匹配表1065!L:L,匹配表1065!O:O)</f>
        <v>C</v>
      </c>
      <c r="S3535" s="93" t="str">
        <f>IFERROR(_xlfn.XLOOKUP(Q3535,匹配表1065!AI:AI,匹配表1065!AJ:AJ),"绿标")</f>
        <v>红标</v>
      </c>
      <c r="T3535" s="93" t="str" cm="1">
        <f t="array" ref="T3535:U3535">_xlfn.XLOOKUP(Q3535,匹配表1065!L:L,匹配表1065!M:N)</f>
        <v>眩晕</v>
      </c>
      <c r="U3535" s="94" t="str">
        <v>耳鼻喉科</v>
      </c>
      <c r="V3535" s="95" t="s">
        <v>70</v>
      </c>
      <c r="W3535" s="93">
        <f>_xlfn.XLOOKUP(M3535,匹配表1065!D:D,匹配表1065!F:F)*N3535</f>
        <v>4</v>
      </c>
    </row>
    <row r="3536" customHeight="1" spans="1:23">
      <c r="A3536" s="89" t="s">
        <v>787</v>
      </c>
      <c r="B3536" s="90">
        <v>46181</v>
      </c>
      <c r="C3536" s="91" t="str">
        <f t="shared" si="110"/>
        <v>6月第2周</v>
      </c>
      <c r="D3536" s="89" t="s">
        <v>814</v>
      </c>
      <c r="E3536" s="89" t="str">
        <f t="shared" si="111"/>
        <v>6月第2周--周1</v>
      </c>
      <c r="F3536" s="99" t="s">
        <v>27</v>
      </c>
      <c r="G3536" s="92" t="s">
        <v>92</v>
      </c>
      <c r="H3536" s="92" t="str">
        <f>_xlfn.XLOOKUP(O3536,匹配表1065!T:T,匹配表1065!W:W)</f>
        <v>马鞍山市</v>
      </c>
      <c r="I3536" s="89" t="str">
        <f>_xlfn.XLOOKUP(O3536,匹配表1065!T:T,匹配表1065!X:X)</f>
        <v>PME2003</v>
      </c>
      <c r="J3536" s="92" t="s">
        <v>101</v>
      </c>
      <c r="K3536" s="89" cm="1">
        <f ca="1" t="array" ref="K3536:L3536">_xlfn.XLOOKUP(J3536,匹配表1065!Y:Y,匹配表1065!AA:AB)</f>
        <v>1</v>
      </c>
      <c r="L3536" s="89" t="str">
        <v>3个月以内</v>
      </c>
      <c r="M3536" s="92" t="s">
        <v>35</v>
      </c>
      <c r="N3536" s="92">
        <v>1</v>
      </c>
      <c r="O3536" s="93" t="str">
        <f>_xlfn.XLOOKUP(P3536,匹配表1065!U:U,匹配表1065!T:T)</f>
        <v>HO00000004</v>
      </c>
      <c r="P3536" s="92" t="s">
        <v>817</v>
      </c>
      <c r="Q3536" s="92" t="s">
        <v>818</v>
      </c>
      <c r="R3536" s="89" t="str">
        <f>_xlfn.XLOOKUP(Q3536,匹配表1065!L:L,匹配表1065!O:O)</f>
        <v>B</v>
      </c>
      <c r="S3536" s="93" t="str">
        <f>IFERROR(_xlfn.XLOOKUP(Q3536,匹配表1065!AI:AI,匹配表1065!AJ:AJ),"绿标")</f>
        <v>黑标</v>
      </c>
      <c r="T3536" s="93" t="str" cm="1">
        <f t="array" ref="T3536:U3536">_xlfn.XLOOKUP(Q3536,匹配表1065!L:L,匹配表1065!M:N)</f>
        <v>脑血管</v>
      </c>
      <c r="U3536" s="94" t="str">
        <v>神经内科</v>
      </c>
      <c r="V3536" s="95" t="s">
        <v>42</v>
      </c>
      <c r="W3536" s="93">
        <f>_xlfn.XLOOKUP(M3536,匹配表1065!D:D,匹配表1065!F:F)*N3536</f>
        <v>4</v>
      </c>
    </row>
    <row r="3537" customHeight="1" spans="1:23">
      <c r="A3537" s="89" t="s">
        <v>787</v>
      </c>
      <c r="B3537" s="90">
        <v>46181</v>
      </c>
      <c r="C3537" s="91" t="str">
        <f t="shared" si="110"/>
        <v>6月第2周</v>
      </c>
      <c r="D3537" s="89" t="s">
        <v>814</v>
      </c>
      <c r="E3537" s="89" t="str">
        <f t="shared" si="111"/>
        <v>6月第2周--周1</v>
      </c>
      <c r="F3537" s="99" t="s">
        <v>27</v>
      </c>
      <c r="G3537" s="92" t="s">
        <v>92</v>
      </c>
      <c r="H3537" s="92" t="str">
        <f>_xlfn.XLOOKUP(O3537,匹配表1065!T:T,匹配表1065!W:W)</f>
        <v>合肥市</v>
      </c>
      <c r="I3537" s="89" t="str">
        <f>_xlfn.XLOOKUP(O3537,匹配表1065!T:T,匹配表1065!X:X)</f>
        <v>PME2007</v>
      </c>
      <c r="J3537" s="92" t="s">
        <v>93</v>
      </c>
      <c r="K3537" s="89" cm="1">
        <f ca="1" t="array" ref="K3537:L3537">_xlfn.XLOOKUP(J3537,匹配表1065!Y:Y,匹配表1065!AA:AB)</f>
        <v>9</v>
      </c>
      <c r="L3537" s="89" t="str">
        <v>3个月以上</v>
      </c>
      <c r="M3537" s="92" t="s">
        <v>55</v>
      </c>
      <c r="N3537" s="92">
        <v>1</v>
      </c>
      <c r="O3537" s="93" t="str">
        <f>_xlfn.XLOOKUP(P3537,匹配表1065!U:U,匹配表1065!T:T)</f>
        <v>HO00000001</v>
      </c>
      <c r="P3537" s="92" t="s">
        <v>94</v>
      </c>
      <c r="Q3537" s="92" t="s">
        <v>207</v>
      </c>
      <c r="R3537" s="89" t="str">
        <f>_xlfn.XLOOKUP(Q3537,匹配表1065!L:L,匹配表1065!O:O)</f>
        <v>C</v>
      </c>
      <c r="S3537" s="93" t="str">
        <f>IFERROR(_xlfn.XLOOKUP(Q3537,匹配表1065!AI:AI,匹配表1065!AJ:AJ),"绿标")</f>
        <v>红标</v>
      </c>
      <c r="T3537" s="93" t="str" cm="1">
        <f t="array" ref="T3537:U3537">_xlfn.XLOOKUP(Q3537,匹配表1065!L:L,匹配表1065!M:N)</f>
        <v>眩晕</v>
      </c>
      <c r="U3537" s="94" t="str">
        <v>神经内科</v>
      </c>
      <c r="V3537" s="95" t="s">
        <v>58</v>
      </c>
      <c r="W3537" s="93">
        <f>_xlfn.XLOOKUP(M3537,匹配表1065!D:D,匹配表1065!F:F)*N3537</f>
        <v>8</v>
      </c>
    </row>
    <row r="3538" customHeight="1" spans="1:23">
      <c r="A3538" s="89" t="s">
        <v>787</v>
      </c>
      <c r="B3538" s="90">
        <v>46181</v>
      </c>
      <c r="C3538" s="91" t="str">
        <f t="shared" si="110"/>
        <v>6月第2周</v>
      </c>
      <c r="D3538" s="89" t="s">
        <v>814</v>
      </c>
      <c r="E3538" s="89" t="str">
        <f t="shared" si="111"/>
        <v>6月第2周--周1</v>
      </c>
      <c r="F3538" s="99" t="s">
        <v>27</v>
      </c>
      <c r="G3538" s="92" t="s">
        <v>92</v>
      </c>
      <c r="H3538" s="92" t="str">
        <f>_xlfn.XLOOKUP(O3538,匹配表1065!T:T,匹配表1065!W:W)</f>
        <v>合肥市</v>
      </c>
      <c r="I3538" s="89" t="str">
        <f>_xlfn.XLOOKUP(O3538,匹配表1065!T:T,匹配表1065!X:X)</f>
        <v>PME2007</v>
      </c>
      <c r="J3538" s="92" t="s">
        <v>93</v>
      </c>
      <c r="K3538" s="89" cm="1">
        <f ca="1" t="array" ref="K3538:L3538">_xlfn.XLOOKUP(J3538,匹配表1065!Y:Y,匹配表1065!AA:AB)</f>
        <v>9</v>
      </c>
      <c r="L3538" s="89" t="str">
        <v>3个月以上</v>
      </c>
      <c r="M3538" s="92" t="s">
        <v>35</v>
      </c>
      <c r="N3538" s="92">
        <v>1</v>
      </c>
      <c r="O3538" s="93" t="str">
        <f>_xlfn.XLOOKUP(P3538,匹配表1065!U:U,匹配表1065!T:T)</f>
        <v>HO00000001</v>
      </c>
      <c r="P3538" s="92" t="s">
        <v>94</v>
      </c>
      <c r="Q3538" s="92" t="s">
        <v>96</v>
      </c>
      <c r="R3538" s="89" t="str">
        <f>_xlfn.XLOOKUP(Q3538,匹配表1065!L:L,匹配表1065!O:O)</f>
        <v>B</v>
      </c>
      <c r="S3538" s="93" t="str">
        <f>IFERROR(_xlfn.XLOOKUP(Q3538,匹配表1065!AI:AI,匹配表1065!AJ:AJ),"绿标")</f>
        <v>黑标</v>
      </c>
      <c r="T3538" s="93" t="str" cm="1">
        <f t="array" ref="T3538:U3538">_xlfn.XLOOKUP(Q3538,匹配表1065!L:L,匹配表1065!M:N)</f>
        <v>脑血管</v>
      </c>
      <c r="U3538" s="94" t="str">
        <v>神经内科</v>
      </c>
      <c r="V3538" s="95" t="s">
        <v>58</v>
      </c>
      <c r="W3538" s="93">
        <f>_xlfn.XLOOKUP(M3538,匹配表1065!D:D,匹配表1065!F:F)*N3538</f>
        <v>4</v>
      </c>
    </row>
    <row r="3539" customHeight="1" spans="1:23">
      <c r="A3539" s="89" t="s">
        <v>787</v>
      </c>
      <c r="B3539" s="90">
        <v>46181</v>
      </c>
      <c r="C3539" s="91" t="str">
        <f t="shared" si="110"/>
        <v>6月第2周</v>
      </c>
      <c r="D3539" s="89" t="s">
        <v>814</v>
      </c>
      <c r="E3539" s="89" t="str">
        <f t="shared" si="111"/>
        <v>6月第2周--周1</v>
      </c>
      <c r="F3539" s="99" t="s">
        <v>27</v>
      </c>
      <c r="G3539" s="92" t="s">
        <v>92</v>
      </c>
      <c r="H3539" s="92" t="str">
        <f>_xlfn.XLOOKUP(O3539,匹配表1065!T:T,匹配表1065!W:W)</f>
        <v>合肥市</v>
      </c>
      <c r="I3539" s="89" t="str">
        <f>_xlfn.XLOOKUP(O3539,匹配表1065!T:T,匹配表1065!X:X)</f>
        <v>PME2047</v>
      </c>
      <c r="J3539" s="92" t="s">
        <v>97</v>
      </c>
      <c r="K3539" s="89" cm="1">
        <f ca="1" t="array" ref="K3539:L3539">_xlfn.XLOOKUP(J3539,匹配表1065!Y:Y,匹配表1065!AA:AB)</f>
        <v>2</v>
      </c>
      <c r="L3539" s="89" t="str">
        <v>3个月以内</v>
      </c>
      <c r="M3539" s="92" t="s">
        <v>35</v>
      </c>
      <c r="N3539" s="92">
        <v>1</v>
      </c>
      <c r="O3539" s="93" t="str">
        <f>_xlfn.XLOOKUP(P3539,匹配表1065!U:U,匹配表1065!T:T)</f>
        <v>HO00000005</v>
      </c>
      <c r="P3539" s="92" t="s">
        <v>98</v>
      </c>
      <c r="Q3539" s="92" t="s">
        <v>345</v>
      </c>
      <c r="R3539" s="89" t="str">
        <f>_xlfn.XLOOKUP(Q3539,匹配表1065!L:L,匹配表1065!O:O)</f>
        <v>B</v>
      </c>
      <c r="S3539" s="93" t="str">
        <f>IFERROR(_xlfn.XLOOKUP(Q3539,匹配表1065!AI:AI,匹配表1065!AJ:AJ),"绿标")</f>
        <v>绿标</v>
      </c>
      <c r="T3539" s="93" t="str" cm="1">
        <f t="array" ref="T3539:U3539">_xlfn.XLOOKUP(Q3539,匹配表1065!L:L,匹配表1065!M:N)</f>
        <v>脑血管</v>
      </c>
      <c r="U3539" s="94" t="str">
        <v>神经内科</v>
      </c>
      <c r="V3539" s="95" t="s">
        <v>33</v>
      </c>
      <c r="W3539" s="93">
        <f>_xlfn.XLOOKUP(M3539,匹配表1065!D:D,匹配表1065!F:F)*N3539</f>
        <v>4</v>
      </c>
    </row>
    <row r="3540" customHeight="1" spans="1:23">
      <c r="A3540" s="89" t="s">
        <v>787</v>
      </c>
      <c r="B3540" s="90">
        <v>46181</v>
      </c>
      <c r="C3540" s="91" t="str">
        <f t="shared" si="110"/>
        <v>6月第2周</v>
      </c>
      <c r="D3540" s="89" t="s">
        <v>814</v>
      </c>
      <c r="E3540" s="89" t="str">
        <f t="shared" si="111"/>
        <v>6月第2周--周1</v>
      </c>
      <c r="F3540" s="99" t="s">
        <v>27</v>
      </c>
      <c r="G3540" s="89" t="s">
        <v>63</v>
      </c>
      <c r="H3540" s="92" t="str">
        <f>_xlfn.XLOOKUP(O3540,匹配表1065!T:T,匹配表1065!W:W)</f>
        <v>南京市</v>
      </c>
      <c r="I3540" s="89" t="str">
        <f>_xlfn.XLOOKUP(O3540,匹配表1065!T:T,匹配表1065!X:X)</f>
        <v>PME2001</v>
      </c>
      <c r="J3540" s="92" t="s">
        <v>64</v>
      </c>
      <c r="K3540" s="89" cm="1">
        <f ca="1" t="array" ref="K3540:L3540">_xlfn.XLOOKUP(J3540,匹配表1065!Y:Y,匹配表1065!AA:AB)</f>
        <v>31</v>
      </c>
      <c r="L3540" s="89" t="str">
        <v>3个月以上</v>
      </c>
      <c r="M3540" s="92" t="s">
        <v>30</v>
      </c>
      <c r="N3540" s="92">
        <v>5</v>
      </c>
      <c r="O3540" s="93" t="str">
        <f>_xlfn.XLOOKUP(P3540,匹配表1065!U:U,匹配表1065!T:T)</f>
        <v>HO00000958</v>
      </c>
      <c r="P3540" s="92" t="s">
        <v>65</v>
      </c>
      <c r="Q3540" s="92" t="s">
        <v>209</v>
      </c>
      <c r="R3540" s="89" t="str">
        <f>_xlfn.XLOOKUP(Q3540,匹配表1065!L:L,匹配表1065!O:O)</f>
        <v>C</v>
      </c>
      <c r="S3540" s="93" t="str">
        <f>IFERROR(_xlfn.XLOOKUP(Q3540,匹配表1065!AI:AI,匹配表1065!AJ:AJ),"绿标")</f>
        <v>红标</v>
      </c>
      <c r="T3540" s="93" t="str" cm="1">
        <f t="array" ref="T3540:U3540">_xlfn.XLOOKUP(Q3540,匹配表1065!L:L,匹配表1065!M:N)</f>
        <v>眩晕</v>
      </c>
      <c r="U3540" s="94" t="str">
        <v>耳鼻喉科</v>
      </c>
      <c r="V3540" s="95" t="s">
        <v>70</v>
      </c>
      <c r="W3540" s="93">
        <f>_xlfn.XLOOKUP(M3540,匹配表1065!D:D,匹配表1065!F:F)*N3540</f>
        <v>60</v>
      </c>
    </row>
    <row r="3541" customHeight="1" spans="1:23">
      <c r="A3541" s="89" t="s">
        <v>787</v>
      </c>
      <c r="B3541" s="90">
        <v>46181</v>
      </c>
      <c r="C3541" s="91" t="str">
        <f t="shared" si="110"/>
        <v>6月第2周</v>
      </c>
      <c r="D3541" s="89" t="s">
        <v>814</v>
      </c>
      <c r="E3541" s="89" t="str">
        <f t="shared" si="111"/>
        <v>6月第2周--周1</v>
      </c>
      <c r="F3541" s="99" t="s">
        <v>27</v>
      </c>
      <c r="G3541" s="89" t="s">
        <v>63</v>
      </c>
      <c r="H3541" s="92" t="str">
        <f>_xlfn.XLOOKUP(O3541,匹配表1065!T:T,匹配表1065!W:W)</f>
        <v>徐州市</v>
      </c>
      <c r="I3541" s="89" t="str">
        <f>_xlfn.XLOOKUP(O3541,匹配表1065!T:T,匹配表1065!X:X)</f>
        <v>PME2008</v>
      </c>
      <c r="J3541" s="92" t="s">
        <v>81</v>
      </c>
      <c r="K3541" s="89" cm="1">
        <f ca="1" t="array" ref="K3541:L3541">_xlfn.XLOOKUP(J3541,匹配表1065!Y:Y,匹配表1065!AA:AB)</f>
        <v>19</v>
      </c>
      <c r="L3541" s="89" t="str">
        <v>3个月以上</v>
      </c>
      <c r="M3541" s="92" t="s">
        <v>202</v>
      </c>
      <c r="N3541" s="92">
        <v>1</v>
      </c>
      <c r="O3541" s="93" t="str">
        <f>_xlfn.XLOOKUP(P3541,匹配表1065!U:U,匹配表1065!T:T)</f>
        <v>HO00000989</v>
      </c>
      <c r="P3541" s="92" t="s">
        <v>214</v>
      </c>
      <c r="Q3541" s="92" t="s">
        <v>215</v>
      </c>
      <c r="R3541" s="89" t="str">
        <f>_xlfn.XLOOKUP(Q3541,匹配表1065!L:L,匹配表1065!O:O)</f>
        <v>A</v>
      </c>
      <c r="S3541" s="93" t="str">
        <f>IFERROR(_xlfn.XLOOKUP(Q3541,匹配表1065!AI:AI,匹配表1065!AJ:AJ),"绿标")</f>
        <v>红标</v>
      </c>
      <c r="T3541" s="93" t="str" cm="1">
        <f t="array" ref="T3541:U3541">_xlfn.XLOOKUP(Q3541,匹配表1065!L:L,匹配表1065!M:N)</f>
        <v>头痛</v>
      </c>
      <c r="U3541" s="94" t="str">
        <v>神经内科</v>
      </c>
      <c r="V3541" s="95" t="s">
        <v>70</v>
      </c>
      <c r="W3541" s="93">
        <f>_xlfn.XLOOKUP(M3541,匹配表1065!D:D,匹配表1065!F:F)*N3541</f>
        <v>16</v>
      </c>
    </row>
    <row r="3542" customHeight="1" spans="1:23">
      <c r="A3542" s="89" t="s">
        <v>787</v>
      </c>
      <c r="B3542" s="90">
        <v>46181</v>
      </c>
      <c r="C3542" s="91" t="str">
        <f t="shared" si="110"/>
        <v>6月第2周</v>
      </c>
      <c r="D3542" s="89" t="s">
        <v>814</v>
      </c>
      <c r="E3542" s="89" t="str">
        <f t="shared" si="111"/>
        <v>6月第2周--周1</v>
      </c>
      <c r="F3542" s="99" t="s">
        <v>27</v>
      </c>
      <c r="G3542" s="89" t="s">
        <v>63</v>
      </c>
      <c r="H3542" s="92" t="str">
        <f>_xlfn.XLOOKUP(O3542,匹配表1065!T:T,匹配表1065!W:W)</f>
        <v>连云港市</v>
      </c>
      <c r="I3542" s="89" t="str">
        <f>_xlfn.XLOOKUP(O3542,匹配表1065!T:T,匹配表1065!X:X)</f>
        <v>PME2042</v>
      </c>
      <c r="J3542" s="92" t="s">
        <v>74</v>
      </c>
      <c r="K3542" s="89" cm="1">
        <f ca="1" t="array" ref="K3542:L3542">_xlfn.XLOOKUP(J3542,匹配表1065!Y:Y,匹配表1065!AA:AB)</f>
        <v>7</v>
      </c>
      <c r="L3542" s="89" t="str">
        <v>3个月以上</v>
      </c>
      <c r="M3542" s="92" t="s">
        <v>35</v>
      </c>
      <c r="N3542" s="92">
        <v>1</v>
      </c>
      <c r="O3542" s="93" t="str">
        <f>_xlfn.XLOOKUP(P3542,匹配表1065!U:U,匹配表1065!T:T)</f>
        <v>HO00001004</v>
      </c>
      <c r="P3542" s="92" t="s">
        <v>75</v>
      </c>
      <c r="Q3542" s="92" t="s">
        <v>468</v>
      </c>
      <c r="R3542" s="89" t="str">
        <f>_xlfn.XLOOKUP(Q3542,匹配表1065!L:L,匹配表1065!O:O)</f>
        <v>B</v>
      </c>
      <c r="S3542" s="93" t="str">
        <f>IFERROR(_xlfn.XLOOKUP(Q3542,匹配表1065!AI:AI,匹配表1065!AJ:AJ),"绿标")</f>
        <v>黑标</v>
      </c>
      <c r="T3542" s="93" t="str" cm="1">
        <f t="array" ref="T3542:U3542">_xlfn.XLOOKUP(Q3542,匹配表1065!L:L,匹配表1065!M:N)</f>
        <v>脑血管</v>
      </c>
      <c r="U3542" s="94" t="str">
        <v>神经内科</v>
      </c>
      <c r="V3542" s="95" t="s">
        <v>33</v>
      </c>
      <c r="W3542" s="93">
        <f>_xlfn.XLOOKUP(M3542,匹配表1065!D:D,匹配表1065!F:F)*N3542</f>
        <v>4</v>
      </c>
    </row>
    <row r="3543" customHeight="1" spans="1:23">
      <c r="A3543" s="89" t="s">
        <v>787</v>
      </c>
      <c r="B3543" s="90">
        <v>46181</v>
      </c>
      <c r="C3543" s="91" t="str">
        <f t="shared" si="110"/>
        <v>6月第2周</v>
      </c>
      <c r="D3543" s="89" t="s">
        <v>814</v>
      </c>
      <c r="E3543" s="89" t="str">
        <f t="shared" si="111"/>
        <v>6月第2周--周1</v>
      </c>
      <c r="F3543" s="99" t="s">
        <v>27</v>
      </c>
      <c r="G3543" s="89" t="s">
        <v>63</v>
      </c>
      <c r="H3543" s="92" t="str">
        <f>_xlfn.XLOOKUP(O3543,匹配表1065!T:T,匹配表1065!W:W)</f>
        <v>南京市</v>
      </c>
      <c r="I3543" s="89" t="str">
        <f>_xlfn.XLOOKUP(O3543,匹配表1065!T:T,匹配表1065!X:X)</f>
        <v>PME2002</v>
      </c>
      <c r="J3543" s="92" t="s">
        <v>410</v>
      </c>
      <c r="K3543" s="89" cm="1">
        <f ca="1" t="array" ref="K3543:L3543">_xlfn.XLOOKUP(J3543,匹配表1065!Y:Y,匹配表1065!AA:AB)</f>
        <v>1</v>
      </c>
      <c r="L3543" s="89" t="str">
        <v>3个月以内</v>
      </c>
      <c r="M3543" s="92" t="s">
        <v>30</v>
      </c>
      <c r="N3543" s="92">
        <v>1</v>
      </c>
      <c r="O3543" s="93" t="str">
        <f>_xlfn.XLOOKUP(P3543,匹配表1065!U:U,匹配表1065!T:T)</f>
        <v>HO00000964</v>
      </c>
      <c r="P3543" s="92" t="s">
        <v>90</v>
      </c>
      <c r="Q3543" s="92" t="s">
        <v>213</v>
      </c>
      <c r="R3543" s="89" t="str">
        <f>_xlfn.XLOOKUP(Q3543,匹配表1065!L:L,匹配表1065!O:O)</f>
        <v>A</v>
      </c>
      <c r="S3543" s="93" t="str">
        <f>IFERROR(_xlfn.XLOOKUP(Q3543,匹配表1065!AI:AI,匹配表1065!AJ:AJ),"绿标")</f>
        <v>红标</v>
      </c>
      <c r="T3543" s="93" t="str" cm="1">
        <f t="array" ref="T3543:U3543">_xlfn.XLOOKUP(Q3543,匹配表1065!L:L,匹配表1065!M:N)</f>
        <v>头痛</v>
      </c>
      <c r="U3543" s="94" t="str">
        <v>神经内科</v>
      </c>
      <c r="V3543" s="95" t="s">
        <v>42</v>
      </c>
      <c r="W3543" s="93">
        <f>_xlfn.XLOOKUP(M3543,匹配表1065!D:D,匹配表1065!F:F)*N3543</f>
        <v>12</v>
      </c>
    </row>
    <row r="3544" customHeight="1" spans="1:23">
      <c r="A3544" s="89" t="s">
        <v>787</v>
      </c>
      <c r="B3544" s="90">
        <v>46181</v>
      </c>
      <c r="C3544" s="91" t="str">
        <f t="shared" si="110"/>
        <v>6月第2周</v>
      </c>
      <c r="D3544" s="89" t="s">
        <v>814</v>
      </c>
      <c r="E3544" s="89" t="str">
        <f t="shared" si="111"/>
        <v>6月第2周--周1</v>
      </c>
      <c r="F3544" s="99" t="s">
        <v>27</v>
      </c>
      <c r="G3544" s="89" t="s">
        <v>63</v>
      </c>
      <c r="H3544" s="92" t="str">
        <f>_xlfn.XLOOKUP(O3544,匹配表1065!T:T,匹配表1065!W:W)</f>
        <v>徐州市</v>
      </c>
      <c r="I3544" s="89" t="str">
        <f>_xlfn.XLOOKUP(O3544,匹配表1065!T:T,匹配表1065!X:X)</f>
        <v>PME2041</v>
      </c>
      <c r="J3544" s="92" t="s">
        <v>71</v>
      </c>
      <c r="K3544" s="89" cm="1">
        <f ca="1" t="array" ref="K3544:L3544">_xlfn.XLOOKUP(J3544,匹配表1065!Y:Y,匹配表1065!AA:AB)</f>
        <v>5</v>
      </c>
      <c r="L3544" s="89" t="str">
        <v>3个月以上</v>
      </c>
      <c r="M3544" s="92" t="s">
        <v>35</v>
      </c>
      <c r="N3544" s="92">
        <v>2</v>
      </c>
      <c r="O3544" s="93" t="str">
        <f>_xlfn.XLOOKUP(P3544,匹配表1065!U:U,匹配表1065!T:T)</f>
        <v>HO00000939</v>
      </c>
      <c r="P3544" s="92" t="s">
        <v>819</v>
      </c>
      <c r="Q3544" s="92" t="s">
        <v>820</v>
      </c>
      <c r="R3544" s="89" t="str">
        <f>_xlfn.XLOOKUP(Q3544,匹配表1065!L:L,匹配表1065!O:O)</f>
        <v>B</v>
      </c>
      <c r="S3544" s="93" t="str">
        <f>IFERROR(_xlfn.XLOOKUP(Q3544,匹配表1065!AI:AI,匹配表1065!AJ:AJ),"绿标")</f>
        <v>黑标</v>
      </c>
      <c r="T3544" s="93" t="str" cm="1">
        <f t="array" ref="T3544:U3544">_xlfn.XLOOKUP(Q3544,匹配表1065!L:L,匹配表1065!M:N)</f>
        <v>脑血管</v>
      </c>
      <c r="U3544" s="94" t="str">
        <v>神经内科</v>
      </c>
      <c r="V3544" s="95" t="s">
        <v>58</v>
      </c>
      <c r="W3544" s="93">
        <f>_xlfn.XLOOKUP(M3544,匹配表1065!D:D,匹配表1065!F:F)*N3544</f>
        <v>8</v>
      </c>
    </row>
    <row r="3545" customHeight="1" spans="1:23">
      <c r="A3545" s="89" t="s">
        <v>787</v>
      </c>
      <c r="B3545" s="90">
        <v>46181</v>
      </c>
      <c r="C3545" s="91" t="str">
        <f t="shared" si="110"/>
        <v>6月第2周</v>
      </c>
      <c r="D3545" s="89" t="s">
        <v>814</v>
      </c>
      <c r="E3545" s="89" t="str">
        <f t="shared" si="111"/>
        <v>6月第2周--周1</v>
      </c>
      <c r="F3545" s="99" t="s">
        <v>27</v>
      </c>
      <c r="G3545" s="89" t="s">
        <v>63</v>
      </c>
      <c r="H3545" s="92" t="str">
        <f>_xlfn.XLOOKUP(O3545,匹配表1065!T:T,匹配表1065!W:W)</f>
        <v>南京市</v>
      </c>
      <c r="I3545" s="89" t="str">
        <f>_xlfn.XLOOKUP(O3545,匹配表1065!T:T,匹配表1065!X:X)</f>
        <v>PME2001</v>
      </c>
      <c r="J3545" s="92" t="s">
        <v>77</v>
      </c>
      <c r="K3545" s="89" cm="1">
        <f ca="1" t="array" ref="K3545:L3545">_xlfn.XLOOKUP(J3545,匹配表1065!Y:Y,匹配表1065!AA:AB)</f>
        <v>8</v>
      </c>
      <c r="L3545" s="89" t="str">
        <v>3个月以上</v>
      </c>
      <c r="M3545" s="92" t="s">
        <v>30</v>
      </c>
      <c r="N3545" s="92">
        <v>1</v>
      </c>
      <c r="O3545" s="93" t="str">
        <f>_xlfn.XLOOKUP(P3545,匹配表1065!U:U,匹配表1065!T:T)</f>
        <v>HO00000958</v>
      </c>
      <c r="P3545" s="92" t="s">
        <v>65</v>
      </c>
      <c r="Q3545" s="92" t="s">
        <v>216</v>
      </c>
      <c r="R3545" s="89" t="str">
        <f>_xlfn.XLOOKUP(Q3545,匹配表1065!L:L,匹配表1065!O:O)</f>
        <v>A</v>
      </c>
      <c r="S3545" s="93" t="str">
        <f>IFERROR(_xlfn.XLOOKUP(Q3545,匹配表1065!AI:AI,匹配表1065!AJ:AJ),"绿标")</f>
        <v>红标</v>
      </c>
      <c r="T3545" s="93" t="str" cm="1">
        <f t="array" ref="T3545:U3545">_xlfn.XLOOKUP(Q3545,匹配表1065!L:L,匹配表1065!M:N)</f>
        <v>头痛</v>
      </c>
      <c r="U3545" s="94" t="str">
        <v>神经内科</v>
      </c>
      <c r="V3545" s="95" t="s">
        <v>67</v>
      </c>
      <c r="W3545" s="93">
        <f>_xlfn.XLOOKUP(M3545,匹配表1065!D:D,匹配表1065!F:F)*N3545</f>
        <v>12</v>
      </c>
    </row>
    <row r="3546" customHeight="1" spans="1:23">
      <c r="A3546" s="89" t="s">
        <v>787</v>
      </c>
      <c r="B3546" s="90">
        <v>46181</v>
      </c>
      <c r="C3546" s="91" t="str">
        <f t="shared" si="110"/>
        <v>6月第2周</v>
      </c>
      <c r="D3546" s="89" t="s">
        <v>814</v>
      </c>
      <c r="E3546" s="89" t="str">
        <f t="shared" si="111"/>
        <v>6月第2周--周1</v>
      </c>
      <c r="F3546" s="99" t="s">
        <v>27</v>
      </c>
      <c r="G3546" s="89" t="s">
        <v>63</v>
      </c>
      <c r="H3546" s="92" t="str">
        <f>_xlfn.XLOOKUP(O3546,匹配表1065!T:T,匹配表1065!W:W)</f>
        <v>南京市</v>
      </c>
      <c r="I3546" s="89" t="str">
        <f>_xlfn.XLOOKUP(O3546,匹配表1065!T:T,匹配表1065!X:X)</f>
        <v>PME2002</v>
      </c>
      <c r="J3546" s="92" t="s">
        <v>84</v>
      </c>
      <c r="K3546" s="89" cm="1">
        <f ca="1" t="array" ref="K3546:L3546">_xlfn.XLOOKUP(J3546,匹配表1065!Y:Y,匹配表1065!AA:AB)</f>
        <v>31</v>
      </c>
      <c r="L3546" s="89" t="str">
        <v>3个月以上</v>
      </c>
      <c r="M3546" s="92" t="s">
        <v>30</v>
      </c>
      <c r="N3546" s="92">
        <v>5</v>
      </c>
      <c r="O3546" s="93" t="str">
        <f>_xlfn.XLOOKUP(P3546,匹配表1065!U:U,匹配表1065!T:T)</f>
        <v>HO00000964</v>
      </c>
      <c r="P3546" s="92" t="s">
        <v>90</v>
      </c>
      <c r="Q3546" s="92" t="s">
        <v>281</v>
      </c>
      <c r="R3546" s="89" t="str">
        <f>_xlfn.XLOOKUP(Q3546,匹配表1065!L:L,匹配表1065!O:O)</f>
        <v>A</v>
      </c>
      <c r="S3546" s="93" t="str">
        <f>IFERROR(_xlfn.XLOOKUP(Q3546,匹配表1065!AI:AI,匹配表1065!AJ:AJ),"绿标")</f>
        <v>红标</v>
      </c>
      <c r="T3546" s="93" t="str" cm="1">
        <f t="array" ref="T3546:U3546">_xlfn.XLOOKUP(Q3546,匹配表1065!L:L,匹配表1065!M:N)</f>
        <v>头痛</v>
      </c>
      <c r="U3546" s="94" t="str">
        <v>神经内科</v>
      </c>
      <c r="V3546" s="95" t="s">
        <v>70</v>
      </c>
      <c r="W3546" s="93">
        <f>_xlfn.XLOOKUP(M3546,匹配表1065!D:D,匹配表1065!F:F)*N3546</f>
        <v>60</v>
      </c>
    </row>
    <row r="3547" customHeight="1" spans="1:23">
      <c r="A3547" s="89" t="s">
        <v>787</v>
      </c>
      <c r="B3547" s="90">
        <v>46181</v>
      </c>
      <c r="C3547" s="91" t="str">
        <f t="shared" si="110"/>
        <v>6月第2周</v>
      </c>
      <c r="D3547" s="89" t="s">
        <v>814</v>
      </c>
      <c r="E3547" s="89" t="str">
        <f t="shared" si="111"/>
        <v>6月第2周--周1</v>
      </c>
      <c r="F3547" s="99" t="s">
        <v>27</v>
      </c>
      <c r="G3547" s="92" t="s">
        <v>136</v>
      </c>
      <c r="H3547" s="92" t="str">
        <f>_xlfn.XLOOKUP(O3547,匹配表1065!T:T,匹配表1065!W:W)</f>
        <v>青岛市</v>
      </c>
      <c r="I3547" s="89" t="str">
        <f>_xlfn.XLOOKUP(O3547,匹配表1065!T:T,匹配表1065!X:X)</f>
        <v>PME2033</v>
      </c>
      <c r="J3547" s="92" t="s">
        <v>137</v>
      </c>
      <c r="K3547" s="89" cm="1">
        <f ca="1" t="array" ref="K3547:L3547">_xlfn.XLOOKUP(J3547,匹配表1065!Y:Y,匹配表1065!AA:AB)</f>
        <v>10</v>
      </c>
      <c r="L3547" s="89" t="str">
        <v>3个月以上</v>
      </c>
      <c r="M3547" s="92" t="s">
        <v>30</v>
      </c>
      <c r="N3547" s="92">
        <v>1</v>
      </c>
      <c r="O3547" s="93" t="str">
        <f>_xlfn.XLOOKUP(P3547,匹配表1065!U:U,匹配表1065!T:T)</f>
        <v>HO00001481</v>
      </c>
      <c r="P3547" s="92" t="s">
        <v>246</v>
      </c>
      <c r="Q3547" s="92" t="s">
        <v>306</v>
      </c>
      <c r="R3547" s="89" t="str">
        <f>_xlfn.XLOOKUP(Q3547,匹配表1065!L:L,匹配表1065!O:O)</f>
        <v>A</v>
      </c>
      <c r="S3547" s="93" t="str">
        <f>IFERROR(_xlfn.XLOOKUP(Q3547,匹配表1065!AI:AI,匹配表1065!AJ:AJ),"绿标")</f>
        <v>红标</v>
      </c>
      <c r="T3547" s="93" t="str" cm="1">
        <f t="array" ref="T3547:U3547">_xlfn.XLOOKUP(Q3547,匹配表1065!L:L,匹配表1065!M:N)</f>
        <v>头痛</v>
      </c>
      <c r="U3547" s="94" t="str">
        <v>神经内科</v>
      </c>
      <c r="V3547" s="95" t="s">
        <v>33</v>
      </c>
      <c r="W3547" s="93">
        <f>_xlfn.XLOOKUP(M3547,匹配表1065!D:D,匹配表1065!F:F)*N3547</f>
        <v>12</v>
      </c>
    </row>
    <row r="3548" customHeight="1" spans="1:23">
      <c r="A3548" s="89" t="s">
        <v>787</v>
      </c>
      <c r="B3548" s="90">
        <v>46181</v>
      </c>
      <c r="C3548" s="91" t="str">
        <f t="shared" si="110"/>
        <v>6月第2周</v>
      </c>
      <c r="D3548" s="89" t="s">
        <v>814</v>
      </c>
      <c r="E3548" s="89" t="str">
        <f t="shared" si="111"/>
        <v>6月第2周--周1</v>
      </c>
      <c r="F3548" s="99" t="s">
        <v>27</v>
      </c>
      <c r="G3548" s="92" t="s">
        <v>136</v>
      </c>
      <c r="H3548" s="92" t="str">
        <f>_xlfn.XLOOKUP(O3548,匹配表1065!T:T,匹配表1065!W:W)</f>
        <v>青岛市</v>
      </c>
      <c r="I3548" s="89" t="str">
        <f>_xlfn.XLOOKUP(O3548,匹配表1065!T:T,匹配表1065!X:X)</f>
        <v>PME2032</v>
      </c>
      <c r="J3548" s="92" t="s">
        <v>143</v>
      </c>
      <c r="K3548" s="89" cm="1">
        <f ca="1" t="array" ref="K3548:L3548">_xlfn.XLOOKUP(J3548,匹配表1065!Y:Y,匹配表1065!AA:AB)</f>
        <v>31</v>
      </c>
      <c r="L3548" s="89" t="str">
        <v>3个月以上</v>
      </c>
      <c r="M3548" s="92" t="s">
        <v>30</v>
      </c>
      <c r="N3548" s="92">
        <v>1</v>
      </c>
      <c r="O3548" s="93" t="str">
        <f>_xlfn.XLOOKUP(P3548,匹配表1065!U:U,匹配表1065!T:T)</f>
        <v>HO00001482</v>
      </c>
      <c r="P3548" s="92" t="s">
        <v>146</v>
      </c>
      <c r="Q3548" s="92" t="s">
        <v>249</v>
      </c>
      <c r="R3548" s="89" t="str">
        <f>_xlfn.XLOOKUP(Q3548,匹配表1065!L:L,匹配表1065!O:O)</f>
        <v>C</v>
      </c>
      <c r="S3548" s="93" t="str">
        <f>IFERROR(_xlfn.XLOOKUP(Q3548,匹配表1065!AI:AI,匹配表1065!AJ:AJ),"绿标")</f>
        <v>绿标</v>
      </c>
      <c r="T3548" s="93" t="str" cm="1">
        <f t="array" ref="T3548:U3548">_xlfn.XLOOKUP(Q3548,匹配表1065!L:L,匹配表1065!M:N)</f>
        <v>眩晕</v>
      </c>
      <c r="U3548" s="94" t="str">
        <v>耳鼻喉科</v>
      </c>
      <c r="V3548" s="95" t="s">
        <v>70</v>
      </c>
      <c r="W3548" s="93">
        <f>_xlfn.XLOOKUP(M3548,匹配表1065!D:D,匹配表1065!F:F)*N3548</f>
        <v>12</v>
      </c>
    </row>
    <row r="3549" customHeight="1" spans="1:23">
      <c r="A3549" s="89" t="s">
        <v>787</v>
      </c>
      <c r="B3549" s="90">
        <v>46181</v>
      </c>
      <c r="C3549" s="91" t="str">
        <f t="shared" si="110"/>
        <v>6月第2周</v>
      </c>
      <c r="D3549" s="89" t="s">
        <v>814</v>
      </c>
      <c r="E3549" s="89" t="str">
        <f t="shared" si="111"/>
        <v>6月第2周--周1</v>
      </c>
      <c r="F3549" s="99" t="s">
        <v>27</v>
      </c>
      <c r="G3549" s="92" t="s">
        <v>136</v>
      </c>
      <c r="H3549" s="92" t="str">
        <f>_xlfn.XLOOKUP(O3549,匹配表1065!T:T,匹配表1065!W:W)</f>
        <v>青岛市</v>
      </c>
      <c r="I3549" s="89" t="str">
        <f>_xlfn.XLOOKUP(O3549,匹配表1065!T:T,匹配表1065!X:X)</f>
        <v>PME2032</v>
      </c>
      <c r="J3549" s="92" t="s">
        <v>143</v>
      </c>
      <c r="K3549" s="89" cm="1">
        <f ca="1" t="array" ref="K3549:L3549">_xlfn.XLOOKUP(J3549,匹配表1065!Y:Y,匹配表1065!AA:AB)</f>
        <v>31</v>
      </c>
      <c r="L3549" s="89" t="str">
        <v>3个月以上</v>
      </c>
      <c r="M3549" s="92" t="s">
        <v>55</v>
      </c>
      <c r="N3549" s="92">
        <v>1</v>
      </c>
      <c r="O3549" s="93" t="str">
        <f>_xlfn.XLOOKUP(P3549,匹配表1065!U:U,匹配表1065!T:T)</f>
        <v>HO00001482</v>
      </c>
      <c r="P3549" s="92" t="s">
        <v>146</v>
      </c>
      <c r="Q3549" s="92" t="s">
        <v>586</v>
      </c>
      <c r="R3549" s="89" t="str">
        <f>_xlfn.XLOOKUP(Q3549,匹配表1065!L:L,匹配表1065!O:O)</f>
        <v>C</v>
      </c>
      <c r="S3549" s="93" t="str">
        <f>IFERROR(_xlfn.XLOOKUP(Q3549,匹配表1065!AI:AI,匹配表1065!AJ:AJ),"绿标")</f>
        <v>绿标</v>
      </c>
      <c r="T3549" s="93" t="str" cm="1">
        <f t="array" ref="T3549:U3549">_xlfn.XLOOKUP(Q3549,匹配表1065!L:L,匹配表1065!M:N)</f>
        <v>眩晕</v>
      </c>
      <c r="U3549" s="94" t="str">
        <v>耳鼻喉科</v>
      </c>
      <c r="V3549" s="95" t="s">
        <v>70</v>
      </c>
      <c r="W3549" s="93">
        <f>_xlfn.XLOOKUP(M3549,匹配表1065!D:D,匹配表1065!F:F)*N3549</f>
        <v>8</v>
      </c>
    </row>
    <row r="3550" customHeight="1" spans="1:23">
      <c r="A3550" s="89" t="s">
        <v>787</v>
      </c>
      <c r="B3550" s="90">
        <v>46181</v>
      </c>
      <c r="C3550" s="91" t="str">
        <f t="shared" si="110"/>
        <v>6月第2周</v>
      </c>
      <c r="D3550" s="89" t="s">
        <v>814</v>
      </c>
      <c r="E3550" s="89" t="str">
        <f t="shared" si="111"/>
        <v>6月第2周--周1</v>
      </c>
      <c r="F3550" s="99" t="s">
        <v>27</v>
      </c>
      <c r="G3550" s="92" t="s">
        <v>136</v>
      </c>
      <c r="H3550" s="92" t="str">
        <f>_xlfn.XLOOKUP(O3550,匹配表1065!T:T,匹配表1065!W:W)</f>
        <v>青岛市</v>
      </c>
      <c r="I3550" s="89" t="str">
        <f>_xlfn.XLOOKUP(O3550,匹配表1065!T:T,匹配表1065!X:X)</f>
        <v>PME2032</v>
      </c>
      <c r="J3550" s="92" t="s">
        <v>143</v>
      </c>
      <c r="K3550" s="89" cm="1">
        <f ca="1" t="array" ref="K3550:L3550">_xlfn.XLOOKUP(J3550,匹配表1065!Y:Y,匹配表1065!AA:AB)</f>
        <v>31</v>
      </c>
      <c r="L3550" s="89" t="str">
        <v>3个月以上</v>
      </c>
      <c r="M3550" s="92" t="s">
        <v>55</v>
      </c>
      <c r="N3550" s="92">
        <v>1</v>
      </c>
      <c r="O3550" s="93" t="str">
        <f>_xlfn.XLOOKUP(P3550,匹配表1065!U:U,匹配表1065!T:T)</f>
        <v>HO00001482</v>
      </c>
      <c r="P3550" s="92" t="s">
        <v>146</v>
      </c>
      <c r="Q3550" s="92" t="s">
        <v>821</v>
      </c>
      <c r="R3550" s="89" t="str">
        <f>_xlfn.XLOOKUP(Q3550,匹配表1065!L:L,匹配表1065!O:O)</f>
        <v>B</v>
      </c>
      <c r="S3550" s="93" t="str">
        <f>IFERROR(_xlfn.XLOOKUP(Q3550,匹配表1065!AI:AI,匹配表1065!AJ:AJ),"绿标")</f>
        <v>绿标</v>
      </c>
      <c r="T3550" s="93" t="str" cm="1">
        <f t="array" ref="T3550:U3550">_xlfn.XLOOKUP(Q3550,匹配表1065!L:L,匹配表1065!M:N)</f>
        <v>脑血管</v>
      </c>
      <c r="U3550" s="94" t="str">
        <v>神经内科</v>
      </c>
      <c r="V3550" s="95" t="s">
        <v>67</v>
      </c>
      <c r="W3550" s="93">
        <f>_xlfn.XLOOKUP(M3550,匹配表1065!D:D,匹配表1065!F:F)*N3550</f>
        <v>8</v>
      </c>
    </row>
    <row r="3551" customHeight="1" spans="1:23">
      <c r="A3551" s="89" t="s">
        <v>787</v>
      </c>
      <c r="B3551" s="90">
        <v>46181</v>
      </c>
      <c r="C3551" s="91" t="str">
        <f t="shared" si="110"/>
        <v>6月第2周</v>
      </c>
      <c r="D3551" s="89" t="s">
        <v>814</v>
      </c>
      <c r="E3551" s="89" t="str">
        <f t="shared" si="111"/>
        <v>6月第2周--周1</v>
      </c>
      <c r="F3551" s="99" t="s">
        <v>27</v>
      </c>
      <c r="G3551" s="92" t="s">
        <v>136</v>
      </c>
      <c r="H3551" s="92" t="str">
        <f>_xlfn.XLOOKUP(O3551,匹配表1065!T:T,匹配表1065!W:W)</f>
        <v>淄博市</v>
      </c>
      <c r="I3551" s="89" t="str">
        <f>_xlfn.XLOOKUP(O3551,匹配表1065!T:T,匹配表1065!X:X)</f>
        <v>PME2043</v>
      </c>
      <c r="J3551" s="92" t="s">
        <v>140</v>
      </c>
      <c r="K3551" s="89" cm="1">
        <f ca="1" t="array" ref="K3551:L3551">_xlfn.XLOOKUP(J3551,匹配表1065!Y:Y,匹配表1065!AA:AB)</f>
        <v>9</v>
      </c>
      <c r="L3551" s="89" t="str">
        <v>3个月以上</v>
      </c>
      <c r="M3551" s="92" t="s">
        <v>30</v>
      </c>
      <c r="N3551" s="92">
        <v>1</v>
      </c>
      <c r="O3551" s="93" t="str">
        <f>_xlfn.XLOOKUP(P3551,匹配表1065!U:U,匹配表1065!T:T)</f>
        <v>HO00001431</v>
      </c>
      <c r="P3551" s="92" t="s">
        <v>244</v>
      </c>
      <c r="Q3551" s="92" t="s">
        <v>567</v>
      </c>
      <c r="R3551" s="89" t="str">
        <f>_xlfn.XLOOKUP(Q3551,匹配表1065!L:L,匹配表1065!O:O)</f>
        <v>A</v>
      </c>
      <c r="S3551" s="93" t="str">
        <f>IFERROR(_xlfn.XLOOKUP(Q3551,匹配表1065!AI:AI,匹配表1065!AJ:AJ),"绿标")</f>
        <v>红标</v>
      </c>
      <c r="T3551" s="93" t="str" cm="1">
        <f t="array" ref="T3551:U3551">_xlfn.XLOOKUP(Q3551,匹配表1065!L:L,匹配表1065!M:N)</f>
        <v>头痛</v>
      </c>
      <c r="U3551" s="94" t="str">
        <v>神经内科</v>
      </c>
      <c r="V3551" s="95" t="s">
        <v>33</v>
      </c>
      <c r="W3551" s="93">
        <f>_xlfn.XLOOKUP(M3551,匹配表1065!D:D,匹配表1065!F:F)*N3551</f>
        <v>12</v>
      </c>
    </row>
    <row r="3552" customHeight="1" spans="1:23">
      <c r="A3552" s="89" t="s">
        <v>787</v>
      </c>
      <c r="B3552" s="90">
        <v>46181</v>
      </c>
      <c r="C3552" s="91" t="str">
        <f t="shared" si="110"/>
        <v>6月第2周</v>
      </c>
      <c r="D3552" s="89" t="s">
        <v>814</v>
      </c>
      <c r="E3552" s="89" t="str">
        <f t="shared" si="111"/>
        <v>6月第2周--周1</v>
      </c>
      <c r="F3552" s="99" t="s">
        <v>27</v>
      </c>
      <c r="G3552" s="92" t="s">
        <v>136</v>
      </c>
      <c r="H3552" s="92" t="str">
        <f>_xlfn.XLOOKUP(O3552,匹配表1065!T:T,匹配表1065!W:W)</f>
        <v>淄博市</v>
      </c>
      <c r="I3552" s="89" t="str">
        <f>_xlfn.XLOOKUP(O3552,匹配表1065!T:T,匹配表1065!X:X)</f>
        <v>PME2043</v>
      </c>
      <c r="J3552" s="92" t="s">
        <v>140</v>
      </c>
      <c r="K3552" s="89" cm="1">
        <f ca="1" t="array" ref="K3552:L3552">_xlfn.XLOOKUP(J3552,匹配表1065!Y:Y,匹配表1065!AA:AB)</f>
        <v>9</v>
      </c>
      <c r="L3552" s="89" t="str">
        <v>3个月以上</v>
      </c>
      <c r="M3552" s="92" t="s">
        <v>35</v>
      </c>
      <c r="N3552" s="92">
        <v>1</v>
      </c>
      <c r="O3552" s="93" t="str">
        <f>_xlfn.XLOOKUP(P3552,匹配表1065!U:U,匹配表1065!T:T)</f>
        <v>HO00001431</v>
      </c>
      <c r="P3552" s="92" t="s">
        <v>244</v>
      </c>
      <c r="Q3552" s="92" t="s">
        <v>473</v>
      </c>
      <c r="R3552" s="89" t="str">
        <f>_xlfn.XLOOKUP(Q3552,匹配表1065!L:L,匹配表1065!O:O)</f>
        <v>B</v>
      </c>
      <c r="S3552" s="93" t="str">
        <f>IFERROR(_xlfn.XLOOKUP(Q3552,匹配表1065!AI:AI,匹配表1065!AJ:AJ),"绿标")</f>
        <v>红标</v>
      </c>
      <c r="T3552" s="93" t="str" cm="1">
        <f t="array" ref="T3552:U3552">_xlfn.XLOOKUP(Q3552,匹配表1065!L:L,匹配表1065!M:N)</f>
        <v>脑血管</v>
      </c>
      <c r="U3552" s="94" t="str">
        <v>神经内科</v>
      </c>
      <c r="V3552" s="95" t="s">
        <v>42</v>
      </c>
      <c r="W3552" s="93">
        <f>_xlfn.XLOOKUP(M3552,匹配表1065!D:D,匹配表1065!F:F)*N3552</f>
        <v>4</v>
      </c>
    </row>
    <row r="3553" customHeight="1" spans="1:23">
      <c r="A3553" s="89" t="s">
        <v>787</v>
      </c>
      <c r="B3553" s="90">
        <v>46181</v>
      </c>
      <c r="C3553" s="91" t="str">
        <f t="shared" si="110"/>
        <v>6月第2周</v>
      </c>
      <c r="D3553" s="89" t="s">
        <v>814</v>
      </c>
      <c r="E3553" s="89" t="str">
        <f t="shared" si="111"/>
        <v>6月第2周--周1</v>
      </c>
      <c r="F3553" s="99" t="s">
        <v>27</v>
      </c>
      <c r="G3553" s="92" t="s">
        <v>136</v>
      </c>
      <c r="H3553" s="92" t="str">
        <f>_xlfn.XLOOKUP(O3553,匹配表1065!T:T,匹配表1065!W:W)</f>
        <v>青岛市</v>
      </c>
      <c r="I3553" s="89" t="str">
        <f>_xlfn.XLOOKUP(O3553,匹配表1065!T:T,匹配表1065!X:X)</f>
        <v>PME2035</v>
      </c>
      <c r="J3553" s="92" t="s">
        <v>150</v>
      </c>
      <c r="K3553" s="89" cm="1">
        <f ca="1" t="array" ref="K3553:L3553">_xlfn.XLOOKUP(J3553,匹配表1065!Y:Y,匹配表1065!AA:AB)</f>
        <v>8</v>
      </c>
      <c r="L3553" s="89" t="str">
        <v>3个月以上</v>
      </c>
      <c r="M3553" s="92" t="s">
        <v>30</v>
      </c>
      <c r="N3553" s="92">
        <v>1</v>
      </c>
      <c r="O3553" s="93" t="str">
        <f>_xlfn.XLOOKUP(P3553,匹配表1065!U:U,匹配表1065!T:T)</f>
        <v>HO00001476</v>
      </c>
      <c r="P3553" s="92" t="s">
        <v>151</v>
      </c>
      <c r="Q3553" s="92" t="s">
        <v>152</v>
      </c>
      <c r="R3553" s="89" t="str">
        <f>_xlfn.XLOOKUP(Q3553,匹配表1065!L:L,匹配表1065!O:O)</f>
        <v>C</v>
      </c>
      <c r="S3553" s="93" t="str">
        <f>IFERROR(_xlfn.XLOOKUP(Q3553,匹配表1065!AI:AI,匹配表1065!AJ:AJ),"绿标")</f>
        <v>红标</v>
      </c>
      <c r="T3553" s="93" t="str" cm="1">
        <f t="array" ref="T3553:U3553">_xlfn.XLOOKUP(Q3553,匹配表1065!L:L,匹配表1065!M:N)</f>
        <v>眩晕</v>
      </c>
      <c r="U3553" s="94" t="str">
        <v>神经内科</v>
      </c>
      <c r="V3553" s="95" t="s">
        <v>70</v>
      </c>
      <c r="W3553" s="93">
        <f>_xlfn.XLOOKUP(M3553,匹配表1065!D:D,匹配表1065!F:F)*N3553</f>
        <v>12</v>
      </c>
    </row>
    <row r="3554" customHeight="1" spans="1:23">
      <c r="A3554" s="89" t="s">
        <v>787</v>
      </c>
      <c r="B3554" s="90">
        <v>46181</v>
      </c>
      <c r="C3554" s="91" t="str">
        <f t="shared" si="110"/>
        <v>6月第2周</v>
      </c>
      <c r="D3554" s="89" t="s">
        <v>814</v>
      </c>
      <c r="E3554" s="89" t="str">
        <f t="shared" si="111"/>
        <v>6月第2周--周1</v>
      </c>
      <c r="F3554" s="99" t="s">
        <v>27</v>
      </c>
      <c r="G3554" s="92" t="s">
        <v>136</v>
      </c>
      <c r="H3554" s="92" t="str">
        <f>_xlfn.XLOOKUP(O3554,匹配表1065!T:T,匹配表1065!W:W)</f>
        <v>青岛市</v>
      </c>
      <c r="I3554" s="89" t="str">
        <f>_xlfn.XLOOKUP(O3554,匹配表1065!T:T,匹配表1065!X:X)</f>
        <v>PME2035</v>
      </c>
      <c r="J3554" s="92" t="s">
        <v>150</v>
      </c>
      <c r="K3554" s="89" cm="1">
        <f ca="1" t="array" ref="K3554:L3554">_xlfn.XLOOKUP(J3554,匹配表1065!Y:Y,匹配表1065!AA:AB)</f>
        <v>8</v>
      </c>
      <c r="L3554" s="89" t="str">
        <v>3个月以上</v>
      </c>
      <c r="M3554" s="92" t="s">
        <v>35</v>
      </c>
      <c r="N3554" s="92">
        <v>1</v>
      </c>
      <c r="O3554" s="93" t="str">
        <f>_xlfn.XLOOKUP(P3554,匹配表1065!U:U,匹配表1065!T:T)</f>
        <v>HO00001477</v>
      </c>
      <c r="P3554" s="92" t="s">
        <v>153</v>
      </c>
      <c r="Q3554" s="92" t="s">
        <v>307</v>
      </c>
      <c r="R3554" s="89" t="str">
        <f>_xlfn.XLOOKUP(Q3554,匹配表1065!L:L,匹配表1065!O:O)</f>
        <v>B</v>
      </c>
      <c r="S3554" s="93" t="str">
        <f>IFERROR(_xlfn.XLOOKUP(Q3554,匹配表1065!AI:AI,匹配表1065!AJ:AJ),"绿标")</f>
        <v>红标</v>
      </c>
      <c r="T3554" s="93" t="str" cm="1">
        <f t="array" ref="T3554:U3554">_xlfn.XLOOKUP(Q3554,匹配表1065!L:L,匹配表1065!M:N)</f>
        <v>脑血管</v>
      </c>
      <c r="U3554" s="94" t="str">
        <v>神经内科</v>
      </c>
      <c r="V3554" s="95" t="s">
        <v>67</v>
      </c>
      <c r="W3554" s="93">
        <f>_xlfn.XLOOKUP(M3554,匹配表1065!D:D,匹配表1065!F:F)*N3554</f>
        <v>4</v>
      </c>
    </row>
    <row r="3555" customHeight="1" spans="1:23">
      <c r="A3555" s="89" t="s">
        <v>787</v>
      </c>
      <c r="B3555" s="90">
        <v>46181</v>
      </c>
      <c r="C3555" s="91" t="str">
        <f t="shared" si="110"/>
        <v>6月第2周</v>
      </c>
      <c r="D3555" s="89" t="s">
        <v>814</v>
      </c>
      <c r="E3555" s="89" t="str">
        <f t="shared" si="111"/>
        <v>6月第2周--周1</v>
      </c>
      <c r="F3555" s="99" t="s">
        <v>27</v>
      </c>
      <c r="G3555" s="92" t="s">
        <v>136</v>
      </c>
      <c r="H3555" s="92" t="str">
        <f>_xlfn.XLOOKUP(O3555,匹配表1065!T:T,匹配表1065!W:W)</f>
        <v>青岛市</v>
      </c>
      <c r="I3555" s="89" t="str">
        <f>_xlfn.XLOOKUP(O3555,匹配表1065!T:T,匹配表1065!X:X)</f>
        <v>PME2035</v>
      </c>
      <c r="J3555" s="92" t="s">
        <v>150</v>
      </c>
      <c r="K3555" s="89" cm="1">
        <f ca="1" t="array" ref="K3555:L3555">_xlfn.XLOOKUP(J3555,匹配表1065!Y:Y,匹配表1065!AA:AB)</f>
        <v>8</v>
      </c>
      <c r="L3555" s="89" t="str">
        <v>3个月以上</v>
      </c>
      <c r="M3555" s="92" t="s">
        <v>35</v>
      </c>
      <c r="N3555" s="92">
        <v>1</v>
      </c>
      <c r="O3555" s="93" t="str">
        <f>_xlfn.XLOOKUP(P3555,匹配表1065!U:U,匹配表1065!T:T)</f>
        <v>HO00001483</v>
      </c>
      <c r="P3555" s="92" t="s">
        <v>259</v>
      </c>
      <c r="Q3555" s="92" t="s">
        <v>397</v>
      </c>
      <c r="R3555" s="89" t="str">
        <f>_xlfn.XLOOKUP(Q3555,匹配表1065!L:L,匹配表1065!O:O)</f>
        <v>C</v>
      </c>
      <c r="S3555" s="93" t="str">
        <f>IFERROR(_xlfn.XLOOKUP(Q3555,匹配表1065!AI:AI,匹配表1065!AJ:AJ),"绿标")</f>
        <v>绿标</v>
      </c>
      <c r="T3555" s="93" t="str" cm="1">
        <f t="array" ref="T3555:U3555">_xlfn.XLOOKUP(Q3555,匹配表1065!L:L,匹配表1065!M:N)</f>
        <v>眩晕</v>
      </c>
      <c r="U3555" s="94" t="str">
        <v>神经内科</v>
      </c>
      <c r="V3555" s="95" t="s">
        <v>70</v>
      </c>
      <c r="W3555" s="93">
        <f>_xlfn.XLOOKUP(M3555,匹配表1065!D:D,匹配表1065!F:F)*N3555</f>
        <v>4</v>
      </c>
    </row>
    <row r="3556" customHeight="1" spans="1:23">
      <c r="A3556" s="89" t="s">
        <v>787</v>
      </c>
      <c r="B3556" s="90">
        <v>46181</v>
      </c>
      <c r="C3556" s="91" t="str">
        <f t="shared" si="110"/>
        <v>6月第2周</v>
      </c>
      <c r="D3556" s="89" t="s">
        <v>814</v>
      </c>
      <c r="E3556" s="89" t="str">
        <f t="shared" si="111"/>
        <v>6月第2周--周1</v>
      </c>
      <c r="F3556" s="99" t="s">
        <v>27</v>
      </c>
      <c r="G3556" s="92" t="s">
        <v>136</v>
      </c>
      <c r="H3556" s="92" t="str">
        <f>_xlfn.XLOOKUP(O3556,匹配表1065!T:T,匹配表1065!W:W)</f>
        <v>青岛市</v>
      </c>
      <c r="I3556" s="89" t="str">
        <f>_xlfn.XLOOKUP(O3556,匹配表1065!T:T,匹配表1065!X:X)</f>
        <v>PME2035</v>
      </c>
      <c r="J3556" s="92" t="s">
        <v>150</v>
      </c>
      <c r="K3556" s="89" cm="1">
        <f ca="1" t="array" ref="K3556:L3556">_xlfn.XLOOKUP(J3556,匹配表1065!Y:Y,匹配表1065!AA:AB)</f>
        <v>8</v>
      </c>
      <c r="L3556" s="89" t="str">
        <v>3个月以上</v>
      </c>
      <c r="M3556" s="92" t="s">
        <v>35</v>
      </c>
      <c r="N3556" s="92">
        <v>1</v>
      </c>
      <c r="O3556" s="93" t="str">
        <f>_xlfn.XLOOKUP(P3556,匹配表1065!U:U,匹配表1065!T:T)</f>
        <v>HO00001483</v>
      </c>
      <c r="P3556" s="92" t="s">
        <v>259</v>
      </c>
      <c r="Q3556" s="92" t="s">
        <v>260</v>
      </c>
      <c r="R3556" s="89" t="str">
        <f>_xlfn.XLOOKUP(Q3556,匹配表1065!L:L,匹配表1065!O:O)</f>
        <v>C</v>
      </c>
      <c r="S3556" s="93" t="str">
        <f>IFERROR(_xlfn.XLOOKUP(Q3556,匹配表1065!AI:AI,匹配表1065!AJ:AJ),"绿标")</f>
        <v>红标</v>
      </c>
      <c r="T3556" s="93" t="str" cm="1">
        <f t="array" ref="T3556:U3556">_xlfn.XLOOKUP(Q3556,匹配表1065!L:L,匹配表1065!M:N)</f>
        <v>眩晕</v>
      </c>
      <c r="U3556" s="94" t="str">
        <v>耳鼻喉科</v>
      </c>
      <c r="V3556" s="95" t="s">
        <v>70</v>
      </c>
      <c r="W3556" s="93">
        <f>_xlfn.XLOOKUP(M3556,匹配表1065!D:D,匹配表1065!F:F)*N3556</f>
        <v>4</v>
      </c>
    </row>
    <row r="3557" customHeight="1" spans="1:23">
      <c r="A3557" s="89" t="s">
        <v>787</v>
      </c>
      <c r="B3557" s="90">
        <v>46181</v>
      </c>
      <c r="C3557" s="91" t="str">
        <f t="shared" si="110"/>
        <v>6月第2周</v>
      </c>
      <c r="D3557" s="89" t="s">
        <v>814</v>
      </c>
      <c r="E3557" s="89" t="str">
        <f t="shared" si="111"/>
        <v>6月第2周--周1</v>
      </c>
      <c r="F3557" s="99" t="s">
        <v>27</v>
      </c>
      <c r="G3557" s="92" t="s">
        <v>136</v>
      </c>
      <c r="H3557" s="92" t="str">
        <f>_xlfn.XLOOKUP(O3557,匹配表1065!T:T,匹配表1065!W:W)</f>
        <v>青岛市</v>
      </c>
      <c r="I3557" s="89" t="str">
        <f>_xlfn.XLOOKUP(O3557,匹配表1065!T:T,匹配表1065!X:X)</f>
        <v>PME2031</v>
      </c>
      <c r="J3557" s="92" t="s">
        <v>155</v>
      </c>
      <c r="K3557" s="89" cm="1">
        <f ca="1" t="array" ref="K3557:L3557">_xlfn.XLOOKUP(J3557,匹配表1065!Y:Y,匹配表1065!AA:AB)</f>
        <v>31</v>
      </c>
      <c r="L3557" s="89" t="str">
        <v>3个月以上</v>
      </c>
      <c r="M3557" s="92" t="s">
        <v>30</v>
      </c>
      <c r="N3557" s="92">
        <v>1</v>
      </c>
      <c r="O3557" s="93" t="str">
        <f>_xlfn.XLOOKUP(P3557,匹配表1065!U:U,匹配表1065!T:T)</f>
        <v>HO00072793</v>
      </c>
      <c r="P3557" s="92" t="s">
        <v>159</v>
      </c>
      <c r="Q3557" s="92" t="s">
        <v>339</v>
      </c>
      <c r="R3557" s="89" t="str">
        <f>_xlfn.XLOOKUP(Q3557,匹配表1065!L:L,匹配表1065!O:O)</f>
        <v>C</v>
      </c>
      <c r="S3557" s="93" t="str">
        <f>IFERROR(_xlfn.XLOOKUP(Q3557,匹配表1065!AI:AI,匹配表1065!AJ:AJ),"绿标")</f>
        <v>红标</v>
      </c>
      <c r="T3557" s="93" t="str" cm="1">
        <f t="array" ref="T3557:U3557">_xlfn.XLOOKUP(Q3557,匹配表1065!L:L,匹配表1065!M:N)</f>
        <v>眩晕</v>
      </c>
      <c r="U3557" s="94" t="str">
        <v>神经内科</v>
      </c>
      <c r="V3557" s="95" t="s">
        <v>70</v>
      </c>
      <c r="W3557" s="93">
        <f>_xlfn.XLOOKUP(M3557,匹配表1065!D:D,匹配表1065!F:F)*N3557</f>
        <v>12</v>
      </c>
    </row>
    <row r="3558" customHeight="1" spans="1:23">
      <c r="A3558" s="89" t="s">
        <v>787</v>
      </c>
      <c r="B3558" s="90">
        <v>46181</v>
      </c>
      <c r="C3558" s="91" t="str">
        <f t="shared" si="110"/>
        <v>6月第2周</v>
      </c>
      <c r="D3558" s="89" t="s">
        <v>814</v>
      </c>
      <c r="E3558" s="89" t="str">
        <f t="shared" si="111"/>
        <v>6月第2周--周1</v>
      </c>
      <c r="F3558" s="99" t="s">
        <v>27</v>
      </c>
      <c r="G3558" s="92" t="s">
        <v>136</v>
      </c>
      <c r="H3558" s="92" t="str">
        <f>_xlfn.XLOOKUP(O3558,匹配表1065!T:T,匹配表1065!W:W)</f>
        <v>青岛市</v>
      </c>
      <c r="I3558" s="89" t="str">
        <f>_xlfn.XLOOKUP(O3558,匹配表1065!T:T,匹配表1065!X:X)</f>
        <v>PME2031</v>
      </c>
      <c r="J3558" s="92" t="s">
        <v>155</v>
      </c>
      <c r="K3558" s="89" cm="1">
        <f ca="1" t="array" ref="K3558:L3558">_xlfn.XLOOKUP(J3558,匹配表1065!Y:Y,匹配表1065!AA:AB)</f>
        <v>31</v>
      </c>
      <c r="L3558" s="89" t="str">
        <v>3个月以上</v>
      </c>
      <c r="M3558" s="92" t="s">
        <v>55</v>
      </c>
      <c r="N3558" s="92">
        <v>1</v>
      </c>
      <c r="O3558" s="93" t="str">
        <f>_xlfn.XLOOKUP(P3558,匹配表1065!U:U,匹配表1065!T:T)</f>
        <v>HO00072793</v>
      </c>
      <c r="P3558" s="92" t="s">
        <v>159</v>
      </c>
      <c r="Q3558" s="92" t="s">
        <v>250</v>
      </c>
      <c r="R3558" s="89" t="str">
        <f>_xlfn.XLOOKUP(Q3558,匹配表1065!L:L,匹配表1065!O:O)</f>
        <v>A</v>
      </c>
      <c r="S3558" s="93" t="str">
        <f>IFERROR(_xlfn.XLOOKUP(Q3558,匹配表1065!AI:AI,匹配表1065!AJ:AJ),"绿标")</f>
        <v>绿标</v>
      </c>
      <c r="T3558" s="93" t="str" cm="1">
        <f t="array" ref="T3558:U3558">_xlfn.XLOOKUP(Q3558,匹配表1065!L:L,匹配表1065!M:N)</f>
        <v>头痛</v>
      </c>
      <c r="U3558" s="94" t="str">
        <v>神经内科</v>
      </c>
      <c r="V3558" s="95" t="s">
        <v>67</v>
      </c>
      <c r="W3558" s="93">
        <f>_xlfn.XLOOKUP(M3558,匹配表1065!D:D,匹配表1065!F:F)*N3558</f>
        <v>8</v>
      </c>
    </row>
    <row r="3559" customHeight="1" spans="1:23">
      <c r="A3559" s="89" t="s">
        <v>787</v>
      </c>
      <c r="B3559" s="90">
        <v>46181</v>
      </c>
      <c r="C3559" s="91" t="str">
        <f t="shared" si="110"/>
        <v>6月第2周</v>
      </c>
      <c r="D3559" s="89" t="s">
        <v>814</v>
      </c>
      <c r="E3559" s="89" t="str">
        <f t="shared" si="111"/>
        <v>6月第2周--周1</v>
      </c>
      <c r="F3559" s="99" t="s">
        <v>27</v>
      </c>
      <c r="G3559" s="92" t="s">
        <v>136</v>
      </c>
      <c r="H3559" s="92" t="str">
        <f>_xlfn.XLOOKUP(O3559,匹配表1065!T:T,匹配表1065!W:W)</f>
        <v>青岛市</v>
      </c>
      <c r="I3559" s="89" t="str">
        <f>_xlfn.XLOOKUP(O3559,匹配表1065!T:T,匹配表1065!X:X)</f>
        <v>PME2031</v>
      </c>
      <c r="J3559" s="92" t="s">
        <v>155</v>
      </c>
      <c r="K3559" s="89" cm="1">
        <f ca="1" t="array" ref="K3559:L3559">_xlfn.XLOOKUP(J3559,匹配表1065!Y:Y,匹配表1065!AA:AB)</f>
        <v>31</v>
      </c>
      <c r="L3559" s="89" t="str">
        <v>3个月以上</v>
      </c>
      <c r="M3559" s="92" t="s">
        <v>35</v>
      </c>
      <c r="N3559" s="92">
        <v>1</v>
      </c>
      <c r="O3559" s="93" t="str">
        <f>_xlfn.XLOOKUP(P3559,匹配表1065!U:U,匹配表1065!T:T)</f>
        <v>HO00001478</v>
      </c>
      <c r="P3559" s="92" t="s">
        <v>156</v>
      </c>
      <c r="Q3559" s="92" t="s">
        <v>822</v>
      </c>
      <c r="R3559" s="89" t="str">
        <f>_xlfn.XLOOKUP(Q3559,匹配表1065!L:L,匹配表1065!O:O)</f>
        <v>B</v>
      </c>
      <c r="S3559" s="93" t="str">
        <f>IFERROR(_xlfn.XLOOKUP(Q3559,匹配表1065!AI:AI,匹配表1065!AJ:AJ),"绿标")</f>
        <v>绿标</v>
      </c>
      <c r="T3559" s="93" t="str" cm="1">
        <f t="array" ref="T3559:U3559">_xlfn.XLOOKUP(Q3559,匹配表1065!L:L,匹配表1065!M:N)</f>
        <v>脑血管</v>
      </c>
      <c r="U3559" s="94" t="str">
        <v>神经内科</v>
      </c>
      <c r="V3559" s="95" t="s">
        <v>67</v>
      </c>
      <c r="W3559" s="93">
        <f>_xlfn.XLOOKUP(M3559,匹配表1065!D:D,匹配表1065!F:F)*N3559</f>
        <v>4</v>
      </c>
    </row>
    <row r="3560" customHeight="1" spans="1:23">
      <c r="A3560" s="89" t="s">
        <v>787</v>
      </c>
      <c r="B3560" s="90">
        <v>46181</v>
      </c>
      <c r="C3560" s="91" t="str">
        <f t="shared" si="110"/>
        <v>6月第2周</v>
      </c>
      <c r="D3560" s="89" t="s">
        <v>814</v>
      </c>
      <c r="E3560" s="89" t="str">
        <f t="shared" si="111"/>
        <v>6月第2周--周1</v>
      </c>
      <c r="F3560" s="99" t="s">
        <v>27</v>
      </c>
      <c r="G3560" s="92" t="s">
        <v>136</v>
      </c>
      <c r="H3560" s="92" t="str">
        <f>_xlfn.XLOOKUP(O3560,匹配表1065!T:T,匹配表1065!W:W)</f>
        <v>烟台市</v>
      </c>
      <c r="I3560" s="89" t="str">
        <f>_xlfn.XLOOKUP(O3560,匹配表1065!T:T,匹配表1065!X:X)</f>
        <v>PME2034</v>
      </c>
      <c r="J3560" s="92" t="s">
        <v>501</v>
      </c>
      <c r="K3560" s="89" cm="1">
        <f ca="1" t="array" ref="K3560:L3560">_xlfn.XLOOKUP(J3560,匹配表1065!Y:Y,匹配表1065!AA:AB)</f>
        <v>4</v>
      </c>
      <c r="L3560" s="89" t="str">
        <v>3个月以上</v>
      </c>
      <c r="M3560" s="92" t="s">
        <v>35</v>
      </c>
      <c r="N3560" s="92">
        <v>1</v>
      </c>
      <c r="O3560" s="93" t="str">
        <f>_xlfn.XLOOKUP(P3560,匹配表1065!U:U,匹配表1065!T:T)</f>
        <v>HO00001522</v>
      </c>
      <c r="P3560" s="92" t="s">
        <v>502</v>
      </c>
      <c r="Q3560" s="92" t="s">
        <v>777</v>
      </c>
      <c r="R3560" s="89" t="str">
        <f>_xlfn.XLOOKUP(Q3560,匹配表1065!L:L,匹配表1065!O:O)</f>
        <v>A</v>
      </c>
      <c r="S3560" s="93" t="str">
        <f>IFERROR(_xlfn.XLOOKUP(Q3560,匹配表1065!AI:AI,匹配表1065!AJ:AJ),"绿标")</f>
        <v>绿标</v>
      </c>
      <c r="T3560" s="93" t="str" cm="1">
        <f t="array" ref="T3560:U3560">_xlfn.XLOOKUP(Q3560,匹配表1065!L:L,匹配表1065!M:N)</f>
        <v>头痛</v>
      </c>
      <c r="U3560" s="94" t="str">
        <v>神经内科</v>
      </c>
      <c r="V3560" s="95" t="s">
        <v>42</v>
      </c>
      <c r="W3560" s="93">
        <f>_xlfn.XLOOKUP(M3560,匹配表1065!D:D,匹配表1065!F:F)*N3560</f>
        <v>4</v>
      </c>
    </row>
    <row r="3561" customHeight="1" spans="1:23">
      <c r="A3561" s="89" t="s">
        <v>787</v>
      </c>
      <c r="B3561" s="90">
        <v>46181</v>
      </c>
      <c r="C3561" s="91" t="str">
        <f t="shared" si="110"/>
        <v>6月第2周</v>
      </c>
      <c r="D3561" s="89" t="s">
        <v>814</v>
      </c>
      <c r="E3561" s="89" t="str">
        <f t="shared" si="111"/>
        <v>6月第2周--周1</v>
      </c>
      <c r="F3561" s="99" t="s">
        <v>27</v>
      </c>
      <c r="G3561" s="92" t="s">
        <v>136</v>
      </c>
      <c r="H3561" s="92" t="str">
        <f>_xlfn.XLOOKUP(O3561,匹配表1065!T:T,匹配表1065!W:W)</f>
        <v>潍坊市</v>
      </c>
      <c r="I3561" s="89" t="str">
        <f>_xlfn.XLOOKUP(O3561,匹配表1065!T:T,匹配表1065!X:X)</f>
        <v>PME2036</v>
      </c>
      <c r="J3561" s="89" t="s">
        <v>161</v>
      </c>
      <c r="K3561" s="89" cm="1">
        <f ca="1" t="array" ref="K3561:L3561">_xlfn.XLOOKUP(J3561,匹配表1065!Y:Y,匹配表1065!AA:AB)</f>
        <v>1519</v>
      </c>
      <c r="L3561" s="89" t="str">
        <v>3个月以上</v>
      </c>
      <c r="M3561" s="92" t="s">
        <v>35</v>
      </c>
      <c r="N3561" s="92">
        <v>1</v>
      </c>
      <c r="O3561" s="93" t="str">
        <f>_xlfn.XLOOKUP(P3561,匹配表1065!U:U,匹配表1065!T:T)</f>
        <v>HO00001496</v>
      </c>
      <c r="P3561" s="92" t="s">
        <v>256</v>
      </c>
      <c r="Q3561" s="92" t="s">
        <v>303</v>
      </c>
      <c r="R3561" s="89" t="str">
        <f>_xlfn.XLOOKUP(Q3561,匹配表1065!L:L,匹配表1065!O:O)</f>
        <v>C</v>
      </c>
      <c r="S3561" s="93" t="str">
        <f>IFERROR(_xlfn.XLOOKUP(Q3561,匹配表1065!AI:AI,匹配表1065!AJ:AJ),"绿标")</f>
        <v>红标</v>
      </c>
      <c r="T3561" s="93" t="str" cm="1">
        <f t="array" ref="T3561:U3561">_xlfn.XLOOKUP(Q3561,匹配表1065!L:L,匹配表1065!M:N)</f>
        <v>眩晕</v>
      </c>
      <c r="U3561" s="94" t="str">
        <v>神经内科</v>
      </c>
      <c r="V3561" s="95" t="s">
        <v>70</v>
      </c>
      <c r="W3561" s="93">
        <f>_xlfn.XLOOKUP(M3561,匹配表1065!D:D,匹配表1065!F:F)*N3561</f>
        <v>4</v>
      </c>
    </row>
    <row r="3562" customHeight="1" spans="1:23">
      <c r="A3562" s="89" t="s">
        <v>787</v>
      </c>
      <c r="B3562" s="90">
        <v>46181</v>
      </c>
      <c r="C3562" s="91" t="str">
        <f t="shared" si="110"/>
        <v>6月第2周</v>
      </c>
      <c r="D3562" s="89" t="s">
        <v>814</v>
      </c>
      <c r="E3562" s="89" t="str">
        <f t="shared" si="111"/>
        <v>6月第2周--周1</v>
      </c>
      <c r="F3562" s="99" t="s">
        <v>27</v>
      </c>
      <c r="G3562" s="92" t="s">
        <v>136</v>
      </c>
      <c r="H3562" s="92" t="str">
        <f>_xlfn.XLOOKUP(O3562,匹配表1065!T:T,匹配表1065!W:W)</f>
        <v>潍坊市</v>
      </c>
      <c r="I3562" s="89" t="str">
        <f>_xlfn.XLOOKUP(O3562,匹配表1065!T:T,匹配表1065!X:X)</f>
        <v>PME2036</v>
      </c>
      <c r="J3562" s="89" t="s">
        <v>161</v>
      </c>
      <c r="K3562" s="89" cm="1">
        <f ca="1" t="array" ref="K3562:L3562">_xlfn.XLOOKUP(J3562,匹配表1065!Y:Y,匹配表1065!AA:AB)</f>
        <v>1519</v>
      </c>
      <c r="L3562" s="89" t="str">
        <v>3个月以上</v>
      </c>
      <c r="M3562" s="92" t="s">
        <v>55</v>
      </c>
      <c r="N3562" s="92">
        <v>1</v>
      </c>
      <c r="O3562" s="93" t="str">
        <f>_xlfn.XLOOKUP(P3562,匹配表1065!U:U,匹配表1065!T:T)</f>
        <v>HO00001506</v>
      </c>
      <c r="P3562" s="92" t="s">
        <v>395</v>
      </c>
      <c r="Q3562" s="92" t="s">
        <v>475</v>
      </c>
      <c r="R3562" s="89" t="str">
        <f>_xlfn.XLOOKUP(Q3562,匹配表1065!L:L,匹配表1065!O:O)</f>
        <v>A</v>
      </c>
      <c r="S3562" s="93" t="str">
        <f>IFERROR(_xlfn.XLOOKUP(Q3562,匹配表1065!AI:AI,匹配表1065!AJ:AJ),"绿标")</f>
        <v>红标</v>
      </c>
      <c r="T3562" s="93" t="str" cm="1">
        <f t="array" ref="T3562:U3562">_xlfn.XLOOKUP(Q3562,匹配表1065!L:L,匹配表1065!M:N)</f>
        <v>头痛</v>
      </c>
      <c r="U3562" s="94" t="str">
        <v>神经内科</v>
      </c>
      <c r="V3562" s="95" t="s">
        <v>33</v>
      </c>
      <c r="W3562" s="93">
        <f>_xlfn.XLOOKUP(M3562,匹配表1065!D:D,匹配表1065!F:F)*N3562</f>
        <v>8</v>
      </c>
    </row>
    <row r="3563" customHeight="1" spans="1:23">
      <c r="A3563" s="89" t="s">
        <v>787</v>
      </c>
      <c r="B3563" s="90">
        <v>46181</v>
      </c>
      <c r="C3563" s="91" t="str">
        <f t="shared" si="110"/>
        <v>6月第2周</v>
      </c>
      <c r="D3563" s="89" t="s">
        <v>814</v>
      </c>
      <c r="E3563" s="89" t="str">
        <f t="shared" si="111"/>
        <v>6月第2周--周1</v>
      </c>
      <c r="F3563" s="99" t="s">
        <v>27</v>
      </c>
      <c r="G3563" s="92" t="s">
        <v>136</v>
      </c>
      <c r="H3563" s="92" t="str">
        <f>_xlfn.XLOOKUP(O3563,匹配表1065!T:T,匹配表1065!W:W)</f>
        <v>潍坊市</v>
      </c>
      <c r="I3563" s="89" t="str">
        <f>_xlfn.XLOOKUP(O3563,匹配表1065!T:T,匹配表1065!X:X)</f>
        <v>PME2036</v>
      </c>
      <c r="J3563" s="89" t="s">
        <v>161</v>
      </c>
      <c r="K3563" s="89" cm="1">
        <f ca="1" t="array" ref="K3563:L3563">_xlfn.XLOOKUP(J3563,匹配表1065!Y:Y,匹配表1065!AA:AB)</f>
        <v>1519</v>
      </c>
      <c r="L3563" s="89" t="str">
        <v>3个月以上</v>
      </c>
      <c r="M3563" s="92" t="s">
        <v>202</v>
      </c>
      <c r="N3563" s="92">
        <v>1</v>
      </c>
      <c r="O3563" s="93" t="str">
        <f>_xlfn.XLOOKUP(P3563,匹配表1065!U:U,匹配表1065!T:T)</f>
        <v>HO00001496</v>
      </c>
      <c r="P3563" s="92" t="s">
        <v>256</v>
      </c>
      <c r="Q3563" s="92" t="s">
        <v>258</v>
      </c>
      <c r="R3563" s="89" t="str">
        <f>_xlfn.XLOOKUP(Q3563,匹配表1065!L:L,匹配表1065!O:O)</f>
        <v>A</v>
      </c>
      <c r="S3563" s="93" t="str">
        <f>IFERROR(_xlfn.XLOOKUP(Q3563,匹配表1065!AI:AI,匹配表1065!AJ:AJ),"绿标")</f>
        <v>红标</v>
      </c>
      <c r="T3563" s="93" t="str" cm="1">
        <f t="array" ref="T3563:U3563">_xlfn.XLOOKUP(Q3563,匹配表1065!L:L,匹配表1065!M:N)</f>
        <v>头痛</v>
      </c>
      <c r="U3563" s="94" t="str">
        <v>神经内科</v>
      </c>
      <c r="V3563" s="95" t="s">
        <v>33</v>
      </c>
      <c r="W3563" s="93">
        <f>_xlfn.XLOOKUP(M3563,匹配表1065!D:D,匹配表1065!F:F)*N3563</f>
        <v>16</v>
      </c>
    </row>
    <row r="3564" customHeight="1" spans="1:23">
      <c r="A3564" s="89" t="s">
        <v>787</v>
      </c>
      <c r="B3564" s="90">
        <v>46181</v>
      </c>
      <c r="C3564" s="91" t="str">
        <f t="shared" si="110"/>
        <v>6月第2周</v>
      </c>
      <c r="D3564" s="89" t="s">
        <v>814</v>
      </c>
      <c r="E3564" s="89" t="str">
        <f t="shared" si="111"/>
        <v>6月第2周--周1</v>
      </c>
      <c r="F3564" s="99" t="s">
        <v>27</v>
      </c>
      <c r="G3564" s="92" t="s">
        <v>104</v>
      </c>
      <c r="H3564" s="92" t="str">
        <f>_xlfn.XLOOKUP(O3564,匹配表1065!T:T,匹配表1065!W:W)</f>
        <v>聊城市</v>
      </c>
      <c r="I3564" s="89" t="str">
        <f>_xlfn.XLOOKUP(O3564,匹配表1065!T:T,匹配表1065!X:X)</f>
        <v>PME2046</v>
      </c>
      <c r="J3564" s="92" t="s">
        <v>108</v>
      </c>
      <c r="K3564" s="89" cm="1">
        <f ca="1" t="array" ref="K3564:L3564">_xlfn.XLOOKUP(J3564,匹配表1065!Y:Y,匹配表1065!AA:AB)</f>
        <v>8</v>
      </c>
      <c r="L3564" s="89" t="str">
        <v>3个月以上</v>
      </c>
      <c r="M3564" s="92" t="s">
        <v>30</v>
      </c>
      <c r="N3564" s="92">
        <v>1</v>
      </c>
      <c r="O3564" s="93" t="str">
        <f>_xlfn.XLOOKUP(P3564,匹配表1065!U:U,匹配表1065!T:T)</f>
        <v>HO00001415</v>
      </c>
      <c r="P3564" s="92" t="s">
        <v>109</v>
      </c>
      <c r="Q3564" s="92" t="s">
        <v>317</v>
      </c>
      <c r="R3564" s="89" t="str">
        <f>_xlfn.XLOOKUP(Q3564,匹配表1065!L:L,匹配表1065!O:O)</f>
        <v>A</v>
      </c>
      <c r="S3564" s="93" t="str">
        <f>IFERROR(_xlfn.XLOOKUP(Q3564,匹配表1065!AI:AI,匹配表1065!AJ:AJ),"绿标")</f>
        <v>绿标</v>
      </c>
      <c r="T3564" s="93" t="str" cm="1">
        <f t="array" ref="T3564:U3564">_xlfn.XLOOKUP(Q3564,匹配表1065!L:L,匹配表1065!M:N)</f>
        <v>头痛</v>
      </c>
      <c r="U3564" s="94" t="str">
        <v>神经内科</v>
      </c>
      <c r="V3564" s="95" t="s">
        <v>33</v>
      </c>
      <c r="W3564" s="93">
        <f>_xlfn.XLOOKUP(M3564,匹配表1065!D:D,匹配表1065!F:F)*N3564</f>
        <v>12</v>
      </c>
    </row>
    <row r="3565" customHeight="1" spans="1:23">
      <c r="A3565" s="89" t="s">
        <v>787</v>
      </c>
      <c r="B3565" s="90">
        <v>46181</v>
      </c>
      <c r="C3565" s="91" t="str">
        <f t="shared" si="110"/>
        <v>6月第2周</v>
      </c>
      <c r="D3565" s="89" t="s">
        <v>814</v>
      </c>
      <c r="E3565" s="89" t="str">
        <f t="shared" si="111"/>
        <v>6月第2周--周1</v>
      </c>
      <c r="F3565" s="99" t="s">
        <v>27</v>
      </c>
      <c r="G3565" s="92" t="s">
        <v>104</v>
      </c>
      <c r="H3565" s="92" t="str">
        <f>_xlfn.XLOOKUP(O3565,匹配表1065!T:T,匹配表1065!W:W)</f>
        <v>济南市</v>
      </c>
      <c r="I3565" s="89" t="str">
        <f>_xlfn.XLOOKUP(O3565,匹配表1065!T:T,匹配表1065!X:X)</f>
        <v>PME2025</v>
      </c>
      <c r="J3565" s="92" t="s">
        <v>111</v>
      </c>
      <c r="K3565" s="89" cm="1">
        <f ca="1" t="array" ref="K3565:L3565">_xlfn.XLOOKUP(J3565,匹配表1065!Y:Y,匹配表1065!AA:AB)</f>
        <v>30</v>
      </c>
      <c r="L3565" s="89" t="str">
        <v>3个月以上</v>
      </c>
      <c r="M3565" s="92" t="s">
        <v>30</v>
      </c>
      <c r="N3565" s="92">
        <v>1</v>
      </c>
      <c r="O3565" s="93" t="str">
        <f>_xlfn.XLOOKUP(P3565,匹配表1065!U:U,匹配表1065!T:T)</f>
        <v>HO00001400</v>
      </c>
      <c r="P3565" s="92" t="s">
        <v>112</v>
      </c>
      <c r="Q3565" s="92" t="s">
        <v>113</v>
      </c>
      <c r="R3565" s="89" t="str">
        <f>_xlfn.XLOOKUP(Q3565,匹配表1065!L:L,匹配表1065!O:O)</f>
        <v>B</v>
      </c>
      <c r="S3565" s="93" t="str">
        <f>IFERROR(_xlfn.XLOOKUP(Q3565,匹配表1065!AI:AI,匹配表1065!AJ:AJ),"绿标")</f>
        <v>红标</v>
      </c>
      <c r="T3565" s="93" t="str" cm="1">
        <f t="array" ref="T3565:U3565">_xlfn.XLOOKUP(Q3565,匹配表1065!L:L,匹配表1065!M:N)</f>
        <v>抑郁焦虑</v>
      </c>
      <c r="U3565" s="94" t="str">
        <v>神经内科</v>
      </c>
      <c r="V3565" s="95" t="s">
        <v>42</v>
      </c>
      <c r="W3565" s="93">
        <f>_xlfn.XLOOKUP(M3565,匹配表1065!D:D,匹配表1065!F:F)*N3565</f>
        <v>12</v>
      </c>
    </row>
    <row r="3566" customHeight="1" spans="1:23">
      <c r="A3566" s="89" t="s">
        <v>787</v>
      </c>
      <c r="B3566" s="90">
        <v>46181</v>
      </c>
      <c r="C3566" s="91" t="str">
        <f t="shared" si="110"/>
        <v>6月第2周</v>
      </c>
      <c r="D3566" s="89" t="s">
        <v>814</v>
      </c>
      <c r="E3566" s="89" t="str">
        <f t="shared" si="111"/>
        <v>6月第2周--周1</v>
      </c>
      <c r="F3566" s="99" t="s">
        <v>27</v>
      </c>
      <c r="G3566" s="92" t="s">
        <v>104</v>
      </c>
      <c r="H3566" s="92" t="str">
        <f>_xlfn.XLOOKUP(O3566,匹配表1065!T:T,匹配表1065!W:W)</f>
        <v>济南市</v>
      </c>
      <c r="I3566" s="89" t="str">
        <f>_xlfn.XLOOKUP(O3566,匹配表1065!T:T,匹配表1065!X:X)</f>
        <v>PME2025</v>
      </c>
      <c r="J3566" s="92" t="s">
        <v>111</v>
      </c>
      <c r="K3566" s="89" cm="1">
        <f ca="1" t="array" ref="K3566:L3566">_xlfn.XLOOKUP(J3566,匹配表1065!Y:Y,匹配表1065!AA:AB)</f>
        <v>30</v>
      </c>
      <c r="L3566" s="89" t="str">
        <v>3个月以上</v>
      </c>
      <c r="M3566" s="92" t="s">
        <v>55</v>
      </c>
      <c r="N3566" s="92">
        <v>1</v>
      </c>
      <c r="O3566" s="93" t="str">
        <f>_xlfn.XLOOKUP(P3566,匹配表1065!U:U,匹配表1065!T:T)</f>
        <v>HO00001400</v>
      </c>
      <c r="P3566" s="92" t="s">
        <v>112</v>
      </c>
      <c r="Q3566" s="92" t="s">
        <v>113</v>
      </c>
      <c r="R3566" s="89" t="str">
        <f>_xlfn.XLOOKUP(Q3566,匹配表1065!L:L,匹配表1065!O:O)</f>
        <v>B</v>
      </c>
      <c r="S3566" s="93" t="str">
        <f>IFERROR(_xlfn.XLOOKUP(Q3566,匹配表1065!AI:AI,匹配表1065!AJ:AJ),"绿标")</f>
        <v>红标</v>
      </c>
      <c r="T3566" s="93" t="str" cm="1">
        <f t="array" ref="T3566:U3566">_xlfn.XLOOKUP(Q3566,匹配表1065!L:L,匹配表1065!M:N)</f>
        <v>抑郁焦虑</v>
      </c>
      <c r="U3566" s="94" t="str">
        <v>神经内科</v>
      </c>
      <c r="V3566" s="95" t="s">
        <v>33</v>
      </c>
      <c r="W3566" s="93">
        <f>_xlfn.XLOOKUP(M3566,匹配表1065!D:D,匹配表1065!F:F)*N3566</f>
        <v>8</v>
      </c>
    </row>
    <row r="3567" customHeight="1" spans="1:23">
      <c r="A3567" s="89" t="s">
        <v>787</v>
      </c>
      <c r="B3567" s="90">
        <v>46181</v>
      </c>
      <c r="C3567" s="91" t="str">
        <f t="shared" si="110"/>
        <v>6月第2周</v>
      </c>
      <c r="D3567" s="89" t="s">
        <v>814</v>
      </c>
      <c r="E3567" s="89" t="str">
        <f t="shared" si="111"/>
        <v>6月第2周--周1</v>
      </c>
      <c r="F3567" s="99" t="s">
        <v>27</v>
      </c>
      <c r="G3567" s="92" t="s">
        <v>104</v>
      </c>
      <c r="H3567" s="92" t="str">
        <f>_xlfn.XLOOKUP(O3567,匹配表1065!T:T,匹配表1065!W:W)</f>
        <v>济南市</v>
      </c>
      <c r="I3567" s="89" t="str">
        <f>_xlfn.XLOOKUP(O3567,匹配表1065!T:T,匹配表1065!X:X)</f>
        <v>PME2025</v>
      </c>
      <c r="J3567" s="92" t="s">
        <v>111</v>
      </c>
      <c r="K3567" s="89" cm="1">
        <f ca="1" t="array" ref="K3567:L3567">_xlfn.XLOOKUP(J3567,匹配表1065!Y:Y,匹配表1065!AA:AB)</f>
        <v>30</v>
      </c>
      <c r="L3567" s="89" t="str">
        <v>3个月以上</v>
      </c>
      <c r="M3567" s="92" t="s">
        <v>35</v>
      </c>
      <c r="N3567" s="92">
        <v>1</v>
      </c>
      <c r="O3567" s="93" t="str">
        <f>_xlfn.XLOOKUP(P3567,匹配表1065!U:U,匹配表1065!T:T)</f>
        <v>HO00394630</v>
      </c>
      <c r="P3567" s="92" t="s">
        <v>462</v>
      </c>
      <c r="Q3567" s="92" t="s">
        <v>463</v>
      </c>
      <c r="R3567" s="89" t="str">
        <f>_xlfn.XLOOKUP(Q3567,匹配表1065!L:L,匹配表1065!O:O)</f>
        <v>C</v>
      </c>
      <c r="S3567" s="93" t="str">
        <f>IFERROR(_xlfn.XLOOKUP(Q3567,匹配表1065!AI:AI,匹配表1065!AJ:AJ),"绿标")</f>
        <v>绿标</v>
      </c>
      <c r="T3567" s="93" t="str" cm="1">
        <f t="array" ref="T3567:U3567">_xlfn.XLOOKUP(Q3567,匹配表1065!L:L,匹配表1065!M:N)</f>
        <v>眩晕</v>
      </c>
      <c r="U3567" s="94" t="str">
        <v>神经内科</v>
      </c>
      <c r="V3567" s="95" t="s">
        <v>58</v>
      </c>
      <c r="W3567" s="93">
        <f>_xlfn.XLOOKUP(M3567,匹配表1065!D:D,匹配表1065!F:F)*N3567</f>
        <v>4</v>
      </c>
    </row>
    <row r="3568" customHeight="1" spans="1:23">
      <c r="A3568" s="89" t="s">
        <v>787</v>
      </c>
      <c r="B3568" s="90">
        <v>46181</v>
      </c>
      <c r="C3568" s="91" t="str">
        <f t="shared" si="110"/>
        <v>6月第2周</v>
      </c>
      <c r="D3568" s="89" t="s">
        <v>814</v>
      </c>
      <c r="E3568" s="89" t="str">
        <f t="shared" si="111"/>
        <v>6月第2周--周1</v>
      </c>
      <c r="F3568" s="99" t="s">
        <v>27</v>
      </c>
      <c r="G3568" s="92" t="s">
        <v>104</v>
      </c>
      <c r="H3568" s="92" t="str">
        <f>_xlfn.XLOOKUP(O3568,匹配表1065!T:T,匹配表1065!W:W)</f>
        <v>济南市</v>
      </c>
      <c r="I3568" s="89" t="str">
        <f>_xlfn.XLOOKUP(O3568,匹配表1065!T:T,匹配表1065!X:X)</f>
        <v>PME2026</v>
      </c>
      <c r="J3568" s="92" t="s">
        <v>116</v>
      </c>
      <c r="K3568" s="89" cm="1">
        <f ca="1" t="array" ref="K3568:L3568">_xlfn.XLOOKUP(J3568,匹配表1065!Y:Y,匹配表1065!AA:AB)</f>
        <v>13</v>
      </c>
      <c r="L3568" s="89" t="str">
        <v>3个月以上</v>
      </c>
      <c r="M3568" s="92" t="s">
        <v>30</v>
      </c>
      <c r="N3568" s="92">
        <v>1</v>
      </c>
      <c r="O3568" s="93" t="str">
        <f>_xlfn.XLOOKUP(P3568,匹配表1065!U:U,匹配表1065!T:T)</f>
        <v>HO00001409</v>
      </c>
      <c r="P3568" s="92" t="s">
        <v>117</v>
      </c>
      <c r="Q3568" s="92" t="s">
        <v>240</v>
      </c>
      <c r="R3568" s="89" t="str">
        <f>_xlfn.XLOOKUP(Q3568,匹配表1065!L:L,匹配表1065!O:O)</f>
        <v>B</v>
      </c>
      <c r="S3568" s="93" t="str">
        <f>IFERROR(_xlfn.XLOOKUP(Q3568,匹配表1065!AI:AI,匹配表1065!AJ:AJ),"绿标")</f>
        <v>红标</v>
      </c>
      <c r="T3568" s="93" t="str" cm="1">
        <f t="array" ref="T3568:U3568">_xlfn.XLOOKUP(Q3568,匹配表1065!L:L,匹配表1065!M:N)</f>
        <v>脑血管</v>
      </c>
      <c r="U3568" s="94" t="str">
        <v>神经内科</v>
      </c>
      <c r="V3568" s="95" t="s">
        <v>67</v>
      </c>
      <c r="W3568" s="93">
        <f>_xlfn.XLOOKUP(M3568,匹配表1065!D:D,匹配表1065!F:F)*N3568</f>
        <v>12</v>
      </c>
    </row>
    <row r="3569" customHeight="1" spans="1:23">
      <c r="A3569" s="89" t="s">
        <v>787</v>
      </c>
      <c r="B3569" s="90">
        <v>46181</v>
      </c>
      <c r="C3569" s="91" t="str">
        <f t="shared" si="110"/>
        <v>6月第2周</v>
      </c>
      <c r="D3569" s="89" t="s">
        <v>814</v>
      </c>
      <c r="E3569" s="89" t="str">
        <f t="shared" si="111"/>
        <v>6月第2周--周1</v>
      </c>
      <c r="F3569" s="99" t="s">
        <v>27</v>
      </c>
      <c r="G3569" s="92" t="s">
        <v>104</v>
      </c>
      <c r="H3569" s="92" t="str">
        <f>_xlfn.XLOOKUP(O3569,匹配表1065!T:T,匹配表1065!W:W)</f>
        <v>济南市</v>
      </c>
      <c r="I3569" s="89" t="str">
        <f>_xlfn.XLOOKUP(O3569,匹配表1065!T:T,匹配表1065!X:X)</f>
        <v>PME2026</v>
      </c>
      <c r="J3569" s="92" t="s">
        <v>116</v>
      </c>
      <c r="K3569" s="89" cm="1">
        <f ca="1" t="array" ref="K3569:L3569">_xlfn.XLOOKUP(J3569,匹配表1065!Y:Y,匹配表1065!AA:AB)</f>
        <v>13</v>
      </c>
      <c r="L3569" s="89" t="str">
        <v>3个月以上</v>
      </c>
      <c r="M3569" s="92" t="s">
        <v>35</v>
      </c>
      <c r="N3569" s="92">
        <v>1</v>
      </c>
      <c r="O3569" s="93" t="str">
        <f>_xlfn.XLOOKUP(P3569,匹配表1065!U:U,匹配表1065!T:T)</f>
        <v>HO00001409</v>
      </c>
      <c r="P3569" s="92" t="s">
        <v>117</v>
      </c>
      <c r="Q3569" s="92" t="s">
        <v>312</v>
      </c>
      <c r="R3569" s="89" t="str">
        <f>_xlfn.XLOOKUP(Q3569,匹配表1065!L:L,匹配表1065!O:O)</f>
        <v>A</v>
      </c>
      <c r="S3569" s="93" t="str">
        <f>IFERROR(_xlfn.XLOOKUP(Q3569,匹配表1065!AI:AI,匹配表1065!AJ:AJ),"绿标")</f>
        <v>绿标</v>
      </c>
      <c r="T3569" s="93" t="str" cm="1">
        <f t="array" ref="T3569:U3569">_xlfn.XLOOKUP(Q3569,匹配表1065!L:L,匹配表1065!M:N)</f>
        <v>头痛</v>
      </c>
      <c r="U3569" s="94" t="str">
        <v>神经内科</v>
      </c>
      <c r="V3569" s="95" t="s">
        <v>33</v>
      </c>
      <c r="W3569" s="93">
        <f>_xlfn.XLOOKUP(M3569,匹配表1065!D:D,匹配表1065!F:F)*N3569</f>
        <v>4</v>
      </c>
    </row>
    <row r="3570" customHeight="1" spans="1:23">
      <c r="A3570" s="89" t="s">
        <v>787</v>
      </c>
      <c r="B3570" s="90">
        <v>46181</v>
      </c>
      <c r="C3570" s="91" t="str">
        <f t="shared" si="110"/>
        <v>6月第2周</v>
      </c>
      <c r="D3570" s="89" t="s">
        <v>814</v>
      </c>
      <c r="E3570" s="89" t="str">
        <f t="shared" si="111"/>
        <v>6月第2周--周1</v>
      </c>
      <c r="F3570" s="99" t="s">
        <v>27</v>
      </c>
      <c r="G3570" s="92" t="s">
        <v>104</v>
      </c>
      <c r="H3570" s="92" t="str">
        <f>_xlfn.XLOOKUP(O3570,匹配表1065!T:T,匹配表1065!W:W)</f>
        <v>济南市</v>
      </c>
      <c r="I3570" s="89" t="str">
        <f>_xlfn.XLOOKUP(O3570,匹配表1065!T:T,匹配表1065!X:X)</f>
        <v>PME2024</v>
      </c>
      <c r="J3570" s="92" t="s">
        <v>125</v>
      </c>
      <c r="K3570" s="89" cm="1">
        <f ca="1" t="array" ref="K3570:L3570">_xlfn.XLOOKUP(J3570,匹配表1065!Y:Y,匹配表1065!AA:AB)</f>
        <v>9</v>
      </c>
      <c r="L3570" s="89" t="str">
        <v>3个月以上</v>
      </c>
      <c r="M3570" s="92" t="s">
        <v>30</v>
      </c>
      <c r="N3570" s="92">
        <v>1</v>
      </c>
      <c r="O3570" s="93" t="str">
        <f>_xlfn.XLOOKUP(P3570,匹配表1065!U:U,匹配表1065!T:T)</f>
        <v>HO00001404</v>
      </c>
      <c r="P3570" s="92" t="s">
        <v>126</v>
      </c>
      <c r="Q3570" s="92" t="s">
        <v>766</v>
      </c>
      <c r="R3570" s="89" t="str">
        <f>_xlfn.XLOOKUP(Q3570,匹配表1065!L:L,匹配表1065!O:O)</f>
        <v>B</v>
      </c>
      <c r="S3570" s="93" t="str">
        <f>IFERROR(_xlfn.XLOOKUP(Q3570,匹配表1065!AI:AI,匹配表1065!AJ:AJ),"绿标")</f>
        <v>绿标</v>
      </c>
      <c r="T3570" s="93" t="str" cm="1">
        <f t="array" ref="T3570:U3570">_xlfn.XLOOKUP(Q3570,匹配表1065!L:L,匹配表1065!M:N)</f>
        <v>脑血管</v>
      </c>
      <c r="U3570" s="94" t="str">
        <v>神经内科</v>
      </c>
      <c r="V3570" s="95" t="s">
        <v>42</v>
      </c>
      <c r="W3570" s="93">
        <f>_xlfn.XLOOKUP(M3570,匹配表1065!D:D,匹配表1065!F:F)*N3570</f>
        <v>12</v>
      </c>
    </row>
    <row r="3571" customHeight="1" spans="1:23">
      <c r="A3571" s="89" t="s">
        <v>787</v>
      </c>
      <c r="B3571" s="90">
        <v>46181</v>
      </c>
      <c r="C3571" s="91" t="str">
        <f t="shared" si="110"/>
        <v>6月第2周</v>
      </c>
      <c r="D3571" s="89" t="s">
        <v>814</v>
      </c>
      <c r="E3571" s="89" t="str">
        <f t="shared" si="111"/>
        <v>6月第2周--周1</v>
      </c>
      <c r="F3571" s="99" t="s">
        <v>27</v>
      </c>
      <c r="G3571" s="92" t="s">
        <v>104</v>
      </c>
      <c r="H3571" s="92" t="str">
        <f>_xlfn.XLOOKUP(O3571,匹配表1065!T:T,匹配表1065!W:W)</f>
        <v>济南市</v>
      </c>
      <c r="I3571" s="89" t="str">
        <f>_xlfn.XLOOKUP(O3571,匹配表1065!T:T,匹配表1065!X:X)</f>
        <v>PME2044</v>
      </c>
      <c r="J3571" s="92" t="s">
        <v>105</v>
      </c>
      <c r="K3571" s="89" cm="1">
        <f ca="1" t="array" ref="K3571:L3571">_xlfn.XLOOKUP(J3571,匹配表1065!Y:Y,匹配表1065!AA:AB)</f>
        <v>8</v>
      </c>
      <c r="L3571" s="89" t="str">
        <v>3个月以上</v>
      </c>
      <c r="M3571" s="92" t="s">
        <v>30</v>
      </c>
      <c r="N3571" s="92">
        <v>1</v>
      </c>
      <c r="O3571" s="93" t="str">
        <f>_xlfn.XLOOKUP(P3571,匹配表1065!U:U,匹配表1065!T:T)</f>
        <v>HO00371069</v>
      </c>
      <c r="P3571" s="92" t="s">
        <v>315</v>
      </c>
      <c r="Q3571" s="92" t="s">
        <v>461</v>
      </c>
      <c r="R3571" s="89" t="str">
        <f>_xlfn.XLOOKUP(Q3571,匹配表1065!L:L,匹配表1065!O:O)</f>
        <v>B</v>
      </c>
      <c r="S3571" s="93" t="str">
        <f>IFERROR(_xlfn.XLOOKUP(Q3571,匹配表1065!AI:AI,匹配表1065!AJ:AJ),"绿标")</f>
        <v>绿标</v>
      </c>
      <c r="T3571" s="93" t="str" cm="1">
        <f t="array" ref="T3571:U3571">_xlfn.XLOOKUP(Q3571,匹配表1065!L:L,匹配表1065!M:N)</f>
        <v>脑血管</v>
      </c>
      <c r="U3571" s="94" t="str">
        <v>神经内科</v>
      </c>
      <c r="V3571" s="95" t="s">
        <v>42</v>
      </c>
      <c r="W3571" s="93">
        <f>_xlfn.XLOOKUP(M3571,匹配表1065!D:D,匹配表1065!F:F)*N3571</f>
        <v>12</v>
      </c>
    </row>
    <row r="3572" customHeight="1" spans="1:23">
      <c r="A3572" s="89" t="s">
        <v>787</v>
      </c>
      <c r="B3572" s="90">
        <v>46181</v>
      </c>
      <c r="C3572" s="91" t="str">
        <f t="shared" ref="C3572:C3635" si="112">MONTH(B3572)&amp;TEXT(WEEKNUM(B3572,2)-WEEKNUM(B3572+1-DAY(B3572),2)+1,"月第0周")</f>
        <v>6月第2周</v>
      </c>
      <c r="D3572" s="89" t="s">
        <v>814</v>
      </c>
      <c r="E3572" s="89" t="str">
        <f t="shared" ref="E3572:E3635" si="113">D3572&amp;"--"&amp;"周"&amp;WEEKDAY(B3572,2)</f>
        <v>6月第2周--周1</v>
      </c>
      <c r="F3572" s="99" t="s">
        <v>27</v>
      </c>
      <c r="G3572" s="92" t="s">
        <v>104</v>
      </c>
      <c r="H3572" s="92" t="str">
        <f>_xlfn.XLOOKUP(O3572,匹配表1065!T:T,匹配表1065!W:W)</f>
        <v>济南市</v>
      </c>
      <c r="I3572" s="89" t="str">
        <f>_xlfn.XLOOKUP(O3572,匹配表1065!T:T,匹配表1065!X:X)</f>
        <v>PME2029</v>
      </c>
      <c r="J3572" s="92" t="s">
        <v>128</v>
      </c>
      <c r="K3572" s="89" cm="1">
        <f ca="1" t="array" ref="K3572:L3572">_xlfn.XLOOKUP(J3572,匹配表1065!Y:Y,匹配表1065!AA:AB)</f>
        <v>13</v>
      </c>
      <c r="L3572" s="89" t="str">
        <v>3个月以上</v>
      </c>
      <c r="M3572" s="92" t="s">
        <v>30</v>
      </c>
      <c r="N3572" s="92">
        <v>1</v>
      </c>
      <c r="O3572" s="93" t="str">
        <f>_xlfn.XLOOKUP(P3572,匹配表1065!U:U,匹配表1065!T:T)</f>
        <v>HO00001403</v>
      </c>
      <c r="P3572" s="92" t="s">
        <v>329</v>
      </c>
      <c r="Q3572" s="92" t="s">
        <v>455</v>
      </c>
      <c r="R3572" s="89" t="str">
        <f>_xlfn.XLOOKUP(Q3572,匹配表1065!L:L,匹配表1065!O:O)</f>
        <v>C</v>
      </c>
      <c r="S3572" s="93" t="str">
        <f>IFERROR(_xlfn.XLOOKUP(Q3572,匹配表1065!AI:AI,匹配表1065!AJ:AJ),"绿标")</f>
        <v>绿标</v>
      </c>
      <c r="T3572" s="93" t="str" cm="1">
        <f t="array" ref="T3572:U3572">_xlfn.XLOOKUP(Q3572,匹配表1065!L:L,匹配表1065!M:N)</f>
        <v>眩晕</v>
      </c>
      <c r="U3572" s="94" t="str">
        <v>耳鼻喉科</v>
      </c>
      <c r="V3572" s="95" t="s">
        <v>33</v>
      </c>
      <c r="W3572" s="93">
        <f>_xlfn.XLOOKUP(M3572,匹配表1065!D:D,匹配表1065!F:F)*N3572</f>
        <v>12</v>
      </c>
    </row>
    <row r="3573" customHeight="1" spans="1:23">
      <c r="A3573" s="89" t="s">
        <v>787</v>
      </c>
      <c r="B3573" s="90">
        <v>46181</v>
      </c>
      <c r="C3573" s="91" t="str">
        <f t="shared" si="112"/>
        <v>6月第2周</v>
      </c>
      <c r="D3573" s="89" t="s">
        <v>814</v>
      </c>
      <c r="E3573" s="89" t="str">
        <f t="shared" si="113"/>
        <v>6月第2周--周1</v>
      </c>
      <c r="F3573" s="99" t="s">
        <v>27</v>
      </c>
      <c r="G3573" s="92" t="s">
        <v>104</v>
      </c>
      <c r="H3573" s="92" t="str">
        <f>_xlfn.XLOOKUP(O3573,匹配表1065!T:T,匹配表1065!W:W)</f>
        <v>济南市</v>
      </c>
      <c r="I3573" s="89" t="str">
        <f>_xlfn.XLOOKUP(O3573,匹配表1065!T:T,匹配表1065!X:X)</f>
        <v>PME2025</v>
      </c>
      <c r="J3573" s="92" t="s">
        <v>128</v>
      </c>
      <c r="K3573" s="89" cm="1">
        <f ca="1" t="array" ref="K3573:L3573">_xlfn.XLOOKUP(J3573,匹配表1065!Y:Y,匹配表1065!AA:AB)</f>
        <v>13</v>
      </c>
      <c r="L3573" s="89" t="str">
        <v>3个月以上</v>
      </c>
      <c r="M3573" s="92" t="s">
        <v>55</v>
      </c>
      <c r="N3573" s="92">
        <v>1</v>
      </c>
      <c r="O3573" s="93" t="str">
        <f>_xlfn.XLOOKUP(P3573,匹配表1065!U:U,匹配表1065!T:T)</f>
        <v>HO00001400</v>
      </c>
      <c r="P3573" s="92" t="s">
        <v>112</v>
      </c>
      <c r="Q3573" s="92" t="s">
        <v>131</v>
      </c>
      <c r="R3573" s="89" t="str">
        <f>_xlfn.XLOOKUP(Q3573,匹配表1065!L:L,匹配表1065!O:O)</f>
        <v>B</v>
      </c>
      <c r="S3573" s="93" t="str">
        <f>IFERROR(_xlfn.XLOOKUP(Q3573,匹配表1065!AI:AI,匹配表1065!AJ:AJ),"绿标")</f>
        <v>红标</v>
      </c>
      <c r="T3573" s="93" t="str" cm="1">
        <f t="array" ref="T3573:U3573">_xlfn.XLOOKUP(Q3573,匹配表1065!L:L,匹配表1065!M:N)</f>
        <v>脑血管</v>
      </c>
      <c r="U3573" s="94" t="str">
        <v>神经内科</v>
      </c>
      <c r="V3573" s="95" t="s">
        <v>58</v>
      </c>
      <c r="W3573" s="93">
        <f>_xlfn.XLOOKUP(M3573,匹配表1065!D:D,匹配表1065!F:F)*N3573</f>
        <v>8</v>
      </c>
    </row>
    <row r="3574" customHeight="1" spans="1:23">
      <c r="A3574" s="89" t="s">
        <v>787</v>
      </c>
      <c r="B3574" s="90">
        <v>46181</v>
      </c>
      <c r="C3574" s="91" t="str">
        <f t="shared" si="112"/>
        <v>6月第2周</v>
      </c>
      <c r="D3574" s="89" t="s">
        <v>814</v>
      </c>
      <c r="E3574" s="89" t="str">
        <f t="shared" si="113"/>
        <v>6月第2周--周1</v>
      </c>
      <c r="F3574" s="99" t="s">
        <v>27</v>
      </c>
      <c r="G3574" s="92" t="s">
        <v>104</v>
      </c>
      <c r="H3574" s="92" t="str">
        <f>_xlfn.XLOOKUP(O3574,匹配表1065!T:T,匹配表1065!W:W)</f>
        <v>济南市</v>
      </c>
      <c r="I3574" s="89" t="str">
        <f>_xlfn.XLOOKUP(O3574,匹配表1065!T:T,匹配表1065!X:X)</f>
        <v>PME2025</v>
      </c>
      <c r="J3574" s="92" t="s">
        <v>128</v>
      </c>
      <c r="K3574" s="89" cm="1">
        <f ca="1" t="array" ref="K3574:L3574">_xlfn.XLOOKUP(J3574,匹配表1065!Y:Y,匹配表1065!AA:AB)</f>
        <v>13</v>
      </c>
      <c r="L3574" s="89" t="str">
        <v>3个月以上</v>
      </c>
      <c r="M3574" s="92" t="s">
        <v>35</v>
      </c>
      <c r="N3574" s="92">
        <v>1</v>
      </c>
      <c r="O3574" s="93" t="str">
        <f>_xlfn.XLOOKUP(P3574,匹配表1065!U:U,匹配表1065!T:T)</f>
        <v>HO00001400</v>
      </c>
      <c r="P3574" s="92" t="s">
        <v>112</v>
      </c>
      <c r="Q3574" s="92" t="s">
        <v>754</v>
      </c>
      <c r="R3574" s="89" t="str">
        <f>_xlfn.XLOOKUP(Q3574,匹配表1065!L:L,匹配表1065!O:O)</f>
        <v>D</v>
      </c>
      <c r="S3574" s="93" t="str">
        <f>IFERROR(_xlfn.XLOOKUP(Q3574,匹配表1065!AI:AI,匹配表1065!AJ:AJ),"绿标")</f>
        <v>绿标</v>
      </c>
      <c r="T3574" s="93" t="str" cm="1">
        <f t="array" ref="T3574:U3574">_xlfn.XLOOKUP(Q3574,匹配表1065!L:L,匹配表1065!M:N)</f>
        <v>抑郁焦虑</v>
      </c>
      <c r="U3574" s="94" t="str">
        <v>精神心理科</v>
      </c>
      <c r="V3574" s="95" t="s">
        <v>58</v>
      </c>
      <c r="W3574" s="93">
        <f>_xlfn.XLOOKUP(M3574,匹配表1065!D:D,匹配表1065!F:F)*N3574</f>
        <v>4</v>
      </c>
    </row>
    <row r="3575" customHeight="1" spans="1:23">
      <c r="A3575" s="89" t="s">
        <v>787</v>
      </c>
      <c r="B3575" s="90">
        <v>46181</v>
      </c>
      <c r="C3575" s="91" t="str">
        <f t="shared" si="112"/>
        <v>6月第2周</v>
      </c>
      <c r="D3575" s="89" t="s">
        <v>814</v>
      </c>
      <c r="E3575" s="89" t="str">
        <f t="shared" si="113"/>
        <v>6月第2周--周1</v>
      </c>
      <c r="F3575" s="99" t="s">
        <v>27</v>
      </c>
      <c r="G3575" s="92" t="s">
        <v>104</v>
      </c>
      <c r="H3575" s="92" t="str">
        <f>_xlfn.XLOOKUP(O3575,匹配表1065!T:T,匹配表1065!W:W)</f>
        <v>东营市</v>
      </c>
      <c r="I3575" s="89" t="str">
        <f>_xlfn.XLOOKUP(O3575,匹配表1065!T:T,匹配表1065!X:X)</f>
        <v>PME2028</v>
      </c>
      <c r="J3575" s="92" t="s">
        <v>121</v>
      </c>
      <c r="K3575" s="89" cm="1">
        <f ca="1" t="array" ref="K3575:L3575">_xlfn.XLOOKUP(J3575,匹配表1065!Y:Y,匹配表1065!AA:AB)</f>
        <v>26</v>
      </c>
      <c r="L3575" s="89" t="str">
        <v>3个月以上</v>
      </c>
      <c r="M3575" s="92" t="s">
        <v>55</v>
      </c>
      <c r="N3575" s="92">
        <v>1</v>
      </c>
      <c r="O3575" s="93" t="str">
        <f>_xlfn.XLOOKUP(P3575,匹配表1065!U:U,匹配表1065!T:T)</f>
        <v>HO00001421</v>
      </c>
      <c r="P3575" s="92" t="s">
        <v>122</v>
      </c>
      <c r="Q3575" s="92" t="s">
        <v>328</v>
      </c>
      <c r="R3575" s="89" t="str">
        <f>_xlfn.XLOOKUP(Q3575,匹配表1065!L:L,匹配表1065!O:O)</f>
        <v>B</v>
      </c>
      <c r="S3575" s="93" t="str">
        <f>IFERROR(_xlfn.XLOOKUP(Q3575,匹配表1065!AI:AI,匹配表1065!AJ:AJ),"绿标")</f>
        <v>绿标</v>
      </c>
      <c r="T3575" s="93" t="str" cm="1">
        <f t="array" ref="T3575:U3575">_xlfn.XLOOKUP(Q3575,匹配表1065!L:L,匹配表1065!M:N)</f>
        <v>抑郁焦虑</v>
      </c>
      <c r="U3575" s="94" t="str">
        <v>神经内科</v>
      </c>
      <c r="V3575" s="95" t="s">
        <v>33</v>
      </c>
      <c r="W3575" s="93">
        <f>_xlfn.XLOOKUP(M3575,匹配表1065!D:D,匹配表1065!F:F)*N3575</f>
        <v>8</v>
      </c>
    </row>
    <row r="3576" customHeight="1" spans="1:23">
      <c r="A3576" s="89" t="s">
        <v>787</v>
      </c>
      <c r="B3576" s="90">
        <v>46181</v>
      </c>
      <c r="C3576" s="91" t="str">
        <f t="shared" si="112"/>
        <v>6月第2周</v>
      </c>
      <c r="D3576" s="89" t="s">
        <v>814</v>
      </c>
      <c r="E3576" s="89" t="str">
        <f t="shared" si="113"/>
        <v>6月第2周--周1</v>
      </c>
      <c r="F3576" s="99" t="s">
        <v>27</v>
      </c>
      <c r="G3576" s="92" t="s">
        <v>104</v>
      </c>
      <c r="H3576" s="92" t="str">
        <f>_xlfn.XLOOKUP(O3576,匹配表1065!T:T,匹配表1065!W:W)</f>
        <v>东营市</v>
      </c>
      <c r="I3576" s="89" t="str">
        <f>_xlfn.XLOOKUP(O3576,匹配表1065!T:T,匹配表1065!X:X)</f>
        <v>PME2028</v>
      </c>
      <c r="J3576" s="92" t="s">
        <v>121</v>
      </c>
      <c r="K3576" s="89" cm="1">
        <f ca="1" t="array" ref="K3576:L3576">_xlfn.XLOOKUP(J3576,匹配表1065!Y:Y,匹配表1065!AA:AB)</f>
        <v>26</v>
      </c>
      <c r="L3576" s="89" t="str">
        <v>3个月以上</v>
      </c>
      <c r="M3576" s="92" t="s">
        <v>35</v>
      </c>
      <c r="N3576" s="92">
        <v>1</v>
      </c>
      <c r="O3576" s="93" t="str">
        <f>_xlfn.XLOOKUP(P3576,匹配表1065!U:U,匹配表1065!T:T)</f>
        <v>HO00001421</v>
      </c>
      <c r="P3576" s="92" t="s">
        <v>122</v>
      </c>
      <c r="Q3576" s="92" t="s">
        <v>124</v>
      </c>
      <c r="R3576" s="89" t="str">
        <f>_xlfn.XLOOKUP(Q3576,匹配表1065!L:L,匹配表1065!O:O)</f>
        <v>A</v>
      </c>
      <c r="S3576" s="93" t="str">
        <f>IFERROR(_xlfn.XLOOKUP(Q3576,匹配表1065!AI:AI,匹配表1065!AJ:AJ),"绿标")</f>
        <v>红标</v>
      </c>
      <c r="T3576" s="93" t="str" cm="1">
        <f t="array" ref="T3576:U3576">_xlfn.XLOOKUP(Q3576,匹配表1065!L:L,匹配表1065!M:N)</f>
        <v>头痛</v>
      </c>
      <c r="U3576" s="94" t="str">
        <v>神经内科</v>
      </c>
      <c r="V3576" s="95" t="s">
        <v>33</v>
      </c>
      <c r="W3576" s="93">
        <f>_xlfn.XLOOKUP(M3576,匹配表1065!D:D,匹配表1065!F:F)*N3576</f>
        <v>4</v>
      </c>
    </row>
    <row r="3577" customHeight="1" spans="1:23">
      <c r="A3577" s="89" t="s">
        <v>787</v>
      </c>
      <c r="B3577" s="90">
        <v>46181</v>
      </c>
      <c r="C3577" s="91" t="str">
        <f t="shared" si="112"/>
        <v>6月第2周</v>
      </c>
      <c r="D3577" s="89" t="s">
        <v>814</v>
      </c>
      <c r="E3577" s="89" t="str">
        <f t="shared" si="113"/>
        <v>6月第2周--周1</v>
      </c>
      <c r="F3577" s="99" t="s">
        <v>27</v>
      </c>
      <c r="G3577" s="92" t="s">
        <v>28</v>
      </c>
      <c r="H3577" s="92" t="str">
        <f>_xlfn.XLOOKUP(O3577,匹配表1065!T:T,匹配表1065!W:W)</f>
        <v>南京市</v>
      </c>
      <c r="I3577" s="89" t="str">
        <f>_xlfn.XLOOKUP(O3577,匹配表1065!T:T,匹配表1065!X:X)</f>
        <v>PME2006</v>
      </c>
      <c r="J3577" s="92" t="s">
        <v>29</v>
      </c>
      <c r="K3577" s="89" cm="1">
        <f ca="1" t="array" ref="K3577:L3577">_xlfn.XLOOKUP(J3577,匹配表1065!Y:Y,匹配表1065!AA:AB)</f>
        <v>15</v>
      </c>
      <c r="L3577" s="89" t="str">
        <v>3个月以上</v>
      </c>
      <c r="M3577" s="92" t="s">
        <v>30</v>
      </c>
      <c r="N3577" s="92">
        <v>1</v>
      </c>
      <c r="O3577" s="93" t="str">
        <f>_xlfn.XLOOKUP(P3577,匹配表1065!U:U,匹配表1065!T:T)</f>
        <v>HO00000965</v>
      </c>
      <c r="P3577" s="92" t="s">
        <v>31</v>
      </c>
      <c r="Q3577" s="92" t="s">
        <v>563</v>
      </c>
      <c r="R3577" s="89" t="str">
        <f>_xlfn.XLOOKUP(Q3577,匹配表1065!L:L,匹配表1065!O:O)</f>
        <v>C</v>
      </c>
      <c r="S3577" s="93" t="str">
        <f>IFERROR(_xlfn.XLOOKUP(Q3577,匹配表1065!AI:AI,匹配表1065!AJ:AJ),"绿标")</f>
        <v>红标</v>
      </c>
      <c r="T3577" s="93" t="str" cm="1">
        <f t="array" ref="T3577:U3577">_xlfn.XLOOKUP(Q3577,匹配表1065!L:L,匹配表1065!M:N)</f>
        <v>眩晕</v>
      </c>
      <c r="U3577" s="94" t="str">
        <v>耳鼻喉科</v>
      </c>
      <c r="V3577" s="95" t="s">
        <v>70</v>
      </c>
      <c r="W3577" s="93">
        <f>_xlfn.XLOOKUP(M3577,匹配表1065!D:D,匹配表1065!F:F)*N3577</f>
        <v>12</v>
      </c>
    </row>
    <row r="3578" customHeight="1" spans="1:23">
      <c r="A3578" s="89" t="s">
        <v>787</v>
      </c>
      <c r="B3578" s="90">
        <v>46181</v>
      </c>
      <c r="C3578" s="91" t="str">
        <f t="shared" si="112"/>
        <v>6月第2周</v>
      </c>
      <c r="D3578" s="89" t="s">
        <v>814</v>
      </c>
      <c r="E3578" s="89" t="str">
        <f t="shared" si="113"/>
        <v>6月第2周--周1</v>
      </c>
      <c r="F3578" s="99" t="s">
        <v>27</v>
      </c>
      <c r="G3578" s="92" t="s">
        <v>28</v>
      </c>
      <c r="H3578" s="92" t="str">
        <f>_xlfn.XLOOKUP(O3578,匹配表1065!T:T,匹配表1065!W:W)</f>
        <v>南京市</v>
      </c>
      <c r="I3578" s="89" t="str">
        <f>_xlfn.XLOOKUP(O3578,匹配表1065!T:T,匹配表1065!X:X)</f>
        <v>PME2006</v>
      </c>
      <c r="J3578" s="92" t="s">
        <v>29</v>
      </c>
      <c r="K3578" s="89" cm="1">
        <f ca="1" t="array" ref="K3578:L3578">_xlfn.XLOOKUP(J3578,匹配表1065!Y:Y,匹配表1065!AA:AB)</f>
        <v>15</v>
      </c>
      <c r="L3578" s="89" t="str">
        <v>3个月以上</v>
      </c>
      <c r="M3578" s="92" t="s">
        <v>35</v>
      </c>
      <c r="N3578" s="92">
        <v>1</v>
      </c>
      <c r="O3578" s="93" t="str">
        <f>_xlfn.XLOOKUP(P3578,匹配表1065!U:U,匹配表1065!T:T)</f>
        <v>HO00000959</v>
      </c>
      <c r="P3578" s="92" t="s">
        <v>196</v>
      </c>
      <c r="Q3578" s="92" t="s">
        <v>440</v>
      </c>
      <c r="R3578" s="89" t="str">
        <f>_xlfn.XLOOKUP(Q3578,匹配表1065!L:L,匹配表1065!O:O)</f>
        <v>A</v>
      </c>
      <c r="S3578" s="93" t="str">
        <f>IFERROR(_xlfn.XLOOKUP(Q3578,匹配表1065!AI:AI,匹配表1065!AJ:AJ),"绿标")</f>
        <v>红标</v>
      </c>
      <c r="T3578" s="93" t="str" cm="1">
        <f t="array" ref="T3578:U3578">_xlfn.XLOOKUP(Q3578,匹配表1065!L:L,匹配表1065!M:N)</f>
        <v>头痛</v>
      </c>
      <c r="U3578" s="94" t="str">
        <v>神经内科</v>
      </c>
      <c r="V3578" s="95" t="s">
        <v>58</v>
      </c>
      <c r="W3578" s="93">
        <f>_xlfn.XLOOKUP(M3578,匹配表1065!D:D,匹配表1065!F:F)*N3578</f>
        <v>4</v>
      </c>
    </row>
    <row r="3579" customHeight="1" spans="1:23">
      <c r="A3579" s="89" t="s">
        <v>787</v>
      </c>
      <c r="B3579" s="90">
        <v>46181</v>
      </c>
      <c r="C3579" s="91" t="str">
        <f t="shared" si="112"/>
        <v>6月第2周</v>
      </c>
      <c r="D3579" s="89" t="s">
        <v>814</v>
      </c>
      <c r="E3579" s="89" t="str">
        <f t="shared" si="113"/>
        <v>6月第2周--周1</v>
      </c>
      <c r="F3579" s="99" t="s">
        <v>27</v>
      </c>
      <c r="G3579" s="92" t="s">
        <v>28</v>
      </c>
      <c r="H3579" s="92" t="str">
        <f>_xlfn.XLOOKUP(O3579,匹配表1065!T:T,匹配表1065!W:W)</f>
        <v>南京市</v>
      </c>
      <c r="I3579" s="89" t="str">
        <f>_xlfn.XLOOKUP(O3579,匹配表1065!T:T,匹配表1065!X:X)</f>
        <v>PME2005</v>
      </c>
      <c r="J3579" s="92" t="s">
        <v>54</v>
      </c>
      <c r="K3579" s="89" cm="1">
        <f ca="1" t="array" ref="K3579:L3579">_xlfn.XLOOKUP(J3579,匹配表1065!Y:Y,匹配表1065!AA:AB)</f>
        <v>3</v>
      </c>
      <c r="L3579" s="89" t="str">
        <v>3个月以上</v>
      </c>
      <c r="M3579" s="92" t="s">
        <v>35</v>
      </c>
      <c r="N3579" s="92">
        <v>1</v>
      </c>
      <c r="O3579" s="93" t="str">
        <f>_xlfn.XLOOKUP(P3579,匹配表1065!U:U,匹配表1065!T:T)</f>
        <v>HO00000975</v>
      </c>
      <c r="P3579" s="92" t="s">
        <v>56</v>
      </c>
      <c r="Q3579" s="92" t="s">
        <v>483</v>
      </c>
      <c r="R3579" s="89" t="str">
        <f>_xlfn.XLOOKUP(Q3579,匹配表1065!L:L,匹配表1065!O:O)</f>
        <v>B</v>
      </c>
      <c r="S3579" s="93" t="str">
        <f>IFERROR(_xlfn.XLOOKUP(Q3579,匹配表1065!AI:AI,匹配表1065!AJ:AJ),"绿标")</f>
        <v>红标</v>
      </c>
      <c r="T3579" s="93" t="str" cm="1">
        <f t="array" ref="T3579:U3579">_xlfn.XLOOKUP(Q3579,匹配表1065!L:L,匹配表1065!M:N)</f>
        <v>癫痫</v>
      </c>
      <c r="U3579" s="94" t="str">
        <v>神经内科</v>
      </c>
      <c r="V3579" s="95" t="s">
        <v>42</v>
      </c>
      <c r="W3579" s="93">
        <f>_xlfn.XLOOKUP(M3579,匹配表1065!D:D,匹配表1065!F:F)*N3579</f>
        <v>4</v>
      </c>
    </row>
    <row r="3580" customHeight="1" spans="1:23">
      <c r="A3580" s="89" t="s">
        <v>787</v>
      </c>
      <c r="B3580" s="90">
        <v>46181</v>
      </c>
      <c r="C3580" s="91" t="str">
        <f t="shared" si="112"/>
        <v>6月第2周</v>
      </c>
      <c r="D3580" s="89" t="s">
        <v>814</v>
      </c>
      <c r="E3580" s="89" t="str">
        <f t="shared" si="113"/>
        <v>6月第2周--周1</v>
      </c>
      <c r="F3580" s="99" t="s">
        <v>27</v>
      </c>
      <c r="G3580" s="92" t="s">
        <v>28</v>
      </c>
      <c r="H3580" s="92" t="str">
        <f>_xlfn.XLOOKUP(O3580,匹配表1065!T:T,匹配表1065!W:W)</f>
        <v>南京市</v>
      </c>
      <c r="I3580" s="89" t="str">
        <f>_xlfn.XLOOKUP(O3580,匹配表1065!T:T,匹配表1065!X:X)</f>
        <v>PME2005</v>
      </c>
      <c r="J3580" s="92" t="s">
        <v>54</v>
      </c>
      <c r="K3580" s="89" cm="1">
        <f ca="1" t="array" ref="K3580:L3580">_xlfn.XLOOKUP(J3580,匹配表1065!Y:Y,匹配表1065!AA:AB)</f>
        <v>3</v>
      </c>
      <c r="L3580" s="89" t="str">
        <v>3个月以上</v>
      </c>
      <c r="M3580" s="92" t="s">
        <v>35</v>
      </c>
      <c r="N3580" s="92">
        <v>1</v>
      </c>
      <c r="O3580" s="93" t="str">
        <f>_xlfn.XLOOKUP(P3580,匹配表1065!U:U,匹配表1065!T:T)</f>
        <v>HO00000975</v>
      </c>
      <c r="P3580" s="92" t="s">
        <v>56</v>
      </c>
      <c r="Q3580" s="92" t="s">
        <v>642</v>
      </c>
      <c r="R3580" s="89" t="str">
        <f>_xlfn.XLOOKUP(Q3580,匹配表1065!L:L,匹配表1065!O:O)</f>
        <v>A</v>
      </c>
      <c r="S3580" s="93" t="str">
        <f>IFERROR(_xlfn.XLOOKUP(Q3580,匹配表1065!AI:AI,匹配表1065!AJ:AJ),"绿标")</f>
        <v>绿标</v>
      </c>
      <c r="T3580" s="93" t="str" cm="1">
        <f t="array" ref="T3580:U3580">_xlfn.XLOOKUP(Q3580,匹配表1065!L:L,匹配表1065!M:N)</f>
        <v>头痛</v>
      </c>
      <c r="U3580" s="94" t="str">
        <v>神经内科</v>
      </c>
      <c r="V3580" s="95" t="s">
        <v>42</v>
      </c>
      <c r="W3580" s="93">
        <f>_xlfn.XLOOKUP(M3580,匹配表1065!D:D,匹配表1065!F:F)*N3580</f>
        <v>4</v>
      </c>
    </row>
    <row r="3581" customHeight="1" spans="1:23">
      <c r="A3581" s="89" t="s">
        <v>787</v>
      </c>
      <c r="B3581" s="90">
        <v>46181</v>
      </c>
      <c r="C3581" s="91" t="str">
        <f t="shared" si="112"/>
        <v>6月第2周</v>
      </c>
      <c r="D3581" s="89" t="s">
        <v>814</v>
      </c>
      <c r="E3581" s="89" t="str">
        <f t="shared" si="113"/>
        <v>6月第2周--周1</v>
      </c>
      <c r="F3581" s="99" t="s">
        <v>27</v>
      </c>
      <c r="G3581" s="92" t="s">
        <v>28</v>
      </c>
      <c r="H3581" s="92" t="str">
        <f>_xlfn.XLOOKUP(O3581,匹配表1065!T:T,匹配表1065!W:W)</f>
        <v>南京市</v>
      </c>
      <c r="I3581" s="89" t="str">
        <f>_xlfn.XLOOKUP(O3581,匹配表1065!T:T,匹配表1065!X:X)</f>
        <v>PME2039</v>
      </c>
      <c r="J3581" s="92" t="s">
        <v>39</v>
      </c>
      <c r="K3581" s="89" cm="1">
        <f ca="1" t="array" ref="K3581:L3581">_xlfn.XLOOKUP(J3581,匹配表1065!Y:Y,匹配表1065!AA:AB)</f>
        <v>7</v>
      </c>
      <c r="L3581" s="89" t="str">
        <v>3个月以上</v>
      </c>
      <c r="M3581" s="92" t="s">
        <v>35</v>
      </c>
      <c r="N3581" s="92">
        <v>2</v>
      </c>
      <c r="O3581" s="93" t="str">
        <f>_xlfn.XLOOKUP(P3581,匹配表1065!U:U,匹配表1065!T:T)</f>
        <v>HO00000971</v>
      </c>
      <c r="P3581" s="92" t="s">
        <v>40</v>
      </c>
      <c r="Q3581" s="92" t="s">
        <v>379</v>
      </c>
      <c r="R3581" s="89" t="str">
        <f>_xlfn.XLOOKUP(Q3581,匹配表1065!L:L,匹配表1065!O:O)</f>
        <v>A</v>
      </c>
      <c r="S3581" s="93" t="str">
        <f>IFERROR(_xlfn.XLOOKUP(Q3581,匹配表1065!AI:AI,匹配表1065!AJ:AJ),"绿标")</f>
        <v>绿标</v>
      </c>
      <c r="T3581" s="93" t="str" cm="1">
        <f t="array" ref="T3581:U3581">_xlfn.XLOOKUP(Q3581,匹配表1065!L:L,匹配表1065!M:N)</f>
        <v>头痛</v>
      </c>
      <c r="U3581" s="94" t="str">
        <v>神经内科</v>
      </c>
      <c r="V3581" s="95" t="s">
        <v>42</v>
      </c>
      <c r="W3581" s="93">
        <f>_xlfn.XLOOKUP(M3581,匹配表1065!D:D,匹配表1065!F:F)*N3581</f>
        <v>8</v>
      </c>
    </row>
    <row r="3582" customHeight="1" spans="1:23">
      <c r="A3582" s="89" t="s">
        <v>787</v>
      </c>
      <c r="B3582" s="90">
        <v>46181</v>
      </c>
      <c r="C3582" s="91" t="str">
        <f t="shared" si="112"/>
        <v>6月第2周</v>
      </c>
      <c r="D3582" s="89" t="s">
        <v>814</v>
      </c>
      <c r="E3582" s="89" t="str">
        <f t="shared" si="113"/>
        <v>6月第2周--周1</v>
      </c>
      <c r="F3582" s="99" t="s">
        <v>27</v>
      </c>
      <c r="G3582" s="92" t="s">
        <v>28</v>
      </c>
      <c r="H3582" s="92" t="str">
        <f>_xlfn.XLOOKUP(O3582,匹配表1065!T:T,匹配表1065!W:W)</f>
        <v>扬州市</v>
      </c>
      <c r="I3582" s="89" t="str">
        <f>_xlfn.XLOOKUP(O3582,匹配表1065!T:T,匹配表1065!X:X)</f>
        <v>PME2012</v>
      </c>
      <c r="J3582" s="92" t="s">
        <v>60</v>
      </c>
      <c r="K3582" s="89" cm="1">
        <f ca="1" t="array" ref="K3582:L3582">_xlfn.XLOOKUP(J3582,匹配表1065!Y:Y,匹配表1065!AA:AB)</f>
        <v>13</v>
      </c>
      <c r="L3582" s="89" t="str">
        <v>3个月以上</v>
      </c>
      <c r="M3582" s="92" t="s">
        <v>30</v>
      </c>
      <c r="N3582" s="92">
        <v>1</v>
      </c>
      <c r="O3582" s="93" t="str">
        <f>_xlfn.XLOOKUP(P3582,匹配表1065!U:U,匹配表1065!T:T)</f>
        <v>HO00000968</v>
      </c>
      <c r="P3582" s="92" t="s">
        <v>61</v>
      </c>
      <c r="Q3582" s="92" t="s">
        <v>406</v>
      </c>
      <c r="R3582" s="89" t="str">
        <f>_xlfn.XLOOKUP(Q3582,匹配表1065!L:L,匹配表1065!O:O)</f>
        <v>B</v>
      </c>
      <c r="S3582" s="93" t="str">
        <f>IFERROR(_xlfn.XLOOKUP(Q3582,匹配表1065!AI:AI,匹配表1065!AJ:AJ),"绿标")</f>
        <v>红标</v>
      </c>
      <c r="T3582" s="93" t="str" cm="1">
        <f t="array" ref="T3582:U3582">_xlfn.XLOOKUP(Q3582,匹配表1065!L:L,匹配表1065!M:N)</f>
        <v>脑血管</v>
      </c>
      <c r="U3582" s="94" t="str">
        <v>神经内科</v>
      </c>
      <c r="V3582" s="95" t="s">
        <v>42</v>
      </c>
      <c r="W3582" s="93">
        <f>_xlfn.XLOOKUP(M3582,匹配表1065!D:D,匹配表1065!F:F)*N3582</f>
        <v>12</v>
      </c>
    </row>
    <row r="3583" customHeight="1" spans="1:23">
      <c r="A3583" s="89" t="s">
        <v>787</v>
      </c>
      <c r="B3583" s="90">
        <v>46181</v>
      </c>
      <c r="C3583" s="91" t="str">
        <f t="shared" si="112"/>
        <v>6月第2周</v>
      </c>
      <c r="D3583" s="89" t="s">
        <v>814</v>
      </c>
      <c r="E3583" s="89" t="str">
        <f t="shared" si="113"/>
        <v>6月第2周--周1</v>
      </c>
      <c r="F3583" s="99" t="s">
        <v>27</v>
      </c>
      <c r="G3583" s="92" t="s">
        <v>28</v>
      </c>
      <c r="H3583" s="92" t="str">
        <f>_xlfn.XLOOKUP(O3583,匹配表1065!T:T,匹配表1065!W:W)</f>
        <v>南京市</v>
      </c>
      <c r="I3583" s="89" t="str">
        <f>_xlfn.XLOOKUP(O3583,匹配表1065!T:T,匹配表1065!X:X)</f>
        <v>PME2004</v>
      </c>
      <c r="J3583" s="92" t="s">
        <v>34</v>
      </c>
      <c r="K3583" s="89" cm="1">
        <f ca="1" t="array" ref="K3583:L3583">_xlfn.XLOOKUP(J3583,匹配表1065!Y:Y,匹配表1065!AA:AB)</f>
        <v>11</v>
      </c>
      <c r="L3583" s="89" t="str">
        <v>3个月以上</v>
      </c>
      <c r="M3583" s="92" t="s">
        <v>30</v>
      </c>
      <c r="N3583" s="92">
        <v>1</v>
      </c>
      <c r="O3583" s="93" t="str">
        <f>_xlfn.XLOOKUP(P3583,匹配表1065!U:U,匹配表1065!T:T)</f>
        <v>HO00000972</v>
      </c>
      <c r="P3583" s="92" t="s">
        <v>36</v>
      </c>
      <c r="Q3583" s="92" t="s">
        <v>37</v>
      </c>
      <c r="R3583" s="89" t="str">
        <f>_xlfn.XLOOKUP(Q3583,匹配表1065!L:L,匹配表1065!O:O)</f>
        <v>A</v>
      </c>
      <c r="S3583" s="93" t="str">
        <f>IFERROR(_xlfn.XLOOKUP(Q3583,匹配表1065!AI:AI,匹配表1065!AJ:AJ),"绿标")</f>
        <v>绿标</v>
      </c>
      <c r="T3583" s="93" t="str" cm="1">
        <f t="array" ref="T3583:U3583">_xlfn.XLOOKUP(Q3583,匹配表1065!L:L,匹配表1065!M:N)</f>
        <v>头痛</v>
      </c>
      <c r="U3583" s="94" t="str">
        <v>神经内科</v>
      </c>
      <c r="V3583" s="95" t="s">
        <v>33</v>
      </c>
      <c r="W3583" s="93">
        <f>_xlfn.XLOOKUP(M3583,匹配表1065!D:D,匹配表1065!F:F)*N3583</f>
        <v>12</v>
      </c>
    </row>
    <row r="3584" customHeight="1" spans="1:23">
      <c r="A3584" s="89" t="s">
        <v>787</v>
      </c>
      <c r="B3584" s="90">
        <v>46181</v>
      </c>
      <c r="C3584" s="91" t="str">
        <f t="shared" si="112"/>
        <v>6月第2周</v>
      </c>
      <c r="D3584" s="89" t="s">
        <v>814</v>
      </c>
      <c r="E3584" s="89" t="str">
        <f t="shared" si="113"/>
        <v>6月第2周--周1</v>
      </c>
      <c r="F3584" s="99" t="s">
        <v>27</v>
      </c>
      <c r="G3584" s="92" t="s">
        <v>28</v>
      </c>
      <c r="H3584" s="92" t="str">
        <f>_xlfn.XLOOKUP(O3584,匹配表1065!T:T,匹配表1065!W:W)</f>
        <v>常州市</v>
      </c>
      <c r="I3584" s="89" t="str">
        <f>_xlfn.XLOOKUP(O3584,匹配表1065!T:T,匹配表1065!X:X)</f>
        <v>PME2015</v>
      </c>
      <c r="J3584" s="92" t="s">
        <v>45</v>
      </c>
      <c r="K3584" s="89" cm="1">
        <f ca="1" t="array" ref="K3584:L3584">_xlfn.XLOOKUP(J3584,匹配表1065!Y:Y,匹配表1065!AA:AB)</f>
        <v>9</v>
      </c>
      <c r="L3584" s="89" t="str">
        <v>3个月以上</v>
      </c>
      <c r="M3584" s="92" t="s">
        <v>35</v>
      </c>
      <c r="N3584" s="92">
        <v>1</v>
      </c>
      <c r="O3584" s="93" t="str">
        <f>_xlfn.XLOOKUP(P3584,匹配表1065!U:U,匹配表1065!T:T)</f>
        <v>HO00000978</v>
      </c>
      <c r="P3584" s="92" t="s">
        <v>374</v>
      </c>
      <c r="Q3584" s="92" t="s">
        <v>565</v>
      </c>
      <c r="R3584" s="89" t="str">
        <f>_xlfn.XLOOKUP(Q3584,匹配表1065!L:L,匹配表1065!O:O)</f>
        <v>B</v>
      </c>
      <c r="S3584" s="93" t="str">
        <f>IFERROR(_xlfn.XLOOKUP(Q3584,匹配表1065!AI:AI,匹配表1065!AJ:AJ),"绿标")</f>
        <v>绿标</v>
      </c>
      <c r="T3584" s="93" t="str" cm="1">
        <f t="array" ref="T3584:U3584">_xlfn.XLOOKUP(Q3584,匹配表1065!L:L,匹配表1065!M:N)</f>
        <v>脑血管</v>
      </c>
      <c r="U3584" s="94" t="str">
        <v>神经内科</v>
      </c>
      <c r="V3584" s="95" t="s">
        <v>33</v>
      </c>
      <c r="W3584" s="93">
        <f>_xlfn.XLOOKUP(M3584,匹配表1065!D:D,匹配表1065!F:F)*N3584</f>
        <v>4</v>
      </c>
    </row>
    <row r="3585" customHeight="1" spans="1:23">
      <c r="A3585" s="89" t="s">
        <v>787</v>
      </c>
      <c r="B3585" s="90">
        <v>46181</v>
      </c>
      <c r="C3585" s="91" t="str">
        <f t="shared" si="112"/>
        <v>6月第2周</v>
      </c>
      <c r="D3585" s="89" t="s">
        <v>814</v>
      </c>
      <c r="E3585" s="89" t="str">
        <f t="shared" si="113"/>
        <v>6月第2周--周1</v>
      </c>
      <c r="F3585" s="99" t="s">
        <v>27</v>
      </c>
      <c r="G3585" s="92" t="s">
        <v>28</v>
      </c>
      <c r="H3585" s="92" t="str">
        <f>_xlfn.XLOOKUP(O3585,匹配表1065!T:T,匹配表1065!W:W)</f>
        <v>常州市</v>
      </c>
      <c r="I3585" s="89" t="str">
        <f>_xlfn.XLOOKUP(O3585,匹配表1065!T:T,匹配表1065!X:X)</f>
        <v>PME2015</v>
      </c>
      <c r="J3585" s="92" t="s">
        <v>45</v>
      </c>
      <c r="K3585" s="89" cm="1">
        <f ca="1" t="array" ref="K3585:L3585">_xlfn.XLOOKUP(J3585,匹配表1065!Y:Y,匹配表1065!AA:AB)</f>
        <v>9</v>
      </c>
      <c r="L3585" s="89" t="str">
        <v>3个月以上</v>
      </c>
      <c r="M3585" s="92" t="s">
        <v>35</v>
      </c>
      <c r="N3585" s="92">
        <v>1</v>
      </c>
      <c r="O3585" s="93" t="str">
        <f>_xlfn.XLOOKUP(P3585,匹配表1065!U:U,匹配表1065!T:T)</f>
        <v>HO00000944</v>
      </c>
      <c r="P3585" s="92" t="s">
        <v>640</v>
      </c>
      <c r="Q3585" s="92" t="s">
        <v>641</v>
      </c>
      <c r="R3585" s="89" t="str">
        <f>_xlfn.XLOOKUP(Q3585,匹配表1065!L:L,匹配表1065!O:O)</f>
        <v>A</v>
      </c>
      <c r="S3585" s="93" t="str">
        <f>IFERROR(_xlfn.XLOOKUP(Q3585,匹配表1065!AI:AI,匹配表1065!AJ:AJ),"绿标")</f>
        <v>绿标</v>
      </c>
      <c r="T3585" s="93" t="str" cm="1">
        <f t="array" ref="T3585:U3585">_xlfn.XLOOKUP(Q3585,匹配表1065!L:L,匹配表1065!M:N)</f>
        <v>头痛</v>
      </c>
      <c r="U3585" s="94" t="str">
        <v>神经内科</v>
      </c>
      <c r="V3585" s="95" t="s">
        <v>33</v>
      </c>
      <c r="W3585" s="93">
        <f>_xlfn.XLOOKUP(M3585,匹配表1065!D:D,匹配表1065!F:F)*N3585</f>
        <v>4</v>
      </c>
    </row>
    <row r="3586" customHeight="1" spans="1:23">
      <c r="A3586" s="89" t="s">
        <v>787</v>
      </c>
      <c r="B3586" s="90">
        <v>46181</v>
      </c>
      <c r="C3586" s="91" t="str">
        <f t="shared" si="112"/>
        <v>6月第2周</v>
      </c>
      <c r="D3586" s="89" t="s">
        <v>814</v>
      </c>
      <c r="E3586" s="89" t="str">
        <f t="shared" si="113"/>
        <v>6月第2周--周1</v>
      </c>
      <c r="F3586" s="99" t="s">
        <v>27</v>
      </c>
      <c r="G3586" s="92" t="s">
        <v>167</v>
      </c>
      <c r="H3586" s="92" t="str">
        <f>_xlfn.XLOOKUP(O3586,匹配表1065!T:T,匹配表1065!W:W)</f>
        <v>无锡市</v>
      </c>
      <c r="I3586" s="89" t="str">
        <f>_xlfn.XLOOKUP(O3586,匹配表1065!T:T,匹配表1065!X:X)</f>
        <v>PME2014</v>
      </c>
      <c r="J3586" s="92" t="s">
        <v>581</v>
      </c>
      <c r="K3586" s="89" cm="1">
        <f ca="1" t="array" ref="K3586:L3586">_xlfn.XLOOKUP(J3586,匹配表1065!Y:Y,匹配表1065!AA:AB)</f>
        <v>1</v>
      </c>
      <c r="L3586" s="89" t="str">
        <v>3个月以内</v>
      </c>
      <c r="M3586" s="92" t="s">
        <v>30</v>
      </c>
      <c r="N3586" s="92">
        <v>1</v>
      </c>
      <c r="O3586" s="93" t="str">
        <f>_xlfn.XLOOKUP(P3586,匹配表1065!U:U,匹配表1065!T:T)</f>
        <v>HO00001112</v>
      </c>
      <c r="P3586" s="92" t="s">
        <v>594</v>
      </c>
      <c r="Q3586" s="92" t="s">
        <v>595</v>
      </c>
      <c r="R3586" s="89" t="str">
        <f>_xlfn.XLOOKUP(Q3586,匹配表1065!L:L,匹配表1065!O:O)</f>
        <v>A</v>
      </c>
      <c r="S3586" s="93" t="str">
        <f>IFERROR(_xlfn.XLOOKUP(Q3586,匹配表1065!AI:AI,匹配表1065!AJ:AJ),"绿标")</f>
        <v>红标</v>
      </c>
      <c r="T3586" s="93" t="str" cm="1">
        <f t="array" ref="T3586:U3586">_xlfn.XLOOKUP(Q3586,匹配表1065!L:L,匹配表1065!M:N)</f>
        <v>头痛</v>
      </c>
      <c r="U3586" s="94" t="str">
        <v>神经内科</v>
      </c>
      <c r="V3586" s="95" t="s">
        <v>33</v>
      </c>
      <c r="W3586" s="93">
        <f>_xlfn.XLOOKUP(M3586,匹配表1065!D:D,匹配表1065!F:F)*N3586</f>
        <v>12</v>
      </c>
    </row>
    <row r="3587" customHeight="1" spans="1:23">
      <c r="A3587" s="89" t="s">
        <v>787</v>
      </c>
      <c r="B3587" s="90">
        <v>46181</v>
      </c>
      <c r="C3587" s="91" t="str">
        <f t="shared" si="112"/>
        <v>6月第2周</v>
      </c>
      <c r="D3587" s="89" t="s">
        <v>814</v>
      </c>
      <c r="E3587" s="89" t="str">
        <f t="shared" si="113"/>
        <v>6月第2周--周1</v>
      </c>
      <c r="F3587" s="99" t="s">
        <v>27</v>
      </c>
      <c r="G3587" s="92" t="s">
        <v>167</v>
      </c>
      <c r="H3587" s="92" t="str">
        <f>_xlfn.XLOOKUP(O3587,匹配表1065!T:T,匹配表1065!W:W)</f>
        <v>苏州市</v>
      </c>
      <c r="I3587" s="89" t="str">
        <f>_xlfn.XLOOKUP(O3587,匹配表1065!T:T,匹配表1065!X:X)</f>
        <v>PME2016</v>
      </c>
      <c r="J3587" s="92" t="s">
        <v>173</v>
      </c>
      <c r="K3587" s="89" cm="1">
        <f ca="1" t="array" ref="K3587:L3587">_xlfn.XLOOKUP(J3587,匹配表1065!Y:Y,匹配表1065!AA:AB)</f>
        <v>1</v>
      </c>
      <c r="L3587" s="89" t="str">
        <v>3个月以内</v>
      </c>
      <c r="M3587" s="92" t="s">
        <v>30</v>
      </c>
      <c r="N3587" s="92">
        <v>1</v>
      </c>
      <c r="O3587" s="93" t="str">
        <f>_xlfn.XLOOKUP(P3587,匹配表1065!U:U,匹配表1065!T:T)</f>
        <v>HO00001048</v>
      </c>
      <c r="P3587" s="92" t="s">
        <v>176</v>
      </c>
      <c r="Q3587" s="92" t="s">
        <v>290</v>
      </c>
      <c r="R3587" s="89" t="str">
        <f>_xlfn.XLOOKUP(Q3587,匹配表1065!L:L,匹配表1065!O:O)</f>
        <v>A</v>
      </c>
      <c r="S3587" s="93" t="str">
        <f>IFERROR(_xlfn.XLOOKUP(Q3587,匹配表1065!AI:AI,匹配表1065!AJ:AJ),"绿标")</f>
        <v>红标</v>
      </c>
      <c r="T3587" s="93" t="str" cm="1">
        <f t="array" ref="T3587:U3587">_xlfn.XLOOKUP(Q3587,匹配表1065!L:L,匹配表1065!M:N)</f>
        <v>头痛</v>
      </c>
      <c r="U3587" s="94" t="str">
        <v>神经内科</v>
      </c>
      <c r="V3587" s="95" t="s">
        <v>70</v>
      </c>
      <c r="W3587" s="93">
        <f>_xlfn.XLOOKUP(M3587,匹配表1065!D:D,匹配表1065!F:F)*N3587</f>
        <v>12</v>
      </c>
    </row>
    <row r="3588" customHeight="1" spans="1:23">
      <c r="A3588" s="89" t="s">
        <v>787</v>
      </c>
      <c r="B3588" s="90">
        <v>46181</v>
      </c>
      <c r="C3588" s="91" t="str">
        <f t="shared" si="112"/>
        <v>6月第2周</v>
      </c>
      <c r="D3588" s="89" t="s">
        <v>814</v>
      </c>
      <c r="E3588" s="89" t="str">
        <f t="shared" si="113"/>
        <v>6月第2周--周1</v>
      </c>
      <c r="F3588" s="99" t="s">
        <v>27</v>
      </c>
      <c r="G3588" s="92" t="s">
        <v>167</v>
      </c>
      <c r="H3588" s="92" t="str">
        <f>_xlfn.XLOOKUP(O3588,匹配表1065!T:T,匹配表1065!W:W)</f>
        <v>苏州市</v>
      </c>
      <c r="I3588" s="89" t="str">
        <f>_xlfn.XLOOKUP(O3588,匹配表1065!T:T,匹配表1065!X:X)</f>
        <v>PME2016</v>
      </c>
      <c r="J3588" s="92" t="s">
        <v>173</v>
      </c>
      <c r="K3588" s="89" cm="1">
        <f ca="1" t="array" ref="K3588:L3588">_xlfn.XLOOKUP(J3588,匹配表1065!Y:Y,匹配表1065!AA:AB)</f>
        <v>1</v>
      </c>
      <c r="L3588" s="89" t="str">
        <v>3个月以内</v>
      </c>
      <c r="M3588" s="92" t="s">
        <v>30</v>
      </c>
      <c r="N3588" s="92">
        <v>1</v>
      </c>
      <c r="O3588" s="93" t="str">
        <f>_xlfn.XLOOKUP(P3588,匹配表1065!U:U,匹配表1065!T:T)</f>
        <v>HO00099680</v>
      </c>
      <c r="P3588" s="92" t="s">
        <v>174</v>
      </c>
      <c r="Q3588" s="92" t="s">
        <v>175</v>
      </c>
      <c r="R3588" s="89" t="str">
        <f>_xlfn.XLOOKUP(Q3588,匹配表1065!L:L,匹配表1065!O:O)</f>
        <v>A</v>
      </c>
      <c r="S3588" s="93" t="str">
        <f>IFERROR(_xlfn.XLOOKUP(Q3588,匹配表1065!AI:AI,匹配表1065!AJ:AJ),"绿标")</f>
        <v>红标</v>
      </c>
      <c r="T3588" s="93" t="str" cm="1">
        <f t="array" ref="T3588:U3588">_xlfn.XLOOKUP(Q3588,匹配表1065!L:L,匹配表1065!M:N)</f>
        <v>头痛</v>
      </c>
      <c r="U3588" s="94" t="str">
        <v>神经内科</v>
      </c>
      <c r="V3588" s="95" t="s">
        <v>67</v>
      </c>
      <c r="W3588" s="93">
        <f>_xlfn.XLOOKUP(M3588,匹配表1065!D:D,匹配表1065!F:F)*N3588</f>
        <v>12</v>
      </c>
    </row>
    <row r="3589" customHeight="1" spans="1:23">
      <c r="A3589" s="89" t="s">
        <v>787</v>
      </c>
      <c r="B3589" s="90">
        <v>46181</v>
      </c>
      <c r="C3589" s="91" t="str">
        <f t="shared" si="112"/>
        <v>6月第2周</v>
      </c>
      <c r="D3589" s="89" t="s">
        <v>814</v>
      </c>
      <c r="E3589" s="89" t="str">
        <f t="shared" si="113"/>
        <v>6月第2周--周1</v>
      </c>
      <c r="F3589" s="99" t="s">
        <v>27</v>
      </c>
      <c r="G3589" s="92" t="s">
        <v>167</v>
      </c>
      <c r="H3589" s="92" t="str">
        <f>_xlfn.XLOOKUP(O3589,匹配表1065!T:T,匹配表1065!W:W)</f>
        <v>苏州市</v>
      </c>
      <c r="I3589" s="89" t="str">
        <f>_xlfn.XLOOKUP(O3589,匹配表1065!T:T,匹配表1065!X:X)</f>
        <v>PME2016</v>
      </c>
      <c r="J3589" s="92" t="s">
        <v>173</v>
      </c>
      <c r="K3589" s="89" cm="1">
        <f ca="1" t="array" ref="K3589:L3589">_xlfn.XLOOKUP(J3589,匹配表1065!Y:Y,匹配表1065!AA:AB)</f>
        <v>1</v>
      </c>
      <c r="L3589" s="89" t="str">
        <v>3个月以内</v>
      </c>
      <c r="M3589" s="92" t="s">
        <v>35</v>
      </c>
      <c r="N3589" s="92">
        <v>1</v>
      </c>
      <c r="O3589" s="93" t="str">
        <f>_xlfn.XLOOKUP(P3589,匹配表1065!U:U,匹配表1065!T:T)</f>
        <v>HO00099680</v>
      </c>
      <c r="P3589" s="92" t="s">
        <v>174</v>
      </c>
      <c r="Q3589" s="92" t="s">
        <v>293</v>
      </c>
      <c r="R3589" s="89" t="str">
        <f>_xlfn.XLOOKUP(Q3589,匹配表1065!L:L,匹配表1065!O:O)</f>
        <v>B</v>
      </c>
      <c r="S3589" s="93" t="str">
        <f>IFERROR(_xlfn.XLOOKUP(Q3589,匹配表1065!AI:AI,匹配表1065!AJ:AJ),"绿标")</f>
        <v>绿标</v>
      </c>
      <c r="T3589" s="93" t="str" cm="1">
        <f t="array" ref="T3589:U3589">_xlfn.XLOOKUP(Q3589,匹配表1065!L:L,匹配表1065!M:N)</f>
        <v>脑血管</v>
      </c>
      <c r="U3589" s="94" t="str">
        <v>神经内科</v>
      </c>
      <c r="V3589" s="95" t="s">
        <v>58</v>
      </c>
      <c r="W3589" s="93">
        <f>_xlfn.XLOOKUP(M3589,匹配表1065!D:D,匹配表1065!F:F)*N3589</f>
        <v>4</v>
      </c>
    </row>
    <row r="3590" customHeight="1" spans="1:23">
      <c r="A3590" s="89" t="s">
        <v>787</v>
      </c>
      <c r="B3590" s="90">
        <v>46181</v>
      </c>
      <c r="C3590" s="91" t="str">
        <f t="shared" si="112"/>
        <v>6月第2周</v>
      </c>
      <c r="D3590" s="89" t="s">
        <v>814</v>
      </c>
      <c r="E3590" s="89" t="str">
        <f t="shared" si="113"/>
        <v>6月第2周--周1</v>
      </c>
      <c r="F3590" s="99" t="s">
        <v>27</v>
      </c>
      <c r="G3590" s="92" t="s">
        <v>167</v>
      </c>
      <c r="H3590" s="92" t="str">
        <f>_xlfn.XLOOKUP(O3590,匹配表1065!T:T,匹配表1065!W:W)</f>
        <v>苏州市</v>
      </c>
      <c r="I3590" s="89" t="str">
        <f>_xlfn.XLOOKUP(O3590,匹配表1065!T:T,匹配表1065!X:X)</f>
        <v>PME2016</v>
      </c>
      <c r="J3590" s="92" t="s">
        <v>173</v>
      </c>
      <c r="K3590" s="89" cm="1">
        <f ca="1" t="array" ref="K3590:L3590">_xlfn.XLOOKUP(J3590,匹配表1065!Y:Y,匹配表1065!AA:AB)</f>
        <v>1</v>
      </c>
      <c r="L3590" s="89" t="str">
        <v>3个月以内</v>
      </c>
      <c r="M3590" s="92" t="s">
        <v>35</v>
      </c>
      <c r="N3590" s="92">
        <v>1</v>
      </c>
      <c r="O3590" s="93" t="str">
        <f>_xlfn.XLOOKUP(P3590,匹配表1065!U:U,匹配表1065!T:T)</f>
        <v>HO00001048</v>
      </c>
      <c r="P3590" s="92" t="s">
        <v>176</v>
      </c>
      <c r="Q3590" s="92" t="s">
        <v>389</v>
      </c>
      <c r="R3590" s="89" t="str">
        <f>_xlfn.XLOOKUP(Q3590,匹配表1065!L:L,匹配表1065!O:O)</f>
        <v>B</v>
      </c>
      <c r="S3590" s="93" t="str">
        <f>IFERROR(_xlfn.XLOOKUP(Q3590,匹配表1065!AI:AI,匹配表1065!AJ:AJ),"绿标")</f>
        <v>绿标</v>
      </c>
      <c r="T3590" s="93" t="str" cm="1">
        <f t="array" ref="T3590:U3590">_xlfn.XLOOKUP(Q3590,匹配表1065!L:L,匹配表1065!M:N)</f>
        <v>抑郁焦虑</v>
      </c>
      <c r="U3590" s="94" t="str">
        <v>神经内科</v>
      </c>
      <c r="V3590" s="95" t="s">
        <v>58</v>
      </c>
      <c r="W3590" s="93">
        <f>_xlfn.XLOOKUP(M3590,匹配表1065!D:D,匹配表1065!F:F)*N3590</f>
        <v>4</v>
      </c>
    </row>
    <row r="3591" customHeight="1" spans="1:23">
      <c r="A3591" s="89" t="s">
        <v>787</v>
      </c>
      <c r="B3591" s="90">
        <v>46181</v>
      </c>
      <c r="C3591" s="91" t="str">
        <f t="shared" si="112"/>
        <v>6月第2周</v>
      </c>
      <c r="D3591" s="89" t="s">
        <v>814</v>
      </c>
      <c r="E3591" s="89" t="str">
        <f t="shared" si="113"/>
        <v>6月第2周--周1</v>
      </c>
      <c r="F3591" s="99" t="s">
        <v>27</v>
      </c>
      <c r="G3591" s="92" t="s">
        <v>167</v>
      </c>
      <c r="H3591" s="92" t="str">
        <f>_xlfn.XLOOKUP(O3591,匹配表1065!T:T,匹配表1065!W:W)</f>
        <v>苏州市</v>
      </c>
      <c r="I3591" s="89" t="str">
        <f>_xlfn.XLOOKUP(O3591,匹配表1065!T:T,匹配表1065!X:X)</f>
        <v>PME2010</v>
      </c>
      <c r="J3591" s="92" t="s">
        <v>186</v>
      </c>
      <c r="K3591" s="89" cm="1">
        <f ca="1" t="array" ref="K3591:L3591">_xlfn.XLOOKUP(J3591,匹配表1065!Y:Y,匹配表1065!AA:AB)</f>
        <v>6</v>
      </c>
      <c r="L3591" s="89" t="str">
        <v>3个月以上</v>
      </c>
      <c r="M3591" s="92" t="s">
        <v>30</v>
      </c>
      <c r="N3591" s="92">
        <v>1</v>
      </c>
      <c r="O3591" s="93" t="str">
        <f>_xlfn.XLOOKUP(P3591,匹配表1065!U:U,匹配表1065!T:T)</f>
        <v>HO00001051</v>
      </c>
      <c r="P3591" s="92" t="s">
        <v>191</v>
      </c>
      <c r="Q3591" s="92" t="s">
        <v>192</v>
      </c>
      <c r="R3591" s="89" t="str">
        <f>_xlfn.XLOOKUP(Q3591,匹配表1065!L:L,匹配表1065!O:O)</f>
        <v>B</v>
      </c>
      <c r="S3591" s="93" t="str">
        <f>IFERROR(_xlfn.XLOOKUP(Q3591,匹配表1065!AI:AI,匹配表1065!AJ:AJ),"绿标")</f>
        <v>绿标</v>
      </c>
      <c r="T3591" s="93" t="str" cm="1">
        <f t="array" ref="T3591:U3591">_xlfn.XLOOKUP(Q3591,匹配表1065!L:L,匹配表1065!M:N)</f>
        <v>抑郁焦虑</v>
      </c>
      <c r="U3591" s="94" t="str">
        <v>神经内科</v>
      </c>
      <c r="V3591" s="95" t="s">
        <v>70</v>
      </c>
      <c r="W3591" s="93">
        <f>_xlfn.XLOOKUP(M3591,匹配表1065!D:D,匹配表1065!F:F)*N3591</f>
        <v>12</v>
      </c>
    </row>
    <row r="3592" customHeight="1" spans="1:23">
      <c r="A3592" s="89" t="s">
        <v>787</v>
      </c>
      <c r="B3592" s="90">
        <v>46181</v>
      </c>
      <c r="C3592" s="91" t="str">
        <f t="shared" si="112"/>
        <v>6月第2周</v>
      </c>
      <c r="D3592" s="89" t="s">
        <v>814</v>
      </c>
      <c r="E3592" s="89" t="str">
        <f t="shared" si="113"/>
        <v>6月第2周--周1</v>
      </c>
      <c r="F3592" s="99" t="s">
        <v>27</v>
      </c>
      <c r="G3592" s="92" t="s">
        <v>167</v>
      </c>
      <c r="H3592" s="92" t="str">
        <f>_xlfn.XLOOKUP(O3592,匹配表1065!T:T,匹配表1065!W:W)</f>
        <v>苏州市</v>
      </c>
      <c r="I3592" s="89" t="str">
        <f>_xlfn.XLOOKUP(O3592,匹配表1065!T:T,匹配表1065!X:X)</f>
        <v>PME2010</v>
      </c>
      <c r="J3592" s="92" t="s">
        <v>186</v>
      </c>
      <c r="K3592" s="89" cm="1">
        <f ca="1" t="array" ref="K3592:L3592">_xlfn.XLOOKUP(J3592,匹配表1065!Y:Y,匹配表1065!AA:AB)</f>
        <v>6</v>
      </c>
      <c r="L3592" s="89" t="str">
        <v>3个月以上</v>
      </c>
      <c r="M3592" s="92" t="s">
        <v>35</v>
      </c>
      <c r="N3592" s="92">
        <v>1</v>
      </c>
      <c r="O3592" s="93" t="str">
        <f>_xlfn.XLOOKUP(P3592,匹配表1065!U:U,匹配表1065!T:T)</f>
        <v>HO00001056</v>
      </c>
      <c r="P3592" s="92" t="s">
        <v>326</v>
      </c>
      <c r="Q3592" s="92" t="s">
        <v>327</v>
      </c>
      <c r="R3592" s="89" t="str">
        <f>_xlfn.XLOOKUP(Q3592,匹配表1065!L:L,匹配表1065!O:O)</f>
        <v>A</v>
      </c>
      <c r="S3592" s="93" t="str">
        <f>IFERROR(_xlfn.XLOOKUP(Q3592,匹配表1065!AI:AI,匹配表1065!AJ:AJ),"绿标")</f>
        <v>红标</v>
      </c>
      <c r="T3592" s="93" t="str" cm="1">
        <f t="array" ref="T3592:U3592">_xlfn.XLOOKUP(Q3592,匹配表1065!L:L,匹配表1065!M:N)</f>
        <v>头痛</v>
      </c>
      <c r="U3592" s="94" t="str">
        <v>神经内科</v>
      </c>
      <c r="V3592" s="95" t="s">
        <v>67</v>
      </c>
      <c r="W3592" s="93">
        <f>_xlfn.XLOOKUP(M3592,匹配表1065!D:D,匹配表1065!F:F)*N3592</f>
        <v>4</v>
      </c>
    </row>
    <row r="3593" customHeight="1" spans="1:23">
      <c r="A3593" s="89" t="s">
        <v>787</v>
      </c>
      <c r="B3593" s="90">
        <v>46181</v>
      </c>
      <c r="C3593" s="91" t="str">
        <f t="shared" si="112"/>
        <v>6月第2周</v>
      </c>
      <c r="D3593" s="89" t="s">
        <v>814</v>
      </c>
      <c r="E3593" s="89" t="str">
        <f t="shared" si="113"/>
        <v>6月第2周--周1</v>
      </c>
      <c r="F3593" s="99" t="s">
        <v>27</v>
      </c>
      <c r="G3593" s="92" t="s">
        <v>167</v>
      </c>
      <c r="H3593" s="92" t="str">
        <f>_xlfn.XLOOKUP(O3593,匹配表1065!T:T,匹配表1065!W:W)</f>
        <v>苏州市</v>
      </c>
      <c r="I3593" s="89" t="str">
        <f>_xlfn.XLOOKUP(O3593,匹配表1065!T:T,匹配表1065!X:X)</f>
        <v>PME2010</v>
      </c>
      <c r="J3593" s="92" t="s">
        <v>186</v>
      </c>
      <c r="K3593" s="89" cm="1">
        <f ca="1" t="array" ref="K3593:L3593">_xlfn.XLOOKUP(J3593,匹配表1065!Y:Y,匹配表1065!AA:AB)</f>
        <v>6</v>
      </c>
      <c r="L3593" s="89" t="str">
        <v>3个月以上</v>
      </c>
      <c r="M3593" s="92" t="s">
        <v>35</v>
      </c>
      <c r="N3593" s="92">
        <v>1</v>
      </c>
      <c r="O3593" s="93" t="str">
        <f>_xlfn.XLOOKUP(P3593,匹配表1065!U:U,匹配表1065!T:T)</f>
        <v>HO00001056</v>
      </c>
      <c r="P3593" s="92" t="s">
        <v>326</v>
      </c>
      <c r="Q3593" s="92" t="s">
        <v>696</v>
      </c>
      <c r="R3593" s="89" t="str">
        <f>_xlfn.XLOOKUP(Q3593,匹配表1065!L:L,匹配表1065!O:O)</f>
        <v>C</v>
      </c>
      <c r="S3593" s="93" t="str">
        <f>IFERROR(_xlfn.XLOOKUP(Q3593,匹配表1065!AI:AI,匹配表1065!AJ:AJ),"绿标")</f>
        <v>绿标</v>
      </c>
      <c r="T3593" s="93" t="str" cm="1">
        <f t="array" ref="T3593:U3593">_xlfn.XLOOKUP(Q3593,匹配表1065!L:L,匹配表1065!M:N)</f>
        <v>眩晕</v>
      </c>
      <c r="U3593" s="94" t="str">
        <v>耳鼻喉科</v>
      </c>
      <c r="V3593" s="95" t="s">
        <v>70</v>
      </c>
      <c r="W3593" s="93">
        <f>_xlfn.XLOOKUP(M3593,匹配表1065!D:D,匹配表1065!F:F)*N3593</f>
        <v>4</v>
      </c>
    </row>
    <row r="3594" customHeight="1" spans="1:23">
      <c r="A3594" s="89" t="s">
        <v>787</v>
      </c>
      <c r="B3594" s="90">
        <v>46181</v>
      </c>
      <c r="C3594" s="91" t="str">
        <f t="shared" si="112"/>
        <v>6月第2周</v>
      </c>
      <c r="D3594" s="89" t="s">
        <v>814</v>
      </c>
      <c r="E3594" s="89" t="str">
        <f t="shared" si="113"/>
        <v>6月第2周--周1</v>
      </c>
      <c r="F3594" s="99" t="s">
        <v>27</v>
      </c>
      <c r="G3594" s="92" t="s">
        <v>167</v>
      </c>
      <c r="H3594" s="92" t="str">
        <f>_xlfn.XLOOKUP(O3594,匹配表1065!T:T,匹配表1065!W:W)</f>
        <v>南通市</v>
      </c>
      <c r="I3594" s="89" t="str">
        <f>_xlfn.XLOOKUP(O3594,匹配表1065!T:T,匹配表1065!X:X)</f>
        <v>PME2013</v>
      </c>
      <c r="J3594" s="92" t="s">
        <v>180</v>
      </c>
      <c r="K3594" s="89" cm="1">
        <f ca="1" t="array" ref="K3594:L3594">_xlfn.XLOOKUP(J3594,匹配表1065!Y:Y,匹配表1065!AA:AB)</f>
        <v>51</v>
      </c>
      <c r="L3594" s="89" t="str">
        <v>3个月以上</v>
      </c>
      <c r="M3594" s="92" t="s">
        <v>30</v>
      </c>
      <c r="N3594" s="92">
        <v>1</v>
      </c>
      <c r="O3594" s="93" t="str">
        <f>_xlfn.XLOOKUP(P3594,匹配表1065!U:U,匹配表1065!T:T)</f>
        <v>HO00001066</v>
      </c>
      <c r="P3594" s="92" t="s">
        <v>183</v>
      </c>
      <c r="Q3594" s="92" t="s">
        <v>296</v>
      </c>
      <c r="R3594" s="89" t="str">
        <f>_xlfn.XLOOKUP(Q3594,匹配表1065!L:L,匹配表1065!O:O)</f>
        <v>C</v>
      </c>
      <c r="S3594" s="93" t="str">
        <f>IFERROR(_xlfn.XLOOKUP(Q3594,匹配表1065!AI:AI,匹配表1065!AJ:AJ),"绿标")</f>
        <v>红标</v>
      </c>
      <c r="T3594" s="93" t="str" cm="1">
        <f t="array" ref="T3594:U3594">_xlfn.XLOOKUP(Q3594,匹配表1065!L:L,匹配表1065!M:N)</f>
        <v>眩晕</v>
      </c>
      <c r="U3594" s="94" t="str">
        <v>耳鼻喉科</v>
      </c>
      <c r="V3594" s="95" t="s">
        <v>70</v>
      </c>
      <c r="W3594" s="93">
        <f>_xlfn.XLOOKUP(M3594,匹配表1065!D:D,匹配表1065!F:F)*N3594</f>
        <v>12</v>
      </c>
    </row>
    <row r="3595" customHeight="1" spans="1:23">
      <c r="A3595" s="89" t="s">
        <v>787</v>
      </c>
      <c r="B3595" s="90">
        <v>46181</v>
      </c>
      <c r="C3595" s="91" t="str">
        <f t="shared" si="112"/>
        <v>6月第2周</v>
      </c>
      <c r="D3595" s="89" t="s">
        <v>814</v>
      </c>
      <c r="E3595" s="89" t="str">
        <f t="shared" si="113"/>
        <v>6月第2周--周1</v>
      </c>
      <c r="F3595" s="99" t="s">
        <v>27</v>
      </c>
      <c r="G3595" s="92" t="s">
        <v>167</v>
      </c>
      <c r="H3595" s="92" t="str">
        <f>_xlfn.XLOOKUP(O3595,匹配表1065!T:T,匹配表1065!W:W)</f>
        <v>南通市</v>
      </c>
      <c r="I3595" s="89" t="str">
        <f>_xlfn.XLOOKUP(O3595,匹配表1065!T:T,匹配表1065!X:X)</f>
        <v>PME2013</v>
      </c>
      <c r="J3595" s="92" t="s">
        <v>180</v>
      </c>
      <c r="K3595" s="89" cm="1">
        <f ca="1" t="array" ref="K3595:L3595">_xlfn.XLOOKUP(J3595,匹配表1065!Y:Y,匹配表1065!AA:AB)</f>
        <v>51</v>
      </c>
      <c r="L3595" s="89" t="str">
        <v>3个月以上</v>
      </c>
      <c r="M3595" s="92" t="s">
        <v>35</v>
      </c>
      <c r="N3595" s="92">
        <v>1</v>
      </c>
      <c r="O3595" s="93" t="str">
        <f>_xlfn.XLOOKUP(P3595,匹配表1065!U:U,匹配表1065!T:T)</f>
        <v>HO00001066</v>
      </c>
      <c r="P3595" s="92" t="s">
        <v>183</v>
      </c>
      <c r="Q3595" s="92" t="s">
        <v>477</v>
      </c>
      <c r="R3595" s="89" t="str">
        <f>_xlfn.XLOOKUP(Q3595,匹配表1065!L:L,匹配表1065!O:O)</f>
        <v>B</v>
      </c>
      <c r="S3595" s="93" t="str">
        <f>IFERROR(_xlfn.XLOOKUP(Q3595,匹配表1065!AI:AI,匹配表1065!AJ:AJ),"绿标")</f>
        <v>绿标</v>
      </c>
      <c r="T3595" s="93" t="str" cm="1">
        <f t="array" ref="T3595:U3595">_xlfn.XLOOKUP(Q3595,匹配表1065!L:L,匹配表1065!M:N)</f>
        <v>脑血管</v>
      </c>
      <c r="U3595" s="94" t="str">
        <v>神经内科</v>
      </c>
      <c r="V3595" s="95" t="s">
        <v>58</v>
      </c>
      <c r="W3595" s="93">
        <f>_xlfn.XLOOKUP(M3595,匹配表1065!D:D,匹配表1065!F:F)*N3595</f>
        <v>4</v>
      </c>
    </row>
    <row r="3596" customHeight="1" spans="1:23">
      <c r="A3596" s="89" t="s">
        <v>787</v>
      </c>
      <c r="B3596" s="90">
        <v>46181</v>
      </c>
      <c r="C3596" s="91" t="str">
        <f t="shared" si="112"/>
        <v>6月第2周</v>
      </c>
      <c r="D3596" s="89" t="s">
        <v>814</v>
      </c>
      <c r="E3596" s="89" t="str">
        <f t="shared" si="113"/>
        <v>6月第2周--周1</v>
      </c>
      <c r="F3596" s="99" t="s">
        <v>27</v>
      </c>
      <c r="G3596" s="92" t="s">
        <v>167</v>
      </c>
      <c r="H3596" s="92" t="str">
        <f>_xlfn.XLOOKUP(O3596,匹配表1065!T:T,匹配表1065!W:W)</f>
        <v>南通市</v>
      </c>
      <c r="I3596" s="89" t="str">
        <f>_xlfn.XLOOKUP(O3596,匹配表1065!T:T,匹配表1065!X:X)</f>
        <v>PME2013</v>
      </c>
      <c r="J3596" s="92" t="s">
        <v>180</v>
      </c>
      <c r="K3596" s="89" cm="1">
        <f ca="1" t="array" ref="K3596:L3596">_xlfn.XLOOKUP(J3596,匹配表1065!Y:Y,匹配表1065!AA:AB)</f>
        <v>51</v>
      </c>
      <c r="L3596" s="89" t="str">
        <v>3个月以上</v>
      </c>
      <c r="M3596" s="92" t="s">
        <v>30</v>
      </c>
      <c r="N3596" s="92">
        <v>1</v>
      </c>
      <c r="O3596" s="93" t="str">
        <f>_xlfn.XLOOKUP(P3596,匹配表1065!U:U,匹配表1065!T:T)</f>
        <v>HO00001066</v>
      </c>
      <c r="P3596" s="92" t="s">
        <v>183</v>
      </c>
      <c r="Q3596" s="92" t="s">
        <v>184</v>
      </c>
      <c r="R3596" s="89" t="str">
        <f>_xlfn.XLOOKUP(Q3596,匹配表1065!L:L,匹配表1065!O:O)</f>
        <v>A</v>
      </c>
      <c r="S3596" s="93" t="str">
        <f>IFERROR(_xlfn.XLOOKUP(Q3596,匹配表1065!AI:AI,匹配表1065!AJ:AJ),"绿标")</f>
        <v>红标</v>
      </c>
      <c r="T3596" s="93" t="str" cm="1">
        <f t="array" ref="T3596:U3596">_xlfn.XLOOKUP(Q3596,匹配表1065!L:L,匹配表1065!M:N)</f>
        <v>头痛</v>
      </c>
      <c r="U3596" s="94" t="str">
        <v>神经内科</v>
      </c>
      <c r="V3596" s="95" t="s">
        <v>33</v>
      </c>
      <c r="W3596" s="93">
        <f>_xlfn.XLOOKUP(M3596,匹配表1065!D:D,匹配表1065!F:F)*N3596</f>
        <v>12</v>
      </c>
    </row>
    <row r="3597" customHeight="1" spans="1:23">
      <c r="A3597" s="89" t="s">
        <v>787</v>
      </c>
      <c r="B3597" s="90">
        <v>46181</v>
      </c>
      <c r="C3597" s="91" t="str">
        <f t="shared" si="112"/>
        <v>6月第2周</v>
      </c>
      <c r="D3597" s="89" t="s">
        <v>814</v>
      </c>
      <c r="E3597" s="89" t="str">
        <f t="shared" si="113"/>
        <v>6月第2周--周1</v>
      </c>
      <c r="F3597" s="99" t="s">
        <v>27</v>
      </c>
      <c r="G3597" s="92" t="s">
        <v>167</v>
      </c>
      <c r="H3597" s="92" t="str">
        <f>_xlfn.XLOOKUP(O3597,匹配表1065!T:T,匹配表1065!W:W)</f>
        <v>苏州市</v>
      </c>
      <c r="I3597" s="89" t="str">
        <f>_xlfn.XLOOKUP(O3597,匹配表1065!T:T,匹配表1065!X:X)</f>
        <v>PME2009</v>
      </c>
      <c r="J3597" s="92" t="s">
        <v>193</v>
      </c>
      <c r="K3597" s="89" cm="1">
        <f ca="1" t="array" ref="K3597:L3597">_xlfn.XLOOKUP(J3597,匹配表1065!Y:Y,匹配表1065!AA:AB)</f>
        <v>7</v>
      </c>
      <c r="L3597" s="89" t="str">
        <v>3个月以上</v>
      </c>
      <c r="M3597" s="92" t="s">
        <v>35</v>
      </c>
      <c r="N3597" s="92">
        <v>1</v>
      </c>
      <c r="O3597" s="93" t="str">
        <f>_xlfn.XLOOKUP(P3597,匹配表1065!U:U,匹配表1065!T:T)</f>
        <v>HO00402369</v>
      </c>
      <c r="P3597" s="92" t="s">
        <v>227</v>
      </c>
      <c r="Q3597" s="92" t="s">
        <v>560</v>
      </c>
      <c r="R3597" s="89" t="str">
        <f>_xlfn.XLOOKUP(Q3597,匹配表1065!L:L,匹配表1065!O:O)</f>
        <v>C</v>
      </c>
      <c r="S3597" s="93" t="str">
        <f>IFERROR(_xlfn.XLOOKUP(Q3597,匹配表1065!AI:AI,匹配表1065!AJ:AJ),"绿标")</f>
        <v>黑标</v>
      </c>
      <c r="T3597" s="93" t="str" cm="1">
        <f t="array" ref="T3597:U3597">_xlfn.XLOOKUP(Q3597,匹配表1065!L:L,匹配表1065!M:N)</f>
        <v>眩晕</v>
      </c>
      <c r="U3597" s="94" t="str">
        <v>神经内科</v>
      </c>
      <c r="V3597" s="95" t="s">
        <v>42</v>
      </c>
      <c r="W3597" s="93">
        <f>_xlfn.XLOOKUP(M3597,匹配表1065!D:D,匹配表1065!F:F)*N3597</f>
        <v>4</v>
      </c>
    </row>
    <row r="3598" customHeight="1" spans="1:23">
      <c r="A3598" s="89" t="s">
        <v>787</v>
      </c>
      <c r="B3598" s="90">
        <v>46181</v>
      </c>
      <c r="C3598" s="91" t="str">
        <f t="shared" si="112"/>
        <v>6月第2周</v>
      </c>
      <c r="D3598" s="89" t="s">
        <v>814</v>
      </c>
      <c r="E3598" s="89" t="str">
        <f t="shared" si="113"/>
        <v>6月第2周--周1</v>
      </c>
      <c r="F3598" s="99" t="s">
        <v>27</v>
      </c>
      <c r="G3598" s="92" t="s">
        <v>167</v>
      </c>
      <c r="H3598" s="92" t="str">
        <f>_xlfn.XLOOKUP(O3598,匹配表1065!T:T,匹配表1065!W:W)</f>
        <v>苏州市</v>
      </c>
      <c r="I3598" s="89" t="str">
        <f>_xlfn.XLOOKUP(O3598,匹配表1065!T:T,匹配表1065!X:X)</f>
        <v>PME2009</v>
      </c>
      <c r="J3598" s="92" t="s">
        <v>193</v>
      </c>
      <c r="K3598" s="89" cm="1">
        <f ca="1" t="array" ref="K3598:L3598">_xlfn.XLOOKUP(J3598,匹配表1065!Y:Y,匹配表1065!AA:AB)</f>
        <v>7</v>
      </c>
      <c r="L3598" s="89" t="str">
        <v>3个月以上</v>
      </c>
      <c r="M3598" s="92" t="s">
        <v>35</v>
      </c>
      <c r="N3598" s="92">
        <v>1</v>
      </c>
      <c r="O3598" s="93" t="str">
        <f>_xlfn.XLOOKUP(P3598,匹配表1065!U:U,匹配表1065!T:T)</f>
        <v>HO00017518</v>
      </c>
      <c r="P3598" s="92" t="s">
        <v>194</v>
      </c>
      <c r="Q3598" s="92" t="s">
        <v>195</v>
      </c>
      <c r="R3598" s="89" t="str">
        <f>_xlfn.XLOOKUP(Q3598,匹配表1065!L:L,匹配表1065!O:O)</f>
        <v>C</v>
      </c>
      <c r="S3598" s="93" t="str">
        <f>IFERROR(_xlfn.XLOOKUP(Q3598,匹配表1065!AI:AI,匹配表1065!AJ:AJ),"绿标")</f>
        <v>红标</v>
      </c>
      <c r="T3598" s="93" t="str" cm="1">
        <f t="array" ref="T3598:U3598">_xlfn.XLOOKUP(Q3598,匹配表1065!L:L,匹配表1065!M:N)</f>
        <v>眩晕</v>
      </c>
      <c r="U3598" s="94" t="str">
        <v>耳鼻喉科</v>
      </c>
      <c r="V3598" s="95" t="s">
        <v>42</v>
      </c>
      <c r="W3598" s="93">
        <f>_xlfn.XLOOKUP(M3598,匹配表1065!D:D,匹配表1065!F:F)*N3598</f>
        <v>4</v>
      </c>
    </row>
    <row r="3599" customHeight="1" spans="1:23">
      <c r="A3599" s="89" t="s">
        <v>787</v>
      </c>
      <c r="B3599" s="90">
        <v>46181</v>
      </c>
      <c r="C3599" s="91" t="str">
        <f t="shared" si="112"/>
        <v>6月第2周</v>
      </c>
      <c r="D3599" s="89" t="s">
        <v>814</v>
      </c>
      <c r="E3599" s="89" t="str">
        <f t="shared" si="113"/>
        <v>6月第2周--周1</v>
      </c>
      <c r="F3599" s="99" t="s">
        <v>27</v>
      </c>
      <c r="G3599" s="92" t="s">
        <v>167</v>
      </c>
      <c r="H3599" s="92" t="str">
        <f>_xlfn.XLOOKUP(O3599,匹配表1065!T:T,匹配表1065!W:W)</f>
        <v>苏州市</v>
      </c>
      <c r="I3599" s="89" t="str">
        <f>_xlfn.XLOOKUP(O3599,匹配表1065!T:T,匹配表1065!X:X)</f>
        <v>PME2011</v>
      </c>
      <c r="J3599" s="92" t="s">
        <v>168</v>
      </c>
      <c r="K3599" s="89" cm="1">
        <f ca="1" t="array" ref="K3599:L3599">_xlfn.XLOOKUP(J3599,匹配表1065!Y:Y,匹配表1065!AA:AB)</f>
        <v>19</v>
      </c>
      <c r="L3599" s="89" t="str">
        <v>3个月以上</v>
      </c>
      <c r="M3599" s="92" t="s">
        <v>35</v>
      </c>
      <c r="N3599" s="92">
        <v>1</v>
      </c>
      <c r="O3599" s="93" t="str">
        <f>_xlfn.XLOOKUP(P3599,匹配表1065!U:U,匹配表1065!T:T)</f>
        <v>HO00307823</v>
      </c>
      <c r="P3599" s="92" t="s">
        <v>169</v>
      </c>
      <c r="Q3599" s="92" t="s">
        <v>478</v>
      </c>
      <c r="R3599" s="89" t="str">
        <f>_xlfn.XLOOKUP(Q3599,匹配表1065!L:L,匹配表1065!O:O)</f>
        <v>B</v>
      </c>
      <c r="S3599" s="93" t="str">
        <f>IFERROR(_xlfn.XLOOKUP(Q3599,匹配表1065!AI:AI,匹配表1065!AJ:AJ),"绿标")</f>
        <v>绿标</v>
      </c>
      <c r="T3599" s="93" t="str" cm="1">
        <f t="array" ref="T3599:U3599">_xlfn.XLOOKUP(Q3599,匹配表1065!L:L,匹配表1065!M:N)</f>
        <v>癫痫</v>
      </c>
      <c r="U3599" s="94" t="str">
        <v>神经内科</v>
      </c>
      <c r="V3599" s="95" t="s">
        <v>70</v>
      </c>
      <c r="W3599" s="93">
        <f>_xlfn.XLOOKUP(M3599,匹配表1065!D:D,匹配表1065!F:F)*N3599</f>
        <v>4</v>
      </c>
    </row>
    <row r="3600" customHeight="1" spans="1:23">
      <c r="A3600" s="89" t="s">
        <v>787</v>
      </c>
      <c r="B3600" s="90">
        <v>46181</v>
      </c>
      <c r="C3600" s="91" t="str">
        <f t="shared" si="112"/>
        <v>6月第2周</v>
      </c>
      <c r="D3600" s="89" t="s">
        <v>814</v>
      </c>
      <c r="E3600" s="89" t="str">
        <f t="shared" si="113"/>
        <v>6月第2周--周1</v>
      </c>
      <c r="F3600" s="99" t="s">
        <v>27</v>
      </c>
      <c r="G3600" s="92" t="s">
        <v>167</v>
      </c>
      <c r="H3600" s="92" t="str">
        <f>_xlfn.XLOOKUP(O3600,匹配表1065!T:T,匹配表1065!W:W)</f>
        <v>苏州市</v>
      </c>
      <c r="I3600" s="89" t="str">
        <f>_xlfn.XLOOKUP(O3600,匹配表1065!T:T,匹配表1065!X:X)</f>
        <v>PME2011</v>
      </c>
      <c r="J3600" s="92" t="s">
        <v>168</v>
      </c>
      <c r="K3600" s="89" cm="1">
        <f ca="1" t="array" ref="K3600:L3600">_xlfn.XLOOKUP(J3600,匹配表1065!Y:Y,匹配表1065!AA:AB)</f>
        <v>19</v>
      </c>
      <c r="L3600" s="89" t="str">
        <v>3个月以上</v>
      </c>
      <c r="M3600" s="92" t="s">
        <v>55</v>
      </c>
      <c r="N3600" s="92">
        <v>1</v>
      </c>
      <c r="O3600" s="93" t="str">
        <f>_xlfn.XLOOKUP(P3600,匹配表1065!U:U,匹配表1065!T:T)</f>
        <v>HO00307823</v>
      </c>
      <c r="P3600" s="92" t="s">
        <v>169</v>
      </c>
      <c r="Q3600" s="92" t="s">
        <v>453</v>
      </c>
      <c r="R3600" s="89" t="str">
        <f>_xlfn.XLOOKUP(Q3600,匹配表1065!L:L,匹配表1065!O:O)</f>
        <v>B</v>
      </c>
      <c r="S3600" s="93" t="str">
        <f>IFERROR(_xlfn.XLOOKUP(Q3600,匹配表1065!AI:AI,匹配表1065!AJ:AJ),"绿标")</f>
        <v>绿标</v>
      </c>
      <c r="T3600" s="93" t="str" cm="1">
        <f t="array" ref="T3600:U3600">_xlfn.XLOOKUP(Q3600,匹配表1065!L:L,匹配表1065!M:N)</f>
        <v>脑血管</v>
      </c>
      <c r="U3600" s="94" t="str">
        <v>神经内科</v>
      </c>
      <c r="V3600" s="95" t="s">
        <v>70</v>
      </c>
      <c r="W3600" s="93">
        <f>_xlfn.XLOOKUP(M3600,匹配表1065!D:D,匹配表1065!F:F)*N3600</f>
        <v>8</v>
      </c>
    </row>
    <row r="3601" customHeight="1" spans="1:23">
      <c r="A3601" s="89" t="s">
        <v>787</v>
      </c>
      <c r="B3601" s="90">
        <v>46181</v>
      </c>
      <c r="C3601" s="91" t="str">
        <f t="shared" si="112"/>
        <v>6月第2周</v>
      </c>
      <c r="D3601" s="89" t="s">
        <v>814</v>
      </c>
      <c r="E3601" s="89" t="str">
        <f t="shared" si="113"/>
        <v>6月第2周--周1</v>
      </c>
      <c r="F3601" s="99" t="s">
        <v>27</v>
      </c>
      <c r="G3601" s="92" t="s">
        <v>167</v>
      </c>
      <c r="H3601" s="92" t="str">
        <f>_xlfn.XLOOKUP(O3601,匹配表1065!T:T,匹配表1065!W:W)</f>
        <v>苏州市</v>
      </c>
      <c r="I3601" s="89" t="str">
        <f>_xlfn.XLOOKUP(O3601,匹配表1065!T:T,匹配表1065!X:X)</f>
        <v>PME2011</v>
      </c>
      <c r="J3601" s="92" t="s">
        <v>168</v>
      </c>
      <c r="K3601" s="89" cm="1">
        <f ca="1" t="array" ref="K3601:L3601">_xlfn.XLOOKUP(J3601,匹配表1065!Y:Y,匹配表1065!AA:AB)</f>
        <v>19</v>
      </c>
      <c r="L3601" s="89" t="str">
        <v>3个月以上</v>
      </c>
      <c r="M3601" s="92" t="s">
        <v>30</v>
      </c>
      <c r="N3601" s="92">
        <v>3</v>
      </c>
      <c r="O3601" s="93" t="str">
        <f>_xlfn.XLOOKUP(P3601,匹配表1065!U:U,匹配表1065!T:T)</f>
        <v>HO00307823</v>
      </c>
      <c r="P3601" s="92" t="s">
        <v>169</v>
      </c>
      <c r="Q3601" s="92" t="s">
        <v>170</v>
      </c>
      <c r="R3601" s="89" t="str">
        <f>_xlfn.XLOOKUP(Q3601,匹配表1065!L:L,匹配表1065!O:O)</f>
        <v>A</v>
      </c>
      <c r="S3601" s="93" t="str">
        <f>IFERROR(_xlfn.XLOOKUP(Q3601,匹配表1065!AI:AI,匹配表1065!AJ:AJ),"绿标")</f>
        <v>红标</v>
      </c>
      <c r="T3601" s="93" t="str" cm="1">
        <f t="array" ref="T3601:U3601">_xlfn.XLOOKUP(Q3601,匹配表1065!L:L,匹配表1065!M:N)</f>
        <v>头痛</v>
      </c>
      <c r="U3601" s="94" t="str">
        <v>神经内科</v>
      </c>
      <c r="V3601" s="95" t="s">
        <v>67</v>
      </c>
      <c r="W3601" s="93">
        <f>_xlfn.XLOOKUP(M3601,匹配表1065!D:D,匹配表1065!F:F)*N3601</f>
        <v>36</v>
      </c>
    </row>
    <row r="3602" customHeight="1" spans="1:23">
      <c r="A3602" s="89" t="s">
        <v>787</v>
      </c>
      <c r="B3602" s="90">
        <v>46181</v>
      </c>
      <c r="C3602" s="91" t="str">
        <f t="shared" si="112"/>
        <v>6月第2周</v>
      </c>
      <c r="D3602" s="89" t="s">
        <v>814</v>
      </c>
      <c r="E3602" s="89" t="str">
        <f t="shared" si="113"/>
        <v>6月第2周--周1</v>
      </c>
      <c r="F3602" s="99" t="s">
        <v>27</v>
      </c>
      <c r="G3602" s="92" t="s">
        <v>167</v>
      </c>
      <c r="H3602" s="92" t="str">
        <f>_xlfn.XLOOKUP(O3602,匹配表1065!T:T,匹配表1065!W:W)</f>
        <v>苏州市</v>
      </c>
      <c r="I3602" s="89" t="str">
        <f>_xlfn.XLOOKUP(O3602,匹配表1065!T:T,匹配表1065!X:X)</f>
        <v>PME2017</v>
      </c>
      <c r="J3602" s="92" t="s">
        <v>323</v>
      </c>
      <c r="K3602" s="89" cm="1">
        <f ca="1" t="array" ref="K3602:L3602">_xlfn.XLOOKUP(J3602,匹配表1065!Y:Y,匹配表1065!AA:AB)</f>
        <v>7</v>
      </c>
      <c r="L3602" s="89" t="str">
        <v>3个月以上</v>
      </c>
      <c r="M3602" s="92" t="s">
        <v>30</v>
      </c>
      <c r="N3602" s="92">
        <v>1</v>
      </c>
      <c r="O3602" s="93" t="str">
        <f>_xlfn.XLOOKUP(P3602,匹配表1065!U:U,匹配表1065!T:T)</f>
        <v>HO00001110</v>
      </c>
      <c r="P3602" s="92" t="s">
        <v>324</v>
      </c>
      <c r="Q3602" s="92" t="s">
        <v>533</v>
      </c>
      <c r="R3602" s="89" t="str">
        <f>_xlfn.XLOOKUP(Q3602,匹配表1065!L:L,匹配表1065!O:O)</f>
        <v>A</v>
      </c>
      <c r="S3602" s="93" t="str">
        <f>IFERROR(_xlfn.XLOOKUP(Q3602,匹配表1065!AI:AI,匹配表1065!AJ:AJ),"绿标")</f>
        <v>绿标</v>
      </c>
      <c r="T3602" s="93" t="str" cm="1">
        <f t="array" ref="T3602:U3602">_xlfn.XLOOKUP(Q3602,匹配表1065!L:L,匹配表1065!M:N)</f>
        <v>头痛</v>
      </c>
      <c r="U3602" s="94" t="str">
        <v>神经内科</v>
      </c>
      <c r="V3602" s="95" t="s">
        <v>33</v>
      </c>
      <c r="W3602" s="93">
        <f>_xlfn.XLOOKUP(M3602,匹配表1065!D:D,匹配表1065!F:F)*N3602</f>
        <v>12</v>
      </c>
    </row>
    <row r="3603" customHeight="1" spans="1:23">
      <c r="A3603" s="89" t="s">
        <v>787</v>
      </c>
      <c r="B3603" s="90">
        <v>46181</v>
      </c>
      <c r="C3603" s="91" t="str">
        <f t="shared" si="112"/>
        <v>6月第2周</v>
      </c>
      <c r="D3603" s="89" t="s">
        <v>814</v>
      </c>
      <c r="E3603" s="89" t="str">
        <f t="shared" si="113"/>
        <v>6月第2周--周1</v>
      </c>
      <c r="F3603" s="101" t="s">
        <v>27</v>
      </c>
      <c r="G3603" s="97" t="s">
        <v>167</v>
      </c>
      <c r="H3603" s="92" t="str">
        <f>_xlfn.XLOOKUP(O3603,匹配表1065!T:T,匹配表1065!W:W)</f>
        <v>苏州市</v>
      </c>
      <c r="I3603" s="89" t="str">
        <f>_xlfn.XLOOKUP(O3603,匹配表1065!T:T,匹配表1065!X:X)</f>
        <v>PME2017</v>
      </c>
      <c r="J3603" s="97" t="s">
        <v>323</v>
      </c>
      <c r="K3603" s="89" cm="1">
        <f ca="1" t="array" ref="K3603:L3603">_xlfn.XLOOKUP(J3603,匹配表1065!Y:Y,匹配表1065!AA:AB)</f>
        <v>7</v>
      </c>
      <c r="L3603" s="89" t="str">
        <v>3个月以上</v>
      </c>
      <c r="M3603" s="92" t="s">
        <v>35</v>
      </c>
      <c r="N3603" s="97">
        <v>1</v>
      </c>
      <c r="O3603" s="93" t="str">
        <f>_xlfn.XLOOKUP(P3603,匹配表1065!U:U,匹配表1065!T:T)</f>
        <v>HO00017517</v>
      </c>
      <c r="P3603" s="97" t="s">
        <v>348</v>
      </c>
      <c r="Q3603" s="97" t="s">
        <v>705</v>
      </c>
      <c r="R3603" s="89" t="str">
        <f>_xlfn.XLOOKUP(Q3603,匹配表1065!L:L,匹配表1065!O:O)</f>
        <v>C</v>
      </c>
      <c r="S3603" s="93" t="str">
        <f>IFERROR(_xlfn.XLOOKUP(Q3603,匹配表1065!AI:AI,匹配表1065!AJ:AJ),"绿标")</f>
        <v>红标</v>
      </c>
      <c r="T3603" s="93" t="str" cm="1">
        <f t="array" ref="T3603:U3603">_xlfn.XLOOKUP(Q3603,匹配表1065!L:L,匹配表1065!M:N)</f>
        <v>眩晕</v>
      </c>
      <c r="U3603" s="94" t="str">
        <v>耳鼻喉科</v>
      </c>
      <c r="V3603" s="95" t="s">
        <v>70</v>
      </c>
      <c r="W3603" s="93">
        <f>_xlfn.XLOOKUP(M3603,匹配表1065!D:D,匹配表1065!F:F)*N3603</f>
        <v>4</v>
      </c>
    </row>
    <row r="3604" customHeight="1" spans="1:23">
      <c r="A3604" s="89" t="s">
        <v>787</v>
      </c>
      <c r="B3604" s="90">
        <v>46182</v>
      </c>
      <c r="C3604" s="91" t="str">
        <f t="shared" si="112"/>
        <v>6月第2周</v>
      </c>
      <c r="D3604" s="89" t="s">
        <v>814</v>
      </c>
      <c r="E3604" s="89" t="str">
        <f t="shared" si="113"/>
        <v>6月第2周--周2</v>
      </c>
      <c r="F3604" s="99" t="s">
        <v>27</v>
      </c>
      <c r="G3604" s="102" t="s">
        <v>28</v>
      </c>
      <c r="H3604" s="92" t="str">
        <f>_xlfn.XLOOKUP(O3604,匹配表1065!T:T,匹配表1065!W:W)</f>
        <v>扬州市</v>
      </c>
      <c r="I3604" s="89" t="str">
        <f>_xlfn.XLOOKUP(O3604,匹配表1065!T:T,匹配表1065!X:X)</f>
        <v>PME2012</v>
      </c>
      <c r="J3604" s="102" t="s">
        <v>60</v>
      </c>
      <c r="K3604" s="89" cm="1">
        <f ca="1" t="array" ref="K3604:L3604">_xlfn.XLOOKUP(J3604,匹配表1065!Y:Y,匹配表1065!AA:AB)</f>
        <v>13</v>
      </c>
      <c r="L3604" s="89" t="str">
        <v>3个月以上</v>
      </c>
      <c r="M3604" s="92" t="s">
        <v>30</v>
      </c>
      <c r="N3604" s="102">
        <v>1</v>
      </c>
      <c r="O3604" s="93" t="str">
        <f>_xlfn.XLOOKUP(P3604,匹配表1065!U:U,匹配表1065!T:T)</f>
        <v>HO00000968</v>
      </c>
      <c r="P3604" s="102" t="s">
        <v>61</v>
      </c>
      <c r="Q3604" s="102" t="s">
        <v>62</v>
      </c>
      <c r="R3604" s="89" t="str">
        <f>_xlfn.XLOOKUP(Q3604,匹配表1065!L:L,匹配表1065!O:O)</f>
        <v>A</v>
      </c>
      <c r="S3604" s="93" t="str">
        <f>IFERROR(_xlfn.XLOOKUP(Q3604,匹配表1065!AI:AI,匹配表1065!AJ:AJ),"绿标")</f>
        <v>红标</v>
      </c>
      <c r="T3604" s="93" t="str" cm="1">
        <f t="array" ref="T3604:U3604">_xlfn.XLOOKUP(Q3604,匹配表1065!L:L,匹配表1065!M:N)</f>
        <v>头痛</v>
      </c>
      <c r="U3604" s="94" t="str">
        <v>神经内科</v>
      </c>
      <c r="V3604" s="95" t="s">
        <v>33</v>
      </c>
      <c r="W3604" s="93">
        <f>_xlfn.XLOOKUP(M3604,匹配表1065!D:D,匹配表1065!F:F)*N3604</f>
        <v>12</v>
      </c>
    </row>
    <row r="3605" customHeight="1" spans="1:23">
      <c r="A3605" s="89" t="s">
        <v>787</v>
      </c>
      <c r="B3605" s="90">
        <v>46182</v>
      </c>
      <c r="C3605" s="91" t="str">
        <f t="shared" si="112"/>
        <v>6月第2周</v>
      </c>
      <c r="D3605" s="89" t="s">
        <v>814</v>
      </c>
      <c r="E3605" s="89" t="str">
        <f t="shared" si="113"/>
        <v>6月第2周--周2</v>
      </c>
      <c r="F3605" s="103" t="s">
        <v>27</v>
      </c>
      <c r="G3605" s="102" t="s">
        <v>28</v>
      </c>
      <c r="H3605" s="92" t="str">
        <f>_xlfn.XLOOKUP(O3605,匹配表1065!T:T,匹配表1065!W:W)</f>
        <v>南京市</v>
      </c>
      <c r="I3605" s="89" t="str">
        <f>_xlfn.XLOOKUP(O3605,匹配表1065!T:T,匹配表1065!X:X)</f>
        <v>PME2039</v>
      </c>
      <c r="J3605" s="102" t="s">
        <v>39</v>
      </c>
      <c r="K3605" s="89" cm="1">
        <f ca="1" t="array" ref="K3605:L3605">_xlfn.XLOOKUP(J3605,匹配表1065!Y:Y,匹配表1065!AA:AB)</f>
        <v>7</v>
      </c>
      <c r="L3605" s="89" t="str">
        <v>3个月以上</v>
      </c>
      <c r="M3605" s="92" t="s">
        <v>30</v>
      </c>
      <c r="N3605" s="102">
        <v>1</v>
      </c>
      <c r="O3605" s="93" t="str">
        <f>_xlfn.XLOOKUP(P3605,匹配表1065!U:U,匹配表1065!T:T)</f>
        <v>HO00000971</v>
      </c>
      <c r="P3605" s="102" t="s">
        <v>40</v>
      </c>
      <c r="Q3605" s="102" t="s">
        <v>41</v>
      </c>
      <c r="R3605" s="89" t="str">
        <f>_xlfn.XLOOKUP(Q3605,匹配表1065!L:L,匹配表1065!O:O)</f>
        <v>A</v>
      </c>
      <c r="S3605" s="93" t="str">
        <f>IFERROR(_xlfn.XLOOKUP(Q3605,匹配表1065!AI:AI,匹配表1065!AJ:AJ),"绿标")</f>
        <v>绿标</v>
      </c>
      <c r="T3605" s="93" t="str" cm="1">
        <f t="array" ref="T3605:U3605">_xlfn.XLOOKUP(Q3605,匹配表1065!L:L,匹配表1065!M:N)</f>
        <v>头痛</v>
      </c>
      <c r="U3605" s="94" t="str">
        <v>神经内科</v>
      </c>
      <c r="V3605" s="95" t="s">
        <v>42</v>
      </c>
      <c r="W3605" s="93">
        <f>_xlfn.XLOOKUP(M3605,匹配表1065!D:D,匹配表1065!F:F)*N3605</f>
        <v>12</v>
      </c>
    </row>
    <row r="3606" customHeight="1" spans="1:23">
      <c r="A3606" s="89" t="s">
        <v>787</v>
      </c>
      <c r="B3606" s="90">
        <v>46182</v>
      </c>
      <c r="C3606" s="91" t="str">
        <f t="shared" si="112"/>
        <v>6月第2周</v>
      </c>
      <c r="D3606" s="89" t="s">
        <v>814</v>
      </c>
      <c r="E3606" s="89" t="str">
        <f t="shared" si="113"/>
        <v>6月第2周--周2</v>
      </c>
      <c r="F3606" s="99" t="s">
        <v>27</v>
      </c>
      <c r="G3606" s="102" t="s">
        <v>28</v>
      </c>
      <c r="H3606" s="92" t="str">
        <f>_xlfn.XLOOKUP(O3606,匹配表1065!T:T,匹配表1065!W:W)</f>
        <v>南京市</v>
      </c>
      <c r="I3606" s="89" t="str">
        <f>_xlfn.XLOOKUP(O3606,匹配表1065!T:T,匹配表1065!X:X)</f>
        <v>PME2005</v>
      </c>
      <c r="J3606" s="102" t="s">
        <v>54</v>
      </c>
      <c r="K3606" s="89" cm="1">
        <f ca="1" t="array" ref="K3606:L3606">_xlfn.XLOOKUP(J3606,匹配表1065!Y:Y,匹配表1065!AA:AB)</f>
        <v>3</v>
      </c>
      <c r="L3606" s="89" t="str">
        <v>3个月以上</v>
      </c>
      <c r="M3606" s="92" t="s">
        <v>30</v>
      </c>
      <c r="N3606" s="102">
        <v>1</v>
      </c>
      <c r="O3606" s="93" t="str">
        <f>_xlfn.XLOOKUP(P3606,匹配表1065!U:U,匹配表1065!T:T)</f>
        <v>HO00000975</v>
      </c>
      <c r="P3606" s="102" t="s">
        <v>56</v>
      </c>
      <c r="Q3606" s="102" t="s">
        <v>264</v>
      </c>
      <c r="R3606" s="89" t="str">
        <f>_xlfn.XLOOKUP(Q3606,匹配表1065!L:L,匹配表1065!O:O)</f>
        <v>A</v>
      </c>
      <c r="S3606" s="93" t="str">
        <f>IFERROR(_xlfn.XLOOKUP(Q3606,匹配表1065!AI:AI,匹配表1065!AJ:AJ),"绿标")</f>
        <v>红标</v>
      </c>
      <c r="T3606" s="93" t="str" cm="1">
        <f t="array" ref="T3606:U3606">_xlfn.XLOOKUP(Q3606,匹配表1065!L:L,匹配表1065!M:N)</f>
        <v>头痛</v>
      </c>
      <c r="U3606" s="94" t="str">
        <v>神经内科</v>
      </c>
      <c r="V3606" s="95" t="s">
        <v>67</v>
      </c>
      <c r="W3606" s="93">
        <f>_xlfn.XLOOKUP(M3606,匹配表1065!D:D,匹配表1065!F:F)*N3606</f>
        <v>12</v>
      </c>
    </row>
    <row r="3607" customHeight="1" spans="1:23">
      <c r="A3607" s="89" t="s">
        <v>787</v>
      </c>
      <c r="B3607" s="90">
        <v>46182</v>
      </c>
      <c r="C3607" s="91" t="str">
        <f t="shared" si="112"/>
        <v>6月第2周</v>
      </c>
      <c r="D3607" s="89" t="s">
        <v>814</v>
      </c>
      <c r="E3607" s="89" t="str">
        <f t="shared" si="113"/>
        <v>6月第2周--周2</v>
      </c>
      <c r="F3607" s="103" t="s">
        <v>27</v>
      </c>
      <c r="G3607" s="102" t="s">
        <v>28</v>
      </c>
      <c r="H3607" s="92" t="str">
        <f>_xlfn.XLOOKUP(O3607,匹配表1065!T:T,匹配表1065!W:W)</f>
        <v>南京市</v>
      </c>
      <c r="I3607" s="89" t="str">
        <f>_xlfn.XLOOKUP(O3607,匹配表1065!T:T,匹配表1065!X:X)</f>
        <v>PME2005</v>
      </c>
      <c r="J3607" s="102" t="s">
        <v>54</v>
      </c>
      <c r="K3607" s="89" cm="1">
        <f ca="1" t="array" ref="K3607:L3607">_xlfn.XLOOKUP(J3607,匹配表1065!Y:Y,匹配表1065!AA:AB)</f>
        <v>3</v>
      </c>
      <c r="L3607" s="89" t="str">
        <v>3个月以上</v>
      </c>
      <c r="M3607" s="92" t="s">
        <v>35</v>
      </c>
      <c r="N3607" s="102">
        <v>1</v>
      </c>
      <c r="O3607" s="93" t="str">
        <f>_xlfn.XLOOKUP(P3607,匹配表1065!U:U,匹配表1065!T:T)</f>
        <v>HO00000975</v>
      </c>
      <c r="P3607" s="102" t="s">
        <v>56</v>
      </c>
      <c r="Q3607" s="102" t="s">
        <v>205</v>
      </c>
      <c r="R3607" s="89" t="str">
        <f>_xlfn.XLOOKUP(Q3607,匹配表1065!L:L,匹配表1065!O:O)</f>
        <v>B</v>
      </c>
      <c r="S3607" s="93" t="str">
        <f>IFERROR(_xlfn.XLOOKUP(Q3607,匹配表1065!AI:AI,匹配表1065!AJ:AJ),"绿标")</f>
        <v>绿标</v>
      </c>
      <c r="T3607" s="93" t="str" cm="1">
        <f t="array" ref="T3607:U3607">_xlfn.XLOOKUP(Q3607,匹配表1065!L:L,匹配表1065!M:N)</f>
        <v>脑血管</v>
      </c>
      <c r="U3607" s="94" t="str">
        <v>神经内科</v>
      </c>
      <c r="V3607" s="95" t="s">
        <v>42</v>
      </c>
      <c r="W3607" s="93">
        <f>_xlfn.XLOOKUP(M3607,匹配表1065!D:D,匹配表1065!F:F)*N3607</f>
        <v>4</v>
      </c>
    </row>
    <row r="3608" customHeight="1" spans="1:23">
      <c r="A3608" s="89" t="s">
        <v>787</v>
      </c>
      <c r="B3608" s="90">
        <v>46182</v>
      </c>
      <c r="C3608" s="91" t="str">
        <f t="shared" si="112"/>
        <v>6月第2周</v>
      </c>
      <c r="D3608" s="89" t="s">
        <v>814</v>
      </c>
      <c r="E3608" s="89" t="str">
        <f t="shared" si="113"/>
        <v>6月第2周--周2</v>
      </c>
      <c r="F3608" s="99" t="s">
        <v>27</v>
      </c>
      <c r="G3608" s="102" t="s">
        <v>28</v>
      </c>
      <c r="H3608" s="92" t="str">
        <f>_xlfn.XLOOKUP(O3608,匹配表1065!T:T,匹配表1065!W:W)</f>
        <v>南京市</v>
      </c>
      <c r="I3608" s="89" t="str">
        <f>_xlfn.XLOOKUP(O3608,匹配表1065!T:T,匹配表1065!X:X)</f>
        <v>PME2006</v>
      </c>
      <c r="J3608" s="102" t="s">
        <v>29</v>
      </c>
      <c r="K3608" s="89" cm="1">
        <f ca="1" t="array" ref="K3608:L3608">_xlfn.XLOOKUP(J3608,匹配表1065!Y:Y,匹配表1065!AA:AB)</f>
        <v>15</v>
      </c>
      <c r="L3608" s="89" t="str">
        <v>3个月以上</v>
      </c>
      <c r="M3608" s="92" t="s">
        <v>30</v>
      </c>
      <c r="N3608" s="102">
        <v>1</v>
      </c>
      <c r="O3608" s="93" t="str">
        <f>_xlfn.XLOOKUP(P3608,匹配表1065!U:U,匹配表1065!T:T)</f>
        <v>HO00000965</v>
      </c>
      <c r="P3608" s="102" t="s">
        <v>31</v>
      </c>
      <c r="Q3608" s="102" t="s">
        <v>32</v>
      </c>
      <c r="R3608" s="89" t="str">
        <f>_xlfn.XLOOKUP(Q3608,匹配表1065!L:L,匹配表1065!O:O)</f>
        <v>A</v>
      </c>
      <c r="S3608" s="93" t="str">
        <f>IFERROR(_xlfn.XLOOKUP(Q3608,匹配表1065!AI:AI,匹配表1065!AJ:AJ),"绿标")</f>
        <v>绿标</v>
      </c>
      <c r="T3608" s="93" t="str" cm="1">
        <f t="array" ref="T3608:U3608">_xlfn.XLOOKUP(Q3608,匹配表1065!L:L,匹配表1065!M:N)</f>
        <v>头痛</v>
      </c>
      <c r="U3608" s="94" t="str">
        <v>神经内科</v>
      </c>
      <c r="V3608" s="95" t="s">
        <v>67</v>
      </c>
      <c r="W3608" s="93">
        <f>_xlfn.XLOOKUP(M3608,匹配表1065!D:D,匹配表1065!F:F)*N3608</f>
        <v>12</v>
      </c>
    </row>
    <row r="3609" customHeight="1" spans="1:23">
      <c r="A3609" s="89" t="s">
        <v>787</v>
      </c>
      <c r="B3609" s="90">
        <v>46182</v>
      </c>
      <c r="C3609" s="91" t="str">
        <f t="shared" si="112"/>
        <v>6月第2周</v>
      </c>
      <c r="D3609" s="89" t="s">
        <v>814</v>
      </c>
      <c r="E3609" s="89" t="str">
        <f t="shared" si="113"/>
        <v>6月第2周--周2</v>
      </c>
      <c r="F3609" s="103" t="s">
        <v>27</v>
      </c>
      <c r="G3609" s="102" t="s">
        <v>28</v>
      </c>
      <c r="H3609" s="92" t="str">
        <f>_xlfn.XLOOKUP(O3609,匹配表1065!T:T,匹配表1065!W:W)</f>
        <v>南京市</v>
      </c>
      <c r="I3609" s="89" t="str">
        <f>_xlfn.XLOOKUP(O3609,匹配表1065!T:T,匹配表1065!X:X)</f>
        <v>PME2006</v>
      </c>
      <c r="J3609" s="102" t="s">
        <v>29</v>
      </c>
      <c r="K3609" s="89" cm="1">
        <f ca="1" t="array" ref="K3609:L3609">_xlfn.XLOOKUP(J3609,匹配表1065!Y:Y,匹配表1065!AA:AB)</f>
        <v>15</v>
      </c>
      <c r="L3609" s="89" t="str">
        <v>3个月以上</v>
      </c>
      <c r="M3609" s="92" t="s">
        <v>35</v>
      </c>
      <c r="N3609" s="102">
        <v>1</v>
      </c>
      <c r="O3609" s="93" t="str">
        <f>_xlfn.XLOOKUP(P3609,匹配表1065!U:U,匹配表1065!T:T)</f>
        <v>HO00000965</v>
      </c>
      <c r="P3609" s="102" t="s">
        <v>31</v>
      </c>
      <c r="Q3609" s="102" t="s">
        <v>485</v>
      </c>
      <c r="R3609" s="89" t="str">
        <f>_xlfn.XLOOKUP(Q3609,匹配表1065!L:L,匹配表1065!O:O)</f>
        <v>A</v>
      </c>
      <c r="S3609" s="93" t="str">
        <f>IFERROR(_xlfn.XLOOKUP(Q3609,匹配表1065!AI:AI,匹配表1065!AJ:AJ),"绿标")</f>
        <v>绿标</v>
      </c>
      <c r="T3609" s="93" t="str" cm="1">
        <f t="array" ref="T3609:U3609">_xlfn.XLOOKUP(Q3609,匹配表1065!L:L,匹配表1065!M:N)</f>
        <v>头痛</v>
      </c>
      <c r="U3609" s="94" t="str">
        <v>神经内科</v>
      </c>
      <c r="V3609" s="95" t="s">
        <v>58</v>
      </c>
      <c r="W3609" s="93">
        <f>_xlfn.XLOOKUP(M3609,匹配表1065!D:D,匹配表1065!F:F)*N3609</f>
        <v>4</v>
      </c>
    </row>
    <row r="3610" customHeight="1" spans="1:23">
      <c r="A3610" s="89" t="s">
        <v>787</v>
      </c>
      <c r="B3610" s="90">
        <v>46182</v>
      </c>
      <c r="C3610" s="91" t="str">
        <f t="shared" si="112"/>
        <v>6月第2周</v>
      </c>
      <c r="D3610" s="89" t="s">
        <v>814</v>
      </c>
      <c r="E3610" s="89" t="str">
        <f t="shared" si="113"/>
        <v>6月第2周--周2</v>
      </c>
      <c r="F3610" s="99" t="s">
        <v>27</v>
      </c>
      <c r="G3610" s="102" t="s">
        <v>28</v>
      </c>
      <c r="H3610" s="92" t="str">
        <f>_xlfn.XLOOKUP(O3610,匹配表1065!T:T,匹配表1065!W:W)</f>
        <v>南京市</v>
      </c>
      <c r="I3610" s="89" t="str">
        <f>_xlfn.XLOOKUP(O3610,匹配表1065!T:T,匹配表1065!X:X)</f>
        <v>PME2004</v>
      </c>
      <c r="J3610" s="102" t="s">
        <v>34</v>
      </c>
      <c r="K3610" s="89" cm="1">
        <f ca="1" t="array" ref="K3610:L3610">_xlfn.XLOOKUP(J3610,匹配表1065!Y:Y,匹配表1065!AA:AB)</f>
        <v>11</v>
      </c>
      <c r="L3610" s="89" t="str">
        <v>3个月以上</v>
      </c>
      <c r="M3610" s="92" t="s">
        <v>35</v>
      </c>
      <c r="N3610" s="102">
        <v>1</v>
      </c>
      <c r="O3610" s="93" t="str">
        <f>_xlfn.XLOOKUP(P3610,匹配表1065!U:U,匹配表1065!T:T)</f>
        <v>HO00000972</v>
      </c>
      <c r="P3610" s="102" t="s">
        <v>36</v>
      </c>
      <c r="Q3610" s="102" t="s">
        <v>37</v>
      </c>
      <c r="R3610" s="89" t="str">
        <f>_xlfn.XLOOKUP(Q3610,匹配表1065!L:L,匹配表1065!O:O)</f>
        <v>A</v>
      </c>
      <c r="S3610" s="93" t="str">
        <f>IFERROR(_xlfn.XLOOKUP(Q3610,匹配表1065!AI:AI,匹配表1065!AJ:AJ),"绿标")</f>
        <v>绿标</v>
      </c>
      <c r="T3610" s="93" t="str" cm="1">
        <f t="array" ref="T3610:U3610">_xlfn.XLOOKUP(Q3610,匹配表1065!L:L,匹配表1065!M:N)</f>
        <v>头痛</v>
      </c>
      <c r="U3610" s="94" t="str">
        <v>神经内科</v>
      </c>
      <c r="V3610" s="95" t="s">
        <v>33</v>
      </c>
      <c r="W3610" s="93">
        <f>_xlfn.XLOOKUP(M3610,匹配表1065!D:D,匹配表1065!F:F)*N3610</f>
        <v>4</v>
      </c>
    </row>
    <row r="3611" customHeight="1" spans="1:23">
      <c r="A3611" s="89" t="s">
        <v>787</v>
      </c>
      <c r="B3611" s="90">
        <v>46182</v>
      </c>
      <c r="C3611" s="91" t="str">
        <f t="shared" si="112"/>
        <v>6月第2周</v>
      </c>
      <c r="D3611" s="89" t="s">
        <v>814</v>
      </c>
      <c r="E3611" s="89" t="str">
        <f t="shared" si="113"/>
        <v>6月第2周--周2</v>
      </c>
      <c r="F3611" s="103" t="s">
        <v>27</v>
      </c>
      <c r="G3611" s="102" t="s">
        <v>28</v>
      </c>
      <c r="H3611" s="92" t="str">
        <f>_xlfn.XLOOKUP(O3611,匹配表1065!T:T,匹配表1065!W:W)</f>
        <v>南京市</v>
      </c>
      <c r="I3611" s="89" t="str">
        <f>_xlfn.XLOOKUP(O3611,匹配表1065!T:T,匹配表1065!X:X)</f>
        <v>PME2004</v>
      </c>
      <c r="J3611" s="102" t="s">
        <v>34</v>
      </c>
      <c r="K3611" s="89" cm="1">
        <f ca="1" t="array" ref="K3611:L3611">_xlfn.XLOOKUP(J3611,匹配表1065!Y:Y,匹配表1065!AA:AB)</f>
        <v>11</v>
      </c>
      <c r="L3611" s="89" t="str">
        <v>3个月以上</v>
      </c>
      <c r="M3611" s="92" t="s">
        <v>35</v>
      </c>
      <c r="N3611" s="102">
        <v>1</v>
      </c>
      <c r="O3611" s="93" t="str">
        <f>_xlfn.XLOOKUP(P3611,匹配表1065!U:U,匹配表1065!T:T)</f>
        <v>HO00000972</v>
      </c>
      <c r="P3611" s="102" t="s">
        <v>36</v>
      </c>
      <c r="Q3611" s="102" t="s">
        <v>795</v>
      </c>
      <c r="R3611" s="89" t="str">
        <f>_xlfn.XLOOKUP(Q3611,匹配表1065!L:L,匹配表1065!O:O)</f>
        <v>B</v>
      </c>
      <c r="S3611" s="93" t="str">
        <f>IFERROR(_xlfn.XLOOKUP(Q3611,匹配表1065!AI:AI,匹配表1065!AJ:AJ),"绿标")</f>
        <v>绿标</v>
      </c>
      <c r="T3611" s="93" t="str" cm="1">
        <f t="array" ref="T3611:U3611">_xlfn.XLOOKUP(Q3611,匹配表1065!L:L,匹配表1065!M:N)</f>
        <v>脑血管</v>
      </c>
      <c r="U3611" s="94" t="str">
        <v>神经内科</v>
      </c>
      <c r="V3611" s="95" t="s">
        <v>33</v>
      </c>
      <c r="W3611" s="93">
        <f>_xlfn.XLOOKUP(M3611,匹配表1065!D:D,匹配表1065!F:F)*N3611</f>
        <v>4</v>
      </c>
    </row>
    <row r="3612" customHeight="1" spans="1:23">
      <c r="A3612" s="89" t="s">
        <v>787</v>
      </c>
      <c r="B3612" s="90">
        <v>46182</v>
      </c>
      <c r="C3612" s="91" t="str">
        <f t="shared" si="112"/>
        <v>6月第2周</v>
      </c>
      <c r="D3612" s="89" t="s">
        <v>814</v>
      </c>
      <c r="E3612" s="89" t="str">
        <f t="shared" si="113"/>
        <v>6月第2周--周2</v>
      </c>
      <c r="F3612" s="99" t="s">
        <v>27</v>
      </c>
      <c r="G3612" s="102" t="s">
        <v>28</v>
      </c>
      <c r="H3612" s="92" t="str">
        <f>_xlfn.XLOOKUP(O3612,匹配表1065!T:T,匹配表1065!W:W)</f>
        <v>南京市</v>
      </c>
      <c r="I3612" s="89" t="str">
        <f>_xlfn.XLOOKUP(O3612,匹配表1065!T:T,匹配表1065!X:X)</f>
        <v>PME2040</v>
      </c>
      <c r="J3612" s="89" t="s">
        <v>50</v>
      </c>
      <c r="K3612" s="89" t="e" cm="1">
        <f ca="1" t="array" ref="K3612">_xlfn.XLOOKUP(J3612,匹配表1065!Y:Y,匹配表1065!AA:AB)</f>
        <v>#N/A</v>
      </c>
      <c r="L3612" s="89"/>
      <c r="M3612" s="92" t="s">
        <v>35</v>
      </c>
      <c r="N3612" s="102">
        <v>1</v>
      </c>
      <c r="O3612" s="93" t="str">
        <f>_xlfn.XLOOKUP(P3612,匹配表1065!U:U,匹配表1065!T:T)</f>
        <v>HO00000966</v>
      </c>
      <c r="P3612" s="102" t="s">
        <v>51</v>
      </c>
      <c r="Q3612" s="102" t="s">
        <v>52</v>
      </c>
      <c r="R3612" s="89" t="str">
        <f>_xlfn.XLOOKUP(Q3612,匹配表1065!L:L,匹配表1065!O:O)</f>
        <v>B</v>
      </c>
      <c r="S3612" s="93" t="str">
        <f>IFERROR(_xlfn.XLOOKUP(Q3612,匹配表1065!AI:AI,匹配表1065!AJ:AJ),"绿标")</f>
        <v>红标</v>
      </c>
      <c r="T3612" s="93" t="str" cm="1">
        <f t="array" ref="T3612:U3612">_xlfn.XLOOKUP(Q3612,匹配表1065!L:L,匹配表1065!M:N)</f>
        <v>脑血管</v>
      </c>
      <c r="U3612" s="94" t="str">
        <v>神经内科</v>
      </c>
      <c r="V3612" s="95" t="s">
        <v>33</v>
      </c>
      <c r="W3612" s="93">
        <f>_xlfn.XLOOKUP(M3612,匹配表1065!D:D,匹配表1065!F:F)*N3612</f>
        <v>4</v>
      </c>
    </row>
    <row r="3613" customHeight="1" spans="1:23">
      <c r="A3613" s="89" t="s">
        <v>787</v>
      </c>
      <c r="B3613" s="90">
        <v>46182</v>
      </c>
      <c r="C3613" s="91" t="str">
        <f t="shared" si="112"/>
        <v>6月第2周</v>
      </c>
      <c r="D3613" s="89" t="s">
        <v>814</v>
      </c>
      <c r="E3613" s="89" t="str">
        <f t="shared" si="113"/>
        <v>6月第2周--周2</v>
      </c>
      <c r="F3613" s="103" t="s">
        <v>27</v>
      </c>
      <c r="G3613" s="102" t="s">
        <v>28</v>
      </c>
      <c r="H3613" s="92" t="str">
        <f>_xlfn.XLOOKUP(O3613,匹配表1065!T:T,匹配表1065!W:W)</f>
        <v>常州市</v>
      </c>
      <c r="I3613" s="89" t="str">
        <f>_xlfn.XLOOKUP(O3613,匹配表1065!T:T,匹配表1065!X:X)</f>
        <v>PME2015</v>
      </c>
      <c r="J3613" s="102" t="s">
        <v>45</v>
      </c>
      <c r="K3613" s="89" cm="1">
        <f ca="1" t="array" ref="K3613:L3613">_xlfn.XLOOKUP(J3613,匹配表1065!Y:Y,匹配表1065!AA:AB)</f>
        <v>9</v>
      </c>
      <c r="L3613" s="89" t="str">
        <v>3个月以上</v>
      </c>
      <c r="M3613" s="92" t="s">
        <v>30</v>
      </c>
      <c r="N3613" s="102">
        <v>1</v>
      </c>
      <c r="O3613" s="93" t="str">
        <f>_xlfn.XLOOKUP(P3613,匹配表1065!U:U,匹配表1065!T:T)</f>
        <v>HO00000940</v>
      </c>
      <c r="P3613" s="102" t="s">
        <v>203</v>
      </c>
      <c r="Q3613" s="102" t="s">
        <v>204</v>
      </c>
      <c r="R3613" s="89" t="str">
        <f>_xlfn.XLOOKUP(Q3613,匹配表1065!L:L,匹配表1065!O:O)</f>
        <v>C</v>
      </c>
      <c r="S3613" s="93" t="str">
        <f>IFERROR(_xlfn.XLOOKUP(Q3613,匹配表1065!AI:AI,匹配表1065!AJ:AJ),"绿标")</f>
        <v>红标</v>
      </c>
      <c r="T3613" s="93" t="str" cm="1">
        <f t="array" ref="T3613:U3613">_xlfn.XLOOKUP(Q3613,匹配表1065!L:L,匹配表1065!M:N)</f>
        <v>眩晕</v>
      </c>
      <c r="U3613" s="94" t="str">
        <v>耳鼻喉科</v>
      </c>
      <c r="V3613" s="95" t="s">
        <v>58</v>
      </c>
      <c r="W3613" s="93">
        <f>_xlfn.XLOOKUP(M3613,匹配表1065!D:D,匹配表1065!F:F)*N3613</f>
        <v>12</v>
      </c>
    </row>
    <row r="3614" customHeight="1" spans="1:23">
      <c r="A3614" s="89" t="s">
        <v>787</v>
      </c>
      <c r="B3614" s="90">
        <v>46182</v>
      </c>
      <c r="C3614" s="91" t="str">
        <f t="shared" si="112"/>
        <v>6月第2周</v>
      </c>
      <c r="D3614" s="89" t="s">
        <v>814</v>
      </c>
      <c r="E3614" s="89" t="str">
        <f t="shared" si="113"/>
        <v>6月第2周--周2</v>
      </c>
      <c r="F3614" s="99" t="s">
        <v>27</v>
      </c>
      <c r="G3614" s="102" t="s">
        <v>136</v>
      </c>
      <c r="H3614" s="92" t="str">
        <f>_xlfn.XLOOKUP(O3614,匹配表1065!T:T,匹配表1065!W:W)</f>
        <v>淄博市</v>
      </c>
      <c r="I3614" s="89" t="str">
        <f>_xlfn.XLOOKUP(O3614,匹配表1065!T:T,匹配表1065!X:X)</f>
        <v>PME2043</v>
      </c>
      <c r="J3614" s="102" t="s">
        <v>140</v>
      </c>
      <c r="K3614" s="89" cm="1">
        <f ca="1" t="array" ref="K3614:L3614">_xlfn.XLOOKUP(J3614,匹配表1065!Y:Y,匹配表1065!AA:AB)</f>
        <v>9</v>
      </c>
      <c r="L3614" s="89" t="str">
        <v>3个月以上</v>
      </c>
      <c r="M3614" s="92" t="s">
        <v>30</v>
      </c>
      <c r="N3614" s="102">
        <v>1</v>
      </c>
      <c r="O3614" s="93" t="str">
        <f>_xlfn.XLOOKUP(P3614,匹配表1065!U:U,匹配表1065!T:T)</f>
        <v>HO00001431</v>
      </c>
      <c r="P3614" s="102" t="s">
        <v>244</v>
      </c>
      <c r="Q3614" s="102" t="s">
        <v>361</v>
      </c>
      <c r="R3614" s="89" t="str">
        <f>_xlfn.XLOOKUP(Q3614,匹配表1065!L:L,匹配表1065!O:O)</f>
        <v>B</v>
      </c>
      <c r="S3614" s="93" t="str">
        <f>IFERROR(_xlfn.XLOOKUP(Q3614,匹配表1065!AI:AI,匹配表1065!AJ:AJ),"绿标")</f>
        <v>红标</v>
      </c>
      <c r="T3614" s="93" t="str" cm="1">
        <f t="array" ref="T3614:U3614">_xlfn.XLOOKUP(Q3614,匹配表1065!L:L,匹配表1065!M:N)</f>
        <v>脑血管</v>
      </c>
      <c r="U3614" s="94" t="str">
        <v>神经内科</v>
      </c>
      <c r="V3614" s="95" t="s">
        <v>67</v>
      </c>
      <c r="W3614" s="93">
        <f>_xlfn.XLOOKUP(M3614,匹配表1065!D:D,匹配表1065!F:F)*N3614</f>
        <v>12</v>
      </c>
    </row>
    <row r="3615" customHeight="1" spans="1:23">
      <c r="A3615" s="89" t="s">
        <v>787</v>
      </c>
      <c r="B3615" s="90">
        <v>46182</v>
      </c>
      <c r="C3615" s="91" t="str">
        <f t="shared" si="112"/>
        <v>6月第2周</v>
      </c>
      <c r="D3615" s="89" t="s">
        <v>814</v>
      </c>
      <c r="E3615" s="89" t="str">
        <f t="shared" si="113"/>
        <v>6月第2周--周2</v>
      </c>
      <c r="F3615" s="103" t="s">
        <v>27</v>
      </c>
      <c r="G3615" s="102" t="s">
        <v>136</v>
      </c>
      <c r="H3615" s="92" t="str">
        <f>_xlfn.XLOOKUP(O3615,匹配表1065!T:T,匹配表1065!W:W)</f>
        <v>青岛市</v>
      </c>
      <c r="I3615" s="89" t="str">
        <f>_xlfn.XLOOKUP(O3615,匹配表1065!T:T,匹配表1065!X:X)</f>
        <v>PME2033</v>
      </c>
      <c r="J3615" s="102" t="s">
        <v>137</v>
      </c>
      <c r="K3615" s="89" cm="1">
        <f ca="1" t="array" ref="K3615:L3615">_xlfn.XLOOKUP(J3615,匹配表1065!Y:Y,匹配表1065!AA:AB)</f>
        <v>10</v>
      </c>
      <c r="L3615" s="89" t="str">
        <v>3个月以上</v>
      </c>
      <c r="M3615" s="92" t="s">
        <v>30</v>
      </c>
      <c r="N3615" s="102">
        <v>1</v>
      </c>
      <c r="O3615" s="93" t="str">
        <f>_xlfn.XLOOKUP(P3615,匹配表1065!U:U,匹配表1065!T:T)</f>
        <v>HO00273985</v>
      </c>
      <c r="P3615" s="102" t="s">
        <v>419</v>
      </c>
      <c r="Q3615" s="102" t="s">
        <v>570</v>
      </c>
      <c r="R3615" s="89" t="str">
        <f>_xlfn.XLOOKUP(Q3615,匹配表1065!L:L,匹配表1065!O:O)</f>
        <v>B</v>
      </c>
      <c r="S3615" s="93" t="str">
        <f>IFERROR(_xlfn.XLOOKUP(Q3615,匹配表1065!AI:AI,匹配表1065!AJ:AJ),"绿标")</f>
        <v>绿标</v>
      </c>
      <c r="T3615" s="93" t="str" cm="1">
        <f t="array" ref="T3615:U3615">_xlfn.XLOOKUP(Q3615,匹配表1065!L:L,匹配表1065!M:N)</f>
        <v>脑血管</v>
      </c>
      <c r="U3615" s="94" t="str">
        <v>神经内科</v>
      </c>
      <c r="V3615" s="95" t="s">
        <v>42</v>
      </c>
      <c r="W3615" s="93">
        <f>_xlfn.XLOOKUP(M3615,匹配表1065!D:D,匹配表1065!F:F)*N3615</f>
        <v>12</v>
      </c>
    </row>
    <row r="3616" customHeight="1" spans="1:23">
      <c r="A3616" s="89" t="s">
        <v>787</v>
      </c>
      <c r="B3616" s="90">
        <v>46182</v>
      </c>
      <c r="C3616" s="91" t="str">
        <f t="shared" si="112"/>
        <v>6月第2周</v>
      </c>
      <c r="D3616" s="89" t="s">
        <v>814</v>
      </c>
      <c r="E3616" s="89" t="str">
        <f t="shared" si="113"/>
        <v>6月第2周--周2</v>
      </c>
      <c r="F3616" s="99" t="s">
        <v>27</v>
      </c>
      <c r="G3616" s="102" t="s">
        <v>136</v>
      </c>
      <c r="H3616" s="92" t="str">
        <f>_xlfn.XLOOKUP(O3616,匹配表1065!T:T,匹配表1065!W:W)</f>
        <v>日照市</v>
      </c>
      <c r="I3616" s="89" t="str">
        <f>_xlfn.XLOOKUP(O3616,匹配表1065!T:T,匹配表1065!X:X)</f>
        <v>PME2033</v>
      </c>
      <c r="J3616" s="102" t="s">
        <v>137</v>
      </c>
      <c r="K3616" s="89" cm="1">
        <f ca="1" t="array" ref="K3616:L3616">_xlfn.XLOOKUP(J3616,匹配表1065!Y:Y,匹配表1065!AA:AB)</f>
        <v>10</v>
      </c>
      <c r="L3616" s="89" t="str">
        <v>3个月以上</v>
      </c>
      <c r="M3616" s="92" t="s">
        <v>35</v>
      </c>
      <c r="N3616" s="102">
        <v>1</v>
      </c>
      <c r="O3616" s="93" t="str">
        <f>_xlfn.XLOOKUP(P3616,匹配表1065!U:U,匹配表1065!T:T)</f>
        <v>HO00025571</v>
      </c>
      <c r="P3616" s="102" t="s">
        <v>365</v>
      </c>
      <c r="Q3616" s="102" t="s">
        <v>496</v>
      </c>
      <c r="R3616" s="89" t="str">
        <f>_xlfn.XLOOKUP(Q3616,匹配表1065!L:L,匹配表1065!O:O)</f>
        <v>A</v>
      </c>
      <c r="S3616" s="93" t="str">
        <f>IFERROR(_xlfn.XLOOKUP(Q3616,匹配表1065!AI:AI,匹配表1065!AJ:AJ),"绿标")</f>
        <v>红标</v>
      </c>
      <c r="T3616" s="93" t="str" cm="1">
        <f t="array" ref="T3616:U3616">_xlfn.XLOOKUP(Q3616,匹配表1065!L:L,匹配表1065!M:N)</f>
        <v>头痛</v>
      </c>
      <c r="U3616" s="94" t="str">
        <v>神经内科</v>
      </c>
      <c r="V3616" s="95" t="s">
        <v>33</v>
      </c>
      <c r="W3616" s="93">
        <f>_xlfn.XLOOKUP(M3616,匹配表1065!D:D,匹配表1065!F:F)*N3616</f>
        <v>4</v>
      </c>
    </row>
    <row r="3617" customHeight="1" spans="1:23">
      <c r="A3617" s="89" t="s">
        <v>787</v>
      </c>
      <c r="B3617" s="90">
        <v>46182</v>
      </c>
      <c r="C3617" s="91" t="str">
        <f t="shared" si="112"/>
        <v>6月第2周</v>
      </c>
      <c r="D3617" s="89" t="s">
        <v>814</v>
      </c>
      <c r="E3617" s="89" t="str">
        <f t="shared" si="113"/>
        <v>6月第2周--周2</v>
      </c>
      <c r="F3617" s="103" t="s">
        <v>27</v>
      </c>
      <c r="G3617" s="102" t="s">
        <v>136</v>
      </c>
      <c r="H3617" s="92" t="str">
        <f>_xlfn.XLOOKUP(O3617,匹配表1065!T:T,匹配表1065!W:W)</f>
        <v>青岛市</v>
      </c>
      <c r="I3617" s="89" t="str">
        <f>_xlfn.XLOOKUP(O3617,匹配表1065!T:T,匹配表1065!X:X)</f>
        <v>PME2032</v>
      </c>
      <c r="J3617" s="102" t="s">
        <v>143</v>
      </c>
      <c r="K3617" s="89" cm="1">
        <f ca="1" t="array" ref="K3617:L3617">_xlfn.XLOOKUP(J3617,匹配表1065!Y:Y,匹配表1065!AA:AB)</f>
        <v>31</v>
      </c>
      <c r="L3617" s="89" t="str">
        <v>3个月以上</v>
      </c>
      <c r="M3617" s="92" t="s">
        <v>30</v>
      </c>
      <c r="N3617" s="102">
        <v>1</v>
      </c>
      <c r="O3617" s="93" t="str">
        <f>_xlfn.XLOOKUP(P3617,匹配表1065!U:U,匹配表1065!T:T)</f>
        <v>HO00001482</v>
      </c>
      <c r="P3617" s="102" t="s">
        <v>146</v>
      </c>
      <c r="Q3617" s="102" t="s">
        <v>149</v>
      </c>
      <c r="R3617" s="89" t="str">
        <f>_xlfn.XLOOKUP(Q3617,匹配表1065!L:L,匹配表1065!O:O)</f>
        <v>B</v>
      </c>
      <c r="S3617" s="93" t="str">
        <f>IFERROR(_xlfn.XLOOKUP(Q3617,匹配表1065!AI:AI,匹配表1065!AJ:AJ),"绿标")</f>
        <v>红标</v>
      </c>
      <c r="T3617" s="93" t="str" cm="1">
        <f t="array" ref="T3617:U3617">_xlfn.XLOOKUP(Q3617,匹配表1065!L:L,匹配表1065!M:N)</f>
        <v>脑血管</v>
      </c>
      <c r="U3617" s="94" t="str">
        <v>神经内科</v>
      </c>
      <c r="V3617" s="95" t="s">
        <v>67</v>
      </c>
      <c r="W3617" s="93">
        <f>_xlfn.XLOOKUP(M3617,匹配表1065!D:D,匹配表1065!F:F)*N3617</f>
        <v>12</v>
      </c>
    </row>
    <row r="3618" customHeight="1" spans="1:23">
      <c r="A3618" s="89" t="s">
        <v>787</v>
      </c>
      <c r="B3618" s="90">
        <v>46182</v>
      </c>
      <c r="C3618" s="91" t="str">
        <f t="shared" si="112"/>
        <v>6月第2周</v>
      </c>
      <c r="D3618" s="89" t="s">
        <v>814</v>
      </c>
      <c r="E3618" s="89" t="str">
        <f t="shared" si="113"/>
        <v>6月第2周--周2</v>
      </c>
      <c r="F3618" s="99" t="s">
        <v>27</v>
      </c>
      <c r="G3618" s="102" t="s">
        <v>136</v>
      </c>
      <c r="H3618" s="92" t="str">
        <f>_xlfn.XLOOKUP(O3618,匹配表1065!T:T,匹配表1065!W:W)</f>
        <v>青岛市</v>
      </c>
      <c r="I3618" s="89" t="str">
        <f>_xlfn.XLOOKUP(O3618,匹配表1065!T:T,匹配表1065!X:X)</f>
        <v>PME2032</v>
      </c>
      <c r="J3618" s="102" t="s">
        <v>143</v>
      </c>
      <c r="K3618" s="89" cm="1">
        <f ca="1" t="array" ref="K3618:L3618">_xlfn.XLOOKUP(J3618,匹配表1065!Y:Y,匹配表1065!AA:AB)</f>
        <v>31</v>
      </c>
      <c r="L3618" s="89" t="str">
        <v>3个月以上</v>
      </c>
      <c r="M3618" s="92" t="s">
        <v>55</v>
      </c>
      <c r="N3618" s="102">
        <v>1</v>
      </c>
      <c r="O3618" s="93" t="str">
        <f>_xlfn.XLOOKUP(P3618,匹配表1065!U:U,匹配表1065!T:T)</f>
        <v>HO00001482</v>
      </c>
      <c r="P3618" s="102" t="s">
        <v>146</v>
      </c>
      <c r="Q3618" s="102" t="s">
        <v>586</v>
      </c>
      <c r="R3618" s="89" t="str">
        <f>_xlfn.XLOOKUP(Q3618,匹配表1065!L:L,匹配表1065!O:O)</f>
        <v>C</v>
      </c>
      <c r="S3618" s="93" t="str">
        <f>IFERROR(_xlfn.XLOOKUP(Q3618,匹配表1065!AI:AI,匹配表1065!AJ:AJ),"绿标")</f>
        <v>绿标</v>
      </c>
      <c r="T3618" s="93" t="str" cm="1">
        <f t="array" ref="T3618:U3618">_xlfn.XLOOKUP(Q3618,匹配表1065!L:L,匹配表1065!M:N)</f>
        <v>眩晕</v>
      </c>
      <c r="U3618" s="94" t="str">
        <v>耳鼻喉科</v>
      </c>
      <c r="V3618" s="95" t="s">
        <v>70</v>
      </c>
      <c r="W3618" s="93">
        <f>_xlfn.XLOOKUP(M3618,匹配表1065!D:D,匹配表1065!F:F)*N3618</f>
        <v>8</v>
      </c>
    </row>
    <row r="3619" customHeight="1" spans="1:23">
      <c r="A3619" s="89" t="s">
        <v>787</v>
      </c>
      <c r="B3619" s="90">
        <v>46182</v>
      </c>
      <c r="C3619" s="91" t="str">
        <f t="shared" si="112"/>
        <v>6月第2周</v>
      </c>
      <c r="D3619" s="89" t="s">
        <v>814</v>
      </c>
      <c r="E3619" s="89" t="str">
        <f t="shared" si="113"/>
        <v>6月第2周--周2</v>
      </c>
      <c r="F3619" s="103" t="s">
        <v>27</v>
      </c>
      <c r="G3619" s="102" t="s">
        <v>136</v>
      </c>
      <c r="H3619" s="92" t="str">
        <f>_xlfn.XLOOKUP(O3619,匹配表1065!T:T,匹配表1065!W:W)</f>
        <v>青岛市</v>
      </c>
      <c r="I3619" s="89" t="str">
        <f>_xlfn.XLOOKUP(O3619,匹配表1065!T:T,匹配表1065!X:X)</f>
        <v>PME2032</v>
      </c>
      <c r="J3619" s="102" t="s">
        <v>143</v>
      </c>
      <c r="K3619" s="89" cm="1">
        <f ca="1" t="array" ref="K3619:L3619">_xlfn.XLOOKUP(J3619,匹配表1065!Y:Y,匹配表1065!AA:AB)</f>
        <v>31</v>
      </c>
      <c r="L3619" s="89" t="str">
        <v>3个月以上</v>
      </c>
      <c r="M3619" s="92" t="s">
        <v>35</v>
      </c>
      <c r="N3619" s="102">
        <v>1</v>
      </c>
      <c r="O3619" s="93" t="str">
        <f>_xlfn.XLOOKUP(P3619,匹配表1065!U:U,匹配表1065!T:T)</f>
        <v>HO00001482</v>
      </c>
      <c r="P3619" s="102" t="s">
        <v>146</v>
      </c>
      <c r="Q3619" s="102" t="s">
        <v>797</v>
      </c>
      <c r="R3619" s="89" t="str">
        <f>_xlfn.XLOOKUP(Q3619,匹配表1065!L:L,匹配表1065!O:O)</f>
        <v>B</v>
      </c>
      <c r="S3619" s="93" t="str">
        <f>IFERROR(_xlfn.XLOOKUP(Q3619,匹配表1065!AI:AI,匹配表1065!AJ:AJ),"绿标")</f>
        <v>绿标</v>
      </c>
      <c r="T3619" s="93" t="str" cm="1">
        <f t="array" ref="T3619:U3619">_xlfn.XLOOKUP(Q3619,匹配表1065!L:L,匹配表1065!M:N)</f>
        <v>脑血管</v>
      </c>
      <c r="U3619" s="94" t="str">
        <v>神经内科</v>
      </c>
      <c r="V3619" s="95" t="s">
        <v>58</v>
      </c>
      <c r="W3619" s="93">
        <f>_xlfn.XLOOKUP(M3619,匹配表1065!D:D,匹配表1065!F:F)*N3619</f>
        <v>4</v>
      </c>
    </row>
    <row r="3620" customHeight="1" spans="1:23">
      <c r="A3620" s="89" t="s">
        <v>787</v>
      </c>
      <c r="B3620" s="90">
        <v>46182</v>
      </c>
      <c r="C3620" s="91" t="str">
        <f t="shared" si="112"/>
        <v>6月第2周</v>
      </c>
      <c r="D3620" s="89" t="s">
        <v>814</v>
      </c>
      <c r="E3620" s="89" t="str">
        <f t="shared" si="113"/>
        <v>6月第2周--周2</v>
      </c>
      <c r="F3620" s="99" t="s">
        <v>27</v>
      </c>
      <c r="G3620" s="102" t="s">
        <v>136</v>
      </c>
      <c r="H3620" s="92" t="str">
        <f>_xlfn.XLOOKUP(O3620,匹配表1065!T:T,匹配表1065!W:W)</f>
        <v>青岛市</v>
      </c>
      <c r="I3620" s="89" t="str">
        <f>_xlfn.XLOOKUP(O3620,匹配表1065!T:T,匹配表1065!X:X)</f>
        <v>PME2031</v>
      </c>
      <c r="J3620" s="102" t="s">
        <v>155</v>
      </c>
      <c r="K3620" s="89" cm="1">
        <f ca="1" t="array" ref="K3620:L3620">_xlfn.XLOOKUP(J3620,匹配表1065!Y:Y,匹配表1065!AA:AB)</f>
        <v>31</v>
      </c>
      <c r="L3620" s="89" t="str">
        <v>3个月以上</v>
      </c>
      <c r="M3620" s="92" t="s">
        <v>30</v>
      </c>
      <c r="N3620" s="102">
        <v>1</v>
      </c>
      <c r="O3620" s="93" t="str">
        <f>_xlfn.XLOOKUP(P3620,匹配表1065!U:U,匹配表1065!T:T)</f>
        <v>HO00072793</v>
      </c>
      <c r="P3620" s="102" t="s">
        <v>159</v>
      </c>
      <c r="Q3620" s="102" t="s">
        <v>160</v>
      </c>
      <c r="R3620" s="89" t="str">
        <f>_xlfn.XLOOKUP(Q3620,匹配表1065!L:L,匹配表1065!O:O)</f>
        <v>A</v>
      </c>
      <c r="S3620" s="93" t="str">
        <f>IFERROR(_xlfn.XLOOKUP(Q3620,匹配表1065!AI:AI,匹配表1065!AJ:AJ),"绿标")</f>
        <v>红标</v>
      </c>
      <c r="T3620" s="93" t="str" cm="1">
        <f t="array" ref="T3620:U3620">_xlfn.XLOOKUP(Q3620,匹配表1065!L:L,匹配表1065!M:N)</f>
        <v>头痛</v>
      </c>
      <c r="U3620" s="94" t="str">
        <v>神经内科</v>
      </c>
      <c r="V3620" s="95" t="s">
        <v>67</v>
      </c>
      <c r="W3620" s="93">
        <f>_xlfn.XLOOKUP(M3620,匹配表1065!D:D,匹配表1065!F:F)*N3620</f>
        <v>12</v>
      </c>
    </row>
    <row r="3621" customHeight="1" spans="1:23">
      <c r="A3621" s="89" t="s">
        <v>787</v>
      </c>
      <c r="B3621" s="90">
        <v>46182</v>
      </c>
      <c r="C3621" s="91" t="str">
        <f t="shared" si="112"/>
        <v>6月第2周</v>
      </c>
      <c r="D3621" s="89" t="s">
        <v>814</v>
      </c>
      <c r="E3621" s="89" t="str">
        <f t="shared" si="113"/>
        <v>6月第2周--周2</v>
      </c>
      <c r="F3621" s="103" t="s">
        <v>27</v>
      </c>
      <c r="G3621" s="102" t="s">
        <v>136</v>
      </c>
      <c r="H3621" s="92" t="str">
        <f>_xlfn.XLOOKUP(O3621,匹配表1065!T:T,匹配表1065!W:W)</f>
        <v>青岛市</v>
      </c>
      <c r="I3621" s="89" t="str">
        <f>_xlfn.XLOOKUP(O3621,匹配表1065!T:T,匹配表1065!X:X)</f>
        <v>PME2031</v>
      </c>
      <c r="J3621" s="102" t="s">
        <v>155</v>
      </c>
      <c r="K3621" s="89" cm="1">
        <f ca="1" t="array" ref="K3621:L3621">_xlfn.XLOOKUP(J3621,匹配表1065!Y:Y,匹配表1065!AA:AB)</f>
        <v>31</v>
      </c>
      <c r="L3621" s="89" t="str">
        <v>3个月以上</v>
      </c>
      <c r="M3621" s="92" t="s">
        <v>30</v>
      </c>
      <c r="N3621" s="102">
        <v>1</v>
      </c>
      <c r="O3621" s="93" t="str">
        <f>_xlfn.XLOOKUP(P3621,匹配表1065!U:U,匹配表1065!T:T)</f>
        <v>HO00072793</v>
      </c>
      <c r="P3621" s="102" t="s">
        <v>159</v>
      </c>
      <c r="Q3621" s="102" t="s">
        <v>339</v>
      </c>
      <c r="R3621" s="89" t="str">
        <f>_xlfn.XLOOKUP(Q3621,匹配表1065!L:L,匹配表1065!O:O)</f>
        <v>C</v>
      </c>
      <c r="S3621" s="93" t="str">
        <f>IFERROR(_xlfn.XLOOKUP(Q3621,匹配表1065!AI:AI,匹配表1065!AJ:AJ),"绿标")</f>
        <v>红标</v>
      </c>
      <c r="T3621" s="93" t="str" cm="1">
        <f t="array" ref="T3621:U3621">_xlfn.XLOOKUP(Q3621,匹配表1065!L:L,匹配表1065!M:N)</f>
        <v>眩晕</v>
      </c>
      <c r="U3621" s="94" t="str">
        <v>神经内科</v>
      </c>
      <c r="V3621" s="95" t="s">
        <v>70</v>
      </c>
      <c r="W3621" s="93">
        <f>_xlfn.XLOOKUP(M3621,匹配表1065!D:D,匹配表1065!F:F)*N3621</f>
        <v>12</v>
      </c>
    </row>
    <row r="3622" customHeight="1" spans="1:23">
      <c r="A3622" s="89" t="s">
        <v>787</v>
      </c>
      <c r="B3622" s="90">
        <v>46182</v>
      </c>
      <c r="C3622" s="91" t="str">
        <f t="shared" si="112"/>
        <v>6月第2周</v>
      </c>
      <c r="D3622" s="89" t="s">
        <v>814</v>
      </c>
      <c r="E3622" s="89" t="str">
        <f t="shared" si="113"/>
        <v>6月第2周--周2</v>
      </c>
      <c r="F3622" s="99" t="s">
        <v>27</v>
      </c>
      <c r="G3622" s="102" t="s">
        <v>136</v>
      </c>
      <c r="H3622" s="92" t="str">
        <f>_xlfn.XLOOKUP(O3622,匹配表1065!T:T,匹配表1065!W:W)</f>
        <v>青岛市</v>
      </c>
      <c r="I3622" s="89" t="str">
        <f>_xlfn.XLOOKUP(O3622,匹配表1065!T:T,匹配表1065!X:X)</f>
        <v>PME2035</v>
      </c>
      <c r="J3622" s="102" t="s">
        <v>150</v>
      </c>
      <c r="K3622" s="89" cm="1">
        <f ca="1" t="array" ref="K3622:L3622">_xlfn.XLOOKUP(J3622,匹配表1065!Y:Y,匹配表1065!AA:AB)</f>
        <v>8</v>
      </c>
      <c r="L3622" s="89" t="str">
        <v>3个月以上</v>
      </c>
      <c r="M3622" s="92" t="s">
        <v>30</v>
      </c>
      <c r="N3622" s="102">
        <v>1</v>
      </c>
      <c r="O3622" s="93" t="str">
        <f>_xlfn.XLOOKUP(P3622,匹配表1065!U:U,匹配表1065!T:T)</f>
        <v>HO00001476</v>
      </c>
      <c r="P3622" s="102" t="s">
        <v>151</v>
      </c>
      <c r="Q3622" s="102" t="s">
        <v>152</v>
      </c>
      <c r="R3622" s="89" t="str">
        <f>_xlfn.XLOOKUP(Q3622,匹配表1065!L:L,匹配表1065!O:O)</f>
        <v>C</v>
      </c>
      <c r="S3622" s="93" t="str">
        <f>IFERROR(_xlfn.XLOOKUP(Q3622,匹配表1065!AI:AI,匹配表1065!AJ:AJ),"绿标")</f>
        <v>红标</v>
      </c>
      <c r="T3622" s="93" t="str" cm="1">
        <f t="array" ref="T3622:U3622">_xlfn.XLOOKUP(Q3622,匹配表1065!L:L,匹配表1065!M:N)</f>
        <v>眩晕</v>
      </c>
      <c r="U3622" s="94" t="str">
        <v>神经内科</v>
      </c>
      <c r="V3622" s="95" t="s">
        <v>70</v>
      </c>
      <c r="W3622" s="93">
        <f>_xlfn.XLOOKUP(M3622,匹配表1065!D:D,匹配表1065!F:F)*N3622</f>
        <v>12</v>
      </c>
    </row>
    <row r="3623" customHeight="1" spans="1:23">
      <c r="A3623" s="89" t="s">
        <v>787</v>
      </c>
      <c r="B3623" s="90">
        <v>46182</v>
      </c>
      <c r="C3623" s="91" t="str">
        <f t="shared" si="112"/>
        <v>6月第2周</v>
      </c>
      <c r="D3623" s="89" t="s">
        <v>814</v>
      </c>
      <c r="E3623" s="89" t="str">
        <f t="shared" si="113"/>
        <v>6月第2周--周2</v>
      </c>
      <c r="F3623" s="103" t="s">
        <v>27</v>
      </c>
      <c r="G3623" s="102" t="s">
        <v>136</v>
      </c>
      <c r="H3623" s="92" t="str">
        <f>_xlfn.XLOOKUP(O3623,匹配表1065!T:T,匹配表1065!W:W)</f>
        <v>青岛市</v>
      </c>
      <c r="I3623" s="89" t="str">
        <f>_xlfn.XLOOKUP(O3623,匹配表1065!T:T,匹配表1065!X:X)</f>
        <v>PME2035</v>
      </c>
      <c r="J3623" s="102" t="s">
        <v>150</v>
      </c>
      <c r="K3623" s="89" cm="1">
        <f ca="1" t="array" ref="K3623:L3623">_xlfn.XLOOKUP(J3623,匹配表1065!Y:Y,匹配表1065!AA:AB)</f>
        <v>8</v>
      </c>
      <c r="L3623" s="89" t="str">
        <v>3个月以上</v>
      </c>
      <c r="M3623" s="92" t="s">
        <v>30</v>
      </c>
      <c r="N3623" s="102">
        <v>1</v>
      </c>
      <c r="O3623" s="93" t="str">
        <f>_xlfn.XLOOKUP(P3623,匹配表1065!U:U,匹配表1065!T:T)</f>
        <v>HO00001483</v>
      </c>
      <c r="P3623" s="102" t="s">
        <v>259</v>
      </c>
      <c r="Q3623" s="102" t="s">
        <v>538</v>
      </c>
      <c r="R3623" s="89" t="str">
        <f>_xlfn.XLOOKUP(Q3623,匹配表1065!L:L,匹配表1065!O:O)</f>
        <v>C</v>
      </c>
      <c r="S3623" s="93" t="str">
        <f>IFERROR(_xlfn.XLOOKUP(Q3623,匹配表1065!AI:AI,匹配表1065!AJ:AJ),"绿标")</f>
        <v>红标</v>
      </c>
      <c r="T3623" s="93" t="str" cm="1">
        <f t="array" ref="T3623:U3623">_xlfn.XLOOKUP(Q3623,匹配表1065!L:L,匹配表1065!M:N)</f>
        <v>眩晕</v>
      </c>
      <c r="U3623" s="94" t="str">
        <v>耳鼻喉科</v>
      </c>
      <c r="V3623" s="95" t="s">
        <v>70</v>
      </c>
      <c r="W3623" s="93">
        <f>_xlfn.XLOOKUP(M3623,匹配表1065!D:D,匹配表1065!F:F)*N3623</f>
        <v>12</v>
      </c>
    </row>
    <row r="3624" customHeight="1" spans="1:23">
      <c r="A3624" s="89" t="s">
        <v>787</v>
      </c>
      <c r="B3624" s="90">
        <v>46182</v>
      </c>
      <c r="C3624" s="91" t="str">
        <f t="shared" si="112"/>
        <v>6月第2周</v>
      </c>
      <c r="D3624" s="89" t="s">
        <v>814</v>
      </c>
      <c r="E3624" s="89" t="str">
        <f t="shared" si="113"/>
        <v>6月第2周--周2</v>
      </c>
      <c r="F3624" s="99" t="s">
        <v>27</v>
      </c>
      <c r="G3624" s="102" t="s">
        <v>136</v>
      </c>
      <c r="H3624" s="92" t="str">
        <f>_xlfn.XLOOKUP(O3624,匹配表1065!T:T,匹配表1065!W:W)</f>
        <v>青岛市</v>
      </c>
      <c r="I3624" s="89" t="str">
        <f>_xlfn.XLOOKUP(O3624,匹配表1065!T:T,匹配表1065!X:X)</f>
        <v>PME2035</v>
      </c>
      <c r="J3624" s="102" t="s">
        <v>150</v>
      </c>
      <c r="K3624" s="89" cm="1">
        <f ca="1" t="array" ref="K3624:L3624">_xlfn.XLOOKUP(J3624,匹配表1065!Y:Y,匹配表1065!AA:AB)</f>
        <v>8</v>
      </c>
      <c r="L3624" s="89" t="str">
        <v>3个月以上</v>
      </c>
      <c r="M3624" s="92" t="s">
        <v>55</v>
      </c>
      <c r="N3624" s="102">
        <v>1</v>
      </c>
      <c r="O3624" s="93" t="str">
        <f>_xlfn.XLOOKUP(P3624,匹配表1065!U:U,匹配表1065!T:T)</f>
        <v>HO00001483</v>
      </c>
      <c r="P3624" s="102" t="s">
        <v>259</v>
      </c>
      <c r="Q3624" s="102" t="s">
        <v>340</v>
      </c>
      <c r="R3624" s="89" t="str">
        <f>_xlfn.XLOOKUP(Q3624,匹配表1065!L:L,匹配表1065!O:O)</f>
        <v>A</v>
      </c>
      <c r="S3624" s="93" t="str">
        <f>IFERROR(_xlfn.XLOOKUP(Q3624,匹配表1065!AI:AI,匹配表1065!AJ:AJ),"绿标")</f>
        <v>红标</v>
      </c>
      <c r="T3624" s="93" t="str" cm="1">
        <f t="array" ref="T3624:U3624">_xlfn.XLOOKUP(Q3624,匹配表1065!L:L,匹配表1065!M:N)</f>
        <v>头痛</v>
      </c>
      <c r="U3624" s="94" t="str">
        <v>神经内科</v>
      </c>
      <c r="V3624" s="95" t="s">
        <v>42</v>
      </c>
      <c r="W3624" s="93">
        <f>_xlfn.XLOOKUP(M3624,匹配表1065!D:D,匹配表1065!F:F)*N3624</f>
        <v>8</v>
      </c>
    </row>
    <row r="3625" customHeight="1" spans="1:23">
      <c r="A3625" s="89" t="s">
        <v>787</v>
      </c>
      <c r="B3625" s="90">
        <v>46182</v>
      </c>
      <c r="C3625" s="91" t="str">
        <f t="shared" si="112"/>
        <v>6月第2周</v>
      </c>
      <c r="D3625" s="89" t="s">
        <v>814</v>
      </c>
      <c r="E3625" s="89" t="str">
        <f t="shared" si="113"/>
        <v>6月第2周--周2</v>
      </c>
      <c r="F3625" s="103" t="s">
        <v>27</v>
      </c>
      <c r="G3625" s="102" t="s">
        <v>136</v>
      </c>
      <c r="H3625" s="92" t="str">
        <f>_xlfn.XLOOKUP(O3625,匹配表1065!T:T,匹配表1065!W:W)</f>
        <v>潍坊市</v>
      </c>
      <c r="I3625" s="89" t="str">
        <f>_xlfn.XLOOKUP(O3625,匹配表1065!T:T,匹配表1065!X:X)</f>
        <v>PME2036</v>
      </c>
      <c r="J3625" s="89" t="s">
        <v>161</v>
      </c>
      <c r="K3625" s="89" cm="1">
        <f ca="1" t="array" ref="K3625:L3625">_xlfn.XLOOKUP(J3625,匹配表1065!Y:Y,匹配表1065!AA:AB)</f>
        <v>1519</v>
      </c>
      <c r="L3625" s="89" t="str">
        <v>3个月以上</v>
      </c>
      <c r="M3625" s="92" t="s">
        <v>35</v>
      </c>
      <c r="N3625" s="102">
        <v>1</v>
      </c>
      <c r="O3625" s="93" t="str">
        <f>_xlfn.XLOOKUP(P3625,匹配表1065!U:U,匹配表1065!T:T)</f>
        <v>HO00139638</v>
      </c>
      <c r="P3625" s="102" t="s">
        <v>457</v>
      </c>
      <c r="Q3625" s="102" t="s">
        <v>458</v>
      </c>
      <c r="R3625" s="89" t="str">
        <f>_xlfn.XLOOKUP(Q3625,匹配表1065!L:L,匹配表1065!O:O)</f>
        <v>C</v>
      </c>
      <c r="S3625" s="93" t="str">
        <f>IFERROR(_xlfn.XLOOKUP(Q3625,匹配表1065!AI:AI,匹配表1065!AJ:AJ),"绿标")</f>
        <v>黑标</v>
      </c>
      <c r="T3625" s="93" t="str" cm="1">
        <f t="array" ref="T3625:U3625">_xlfn.XLOOKUP(Q3625,匹配表1065!L:L,匹配表1065!M:N)</f>
        <v>眩晕</v>
      </c>
      <c r="U3625" s="94" t="str">
        <v>神经内科</v>
      </c>
      <c r="V3625" s="95" t="s">
        <v>70</v>
      </c>
      <c r="W3625" s="93">
        <f>_xlfn.XLOOKUP(M3625,匹配表1065!D:D,匹配表1065!F:F)*N3625</f>
        <v>4</v>
      </c>
    </row>
    <row r="3626" customHeight="1" spans="1:23">
      <c r="A3626" s="89" t="s">
        <v>787</v>
      </c>
      <c r="B3626" s="90">
        <v>46182</v>
      </c>
      <c r="C3626" s="91" t="str">
        <f t="shared" si="112"/>
        <v>6月第2周</v>
      </c>
      <c r="D3626" s="89" t="s">
        <v>814</v>
      </c>
      <c r="E3626" s="89" t="str">
        <f t="shared" si="113"/>
        <v>6月第2周--周2</v>
      </c>
      <c r="F3626" s="99" t="s">
        <v>27</v>
      </c>
      <c r="G3626" s="102" t="s">
        <v>136</v>
      </c>
      <c r="H3626" s="92" t="str">
        <f>_xlfn.XLOOKUP(O3626,匹配表1065!T:T,匹配表1065!W:W)</f>
        <v>潍坊市</v>
      </c>
      <c r="I3626" s="89" t="str">
        <f>_xlfn.XLOOKUP(O3626,匹配表1065!T:T,匹配表1065!X:X)</f>
        <v>PME2036</v>
      </c>
      <c r="J3626" s="89" t="s">
        <v>161</v>
      </c>
      <c r="K3626" s="89" cm="1">
        <f ca="1" t="array" ref="K3626:L3626">_xlfn.XLOOKUP(J3626,匹配表1065!Y:Y,匹配表1065!AA:AB)</f>
        <v>1519</v>
      </c>
      <c r="L3626" s="89" t="str">
        <v>3个月以上</v>
      </c>
      <c r="M3626" s="92" t="s">
        <v>30</v>
      </c>
      <c r="N3626" s="102">
        <v>1</v>
      </c>
      <c r="O3626" s="93" t="str">
        <f>_xlfn.XLOOKUP(P3626,匹配表1065!U:U,匹配表1065!T:T)</f>
        <v>HO00001521</v>
      </c>
      <c r="P3626" s="102" t="s">
        <v>162</v>
      </c>
      <c r="Q3626" s="102" t="s">
        <v>163</v>
      </c>
      <c r="R3626" s="89" t="str">
        <f>_xlfn.XLOOKUP(Q3626,匹配表1065!L:L,匹配表1065!O:O)</f>
        <v>A</v>
      </c>
      <c r="S3626" s="93" t="str">
        <f>IFERROR(_xlfn.XLOOKUP(Q3626,匹配表1065!AI:AI,匹配表1065!AJ:AJ),"绿标")</f>
        <v>红标</v>
      </c>
      <c r="T3626" s="93" t="str" cm="1">
        <f t="array" ref="T3626:U3626">_xlfn.XLOOKUP(Q3626,匹配表1065!L:L,匹配表1065!M:N)</f>
        <v>头痛</v>
      </c>
      <c r="U3626" s="94" t="str">
        <v>神经内科</v>
      </c>
      <c r="V3626" s="95" t="s">
        <v>33</v>
      </c>
      <c r="W3626" s="93">
        <f>_xlfn.XLOOKUP(M3626,匹配表1065!D:D,匹配表1065!F:F)*N3626</f>
        <v>12</v>
      </c>
    </row>
    <row r="3627" customHeight="1" spans="1:23">
      <c r="A3627" s="89" t="s">
        <v>787</v>
      </c>
      <c r="B3627" s="90">
        <v>46182</v>
      </c>
      <c r="C3627" s="91" t="str">
        <f t="shared" si="112"/>
        <v>6月第2周</v>
      </c>
      <c r="D3627" s="89" t="s">
        <v>814</v>
      </c>
      <c r="E3627" s="89" t="str">
        <f t="shared" si="113"/>
        <v>6月第2周--周2</v>
      </c>
      <c r="F3627" s="103" t="s">
        <v>27</v>
      </c>
      <c r="G3627" s="102" t="s">
        <v>136</v>
      </c>
      <c r="H3627" s="92" t="str">
        <f>_xlfn.XLOOKUP(O3627,匹配表1065!T:T,匹配表1065!W:W)</f>
        <v>潍坊市</v>
      </c>
      <c r="I3627" s="89" t="str">
        <f>_xlfn.XLOOKUP(O3627,匹配表1065!T:T,匹配表1065!X:X)</f>
        <v>PME2036</v>
      </c>
      <c r="J3627" s="89" t="s">
        <v>161</v>
      </c>
      <c r="K3627" s="89" cm="1">
        <f ca="1" t="array" ref="K3627:L3627">_xlfn.XLOOKUP(J3627,匹配表1065!Y:Y,匹配表1065!AA:AB)</f>
        <v>1519</v>
      </c>
      <c r="L3627" s="89" t="str">
        <v>3个月以上</v>
      </c>
      <c r="M3627" s="92" t="s">
        <v>30</v>
      </c>
      <c r="N3627" s="102">
        <v>1</v>
      </c>
      <c r="O3627" s="93" t="str">
        <f>_xlfn.XLOOKUP(P3627,匹配表1065!U:U,匹配表1065!T:T)</f>
        <v>HO00001466</v>
      </c>
      <c r="P3627" s="102" t="s">
        <v>164</v>
      </c>
      <c r="Q3627" s="102" t="s">
        <v>165</v>
      </c>
      <c r="R3627" s="89" t="str">
        <f>_xlfn.XLOOKUP(Q3627,匹配表1065!L:L,匹配表1065!O:O)</f>
        <v>C</v>
      </c>
      <c r="S3627" s="93" t="str">
        <f>IFERROR(_xlfn.XLOOKUP(Q3627,匹配表1065!AI:AI,匹配表1065!AJ:AJ),"绿标")</f>
        <v>绿标</v>
      </c>
      <c r="T3627" s="93" t="str" cm="1">
        <f t="array" ref="T3627:U3627">_xlfn.XLOOKUP(Q3627,匹配表1065!L:L,匹配表1065!M:N)</f>
        <v>眩晕</v>
      </c>
      <c r="U3627" s="94" t="str">
        <v>神经内科</v>
      </c>
      <c r="V3627" s="95" t="s">
        <v>70</v>
      </c>
      <c r="W3627" s="93">
        <f>_xlfn.XLOOKUP(M3627,匹配表1065!D:D,匹配表1065!F:F)*N3627</f>
        <v>12</v>
      </c>
    </row>
    <row r="3628" customHeight="1" spans="1:23">
      <c r="A3628" s="89" t="s">
        <v>787</v>
      </c>
      <c r="B3628" s="90">
        <v>46182</v>
      </c>
      <c r="C3628" s="91" t="str">
        <f t="shared" si="112"/>
        <v>6月第2周</v>
      </c>
      <c r="D3628" s="89" t="s">
        <v>814</v>
      </c>
      <c r="E3628" s="89" t="str">
        <f t="shared" si="113"/>
        <v>6月第2周--周2</v>
      </c>
      <c r="F3628" s="99" t="s">
        <v>27</v>
      </c>
      <c r="G3628" s="102" t="s">
        <v>136</v>
      </c>
      <c r="H3628" s="92" t="str">
        <f>_xlfn.XLOOKUP(O3628,匹配表1065!T:T,匹配表1065!W:W)</f>
        <v>烟台市</v>
      </c>
      <c r="I3628" s="89" t="str">
        <f>_xlfn.XLOOKUP(O3628,匹配表1065!T:T,匹配表1065!X:X)</f>
        <v>PME2034</v>
      </c>
      <c r="J3628" s="102" t="s">
        <v>501</v>
      </c>
      <c r="K3628" s="89" cm="1">
        <f ca="1" t="array" ref="K3628:L3628">_xlfn.XLOOKUP(J3628,匹配表1065!Y:Y,匹配表1065!AA:AB)</f>
        <v>4</v>
      </c>
      <c r="L3628" s="89" t="str">
        <v>3个月以上</v>
      </c>
      <c r="M3628" s="92" t="s">
        <v>35</v>
      </c>
      <c r="N3628" s="102">
        <v>1</v>
      </c>
      <c r="O3628" s="93" t="str">
        <f>_xlfn.XLOOKUP(P3628,匹配表1065!U:U,匹配表1065!T:T)</f>
        <v>HO00001522</v>
      </c>
      <c r="P3628" s="102" t="s">
        <v>502</v>
      </c>
      <c r="Q3628" s="102" t="s">
        <v>777</v>
      </c>
      <c r="R3628" s="89" t="str">
        <f>_xlfn.XLOOKUP(Q3628,匹配表1065!L:L,匹配表1065!O:O)</f>
        <v>A</v>
      </c>
      <c r="S3628" s="93" t="str">
        <f>IFERROR(_xlfn.XLOOKUP(Q3628,匹配表1065!AI:AI,匹配表1065!AJ:AJ),"绿标")</f>
        <v>绿标</v>
      </c>
      <c r="T3628" s="93" t="str" cm="1">
        <f t="array" ref="T3628:U3628">_xlfn.XLOOKUP(Q3628,匹配表1065!L:L,匹配表1065!M:N)</f>
        <v>头痛</v>
      </c>
      <c r="U3628" s="94" t="str">
        <v>神经内科</v>
      </c>
      <c r="V3628" s="95" t="s">
        <v>70</v>
      </c>
      <c r="W3628" s="93">
        <f>_xlfn.XLOOKUP(M3628,匹配表1065!D:D,匹配表1065!F:F)*N3628</f>
        <v>4</v>
      </c>
    </row>
    <row r="3629" customHeight="1" spans="1:23">
      <c r="A3629" s="89" t="s">
        <v>787</v>
      </c>
      <c r="B3629" s="90">
        <v>46182</v>
      </c>
      <c r="C3629" s="91" t="str">
        <f t="shared" si="112"/>
        <v>6月第2周</v>
      </c>
      <c r="D3629" s="89" t="s">
        <v>814</v>
      </c>
      <c r="E3629" s="89" t="str">
        <f t="shared" si="113"/>
        <v>6月第2周--周2</v>
      </c>
      <c r="F3629" s="103" t="s">
        <v>27</v>
      </c>
      <c r="G3629" s="89" t="s">
        <v>63</v>
      </c>
      <c r="H3629" s="92" t="str">
        <f>_xlfn.XLOOKUP(O3629,匹配表1065!T:T,匹配表1065!W:W)</f>
        <v>南京市</v>
      </c>
      <c r="I3629" s="89" t="str">
        <f>_xlfn.XLOOKUP(O3629,匹配表1065!T:T,匹配表1065!X:X)</f>
        <v>PME2001</v>
      </c>
      <c r="J3629" s="102" t="s">
        <v>64</v>
      </c>
      <c r="K3629" s="89" cm="1">
        <f ca="1" t="array" ref="K3629:L3629">_xlfn.XLOOKUP(J3629,匹配表1065!Y:Y,匹配表1065!AA:AB)</f>
        <v>31</v>
      </c>
      <c r="L3629" s="89" t="str">
        <v>3个月以上</v>
      </c>
      <c r="M3629" s="92" t="s">
        <v>30</v>
      </c>
      <c r="N3629" s="102">
        <v>2</v>
      </c>
      <c r="O3629" s="93" t="str">
        <f>_xlfn.XLOOKUP(P3629,匹配表1065!U:U,匹配表1065!T:T)</f>
        <v>HO00000958</v>
      </c>
      <c r="P3629" s="102" t="s">
        <v>65</v>
      </c>
      <c r="Q3629" s="102" t="s">
        <v>68</v>
      </c>
      <c r="R3629" s="89" t="str">
        <f>_xlfn.XLOOKUP(Q3629,匹配表1065!L:L,匹配表1065!O:O)</f>
        <v>A</v>
      </c>
      <c r="S3629" s="93" t="str">
        <f>IFERROR(_xlfn.XLOOKUP(Q3629,匹配表1065!AI:AI,匹配表1065!AJ:AJ),"绿标")</f>
        <v>红标</v>
      </c>
      <c r="T3629" s="93" t="str" cm="1">
        <f t="array" ref="T3629:U3629">_xlfn.XLOOKUP(Q3629,匹配表1065!L:L,匹配表1065!M:N)</f>
        <v>头痛</v>
      </c>
      <c r="U3629" s="94" t="str">
        <v>神经内科</v>
      </c>
      <c r="V3629" s="95" t="s">
        <v>67</v>
      </c>
      <c r="W3629" s="93">
        <f>_xlfn.XLOOKUP(M3629,匹配表1065!D:D,匹配表1065!F:F)*N3629</f>
        <v>24</v>
      </c>
    </row>
    <row r="3630" customHeight="1" spans="1:23">
      <c r="A3630" s="89" t="s">
        <v>787</v>
      </c>
      <c r="B3630" s="90">
        <v>46182</v>
      </c>
      <c r="C3630" s="91" t="str">
        <f t="shared" si="112"/>
        <v>6月第2周</v>
      </c>
      <c r="D3630" s="89" t="s">
        <v>814</v>
      </c>
      <c r="E3630" s="89" t="str">
        <f t="shared" si="113"/>
        <v>6月第2周--周2</v>
      </c>
      <c r="F3630" s="99" t="s">
        <v>27</v>
      </c>
      <c r="G3630" s="89" t="s">
        <v>63</v>
      </c>
      <c r="H3630" s="92" t="str">
        <f>_xlfn.XLOOKUP(O3630,匹配表1065!T:T,匹配表1065!W:W)</f>
        <v>南京市</v>
      </c>
      <c r="I3630" s="89" t="str">
        <f>_xlfn.XLOOKUP(O3630,匹配表1065!T:T,匹配表1065!X:X)</f>
        <v>PME2001</v>
      </c>
      <c r="J3630" s="102" t="s">
        <v>64</v>
      </c>
      <c r="K3630" s="89" cm="1">
        <f ca="1" t="array" ref="K3630:L3630">_xlfn.XLOOKUP(J3630,匹配表1065!Y:Y,匹配表1065!AA:AB)</f>
        <v>31</v>
      </c>
      <c r="L3630" s="89" t="str">
        <v>3个月以上</v>
      </c>
      <c r="M3630" s="92" t="s">
        <v>35</v>
      </c>
      <c r="N3630" s="102">
        <v>1</v>
      </c>
      <c r="O3630" s="93" t="str">
        <f>_xlfn.XLOOKUP(P3630,匹配表1065!U:U,匹配表1065!T:T)</f>
        <v>HO00000958</v>
      </c>
      <c r="P3630" s="102" t="s">
        <v>65</v>
      </c>
      <c r="Q3630" s="102" t="s">
        <v>545</v>
      </c>
      <c r="R3630" s="89" t="str">
        <f>_xlfn.XLOOKUP(Q3630,匹配表1065!L:L,匹配表1065!O:O)</f>
        <v>B</v>
      </c>
      <c r="S3630" s="93" t="str">
        <f>IFERROR(_xlfn.XLOOKUP(Q3630,匹配表1065!AI:AI,匹配表1065!AJ:AJ),"绿标")</f>
        <v>绿标</v>
      </c>
      <c r="T3630" s="93" t="str" cm="1">
        <f t="array" ref="T3630:U3630">_xlfn.XLOOKUP(Q3630,匹配表1065!L:L,匹配表1065!M:N)</f>
        <v>脑血管</v>
      </c>
      <c r="U3630" s="94" t="str">
        <v>神经内科</v>
      </c>
      <c r="V3630" s="95" t="s">
        <v>33</v>
      </c>
      <c r="W3630" s="93">
        <f>_xlfn.XLOOKUP(M3630,匹配表1065!D:D,匹配表1065!F:F)*N3630</f>
        <v>4</v>
      </c>
    </row>
    <row r="3631" customHeight="1" spans="1:23">
      <c r="A3631" s="89" t="s">
        <v>787</v>
      </c>
      <c r="B3631" s="90">
        <v>46182</v>
      </c>
      <c r="C3631" s="91" t="str">
        <f t="shared" si="112"/>
        <v>6月第2周</v>
      </c>
      <c r="D3631" s="89" t="s">
        <v>814</v>
      </c>
      <c r="E3631" s="89" t="str">
        <f t="shared" si="113"/>
        <v>6月第2周--周2</v>
      </c>
      <c r="F3631" s="103" t="s">
        <v>27</v>
      </c>
      <c r="G3631" s="89" t="s">
        <v>63</v>
      </c>
      <c r="H3631" s="92" t="str">
        <f>_xlfn.XLOOKUP(O3631,匹配表1065!T:T,匹配表1065!W:W)</f>
        <v>南京市</v>
      </c>
      <c r="I3631" s="89" t="str">
        <f>_xlfn.XLOOKUP(O3631,匹配表1065!T:T,匹配表1065!X:X)</f>
        <v>PME2001</v>
      </c>
      <c r="J3631" s="102" t="s">
        <v>64</v>
      </c>
      <c r="K3631" s="89" cm="1">
        <f ca="1" t="array" ref="K3631:L3631">_xlfn.XLOOKUP(J3631,匹配表1065!Y:Y,匹配表1065!AA:AB)</f>
        <v>31</v>
      </c>
      <c r="L3631" s="89" t="str">
        <v>3个月以上</v>
      </c>
      <c r="M3631" s="92" t="s">
        <v>35</v>
      </c>
      <c r="N3631" s="102">
        <v>1</v>
      </c>
      <c r="O3631" s="93" t="str">
        <f>_xlfn.XLOOKUP(P3631,匹配表1065!U:U,匹配表1065!T:T)</f>
        <v>HO00000958</v>
      </c>
      <c r="P3631" s="102" t="s">
        <v>65</v>
      </c>
      <c r="Q3631" s="102" t="s">
        <v>546</v>
      </c>
      <c r="R3631" s="89" t="str">
        <f>_xlfn.XLOOKUP(Q3631,匹配表1065!L:L,匹配表1065!O:O)</f>
        <v>B</v>
      </c>
      <c r="S3631" s="93" t="str">
        <f>IFERROR(_xlfn.XLOOKUP(Q3631,匹配表1065!AI:AI,匹配表1065!AJ:AJ),"绿标")</f>
        <v>绿标</v>
      </c>
      <c r="T3631" s="93" t="str" cm="1">
        <f t="array" ref="T3631:U3631">_xlfn.XLOOKUP(Q3631,匹配表1065!L:L,匹配表1065!M:N)</f>
        <v>脑血管</v>
      </c>
      <c r="U3631" s="94" t="str">
        <v>神经内科</v>
      </c>
      <c r="V3631" s="95" t="s">
        <v>33</v>
      </c>
      <c r="W3631" s="93">
        <f>_xlfn.XLOOKUP(M3631,匹配表1065!D:D,匹配表1065!F:F)*N3631</f>
        <v>4</v>
      </c>
    </row>
    <row r="3632" customHeight="1" spans="1:23">
      <c r="A3632" s="89" t="s">
        <v>787</v>
      </c>
      <c r="B3632" s="90">
        <v>46182</v>
      </c>
      <c r="C3632" s="91" t="str">
        <f t="shared" si="112"/>
        <v>6月第2周</v>
      </c>
      <c r="D3632" s="89" t="s">
        <v>814</v>
      </c>
      <c r="E3632" s="89" t="str">
        <f t="shared" si="113"/>
        <v>6月第2周--周2</v>
      </c>
      <c r="F3632" s="99" t="s">
        <v>27</v>
      </c>
      <c r="G3632" s="89" t="s">
        <v>63</v>
      </c>
      <c r="H3632" s="92" t="str">
        <f>_xlfn.XLOOKUP(O3632,匹配表1065!T:T,匹配表1065!W:W)</f>
        <v>徐州市</v>
      </c>
      <c r="I3632" s="89" t="str">
        <f>_xlfn.XLOOKUP(O3632,匹配表1065!T:T,匹配表1065!X:X)</f>
        <v>PME2008</v>
      </c>
      <c r="J3632" s="102" t="s">
        <v>81</v>
      </c>
      <c r="K3632" s="89" cm="1">
        <f ca="1" t="array" ref="K3632:L3632">_xlfn.XLOOKUP(J3632,匹配表1065!Y:Y,匹配表1065!AA:AB)</f>
        <v>19</v>
      </c>
      <c r="L3632" s="89" t="str">
        <v>3个月以上</v>
      </c>
      <c r="M3632" s="92" t="s">
        <v>30</v>
      </c>
      <c r="N3632" s="102">
        <v>1</v>
      </c>
      <c r="O3632" s="93" t="str">
        <f>_xlfn.XLOOKUP(P3632,匹配表1065!U:U,匹配表1065!T:T)</f>
        <v>HO00001134</v>
      </c>
      <c r="P3632" s="102" t="s">
        <v>82</v>
      </c>
      <c r="Q3632" s="102" t="s">
        <v>280</v>
      </c>
      <c r="R3632" s="89" t="str">
        <f>_xlfn.XLOOKUP(Q3632,匹配表1065!L:L,匹配表1065!O:O)</f>
        <v>D</v>
      </c>
      <c r="S3632" s="93" t="str">
        <f>IFERROR(_xlfn.XLOOKUP(Q3632,匹配表1065!AI:AI,匹配表1065!AJ:AJ),"绿标")</f>
        <v>红标</v>
      </c>
      <c r="T3632" s="93" t="str" cm="1">
        <f t="array" ref="T3632:U3632">_xlfn.XLOOKUP(Q3632,匹配表1065!L:L,匹配表1065!M:N)</f>
        <v>疼痛</v>
      </c>
      <c r="U3632" s="94" t="str">
        <v>疼痛科</v>
      </c>
      <c r="V3632" s="95" t="s">
        <v>67</v>
      </c>
      <c r="W3632" s="93">
        <f>_xlfn.XLOOKUP(M3632,匹配表1065!D:D,匹配表1065!F:F)*N3632</f>
        <v>12</v>
      </c>
    </row>
    <row r="3633" customHeight="1" spans="1:23">
      <c r="A3633" s="89" t="s">
        <v>787</v>
      </c>
      <c r="B3633" s="90">
        <v>46182</v>
      </c>
      <c r="C3633" s="91" t="str">
        <f t="shared" si="112"/>
        <v>6月第2周</v>
      </c>
      <c r="D3633" s="89" t="s">
        <v>814</v>
      </c>
      <c r="E3633" s="89" t="str">
        <f t="shared" si="113"/>
        <v>6月第2周--周2</v>
      </c>
      <c r="F3633" s="103" t="s">
        <v>27</v>
      </c>
      <c r="G3633" s="89" t="s">
        <v>63</v>
      </c>
      <c r="H3633" s="92" t="str">
        <f>_xlfn.XLOOKUP(O3633,匹配表1065!T:T,匹配表1065!W:W)</f>
        <v>连云港市</v>
      </c>
      <c r="I3633" s="89" t="str">
        <f>_xlfn.XLOOKUP(O3633,匹配表1065!T:T,匹配表1065!X:X)</f>
        <v>PME2042</v>
      </c>
      <c r="J3633" s="102" t="s">
        <v>74</v>
      </c>
      <c r="K3633" s="89" cm="1">
        <f ca="1" t="array" ref="K3633:L3633">_xlfn.XLOOKUP(J3633,匹配表1065!Y:Y,匹配表1065!AA:AB)</f>
        <v>7</v>
      </c>
      <c r="L3633" s="89" t="str">
        <v>3个月以上</v>
      </c>
      <c r="M3633" s="92" t="s">
        <v>35</v>
      </c>
      <c r="N3633" s="102">
        <v>1</v>
      </c>
      <c r="O3633" s="93" t="str">
        <f>_xlfn.XLOOKUP(P3633,匹配表1065!U:U,匹配表1065!T:T)</f>
        <v>HO00001004</v>
      </c>
      <c r="P3633" s="102" t="s">
        <v>75</v>
      </c>
      <c r="Q3633" s="102" t="s">
        <v>744</v>
      </c>
      <c r="R3633" s="89" t="str">
        <f>_xlfn.XLOOKUP(Q3633,匹配表1065!L:L,匹配表1065!O:O)</f>
        <v>B</v>
      </c>
      <c r="S3633" s="93" t="str">
        <f>IFERROR(_xlfn.XLOOKUP(Q3633,匹配表1065!AI:AI,匹配表1065!AJ:AJ),"绿标")</f>
        <v>绿标</v>
      </c>
      <c r="T3633" s="93" t="str" cm="1">
        <f t="array" ref="T3633:U3633">_xlfn.XLOOKUP(Q3633,匹配表1065!L:L,匹配表1065!M:N)</f>
        <v>其他</v>
      </c>
      <c r="U3633" s="94" t="str">
        <v>神经内科</v>
      </c>
      <c r="V3633" s="95" t="s">
        <v>33</v>
      </c>
      <c r="W3633" s="93">
        <f>_xlfn.XLOOKUP(M3633,匹配表1065!D:D,匹配表1065!F:F)*N3633</f>
        <v>4</v>
      </c>
    </row>
    <row r="3634" customHeight="1" spans="1:23">
      <c r="A3634" s="89" t="s">
        <v>787</v>
      </c>
      <c r="B3634" s="90">
        <v>46182</v>
      </c>
      <c r="C3634" s="91" t="str">
        <f t="shared" si="112"/>
        <v>6月第2周</v>
      </c>
      <c r="D3634" s="89" t="s">
        <v>814</v>
      </c>
      <c r="E3634" s="89" t="str">
        <f t="shared" si="113"/>
        <v>6月第2周--周2</v>
      </c>
      <c r="F3634" s="99" t="s">
        <v>27</v>
      </c>
      <c r="G3634" s="89" t="s">
        <v>63</v>
      </c>
      <c r="H3634" s="92" t="str">
        <f>_xlfn.XLOOKUP(O3634,匹配表1065!T:T,匹配表1065!W:W)</f>
        <v>盐城市</v>
      </c>
      <c r="I3634" s="89" t="str">
        <f>_xlfn.XLOOKUP(O3634,匹配表1065!T:T,匹配表1065!X:X)</f>
        <v>PME2042</v>
      </c>
      <c r="J3634" s="102" t="s">
        <v>74</v>
      </c>
      <c r="K3634" s="89" cm="1">
        <f ca="1" t="array" ref="K3634:L3634">_xlfn.XLOOKUP(J3634,匹配表1065!Y:Y,匹配表1065!AA:AB)</f>
        <v>7</v>
      </c>
      <c r="L3634" s="89" t="str">
        <v>3个月以上</v>
      </c>
      <c r="M3634" s="92" t="s">
        <v>35</v>
      </c>
      <c r="N3634" s="102">
        <v>1</v>
      </c>
      <c r="O3634" s="93" t="str">
        <f>_xlfn.XLOOKUP(P3634,匹配表1065!U:U,匹配表1065!T:T)</f>
        <v>HO00016743</v>
      </c>
      <c r="P3634" s="102" t="s">
        <v>510</v>
      </c>
      <c r="Q3634" s="102" t="s">
        <v>511</v>
      </c>
      <c r="R3634" s="89" t="str">
        <f>_xlfn.XLOOKUP(Q3634,匹配表1065!L:L,匹配表1065!O:O)</f>
        <v>A</v>
      </c>
      <c r="S3634" s="93" t="str">
        <f>IFERROR(_xlfn.XLOOKUP(Q3634,匹配表1065!AI:AI,匹配表1065!AJ:AJ),"绿标")</f>
        <v>绿标</v>
      </c>
      <c r="T3634" s="93" t="str" cm="1">
        <f t="array" ref="T3634:U3634">_xlfn.XLOOKUP(Q3634,匹配表1065!L:L,匹配表1065!M:N)</f>
        <v>头痛</v>
      </c>
      <c r="U3634" s="94" t="str">
        <v>神经内科</v>
      </c>
      <c r="V3634" s="95" t="s">
        <v>70</v>
      </c>
      <c r="W3634" s="93">
        <f>_xlfn.XLOOKUP(M3634,匹配表1065!D:D,匹配表1065!F:F)*N3634</f>
        <v>4</v>
      </c>
    </row>
    <row r="3635" customHeight="1" spans="1:23">
      <c r="A3635" s="89" t="s">
        <v>787</v>
      </c>
      <c r="B3635" s="90">
        <v>46182</v>
      </c>
      <c r="C3635" s="91" t="str">
        <f t="shared" si="112"/>
        <v>6月第2周</v>
      </c>
      <c r="D3635" s="89" t="s">
        <v>814</v>
      </c>
      <c r="E3635" s="89" t="str">
        <f t="shared" si="113"/>
        <v>6月第2周--周2</v>
      </c>
      <c r="F3635" s="103" t="s">
        <v>27</v>
      </c>
      <c r="G3635" s="89" t="s">
        <v>63</v>
      </c>
      <c r="H3635" s="92" t="str">
        <f>_xlfn.XLOOKUP(O3635,匹配表1065!T:T,匹配表1065!W:W)</f>
        <v>南京市</v>
      </c>
      <c r="I3635" s="89" t="str">
        <f>_xlfn.XLOOKUP(O3635,匹配表1065!T:T,匹配表1065!X:X)</f>
        <v>PME2001</v>
      </c>
      <c r="J3635" s="102" t="s">
        <v>77</v>
      </c>
      <c r="K3635" s="89" cm="1">
        <f ca="1" t="array" ref="K3635:L3635">_xlfn.XLOOKUP(J3635,匹配表1065!Y:Y,匹配表1065!AA:AB)</f>
        <v>8</v>
      </c>
      <c r="L3635" s="89" t="str">
        <v>3个月以上</v>
      </c>
      <c r="M3635" s="92" t="s">
        <v>35</v>
      </c>
      <c r="N3635" s="102">
        <v>1</v>
      </c>
      <c r="O3635" s="93" t="str">
        <f>_xlfn.XLOOKUP(P3635,匹配表1065!U:U,匹配表1065!T:T)</f>
        <v>HO00000958</v>
      </c>
      <c r="P3635" s="102" t="s">
        <v>65</v>
      </c>
      <c r="Q3635" s="102" t="s">
        <v>78</v>
      </c>
      <c r="R3635" s="89" t="str">
        <f>_xlfn.XLOOKUP(Q3635,匹配表1065!L:L,匹配表1065!O:O)</f>
        <v>C</v>
      </c>
      <c r="S3635" s="93" t="str">
        <f>IFERROR(_xlfn.XLOOKUP(Q3635,匹配表1065!AI:AI,匹配表1065!AJ:AJ),"绿标")</f>
        <v>绿标</v>
      </c>
      <c r="T3635" s="93" t="str" cm="1">
        <f t="array" ref="T3635:U3635">_xlfn.XLOOKUP(Q3635,匹配表1065!L:L,匹配表1065!M:N)</f>
        <v>眩晕</v>
      </c>
      <c r="U3635" s="94" t="str">
        <v>神经内科</v>
      </c>
      <c r="V3635" s="95" t="s">
        <v>70</v>
      </c>
      <c r="W3635" s="93">
        <f>_xlfn.XLOOKUP(M3635,匹配表1065!D:D,匹配表1065!F:F)*N3635</f>
        <v>4</v>
      </c>
    </row>
    <row r="3636" customHeight="1" spans="1:23">
      <c r="A3636" s="89" t="s">
        <v>787</v>
      </c>
      <c r="B3636" s="90">
        <v>46182</v>
      </c>
      <c r="C3636" s="91" t="str">
        <f t="shared" ref="C3636:C3699" si="114">MONTH(B3636)&amp;TEXT(WEEKNUM(B3636,2)-WEEKNUM(B3636+1-DAY(B3636),2)+1,"月第0周")</f>
        <v>6月第2周</v>
      </c>
      <c r="D3636" s="89" t="s">
        <v>814</v>
      </c>
      <c r="E3636" s="89" t="str">
        <f t="shared" ref="E3636:E3699" si="115">D3636&amp;"--"&amp;"周"&amp;WEEKDAY(B3636,2)</f>
        <v>6月第2周--周2</v>
      </c>
      <c r="F3636" s="99" t="s">
        <v>27</v>
      </c>
      <c r="G3636" s="89" t="s">
        <v>63</v>
      </c>
      <c r="H3636" s="92" t="str">
        <f>_xlfn.XLOOKUP(O3636,匹配表1065!T:T,匹配表1065!W:W)</f>
        <v>南京市</v>
      </c>
      <c r="I3636" s="89" t="str">
        <f>_xlfn.XLOOKUP(O3636,匹配表1065!T:T,匹配表1065!X:X)</f>
        <v>PME2001</v>
      </c>
      <c r="J3636" s="102" t="s">
        <v>77</v>
      </c>
      <c r="K3636" s="89" cm="1">
        <f ca="1" t="array" ref="K3636:L3636">_xlfn.XLOOKUP(J3636,匹配表1065!Y:Y,匹配表1065!AA:AB)</f>
        <v>8</v>
      </c>
      <c r="L3636" s="89" t="str">
        <v>3个月以上</v>
      </c>
      <c r="M3636" s="92" t="s">
        <v>30</v>
      </c>
      <c r="N3636" s="102">
        <v>1</v>
      </c>
      <c r="O3636" s="93" t="str">
        <f>_xlfn.XLOOKUP(P3636,匹配表1065!U:U,匹配表1065!T:T)</f>
        <v>HO00000958</v>
      </c>
      <c r="P3636" s="102" t="s">
        <v>65</v>
      </c>
      <c r="Q3636" s="102" t="s">
        <v>66</v>
      </c>
      <c r="R3636" s="89" t="str">
        <f>_xlfn.XLOOKUP(Q3636,匹配表1065!L:L,匹配表1065!O:O)</f>
        <v>A</v>
      </c>
      <c r="S3636" s="93" t="str">
        <f>IFERROR(_xlfn.XLOOKUP(Q3636,匹配表1065!AI:AI,匹配表1065!AJ:AJ),"绿标")</f>
        <v>红标</v>
      </c>
      <c r="T3636" s="93" t="str" cm="1">
        <f t="array" ref="T3636:U3636">_xlfn.XLOOKUP(Q3636,匹配表1065!L:L,匹配表1065!M:N)</f>
        <v>头痛</v>
      </c>
      <c r="U3636" s="94" t="str">
        <v>神经内科</v>
      </c>
      <c r="V3636" s="95" t="s">
        <v>33</v>
      </c>
      <c r="W3636" s="93">
        <f>_xlfn.XLOOKUP(M3636,匹配表1065!D:D,匹配表1065!F:F)*N3636</f>
        <v>12</v>
      </c>
    </row>
    <row r="3637" customHeight="1" spans="1:23">
      <c r="A3637" s="89" t="s">
        <v>787</v>
      </c>
      <c r="B3637" s="90">
        <v>46182</v>
      </c>
      <c r="C3637" s="91" t="str">
        <f t="shared" si="114"/>
        <v>6月第2周</v>
      </c>
      <c r="D3637" s="89" t="s">
        <v>814</v>
      </c>
      <c r="E3637" s="89" t="str">
        <f t="shared" si="115"/>
        <v>6月第2周--周2</v>
      </c>
      <c r="F3637" s="103" t="s">
        <v>27</v>
      </c>
      <c r="G3637" s="89" t="s">
        <v>63</v>
      </c>
      <c r="H3637" s="92" t="str">
        <f>_xlfn.XLOOKUP(O3637,匹配表1065!T:T,匹配表1065!W:W)</f>
        <v>南京市</v>
      </c>
      <c r="I3637" s="89" t="str">
        <f>_xlfn.XLOOKUP(O3637,匹配表1065!T:T,匹配表1065!X:X)</f>
        <v>PME2002</v>
      </c>
      <c r="J3637" s="102" t="s">
        <v>84</v>
      </c>
      <c r="K3637" s="89" cm="1">
        <f ca="1" t="array" ref="K3637:L3637">_xlfn.XLOOKUP(J3637,匹配表1065!Y:Y,匹配表1065!AA:AB)</f>
        <v>31</v>
      </c>
      <c r="L3637" s="89" t="str">
        <v>3个月以上</v>
      </c>
      <c r="M3637" s="92" t="s">
        <v>30</v>
      </c>
      <c r="N3637" s="102">
        <v>5</v>
      </c>
      <c r="O3637" s="93" t="str">
        <f>_xlfn.XLOOKUP(P3637,匹配表1065!U:U,匹配表1065!T:T)</f>
        <v>HO00000964</v>
      </c>
      <c r="P3637" s="102" t="s">
        <v>90</v>
      </c>
      <c r="Q3637" s="102" t="s">
        <v>281</v>
      </c>
      <c r="R3637" s="89" t="str">
        <f>_xlfn.XLOOKUP(Q3637,匹配表1065!L:L,匹配表1065!O:O)</f>
        <v>A</v>
      </c>
      <c r="S3637" s="93" t="str">
        <f>IFERROR(_xlfn.XLOOKUP(Q3637,匹配表1065!AI:AI,匹配表1065!AJ:AJ),"绿标")</f>
        <v>红标</v>
      </c>
      <c r="T3637" s="93" t="str" cm="1">
        <f t="array" ref="T3637:U3637">_xlfn.XLOOKUP(Q3637,匹配表1065!L:L,匹配表1065!M:N)</f>
        <v>头痛</v>
      </c>
      <c r="U3637" s="94" t="str">
        <v>神经内科</v>
      </c>
      <c r="V3637" s="95" t="s">
        <v>70</v>
      </c>
      <c r="W3637" s="93">
        <f>_xlfn.XLOOKUP(M3637,匹配表1065!D:D,匹配表1065!F:F)*N3637</f>
        <v>60</v>
      </c>
    </row>
    <row r="3638" customHeight="1" spans="1:23">
      <c r="A3638" s="89" t="s">
        <v>787</v>
      </c>
      <c r="B3638" s="90">
        <v>46182</v>
      </c>
      <c r="C3638" s="91" t="str">
        <f t="shared" si="114"/>
        <v>6月第2周</v>
      </c>
      <c r="D3638" s="89" t="s">
        <v>814</v>
      </c>
      <c r="E3638" s="89" t="str">
        <f t="shared" si="115"/>
        <v>6月第2周--周2</v>
      </c>
      <c r="F3638" s="99" t="s">
        <v>27</v>
      </c>
      <c r="G3638" s="89" t="s">
        <v>63</v>
      </c>
      <c r="H3638" s="92" t="str">
        <f>_xlfn.XLOOKUP(O3638,匹配表1065!T:T,匹配表1065!W:W)</f>
        <v>南京市</v>
      </c>
      <c r="I3638" s="89" t="str">
        <f>_xlfn.XLOOKUP(O3638,匹配表1065!T:T,匹配表1065!X:X)</f>
        <v>PME2002</v>
      </c>
      <c r="J3638" s="102" t="s">
        <v>84</v>
      </c>
      <c r="K3638" s="89" cm="1">
        <f ca="1" t="array" ref="K3638:L3638">_xlfn.XLOOKUP(J3638,匹配表1065!Y:Y,匹配表1065!AA:AB)</f>
        <v>31</v>
      </c>
      <c r="L3638" s="89" t="str">
        <v>3个月以上</v>
      </c>
      <c r="M3638" s="92" t="s">
        <v>30</v>
      </c>
      <c r="N3638" s="102">
        <v>1</v>
      </c>
      <c r="O3638" s="93" t="str">
        <f>_xlfn.XLOOKUP(P3638,匹配表1065!U:U,匹配表1065!T:T)</f>
        <v>HO00000964</v>
      </c>
      <c r="P3638" s="102" t="s">
        <v>90</v>
      </c>
      <c r="Q3638" s="102" t="s">
        <v>283</v>
      </c>
      <c r="R3638" s="89" t="str">
        <f>_xlfn.XLOOKUP(Q3638,匹配表1065!L:L,匹配表1065!O:O)</f>
        <v>D</v>
      </c>
      <c r="S3638" s="93" t="str">
        <f>IFERROR(_xlfn.XLOOKUP(Q3638,匹配表1065!AI:AI,匹配表1065!AJ:AJ),"绿标")</f>
        <v>红标</v>
      </c>
      <c r="T3638" s="93" t="str" cm="1">
        <f t="array" ref="T3638:U3638">_xlfn.XLOOKUP(Q3638,匹配表1065!L:L,匹配表1065!M:N)</f>
        <v>疼痛</v>
      </c>
      <c r="U3638" s="94" t="str">
        <v>疼痛科</v>
      </c>
      <c r="V3638" s="95" t="s">
        <v>42</v>
      </c>
      <c r="W3638" s="93">
        <f>_xlfn.XLOOKUP(M3638,匹配表1065!D:D,匹配表1065!F:F)*N3638</f>
        <v>12</v>
      </c>
    </row>
    <row r="3639" customHeight="1" spans="1:23">
      <c r="A3639" s="89" t="s">
        <v>787</v>
      </c>
      <c r="B3639" s="90">
        <v>46182</v>
      </c>
      <c r="C3639" s="91" t="str">
        <f t="shared" si="114"/>
        <v>6月第2周</v>
      </c>
      <c r="D3639" s="89" t="s">
        <v>814</v>
      </c>
      <c r="E3639" s="89" t="str">
        <f t="shared" si="115"/>
        <v>6月第2周--周2</v>
      </c>
      <c r="F3639" s="103" t="s">
        <v>27</v>
      </c>
      <c r="G3639" s="89" t="s">
        <v>63</v>
      </c>
      <c r="H3639" s="92" t="str">
        <f>_xlfn.XLOOKUP(O3639,匹配表1065!T:T,匹配表1065!W:W)</f>
        <v>南京市</v>
      </c>
      <c r="I3639" s="89" t="str">
        <f>_xlfn.XLOOKUP(O3639,匹配表1065!T:T,匹配表1065!X:X)</f>
        <v>PME2002</v>
      </c>
      <c r="J3639" s="102" t="s">
        <v>84</v>
      </c>
      <c r="K3639" s="89" cm="1">
        <f ca="1" t="array" ref="K3639:L3639">_xlfn.XLOOKUP(J3639,匹配表1065!Y:Y,匹配表1065!AA:AB)</f>
        <v>31</v>
      </c>
      <c r="L3639" s="89" t="str">
        <v>3个月以上</v>
      </c>
      <c r="M3639" s="92" t="s">
        <v>35</v>
      </c>
      <c r="N3639" s="102">
        <v>1</v>
      </c>
      <c r="O3639" s="93" t="str">
        <f>_xlfn.XLOOKUP(P3639,匹配表1065!U:U,匹配表1065!T:T)</f>
        <v>HO00000964</v>
      </c>
      <c r="P3639" s="102" t="s">
        <v>90</v>
      </c>
      <c r="Q3639" s="102" t="s">
        <v>332</v>
      </c>
      <c r="R3639" s="89" t="str">
        <f>_xlfn.XLOOKUP(Q3639,匹配表1065!L:L,匹配表1065!O:O)</f>
        <v>D</v>
      </c>
      <c r="S3639" s="93" t="str">
        <f>IFERROR(_xlfn.XLOOKUP(Q3639,匹配表1065!AI:AI,匹配表1065!AJ:AJ),"绿标")</f>
        <v>绿标</v>
      </c>
      <c r="T3639" s="93" t="str" cm="1">
        <f t="array" ref="T3639:U3639">_xlfn.XLOOKUP(Q3639,匹配表1065!L:L,匹配表1065!M:N)</f>
        <v>疼痛</v>
      </c>
      <c r="U3639" s="94" t="str">
        <v>疼痛科</v>
      </c>
      <c r="V3639" s="95" t="s">
        <v>42</v>
      </c>
      <c r="W3639" s="93">
        <f>_xlfn.XLOOKUP(M3639,匹配表1065!D:D,匹配表1065!F:F)*N3639</f>
        <v>4</v>
      </c>
    </row>
    <row r="3640" customHeight="1" spans="1:23">
      <c r="A3640" s="89" t="s">
        <v>787</v>
      </c>
      <c r="B3640" s="90">
        <v>46182</v>
      </c>
      <c r="C3640" s="91" t="str">
        <f t="shared" si="114"/>
        <v>6月第2周</v>
      </c>
      <c r="D3640" s="89" t="s">
        <v>814</v>
      </c>
      <c r="E3640" s="89" t="str">
        <f t="shared" si="115"/>
        <v>6月第2周--周2</v>
      </c>
      <c r="F3640" s="99" t="s">
        <v>27</v>
      </c>
      <c r="G3640" s="89" t="s">
        <v>63</v>
      </c>
      <c r="H3640" s="92" t="str">
        <f>_xlfn.XLOOKUP(O3640,匹配表1065!T:T,匹配表1065!W:W)</f>
        <v>南京市</v>
      </c>
      <c r="I3640" s="89" t="str">
        <f>_xlfn.XLOOKUP(O3640,匹配表1065!T:T,匹配表1065!X:X)</f>
        <v>PME2002</v>
      </c>
      <c r="J3640" s="102" t="s">
        <v>410</v>
      </c>
      <c r="K3640" s="89" cm="1">
        <f ca="1" t="array" ref="K3640:L3640">_xlfn.XLOOKUP(J3640,匹配表1065!Y:Y,匹配表1065!AA:AB)</f>
        <v>1</v>
      </c>
      <c r="L3640" s="89" t="str">
        <v>3个月以内</v>
      </c>
      <c r="M3640" s="92" t="s">
        <v>55</v>
      </c>
      <c r="N3640" s="102">
        <v>1</v>
      </c>
      <c r="O3640" s="93" t="str">
        <f>_xlfn.XLOOKUP(P3640,匹配表1065!U:U,匹配表1065!T:T)</f>
        <v>HO00000964</v>
      </c>
      <c r="P3640" s="102" t="s">
        <v>90</v>
      </c>
      <c r="Q3640" s="102" t="s">
        <v>213</v>
      </c>
      <c r="R3640" s="89" t="str">
        <f>_xlfn.XLOOKUP(Q3640,匹配表1065!L:L,匹配表1065!O:O)</f>
        <v>A</v>
      </c>
      <c r="S3640" s="93" t="str">
        <f>IFERROR(_xlfn.XLOOKUP(Q3640,匹配表1065!AI:AI,匹配表1065!AJ:AJ),"绿标")</f>
        <v>红标</v>
      </c>
      <c r="T3640" s="93" t="str" cm="1">
        <f t="array" ref="T3640:U3640">_xlfn.XLOOKUP(Q3640,匹配表1065!L:L,匹配表1065!M:N)</f>
        <v>头痛</v>
      </c>
      <c r="U3640" s="94" t="str">
        <v>神经内科</v>
      </c>
      <c r="V3640" s="95" t="s">
        <v>70</v>
      </c>
      <c r="W3640" s="93">
        <f>_xlfn.XLOOKUP(M3640,匹配表1065!D:D,匹配表1065!F:F)*N3640</f>
        <v>8</v>
      </c>
    </row>
    <row r="3641" customHeight="1" spans="1:23">
      <c r="A3641" s="89" t="s">
        <v>787</v>
      </c>
      <c r="B3641" s="90">
        <v>46182</v>
      </c>
      <c r="C3641" s="91" t="str">
        <f t="shared" si="114"/>
        <v>6月第2周</v>
      </c>
      <c r="D3641" s="89" t="s">
        <v>814</v>
      </c>
      <c r="E3641" s="89" t="str">
        <f t="shared" si="115"/>
        <v>6月第2周--周2</v>
      </c>
      <c r="F3641" s="103" t="s">
        <v>27</v>
      </c>
      <c r="G3641" s="92" t="s">
        <v>92</v>
      </c>
      <c r="H3641" s="92" t="str">
        <f>_xlfn.XLOOKUP(O3641,匹配表1065!T:T,匹配表1065!W:W)</f>
        <v>合肥市</v>
      </c>
      <c r="I3641" s="89" t="str">
        <f>_xlfn.XLOOKUP(O3641,匹配表1065!T:T,匹配表1065!X:X)</f>
        <v>PME2007</v>
      </c>
      <c r="J3641" s="102" t="s">
        <v>93</v>
      </c>
      <c r="K3641" s="89" cm="1">
        <f ca="1" t="array" ref="K3641:L3641">_xlfn.XLOOKUP(J3641,匹配表1065!Y:Y,匹配表1065!AA:AB)</f>
        <v>9</v>
      </c>
      <c r="L3641" s="89" t="str">
        <v>3个月以上</v>
      </c>
      <c r="M3641" s="92" t="s">
        <v>30</v>
      </c>
      <c r="N3641" s="102">
        <v>1</v>
      </c>
      <c r="O3641" s="93" t="str">
        <f>_xlfn.XLOOKUP(P3641,匹配表1065!U:U,匹配表1065!T:T)</f>
        <v>HO00000001</v>
      </c>
      <c r="P3641" s="102" t="s">
        <v>94</v>
      </c>
      <c r="Q3641" s="102" t="s">
        <v>207</v>
      </c>
      <c r="R3641" s="89" t="str">
        <f>_xlfn.XLOOKUP(Q3641,匹配表1065!L:L,匹配表1065!O:O)</f>
        <v>C</v>
      </c>
      <c r="S3641" s="93" t="str">
        <f>IFERROR(_xlfn.XLOOKUP(Q3641,匹配表1065!AI:AI,匹配表1065!AJ:AJ),"绿标")</f>
        <v>红标</v>
      </c>
      <c r="T3641" s="93" t="str" cm="1">
        <f t="array" ref="T3641:U3641">_xlfn.XLOOKUP(Q3641,匹配表1065!L:L,匹配表1065!M:N)</f>
        <v>眩晕</v>
      </c>
      <c r="U3641" s="94" t="str">
        <v>神经内科</v>
      </c>
      <c r="V3641" s="95" t="s">
        <v>33</v>
      </c>
      <c r="W3641" s="93">
        <f>_xlfn.XLOOKUP(M3641,匹配表1065!D:D,匹配表1065!F:F)*N3641</f>
        <v>12</v>
      </c>
    </row>
    <row r="3642" customHeight="1" spans="1:23">
      <c r="A3642" s="89" t="s">
        <v>787</v>
      </c>
      <c r="B3642" s="90">
        <v>46182</v>
      </c>
      <c r="C3642" s="91" t="str">
        <f t="shared" si="114"/>
        <v>6月第2周</v>
      </c>
      <c r="D3642" s="89" t="s">
        <v>814</v>
      </c>
      <c r="E3642" s="89" t="str">
        <f t="shared" si="115"/>
        <v>6月第2周--周2</v>
      </c>
      <c r="F3642" s="99" t="s">
        <v>27</v>
      </c>
      <c r="G3642" s="92" t="s">
        <v>92</v>
      </c>
      <c r="H3642" s="92" t="str">
        <f>_xlfn.XLOOKUP(O3642,匹配表1065!T:T,匹配表1065!W:W)</f>
        <v>合肥市</v>
      </c>
      <c r="I3642" s="89" t="str">
        <f>_xlfn.XLOOKUP(O3642,匹配表1065!T:T,匹配表1065!X:X)</f>
        <v>PME2007</v>
      </c>
      <c r="J3642" s="102" t="s">
        <v>93</v>
      </c>
      <c r="K3642" s="89" cm="1">
        <f ca="1" t="array" ref="K3642:L3642">_xlfn.XLOOKUP(J3642,匹配表1065!Y:Y,匹配表1065!AA:AB)</f>
        <v>9</v>
      </c>
      <c r="L3642" s="89" t="str">
        <v>3个月以上</v>
      </c>
      <c r="M3642" s="92" t="s">
        <v>35</v>
      </c>
      <c r="N3642" s="102">
        <v>1</v>
      </c>
      <c r="O3642" s="93" t="str">
        <f>_xlfn.XLOOKUP(P3642,匹配表1065!U:U,匹配表1065!T:T)</f>
        <v>HO00000001</v>
      </c>
      <c r="P3642" s="102" t="s">
        <v>94</v>
      </c>
      <c r="Q3642" s="102" t="s">
        <v>206</v>
      </c>
      <c r="R3642" s="89" t="str">
        <f>_xlfn.XLOOKUP(Q3642,匹配表1065!L:L,匹配表1065!O:O)</f>
        <v>A</v>
      </c>
      <c r="S3642" s="93" t="str">
        <f>IFERROR(_xlfn.XLOOKUP(Q3642,匹配表1065!AI:AI,匹配表1065!AJ:AJ),"绿标")</f>
        <v>绿标</v>
      </c>
      <c r="T3642" s="93" t="str" cm="1">
        <f t="array" ref="T3642:U3642">_xlfn.XLOOKUP(Q3642,匹配表1065!L:L,匹配表1065!M:N)</f>
        <v>头痛</v>
      </c>
      <c r="U3642" s="94" t="str">
        <v>神经内科</v>
      </c>
      <c r="V3642" s="95" t="s">
        <v>58</v>
      </c>
      <c r="W3642" s="93">
        <f>_xlfn.XLOOKUP(M3642,匹配表1065!D:D,匹配表1065!F:F)*N3642</f>
        <v>4</v>
      </c>
    </row>
    <row r="3643" customHeight="1" spans="1:23">
      <c r="A3643" s="89" t="s">
        <v>787</v>
      </c>
      <c r="B3643" s="90">
        <v>46182</v>
      </c>
      <c r="C3643" s="91" t="str">
        <f t="shared" si="114"/>
        <v>6月第2周</v>
      </c>
      <c r="D3643" s="89" t="s">
        <v>814</v>
      </c>
      <c r="E3643" s="89" t="str">
        <f t="shared" si="115"/>
        <v>6月第2周--周2</v>
      </c>
      <c r="F3643" s="103" t="s">
        <v>27</v>
      </c>
      <c r="G3643" s="102" t="s">
        <v>104</v>
      </c>
      <c r="H3643" s="92" t="str">
        <f>_xlfn.XLOOKUP(O3643,匹配表1065!T:T,匹配表1065!W:W)</f>
        <v>聊城市</v>
      </c>
      <c r="I3643" s="89" t="str">
        <f>_xlfn.XLOOKUP(O3643,匹配表1065!T:T,匹配表1065!X:X)</f>
        <v>PME2046</v>
      </c>
      <c r="J3643" s="102" t="s">
        <v>108</v>
      </c>
      <c r="K3643" s="89" cm="1">
        <f ca="1" t="array" ref="K3643:L3643">_xlfn.XLOOKUP(J3643,匹配表1065!Y:Y,匹配表1065!AA:AB)</f>
        <v>8</v>
      </c>
      <c r="L3643" s="89" t="str">
        <v>3个月以上</v>
      </c>
      <c r="M3643" s="92" t="s">
        <v>30</v>
      </c>
      <c r="N3643" s="102">
        <v>1</v>
      </c>
      <c r="O3643" s="93" t="str">
        <f>_xlfn.XLOOKUP(P3643,匹配表1065!U:U,匹配表1065!T:T)</f>
        <v>HO00001415</v>
      </c>
      <c r="P3643" s="102" t="s">
        <v>109</v>
      </c>
      <c r="Q3643" s="102" t="s">
        <v>110</v>
      </c>
      <c r="R3643" s="89" t="str">
        <f>_xlfn.XLOOKUP(Q3643,匹配表1065!L:L,匹配表1065!O:O)</f>
        <v>B</v>
      </c>
      <c r="S3643" s="93" t="str">
        <f>IFERROR(_xlfn.XLOOKUP(Q3643,匹配表1065!AI:AI,匹配表1065!AJ:AJ),"绿标")</f>
        <v>绿标</v>
      </c>
      <c r="T3643" s="93" t="str" cm="1">
        <f t="array" ref="T3643:U3643">_xlfn.XLOOKUP(Q3643,匹配表1065!L:L,匹配表1065!M:N)</f>
        <v>脑血管</v>
      </c>
      <c r="U3643" s="94" t="str">
        <v>神经内科</v>
      </c>
      <c r="V3643" s="95" t="s">
        <v>33</v>
      </c>
      <c r="W3643" s="93">
        <f>_xlfn.XLOOKUP(M3643,匹配表1065!D:D,匹配表1065!F:F)*N3643</f>
        <v>12</v>
      </c>
    </row>
    <row r="3644" customHeight="1" spans="1:23">
      <c r="A3644" s="89" t="s">
        <v>787</v>
      </c>
      <c r="B3644" s="90">
        <v>46182</v>
      </c>
      <c r="C3644" s="91" t="str">
        <f t="shared" si="114"/>
        <v>6月第2周</v>
      </c>
      <c r="D3644" s="89" t="s">
        <v>814</v>
      </c>
      <c r="E3644" s="89" t="str">
        <f t="shared" si="115"/>
        <v>6月第2周--周2</v>
      </c>
      <c r="F3644" s="99" t="s">
        <v>27</v>
      </c>
      <c r="G3644" s="102" t="s">
        <v>104</v>
      </c>
      <c r="H3644" s="92" t="str">
        <f>_xlfn.XLOOKUP(O3644,匹配表1065!T:T,匹配表1065!W:W)</f>
        <v>济南市</v>
      </c>
      <c r="I3644" s="89" t="str">
        <f>_xlfn.XLOOKUP(O3644,匹配表1065!T:T,匹配表1065!X:X)</f>
        <v>PME2044</v>
      </c>
      <c r="J3644" s="102" t="s">
        <v>105</v>
      </c>
      <c r="K3644" s="89" cm="1">
        <f ca="1" t="array" ref="K3644:L3644">_xlfn.XLOOKUP(J3644,匹配表1065!Y:Y,匹配表1065!AA:AB)</f>
        <v>8</v>
      </c>
      <c r="L3644" s="89" t="str">
        <v>3个月以上</v>
      </c>
      <c r="M3644" s="92" t="s">
        <v>30</v>
      </c>
      <c r="N3644" s="102">
        <v>1</v>
      </c>
      <c r="O3644" s="93" t="str">
        <f>_xlfn.XLOOKUP(P3644,匹配表1065!U:U,匹配表1065!T:T)</f>
        <v>HO00001401</v>
      </c>
      <c r="P3644" s="102" t="s">
        <v>106</v>
      </c>
      <c r="Q3644" s="102" t="s">
        <v>243</v>
      </c>
      <c r="R3644" s="89" t="str">
        <f>_xlfn.XLOOKUP(Q3644,匹配表1065!L:L,匹配表1065!O:O)</f>
        <v>B</v>
      </c>
      <c r="S3644" s="93" t="str">
        <f>IFERROR(_xlfn.XLOOKUP(Q3644,匹配表1065!AI:AI,匹配表1065!AJ:AJ),"绿标")</f>
        <v>绿标</v>
      </c>
      <c r="T3644" s="93" t="str" cm="1">
        <f t="array" ref="T3644:U3644">_xlfn.XLOOKUP(Q3644,匹配表1065!L:L,匹配表1065!M:N)</f>
        <v>脑血管</v>
      </c>
      <c r="U3644" s="94" t="str">
        <v>神经内科</v>
      </c>
      <c r="V3644" s="95" t="s">
        <v>42</v>
      </c>
      <c r="W3644" s="93">
        <f>_xlfn.XLOOKUP(M3644,匹配表1065!D:D,匹配表1065!F:F)*N3644</f>
        <v>12</v>
      </c>
    </row>
    <row r="3645" customHeight="1" spans="1:23">
      <c r="A3645" s="89" t="s">
        <v>787</v>
      </c>
      <c r="B3645" s="90">
        <v>46182</v>
      </c>
      <c r="C3645" s="91" t="str">
        <f t="shared" si="114"/>
        <v>6月第2周</v>
      </c>
      <c r="D3645" s="89" t="s">
        <v>814</v>
      </c>
      <c r="E3645" s="89" t="str">
        <f t="shared" si="115"/>
        <v>6月第2周--周2</v>
      </c>
      <c r="F3645" s="103" t="s">
        <v>27</v>
      </c>
      <c r="G3645" s="102" t="s">
        <v>104</v>
      </c>
      <c r="H3645" s="92" t="str">
        <f>_xlfn.XLOOKUP(O3645,匹配表1065!T:T,匹配表1065!W:W)</f>
        <v>济南市</v>
      </c>
      <c r="I3645" s="89" t="str">
        <f>_xlfn.XLOOKUP(O3645,匹配表1065!T:T,匹配表1065!X:X)</f>
        <v>PME2024</v>
      </c>
      <c r="J3645" s="102" t="s">
        <v>125</v>
      </c>
      <c r="K3645" s="89" cm="1">
        <f ca="1" t="array" ref="K3645:L3645">_xlfn.XLOOKUP(J3645,匹配表1065!Y:Y,匹配表1065!AA:AB)</f>
        <v>9</v>
      </c>
      <c r="L3645" s="89" t="str">
        <v>3个月以上</v>
      </c>
      <c r="M3645" s="92" t="s">
        <v>30</v>
      </c>
      <c r="N3645" s="102">
        <v>1</v>
      </c>
      <c r="O3645" s="93" t="str">
        <f>_xlfn.XLOOKUP(P3645,匹配表1065!U:U,匹配表1065!T:T)</f>
        <v>HO00001404</v>
      </c>
      <c r="P3645" s="102" t="s">
        <v>126</v>
      </c>
      <c r="Q3645" s="102" t="s">
        <v>415</v>
      </c>
      <c r="R3645" s="89" t="str">
        <f>_xlfn.XLOOKUP(Q3645,匹配表1065!L:L,匹配表1065!O:O)</f>
        <v>B</v>
      </c>
      <c r="S3645" s="93" t="str">
        <f>IFERROR(_xlfn.XLOOKUP(Q3645,匹配表1065!AI:AI,匹配表1065!AJ:AJ),"绿标")</f>
        <v>绿标</v>
      </c>
      <c r="T3645" s="93" t="str" cm="1">
        <f t="array" ref="T3645:U3645">_xlfn.XLOOKUP(Q3645,匹配表1065!L:L,匹配表1065!M:N)</f>
        <v>脑血管</v>
      </c>
      <c r="U3645" s="94" t="str">
        <v>神经内科</v>
      </c>
      <c r="V3645" s="95" t="s">
        <v>33</v>
      </c>
      <c r="W3645" s="93">
        <f>_xlfn.XLOOKUP(M3645,匹配表1065!D:D,匹配表1065!F:F)*N3645</f>
        <v>12</v>
      </c>
    </row>
    <row r="3646" customHeight="1" spans="1:23">
      <c r="A3646" s="89" t="s">
        <v>787</v>
      </c>
      <c r="B3646" s="90">
        <v>46182</v>
      </c>
      <c r="C3646" s="91" t="str">
        <f t="shared" si="114"/>
        <v>6月第2周</v>
      </c>
      <c r="D3646" s="89" t="s">
        <v>814</v>
      </c>
      <c r="E3646" s="89" t="str">
        <f t="shared" si="115"/>
        <v>6月第2周--周2</v>
      </c>
      <c r="F3646" s="99" t="s">
        <v>27</v>
      </c>
      <c r="G3646" s="102" t="s">
        <v>104</v>
      </c>
      <c r="H3646" s="92" t="str">
        <f>_xlfn.XLOOKUP(O3646,匹配表1065!T:T,匹配表1065!W:W)</f>
        <v>济南市</v>
      </c>
      <c r="I3646" s="89" t="str">
        <f>_xlfn.XLOOKUP(O3646,匹配表1065!T:T,匹配表1065!X:X)</f>
        <v>PME2025</v>
      </c>
      <c r="J3646" s="102" t="s">
        <v>111</v>
      </c>
      <c r="K3646" s="89" cm="1">
        <f ca="1" t="array" ref="K3646:L3646">_xlfn.XLOOKUP(J3646,匹配表1065!Y:Y,匹配表1065!AA:AB)</f>
        <v>30</v>
      </c>
      <c r="L3646" s="89" t="str">
        <v>3个月以上</v>
      </c>
      <c r="M3646" s="92" t="s">
        <v>30</v>
      </c>
      <c r="N3646" s="102">
        <v>2</v>
      </c>
      <c r="O3646" s="93" t="str">
        <f>_xlfn.XLOOKUP(P3646,匹配表1065!U:U,匹配表1065!T:T)</f>
        <v>HO00001400</v>
      </c>
      <c r="P3646" s="102" t="s">
        <v>112</v>
      </c>
      <c r="Q3646" s="102" t="s">
        <v>113</v>
      </c>
      <c r="R3646" s="89" t="str">
        <f>_xlfn.XLOOKUP(Q3646,匹配表1065!L:L,匹配表1065!O:O)</f>
        <v>B</v>
      </c>
      <c r="S3646" s="93" t="str">
        <f>IFERROR(_xlfn.XLOOKUP(Q3646,匹配表1065!AI:AI,匹配表1065!AJ:AJ),"绿标")</f>
        <v>红标</v>
      </c>
      <c r="T3646" s="93" t="str" cm="1">
        <f t="array" ref="T3646:U3646">_xlfn.XLOOKUP(Q3646,匹配表1065!L:L,匹配表1065!M:N)</f>
        <v>抑郁焦虑</v>
      </c>
      <c r="U3646" s="94" t="str">
        <v>神经内科</v>
      </c>
      <c r="V3646" s="95" t="s">
        <v>42</v>
      </c>
      <c r="W3646" s="93">
        <f>_xlfn.XLOOKUP(M3646,匹配表1065!D:D,匹配表1065!F:F)*N3646</f>
        <v>24</v>
      </c>
    </row>
    <row r="3647" customHeight="1" spans="1:23">
      <c r="A3647" s="89" t="s">
        <v>787</v>
      </c>
      <c r="B3647" s="90">
        <v>46182</v>
      </c>
      <c r="C3647" s="91" t="str">
        <f t="shared" si="114"/>
        <v>6月第2周</v>
      </c>
      <c r="D3647" s="89" t="s">
        <v>814</v>
      </c>
      <c r="E3647" s="89" t="str">
        <f t="shared" si="115"/>
        <v>6月第2周--周2</v>
      </c>
      <c r="F3647" s="103" t="s">
        <v>27</v>
      </c>
      <c r="G3647" s="102" t="s">
        <v>104</v>
      </c>
      <c r="H3647" s="92" t="str">
        <f>_xlfn.XLOOKUP(O3647,匹配表1065!T:T,匹配表1065!W:W)</f>
        <v>济南市</v>
      </c>
      <c r="I3647" s="89" t="str">
        <f>_xlfn.XLOOKUP(O3647,匹配表1065!T:T,匹配表1065!X:X)</f>
        <v>PME2025</v>
      </c>
      <c r="J3647" s="102" t="s">
        <v>111</v>
      </c>
      <c r="K3647" s="89" cm="1">
        <f ca="1" t="array" ref="K3647:L3647">_xlfn.XLOOKUP(J3647,匹配表1065!Y:Y,匹配表1065!AA:AB)</f>
        <v>30</v>
      </c>
      <c r="L3647" s="89" t="str">
        <v>3个月以上</v>
      </c>
      <c r="M3647" s="92" t="s">
        <v>35</v>
      </c>
      <c r="N3647" s="102">
        <v>1</v>
      </c>
      <c r="O3647" s="93" t="str">
        <f>_xlfn.XLOOKUP(P3647,匹配表1065!U:U,匹配表1065!T:T)</f>
        <v>HO00001400</v>
      </c>
      <c r="P3647" s="102" t="s">
        <v>112</v>
      </c>
      <c r="Q3647" s="102" t="s">
        <v>412</v>
      </c>
      <c r="R3647" s="89" t="str">
        <f>_xlfn.XLOOKUP(Q3647,匹配表1065!L:L,匹配表1065!O:O)</f>
        <v>C</v>
      </c>
      <c r="S3647" s="93" t="str">
        <f>IFERROR(_xlfn.XLOOKUP(Q3647,匹配表1065!AI:AI,匹配表1065!AJ:AJ),"绿标")</f>
        <v>黑标</v>
      </c>
      <c r="T3647" s="93" t="str" cm="1">
        <f t="array" ref="T3647:U3647">_xlfn.XLOOKUP(Q3647,匹配表1065!L:L,匹配表1065!M:N)</f>
        <v>眩晕</v>
      </c>
      <c r="U3647" s="94" t="str">
        <v>耳鼻喉科</v>
      </c>
      <c r="V3647" s="95" t="s">
        <v>58</v>
      </c>
      <c r="W3647" s="93">
        <f>_xlfn.XLOOKUP(M3647,匹配表1065!D:D,匹配表1065!F:F)*N3647</f>
        <v>4</v>
      </c>
    </row>
    <row r="3648" customHeight="1" spans="1:23">
      <c r="A3648" s="89" t="s">
        <v>787</v>
      </c>
      <c r="B3648" s="90">
        <v>46182</v>
      </c>
      <c r="C3648" s="91" t="str">
        <f t="shared" si="114"/>
        <v>6月第2周</v>
      </c>
      <c r="D3648" s="89" t="s">
        <v>814</v>
      </c>
      <c r="E3648" s="89" t="str">
        <f t="shared" si="115"/>
        <v>6月第2周--周2</v>
      </c>
      <c r="F3648" s="99" t="s">
        <v>27</v>
      </c>
      <c r="G3648" s="102" t="s">
        <v>104</v>
      </c>
      <c r="H3648" s="92" t="str">
        <f>_xlfn.XLOOKUP(O3648,匹配表1065!T:T,匹配表1065!W:W)</f>
        <v>东营市</v>
      </c>
      <c r="I3648" s="89" t="str">
        <f>_xlfn.XLOOKUP(O3648,匹配表1065!T:T,匹配表1065!X:X)</f>
        <v>PME2028</v>
      </c>
      <c r="J3648" s="102" t="s">
        <v>121</v>
      </c>
      <c r="K3648" s="89" cm="1">
        <f ca="1" t="array" ref="K3648:L3648">_xlfn.XLOOKUP(J3648,匹配表1065!Y:Y,匹配表1065!AA:AB)</f>
        <v>26</v>
      </c>
      <c r="L3648" s="89" t="str">
        <v>3个月以上</v>
      </c>
      <c r="M3648" s="92" t="s">
        <v>55</v>
      </c>
      <c r="N3648" s="102">
        <v>1</v>
      </c>
      <c r="O3648" s="93" t="str">
        <f>_xlfn.XLOOKUP(P3648,匹配表1065!U:U,匹配表1065!T:T)</f>
        <v>HO00001421</v>
      </c>
      <c r="P3648" s="102" t="s">
        <v>122</v>
      </c>
      <c r="Q3648" s="102" t="s">
        <v>124</v>
      </c>
      <c r="R3648" s="89" t="str">
        <f>_xlfn.XLOOKUP(Q3648,匹配表1065!L:L,匹配表1065!O:O)</f>
        <v>A</v>
      </c>
      <c r="S3648" s="93" t="str">
        <f>IFERROR(_xlfn.XLOOKUP(Q3648,匹配表1065!AI:AI,匹配表1065!AJ:AJ),"绿标")</f>
        <v>红标</v>
      </c>
      <c r="T3648" s="93" t="str" cm="1">
        <f t="array" ref="T3648:U3648">_xlfn.XLOOKUP(Q3648,匹配表1065!L:L,匹配表1065!M:N)</f>
        <v>头痛</v>
      </c>
      <c r="U3648" s="94" t="str">
        <v>神经内科</v>
      </c>
      <c r="V3648" s="95" t="s">
        <v>33</v>
      </c>
      <c r="W3648" s="93">
        <f>_xlfn.XLOOKUP(M3648,匹配表1065!D:D,匹配表1065!F:F)*N3648</f>
        <v>8</v>
      </c>
    </row>
    <row r="3649" customHeight="1" spans="1:23">
      <c r="A3649" s="89" t="s">
        <v>787</v>
      </c>
      <c r="B3649" s="90">
        <v>46182</v>
      </c>
      <c r="C3649" s="91" t="str">
        <f t="shared" si="114"/>
        <v>6月第2周</v>
      </c>
      <c r="D3649" s="89" t="s">
        <v>814</v>
      </c>
      <c r="E3649" s="89" t="str">
        <f t="shared" si="115"/>
        <v>6月第2周--周2</v>
      </c>
      <c r="F3649" s="103" t="s">
        <v>27</v>
      </c>
      <c r="G3649" s="102" t="s">
        <v>104</v>
      </c>
      <c r="H3649" s="92" t="str">
        <f>_xlfn.XLOOKUP(O3649,匹配表1065!T:T,匹配表1065!W:W)</f>
        <v>济南市</v>
      </c>
      <c r="I3649" s="89" t="str">
        <f>_xlfn.XLOOKUP(O3649,匹配表1065!T:T,匹配表1065!X:X)</f>
        <v>PME2026</v>
      </c>
      <c r="J3649" s="102" t="s">
        <v>116</v>
      </c>
      <c r="K3649" s="89" cm="1">
        <f ca="1" t="array" ref="K3649:L3649">_xlfn.XLOOKUP(J3649,匹配表1065!Y:Y,匹配表1065!AA:AB)</f>
        <v>13</v>
      </c>
      <c r="L3649" s="89" t="str">
        <v>3个月以上</v>
      </c>
      <c r="M3649" s="92" t="s">
        <v>55</v>
      </c>
      <c r="N3649" s="102">
        <v>1</v>
      </c>
      <c r="O3649" s="93" t="str">
        <f>_xlfn.XLOOKUP(P3649,匹配表1065!U:U,匹配表1065!T:T)</f>
        <v>HO00001409</v>
      </c>
      <c r="P3649" s="102" t="s">
        <v>117</v>
      </c>
      <c r="Q3649" s="102" t="s">
        <v>240</v>
      </c>
      <c r="R3649" s="89" t="str">
        <f>_xlfn.XLOOKUP(Q3649,匹配表1065!L:L,匹配表1065!O:O)</f>
        <v>B</v>
      </c>
      <c r="S3649" s="93" t="str">
        <f>IFERROR(_xlfn.XLOOKUP(Q3649,匹配表1065!AI:AI,匹配表1065!AJ:AJ),"绿标")</f>
        <v>红标</v>
      </c>
      <c r="T3649" s="93" t="str" cm="1">
        <f t="array" ref="T3649:U3649">_xlfn.XLOOKUP(Q3649,匹配表1065!L:L,匹配表1065!M:N)</f>
        <v>脑血管</v>
      </c>
      <c r="U3649" s="94" t="str">
        <v>神经内科</v>
      </c>
      <c r="V3649" s="95" t="s">
        <v>33</v>
      </c>
      <c r="W3649" s="93">
        <f>_xlfn.XLOOKUP(M3649,匹配表1065!D:D,匹配表1065!F:F)*N3649</f>
        <v>8</v>
      </c>
    </row>
    <row r="3650" customHeight="1" spans="1:23">
      <c r="A3650" s="89" t="s">
        <v>787</v>
      </c>
      <c r="B3650" s="90">
        <v>46182</v>
      </c>
      <c r="C3650" s="91" t="str">
        <f t="shared" si="114"/>
        <v>6月第2周</v>
      </c>
      <c r="D3650" s="89" t="s">
        <v>814</v>
      </c>
      <c r="E3650" s="89" t="str">
        <f t="shared" si="115"/>
        <v>6月第2周--周2</v>
      </c>
      <c r="F3650" s="99" t="s">
        <v>27</v>
      </c>
      <c r="G3650" s="102" t="s">
        <v>104</v>
      </c>
      <c r="H3650" s="92" t="str">
        <f>_xlfn.XLOOKUP(O3650,匹配表1065!T:T,匹配表1065!W:W)</f>
        <v>济南市</v>
      </c>
      <c r="I3650" s="89" t="str">
        <f>_xlfn.XLOOKUP(O3650,匹配表1065!T:T,匹配表1065!X:X)</f>
        <v>PME2026</v>
      </c>
      <c r="J3650" s="102" t="s">
        <v>116</v>
      </c>
      <c r="K3650" s="89" cm="1">
        <f ca="1" t="array" ref="K3650:L3650">_xlfn.XLOOKUP(J3650,匹配表1065!Y:Y,匹配表1065!AA:AB)</f>
        <v>13</v>
      </c>
      <c r="L3650" s="89" t="str">
        <v>3个月以上</v>
      </c>
      <c r="M3650" s="92" t="s">
        <v>30</v>
      </c>
      <c r="N3650" s="102">
        <v>1</v>
      </c>
      <c r="O3650" s="93" t="str">
        <f>_xlfn.XLOOKUP(P3650,匹配表1065!U:U,匹配表1065!T:T)</f>
        <v>HO00001417</v>
      </c>
      <c r="P3650" s="102" t="s">
        <v>119</v>
      </c>
      <c r="Q3650" s="102" t="s">
        <v>120</v>
      </c>
      <c r="R3650" s="89" t="str">
        <f>_xlfn.XLOOKUP(Q3650,匹配表1065!L:L,匹配表1065!O:O)</f>
        <v>D</v>
      </c>
      <c r="S3650" s="93" t="str">
        <f>IFERROR(_xlfn.XLOOKUP(Q3650,匹配表1065!AI:AI,匹配表1065!AJ:AJ),"绿标")</f>
        <v>绿标</v>
      </c>
      <c r="T3650" s="93" t="str" cm="1">
        <f t="array" ref="T3650:U3650">_xlfn.XLOOKUP(Q3650,匹配表1065!L:L,匹配表1065!M:N)</f>
        <v>抑郁焦虑</v>
      </c>
      <c r="U3650" s="94" t="str">
        <v>精神心理科</v>
      </c>
      <c r="V3650" s="95" t="s">
        <v>33</v>
      </c>
      <c r="W3650" s="93">
        <f>_xlfn.XLOOKUP(M3650,匹配表1065!D:D,匹配表1065!F:F)*N3650</f>
        <v>12</v>
      </c>
    </row>
    <row r="3651" customHeight="1" spans="1:23">
      <c r="A3651" s="89" t="s">
        <v>787</v>
      </c>
      <c r="B3651" s="90">
        <v>46182</v>
      </c>
      <c r="C3651" s="91" t="str">
        <f t="shared" si="114"/>
        <v>6月第2周</v>
      </c>
      <c r="D3651" s="89" t="s">
        <v>814</v>
      </c>
      <c r="E3651" s="89" t="str">
        <f t="shared" si="115"/>
        <v>6月第2周--周2</v>
      </c>
      <c r="F3651" s="103" t="s">
        <v>27</v>
      </c>
      <c r="G3651" s="102" t="s">
        <v>104</v>
      </c>
      <c r="H3651" s="92" t="str">
        <f>_xlfn.XLOOKUP(O3651,匹配表1065!T:T,匹配表1065!W:W)</f>
        <v>济南市</v>
      </c>
      <c r="I3651" s="89" t="str">
        <f>_xlfn.XLOOKUP(O3651,匹配表1065!T:T,匹配表1065!X:X)</f>
        <v>PME2025</v>
      </c>
      <c r="J3651" s="102" t="s">
        <v>128</v>
      </c>
      <c r="K3651" s="89" cm="1">
        <f ca="1" t="array" ref="K3651:L3651">_xlfn.XLOOKUP(J3651,匹配表1065!Y:Y,匹配表1065!AA:AB)</f>
        <v>13</v>
      </c>
      <c r="L3651" s="89" t="str">
        <v>3个月以上</v>
      </c>
      <c r="M3651" s="92" t="s">
        <v>30</v>
      </c>
      <c r="N3651" s="102">
        <v>1</v>
      </c>
      <c r="O3651" s="93" t="str">
        <f>_xlfn.XLOOKUP(P3651,匹配表1065!U:U,匹配表1065!T:T)</f>
        <v>HO00001400</v>
      </c>
      <c r="P3651" s="102" t="s">
        <v>112</v>
      </c>
      <c r="Q3651" s="102" t="s">
        <v>131</v>
      </c>
      <c r="R3651" s="89" t="str">
        <f>_xlfn.XLOOKUP(Q3651,匹配表1065!L:L,匹配表1065!O:O)</f>
        <v>B</v>
      </c>
      <c r="S3651" s="93" t="str">
        <f>IFERROR(_xlfn.XLOOKUP(Q3651,匹配表1065!AI:AI,匹配表1065!AJ:AJ),"绿标")</f>
        <v>红标</v>
      </c>
      <c r="T3651" s="93" t="str" cm="1">
        <f t="array" ref="T3651:U3651">_xlfn.XLOOKUP(Q3651,匹配表1065!L:L,匹配表1065!M:N)</f>
        <v>脑血管</v>
      </c>
      <c r="U3651" s="94" t="str">
        <v>神经内科</v>
      </c>
      <c r="V3651" s="95" t="s">
        <v>33</v>
      </c>
      <c r="W3651" s="93">
        <f>_xlfn.XLOOKUP(M3651,匹配表1065!D:D,匹配表1065!F:F)*N3651</f>
        <v>12</v>
      </c>
    </row>
    <row r="3652" customHeight="1" spans="1:23">
      <c r="A3652" s="89" t="s">
        <v>787</v>
      </c>
      <c r="B3652" s="90">
        <v>46182</v>
      </c>
      <c r="C3652" s="91" t="str">
        <f t="shared" si="114"/>
        <v>6月第2周</v>
      </c>
      <c r="D3652" s="89" t="s">
        <v>814</v>
      </c>
      <c r="E3652" s="89" t="str">
        <f t="shared" si="115"/>
        <v>6月第2周--周2</v>
      </c>
      <c r="F3652" s="99" t="s">
        <v>27</v>
      </c>
      <c r="G3652" s="102" t="s">
        <v>104</v>
      </c>
      <c r="H3652" s="92" t="str">
        <f>_xlfn.XLOOKUP(O3652,匹配表1065!T:T,匹配表1065!W:W)</f>
        <v>济南市</v>
      </c>
      <c r="I3652" s="89" t="str">
        <f>_xlfn.XLOOKUP(O3652,匹配表1065!T:T,匹配表1065!X:X)</f>
        <v>PME2025</v>
      </c>
      <c r="J3652" s="102" t="s">
        <v>128</v>
      </c>
      <c r="K3652" s="89" cm="1">
        <f ca="1" t="array" ref="K3652:L3652">_xlfn.XLOOKUP(J3652,匹配表1065!Y:Y,匹配表1065!AA:AB)</f>
        <v>13</v>
      </c>
      <c r="L3652" s="89" t="str">
        <v>3个月以上</v>
      </c>
      <c r="M3652" s="92" t="s">
        <v>55</v>
      </c>
      <c r="N3652" s="102">
        <v>1</v>
      </c>
      <c r="O3652" s="93" t="str">
        <f>_xlfn.XLOOKUP(P3652,匹配表1065!U:U,匹配表1065!T:T)</f>
        <v>HO00001400</v>
      </c>
      <c r="P3652" s="102" t="s">
        <v>112</v>
      </c>
      <c r="Q3652" s="102" t="s">
        <v>357</v>
      </c>
      <c r="R3652" s="89" t="str">
        <f>_xlfn.XLOOKUP(Q3652,匹配表1065!L:L,匹配表1065!O:O)</f>
        <v>B</v>
      </c>
      <c r="S3652" s="93" t="str">
        <f>IFERROR(_xlfn.XLOOKUP(Q3652,匹配表1065!AI:AI,匹配表1065!AJ:AJ),"绿标")</f>
        <v>红标</v>
      </c>
      <c r="T3652" s="93" t="str" cm="1">
        <f t="array" ref="T3652:U3652">_xlfn.XLOOKUP(Q3652,匹配表1065!L:L,匹配表1065!M:N)</f>
        <v>癫痫</v>
      </c>
      <c r="U3652" s="94" t="str">
        <v>神经内科</v>
      </c>
      <c r="V3652" s="95" t="s">
        <v>58</v>
      </c>
      <c r="W3652" s="93">
        <f>_xlfn.XLOOKUP(M3652,匹配表1065!D:D,匹配表1065!F:F)*N3652</f>
        <v>8</v>
      </c>
    </row>
    <row r="3653" customHeight="1" spans="1:23">
      <c r="A3653" s="89" t="s">
        <v>787</v>
      </c>
      <c r="B3653" s="90">
        <v>46182</v>
      </c>
      <c r="C3653" s="91" t="str">
        <f t="shared" si="114"/>
        <v>6月第2周</v>
      </c>
      <c r="D3653" s="89" t="s">
        <v>814</v>
      </c>
      <c r="E3653" s="89" t="str">
        <f t="shared" si="115"/>
        <v>6月第2周--周2</v>
      </c>
      <c r="F3653" s="103" t="s">
        <v>27</v>
      </c>
      <c r="G3653" s="102" t="s">
        <v>104</v>
      </c>
      <c r="H3653" s="92" t="str">
        <f>_xlfn.XLOOKUP(O3653,匹配表1065!T:T,匹配表1065!W:W)</f>
        <v>济南市</v>
      </c>
      <c r="I3653" s="89" t="str">
        <f>_xlfn.XLOOKUP(O3653,匹配表1065!T:T,匹配表1065!X:X)</f>
        <v>PME2025</v>
      </c>
      <c r="J3653" s="102" t="s">
        <v>128</v>
      </c>
      <c r="K3653" s="89" cm="1">
        <f ca="1" t="array" ref="K3653:L3653">_xlfn.XLOOKUP(J3653,匹配表1065!Y:Y,匹配表1065!AA:AB)</f>
        <v>13</v>
      </c>
      <c r="L3653" s="89" t="str">
        <v>3个月以上</v>
      </c>
      <c r="M3653" s="92" t="s">
        <v>35</v>
      </c>
      <c r="N3653" s="102">
        <v>1</v>
      </c>
      <c r="O3653" s="93" t="str">
        <f>_xlfn.XLOOKUP(P3653,匹配表1065!U:U,匹配表1065!T:T)</f>
        <v>HO00001400</v>
      </c>
      <c r="P3653" s="102" t="s">
        <v>112</v>
      </c>
      <c r="Q3653" s="102" t="s">
        <v>132</v>
      </c>
      <c r="R3653" s="89" t="str">
        <f>_xlfn.XLOOKUP(Q3653,匹配表1065!L:L,匹配表1065!O:O)</f>
        <v>D</v>
      </c>
      <c r="S3653" s="93" t="str">
        <f>IFERROR(_xlfn.XLOOKUP(Q3653,匹配表1065!AI:AI,匹配表1065!AJ:AJ),"绿标")</f>
        <v>绿标</v>
      </c>
      <c r="T3653" s="93" t="str" cm="1">
        <f t="array" ref="T3653:U3653">_xlfn.XLOOKUP(Q3653,匹配表1065!L:L,匹配表1065!M:N)</f>
        <v>抑郁焦虑</v>
      </c>
      <c r="U3653" s="94" t="str">
        <v>精神心理科</v>
      </c>
      <c r="V3653" s="95" t="s">
        <v>70</v>
      </c>
      <c r="W3653" s="93">
        <f>_xlfn.XLOOKUP(M3653,匹配表1065!D:D,匹配表1065!F:F)*N3653</f>
        <v>4</v>
      </c>
    </row>
    <row r="3654" customHeight="1" spans="1:23">
      <c r="A3654" s="89" t="s">
        <v>787</v>
      </c>
      <c r="B3654" s="90">
        <v>46182</v>
      </c>
      <c r="C3654" s="91" t="str">
        <f t="shared" si="114"/>
        <v>6月第2周</v>
      </c>
      <c r="D3654" s="89" t="s">
        <v>814</v>
      </c>
      <c r="E3654" s="89" t="str">
        <f t="shared" si="115"/>
        <v>6月第2周--周2</v>
      </c>
      <c r="F3654" s="99" t="s">
        <v>27</v>
      </c>
      <c r="G3654" s="102" t="s">
        <v>167</v>
      </c>
      <c r="H3654" s="92" t="str">
        <f>_xlfn.XLOOKUP(O3654,匹配表1065!T:T,匹配表1065!W:W)</f>
        <v>苏州市</v>
      </c>
      <c r="I3654" s="89" t="str">
        <f>_xlfn.XLOOKUP(O3654,匹配表1065!T:T,匹配表1065!X:X)</f>
        <v>PME2016</v>
      </c>
      <c r="J3654" s="102" t="s">
        <v>173</v>
      </c>
      <c r="K3654" s="89" cm="1">
        <f ca="1" t="array" ref="K3654:L3654">_xlfn.XLOOKUP(J3654,匹配表1065!Y:Y,匹配表1065!AA:AB)</f>
        <v>1</v>
      </c>
      <c r="L3654" s="89" t="str">
        <v>3个月以内</v>
      </c>
      <c r="M3654" s="92" t="s">
        <v>30</v>
      </c>
      <c r="N3654" s="102">
        <v>1</v>
      </c>
      <c r="O3654" s="93" t="str">
        <f>_xlfn.XLOOKUP(P3654,匹配表1065!U:U,匹配表1065!T:T)</f>
        <v>HO00001043</v>
      </c>
      <c r="P3654" s="102" t="s">
        <v>221</v>
      </c>
      <c r="Q3654" s="102" t="s">
        <v>291</v>
      </c>
      <c r="R3654" s="89" t="str">
        <f>_xlfn.XLOOKUP(Q3654,匹配表1065!L:L,匹配表1065!O:O)</f>
        <v>A</v>
      </c>
      <c r="S3654" s="93" t="str">
        <f>IFERROR(_xlfn.XLOOKUP(Q3654,匹配表1065!AI:AI,匹配表1065!AJ:AJ),"绿标")</f>
        <v>红标</v>
      </c>
      <c r="T3654" s="93" t="str" cm="1">
        <f t="array" ref="T3654:U3654">_xlfn.XLOOKUP(Q3654,匹配表1065!L:L,匹配表1065!M:N)</f>
        <v>头痛</v>
      </c>
      <c r="U3654" s="94" t="str">
        <v>神经内科</v>
      </c>
      <c r="V3654" s="95" t="s">
        <v>58</v>
      </c>
      <c r="W3654" s="93">
        <f>_xlfn.XLOOKUP(M3654,匹配表1065!D:D,匹配表1065!F:F)*N3654</f>
        <v>12</v>
      </c>
    </row>
    <row r="3655" customHeight="1" spans="1:23">
      <c r="A3655" s="89" t="s">
        <v>787</v>
      </c>
      <c r="B3655" s="90">
        <v>46182</v>
      </c>
      <c r="C3655" s="91" t="str">
        <f t="shared" si="114"/>
        <v>6月第2周</v>
      </c>
      <c r="D3655" s="89" t="s">
        <v>814</v>
      </c>
      <c r="E3655" s="89" t="str">
        <f t="shared" si="115"/>
        <v>6月第2周--周2</v>
      </c>
      <c r="F3655" s="103" t="s">
        <v>27</v>
      </c>
      <c r="G3655" s="102" t="s">
        <v>167</v>
      </c>
      <c r="H3655" s="92" t="str">
        <f>_xlfn.XLOOKUP(O3655,匹配表1065!T:T,匹配表1065!W:W)</f>
        <v>苏州市</v>
      </c>
      <c r="I3655" s="89" t="str">
        <f>_xlfn.XLOOKUP(O3655,匹配表1065!T:T,匹配表1065!X:X)</f>
        <v>PME2016</v>
      </c>
      <c r="J3655" s="102" t="s">
        <v>173</v>
      </c>
      <c r="K3655" s="89" cm="1">
        <f ca="1" t="array" ref="K3655:L3655">_xlfn.XLOOKUP(J3655,匹配表1065!Y:Y,匹配表1065!AA:AB)</f>
        <v>1</v>
      </c>
      <c r="L3655" s="89" t="str">
        <v>3个月以内</v>
      </c>
      <c r="M3655" s="92" t="s">
        <v>30</v>
      </c>
      <c r="N3655" s="102">
        <v>1</v>
      </c>
      <c r="O3655" s="93" t="str">
        <f>_xlfn.XLOOKUP(P3655,匹配表1065!U:U,匹配表1065!T:T)</f>
        <v>HO00001048</v>
      </c>
      <c r="P3655" s="102" t="s">
        <v>176</v>
      </c>
      <c r="Q3655" s="102" t="s">
        <v>426</v>
      </c>
      <c r="R3655" s="89" t="str">
        <f>_xlfn.XLOOKUP(Q3655,匹配表1065!L:L,匹配表1065!O:O)</f>
        <v>C</v>
      </c>
      <c r="S3655" s="93" t="str">
        <f>IFERROR(_xlfn.XLOOKUP(Q3655,匹配表1065!AI:AI,匹配表1065!AJ:AJ),"绿标")</f>
        <v>红标</v>
      </c>
      <c r="T3655" s="93" t="str" cm="1">
        <f t="array" ref="T3655:U3655">_xlfn.XLOOKUP(Q3655,匹配表1065!L:L,匹配表1065!M:N)</f>
        <v>眩晕</v>
      </c>
      <c r="U3655" s="94" t="str">
        <v>耳鼻喉科</v>
      </c>
      <c r="V3655" s="95" t="s">
        <v>100</v>
      </c>
      <c r="W3655" s="93">
        <f>_xlfn.XLOOKUP(M3655,匹配表1065!D:D,匹配表1065!F:F)*N3655</f>
        <v>12</v>
      </c>
    </row>
    <row r="3656" customHeight="1" spans="1:23">
      <c r="A3656" s="89" t="s">
        <v>787</v>
      </c>
      <c r="B3656" s="90">
        <v>46182</v>
      </c>
      <c r="C3656" s="91" t="str">
        <f t="shared" si="114"/>
        <v>6月第2周</v>
      </c>
      <c r="D3656" s="89" t="s">
        <v>814</v>
      </c>
      <c r="E3656" s="89" t="str">
        <f t="shared" si="115"/>
        <v>6月第2周--周2</v>
      </c>
      <c r="F3656" s="99" t="s">
        <v>27</v>
      </c>
      <c r="G3656" s="102" t="s">
        <v>167</v>
      </c>
      <c r="H3656" s="92" t="str">
        <f>_xlfn.XLOOKUP(O3656,匹配表1065!T:T,匹配表1065!W:W)</f>
        <v>苏州市</v>
      </c>
      <c r="I3656" s="89" t="str">
        <f>_xlfn.XLOOKUP(O3656,匹配表1065!T:T,匹配表1065!X:X)</f>
        <v>PME2016</v>
      </c>
      <c r="J3656" s="102" t="s">
        <v>173</v>
      </c>
      <c r="K3656" s="89" cm="1">
        <f ca="1" t="array" ref="K3656:L3656">_xlfn.XLOOKUP(J3656,匹配表1065!Y:Y,匹配表1065!AA:AB)</f>
        <v>1</v>
      </c>
      <c r="L3656" s="89" t="str">
        <v>3个月以内</v>
      </c>
      <c r="M3656" s="92" t="s">
        <v>35</v>
      </c>
      <c r="N3656" s="102">
        <v>1</v>
      </c>
      <c r="O3656" s="93" t="str">
        <f>_xlfn.XLOOKUP(P3656,匹配表1065!U:U,匹配表1065!T:T)</f>
        <v>HO00001048</v>
      </c>
      <c r="P3656" s="102" t="s">
        <v>176</v>
      </c>
      <c r="Q3656" s="102" t="s">
        <v>177</v>
      </c>
      <c r="R3656" s="89" t="str">
        <f>_xlfn.XLOOKUP(Q3656,匹配表1065!L:L,匹配表1065!O:O)</f>
        <v>A</v>
      </c>
      <c r="S3656" s="93" t="str">
        <f>IFERROR(_xlfn.XLOOKUP(Q3656,匹配表1065!AI:AI,匹配表1065!AJ:AJ),"绿标")</f>
        <v>红标</v>
      </c>
      <c r="T3656" s="93" t="str" cm="1">
        <f t="array" ref="T3656:U3656">_xlfn.XLOOKUP(Q3656,匹配表1065!L:L,匹配表1065!M:N)</f>
        <v>头痛</v>
      </c>
      <c r="U3656" s="94" t="str">
        <v>神经内科</v>
      </c>
      <c r="V3656" s="95" t="s">
        <v>33</v>
      </c>
      <c r="W3656" s="93">
        <f>_xlfn.XLOOKUP(M3656,匹配表1065!D:D,匹配表1065!F:F)*N3656</f>
        <v>4</v>
      </c>
    </row>
    <row r="3657" customHeight="1" spans="1:23">
      <c r="A3657" s="89" t="s">
        <v>787</v>
      </c>
      <c r="B3657" s="90">
        <v>46182</v>
      </c>
      <c r="C3657" s="91" t="str">
        <f t="shared" si="114"/>
        <v>6月第2周</v>
      </c>
      <c r="D3657" s="89" t="s">
        <v>814</v>
      </c>
      <c r="E3657" s="89" t="str">
        <f t="shared" si="115"/>
        <v>6月第2周--周2</v>
      </c>
      <c r="F3657" s="103" t="s">
        <v>27</v>
      </c>
      <c r="G3657" s="102" t="s">
        <v>167</v>
      </c>
      <c r="H3657" s="92" t="str">
        <f>_xlfn.XLOOKUP(O3657,匹配表1065!T:T,匹配表1065!W:W)</f>
        <v>苏州市</v>
      </c>
      <c r="I3657" s="89" t="str">
        <f>_xlfn.XLOOKUP(O3657,匹配表1065!T:T,匹配表1065!X:X)</f>
        <v>PME2016</v>
      </c>
      <c r="J3657" s="102" t="s">
        <v>173</v>
      </c>
      <c r="K3657" s="89" cm="1">
        <f ca="1" t="array" ref="K3657:L3657">_xlfn.XLOOKUP(J3657,匹配表1065!Y:Y,匹配表1065!AA:AB)</f>
        <v>1</v>
      </c>
      <c r="L3657" s="89" t="str">
        <v>3个月以内</v>
      </c>
      <c r="M3657" s="92" t="s">
        <v>35</v>
      </c>
      <c r="N3657" s="102">
        <v>1</v>
      </c>
      <c r="O3657" s="93" t="str">
        <f>_xlfn.XLOOKUP(P3657,匹配表1065!U:U,匹配表1065!T:T)</f>
        <v>HO00001048</v>
      </c>
      <c r="P3657" s="102" t="s">
        <v>176</v>
      </c>
      <c r="Q3657" s="102" t="s">
        <v>519</v>
      </c>
      <c r="R3657" s="89" t="str">
        <f>_xlfn.XLOOKUP(Q3657,匹配表1065!L:L,匹配表1065!O:O)</f>
        <v>B</v>
      </c>
      <c r="S3657" s="93" t="str">
        <f>IFERROR(_xlfn.XLOOKUP(Q3657,匹配表1065!AI:AI,匹配表1065!AJ:AJ),"绿标")</f>
        <v>黑标</v>
      </c>
      <c r="T3657" s="93" t="str" cm="1">
        <f t="array" ref="T3657:U3657">_xlfn.XLOOKUP(Q3657,匹配表1065!L:L,匹配表1065!M:N)</f>
        <v>脑血管</v>
      </c>
      <c r="U3657" s="94" t="str">
        <v>神经内科</v>
      </c>
      <c r="V3657" s="95" t="s">
        <v>58</v>
      </c>
      <c r="W3657" s="93">
        <f>_xlfn.XLOOKUP(M3657,匹配表1065!D:D,匹配表1065!F:F)*N3657</f>
        <v>4</v>
      </c>
    </row>
    <row r="3658" customHeight="1" spans="1:23">
      <c r="A3658" s="89" t="s">
        <v>787</v>
      </c>
      <c r="B3658" s="90">
        <v>46182</v>
      </c>
      <c r="C3658" s="91" t="str">
        <f t="shared" si="114"/>
        <v>6月第2周</v>
      </c>
      <c r="D3658" s="89" t="s">
        <v>814</v>
      </c>
      <c r="E3658" s="89" t="str">
        <f t="shared" si="115"/>
        <v>6月第2周--周2</v>
      </c>
      <c r="F3658" s="99" t="s">
        <v>27</v>
      </c>
      <c r="G3658" s="102" t="s">
        <v>167</v>
      </c>
      <c r="H3658" s="92" t="str">
        <f>_xlfn.XLOOKUP(O3658,匹配表1065!T:T,匹配表1065!W:W)</f>
        <v>苏州市</v>
      </c>
      <c r="I3658" s="89" t="str">
        <f>_xlfn.XLOOKUP(O3658,匹配表1065!T:T,匹配表1065!X:X)</f>
        <v>PME2010</v>
      </c>
      <c r="J3658" s="102" t="s">
        <v>186</v>
      </c>
      <c r="K3658" s="89" cm="1">
        <f ca="1" t="array" ref="K3658:L3658">_xlfn.XLOOKUP(J3658,匹配表1065!Y:Y,匹配表1065!AA:AB)</f>
        <v>6</v>
      </c>
      <c r="L3658" s="89" t="str">
        <v>3个月以上</v>
      </c>
      <c r="M3658" s="92" t="s">
        <v>30</v>
      </c>
      <c r="N3658" s="102">
        <v>1</v>
      </c>
      <c r="O3658" s="93" t="str">
        <f>_xlfn.XLOOKUP(P3658,匹配表1065!U:U,匹配表1065!T:T)</f>
        <v>HO00001047</v>
      </c>
      <c r="P3658" s="102" t="s">
        <v>189</v>
      </c>
      <c r="Q3658" s="102" t="s">
        <v>518</v>
      </c>
      <c r="R3658" s="89" t="str">
        <f>_xlfn.XLOOKUP(Q3658,匹配表1065!L:L,匹配表1065!O:O)</f>
        <v>C</v>
      </c>
      <c r="S3658" s="93" t="str">
        <f>IFERROR(_xlfn.XLOOKUP(Q3658,匹配表1065!AI:AI,匹配表1065!AJ:AJ),"绿标")</f>
        <v>绿标</v>
      </c>
      <c r="T3658" s="93" t="str" cm="1">
        <f t="array" ref="T3658:U3658">_xlfn.XLOOKUP(Q3658,匹配表1065!L:L,匹配表1065!M:N)</f>
        <v>眩晕</v>
      </c>
      <c r="U3658" s="94" t="str">
        <v>耳鼻喉科</v>
      </c>
      <c r="V3658" s="95" t="s">
        <v>58</v>
      </c>
      <c r="W3658" s="93">
        <f>_xlfn.XLOOKUP(M3658,匹配表1065!D:D,匹配表1065!F:F)*N3658</f>
        <v>12</v>
      </c>
    </row>
    <row r="3659" customHeight="1" spans="1:23">
      <c r="A3659" s="89" t="s">
        <v>787</v>
      </c>
      <c r="B3659" s="90">
        <v>46182</v>
      </c>
      <c r="C3659" s="91" t="str">
        <f t="shared" si="114"/>
        <v>6月第2周</v>
      </c>
      <c r="D3659" s="89" t="s">
        <v>814</v>
      </c>
      <c r="E3659" s="89" t="str">
        <f t="shared" si="115"/>
        <v>6月第2周--周2</v>
      </c>
      <c r="F3659" s="103" t="s">
        <v>27</v>
      </c>
      <c r="G3659" s="102" t="s">
        <v>167</v>
      </c>
      <c r="H3659" s="92" t="str">
        <f>_xlfn.XLOOKUP(O3659,匹配表1065!T:T,匹配表1065!W:W)</f>
        <v>苏州市</v>
      </c>
      <c r="I3659" s="89" t="str">
        <f>_xlfn.XLOOKUP(O3659,匹配表1065!T:T,匹配表1065!X:X)</f>
        <v>PME2010</v>
      </c>
      <c r="J3659" s="102" t="s">
        <v>186</v>
      </c>
      <c r="K3659" s="89" cm="1">
        <f ca="1" t="array" ref="K3659:L3659">_xlfn.XLOOKUP(J3659,匹配表1065!Y:Y,匹配表1065!AA:AB)</f>
        <v>6</v>
      </c>
      <c r="L3659" s="89" t="str">
        <v>3个月以上</v>
      </c>
      <c r="M3659" s="92" t="s">
        <v>30</v>
      </c>
      <c r="N3659" s="102">
        <v>1</v>
      </c>
      <c r="O3659" s="93" t="str">
        <f>_xlfn.XLOOKUP(P3659,匹配表1065!U:U,匹配表1065!T:T)</f>
        <v>HO00001051</v>
      </c>
      <c r="P3659" s="102" t="s">
        <v>191</v>
      </c>
      <c r="Q3659" s="102" t="s">
        <v>192</v>
      </c>
      <c r="R3659" s="89" t="str">
        <f>_xlfn.XLOOKUP(Q3659,匹配表1065!L:L,匹配表1065!O:O)</f>
        <v>B</v>
      </c>
      <c r="S3659" s="93" t="str">
        <f>IFERROR(_xlfn.XLOOKUP(Q3659,匹配表1065!AI:AI,匹配表1065!AJ:AJ),"绿标")</f>
        <v>绿标</v>
      </c>
      <c r="T3659" s="93" t="str" cm="1">
        <f t="array" ref="T3659:U3659">_xlfn.XLOOKUP(Q3659,匹配表1065!L:L,匹配表1065!M:N)</f>
        <v>抑郁焦虑</v>
      </c>
      <c r="U3659" s="94" t="str">
        <v>神经内科</v>
      </c>
      <c r="V3659" s="95" t="s">
        <v>58</v>
      </c>
      <c r="W3659" s="93">
        <f>_xlfn.XLOOKUP(M3659,匹配表1065!D:D,匹配表1065!F:F)*N3659</f>
        <v>12</v>
      </c>
    </row>
    <row r="3660" customHeight="1" spans="1:23">
      <c r="A3660" s="89" t="s">
        <v>787</v>
      </c>
      <c r="B3660" s="90">
        <v>46182</v>
      </c>
      <c r="C3660" s="91" t="str">
        <f t="shared" si="114"/>
        <v>6月第2周</v>
      </c>
      <c r="D3660" s="89" t="s">
        <v>814</v>
      </c>
      <c r="E3660" s="89" t="str">
        <f t="shared" si="115"/>
        <v>6月第2周--周2</v>
      </c>
      <c r="F3660" s="99" t="s">
        <v>27</v>
      </c>
      <c r="G3660" s="102" t="s">
        <v>167</v>
      </c>
      <c r="H3660" s="92" t="str">
        <f>_xlfn.XLOOKUP(O3660,匹配表1065!T:T,匹配表1065!W:W)</f>
        <v>无锡市</v>
      </c>
      <c r="I3660" s="89" t="str">
        <f>_xlfn.XLOOKUP(O3660,匹配表1065!T:T,匹配表1065!X:X)</f>
        <v>PME2009</v>
      </c>
      <c r="J3660" s="102" t="s">
        <v>193</v>
      </c>
      <c r="K3660" s="89" cm="1">
        <f ca="1" t="array" ref="K3660:L3660">_xlfn.XLOOKUP(J3660,匹配表1065!Y:Y,匹配表1065!AA:AB)</f>
        <v>7</v>
      </c>
      <c r="L3660" s="89" t="str">
        <v>3个月以上</v>
      </c>
      <c r="M3660" s="92" t="s">
        <v>30</v>
      </c>
      <c r="N3660" s="102">
        <v>2</v>
      </c>
      <c r="O3660" s="93" t="str">
        <f>_xlfn.XLOOKUP(P3660,匹配表1065!U:U,匹配表1065!T:T)</f>
        <v>HO00001116</v>
      </c>
      <c r="P3660" s="102" t="s">
        <v>229</v>
      </c>
      <c r="Q3660" s="102" t="s">
        <v>230</v>
      </c>
      <c r="R3660" s="89" t="str">
        <f>_xlfn.XLOOKUP(Q3660,匹配表1065!L:L,匹配表1065!O:O)</f>
        <v>A</v>
      </c>
      <c r="S3660" s="93" t="str">
        <f>IFERROR(_xlfn.XLOOKUP(Q3660,匹配表1065!AI:AI,匹配表1065!AJ:AJ),"绿标")</f>
        <v>绿标</v>
      </c>
      <c r="T3660" s="93" t="str" cm="1">
        <f t="array" ref="T3660:U3660">_xlfn.XLOOKUP(Q3660,匹配表1065!L:L,匹配表1065!M:N)</f>
        <v>头痛</v>
      </c>
      <c r="U3660" s="94" t="str">
        <v>神经内科</v>
      </c>
      <c r="V3660" s="95" t="s">
        <v>42</v>
      </c>
      <c r="W3660" s="93">
        <f>_xlfn.XLOOKUP(M3660,匹配表1065!D:D,匹配表1065!F:F)*N3660</f>
        <v>24</v>
      </c>
    </row>
    <row r="3661" customHeight="1" spans="1:23">
      <c r="A3661" s="89" t="s">
        <v>787</v>
      </c>
      <c r="B3661" s="90">
        <v>46182</v>
      </c>
      <c r="C3661" s="91" t="str">
        <f t="shared" si="114"/>
        <v>6月第2周</v>
      </c>
      <c r="D3661" s="89" t="s">
        <v>814</v>
      </c>
      <c r="E3661" s="89" t="str">
        <f t="shared" si="115"/>
        <v>6月第2周--周2</v>
      </c>
      <c r="F3661" s="103" t="s">
        <v>27</v>
      </c>
      <c r="G3661" s="102" t="s">
        <v>167</v>
      </c>
      <c r="H3661" s="92" t="str">
        <f>_xlfn.XLOOKUP(O3661,匹配表1065!T:T,匹配表1065!W:W)</f>
        <v>苏州市</v>
      </c>
      <c r="I3661" s="89" t="str">
        <f>_xlfn.XLOOKUP(O3661,匹配表1065!T:T,匹配表1065!X:X)</f>
        <v>PME2011</v>
      </c>
      <c r="J3661" s="102" t="s">
        <v>168</v>
      </c>
      <c r="K3661" s="89" cm="1">
        <f ca="1" t="array" ref="K3661:L3661">_xlfn.XLOOKUP(J3661,匹配表1065!Y:Y,匹配表1065!AA:AB)</f>
        <v>19</v>
      </c>
      <c r="L3661" s="89" t="str">
        <v>3个月以上</v>
      </c>
      <c r="M3661" s="92" t="s">
        <v>30</v>
      </c>
      <c r="N3661" s="102">
        <v>3</v>
      </c>
      <c r="O3661" s="93" t="str">
        <f>_xlfn.XLOOKUP(P3661,匹配表1065!U:U,匹配表1065!T:T)</f>
        <v>HO00307823</v>
      </c>
      <c r="P3661" s="102" t="s">
        <v>169</v>
      </c>
      <c r="Q3661" s="102" t="s">
        <v>172</v>
      </c>
      <c r="R3661" s="89" t="str">
        <f>_xlfn.XLOOKUP(Q3661,匹配表1065!L:L,匹配表1065!O:O)</f>
        <v>C</v>
      </c>
      <c r="S3661" s="93" t="str">
        <f>IFERROR(_xlfn.XLOOKUP(Q3661,匹配表1065!AI:AI,匹配表1065!AJ:AJ),"绿标")</f>
        <v>绿标</v>
      </c>
      <c r="T3661" s="93" t="str" cm="1">
        <f t="array" ref="T3661:U3661">_xlfn.XLOOKUP(Q3661,匹配表1065!L:L,匹配表1065!M:N)</f>
        <v>眩晕</v>
      </c>
      <c r="U3661" s="94" t="str">
        <v>神经内科</v>
      </c>
      <c r="V3661" s="95" t="s">
        <v>33</v>
      </c>
      <c r="W3661" s="93">
        <f>_xlfn.XLOOKUP(M3661,匹配表1065!D:D,匹配表1065!F:F)*N3661</f>
        <v>36</v>
      </c>
    </row>
    <row r="3662" customHeight="1" spans="1:23">
      <c r="A3662" s="89" t="s">
        <v>787</v>
      </c>
      <c r="B3662" s="90">
        <v>46182</v>
      </c>
      <c r="C3662" s="91" t="str">
        <f t="shared" si="114"/>
        <v>6月第2周</v>
      </c>
      <c r="D3662" s="89" t="s">
        <v>814</v>
      </c>
      <c r="E3662" s="89" t="str">
        <f t="shared" si="115"/>
        <v>6月第2周--周2</v>
      </c>
      <c r="F3662" s="99" t="s">
        <v>27</v>
      </c>
      <c r="G3662" s="102" t="s">
        <v>167</v>
      </c>
      <c r="H3662" s="92" t="str">
        <f>_xlfn.XLOOKUP(O3662,匹配表1065!T:T,匹配表1065!W:W)</f>
        <v>苏州市</v>
      </c>
      <c r="I3662" s="89" t="str">
        <f>_xlfn.XLOOKUP(O3662,匹配表1065!T:T,匹配表1065!X:X)</f>
        <v>PME2011</v>
      </c>
      <c r="J3662" s="102" t="s">
        <v>168</v>
      </c>
      <c r="K3662" s="89" cm="1">
        <f ca="1" t="array" ref="K3662:L3662">_xlfn.XLOOKUP(J3662,匹配表1065!Y:Y,匹配表1065!AA:AB)</f>
        <v>19</v>
      </c>
      <c r="L3662" s="89" t="str">
        <v>3个月以上</v>
      </c>
      <c r="M3662" s="92" t="s">
        <v>30</v>
      </c>
      <c r="N3662" s="102">
        <v>2</v>
      </c>
      <c r="O3662" s="93" t="str">
        <f>_xlfn.XLOOKUP(P3662,匹配表1065!U:U,匹配表1065!T:T)</f>
        <v>HO00307823</v>
      </c>
      <c r="P3662" s="102" t="s">
        <v>169</v>
      </c>
      <c r="Q3662" s="102" t="s">
        <v>170</v>
      </c>
      <c r="R3662" s="89" t="str">
        <f>_xlfn.XLOOKUP(Q3662,匹配表1065!L:L,匹配表1065!O:O)</f>
        <v>A</v>
      </c>
      <c r="S3662" s="93" t="str">
        <f>IFERROR(_xlfn.XLOOKUP(Q3662,匹配表1065!AI:AI,匹配表1065!AJ:AJ),"绿标")</f>
        <v>红标</v>
      </c>
      <c r="T3662" s="93" t="str" cm="1">
        <f t="array" ref="T3662:U3662">_xlfn.XLOOKUP(Q3662,匹配表1065!L:L,匹配表1065!M:N)</f>
        <v>头痛</v>
      </c>
      <c r="U3662" s="94" t="str">
        <v>神经内科</v>
      </c>
      <c r="V3662" s="95" t="s">
        <v>70</v>
      </c>
      <c r="W3662" s="93">
        <f>_xlfn.XLOOKUP(M3662,匹配表1065!D:D,匹配表1065!F:F)*N3662</f>
        <v>24</v>
      </c>
    </row>
    <row r="3663" customHeight="1" spans="1:23">
      <c r="A3663" s="89" t="s">
        <v>787</v>
      </c>
      <c r="B3663" s="90">
        <v>46182</v>
      </c>
      <c r="C3663" s="91" t="str">
        <f t="shared" si="114"/>
        <v>6月第2周</v>
      </c>
      <c r="D3663" s="89" t="s">
        <v>814</v>
      </c>
      <c r="E3663" s="89" t="str">
        <f t="shared" si="115"/>
        <v>6月第2周--周2</v>
      </c>
      <c r="F3663" s="103" t="s">
        <v>27</v>
      </c>
      <c r="G3663" s="102" t="s">
        <v>167</v>
      </c>
      <c r="H3663" s="92" t="str">
        <f>_xlfn.XLOOKUP(O3663,匹配表1065!T:T,匹配表1065!W:W)</f>
        <v>苏州市</v>
      </c>
      <c r="I3663" s="89" t="str">
        <f>_xlfn.XLOOKUP(O3663,匹配表1065!T:T,匹配表1065!X:X)</f>
        <v>PME2017</v>
      </c>
      <c r="J3663" s="102" t="s">
        <v>323</v>
      </c>
      <c r="K3663" s="89" cm="1">
        <f ca="1" t="array" ref="K3663:L3663">_xlfn.XLOOKUP(J3663,匹配表1065!Y:Y,匹配表1065!AA:AB)</f>
        <v>7</v>
      </c>
      <c r="L3663" s="89" t="str">
        <v>3个月以上</v>
      </c>
      <c r="M3663" s="92" t="s">
        <v>30</v>
      </c>
      <c r="N3663" s="102">
        <v>1</v>
      </c>
      <c r="O3663" s="93" t="str">
        <f>_xlfn.XLOOKUP(P3663,匹配表1065!U:U,匹配表1065!T:T)</f>
        <v>HO00001044</v>
      </c>
      <c r="P3663" s="102" t="s">
        <v>346</v>
      </c>
      <c r="Q3663" s="102" t="s">
        <v>347</v>
      </c>
      <c r="R3663" s="89" t="str">
        <f>_xlfn.XLOOKUP(Q3663,匹配表1065!L:L,匹配表1065!O:O)</f>
        <v>A</v>
      </c>
      <c r="S3663" s="93" t="str">
        <f>IFERROR(_xlfn.XLOOKUP(Q3663,匹配表1065!AI:AI,匹配表1065!AJ:AJ),"绿标")</f>
        <v>红标</v>
      </c>
      <c r="T3663" s="93" t="str" cm="1">
        <f t="array" ref="T3663:U3663">_xlfn.XLOOKUP(Q3663,匹配表1065!L:L,匹配表1065!M:N)</f>
        <v>头痛</v>
      </c>
      <c r="U3663" s="94" t="str">
        <v>神经内科</v>
      </c>
      <c r="V3663" s="95" t="s">
        <v>67</v>
      </c>
      <c r="W3663" s="93">
        <f>_xlfn.XLOOKUP(M3663,匹配表1065!D:D,匹配表1065!F:F)*N3663</f>
        <v>12</v>
      </c>
    </row>
    <row r="3664" customHeight="1" spans="1:23">
      <c r="A3664" s="89" t="s">
        <v>787</v>
      </c>
      <c r="B3664" s="90">
        <v>46182</v>
      </c>
      <c r="C3664" s="91" t="str">
        <f t="shared" si="114"/>
        <v>6月第2周</v>
      </c>
      <c r="D3664" s="89" t="s">
        <v>814</v>
      </c>
      <c r="E3664" s="89" t="str">
        <f t="shared" si="115"/>
        <v>6月第2周--周2</v>
      </c>
      <c r="F3664" s="99" t="s">
        <v>27</v>
      </c>
      <c r="G3664" s="102" t="s">
        <v>167</v>
      </c>
      <c r="H3664" s="92" t="str">
        <f>_xlfn.XLOOKUP(O3664,匹配表1065!T:T,匹配表1065!W:W)</f>
        <v>南通市</v>
      </c>
      <c r="I3664" s="89" t="str">
        <f>_xlfn.XLOOKUP(O3664,匹配表1065!T:T,匹配表1065!X:X)</f>
        <v>PME2013</v>
      </c>
      <c r="J3664" s="102" t="s">
        <v>180</v>
      </c>
      <c r="K3664" s="89" cm="1">
        <f ca="1" t="array" ref="K3664:L3664">_xlfn.XLOOKUP(J3664,匹配表1065!Y:Y,匹配表1065!AA:AB)</f>
        <v>51</v>
      </c>
      <c r="L3664" s="89" t="str">
        <v>3个月以上</v>
      </c>
      <c r="M3664" s="92" t="s">
        <v>30</v>
      </c>
      <c r="N3664" s="102">
        <v>1</v>
      </c>
      <c r="O3664" s="93" t="str">
        <f>_xlfn.XLOOKUP(P3664,匹配表1065!U:U,匹配表1065!T:T)</f>
        <v>HO00001066</v>
      </c>
      <c r="P3664" s="102" t="s">
        <v>183</v>
      </c>
      <c r="Q3664" s="102" t="s">
        <v>296</v>
      </c>
      <c r="R3664" s="89" t="str">
        <f>_xlfn.XLOOKUP(Q3664,匹配表1065!L:L,匹配表1065!O:O)</f>
        <v>C</v>
      </c>
      <c r="S3664" s="93" t="str">
        <f>IFERROR(_xlfn.XLOOKUP(Q3664,匹配表1065!AI:AI,匹配表1065!AJ:AJ),"绿标")</f>
        <v>红标</v>
      </c>
      <c r="T3664" s="93" t="str" cm="1">
        <f t="array" ref="T3664:U3664">_xlfn.XLOOKUP(Q3664,匹配表1065!L:L,匹配表1065!M:N)</f>
        <v>眩晕</v>
      </c>
      <c r="U3664" s="94" t="str">
        <v>耳鼻喉科</v>
      </c>
      <c r="V3664" s="95" t="s">
        <v>70</v>
      </c>
      <c r="W3664" s="93">
        <f>_xlfn.XLOOKUP(M3664,匹配表1065!D:D,匹配表1065!F:F)*N3664</f>
        <v>12</v>
      </c>
    </row>
    <row r="3665" customHeight="1" spans="1:23">
      <c r="A3665" s="89" t="s">
        <v>787</v>
      </c>
      <c r="B3665" s="90">
        <v>46182</v>
      </c>
      <c r="C3665" s="91" t="str">
        <f t="shared" si="114"/>
        <v>6月第2周</v>
      </c>
      <c r="D3665" s="89" t="s">
        <v>814</v>
      </c>
      <c r="E3665" s="89" t="str">
        <f t="shared" si="115"/>
        <v>6月第2周--周2</v>
      </c>
      <c r="F3665" s="103" t="s">
        <v>27</v>
      </c>
      <c r="G3665" s="102" t="s">
        <v>167</v>
      </c>
      <c r="H3665" s="92" t="str">
        <f>_xlfn.XLOOKUP(O3665,匹配表1065!T:T,匹配表1065!W:W)</f>
        <v>南通市</v>
      </c>
      <c r="I3665" s="89" t="str">
        <f>_xlfn.XLOOKUP(O3665,匹配表1065!T:T,匹配表1065!X:X)</f>
        <v>PME2013</v>
      </c>
      <c r="J3665" s="102" t="s">
        <v>180</v>
      </c>
      <c r="K3665" s="89" cm="1">
        <f ca="1" t="array" ref="K3665:L3665">_xlfn.XLOOKUP(J3665,匹配表1065!Y:Y,匹配表1065!AA:AB)</f>
        <v>51</v>
      </c>
      <c r="L3665" s="89" t="str">
        <v>3个月以上</v>
      </c>
      <c r="M3665" s="92" t="s">
        <v>30</v>
      </c>
      <c r="N3665" s="102">
        <v>1</v>
      </c>
      <c r="O3665" s="93" t="str">
        <f>_xlfn.XLOOKUP(P3665,匹配表1065!U:U,匹配表1065!T:T)</f>
        <v>HO00001066</v>
      </c>
      <c r="P3665" s="102" t="s">
        <v>183</v>
      </c>
      <c r="Q3665" s="102" t="s">
        <v>185</v>
      </c>
      <c r="R3665" s="89" t="str">
        <f>_xlfn.XLOOKUP(Q3665,匹配表1065!L:L,匹配表1065!O:O)</f>
        <v>A</v>
      </c>
      <c r="S3665" s="93" t="str">
        <f>IFERROR(_xlfn.XLOOKUP(Q3665,匹配表1065!AI:AI,匹配表1065!AJ:AJ),"绿标")</f>
        <v>红标</v>
      </c>
      <c r="T3665" s="93" t="str" cm="1">
        <f t="array" ref="T3665:U3665">_xlfn.XLOOKUP(Q3665,匹配表1065!L:L,匹配表1065!M:N)</f>
        <v>头痛</v>
      </c>
      <c r="U3665" s="94" t="str">
        <v>神经内科</v>
      </c>
      <c r="V3665" s="95" t="s">
        <v>33</v>
      </c>
      <c r="W3665" s="93">
        <f>_xlfn.XLOOKUP(M3665,匹配表1065!D:D,匹配表1065!F:F)*N3665</f>
        <v>12</v>
      </c>
    </row>
    <row r="3666" customHeight="1" spans="1:23">
      <c r="A3666" s="89" t="s">
        <v>787</v>
      </c>
      <c r="B3666" s="90">
        <v>46182</v>
      </c>
      <c r="C3666" s="91" t="str">
        <f t="shared" si="114"/>
        <v>6月第2周</v>
      </c>
      <c r="D3666" s="89" t="s">
        <v>814</v>
      </c>
      <c r="E3666" s="89" t="str">
        <f t="shared" si="115"/>
        <v>6月第2周--周2</v>
      </c>
      <c r="F3666" s="99" t="s">
        <v>27</v>
      </c>
      <c r="G3666" s="102" t="s">
        <v>167</v>
      </c>
      <c r="H3666" s="92" t="str">
        <f>_xlfn.XLOOKUP(O3666,匹配表1065!T:T,匹配表1065!W:W)</f>
        <v>南通市</v>
      </c>
      <c r="I3666" s="89" t="str">
        <f>_xlfn.XLOOKUP(O3666,匹配表1065!T:T,匹配表1065!X:X)</f>
        <v>PME2013</v>
      </c>
      <c r="J3666" s="102" t="s">
        <v>180</v>
      </c>
      <c r="K3666" s="89" cm="1">
        <f ca="1" t="array" ref="K3666:L3666">_xlfn.XLOOKUP(J3666,匹配表1065!Y:Y,匹配表1065!AA:AB)</f>
        <v>51</v>
      </c>
      <c r="L3666" s="89" t="str">
        <v>3个月以上</v>
      </c>
      <c r="M3666" s="92" t="s">
        <v>30</v>
      </c>
      <c r="N3666" s="102">
        <v>1</v>
      </c>
      <c r="O3666" s="93" t="str">
        <f>_xlfn.XLOOKUP(P3666,匹配表1065!U:U,匹配表1065!T:T)</f>
        <v>HO00001019</v>
      </c>
      <c r="P3666" s="102" t="s">
        <v>350</v>
      </c>
      <c r="Q3666" s="102" t="s">
        <v>351</v>
      </c>
      <c r="R3666" s="89" t="str">
        <f>_xlfn.XLOOKUP(Q3666,匹配表1065!L:L,匹配表1065!O:O)</f>
        <v>C</v>
      </c>
      <c r="S3666" s="93" t="str">
        <f>IFERROR(_xlfn.XLOOKUP(Q3666,匹配表1065!AI:AI,匹配表1065!AJ:AJ),"绿标")</f>
        <v>红标</v>
      </c>
      <c r="T3666" s="93" t="str" cm="1">
        <f t="array" ref="T3666:U3666">_xlfn.XLOOKUP(Q3666,匹配表1065!L:L,匹配表1065!M:N)</f>
        <v>眩晕</v>
      </c>
      <c r="U3666" s="94" t="str">
        <v>神经内科</v>
      </c>
      <c r="V3666" s="95" t="s">
        <v>70</v>
      </c>
      <c r="W3666" s="93">
        <f>_xlfn.XLOOKUP(M3666,匹配表1065!D:D,匹配表1065!F:F)*N3666</f>
        <v>12</v>
      </c>
    </row>
    <row r="3667" customHeight="1" spans="1:23">
      <c r="A3667" s="89" t="s">
        <v>787</v>
      </c>
      <c r="B3667" s="90">
        <v>46182</v>
      </c>
      <c r="C3667" s="91" t="str">
        <f t="shared" si="114"/>
        <v>6月第2周</v>
      </c>
      <c r="D3667" s="89" t="s">
        <v>814</v>
      </c>
      <c r="E3667" s="89" t="str">
        <f t="shared" si="115"/>
        <v>6月第2周--周2</v>
      </c>
      <c r="F3667" s="103" t="s">
        <v>27</v>
      </c>
      <c r="G3667" s="102" t="s">
        <v>167</v>
      </c>
      <c r="H3667" s="92" t="str">
        <f>_xlfn.XLOOKUP(O3667,匹配表1065!T:T,匹配表1065!W:W)</f>
        <v>无锡市</v>
      </c>
      <c r="I3667" s="89" t="str">
        <f>_xlfn.XLOOKUP(O3667,匹配表1065!T:T,匹配表1065!X:X)</f>
        <v>PME2014</v>
      </c>
      <c r="J3667" s="102" t="s">
        <v>581</v>
      </c>
      <c r="K3667" s="89" cm="1">
        <f ca="1" t="array" ref="K3667:L3667">_xlfn.XLOOKUP(J3667,匹配表1065!Y:Y,匹配表1065!AA:AB)</f>
        <v>1</v>
      </c>
      <c r="L3667" s="89" t="str">
        <v>3个月以内</v>
      </c>
      <c r="M3667" s="92" t="s">
        <v>30</v>
      </c>
      <c r="N3667" s="102">
        <v>1</v>
      </c>
      <c r="O3667" s="93" t="str">
        <f>_xlfn.XLOOKUP(P3667,匹配表1065!U:U,匹配表1065!T:T)</f>
        <v>HO00001111</v>
      </c>
      <c r="P3667" s="102" t="s">
        <v>582</v>
      </c>
      <c r="Q3667" s="102" t="s">
        <v>728</v>
      </c>
      <c r="R3667" s="89" t="str">
        <f>_xlfn.XLOOKUP(Q3667,匹配表1065!L:L,匹配表1065!O:O)</f>
        <v>C</v>
      </c>
      <c r="S3667" s="93" t="str">
        <f>IFERROR(_xlfn.XLOOKUP(Q3667,匹配表1065!AI:AI,匹配表1065!AJ:AJ),"绿标")</f>
        <v>红标</v>
      </c>
      <c r="T3667" s="93" t="str" cm="1">
        <f t="array" ref="T3667:U3667">_xlfn.XLOOKUP(Q3667,匹配表1065!L:L,匹配表1065!M:N)</f>
        <v>眩晕</v>
      </c>
      <c r="U3667" s="94" t="str">
        <v>耳鼻喉科</v>
      </c>
      <c r="V3667" s="95" t="s">
        <v>70</v>
      </c>
      <c r="W3667" s="93">
        <f>_xlfn.XLOOKUP(M3667,匹配表1065!D:D,匹配表1065!F:F)*N3667</f>
        <v>12</v>
      </c>
    </row>
    <row r="3668" customHeight="1" spans="1:23">
      <c r="A3668" s="89" t="s">
        <v>787</v>
      </c>
      <c r="B3668" s="90">
        <v>46183</v>
      </c>
      <c r="C3668" s="91" t="str">
        <f t="shared" si="114"/>
        <v>6月第2周</v>
      </c>
      <c r="D3668" s="89" t="s">
        <v>814</v>
      </c>
      <c r="E3668" s="89" t="str">
        <f t="shared" si="115"/>
        <v>6月第2周--周3</v>
      </c>
      <c r="F3668" s="103" t="s">
        <v>27</v>
      </c>
      <c r="G3668" s="92" t="s">
        <v>92</v>
      </c>
      <c r="H3668" s="92" t="str">
        <f>_xlfn.XLOOKUP(O3668,匹配表1065!T:T,匹配表1065!W:W)</f>
        <v>合肥市</v>
      </c>
      <c r="I3668" s="89" t="str">
        <f>_xlfn.XLOOKUP(O3668,匹配表1065!T:T,匹配表1065!X:X)</f>
        <v>PME2047</v>
      </c>
      <c r="J3668" s="102" t="s">
        <v>97</v>
      </c>
      <c r="K3668" s="89" cm="1">
        <f ca="1" t="array" ref="K3668:L3668">_xlfn.XLOOKUP(J3668,匹配表1065!Y:Y,匹配表1065!AA:AB)</f>
        <v>2</v>
      </c>
      <c r="L3668" s="89" t="str">
        <v>3个月以内</v>
      </c>
      <c r="M3668" s="92" t="s">
        <v>35</v>
      </c>
      <c r="N3668" s="102">
        <v>1</v>
      </c>
      <c r="O3668" s="93" t="str">
        <f>_xlfn.XLOOKUP(P3668,匹配表1065!U:U,匹配表1065!T:T)</f>
        <v>HO00000005</v>
      </c>
      <c r="P3668" s="102" t="s">
        <v>98</v>
      </c>
      <c r="Q3668" s="102" t="s">
        <v>99</v>
      </c>
      <c r="R3668" s="89" t="str">
        <f>_xlfn.XLOOKUP(Q3668,匹配表1065!L:L,匹配表1065!O:O)</f>
        <v>C</v>
      </c>
      <c r="S3668" s="93" t="str">
        <f>IFERROR(_xlfn.XLOOKUP(Q3668,匹配表1065!AI:AI,匹配表1065!AJ:AJ),"绿标")</f>
        <v>黑标</v>
      </c>
      <c r="T3668" s="93" t="str" cm="1">
        <f t="array" ref="T3668:U3668">_xlfn.XLOOKUP(Q3668,匹配表1065!L:L,匹配表1065!M:N)</f>
        <v>眩晕</v>
      </c>
      <c r="U3668" s="94" t="str">
        <v>耳鼻喉科</v>
      </c>
      <c r="V3668" s="95" t="s">
        <v>100</v>
      </c>
      <c r="W3668" s="93">
        <f>_xlfn.XLOOKUP(M3668,匹配表1065!D:D,匹配表1065!F:F)*N3668</f>
        <v>4</v>
      </c>
    </row>
    <row r="3669" customHeight="1" spans="1:23">
      <c r="A3669" s="89" t="s">
        <v>787</v>
      </c>
      <c r="B3669" s="90">
        <v>46183</v>
      </c>
      <c r="C3669" s="91" t="str">
        <f t="shared" si="114"/>
        <v>6月第2周</v>
      </c>
      <c r="D3669" s="89" t="s">
        <v>814</v>
      </c>
      <c r="E3669" s="89" t="str">
        <f t="shared" si="115"/>
        <v>6月第2周--周3</v>
      </c>
      <c r="F3669" s="103" t="s">
        <v>27</v>
      </c>
      <c r="G3669" s="92" t="s">
        <v>92</v>
      </c>
      <c r="H3669" s="92" t="str">
        <f>_xlfn.XLOOKUP(O3669,匹配表1065!T:T,匹配表1065!W:W)</f>
        <v>合肥市</v>
      </c>
      <c r="I3669" s="89" t="str">
        <f>_xlfn.XLOOKUP(O3669,匹配表1065!T:T,匹配表1065!X:X)</f>
        <v>PME2007</v>
      </c>
      <c r="J3669" s="102" t="s">
        <v>93</v>
      </c>
      <c r="K3669" s="89" cm="1">
        <f ca="1" t="array" ref="K3669:L3669">_xlfn.XLOOKUP(J3669,匹配表1065!Y:Y,匹配表1065!AA:AB)</f>
        <v>9</v>
      </c>
      <c r="L3669" s="89" t="str">
        <v>3个月以上</v>
      </c>
      <c r="M3669" s="92" t="s">
        <v>30</v>
      </c>
      <c r="N3669" s="102">
        <v>1</v>
      </c>
      <c r="O3669" s="93" t="str">
        <f>_xlfn.XLOOKUP(P3669,匹配表1065!U:U,匹配表1065!T:T)</f>
        <v>HO00000001</v>
      </c>
      <c r="P3669" s="102" t="s">
        <v>94</v>
      </c>
      <c r="Q3669" s="102" t="s">
        <v>96</v>
      </c>
      <c r="R3669" s="89" t="str">
        <f>_xlfn.XLOOKUP(Q3669,匹配表1065!L:L,匹配表1065!O:O)</f>
        <v>B</v>
      </c>
      <c r="S3669" s="93" t="str">
        <f>IFERROR(_xlfn.XLOOKUP(Q3669,匹配表1065!AI:AI,匹配表1065!AJ:AJ),"绿标")</f>
        <v>黑标</v>
      </c>
      <c r="T3669" s="93" t="str" cm="1">
        <f t="array" ref="T3669:U3669">_xlfn.XLOOKUP(Q3669,匹配表1065!L:L,匹配表1065!M:N)</f>
        <v>脑血管</v>
      </c>
      <c r="U3669" s="94" t="str">
        <v>神经内科</v>
      </c>
      <c r="V3669" s="95" t="s">
        <v>33</v>
      </c>
      <c r="W3669" s="93">
        <f>_xlfn.XLOOKUP(M3669,匹配表1065!D:D,匹配表1065!F:F)*N3669</f>
        <v>12</v>
      </c>
    </row>
    <row r="3670" customHeight="1" spans="1:23">
      <c r="A3670" s="89" t="s">
        <v>787</v>
      </c>
      <c r="B3670" s="90">
        <v>46183</v>
      </c>
      <c r="C3670" s="91" t="str">
        <f t="shared" si="114"/>
        <v>6月第2周</v>
      </c>
      <c r="D3670" s="89" t="s">
        <v>814</v>
      </c>
      <c r="E3670" s="89" t="str">
        <f t="shared" si="115"/>
        <v>6月第2周--周3</v>
      </c>
      <c r="F3670" s="103" t="s">
        <v>27</v>
      </c>
      <c r="G3670" s="92" t="s">
        <v>92</v>
      </c>
      <c r="H3670" s="92" t="str">
        <f>_xlfn.XLOOKUP(O3670,匹配表1065!T:T,匹配表1065!W:W)</f>
        <v>合肥市</v>
      </c>
      <c r="I3670" s="89" t="str">
        <f>_xlfn.XLOOKUP(O3670,匹配表1065!T:T,匹配表1065!X:X)</f>
        <v>PME2047</v>
      </c>
      <c r="J3670" s="102" t="s">
        <v>97</v>
      </c>
      <c r="K3670" s="89" cm="1">
        <f ca="1" t="array" ref="K3670:L3670">_xlfn.XLOOKUP(J3670,匹配表1065!Y:Y,匹配表1065!AA:AB)</f>
        <v>2</v>
      </c>
      <c r="L3670" s="89" t="str">
        <v>3个月以内</v>
      </c>
      <c r="M3670" s="92" t="s">
        <v>35</v>
      </c>
      <c r="N3670" s="102">
        <v>1</v>
      </c>
      <c r="O3670" s="93" t="str">
        <f>_xlfn.XLOOKUP(P3670,匹配表1065!U:U,匹配表1065!T:T)</f>
        <v>HO00000005</v>
      </c>
      <c r="P3670" s="102" t="s">
        <v>98</v>
      </c>
      <c r="Q3670" s="102" t="s">
        <v>208</v>
      </c>
      <c r="R3670" s="89" t="str">
        <f>_xlfn.XLOOKUP(Q3670,匹配表1065!L:L,匹配表1065!O:O)</f>
        <v>A</v>
      </c>
      <c r="S3670" s="93" t="str">
        <f>IFERROR(_xlfn.XLOOKUP(Q3670,匹配表1065!AI:AI,匹配表1065!AJ:AJ),"绿标")</f>
        <v>黑标</v>
      </c>
      <c r="T3670" s="93" t="str" cm="1">
        <f t="array" ref="T3670:U3670">_xlfn.XLOOKUP(Q3670,匹配表1065!L:L,匹配表1065!M:N)</f>
        <v>头痛</v>
      </c>
      <c r="U3670" s="94" t="str">
        <v>神经内科</v>
      </c>
      <c r="V3670" s="95" t="s">
        <v>58</v>
      </c>
      <c r="W3670" s="93">
        <f>_xlfn.XLOOKUP(M3670,匹配表1065!D:D,匹配表1065!F:F)*N3670</f>
        <v>4</v>
      </c>
    </row>
    <row r="3671" customHeight="1" spans="1:23">
      <c r="A3671" s="89" t="s">
        <v>787</v>
      </c>
      <c r="B3671" s="90">
        <v>46183</v>
      </c>
      <c r="C3671" s="91" t="str">
        <f t="shared" si="114"/>
        <v>6月第2周</v>
      </c>
      <c r="D3671" s="89" t="s">
        <v>814</v>
      </c>
      <c r="E3671" s="89" t="str">
        <f t="shared" si="115"/>
        <v>6月第2周--周3</v>
      </c>
      <c r="F3671" s="103" t="s">
        <v>27</v>
      </c>
      <c r="G3671" s="92" t="s">
        <v>92</v>
      </c>
      <c r="H3671" s="92" t="str">
        <f>_xlfn.XLOOKUP(O3671,匹配表1065!T:T,匹配表1065!W:W)</f>
        <v>合肥市</v>
      </c>
      <c r="I3671" s="89" t="str">
        <f>_xlfn.XLOOKUP(O3671,匹配表1065!T:T,匹配表1065!X:X)</f>
        <v>PME2048</v>
      </c>
      <c r="J3671" s="102" t="s">
        <v>547</v>
      </c>
      <c r="K3671" s="89" cm="1">
        <f ca="1" t="array" ref="K3671:L3671">_xlfn.XLOOKUP(J3671,匹配表1065!Y:Y,匹配表1065!AA:AB)</f>
        <v>4</v>
      </c>
      <c r="L3671" s="89" t="str">
        <v>3个月以上</v>
      </c>
      <c r="M3671" s="92" t="s">
        <v>35</v>
      </c>
      <c r="N3671" s="102">
        <v>1</v>
      </c>
      <c r="O3671" s="93" t="str">
        <f>_xlfn.XLOOKUP(P3671,匹配表1065!U:U,匹配表1065!T:T)</f>
        <v>HO00002956</v>
      </c>
      <c r="P3671" s="102" t="s">
        <v>285</v>
      </c>
      <c r="Q3671" s="102" t="s">
        <v>548</v>
      </c>
      <c r="R3671" s="89" t="str">
        <f>_xlfn.XLOOKUP(Q3671,匹配表1065!L:L,匹配表1065!O:O)</f>
        <v>B</v>
      </c>
      <c r="S3671" s="93" t="str">
        <f>IFERROR(_xlfn.XLOOKUP(Q3671,匹配表1065!AI:AI,匹配表1065!AJ:AJ),"绿标")</f>
        <v>绿标</v>
      </c>
      <c r="T3671" s="93" t="str" cm="1">
        <f t="array" ref="T3671:U3671">_xlfn.XLOOKUP(Q3671,匹配表1065!L:L,匹配表1065!M:N)</f>
        <v>脑血管</v>
      </c>
      <c r="U3671" s="94" t="str">
        <v>神经内科</v>
      </c>
      <c r="V3671" s="95" t="s">
        <v>33</v>
      </c>
      <c r="W3671" s="93">
        <f>_xlfn.XLOOKUP(M3671,匹配表1065!D:D,匹配表1065!F:F)*N3671</f>
        <v>4</v>
      </c>
    </row>
    <row r="3672" customHeight="1" spans="1:23">
      <c r="A3672" s="89" t="s">
        <v>787</v>
      </c>
      <c r="B3672" s="90">
        <v>46183</v>
      </c>
      <c r="C3672" s="91" t="str">
        <f t="shared" si="114"/>
        <v>6月第2周</v>
      </c>
      <c r="D3672" s="89" t="s">
        <v>814</v>
      </c>
      <c r="E3672" s="89" t="str">
        <f t="shared" si="115"/>
        <v>6月第2周--周3</v>
      </c>
      <c r="F3672" s="103" t="s">
        <v>27</v>
      </c>
      <c r="G3672" s="89" t="s">
        <v>63</v>
      </c>
      <c r="H3672" s="92" t="str">
        <f>_xlfn.XLOOKUP(O3672,匹配表1065!T:T,匹配表1065!W:W)</f>
        <v>南京市</v>
      </c>
      <c r="I3672" s="89" t="str">
        <f>_xlfn.XLOOKUP(O3672,匹配表1065!T:T,匹配表1065!X:X)</f>
        <v>PME2001</v>
      </c>
      <c r="J3672" s="102" t="s">
        <v>64</v>
      </c>
      <c r="K3672" s="89" cm="1">
        <f ca="1" t="array" ref="K3672:L3672">_xlfn.XLOOKUP(J3672,匹配表1065!Y:Y,匹配表1065!AA:AB)</f>
        <v>31</v>
      </c>
      <c r="L3672" s="89" t="str">
        <v>3个月以上</v>
      </c>
      <c r="M3672" s="92" t="s">
        <v>30</v>
      </c>
      <c r="N3672" s="102">
        <v>2</v>
      </c>
      <c r="O3672" s="93" t="str">
        <f>_xlfn.XLOOKUP(P3672,匹配表1065!U:U,匹配表1065!T:T)</f>
        <v>HO00000958</v>
      </c>
      <c r="P3672" s="102" t="s">
        <v>65</v>
      </c>
      <c r="Q3672" s="102" t="s">
        <v>68</v>
      </c>
      <c r="R3672" s="89" t="str">
        <f>_xlfn.XLOOKUP(Q3672,匹配表1065!L:L,匹配表1065!O:O)</f>
        <v>A</v>
      </c>
      <c r="S3672" s="93" t="str">
        <f>IFERROR(_xlfn.XLOOKUP(Q3672,匹配表1065!AI:AI,匹配表1065!AJ:AJ),"绿标")</f>
        <v>红标</v>
      </c>
      <c r="T3672" s="93" t="str" cm="1">
        <f t="array" ref="T3672:U3672">_xlfn.XLOOKUP(Q3672,匹配表1065!L:L,匹配表1065!M:N)</f>
        <v>头痛</v>
      </c>
      <c r="U3672" s="94" t="str">
        <v>神经内科</v>
      </c>
      <c r="V3672" s="95" t="s">
        <v>33</v>
      </c>
      <c r="W3672" s="93">
        <f>_xlfn.XLOOKUP(M3672,匹配表1065!D:D,匹配表1065!F:F)*N3672</f>
        <v>24</v>
      </c>
    </row>
    <row r="3673" customHeight="1" spans="1:23">
      <c r="A3673" s="89" t="s">
        <v>787</v>
      </c>
      <c r="B3673" s="90">
        <v>46183</v>
      </c>
      <c r="C3673" s="91" t="str">
        <f t="shared" si="114"/>
        <v>6月第2周</v>
      </c>
      <c r="D3673" s="89" t="s">
        <v>814</v>
      </c>
      <c r="E3673" s="89" t="str">
        <f t="shared" si="115"/>
        <v>6月第2周--周3</v>
      </c>
      <c r="F3673" s="103" t="s">
        <v>27</v>
      </c>
      <c r="G3673" s="89" t="s">
        <v>63</v>
      </c>
      <c r="H3673" s="92" t="str">
        <f>_xlfn.XLOOKUP(O3673,匹配表1065!T:T,匹配表1065!W:W)</f>
        <v>南京市</v>
      </c>
      <c r="I3673" s="89" t="str">
        <f>_xlfn.XLOOKUP(O3673,匹配表1065!T:T,匹配表1065!X:X)</f>
        <v>PME2001</v>
      </c>
      <c r="J3673" s="102" t="s">
        <v>64</v>
      </c>
      <c r="K3673" s="89" cm="1">
        <f ca="1" t="array" ref="K3673:L3673">_xlfn.XLOOKUP(J3673,匹配表1065!Y:Y,匹配表1065!AA:AB)</f>
        <v>31</v>
      </c>
      <c r="L3673" s="89" t="str">
        <v>3个月以上</v>
      </c>
      <c r="M3673" s="92" t="s">
        <v>35</v>
      </c>
      <c r="N3673" s="102">
        <v>1</v>
      </c>
      <c r="O3673" s="93" t="str">
        <f>_xlfn.XLOOKUP(P3673,匹配表1065!U:U,匹配表1065!T:T)</f>
        <v>HO00000958</v>
      </c>
      <c r="P3673" s="102" t="s">
        <v>65</v>
      </c>
      <c r="Q3673" s="102" t="s">
        <v>467</v>
      </c>
      <c r="R3673" s="89" t="str">
        <f>_xlfn.XLOOKUP(Q3673,匹配表1065!L:L,匹配表1065!O:O)</f>
        <v>B</v>
      </c>
      <c r="S3673" s="93" t="str">
        <f>IFERROR(_xlfn.XLOOKUP(Q3673,匹配表1065!AI:AI,匹配表1065!AJ:AJ),"绿标")</f>
        <v>绿标</v>
      </c>
      <c r="T3673" s="93" t="str" cm="1">
        <f t="array" ref="T3673:U3673">_xlfn.XLOOKUP(Q3673,匹配表1065!L:L,匹配表1065!M:N)</f>
        <v>脑血管</v>
      </c>
      <c r="U3673" s="94" t="str">
        <v>神经内科</v>
      </c>
      <c r="V3673" s="95" t="s">
        <v>33</v>
      </c>
      <c r="W3673" s="93">
        <f>_xlfn.XLOOKUP(M3673,匹配表1065!D:D,匹配表1065!F:F)*N3673</f>
        <v>4</v>
      </c>
    </row>
    <row r="3674" customHeight="1" spans="1:23">
      <c r="A3674" s="89" t="s">
        <v>787</v>
      </c>
      <c r="B3674" s="90">
        <v>46183</v>
      </c>
      <c r="C3674" s="91" t="str">
        <f t="shared" si="114"/>
        <v>6月第2周</v>
      </c>
      <c r="D3674" s="89" t="s">
        <v>814</v>
      </c>
      <c r="E3674" s="89" t="str">
        <f t="shared" si="115"/>
        <v>6月第2周--周3</v>
      </c>
      <c r="F3674" s="103" t="s">
        <v>27</v>
      </c>
      <c r="G3674" s="89" t="s">
        <v>63</v>
      </c>
      <c r="H3674" s="92" t="str">
        <f>_xlfn.XLOOKUP(O3674,匹配表1065!T:T,匹配表1065!W:W)</f>
        <v>徐州市</v>
      </c>
      <c r="I3674" s="89" t="str">
        <f>_xlfn.XLOOKUP(O3674,匹配表1065!T:T,匹配表1065!X:X)</f>
        <v>PME2008</v>
      </c>
      <c r="J3674" s="102" t="s">
        <v>81</v>
      </c>
      <c r="K3674" s="89" cm="1">
        <f ca="1" t="array" ref="K3674:L3674">_xlfn.XLOOKUP(J3674,匹配表1065!Y:Y,匹配表1065!AA:AB)</f>
        <v>19</v>
      </c>
      <c r="L3674" s="89" t="str">
        <v>3个月以上</v>
      </c>
      <c r="M3674" s="92" t="s">
        <v>30</v>
      </c>
      <c r="N3674" s="102">
        <v>1</v>
      </c>
      <c r="O3674" s="93" t="str">
        <f>_xlfn.XLOOKUP(P3674,匹配表1065!U:U,匹配表1065!T:T)</f>
        <v>HO00001134</v>
      </c>
      <c r="P3674" s="102" t="s">
        <v>82</v>
      </c>
      <c r="Q3674" s="102" t="s">
        <v>788</v>
      </c>
      <c r="R3674" s="89" t="str">
        <f>_xlfn.XLOOKUP(Q3674,匹配表1065!L:L,匹配表1065!O:O)</f>
        <v>B</v>
      </c>
      <c r="S3674" s="93" t="str">
        <f>IFERROR(_xlfn.XLOOKUP(Q3674,匹配表1065!AI:AI,匹配表1065!AJ:AJ),"绿标")</f>
        <v>黑标</v>
      </c>
      <c r="T3674" s="93" t="str" cm="1">
        <f t="array" ref="T3674:U3674">_xlfn.XLOOKUP(Q3674,匹配表1065!L:L,匹配表1065!M:N)</f>
        <v>脑血管</v>
      </c>
      <c r="U3674" s="94" t="str">
        <v>神经内科</v>
      </c>
      <c r="V3674" s="95" t="s">
        <v>67</v>
      </c>
      <c r="W3674" s="93">
        <f>_xlfn.XLOOKUP(M3674,匹配表1065!D:D,匹配表1065!F:F)*N3674</f>
        <v>12</v>
      </c>
    </row>
    <row r="3675" customHeight="1" spans="1:23">
      <c r="A3675" s="89" t="s">
        <v>787</v>
      </c>
      <c r="B3675" s="90">
        <v>46183</v>
      </c>
      <c r="C3675" s="91" t="str">
        <f t="shared" si="114"/>
        <v>6月第2周</v>
      </c>
      <c r="D3675" s="89" t="s">
        <v>814</v>
      </c>
      <c r="E3675" s="89" t="str">
        <f t="shared" si="115"/>
        <v>6月第2周--周3</v>
      </c>
      <c r="F3675" s="103" t="s">
        <v>27</v>
      </c>
      <c r="G3675" s="89" t="s">
        <v>63</v>
      </c>
      <c r="H3675" s="92" t="str">
        <f>_xlfn.XLOOKUP(O3675,匹配表1065!T:T,匹配表1065!W:W)</f>
        <v>连云港市</v>
      </c>
      <c r="I3675" s="89" t="str">
        <f>_xlfn.XLOOKUP(O3675,匹配表1065!T:T,匹配表1065!X:X)</f>
        <v>PME2042</v>
      </c>
      <c r="J3675" s="102" t="s">
        <v>74</v>
      </c>
      <c r="K3675" s="89" cm="1">
        <f ca="1" t="array" ref="K3675:L3675">_xlfn.XLOOKUP(J3675,匹配表1065!Y:Y,匹配表1065!AA:AB)</f>
        <v>7</v>
      </c>
      <c r="L3675" s="89" t="str">
        <v>3个月以上</v>
      </c>
      <c r="M3675" s="92" t="s">
        <v>35</v>
      </c>
      <c r="N3675" s="102">
        <v>1</v>
      </c>
      <c r="O3675" s="93" t="str">
        <f>_xlfn.XLOOKUP(P3675,匹配表1065!U:U,匹配表1065!T:T)</f>
        <v>HO00001004</v>
      </c>
      <c r="P3675" s="102" t="s">
        <v>75</v>
      </c>
      <c r="Q3675" s="102" t="s">
        <v>507</v>
      </c>
      <c r="R3675" s="89" t="str">
        <f>_xlfn.XLOOKUP(Q3675,匹配表1065!L:L,匹配表1065!O:O)</f>
        <v>D</v>
      </c>
      <c r="S3675" s="93" t="str">
        <f>IFERROR(_xlfn.XLOOKUP(Q3675,匹配表1065!AI:AI,匹配表1065!AJ:AJ),"绿标")</f>
        <v>绿标</v>
      </c>
      <c r="T3675" s="93" t="str" cm="1">
        <f t="array" ref="T3675:U3675">_xlfn.XLOOKUP(Q3675,匹配表1065!L:L,匹配表1065!M:N)</f>
        <v>疼痛</v>
      </c>
      <c r="U3675" s="94" t="str">
        <v>疼痛科</v>
      </c>
      <c r="V3675" s="95" t="s">
        <v>67</v>
      </c>
      <c r="W3675" s="93">
        <f>_xlfn.XLOOKUP(M3675,匹配表1065!D:D,匹配表1065!F:F)*N3675</f>
        <v>4</v>
      </c>
    </row>
    <row r="3676" customHeight="1" spans="1:23">
      <c r="A3676" s="89" t="s">
        <v>787</v>
      </c>
      <c r="B3676" s="90">
        <v>46183</v>
      </c>
      <c r="C3676" s="91" t="str">
        <f t="shared" si="114"/>
        <v>6月第2周</v>
      </c>
      <c r="D3676" s="89" t="s">
        <v>814</v>
      </c>
      <c r="E3676" s="89" t="str">
        <f t="shared" si="115"/>
        <v>6月第2周--周3</v>
      </c>
      <c r="F3676" s="103" t="s">
        <v>27</v>
      </c>
      <c r="G3676" s="89" t="s">
        <v>63</v>
      </c>
      <c r="H3676" s="92" t="str">
        <f>_xlfn.XLOOKUP(O3676,匹配表1065!T:T,匹配表1065!W:W)</f>
        <v>南京市</v>
      </c>
      <c r="I3676" s="89" t="str">
        <f>_xlfn.XLOOKUP(O3676,匹配表1065!T:T,匹配表1065!X:X)</f>
        <v>PME2002</v>
      </c>
      <c r="J3676" s="102" t="s">
        <v>84</v>
      </c>
      <c r="K3676" s="89" cm="1">
        <f ca="1" t="array" ref="K3676:L3676">_xlfn.XLOOKUP(J3676,匹配表1065!Y:Y,匹配表1065!AA:AB)</f>
        <v>31</v>
      </c>
      <c r="L3676" s="89" t="str">
        <v>3个月以上</v>
      </c>
      <c r="M3676" s="92" t="s">
        <v>30</v>
      </c>
      <c r="N3676" s="102">
        <v>3</v>
      </c>
      <c r="O3676" s="93" t="str">
        <f>_xlfn.XLOOKUP(P3676,匹配表1065!U:U,匹配表1065!T:T)</f>
        <v>HO00000964</v>
      </c>
      <c r="P3676" s="102" t="s">
        <v>90</v>
      </c>
      <c r="Q3676" s="102" t="s">
        <v>281</v>
      </c>
      <c r="R3676" s="89" t="str">
        <f>_xlfn.XLOOKUP(Q3676,匹配表1065!L:L,匹配表1065!O:O)</f>
        <v>A</v>
      </c>
      <c r="S3676" s="93" t="str">
        <f>IFERROR(_xlfn.XLOOKUP(Q3676,匹配表1065!AI:AI,匹配表1065!AJ:AJ),"绿标")</f>
        <v>红标</v>
      </c>
      <c r="T3676" s="93" t="str" cm="1">
        <f t="array" ref="T3676:U3676">_xlfn.XLOOKUP(Q3676,匹配表1065!L:L,匹配表1065!M:N)</f>
        <v>头痛</v>
      </c>
      <c r="U3676" s="94" t="str">
        <v>神经内科</v>
      </c>
      <c r="V3676" s="95" t="s">
        <v>70</v>
      </c>
      <c r="W3676" s="93">
        <f>_xlfn.XLOOKUP(M3676,匹配表1065!D:D,匹配表1065!F:F)*N3676</f>
        <v>36</v>
      </c>
    </row>
    <row r="3677" customHeight="1" spans="1:23">
      <c r="A3677" s="89" t="s">
        <v>787</v>
      </c>
      <c r="B3677" s="90">
        <v>46183</v>
      </c>
      <c r="C3677" s="91" t="str">
        <f t="shared" si="114"/>
        <v>6月第2周</v>
      </c>
      <c r="D3677" s="89" t="s">
        <v>814</v>
      </c>
      <c r="E3677" s="89" t="str">
        <f t="shared" si="115"/>
        <v>6月第2周--周3</v>
      </c>
      <c r="F3677" s="103" t="s">
        <v>27</v>
      </c>
      <c r="G3677" s="89" t="s">
        <v>63</v>
      </c>
      <c r="H3677" s="92" t="str">
        <f>_xlfn.XLOOKUP(O3677,匹配表1065!T:T,匹配表1065!W:W)</f>
        <v>南京市</v>
      </c>
      <c r="I3677" s="89" t="str">
        <f>_xlfn.XLOOKUP(O3677,匹配表1065!T:T,匹配表1065!X:X)</f>
        <v>PME2002</v>
      </c>
      <c r="J3677" s="102" t="s">
        <v>84</v>
      </c>
      <c r="K3677" s="89" cm="1">
        <f ca="1" t="array" ref="K3677:L3677">_xlfn.XLOOKUP(J3677,匹配表1065!Y:Y,匹配表1065!AA:AB)</f>
        <v>31</v>
      </c>
      <c r="L3677" s="89" t="str">
        <v>3个月以上</v>
      </c>
      <c r="M3677" s="92" t="s">
        <v>30</v>
      </c>
      <c r="N3677" s="102">
        <v>1</v>
      </c>
      <c r="O3677" s="93" t="str">
        <f>_xlfn.XLOOKUP(P3677,匹配表1065!U:U,匹配表1065!T:T)</f>
        <v>HO00039936</v>
      </c>
      <c r="P3677" s="102" t="s">
        <v>87</v>
      </c>
      <c r="Q3677" s="102" t="s">
        <v>403</v>
      </c>
      <c r="R3677" s="89" t="str">
        <f>_xlfn.XLOOKUP(Q3677,匹配表1065!L:L,匹配表1065!O:O)</f>
        <v>C</v>
      </c>
      <c r="S3677" s="93" t="str">
        <f>IFERROR(_xlfn.XLOOKUP(Q3677,匹配表1065!AI:AI,匹配表1065!AJ:AJ),"绿标")</f>
        <v>绿标</v>
      </c>
      <c r="T3677" s="93" t="str" cm="1">
        <f t="array" ref="T3677:U3677">_xlfn.XLOOKUP(Q3677,匹配表1065!L:L,匹配表1065!M:N)</f>
        <v>眩晕</v>
      </c>
      <c r="U3677" s="94" t="str">
        <v>耳鼻喉科</v>
      </c>
      <c r="V3677" s="95" t="s">
        <v>70</v>
      </c>
      <c r="W3677" s="93">
        <f>_xlfn.XLOOKUP(M3677,匹配表1065!D:D,匹配表1065!F:F)*N3677</f>
        <v>12</v>
      </c>
    </row>
    <row r="3678" customHeight="1" spans="1:23">
      <c r="A3678" s="89" t="s">
        <v>787</v>
      </c>
      <c r="B3678" s="90">
        <v>46183</v>
      </c>
      <c r="C3678" s="91" t="str">
        <f t="shared" si="114"/>
        <v>6月第2周</v>
      </c>
      <c r="D3678" s="89" t="s">
        <v>814</v>
      </c>
      <c r="E3678" s="89" t="str">
        <f t="shared" si="115"/>
        <v>6月第2周--周3</v>
      </c>
      <c r="F3678" s="103" t="s">
        <v>27</v>
      </c>
      <c r="G3678" s="89" t="s">
        <v>63</v>
      </c>
      <c r="H3678" s="92" t="str">
        <f>_xlfn.XLOOKUP(O3678,匹配表1065!T:T,匹配表1065!W:W)</f>
        <v>南京市</v>
      </c>
      <c r="I3678" s="89" t="str">
        <f>_xlfn.XLOOKUP(O3678,匹配表1065!T:T,匹配表1065!X:X)</f>
        <v>PME2002</v>
      </c>
      <c r="J3678" s="102" t="s">
        <v>410</v>
      </c>
      <c r="K3678" s="89" cm="1">
        <f ca="1" t="array" ref="K3678:L3678">_xlfn.XLOOKUP(J3678,匹配表1065!Y:Y,匹配表1065!AA:AB)</f>
        <v>1</v>
      </c>
      <c r="L3678" s="89" t="str">
        <v>3个月以内</v>
      </c>
      <c r="M3678" s="92" t="s">
        <v>35</v>
      </c>
      <c r="N3678" s="102">
        <v>1</v>
      </c>
      <c r="O3678" s="93" t="str">
        <f>_xlfn.XLOOKUP(P3678,匹配表1065!U:U,匹配表1065!T:T)</f>
        <v>HO00000964</v>
      </c>
      <c r="P3678" s="102" t="s">
        <v>90</v>
      </c>
      <c r="Q3678" s="102" t="s">
        <v>213</v>
      </c>
      <c r="R3678" s="89" t="str">
        <f>_xlfn.XLOOKUP(Q3678,匹配表1065!L:L,匹配表1065!O:O)</f>
        <v>A</v>
      </c>
      <c r="S3678" s="93" t="str">
        <f>IFERROR(_xlfn.XLOOKUP(Q3678,匹配表1065!AI:AI,匹配表1065!AJ:AJ),"绿标")</f>
        <v>红标</v>
      </c>
      <c r="T3678" s="93" t="str" cm="1">
        <f t="array" ref="T3678:U3678">_xlfn.XLOOKUP(Q3678,匹配表1065!L:L,匹配表1065!M:N)</f>
        <v>头痛</v>
      </c>
      <c r="U3678" s="94" t="str">
        <v>神经内科</v>
      </c>
      <c r="V3678" s="95" t="s">
        <v>42</v>
      </c>
      <c r="W3678" s="93">
        <f>_xlfn.XLOOKUP(M3678,匹配表1065!D:D,匹配表1065!F:F)*N3678</f>
        <v>4</v>
      </c>
    </row>
    <row r="3679" customHeight="1" spans="1:23">
      <c r="A3679" s="89" t="s">
        <v>787</v>
      </c>
      <c r="B3679" s="90">
        <v>46183</v>
      </c>
      <c r="C3679" s="91" t="str">
        <f t="shared" si="114"/>
        <v>6月第2周</v>
      </c>
      <c r="D3679" s="89" t="s">
        <v>814</v>
      </c>
      <c r="E3679" s="89" t="str">
        <f t="shared" si="115"/>
        <v>6月第2周--周3</v>
      </c>
      <c r="F3679" s="103" t="s">
        <v>27</v>
      </c>
      <c r="G3679" s="89" t="s">
        <v>63</v>
      </c>
      <c r="H3679" s="92" t="str">
        <f>_xlfn.XLOOKUP(O3679,匹配表1065!T:T,匹配表1065!W:W)</f>
        <v>南京市</v>
      </c>
      <c r="I3679" s="89" t="str">
        <f>_xlfn.XLOOKUP(O3679,匹配表1065!T:T,匹配表1065!X:X)</f>
        <v>PME2001</v>
      </c>
      <c r="J3679" s="102" t="s">
        <v>77</v>
      </c>
      <c r="K3679" s="89" cm="1">
        <f ca="1" t="array" ref="K3679:L3679">_xlfn.XLOOKUP(J3679,匹配表1065!Y:Y,匹配表1065!AA:AB)</f>
        <v>8</v>
      </c>
      <c r="L3679" s="89" t="str">
        <v>3个月以上</v>
      </c>
      <c r="M3679" s="92" t="s">
        <v>35</v>
      </c>
      <c r="N3679" s="102">
        <v>1</v>
      </c>
      <c r="O3679" s="93" t="str">
        <f>_xlfn.XLOOKUP(P3679,匹配表1065!U:U,匹配表1065!T:T)</f>
        <v>HO00000958</v>
      </c>
      <c r="P3679" s="102" t="s">
        <v>65</v>
      </c>
      <c r="Q3679" s="102" t="s">
        <v>78</v>
      </c>
      <c r="R3679" s="89" t="str">
        <f>_xlfn.XLOOKUP(Q3679,匹配表1065!L:L,匹配表1065!O:O)</f>
        <v>C</v>
      </c>
      <c r="S3679" s="93" t="str">
        <f>IFERROR(_xlfn.XLOOKUP(Q3679,匹配表1065!AI:AI,匹配表1065!AJ:AJ),"绿标")</f>
        <v>绿标</v>
      </c>
      <c r="T3679" s="93" t="str" cm="1">
        <f t="array" ref="T3679:U3679">_xlfn.XLOOKUP(Q3679,匹配表1065!L:L,匹配表1065!M:N)</f>
        <v>眩晕</v>
      </c>
      <c r="U3679" s="94" t="str">
        <v>神经内科</v>
      </c>
      <c r="V3679" s="95" t="s">
        <v>70</v>
      </c>
      <c r="W3679" s="93">
        <f>_xlfn.XLOOKUP(M3679,匹配表1065!D:D,匹配表1065!F:F)*N3679</f>
        <v>4</v>
      </c>
    </row>
    <row r="3680" customHeight="1" spans="1:23">
      <c r="A3680" s="89" t="s">
        <v>787</v>
      </c>
      <c r="B3680" s="90">
        <v>46183</v>
      </c>
      <c r="C3680" s="91" t="str">
        <f t="shared" si="114"/>
        <v>6月第2周</v>
      </c>
      <c r="D3680" s="89" t="s">
        <v>814</v>
      </c>
      <c r="E3680" s="89" t="str">
        <f t="shared" si="115"/>
        <v>6月第2周--周3</v>
      </c>
      <c r="F3680" s="103" t="s">
        <v>27</v>
      </c>
      <c r="G3680" s="89" t="s">
        <v>63</v>
      </c>
      <c r="H3680" s="92" t="str">
        <f>_xlfn.XLOOKUP(O3680,匹配表1065!T:T,匹配表1065!W:W)</f>
        <v>南京市</v>
      </c>
      <c r="I3680" s="89" t="str">
        <f>_xlfn.XLOOKUP(O3680,匹配表1065!T:T,匹配表1065!X:X)</f>
        <v>PME2001</v>
      </c>
      <c r="J3680" s="102" t="s">
        <v>77</v>
      </c>
      <c r="K3680" s="89" cm="1">
        <f ca="1" t="array" ref="K3680:L3680">_xlfn.XLOOKUP(J3680,匹配表1065!Y:Y,匹配表1065!AA:AB)</f>
        <v>8</v>
      </c>
      <c r="L3680" s="89" t="str">
        <v>3个月以上</v>
      </c>
      <c r="M3680" s="92" t="s">
        <v>30</v>
      </c>
      <c r="N3680" s="102">
        <v>1</v>
      </c>
      <c r="O3680" s="93" t="str">
        <f>_xlfn.XLOOKUP(P3680,匹配表1065!U:U,匹配表1065!T:T)</f>
        <v>HO00000958</v>
      </c>
      <c r="P3680" s="102" t="s">
        <v>65</v>
      </c>
      <c r="Q3680" s="102" t="s">
        <v>66</v>
      </c>
      <c r="R3680" s="89" t="str">
        <f>_xlfn.XLOOKUP(Q3680,匹配表1065!L:L,匹配表1065!O:O)</f>
        <v>A</v>
      </c>
      <c r="S3680" s="93" t="str">
        <f>IFERROR(_xlfn.XLOOKUP(Q3680,匹配表1065!AI:AI,匹配表1065!AJ:AJ),"绿标")</f>
        <v>红标</v>
      </c>
      <c r="T3680" s="93" t="str" cm="1">
        <f t="array" ref="T3680:U3680">_xlfn.XLOOKUP(Q3680,匹配表1065!L:L,匹配表1065!M:N)</f>
        <v>头痛</v>
      </c>
      <c r="U3680" s="94" t="str">
        <v>神经内科</v>
      </c>
      <c r="V3680" s="95" t="s">
        <v>58</v>
      </c>
      <c r="W3680" s="93">
        <f>_xlfn.XLOOKUP(M3680,匹配表1065!D:D,匹配表1065!F:F)*N3680</f>
        <v>12</v>
      </c>
    </row>
    <row r="3681" customHeight="1" spans="1:23">
      <c r="A3681" s="89" t="s">
        <v>787</v>
      </c>
      <c r="B3681" s="90">
        <v>46183</v>
      </c>
      <c r="C3681" s="91" t="str">
        <f t="shared" si="114"/>
        <v>6月第2周</v>
      </c>
      <c r="D3681" s="89" t="s">
        <v>814</v>
      </c>
      <c r="E3681" s="89" t="str">
        <f t="shared" si="115"/>
        <v>6月第2周--周3</v>
      </c>
      <c r="F3681" s="103" t="s">
        <v>27</v>
      </c>
      <c r="G3681" s="89" t="s">
        <v>63</v>
      </c>
      <c r="H3681" s="92" t="str">
        <f>_xlfn.XLOOKUP(O3681,匹配表1065!T:T,匹配表1065!W:W)</f>
        <v>淮安市</v>
      </c>
      <c r="I3681" s="89" t="str">
        <f>_xlfn.XLOOKUP(O3681,匹配表1065!T:T,匹配表1065!X:X)</f>
        <v>PME2041</v>
      </c>
      <c r="J3681" s="102" t="s">
        <v>71</v>
      </c>
      <c r="K3681" s="89" cm="1">
        <f ca="1" t="array" ref="K3681:L3681">_xlfn.XLOOKUP(J3681,匹配表1065!Y:Y,匹配表1065!AA:AB)</f>
        <v>5</v>
      </c>
      <c r="L3681" s="89" t="str">
        <v>3个月以上</v>
      </c>
      <c r="M3681" s="92" t="s">
        <v>35</v>
      </c>
      <c r="N3681" s="102">
        <v>1</v>
      </c>
      <c r="O3681" s="93" t="str">
        <f>_xlfn.XLOOKUP(P3681,匹配表1065!U:U,匹配表1065!T:T)</f>
        <v>HO00000992</v>
      </c>
      <c r="P3681" s="102" t="s">
        <v>72</v>
      </c>
      <c r="Q3681" s="102" t="s">
        <v>73</v>
      </c>
      <c r="R3681" s="89" t="str">
        <f>_xlfn.XLOOKUP(Q3681,匹配表1065!L:L,匹配表1065!O:O)</f>
        <v>D</v>
      </c>
      <c r="S3681" s="93" t="str">
        <f>IFERROR(_xlfn.XLOOKUP(Q3681,匹配表1065!AI:AI,匹配表1065!AJ:AJ),"绿标")</f>
        <v>绿标</v>
      </c>
      <c r="T3681" s="93" t="str" cm="1">
        <f t="array" ref="T3681:U3681">_xlfn.XLOOKUP(Q3681,匹配表1065!L:L,匹配表1065!M:N)</f>
        <v>眩晕</v>
      </c>
      <c r="U3681" s="94" t="str">
        <v>神经内科</v>
      </c>
      <c r="V3681" s="95" t="s">
        <v>58</v>
      </c>
      <c r="W3681" s="93">
        <f>_xlfn.XLOOKUP(M3681,匹配表1065!D:D,匹配表1065!F:F)*N3681</f>
        <v>4</v>
      </c>
    </row>
    <row r="3682" customHeight="1" spans="1:23">
      <c r="A3682" s="89" t="s">
        <v>787</v>
      </c>
      <c r="B3682" s="90">
        <v>46183</v>
      </c>
      <c r="C3682" s="91" t="str">
        <f t="shared" si="114"/>
        <v>6月第2周</v>
      </c>
      <c r="D3682" s="89" t="s">
        <v>814</v>
      </c>
      <c r="E3682" s="89" t="str">
        <f t="shared" si="115"/>
        <v>6月第2周--周3</v>
      </c>
      <c r="F3682" s="103" t="s">
        <v>27</v>
      </c>
      <c r="G3682" s="102" t="s">
        <v>136</v>
      </c>
      <c r="H3682" s="92" t="str">
        <f>_xlfn.XLOOKUP(O3682,匹配表1065!T:T,匹配表1065!W:W)</f>
        <v>威海市</v>
      </c>
      <c r="I3682" s="89" t="str">
        <f>_xlfn.XLOOKUP(O3682,匹配表1065!T:T,匹配表1065!X:X)</f>
        <v>PME2033</v>
      </c>
      <c r="J3682" s="102" t="s">
        <v>137</v>
      </c>
      <c r="K3682" s="89" cm="1">
        <f ca="1" t="array" ref="K3682:L3682">_xlfn.XLOOKUP(J3682,匹配表1065!Y:Y,匹配表1065!AA:AB)</f>
        <v>10</v>
      </c>
      <c r="L3682" s="89" t="str">
        <v>3个月以上</v>
      </c>
      <c r="M3682" s="92" t="s">
        <v>55</v>
      </c>
      <c r="N3682" s="102">
        <v>1</v>
      </c>
      <c r="O3682" s="93" t="str">
        <f>_xlfn.XLOOKUP(P3682,匹配表1065!U:U,匹配表1065!T:T)</f>
        <v>HO00001513</v>
      </c>
      <c r="P3682" s="102" t="s">
        <v>622</v>
      </c>
      <c r="Q3682" s="102" t="s">
        <v>623</v>
      </c>
      <c r="R3682" s="89" t="str">
        <f>_xlfn.XLOOKUP(Q3682,匹配表1065!L:L,匹配表1065!O:O)</f>
        <v>A</v>
      </c>
      <c r="S3682" s="93" t="str">
        <f>IFERROR(_xlfn.XLOOKUP(Q3682,匹配表1065!AI:AI,匹配表1065!AJ:AJ),"绿标")</f>
        <v>绿标</v>
      </c>
      <c r="T3682" s="93" t="str" cm="1">
        <f t="array" ref="T3682:U3682">_xlfn.XLOOKUP(Q3682,匹配表1065!L:L,匹配表1065!M:N)</f>
        <v>头痛</v>
      </c>
      <c r="U3682" s="94" t="str">
        <v>神经内科</v>
      </c>
      <c r="V3682" s="95" t="s">
        <v>67</v>
      </c>
      <c r="W3682" s="93">
        <f>_xlfn.XLOOKUP(M3682,匹配表1065!D:D,匹配表1065!F:F)*N3682</f>
        <v>8</v>
      </c>
    </row>
    <row r="3683" customHeight="1" spans="1:23">
      <c r="A3683" s="89" t="s">
        <v>787</v>
      </c>
      <c r="B3683" s="90">
        <v>46183</v>
      </c>
      <c r="C3683" s="91" t="str">
        <f t="shared" si="114"/>
        <v>6月第2周</v>
      </c>
      <c r="D3683" s="89" t="s">
        <v>814</v>
      </c>
      <c r="E3683" s="89" t="str">
        <f t="shared" si="115"/>
        <v>6月第2周--周3</v>
      </c>
      <c r="F3683" s="103" t="s">
        <v>27</v>
      </c>
      <c r="G3683" s="102" t="s">
        <v>136</v>
      </c>
      <c r="H3683" s="92" t="str">
        <f>_xlfn.XLOOKUP(O3683,匹配表1065!T:T,匹配表1065!W:W)</f>
        <v>青岛市</v>
      </c>
      <c r="I3683" s="89" t="str">
        <f>_xlfn.XLOOKUP(O3683,匹配表1065!T:T,匹配表1065!X:X)</f>
        <v>PME2033</v>
      </c>
      <c r="J3683" s="102" t="s">
        <v>137</v>
      </c>
      <c r="K3683" s="89" cm="1">
        <f ca="1" t="array" ref="K3683:L3683">_xlfn.XLOOKUP(J3683,匹配表1065!Y:Y,匹配表1065!AA:AB)</f>
        <v>10</v>
      </c>
      <c r="L3683" s="89" t="str">
        <v>3个月以上</v>
      </c>
      <c r="M3683" s="92" t="s">
        <v>55</v>
      </c>
      <c r="N3683" s="102">
        <v>1</v>
      </c>
      <c r="O3683" s="93" t="str">
        <f>_xlfn.XLOOKUP(P3683,匹配表1065!U:U,匹配表1065!T:T)</f>
        <v>HO00001481</v>
      </c>
      <c r="P3683" s="102" t="s">
        <v>246</v>
      </c>
      <c r="Q3683" s="102" t="s">
        <v>306</v>
      </c>
      <c r="R3683" s="89" t="str">
        <f>_xlfn.XLOOKUP(Q3683,匹配表1065!L:L,匹配表1065!O:O)</f>
        <v>A</v>
      </c>
      <c r="S3683" s="93" t="str">
        <f>IFERROR(_xlfn.XLOOKUP(Q3683,匹配表1065!AI:AI,匹配表1065!AJ:AJ),"绿标")</f>
        <v>红标</v>
      </c>
      <c r="T3683" s="93" t="str" cm="1">
        <f t="array" ref="T3683:U3683">_xlfn.XLOOKUP(Q3683,匹配表1065!L:L,匹配表1065!M:N)</f>
        <v>头痛</v>
      </c>
      <c r="U3683" s="94" t="str">
        <v>神经内科</v>
      </c>
      <c r="V3683" s="95" t="s">
        <v>42</v>
      </c>
      <c r="W3683" s="93">
        <f>_xlfn.XLOOKUP(M3683,匹配表1065!D:D,匹配表1065!F:F)*N3683</f>
        <v>8</v>
      </c>
    </row>
    <row r="3684" customHeight="1" spans="1:23">
      <c r="A3684" s="89" t="s">
        <v>787</v>
      </c>
      <c r="B3684" s="90">
        <v>46183</v>
      </c>
      <c r="C3684" s="91" t="str">
        <f t="shared" si="114"/>
        <v>6月第2周</v>
      </c>
      <c r="D3684" s="89" t="s">
        <v>814</v>
      </c>
      <c r="E3684" s="89" t="str">
        <f t="shared" si="115"/>
        <v>6月第2周--周3</v>
      </c>
      <c r="F3684" s="103" t="s">
        <v>27</v>
      </c>
      <c r="G3684" s="102" t="s">
        <v>136</v>
      </c>
      <c r="H3684" s="92" t="str">
        <f>_xlfn.XLOOKUP(O3684,匹配表1065!T:T,匹配表1065!W:W)</f>
        <v>青岛市</v>
      </c>
      <c r="I3684" s="89" t="str">
        <f>_xlfn.XLOOKUP(O3684,匹配表1065!T:T,匹配表1065!X:X)</f>
        <v>PME2032</v>
      </c>
      <c r="J3684" s="102" t="s">
        <v>143</v>
      </c>
      <c r="K3684" s="89" cm="1">
        <f ca="1" t="array" ref="K3684:L3684">_xlfn.XLOOKUP(J3684,匹配表1065!Y:Y,匹配表1065!AA:AB)</f>
        <v>31</v>
      </c>
      <c r="L3684" s="89" t="str">
        <v>3个月以上</v>
      </c>
      <c r="M3684" s="92" t="s">
        <v>30</v>
      </c>
      <c r="N3684" s="102">
        <v>1</v>
      </c>
      <c r="O3684" s="93" t="str">
        <f>_xlfn.XLOOKUP(P3684,匹配表1065!U:U,匹配表1065!T:T)</f>
        <v>HO00001482</v>
      </c>
      <c r="P3684" s="102" t="s">
        <v>146</v>
      </c>
      <c r="Q3684" s="102" t="s">
        <v>147</v>
      </c>
      <c r="R3684" s="89" t="str">
        <f>_xlfn.XLOOKUP(Q3684,匹配表1065!L:L,匹配表1065!O:O)</f>
        <v>A</v>
      </c>
      <c r="S3684" s="93" t="str">
        <f>IFERROR(_xlfn.XLOOKUP(Q3684,匹配表1065!AI:AI,匹配表1065!AJ:AJ),"绿标")</f>
        <v>红标</v>
      </c>
      <c r="T3684" s="93" t="str" cm="1">
        <f t="array" ref="T3684:U3684">_xlfn.XLOOKUP(Q3684,匹配表1065!L:L,匹配表1065!M:N)</f>
        <v>头痛</v>
      </c>
      <c r="U3684" s="94" t="str">
        <v>神经内科</v>
      </c>
      <c r="V3684" s="95" t="s">
        <v>42</v>
      </c>
      <c r="W3684" s="93">
        <f>_xlfn.XLOOKUP(M3684,匹配表1065!D:D,匹配表1065!F:F)*N3684</f>
        <v>12</v>
      </c>
    </row>
    <row r="3685" customHeight="1" spans="1:23">
      <c r="A3685" s="89" t="s">
        <v>787</v>
      </c>
      <c r="B3685" s="90">
        <v>46183</v>
      </c>
      <c r="C3685" s="91" t="str">
        <f t="shared" si="114"/>
        <v>6月第2周</v>
      </c>
      <c r="D3685" s="89" t="s">
        <v>814</v>
      </c>
      <c r="E3685" s="89" t="str">
        <f t="shared" si="115"/>
        <v>6月第2周--周3</v>
      </c>
      <c r="F3685" s="103" t="s">
        <v>27</v>
      </c>
      <c r="G3685" s="102" t="s">
        <v>136</v>
      </c>
      <c r="H3685" s="92" t="str">
        <f>_xlfn.XLOOKUP(O3685,匹配表1065!T:T,匹配表1065!W:W)</f>
        <v>青岛市</v>
      </c>
      <c r="I3685" s="89" t="str">
        <f>_xlfn.XLOOKUP(O3685,匹配表1065!T:T,匹配表1065!X:X)</f>
        <v>PME2032</v>
      </c>
      <c r="J3685" s="102" t="s">
        <v>143</v>
      </c>
      <c r="K3685" s="89" cm="1">
        <f ca="1" t="array" ref="K3685:L3685">_xlfn.XLOOKUP(J3685,匹配表1065!Y:Y,匹配表1065!AA:AB)</f>
        <v>31</v>
      </c>
      <c r="L3685" s="89" t="str">
        <v>3个月以上</v>
      </c>
      <c r="M3685" s="92" t="s">
        <v>55</v>
      </c>
      <c r="N3685" s="102">
        <v>1</v>
      </c>
      <c r="O3685" s="93" t="str">
        <f>_xlfn.XLOOKUP(P3685,匹配表1065!U:U,匹配表1065!T:T)</f>
        <v>HO00001482</v>
      </c>
      <c r="P3685" s="102" t="s">
        <v>146</v>
      </c>
      <c r="Q3685" s="102" t="s">
        <v>149</v>
      </c>
      <c r="R3685" s="89" t="str">
        <f>_xlfn.XLOOKUP(Q3685,匹配表1065!L:L,匹配表1065!O:O)</f>
        <v>B</v>
      </c>
      <c r="S3685" s="93" t="str">
        <f>IFERROR(_xlfn.XLOOKUP(Q3685,匹配表1065!AI:AI,匹配表1065!AJ:AJ),"绿标")</f>
        <v>红标</v>
      </c>
      <c r="T3685" s="93" t="str" cm="1">
        <f t="array" ref="T3685:U3685">_xlfn.XLOOKUP(Q3685,匹配表1065!L:L,匹配表1065!M:N)</f>
        <v>脑血管</v>
      </c>
      <c r="U3685" s="94" t="str">
        <v>神经内科</v>
      </c>
      <c r="V3685" s="95" t="s">
        <v>58</v>
      </c>
      <c r="W3685" s="93">
        <f>_xlfn.XLOOKUP(M3685,匹配表1065!D:D,匹配表1065!F:F)*N3685</f>
        <v>8</v>
      </c>
    </row>
    <row r="3686" customHeight="1" spans="1:23">
      <c r="A3686" s="89" t="s">
        <v>787</v>
      </c>
      <c r="B3686" s="90">
        <v>46183</v>
      </c>
      <c r="C3686" s="91" t="str">
        <f t="shared" si="114"/>
        <v>6月第2周</v>
      </c>
      <c r="D3686" s="89" t="s">
        <v>814</v>
      </c>
      <c r="E3686" s="89" t="str">
        <f t="shared" si="115"/>
        <v>6月第2周--周3</v>
      </c>
      <c r="F3686" s="103" t="s">
        <v>27</v>
      </c>
      <c r="G3686" s="102" t="s">
        <v>136</v>
      </c>
      <c r="H3686" s="92" t="str">
        <f>_xlfn.XLOOKUP(O3686,匹配表1065!T:T,匹配表1065!W:W)</f>
        <v>青岛市</v>
      </c>
      <c r="I3686" s="89" t="str">
        <f>_xlfn.XLOOKUP(O3686,匹配表1065!T:T,匹配表1065!X:X)</f>
        <v>PME2032</v>
      </c>
      <c r="J3686" s="102" t="s">
        <v>143</v>
      </c>
      <c r="K3686" s="89" cm="1">
        <f ca="1" t="array" ref="K3686:L3686">_xlfn.XLOOKUP(J3686,匹配表1065!Y:Y,匹配表1065!AA:AB)</f>
        <v>31</v>
      </c>
      <c r="L3686" s="89" t="str">
        <v>3个月以上</v>
      </c>
      <c r="M3686" s="92" t="s">
        <v>55</v>
      </c>
      <c r="N3686" s="102">
        <v>1</v>
      </c>
      <c r="O3686" s="93" t="str">
        <f>_xlfn.XLOOKUP(P3686,匹配表1065!U:U,匹配表1065!T:T)</f>
        <v>HO00104790</v>
      </c>
      <c r="P3686" s="102" t="s">
        <v>363</v>
      </c>
      <c r="Q3686" s="102" t="s">
        <v>364</v>
      </c>
      <c r="R3686" s="89" t="str">
        <f>_xlfn.XLOOKUP(Q3686,匹配表1065!L:L,匹配表1065!O:O)</f>
        <v>B</v>
      </c>
      <c r="S3686" s="93" t="str">
        <f>IFERROR(_xlfn.XLOOKUP(Q3686,匹配表1065!AI:AI,匹配表1065!AJ:AJ),"绿标")</f>
        <v>红标</v>
      </c>
      <c r="T3686" s="93" t="str" cm="1">
        <f t="array" ref="T3686:U3686">_xlfn.XLOOKUP(Q3686,匹配表1065!L:L,匹配表1065!M:N)</f>
        <v>脑血管</v>
      </c>
      <c r="U3686" s="94" t="str">
        <v>神经内科</v>
      </c>
      <c r="V3686" s="95" t="s">
        <v>33</v>
      </c>
      <c r="W3686" s="93">
        <f>_xlfn.XLOOKUP(M3686,匹配表1065!D:D,匹配表1065!F:F)*N3686</f>
        <v>8</v>
      </c>
    </row>
    <row r="3687" customHeight="1" spans="1:23">
      <c r="A3687" s="89" t="s">
        <v>787</v>
      </c>
      <c r="B3687" s="90">
        <v>46183</v>
      </c>
      <c r="C3687" s="91" t="str">
        <f t="shared" si="114"/>
        <v>6月第2周</v>
      </c>
      <c r="D3687" s="89" t="s">
        <v>814</v>
      </c>
      <c r="E3687" s="89" t="str">
        <f t="shared" si="115"/>
        <v>6月第2周--周3</v>
      </c>
      <c r="F3687" s="103" t="s">
        <v>27</v>
      </c>
      <c r="G3687" s="102" t="s">
        <v>136</v>
      </c>
      <c r="H3687" s="92" t="str">
        <f>_xlfn.XLOOKUP(O3687,匹配表1065!T:T,匹配表1065!W:W)</f>
        <v>青岛市</v>
      </c>
      <c r="I3687" s="89" t="str">
        <f>_xlfn.XLOOKUP(O3687,匹配表1065!T:T,匹配表1065!X:X)</f>
        <v>PME2035</v>
      </c>
      <c r="J3687" s="102" t="s">
        <v>150</v>
      </c>
      <c r="K3687" s="89" cm="1">
        <f ca="1" t="array" ref="K3687:L3687">_xlfn.XLOOKUP(J3687,匹配表1065!Y:Y,匹配表1065!AA:AB)</f>
        <v>8</v>
      </c>
      <c r="L3687" s="89" t="str">
        <v>3个月以上</v>
      </c>
      <c r="M3687" s="92" t="s">
        <v>30</v>
      </c>
      <c r="N3687" s="102">
        <v>1</v>
      </c>
      <c r="O3687" s="93" t="str">
        <f>_xlfn.XLOOKUP(P3687,匹配表1065!U:U,匹配表1065!T:T)</f>
        <v>HO00001476</v>
      </c>
      <c r="P3687" s="102" t="s">
        <v>151</v>
      </c>
      <c r="Q3687" s="102" t="s">
        <v>152</v>
      </c>
      <c r="R3687" s="89" t="str">
        <f>_xlfn.XLOOKUP(Q3687,匹配表1065!L:L,匹配表1065!O:O)</f>
        <v>C</v>
      </c>
      <c r="S3687" s="93" t="str">
        <f>IFERROR(_xlfn.XLOOKUP(Q3687,匹配表1065!AI:AI,匹配表1065!AJ:AJ),"绿标")</f>
        <v>红标</v>
      </c>
      <c r="T3687" s="93" t="str" cm="1">
        <f t="array" ref="T3687:U3687">_xlfn.XLOOKUP(Q3687,匹配表1065!L:L,匹配表1065!M:N)</f>
        <v>眩晕</v>
      </c>
      <c r="U3687" s="94" t="str">
        <v>神经内科</v>
      </c>
      <c r="V3687" s="95" t="s">
        <v>70</v>
      </c>
      <c r="W3687" s="93">
        <f>_xlfn.XLOOKUP(M3687,匹配表1065!D:D,匹配表1065!F:F)*N3687</f>
        <v>12</v>
      </c>
    </row>
    <row r="3688" customHeight="1" spans="1:23">
      <c r="A3688" s="89" t="s">
        <v>787</v>
      </c>
      <c r="B3688" s="90">
        <v>46183</v>
      </c>
      <c r="C3688" s="91" t="str">
        <f t="shared" si="114"/>
        <v>6月第2周</v>
      </c>
      <c r="D3688" s="89" t="s">
        <v>814</v>
      </c>
      <c r="E3688" s="89" t="str">
        <f t="shared" si="115"/>
        <v>6月第2周--周3</v>
      </c>
      <c r="F3688" s="103" t="s">
        <v>27</v>
      </c>
      <c r="G3688" s="102" t="s">
        <v>136</v>
      </c>
      <c r="H3688" s="92" t="str">
        <f>_xlfn.XLOOKUP(O3688,匹配表1065!T:T,匹配表1065!W:W)</f>
        <v>青岛市</v>
      </c>
      <c r="I3688" s="89" t="str">
        <f>_xlfn.XLOOKUP(O3688,匹配表1065!T:T,匹配表1065!X:X)</f>
        <v>PME2035</v>
      </c>
      <c r="J3688" s="102" t="s">
        <v>150</v>
      </c>
      <c r="K3688" s="89" cm="1">
        <f ca="1" t="array" ref="K3688:L3688">_xlfn.XLOOKUP(J3688,匹配表1065!Y:Y,匹配表1065!AA:AB)</f>
        <v>8</v>
      </c>
      <c r="L3688" s="89" t="str">
        <v>3个月以上</v>
      </c>
      <c r="M3688" s="92" t="s">
        <v>35</v>
      </c>
      <c r="N3688" s="102">
        <v>1</v>
      </c>
      <c r="O3688" s="93" t="str">
        <f>_xlfn.XLOOKUP(P3688,匹配表1065!U:U,匹配表1065!T:T)</f>
        <v>HO00001483</v>
      </c>
      <c r="P3688" s="102" t="s">
        <v>259</v>
      </c>
      <c r="Q3688" s="102" t="s">
        <v>398</v>
      </c>
      <c r="R3688" s="89" t="str">
        <f>_xlfn.XLOOKUP(Q3688,匹配表1065!L:L,匹配表1065!O:O)</f>
        <v>C</v>
      </c>
      <c r="S3688" s="93" t="str">
        <f>IFERROR(_xlfn.XLOOKUP(Q3688,匹配表1065!AI:AI,匹配表1065!AJ:AJ),"绿标")</f>
        <v>绿标</v>
      </c>
      <c r="T3688" s="93" t="str" cm="1">
        <f t="array" ref="T3688:U3688">_xlfn.XLOOKUP(Q3688,匹配表1065!L:L,匹配表1065!M:N)</f>
        <v>眩晕</v>
      </c>
      <c r="U3688" s="94" t="str">
        <v>耳鼻喉科</v>
      </c>
      <c r="V3688" s="95" t="s">
        <v>70</v>
      </c>
      <c r="W3688" s="93">
        <f>_xlfn.XLOOKUP(M3688,匹配表1065!D:D,匹配表1065!F:F)*N3688</f>
        <v>4</v>
      </c>
    </row>
    <row r="3689" customHeight="1" spans="1:23">
      <c r="A3689" s="89" t="s">
        <v>787</v>
      </c>
      <c r="B3689" s="90">
        <v>46183</v>
      </c>
      <c r="C3689" s="91" t="str">
        <f t="shared" si="114"/>
        <v>6月第2周</v>
      </c>
      <c r="D3689" s="89" t="s">
        <v>814</v>
      </c>
      <c r="E3689" s="89" t="str">
        <f t="shared" si="115"/>
        <v>6月第2周--周3</v>
      </c>
      <c r="F3689" s="103" t="s">
        <v>27</v>
      </c>
      <c r="G3689" s="102" t="s">
        <v>136</v>
      </c>
      <c r="H3689" s="92" t="str">
        <f>_xlfn.XLOOKUP(O3689,匹配表1065!T:T,匹配表1065!W:W)</f>
        <v>青岛市</v>
      </c>
      <c r="I3689" s="89" t="str">
        <f>_xlfn.XLOOKUP(O3689,匹配表1065!T:T,匹配表1065!X:X)</f>
        <v>PME2035</v>
      </c>
      <c r="J3689" s="102" t="s">
        <v>150</v>
      </c>
      <c r="K3689" s="89" cm="1">
        <f ca="1" t="array" ref="K3689:L3689">_xlfn.XLOOKUP(J3689,匹配表1065!Y:Y,匹配表1065!AA:AB)</f>
        <v>8</v>
      </c>
      <c r="L3689" s="89" t="str">
        <v>3个月以上</v>
      </c>
      <c r="M3689" s="92" t="s">
        <v>35</v>
      </c>
      <c r="N3689" s="102">
        <v>1</v>
      </c>
      <c r="O3689" s="93" t="str">
        <f>_xlfn.XLOOKUP(P3689,匹配表1065!U:U,匹配表1065!T:T)</f>
        <v>HO00001477</v>
      </c>
      <c r="P3689" s="102" t="s">
        <v>153</v>
      </c>
      <c r="Q3689" s="102" t="s">
        <v>811</v>
      </c>
      <c r="R3689" s="89" t="str">
        <f>_xlfn.XLOOKUP(Q3689,匹配表1065!L:L,匹配表1065!O:O)</f>
        <v>B</v>
      </c>
      <c r="S3689" s="93" t="str">
        <f>IFERROR(_xlfn.XLOOKUP(Q3689,匹配表1065!AI:AI,匹配表1065!AJ:AJ),"绿标")</f>
        <v>红标</v>
      </c>
      <c r="T3689" s="93" t="str" cm="1">
        <f t="array" ref="T3689:U3689">_xlfn.XLOOKUP(Q3689,匹配表1065!L:L,匹配表1065!M:N)</f>
        <v>脑血管</v>
      </c>
      <c r="U3689" s="94" t="str">
        <v>神经内科</v>
      </c>
      <c r="V3689" s="95" t="s">
        <v>33</v>
      </c>
      <c r="W3689" s="93">
        <f>_xlfn.XLOOKUP(M3689,匹配表1065!D:D,匹配表1065!F:F)*N3689</f>
        <v>4</v>
      </c>
    </row>
    <row r="3690" customHeight="1" spans="1:23">
      <c r="A3690" s="89" t="s">
        <v>787</v>
      </c>
      <c r="B3690" s="90">
        <v>46183</v>
      </c>
      <c r="C3690" s="91" t="str">
        <f t="shared" si="114"/>
        <v>6月第2周</v>
      </c>
      <c r="D3690" s="89" t="s">
        <v>814</v>
      </c>
      <c r="E3690" s="89" t="str">
        <f t="shared" si="115"/>
        <v>6月第2周--周3</v>
      </c>
      <c r="F3690" s="103" t="s">
        <v>27</v>
      </c>
      <c r="G3690" s="102" t="s">
        <v>136</v>
      </c>
      <c r="H3690" s="92" t="str">
        <f>_xlfn.XLOOKUP(O3690,匹配表1065!T:T,匹配表1065!W:W)</f>
        <v>青岛市</v>
      </c>
      <c r="I3690" s="89" t="str">
        <f>_xlfn.XLOOKUP(O3690,匹配表1065!T:T,匹配表1065!X:X)</f>
        <v>PME2035</v>
      </c>
      <c r="J3690" s="102" t="s">
        <v>150</v>
      </c>
      <c r="K3690" s="89" cm="1">
        <f ca="1" t="array" ref="K3690:L3690">_xlfn.XLOOKUP(J3690,匹配表1065!Y:Y,匹配表1065!AA:AB)</f>
        <v>8</v>
      </c>
      <c r="L3690" s="89" t="str">
        <v>3个月以上</v>
      </c>
      <c r="M3690" s="92" t="s">
        <v>35</v>
      </c>
      <c r="N3690" s="102">
        <v>1</v>
      </c>
      <c r="O3690" s="93" t="str">
        <f>_xlfn.XLOOKUP(P3690,匹配表1065!U:U,匹配表1065!T:T)</f>
        <v>HO00001477</v>
      </c>
      <c r="P3690" s="102" t="s">
        <v>153</v>
      </c>
      <c r="Q3690" s="102" t="s">
        <v>307</v>
      </c>
      <c r="R3690" s="89" t="str">
        <f>_xlfn.XLOOKUP(Q3690,匹配表1065!L:L,匹配表1065!O:O)</f>
        <v>B</v>
      </c>
      <c r="S3690" s="93" t="str">
        <f>IFERROR(_xlfn.XLOOKUP(Q3690,匹配表1065!AI:AI,匹配表1065!AJ:AJ),"绿标")</f>
        <v>红标</v>
      </c>
      <c r="T3690" s="93" t="str" cm="1">
        <f t="array" ref="T3690:U3690">_xlfn.XLOOKUP(Q3690,匹配表1065!L:L,匹配表1065!M:N)</f>
        <v>脑血管</v>
      </c>
      <c r="U3690" s="94" t="str">
        <v>神经内科</v>
      </c>
      <c r="V3690" s="95" t="s">
        <v>42</v>
      </c>
      <c r="W3690" s="93">
        <f>_xlfn.XLOOKUP(M3690,匹配表1065!D:D,匹配表1065!F:F)*N3690</f>
        <v>4</v>
      </c>
    </row>
    <row r="3691" customHeight="1" spans="1:23">
      <c r="A3691" s="89" t="s">
        <v>787</v>
      </c>
      <c r="B3691" s="90">
        <v>46183</v>
      </c>
      <c r="C3691" s="91" t="str">
        <f t="shared" si="114"/>
        <v>6月第2周</v>
      </c>
      <c r="D3691" s="89" t="s">
        <v>814</v>
      </c>
      <c r="E3691" s="89" t="str">
        <f t="shared" si="115"/>
        <v>6月第2周--周3</v>
      </c>
      <c r="F3691" s="103" t="s">
        <v>27</v>
      </c>
      <c r="G3691" s="102" t="s">
        <v>136</v>
      </c>
      <c r="H3691" s="92" t="str">
        <f>_xlfn.XLOOKUP(O3691,匹配表1065!T:T,匹配表1065!W:W)</f>
        <v>淄博市</v>
      </c>
      <c r="I3691" s="89" t="str">
        <f>_xlfn.XLOOKUP(O3691,匹配表1065!T:T,匹配表1065!X:X)</f>
        <v>PME2043</v>
      </c>
      <c r="J3691" s="102" t="s">
        <v>140</v>
      </c>
      <c r="K3691" s="89" cm="1">
        <f ca="1" t="array" ref="K3691:L3691">_xlfn.XLOOKUP(J3691,匹配表1065!Y:Y,匹配表1065!AA:AB)</f>
        <v>9</v>
      </c>
      <c r="L3691" s="89" t="str">
        <v>3个月以上</v>
      </c>
      <c r="M3691" s="92" t="s">
        <v>55</v>
      </c>
      <c r="N3691" s="102">
        <v>1</v>
      </c>
      <c r="O3691" s="93" t="str">
        <f>_xlfn.XLOOKUP(P3691,匹配表1065!U:U,匹配表1065!T:T)</f>
        <v>HO00024398</v>
      </c>
      <c r="P3691" s="102" t="s">
        <v>141</v>
      </c>
      <c r="Q3691" s="102" t="s">
        <v>298</v>
      </c>
      <c r="R3691" s="89" t="str">
        <f>_xlfn.XLOOKUP(Q3691,匹配表1065!L:L,匹配表1065!O:O)</f>
        <v>C</v>
      </c>
      <c r="S3691" s="93" t="str">
        <f>IFERROR(_xlfn.XLOOKUP(Q3691,匹配表1065!AI:AI,匹配表1065!AJ:AJ),"绿标")</f>
        <v>红标</v>
      </c>
      <c r="T3691" s="93" t="str" cm="1">
        <f t="array" ref="T3691:U3691">_xlfn.XLOOKUP(Q3691,匹配表1065!L:L,匹配表1065!M:N)</f>
        <v>眩晕</v>
      </c>
      <c r="U3691" s="94" t="str">
        <v>神经内科</v>
      </c>
      <c r="V3691" s="95" t="s">
        <v>70</v>
      </c>
      <c r="W3691" s="93">
        <f>_xlfn.XLOOKUP(M3691,匹配表1065!D:D,匹配表1065!F:F)*N3691</f>
        <v>8</v>
      </c>
    </row>
    <row r="3692" customHeight="1" spans="1:23">
      <c r="A3692" s="89" t="s">
        <v>787</v>
      </c>
      <c r="B3692" s="90">
        <v>46183</v>
      </c>
      <c r="C3692" s="91" t="str">
        <f t="shared" si="114"/>
        <v>6月第2周</v>
      </c>
      <c r="D3692" s="89" t="s">
        <v>814</v>
      </c>
      <c r="E3692" s="89" t="str">
        <f t="shared" si="115"/>
        <v>6月第2周--周3</v>
      </c>
      <c r="F3692" s="103" t="s">
        <v>27</v>
      </c>
      <c r="G3692" s="102" t="s">
        <v>136</v>
      </c>
      <c r="H3692" s="92" t="str">
        <f>_xlfn.XLOOKUP(O3692,匹配表1065!T:T,匹配表1065!W:W)</f>
        <v>淄博市</v>
      </c>
      <c r="I3692" s="89" t="str">
        <f>_xlfn.XLOOKUP(O3692,匹配表1065!T:T,匹配表1065!X:X)</f>
        <v>PME2043</v>
      </c>
      <c r="J3692" s="102" t="s">
        <v>140</v>
      </c>
      <c r="K3692" s="89" cm="1">
        <f ca="1" t="array" ref="K3692:L3692">_xlfn.XLOOKUP(J3692,匹配表1065!Y:Y,匹配表1065!AA:AB)</f>
        <v>9</v>
      </c>
      <c r="L3692" s="89" t="str">
        <v>3个月以上</v>
      </c>
      <c r="M3692" s="92" t="s">
        <v>35</v>
      </c>
      <c r="N3692" s="102">
        <v>1</v>
      </c>
      <c r="O3692" s="93" t="str">
        <f>_xlfn.XLOOKUP(P3692,匹配表1065!U:U,匹配表1065!T:T)</f>
        <v>HO00001440</v>
      </c>
      <c r="P3692" s="102" t="s">
        <v>534</v>
      </c>
      <c r="Q3692" s="102" t="s">
        <v>823</v>
      </c>
      <c r="R3692" s="89" t="str">
        <f>_xlfn.XLOOKUP(Q3692,匹配表1065!L:L,匹配表1065!O:O)</f>
        <v>A</v>
      </c>
      <c r="S3692" s="93" t="str">
        <f>IFERROR(_xlfn.XLOOKUP(Q3692,匹配表1065!AI:AI,匹配表1065!AJ:AJ),"绿标")</f>
        <v>绿标</v>
      </c>
      <c r="T3692" s="93" t="str" cm="1">
        <f t="array" ref="T3692:U3692">_xlfn.XLOOKUP(Q3692,匹配表1065!L:L,匹配表1065!M:N)</f>
        <v>头痛</v>
      </c>
      <c r="U3692" s="94" t="str">
        <v>神经内科</v>
      </c>
      <c r="V3692" s="95" t="s">
        <v>42</v>
      </c>
      <c r="W3692" s="93">
        <f>_xlfn.XLOOKUP(M3692,匹配表1065!D:D,匹配表1065!F:F)*N3692</f>
        <v>4</v>
      </c>
    </row>
    <row r="3693" customHeight="1" spans="1:23">
      <c r="A3693" s="89" t="s">
        <v>787</v>
      </c>
      <c r="B3693" s="90">
        <v>46183</v>
      </c>
      <c r="C3693" s="91" t="str">
        <f t="shared" si="114"/>
        <v>6月第2周</v>
      </c>
      <c r="D3693" s="89" t="s">
        <v>814</v>
      </c>
      <c r="E3693" s="89" t="str">
        <f t="shared" si="115"/>
        <v>6月第2周--周3</v>
      </c>
      <c r="F3693" s="103" t="s">
        <v>27</v>
      </c>
      <c r="G3693" s="102" t="s">
        <v>136</v>
      </c>
      <c r="H3693" s="92" t="str">
        <f>_xlfn.XLOOKUP(O3693,匹配表1065!T:T,匹配表1065!W:W)</f>
        <v>青岛市</v>
      </c>
      <c r="I3693" s="89" t="str">
        <f>_xlfn.XLOOKUP(O3693,匹配表1065!T:T,匹配表1065!X:X)</f>
        <v>PME2031</v>
      </c>
      <c r="J3693" s="102" t="s">
        <v>155</v>
      </c>
      <c r="K3693" s="89" cm="1">
        <f ca="1" t="array" ref="K3693:L3693">_xlfn.XLOOKUP(J3693,匹配表1065!Y:Y,匹配表1065!AA:AB)</f>
        <v>31</v>
      </c>
      <c r="L3693" s="89" t="str">
        <v>3个月以上</v>
      </c>
      <c r="M3693" s="92" t="s">
        <v>55</v>
      </c>
      <c r="N3693" s="102">
        <v>1</v>
      </c>
      <c r="O3693" s="93" t="str">
        <f>_xlfn.XLOOKUP(P3693,匹配表1065!U:U,匹配表1065!T:T)</f>
        <v>HO00001485</v>
      </c>
      <c r="P3693" s="102" t="s">
        <v>253</v>
      </c>
      <c r="Q3693" s="102" t="s">
        <v>254</v>
      </c>
      <c r="R3693" s="89" t="str">
        <f>_xlfn.XLOOKUP(Q3693,匹配表1065!L:L,匹配表1065!O:O)</f>
        <v>B</v>
      </c>
      <c r="S3693" s="93" t="str">
        <f>IFERROR(_xlfn.XLOOKUP(Q3693,匹配表1065!AI:AI,匹配表1065!AJ:AJ),"绿标")</f>
        <v>红标</v>
      </c>
      <c r="T3693" s="93" t="str" cm="1">
        <f t="array" ref="T3693:U3693">_xlfn.XLOOKUP(Q3693,匹配表1065!L:L,匹配表1065!M:N)</f>
        <v>脑血管</v>
      </c>
      <c r="U3693" s="94" t="str">
        <v>神经内科</v>
      </c>
      <c r="V3693" s="95" t="s">
        <v>33</v>
      </c>
      <c r="W3693" s="93">
        <f>_xlfn.XLOOKUP(M3693,匹配表1065!D:D,匹配表1065!F:F)*N3693</f>
        <v>8</v>
      </c>
    </row>
    <row r="3694" customHeight="1" spans="1:23">
      <c r="A3694" s="89" t="s">
        <v>787</v>
      </c>
      <c r="B3694" s="90">
        <v>46183</v>
      </c>
      <c r="C3694" s="91" t="str">
        <f t="shared" si="114"/>
        <v>6月第2周</v>
      </c>
      <c r="D3694" s="89" t="s">
        <v>814</v>
      </c>
      <c r="E3694" s="89" t="str">
        <f t="shared" si="115"/>
        <v>6月第2周--周3</v>
      </c>
      <c r="F3694" s="103" t="s">
        <v>27</v>
      </c>
      <c r="G3694" s="102" t="s">
        <v>136</v>
      </c>
      <c r="H3694" s="92" t="str">
        <f>_xlfn.XLOOKUP(O3694,匹配表1065!T:T,匹配表1065!W:W)</f>
        <v>青岛市</v>
      </c>
      <c r="I3694" s="89" t="str">
        <f>_xlfn.XLOOKUP(O3694,匹配表1065!T:T,匹配表1065!X:X)</f>
        <v>PME2031</v>
      </c>
      <c r="J3694" s="102" t="s">
        <v>155</v>
      </c>
      <c r="K3694" s="89" cm="1">
        <f ca="1" t="array" ref="K3694:L3694">_xlfn.XLOOKUP(J3694,匹配表1065!Y:Y,匹配表1065!AA:AB)</f>
        <v>31</v>
      </c>
      <c r="L3694" s="89" t="str">
        <v>3个月以上</v>
      </c>
      <c r="M3694" s="92" t="s">
        <v>202</v>
      </c>
      <c r="N3694" s="102">
        <v>1</v>
      </c>
      <c r="O3694" s="93" t="str">
        <f>_xlfn.XLOOKUP(P3694,匹配表1065!U:U,匹配表1065!T:T)</f>
        <v>HO00072793</v>
      </c>
      <c r="P3694" s="102" t="s">
        <v>159</v>
      </c>
      <c r="Q3694" s="102" t="s">
        <v>160</v>
      </c>
      <c r="R3694" s="89" t="str">
        <f>_xlfn.XLOOKUP(Q3694,匹配表1065!L:L,匹配表1065!O:O)</f>
        <v>A</v>
      </c>
      <c r="S3694" s="93" t="str">
        <f>IFERROR(_xlfn.XLOOKUP(Q3694,匹配表1065!AI:AI,匹配表1065!AJ:AJ),"绿标")</f>
        <v>红标</v>
      </c>
      <c r="T3694" s="93" t="str" cm="1">
        <f t="array" ref="T3694:U3694">_xlfn.XLOOKUP(Q3694,匹配表1065!L:L,匹配表1065!M:N)</f>
        <v>头痛</v>
      </c>
      <c r="U3694" s="94" t="str">
        <v>神经内科</v>
      </c>
      <c r="V3694" s="95" t="s">
        <v>67</v>
      </c>
      <c r="W3694" s="93">
        <f>_xlfn.XLOOKUP(M3694,匹配表1065!D:D,匹配表1065!F:F)*N3694</f>
        <v>16</v>
      </c>
    </row>
    <row r="3695" customHeight="1" spans="1:23">
      <c r="A3695" s="89" t="s">
        <v>787</v>
      </c>
      <c r="B3695" s="90">
        <v>46183</v>
      </c>
      <c r="C3695" s="91" t="str">
        <f t="shared" si="114"/>
        <v>6月第2周</v>
      </c>
      <c r="D3695" s="89" t="s">
        <v>814</v>
      </c>
      <c r="E3695" s="89" t="str">
        <f t="shared" si="115"/>
        <v>6月第2周--周3</v>
      </c>
      <c r="F3695" s="103" t="s">
        <v>27</v>
      </c>
      <c r="G3695" s="102" t="s">
        <v>136</v>
      </c>
      <c r="H3695" s="92" t="str">
        <f>_xlfn.XLOOKUP(O3695,匹配表1065!T:T,匹配表1065!W:W)</f>
        <v>潍坊市</v>
      </c>
      <c r="I3695" s="89" t="str">
        <f>_xlfn.XLOOKUP(O3695,匹配表1065!T:T,匹配表1065!X:X)</f>
        <v>PME2036</v>
      </c>
      <c r="J3695" s="89" t="s">
        <v>161</v>
      </c>
      <c r="K3695" s="89" cm="1">
        <f ca="1" t="array" ref="K3695:L3695">_xlfn.XLOOKUP(J3695,匹配表1065!Y:Y,匹配表1065!AA:AB)</f>
        <v>1519</v>
      </c>
      <c r="L3695" s="89" t="str">
        <v>3个月以上</v>
      </c>
      <c r="M3695" s="92" t="s">
        <v>30</v>
      </c>
      <c r="N3695" s="102">
        <v>1</v>
      </c>
      <c r="O3695" s="93" t="str">
        <f>_xlfn.XLOOKUP(P3695,匹配表1065!U:U,匹配表1065!T:T)</f>
        <v>HO00001496</v>
      </c>
      <c r="P3695" s="102" t="s">
        <v>256</v>
      </c>
      <c r="Q3695" s="102" t="s">
        <v>257</v>
      </c>
      <c r="R3695" s="89" t="str">
        <f>_xlfn.XLOOKUP(Q3695,匹配表1065!L:L,匹配表1065!O:O)</f>
        <v>B</v>
      </c>
      <c r="S3695" s="93" t="str">
        <f>IFERROR(_xlfn.XLOOKUP(Q3695,匹配表1065!AI:AI,匹配表1065!AJ:AJ),"绿标")</f>
        <v>绿标</v>
      </c>
      <c r="T3695" s="93" t="str" cm="1">
        <f t="array" ref="T3695:U3695">_xlfn.XLOOKUP(Q3695,匹配表1065!L:L,匹配表1065!M:N)</f>
        <v>癫痫</v>
      </c>
      <c r="U3695" s="94" t="str">
        <v>神经内科</v>
      </c>
      <c r="V3695" s="95" t="s">
        <v>33</v>
      </c>
      <c r="W3695" s="93">
        <f>_xlfn.XLOOKUP(M3695,匹配表1065!D:D,匹配表1065!F:F)*N3695</f>
        <v>12</v>
      </c>
    </row>
    <row r="3696" customHeight="1" spans="1:23">
      <c r="A3696" s="89" t="s">
        <v>787</v>
      </c>
      <c r="B3696" s="90">
        <v>46183</v>
      </c>
      <c r="C3696" s="91" t="str">
        <f t="shared" si="114"/>
        <v>6月第2周</v>
      </c>
      <c r="D3696" s="89" t="s">
        <v>814</v>
      </c>
      <c r="E3696" s="89" t="str">
        <f t="shared" si="115"/>
        <v>6月第2周--周3</v>
      </c>
      <c r="F3696" s="103" t="s">
        <v>27</v>
      </c>
      <c r="G3696" s="102" t="s">
        <v>136</v>
      </c>
      <c r="H3696" s="92" t="str">
        <f>_xlfn.XLOOKUP(O3696,匹配表1065!T:T,匹配表1065!W:W)</f>
        <v>潍坊市</v>
      </c>
      <c r="I3696" s="89" t="str">
        <f>_xlfn.XLOOKUP(O3696,匹配表1065!T:T,匹配表1065!X:X)</f>
        <v>PME2036</v>
      </c>
      <c r="J3696" s="89" t="s">
        <v>161</v>
      </c>
      <c r="K3696" s="89" cm="1">
        <f ca="1" t="array" ref="K3696:L3696">_xlfn.XLOOKUP(J3696,匹配表1065!Y:Y,匹配表1065!AA:AB)</f>
        <v>1519</v>
      </c>
      <c r="L3696" s="89" t="str">
        <v>3个月以上</v>
      </c>
      <c r="M3696" s="92" t="s">
        <v>30</v>
      </c>
      <c r="N3696" s="102">
        <v>1</v>
      </c>
      <c r="O3696" s="93" t="str">
        <f>_xlfn.XLOOKUP(P3696,匹配表1065!U:U,匹配表1065!T:T)</f>
        <v>HO00001498</v>
      </c>
      <c r="P3696" s="102" t="s">
        <v>337</v>
      </c>
      <c r="Q3696" s="102" t="s">
        <v>338</v>
      </c>
      <c r="R3696" s="89" t="str">
        <f>_xlfn.XLOOKUP(Q3696,匹配表1065!L:L,匹配表1065!O:O)</f>
        <v>C</v>
      </c>
      <c r="S3696" s="93" t="str">
        <f>IFERROR(_xlfn.XLOOKUP(Q3696,匹配表1065!AI:AI,匹配表1065!AJ:AJ),"绿标")</f>
        <v>绿标</v>
      </c>
      <c r="T3696" s="93" t="str" cm="1">
        <f t="array" ref="T3696:U3696">_xlfn.XLOOKUP(Q3696,匹配表1065!L:L,匹配表1065!M:N)</f>
        <v>眩晕</v>
      </c>
      <c r="U3696" s="94" t="str">
        <v>神经内科</v>
      </c>
      <c r="V3696" s="95" t="s">
        <v>70</v>
      </c>
      <c r="W3696" s="93">
        <f>_xlfn.XLOOKUP(M3696,匹配表1065!D:D,匹配表1065!F:F)*N3696</f>
        <v>12</v>
      </c>
    </row>
    <row r="3697" customHeight="1" spans="1:23">
      <c r="A3697" s="89" t="s">
        <v>787</v>
      </c>
      <c r="B3697" s="90">
        <v>46183</v>
      </c>
      <c r="C3697" s="91" t="str">
        <f t="shared" si="114"/>
        <v>6月第2周</v>
      </c>
      <c r="D3697" s="89" t="s">
        <v>814</v>
      </c>
      <c r="E3697" s="89" t="str">
        <f t="shared" si="115"/>
        <v>6月第2周--周3</v>
      </c>
      <c r="F3697" s="103" t="s">
        <v>27</v>
      </c>
      <c r="G3697" s="102" t="s">
        <v>136</v>
      </c>
      <c r="H3697" s="92" t="str">
        <f>_xlfn.XLOOKUP(O3697,匹配表1065!T:T,匹配表1065!W:W)</f>
        <v>烟台市</v>
      </c>
      <c r="I3697" s="89" t="str">
        <f>_xlfn.XLOOKUP(O3697,匹配表1065!T:T,匹配表1065!X:X)</f>
        <v>PME2034</v>
      </c>
      <c r="J3697" s="102" t="s">
        <v>501</v>
      </c>
      <c r="K3697" s="89" cm="1">
        <f ca="1" t="array" ref="K3697:L3697">_xlfn.XLOOKUP(J3697,匹配表1065!Y:Y,匹配表1065!AA:AB)</f>
        <v>4</v>
      </c>
      <c r="L3697" s="89" t="str">
        <v>3个月以上</v>
      </c>
      <c r="M3697" s="92" t="s">
        <v>35</v>
      </c>
      <c r="N3697" s="102">
        <v>1</v>
      </c>
      <c r="O3697" s="93" t="str">
        <f>_xlfn.XLOOKUP(P3697,匹配表1065!U:U,匹配表1065!T:T)</f>
        <v>HO00001518</v>
      </c>
      <c r="P3697" s="102" t="s">
        <v>824</v>
      </c>
      <c r="Q3697" s="102" t="s">
        <v>825</v>
      </c>
      <c r="R3697" s="89" t="str">
        <f>_xlfn.XLOOKUP(Q3697,匹配表1065!L:L,匹配表1065!O:O)</f>
        <v>B</v>
      </c>
      <c r="S3697" s="93" t="str">
        <f>IFERROR(_xlfn.XLOOKUP(Q3697,匹配表1065!AI:AI,匹配表1065!AJ:AJ),"绿标")</f>
        <v>绿标</v>
      </c>
      <c r="T3697" s="93" t="str" cm="1">
        <f t="array" ref="T3697:U3697">_xlfn.XLOOKUP(Q3697,匹配表1065!L:L,匹配表1065!M:N)</f>
        <v>脑血管</v>
      </c>
      <c r="U3697" s="94" t="str">
        <v>神经内科</v>
      </c>
      <c r="V3697" s="95" t="s">
        <v>42</v>
      </c>
      <c r="W3697" s="93">
        <f>_xlfn.XLOOKUP(M3697,匹配表1065!D:D,匹配表1065!F:F)*N3697</f>
        <v>4</v>
      </c>
    </row>
    <row r="3698" customHeight="1" spans="1:23">
      <c r="A3698" s="89" t="s">
        <v>787</v>
      </c>
      <c r="B3698" s="90">
        <v>46183</v>
      </c>
      <c r="C3698" s="91" t="str">
        <f t="shared" si="114"/>
        <v>6月第2周</v>
      </c>
      <c r="D3698" s="89" t="s">
        <v>814</v>
      </c>
      <c r="E3698" s="89" t="str">
        <f t="shared" si="115"/>
        <v>6月第2周--周3</v>
      </c>
      <c r="F3698" s="103" t="s">
        <v>27</v>
      </c>
      <c r="G3698" s="102" t="s">
        <v>104</v>
      </c>
      <c r="H3698" s="92" t="str">
        <f>_xlfn.XLOOKUP(O3698,匹配表1065!T:T,匹配表1065!W:W)</f>
        <v>聊城市</v>
      </c>
      <c r="I3698" s="89" t="str">
        <f>_xlfn.XLOOKUP(O3698,匹配表1065!T:T,匹配表1065!X:X)</f>
        <v>PME2046</v>
      </c>
      <c r="J3698" s="102" t="s">
        <v>108</v>
      </c>
      <c r="K3698" s="89" cm="1">
        <f ca="1" t="array" ref="K3698:L3698">_xlfn.XLOOKUP(J3698,匹配表1065!Y:Y,匹配表1065!AA:AB)</f>
        <v>8</v>
      </c>
      <c r="L3698" s="89" t="str">
        <v>3个月以上</v>
      </c>
      <c r="M3698" s="92" t="s">
        <v>30</v>
      </c>
      <c r="N3698" s="102">
        <v>1</v>
      </c>
      <c r="O3698" s="93" t="str">
        <f>_xlfn.XLOOKUP(P3698,匹配表1065!U:U,匹配表1065!T:T)</f>
        <v>HO00001415</v>
      </c>
      <c r="P3698" s="102" t="s">
        <v>109</v>
      </c>
      <c r="Q3698" s="102" t="s">
        <v>110</v>
      </c>
      <c r="R3698" s="89" t="str">
        <f>_xlfn.XLOOKUP(Q3698,匹配表1065!L:L,匹配表1065!O:O)</f>
        <v>B</v>
      </c>
      <c r="S3698" s="93" t="str">
        <f>IFERROR(_xlfn.XLOOKUP(Q3698,匹配表1065!AI:AI,匹配表1065!AJ:AJ),"绿标")</f>
        <v>绿标</v>
      </c>
      <c r="T3698" s="93" t="str" cm="1">
        <f t="array" ref="T3698:U3698">_xlfn.XLOOKUP(Q3698,匹配表1065!L:L,匹配表1065!M:N)</f>
        <v>脑血管</v>
      </c>
      <c r="U3698" s="94" t="str">
        <v>神经内科</v>
      </c>
      <c r="V3698" s="95" t="s">
        <v>42</v>
      </c>
      <c r="W3698" s="93">
        <f>_xlfn.XLOOKUP(M3698,匹配表1065!D:D,匹配表1065!F:F)*N3698</f>
        <v>12</v>
      </c>
    </row>
    <row r="3699" customHeight="1" spans="1:23">
      <c r="A3699" s="89" t="s">
        <v>787</v>
      </c>
      <c r="B3699" s="90">
        <v>46183</v>
      </c>
      <c r="C3699" s="91" t="str">
        <f t="shared" si="114"/>
        <v>6月第2周</v>
      </c>
      <c r="D3699" s="89" t="s">
        <v>814</v>
      </c>
      <c r="E3699" s="89" t="str">
        <f t="shared" si="115"/>
        <v>6月第2周--周3</v>
      </c>
      <c r="F3699" s="103" t="s">
        <v>27</v>
      </c>
      <c r="G3699" s="102" t="s">
        <v>104</v>
      </c>
      <c r="H3699" s="92" t="str">
        <f>_xlfn.XLOOKUP(O3699,匹配表1065!T:T,匹配表1065!W:W)</f>
        <v>济南市</v>
      </c>
      <c r="I3699" s="89" t="str">
        <f>_xlfn.XLOOKUP(O3699,匹配表1065!T:T,匹配表1065!X:X)</f>
        <v>PME2025</v>
      </c>
      <c r="J3699" s="102" t="s">
        <v>111</v>
      </c>
      <c r="K3699" s="89" cm="1">
        <f ca="1" t="array" ref="K3699:L3699">_xlfn.XLOOKUP(J3699,匹配表1065!Y:Y,匹配表1065!AA:AB)</f>
        <v>30</v>
      </c>
      <c r="L3699" s="89" t="str">
        <v>3个月以上</v>
      </c>
      <c r="M3699" s="92" t="s">
        <v>30</v>
      </c>
      <c r="N3699" s="102">
        <v>1</v>
      </c>
      <c r="O3699" s="93" t="str">
        <f>_xlfn.XLOOKUP(P3699,匹配表1065!U:U,匹配表1065!T:T)</f>
        <v>HO00001400</v>
      </c>
      <c r="P3699" s="102" t="s">
        <v>112</v>
      </c>
      <c r="Q3699" s="102" t="s">
        <v>113</v>
      </c>
      <c r="R3699" s="89" t="str">
        <f>_xlfn.XLOOKUP(Q3699,匹配表1065!L:L,匹配表1065!O:O)</f>
        <v>B</v>
      </c>
      <c r="S3699" s="93" t="str">
        <f>IFERROR(_xlfn.XLOOKUP(Q3699,匹配表1065!AI:AI,匹配表1065!AJ:AJ),"绿标")</f>
        <v>红标</v>
      </c>
      <c r="T3699" s="93" t="str" cm="1">
        <f t="array" ref="T3699:U3699">_xlfn.XLOOKUP(Q3699,匹配表1065!L:L,匹配表1065!M:N)</f>
        <v>抑郁焦虑</v>
      </c>
      <c r="U3699" s="94" t="str">
        <v>神经内科</v>
      </c>
      <c r="V3699" s="95" t="s">
        <v>42</v>
      </c>
      <c r="W3699" s="93">
        <f>_xlfn.XLOOKUP(M3699,匹配表1065!D:D,匹配表1065!F:F)*N3699</f>
        <v>12</v>
      </c>
    </row>
    <row r="3700" customHeight="1" spans="1:23">
      <c r="A3700" s="89" t="s">
        <v>787</v>
      </c>
      <c r="B3700" s="90">
        <v>46183</v>
      </c>
      <c r="C3700" s="91" t="str">
        <f t="shared" ref="C3700:C3763" si="116">MONTH(B3700)&amp;TEXT(WEEKNUM(B3700,2)-WEEKNUM(B3700+1-DAY(B3700),2)+1,"月第0周")</f>
        <v>6月第2周</v>
      </c>
      <c r="D3700" s="89" t="s">
        <v>814</v>
      </c>
      <c r="E3700" s="89" t="str">
        <f t="shared" ref="E3700:E3763" si="117">D3700&amp;"--"&amp;"周"&amp;WEEKDAY(B3700,2)</f>
        <v>6月第2周--周3</v>
      </c>
      <c r="F3700" s="103" t="s">
        <v>27</v>
      </c>
      <c r="G3700" s="102" t="s">
        <v>104</v>
      </c>
      <c r="H3700" s="92" t="str">
        <f>_xlfn.XLOOKUP(O3700,匹配表1065!T:T,匹配表1065!W:W)</f>
        <v>济南市</v>
      </c>
      <c r="I3700" s="89" t="str">
        <f>_xlfn.XLOOKUP(O3700,匹配表1065!T:T,匹配表1065!X:X)</f>
        <v>PME2025</v>
      </c>
      <c r="J3700" s="102" t="s">
        <v>111</v>
      </c>
      <c r="K3700" s="89" cm="1">
        <f ca="1" t="array" ref="K3700:L3700">_xlfn.XLOOKUP(J3700,匹配表1065!Y:Y,匹配表1065!AA:AB)</f>
        <v>30</v>
      </c>
      <c r="L3700" s="89" t="str">
        <v>3个月以上</v>
      </c>
      <c r="M3700" s="92" t="s">
        <v>35</v>
      </c>
      <c r="N3700" s="102">
        <v>1</v>
      </c>
      <c r="O3700" s="93" t="str">
        <f>_xlfn.XLOOKUP(P3700,匹配表1065!U:U,匹配表1065!T:T)</f>
        <v>HO00394630</v>
      </c>
      <c r="P3700" s="102" t="s">
        <v>462</v>
      </c>
      <c r="Q3700" s="102" t="s">
        <v>463</v>
      </c>
      <c r="R3700" s="89" t="str">
        <f>_xlfn.XLOOKUP(Q3700,匹配表1065!L:L,匹配表1065!O:O)</f>
        <v>C</v>
      </c>
      <c r="S3700" s="93" t="str">
        <f>IFERROR(_xlfn.XLOOKUP(Q3700,匹配表1065!AI:AI,匹配表1065!AJ:AJ),"绿标")</f>
        <v>绿标</v>
      </c>
      <c r="T3700" s="93" t="str" cm="1">
        <f t="array" ref="T3700:U3700">_xlfn.XLOOKUP(Q3700,匹配表1065!L:L,匹配表1065!M:N)</f>
        <v>眩晕</v>
      </c>
      <c r="U3700" s="94" t="str">
        <v>神经内科</v>
      </c>
      <c r="V3700" s="95" t="s">
        <v>58</v>
      </c>
      <c r="W3700" s="93">
        <f>_xlfn.XLOOKUP(M3700,匹配表1065!D:D,匹配表1065!F:F)*N3700</f>
        <v>4</v>
      </c>
    </row>
    <row r="3701" customHeight="1" spans="1:23">
      <c r="A3701" s="89" t="s">
        <v>787</v>
      </c>
      <c r="B3701" s="90">
        <v>46183</v>
      </c>
      <c r="C3701" s="91" t="str">
        <f t="shared" si="116"/>
        <v>6月第2周</v>
      </c>
      <c r="D3701" s="89" t="s">
        <v>814</v>
      </c>
      <c r="E3701" s="89" t="str">
        <f t="shared" si="117"/>
        <v>6月第2周--周3</v>
      </c>
      <c r="F3701" s="103" t="s">
        <v>27</v>
      </c>
      <c r="G3701" s="102" t="s">
        <v>104</v>
      </c>
      <c r="H3701" s="92" t="str">
        <f>_xlfn.XLOOKUP(O3701,匹配表1065!T:T,匹配表1065!W:W)</f>
        <v>济南市</v>
      </c>
      <c r="I3701" s="89" t="str">
        <f>_xlfn.XLOOKUP(O3701,匹配表1065!T:T,匹配表1065!X:X)</f>
        <v>PME2025</v>
      </c>
      <c r="J3701" s="102" t="s">
        <v>111</v>
      </c>
      <c r="K3701" s="89" cm="1">
        <f ca="1" t="array" ref="K3701:L3701">_xlfn.XLOOKUP(J3701,匹配表1065!Y:Y,匹配表1065!AA:AB)</f>
        <v>30</v>
      </c>
      <c r="L3701" s="89" t="str">
        <v>3个月以上</v>
      </c>
      <c r="M3701" s="92" t="s">
        <v>55</v>
      </c>
      <c r="N3701" s="102">
        <v>1</v>
      </c>
      <c r="O3701" s="93" t="str">
        <f>_xlfn.XLOOKUP(P3701,匹配表1065!U:U,匹配表1065!T:T)</f>
        <v>HO00001400</v>
      </c>
      <c r="P3701" s="102" t="s">
        <v>112</v>
      </c>
      <c r="Q3701" s="102" t="s">
        <v>597</v>
      </c>
      <c r="R3701" s="89" t="str">
        <f>_xlfn.XLOOKUP(Q3701,匹配表1065!L:L,匹配表1065!O:O)</f>
        <v>B</v>
      </c>
      <c r="S3701" s="93" t="str">
        <f>IFERROR(_xlfn.XLOOKUP(Q3701,匹配表1065!AI:AI,匹配表1065!AJ:AJ),"绿标")</f>
        <v>绿标</v>
      </c>
      <c r="T3701" s="93" t="str" cm="1">
        <f t="array" ref="T3701:U3701">_xlfn.XLOOKUP(Q3701,匹配表1065!L:L,匹配表1065!M:N)</f>
        <v>脑血管</v>
      </c>
      <c r="U3701" s="94" t="str">
        <v>神经内科</v>
      </c>
      <c r="V3701" s="95" t="s">
        <v>33</v>
      </c>
      <c r="W3701" s="93">
        <f>_xlfn.XLOOKUP(M3701,匹配表1065!D:D,匹配表1065!F:F)*N3701</f>
        <v>8</v>
      </c>
    </row>
    <row r="3702" customHeight="1" spans="1:23">
      <c r="A3702" s="89" t="s">
        <v>787</v>
      </c>
      <c r="B3702" s="90">
        <v>46183</v>
      </c>
      <c r="C3702" s="91" t="str">
        <f t="shared" si="116"/>
        <v>6月第2周</v>
      </c>
      <c r="D3702" s="89" t="s">
        <v>814</v>
      </c>
      <c r="E3702" s="89" t="str">
        <f t="shared" si="117"/>
        <v>6月第2周--周3</v>
      </c>
      <c r="F3702" s="103" t="s">
        <v>27</v>
      </c>
      <c r="G3702" s="102" t="s">
        <v>104</v>
      </c>
      <c r="H3702" s="92" t="str">
        <f>_xlfn.XLOOKUP(O3702,匹配表1065!T:T,匹配表1065!W:W)</f>
        <v>济南市</v>
      </c>
      <c r="I3702" s="89" t="str">
        <f>_xlfn.XLOOKUP(O3702,匹配表1065!T:T,匹配表1065!X:X)</f>
        <v>PME2026</v>
      </c>
      <c r="J3702" s="102" t="s">
        <v>116</v>
      </c>
      <c r="K3702" s="89" cm="1">
        <f ca="1" t="array" ref="K3702:L3702">_xlfn.XLOOKUP(J3702,匹配表1065!Y:Y,匹配表1065!AA:AB)</f>
        <v>13</v>
      </c>
      <c r="L3702" s="89" t="str">
        <v>3个月以上</v>
      </c>
      <c r="M3702" s="92" t="s">
        <v>30</v>
      </c>
      <c r="N3702" s="102">
        <v>1</v>
      </c>
      <c r="O3702" s="93" t="str">
        <f>_xlfn.XLOOKUP(P3702,匹配表1065!U:U,匹配表1065!T:T)</f>
        <v>HO00001409</v>
      </c>
      <c r="P3702" s="102" t="s">
        <v>117</v>
      </c>
      <c r="Q3702" s="102" t="s">
        <v>118</v>
      </c>
      <c r="R3702" s="89" t="str">
        <f>_xlfn.XLOOKUP(Q3702,匹配表1065!L:L,匹配表1065!O:O)</f>
        <v>A</v>
      </c>
      <c r="S3702" s="93" t="str">
        <f>IFERROR(_xlfn.XLOOKUP(Q3702,匹配表1065!AI:AI,匹配表1065!AJ:AJ),"绿标")</f>
        <v>绿标</v>
      </c>
      <c r="T3702" s="93" t="str" cm="1">
        <f t="array" ref="T3702:U3702">_xlfn.XLOOKUP(Q3702,匹配表1065!L:L,匹配表1065!M:N)</f>
        <v>头痛</v>
      </c>
      <c r="U3702" s="94" t="str">
        <v>神经内科</v>
      </c>
      <c r="V3702" s="95" t="s">
        <v>67</v>
      </c>
      <c r="W3702" s="93">
        <f>_xlfn.XLOOKUP(M3702,匹配表1065!D:D,匹配表1065!F:F)*N3702</f>
        <v>12</v>
      </c>
    </row>
    <row r="3703" customHeight="1" spans="1:23">
      <c r="A3703" s="89" t="s">
        <v>787</v>
      </c>
      <c r="B3703" s="90">
        <v>46183</v>
      </c>
      <c r="C3703" s="91" t="str">
        <f t="shared" si="116"/>
        <v>6月第2周</v>
      </c>
      <c r="D3703" s="89" t="s">
        <v>814</v>
      </c>
      <c r="E3703" s="89" t="str">
        <f t="shared" si="117"/>
        <v>6月第2周--周3</v>
      </c>
      <c r="F3703" s="103" t="s">
        <v>27</v>
      </c>
      <c r="G3703" s="102" t="s">
        <v>104</v>
      </c>
      <c r="H3703" s="92" t="str">
        <f>_xlfn.XLOOKUP(O3703,匹配表1065!T:T,匹配表1065!W:W)</f>
        <v>济南市</v>
      </c>
      <c r="I3703" s="89" t="str">
        <f>_xlfn.XLOOKUP(O3703,匹配表1065!T:T,匹配表1065!X:X)</f>
        <v>PME2044</v>
      </c>
      <c r="J3703" s="102" t="s">
        <v>105</v>
      </c>
      <c r="K3703" s="89" cm="1">
        <f ca="1" t="array" ref="K3703:L3703">_xlfn.XLOOKUP(J3703,匹配表1065!Y:Y,匹配表1065!AA:AB)</f>
        <v>8</v>
      </c>
      <c r="L3703" s="89" t="str">
        <v>3个月以上</v>
      </c>
      <c r="M3703" s="92" t="s">
        <v>30</v>
      </c>
      <c r="N3703" s="102">
        <v>1</v>
      </c>
      <c r="O3703" s="93" t="str">
        <f>_xlfn.XLOOKUP(P3703,匹配表1065!U:U,匹配表1065!T:T)</f>
        <v>HO00001401</v>
      </c>
      <c r="P3703" s="102" t="s">
        <v>106</v>
      </c>
      <c r="Q3703" s="102" t="s">
        <v>107</v>
      </c>
      <c r="R3703" s="89" t="str">
        <f>_xlfn.XLOOKUP(Q3703,匹配表1065!L:L,匹配表1065!O:O)</f>
        <v>B</v>
      </c>
      <c r="S3703" s="93" t="str">
        <f>IFERROR(_xlfn.XLOOKUP(Q3703,匹配表1065!AI:AI,匹配表1065!AJ:AJ),"绿标")</f>
        <v>红标</v>
      </c>
      <c r="T3703" s="93" t="str" cm="1">
        <f t="array" ref="T3703:U3703">_xlfn.XLOOKUP(Q3703,匹配表1065!L:L,匹配表1065!M:N)</f>
        <v>脑血管</v>
      </c>
      <c r="U3703" s="94" t="str">
        <v>神经内科</v>
      </c>
      <c r="V3703" s="95" t="s">
        <v>67</v>
      </c>
      <c r="W3703" s="93">
        <f>_xlfn.XLOOKUP(M3703,匹配表1065!D:D,匹配表1065!F:F)*N3703</f>
        <v>12</v>
      </c>
    </row>
    <row r="3704" customHeight="1" spans="1:23">
      <c r="A3704" s="89" t="s">
        <v>787</v>
      </c>
      <c r="B3704" s="90">
        <v>46183</v>
      </c>
      <c r="C3704" s="91" t="str">
        <f t="shared" si="116"/>
        <v>6月第2周</v>
      </c>
      <c r="D3704" s="89" t="s">
        <v>814</v>
      </c>
      <c r="E3704" s="89" t="str">
        <f t="shared" si="117"/>
        <v>6月第2周--周3</v>
      </c>
      <c r="F3704" s="103" t="s">
        <v>27</v>
      </c>
      <c r="G3704" s="102" t="s">
        <v>104</v>
      </c>
      <c r="H3704" s="92" t="str">
        <f>_xlfn.XLOOKUP(O3704,匹配表1065!T:T,匹配表1065!W:W)</f>
        <v>济南市</v>
      </c>
      <c r="I3704" s="89" t="str">
        <f>_xlfn.XLOOKUP(O3704,匹配表1065!T:T,匹配表1065!X:X)</f>
        <v>PME2024</v>
      </c>
      <c r="J3704" s="102" t="s">
        <v>125</v>
      </c>
      <c r="K3704" s="89" cm="1">
        <f ca="1" t="array" ref="K3704:L3704">_xlfn.XLOOKUP(J3704,匹配表1065!Y:Y,匹配表1065!AA:AB)</f>
        <v>9</v>
      </c>
      <c r="L3704" s="89" t="str">
        <v>3个月以上</v>
      </c>
      <c r="M3704" s="92" t="s">
        <v>30</v>
      </c>
      <c r="N3704" s="102">
        <v>1</v>
      </c>
      <c r="O3704" s="93" t="str">
        <f>_xlfn.XLOOKUP(P3704,匹配表1065!U:U,匹配表1065!T:T)</f>
        <v>HO00001404</v>
      </c>
      <c r="P3704" s="102" t="s">
        <v>126</v>
      </c>
      <c r="Q3704" s="102" t="s">
        <v>233</v>
      </c>
      <c r="R3704" s="89" t="str">
        <f>_xlfn.XLOOKUP(Q3704,匹配表1065!L:L,匹配表1065!O:O)</f>
        <v>B</v>
      </c>
      <c r="S3704" s="93" t="str">
        <f>IFERROR(_xlfn.XLOOKUP(Q3704,匹配表1065!AI:AI,匹配表1065!AJ:AJ),"绿标")</f>
        <v>红标</v>
      </c>
      <c r="T3704" s="93" t="str" cm="1">
        <f t="array" ref="T3704:U3704">_xlfn.XLOOKUP(Q3704,匹配表1065!L:L,匹配表1065!M:N)</f>
        <v>脑血管</v>
      </c>
      <c r="U3704" s="94" t="str">
        <v>神经内科</v>
      </c>
      <c r="V3704" s="95" t="s">
        <v>58</v>
      </c>
      <c r="W3704" s="93">
        <f>_xlfn.XLOOKUP(M3704,匹配表1065!D:D,匹配表1065!F:F)*N3704</f>
        <v>12</v>
      </c>
    </row>
    <row r="3705" customHeight="1" spans="1:23">
      <c r="A3705" s="89" t="s">
        <v>787</v>
      </c>
      <c r="B3705" s="90">
        <v>46183</v>
      </c>
      <c r="C3705" s="91" t="str">
        <f t="shared" si="116"/>
        <v>6月第2周</v>
      </c>
      <c r="D3705" s="89" t="s">
        <v>814</v>
      </c>
      <c r="E3705" s="89" t="str">
        <f t="shared" si="117"/>
        <v>6月第2周--周3</v>
      </c>
      <c r="F3705" s="103" t="s">
        <v>27</v>
      </c>
      <c r="G3705" s="102" t="s">
        <v>104</v>
      </c>
      <c r="H3705" s="92" t="str">
        <f>_xlfn.XLOOKUP(O3705,匹配表1065!T:T,匹配表1065!W:W)</f>
        <v>济南市</v>
      </c>
      <c r="I3705" s="89" t="str">
        <f>_xlfn.XLOOKUP(O3705,匹配表1065!T:T,匹配表1065!X:X)</f>
        <v>PME2025</v>
      </c>
      <c r="J3705" s="102" t="s">
        <v>128</v>
      </c>
      <c r="K3705" s="89" cm="1">
        <f ca="1" t="array" ref="K3705:L3705">_xlfn.XLOOKUP(J3705,匹配表1065!Y:Y,匹配表1065!AA:AB)</f>
        <v>13</v>
      </c>
      <c r="L3705" s="89" t="str">
        <v>3个月以上</v>
      </c>
      <c r="M3705" s="92" t="s">
        <v>202</v>
      </c>
      <c r="N3705" s="102">
        <v>1</v>
      </c>
      <c r="O3705" s="93" t="str">
        <f>_xlfn.XLOOKUP(P3705,匹配表1065!U:U,匹配表1065!T:T)</f>
        <v>HO00001400</v>
      </c>
      <c r="P3705" s="102" t="s">
        <v>112</v>
      </c>
      <c r="Q3705" s="102" t="s">
        <v>241</v>
      </c>
      <c r="R3705" s="89" t="str">
        <f>_xlfn.XLOOKUP(Q3705,匹配表1065!L:L,匹配表1065!O:O)</f>
        <v>A</v>
      </c>
      <c r="S3705" s="93" t="str">
        <f>IFERROR(_xlfn.XLOOKUP(Q3705,匹配表1065!AI:AI,匹配表1065!AJ:AJ),"绿标")</f>
        <v>红标</v>
      </c>
      <c r="T3705" s="93" t="str" cm="1">
        <f t="array" ref="T3705:U3705">_xlfn.XLOOKUP(Q3705,匹配表1065!L:L,匹配表1065!M:N)</f>
        <v>头痛</v>
      </c>
      <c r="U3705" s="94" t="str">
        <v>神经内科</v>
      </c>
      <c r="V3705" s="95" t="s">
        <v>67</v>
      </c>
      <c r="W3705" s="93">
        <f>_xlfn.XLOOKUP(M3705,匹配表1065!D:D,匹配表1065!F:F)*N3705</f>
        <v>16</v>
      </c>
    </row>
    <row r="3706" customHeight="1" spans="1:23">
      <c r="A3706" s="89" t="s">
        <v>787</v>
      </c>
      <c r="B3706" s="90">
        <v>46183</v>
      </c>
      <c r="C3706" s="91" t="str">
        <f t="shared" si="116"/>
        <v>6月第2周</v>
      </c>
      <c r="D3706" s="89" t="s">
        <v>814</v>
      </c>
      <c r="E3706" s="89" t="str">
        <f t="shared" si="117"/>
        <v>6月第2周--周3</v>
      </c>
      <c r="F3706" s="103" t="s">
        <v>27</v>
      </c>
      <c r="G3706" s="102" t="s">
        <v>104</v>
      </c>
      <c r="H3706" s="92" t="str">
        <f>_xlfn.XLOOKUP(O3706,匹配表1065!T:T,匹配表1065!W:W)</f>
        <v>济南市</v>
      </c>
      <c r="I3706" s="89" t="str">
        <f>_xlfn.XLOOKUP(O3706,匹配表1065!T:T,匹配表1065!X:X)</f>
        <v>PME2025</v>
      </c>
      <c r="J3706" s="102" t="s">
        <v>128</v>
      </c>
      <c r="K3706" s="89" cm="1">
        <f ca="1" t="array" ref="K3706:L3706">_xlfn.XLOOKUP(J3706,匹配表1065!Y:Y,匹配表1065!AA:AB)</f>
        <v>13</v>
      </c>
      <c r="L3706" s="89" t="str">
        <v>3个月以上</v>
      </c>
      <c r="M3706" s="92" t="s">
        <v>35</v>
      </c>
      <c r="N3706" s="102">
        <v>1</v>
      </c>
      <c r="O3706" s="93" t="str">
        <f>_xlfn.XLOOKUP(P3706,匹配表1065!U:U,匹配表1065!T:T)</f>
        <v>HO00001400</v>
      </c>
      <c r="P3706" s="102" t="s">
        <v>112</v>
      </c>
      <c r="Q3706" s="102" t="s">
        <v>131</v>
      </c>
      <c r="R3706" s="89" t="str">
        <f>_xlfn.XLOOKUP(Q3706,匹配表1065!L:L,匹配表1065!O:O)</f>
        <v>B</v>
      </c>
      <c r="S3706" s="93" t="str">
        <f>IFERROR(_xlfn.XLOOKUP(Q3706,匹配表1065!AI:AI,匹配表1065!AJ:AJ),"绿标")</f>
        <v>红标</v>
      </c>
      <c r="T3706" s="93" t="str" cm="1">
        <f t="array" ref="T3706:U3706">_xlfn.XLOOKUP(Q3706,匹配表1065!L:L,匹配表1065!M:N)</f>
        <v>脑血管</v>
      </c>
      <c r="U3706" s="94" t="str">
        <v>神经内科</v>
      </c>
      <c r="V3706" s="95" t="s">
        <v>58</v>
      </c>
      <c r="W3706" s="93">
        <f>_xlfn.XLOOKUP(M3706,匹配表1065!D:D,匹配表1065!F:F)*N3706</f>
        <v>4</v>
      </c>
    </row>
    <row r="3707" customHeight="1" spans="1:23">
      <c r="A3707" s="89" t="s">
        <v>787</v>
      </c>
      <c r="B3707" s="90">
        <v>46183</v>
      </c>
      <c r="C3707" s="91" t="str">
        <f t="shared" si="116"/>
        <v>6月第2周</v>
      </c>
      <c r="D3707" s="89" t="s">
        <v>814</v>
      </c>
      <c r="E3707" s="89" t="str">
        <f t="shared" si="117"/>
        <v>6月第2周--周3</v>
      </c>
      <c r="F3707" s="103" t="s">
        <v>27</v>
      </c>
      <c r="G3707" s="102" t="s">
        <v>104</v>
      </c>
      <c r="H3707" s="92" t="str">
        <f>_xlfn.XLOOKUP(O3707,匹配表1065!T:T,匹配表1065!W:W)</f>
        <v>济南市</v>
      </c>
      <c r="I3707" s="89" t="str">
        <f>_xlfn.XLOOKUP(O3707,匹配表1065!T:T,匹配表1065!X:X)</f>
        <v>PME2025</v>
      </c>
      <c r="J3707" s="102" t="s">
        <v>128</v>
      </c>
      <c r="K3707" s="89" cm="1">
        <f ca="1" t="array" ref="K3707:L3707">_xlfn.XLOOKUP(J3707,匹配表1065!Y:Y,匹配表1065!AA:AB)</f>
        <v>13</v>
      </c>
      <c r="L3707" s="89" t="str">
        <v>3个月以上</v>
      </c>
      <c r="M3707" s="92" t="s">
        <v>35</v>
      </c>
      <c r="N3707" s="102">
        <v>1</v>
      </c>
      <c r="O3707" s="93" t="str">
        <f>_xlfn.XLOOKUP(P3707,匹配表1065!U:U,匹配表1065!T:T)</f>
        <v>HO00001400</v>
      </c>
      <c r="P3707" s="102" t="s">
        <v>112</v>
      </c>
      <c r="Q3707" s="102" t="s">
        <v>416</v>
      </c>
      <c r="R3707" s="89" t="str">
        <f>_xlfn.XLOOKUP(Q3707,匹配表1065!L:L,匹配表1065!O:O)</f>
        <v>C</v>
      </c>
      <c r="S3707" s="93" t="str">
        <f>IFERROR(_xlfn.XLOOKUP(Q3707,匹配表1065!AI:AI,匹配表1065!AJ:AJ),"绿标")</f>
        <v>绿标</v>
      </c>
      <c r="T3707" s="93" t="str" cm="1">
        <f t="array" ref="T3707:U3707">_xlfn.XLOOKUP(Q3707,匹配表1065!L:L,匹配表1065!M:N)</f>
        <v>眩晕</v>
      </c>
      <c r="U3707" s="94" t="str">
        <v>耳鼻喉科</v>
      </c>
      <c r="V3707" s="95" t="s">
        <v>33</v>
      </c>
      <c r="W3707" s="93">
        <f>_xlfn.XLOOKUP(M3707,匹配表1065!D:D,匹配表1065!F:F)*N3707</f>
        <v>4</v>
      </c>
    </row>
    <row r="3708" customHeight="1" spans="1:23">
      <c r="A3708" s="89" t="s">
        <v>787</v>
      </c>
      <c r="B3708" s="90">
        <v>46183</v>
      </c>
      <c r="C3708" s="91" t="str">
        <f t="shared" si="116"/>
        <v>6月第2周</v>
      </c>
      <c r="D3708" s="89" t="s">
        <v>814</v>
      </c>
      <c r="E3708" s="89" t="str">
        <f t="shared" si="117"/>
        <v>6月第2周--周3</v>
      </c>
      <c r="F3708" s="103" t="s">
        <v>27</v>
      </c>
      <c r="G3708" s="102" t="s">
        <v>104</v>
      </c>
      <c r="H3708" s="92" t="str">
        <f>_xlfn.XLOOKUP(O3708,匹配表1065!T:T,匹配表1065!W:W)</f>
        <v>东营市</v>
      </c>
      <c r="I3708" s="89" t="str">
        <f>_xlfn.XLOOKUP(O3708,匹配表1065!T:T,匹配表1065!X:X)</f>
        <v>PME2028</v>
      </c>
      <c r="J3708" s="102" t="s">
        <v>121</v>
      </c>
      <c r="K3708" s="89" cm="1">
        <f ca="1" t="array" ref="K3708:L3708">_xlfn.XLOOKUP(J3708,匹配表1065!Y:Y,匹配表1065!AA:AB)</f>
        <v>26</v>
      </c>
      <c r="L3708" s="89" t="str">
        <v>3个月以上</v>
      </c>
      <c r="M3708" s="92" t="s">
        <v>55</v>
      </c>
      <c r="N3708" s="102">
        <v>1</v>
      </c>
      <c r="O3708" s="93" t="str">
        <f>_xlfn.XLOOKUP(P3708,匹配表1065!U:U,匹配表1065!T:T)</f>
        <v>HO00001421</v>
      </c>
      <c r="P3708" s="102" t="s">
        <v>122</v>
      </c>
      <c r="Q3708" s="102" t="s">
        <v>123</v>
      </c>
      <c r="R3708" s="89" t="str">
        <f>_xlfn.XLOOKUP(Q3708,匹配表1065!L:L,匹配表1065!O:O)</f>
        <v>A</v>
      </c>
      <c r="S3708" s="93" t="str">
        <f>IFERROR(_xlfn.XLOOKUP(Q3708,匹配表1065!AI:AI,匹配表1065!AJ:AJ),"绿标")</f>
        <v>红标</v>
      </c>
      <c r="T3708" s="93" t="str" cm="1">
        <f t="array" ref="T3708:U3708">_xlfn.XLOOKUP(Q3708,匹配表1065!L:L,匹配表1065!M:N)</f>
        <v>头痛</v>
      </c>
      <c r="U3708" s="94" t="str">
        <v>神经内科</v>
      </c>
      <c r="V3708" s="95" t="s">
        <v>67</v>
      </c>
      <c r="W3708" s="93">
        <f>_xlfn.XLOOKUP(M3708,匹配表1065!D:D,匹配表1065!F:F)*N3708</f>
        <v>8</v>
      </c>
    </row>
    <row r="3709" customHeight="1" spans="1:23">
      <c r="A3709" s="89" t="s">
        <v>787</v>
      </c>
      <c r="B3709" s="90">
        <v>46183</v>
      </c>
      <c r="C3709" s="91" t="str">
        <f t="shared" si="116"/>
        <v>6月第2周</v>
      </c>
      <c r="D3709" s="89" t="s">
        <v>814</v>
      </c>
      <c r="E3709" s="89" t="str">
        <f t="shared" si="117"/>
        <v>6月第2周--周3</v>
      </c>
      <c r="F3709" s="103" t="s">
        <v>27</v>
      </c>
      <c r="G3709" s="102" t="s">
        <v>104</v>
      </c>
      <c r="H3709" s="92" t="str">
        <f>_xlfn.XLOOKUP(O3709,匹配表1065!T:T,匹配表1065!W:W)</f>
        <v>济南市</v>
      </c>
      <c r="I3709" s="89" t="str">
        <f>_xlfn.XLOOKUP(O3709,匹配表1065!T:T,匹配表1065!X:X)</f>
        <v>PME2026</v>
      </c>
      <c r="J3709" s="102" t="s">
        <v>116</v>
      </c>
      <c r="K3709" s="89" cm="1">
        <f ca="1" t="array" ref="K3709:L3709">_xlfn.XLOOKUP(J3709,匹配表1065!Y:Y,匹配表1065!AA:AB)</f>
        <v>13</v>
      </c>
      <c r="L3709" s="89" t="str">
        <v>3个月以上</v>
      </c>
      <c r="M3709" s="92" t="s">
        <v>35</v>
      </c>
      <c r="N3709" s="102">
        <v>1</v>
      </c>
      <c r="O3709" s="93" t="str">
        <f>_xlfn.XLOOKUP(P3709,匹配表1065!U:U,匹配表1065!T:T)</f>
        <v>HO00001417</v>
      </c>
      <c r="P3709" s="102" t="s">
        <v>119</v>
      </c>
      <c r="Q3709" s="102" t="s">
        <v>120</v>
      </c>
      <c r="R3709" s="89" t="str">
        <f>_xlfn.XLOOKUP(Q3709,匹配表1065!L:L,匹配表1065!O:O)</f>
        <v>D</v>
      </c>
      <c r="S3709" s="93" t="str">
        <f>IFERROR(_xlfn.XLOOKUP(Q3709,匹配表1065!AI:AI,匹配表1065!AJ:AJ),"绿标")</f>
        <v>绿标</v>
      </c>
      <c r="T3709" s="93" t="str" cm="1">
        <f t="array" ref="T3709:U3709">_xlfn.XLOOKUP(Q3709,匹配表1065!L:L,匹配表1065!M:N)</f>
        <v>抑郁焦虑</v>
      </c>
      <c r="U3709" s="94" t="str">
        <v>精神心理科</v>
      </c>
      <c r="V3709" s="95" t="s">
        <v>33</v>
      </c>
      <c r="W3709" s="93">
        <f>_xlfn.XLOOKUP(M3709,匹配表1065!D:D,匹配表1065!F:F)*N3709</f>
        <v>4</v>
      </c>
    </row>
    <row r="3710" customHeight="1" spans="1:23">
      <c r="A3710" s="89" t="s">
        <v>787</v>
      </c>
      <c r="B3710" s="90">
        <v>46183</v>
      </c>
      <c r="C3710" s="91" t="str">
        <f t="shared" si="116"/>
        <v>6月第2周</v>
      </c>
      <c r="D3710" s="89" t="s">
        <v>814</v>
      </c>
      <c r="E3710" s="89" t="str">
        <f t="shared" si="117"/>
        <v>6月第2周--周3</v>
      </c>
      <c r="F3710" s="103" t="s">
        <v>27</v>
      </c>
      <c r="G3710" s="102" t="s">
        <v>28</v>
      </c>
      <c r="H3710" s="92" t="str">
        <f>_xlfn.XLOOKUP(O3710,匹配表1065!T:T,匹配表1065!W:W)</f>
        <v>南京市</v>
      </c>
      <c r="I3710" s="89" t="str">
        <f>_xlfn.XLOOKUP(O3710,匹配表1065!T:T,匹配表1065!X:X)</f>
        <v>PME2006</v>
      </c>
      <c r="J3710" s="102" t="s">
        <v>29</v>
      </c>
      <c r="K3710" s="89" cm="1">
        <f ca="1" t="array" ref="K3710:L3710">_xlfn.XLOOKUP(J3710,匹配表1065!Y:Y,匹配表1065!AA:AB)</f>
        <v>15</v>
      </c>
      <c r="L3710" s="89" t="str">
        <v>3个月以上</v>
      </c>
      <c r="M3710" s="92" t="s">
        <v>30</v>
      </c>
      <c r="N3710" s="102">
        <v>1</v>
      </c>
      <c r="O3710" s="93" t="str">
        <f>_xlfn.XLOOKUP(P3710,匹配表1065!U:U,匹配表1065!T:T)</f>
        <v>HO00000959</v>
      </c>
      <c r="P3710" s="102" t="s">
        <v>196</v>
      </c>
      <c r="Q3710" s="102" t="s">
        <v>197</v>
      </c>
      <c r="R3710" s="89" t="str">
        <f>_xlfn.XLOOKUP(Q3710,匹配表1065!L:L,匹配表1065!O:O)</f>
        <v>C</v>
      </c>
      <c r="S3710" s="93" t="str">
        <f>IFERROR(_xlfn.XLOOKUP(Q3710,匹配表1065!AI:AI,匹配表1065!AJ:AJ),"绿标")</f>
        <v>红标</v>
      </c>
      <c r="T3710" s="93" t="str" cm="1">
        <f t="array" ref="T3710:U3710">_xlfn.XLOOKUP(Q3710,匹配表1065!L:L,匹配表1065!M:N)</f>
        <v>眩晕</v>
      </c>
      <c r="U3710" s="94" t="str">
        <v>神经内科</v>
      </c>
      <c r="V3710" s="95" t="s">
        <v>70</v>
      </c>
      <c r="W3710" s="93">
        <f>_xlfn.XLOOKUP(M3710,匹配表1065!D:D,匹配表1065!F:F)*N3710</f>
        <v>12</v>
      </c>
    </row>
    <row r="3711" customHeight="1" spans="1:23">
      <c r="A3711" s="89" t="s">
        <v>787</v>
      </c>
      <c r="B3711" s="90">
        <v>46183</v>
      </c>
      <c r="C3711" s="91" t="str">
        <f t="shared" si="116"/>
        <v>6月第2周</v>
      </c>
      <c r="D3711" s="89" t="s">
        <v>814</v>
      </c>
      <c r="E3711" s="89" t="str">
        <f t="shared" si="117"/>
        <v>6月第2周--周3</v>
      </c>
      <c r="F3711" s="103" t="s">
        <v>27</v>
      </c>
      <c r="G3711" s="102" t="s">
        <v>28</v>
      </c>
      <c r="H3711" s="92" t="str">
        <f>_xlfn.XLOOKUP(O3711,匹配表1065!T:T,匹配表1065!W:W)</f>
        <v>南京市</v>
      </c>
      <c r="I3711" s="89" t="str">
        <f>_xlfn.XLOOKUP(O3711,匹配表1065!T:T,匹配表1065!X:X)</f>
        <v>PME2006</v>
      </c>
      <c r="J3711" s="102" t="s">
        <v>29</v>
      </c>
      <c r="K3711" s="89" cm="1">
        <f ca="1" t="array" ref="K3711:L3711">_xlfn.XLOOKUP(J3711,匹配表1065!Y:Y,匹配表1065!AA:AB)</f>
        <v>15</v>
      </c>
      <c r="L3711" s="89" t="str">
        <v>3个月以上</v>
      </c>
      <c r="M3711" s="92" t="s">
        <v>35</v>
      </c>
      <c r="N3711" s="102">
        <v>1</v>
      </c>
      <c r="O3711" s="93" t="str">
        <f>_xlfn.XLOOKUP(P3711,匹配表1065!U:U,匹配表1065!T:T)</f>
        <v>HO00016614</v>
      </c>
      <c r="P3711" s="102" t="s">
        <v>540</v>
      </c>
      <c r="Q3711" s="102" t="s">
        <v>729</v>
      </c>
      <c r="R3711" s="89" t="str">
        <f>_xlfn.XLOOKUP(Q3711,匹配表1065!L:L,匹配表1065!O:O)</f>
        <v>C</v>
      </c>
      <c r="S3711" s="93" t="str">
        <f>IFERROR(_xlfn.XLOOKUP(Q3711,匹配表1065!AI:AI,匹配表1065!AJ:AJ),"绿标")</f>
        <v>黑标</v>
      </c>
      <c r="T3711" s="93" t="str" cm="1">
        <f t="array" ref="T3711:U3711">_xlfn.XLOOKUP(Q3711,匹配表1065!L:L,匹配表1065!M:N)</f>
        <v>眩晕</v>
      </c>
      <c r="U3711" s="94" t="str">
        <v>神经内科</v>
      </c>
      <c r="V3711" s="95" t="s">
        <v>33</v>
      </c>
      <c r="W3711" s="93">
        <f>_xlfn.XLOOKUP(M3711,匹配表1065!D:D,匹配表1065!F:F)*N3711</f>
        <v>4</v>
      </c>
    </row>
    <row r="3712" customHeight="1" spans="1:23">
      <c r="A3712" s="89" t="s">
        <v>787</v>
      </c>
      <c r="B3712" s="90">
        <v>46183</v>
      </c>
      <c r="C3712" s="91" t="str">
        <f t="shared" si="116"/>
        <v>6月第2周</v>
      </c>
      <c r="D3712" s="89" t="s">
        <v>814</v>
      </c>
      <c r="E3712" s="89" t="str">
        <f t="shared" si="117"/>
        <v>6月第2周--周3</v>
      </c>
      <c r="F3712" s="103" t="s">
        <v>27</v>
      </c>
      <c r="G3712" s="102" t="s">
        <v>28</v>
      </c>
      <c r="H3712" s="92" t="str">
        <f>_xlfn.XLOOKUP(O3712,匹配表1065!T:T,匹配表1065!W:W)</f>
        <v>南京市</v>
      </c>
      <c r="I3712" s="89" t="str">
        <f>_xlfn.XLOOKUP(O3712,匹配表1065!T:T,匹配表1065!X:X)</f>
        <v>PME2006</v>
      </c>
      <c r="J3712" s="102" t="s">
        <v>29</v>
      </c>
      <c r="K3712" s="89" cm="1">
        <f ca="1" t="array" ref="K3712:L3712">_xlfn.XLOOKUP(J3712,匹配表1065!Y:Y,匹配表1065!AA:AB)</f>
        <v>15</v>
      </c>
      <c r="L3712" s="89" t="str">
        <v>3个月以上</v>
      </c>
      <c r="M3712" s="92" t="s">
        <v>35</v>
      </c>
      <c r="N3712" s="102">
        <v>1</v>
      </c>
      <c r="O3712" s="93" t="str">
        <f>_xlfn.XLOOKUP(P3712,匹配表1065!U:U,匹配表1065!T:T)</f>
        <v>HO00000959</v>
      </c>
      <c r="P3712" s="102" t="s">
        <v>196</v>
      </c>
      <c r="Q3712" s="102" t="s">
        <v>268</v>
      </c>
      <c r="R3712" s="89" t="str">
        <f>_xlfn.XLOOKUP(Q3712,匹配表1065!L:L,匹配表1065!O:O)</f>
        <v>C</v>
      </c>
      <c r="S3712" s="93" t="str">
        <f>IFERROR(_xlfn.XLOOKUP(Q3712,匹配表1065!AI:AI,匹配表1065!AJ:AJ),"绿标")</f>
        <v>红标</v>
      </c>
      <c r="T3712" s="93" t="str" cm="1">
        <f t="array" ref="T3712:U3712">_xlfn.XLOOKUP(Q3712,匹配表1065!L:L,匹配表1065!M:N)</f>
        <v>眩晕</v>
      </c>
      <c r="U3712" s="94" t="str">
        <v>耳鼻喉科</v>
      </c>
      <c r="V3712" s="95" t="s">
        <v>70</v>
      </c>
      <c r="W3712" s="93">
        <f>_xlfn.XLOOKUP(M3712,匹配表1065!D:D,匹配表1065!F:F)*N3712</f>
        <v>4</v>
      </c>
    </row>
    <row r="3713" customHeight="1" spans="1:23">
      <c r="A3713" s="89" t="s">
        <v>787</v>
      </c>
      <c r="B3713" s="90">
        <v>46183</v>
      </c>
      <c r="C3713" s="91" t="str">
        <f t="shared" si="116"/>
        <v>6月第2周</v>
      </c>
      <c r="D3713" s="89" t="s">
        <v>814</v>
      </c>
      <c r="E3713" s="89" t="str">
        <f t="shared" si="117"/>
        <v>6月第2周--周3</v>
      </c>
      <c r="F3713" s="103" t="s">
        <v>27</v>
      </c>
      <c r="G3713" s="102" t="s">
        <v>28</v>
      </c>
      <c r="H3713" s="92" t="str">
        <f>_xlfn.XLOOKUP(O3713,匹配表1065!T:T,匹配表1065!W:W)</f>
        <v>南京市</v>
      </c>
      <c r="I3713" s="89" t="str">
        <f>_xlfn.XLOOKUP(O3713,匹配表1065!T:T,匹配表1065!X:X)</f>
        <v>PME2039</v>
      </c>
      <c r="J3713" s="102" t="s">
        <v>39</v>
      </c>
      <c r="K3713" s="89" cm="1">
        <f ca="1" t="array" ref="K3713:L3713">_xlfn.XLOOKUP(J3713,匹配表1065!Y:Y,匹配表1065!AA:AB)</f>
        <v>7</v>
      </c>
      <c r="L3713" s="89" t="str">
        <v>3个月以上</v>
      </c>
      <c r="M3713" s="92" t="s">
        <v>30</v>
      </c>
      <c r="N3713" s="102">
        <v>1</v>
      </c>
      <c r="O3713" s="93" t="str">
        <f>_xlfn.XLOOKUP(P3713,匹配表1065!U:U,匹配表1065!T:T)</f>
        <v>HO00000971</v>
      </c>
      <c r="P3713" s="102" t="s">
        <v>40</v>
      </c>
      <c r="Q3713" s="102" t="s">
        <v>41</v>
      </c>
      <c r="R3713" s="89" t="str">
        <f>_xlfn.XLOOKUP(Q3713,匹配表1065!L:L,匹配表1065!O:O)</f>
        <v>A</v>
      </c>
      <c r="S3713" s="93" t="str">
        <f>IFERROR(_xlfn.XLOOKUP(Q3713,匹配表1065!AI:AI,匹配表1065!AJ:AJ),"绿标")</f>
        <v>绿标</v>
      </c>
      <c r="T3713" s="93" t="str" cm="1">
        <f t="array" ref="T3713:U3713">_xlfn.XLOOKUP(Q3713,匹配表1065!L:L,匹配表1065!M:N)</f>
        <v>头痛</v>
      </c>
      <c r="U3713" s="94" t="str">
        <v>神经内科</v>
      </c>
      <c r="V3713" s="95" t="s">
        <v>70</v>
      </c>
      <c r="W3713" s="93">
        <f>_xlfn.XLOOKUP(M3713,匹配表1065!D:D,匹配表1065!F:F)*N3713</f>
        <v>12</v>
      </c>
    </row>
    <row r="3714" customHeight="1" spans="1:23">
      <c r="A3714" s="89" t="s">
        <v>787</v>
      </c>
      <c r="B3714" s="90">
        <v>46183</v>
      </c>
      <c r="C3714" s="91" t="str">
        <f t="shared" si="116"/>
        <v>6月第2周</v>
      </c>
      <c r="D3714" s="89" t="s">
        <v>814</v>
      </c>
      <c r="E3714" s="89" t="str">
        <f t="shared" si="117"/>
        <v>6月第2周--周3</v>
      </c>
      <c r="F3714" s="103" t="s">
        <v>27</v>
      </c>
      <c r="G3714" s="102" t="s">
        <v>28</v>
      </c>
      <c r="H3714" s="92" t="str">
        <f>_xlfn.XLOOKUP(O3714,匹配表1065!T:T,匹配表1065!W:W)</f>
        <v>镇江市</v>
      </c>
      <c r="I3714" s="89" t="str">
        <f>_xlfn.XLOOKUP(O3714,匹配表1065!T:T,匹配表1065!X:X)</f>
        <v>PME2039</v>
      </c>
      <c r="J3714" s="102" t="s">
        <v>39</v>
      </c>
      <c r="K3714" s="89" cm="1">
        <f ca="1" t="array" ref="K3714:L3714">_xlfn.XLOOKUP(J3714,匹配表1065!Y:Y,匹配表1065!AA:AB)</f>
        <v>7</v>
      </c>
      <c r="L3714" s="89" t="str">
        <v>3个月以上</v>
      </c>
      <c r="M3714" s="92" t="s">
        <v>35</v>
      </c>
      <c r="N3714" s="102">
        <v>1</v>
      </c>
      <c r="O3714" s="93" t="str">
        <f>_xlfn.XLOOKUP(P3714,匹配表1065!U:U,匹配表1065!T:T)</f>
        <v>HO00001014</v>
      </c>
      <c r="P3714" s="102" t="s">
        <v>266</v>
      </c>
      <c r="Q3714" s="102" t="s">
        <v>804</v>
      </c>
      <c r="R3714" s="89" t="str">
        <f>_xlfn.XLOOKUP(Q3714,匹配表1065!L:L,匹配表1065!O:O)</f>
        <v>B</v>
      </c>
      <c r="S3714" s="93" t="str">
        <f>IFERROR(_xlfn.XLOOKUP(Q3714,匹配表1065!AI:AI,匹配表1065!AJ:AJ),"绿标")</f>
        <v>绿标</v>
      </c>
      <c r="T3714" s="93" t="str" cm="1">
        <f t="array" ref="T3714:U3714">_xlfn.XLOOKUP(Q3714,匹配表1065!L:L,匹配表1065!M:N)</f>
        <v>脑血管</v>
      </c>
      <c r="U3714" s="94" t="str">
        <v>神经内科</v>
      </c>
      <c r="V3714" s="95" t="s">
        <v>42</v>
      </c>
      <c r="W3714" s="93">
        <f>_xlfn.XLOOKUP(M3714,匹配表1065!D:D,匹配表1065!F:F)*N3714</f>
        <v>4</v>
      </c>
    </row>
    <row r="3715" customHeight="1" spans="1:23">
      <c r="A3715" s="89" t="s">
        <v>787</v>
      </c>
      <c r="B3715" s="90">
        <v>46183</v>
      </c>
      <c r="C3715" s="91" t="str">
        <f t="shared" si="116"/>
        <v>6月第2周</v>
      </c>
      <c r="D3715" s="89" t="s">
        <v>814</v>
      </c>
      <c r="E3715" s="89" t="str">
        <f t="shared" si="117"/>
        <v>6月第2周--周3</v>
      </c>
      <c r="F3715" s="103" t="s">
        <v>27</v>
      </c>
      <c r="G3715" s="102" t="s">
        <v>28</v>
      </c>
      <c r="H3715" s="92" t="str">
        <f>_xlfn.XLOOKUP(O3715,匹配表1065!T:T,匹配表1065!W:W)</f>
        <v>南京市</v>
      </c>
      <c r="I3715" s="89" t="str">
        <f>_xlfn.XLOOKUP(O3715,匹配表1065!T:T,匹配表1065!X:X)</f>
        <v>PME2004</v>
      </c>
      <c r="J3715" s="102" t="s">
        <v>34</v>
      </c>
      <c r="K3715" s="89" cm="1">
        <f ca="1" t="array" ref="K3715:L3715">_xlfn.XLOOKUP(J3715,匹配表1065!Y:Y,匹配表1065!AA:AB)</f>
        <v>11</v>
      </c>
      <c r="L3715" s="89" t="str">
        <v>3个月以上</v>
      </c>
      <c r="M3715" s="92" t="s">
        <v>35</v>
      </c>
      <c r="N3715" s="102">
        <v>1</v>
      </c>
      <c r="O3715" s="93" t="str">
        <f>_xlfn.XLOOKUP(P3715,匹配表1065!U:U,匹配表1065!T:T)</f>
        <v>HO00000972</v>
      </c>
      <c r="P3715" s="102" t="s">
        <v>36</v>
      </c>
      <c r="Q3715" s="102" t="s">
        <v>37</v>
      </c>
      <c r="R3715" s="89" t="str">
        <f>_xlfn.XLOOKUP(Q3715,匹配表1065!L:L,匹配表1065!O:O)</f>
        <v>A</v>
      </c>
      <c r="S3715" s="93" t="str">
        <f>IFERROR(_xlfn.XLOOKUP(Q3715,匹配表1065!AI:AI,匹配表1065!AJ:AJ),"绿标")</f>
        <v>绿标</v>
      </c>
      <c r="T3715" s="93" t="str" cm="1">
        <f t="array" ref="T3715:U3715">_xlfn.XLOOKUP(Q3715,匹配表1065!L:L,匹配表1065!M:N)</f>
        <v>头痛</v>
      </c>
      <c r="U3715" s="94" t="str">
        <v>神经内科</v>
      </c>
      <c r="V3715" s="95" t="s">
        <v>58</v>
      </c>
      <c r="W3715" s="93">
        <f>_xlfn.XLOOKUP(M3715,匹配表1065!D:D,匹配表1065!F:F)*N3715</f>
        <v>4</v>
      </c>
    </row>
    <row r="3716" customHeight="1" spans="1:23">
      <c r="A3716" s="89" t="s">
        <v>787</v>
      </c>
      <c r="B3716" s="90">
        <v>46183</v>
      </c>
      <c r="C3716" s="91" t="str">
        <f t="shared" si="116"/>
        <v>6月第2周</v>
      </c>
      <c r="D3716" s="89" t="s">
        <v>814</v>
      </c>
      <c r="E3716" s="89" t="str">
        <f t="shared" si="117"/>
        <v>6月第2周--周3</v>
      </c>
      <c r="F3716" s="103" t="s">
        <v>27</v>
      </c>
      <c r="G3716" s="102" t="s">
        <v>28</v>
      </c>
      <c r="H3716" s="92" t="str">
        <f>_xlfn.XLOOKUP(O3716,匹配表1065!T:T,匹配表1065!W:W)</f>
        <v>南京市</v>
      </c>
      <c r="I3716" s="89" t="str">
        <f>_xlfn.XLOOKUP(O3716,匹配表1065!T:T,匹配表1065!X:X)</f>
        <v>PME2004</v>
      </c>
      <c r="J3716" s="102" t="s">
        <v>34</v>
      </c>
      <c r="K3716" s="89" cm="1">
        <f ca="1" t="array" ref="K3716:L3716">_xlfn.XLOOKUP(J3716,匹配表1065!Y:Y,匹配表1065!AA:AB)</f>
        <v>11</v>
      </c>
      <c r="L3716" s="89" t="str">
        <v>3个月以上</v>
      </c>
      <c r="M3716" s="92" t="s">
        <v>35</v>
      </c>
      <c r="N3716" s="102">
        <v>1</v>
      </c>
      <c r="O3716" s="93" t="str">
        <f>_xlfn.XLOOKUP(P3716,匹配表1065!U:U,匹配表1065!T:T)</f>
        <v>HO00000972</v>
      </c>
      <c r="P3716" s="102" t="s">
        <v>36</v>
      </c>
      <c r="Q3716" s="102" t="s">
        <v>370</v>
      </c>
      <c r="R3716" s="89" t="str">
        <f>_xlfn.XLOOKUP(Q3716,匹配表1065!L:L,匹配表1065!O:O)</f>
        <v>A</v>
      </c>
      <c r="S3716" s="93" t="str">
        <f>IFERROR(_xlfn.XLOOKUP(Q3716,匹配表1065!AI:AI,匹配表1065!AJ:AJ),"绿标")</f>
        <v>绿标</v>
      </c>
      <c r="T3716" s="93" t="str" cm="1">
        <f t="array" ref="T3716:U3716">_xlfn.XLOOKUP(Q3716,匹配表1065!L:L,匹配表1065!M:N)</f>
        <v>头痛</v>
      </c>
      <c r="U3716" s="94" t="str">
        <v>神经内科</v>
      </c>
      <c r="V3716" s="95" t="s">
        <v>42</v>
      </c>
      <c r="W3716" s="93">
        <f>_xlfn.XLOOKUP(M3716,匹配表1065!D:D,匹配表1065!F:F)*N3716</f>
        <v>4</v>
      </c>
    </row>
    <row r="3717" customHeight="1" spans="1:23">
      <c r="A3717" s="89" t="s">
        <v>787</v>
      </c>
      <c r="B3717" s="90">
        <v>46183</v>
      </c>
      <c r="C3717" s="91" t="str">
        <f t="shared" si="116"/>
        <v>6月第2周</v>
      </c>
      <c r="D3717" s="89" t="s">
        <v>814</v>
      </c>
      <c r="E3717" s="89" t="str">
        <f t="shared" si="117"/>
        <v>6月第2周--周3</v>
      </c>
      <c r="F3717" s="103" t="s">
        <v>27</v>
      </c>
      <c r="G3717" s="102" t="s">
        <v>28</v>
      </c>
      <c r="H3717" s="92" t="str">
        <f>_xlfn.XLOOKUP(O3717,匹配表1065!T:T,匹配表1065!W:W)</f>
        <v>扬州市</v>
      </c>
      <c r="I3717" s="89" t="str">
        <f>_xlfn.XLOOKUP(O3717,匹配表1065!T:T,匹配表1065!X:X)</f>
        <v>PME2012</v>
      </c>
      <c r="J3717" s="102" t="s">
        <v>60</v>
      </c>
      <c r="K3717" s="89" cm="1">
        <f ca="1" t="array" ref="K3717:L3717">_xlfn.XLOOKUP(J3717,匹配表1065!Y:Y,匹配表1065!AA:AB)</f>
        <v>13</v>
      </c>
      <c r="L3717" s="89" t="str">
        <v>3个月以上</v>
      </c>
      <c r="M3717" s="92" t="s">
        <v>30</v>
      </c>
      <c r="N3717" s="102">
        <v>1</v>
      </c>
      <c r="O3717" s="93" t="str">
        <f>_xlfn.XLOOKUP(P3717,匹配表1065!U:U,匹配表1065!T:T)</f>
        <v>HO00041526</v>
      </c>
      <c r="P3717" s="102" t="s">
        <v>407</v>
      </c>
      <c r="Q3717" s="102" t="s">
        <v>408</v>
      </c>
      <c r="R3717" s="89" t="str">
        <f>_xlfn.XLOOKUP(Q3717,匹配表1065!L:L,匹配表1065!O:O)</f>
        <v>C</v>
      </c>
      <c r="S3717" s="93" t="str">
        <f>IFERROR(_xlfn.XLOOKUP(Q3717,匹配表1065!AI:AI,匹配表1065!AJ:AJ),"绿标")</f>
        <v>红标</v>
      </c>
      <c r="T3717" s="93" t="str" cm="1">
        <f t="array" ref="T3717:U3717">_xlfn.XLOOKUP(Q3717,匹配表1065!L:L,匹配表1065!M:N)</f>
        <v>眩晕</v>
      </c>
      <c r="U3717" s="94" t="str">
        <v>神经内科</v>
      </c>
      <c r="V3717" s="95" t="s">
        <v>42</v>
      </c>
      <c r="W3717" s="93">
        <f>_xlfn.XLOOKUP(M3717,匹配表1065!D:D,匹配表1065!F:F)*N3717</f>
        <v>12</v>
      </c>
    </row>
    <row r="3718" customHeight="1" spans="1:23">
      <c r="A3718" s="89" t="s">
        <v>787</v>
      </c>
      <c r="B3718" s="90">
        <v>46183</v>
      </c>
      <c r="C3718" s="91" t="str">
        <f t="shared" si="116"/>
        <v>6月第2周</v>
      </c>
      <c r="D3718" s="89" t="s">
        <v>814</v>
      </c>
      <c r="E3718" s="89" t="str">
        <f t="shared" si="117"/>
        <v>6月第2周--周3</v>
      </c>
      <c r="F3718" s="103" t="s">
        <v>27</v>
      </c>
      <c r="G3718" s="102" t="s">
        <v>28</v>
      </c>
      <c r="H3718" s="92" t="str">
        <f>_xlfn.XLOOKUP(O3718,匹配表1065!T:T,匹配表1065!W:W)</f>
        <v>扬州市</v>
      </c>
      <c r="I3718" s="89" t="str">
        <f>_xlfn.XLOOKUP(O3718,匹配表1065!T:T,匹配表1065!X:X)</f>
        <v>PME2012</v>
      </c>
      <c r="J3718" s="102" t="s">
        <v>60</v>
      </c>
      <c r="K3718" s="89" cm="1">
        <f ca="1" t="array" ref="K3718:L3718">_xlfn.XLOOKUP(J3718,匹配表1065!Y:Y,匹配表1065!AA:AB)</f>
        <v>13</v>
      </c>
      <c r="L3718" s="89" t="str">
        <v>3个月以上</v>
      </c>
      <c r="M3718" s="92" t="s">
        <v>35</v>
      </c>
      <c r="N3718" s="102">
        <v>1</v>
      </c>
      <c r="O3718" s="93" t="str">
        <f>_xlfn.XLOOKUP(P3718,匹配表1065!U:U,匹配表1065!T:T)</f>
        <v>HO00000968</v>
      </c>
      <c r="P3718" s="102" t="s">
        <v>61</v>
      </c>
      <c r="Q3718" s="102" t="s">
        <v>62</v>
      </c>
      <c r="R3718" s="89" t="str">
        <f>_xlfn.XLOOKUP(Q3718,匹配表1065!L:L,匹配表1065!O:O)</f>
        <v>A</v>
      </c>
      <c r="S3718" s="93" t="str">
        <f>IFERROR(_xlfn.XLOOKUP(Q3718,匹配表1065!AI:AI,匹配表1065!AJ:AJ),"绿标")</f>
        <v>红标</v>
      </c>
      <c r="T3718" s="93" t="str" cm="1">
        <f t="array" ref="T3718:U3718">_xlfn.XLOOKUP(Q3718,匹配表1065!L:L,匹配表1065!M:N)</f>
        <v>头痛</v>
      </c>
      <c r="U3718" s="94" t="str">
        <v>神经内科</v>
      </c>
      <c r="V3718" s="95" t="s">
        <v>33</v>
      </c>
      <c r="W3718" s="93">
        <f>_xlfn.XLOOKUP(M3718,匹配表1065!D:D,匹配表1065!F:F)*N3718</f>
        <v>4</v>
      </c>
    </row>
    <row r="3719" customHeight="1" spans="1:23">
      <c r="A3719" s="89" t="s">
        <v>787</v>
      </c>
      <c r="B3719" s="90">
        <v>46183</v>
      </c>
      <c r="C3719" s="91" t="str">
        <f t="shared" si="116"/>
        <v>6月第2周</v>
      </c>
      <c r="D3719" s="89" t="s">
        <v>814</v>
      </c>
      <c r="E3719" s="89" t="str">
        <f t="shared" si="117"/>
        <v>6月第2周--周3</v>
      </c>
      <c r="F3719" s="103" t="s">
        <v>27</v>
      </c>
      <c r="G3719" s="102" t="s">
        <v>28</v>
      </c>
      <c r="H3719" s="92" t="str">
        <f>_xlfn.XLOOKUP(O3719,匹配表1065!T:T,匹配表1065!W:W)</f>
        <v>南京市</v>
      </c>
      <c r="I3719" s="89" t="str">
        <f>_xlfn.XLOOKUP(O3719,匹配表1065!T:T,匹配表1065!X:X)</f>
        <v>PME2005</v>
      </c>
      <c r="J3719" s="102" t="s">
        <v>54</v>
      </c>
      <c r="K3719" s="89" cm="1">
        <f ca="1" t="array" ref="K3719:L3719">_xlfn.XLOOKUP(J3719,匹配表1065!Y:Y,匹配表1065!AA:AB)</f>
        <v>3</v>
      </c>
      <c r="L3719" s="89" t="str">
        <v>3个月以上</v>
      </c>
      <c r="M3719" s="92" t="s">
        <v>35</v>
      </c>
      <c r="N3719" s="102">
        <v>1</v>
      </c>
      <c r="O3719" s="93" t="str">
        <f>_xlfn.XLOOKUP(P3719,匹配表1065!U:U,匹配表1065!T:T)</f>
        <v>HO00000975</v>
      </c>
      <c r="P3719" s="102" t="s">
        <v>56</v>
      </c>
      <c r="Q3719" s="102" t="s">
        <v>826</v>
      </c>
      <c r="R3719" s="89" t="str">
        <f>_xlfn.XLOOKUP(Q3719,匹配表1065!L:L,匹配表1065!O:O)</f>
        <v>B</v>
      </c>
      <c r="S3719" s="93" t="str">
        <f>IFERROR(_xlfn.XLOOKUP(Q3719,匹配表1065!AI:AI,匹配表1065!AJ:AJ),"绿标")</f>
        <v>绿标</v>
      </c>
      <c r="T3719" s="93" t="str" cm="1">
        <f t="array" ref="T3719:U3719">_xlfn.XLOOKUP(Q3719,匹配表1065!L:L,匹配表1065!M:N)</f>
        <v>帕金森</v>
      </c>
      <c r="U3719" s="94" t="str">
        <v>神经内科</v>
      </c>
      <c r="V3719" s="95" t="s">
        <v>42</v>
      </c>
      <c r="W3719" s="93">
        <f>_xlfn.XLOOKUP(M3719,匹配表1065!D:D,匹配表1065!F:F)*N3719</f>
        <v>4</v>
      </c>
    </row>
    <row r="3720" customHeight="1" spans="1:23">
      <c r="A3720" s="89" t="s">
        <v>787</v>
      </c>
      <c r="B3720" s="90">
        <v>46183</v>
      </c>
      <c r="C3720" s="91" t="str">
        <f t="shared" si="116"/>
        <v>6月第2周</v>
      </c>
      <c r="D3720" s="89" t="s">
        <v>814</v>
      </c>
      <c r="E3720" s="89" t="str">
        <f t="shared" si="117"/>
        <v>6月第2周--周3</v>
      </c>
      <c r="F3720" s="103" t="s">
        <v>27</v>
      </c>
      <c r="G3720" s="102" t="s">
        <v>28</v>
      </c>
      <c r="H3720" s="92" t="str">
        <f>_xlfn.XLOOKUP(O3720,匹配表1065!T:T,匹配表1065!W:W)</f>
        <v>南京市</v>
      </c>
      <c r="I3720" s="89" t="str">
        <f>_xlfn.XLOOKUP(O3720,匹配表1065!T:T,匹配表1065!X:X)</f>
        <v>PME2005</v>
      </c>
      <c r="J3720" s="102" t="s">
        <v>54</v>
      </c>
      <c r="K3720" s="89" cm="1">
        <f ca="1" t="array" ref="K3720:L3720">_xlfn.XLOOKUP(J3720,匹配表1065!Y:Y,匹配表1065!AA:AB)</f>
        <v>3</v>
      </c>
      <c r="L3720" s="89" t="str">
        <v>3个月以上</v>
      </c>
      <c r="M3720" s="92" t="s">
        <v>35</v>
      </c>
      <c r="N3720" s="102">
        <v>1</v>
      </c>
      <c r="O3720" s="93" t="str">
        <f>_xlfn.XLOOKUP(P3720,匹配表1065!U:U,匹配表1065!T:T)</f>
        <v>HO00000975</v>
      </c>
      <c r="P3720" s="102" t="s">
        <v>56</v>
      </c>
      <c r="Q3720" s="102" t="s">
        <v>806</v>
      </c>
      <c r="R3720" s="89" t="str">
        <f>_xlfn.XLOOKUP(Q3720,匹配表1065!L:L,匹配表1065!O:O)</f>
        <v>B</v>
      </c>
      <c r="S3720" s="93" t="str">
        <f>IFERROR(_xlfn.XLOOKUP(Q3720,匹配表1065!AI:AI,匹配表1065!AJ:AJ),"绿标")</f>
        <v>绿标</v>
      </c>
      <c r="T3720" s="93" t="str" cm="1">
        <f t="array" ref="T3720:U3720">_xlfn.XLOOKUP(Q3720,匹配表1065!L:L,匹配表1065!M:N)</f>
        <v>癫痫</v>
      </c>
      <c r="U3720" s="94" t="str">
        <v>神经内科</v>
      </c>
      <c r="V3720" s="95" t="s">
        <v>42</v>
      </c>
      <c r="W3720" s="93">
        <f>_xlfn.XLOOKUP(M3720,匹配表1065!D:D,匹配表1065!F:F)*N3720</f>
        <v>4</v>
      </c>
    </row>
    <row r="3721" customHeight="1" spans="1:23">
      <c r="A3721" s="89" t="s">
        <v>787</v>
      </c>
      <c r="B3721" s="90">
        <v>46183</v>
      </c>
      <c r="C3721" s="91" t="str">
        <f t="shared" si="116"/>
        <v>6月第2周</v>
      </c>
      <c r="D3721" s="89" t="s">
        <v>814</v>
      </c>
      <c r="E3721" s="89" t="str">
        <f t="shared" si="117"/>
        <v>6月第2周--周3</v>
      </c>
      <c r="F3721" s="103" t="s">
        <v>27</v>
      </c>
      <c r="G3721" s="102" t="s">
        <v>28</v>
      </c>
      <c r="H3721" s="92" t="str">
        <f>_xlfn.XLOOKUP(O3721,匹配表1065!T:T,匹配表1065!W:W)</f>
        <v>常州市</v>
      </c>
      <c r="I3721" s="89" t="str">
        <f>_xlfn.XLOOKUP(O3721,匹配表1065!T:T,匹配表1065!X:X)</f>
        <v>PME2015</v>
      </c>
      <c r="J3721" s="102" t="s">
        <v>45</v>
      </c>
      <c r="K3721" s="89" cm="1">
        <f ca="1" t="array" ref="K3721:L3721">_xlfn.XLOOKUP(J3721,匹配表1065!Y:Y,匹配表1065!AA:AB)</f>
        <v>9</v>
      </c>
      <c r="L3721" s="89" t="str">
        <v>3个月以上</v>
      </c>
      <c r="M3721" s="92" t="s">
        <v>35</v>
      </c>
      <c r="N3721" s="102">
        <v>1</v>
      </c>
      <c r="O3721" s="93" t="str">
        <f>_xlfn.XLOOKUP(P3721,匹配表1065!U:U,匹配表1065!T:T)</f>
        <v>HO00015998</v>
      </c>
      <c r="P3721" s="102" t="s">
        <v>46</v>
      </c>
      <c r="Q3721" s="102" t="s">
        <v>47</v>
      </c>
      <c r="R3721" s="89" t="str">
        <f>_xlfn.XLOOKUP(Q3721,匹配表1065!L:L,匹配表1065!O:O)</f>
        <v>B</v>
      </c>
      <c r="S3721" s="93" t="str">
        <f>IFERROR(_xlfn.XLOOKUP(Q3721,匹配表1065!AI:AI,匹配表1065!AJ:AJ),"绿标")</f>
        <v>绿标</v>
      </c>
      <c r="T3721" s="93" t="str" cm="1">
        <f t="array" ref="T3721:U3721">_xlfn.XLOOKUP(Q3721,匹配表1065!L:L,匹配表1065!M:N)</f>
        <v>脑血管</v>
      </c>
      <c r="U3721" s="94" t="str">
        <v>神经内科</v>
      </c>
      <c r="V3721" s="95" t="s">
        <v>42</v>
      </c>
      <c r="W3721" s="93">
        <f>_xlfn.XLOOKUP(M3721,匹配表1065!D:D,匹配表1065!F:F)*N3721</f>
        <v>4</v>
      </c>
    </row>
    <row r="3722" customHeight="1" spans="1:23">
      <c r="A3722" s="89" t="s">
        <v>787</v>
      </c>
      <c r="B3722" s="90">
        <v>46183</v>
      </c>
      <c r="C3722" s="91" t="str">
        <f t="shared" si="116"/>
        <v>6月第2周</v>
      </c>
      <c r="D3722" s="89" t="s">
        <v>814</v>
      </c>
      <c r="E3722" s="89" t="str">
        <f t="shared" si="117"/>
        <v>6月第2周--周3</v>
      </c>
      <c r="F3722" s="103" t="s">
        <v>27</v>
      </c>
      <c r="G3722" s="102" t="s">
        <v>28</v>
      </c>
      <c r="H3722" s="92" t="str">
        <f>_xlfn.XLOOKUP(O3722,匹配表1065!T:T,匹配表1065!W:W)</f>
        <v>常州市</v>
      </c>
      <c r="I3722" s="89" t="str">
        <f>_xlfn.XLOOKUP(O3722,匹配表1065!T:T,匹配表1065!X:X)</f>
        <v>PME2015</v>
      </c>
      <c r="J3722" s="102" t="s">
        <v>45</v>
      </c>
      <c r="K3722" s="89" cm="1">
        <f ca="1" t="array" ref="K3722:L3722">_xlfn.XLOOKUP(J3722,匹配表1065!Y:Y,匹配表1065!AA:AB)</f>
        <v>9</v>
      </c>
      <c r="L3722" s="89" t="str">
        <v>3个月以上</v>
      </c>
      <c r="M3722" s="92" t="s">
        <v>35</v>
      </c>
      <c r="N3722" s="102">
        <v>1</v>
      </c>
      <c r="O3722" s="93" t="str">
        <f>_xlfn.XLOOKUP(P3722,匹配表1065!U:U,匹配表1065!T:T)</f>
        <v>HO00000941</v>
      </c>
      <c r="P3722" s="102" t="s">
        <v>542</v>
      </c>
      <c r="Q3722" s="102" t="s">
        <v>544</v>
      </c>
      <c r="R3722" s="89" t="str">
        <f>_xlfn.XLOOKUP(Q3722,匹配表1065!L:L,匹配表1065!O:O)</f>
        <v>A</v>
      </c>
      <c r="S3722" s="93" t="str">
        <f>IFERROR(_xlfn.XLOOKUP(Q3722,匹配表1065!AI:AI,匹配表1065!AJ:AJ),"绿标")</f>
        <v>绿标</v>
      </c>
      <c r="T3722" s="93" t="str" cm="1">
        <f t="array" ref="T3722:U3722">_xlfn.XLOOKUP(Q3722,匹配表1065!L:L,匹配表1065!M:N)</f>
        <v>头痛</v>
      </c>
      <c r="U3722" s="94" t="str">
        <v>神经内科</v>
      </c>
      <c r="V3722" s="95" t="s">
        <v>42</v>
      </c>
      <c r="W3722" s="93">
        <f>_xlfn.XLOOKUP(M3722,匹配表1065!D:D,匹配表1065!F:F)*N3722</f>
        <v>4</v>
      </c>
    </row>
    <row r="3723" customHeight="1" spans="1:23">
      <c r="A3723" s="89" t="s">
        <v>787</v>
      </c>
      <c r="B3723" s="90">
        <v>46183</v>
      </c>
      <c r="C3723" s="91" t="str">
        <f t="shared" si="116"/>
        <v>6月第2周</v>
      </c>
      <c r="D3723" s="89" t="s">
        <v>814</v>
      </c>
      <c r="E3723" s="89" t="str">
        <f t="shared" si="117"/>
        <v>6月第2周--周3</v>
      </c>
      <c r="F3723" s="103" t="s">
        <v>27</v>
      </c>
      <c r="G3723" s="102" t="s">
        <v>167</v>
      </c>
      <c r="H3723" s="92" t="str">
        <f>_xlfn.XLOOKUP(O3723,匹配表1065!T:T,匹配表1065!W:W)</f>
        <v>南通市</v>
      </c>
      <c r="I3723" s="89" t="str">
        <f>_xlfn.XLOOKUP(O3723,匹配表1065!T:T,匹配表1065!X:X)</f>
        <v>PME2013</v>
      </c>
      <c r="J3723" s="102" t="s">
        <v>180</v>
      </c>
      <c r="K3723" s="89" cm="1">
        <f ca="1" t="array" ref="K3723:L3723">_xlfn.XLOOKUP(J3723,匹配表1065!Y:Y,匹配表1065!AA:AB)</f>
        <v>51</v>
      </c>
      <c r="L3723" s="89" t="str">
        <v>3个月以上</v>
      </c>
      <c r="M3723" s="92" t="s">
        <v>30</v>
      </c>
      <c r="N3723" s="102">
        <v>2</v>
      </c>
      <c r="O3723" s="93" t="str">
        <f>_xlfn.XLOOKUP(P3723,匹配表1065!U:U,匹配表1065!T:T)</f>
        <v>HO00001021</v>
      </c>
      <c r="P3723" s="102" t="s">
        <v>181</v>
      </c>
      <c r="Q3723" s="102" t="s">
        <v>182</v>
      </c>
      <c r="R3723" s="89" t="str">
        <f>_xlfn.XLOOKUP(Q3723,匹配表1065!L:L,匹配表1065!O:O)</f>
        <v>C</v>
      </c>
      <c r="S3723" s="93" t="str">
        <f>IFERROR(_xlfn.XLOOKUP(Q3723,匹配表1065!AI:AI,匹配表1065!AJ:AJ),"绿标")</f>
        <v>红标</v>
      </c>
      <c r="T3723" s="93" t="str" cm="1">
        <f t="array" ref="T3723:U3723">_xlfn.XLOOKUP(Q3723,匹配表1065!L:L,匹配表1065!M:N)</f>
        <v>眩晕</v>
      </c>
      <c r="U3723" s="94" t="str">
        <v>神经内科</v>
      </c>
      <c r="V3723" s="95" t="s">
        <v>70</v>
      </c>
      <c r="W3723" s="93">
        <f>_xlfn.XLOOKUP(M3723,匹配表1065!D:D,匹配表1065!F:F)*N3723</f>
        <v>24</v>
      </c>
    </row>
    <row r="3724" customHeight="1" spans="1:23">
      <c r="A3724" s="89" t="s">
        <v>787</v>
      </c>
      <c r="B3724" s="90">
        <v>46183</v>
      </c>
      <c r="C3724" s="91" t="str">
        <f t="shared" si="116"/>
        <v>6月第2周</v>
      </c>
      <c r="D3724" s="89" t="s">
        <v>814</v>
      </c>
      <c r="E3724" s="89" t="str">
        <f t="shared" si="117"/>
        <v>6月第2周--周3</v>
      </c>
      <c r="F3724" s="103" t="s">
        <v>27</v>
      </c>
      <c r="G3724" s="102" t="s">
        <v>167</v>
      </c>
      <c r="H3724" s="92" t="str">
        <f>_xlfn.XLOOKUP(O3724,匹配表1065!T:T,匹配表1065!W:W)</f>
        <v>南通市</v>
      </c>
      <c r="I3724" s="89" t="str">
        <f>_xlfn.XLOOKUP(O3724,匹配表1065!T:T,匹配表1065!X:X)</f>
        <v>PME2013</v>
      </c>
      <c r="J3724" s="102" t="s">
        <v>180</v>
      </c>
      <c r="K3724" s="89" cm="1">
        <f ca="1" t="array" ref="K3724:L3724">_xlfn.XLOOKUP(J3724,匹配表1065!Y:Y,匹配表1065!AA:AB)</f>
        <v>51</v>
      </c>
      <c r="L3724" s="89" t="str">
        <v>3个月以上</v>
      </c>
      <c r="M3724" s="92" t="s">
        <v>35</v>
      </c>
      <c r="N3724" s="102">
        <v>1</v>
      </c>
      <c r="O3724" s="93" t="str">
        <f>_xlfn.XLOOKUP(P3724,匹配表1065!U:U,匹配表1065!T:T)</f>
        <v>HO00001066</v>
      </c>
      <c r="P3724" s="102" t="s">
        <v>183</v>
      </c>
      <c r="Q3724" s="102" t="s">
        <v>185</v>
      </c>
      <c r="R3724" s="89" t="str">
        <f>_xlfn.XLOOKUP(Q3724,匹配表1065!L:L,匹配表1065!O:O)</f>
        <v>A</v>
      </c>
      <c r="S3724" s="93" t="str">
        <f>IFERROR(_xlfn.XLOOKUP(Q3724,匹配表1065!AI:AI,匹配表1065!AJ:AJ),"绿标")</f>
        <v>红标</v>
      </c>
      <c r="T3724" s="93" t="str" cm="1">
        <f t="array" ref="T3724:U3724">_xlfn.XLOOKUP(Q3724,匹配表1065!L:L,匹配表1065!M:N)</f>
        <v>头痛</v>
      </c>
      <c r="U3724" s="94" t="str">
        <v>神经内科</v>
      </c>
      <c r="V3724" s="95" t="s">
        <v>33</v>
      </c>
      <c r="W3724" s="93">
        <f>_xlfn.XLOOKUP(M3724,匹配表1065!D:D,匹配表1065!F:F)*N3724</f>
        <v>4</v>
      </c>
    </row>
    <row r="3725" customHeight="1" spans="1:23">
      <c r="A3725" s="89" t="s">
        <v>787</v>
      </c>
      <c r="B3725" s="90">
        <v>46183</v>
      </c>
      <c r="C3725" s="91" t="str">
        <f t="shared" si="116"/>
        <v>6月第2周</v>
      </c>
      <c r="D3725" s="89" t="s">
        <v>814</v>
      </c>
      <c r="E3725" s="89" t="str">
        <f t="shared" si="117"/>
        <v>6月第2周--周3</v>
      </c>
      <c r="F3725" s="103" t="s">
        <v>27</v>
      </c>
      <c r="G3725" s="102" t="s">
        <v>167</v>
      </c>
      <c r="H3725" s="92" t="str">
        <f>_xlfn.XLOOKUP(O3725,匹配表1065!T:T,匹配表1065!W:W)</f>
        <v>南通市</v>
      </c>
      <c r="I3725" s="89" t="str">
        <f>_xlfn.XLOOKUP(O3725,匹配表1065!T:T,匹配表1065!X:X)</f>
        <v>PME2013</v>
      </c>
      <c r="J3725" s="102" t="s">
        <v>180</v>
      </c>
      <c r="K3725" s="89" cm="1">
        <f ca="1" t="array" ref="K3725:L3725">_xlfn.XLOOKUP(J3725,匹配表1065!Y:Y,匹配表1065!AA:AB)</f>
        <v>51</v>
      </c>
      <c r="L3725" s="89" t="str">
        <v>3个月以上</v>
      </c>
      <c r="M3725" s="92" t="s">
        <v>35</v>
      </c>
      <c r="N3725" s="102">
        <v>1</v>
      </c>
      <c r="O3725" s="93" t="str">
        <f>_xlfn.XLOOKUP(P3725,匹配表1065!U:U,匹配表1065!T:T)</f>
        <v>HO00001066</v>
      </c>
      <c r="P3725" s="102" t="s">
        <v>183</v>
      </c>
      <c r="Q3725" s="102" t="s">
        <v>184</v>
      </c>
      <c r="R3725" s="89" t="str">
        <f>_xlfn.XLOOKUP(Q3725,匹配表1065!L:L,匹配表1065!O:O)</f>
        <v>A</v>
      </c>
      <c r="S3725" s="93" t="str">
        <f>IFERROR(_xlfn.XLOOKUP(Q3725,匹配表1065!AI:AI,匹配表1065!AJ:AJ),"绿标")</f>
        <v>红标</v>
      </c>
      <c r="T3725" s="93" t="str" cm="1">
        <f t="array" ref="T3725:U3725">_xlfn.XLOOKUP(Q3725,匹配表1065!L:L,匹配表1065!M:N)</f>
        <v>头痛</v>
      </c>
      <c r="U3725" s="94" t="str">
        <v>神经内科</v>
      </c>
      <c r="V3725" s="95" t="s">
        <v>33</v>
      </c>
      <c r="W3725" s="93">
        <f>_xlfn.XLOOKUP(M3725,匹配表1065!D:D,匹配表1065!F:F)*N3725</f>
        <v>4</v>
      </c>
    </row>
    <row r="3726" customHeight="1" spans="1:23">
      <c r="A3726" s="89" t="s">
        <v>787</v>
      </c>
      <c r="B3726" s="90">
        <v>46183</v>
      </c>
      <c r="C3726" s="91" t="str">
        <f t="shared" si="116"/>
        <v>6月第2周</v>
      </c>
      <c r="D3726" s="89" t="s">
        <v>814</v>
      </c>
      <c r="E3726" s="89" t="str">
        <f t="shared" si="117"/>
        <v>6月第2周--周3</v>
      </c>
      <c r="F3726" s="103" t="s">
        <v>27</v>
      </c>
      <c r="G3726" s="102" t="s">
        <v>167</v>
      </c>
      <c r="H3726" s="92" t="str">
        <f>_xlfn.XLOOKUP(O3726,匹配表1065!T:T,匹配表1065!W:W)</f>
        <v>苏州市</v>
      </c>
      <c r="I3726" s="89" t="str">
        <f>_xlfn.XLOOKUP(O3726,匹配表1065!T:T,匹配表1065!X:X)</f>
        <v>PME2017</v>
      </c>
      <c r="J3726" s="102" t="s">
        <v>323</v>
      </c>
      <c r="K3726" s="89" cm="1">
        <f ca="1" t="array" ref="K3726:L3726">_xlfn.XLOOKUP(J3726,匹配表1065!Y:Y,匹配表1065!AA:AB)</f>
        <v>7</v>
      </c>
      <c r="L3726" s="89" t="str">
        <v>3个月以上</v>
      </c>
      <c r="M3726" s="92" t="s">
        <v>35</v>
      </c>
      <c r="N3726" s="102">
        <v>1</v>
      </c>
      <c r="O3726" s="93" t="str">
        <f>_xlfn.XLOOKUP(P3726,匹配表1065!U:U,匹配表1065!T:T)</f>
        <v>HO00017517</v>
      </c>
      <c r="P3726" s="102" t="s">
        <v>348</v>
      </c>
      <c r="Q3726" s="102" t="s">
        <v>349</v>
      </c>
      <c r="R3726" s="89" t="str">
        <f>_xlfn.XLOOKUP(Q3726,匹配表1065!L:L,匹配表1065!O:O)</f>
        <v>C</v>
      </c>
      <c r="S3726" s="93" t="str">
        <f>IFERROR(_xlfn.XLOOKUP(Q3726,匹配表1065!AI:AI,匹配表1065!AJ:AJ),"绿标")</f>
        <v>红标</v>
      </c>
      <c r="T3726" s="93" t="str" cm="1">
        <f t="array" ref="T3726:U3726">_xlfn.XLOOKUP(Q3726,匹配表1065!L:L,匹配表1065!M:N)</f>
        <v>眩晕</v>
      </c>
      <c r="U3726" s="94" t="str">
        <v>耳鼻喉科</v>
      </c>
      <c r="V3726" s="95" t="s">
        <v>70</v>
      </c>
      <c r="W3726" s="93">
        <f>_xlfn.XLOOKUP(M3726,匹配表1065!D:D,匹配表1065!F:F)*N3726</f>
        <v>4</v>
      </c>
    </row>
    <row r="3727" customHeight="1" spans="1:23">
      <c r="A3727" s="89" t="s">
        <v>787</v>
      </c>
      <c r="B3727" s="90">
        <v>46183</v>
      </c>
      <c r="C3727" s="91" t="str">
        <f t="shared" si="116"/>
        <v>6月第2周</v>
      </c>
      <c r="D3727" s="89" t="s">
        <v>814</v>
      </c>
      <c r="E3727" s="89" t="str">
        <f t="shared" si="117"/>
        <v>6月第2周--周3</v>
      </c>
      <c r="F3727" s="103" t="s">
        <v>27</v>
      </c>
      <c r="G3727" s="102" t="s">
        <v>167</v>
      </c>
      <c r="H3727" s="92" t="str">
        <f>_xlfn.XLOOKUP(O3727,匹配表1065!T:T,匹配表1065!W:W)</f>
        <v>苏州市</v>
      </c>
      <c r="I3727" s="89" t="str">
        <f>_xlfn.XLOOKUP(O3727,匹配表1065!T:T,匹配表1065!X:X)</f>
        <v>PME2016</v>
      </c>
      <c r="J3727" s="102" t="s">
        <v>173</v>
      </c>
      <c r="K3727" s="89" cm="1">
        <f ca="1" t="array" ref="K3727:L3727">_xlfn.XLOOKUP(J3727,匹配表1065!Y:Y,匹配表1065!AA:AB)</f>
        <v>1</v>
      </c>
      <c r="L3727" s="89" t="str">
        <v>3个月以内</v>
      </c>
      <c r="M3727" s="92" t="s">
        <v>30</v>
      </c>
      <c r="N3727" s="102">
        <v>1</v>
      </c>
      <c r="O3727" s="93" t="str">
        <f>_xlfn.XLOOKUP(P3727,匹配表1065!U:U,匹配表1065!T:T)</f>
        <v>HO00001043</v>
      </c>
      <c r="P3727" s="102" t="s">
        <v>221</v>
      </c>
      <c r="Q3727" s="102" t="s">
        <v>291</v>
      </c>
      <c r="R3727" s="89" t="str">
        <f>_xlfn.XLOOKUP(Q3727,匹配表1065!L:L,匹配表1065!O:O)</f>
        <v>A</v>
      </c>
      <c r="S3727" s="93" t="str">
        <f>IFERROR(_xlfn.XLOOKUP(Q3727,匹配表1065!AI:AI,匹配表1065!AJ:AJ),"绿标")</f>
        <v>红标</v>
      </c>
      <c r="T3727" s="93" t="str" cm="1">
        <f t="array" ref="T3727:U3727">_xlfn.XLOOKUP(Q3727,匹配表1065!L:L,匹配表1065!M:N)</f>
        <v>头痛</v>
      </c>
      <c r="U3727" s="94" t="str">
        <v>神经内科</v>
      </c>
      <c r="V3727" s="95" t="s">
        <v>67</v>
      </c>
      <c r="W3727" s="93">
        <f>_xlfn.XLOOKUP(M3727,匹配表1065!D:D,匹配表1065!F:F)*N3727</f>
        <v>12</v>
      </c>
    </row>
    <row r="3728" customHeight="1" spans="1:23">
      <c r="A3728" s="89" t="s">
        <v>787</v>
      </c>
      <c r="B3728" s="90">
        <v>46183</v>
      </c>
      <c r="C3728" s="91" t="str">
        <f t="shared" si="116"/>
        <v>6月第2周</v>
      </c>
      <c r="D3728" s="89" t="s">
        <v>814</v>
      </c>
      <c r="E3728" s="89" t="str">
        <f t="shared" si="117"/>
        <v>6月第2周--周3</v>
      </c>
      <c r="F3728" s="103" t="s">
        <v>27</v>
      </c>
      <c r="G3728" s="102" t="s">
        <v>167</v>
      </c>
      <c r="H3728" s="92" t="str">
        <f>_xlfn.XLOOKUP(O3728,匹配表1065!T:T,匹配表1065!W:W)</f>
        <v>苏州市</v>
      </c>
      <c r="I3728" s="89" t="str">
        <f>_xlfn.XLOOKUP(O3728,匹配表1065!T:T,匹配表1065!X:X)</f>
        <v>PME2016</v>
      </c>
      <c r="J3728" s="102" t="s">
        <v>173</v>
      </c>
      <c r="K3728" s="89" cm="1">
        <f ca="1" t="array" ref="K3728:L3728">_xlfn.XLOOKUP(J3728,匹配表1065!Y:Y,匹配表1065!AA:AB)</f>
        <v>1</v>
      </c>
      <c r="L3728" s="89" t="str">
        <v>3个月以内</v>
      </c>
      <c r="M3728" s="92" t="s">
        <v>30</v>
      </c>
      <c r="N3728" s="102">
        <v>1</v>
      </c>
      <c r="O3728" s="93" t="str">
        <f>_xlfn.XLOOKUP(P3728,匹配表1065!U:U,匹配表1065!T:T)</f>
        <v>HO00099680</v>
      </c>
      <c r="P3728" s="102" t="s">
        <v>174</v>
      </c>
      <c r="Q3728" s="102" t="s">
        <v>175</v>
      </c>
      <c r="R3728" s="89" t="str">
        <f>_xlfn.XLOOKUP(Q3728,匹配表1065!L:L,匹配表1065!O:O)</f>
        <v>A</v>
      </c>
      <c r="S3728" s="93" t="str">
        <f>IFERROR(_xlfn.XLOOKUP(Q3728,匹配表1065!AI:AI,匹配表1065!AJ:AJ),"绿标")</f>
        <v>红标</v>
      </c>
      <c r="T3728" s="93" t="str" cm="1">
        <f t="array" ref="T3728:U3728">_xlfn.XLOOKUP(Q3728,匹配表1065!L:L,匹配表1065!M:N)</f>
        <v>头痛</v>
      </c>
      <c r="U3728" s="94" t="str">
        <v>神经内科</v>
      </c>
      <c r="V3728" s="95" t="s">
        <v>70</v>
      </c>
      <c r="W3728" s="93">
        <f>_xlfn.XLOOKUP(M3728,匹配表1065!D:D,匹配表1065!F:F)*N3728</f>
        <v>12</v>
      </c>
    </row>
    <row r="3729" customHeight="1" spans="1:23">
      <c r="A3729" s="89" t="s">
        <v>787</v>
      </c>
      <c r="B3729" s="90">
        <v>46183</v>
      </c>
      <c r="C3729" s="91" t="str">
        <f t="shared" si="116"/>
        <v>6月第2周</v>
      </c>
      <c r="D3729" s="89" t="s">
        <v>814</v>
      </c>
      <c r="E3729" s="89" t="str">
        <f t="shared" si="117"/>
        <v>6月第2周--周3</v>
      </c>
      <c r="F3729" s="103" t="s">
        <v>27</v>
      </c>
      <c r="G3729" s="102" t="s">
        <v>167</v>
      </c>
      <c r="H3729" s="92" t="str">
        <f>_xlfn.XLOOKUP(O3729,匹配表1065!T:T,匹配表1065!W:W)</f>
        <v>苏州市</v>
      </c>
      <c r="I3729" s="89" t="str">
        <f>_xlfn.XLOOKUP(O3729,匹配表1065!T:T,匹配表1065!X:X)</f>
        <v>PME2016</v>
      </c>
      <c r="J3729" s="102" t="s">
        <v>173</v>
      </c>
      <c r="K3729" s="89" cm="1">
        <f ca="1" t="array" ref="K3729:L3729">_xlfn.XLOOKUP(J3729,匹配表1065!Y:Y,匹配表1065!AA:AB)</f>
        <v>1</v>
      </c>
      <c r="L3729" s="89" t="str">
        <v>3个月以内</v>
      </c>
      <c r="M3729" s="92" t="s">
        <v>35</v>
      </c>
      <c r="N3729" s="102">
        <v>2</v>
      </c>
      <c r="O3729" s="93" t="str">
        <f>_xlfn.XLOOKUP(P3729,匹配表1065!U:U,匹配表1065!T:T)</f>
        <v>HO00001048</v>
      </c>
      <c r="P3729" s="102" t="s">
        <v>176</v>
      </c>
      <c r="Q3729" s="102" t="s">
        <v>389</v>
      </c>
      <c r="R3729" s="89" t="str">
        <f>_xlfn.XLOOKUP(Q3729,匹配表1065!L:L,匹配表1065!O:O)</f>
        <v>B</v>
      </c>
      <c r="S3729" s="93" t="str">
        <f>IFERROR(_xlfn.XLOOKUP(Q3729,匹配表1065!AI:AI,匹配表1065!AJ:AJ),"绿标")</f>
        <v>绿标</v>
      </c>
      <c r="T3729" s="93" t="str" cm="1">
        <f t="array" ref="T3729:U3729">_xlfn.XLOOKUP(Q3729,匹配表1065!L:L,匹配表1065!M:N)</f>
        <v>抑郁焦虑</v>
      </c>
      <c r="U3729" s="94" t="str">
        <v>神经内科</v>
      </c>
      <c r="V3729" s="95" t="s">
        <v>58</v>
      </c>
      <c r="W3729" s="93">
        <f>_xlfn.XLOOKUP(M3729,匹配表1065!D:D,匹配表1065!F:F)*N3729</f>
        <v>8</v>
      </c>
    </row>
    <row r="3730" customHeight="1" spans="1:23">
      <c r="A3730" s="89" t="s">
        <v>787</v>
      </c>
      <c r="B3730" s="90">
        <v>46183</v>
      </c>
      <c r="C3730" s="91" t="str">
        <f t="shared" si="116"/>
        <v>6月第2周</v>
      </c>
      <c r="D3730" s="89" t="s">
        <v>814</v>
      </c>
      <c r="E3730" s="89" t="str">
        <f t="shared" si="117"/>
        <v>6月第2周--周3</v>
      </c>
      <c r="F3730" s="103" t="s">
        <v>27</v>
      </c>
      <c r="G3730" s="102" t="s">
        <v>167</v>
      </c>
      <c r="H3730" s="92" t="str">
        <f>_xlfn.XLOOKUP(O3730,匹配表1065!T:T,匹配表1065!W:W)</f>
        <v>无锡市</v>
      </c>
      <c r="I3730" s="89" t="str">
        <f>_xlfn.XLOOKUP(O3730,匹配表1065!T:T,匹配表1065!X:X)</f>
        <v>PME2014</v>
      </c>
      <c r="J3730" s="102" t="s">
        <v>581</v>
      </c>
      <c r="K3730" s="89" cm="1">
        <f ca="1" t="array" ref="K3730:L3730">_xlfn.XLOOKUP(J3730,匹配表1065!Y:Y,匹配表1065!AA:AB)</f>
        <v>1</v>
      </c>
      <c r="L3730" s="89" t="str">
        <v>3个月以内</v>
      </c>
      <c r="M3730" s="92" t="s">
        <v>35</v>
      </c>
      <c r="N3730" s="102">
        <v>1</v>
      </c>
      <c r="O3730" s="93" t="str">
        <f>_xlfn.XLOOKUP(P3730,匹配表1065!U:U,匹配表1065!T:T)</f>
        <v>HO00001114</v>
      </c>
      <c r="P3730" s="102" t="s">
        <v>628</v>
      </c>
      <c r="Q3730" s="102" t="s">
        <v>680</v>
      </c>
      <c r="R3730" s="89" t="str">
        <f>_xlfn.XLOOKUP(Q3730,匹配表1065!L:L,匹配表1065!O:O)</f>
        <v>B</v>
      </c>
      <c r="S3730" s="93" t="str">
        <f>IFERROR(_xlfn.XLOOKUP(Q3730,匹配表1065!AI:AI,匹配表1065!AJ:AJ),"绿标")</f>
        <v>绿标</v>
      </c>
      <c r="T3730" s="93" t="str" cm="1">
        <f t="array" ref="T3730:U3730">_xlfn.XLOOKUP(Q3730,匹配表1065!L:L,匹配表1065!M:N)</f>
        <v>脑血管</v>
      </c>
      <c r="U3730" s="94" t="str">
        <v>神经内科</v>
      </c>
      <c r="V3730" s="95" t="s">
        <v>67</v>
      </c>
      <c r="W3730" s="93">
        <f>_xlfn.XLOOKUP(M3730,匹配表1065!D:D,匹配表1065!F:F)*N3730</f>
        <v>4</v>
      </c>
    </row>
    <row r="3731" customHeight="1" spans="1:23">
      <c r="A3731" s="89" t="s">
        <v>787</v>
      </c>
      <c r="B3731" s="90">
        <v>46183</v>
      </c>
      <c r="C3731" s="91" t="str">
        <f t="shared" si="116"/>
        <v>6月第2周</v>
      </c>
      <c r="D3731" s="89" t="s">
        <v>814</v>
      </c>
      <c r="E3731" s="89" t="str">
        <f t="shared" si="117"/>
        <v>6月第2周--周3</v>
      </c>
      <c r="F3731" s="103" t="s">
        <v>27</v>
      </c>
      <c r="G3731" s="102" t="s">
        <v>167</v>
      </c>
      <c r="H3731" s="92" t="str">
        <f>_xlfn.XLOOKUP(O3731,匹配表1065!T:T,匹配表1065!W:W)</f>
        <v>苏州市</v>
      </c>
      <c r="I3731" s="89" t="str">
        <f>_xlfn.XLOOKUP(O3731,匹配表1065!T:T,匹配表1065!X:X)</f>
        <v>PME2010</v>
      </c>
      <c r="J3731" s="102" t="s">
        <v>186</v>
      </c>
      <c r="K3731" s="89" cm="1">
        <f ca="1" t="array" ref="K3731:L3731">_xlfn.XLOOKUP(J3731,匹配表1065!Y:Y,匹配表1065!AA:AB)</f>
        <v>6</v>
      </c>
      <c r="L3731" s="89" t="str">
        <v>3个月以上</v>
      </c>
      <c r="M3731" s="92" t="s">
        <v>30</v>
      </c>
      <c r="N3731" s="102">
        <v>1</v>
      </c>
      <c r="O3731" s="93" t="str">
        <f>_xlfn.XLOOKUP(P3731,匹配表1065!U:U,匹配表1065!T:T)</f>
        <v>HO00001051</v>
      </c>
      <c r="P3731" s="102" t="s">
        <v>191</v>
      </c>
      <c r="Q3731" s="102" t="s">
        <v>354</v>
      </c>
      <c r="R3731" s="89" t="str">
        <f>_xlfn.XLOOKUP(Q3731,匹配表1065!L:L,匹配表1065!O:O)</f>
        <v>A</v>
      </c>
      <c r="S3731" s="93" t="str">
        <f>IFERROR(_xlfn.XLOOKUP(Q3731,匹配表1065!AI:AI,匹配表1065!AJ:AJ),"绿标")</f>
        <v>黑标</v>
      </c>
      <c r="T3731" s="93" t="str" cm="1">
        <f t="array" ref="T3731:U3731">_xlfn.XLOOKUP(Q3731,匹配表1065!L:L,匹配表1065!M:N)</f>
        <v>头痛</v>
      </c>
      <c r="U3731" s="94" t="str">
        <v>神经内科</v>
      </c>
      <c r="V3731" s="95" t="s">
        <v>70</v>
      </c>
      <c r="W3731" s="93">
        <f>_xlfn.XLOOKUP(M3731,匹配表1065!D:D,匹配表1065!F:F)*N3731</f>
        <v>12</v>
      </c>
    </row>
    <row r="3732" customHeight="1" spans="1:23">
      <c r="A3732" s="89" t="s">
        <v>787</v>
      </c>
      <c r="B3732" s="90">
        <v>46183</v>
      </c>
      <c r="C3732" s="91" t="str">
        <f t="shared" si="116"/>
        <v>6月第2周</v>
      </c>
      <c r="D3732" s="89" t="s">
        <v>814</v>
      </c>
      <c r="E3732" s="89" t="str">
        <f t="shared" si="117"/>
        <v>6月第2周--周3</v>
      </c>
      <c r="F3732" s="103" t="s">
        <v>27</v>
      </c>
      <c r="G3732" s="102" t="s">
        <v>167</v>
      </c>
      <c r="H3732" s="92" t="str">
        <f>_xlfn.XLOOKUP(O3732,匹配表1065!T:T,匹配表1065!W:W)</f>
        <v>苏州市</v>
      </c>
      <c r="I3732" s="89" t="str">
        <f>_xlfn.XLOOKUP(O3732,匹配表1065!T:T,匹配表1065!X:X)</f>
        <v>PME2010</v>
      </c>
      <c r="J3732" s="102" t="s">
        <v>186</v>
      </c>
      <c r="K3732" s="89" cm="1">
        <f ca="1" t="array" ref="K3732:L3732">_xlfn.XLOOKUP(J3732,匹配表1065!Y:Y,匹配表1065!AA:AB)</f>
        <v>6</v>
      </c>
      <c r="L3732" s="89" t="str">
        <v>3个月以上</v>
      </c>
      <c r="M3732" s="92" t="s">
        <v>35</v>
      </c>
      <c r="N3732" s="102">
        <v>1</v>
      </c>
      <c r="O3732" s="93" t="str">
        <f>_xlfn.XLOOKUP(P3732,匹配表1065!U:U,匹配表1065!T:T)</f>
        <v>HO00001050</v>
      </c>
      <c r="P3732" s="102" t="s">
        <v>449</v>
      </c>
      <c r="Q3732" s="102" t="s">
        <v>827</v>
      </c>
      <c r="R3732" s="89" t="str">
        <f>_xlfn.XLOOKUP(Q3732,匹配表1065!L:L,匹配表1065!O:O)</f>
        <v>A</v>
      </c>
      <c r="S3732" s="93" t="str">
        <f>IFERROR(_xlfn.XLOOKUP(Q3732,匹配表1065!AI:AI,匹配表1065!AJ:AJ),"绿标")</f>
        <v>绿标</v>
      </c>
      <c r="T3732" s="93" t="str" cm="1">
        <f t="array" ref="T3732:U3732">_xlfn.XLOOKUP(Q3732,匹配表1065!L:L,匹配表1065!M:N)</f>
        <v>头痛</v>
      </c>
      <c r="U3732" s="94" t="str">
        <v>神经内科</v>
      </c>
      <c r="V3732" s="95" t="s">
        <v>70</v>
      </c>
      <c r="W3732" s="93">
        <f>_xlfn.XLOOKUP(M3732,匹配表1065!D:D,匹配表1065!F:F)*N3732</f>
        <v>4</v>
      </c>
    </row>
    <row r="3733" customHeight="1" spans="1:23">
      <c r="A3733" s="89" t="s">
        <v>787</v>
      </c>
      <c r="B3733" s="90">
        <v>46183</v>
      </c>
      <c r="C3733" s="91" t="str">
        <f t="shared" si="116"/>
        <v>6月第2周</v>
      </c>
      <c r="D3733" s="89" t="s">
        <v>814</v>
      </c>
      <c r="E3733" s="89" t="str">
        <f t="shared" si="117"/>
        <v>6月第2周--周3</v>
      </c>
      <c r="F3733" s="103" t="s">
        <v>27</v>
      </c>
      <c r="G3733" s="102" t="s">
        <v>167</v>
      </c>
      <c r="H3733" s="92" t="str">
        <f>_xlfn.XLOOKUP(O3733,匹配表1065!T:T,匹配表1065!W:W)</f>
        <v>苏州市</v>
      </c>
      <c r="I3733" s="89" t="str">
        <f>_xlfn.XLOOKUP(O3733,匹配表1065!T:T,匹配表1065!X:X)</f>
        <v>PME2009</v>
      </c>
      <c r="J3733" s="102" t="s">
        <v>193</v>
      </c>
      <c r="K3733" s="89" cm="1">
        <f ca="1" t="array" ref="K3733:L3733">_xlfn.XLOOKUP(J3733,匹配表1065!Y:Y,匹配表1065!AA:AB)</f>
        <v>7</v>
      </c>
      <c r="L3733" s="89" t="str">
        <v>3个月以上</v>
      </c>
      <c r="M3733" s="92" t="s">
        <v>30</v>
      </c>
      <c r="N3733" s="102">
        <v>1</v>
      </c>
      <c r="O3733" s="93" t="str">
        <f>_xlfn.XLOOKUP(P3733,匹配表1065!U:U,匹配表1065!T:T)</f>
        <v>HO00017518</v>
      </c>
      <c r="P3733" s="102" t="s">
        <v>194</v>
      </c>
      <c r="Q3733" s="102" t="s">
        <v>195</v>
      </c>
      <c r="R3733" s="89" t="str">
        <f>_xlfn.XLOOKUP(Q3733,匹配表1065!L:L,匹配表1065!O:O)</f>
        <v>C</v>
      </c>
      <c r="S3733" s="93" t="str">
        <f>IFERROR(_xlfn.XLOOKUP(Q3733,匹配表1065!AI:AI,匹配表1065!AJ:AJ),"绿标")</f>
        <v>红标</v>
      </c>
      <c r="T3733" s="93" t="str" cm="1">
        <f t="array" ref="T3733:U3733">_xlfn.XLOOKUP(Q3733,匹配表1065!L:L,匹配表1065!M:N)</f>
        <v>眩晕</v>
      </c>
      <c r="U3733" s="94" t="str">
        <v>耳鼻喉科</v>
      </c>
      <c r="V3733" s="95" t="s">
        <v>70</v>
      </c>
      <c r="W3733" s="93">
        <f>_xlfn.XLOOKUP(M3733,匹配表1065!D:D,匹配表1065!F:F)*N3733</f>
        <v>12</v>
      </c>
    </row>
    <row r="3734" customHeight="1" spans="1:23">
      <c r="A3734" s="89" t="s">
        <v>787</v>
      </c>
      <c r="B3734" s="90">
        <v>46183</v>
      </c>
      <c r="C3734" s="91" t="str">
        <f t="shared" si="116"/>
        <v>6月第2周</v>
      </c>
      <c r="D3734" s="89" t="s">
        <v>814</v>
      </c>
      <c r="E3734" s="89" t="str">
        <f t="shared" si="117"/>
        <v>6月第2周--周3</v>
      </c>
      <c r="F3734" s="103" t="s">
        <v>27</v>
      </c>
      <c r="G3734" s="102" t="s">
        <v>167</v>
      </c>
      <c r="H3734" s="92" t="str">
        <f>_xlfn.XLOOKUP(O3734,匹配表1065!T:T,匹配表1065!W:W)</f>
        <v>苏州市</v>
      </c>
      <c r="I3734" s="89" t="str">
        <f>_xlfn.XLOOKUP(O3734,匹配表1065!T:T,匹配表1065!X:X)</f>
        <v>PME2009</v>
      </c>
      <c r="J3734" s="102" t="s">
        <v>193</v>
      </c>
      <c r="K3734" s="89" cm="1">
        <f ca="1" t="array" ref="K3734:L3734">_xlfn.XLOOKUP(J3734,匹配表1065!Y:Y,匹配表1065!AA:AB)</f>
        <v>7</v>
      </c>
      <c r="L3734" s="89" t="str">
        <v>3个月以上</v>
      </c>
      <c r="M3734" s="92" t="s">
        <v>35</v>
      </c>
      <c r="N3734" s="102">
        <v>1</v>
      </c>
      <c r="O3734" s="93" t="str">
        <f>_xlfn.XLOOKUP(P3734,匹配表1065!U:U,匹配表1065!T:T)</f>
        <v>HO00402369</v>
      </c>
      <c r="P3734" s="102" t="s">
        <v>227</v>
      </c>
      <c r="Q3734" s="102" t="s">
        <v>596</v>
      </c>
      <c r="R3734" s="89" t="str">
        <f>_xlfn.XLOOKUP(Q3734,匹配表1065!L:L,匹配表1065!O:O)</f>
        <v>B</v>
      </c>
      <c r="S3734" s="93" t="str">
        <f>IFERROR(_xlfn.XLOOKUP(Q3734,匹配表1065!AI:AI,匹配表1065!AJ:AJ),"绿标")</f>
        <v>黑标</v>
      </c>
      <c r="T3734" s="93" t="str" cm="1">
        <f t="array" ref="T3734:U3734">_xlfn.XLOOKUP(Q3734,匹配表1065!L:L,匹配表1065!M:N)</f>
        <v>脑血管</v>
      </c>
      <c r="U3734" s="94" t="str">
        <v>神经内科</v>
      </c>
      <c r="V3734" s="95" t="s">
        <v>42</v>
      </c>
      <c r="W3734" s="93">
        <f>_xlfn.XLOOKUP(M3734,匹配表1065!D:D,匹配表1065!F:F)*N3734</f>
        <v>4</v>
      </c>
    </row>
    <row r="3735" customHeight="1" spans="1:23">
      <c r="A3735" s="89" t="s">
        <v>787</v>
      </c>
      <c r="B3735" s="90">
        <v>46183</v>
      </c>
      <c r="C3735" s="91" t="str">
        <f t="shared" si="116"/>
        <v>6月第2周</v>
      </c>
      <c r="D3735" s="89" t="s">
        <v>814</v>
      </c>
      <c r="E3735" s="89" t="str">
        <f t="shared" si="117"/>
        <v>6月第2周--周3</v>
      </c>
      <c r="F3735" s="103" t="s">
        <v>27</v>
      </c>
      <c r="G3735" s="102" t="s">
        <v>167</v>
      </c>
      <c r="H3735" s="92" t="str">
        <f>_xlfn.XLOOKUP(O3735,匹配表1065!T:T,匹配表1065!W:W)</f>
        <v>苏州市</v>
      </c>
      <c r="I3735" s="89" t="str">
        <f>_xlfn.XLOOKUP(O3735,匹配表1065!T:T,匹配表1065!X:X)</f>
        <v>PME2011</v>
      </c>
      <c r="J3735" s="102" t="s">
        <v>168</v>
      </c>
      <c r="K3735" s="89" cm="1">
        <f ca="1" t="array" ref="K3735:L3735">_xlfn.XLOOKUP(J3735,匹配表1065!Y:Y,匹配表1065!AA:AB)</f>
        <v>19</v>
      </c>
      <c r="L3735" s="89" t="str">
        <v>3个月以上</v>
      </c>
      <c r="M3735" s="92" t="s">
        <v>30</v>
      </c>
      <c r="N3735" s="102">
        <v>1</v>
      </c>
      <c r="O3735" s="93" t="str">
        <f>_xlfn.XLOOKUP(P3735,匹配表1065!U:U,匹配表1065!T:T)</f>
        <v>HO00307823</v>
      </c>
      <c r="P3735" s="102" t="s">
        <v>169</v>
      </c>
      <c r="Q3735" s="102" t="s">
        <v>172</v>
      </c>
      <c r="R3735" s="89" t="str">
        <f>_xlfn.XLOOKUP(Q3735,匹配表1065!L:L,匹配表1065!O:O)</f>
        <v>C</v>
      </c>
      <c r="S3735" s="93" t="str">
        <f>IFERROR(_xlfn.XLOOKUP(Q3735,匹配表1065!AI:AI,匹配表1065!AJ:AJ),"绿标")</f>
        <v>绿标</v>
      </c>
      <c r="T3735" s="93" t="str" cm="1">
        <f t="array" ref="T3735:U3735">_xlfn.XLOOKUP(Q3735,匹配表1065!L:L,匹配表1065!M:N)</f>
        <v>眩晕</v>
      </c>
      <c r="U3735" s="94" t="str">
        <v>神经内科</v>
      </c>
      <c r="V3735" s="95" t="s">
        <v>33</v>
      </c>
      <c r="W3735" s="93">
        <f>_xlfn.XLOOKUP(M3735,匹配表1065!D:D,匹配表1065!F:F)*N3735</f>
        <v>12</v>
      </c>
    </row>
    <row r="3736" customHeight="1" spans="1:23">
      <c r="A3736" s="89" t="s">
        <v>787</v>
      </c>
      <c r="B3736" s="90">
        <v>46183</v>
      </c>
      <c r="C3736" s="91" t="str">
        <f t="shared" si="116"/>
        <v>6月第2周</v>
      </c>
      <c r="D3736" s="89" t="s">
        <v>814</v>
      </c>
      <c r="E3736" s="89" t="str">
        <f t="shared" si="117"/>
        <v>6月第2周--周3</v>
      </c>
      <c r="F3736" s="103" t="s">
        <v>27</v>
      </c>
      <c r="G3736" s="102" t="s">
        <v>167</v>
      </c>
      <c r="H3736" s="92" t="str">
        <f>_xlfn.XLOOKUP(O3736,匹配表1065!T:T,匹配表1065!W:W)</f>
        <v>苏州市</v>
      </c>
      <c r="I3736" s="89" t="str">
        <f>_xlfn.XLOOKUP(O3736,匹配表1065!T:T,匹配表1065!X:X)</f>
        <v>PME2011</v>
      </c>
      <c r="J3736" s="102" t="s">
        <v>168</v>
      </c>
      <c r="K3736" s="89" cm="1">
        <f ca="1" t="array" ref="K3736:L3736">_xlfn.XLOOKUP(J3736,匹配表1065!Y:Y,匹配表1065!AA:AB)</f>
        <v>19</v>
      </c>
      <c r="L3736" s="89" t="str">
        <v>3个月以上</v>
      </c>
      <c r="M3736" s="92" t="s">
        <v>30</v>
      </c>
      <c r="N3736" s="102">
        <v>3</v>
      </c>
      <c r="O3736" s="93" t="str">
        <f>_xlfn.XLOOKUP(P3736,匹配表1065!U:U,匹配表1065!T:T)</f>
        <v>HO00307823</v>
      </c>
      <c r="P3736" s="102" t="s">
        <v>169</v>
      </c>
      <c r="Q3736" s="102" t="s">
        <v>170</v>
      </c>
      <c r="R3736" s="89" t="str">
        <f>_xlfn.XLOOKUP(Q3736,匹配表1065!L:L,匹配表1065!O:O)</f>
        <v>A</v>
      </c>
      <c r="S3736" s="93" t="str">
        <f>IFERROR(_xlfn.XLOOKUP(Q3736,匹配表1065!AI:AI,匹配表1065!AJ:AJ),"绿标")</f>
        <v>红标</v>
      </c>
      <c r="T3736" s="93" t="str" cm="1">
        <f t="array" ref="T3736:U3736">_xlfn.XLOOKUP(Q3736,匹配表1065!L:L,匹配表1065!M:N)</f>
        <v>头痛</v>
      </c>
      <c r="U3736" s="94" t="str">
        <v>神经内科</v>
      </c>
      <c r="V3736" s="95" t="s">
        <v>70</v>
      </c>
      <c r="W3736" s="93">
        <f>_xlfn.XLOOKUP(M3736,匹配表1065!D:D,匹配表1065!F:F)*N3736</f>
        <v>36</v>
      </c>
    </row>
    <row r="3737" customHeight="1" spans="1:23">
      <c r="A3737" s="89" t="s">
        <v>787</v>
      </c>
      <c r="B3737" s="90">
        <v>46183</v>
      </c>
      <c r="C3737" s="91" t="str">
        <f t="shared" si="116"/>
        <v>6月第2周</v>
      </c>
      <c r="D3737" s="89" t="s">
        <v>814</v>
      </c>
      <c r="E3737" s="89" t="str">
        <f t="shared" si="117"/>
        <v>6月第2周--周3</v>
      </c>
      <c r="F3737" s="103" t="s">
        <v>27</v>
      </c>
      <c r="G3737" s="102" t="s">
        <v>167</v>
      </c>
      <c r="H3737" s="92" t="str">
        <f>_xlfn.XLOOKUP(O3737,匹配表1065!T:T,匹配表1065!W:W)</f>
        <v>苏州市</v>
      </c>
      <c r="I3737" s="89" t="str">
        <f>_xlfn.XLOOKUP(O3737,匹配表1065!T:T,匹配表1065!X:X)</f>
        <v>PME2011</v>
      </c>
      <c r="J3737" s="102" t="s">
        <v>168</v>
      </c>
      <c r="K3737" s="89" cm="1">
        <f ca="1" t="array" ref="K3737:L3737">_xlfn.XLOOKUP(J3737,匹配表1065!Y:Y,匹配表1065!AA:AB)</f>
        <v>19</v>
      </c>
      <c r="L3737" s="89" t="str">
        <v>3个月以上</v>
      </c>
      <c r="M3737" s="92" t="s">
        <v>35</v>
      </c>
      <c r="N3737" s="102">
        <v>1</v>
      </c>
      <c r="O3737" s="93" t="str">
        <f>_xlfn.XLOOKUP(P3737,匹配表1065!U:U,匹配表1065!T:T)</f>
        <v>HO00307823</v>
      </c>
      <c r="P3737" s="102" t="s">
        <v>169</v>
      </c>
      <c r="Q3737" s="102" t="s">
        <v>585</v>
      </c>
      <c r="R3737" s="89" t="str">
        <f>_xlfn.XLOOKUP(Q3737,匹配表1065!L:L,匹配表1065!O:O)</f>
        <v>B</v>
      </c>
      <c r="S3737" s="93" t="str">
        <f>IFERROR(_xlfn.XLOOKUP(Q3737,匹配表1065!AI:AI,匹配表1065!AJ:AJ),"绿标")</f>
        <v>绿标</v>
      </c>
      <c r="T3737" s="93" t="str" cm="1">
        <f t="array" ref="T3737:U3737">_xlfn.XLOOKUP(Q3737,匹配表1065!L:L,匹配表1065!M:N)</f>
        <v>脑血管</v>
      </c>
      <c r="U3737" s="94" t="str">
        <v>神经内科</v>
      </c>
      <c r="V3737" s="95" t="s">
        <v>70</v>
      </c>
      <c r="W3737" s="93">
        <f>_xlfn.XLOOKUP(M3737,匹配表1065!D:D,匹配表1065!F:F)*N3737</f>
        <v>4</v>
      </c>
    </row>
    <row r="3738" customHeight="1" spans="1:23">
      <c r="A3738" s="89" t="s">
        <v>787</v>
      </c>
      <c r="B3738" s="90">
        <v>46184</v>
      </c>
      <c r="C3738" s="91" t="str">
        <f t="shared" si="116"/>
        <v>6月第2周</v>
      </c>
      <c r="D3738" s="89" t="s">
        <v>814</v>
      </c>
      <c r="E3738" s="89" t="str">
        <f t="shared" si="117"/>
        <v>6月第2周--周4</v>
      </c>
      <c r="F3738" s="103" t="s">
        <v>27</v>
      </c>
      <c r="G3738" s="92" t="s">
        <v>92</v>
      </c>
      <c r="H3738" s="92" t="str">
        <f>_xlfn.XLOOKUP(O3738,匹配表1065!T:T,匹配表1065!W:W)</f>
        <v>合肥市</v>
      </c>
      <c r="I3738" s="89" t="str">
        <f>_xlfn.XLOOKUP(O3738,匹配表1065!T:T,匹配表1065!X:X)</f>
        <v>PME2007</v>
      </c>
      <c r="J3738" s="102" t="s">
        <v>93</v>
      </c>
      <c r="K3738" s="89" cm="1">
        <f ca="1" t="array" ref="K3738:L3738">_xlfn.XLOOKUP(J3738,匹配表1065!Y:Y,匹配表1065!AA:AB)</f>
        <v>9</v>
      </c>
      <c r="L3738" s="89" t="str">
        <v>3个月以上</v>
      </c>
      <c r="M3738" s="92" t="s">
        <v>30</v>
      </c>
      <c r="N3738" s="102">
        <v>1</v>
      </c>
      <c r="O3738" s="93" t="str">
        <f>_xlfn.XLOOKUP(P3738,匹配表1065!U:U,匹配表1065!T:T)</f>
        <v>HO00000001</v>
      </c>
      <c r="P3738" s="102" t="s">
        <v>94</v>
      </c>
      <c r="Q3738" s="102" t="s">
        <v>207</v>
      </c>
      <c r="R3738" s="89" t="str">
        <f>_xlfn.XLOOKUP(Q3738,匹配表1065!L:L,匹配表1065!O:O)</f>
        <v>C</v>
      </c>
      <c r="S3738" s="93" t="str">
        <f>IFERROR(_xlfn.XLOOKUP(Q3738,匹配表1065!AI:AI,匹配表1065!AJ:AJ),"绿标")</f>
        <v>红标</v>
      </c>
      <c r="T3738" s="93" t="str" cm="1">
        <f t="array" ref="T3738:U3738">_xlfn.XLOOKUP(Q3738,匹配表1065!L:L,匹配表1065!M:N)</f>
        <v>眩晕</v>
      </c>
      <c r="U3738" s="94" t="str">
        <v>神经内科</v>
      </c>
      <c r="V3738" s="95" t="s">
        <v>33</v>
      </c>
      <c r="W3738" s="93">
        <f>_xlfn.XLOOKUP(M3738,匹配表1065!D:D,匹配表1065!F:F)*N3738</f>
        <v>12</v>
      </c>
    </row>
    <row r="3739" customHeight="1" spans="1:23">
      <c r="A3739" s="89" t="s">
        <v>787</v>
      </c>
      <c r="B3739" s="90">
        <v>46184</v>
      </c>
      <c r="C3739" s="91" t="str">
        <f t="shared" si="116"/>
        <v>6月第2周</v>
      </c>
      <c r="D3739" s="89" t="s">
        <v>814</v>
      </c>
      <c r="E3739" s="89" t="str">
        <f t="shared" si="117"/>
        <v>6月第2周--周4</v>
      </c>
      <c r="F3739" s="103" t="s">
        <v>27</v>
      </c>
      <c r="G3739" s="92" t="s">
        <v>92</v>
      </c>
      <c r="H3739" s="92" t="str">
        <f>_xlfn.XLOOKUP(O3739,匹配表1065!T:T,匹配表1065!W:W)</f>
        <v>合肥市</v>
      </c>
      <c r="I3739" s="89" t="str">
        <f>_xlfn.XLOOKUP(O3739,匹配表1065!T:T,匹配表1065!X:X)</f>
        <v>PME2007</v>
      </c>
      <c r="J3739" s="102" t="s">
        <v>93</v>
      </c>
      <c r="K3739" s="89" cm="1">
        <f ca="1" t="array" ref="K3739:L3739">_xlfn.XLOOKUP(J3739,匹配表1065!Y:Y,匹配表1065!AA:AB)</f>
        <v>9</v>
      </c>
      <c r="L3739" s="89" t="str">
        <v>3个月以上</v>
      </c>
      <c r="M3739" s="92" t="s">
        <v>55</v>
      </c>
      <c r="N3739" s="102">
        <v>1</v>
      </c>
      <c r="O3739" s="93" t="str">
        <f>_xlfn.XLOOKUP(P3739,匹配表1065!U:U,匹配表1065!T:T)</f>
        <v>HO00000001</v>
      </c>
      <c r="P3739" s="102" t="s">
        <v>94</v>
      </c>
      <c r="Q3739" s="102" t="s">
        <v>206</v>
      </c>
      <c r="R3739" s="89" t="str">
        <f>_xlfn.XLOOKUP(Q3739,匹配表1065!L:L,匹配表1065!O:O)</f>
        <v>A</v>
      </c>
      <c r="S3739" s="93" t="str">
        <f>IFERROR(_xlfn.XLOOKUP(Q3739,匹配表1065!AI:AI,匹配表1065!AJ:AJ),"绿标")</f>
        <v>绿标</v>
      </c>
      <c r="T3739" s="93" t="str" cm="1">
        <f t="array" ref="T3739:U3739">_xlfn.XLOOKUP(Q3739,匹配表1065!L:L,匹配表1065!M:N)</f>
        <v>头痛</v>
      </c>
      <c r="U3739" s="94" t="str">
        <v>神经内科</v>
      </c>
      <c r="V3739" s="95" t="s">
        <v>33</v>
      </c>
      <c r="W3739" s="93">
        <f>_xlfn.XLOOKUP(M3739,匹配表1065!D:D,匹配表1065!F:F)*N3739</f>
        <v>8</v>
      </c>
    </row>
    <row r="3740" customHeight="1" spans="1:23">
      <c r="A3740" s="89" t="s">
        <v>787</v>
      </c>
      <c r="B3740" s="90">
        <v>46184</v>
      </c>
      <c r="C3740" s="91" t="str">
        <f t="shared" si="116"/>
        <v>6月第2周</v>
      </c>
      <c r="D3740" s="89" t="s">
        <v>814</v>
      </c>
      <c r="E3740" s="89" t="str">
        <f t="shared" si="117"/>
        <v>6月第2周--周4</v>
      </c>
      <c r="F3740" s="103" t="s">
        <v>27</v>
      </c>
      <c r="G3740" s="92" t="s">
        <v>92</v>
      </c>
      <c r="H3740" s="92" t="str">
        <f>_xlfn.XLOOKUP(O3740,匹配表1065!T:T,匹配表1065!W:W)</f>
        <v>合肥市</v>
      </c>
      <c r="I3740" s="89" t="str">
        <f>_xlfn.XLOOKUP(O3740,匹配表1065!T:T,匹配表1065!X:X)</f>
        <v>PME2048</v>
      </c>
      <c r="J3740" s="102" t="s">
        <v>547</v>
      </c>
      <c r="K3740" s="89" cm="1">
        <f ca="1" t="array" ref="K3740:L3740">_xlfn.XLOOKUP(J3740,匹配表1065!Y:Y,匹配表1065!AA:AB)</f>
        <v>4</v>
      </c>
      <c r="L3740" s="89" t="str">
        <v>3个月以上</v>
      </c>
      <c r="M3740" s="92" t="s">
        <v>35</v>
      </c>
      <c r="N3740" s="102">
        <v>1</v>
      </c>
      <c r="O3740" s="93" t="str">
        <f>_xlfn.XLOOKUP(P3740,匹配表1065!U:U,匹配表1065!T:T)</f>
        <v>HO00002956</v>
      </c>
      <c r="P3740" s="102" t="s">
        <v>285</v>
      </c>
      <c r="Q3740" s="102" t="s">
        <v>578</v>
      </c>
      <c r="R3740" s="89" t="str">
        <f>_xlfn.XLOOKUP(Q3740,匹配表1065!L:L,匹配表1065!O:O)</f>
        <v>B</v>
      </c>
      <c r="S3740" s="93" t="str">
        <f>IFERROR(_xlfn.XLOOKUP(Q3740,匹配表1065!AI:AI,匹配表1065!AJ:AJ),"绿标")</f>
        <v>黑标</v>
      </c>
      <c r="T3740" s="93" t="str" cm="1">
        <f t="array" ref="T3740:U3740">_xlfn.XLOOKUP(Q3740,匹配表1065!L:L,匹配表1065!M:N)</f>
        <v>脑血管</v>
      </c>
      <c r="U3740" s="94" t="str">
        <v>神经内科</v>
      </c>
      <c r="V3740" s="95" t="s">
        <v>33</v>
      </c>
      <c r="W3740" s="93">
        <f>_xlfn.XLOOKUP(M3740,匹配表1065!D:D,匹配表1065!F:F)*N3740</f>
        <v>4</v>
      </c>
    </row>
    <row r="3741" customHeight="1" spans="1:23">
      <c r="A3741" s="89" t="s">
        <v>787</v>
      </c>
      <c r="B3741" s="90">
        <v>46184</v>
      </c>
      <c r="C3741" s="91" t="str">
        <f t="shared" si="116"/>
        <v>6月第2周</v>
      </c>
      <c r="D3741" s="89" t="s">
        <v>814</v>
      </c>
      <c r="E3741" s="89" t="str">
        <f t="shared" si="117"/>
        <v>6月第2周--周4</v>
      </c>
      <c r="F3741" s="103" t="s">
        <v>27</v>
      </c>
      <c r="G3741" s="89" t="s">
        <v>63</v>
      </c>
      <c r="H3741" s="92" t="str">
        <f>_xlfn.XLOOKUP(O3741,匹配表1065!T:T,匹配表1065!W:W)</f>
        <v>南京市</v>
      </c>
      <c r="I3741" s="89" t="str">
        <f>_xlfn.XLOOKUP(O3741,匹配表1065!T:T,匹配表1065!X:X)</f>
        <v>PME2001</v>
      </c>
      <c r="J3741" s="102" t="s">
        <v>64</v>
      </c>
      <c r="K3741" s="89" cm="1">
        <f ca="1" t="array" ref="K3741:L3741">_xlfn.XLOOKUP(J3741,匹配表1065!Y:Y,匹配表1065!AA:AB)</f>
        <v>31</v>
      </c>
      <c r="L3741" s="89" t="str">
        <v>3个月以上</v>
      </c>
      <c r="M3741" s="92" t="s">
        <v>30</v>
      </c>
      <c r="N3741" s="102">
        <v>3</v>
      </c>
      <c r="O3741" s="93" t="str">
        <f>_xlfn.XLOOKUP(P3741,匹配表1065!U:U,匹配表1065!T:T)</f>
        <v>HO00000958</v>
      </c>
      <c r="P3741" s="102" t="s">
        <v>65</v>
      </c>
      <c r="Q3741" s="102" t="s">
        <v>209</v>
      </c>
      <c r="R3741" s="89" t="str">
        <f>_xlfn.XLOOKUP(Q3741,匹配表1065!L:L,匹配表1065!O:O)</f>
        <v>C</v>
      </c>
      <c r="S3741" s="93" t="str">
        <f>IFERROR(_xlfn.XLOOKUP(Q3741,匹配表1065!AI:AI,匹配表1065!AJ:AJ),"绿标")</f>
        <v>红标</v>
      </c>
      <c r="T3741" s="93" t="str" cm="1">
        <f t="array" ref="T3741:U3741">_xlfn.XLOOKUP(Q3741,匹配表1065!L:L,匹配表1065!M:N)</f>
        <v>眩晕</v>
      </c>
      <c r="U3741" s="94" t="str">
        <v>耳鼻喉科</v>
      </c>
      <c r="V3741" s="95" t="s">
        <v>70</v>
      </c>
      <c r="W3741" s="93">
        <f>_xlfn.XLOOKUP(M3741,匹配表1065!D:D,匹配表1065!F:F)*N3741</f>
        <v>36</v>
      </c>
    </row>
    <row r="3742" customHeight="1" spans="1:23">
      <c r="A3742" s="89" t="s">
        <v>787</v>
      </c>
      <c r="B3742" s="90">
        <v>46184</v>
      </c>
      <c r="C3742" s="91" t="str">
        <f t="shared" si="116"/>
        <v>6月第2周</v>
      </c>
      <c r="D3742" s="89" t="s">
        <v>814</v>
      </c>
      <c r="E3742" s="89" t="str">
        <f t="shared" si="117"/>
        <v>6月第2周--周4</v>
      </c>
      <c r="F3742" s="103" t="s">
        <v>27</v>
      </c>
      <c r="G3742" s="89" t="s">
        <v>63</v>
      </c>
      <c r="H3742" s="92" t="str">
        <f>_xlfn.XLOOKUP(O3742,匹配表1065!T:T,匹配表1065!W:W)</f>
        <v>南京市</v>
      </c>
      <c r="I3742" s="89" t="str">
        <f>_xlfn.XLOOKUP(O3742,匹配表1065!T:T,匹配表1065!X:X)</f>
        <v>PME2001</v>
      </c>
      <c r="J3742" s="102" t="s">
        <v>64</v>
      </c>
      <c r="K3742" s="89" cm="1">
        <f ca="1" t="array" ref="K3742:L3742">_xlfn.XLOOKUP(J3742,匹配表1065!Y:Y,匹配表1065!AA:AB)</f>
        <v>31</v>
      </c>
      <c r="L3742" s="89" t="str">
        <v>3个月以上</v>
      </c>
      <c r="M3742" s="92" t="s">
        <v>35</v>
      </c>
      <c r="N3742" s="102">
        <v>1</v>
      </c>
      <c r="O3742" s="93" t="str">
        <f>_xlfn.XLOOKUP(P3742,匹配表1065!U:U,匹配表1065!T:T)</f>
        <v>HO00000958</v>
      </c>
      <c r="P3742" s="102" t="s">
        <v>65</v>
      </c>
      <c r="Q3742" s="102" t="s">
        <v>435</v>
      </c>
      <c r="R3742" s="89" t="str">
        <f>_xlfn.XLOOKUP(Q3742,匹配表1065!L:L,匹配表1065!O:O)</f>
        <v>B</v>
      </c>
      <c r="S3742" s="93" t="str">
        <f>IFERROR(_xlfn.XLOOKUP(Q3742,匹配表1065!AI:AI,匹配表1065!AJ:AJ),"绿标")</f>
        <v>绿标</v>
      </c>
      <c r="T3742" s="93" t="str" cm="1">
        <f t="array" ref="T3742:U3742">_xlfn.XLOOKUP(Q3742,匹配表1065!L:L,匹配表1065!M:N)</f>
        <v>脑血管</v>
      </c>
      <c r="U3742" s="94" t="str">
        <v>神经内科</v>
      </c>
      <c r="V3742" s="95" t="s">
        <v>58</v>
      </c>
      <c r="W3742" s="93">
        <f>_xlfn.XLOOKUP(M3742,匹配表1065!D:D,匹配表1065!F:F)*N3742</f>
        <v>4</v>
      </c>
    </row>
    <row r="3743" customHeight="1" spans="1:23">
      <c r="A3743" s="89" t="s">
        <v>787</v>
      </c>
      <c r="B3743" s="90">
        <v>46184</v>
      </c>
      <c r="C3743" s="91" t="str">
        <f t="shared" si="116"/>
        <v>6月第2周</v>
      </c>
      <c r="D3743" s="89" t="s">
        <v>814</v>
      </c>
      <c r="E3743" s="89" t="str">
        <f t="shared" si="117"/>
        <v>6月第2周--周4</v>
      </c>
      <c r="F3743" s="103" t="s">
        <v>27</v>
      </c>
      <c r="G3743" s="89" t="s">
        <v>63</v>
      </c>
      <c r="H3743" s="92" t="str">
        <f>_xlfn.XLOOKUP(O3743,匹配表1065!T:T,匹配表1065!W:W)</f>
        <v>徐州市</v>
      </c>
      <c r="I3743" s="89" t="str">
        <f>_xlfn.XLOOKUP(O3743,匹配表1065!T:T,匹配表1065!X:X)</f>
        <v>PME2008</v>
      </c>
      <c r="J3743" s="102" t="s">
        <v>81</v>
      </c>
      <c r="K3743" s="89" cm="1">
        <f ca="1" t="array" ref="K3743:L3743">_xlfn.XLOOKUP(J3743,匹配表1065!Y:Y,匹配表1065!AA:AB)</f>
        <v>19</v>
      </c>
      <c r="L3743" s="89" t="str">
        <v>3个月以上</v>
      </c>
      <c r="M3743" s="92" t="s">
        <v>30</v>
      </c>
      <c r="N3743" s="102">
        <v>1</v>
      </c>
      <c r="O3743" s="93" t="str">
        <f>_xlfn.XLOOKUP(P3743,匹配表1065!U:U,匹配表1065!T:T)</f>
        <v>HO00001134</v>
      </c>
      <c r="P3743" s="102" t="s">
        <v>82</v>
      </c>
      <c r="Q3743" s="102" t="s">
        <v>530</v>
      </c>
      <c r="R3743" s="89" t="str">
        <f>_xlfn.XLOOKUP(Q3743,匹配表1065!L:L,匹配表1065!O:O)</f>
        <v>A</v>
      </c>
      <c r="S3743" s="93" t="str">
        <f>IFERROR(_xlfn.XLOOKUP(Q3743,匹配表1065!AI:AI,匹配表1065!AJ:AJ),"绿标")</f>
        <v>绿标</v>
      </c>
      <c r="T3743" s="93" t="str" cm="1">
        <f t="array" ref="T3743:U3743">_xlfn.XLOOKUP(Q3743,匹配表1065!L:L,匹配表1065!M:N)</f>
        <v>头痛</v>
      </c>
      <c r="U3743" s="94" t="str">
        <v>神经内科</v>
      </c>
      <c r="V3743" s="95" t="s">
        <v>58</v>
      </c>
      <c r="W3743" s="93">
        <f>_xlfn.XLOOKUP(M3743,匹配表1065!D:D,匹配表1065!F:F)*N3743</f>
        <v>12</v>
      </c>
    </row>
    <row r="3744" customHeight="1" spans="1:23">
      <c r="A3744" s="89" t="s">
        <v>787</v>
      </c>
      <c r="B3744" s="90">
        <v>46184</v>
      </c>
      <c r="C3744" s="91" t="str">
        <f t="shared" si="116"/>
        <v>6月第2周</v>
      </c>
      <c r="D3744" s="89" t="s">
        <v>814</v>
      </c>
      <c r="E3744" s="89" t="str">
        <f t="shared" si="117"/>
        <v>6月第2周--周4</v>
      </c>
      <c r="F3744" s="103" t="s">
        <v>27</v>
      </c>
      <c r="G3744" s="89" t="s">
        <v>63</v>
      </c>
      <c r="H3744" s="92" t="str">
        <f>_xlfn.XLOOKUP(O3744,匹配表1065!T:T,匹配表1065!W:W)</f>
        <v>连云港市</v>
      </c>
      <c r="I3744" s="89" t="str">
        <f>_xlfn.XLOOKUP(O3744,匹配表1065!T:T,匹配表1065!X:X)</f>
        <v>PME2042</v>
      </c>
      <c r="J3744" s="102" t="s">
        <v>74</v>
      </c>
      <c r="K3744" s="89" cm="1">
        <f ca="1" t="array" ref="K3744:L3744">_xlfn.XLOOKUP(J3744,匹配表1065!Y:Y,匹配表1065!AA:AB)</f>
        <v>7</v>
      </c>
      <c r="L3744" s="89" t="str">
        <v>3个月以上</v>
      </c>
      <c r="M3744" s="92" t="s">
        <v>30</v>
      </c>
      <c r="N3744" s="102">
        <v>1</v>
      </c>
      <c r="O3744" s="93" t="str">
        <f>_xlfn.XLOOKUP(P3744,匹配表1065!U:U,匹配表1065!T:T)</f>
        <v>HO00001004</v>
      </c>
      <c r="P3744" s="102" t="s">
        <v>75</v>
      </c>
      <c r="Q3744" s="102" t="s">
        <v>210</v>
      </c>
      <c r="R3744" s="89" t="str">
        <f>_xlfn.XLOOKUP(Q3744,匹配表1065!L:L,匹配表1065!O:O)</f>
        <v>A</v>
      </c>
      <c r="S3744" s="93" t="str">
        <f>IFERROR(_xlfn.XLOOKUP(Q3744,匹配表1065!AI:AI,匹配表1065!AJ:AJ),"绿标")</f>
        <v>红标</v>
      </c>
      <c r="T3744" s="93" t="str" cm="1">
        <f t="array" ref="T3744:U3744">_xlfn.XLOOKUP(Q3744,匹配表1065!L:L,匹配表1065!M:N)</f>
        <v>头痛</v>
      </c>
      <c r="U3744" s="94" t="str">
        <v>神经内科</v>
      </c>
      <c r="V3744" s="95" t="s">
        <v>33</v>
      </c>
      <c r="W3744" s="93">
        <f>_xlfn.XLOOKUP(M3744,匹配表1065!D:D,匹配表1065!F:F)*N3744</f>
        <v>12</v>
      </c>
    </row>
    <row r="3745" customHeight="1" spans="1:23">
      <c r="A3745" s="89" t="s">
        <v>787</v>
      </c>
      <c r="B3745" s="90">
        <v>46184</v>
      </c>
      <c r="C3745" s="91" t="str">
        <f t="shared" si="116"/>
        <v>6月第2周</v>
      </c>
      <c r="D3745" s="89" t="s">
        <v>814</v>
      </c>
      <c r="E3745" s="89" t="str">
        <f t="shared" si="117"/>
        <v>6月第2周--周4</v>
      </c>
      <c r="F3745" s="103" t="s">
        <v>27</v>
      </c>
      <c r="G3745" s="89" t="s">
        <v>63</v>
      </c>
      <c r="H3745" s="92" t="str">
        <f>_xlfn.XLOOKUP(O3745,匹配表1065!T:T,匹配表1065!W:W)</f>
        <v>南京市</v>
      </c>
      <c r="I3745" s="89" t="str">
        <f>_xlfn.XLOOKUP(O3745,匹配表1065!T:T,匹配表1065!X:X)</f>
        <v>PME2002</v>
      </c>
      <c r="J3745" s="102" t="s">
        <v>84</v>
      </c>
      <c r="K3745" s="89" cm="1">
        <f ca="1" t="array" ref="K3745:L3745">_xlfn.XLOOKUP(J3745,匹配表1065!Y:Y,匹配表1065!AA:AB)</f>
        <v>31</v>
      </c>
      <c r="L3745" s="89" t="str">
        <v>3个月以上</v>
      </c>
      <c r="M3745" s="92" t="s">
        <v>30</v>
      </c>
      <c r="N3745" s="102">
        <v>1</v>
      </c>
      <c r="O3745" s="93" t="str">
        <f>_xlfn.XLOOKUP(P3745,匹配表1065!U:U,匹配表1065!T:T)</f>
        <v>HO00111156</v>
      </c>
      <c r="P3745" s="102" t="s">
        <v>85</v>
      </c>
      <c r="Q3745" s="102" t="s">
        <v>558</v>
      </c>
      <c r="R3745" s="89" t="str">
        <f>_xlfn.XLOOKUP(Q3745,匹配表1065!L:L,匹配表1065!O:O)</f>
        <v>C</v>
      </c>
      <c r="S3745" s="93" t="str">
        <f>IFERROR(_xlfn.XLOOKUP(Q3745,匹配表1065!AI:AI,匹配表1065!AJ:AJ),"绿标")</f>
        <v>黑标</v>
      </c>
      <c r="T3745" s="93" t="str" cm="1">
        <f t="array" ref="T3745:U3745">_xlfn.XLOOKUP(Q3745,匹配表1065!L:L,匹配表1065!M:N)</f>
        <v>眩晕</v>
      </c>
      <c r="U3745" s="94" t="str">
        <v>耳鼻喉科</v>
      </c>
      <c r="V3745" s="95" t="s">
        <v>70</v>
      </c>
      <c r="W3745" s="93">
        <f>_xlfn.XLOOKUP(M3745,匹配表1065!D:D,匹配表1065!F:F)*N3745</f>
        <v>12</v>
      </c>
    </row>
    <row r="3746" customHeight="1" spans="1:23">
      <c r="A3746" s="89" t="s">
        <v>787</v>
      </c>
      <c r="B3746" s="90">
        <v>46184</v>
      </c>
      <c r="C3746" s="91" t="str">
        <f t="shared" si="116"/>
        <v>6月第2周</v>
      </c>
      <c r="D3746" s="89" t="s">
        <v>814</v>
      </c>
      <c r="E3746" s="89" t="str">
        <f t="shared" si="117"/>
        <v>6月第2周--周4</v>
      </c>
      <c r="F3746" s="103" t="s">
        <v>27</v>
      </c>
      <c r="G3746" s="89" t="s">
        <v>63</v>
      </c>
      <c r="H3746" s="92" t="str">
        <f>_xlfn.XLOOKUP(O3746,匹配表1065!T:T,匹配表1065!W:W)</f>
        <v>南京市</v>
      </c>
      <c r="I3746" s="89" t="str">
        <f>_xlfn.XLOOKUP(O3746,匹配表1065!T:T,匹配表1065!X:X)</f>
        <v>PME2002</v>
      </c>
      <c r="J3746" s="102" t="s">
        <v>84</v>
      </c>
      <c r="K3746" s="89" cm="1">
        <f ca="1" t="array" ref="K3746:L3746">_xlfn.XLOOKUP(J3746,匹配表1065!Y:Y,匹配表1065!AA:AB)</f>
        <v>31</v>
      </c>
      <c r="L3746" s="89" t="str">
        <v>3个月以上</v>
      </c>
      <c r="M3746" s="92" t="s">
        <v>30</v>
      </c>
      <c r="N3746" s="102">
        <v>1</v>
      </c>
      <c r="O3746" s="93" t="str">
        <f>_xlfn.XLOOKUP(P3746,匹配表1065!U:U,匹配表1065!T:T)</f>
        <v>HO00111156</v>
      </c>
      <c r="P3746" s="102" t="s">
        <v>85</v>
      </c>
      <c r="Q3746" s="102" t="s">
        <v>86</v>
      </c>
      <c r="R3746" s="89" t="str">
        <f>_xlfn.XLOOKUP(Q3746,匹配表1065!L:L,匹配表1065!O:O)</f>
        <v>D</v>
      </c>
      <c r="S3746" s="93" t="str">
        <f>IFERROR(_xlfn.XLOOKUP(Q3746,匹配表1065!AI:AI,匹配表1065!AJ:AJ),"绿标")</f>
        <v>红标</v>
      </c>
      <c r="T3746" s="93" t="str" cm="1">
        <f t="array" ref="T3746:U3746">_xlfn.XLOOKUP(Q3746,匹配表1065!L:L,匹配表1065!M:N)</f>
        <v>头痛</v>
      </c>
      <c r="U3746" s="94" t="str">
        <v>神经内科</v>
      </c>
      <c r="V3746" s="95" t="s">
        <v>67</v>
      </c>
      <c r="W3746" s="93">
        <f>_xlfn.XLOOKUP(M3746,匹配表1065!D:D,匹配表1065!F:F)*N3746</f>
        <v>12</v>
      </c>
    </row>
    <row r="3747" customHeight="1" spans="1:23">
      <c r="A3747" s="89" t="s">
        <v>787</v>
      </c>
      <c r="B3747" s="90">
        <v>46184</v>
      </c>
      <c r="C3747" s="91" t="str">
        <f t="shared" si="116"/>
        <v>6月第2周</v>
      </c>
      <c r="D3747" s="89" t="s">
        <v>814</v>
      </c>
      <c r="E3747" s="89" t="str">
        <f t="shared" si="117"/>
        <v>6月第2周--周4</v>
      </c>
      <c r="F3747" s="103" t="s">
        <v>27</v>
      </c>
      <c r="G3747" s="89" t="s">
        <v>63</v>
      </c>
      <c r="H3747" s="92" t="str">
        <f>_xlfn.XLOOKUP(O3747,匹配表1065!T:T,匹配表1065!W:W)</f>
        <v>南京市</v>
      </c>
      <c r="I3747" s="89" t="str">
        <f>_xlfn.XLOOKUP(O3747,匹配表1065!T:T,匹配表1065!X:X)</f>
        <v>PME2002</v>
      </c>
      <c r="J3747" s="102" t="s">
        <v>84</v>
      </c>
      <c r="K3747" s="89" cm="1">
        <f ca="1" t="array" ref="K3747:L3747">_xlfn.XLOOKUP(J3747,匹配表1065!Y:Y,匹配表1065!AA:AB)</f>
        <v>31</v>
      </c>
      <c r="L3747" s="89" t="str">
        <v>3个月以上</v>
      </c>
      <c r="M3747" s="92" t="s">
        <v>30</v>
      </c>
      <c r="N3747" s="102">
        <v>1</v>
      </c>
      <c r="O3747" s="93" t="str">
        <f>_xlfn.XLOOKUP(P3747,匹配表1065!U:U,匹配表1065!T:T)</f>
        <v>HO00039936</v>
      </c>
      <c r="P3747" s="102" t="s">
        <v>87</v>
      </c>
      <c r="Q3747" s="102" t="s">
        <v>88</v>
      </c>
      <c r="R3747" s="89" t="str">
        <f>_xlfn.XLOOKUP(Q3747,匹配表1065!L:L,匹配表1065!O:O)</f>
        <v>C</v>
      </c>
      <c r="S3747" s="93" t="str">
        <f>IFERROR(_xlfn.XLOOKUP(Q3747,匹配表1065!AI:AI,匹配表1065!AJ:AJ),"绿标")</f>
        <v>黑标</v>
      </c>
      <c r="T3747" s="93" t="str" cm="1">
        <f t="array" ref="T3747:U3747">_xlfn.XLOOKUP(Q3747,匹配表1065!L:L,匹配表1065!M:N)</f>
        <v>眩晕</v>
      </c>
      <c r="U3747" s="94" t="str">
        <v>耳鼻喉科</v>
      </c>
      <c r="V3747" s="95" t="s">
        <v>70</v>
      </c>
      <c r="W3747" s="93">
        <f>_xlfn.XLOOKUP(M3747,匹配表1065!D:D,匹配表1065!F:F)*N3747</f>
        <v>12</v>
      </c>
    </row>
    <row r="3748" customHeight="1" spans="1:23">
      <c r="A3748" s="89" t="s">
        <v>787</v>
      </c>
      <c r="B3748" s="90">
        <v>46184</v>
      </c>
      <c r="C3748" s="91" t="str">
        <f t="shared" si="116"/>
        <v>6月第2周</v>
      </c>
      <c r="D3748" s="89" t="s">
        <v>814</v>
      </c>
      <c r="E3748" s="89" t="str">
        <f t="shared" si="117"/>
        <v>6月第2周--周4</v>
      </c>
      <c r="F3748" s="103" t="s">
        <v>27</v>
      </c>
      <c r="G3748" s="89" t="s">
        <v>63</v>
      </c>
      <c r="H3748" s="92" t="str">
        <f>_xlfn.XLOOKUP(O3748,匹配表1065!T:T,匹配表1065!W:W)</f>
        <v>南京市</v>
      </c>
      <c r="I3748" s="89" t="str">
        <f>_xlfn.XLOOKUP(O3748,匹配表1065!T:T,匹配表1065!X:X)</f>
        <v>PME2002</v>
      </c>
      <c r="J3748" s="102" t="s">
        <v>84</v>
      </c>
      <c r="K3748" s="89" cm="1">
        <f ca="1" t="array" ref="K3748:L3748">_xlfn.XLOOKUP(J3748,匹配表1065!Y:Y,匹配表1065!AA:AB)</f>
        <v>31</v>
      </c>
      <c r="L3748" s="89" t="str">
        <v>3个月以上</v>
      </c>
      <c r="M3748" s="92" t="s">
        <v>35</v>
      </c>
      <c r="N3748" s="102">
        <v>1</v>
      </c>
      <c r="O3748" s="93" t="str">
        <f>_xlfn.XLOOKUP(P3748,匹配表1065!U:U,匹配表1065!T:T)</f>
        <v>HO00039936</v>
      </c>
      <c r="P3748" s="102" t="s">
        <v>87</v>
      </c>
      <c r="Q3748" s="102" t="s">
        <v>604</v>
      </c>
      <c r="R3748" s="89" t="str">
        <f>_xlfn.XLOOKUP(Q3748,匹配表1065!L:L,匹配表1065!O:O)</f>
        <v>A</v>
      </c>
      <c r="S3748" s="93" t="str">
        <f>IFERROR(_xlfn.XLOOKUP(Q3748,匹配表1065!AI:AI,匹配表1065!AJ:AJ),"绿标")</f>
        <v>红标</v>
      </c>
      <c r="T3748" s="93" t="str" cm="1">
        <f t="array" ref="T3748:U3748">_xlfn.XLOOKUP(Q3748,匹配表1065!L:L,匹配表1065!M:N)</f>
        <v>头痛</v>
      </c>
      <c r="U3748" s="94" t="str">
        <v>神经内科</v>
      </c>
      <c r="V3748" s="95" t="s">
        <v>58</v>
      </c>
      <c r="W3748" s="93">
        <f>_xlfn.XLOOKUP(M3748,匹配表1065!D:D,匹配表1065!F:F)*N3748</f>
        <v>4</v>
      </c>
    </row>
    <row r="3749" customHeight="1" spans="1:23">
      <c r="A3749" s="89" t="s">
        <v>787</v>
      </c>
      <c r="B3749" s="90">
        <v>46184</v>
      </c>
      <c r="C3749" s="91" t="str">
        <f t="shared" si="116"/>
        <v>6月第2周</v>
      </c>
      <c r="D3749" s="89" t="s">
        <v>814</v>
      </c>
      <c r="E3749" s="89" t="str">
        <f t="shared" si="117"/>
        <v>6月第2周--周4</v>
      </c>
      <c r="F3749" s="103" t="s">
        <v>27</v>
      </c>
      <c r="G3749" s="89" t="s">
        <v>63</v>
      </c>
      <c r="H3749" s="92" t="str">
        <f>_xlfn.XLOOKUP(O3749,匹配表1065!T:T,匹配表1065!W:W)</f>
        <v>徐州市</v>
      </c>
      <c r="I3749" s="89" t="str">
        <f>_xlfn.XLOOKUP(O3749,匹配表1065!T:T,匹配表1065!X:X)</f>
        <v>PME2008</v>
      </c>
      <c r="J3749" s="102" t="s">
        <v>81</v>
      </c>
      <c r="K3749" s="89" cm="1">
        <f ca="1" t="array" ref="K3749:L3749">_xlfn.XLOOKUP(J3749,匹配表1065!Y:Y,匹配表1065!AA:AB)</f>
        <v>19</v>
      </c>
      <c r="L3749" s="89" t="str">
        <v>3个月以上</v>
      </c>
      <c r="M3749" s="92" t="s">
        <v>35</v>
      </c>
      <c r="N3749" s="102">
        <v>1</v>
      </c>
      <c r="O3749" s="93" t="str">
        <f>_xlfn.XLOOKUP(P3749,匹配表1065!U:U,匹配表1065!T:T)</f>
        <v>HO00001134</v>
      </c>
      <c r="P3749" s="89" t="s">
        <v>82</v>
      </c>
      <c r="Q3749" s="102" t="s">
        <v>828</v>
      </c>
      <c r="R3749" s="89" t="str">
        <f>_xlfn.XLOOKUP(Q3749,匹配表1065!L:L,匹配表1065!O:O)</f>
        <v>B</v>
      </c>
      <c r="S3749" s="93" t="str">
        <f>IFERROR(_xlfn.XLOOKUP(Q3749,匹配表1065!AI:AI,匹配表1065!AJ:AJ),"绿标")</f>
        <v>绿标</v>
      </c>
      <c r="T3749" s="93" t="str" cm="1">
        <f t="array" ref="T3749:U3749">_xlfn.XLOOKUP(Q3749,匹配表1065!L:L,匹配表1065!M:N)</f>
        <v>脑血管</v>
      </c>
      <c r="U3749" s="94" t="str">
        <v>神经内科</v>
      </c>
      <c r="V3749" s="95" t="s">
        <v>58</v>
      </c>
      <c r="W3749" s="93">
        <f>_xlfn.XLOOKUP(M3749,匹配表1065!D:D,匹配表1065!F:F)*N3749</f>
        <v>4</v>
      </c>
    </row>
    <row r="3750" customHeight="1" spans="1:23">
      <c r="A3750" s="89" t="s">
        <v>787</v>
      </c>
      <c r="B3750" s="90">
        <v>46184</v>
      </c>
      <c r="C3750" s="91" t="str">
        <f t="shared" si="116"/>
        <v>6月第2周</v>
      </c>
      <c r="D3750" s="89" t="s">
        <v>814</v>
      </c>
      <c r="E3750" s="89" t="str">
        <f t="shared" si="117"/>
        <v>6月第2周--周4</v>
      </c>
      <c r="F3750" s="103" t="s">
        <v>27</v>
      </c>
      <c r="G3750" s="89" t="s">
        <v>63</v>
      </c>
      <c r="H3750" s="92" t="str">
        <f>_xlfn.XLOOKUP(O3750,匹配表1065!T:T,匹配表1065!W:W)</f>
        <v>徐州市</v>
      </c>
      <c r="I3750" s="89" t="str">
        <f>_xlfn.XLOOKUP(O3750,匹配表1065!T:T,匹配表1065!X:X)</f>
        <v>PME2008</v>
      </c>
      <c r="J3750" s="102" t="s">
        <v>81</v>
      </c>
      <c r="K3750" s="89" cm="1">
        <f ca="1" t="array" ref="K3750:L3750">_xlfn.XLOOKUP(J3750,匹配表1065!Y:Y,匹配表1065!AA:AB)</f>
        <v>19</v>
      </c>
      <c r="L3750" s="89" t="str">
        <v>3个月以上</v>
      </c>
      <c r="M3750" s="92" t="s">
        <v>35</v>
      </c>
      <c r="N3750" s="102">
        <v>1</v>
      </c>
      <c r="O3750" s="93" t="str">
        <f>_xlfn.XLOOKUP(P3750,匹配表1065!U:U,匹配表1065!T:T)</f>
        <v>HO00001134</v>
      </c>
      <c r="P3750" s="89" t="s">
        <v>82</v>
      </c>
      <c r="Q3750" s="102" t="s">
        <v>829</v>
      </c>
      <c r="R3750" s="89" t="str">
        <f>_xlfn.XLOOKUP(Q3750,匹配表1065!L:L,匹配表1065!O:O)</f>
        <v>B</v>
      </c>
      <c r="S3750" s="93" t="str">
        <f>IFERROR(_xlfn.XLOOKUP(Q3750,匹配表1065!AI:AI,匹配表1065!AJ:AJ),"绿标")</f>
        <v>绿标</v>
      </c>
      <c r="T3750" s="93" t="str" cm="1">
        <f t="array" ref="T3750:U3750">_xlfn.XLOOKUP(Q3750,匹配表1065!L:L,匹配表1065!M:N)</f>
        <v>脑血管</v>
      </c>
      <c r="U3750" s="94" t="str">
        <v>神经内科</v>
      </c>
      <c r="V3750" s="95" t="s">
        <v>58</v>
      </c>
      <c r="W3750" s="93">
        <f>_xlfn.XLOOKUP(M3750,匹配表1065!D:D,匹配表1065!F:F)*N3750</f>
        <v>4</v>
      </c>
    </row>
    <row r="3751" customHeight="1" spans="1:23">
      <c r="A3751" s="89" t="s">
        <v>787</v>
      </c>
      <c r="B3751" s="90">
        <v>46184</v>
      </c>
      <c r="C3751" s="91" t="str">
        <f t="shared" si="116"/>
        <v>6月第2周</v>
      </c>
      <c r="D3751" s="89" t="s">
        <v>814</v>
      </c>
      <c r="E3751" s="89" t="str">
        <f t="shared" si="117"/>
        <v>6月第2周--周4</v>
      </c>
      <c r="F3751" s="103" t="s">
        <v>27</v>
      </c>
      <c r="G3751" s="89" t="s">
        <v>63</v>
      </c>
      <c r="H3751" s="92" t="str">
        <f>_xlfn.XLOOKUP(O3751,匹配表1065!T:T,匹配表1065!W:W)</f>
        <v>淮安市</v>
      </c>
      <c r="I3751" s="89" t="str">
        <f>_xlfn.XLOOKUP(O3751,匹配表1065!T:T,匹配表1065!X:X)</f>
        <v>PME2041</v>
      </c>
      <c r="J3751" s="102" t="s">
        <v>71</v>
      </c>
      <c r="K3751" s="89" cm="1">
        <f ca="1" t="array" ref="K3751:L3751">_xlfn.XLOOKUP(J3751,匹配表1065!Y:Y,匹配表1065!AA:AB)</f>
        <v>5</v>
      </c>
      <c r="L3751" s="89" t="str">
        <v>3个月以上</v>
      </c>
      <c r="M3751" s="92" t="s">
        <v>35</v>
      </c>
      <c r="N3751" s="102">
        <v>1</v>
      </c>
      <c r="O3751" s="93" t="str">
        <f>_xlfn.XLOOKUP(P3751,匹配表1065!U:U,匹配表1065!T:T)</f>
        <v>HO00000992</v>
      </c>
      <c r="P3751" s="102" t="s">
        <v>72</v>
      </c>
      <c r="Q3751" s="102" t="s">
        <v>441</v>
      </c>
      <c r="R3751" s="89" t="str">
        <f>_xlfn.XLOOKUP(Q3751,匹配表1065!L:L,匹配表1065!O:O)</f>
        <v>B</v>
      </c>
      <c r="S3751" s="93" t="str">
        <f>IFERROR(_xlfn.XLOOKUP(Q3751,匹配表1065!AI:AI,匹配表1065!AJ:AJ),"绿标")</f>
        <v>绿标</v>
      </c>
      <c r="T3751" s="93" t="str" cm="1">
        <f t="array" ref="T3751:U3751">_xlfn.XLOOKUP(Q3751,匹配表1065!L:L,匹配表1065!M:N)</f>
        <v>脑血管</v>
      </c>
      <c r="U3751" s="94" t="str">
        <v>神经内科</v>
      </c>
      <c r="V3751" s="95" t="s">
        <v>33</v>
      </c>
      <c r="W3751" s="93">
        <f>_xlfn.XLOOKUP(M3751,匹配表1065!D:D,匹配表1065!F:F)*N3751</f>
        <v>4</v>
      </c>
    </row>
    <row r="3752" customHeight="1" spans="1:23">
      <c r="A3752" s="89" t="s">
        <v>787</v>
      </c>
      <c r="B3752" s="90">
        <v>46184</v>
      </c>
      <c r="C3752" s="91" t="str">
        <f t="shared" si="116"/>
        <v>6月第2周</v>
      </c>
      <c r="D3752" s="89" t="s">
        <v>814</v>
      </c>
      <c r="E3752" s="89" t="str">
        <f t="shared" si="117"/>
        <v>6月第2周--周4</v>
      </c>
      <c r="F3752" s="103" t="s">
        <v>27</v>
      </c>
      <c r="G3752" s="89" t="s">
        <v>63</v>
      </c>
      <c r="H3752" s="92" t="str">
        <f>_xlfn.XLOOKUP(O3752,匹配表1065!T:T,匹配表1065!W:W)</f>
        <v>南京市</v>
      </c>
      <c r="I3752" s="89" t="str">
        <f>_xlfn.XLOOKUP(O3752,匹配表1065!T:T,匹配表1065!X:X)</f>
        <v>PME2002</v>
      </c>
      <c r="J3752" s="102" t="s">
        <v>410</v>
      </c>
      <c r="K3752" s="89" cm="1">
        <f ca="1" t="array" ref="K3752:L3752">_xlfn.XLOOKUP(J3752,匹配表1065!Y:Y,匹配表1065!AA:AB)</f>
        <v>1</v>
      </c>
      <c r="L3752" s="89" t="str">
        <v>3个月以内</v>
      </c>
      <c r="M3752" s="92" t="s">
        <v>35</v>
      </c>
      <c r="N3752" s="102">
        <v>1</v>
      </c>
      <c r="O3752" s="93" t="str">
        <f>_xlfn.XLOOKUP(P3752,匹配表1065!U:U,匹配表1065!T:T)</f>
        <v>HO00000964</v>
      </c>
      <c r="P3752" s="102" t="s">
        <v>90</v>
      </c>
      <c r="Q3752" s="102" t="s">
        <v>213</v>
      </c>
      <c r="R3752" s="89" t="str">
        <f>_xlfn.XLOOKUP(Q3752,匹配表1065!L:L,匹配表1065!O:O)</f>
        <v>A</v>
      </c>
      <c r="S3752" s="93" t="str">
        <f>IFERROR(_xlfn.XLOOKUP(Q3752,匹配表1065!AI:AI,匹配表1065!AJ:AJ),"绿标")</f>
        <v>红标</v>
      </c>
      <c r="T3752" s="93" t="str" cm="1">
        <f t="array" ref="T3752:U3752">_xlfn.XLOOKUP(Q3752,匹配表1065!L:L,匹配表1065!M:N)</f>
        <v>头痛</v>
      </c>
      <c r="U3752" s="94" t="str">
        <v>神经内科</v>
      </c>
      <c r="V3752" s="95" t="s">
        <v>58</v>
      </c>
      <c r="W3752" s="93">
        <f>_xlfn.XLOOKUP(M3752,匹配表1065!D:D,匹配表1065!F:F)*N3752</f>
        <v>4</v>
      </c>
    </row>
    <row r="3753" customHeight="1" spans="1:23">
      <c r="A3753" s="89" t="s">
        <v>787</v>
      </c>
      <c r="B3753" s="90">
        <v>46184</v>
      </c>
      <c r="C3753" s="91" t="str">
        <f t="shared" si="116"/>
        <v>6月第2周</v>
      </c>
      <c r="D3753" s="89" t="s">
        <v>814</v>
      </c>
      <c r="E3753" s="89" t="str">
        <f t="shared" si="117"/>
        <v>6月第2周--周4</v>
      </c>
      <c r="F3753" s="103" t="s">
        <v>27</v>
      </c>
      <c r="G3753" s="89" t="s">
        <v>63</v>
      </c>
      <c r="H3753" s="92" t="str">
        <f>_xlfn.XLOOKUP(O3753,匹配表1065!T:T,匹配表1065!W:W)</f>
        <v>南京市</v>
      </c>
      <c r="I3753" s="89" t="str">
        <f>_xlfn.XLOOKUP(O3753,匹配表1065!T:T,匹配表1065!X:X)</f>
        <v>PME2001</v>
      </c>
      <c r="J3753" s="102" t="s">
        <v>77</v>
      </c>
      <c r="K3753" s="89" cm="1">
        <f ca="1" t="array" ref="K3753:L3753">_xlfn.XLOOKUP(J3753,匹配表1065!Y:Y,匹配表1065!AA:AB)</f>
        <v>8</v>
      </c>
      <c r="L3753" s="89" t="str">
        <v>3个月以上</v>
      </c>
      <c r="M3753" s="92" t="s">
        <v>30</v>
      </c>
      <c r="N3753" s="102">
        <v>1</v>
      </c>
      <c r="O3753" s="93" t="str">
        <f>_xlfn.XLOOKUP(P3753,匹配表1065!U:U,匹配表1065!T:T)</f>
        <v>HO00000958</v>
      </c>
      <c r="P3753" s="102" t="s">
        <v>65</v>
      </c>
      <c r="Q3753" s="102" t="s">
        <v>216</v>
      </c>
      <c r="R3753" s="89" t="str">
        <f>_xlfn.XLOOKUP(Q3753,匹配表1065!L:L,匹配表1065!O:O)</f>
        <v>A</v>
      </c>
      <c r="S3753" s="93" t="str">
        <f>IFERROR(_xlfn.XLOOKUP(Q3753,匹配表1065!AI:AI,匹配表1065!AJ:AJ),"绿标")</f>
        <v>红标</v>
      </c>
      <c r="T3753" s="93" t="str" cm="1">
        <f t="array" ref="T3753:U3753">_xlfn.XLOOKUP(Q3753,匹配表1065!L:L,匹配表1065!M:N)</f>
        <v>头痛</v>
      </c>
      <c r="U3753" s="94" t="str">
        <v>神经内科</v>
      </c>
      <c r="V3753" s="95" t="s">
        <v>67</v>
      </c>
      <c r="W3753" s="93">
        <f>_xlfn.XLOOKUP(M3753,匹配表1065!D:D,匹配表1065!F:F)*N3753</f>
        <v>12</v>
      </c>
    </row>
    <row r="3754" customHeight="1" spans="1:23">
      <c r="A3754" s="89" t="s">
        <v>787</v>
      </c>
      <c r="B3754" s="90">
        <v>46184</v>
      </c>
      <c r="C3754" s="91" t="str">
        <f t="shared" si="116"/>
        <v>6月第2周</v>
      </c>
      <c r="D3754" s="89" t="s">
        <v>814</v>
      </c>
      <c r="E3754" s="89" t="str">
        <f t="shared" si="117"/>
        <v>6月第2周--周4</v>
      </c>
      <c r="F3754" s="103" t="s">
        <v>27</v>
      </c>
      <c r="G3754" s="89" t="s">
        <v>63</v>
      </c>
      <c r="H3754" s="92" t="str">
        <f>_xlfn.XLOOKUP(O3754,匹配表1065!T:T,匹配表1065!W:W)</f>
        <v>南京市</v>
      </c>
      <c r="I3754" s="89" t="str">
        <f>_xlfn.XLOOKUP(O3754,匹配表1065!T:T,匹配表1065!X:X)</f>
        <v>PME2001</v>
      </c>
      <c r="J3754" s="102" t="s">
        <v>77</v>
      </c>
      <c r="K3754" s="89" cm="1">
        <f ca="1" t="array" ref="K3754:L3754">_xlfn.XLOOKUP(J3754,匹配表1065!Y:Y,匹配表1065!AA:AB)</f>
        <v>8</v>
      </c>
      <c r="L3754" s="89" t="str">
        <v>3个月以上</v>
      </c>
      <c r="M3754" s="92" t="s">
        <v>35</v>
      </c>
      <c r="N3754" s="102">
        <v>1</v>
      </c>
      <c r="O3754" s="93" t="str">
        <f>_xlfn.XLOOKUP(P3754,匹配表1065!U:U,匹配表1065!T:T)</f>
        <v>HO00000958</v>
      </c>
      <c r="P3754" s="102" t="s">
        <v>65</v>
      </c>
      <c r="Q3754" s="102" t="s">
        <v>657</v>
      </c>
      <c r="R3754" s="89" t="str">
        <f>_xlfn.XLOOKUP(Q3754,匹配表1065!L:L,匹配表1065!O:O)</f>
        <v>B</v>
      </c>
      <c r="S3754" s="93" t="str">
        <f>IFERROR(_xlfn.XLOOKUP(Q3754,匹配表1065!AI:AI,匹配表1065!AJ:AJ),"绿标")</f>
        <v>黑标</v>
      </c>
      <c r="T3754" s="93" t="str" cm="1">
        <f t="array" ref="T3754:U3754">_xlfn.XLOOKUP(Q3754,匹配表1065!L:L,匹配表1065!M:N)</f>
        <v>脑血管</v>
      </c>
      <c r="U3754" s="94" t="str">
        <v>神经内科</v>
      </c>
      <c r="V3754" s="95" t="s">
        <v>58</v>
      </c>
      <c r="W3754" s="93">
        <f>_xlfn.XLOOKUP(M3754,匹配表1065!D:D,匹配表1065!F:F)*N3754</f>
        <v>4</v>
      </c>
    </row>
    <row r="3755" customHeight="1" spans="1:23">
      <c r="A3755" s="89" t="s">
        <v>787</v>
      </c>
      <c r="B3755" s="90">
        <v>46184</v>
      </c>
      <c r="C3755" s="91" t="str">
        <f t="shared" si="116"/>
        <v>6月第2周</v>
      </c>
      <c r="D3755" s="89" t="s">
        <v>814</v>
      </c>
      <c r="E3755" s="89" t="str">
        <f t="shared" si="117"/>
        <v>6月第2周--周4</v>
      </c>
      <c r="F3755" s="103" t="s">
        <v>27</v>
      </c>
      <c r="G3755" s="102" t="s">
        <v>28</v>
      </c>
      <c r="H3755" s="92" t="str">
        <f>_xlfn.XLOOKUP(O3755,匹配表1065!T:T,匹配表1065!W:W)</f>
        <v>南京市</v>
      </c>
      <c r="I3755" s="89" t="str">
        <f>_xlfn.XLOOKUP(O3755,匹配表1065!T:T,匹配表1065!X:X)</f>
        <v>PME2039</v>
      </c>
      <c r="J3755" s="102" t="s">
        <v>39</v>
      </c>
      <c r="K3755" s="89" cm="1">
        <f ca="1" t="array" ref="K3755:L3755">_xlfn.XLOOKUP(J3755,匹配表1065!Y:Y,匹配表1065!AA:AB)</f>
        <v>7</v>
      </c>
      <c r="L3755" s="89" t="str">
        <v>3个月以上</v>
      </c>
      <c r="M3755" s="92" t="s">
        <v>35</v>
      </c>
      <c r="N3755" s="102">
        <v>1</v>
      </c>
      <c r="O3755" s="93" t="str">
        <f>_xlfn.XLOOKUP(P3755,匹配表1065!U:U,匹配表1065!T:T)</f>
        <v>HO00000971</v>
      </c>
      <c r="P3755" s="102" t="s">
        <v>40</v>
      </c>
      <c r="Q3755" s="102" t="s">
        <v>41</v>
      </c>
      <c r="R3755" s="89" t="str">
        <f>_xlfn.XLOOKUP(Q3755,匹配表1065!L:L,匹配表1065!O:O)</f>
        <v>A</v>
      </c>
      <c r="S3755" s="93" t="str">
        <f>IFERROR(_xlfn.XLOOKUP(Q3755,匹配表1065!AI:AI,匹配表1065!AJ:AJ),"绿标")</f>
        <v>绿标</v>
      </c>
      <c r="T3755" s="93" t="str" cm="1">
        <f t="array" ref="T3755:U3755">_xlfn.XLOOKUP(Q3755,匹配表1065!L:L,匹配表1065!M:N)</f>
        <v>头痛</v>
      </c>
      <c r="U3755" s="94" t="str">
        <v>神经内科</v>
      </c>
      <c r="V3755" s="95" t="s">
        <v>42</v>
      </c>
      <c r="W3755" s="93">
        <f>_xlfn.XLOOKUP(M3755,匹配表1065!D:D,匹配表1065!F:F)*N3755</f>
        <v>4</v>
      </c>
    </row>
    <row r="3756" customHeight="1" spans="1:23">
      <c r="A3756" s="89" t="s">
        <v>787</v>
      </c>
      <c r="B3756" s="90">
        <v>46184</v>
      </c>
      <c r="C3756" s="91" t="str">
        <f t="shared" si="116"/>
        <v>6月第2周</v>
      </c>
      <c r="D3756" s="89" t="s">
        <v>814</v>
      </c>
      <c r="E3756" s="89" t="str">
        <f t="shared" si="117"/>
        <v>6月第2周--周4</v>
      </c>
      <c r="F3756" s="103" t="s">
        <v>27</v>
      </c>
      <c r="G3756" s="102" t="s">
        <v>28</v>
      </c>
      <c r="H3756" s="92" t="str">
        <f>_xlfn.XLOOKUP(O3756,匹配表1065!T:T,匹配表1065!W:W)</f>
        <v>南京市</v>
      </c>
      <c r="I3756" s="89" t="str">
        <f>_xlfn.XLOOKUP(O3756,匹配表1065!T:T,匹配表1065!X:X)</f>
        <v>PME2039</v>
      </c>
      <c r="J3756" s="102" t="s">
        <v>39</v>
      </c>
      <c r="K3756" s="89" cm="1">
        <f ca="1" t="array" ref="K3756:L3756">_xlfn.XLOOKUP(J3756,匹配表1065!Y:Y,匹配表1065!AA:AB)</f>
        <v>7</v>
      </c>
      <c r="L3756" s="89" t="str">
        <v>3个月以上</v>
      </c>
      <c r="M3756" s="92" t="s">
        <v>35</v>
      </c>
      <c r="N3756" s="102">
        <v>1</v>
      </c>
      <c r="O3756" s="93" t="str">
        <f>_xlfn.XLOOKUP(P3756,匹配表1065!U:U,匹配表1065!T:T)</f>
        <v>HO00000971</v>
      </c>
      <c r="P3756" s="102" t="s">
        <v>40</v>
      </c>
      <c r="Q3756" s="102" t="s">
        <v>674</v>
      </c>
      <c r="R3756" s="89" t="str">
        <f>_xlfn.XLOOKUP(Q3756,匹配表1065!L:L,匹配表1065!O:O)</f>
        <v>D</v>
      </c>
      <c r="S3756" s="93" t="str">
        <f>IFERROR(_xlfn.XLOOKUP(Q3756,匹配表1065!AI:AI,匹配表1065!AJ:AJ),"绿标")</f>
        <v>绿标</v>
      </c>
      <c r="T3756" s="93" t="str" cm="1">
        <f t="array" ref="T3756:U3756">_xlfn.XLOOKUP(Q3756,匹配表1065!L:L,匹配表1065!M:N)</f>
        <v>疼痛</v>
      </c>
      <c r="U3756" s="94" t="str">
        <v>疼痛科</v>
      </c>
      <c r="V3756" s="95" t="s">
        <v>67</v>
      </c>
      <c r="W3756" s="93">
        <f>_xlfn.XLOOKUP(M3756,匹配表1065!D:D,匹配表1065!F:F)*N3756</f>
        <v>4</v>
      </c>
    </row>
    <row r="3757" customHeight="1" spans="1:23">
      <c r="A3757" s="89" t="s">
        <v>787</v>
      </c>
      <c r="B3757" s="90">
        <v>46184</v>
      </c>
      <c r="C3757" s="91" t="str">
        <f t="shared" si="116"/>
        <v>6月第2周</v>
      </c>
      <c r="D3757" s="89" t="s">
        <v>814</v>
      </c>
      <c r="E3757" s="89" t="str">
        <f t="shared" si="117"/>
        <v>6月第2周--周4</v>
      </c>
      <c r="F3757" s="103" t="s">
        <v>27</v>
      </c>
      <c r="G3757" s="102" t="s">
        <v>28</v>
      </c>
      <c r="H3757" s="92" t="str">
        <f>_xlfn.XLOOKUP(O3757,匹配表1065!T:T,匹配表1065!W:W)</f>
        <v>南京市</v>
      </c>
      <c r="I3757" s="89" t="str">
        <f>_xlfn.XLOOKUP(O3757,匹配表1065!T:T,匹配表1065!X:X)</f>
        <v>PME2005</v>
      </c>
      <c r="J3757" s="102" t="s">
        <v>54</v>
      </c>
      <c r="K3757" s="89" cm="1">
        <f ca="1" t="array" ref="K3757:L3757">_xlfn.XLOOKUP(J3757,匹配表1065!Y:Y,匹配表1065!AA:AB)</f>
        <v>3</v>
      </c>
      <c r="L3757" s="89" t="str">
        <v>3个月以上</v>
      </c>
      <c r="M3757" s="92" t="s">
        <v>55</v>
      </c>
      <c r="N3757" s="102">
        <v>1</v>
      </c>
      <c r="O3757" s="93" t="str">
        <f>_xlfn.XLOOKUP(P3757,匹配表1065!U:U,匹配表1065!T:T)</f>
        <v>HO00000975</v>
      </c>
      <c r="P3757" s="102" t="s">
        <v>56</v>
      </c>
      <c r="Q3757" s="102" t="s">
        <v>805</v>
      </c>
      <c r="R3757" s="89" t="str">
        <f>_xlfn.XLOOKUP(Q3757,匹配表1065!L:L,匹配表1065!O:O)</f>
        <v>B</v>
      </c>
      <c r="S3757" s="93" t="str">
        <f>IFERROR(_xlfn.XLOOKUP(Q3757,匹配表1065!AI:AI,匹配表1065!AJ:AJ),"绿标")</f>
        <v>绿标</v>
      </c>
      <c r="T3757" s="93" t="str" cm="1">
        <f t="array" ref="T3757:U3757">_xlfn.XLOOKUP(Q3757,匹配表1065!L:L,匹配表1065!M:N)</f>
        <v>癫痫</v>
      </c>
      <c r="U3757" s="94" t="str">
        <v>神经内科</v>
      </c>
      <c r="V3757" s="95" t="s">
        <v>42</v>
      </c>
      <c r="W3757" s="93">
        <f>_xlfn.XLOOKUP(M3757,匹配表1065!D:D,匹配表1065!F:F)*N3757</f>
        <v>8</v>
      </c>
    </row>
    <row r="3758" customHeight="1" spans="1:23">
      <c r="A3758" s="89" t="s">
        <v>787</v>
      </c>
      <c r="B3758" s="90">
        <v>46184</v>
      </c>
      <c r="C3758" s="91" t="str">
        <f t="shared" si="116"/>
        <v>6月第2周</v>
      </c>
      <c r="D3758" s="89" t="s">
        <v>814</v>
      </c>
      <c r="E3758" s="89" t="str">
        <f t="shared" si="117"/>
        <v>6月第2周--周4</v>
      </c>
      <c r="F3758" s="103" t="s">
        <v>27</v>
      </c>
      <c r="G3758" s="102" t="s">
        <v>28</v>
      </c>
      <c r="H3758" s="92" t="str">
        <f>_xlfn.XLOOKUP(O3758,匹配表1065!T:T,匹配表1065!W:W)</f>
        <v>常州市</v>
      </c>
      <c r="I3758" s="89" t="str">
        <f>_xlfn.XLOOKUP(O3758,匹配表1065!T:T,匹配表1065!X:X)</f>
        <v>PME2015</v>
      </c>
      <c r="J3758" s="102" t="s">
        <v>45</v>
      </c>
      <c r="K3758" s="89" cm="1">
        <f ca="1" t="array" ref="K3758:L3758">_xlfn.XLOOKUP(J3758,匹配表1065!Y:Y,匹配表1065!AA:AB)</f>
        <v>9</v>
      </c>
      <c r="L3758" s="89" t="str">
        <v>3个月以上</v>
      </c>
      <c r="M3758" s="92" t="s">
        <v>30</v>
      </c>
      <c r="N3758" s="102">
        <v>1</v>
      </c>
      <c r="O3758" s="93" t="str">
        <f>_xlfn.XLOOKUP(P3758,匹配表1065!U:U,匹配表1065!T:T)</f>
        <v>HO00000940</v>
      </c>
      <c r="P3758" s="102" t="s">
        <v>203</v>
      </c>
      <c r="Q3758" s="102" t="s">
        <v>204</v>
      </c>
      <c r="R3758" s="89" t="str">
        <f>_xlfn.XLOOKUP(Q3758,匹配表1065!L:L,匹配表1065!O:O)</f>
        <v>C</v>
      </c>
      <c r="S3758" s="93" t="str">
        <f>IFERROR(_xlfn.XLOOKUP(Q3758,匹配表1065!AI:AI,匹配表1065!AJ:AJ),"绿标")</f>
        <v>红标</v>
      </c>
      <c r="T3758" s="93" t="str" cm="1">
        <f t="array" ref="T3758:U3758">_xlfn.XLOOKUP(Q3758,匹配表1065!L:L,匹配表1065!M:N)</f>
        <v>眩晕</v>
      </c>
      <c r="U3758" s="94" t="str">
        <v>耳鼻喉科</v>
      </c>
      <c r="V3758" s="95" t="s">
        <v>58</v>
      </c>
      <c r="W3758" s="93">
        <f>_xlfn.XLOOKUP(M3758,匹配表1065!D:D,匹配表1065!F:F)*N3758</f>
        <v>12</v>
      </c>
    </row>
    <row r="3759" customHeight="1" spans="1:23">
      <c r="A3759" s="89" t="s">
        <v>787</v>
      </c>
      <c r="B3759" s="90">
        <v>46184</v>
      </c>
      <c r="C3759" s="91" t="str">
        <f t="shared" si="116"/>
        <v>6月第2周</v>
      </c>
      <c r="D3759" s="89" t="s">
        <v>814</v>
      </c>
      <c r="E3759" s="89" t="str">
        <f t="shared" si="117"/>
        <v>6月第2周--周4</v>
      </c>
      <c r="F3759" s="103" t="s">
        <v>27</v>
      </c>
      <c r="G3759" s="102" t="s">
        <v>28</v>
      </c>
      <c r="H3759" s="92" t="str">
        <f>_xlfn.XLOOKUP(O3759,匹配表1065!T:T,匹配表1065!W:W)</f>
        <v>南京市</v>
      </c>
      <c r="I3759" s="89" t="str">
        <f>_xlfn.XLOOKUP(O3759,匹配表1065!T:T,匹配表1065!X:X)</f>
        <v>PME2006</v>
      </c>
      <c r="J3759" s="102" t="s">
        <v>29</v>
      </c>
      <c r="K3759" s="89" cm="1">
        <f ca="1" t="array" ref="K3759:L3759">_xlfn.XLOOKUP(J3759,匹配表1065!Y:Y,匹配表1065!AA:AB)</f>
        <v>15</v>
      </c>
      <c r="L3759" s="89" t="str">
        <v>3个月以上</v>
      </c>
      <c r="M3759" s="92" t="s">
        <v>30</v>
      </c>
      <c r="N3759" s="102">
        <v>1</v>
      </c>
      <c r="O3759" s="93" t="str">
        <f>_xlfn.XLOOKUP(P3759,匹配表1065!U:U,匹配表1065!T:T)</f>
        <v>HO00000959</v>
      </c>
      <c r="P3759" s="102" t="s">
        <v>196</v>
      </c>
      <c r="Q3759" s="102" t="s">
        <v>268</v>
      </c>
      <c r="R3759" s="89" t="str">
        <f>_xlfn.XLOOKUP(Q3759,匹配表1065!L:L,匹配表1065!O:O)</f>
        <v>C</v>
      </c>
      <c r="S3759" s="93" t="str">
        <f>IFERROR(_xlfn.XLOOKUP(Q3759,匹配表1065!AI:AI,匹配表1065!AJ:AJ),"绿标")</f>
        <v>红标</v>
      </c>
      <c r="T3759" s="93" t="str" cm="1">
        <f t="array" ref="T3759:U3759">_xlfn.XLOOKUP(Q3759,匹配表1065!L:L,匹配表1065!M:N)</f>
        <v>眩晕</v>
      </c>
      <c r="U3759" s="94" t="str">
        <v>耳鼻喉科</v>
      </c>
      <c r="V3759" s="95" t="s">
        <v>70</v>
      </c>
      <c r="W3759" s="93">
        <f>_xlfn.XLOOKUP(M3759,匹配表1065!D:D,匹配表1065!F:F)*N3759</f>
        <v>12</v>
      </c>
    </row>
    <row r="3760" customHeight="1" spans="1:23">
      <c r="A3760" s="89" t="s">
        <v>787</v>
      </c>
      <c r="B3760" s="90">
        <v>46184</v>
      </c>
      <c r="C3760" s="91" t="str">
        <f t="shared" si="116"/>
        <v>6月第2周</v>
      </c>
      <c r="D3760" s="89" t="s">
        <v>814</v>
      </c>
      <c r="E3760" s="89" t="str">
        <f t="shared" si="117"/>
        <v>6月第2周--周4</v>
      </c>
      <c r="F3760" s="103" t="s">
        <v>27</v>
      </c>
      <c r="G3760" s="102" t="s">
        <v>28</v>
      </c>
      <c r="H3760" s="92" t="str">
        <f>_xlfn.XLOOKUP(O3760,匹配表1065!T:T,匹配表1065!W:W)</f>
        <v>南京市</v>
      </c>
      <c r="I3760" s="89" t="str">
        <f>_xlfn.XLOOKUP(O3760,匹配表1065!T:T,匹配表1065!X:X)</f>
        <v>PME2006</v>
      </c>
      <c r="J3760" s="102" t="s">
        <v>29</v>
      </c>
      <c r="K3760" s="89" cm="1">
        <f ca="1" t="array" ref="K3760:L3760">_xlfn.XLOOKUP(J3760,匹配表1065!Y:Y,匹配表1065!AA:AB)</f>
        <v>15</v>
      </c>
      <c r="L3760" s="89" t="str">
        <v>3个月以上</v>
      </c>
      <c r="M3760" s="92" t="s">
        <v>35</v>
      </c>
      <c r="N3760" s="102">
        <v>1</v>
      </c>
      <c r="O3760" s="93" t="str">
        <f>_xlfn.XLOOKUP(P3760,匹配表1065!U:U,匹配表1065!T:T)</f>
        <v>HO00000959</v>
      </c>
      <c r="P3760" s="102" t="s">
        <v>196</v>
      </c>
      <c r="Q3760" s="102" t="s">
        <v>440</v>
      </c>
      <c r="R3760" s="89" t="str">
        <f>_xlfn.XLOOKUP(Q3760,匹配表1065!L:L,匹配表1065!O:O)</f>
        <v>A</v>
      </c>
      <c r="S3760" s="93" t="str">
        <f>IFERROR(_xlfn.XLOOKUP(Q3760,匹配表1065!AI:AI,匹配表1065!AJ:AJ),"绿标")</f>
        <v>红标</v>
      </c>
      <c r="T3760" s="93" t="str" cm="1">
        <f t="array" ref="T3760:U3760">_xlfn.XLOOKUP(Q3760,匹配表1065!L:L,匹配表1065!M:N)</f>
        <v>头痛</v>
      </c>
      <c r="U3760" s="94" t="str">
        <v>神经内科</v>
      </c>
      <c r="V3760" s="95" t="s">
        <v>58</v>
      </c>
      <c r="W3760" s="93">
        <f>_xlfn.XLOOKUP(M3760,匹配表1065!D:D,匹配表1065!F:F)*N3760</f>
        <v>4</v>
      </c>
    </row>
    <row r="3761" customHeight="1" spans="1:23">
      <c r="A3761" s="89" t="s">
        <v>787</v>
      </c>
      <c r="B3761" s="90">
        <v>46184</v>
      </c>
      <c r="C3761" s="91" t="str">
        <f t="shared" si="116"/>
        <v>6月第2周</v>
      </c>
      <c r="D3761" s="89" t="s">
        <v>814</v>
      </c>
      <c r="E3761" s="89" t="str">
        <f t="shared" si="117"/>
        <v>6月第2周--周4</v>
      </c>
      <c r="F3761" s="103" t="s">
        <v>27</v>
      </c>
      <c r="G3761" s="102" t="s">
        <v>28</v>
      </c>
      <c r="H3761" s="92" t="str">
        <f>_xlfn.XLOOKUP(O3761,匹配表1065!T:T,匹配表1065!W:W)</f>
        <v>南京市</v>
      </c>
      <c r="I3761" s="89" t="str">
        <f>_xlfn.XLOOKUP(O3761,匹配表1065!T:T,匹配表1065!X:X)</f>
        <v>PME2006</v>
      </c>
      <c r="J3761" s="102" t="s">
        <v>29</v>
      </c>
      <c r="K3761" s="89" cm="1">
        <f ca="1" t="array" ref="K3761:L3761">_xlfn.XLOOKUP(J3761,匹配表1065!Y:Y,匹配表1065!AA:AB)</f>
        <v>15</v>
      </c>
      <c r="L3761" s="89" t="str">
        <v>3个月以上</v>
      </c>
      <c r="M3761" s="92" t="s">
        <v>35</v>
      </c>
      <c r="N3761" s="102">
        <v>1</v>
      </c>
      <c r="O3761" s="93" t="str">
        <f>_xlfn.XLOOKUP(P3761,匹配表1065!U:U,匹配表1065!T:T)</f>
        <v>HO00000965</v>
      </c>
      <c r="P3761" s="102" t="s">
        <v>31</v>
      </c>
      <c r="Q3761" s="102" t="s">
        <v>32</v>
      </c>
      <c r="R3761" s="89" t="str">
        <f>_xlfn.XLOOKUP(Q3761,匹配表1065!L:L,匹配表1065!O:O)</f>
        <v>A</v>
      </c>
      <c r="S3761" s="93" t="str">
        <f>IFERROR(_xlfn.XLOOKUP(Q3761,匹配表1065!AI:AI,匹配表1065!AJ:AJ),"绿标")</f>
        <v>绿标</v>
      </c>
      <c r="T3761" s="93" t="str" cm="1">
        <f t="array" ref="T3761:U3761">_xlfn.XLOOKUP(Q3761,匹配表1065!L:L,匹配表1065!M:N)</f>
        <v>头痛</v>
      </c>
      <c r="U3761" s="94" t="str">
        <v>神经内科</v>
      </c>
      <c r="V3761" s="95" t="s">
        <v>58</v>
      </c>
      <c r="W3761" s="93">
        <f>_xlfn.XLOOKUP(M3761,匹配表1065!D:D,匹配表1065!F:F)*N3761</f>
        <v>4</v>
      </c>
    </row>
    <row r="3762" customHeight="1" spans="1:23">
      <c r="A3762" s="89" t="s">
        <v>787</v>
      </c>
      <c r="B3762" s="90">
        <v>46184</v>
      </c>
      <c r="C3762" s="91" t="str">
        <f t="shared" si="116"/>
        <v>6月第2周</v>
      </c>
      <c r="D3762" s="89" t="s">
        <v>814</v>
      </c>
      <c r="E3762" s="89" t="str">
        <f t="shared" si="117"/>
        <v>6月第2周--周4</v>
      </c>
      <c r="F3762" s="103" t="s">
        <v>27</v>
      </c>
      <c r="G3762" s="102" t="s">
        <v>28</v>
      </c>
      <c r="H3762" s="92" t="str">
        <f>_xlfn.XLOOKUP(O3762,匹配表1065!T:T,匹配表1065!W:W)</f>
        <v>南京市</v>
      </c>
      <c r="I3762" s="89" t="str">
        <f>_xlfn.XLOOKUP(O3762,匹配表1065!T:T,匹配表1065!X:X)</f>
        <v>PME2004</v>
      </c>
      <c r="J3762" s="102" t="s">
        <v>34</v>
      </c>
      <c r="K3762" s="89" cm="1">
        <f ca="1" t="array" ref="K3762:L3762">_xlfn.XLOOKUP(J3762,匹配表1065!Y:Y,匹配表1065!AA:AB)</f>
        <v>11</v>
      </c>
      <c r="L3762" s="89" t="str">
        <v>3个月以上</v>
      </c>
      <c r="M3762" s="92" t="s">
        <v>30</v>
      </c>
      <c r="N3762" s="102">
        <v>1</v>
      </c>
      <c r="O3762" s="93" t="str">
        <f>_xlfn.XLOOKUP(P3762,匹配表1065!U:U,匹配表1065!T:T)</f>
        <v>HO00000972</v>
      </c>
      <c r="P3762" s="102" t="s">
        <v>36</v>
      </c>
      <c r="Q3762" s="102" t="s">
        <v>37</v>
      </c>
      <c r="R3762" s="89" t="str">
        <f>_xlfn.XLOOKUP(Q3762,匹配表1065!L:L,匹配表1065!O:O)</f>
        <v>A</v>
      </c>
      <c r="S3762" s="93" t="str">
        <f>IFERROR(_xlfn.XLOOKUP(Q3762,匹配表1065!AI:AI,匹配表1065!AJ:AJ),"绿标")</f>
        <v>绿标</v>
      </c>
      <c r="T3762" s="93" t="str" cm="1">
        <f t="array" ref="T3762:U3762">_xlfn.XLOOKUP(Q3762,匹配表1065!L:L,匹配表1065!M:N)</f>
        <v>头痛</v>
      </c>
      <c r="U3762" s="94" t="str">
        <v>神经内科</v>
      </c>
      <c r="V3762" s="95" t="s">
        <v>33</v>
      </c>
      <c r="W3762" s="93">
        <f>_xlfn.XLOOKUP(M3762,匹配表1065!D:D,匹配表1065!F:F)*N3762</f>
        <v>12</v>
      </c>
    </row>
    <row r="3763" customHeight="1" spans="1:23">
      <c r="A3763" s="89" t="s">
        <v>787</v>
      </c>
      <c r="B3763" s="90">
        <v>46184</v>
      </c>
      <c r="C3763" s="91" t="str">
        <f t="shared" si="116"/>
        <v>6月第2周</v>
      </c>
      <c r="D3763" s="89" t="s">
        <v>814</v>
      </c>
      <c r="E3763" s="89" t="str">
        <f t="shared" si="117"/>
        <v>6月第2周--周4</v>
      </c>
      <c r="F3763" s="103" t="s">
        <v>27</v>
      </c>
      <c r="G3763" s="102" t="s">
        <v>28</v>
      </c>
      <c r="H3763" s="92" t="str">
        <f>_xlfn.XLOOKUP(O3763,匹配表1065!T:T,匹配表1065!W:W)</f>
        <v>扬州市</v>
      </c>
      <c r="I3763" s="89" t="str">
        <f>_xlfn.XLOOKUP(O3763,匹配表1065!T:T,匹配表1065!X:X)</f>
        <v>PME2012</v>
      </c>
      <c r="J3763" s="102" t="s">
        <v>60</v>
      </c>
      <c r="K3763" s="89" cm="1">
        <f ca="1" t="array" ref="K3763:L3763">_xlfn.XLOOKUP(J3763,匹配表1065!Y:Y,匹配表1065!AA:AB)</f>
        <v>13</v>
      </c>
      <c r="L3763" s="89" t="str">
        <v>3个月以上</v>
      </c>
      <c r="M3763" s="92" t="s">
        <v>30</v>
      </c>
      <c r="N3763" s="102">
        <v>1</v>
      </c>
      <c r="O3763" s="93" t="str">
        <f>_xlfn.XLOOKUP(P3763,匹配表1065!U:U,匹配表1065!T:T)</f>
        <v>HO00000968</v>
      </c>
      <c r="P3763" s="102" t="s">
        <v>61</v>
      </c>
      <c r="Q3763" s="102" t="s">
        <v>62</v>
      </c>
      <c r="R3763" s="89" t="str">
        <f>_xlfn.XLOOKUP(Q3763,匹配表1065!L:L,匹配表1065!O:O)</f>
        <v>A</v>
      </c>
      <c r="S3763" s="93" t="str">
        <f>IFERROR(_xlfn.XLOOKUP(Q3763,匹配表1065!AI:AI,匹配表1065!AJ:AJ),"绿标")</f>
        <v>红标</v>
      </c>
      <c r="T3763" s="93" t="str" cm="1">
        <f t="array" ref="T3763:U3763">_xlfn.XLOOKUP(Q3763,匹配表1065!L:L,匹配表1065!M:N)</f>
        <v>头痛</v>
      </c>
      <c r="U3763" s="94" t="str">
        <v>神经内科</v>
      </c>
      <c r="V3763" s="95" t="s">
        <v>33</v>
      </c>
      <c r="W3763" s="93">
        <f>_xlfn.XLOOKUP(M3763,匹配表1065!D:D,匹配表1065!F:F)*N3763</f>
        <v>12</v>
      </c>
    </row>
    <row r="3764" customHeight="1" spans="1:23">
      <c r="A3764" s="89" t="s">
        <v>787</v>
      </c>
      <c r="B3764" s="90">
        <v>46184</v>
      </c>
      <c r="C3764" s="91" t="str">
        <f t="shared" ref="C3764:C3827" si="118">MONTH(B3764)&amp;TEXT(WEEKNUM(B3764,2)-WEEKNUM(B3764+1-DAY(B3764),2)+1,"月第0周")</f>
        <v>6月第2周</v>
      </c>
      <c r="D3764" s="89" t="s">
        <v>814</v>
      </c>
      <c r="E3764" s="89" t="str">
        <f t="shared" ref="E3764:E3827" si="119">D3764&amp;"--"&amp;"周"&amp;WEEKDAY(B3764,2)</f>
        <v>6月第2周--周4</v>
      </c>
      <c r="F3764" s="103" t="s">
        <v>27</v>
      </c>
      <c r="G3764" s="102" t="s">
        <v>28</v>
      </c>
      <c r="H3764" s="92" t="str">
        <f>_xlfn.XLOOKUP(O3764,匹配表1065!T:T,匹配表1065!W:W)</f>
        <v>泰州市</v>
      </c>
      <c r="I3764" s="89" t="str">
        <f>_xlfn.XLOOKUP(O3764,匹配表1065!T:T,匹配表1065!X:X)</f>
        <v>PME2012</v>
      </c>
      <c r="J3764" s="102" t="s">
        <v>60</v>
      </c>
      <c r="K3764" s="89" cm="1">
        <f ca="1" t="array" ref="K3764:L3764">_xlfn.XLOOKUP(J3764,匹配表1065!Y:Y,匹配表1065!AA:AB)</f>
        <v>13</v>
      </c>
      <c r="L3764" s="89" t="str">
        <v>3个月以上</v>
      </c>
      <c r="M3764" s="92" t="s">
        <v>55</v>
      </c>
      <c r="N3764" s="102">
        <v>1</v>
      </c>
      <c r="O3764" s="93" t="str">
        <f>_xlfn.XLOOKUP(P3764,匹配表1065!U:U,匹配表1065!T:T)</f>
        <v>HO00000954</v>
      </c>
      <c r="P3764" s="102" t="s">
        <v>200</v>
      </c>
      <c r="Q3764" s="102" t="s">
        <v>201</v>
      </c>
      <c r="R3764" s="89" t="str">
        <f>_xlfn.XLOOKUP(Q3764,匹配表1065!L:L,匹配表1065!O:O)</f>
        <v>B</v>
      </c>
      <c r="S3764" s="93" t="str">
        <f>IFERROR(_xlfn.XLOOKUP(Q3764,匹配表1065!AI:AI,匹配表1065!AJ:AJ),"绿标")</f>
        <v>绿标</v>
      </c>
      <c r="T3764" s="93" t="str" cm="1">
        <f t="array" ref="T3764:U3764">_xlfn.XLOOKUP(Q3764,匹配表1065!L:L,匹配表1065!M:N)</f>
        <v>脑血管</v>
      </c>
      <c r="U3764" s="94" t="str">
        <v>神经内科</v>
      </c>
      <c r="V3764" s="95" t="s">
        <v>33</v>
      </c>
      <c r="W3764" s="93">
        <f>_xlfn.XLOOKUP(M3764,匹配表1065!D:D,匹配表1065!F:F)*N3764</f>
        <v>8</v>
      </c>
    </row>
    <row r="3765" customHeight="1" spans="1:23">
      <c r="A3765" s="89" t="s">
        <v>787</v>
      </c>
      <c r="B3765" s="90">
        <v>46184</v>
      </c>
      <c r="C3765" s="91" t="str">
        <f t="shared" si="118"/>
        <v>6月第2周</v>
      </c>
      <c r="D3765" s="89" t="s">
        <v>814</v>
      </c>
      <c r="E3765" s="89" t="str">
        <f t="shared" si="119"/>
        <v>6月第2周--周4</v>
      </c>
      <c r="F3765" s="103" t="s">
        <v>27</v>
      </c>
      <c r="G3765" s="102" t="s">
        <v>136</v>
      </c>
      <c r="H3765" s="92" t="str">
        <f>_xlfn.XLOOKUP(O3765,匹配表1065!T:T,匹配表1065!W:W)</f>
        <v>青岛市</v>
      </c>
      <c r="I3765" s="89" t="str">
        <f>_xlfn.XLOOKUP(O3765,匹配表1065!T:T,匹配表1065!X:X)</f>
        <v>PME2035</v>
      </c>
      <c r="J3765" s="102" t="s">
        <v>150</v>
      </c>
      <c r="K3765" s="89" cm="1">
        <f ca="1" t="array" ref="K3765:L3765">_xlfn.XLOOKUP(J3765,匹配表1065!Y:Y,匹配表1065!AA:AB)</f>
        <v>8</v>
      </c>
      <c r="L3765" s="89" t="str">
        <v>3个月以上</v>
      </c>
      <c r="M3765" s="92" t="s">
        <v>30</v>
      </c>
      <c r="N3765" s="102">
        <v>1</v>
      </c>
      <c r="O3765" s="93" t="str">
        <f>_xlfn.XLOOKUP(P3765,匹配表1065!U:U,匹配表1065!T:T)</f>
        <v>HO00001483</v>
      </c>
      <c r="P3765" s="102" t="s">
        <v>259</v>
      </c>
      <c r="Q3765" s="102" t="s">
        <v>538</v>
      </c>
      <c r="R3765" s="89" t="str">
        <f>_xlfn.XLOOKUP(Q3765,匹配表1065!L:L,匹配表1065!O:O)</f>
        <v>C</v>
      </c>
      <c r="S3765" s="93" t="str">
        <f>IFERROR(_xlfn.XLOOKUP(Q3765,匹配表1065!AI:AI,匹配表1065!AJ:AJ),"绿标")</f>
        <v>红标</v>
      </c>
      <c r="T3765" s="93" t="str" cm="1">
        <f t="array" ref="T3765:U3765">_xlfn.XLOOKUP(Q3765,匹配表1065!L:L,匹配表1065!M:N)</f>
        <v>眩晕</v>
      </c>
      <c r="U3765" s="94" t="str">
        <v>耳鼻喉科</v>
      </c>
      <c r="V3765" s="95" t="s">
        <v>70</v>
      </c>
      <c r="W3765" s="93">
        <f>_xlfn.XLOOKUP(M3765,匹配表1065!D:D,匹配表1065!F:F)*N3765</f>
        <v>12</v>
      </c>
    </row>
    <row r="3766" customHeight="1" spans="1:23">
      <c r="A3766" s="89" t="s">
        <v>787</v>
      </c>
      <c r="B3766" s="90">
        <v>46184</v>
      </c>
      <c r="C3766" s="91" t="str">
        <f t="shared" si="118"/>
        <v>6月第2周</v>
      </c>
      <c r="D3766" s="89" t="s">
        <v>814</v>
      </c>
      <c r="E3766" s="89" t="str">
        <f t="shared" si="119"/>
        <v>6月第2周--周4</v>
      </c>
      <c r="F3766" s="103" t="s">
        <v>27</v>
      </c>
      <c r="G3766" s="102" t="s">
        <v>136</v>
      </c>
      <c r="H3766" s="92" t="str">
        <f>_xlfn.XLOOKUP(O3766,匹配表1065!T:T,匹配表1065!W:W)</f>
        <v>青岛市</v>
      </c>
      <c r="I3766" s="89" t="str">
        <f>_xlfn.XLOOKUP(O3766,匹配表1065!T:T,匹配表1065!X:X)</f>
        <v>PME2035</v>
      </c>
      <c r="J3766" s="102" t="s">
        <v>150</v>
      </c>
      <c r="K3766" s="89" cm="1">
        <f ca="1" t="array" ref="K3766:L3766">_xlfn.XLOOKUP(J3766,匹配表1065!Y:Y,匹配表1065!AA:AB)</f>
        <v>8</v>
      </c>
      <c r="L3766" s="89" t="str">
        <v>3个月以上</v>
      </c>
      <c r="M3766" s="92" t="s">
        <v>30</v>
      </c>
      <c r="N3766" s="102">
        <v>1</v>
      </c>
      <c r="O3766" s="93" t="str">
        <f>_xlfn.XLOOKUP(P3766,匹配表1065!U:U,匹配表1065!T:T)</f>
        <v>HO00001483</v>
      </c>
      <c r="P3766" s="102" t="s">
        <v>259</v>
      </c>
      <c r="Q3766" s="102" t="s">
        <v>340</v>
      </c>
      <c r="R3766" s="89" t="str">
        <f>_xlfn.XLOOKUP(Q3766,匹配表1065!L:L,匹配表1065!O:O)</f>
        <v>A</v>
      </c>
      <c r="S3766" s="93" t="str">
        <f>IFERROR(_xlfn.XLOOKUP(Q3766,匹配表1065!AI:AI,匹配表1065!AJ:AJ),"绿标")</f>
        <v>红标</v>
      </c>
      <c r="T3766" s="93" t="str" cm="1">
        <f t="array" ref="T3766:U3766">_xlfn.XLOOKUP(Q3766,匹配表1065!L:L,匹配表1065!M:N)</f>
        <v>头痛</v>
      </c>
      <c r="U3766" s="94" t="str">
        <v>神经内科</v>
      </c>
      <c r="V3766" s="95" t="s">
        <v>42</v>
      </c>
      <c r="W3766" s="93">
        <f>_xlfn.XLOOKUP(M3766,匹配表1065!D:D,匹配表1065!F:F)*N3766</f>
        <v>12</v>
      </c>
    </row>
    <row r="3767" customHeight="1" spans="1:23">
      <c r="A3767" s="89" t="s">
        <v>787</v>
      </c>
      <c r="B3767" s="90">
        <v>46184</v>
      </c>
      <c r="C3767" s="91" t="str">
        <f t="shared" si="118"/>
        <v>6月第2周</v>
      </c>
      <c r="D3767" s="89" t="s">
        <v>814</v>
      </c>
      <c r="E3767" s="89" t="str">
        <f t="shared" si="119"/>
        <v>6月第2周--周4</v>
      </c>
      <c r="F3767" s="103" t="s">
        <v>27</v>
      </c>
      <c r="G3767" s="102" t="s">
        <v>136</v>
      </c>
      <c r="H3767" s="92" t="str">
        <f>_xlfn.XLOOKUP(O3767,匹配表1065!T:T,匹配表1065!W:W)</f>
        <v>淄博市</v>
      </c>
      <c r="I3767" s="89" t="str">
        <f>_xlfn.XLOOKUP(O3767,匹配表1065!T:T,匹配表1065!X:X)</f>
        <v>PME2043</v>
      </c>
      <c r="J3767" s="102" t="s">
        <v>140</v>
      </c>
      <c r="K3767" s="89" cm="1">
        <f ca="1" t="array" ref="K3767:L3767">_xlfn.XLOOKUP(J3767,匹配表1065!Y:Y,匹配表1065!AA:AB)</f>
        <v>9</v>
      </c>
      <c r="L3767" s="89" t="str">
        <v>3个月以上</v>
      </c>
      <c r="M3767" s="92" t="s">
        <v>30</v>
      </c>
      <c r="N3767" s="102">
        <v>1</v>
      </c>
      <c r="O3767" s="93" t="str">
        <f>_xlfn.XLOOKUP(P3767,匹配表1065!U:U,匹配表1065!T:T)</f>
        <v>HO00001431</v>
      </c>
      <c r="P3767" s="102" t="s">
        <v>244</v>
      </c>
      <c r="Q3767" s="102" t="s">
        <v>423</v>
      </c>
      <c r="R3767" s="89" t="str">
        <f>_xlfn.XLOOKUP(Q3767,匹配表1065!L:L,匹配表1065!O:O)</f>
        <v>B</v>
      </c>
      <c r="S3767" s="93" t="str">
        <f>IFERROR(_xlfn.XLOOKUP(Q3767,匹配表1065!AI:AI,匹配表1065!AJ:AJ),"绿标")</f>
        <v>红标</v>
      </c>
      <c r="T3767" s="93" t="str" cm="1">
        <f t="array" ref="T3767:U3767">_xlfn.XLOOKUP(Q3767,匹配表1065!L:L,匹配表1065!M:N)</f>
        <v>脑血管</v>
      </c>
      <c r="U3767" s="94" t="str">
        <v>神经内科</v>
      </c>
      <c r="V3767" s="95" t="s">
        <v>58</v>
      </c>
      <c r="W3767" s="93">
        <f>_xlfn.XLOOKUP(M3767,匹配表1065!D:D,匹配表1065!F:F)*N3767</f>
        <v>12</v>
      </c>
    </row>
    <row r="3768" customHeight="1" spans="1:23">
      <c r="A3768" s="89" t="s">
        <v>787</v>
      </c>
      <c r="B3768" s="90">
        <v>46184</v>
      </c>
      <c r="C3768" s="91" t="str">
        <f t="shared" si="118"/>
        <v>6月第2周</v>
      </c>
      <c r="D3768" s="89" t="s">
        <v>814</v>
      </c>
      <c r="E3768" s="89" t="str">
        <f t="shared" si="119"/>
        <v>6月第2周--周4</v>
      </c>
      <c r="F3768" s="103" t="s">
        <v>27</v>
      </c>
      <c r="G3768" s="102" t="s">
        <v>136</v>
      </c>
      <c r="H3768" s="92" t="str">
        <f>_xlfn.XLOOKUP(O3768,匹配表1065!T:T,匹配表1065!W:W)</f>
        <v>潍坊市</v>
      </c>
      <c r="I3768" s="89" t="str">
        <f>_xlfn.XLOOKUP(O3768,匹配表1065!T:T,匹配表1065!X:X)</f>
        <v>PME2036</v>
      </c>
      <c r="J3768" s="89" t="s">
        <v>161</v>
      </c>
      <c r="K3768" s="89" cm="1">
        <f ca="1" t="array" ref="K3768:L3768">_xlfn.XLOOKUP(J3768,匹配表1065!Y:Y,匹配表1065!AA:AB)</f>
        <v>1519</v>
      </c>
      <c r="L3768" s="89" t="str">
        <v>3个月以上</v>
      </c>
      <c r="M3768" s="92" t="s">
        <v>55</v>
      </c>
      <c r="N3768" s="102">
        <v>1</v>
      </c>
      <c r="O3768" s="93" t="str">
        <f>_xlfn.XLOOKUP(P3768,匹配表1065!U:U,匹配表1065!T:T)</f>
        <v>HO00001496</v>
      </c>
      <c r="P3768" s="102" t="s">
        <v>256</v>
      </c>
      <c r="Q3768" s="102" t="s">
        <v>497</v>
      </c>
      <c r="R3768" s="89" t="str">
        <f>_xlfn.XLOOKUP(Q3768,匹配表1065!L:L,匹配表1065!O:O)</f>
        <v>A</v>
      </c>
      <c r="S3768" s="93" t="str">
        <f>IFERROR(_xlfn.XLOOKUP(Q3768,匹配表1065!AI:AI,匹配表1065!AJ:AJ),"绿标")</f>
        <v>绿标</v>
      </c>
      <c r="T3768" s="93" t="str" cm="1">
        <f t="array" ref="T3768:U3768">_xlfn.XLOOKUP(Q3768,匹配表1065!L:L,匹配表1065!M:N)</f>
        <v>头痛</v>
      </c>
      <c r="U3768" s="94" t="str">
        <v>神经内科</v>
      </c>
      <c r="V3768" s="95" t="s">
        <v>42</v>
      </c>
      <c r="W3768" s="93">
        <f>_xlfn.XLOOKUP(M3768,匹配表1065!D:D,匹配表1065!F:F)*N3768</f>
        <v>8</v>
      </c>
    </row>
    <row r="3769" customHeight="1" spans="1:23">
      <c r="A3769" s="89" t="s">
        <v>787</v>
      </c>
      <c r="B3769" s="90">
        <v>46184</v>
      </c>
      <c r="C3769" s="91" t="str">
        <f t="shared" si="118"/>
        <v>6月第2周</v>
      </c>
      <c r="D3769" s="89" t="s">
        <v>814</v>
      </c>
      <c r="E3769" s="89" t="str">
        <f t="shared" si="119"/>
        <v>6月第2周--周4</v>
      </c>
      <c r="F3769" s="103" t="s">
        <v>27</v>
      </c>
      <c r="G3769" s="102" t="s">
        <v>136</v>
      </c>
      <c r="H3769" s="92" t="str">
        <f>_xlfn.XLOOKUP(O3769,匹配表1065!T:T,匹配表1065!W:W)</f>
        <v>潍坊市</v>
      </c>
      <c r="I3769" s="89" t="str">
        <f>_xlfn.XLOOKUP(O3769,匹配表1065!T:T,匹配表1065!X:X)</f>
        <v>PME2036</v>
      </c>
      <c r="J3769" s="89" t="s">
        <v>161</v>
      </c>
      <c r="K3769" s="89" cm="1">
        <f ca="1" t="array" ref="K3769:L3769">_xlfn.XLOOKUP(J3769,匹配表1065!Y:Y,匹配表1065!AA:AB)</f>
        <v>1519</v>
      </c>
      <c r="L3769" s="89" t="str">
        <v>3个月以上</v>
      </c>
      <c r="M3769" s="92" t="s">
        <v>30</v>
      </c>
      <c r="N3769" s="102">
        <v>1</v>
      </c>
      <c r="O3769" s="93" t="str">
        <f>_xlfn.XLOOKUP(P3769,匹配表1065!U:U,匹配表1065!T:T)</f>
        <v>HO00001507</v>
      </c>
      <c r="P3769" s="102" t="s">
        <v>424</v>
      </c>
      <c r="Q3769" s="102" t="s">
        <v>711</v>
      </c>
      <c r="R3769" s="89" t="str">
        <f>_xlfn.XLOOKUP(Q3769,匹配表1065!L:L,匹配表1065!O:O)</f>
        <v>C</v>
      </c>
      <c r="S3769" s="93" t="str">
        <f>IFERROR(_xlfn.XLOOKUP(Q3769,匹配表1065!AI:AI,匹配表1065!AJ:AJ),"绿标")</f>
        <v>绿标</v>
      </c>
      <c r="T3769" s="93" t="str" cm="1">
        <f t="array" ref="T3769:U3769">_xlfn.XLOOKUP(Q3769,匹配表1065!L:L,匹配表1065!M:N)</f>
        <v>眩晕</v>
      </c>
      <c r="U3769" s="94" t="str">
        <v>神经内科</v>
      </c>
      <c r="V3769" s="95" t="s">
        <v>70</v>
      </c>
      <c r="W3769" s="93">
        <f>_xlfn.XLOOKUP(M3769,匹配表1065!D:D,匹配表1065!F:F)*N3769</f>
        <v>12</v>
      </c>
    </row>
    <row r="3770" customHeight="1" spans="1:23">
      <c r="A3770" s="89" t="s">
        <v>787</v>
      </c>
      <c r="B3770" s="90">
        <v>46184</v>
      </c>
      <c r="C3770" s="91" t="str">
        <f t="shared" si="118"/>
        <v>6月第2周</v>
      </c>
      <c r="D3770" s="89" t="s">
        <v>814</v>
      </c>
      <c r="E3770" s="89" t="str">
        <f t="shared" si="119"/>
        <v>6月第2周--周4</v>
      </c>
      <c r="F3770" s="103" t="s">
        <v>27</v>
      </c>
      <c r="G3770" s="102" t="s">
        <v>136</v>
      </c>
      <c r="H3770" s="92" t="str">
        <f>_xlfn.XLOOKUP(O3770,匹配表1065!T:T,匹配表1065!W:W)</f>
        <v>潍坊市</v>
      </c>
      <c r="I3770" s="89" t="str">
        <f>_xlfn.XLOOKUP(O3770,匹配表1065!T:T,匹配表1065!X:X)</f>
        <v>PME2036</v>
      </c>
      <c r="J3770" s="89" t="s">
        <v>161</v>
      </c>
      <c r="K3770" s="89" cm="1">
        <f ca="1" t="array" ref="K3770:L3770">_xlfn.XLOOKUP(J3770,匹配表1065!Y:Y,匹配表1065!AA:AB)</f>
        <v>1519</v>
      </c>
      <c r="L3770" s="89" t="str">
        <v>3个月以上</v>
      </c>
      <c r="M3770" s="92" t="s">
        <v>55</v>
      </c>
      <c r="N3770" s="102">
        <v>1</v>
      </c>
      <c r="O3770" s="93" t="str">
        <f>_xlfn.XLOOKUP(P3770,匹配表1065!U:U,匹配表1065!T:T)</f>
        <v>HO00001496</v>
      </c>
      <c r="P3770" s="102" t="s">
        <v>256</v>
      </c>
      <c r="Q3770" s="102" t="s">
        <v>459</v>
      </c>
      <c r="R3770" s="89" t="str">
        <f>_xlfn.XLOOKUP(Q3770,匹配表1065!L:L,匹配表1065!O:O)</f>
        <v>B</v>
      </c>
      <c r="S3770" s="93" t="str">
        <f>IFERROR(_xlfn.XLOOKUP(Q3770,匹配表1065!AI:AI,匹配表1065!AJ:AJ),"绿标")</f>
        <v>红标</v>
      </c>
      <c r="T3770" s="93" t="str" cm="1">
        <f t="array" ref="T3770:U3770">_xlfn.XLOOKUP(Q3770,匹配表1065!L:L,匹配表1065!M:N)</f>
        <v>脑血管</v>
      </c>
      <c r="U3770" s="94" t="str">
        <v>神经内科</v>
      </c>
      <c r="V3770" s="95" t="s">
        <v>42</v>
      </c>
      <c r="W3770" s="93">
        <f>_xlfn.XLOOKUP(M3770,匹配表1065!D:D,匹配表1065!F:F)*N3770</f>
        <v>8</v>
      </c>
    </row>
    <row r="3771" customHeight="1" spans="1:23">
      <c r="A3771" s="89" t="s">
        <v>787</v>
      </c>
      <c r="B3771" s="90">
        <v>46184</v>
      </c>
      <c r="C3771" s="91" t="str">
        <f t="shared" si="118"/>
        <v>6月第2周</v>
      </c>
      <c r="D3771" s="89" t="s">
        <v>814</v>
      </c>
      <c r="E3771" s="89" t="str">
        <f t="shared" si="119"/>
        <v>6月第2周--周4</v>
      </c>
      <c r="F3771" s="103" t="s">
        <v>27</v>
      </c>
      <c r="G3771" s="102" t="s">
        <v>136</v>
      </c>
      <c r="H3771" s="92" t="str">
        <f>_xlfn.XLOOKUP(O3771,匹配表1065!T:T,匹配表1065!W:W)</f>
        <v>青岛市</v>
      </c>
      <c r="I3771" s="89" t="str">
        <f>_xlfn.XLOOKUP(O3771,匹配表1065!T:T,匹配表1065!X:X)</f>
        <v>PME2031</v>
      </c>
      <c r="J3771" s="102" t="s">
        <v>155</v>
      </c>
      <c r="K3771" s="89" cm="1">
        <f ca="1" t="array" ref="K3771:L3771">_xlfn.XLOOKUP(J3771,匹配表1065!Y:Y,匹配表1065!AA:AB)</f>
        <v>31</v>
      </c>
      <c r="L3771" s="89" t="str">
        <v>3个月以上</v>
      </c>
      <c r="M3771" s="92" t="s">
        <v>30</v>
      </c>
      <c r="N3771" s="102">
        <v>1</v>
      </c>
      <c r="O3771" s="93" t="str">
        <f>_xlfn.XLOOKUP(P3771,匹配表1065!U:U,匹配表1065!T:T)</f>
        <v>HO00001478</v>
      </c>
      <c r="P3771" s="102" t="s">
        <v>156</v>
      </c>
      <c r="Q3771" s="102" t="s">
        <v>300</v>
      </c>
      <c r="R3771" s="89" t="str">
        <f>_xlfn.XLOOKUP(Q3771,匹配表1065!L:L,匹配表1065!O:O)</f>
        <v>C</v>
      </c>
      <c r="S3771" s="93" t="str">
        <f>IFERROR(_xlfn.XLOOKUP(Q3771,匹配表1065!AI:AI,匹配表1065!AJ:AJ),"绿标")</f>
        <v>红标</v>
      </c>
      <c r="T3771" s="93" t="str" cm="1">
        <f t="array" ref="T3771:U3771">_xlfn.XLOOKUP(Q3771,匹配表1065!L:L,匹配表1065!M:N)</f>
        <v>眩晕</v>
      </c>
      <c r="U3771" s="94" t="str">
        <v>神经内科</v>
      </c>
      <c r="V3771" s="95" t="s">
        <v>33</v>
      </c>
      <c r="W3771" s="93">
        <f>_xlfn.XLOOKUP(M3771,匹配表1065!D:D,匹配表1065!F:F)*N3771</f>
        <v>12</v>
      </c>
    </row>
    <row r="3772" customHeight="1" spans="1:23">
      <c r="A3772" s="89" t="s">
        <v>787</v>
      </c>
      <c r="B3772" s="90">
        <v>46184</v>
      </c>
      <c r="C3772" s="91" t="str">
        <f t="shared" si="118"/>
        <v>6月第2周</v>
      </c>
      <c r="D3772" s="89" t="s">
        <v>814</v>
      </c>
      <c r="E3772" s="89" t="str">
        <f t="shared" si="119"/>
        <v>6月第2周--周4</v>
      </c>
      <c r="F3772" s="103" t="s">
        <v>27</v>
      </c>
      <c r="G3772" s="102" t="s">
        <v>136</v>
      </c>
      <c r="H3772" s="92" t="str">
        <f>_xlfn.XLOOKUP(O3772,匹配表1065!T:T,匹配表1065!W:W)</f>
        <v>青岛市</v>
      </c>
      <c r="I3772" s="89" t="str">
        <f>_xlfn.XLOOKUP(O3772,匹配表1065!T:T,匹配表1065!X:X)</f>
        <v>PME2031</v>
      </c>
      <c r="J3772" s="102" t="s">
        <v>155</v>
      </c>
      <c r="K3772" s="89" cm="1">
        <f ca="1" t="array" ref="K3772:L3772">_xlfn.XLOOKUP(J3772,匹配表1065!Y:Y,匹配表1065!AA:AB)</f>
        <v>31</v>
      </c>
      <c r="L3772" s="89" t="str">
        <v>3个月以上</v>
      </c>
      <c r="M3772" s="92" t="s">
        <v>35</v>
      </c>
      <c r="N3772" s="102">
        <v>1</v>
      </c>
      <c r="O3772" s="93" t="str">
        <f>_xlfn.XLOOKUP(P3772,匹配表1065!U:U,匹配表1065!T:T)</f>
        <v>HO00072793</v>
      </c>
      <c r="P3772" s="102" t="s">
        <v>159</v>
      </c>
      <c r="Q3772" s="102" t="s">
        <v>160</v>
      </c>
      <c r="R3772" s="89" t="str">
        <f>_xlfn.XLOOKUP(Q3772,匹配表1065!L:L,匹配表1065!O:O)</f>
        <v>A</v>
      </c>
      <c r="S3772" s="93" t="str">
        <f>IFERROR(_xlfn.XLOOKUP(Q3772,匹配表1065!AI:AI,匹配表1065!AJ:AJ),"绿标")</f>
        <v>红标</v>
      </c>
      <c r="T3772" s="93" t="str" cm="1">
        <f t="array" ref="T3772:U3772">_xlfn.XLOOKUP(Q3772,匹配表1065!L:L,匹配表1065!M:N)</f>
        <v>头痛</v>
      </c>
      <c r="U3772" s="94" t="str">
        <v>神经内科</v>
      </c>
      <c r="V3772" s="95" t="s">
        <v>67</v>
      </c>
      <c r="W3772" s="93">
        <f>_xlfn.XLOOKUP(M3772,匹配表1065!D:D,匹配表1065!F:F)*N3772</f>
        <v>4</v>
      </c>
    </row>
    <row r="3773" customHeight="1" spans="1:23">
      <c r="A3773" s="89" t="s">
        <v>787</v>
      </c>
      <c r="B3773" s="90">
        <v>46184</v>
      </c>
      <c r="C3773" s="91" t="str">
        <f t="shared" si="118"/>
        <v>6月第2周</v>
      </c>
      <c r="D3773" s="89" t="s">
        <v>814</v>
      </c>
      <c r="E3773" s="89" t="str">
        <f t="shared" si="119"/>
        <v>6月第2周--周4</v>
      </c>
      <c r="F3773" s="103" t="s">
        <v>27</v>
      </c>
      <c r="G3773" s="102" t="s">
        <v>136</v>
      </c>
      <c r="H3773" s="92" t="str">
        <f>_xlfn.XLOOKUP(O3773,匹配表1065!T:T,匹配表1065!W:W)</f>
        <v>青岛市</v>
      </c>
      <c r="I3773" s="89" t="str">
        <f>_xlfn.XLOOKUP(O3773,匹配表1065!T:T,匹配表1065!X:X)</f>
        <v>PME2031</v>
      </c>
      <c r="J3773" s="102" t="s">
        <v>155</v>
      </c>
      <c r="K3773" s="89" cm="1">
        <f ca="1" t="array" ref="K3773:L3773">_xlfn.XLOOKUP(J3773,匹配表1065!Y:Y,匹配表1065!AA:AB)</f>
        <v>31</v>
      </c>
      <c r="L3773" s="89" t="str">
        <v>3个月以上</v>
      </c>
      <c r="M3773" s="92" t="s">
        <v>55</v>
      </c>
      <c r="N3773" s="102">
        <v>1</v>
      </c>
      <c r="O3773" s="93" t="str">
        <f>_xlfn.XLOOKUP(P3773,匹配表1065!U:U,匹配表1065!T:T)</f>
        <v>HO00001478</v>
      </c>
      <c r="P3773" s="102" t="s">
        <v>156</v>
      </c>
      <c r="Q3773" s="102" t="s">
        <v>157</v>
      </c>
      <c r="R3773" s="89" t="str">
        <f>_xlfn.XLOOKUP(Q3773,匹配表1065!L:L,匹配表1065!O:O)</f>
        <v>A</v>
      </c>
      <c r="S3773" s="93" t="str">
        <f>IFERROR(_xlfn.XLOOKUP(Q3773,匹配表1065!AI:AI,匹配表1065!AJ:AJ),"绿标")</f>
        <v>红标</v>
      </c>
      <c r="T3773" s="93" t="str" cm="1">
        <f t="array" ref="T3773:U3773">_xlfn.XLOOKUP(Q3773,匹配表1065!L:L,匹配表1065!M:N)</f>
        <v>头痛</v>
      </c>
      <c r="U3773" s="94" t="str">
        <v>神经内科</v>
      </c>
      <c r="V3773" s="95" t="s">
        <v>33</v>
      </c>
      <c r="W3773" s="93">
        <f>_xlfn.XLOOKUP(M3773,匹配表1065!D:D,匹配表1065!F:F)*N3773</f>
        <v>8</v>
      </c>
    </row>
    <row r="3774" customHeight="1" spans="1:23">
      <c r="A3774" s="89" t="s">
        <v>787</v>
      </c>
      <c r="B3774" s="90">
        <v>46184</v>
      </c>
      <c r="C3774" s="91" t="str">
        <f t="shared" si="118"/>
        <v>6月第2周</v>
      </c>
      <c r="D3774" s="89" t="s">
        <v>814</v>
      </c>
      <c r="E3774" s="89" t="str">
        <f t="shared" si="119"/>
        <v>6月第2周--周4</v>
      </c>
      <c r="F3774" s="103" t="s">
        <v>27</v>
      </c>
      <c r="G3774" s="102" t="s">
        <v>136</v>
      </c>
      <c r="H3774" s="92" t="str">
        <f>_xlfn.XLOOKUP(O3774,匹配表1065!T:T,匹配表1065!W:W)</f>
        <v>威海市</v>
      </c>
      <c r="I3774" s="89" t="str">
        <f>_xlfn.XLOOKUP(O3774,匹配表1065!T:T,匹配表1065!X:X)</f>
        <v>PME2033</v>
      </c>
      <c r="J3774" s="102" t="s">
        <v>137</v>
      </c>
      <c r="K3774" s="89" cm="1">
        <f ca="1" t="array" ref="K3774:L3774">_xlfn.XLOOKUP(J3774,匹配表1065!Y:Y,匹配表1065!AA:AB)</f>
        <v>10</v>
      </c>
      <c r="L3774" s="89" t="str">
        <v>3个月以上</v>
      </c>
      <c r="M3774" s="92" t="s">
        <v>30</v>
      </c>
      <c r="N3774" s="102">
        <v>1</v>
      </c>
      <c r="O3774" s="93" t="str">
        <f>_xlfn.XLOOKUP(P3774,匹配表1065!U:U,匹配表1065!T:T)</f>
        <v>HO00001513</v>
      </c>
      <c r="P3774" s="102" t="s">
        <v>622</v>
      </c>
      <c r="Q3774" s="102" t="s">
        <v>701</v>
      </c>
      <c r="R3774" s="89" t="str">
        <f>_xlfn.XLOOKUP(Q3774,匹配表1065!L:L,匹配表1065!O:O)</f>
        <v>B</v>
      </c>
      <c r="S3774" s="93" t="str">
        <f>IFERROR(_xlfn.XLOOKUP(Q3774,匹配表1065!AI:AI,匹配表1065!AJ:AJ),"绿标")</f>
        <v>绿标</v>
      </c>
      <c r="T3774" s="93" t="str" cm="1">
        <f t="array" ref="T3774:U3774">_xlfn.XLOOKUP(Q3774,匹配表1065!L:L,匹配表1065!M:N)</f>
        <v>脑血管</v>
      </c>
      <c r="U3774" s="94" t="str">
        <v>神经内科</v>
      </c>
      <c r="V3774" s="95" t="s">
        <v>42</v>
      </c>
      <c r="W3774" s="93">
        <f>_xlfn.XLOOKUP(M3774,匹配表1065!D:D,匹配表1065!F:F)*N3774</f>
        <v>12</v>
      </c>
    </row>
    <row r="3775" customHeight="1" spans="1:23">
      <c r="A3775" s="89" t="s">
        <v>787</v>
      </c>
      <c r="B3775" s="90">
        <v>46184</v>
      </c>
      <c r="C3775" s="91" t="str">
        <f t="shared" si="118"/>
        <v>6月第2周</v>
      </c>
      <c r="D3775" s="89" t="s">
        <v>814</v>
      </c>
      <c r="E3775" s="89" t="str">
        <f t="shared" si="119"/>
        <v>6月第2周--周4</v>
      </c>
      <c r="F3775" s="103" t="s">
        <v>27</v>
      </c>
      <c r="G3775" s="102" t="s">
        <v>136</v>
      </c>
      <c r="H3775" s="92" t="str">
        <f>_xlfn.XLOOKUP(O3775,匹配表1065!T:T,匹配表1065!W:W)</f>
        <v>烟台市</v>
      </c>
      <c r="I3775" s="89" t="str">
        <f>_xlfn.XLOOKUP(O3775,匹配表1065!T:T,匹配表1065!X:X)</f>
        <v>PME2034</v>
      </c>
      <c r="J3775" s="102" t="s">
        <v>501</v>
      </c>
      <c r="K3775" s="89" cm="1">
        <f ca="1" t="array" ref="K3775:L3775">_xlfn.XLOOKUP(J3775,匹配表1065!Y:Y,匹配表1065!AA:AB)</f>
        <v>4</v>
      </c>
      <c r="L3775" s="89" t="str">
        <v>3个月以上</v>
      </c>
      <c r="M3775" s="92" t="s">
        <v>35</v>
      </c>
      <c r="N3775" s="102">
        <v>1</v>
      </c>
      <c r="O3775" s="93" t="str">
        <f>_xlfn.XLOOKUP(P3775,匹配表1065!U:U,匹配表1065!T:T)</f>
        <v>HO00001522</v>
      </c>
      <c r="P3775" s="102" t="s">
        <v>502</v>
      </c>
      <c r="Q3775" s="102" t="s">
        <v>830</v>
      </c>
      <c r="R3775" s="89" t="str">
        <f>_xlfn.XLOOKUP(Q3775,匹配表1065!L:L,匹配表1065!O:O)</f>
        <v>C</v>
      </c>
      <c r="S3775" s="93" t="str">
        <f>IFERROR(_xlfn.XLOOKUP(Q3775,匹配表1065!AI:AI,匹配表1065!AJ:AJ),"绿标")</f>
        <v>绿标</v>
      </c>
      <c r="T3775" s="93" t="str" cm="1">
        <f t="array" ref="T3775:U3775">_xlfn.XLOOKUP(Q3775,匹配表1065!L:L,匹配表1065!M:N)</f>
        <v>眩晕</v>
      </c>
      <c r="U3775" s="94" t="str">
        <v>耳鼻喉科</v>
      </c>
      <c r="V3775" s="95" t="s">
        <v>70</v>
      </c>
      <c r="W3775" s="93">
        <f>_xlfn.XLOOKUP(M3775,匹配表1065!D:D,匹配表1065!F:F)*N3775</f>
        <v>4</v>
      </c>
    </row>
    <row r="3776" customHeight="1" spans="1:23">
      <c r="A3776" s="89" t="s">
        <v>787</v>
      </c>
      <c r="B3776" s="90">
        <v>46184</v>
      </c>
      <c r="C3776" s="91" t="str">
        <f t="shared" si="118"/>
        <v>6月第2周</v>
      </c>
      <c r="D3776" s="89" t="s">
        <v>814</v>
      </c>
      <c r="E3776" s="89" t="str">
        <f t="shared" si="119"/>
        <v>6月第2周--周4</v>
      </c>
      <c r="F3776" s="103" t="s">
        <v>27</v>
      </c>
      <c r="G3776" s="102" t="s">
        <v>136</v>
      </c>
      <c r="H3776" s="92" t="str">
        <f>_xlfn.XLOOKUP(O3776,匹配表1065!T:T,匹配表1065!W:W)</f>
        <v>青岛市</v>
      </c>
      <c r="I3776" s="89" t="str">
        <f>_xlfn.XLOOKUP(O3776,匹配表1065!T:T,匹配表1065!X:X)</f>
        <v>PME2032</v>
      </c>
      <c r="J3776" s="102" t="s">
        <v>143</v>
      </c>
      <c r="K3776" s="89" cm="1">
        <f ca="1" t="array" ref="K3776:L3776">_xlfn.XLOOKUP(J3776,匹配表1065!Y:Y,匹配表1065!AA:AB)</f>
        <v>31</v>
      </c>
      <c r="L3776" s="89" t="str">
        <v>3个月以上</v>
      </c>
      <c r="M3776" s="92" t="s">
        <v>30</v>
      </c>
      <c r="N3776" s="102">
        <v>1</v>
      </c>
      <c r="O3776" s="93" t="str">
        <f>_xlfn.XLOOKUP(P3776,匹配表1065!U:U,匹配表1065!T:T)</f>
        <v>HO00001482</v>
      </c>
      <c r="P3776" s="102" t="s">
        <v>146</v>
      </c>
      <c r="Q3776" s="102" t="s">
        <v>147</v>
      </c>
      <c r="R3776" s="89" t="str">
        <f>_xlfn.XLOOKUP(Q3776,匹配表1065!L:L,匹配表1065!O:O)</f>
        <v>A</v>
      </c>
      <c r="S3776" s="93" t="str">
        <f>IFERROR(_xlfn.XLOOKUP(Q3776,匹配表1065!AI:AI,匹配表1065!AJ:AJ),"绿标")</f>
        <v>红标</v>
      </c>
      <c r="T3776" s="93" t="str" cm="1">
        <f t="array" ref="T3776:U3776">_xlfn.XLOOKUP(Q3776,匹配表1065!L:L,匹配表1065!M:N)</f>
        <v>头痛</v>
      </c>
      <c r="U3776" s="94" t="str">
        <v>神经内科</v>
      </c>
      <c r="V3776" s="95" t="s">
        <v>67</v>
      </c>
      <c r="W3776" s="93">
        <f>_xlfn.XLOOKUP(M3776,匹配表1065!D:D,匹配表1065!F:F)*N3776</f>
        <v>12</v>
      </c>
    </row>
    <row r="3777" customHeight="1" spans="1:23">
      <c r="A3777" s="89" t="s">
        <v>787</v>
      </c>
      <c r="B3777" s="90">
        <v>46184</v>
      </c>
      <c r="C3777" s="91" t="str">
        <f t="shared" si="118"/>
        <v>6月第2周</v>
      </c>
      <c r="D3777" s="89" t="s">
        <v>814</v>
      </c>
      <c r="E3777" s="89" t="str">
        <f t="shared" si="119"/>
        <v>6月第2周--周4</v>
      </c>
      <c r="F3777" s="103" t="s">
        <v>27</v>
      </c>
      <c r="G3777" s="102" t="s">
        <v>136</v>
      </c>
      <c r="H3777" s="92" t="str">
        <f>_xlfn.XLOOKUP(O3777,匹配表1065!T:T,匹配表1065!W:W)</f>
        <v>青岛市</v>
      </c>
      <c r="I3777" s="89" t="str">
        <f>_xlfn.XLOOKUP(O3777,匹配表1065!T:T,匹配表1065!X:X)</f>
        <v>PME2032</v>
      </c>
      <c r="J3777" s="102" t="s">
        <v>143</v>
      </c>
      <c r="K3777" s="89" cm="1">
        <f ca="1" t="array" ref="K3777:L3777">_xlfn.XLOOKUP(J3777,匹配表1065!Y:Y,匹配表1065!AA:AB)</f>
        <v>31</v>
      </c>
      <c r="L3777" s="89" t="str">
        <v>3个月以上</v>
      </c>
      <c r="M3777" s="92" t="s">
        <v>55</v>
      </c>
      <c r="N3777" s="102">
        <v>1</v>
      </c>
      <c r="O3777" s="93" t="str">
        <f>_xlfn.XLOOKUP(P3777,匹配表1065!U:U,匹配表1065!T:T)</f>
        <v>HO00001482</v>
      </c>
      <c r="P3777" s="102" t="s">
        <v>146</v>
      </c>
      <c r="Q3777" s="102" t="s">
        <v>248</v>
      </c>
      <c r="R3777" s="89" t="str">
        <f>_xlfn.XLOOKUP(Q3777,匹配表1065!L:L,匹配表1065!O:O)</f>
        <v>A</v>
      </c>
      <c r="S3777" s="93" t="str">
        <f>IFERROR(_xlfn.XLOOKUP(Q3777,匹配表1065!AI:AI,匹配表1065!AJ:AJ),"绿标")</f>
        <v>红标</v>
      </c>
      <c r="T3777" s="93" t="str" cm="1">
        <f t="array" ref="T3777:U3777">_xlfn.XLOOKUP(Q3777,匹配表1065!L:L,匹配表1065!M:N)</f>
        <v>头痛</v>
      </c>
      <c r="U3777" s="94" t="str">
        <v>神经内科</v>
      </c>
      <c r="V3777" s="95" t="s">
        <v>70</v>
      </c>
      <c r="W3777" s="93">
        <f>_xlfn.XLOOKUP(M3777,匹配表1065!D:D,匹配表1065!F:F)*N3777</f>
        <v>8</v>
      </c>
    </row>
    <row r="3778" customHeight="1" spans="1:23">
      <c r="A3778" s="89" t="s">
        <v>787</v>
      </c>
      <c r="B3778" s="90">
        <v>46184</v>
      </c>
      <c r="C3778" s="91" t="str">
        <f t="shared" si="118"/>
        <v>6月第2周</v>
      </c>
      <c r="D3778" s="89" t="s">
        <v>814</v>
      </c>
      <c r="E3778" s="89" t="str">
        <f t="shared" si="119"/>
        <v>6月第2周--周4</v>
      </c>
      <c r="F3778" s="103" t="s">
        <v>27</v>
      </c>
      <c r="G3778" s="102" t="s">
        <v>136</v>
      </c>
      <c r="H3778" s="92" t="str">
        <f>_xlfn.XLOOKUP(O3778,匹配表1065!T:T,匹配表1065!W:W)</f>
        <v>青岛市</v>
      </c>
      <c r="I3778" s="89" t="str">
        <f>_xlfn.XLOOKUP(O3778,匹配表1065!T:T,匹配表1065!X:X)</f>
        <v>PME2032</v>
      </c>
      <c r="J3778" s="102" t="s">
        <v>143</v>
      </c>
      <c r="K3778" s="89" cm="1">
        <f ca="1" t="array" ref="K3778:L3778">_xlfn.XLOOKUP(J3778,匹配表1065!Y:Y,匹配表1065!AA:AB)</f>
        <v>31</v>
      </c>
      <c r="L3778" s="89" t="str">
        <v>3个月以上</v>
      </c>
      <c r="M3778" s="92" t="s">
        <v>35</v>
      </c>
      <c r="N3778" s="102">
        <v>1</v>
      </c>
      <c r="O3778" s="93" t="str">
        <f>_xlfn.XLOOKUP(P3778,匹配表1065!U:U,匹配表1065!T:T)</f>
        <v>HO00001482</v>
      </c>
      <c r="P3778" s="102" t="s">
        <v>146</v>
      </c>
      <c r="Q3778" s="102" t="s">
        <v>421</v>
      </c>
      <c r="R3778" s="89" t="str">
        <f>_xlfn.XLOOKUP(Q3778,匹配表1065!L:L,匹配表1065!O:O)</f>
        <v>A</v>
      </c>
      <c r="S3778" s="93" t="str">
        <f>IFERROR(_xlfn.XLOOKUP(Q3778,匹配表1065!AI:AI,匹配表1065!AJ:AJ),"绿标")</f>
        <v>绿标</v>
      </c>
      <c r="T3778" s="93" t="str" cm="1">
        <f t="array" ref="T3778:U3778">_xlfn.XLOOKUP(Q3778,匹配表1065!L:L,匹配表1065!M:N)</f>
        <v>头痛</v>
      </c>
      <c r="U3778" s="94" t="str">
        <v>神经内科</v>
      </c>
      <c r="V3778" s="95" t="s">
        <v>58</v>
      </c>
      <c r="W3778" s="93">
        <f>_xlfn.XLOOKUP(M3778,匹配表1065!D:D,匹配表1065!F:F)*N3778</f>
        <v>4</v>
      </c>
    </row>
    <row r="3779" customHeight="1" spans="1:23">
      <c r="A3779" s="89" t="s">
        <v>787</v>
      </c>
      <c r="B3779" s="90">
        <v>46184</v>
      </c>
      <c r="C3779" s="91" t="str">
        <f t="shared" si="118"/>
        <v>6月第2周</v>
      </c>
      <c r="D3779" s="89" t="s">
        <v>814</v>
      </c>
      <c r="E3779" s="89" t="str">
        <f t="shared" si="119"/>
        <v>6月第2周--周4</v>
      </c>
      <c r="F3779" s="103" t="s">
        <v>27</v>
      </c>
      <c r="G3779" s="102" t="s">
        <v>104</v>
      </c>
      <c r="H3779" s="92" t="str">
        <f>_xlfn.XLOOKUP(O3779,匹配表1065!T:T,匹配表1065!W:W)</f>
        <v>聊城市</v>
      </c>
      <c r="I3779" s="89" t="str">
        <f>_xlfn.XLOOKUP(O3779,匹配表1065!T:T,匹配表1065!X:X)</f>
        <v>PME2046</v>
      </c>
      <c r="J3779" s="102" t="s">
        <v>108</v>
      </c>
      <c r="K3779" s="89" cm="1">
        <f ca="1" t="array" ref="K3779:L3779">_xlfn.XLOOKUP(J3779,匹配表1065!Y:Y,匹配表1065!AA:AB)</f>
        <v>8</v>
      </c>
      <c r="L3779" s="89" t="str">
        <v>3个月以上</v>
      </c>
      <c r="M3779" s="92" t="s">
        <v>30</v>
      </c>
      <c r="N3779" s="102">
        <v>1</v>
      </c>
      <c r="O3779" s="93" t="str">
        <f>_xlfn.XLOOKUP(P3779,匹配表1065!U:U,匹配表1065!T:T)</f>
        <v>HO00001415</v>
      </c>
      <c r="P3779" s="102" t="s">
        <v>109</v>
      </c>
      <c r="Q3779" s="102" t="s">
        <v>318</v>
      </c>
      <c r="R3779" s="89" t="str">
        <f>_xlfn.XLOOKUP(Q3779,匹配表1065!L:L,匹配表1065!O:O)</f>
        <v>C</v>
      </c>
      <c r="S3779" s="93" t="str">
        <f>IFERROR(_xlfn.XLOOKUP(Q3779,匹配表1065!AI:AI,匹配表1065!AJ:AJ),"绿标")</f>
        <v>黑标</v>
      </c>
      <c r="T3779" s="93" t="str" cm="1">
        <f t="array" ref="T3779:U3779">_xlfn.XLOOKUP(Q3779,匹配表1065!L:L,匹配表1065!M:N)</f>
        <v>眩晕</v>
      </c>
      <c r="U3779" s="94" t="str">
        <v>耳鼻喉科</v>
      </c>
      <c r="V3779" s="95" t="s">
        <v>33</v>
      </c>
      <c r="W3779" s="93">
        <f>_xlfn.XLOOKUP(M3779,匹配表1065!D:D,匹配表1065!F:F)*N3779</f>
        <v>12</v>
      </c>
    </row>
    <row r="3780" customHeight="1" spans="1:23">
      <c r="A3780" s="89" t="s">
        <v>787</v>
      </c>
      <c r="B3780" s="90">
        <v>46184</v>
      </c>
      <c r="C3780" s="91" t="str">
        <f t="shared" si="118"/>
        <v>6月第2周</v>
      </c>
      <c r="D3780" s="89" t="s">
        <v>814</v>
      </c>
      <c r="E3780" s="89" t="str">
        <f t="shared" si="119"/>
        <v>6月第2周--周4</v>
      </c>
      <c r="F3780" s="103" t="s">
        <v>27</v>
      </c>
      <c r="G3780" s="102" t="s">
        <v>104</v>
      </c>
      <c r="H3780" s="92" t="str">
        <f>_xlfn.XLOOKUP(O3780,匹配表1065!T:T,匹配表1065!W:W)</f>
        <v>济南市</v>
      </c>
      <c r="I3780" s="89" t="str">
        <f>_xlfn.XLOOKUP(O3780,匹配表1065!T:T,匹配表1065!X:X)</f>
        <v>PME2044</v>
      </c>
      <c r="J3780" s="102" t="s">
        <v>105</v>
      </c>
      <c r="K3780" s="89" cm="1">
        <f ca="1" t="array" ref="K3780:L3780">_xlfn.XLOOKUP(J3780,匹配表1065!Y:Y,匹配表1065!AA:AB)</f>
        <v>8</v>
      </c>
      <c r="L3780" s="89" t="str">
        <v>3个月以上</v>
      </c>
      <c r="M3780" s="92" t="s">
        <v>30</v>
      </c>
      <c r="N3780" s="102">
        <v>1</v>
      </c>
      <c r="O3780" s="93" t="str">
        <f>_xlfn.XLOOKUP(P3780,匹配表1065!U:U,匹配表1065!T:T)</f>
        <v>HO00001401</v>
      </c>
      <c r="P3780" s="102" t="s">
        <v>106</v>
      </c>
      <c r="Q3780" s="102" t="s">
        <v>243</v>
      </c>
      <c r="R3780" s="89" t="str">
        <f>_xlfn.XLOOKUP(Q3780,匹配表1065!L:L,匹配表1065!O:O)</f>
        <v>B</v>
      </c>
      <c r="S3780" s="93" t="str">
        <f>IFERROR(_xlfn.XLOOKUP(Q3780,匹配表1065!AI:AI,匹配表1065!AJ:AJ),"绿标")</f>
        <v>绿标</v>
      </c>
      <c r="T3780" s="93" t="str" cm="1">
        <f t="array" ref="T3780:U3780">_xlfn.XLOOKUP(Q3780,匹配表1065!L:L,匹配表1065!M:N)</f>
        <v>脑血管</v>
      </c>
      <c r="U3780" s="94" t="str">
        <v>神经内科</v>
      </c>
      <c r="V3780" s="95" t="s">
        <v>42</v>
      </c>
      <c r="W3780" s="93">
        <f>_xlfn.XLOOKUP(M3780,匹配表1065!D:D,匹配表1065!F:F)*N3780</f>
        <v>12</v>
      </c>
    </row>
    <row r="3781" customHeight="1" spans="1:23">
      <c r="A3781" s="89" t="s">
        <v>787</v>
      </c>
      <c r="B3781" s="90">
        <v>46184</v>
      </c>
      <c r="C3781" s="91" t="str">
        <f t="shared" si="118"/>
        <v>6月第2周</v>
      </c>
      <c r="D3781" s="89" t="s">
        <v>814</v>
      </c>
      <c r="E3781" s="89" t="str">
        <f t="shared" si="119"/>
        <v>6月第2周--周4</v>
      </c>
      <c r="F3781" s="103" t="s">
        <v>27</v>
      </c>
      <c r="G3781" s="102" t="s">
        <v>104</v>
      </c>
      <c r="H3781" s="92" t="str">
        <f>_xlfn.XLOOKUP(O3781,匹配表1065!T:T,匹配表1065!W:W)</f>
        <v>济南市</v>
      </c>
      <c r="I3781" s="89" t="str">
        <f>_xlfn.XLOOKUP(O3781,匹配表1065!T:T,匹配表1065!X:X)</f>
        <v>PME2024</v>
      </c>
      <c r="J3781" s="102" t="s">
        <v>125</v>
      </c>
      <c r="K3781" s="89" cm="1">
        <f ca="1" t="array" ref="K3781:L3781">_xlfn.XLOOKUP(J3781,匹配表1065!Y:Y,匹配表1065!AA:AB)</f>
        <v>9</v>
      </c>
      <c r="L3781" s="89" t="str">
        <v>3个月以上</v>
      </c>
      <c r="M3781" s="92" t="s">
        <v>30</v>
      </c>
      <c r="N3781" s="102">
        <v>1</v>
      </c>
      <c r="O3781" s="93" t="str">
        <f>_xlfn.XLOOKUP(P3781,匹配表1065!U:U,匹配表1065!T:T)</f>
        <v>HO00001404</v>
      </c>
      <c r="P3781" s="102" t="s">
        <v>126</v>
      </c>
      <c r="Q3781" s="102" t="s">
        <v>522</v>
      </c>
      <c r="R3781" s="89" t="str">
        <f>_xlfn.XLOOKUP(Q3781,匹配表1065!L:L,匹配表1065!O:O)</f>
        <v>B</v>
      </c>
      <c r="S3781" s="93" t="str">
        <f>IFERROR(_xlfn.XLOOKUP(Q3781,匹配表1065!AI:AI,匹配表1065!AJ:AJ),"绿标")</f>
        <v>绿标</v>
      </c>
      <c r="T3781" s="93" t="str" cm="1">
        <f t="array" ref="T3781:U3781">_xlfn.XLOOKUP(Q3781,匹配表1065!L:L,匹配表1065!M:N)</f>
        <v>脑血管</v>
      </c>
      <c r="U3781" s="94" t="str">
        <v>神经内科</v>
      </c>
      <c r="V3781" s="95" t="s">
        <v>67</v>
      </c>
      <c r="W3781" s="93">
        <f>_xlfn.XLOOKUP(M3781,匹配表1065!D:D,匹配表1065!F:F)*N3781</f>
        <v>12</v>
      </c>
    </row>
    <row r="3782" customHeight="1" spans="1:23">
      <c r="A3782" s="89" t="s">
        <v>787</v>
      </c>
      <c r="B3782" s="90">
        <v>46184</v>
      </c>
      <c r="C3782" s="91" t="str">
        <f t="shared" si="118"/>
        <v>6月第2周</v>
      </c>
      <c r="D3782" s="89" t="s">
        <v>814</v>
      </c>
      <c r="E3782" s="89" t="str">
        <f t="shared" si="119"/>
        <v>6月第2周--周4</v>
      </c>
      <c r="F3782" s="103" t="s">
        <v>27</v>
      </c>
      <c r="G3782" s="102" t="s">
        <v>104</v>
      </c>
      <c r="H3782" s="92" t="str">
        <f>_xlfn.XLOOKUP(O3782,匹配表1065!T:T,匹配表1065!W:W)</f>
        <v>济南市</v>
      </c>
      <c r="I3782" s="89" t="str">
        <f>_xlfn.XLOOKUP(O3782,匹配表1065!T:T,匹配表1065!X:X)</f>
        <v>PME2024</v>
      </c>
      <c r="J3782" s="102" t="s">
        <v>125</v>
      </c>
      <c r="K3782" s="89" cm="1">
        <f ca="1" t="array" ref="K3782:L3782">_xlfn.XLOOKUP(J3782,匹配表1065!Y:Y,匹配表1065!AA:AB)</f>
        <v>9</v>
      </c>
      <c r="L3782" s="89" t="str">
        <v>3个月以上</v>
      </c>
      <c r="M3782" s="92" t="s">
        <v>35</v>
      </c>
      <c r="N3782" s="102">
        <v>1</v>
      </c>
      <c r="O3782" s="93" t="str">
        <f>_xlfn.XLOOKUP(P3782,匹配表1065!U:U,匹配表1065!T:T)</f>
        <v>HO00001404</v>
      </c>
      <c r="P3782" s="102" t="s">
        <v>126</v>
      </c>
      <c r="Q3782" s="102" t="s">
        <v>523</v>
      </c>
      <c r="R3782" s="89" t="str">
        <f>_xlfn.XLOOKUP(Q3782,匹配表1065!L:L,匹配表1065!O:O)</f>
        <v>B</v>
      </c>
      <c r="S3782" s="93" t="str">
        <f>IFERROR(_xlfn.XLOOKUP(Q3782,匹配表1065!AI:AI,匹配表1065!AJ:AJ),"绿标")</f>
        <v>绿标</v>
      </c>
      <c r="T3782" s="93" t="str" cm="1">
        <f t="array" ref="T3782:U3782">_xlfn.XLOOKUP(Q3782,匹配表1065!L:L,匹配表1065!M:N)</f>
        <v>脑血管</v>
      </c>
      <c r="U3782" s="94" t="str">
        <v>神经内科</v>
      </c>
      <c r="V3782" s="95" t="s">
        <v>58</v>
      </c>
      <c r="W3782" s="93">
        <f>_xlfn.XLOOKUP(M3782,匹配表1065!D:D,匹配表1065!F:F)*N3782</f>
        <v>4</v>
      </c>
    </row>
    <row r="3783" customHeight="1" spans="1:23">
      <c r="A3783" s="89" t="s">
        <v>787</v>
      </c>
      <c r="B3783" s="90">
        <v>46184</v>
      </c>
      <c r="C3783" s="91" t="str">
        <f t="shared" si="118"/>
        <v>6月第2周</v>
      </c>
      <c r="D3783" s="89" t="s">
        <v>814</v>
      </c>
      <c r="E3783" s="89" t="str">
        <f t="shared" si="119"/>
        <v>6月第2周--周4</v>
      </c>
      <c r="F3783" s="103" t="s">
        <v>27</v>
      </c>
      <c r="G3783" s="102" t="s">
        <v>104</v>
      </c>
      <c r="H3783" s="92" t="str">
        <f>_xlfn.XLOOKUP(O3783,匹配表1065!T:T,匹配表1065!W:W)</f>
        <v>济南市</v>
      </c>
      <c r="I3783" s="89" t="str">
        <f>_xlfn.XLOOKUP(O3783,匹配表1065!T:T,匹配表1065!X:X)</f>
        <v>PME2026</v>
      </c>
      <c r="J3783" s="102" t="s">
        <v>116</v>
      </c>
      <c r="K3783" s="89" cm="1">
        <f ca="1" t="array" ref="K3783:L3783">_xlfn.XLOOKUP(J3783,匹配表1065!Y:Y,匹配表1065!AA:AB)</f>
        <v>13</v>
      </c>
      <c r="L3783" s="89" t="str">
        <v>3个月以上</v>
      </c>
      <c r="M3783" s="92" t="s">
        <v>30</v>
      </c>
      <c r="N3783" s="102">
        <v>1</v>
      </c>
      <c r="O3783" s="93" t="str">
        <f>_xlfn.XLOOKUP(P3783,匹配表1065!U:U,匹配表1065!T:T)</f>
        <v>HO00001409</v>
      </c>
      <c r="P3783" s="102" t="s">
        <v>117</v>
      </c>
      <c r="Q3783" s="102" t="s">
        <v>312</v>
      </c>
      <c r="R3783" s="89" t="str">
        <f>_xlfn.XLOOKUP(Q3783,匹配表1065!L:L,匹配表1065!O:O)</f>
        <v>A</v>
      </c>
      <c r="S3783" s="93" t="str">
        <f>IFERROR(_xlfn.XLOOKUP(Q3783,匹配表1065!AI:AI,匹配表1065!AJ:AJ),"绿标")</f>
        <v>绿标</v>
      </c>
      <c r="T3783" s="93" t="str" cm="1">
        <f t="array" ref="T3783:U3783">_xlfn.XLOOKUP(Q3783,匹配表1065!L:L,匹配表1065!M:N)</f>
        <v>头痛</v>
      </c>
      <c r="U3783" s="94" t="str">
        <v>神经内科</v>
      </c>
      <c r="V3783" s="95" t="s">
        <v>67</v>
      </c>
      <c r="W3783" s="93">
        <f>_xlfn.XLOOKUP(M3783,匹配表1065!D:D,匹配表1065!F:F)*N3783</f>
        <v>12</v>
      </c>
    </row>
    <row r="3784" customHeight="1" spans="1:23">
      <c r="A3784" s="89" t="s">
        <v>787</v>
      </c>
      <c r="B3784" s="90">
        <v>46184</v>
      </c>
      <c r="C3784" s="91" t="str">
        <f t="shared" si="118"/>
        <v>6月第2周</v>
      </c>
      <c r="D3784" s="89" t="s">
        <v>814</v>
      </c>
      <c r="E3784" s="89" t="str">
        <f t="shared" si="119"/>
        <v>6月第2周--周4</v>
      </c>
      <c r="F3784" s="103" t="s">
        <v>27</v>
      </c>
      <c r="G3784" s="102" t="s">
        <v>104</v>
      </c>
      <c r="H3784" s="92" t="str">
        <f>_xlfn.XLOOKUP(O3784,匹配表1065!T:T,匹配表1065!W:W)</f>
        <v>济南市</v>
      </c>
      <c r="I3784" s="89" t="str">
        <f>_xlfn.XLOOKUP(O3784,匹配表1065!T:T,匹配表1065!X:X)</f>
        <v>PME2026</v>
      </c>
      <c r="J3784" s="102" t="s">
        <v>116</v>
      </c>
      <c r="K3784" s="89" cm="1">
        <f ca="1" t="array" ref="K3784:L3784">_xlfn.XLOOKUP(J3784,匹配表1065!Y:Y,匹配表1065!AA:AB)</f>
        <v>13</v>
      </c>
      <c r="L3784" s="89" t="str">
        <v>3个月以上</v>
      </c>
      <c r="M3784" s="92" t="s">
        <v>35</v>
      </c>
      <c r="N3784" s="102">
        <v>1</v>
      </c>
      <c r="O3784" s="93" t="str">
        <f>_xlfn.XLOOKUP(P3784,匹配表1065!U:U,匹配表1065!T:T)</f>
        <v>HO00001417</v>
      </c>
      <c r="P3784" s="102" t="s">
        <v>119</v>
      </c>
      <c r="Q3784" s="102" t="s">
        <v>310</v>
      </c>
      <c r="R3784" s="89" t="str">
        <f>_xlfn.XLOOKUP(Q3784,匹配表1065!L:L,匹配表1065!O:O)</f>
        <v>D</v>
      </c>
      <c r="S3784" s="93" t="str">
        <f>IFERROR(_xlfn.XLOOKUP(Q3784,匹配表1065!AI:AI,匹配表1065!AJ:AJ),"绿标")</f>
        <v>红标</v>
      </c>
      <c r="T3784" s="93" t="str" cm="1">
        <f t="array" ref="T3784:U3784">_xlfn.XLOOKUP(Q3784,匹配表1065!L:L,匹配表1065!M:N)</f>
        <v>抑郁焦虑</v>
      </c>
      <c r="U3784" s="94" t="str">
        <v>精神心理科</v>
      </c>
      <c r="V3784" s="95" t="s">
        <v>67</v>
      </c>
      <c r="W3784" s="93">
        <f>_xlfn.XLOOKUP(M3784,匹配表1065!D:D,匹配表1065!F:F)*N3784</f>
        <v>4</v>
      </c>
    </row>
    <row r="3785" customHeight="1" spans="1:23">
      <c r="A3785" s="89" t="s">
        <v>787</v>
      </c>
      <c r="B3785" s="90">
        <v>46184</v>
      </c>
      <c r="C3785" s="91" t="str">
        <f t="shared" si="118"/>
        <v>6月第2周</v>
      </c>
      <c r="D3785" s="89" t="s">
        <v>814</v>
      </c>
      <c r="E3785" s="89" t="str">
        <f t="shared" si="119"/>
        <v>6月第2周--周4</v>
      </c>
      <c r="F3785" s="103" t="s">
        <v>27</v>
      </c>
      <c r="G3785" s="102" t="s">
        <v>104</v>
      </c>
      <c r="H3785" s="92" t="str">
        <f>_xlfn.XLOOKUP(O3785,匹配表1065!T:T,匹配表1065!W:W)</f>
        <v>济南市</v>
      </c>
      <c r="I3785" s="89" t="str">
        <f>_xlfn.XLOOKUP(O3785,匹配表1065!T:T,匹配表1065!X:X)</f>
        <v>PME2025</v>
      </c>
      <c r="J3785" s="102" t="s">
        <v>128</v>
      </c>
      <c r="K3785" s="89" cm="1">
        <f ca="1" t="array" ref="K3785:L3785">_xlfn.XLOOKUP(J3785,匹配表1065!Y:Y,匹配表1065!AA:AB)</f>
        <v>13</v>
      </c>
      <c r="L3785" s="89" t="str">
        <v>3个月以上</v>
      </c>
      <c r="M3785" s="92" t="s">
        <v>55</v>
      </c>
      <c r="N3785" s="102">
        <v>1</v>
      </c>
      <c r="O3785" s="93" t="str">
        <f>_xlfn.XLOOKUP(P3785,匹配表1065!U:U,匹配表1065!T:T)</f>
        <v>HO00001400</v>
      </c>
      <c r="P3785" s="102" t="s">
        <v>112</v>
      </c>
      <c r="Q3785" s="102" t="s">
        <v>241</v>
      </c>
      <c r="R3785" s="89" t="str">
        <f>_xlfn.XLOOKUP(Q3785,匹配表1065!L:L,匹配表1065!O:O)</f>
        <v>A</v>
      </c>
      <c r="S3785" s="93" t="str">
        <f>IFERROR(_xlfn.XLOOKUP(Q3785,匹配表1065!AI:AI,匹配表1065!AJ:AJ),"绿标")</f>
        <v>红标</v>
      </c>
      <c r="T3785" s="93" t="str" cm="1">
        <f t="array" ref="T3785:U3785">_xlfn.XLOOKUP(Q3785,匹配表1065!L:L,匹配表1065!M:N)</f>
        <v>头痛</v>
      </c>
      <c r="U3785" s="94" t="str">
        <v>神经内科</v>
      </c>
      <c r="V3785" s="95" t="s">
        <v>33</v>
      </c>
      <c r="W3785" s="93">
        <f>_xlfn.XLOOKUP(M3785,匹配表1065!D:D,匹配表1065!F:F)*N3785</f>
        <v>8</v>
      </c>
    </row>
    <row r="3786" customHeight="1" spans="1:23">
      <c r="A3786" s="89" t="s">
        <v>787</v>
      </c>
      <c r="B3786" s="90">
        <v>46184</v>
      </c>
      <c r="C3786" s="91" t="str">
        <f t="shared" si="118"/>
        <v>6月第2周</v>
      </c>
      <c r="D3786" s="89" t="s">
        <v>814</v>
      </c>
      <c r="E3786" s="89" t="str">
        <f t="shared" si="119"/>
        <v>6月第2周--周4</v>
      </c>
      <c r="F3786" s="103" t="s">
        <v>27</v>
      </c>
      <c r="G3786" s="102" t="s">
        <v>104</v>
      </c>
      <c r="H3786" s="92" t="str">
        <f>_xlfn.XLOOKUP(O3786,匹配表1065!T:T,匹配表1065!W:W)</f>
        <v>济南市</v>
      </c>
      <c r="I3786" s="89" t="str">
        <f>_xlfn.XLOOKUP(O3786,匹配表1065!T:T,匹配表1065!X:X)</f>
        <v>PME2025</v>
      </c>
      <c r="J3786" s="102" t="s">
        <v>128</v>
      </c>
      <c r="K3786" s="89" cm="1">
        <f ca="1" t="array" ref="K3786:L3786">_xlfn.XLOOKUP(J3786,匹配表1065!Y:Y,匹配表1065!AA:AB)</f>
        <v>13</v>
      </c>
      <c r="L3786" s="89" t="str">
        <v>3个月以上</v>
      </c>
      <c r="M3786" s="92" t="s">
        <v>35</v>
      </c>
      <c r="N3786" s="102">
        <v>1</v>
      </c>
      <c r="O3786" s="93" t="str">
        <f>_xlfn.XLOOKUP(P3786,匹配表1065!U:U,匹配表1065!T:T)</f>
        <v>HO00001400</v>
      </c>
      <c r="P3786" s="102" t="s">
        <v>112</v>
      </c>
      <c r="Q3786" s="102" t="s">
        <v>242</v>
      </c>
      <c r="R3786" s="89" t="str">
        <f>_xlfn.XLOOKUP(Q3786,匹配表1065!L:L,匹配表1065!O:O)</f>
        <v>B</v>
      </c>
      <c r="S3786" s="93" t="str">
        <f>IFERROR(_xlfn.XLOOKUP(Q3786,匹配表1065!AI:AI,匹配表1065!AJ:AJ),"绿标")</f>
        <v>绿标</v>
      </c>
      <c r="T3786" s="93" t="str" cm="1">
        <f t="array" ref="T3786:U3786">_xlfn.XLOOKUP(Q3786,匹配表1065!L:L,匹配表1065!M:N)</f>
        <v>癫痫</v>
      </c>
      <c r="U3786" s="94" t="str">
        <v>神经内科</v>
      </c>
      <c r="V3786" s="95" t="s">
        <v>58</v>
      </c>
      <c r="W3786" s="93">
        <f>_xlfn.XLOOKUP(M3786,匹配表1065!D:D,匹配表1065!F:F)*N3786</f>
        <v>4</v>
      </c>
    </row>
    <row r="3787" customHeight="1" spans="1:23">
      <c r="A3787" s="89" t="s">
        <v>787</v>
      </c>
      <c r="B3787" s="90">
        <v>46184</v>
      </c>
      <c r="C3787" s="91" t="str">
        <f t="shared" si="118"/>
        <v>6月第2周</v>
      </c>
      <c r="D3787" s="89" t="s">
        <v>814</v>
      </c>
      <c r="E3787" s="89" t="str">
        <f t="shared" si="119"/>
        <v>6月第2周--周4</v>
      </c>
      <c r="F3787" s="103" t="s">
        <v>27</v>
      </c>
      <c r="G3787" s="102" t="s">
        <v>104</v>
      </c>
      <c r="H3787" s="92" t="str">
        <f>_xlfn.XLOOKUP(O3787,匹配表1065!T:T,匹配表1065!W:W)</f>
        <v>济南市</v>
      </c>
      <c r="I3787" s="89" t="str">
        <f>_xlfn.XLOOKUP(O3787,匹配表1065!T:T,匹配表1065!X:X)</f>
        <v>PME2029</v>
      </c>
      <c r="J3787" s="102" t="s">
        <v>128</v>
      </c>
      <c r="K3787" s="89" cm="1">
        <f ca="1" t="array" ref="K3787:L3787">_xlfn.XLOOKUP(J3787,匹配表1065!Y:Y,匹配表1065!AA:AB)</f>
        <v>13</v>
      </c>
      <c r="L3787" s="89" t="str">
        <v>3个月以上</v>
      </c>
      <c r="M3787" s="92" t="s">
        <v>55</v>
      </c>
      <c r="N3787" s="102">
        <v>1</v>
      </c>
      <c r="O3787" s="93" t="str">
        <f>_xlfn.XLOOKUP(P3787,匹配表1065!U:U,匹配表1065!T:T)</f>
        <v>HO00024281</v>
      </c>
      <c r="P3787" s="102" t="s">
        <v>129</v>
      </c>
      <c r="Q3787" s="102" t="s">
        <v>130</v>
      </c>
      <c r="R3787" s="89" t="str">
        <f>_xlfn.XLOOKUP(Q3787,匹配表1065!L:L,匹配表1065!O:O)</f>
        <v>B</v>
      </c>
      <c r="S3787" s="93" t="str">
        <f>IFERROR(_xlfn.XLOOKUP(Q3787,匹配表1065!AI:AI,匹配表1065!AJ:AJ),"绿标")</f>
        <v>绿标</v>
      </c>
      <c r="T3787" s="93" t="str" cm="1">
        <f t="array" ref="T3787:U3787">_xlfn.XLOOKUP(Q3787,匹配表1065!L:L,匹配表1065!M:N)</f>
        <v>脑血管</v>
      </c>
      <c r="U3787" s="94" t="str">
        <v>神经内科</v>
      </c>
      <c r="V3787" s="95" t="s">
        <v>33</v>
      </c>
      <c r="W3787" s="93">
        <f>_xlfn.XLOOKUP(M3787,匹配表1065!D:D,匹配表1065!F:F)*N3787</f>
        <v>8</v>
      </c>
    </row>
    <row r="3788" customHeight="1" spans="1:23">
      <c r="A3788" s="89" t="s">
        <v>787</v>
      </c>
      <c r="B3788" s="90">
        <v>46184</v>
      </c>
      <c r="C3788" s="91" t="str">
        <f t="shared" si="118"/>
        <v>6月第2周</v>
      </c>
      <c r="D3788" s="89" t="s">
        <v>814</v>
      </c>
      <c r="E3788" s="89" t="str">
        <f t="shared" si="119"/>
        <v>6月第2周--周4</v>
      </c>
      <c r="F3788" s="103" t="s">
        <v>27</v>
      </c>
      <c r="G3788" s="102" t="s">
        <v>104</v>
      </c>
      <c r="H3788" s="92" t="str">
        <f>_xlfn.XLOOKUP(O3788,匹配表1065!T:T,匹配表1065!W:W)</f>
        <v>济南市</v>
      </c>
      <c r="I3788" s="89" t="str">
        <f>_xlfn.XLOOKUP(O3788,匹配表1065!T:T,匹配表1065!X:X)</f>
        <v>PME2025</v>
      </c>
      <c r="J3788" s="102" t="s">
        <v>111</v>
      </c>
      <c r="K3788" s="89" cm="1">
        <f ca="1" t="array" ref="K3788:L3788">_xlfn.XLOOKUP(J3788,匹配表1065!Y:Y,匹配表1065!AA:AB)</f>
        <v>30</v>
      </c>
      <c r="L3788" s="89" t="str">
        <v>3个月以上</v>
      </c>
      <c r="M3788" s="92" t="s">
        <v>35</v>
      </c>
      <c r="N3788" s="102">
        <v>1</v>
      </c>
      <c r="O3788" s="93" t="str">
        <f>_xlfn.XLOOKUP(P3788,匹配表1065!U:U,匹配表1065!T:T)</f>
        <v>HO00394630</v>
      </c>
      <c r="P3788" s="102" t="s">
        <v>462</v>
      </c>
      <c r="Q3788" s="102" t="s">
        <v>463</v>
      </c>
      <c r="R3788" s="89" t="str">
        <f>_xlfn.XLOOKUP(Q3788,匹配表1065!L:L,匹配表1065!O:O)</f>
        <v>C</v>
      </c>
      <c r="S3788" s="93" t="str">
        <f>IFERROR(_xlfn.XLOOKUP(Q3788,匹配表1065!AI:AI,匹配表1065!AJ:AJ),"绿标")</f>
        <v>绿标</v>
      </c>
      <c r="T3788" s="93" t="str" cm="1">
        <f t="array" ref="T3788:U3788">_xlfn.XLOOKUP(Q3788,匹配表1065!L:L,匹配表1065!M:N)</f>
        <v>眩晕</v>
      </c>
      <c r="U3788" s="94" t="str">
        <v>神经内科</v>
      </c>
      <c r="V3788" s="95" t="s">
        <v>58</v>
      </c>
      <c r="W3788" s="93">
        <f>_xlfn.XLOOKUP(M3788,匹配表1065!D:D,匹配表1065!F:F)*N3788</f>
        <v>4</v>
      </c>
    </row>
    <row r="3789" customHeight="1" spans="1:23">
      <c r="A3789" s="89" t="s">
        <v>787</v>
      </c>
      <c r="B3789" s="90">
        <v>46184</v>
      </c>
      <c r="C3789" s="91" t="str">
        <f t="shared" si="118"/>
        <v>6月第2周</v>
      </c>
      <c r="D3789" s="89" t="s">
        <v>814</v>
      </c>
      <c r="E3789" s="89" t="str">
        <f t="shared" si="119"/>
        <v>6月第2周--周4</v>
      </c>
      <c r="F3789" s="103" t="s">
        <v>27</v>
      </c>
      <c r="G3789" s="102" t="s">
        <v>104</v>
      </c>
      <c r="H3789" s="92" t="str">
        <f>_xlfn.XLOOKUP(O3789,匹配表1065!T:T,匹配表1065!W:W)</f>
        <v>济南市</v>
      </c>
      <c r="I3789" s="89" t="str">
        <f>_xlfn.XLOOKUP(O3789,匹配表1065!T:T,匹配表1065!X:X)</f>
        <v>PME2025</v>
      </c>
      <c r="J3789" s="102" t="s">
        <v>111</v>
      </c>
      <c r="K3789" s="89" cm="1">
        <f ca="1" t="array" ref="K3789:L3789">_xlfn.XLOOKUP(J3789,匹配表1065!Y:Y,匹配表1065!AA:AB)</f>
        <v>30</v>
      </c>
      <c r="L3789" s="89" t="str">
        <v>3个月以上</v>
      </c>
      <c r="M3789" s="92" t="s">
        <v>30</v>
      </c>
      <c r="N3789" s="102">
        <v>1</v>
      </c>
      <c r="O3789" s="93" t="str">
        <f>_xlfn.XLOOKUP(P3789,匹配表1065!U:U,匹配表1065!T:T)</f>
        <v>HO00001400</v>
      </c>
      <c r="P3789" s="102" t="s">
        <v>112</v>
      </c>
      <c r="Q3789" s="102" t="s">
        <v>115</v>
      </c>
      <c r="R3789" s="89" t="str">
        <f>_xlfn.XLOOKUP(Q3789,匹配表1065!L:L,匹配表1065!O:O)</f>
        <v>B</v>
      </c>
      <c r="S3789" s="93" t="str">
        <f>IFERROR(_xlfn.XLOOKUP(Q3789,匹配表1065!AI:AI,匹配表1065!AJ:AJ),"绿标")</f>
        <v>绿标</v>
      </c>
      <c r="T3789" s="93" t="str" cm="1">
        <f t="array" ref="T3789:U3789">_xlfn.XLOOKUP(Q3789,匹配表1065!L:L,匹配表1065!M:N)</f>
        <v>癫痫</v>
      </c>
      <c r="U3789" s="94" t="str">
        <v>神经内科</v>
      </c>
      <c r="V3789" s="95" t="s">
        <v>70</v>
      </c>
      <c r="W3789" s="93">
        <f>_xlfn.XLOOKUP(M3789,匹配表1065!D:D,匹配表1065!F:F)*N3789</f>
        <v>12</v>
      </c>
    </row>
    <row r="3790" customHeight="1" spans="1:23">
      <c r="A3790" s="89" t="s">
        <v>787</v>
      </c>
      <c r="B3790" s="90">
        <v>46184</v>
      </c>
      <c r="C3790" s="91" t="str">
        <f t="shared" si="118"/>
        <v>6月第2周</v>
      </c>
      <c r="D3790" s="89" t="s">
        <v>814</v>
      </c>
      <c r="E3790" s="89" t="str">
        <f t="shared" si="119"/>
        <v>6月第2周--周4</v>
      </c>
      <c r="F3790" s="103" t="s">
        <v>27</v>
      </c>
      <c r="G3790" s="102" t="s">
        <v>104</v>
      </c>
      <c r="H3790" s="92" t="str">
        <f>_xlfn.XLOOKUP(O3790,匹配表1065!T:T,匹配表1065!W:W)</f>
        <v>济南市</v>
      </c>
      <c r="I3790" s="89" t="str">
        <f>_xlfn.XLOOKUP(O3790,匹配表1065!T:T,匹配表1065!X:X)</f>
        <v>PME2025</v>
      </c>
      <c r="J3790" s="102" t="s">
        <v>111</v>
      </c>
      <c r="K3790" s="89" cm="1">
        <f ca="1" t="array" ref="K3790:L3790">_xlfn.XLOOKUP(J3790,匹配表1065!Y:Y,匹配表1065!AA:AB)</f>
        <v>30</v>
      </c>
      <c r="L3790" s="89" t="str">
        <v>3个月以上</v>
      </c>
      <c r="M3790" s="92" t="s">
        <v>30</v>
      </c>
      <c r="N3790" s="102">
        <v>1</v>
      </c>
      <c r="O3790" s="93" t="str">
        <f>_xlfn.XLOOKUP(P3790,匹配表1065!U:U,匹配表1065!T:T)</f>
        <v>HO00001400</v>
      </c>
      <c r="P3790" s="102" t="s">
        <v>112</v>
      </c>
      <c r="Q3790" s="102" t="s">
        <v>113</v>
      </c>
      <c r="R3790" s="89" t="str">
        <f>_xlfn.XLOOKUP(Q3790,匹配表1065!L:L,匹配表1065!O:O)</f>
        <v>B</v>
      </c>
      <c r="S3790" s="93" t="str">
        <f>IFERROR(_xlfn.XLOOKUP(Q3790,匹配表1065!AI:AI,匹配表1065!AJ:AJ),"绿标")</f>
        <v>红标</v>
      </c>
      <c r="T3790" s="93" t="str" cm="1">
        <f t="array" ref="T3790:U3790">_xlfn.XLOOKUP(Q3790,匹配表1065!L:L,匹配表1065!M:N)</f>
        <v>抑郁焦虑</v>
      </c>
      <c r="U3790" s="94" t="str">
        <v>神经内科</v>
      </c>
      <c r="V3790" s="95" t="s">
        <v>42</v>
      </c>
      <c r="W3790" s="93">
        <f>_xlfn.XLOOKUP(M3790,匹配表1065!D:D,匹配表1065!F:F)*N3790</f>
        <v>12</v>
      </c>
    </row>
    <row r="3791" customHeight="1" spans="1:23">
      <c r="A3791" s="89" t="s">
        <v>787</v>
      </c>
      <c r="B3791" s="90">
        <v>46184</v>
      </c>
      <c r="C3791" s="91" t="str">
        <f t="shared" si="118"/>
        <v>6月第2周</v>
      </c>
      <c r="D3791" s="89" t="s">
        <v>814</v>
      </c>
      <c r="E3791" s="89" t="str">
        <f t="shared" si="119"/>
        <v>6月第2周--周4</v>
      </c>
      <c r="F3791" s="103" t="s">
        <v>27</v>
      </c>
      <c r="G3791" s="102" t="s">
        <v>104</v>
      </c>
      <c r="H3791" s="92" t="str">
        <f>_xlfn.XLOOKUP(O3791,匹配表1065!T:T,匹配表1065!W:W)</f>
        <v>东营市</v>
      </c>
      <c r="I3791" s="89" t="str">
        <f>_xlfn.XLOOKUP(O3791,匹配表1065!T:T,匹配表1065!X:X)</f>
        <v>PME2028</v>
      </c>
      <c r="J3791" s="102" t="s">
        <v>121</v>
      </c>
      <c r="K3791" s="89" cm="1">
        <f ca="1" t="array" ref="K3791:L3791">_xlfn.XLOOKUP(J3791,匹配表1065!Y:Y,匹配表1065!AA:AB)</f>
        <v>26</v>
      </c>
      <c r="L3791" s="89" t="str">
        <v>3个月以上</v>
      </c>
      <c r="M3791" s="92" t="s">
        <v>55</v>
      </c>
      <c r="N3791" s="102">
        <v>1</v>
      </c>
      <c r="O3791" s="93" t="str">
        <f>_xlfn.XLOOKUP(P3791,匹配表1065!U:U,匹配表1065!T:T)</f>
        <v>HO00001462</v>
      </c>
      <c r="P3791" s="102" t="s">
        <v>236</v>
      </c>
      <c r="Q3791" s="102" t="s">
        <v>237</v>
      </c>
      <c r="R3791" s="89" t="str">
        <f>_xlfn.XLOOKUP(Q3791,匹配表1065!L:L,匹配表1065!O:O)</f>
        <v>A</v>
      </c>
      <c r="S3791" s="93" t="str">
        <f>IFERROR(_xlfn.XLOOKUP(Q3791,匹配表1065!AI:AI,匹配表1065!AJ:AJ),"绿标")</f>
        <v>红标</v>
      </c>
      <c r="T3791" s="93" t="str" cm="1">
        <f t="array" ref="T3791:U3791">_xlfn.XLOOKUP(Q3791,匹配表1065!L:L,匹配表1065!M:N)</f>
        <v>头痛</v>
      </c>
      <c r="U3791" s="94" t="str">
        <v>神经内科</v>
      </c>
      <c r="V3791" s="95" t="s">
        <v>42</v>
      </c>
      <c r="W3791" s="93">
        <f>_xlfn.XLOOKUP(M3791,匹配表1065!D:D,匹配表1065!F:F)*N3791</f>
        <v>8</v>
      </c>
    </row>
    <row r="3792" customHeight="1" spans="1:23">
      <c r="A3792" s="89" t="s">
        <v>787</v>
      </c>
      <c r="B3792" s="90">
        <v>46184</v>
      </c>
      <c r="C3792" s="91" t="str">
        <f t="shared" si="118"/>
        <v>6月第2周</v>
      </c>
      <c r="D3792" s="89" t="s">
        <v>814</v>
      </c>
      <c r="E3792" s="89" t="str">
        <f t="shared" si="119"/>
        <v>6月第2周--周4</v>
      </c>
      <c r="F3792" s="103" t="s">
        <v>27</v>
      </c>
      <c r="G3792" s="102" t="s">
        <v>167</v>
      </c>
      <c r="H3792" s="92" t="str">
        <f>_xlfn.XLOOKUP(O3792,匹配表1065!T:T,匹配表1065!W:W)</f>
        <v>无锡市</v>
      </c>
      <c r="I3792" s="89" t="str">
        <f>_xlfn.XLOOKUP(O3792,匹配表1065!T:T,匹配表1065!X:X)</f>
        <v>PME2014</v>
      </c>
      <c r="J3792" s="102" t="s">
        <v>581</v>
      </c>
      <c r="K3792" s="89" cm="1">
        <f ca="1" t="array" ref="K3792:L3792">_xlfn.XLOOKUP(J3792,匹配表1065!Y:Y,匹配表1065!AA:AB)</f>
        <v>1</v>
      </c>
      <c r="L3792" s="89" t="str">
        <v>3个月以内</v>
      </c>
      <c r="M3792" s="92" t="s">
        <v>30</v>
      </c>
      <c r="N3792" s="102">
        <v>1</v>
      </c>
      <c r="O3792" s="93" t="str">
        <f>_xlfn.XLOOKUP(P3792,匹配表1065!U:U,匹配表1065!T:T)</f>
        <v>HO00001114</v>
      </c>
      <c r="P3792" s="102" t="s">
        <v>628</v>
      </c>
      <c r="Q3792" s="102" t="s">
        <v>670</v>
      </c>
      <c r="R3792" s="89" t="str">
        <f>_xlfn.XLOOKUP(Q3792,匹配表1065!L:L,匹配表1065!O:O)</f>
        <v>C</v>
      </c>
      <c r="S3792" s="93" t="str">
        <f>IFERROR(_xlfn.XLOOKUP(Q3792,匹配表1065!AI:AI,匹配表1065!AJ:AJ),"绿标")</f>
        <v>绿标</v>
      </c>
      <c r="T3792" s="93" t="str" cm="1">
        <f t="array" ref="T3792:U3792">_xlfn.XLOOKUP(Q3792,匹配表1065!L:L,匹配表1065!M:N)</f>
        <v>眩晕</v>
      </c>
      <c r="U3792" s="94" t="str">
        <v>耳鼻喉科</v>
      </c>
      <c r="V3792" s="95" t="s">
        <v>70</v>
      </c>
      <c r="W3792" s="93">
        <f>_xlfn.XLOOKUP(M3792,匹配表1065!D:D,匹配表1065!F:F)*N3792</f>
        <v>12</v>
      </c>
    </row>
    <row r="3793" customHeight="1" spans="1:23">
      <c r="A3793" s="89" t="s">
        <v>787</v>
      </c>
      <c r="B3793" s="90">
        <v>46184</v>
      </c>
      <c r="C3793" s="91" t="str">
        <f t="shared" si="118"/>
        <v>6月第2周</v>
      </c>
      <c r="D3793" s="89" t="s">
        <v>814</v>
      </c>
      <c r="E3793" s="89" t="str">
        <f t="shared" si="119"/>
        <v>6月第2周--周4</v>
      </c>
      <c r="F3793" s="103" t="s">
        <v>27</v>
      </c>
      <c r="G3793" s="102" t="s">
        <v>167</v>
      </c>
      <c r="H3793" s="92" t="str">
        <f>_xlfn.XLOOKUP(O3793,匹配表1065!T:T,匹配表1065!W:W)</f>
        <v>南通市</v>
      </c>
      <c r="I3793" s="89" t="str">
        <f>_xlfn.XLOOKUP(O3793,匹配表1065!T:T,匹配表1065!X:X)</f>
        <v>PME2013</v>
      </c>
      <c r="J3793" s="102" t="s">
        <v>180</v>
      </c>
      <c r="K3793" s="89" cm="1">
        <f ca="1" t="array" ref="K3793:L3793">_xlfn.XLOOKUP(J3793,匹配表1065!Y:Y,匹配表1065!AA:AB)</f>
        <v>51</v>
      </c>
      <c r="L3793" s="89" t="str">
        <v>3个月以上</v>
      </c>
      <c r="M3793" s="92" t="s">
        <v>30</v>
      </c>
      <c r="N3793" s="102">
        <v>3</v>
      </c>
      <c r="O3793" s="93" t="str">
        <f>_xlfn.XLOOKUP(P3793,匹配表1065!U:U,匹配表1065!T:T)</f>
        <v>HO00001021</v>
      </c>
      <c r="P3793" s="102" t="s">
        <v>181</v>
      </c>
      <c r="Q3793" s="102" t="s">
        <v>182</v>
      </c>
      <c r="R3793" s="89" t="str">
        <f>_xlfn.XLOOKUP(Q3793,匹配表1065!L:L,匹配表1065!O:O)</f>
        <v>C</v>
      </c>
      <c r="S3793" s="93" t="str">
        <f>IFERROR(_xlfn.XLOOKUP(Q3793,匹配表1065!AI:AI,匹配表1065!AJ:AJ),"绿标")</f>
        <v>红标</v>
      </c>
      <c r="T3793" s="93" t="str" cm="1">
        <f t="array" ref="T3793:U3793">_xlfn.XLOOKUP(Q3793,匹配表1065!L:L,匹配表1065!M:N)</f>
        <v>眩晕</v>
      </c>
      <c r="U3793" s="94" t="str">
        <v>神经内科</v>
      </c>
      <c r="V3793" s="95" t="s">
        <v>70</v>
      </c>
      <c r="W3793" s="93">
        <f>_xlfn.XLOOKUP(M3793,匹配表1065!D:D,匹配表1065!F:F)*N3793</f>
        <v>36</v>
      </c>
    </row>
    <row r="3794" customHeight="1" spans="1:23">
      <c r="A3794" s="89" t="s">
        <v>787</v>
      </c>
      <c r="B3794" s="90">
        <v>46184</v>
      </c>
      <c r="C3794" s="91" t="str">
        <f t="shared" si="118"/>
        <v>6月第2周</v>
      </c>
      <c r="D3794" s="89" t="s">
        <v>814</v>
      </c>
      <c r="E3794" s="89" t="str">
        <f t="shared" si="119"/>
        <v>6月第2周--周4</v>
      </c>
      <c r="F3794" s="103" t="s">
        <v>27</v>
      </c>
      <c r="G3794" s="102" t="s">
        <v>167</v>
      </c>
      <c r="H3794" s="92" t="str">
        <f>_xlfn.XLOOKUP(O3794,匹配表1065!T:T,匹配表1065!W:W)</f>
        <v>南通市</v>
      </c>
      <c r="I3794" s="89" t="str">
        <f>_xlfn.XLOOKUP(O3794,匹配表1065!T:T,匹配表1065!X:X)</f>
        <v>PME2013</v>
      </c>
      <c r="J3794" s="102" t="s">
        <v>180</v>
      </c>
      <c r="K3794" s="89" cm="1">
        <f ca="1" t="array" ref="K3794:L3794">_xlfn.XLOOKUP(J3794,匹配表1065!Y:Y,匹配表1065!AA:AB)</f>
        <v>51</v>
      </c>
      <c r="L3794" s="89" t="str">
        <v>3个月以上</v>
      </c>
      <c r="M3794" s="92" t="s">
        <v>35</v>
      </c>
      <c r="N3794" s="102">
        <v>1</v>
      </c>
      <c r="O3794" s="93" t="str">
        <f>_xlfn.XLOOKUP(P3794,匹配表1065!U:U,匹配表1065!T:T)</f>
        <v>HO00001021</v>
      </c>
      <c r="P3794" s="102" t="s">
        <v>181</v>
      </c>
      <c r="Q3794" s="102" t="s">
        <v>431</v>
      </c>
      <c r="R3794" s="89" t="str">
        <f>_xlfn.XLOOKUP(Q3794,匹配表1065!L:L,匹配表1065!O:O)</f>
        <v>B</v>
      </c>
      <c r="S3794" s="93" t="str">
        <f>IFERROR(_xlfn.XLOOKUP(Q3794,匹配表1065!AI:AI,匹配表1065!AJ:AJ),"绿标")</f>
        <v>红标</v>
      </c>
      <c r="T3794" s="93" t="str" cm="1">
        <f t="array" ref="T3794:U3794">_xlfn.XLOOKUP(Q3794,匹配表1065!L:L,匹配表1065!M:N)</f>
        <v>脑血管</v>
      </c>
      <c r="U3794" s="94" t="str">
        <v>神经内科</v>
      </c>
      <c r="V3794" s="95" t="s">
        <v>33</v>
      </c>
      <c r="W3794" s="93">
        <f>_xlfn.XLOOKUP(M3794,匹配表1065!D:D,匹配表1065!F:F)*N3794</f>
        <v>4</v>
      </c>
    </row>
    <row r="3795" customHeight="1" spans="1:23">
      <c r="A3795" s="89" t="s">
        <v>787</v>
      </c>
      <c r="B3795" s="90">
        <v>46184</v>
      </c>
      <c r="C3795" s="91" t="str">
        <f t="shared" si="118"/>
        <v>6月第2周</v>
      </c>
      <c r="D3795" s="89" t="s">
        <v>814</v>
      </c>
      <c r="E3795" s="89" t="str">
        <f t="shared" si="119"/>
        <v>6月第2周--周4</v>
      </c>
      <c r="F3795" s="103" t="s">
        <v>27</v>
      </c>
      <c r="G3795" s="102" t="s">
        <v>167</v>
      </c>
      <c r="H3795" s="92" t="str">
        <f>_xlfn.XLOOKUP(O3795,匹配表1065!T:T,匹配表1065!W:W)</f>
        <v>南通市</v>
      </c>
      <c r="I3795" s="89" t="str">
        <f>_xlfn.XLOOKUP(O3795,匹配表1065!T:T,匹配表1065!X:X)</f>
        <v>PME2013</v>
      </c>
      <c r="J3795" s="102" t="s">
        <v>180</v>
      </c>
      <c r="K3795" s="89" cm="1">
        <f ca="1" t="array" ref="K3795:L3795">_xlfn.XLOOKUP(J3795,匹配表1065!Y:Y,匹配表1065!AA:AB)</f>
        <v>51</v>
      </c>
      <c r="L3795" s="89" t="str">
        <v>3个月以上</v>
      </c>
      <c r="M3795" s="92" t="s">
        <v>35</v>
      </c>
      <c r="N3795" s="102">
        <v>1</v>
      </c>
      <c r="O3795" s="93" t="str">
        <f>_xlfn.XLOOKUP(P3795,匹配表1065!U:U,匹配表1065!T:T)</f>
        <v>HO00001066</v>
      </c>
      <c r="P3795" s="102" t="s">
        <v>183</v>
      </c>
      <c r="Q3795" s="102" t="s">
        <v>352</v>
      </c>
      <c r="R3795" s="89" t="str">
        <f>_xlfn.XLOOKUP(Q3795,匹配表1065!L:L,匹配表1065!O:O)</f>
        <v>C</v>
      </c>
      <c r="S3795" s="93" t="str">
        <f>IFERROR(_xlfn.XLOOKUP(Q3795,匹配表1065!AI:AI,匹配表1065!AJ:AJ),"绿标")</f>
        <v>绿标</v>
      </c>
      <c r="T3795" s="93" t="str" cm="1">
        <f t="array" ref="T3795:U3795">_xlfn.XLOOKUP(Q3795,匹配表1065!L:L,匹配表1065!M:N)</f>
        <v>眩晕</v>
      </c>
      <c r="U3795" s="94" t="str">
        <v>耳鼻喉科</v>
      </c>
      <c r="V3795" s="95" t="s">
        <v>70</v>
      </c>
      <c r="W3795" s="93">
        <f>_xlfn.XLOOKUP(M3795,匹配表1065!D:D,匹配表1065!F:F)*N3795</f>
        <v>4</v>
      </c>
    </row>
    <row r="3796" customHeight="1" spans="1:23">
      <c r="A3796" s="89" t="s">
        <v>787</v>
      </c>
      <c r="B3796" s="90">
        <v>46184</v>
      </c>
      <c r="C3796" s="91" t="str">
        <f t="shared" si="118"/>
        <v>6月第2周</v>
      </c>
      <c r="D3796" s="89" t="s">
        <v>814</v>
      </c>
      <c r="E3796" s="89" t="str">
        <f t="shared" si="119"/>
        <v>6月第2周--周4</v>
      </c>
      <c r="F3796" s="103" t="s">
        <v>27</v>
      </c>
      <c r="G3796" s="102" t="s">
        <v>167</v>
      </c>
      <c r="H3796" s="92" t="str">
        <f>_xlfn.XLOOKUP(O3796,匹配表1065!T:T,匹配表1065!W:W)</f>
        <v>南通市</v>
      </c>
      <c r="I3796" s="89" t="str">
        <f>_xlfn.XLOOKUP(O3796,匹配表1065!T:T,匹配表1065!X:X)</f>
        <v>PME2013</v>
      </c>
      <c r="J3796" s="102" t="s">
        <v>180</v>
      </c>
      <c r="K3796" s="89" cm="1">
        <f ca="1" t="array" ref="K3796:L3796">_xlfn.XLOOKUP(J3796,匹配表1065!Y:Y,匹配表1065!AA:AB)</f>
        <v>51</v>
      </c>
      <c r="L3796" s="89" t="str">
        <v>3个月以上</v>
      </c>
      <c r="M3796" s="92" t="s">
        <v>35</v>
      </c>
      <c r="N3796" s="102">
        <v>1</v>
      </c>
      <c r="O3796" s="93" t="str">
        <f>_xlfn.XLOOKUP(P3796,匹配表1065!U:U,匹配表1065!T:T)</f>
        <v>HO00001124</v>
      </c>
      <c r="P3796" s="102" t="s">
        <v>831</v>
      </c>
      <c r="Q3796" s="102" t="s">
        <v>286</v>
      </c>
      <c r="R3796" s="89" t="str">
        <f>_xlfn.XLOOKUP(Q3796,匹配表1065!L:L,匹配表1065!O:O)</f>
        <v>D</v>
      </c>
      <c r="S3796" s="93" t="str">
        <f>IFERROR(_xlfn.XLOOKUP(Q3796,匹配表1065!AI:AI,匹配表1065!AJ:AJ),"绿标")</f>
        <v>绿标</v>
      </c>
      <c r="T3796" s="93" t="str" cm="1">
        <f t="array" ref="T3796:U3796">_xlfn.XLOOKUP(Q3796,匹配表1065!L:L,匹配表1065!M:N)</f>
        <v>疼痛</v>
      </c>
      <c r="U3796" s="94" t="str">
        <v>疼痛科</v>
      </c>
      <c r="V3796" s="95" t="s">
        <v>33</v>
      </c>
      <c r="W3796" s="93">
        <f>_xlfn.XLOOKUP(M3796,匹配表1065!D:D,匹配表1065!F:F)*N3796</f>
        <v>4</v>
      </c>
    </row>
    <row r="3797" customHeight="1" spans="1:23">
      <c r="A3797" s="89" t="s">
        <v>787</v>
      </c>
      <c r="B3797" s="90">
        <v>46184</v>
      </c>
      <c r="C3797" s="91" t="str">
        <f t="shared" si="118"/>
        <v>6月第2周</v>
      </c>
      <c r="D3797" s="89" t="s">
        <v>814</v>
      </c>
      <c r="E3797" s="89" t="str">
        <f t="shared" si="119"/>
        <v>6月第2周--周4</v>
      </c>
      <c r="F3797" s="103" t="s">
        <v>27</v>
      </c>
      <c r="G3797" s="102" t="s">
        <v>167</v>
      </c>
      <c r="H3797" s="92" t="str">
        <f>_xlfn.XLOOKUP(O3797,匹配表1065!T:T,匹配表1065!W:W)</f>
        <v>苏州市</v>
      </c>
      <c r="I3797" s="89" t="str">
        <f>_xlfn.XLOOKUP(O3797,匹配表1065!T:T,匹配表1065!X:X)</f>
        <v>PME2011</v>
      </c>
      <c r="J3797" s="102" t="s">
        <v>168</v>
      </c>
      <c r="K3797" s="89" cm="1">
        <f ca="1" t="array" ref="K3797:L3797">_xlfn.XLOOKUP(J3797,匹配表1065!Y:Y,匹配表1065!AA:AB)</f>
        <v>19</v>
      </c>
      <c r="L3797" s="89" t="str">
        <v>3个月以上</v>
      </c>
      <c r="M3797" s="92" t="s">
        <v>30</v>
      </c>
      <c r="N3797" s="102">
        <v>2</v>
      </c>
      <c r="O3797" s="93" t="str">
        <f>_xlfn.XLOOKUP(P3797,匹配表1065!U:U,匹配表1065!T:T)</f>
        <v>HO00307823</v>
      </c>
      <c r="P3797" s="102" t="s">
        <v>169</v>
      </c>
      <c r="Q3797" s="102" t="s">
        <v>172</v>
      </c>
      <c r="R3797" s="89" t="str">
        <f>_xlfn.XLOOKUP(Q3797,匹配表1065!L:L,匹配表1065!O:O)</f>
        <v>C</v>
      </c>
      <c r="S3797" s="93" t="str">
        <f>IFERROR(_xlfn.XLOOKUP(Q3797,匹配表1065!AI:AI,匹配表1065!AJ:AJ),"绿标")</f>
        <v>绿标</v>
      </c>
      <c r="T3797" s="93" t="str" cm="1">
        <f t="array" ref="T3797:U3797">_xlfn.XLOOKUP(Q3797,匹配表1065!L:L,匹配表1065!M:N)</f>
        <v>眩晕</v>
      </c>
      <c r="U3797" s="94" t="str">
        <v>神经内科</v>
      </c>
      <c r="V3797" s="95" t="s">
        <v>33</v>
      </c>
      <c r="W3797" s="93">
        <f>_xlfn.XLOOKUP(M3797,匹配表1065!D:D,匹配表1065!F:F)*N3797</f>
        <v>24</v>
      </c>
    </row>
    <row r="3798" customHeight="1" spans="1:23">
      <c r="A3798" s="89" t="s">
        <v>787</v>
      </c>
      <c r="B3798" s="90">
        <v>46184</v>
      </c>
      <c r="C3798" s="91" t="str">
        <f t="shared" si="118"/>
        <v>6月第2周</v>
      </c>
      <c r="D3798" s="89" t="s">
        <v>814</v>
      </c>
      <c r="E3798" s="89" t="str">
        <f t="shared" si="119"/>
        <v>6月第2周--周4</v>
      </c>
      <c r="F3798" s="103" t="s">
        <v>27</v>
      </c>
      <c r="G3798" s="102" t="s">
        <v>167</v>
      </c>
      <c r="H3798" s="92" t="str">
        <f>_xlfn.XLOOKUP(O3798,匹配表1065!T:T,匹配表1065!W:W)</f>
        <v>苏州市</v>
      </c>
      <c r="I3798" s="89" t="str">
        <f>_xlfn.XLOOKUP(O3798,匹配表1065!T:T,匹配表1065!X:X)</f>
        <v>PME2011</v>
      </c>
      <c r="J3798" s="102" t="s">
        <v>168</v>
      </c>
      <c r="K3798" s="89" cm="1">
        <f ca="1" t="array" ref="K3798:L3798">_xlfn.XLOOKUP(J3798,匹配表1065!Y:Y,匹配表1065!AA:AB)</f>
        <v>19</v>
      </c>
      <c r="L3798" s="89" t="str">
        <v>3个月以上</v>
      </c>
      <c r="M3798" s="92" t="s">
        <v>30</v>
      </c>
      <c r="N3798" s="102">
        <v>2</v>
      </c>
      <c r="O3798" s="93" t="str">
        <f>_xlfn.XLOOKUP(P3798,匹配表1065!U:U,匹配表1065!T:T)</f>
        <v>HO00307823</v>
      </c>
      <c r="P3798" s="102" t="s">
        <v>169</v>
      </c>
      <c r="Q3798" s="102" t="s">
        <v>170</v>
      </c>
      <c r="R3798" s="89" t="str">
        <f>_xlfn.XLOOKUP(Q3798,匹配表1065!L:L,匹配表1065!O:O)</f>
        <v>A</v>
      </c>
      <c r="S3798" s="93" t="str">
        <f>IFERROR(_xlfn.XLOOKUP(Q3798,匹配表1065!AI:AI,匹配表1065!AJ:AJ),"绿标")</f>
        <v>红标</v>
      </c>
      <c r="T3798" s="93" t="str" cm="1">
        <f t="array" ref="T3798:U3798">_xlfn.XLOOKUP(Q3798,匹配表1065!L:L,匹配表1065!M:N)</f>
        <v>头痛</v>
      </c>
      <c r="U3798" s="94" t="str">
        <v>神经内科</v>
      </c>
      <c r="V3798" s="95" t="s">
        <v>70</v>
      </c>
      <c r="W3798" s="93">
        <f>_xlfn.XLOOKUP(M3798,匹配表1065!D:D,匹配表1065!F:F)*N3798</f>
        <v>24</v>
      </c>
    </row>
    <row r="3799" customHeight="1" spans="1:23">
      <c r="A3799" s="89" t="s">
        <v>787</v>
      </c>
      <c r="B3799" s="90">
        <v>46184</v>
      </c>
      <c r="C3799" s="91" t="str">
        <f t="shared" si="118"/>
        <v>6月第2周</v>
      </c>
      <c r="D3799" s="89" t="s">
        <v>814</v>
      </c>
      <c r="E3799" s="89" t="str">
        <f t="shared" si="119"/>
        <v>6月第2周--周4</v>
      </c>
      <c r="F3799" s="103" t="s">
        <v>27</v>
      </c>
      <c r="G3799" s="102" t="s">
        <v>167</v>
      </c>
      <c r="H3799" s="92" t="str">
        <f>_xlfn.XLOOKUP(O3799,匹配表1065!T:T,匹配表1065!W:W)</f>
        <v>苏州市</v>
      </c>
      <c r="I3799" s="89" t="str">
        <f>_xlfn.XLOOKUP(O3799,匹配表1065!T:T,匹配表1065!X:X)</f>
        <v>PME2011</v>
      </c>
      <c r="J3799" s="102" t="s">
        <v>168</v>
      </c>
      <c r="K3799" s="89" cm="1">
        <f ca="1" t="array" ref="K3799:L3799">_xlfn.XLOOKUP(J3799,匹配表1065!Y:Y,匹配表1065!AA:AB)</f>
        <v>19</v>
      </c>
      <c r="L3799" s="89" t="str">
        <v>3个月以上</v>
      </c>
      <c r="M3799" s="92" t="s">
        <v>35</v>
      </c>
      <c r="N3799" s="102">
        <v>1</v>
      </c>
      <c r="O3799" s="93" t="str">
        <f>_xlfn.XLOOKUP(P3799,匹配表1065!U:U,匹配表1065!T:T)</f>
        <v>HO00307823</v>
      </c>
      <c r="P3799" s="102" t="s">
        <v>169</v>
      </c>
      <c r="Q3799" s="102" t="s">
        <v>171</v>
      </c>
      <c r="R3799" s="89" t="str">
        <f>_xlfn.XLOOKUP(Q3799,匹配表1065!L:L,匹配表1065!O:O)</f>
        <v>B</v>
      </c>
      <c r="S3799" s="93" t="str">
        <f>IFERROR(_xlfn.XLOOKUP(Q3799,匹配表1065!AI:AI,匹配表1065!AJ:AJ),"绿标")</f>
        <v>绿标</v>
      </c>
      <c r="T3799" s="93" t="str" cm="1">
        <f t="array" ref="T3799:U3799">_xlfn.XLOOKUP(Q3799,匹配表1065!L:L,匹配表1065!M:N)</f>
        <v>脑血管</v>
      </c>
      <c r="U3799" s="94" t="str">
        <v>神经内科</v>
      </c>
      <c r="V3799" s="95" t="s">
        <v>70</v>
      </c>
      <c r="W3799" s="93">
        <f>_xlfn.XLOOKUP(M3799,匹配表1065!D:D,匹配表1065!F:F)*N3799</f>
        <v>4</v>
      </c>
    </row>
    <row r="3800" customHeight="1" spans="1:23">
      <c r="A3800" s="89" t="s">
        <v>787</v>
      </c>
      <c r="B3800" s="90">
        <v>46184</v>
      </c>
      <c r="C3800" s="91" t="str">
        <f t="shared" si="118"/>
        <v>6月第2周</v>
      </c>
      <c r="D3800" s="89" t="s">
        <v>814</v>
      </c>
      <c r="E3800" s="89" t="str">
        <f t="shared" si="119"/>
        <v>6月第2周--周4</v>
      </c>
      <c r="F3800" s="103" t="s">
        <v>27</v>
      </c>
      <c r="G3800" s="102" t="s">
        <v>167</v>
      </c>
      <c r="H3800" s="92" t="str">
        <f>_xlfn.XLOOKUP(O3800,匹配表1065!T:T,匹配表1065!W:W)</f>
        <v>苏州市</v>
      </c>
      <c r="I3800" s="89" t="str">
        <f>_xlfn.XLOOKUP(O3800,匹配表1065!T:T,匹配表1065!X:X)</f>
        <v>PME2017</v>
      </c>
      <c r="J3800" s="102" t="s">
        <v>323</v>
      </c>
      <c r="K3800" s="89" cm="1">
        <f ca="1" t="array" ref="K3800:L3800">_xlfn.XLOOKUP(J3800,匹配表1065!Y:Y,匹配表1065!AA:AB)</f>
        <v>7</v>
      </c>
      <c r="L3800" s="89" t="str">
        <v>3个月以上</v>
      </c>
      <c r="M3800" s="92" t="s">
        <v>35</v>
      </c>
      <c r="N3800" s="102">
        <v>1</v>
      </c>
      <c r="O3800" s="93" t="str">
        <f>_xlfn.XLOOKUP(P3800,匹配表1065!U:U,匹配表1065!T:T)</f>
        <v>HO00001110</v>
      </c>
      <c r="P3800" s="102" t="s">
        <v>324</v>
      </c>
      <c r="Q3800" s="102" t="s">
        <v>325</v>
      </c>
      <c r="R3800" s="89" t="str">
        <f>_xlfn.XLOOKUP(Q3800,匹配表1065!L:L,匹配表1065!O:O)</f>
        <v>B</v>
      </c>
      <c r="S3800" s="93" t="str">
        <f>IFERROR(_xlfn.XLOOKUP(Q3800,匹配表1065!AI:AI,匹配表1065!AJ:AJ),"绿标")</f>
        <v>黑标</v>
      </c>
      <c r="T3800" s="93" t="str" cm="1">
        <f t="array" ref="T3800:U3800">_xlfn.XLOOKUP(Q3800,匹配表1065!L:L,匹配表1065!M:N)</f>
        <v>脑血管</v>
      </c>
      <c r="U3800" s="94" t="str">
        <v>神经内科</v>
      </c>
      <c r="V3800" s="95" t="s">
        <v>58</v>
      </c>
      <c r="W3800" s="93">
        <f>_xlfn.XLOOKUP(M3800,匹配表1065!D:D,匹配表1065!F:F)*N3800</f>
        <v>4</v>
      </c>
    </row>
    <row r="3801" customHeight="1" spans="1:23">
      <c r="A3801" s="89" t="s">
        <v>787</v>
      </c>
      <c r="B3801" s="90">
        <v>46184</v>
      </c>
      <c r="C3801" s="91" t="str">
        <f t="shared" si="118"/>
        <v>6月第2周</v>
      </c>
      <c r="D3801" s="89" t="s">
        <v>814</v>
      </c>
      <c r="E3801" s="89" t="str">
        <f t="shared" si="119"/>
        <v>6月第2周--周4</v>
      </c>
      <c r="F3801" s="103" t="s">
        <v>27</v>
      </c>
      <c r="G3801" s="102" t="s">
        <v>167</v>
      </c>
      <c r="H3801" s="92" t="str">
        <f>_xlfn.XLOOKUP(O3801,匹配表1065!T:T,匹配表1065!W:W)</f>
        <v>苏州市</v>
      </c>
      <c r="I3801" s="89" t="str">
        <f>_xlfn.XLOOKUP(O3801,匹配表1065!T:T,匹配表1065!X:X)</f>
        <v>PME2017</v>
      </c>
      <c r="J3801" s="102" t="s">
        <v>323</v>
      </c>
      <c r="K3801" s="89" cm="1">
        <f ca="1" t="array" ref="K3801:L3801">_xlfn.XLOOKUP(J3801,匹配表1065!Y:Y,匹配表1065!AA:AB)</f>
        <v>7</v>
      </c>
      <c r="L3801" s="89" t="str">
        <v>3个月以上</v>
      </c>
      <c r="M3801" s="92" t="s">
        <v>35</v>
      </c>
      <c r="N3801" s="102">
        <v>1</v>
      </c>
      <c r="O3801" s="93" t="str">
        <f>_xlfn.XLOOKUP(P3801,匹配表1065!U:U,匹配表1065!T:T)</f>
        <v>HO00017517</v>
      </c>
      <c r="P3801" s="102" t="s">
        <v>348</v>
      </c>
      <c r="Q3801" s="102" t="s">
        <v>705</v>
      </c>
      <c r="R3801" s="89" t="str">
        <f>_xlfn.XLOOKUP(Q3801,匹配表1065!L:L,匹配表1065!O:O)</f>
        <v>C</v>
      </c>
      <c r="S3801" s="93" t="str">
        <f>IFERROR(_xlfn.XLOOKUP(Q3801,匹配表1065!AI:AI,匹配表1065!AJ:AJ),"绿标")</f>
        <v>红标</v>
      </c>
      <c r="T3801" s="93" t="str" cm="1">
        <f t="array" ref="T3801:U3801">_xlfn.XLOOKUP(Q3801,匹配表1065!L:L,匹配表1065!M:N)</f>
        <v>眩晕</v>
      </c>
      <c r="U3801" s="94" t="str">
        <v>耳鼻喉科</v>
      </c>
      <c r="V3801" s="95" t="s">
        <v>58</v>
      </c>
      <c r="W3801" s="93">
        <f>_xlfn.XLOOKUP(M3801,匹配表1065!D:D,匹配表1065!F:F)*N3801</f>
        <v>4</v>
      </c>
    </row>
    <row r="3802" customHeight="1" spans="1:23">
      <c r="A3802" s="89" t="s">
        <v>787</v>
      </c>
      <c r="B3802" s="90">
        <v>46184</v>
      </c>
      <c r="C3802" s="91" t="str">
        <f t="shared" si="118"/>
        <v>6月第2周</v>
      </c>
      <c r="D3802" s="89" t="s">
        <v>814</v>
      </c>
      <c r="E3802" s="89" t="str">
        <f t="shared" si="119"/>
        <v>6月第2周--周4</v>
      </c>
      <c r="F3802" s="103" t="s">
        <v>27</v>
      </c>
      <c r="G3802" s="102" t="s">
        <v>167</v>
      </c>
      <c r="H3802" s="92" t="str">
        <f>_xlfn.XLOOKUP(O3802,匹配表1065!T:T,匹配表1065!W:W)</f>
        <v>苏州市</v>
      </c>
      <c r="I3802" s="89" t="str">
        <f>_xlfn.XLOOKUP(O3802,匹配表1065!T:T,匹配表1065!X:X)</f>
        <v>PME2016</v>
      </c>
      <c r="J3802" s="102" t="s">
        <v>173</v>
      </c>
      <c r="K3802" s="89" cm="1">
        <f ca="1" t="array" ref="K3802:L3802">_xlfn.XLOOKUP(J3802,匹配表1065!Y:Y,匹配表1065!AA:AB)</f>
        <v>1</v>
      </c>
      <c r="L3802" s="89" t="str">
        <v>3个月以内</v>
      </c>
      <c r="M3802" s="92" t="s">
        <v>30</v>
      </c>
      <c r="N3802" s="102">
        <v>1</v>
      </c>
      <c r="O3802" s="93" t="str">
        <f>_xlfn.XLOOKUP(P3802,匹配表1065!U:U,匹配表1065!T:T)</f>
        <v>HO00001043</v>
      </c>
      <c r="P3802" s="102" t="s">
        <v>221</v>
      </c>
      <c r="Q3802" s="102" t="s">
        <v>291</v>
      </c>
      <c r="R3802" s="89" t="str">
        <f>_xlfn.XLOOKUP(Q3802,匹配表1065!L:L,匹配表1065!O:O)</f>
        <v>A</v>
      </c>
      <c r="S3802" s="93" t="str">
        <f>IFERROR(_xlfn.XLOOKUP(Q3802,匹配表1065!AI:AI,匹配表1065!AJ:AJ),"绿标")</f>
        <v>红标</v>
      </c>
      <c r="T3802" s="93" t="str" cm="1">
        <f t="array" ref="T3802:U3802">_xlfn.XLOOKUP(Q3802,匹配表1065!L:L,匹配表1065!M:N)</f>
        <v>头痛</v>
      </c>
      <c r="U3802" s="94" t="str">
        <v>神经内科</v>
      </c>
      <c r="V3802" s="95" t="s">
        <v>67</v>
      </c>
      <c r="W3802" s="93">
        <f>_xlfn.XLOOKUP(M3802,匹配表1065!D:D,匹配表1065!F:F)*N3802</f>
        <v>12</v>
      </c>
    </row>
    <row r="3803" customHeight="1" spans="1:23">
      <c r="A3803" s="89" t="s">
        <v>787</v>
      </c>
      <c r="B3803" s="90">
        <v>46184</v>
      </c>
      <c r="C3803" s="91" t="str">
        <f t="shared" si="118"/>
        <v>6月第2周</v>
      </c>
      <c r="D3803" s="89" t="s">
        <v>814</v>
      </c>
      <c r="E3803" s="89" t="str">
        <f t="shared" si="119"/>
        <v>6月第2周--周4</v>
      </c>
      <c r="F3803" s="103" t="s">
        <v>27</v>
      </c>
      <c r="G3803" s="102" t="s">
        <v>167</v>
      </c>
      <c r="H3803" s="92" t="str">
        <f>_xlfn.XLOOKUP(O3803,匹配表1065!T:T,匹配表1065!W:W)</f>
        <v>苏州市</v>
      </c>
      <c r="I3803" s="89" t="str">
        <f>_xlfn.XLOOKUP(O3803,匹配表1065!T:T,匹配表1065!X:X)</f>
        <v>PME2016</v>
      </c>
      <c r="J3803" s="102" t="s">
        <v>173</v>
      </c>
      <c r="K3803" s="89" cm="1">
        <f ca="1" t="array" ref="K3803:L3803">_xlfn.XLOOKUP(J3803,匹配表1065!Y:Y,匹配表1065!AA:AB)</f>
        <v>1</v>
      </c>
      <c r="L3803" s="89" t="str">
        <v>3个月以内</v>
      </c>
      <c r="M3803" s="92" t="s">
        <v>30</v>
      </c>
      <c r="N3803" s="102">
        <v>1</v>
      </c>
      <c r="O3803" s="93" t="str">
        <f>_xlfn.XLOOKUP(P3803,匹配表1065!U:U,匹配表1065!T:T)</f>
        <v>HO00001048</v>
      </c>
      <c r="P3803" s="102" t="s">
        <v>176</v>
      </c>
      <c r="Q3803" s="102" t="s">
        <v>426</v>
      </c>
      <c r="R3803" s="89" t="str">
        <f>_xlfn.XLOOKUP(Q3803,匹配表1065!L:L,匹配表1065!O:O)</f>
        <v>C</v>
      </c>
      <c r="S3803" s="93" t="str">
        <f>IFERROR(_xlfn.XLOOKUP(Q3803,匹配表1065!AI:AI,匹配表1065!AJ:AJ),"绿标")</f>
        <v>红标</v>
      </c>
      <c r="T3803" s="93" t="str" cm="1">
        <f t="array" ref="T3803:U3803">_xlfn.XLOOKUP(Q3803,匹配表1065!L:L,匹配表1065!M:N)</f>
        <v>眩晕</v>
      </c>
      <c r="U3803" s="94" t="str">
        <v>耳鼻喉科</v>
      </c>
      <c r="V3803" s="95" t="s">
        <v>70</v>
      </c>
      <c r="W3803" s="93">
        <f>_xlfn.XLOOKUP(M3803,匹配表1065!D:D,匹配表1065!F:F)*N3803</f>
        <v>12</v>
      </c>
    </row>
    <row r="3804" customHeight="1" spans="1:23">
      <c r="A3804" s="89" t="s">
        <v>787</v>
      </c>
      <c r="B3804" s="90">
        <v>46184</v>
      </c>
      <c r="C3804" s="91" t="str">
        <f t="shared" si="118"/>
        <v>6月第2周</v>
      </c>
      <c r="D3804" s="89" t="s">
        <v>814</v>
      </c>
      <c r="E3804" s="89" t="str">
        <f t="shared" si="119"/>
        <v>6月第2周--周4</v>
      </c>
      <c r="F3804" s="103" t="s">
        <v>27</v>
      </c>
      <c r="G3804" s="102" t="s">
        <v>167</v>
      </c>
      <c r="H3804" s="92" t="str">
        <f>_xlfn.XLOOKUP(O3804,匹配表1065!T:T,匹配表1065!W:W)</f>
        <v>苏州市</v>
      </c>
      <c r="I3804" s="89" t="str">
        <f>_xlfn.XLOOKUP(O3804,匹配表1065!T:T,匹配表1065!X:X)</f>
        <v>PME2016</v>
      </c>
      <c r="J3804" s="102" t="s">
        <v>173</v>
      </c>
      <c r="K3804" s="89" cm="1">
        <f ca="1" t="array" ref="K3804:L3804">_xlfn.XLOOKUP(J3804,匹配表1065!Y:Y,匹配表1065!AA:AB)</f>
        <v>1</v>
      </c>
      <c r="L3804" s="89" t="str">
        <v>3个月以内</v>
      </c>
      <c r="M3804" s="92" t="s">
        <v>30</v>
      </c>
      <c r="N3804" s="102">
        <v>1</v>
      </c>
      <c r="O3804" s="93" t="str">
        <f>_xlfn.XLOOKUP(P3804,匹配表1065!U:U,匹配表1065!T:T)</f>
        <v>HO00001048</v>
      </c>
      <c r="P3804" s="102" t="s">
        <v>176</v>
      </c>
      <c r="Q3804" s="102" t="s">
        <v>290</v>
      </c>
      <c r="R3804" s="89" t="str">
        <f>_xlfn.XLOOKUP(Q3804,匹配表1065!L:L,匹配表1065!O:O)</f>
        <v>A</v>
      </c>
      <c r="S3804" s="93" t="str">
        <f>IFERROR(_xlfn.XLOOKUP(Q3804,匹配表1065!AI:AI,匹配表1065!AJ:AJ),"绿标")</f>
        <v>红标</v>
      </c>
      <c r="T3804" s="93" t="str" cm="1">
        <f t="array" ref="T3804:U3804">_xlfn.XLOOKUP(Q3804,匹配表1065!L:L,匹配表1065!M:N)</f>
        <v>头痛</v>
      </c>
      <c r="U3804" s="94" t="str">
        <v>神经内科</v>
      </c>
      <c r="V3804" s="95" t="s">
        <v>70</v>
      </c>
      <c r="W3804" s="93">
        <f>_xlfn.XLOOKUP(M3804,匹配表1065!D:D,匹配表1065!F:F)*N3804</f>
        <v>12</v>
      </c>
    </row>
    <row r="3805" customHeight="1" spans="1:23">
      <c r="A3805" s="89" t="s">
        <v>787</v>
      </c>
      <c r="B3805" s="90">
        <v>46184</v>
      </c>
      <c r="C3805" s="91" t="str">
        <f t="shared" si="118"/>
        <v>6月第2周</v>
      </c>
      <c r="D3805" s="89" t="s">
        <v>814</v>
      </c>
      <c r="E3805" s="89" t="str">
        <f t="shared" si="119"/>
        <v>6月第2周--周4</v>
      </c>
      <c r="F3805" s="103" t="s">
        <v>27</v>
      </c>
      <c r="G3805" s="102" t="s">
        <v>167</v>
      </c>
      <c r="H3805" s="92" t="str">
        <f>_xlfn.XLOOKUP(O3805,匹配表1065!T:T,匹配表1065!W:W)</f>
        <v>苏州市</v>
      </c>
      <c r="I3805" s="89" t="str">
        <f>_xlfn.XLOOKUP(O3805,匹配表1065!T:T,匹配表1065!X:X)</f>
        <v>PME2010</v>
      </c>
      <c r="J3805" s="102" t="s">
        <v>186</v>
      </c>
      <c r="K3805" s="89" cm="1">
        <f ca="1" t="array" ref="K3805:L3805">_xlfn.XLOOKUP(J3805,匹配表1065!Y:Y,匹配表1065!AA:AB)</f>
        <v>6</v>
      </c>
      <c r="L3805" s="89" t="str">
        <v>3个月以上</v>
      </c>
      <c r="M3805" s="92" t="s">
        <v>30</v>
      </c>
      <c r="N3805" s="102">
        <v>1</v>
      </c>
      <c r="O3805" s="93" t="str">
        <f>_xlfn.XLOOKUP(P3805,匹配表1065!U:U,匹配表1065!T:T)</f>
        <v>HO00001051</v>
      </c>
      <c r="P3805" s="102" t="s">
        <v>191</v>
      </c>
      <c r="Q3805" s="102" t="s">
        <v>192</v>
      </c>
      <c r="R3805" s="89" t="str">
        <f>_xlfn.XLOOKUP(Q3805,匹配表1065!L:L,匹配表1065!O:O)</f>
        <v>B</v>
      </c>
      <c r="S3805" s="93" t="str">
        <f>IFERROR(_xlfn.XLOOKUP(Q3805,匹配表1065!AI:AI,匹配表1065!AJ:AJ),"绿标")</f>
        <v>绿标</v>
      </c>
      <c r="T3805" s="93" t="str" cm="1">
        <f t="array" ref="T3805:U3805">_xlfn.XLOOKUP(Q3805,匹配表1065!L:L,匹配表1065!M:N)</f>
        <v>抑郁焦虑</v>
      </c>
      <c r="U3805" s="94" t="str">
        <v>神经内科</v>
      </c>
      <c r="V3805" s="95" t="s">
        <v>70</v>
      </c>
      <c r="W3805" s="93">
        <f>_xlfn.XLOOKUP(M3805,匹配表1065!D:D,匹配表1065!F:F)*N3805</f>
        <v>12</v>
      </c>
    </row>
    <row r="3806" customHeight="1" spans="1:23">
      <c r="A3806" s="89" t="s">
        <v>787</v>
      </c>
      <c r="B3806" s="90">
        <v>46184</v>
      </c>
      <c r="C3806" s="91" t="str">
        <f t="shared" si="118"/>
        <v>6月第2周</v>
      </c>
      <c r="D3806" s="89" t="s">
        <v>814</v>
      </c>
      <c r="E3806" s="89" t="str">
        <f t="shared" si="119"/>
        <v>6月第2周--周4</v>
      </c>
      <c r="F3806" s="103" t="s">
        <v>27</v>
      </c>
      <c r="G3806" s="102" t="s">
        <v>167</v>
      </c>
      <c r="H3806" s="92" t="str">
        <f>_xlfn.XLOOKUP(O3806,匹配表1065!T:T,匹配表1065!W:W)</f>
        <v>苏州市</v>
      </c>
      <c r="I3806" s="89" t="str">
        <f>_xlfn.XLOOKUP(O3806,匹配表1065!T:T,匹配表1065!X:X)</f>
        <v>PME2017</v>
      </c>
      <c r="J3806" s="102" t="s">
        <v>186</v>
      </c>
      <c r="K3806" s="89" cm="1">
        <f ca="1" t="array" ref="K3806:L3806">_xlfn.XLOOKUP(J3806,匹配表1065!Y:Y,匹配表1065!AA:AB)</f>
        <v>6</v>
      </c>
      <c r="L3806" s="89" t="str">
        <v>3个月以上</v>
      </c>
      <c r="M3806" s="92" t="s">
        <v>30</v>
      </c>
      <c r="N3806" s="102">
        <v>1</v>
      </c>
      <c r="O3806" s="93" t="str">
        <f>_xlfn.XLOOKUP(P3806,匹配表1065!U:U,匹配表1065!T:T)</f>
        <v>HO00001044</v>
      </c>
      <c r="P3806" s="102" t="s">
        <v>346</v>
      </c>
      <c r="Q3806" s="102" t="s">
        <v>217</v>
      </c>
      <c r="R3806" s="89" t="str">
        <f>_xlfn.XLOOKUP(Q3806,匹配表1065!L:L,匹配表1065!O:O)</f>
        <v>A</v>
      </c>
      <c r="S3806" s="93" t="str">
        <f>IFERROR(_xlfn.XLOOKUP(Q3806,匹配表1065!AI:AI,匹配表1065!AJ:AJ),"绿标")</f>
        <v>红标</v>
      </c>
      <c r="T3806" s="93" t="str" cm="1">
        <f t="array" ref="T3806:U3806">_xlfn.XLOOKUP(Q3806,匹配表1065!L:L,匹配表1065!M:N)</f>
        <v>头痛</v>
      </c>
      <c r="U3806" s="94" t="str">
        <v>神经内科</v>
      </c>
      <c r="V3806" s="95" t="s">
        <v>70</v>
      </c>
      <c r="W3806" s="93">
        <f>_xlfn.XLOOKUP(M3806,匹配表1065!D:D,匹配表1065!F:F)*N3806</f>
        <v>12</v>
      </c>
    </row>
    <row r="3807" customHeight="1" spans="1:23">
      <c r="A3807" s="89" t="s">
        <v>787</v>
      </c>
      <c r="B3807" s="90">
        <v>46184</v>
      </c>
      <c r="C3807" s="91" t="str">
        <f t="shared" si="118"/>
        <v>6月第2周</v>
      </c>
      <c r="D3807" s="89" t="s">
        <v>814</v>
      </c>
      <c r="E3807" s="89" t="str">
        <f t="shared" si="119"/>
        <v>6月第2周--周4</v>
      </c>
      <c r="F3807" s="103" t="s">
        <v>27</v>
      </c>
      <c r="G3807" s="102" t="s">
        <v>167</v>
      </c>
      <c r="H3807" s="92" t="str">
        <f>_xlfn.XLOOKUP(O3807,匹配表1065!T:T,匹配表1065!W:W)</f>
        <v>苏州市</v>
      </c>
      <c r="I3807" s="89" t="str">
        <f>_xlfn.XLOOKUP(O3807,匹配表1065!T:T,匹配表1065!X:X)</f>
        <v>PME2009</v>
      </c>
      <c r="J3807" s="102" t="s">
        <v>193</v>
      </c>
      <c r="K3807" s="89" cm="1">
        <f ca="1" t="array" ref="K3807:L3807">_xlfn.XLOOKUP(J3807,匹配表1065!Y:Y,匹配表1065!AA:AB)</f>
        <v>7</v>
      </c>
      <c r="L3807" s="89" t="str">
        <v>3个月以上</v>
      </c>
      <c r="M3807" s="92" t="s">
        <v>35</v>
      </c>
      <c r="N3807" s="102">
        <v>1</v>
      </c>
      <c r="O3807" s="93" t="str">
        <f>_xlfn.XLOOKUP(P3807,匹配表1065!U:U,匹配表1065!T:T)</f>
        <v>HO00402369</v>
      </c>
      <c r="P3807" s="102" t="s">
        <v>227</v>
      </c>
      <c r="Q3807" s="102" t="s">
        <v>228</v>
      </c>
      <c r="R3807" s="89" t="str">
        <f>_xlfn.XLOOKUP(Q3807,匹配表1065!L:L,匹配表1065!O:O)</f>
        <v>B</v>
      </c>
      <c r="S3807" s="93" t="str">
        <f>IFERROR(_xlfn.XLOOKUP(Q3807,匹配表1065!AI:AI,匹配表1065!AJ:AJ),"绿标")</f>
        <v>绿标</v>
      </c>
      <c r="T3807" s="93" t="str" cm="1">
        <f t="array" ref="T3807:U3807">_xlfn.XLOOKUP(Q3807,匹配表1065!L:L,匹配表1065!M:N)</f>
        <v>脑血管</v>
      </c>
      <c r="U3807" s="94" t="str">
        <v>神经内科</v>
      </c>
      <c r="V3807" s="95" t="s">
        <v>42</v>
      </c>
      <c r="W3807" s="93">
        <f>_xlfn.XLOOKUP(M3807,匹配表1065!D:D,匹配表1065!F:F)*N3807</f>
        <v>4</v>
      </c>
    </row>
    <row r="3808" customHeight="1" spans="1:23">
      <c r="A3808" s="89" t="s">
        <v>787</v>
      </c>
      <c r="B3808" s="90">
        <v>46184</v>
      </c>
      <c r="C3808" s="91" t="str">
        <f t="shared" si="118"/>
        <v>6月第2周</v>
      </c>
      <c r="D3808" s="89" t="s">
        <v>814</v>
      </c>
      <c r="E3808" s="89" t="str">
        <f t="shared" si="119"/>
        <v>6月第2周--周4</v>
      </c>
      <c r="F3808" s="103" t="s">
        <v>27</v>
      </c>
      <c r="G3808" s="102" t="s">
        <v>167</v>
      </c>
      <c r="H3808" s="92" t="str">
        <f>_xlfn.XLOOKUP(O3808,匹配表1065!T:T,匹配表1065!W:W)</f>
        <v>无锡市</v>
      </c>
      <c r="I3808" s="89" t="str">
        <f>_xlfn.XLOOKUP(O3808,匹配表1065!T:T,匹配表1065!X:X)</f>
        <v>PME2009</v>
      </c>
      <c r="J3808" s="102" t="s">
        <v>193</v>
      </c>
      <c r="K3808" s="89" cm="1">
        <f ca="1" t="array" ref="K3808:L3808">_xlfn.XLOOKUP(J3808,匹配表1065!Y:Y,匹配表1065!AA:AB)</f>
        <v>7</v>
      </c>
      <c r="L3808" s="89" t="str">
        <v>3个月以上</v>
      </c>
      <c r="M3808" s="92" t="s">
        <v>35</v>
      </c>
      <c r="N3808" s="102">
        <v>1</v>
      </c>
      <c r="O3808" s="93" t="str">
        <f>_xlfn.XLOOKUP(P3808,匹配表1065!U:U,匹配表1065!T:T)</f>
        <v>HO00001116</v>
      </c>
      <c r="P3808" s="102" t="s">
        <v>229</v>
      </c>
      <c r="Q3808" s="102" t="s">
        <v>230</v>
      </c>
      <c r="R3808" s="89" t="str">
        <f>_xlfn.XLOOKUP(Q3808,匹配表1065!L:L,匹配表1065!O:O)</f>
        <v>A</v>
      </c>
      <c r="S3808" s="93" t="str">
        <f>IFERROR(_xlfn.XLOOKUP(Q3808,匹配表1065!AI:AI,匹配表1065!AJ:AJ),"绿标")</f>
        <v>绿标</v>
      </c>
      <c r="T3808" s="93" t="str" cm="1">
        <f t="array" ref="T3808:U3808">_xlfn.XLOOKUP(Q3808,匹配表1065!L:L,匹配表1065!M:N)</f>
        <v>头痛</v>
      </c>
      <c r="U3808" s="94" t="str">
        <v>神经内科</v>
      </c>
      <c r="V3808" s="95" t="s">
        <v>42</v>
      </c>
      <c r="W3808" s="93">
        <f>_xlfn.XLOOKUP(M3808,匹配表1065!D:D,匹配表1065!F:F)*N3808</f>
        <v>4</v>
      </c>
    </row>
    <row r="3809" customHeight="1" spans="1:23">
      <c r="A3809" s="89" t="s">
        <v>787</v>
      </c>
      <c r="B3809" s="90">
        <v>46185</v>
      </c>
      <c r="C3809" s="91" t="str">
        <f t="shared" si="118"/>
        <v>6月第2周</v>
      </c>
      <c r="D3809" s="89" t="s">
        <v>814</v>
      </c>
      <c r="E3809" s="89" t="str">
        <f t="shared" si="119"/>
        <v>6月第2周--周5</v>
      </c>
      <c r="F3809" s="103" t="s">
        <v>27</v>
      </c>
      <c r="G3809" s="89" t="s">
        <v>63</v>
      </c>
      <c r="H3809" s="92" t="str">
        <f>_xlfn.XLOOKUP(O3809,匹配表1065!T:T,匹配表1065!W:W)</f>
        <v>南京市</v>
      </c>
      <c r="I3809" s="89" t="str">
        <f>_xlfn.XLOOKUP(O3809,匹配表1065!T:T,匹配表1065!X:X)</f>
        <v>PME2001</v>
      </c>
      <c r="J3809" s="102" t="s">
        <v>64</v>
      </c>
      <c r="K3809" s="89" cm="1">
        <f ca="1" t="array" ref="K3809:L3809">_xlfn.XLOOKUP(J3809,匹配表1065!Y:Y,匹配表1065!AA:AB)</f>
        <v>31</v>
      </c>
      <c r="L3809" s="89" t="str">
        <v>3个月以上</v>
      </c>
      <c r="M3809" s="92" t="s">
        <v>30</v>
      </c>
      <c r="N3809" s="102">
        <v>2</v>
      </c>
      <c r="O3809" s="93" t="str">
        <f>_xlfn.XLOOKUP(P3809,匹配表1065!U:U,匹配表1065!T:T)</f>
        <v>HO00000958</v>
      </c>
      <c r="P3809" s="102" t="s">
        <v>65</v>
      </c>
      <c r="Q3809" s="102" t="s">
        <v>68</v>
      </c>
      <c r="R3809" s="89" t="str">
        <f>_xlfn.XLOOKUP(Q3809,匹配表1065!L:L,匹配表1065!O:O)</f>
        <v>A</v>
      </c>
      <c r="S3809" s="93" t="str">
        <f>IFERROR(_xlfn.XLOOKUP(Q3809,匹配表1065!AI:AI,匹配表1065!AJ:AJ),"绿标")</f>
        <v>红标</v>
      </c>
      <c r="T3809" s="93" t="str" cm="1">
        <f t="array" ref="T3809:U3809">_xlfn.XLOOKUP(Q3809,匹配表1065!L:L,匹配表1065!M:N)</f>
        <v>头痛</v>
      </c>
      <c r="U3809" s="94" t="str">
        <v>神经内科</v>
      </c>
      <c r="V3809" s="95" t="s">
        <v>33</v>
      </c>
      <c r="W3809" s="93">
        <f>_xlfn.XLOOKUP(M3809,匹配表1065!D:D,匹配表1065!F:F)*N3809</f>
        <v>24</v>
      </c>
    </row>
    <row r="3810" customHeight="1" spans="1:23">
      <c r="A3810" s="89" t="s">
        <v>787</v>
      </c>
      <c r="B3810" s="90">
        <v>46185</v>
      </c>
      <c r="C3810" s="91" t="str">
        <f t="shared" si="118"/>
        <v>6月第2周</v>
      </c>
      <c r="D3810" s="89" t="s">
        <v>814</v>
      </c>
      <c r="E3810" s="89" t="str">
        <f t="shared" si="119"/>
        <v>6月第2周--周5</v>
      </c>
      <c r="F3810" s="103" t="s">
        <v>27</v>
      </c>
      <c r="G3810" s="89" t="s">
        <v>63</v>
      </c>
      <c r="H3810" s="92" t="str">
        <f>_xlfn.XLOOKUP(O3810,匹配表1065!T:T,匹配表1065!W:W)</f>
        <v>南京市</v>
      </c>
      <c r="I3810" s="89" t="str">
        <f>_xlfn.XLOOKUP(O3810,匹配表1065!T:T,匹配表1065!X:X)</f>
        <v>PME2001</v>
      </c>
      <c r="J3810" s="102" t="s">
        <v>64</v>
      </c>
      <c r="K3810" s="89" cm="1">
        <f ca="1" t="array" ref="K3810:L3810">_xlfn.XLOOKUP(J3810,匹配表1065!Y:Y,匹配表1065!AA:AB)</f>
        <v>31</v>
      </c>
      <c r="L3810" s="89" t="str">
        <v>3个月以上</v>
      </c>
      <c r="M3810" s="92" t="s">
        <v>35</v>
      </c>
      <c r="N3810" s="102">
        <v>1</v>
      </c>
      <c r="O3810" s="93" t="str">
        <f>_xlfn.XLOOKUP(P3810,匹配表1065!U:U,匹配表1065!T:T)</f>
        <v>HO00000958</v>
      </c>
      <c r="P3810" s="102" t="s">
        <v>65</v>
      </c>
      <c r="Q3810" s="102" t="s">
        <v>652</v>
      </c>
      <c r="R3810" s="89" t="str">
        <f>_xlfn.XLOOKUP(Q3810,匹配表1065!L:L,匹配表1065!O:O)</f>
        <v>B</v>
      </c>
      <c r="S3810" s="93" t="str">
        <f>IFERROR(_xlfn.XLOOKUP(Q3810,匹配表1065!AI:AI,匹配表1065!AJ:AJ),"绿标")</f>
        <v>绿标</v>
      </c>
      <c r="T3810" s="93" t="str" cm="1">
        <f t="array" ref="T3810:U3810">_xlfn.XLOOKUP(Q3810,匹配表1065!L:L,匹配表1065!M:N)</f>
        <v>脑血管</v>
      </c>
      <c r="U3810" s="94" t="str">
        <v>神经内科</v>
      </c>
      <c r="V3810" s="95" t="s">
        <v>33</v>
      </c>
      <c r="W3810" s="93">
        <f>_xlfn.XLOOKUP(M3810,匹配表1065!D:D,匹配表1065!F:F)*N3810</f>
        <v>4</v>
      </c>
    </row>
    <row r="3811" customHeight="1" spans="1:23">
      <c r="A3811" s="89" t="s">
        <v>787</v>
      </c>
      <c r="B3811" s="90">
        <v>46185</v>
      </c>
      <c r="C3811" s="91" t="str">
        <f t="shared" si="118"/>
        <v>6月第2周</v>
      </c>
      <c r="D3811" s="89" t="s">
        <v>814</v>
      </c>
      <c r="E3811" s="89" t="str">
        <f t="shared" si="119"/>
        <v>6月第2周--周5</v>
      </c>
      <c r="F3811" s="103" t="s">
        <v>27</v>
      </c>
      <c r="G3811" s="89" t="s">
        <v>63</v>
      </c>
      <c r="H3811" s="92" t="str">
        <f>_xlfn.XLOOKUP(O3811,匹配表1065!T:T,匹配表1065!W:W)</f>
        <v>南京市</v>
      </c>
      <c r="I3811" s="89" t="str">
        <f>_xlfn.XLOOKUP(O3811,匹配表1065!T:T,匹配表1065!X:X)</f>
        <v>PME2001</v>
      </c>
      <c r="J3811" s="102" t="s">
        <v>64</v>
      </c>
      <c r="K3811" s="89" cm="1">
        <f ca="1" t="array" ref="K3811:L3811">_xlfn.XLOOKUP(J3811,匹配表1065!Y:Y,匹配表1065!AA:AB)</f>
        <v>31</v>
      </c>
      <c r="L3811" s="89" t="str">
        <v>3个月以上</v>
      </c>
      <c r="M3811" s="92" t="s">
        <v>35</v>
      </c>
      <c r="N3811" s="102">
        <v>1</v>
      </c>
      <c r="O3811" s="93" t="str">
        <f>_xlfn.XLOOKUP(P3811,匹配表1065!U:U,匹配表1065!T:T)</f>
        <v>HO00000958</v>
      </c>
      <c r="P3811" s="102" t="s">
        <v>65</v>
      </c>
      <c r="Q3811" s="102" t="s">
        <v>529</v>
      </c>
      <c r="R3811" s="89" t="str">
        <f>_xlfn.XLOOKUP(Q3811,匹配表1065!L:L,匹配表1065!O:O)</f>
        <v>B</v>
      </c>
      <c r="S3811" s="93" t="str">
        <f>IFERROR(_xlfn.XLOOKUP(Q3811,匹配表1065!AI:AI,匹配表1065!AJ:AJ),"绿标")</f>
        <v>黑标</v>
      </c>
      <c r="T3811" s="93" t="str" cm="1">
        <f t="array" ref="T3811:U3811">_xlfn.XLOOKUP(Q3811,匹配表1065!L:L,匹配表1065!M:N)</f>
        <v>脑血管</v>
      </c>
      <c r="U3811" s="94" t="str">
        <v>神经内科</v>
      </c>
      <c r="V3811" s="95" t="s">
        <v>58</v>
      </c>
      <c r="W3811" s="93">
        <f>_xlfn.XLOOKUP(M3811,匹配表1065!D:D,匹配表1065!F:F)*N3811</f>
        <v>4</v>
      </c>
    </row>
    <row r="3812" customHeight="1" spans="1:23">
      <c r="A3812" s="89" t="s">
        <v>787</v>
      </c>
      <c r="B3812" s="90">
        <v>46185</v>
      </c>
      <c r="C3812" s="91" t="str">
        <f t="shared" si="118"/>
        <v>6月第2周</v>
      </c>
      <c r="D3812" s="89" t="s">
        <v>814</v>
      </c>
      <c r="E3812" s="89" t="str">
        <f t="shared" si="119"/>
        <v>6月第2周--周5</v>
      </c>
      <c r="F3812" s="103" t="s">
        <v>27</v>
      </c>
      <c r="G3812" s="89" t="s">
        <v>63</v>
      </c>
      <c r="H3812" s="92" t="str">
        <f>_xlfn.XLOOKUP(O3812,匹配表1065!T:T,匹配表1065!W:W)</f>
        <v>连云港市</v>
      </c>
      <c r="I3812" s="89" t="str">
        <f>_xlfn.XLOOKUP(O3812,匹配表1065!T:T,匹配表1065!X:X)</f>
        <v>PME2042</v>
      </c>
      <c r="J3812" s="102" t="s">
        <v>74</v>
      </c>
      <c r="K3812" s="89" cm="1">
        <f ca="1" t="array" ref="K3812:L3812">_xlfn.XLOOKUP(J3812,匹配表1065!Y:Y,匹配表1065!AA:AB)</f>
        <v>7</v>
      </c>
      <c r="L3812" s="89" t="str">
        <v>3个月以上</v>
      </c>
      <c r="M3812" s="92" t="s">
        <v>30</v>
      </c>
      <c r="N3812" s="102">
        <v>1</v>
      </c>
      <c r="O3812" s="93" t="str">
        <f>_xlfn.XLOOKUP(P3812,匹配表1065!U:U,匹配表1065!T:T)</f>
        <v>HO00001004</v>
      </c>
      <c r="P3812" s="102" t="s">
        <v>75</v>
      </c>
      <c r="Q3812" s="102" t="s">
        <v>279</v>
      </c>
      <c r="R3812" s="89" t="str">
        <f>_xlfn.XLOOKUP(Q3812,匹配表1065!L:L,匹配表1065!O:O)</f>
        <v>B</v>
      </c>
      <c r="S3812" s="93" t="str">
        <f>IFERROR(_xlfn.XLOOKUP(Q3812,匹配表1065!AI:AI,匹配表1065!AJ:AJ),"绿标")</f>
        <v>绿标</v>
      </c>
      <c r="T3812" s="93" t="str" cm="1">
        <f t="array" ref="T3812:U3812">_xlfn.XLOOKUP(Q3812,匹配表1065!L:L,匹配表1065!M:N)</f>
        <v>脑血管</v>
      </c>
      <c r="U3812" s="94" t="str">
        <v>神经内科</v>
      </c>
      <c r="V3812" s="95" t="s">
        <v>70</v>
      </c>
      <c r="W3812" s="93">
        <f>_xlfn.XLOOKUP(M3812,匹配表1065!D:D,匹配表1065!F:F)*N3812</f>
        <v>12</v>
      </c>
    </row>
    <row r="3813" customHeight="1" spans="1:23">
      <c r="A3813" s="89" t="s">
        <v>787</v>
      </c>
      <c r="B3813" s="90">
        <v>46185</v>
      </c>
      <c r="C3813" s="91" t="str">
        <f t="shared" si="118"/>
        <v>6月第2周</v>
      </c>
      <c r="D3813" s="89" t="s">
        <v>814</v>
      </c>
      <c r="E3813" s="89" t="str">
        <f t="shared" si="119"/>
        <v>6月第2周--周5</v>
      </c>
      <c r="F3813" s="103" t="s">
        <v>27</v>
      </c>
      <c r="G3813" s="89" t="s">
        <v>63</v>
      </c>
      <c r="H3813" s="92" t="str">
        <f>_xlfn.XLOOKUP(O3813,匹配表1065!T:T,匹配表1065!W:W)</f>
        <v>徐州市</v>
      </c>
      <c r="I3813" s="89" t="str">
        <f>_xlfn.XLOOKUP(O3813,匹配表1065!T:T,匹配表1065!X:X)</f>
        <v>PME2008</v>
      </c>
      <c r="J3813" s="102" t="s">
        <v>81</v>
      </c>
      <c r="K3813" s="89" cm="1">
        <f ca="1" t="array" ref="K3813:L3813">_xlfn.XLOOKUP(J3813,匹配表1065!Y:Y,匹配表1065!AA:AB)</f>
        <v>19</v>
      </c>
      <c r="L3813" s="89" t="str">
        <v>3个月以上</v>
      </c>
      <c r="M3813" s="92" t="s">
        <v>35</v>
      </c>
      <c r="N3813" s="102">
        <v>1</v>
      </c>
      <c r="O3813" s="93" t="str">
        <f>_xlfn.XLOOKUP(P3813,匹配表1065!U:U,匹配表1065!T:T)</f>
        <v>HO00001134</v>
      </c>
      <c r="P3813" s="102" t="s">
        <v>82</v>
      </c>
      <c r="Q3813" s="102" t="s">
        <v>280</v>
      </c>
      <c r="R3813" s="89" t="str">
        <f>_xlfn.XLOOKUP(Q3813,匹配表1065!L:L,匹配表1065!O:O)</f>
        <v>D</v>
      </c>
      <c r="S3813" s="93" t="str">
        <f>IFERROR(_xlfn.XLOOKUP(Q3813,匹配表1065!AI:AI,匹配表1065!AJ:AJ),"绿标")</f>
        <v>红标</v>
      </c>
      <c r="T3813" s="93" t="str" cm="1">
        <f t="array" ref="T3813:U3813">_xlfn.XLOOKUP(Q3813,匹配表1065!L:L,匹配表1065!M:N)</f>
        <v>疼痛</v>
      </c>
      <c r="U3813" s="94" t="str">
        <v>疼痛科</v>
      </c>
      <c r="V3813" s="95" t="s">
        <v>67</v>
      </c>
      <c r="W3813" s="93">
        <f>_xlfn.XLOOKUP(M3813,匹配表1065!D:D,匹配表1065!F:F)*N3813</f>
        <v>4</v>
      </c>
    </row>
    <row r="3814" customHeight="1" spans="1:23">
      <c r="A3814" s="89" t="s">
        <v>787</v>
      </c>
      <c r="B3814" s="90">
        <v>46185</v>
      </c>
      <c r="C3814" s="91" t="str">
        <f t="shared" si="118"/>
        <v>6月第2周</v>
      </c>
      <c r="D3814" s="89" t="s">
        <v>814</v>
      </c>
      <c r="E3814" s="89" t="str">
        <f t="shared" si="119"/>
        <v>6月第2周--周5</v>
      </c>
      <c r="F3814" s="103" t="s">
        <v>27</v>
      </c>
      <c r="G3814" s="89" t="s">
        <v>63</v>
      </c>
      <c r="H3814" s="92" t="str">
        <f>_xlfn.XLOOKUP(O3814,匹配表1065!T:T,匹配表1065!W:W)</f>
        <v>徐州市</v>
      </c>
      <c r="I3814" s="89" t="str">
        <f>_xlfn.XLOOKUP(O3814,匹配表1065!T:T,匹配表1065!X:X)</f>
        <v>PME2008</v>
      </c>
      <c r="J3814" s="102" t="s">
        <v>81</v>
      </c>
      <c r="K3814" s="89" cm="1">
        <f ca="1" t="array" ref="K3814:L3814">_xlfn.XLOOKUP(J3814,匹配表1065!Y:Y,匹配表1065!AA:AB)</f>
        <v>19</v>
      </c>
      <c r="L3814" s="89" t="str">
        <v>3个月以上</v>
      </c>
      <c r="M3814" s="92" t="s">
        <v>55</v>
      </c>
      <c r="N3814" s="102">
        <v>1</v>
      </c>
      <c r="O3814" s="93" t="str">
        <f>_xlfn.XLOOKUP(P3814,匹配表1065!U:U,匹配表1065!T:T)</f>
        <v>HO00001134</v>
      </c>
      <c r="P3814" s="102" t="s">
        <v>82</v>
      </c>
      <c r="Q3814" s="102" t="s">
        <v>655</v>
      </c>
      <c r="R3814" s="89" t="str">
        <f>_xlfn.XLOOKUP(Q3814,匹配表1065!L:L,匹配表1065!O:O)</f>
        <v>C</v>
      </c>
      <c r="S3814" s="93" t="str">
        <f>IFERROR(_xlfn.XLOOKUP(Q3814,匹配表1065!AI:AI,匹配表1065!AJ:AJ),"绿标")</f>
        <v>黑标</v>
      </c>
      <c r="T3814" s="93" t="str" cm="1">
        <f t="array" ref="T3814:U3814">_xlfn.XLOOKUP(Q3814,匹配表1065!L:L,匹配表1065!M:N)</f>
        <v>眩晕</v>
      </c>
      <c r="U3814" s="94" t="str">
        <v>神经内科</v>
      </c>
      <c r="V3814" s="95" t="s">
        <v>67</v>
      </c>
      <c r="W3814" s="93">
        <f>_xlfn.XLOOKUP(M3814,匹配表1065!D:D,匹配表1065!F:F)*N3814</f>
        <v>8</v>
      </c>
    </row>
    <row r="3815" customHeight="1" spans="1:23">
      <c r="A3815" s="89" t="s">
        <v>787</v>
      </c>
      <c r="B3815" s="90">
        <v>46185</v>
      </c>
      <c r="C3815" s="91" t="str">
        <f t="shared" si="118"/>
        <v>6月第2周</v>
      </c>
      <c r="D3815" s="89" t="s">
        <v>814</v>
      </c>
      <c r="E3815" s="89" t="str">
        <f t="shared" si="119"/>
        <v>6月第2周--周5</v>
      </c>
      <c r="F3815" s="103" t="s">
        <v>27</v>
      </c>
      <c r="G3815" s="89" t="s">
        <v>63</v>
      </c>
      <c r="H3815" s="92" t="str">
        <f>_xlfn.XLOOKUP(O3815,匹配表1065!T:T,匹配表1065!W:W)</f>
        <v>徐州市</v>
      </c>
      <c r="I3815" s="89" t="str">
        <f>_xlfn.XLOOKUP(O3815,匹配表1065!T:T,匹配表1065!X:X)</f>
        <v>PME2008</v>
      </c>
      <c r="J3815" s="102" t="s">
        <v>81</v>
      </c>
      <c r="K3815" s="89" cm="1">
        <f ca="1" t="array" ref="K3815:L3815">_xlfn.XLOOKUP(J3815,匹配表1065!Y:Y,匹配表1065!AA:AB)</f>
        <v>19</v>
      </c>
      <c r="L3815" s="89" t="str">
        <v>3个月以上</v>
      </c>
      <c r="M3815" s="92" t="s">
        <v>35</v>
      </c>
      <c r="N3815" s="102">
        <v>1</v>
      </c>
      <c r="O3815" s="93" t="str">
        <f>_xlfn.XLOOKUP(P3815,匹配表1065!U:U,匹配表1065!T:T)</f>
        <v>HO00000989</v>
      </c>
      <c r="P3815" s="102" t="s">
        <v>214</v>
      </c>
      <c r="Q3815" s="102" t="s">
        <v>832</v>
      </c>
      <c r="R3815" s="89" t="str">
        <f>_xlfn.XLOOKUP(Q3815,匹配表1065!L:L,匹配表1065!O:O)</f>
        <v>A</v>
      </c>
      <c r="S3815" s="93" t="str">
        <f>IFERROR(_xlfn.XLOOKUP(Q3815,匹配表1065!AI:AI,匹配表1065!AJ:AJ),"绿标")</f>
        <v>绿标</v>
      </c>
      <c r="T3815" s="93" t="str" cm="1">
        <f t="array" ref="T3815:U3815">_xlfn.XLOOKUP(Q3815,匹配表1065!L:L,匹配表1065!M:N)</f>
        <v>头痛</v>
      </c>
      <c r="U3815" s="94" t="str">
        <v>神经内科</v>
      </c>
      <c r="V3815" s="95" t="s">
        <v>58</v>
      </c>
      <c r="W3815" s="93">
        <f>_xlfn.XLOOKUP(M3815,匹配表1065!D:D,匹配表1065!F:F)*N3815</f>
        <v>4</v>
      </c>
    </row>
    <row r="3816" customHeight="1" spans="1:23">
      <c r="A3816" s="89" t="s">
        <v>787</v>
      </c>
      <c r="B3816" s="90">
        <v>46185</v>
      </c>
      <c r="C3816" s="91" t="str">
        <f t="shared" si="118"/>
        <v>6月第2周</v>
      </c>
      <c r="D3816" s="89" t="s">
        <v>814</v>
      </c>
      <c r="E3816" s="89" t="str">
        <f t="shared" si="119"/>
        <v>6月第2周--周5</v>
      </c>
      <c r="F3816" s="103" t="s">
        <v>27</v>
      </c>
      <c r="G3816" s="89" t="s">
        <v>63</v>
      </c>
      <c r="H3816" s="92" t="str">
        <f>_xlfn.XLOOKUP(O3816,匹配表1065!T:T,匹配表1065!W:W)</f>
        <v>南京市</v>
      </c>
      <c r="I3816" s="89" t="str">
        <f>_xlfn.XLOOKUP(O3816,匹配表1065!T:T,匹配表1065!X:X)</f>
        <v>PME2001</v>
      </c>
      <c r="J3816" s="102" t="s">
        <v>77</v>
      </c>
      <c r="K3816" s="89" cm="1">
        <f ca="1" t="array" ref="K3816:L3816">_xlfn.XLOOKUP(J3816,匹配表1065!Y:Y,匹配表1065!AA:AB)</f>
        <v>8</v>
      </c>
      <c r="L3816" s="89" t="str">
        <v>3个月以上</v>
      </c>
      <c r="M3816" s="92" t="s">
        <v>30</v>
      </c>
      <c r="N3816" s="102">
        <v>1</v>
      </c>
      <c r="O3816" s="93" t="str">
        <f>_xlfn.XLOOKUP(P3816,匹配表1065!U:U,匹配表1065!T:T)</f>
        <v>HO00000958</v>
      </c>
      <c r="P3816" s="102" t="s">
        <v>65</v>
      </c>
      <c r="Q3816" s="102" t="s">
        <v>66</v>
      </c>
      <c r="R3816" s="89" t="str">
        <f>_xlfn.XLOOKUP(Q3816,匹配表1065!L:L,匹配表1065!O:O)</f>
        <v>A</v>
      </c>
      <c r="S3816" s="93" t="str">
        <f>IFERROR(_xlfn.XLOOKUP(Q3816,匹配表1065!AI:AI,匹配表1065!AJ:AJ),"绿标")</f>
        <v>红标</v>
      </c>
      <c r="T3816" s="93" t="str" cm="1">
        <f t="array" ref="T3816:U3816">_xlfn.XLOOKUP(Q3816,匹配表1065!L:L,匹配表1065!M:N)</f>
        <v>头痛</v>
      </c>
      <c r="U3816" s="94" t="str">
        <v>神经内科</v>
      </c>
      <c r="V3816" s="95" t="s">
        <v>33</v>
      </c>
      <c r="W3816" s="93">
        <f>_xlfn.XLOOKUP(M3816,匹配表1065!D:D,匹配表1065!F:F)*N3816</f>
        <v>12</v>
      </c>
    </row>
    <row r="3817" customHeight="1" spans="1:23">
      <c r="A3817" s="89" t="s">
        <v>787</v>
      </c>
      <c r="B3817" s="90">
        <v>46185</v>
      </c>
      <c r="C3817" s="91" t="str">
        <f t="shared" si="118"/>
        <v>6月第2周</v>
      </c>
      <c r="D3817" s="89" t="s">
        <v>814</v>
      </c>
      <c r="E3817" s="89" t="str">
        <f t="shared" si="119"/>
        <v>6月第2周--周5</v>
      </c>
      <c r="F3817" s="103" t="s">
        <v>27</v>
      </c>
      <c r="G3817" s="89" t="s">
        <v>63</v>
      </c>
      <c r="H3817" s="92" t="str">
        <f>_xlfn.XLOOKUP(O3817,匹配表1065!T:T,匹配表1065!W:W)</f>
        <v>南京市</v>
      </c>
      <c r="I3817" s="89" t="str">
        <f>_xlfn.XLOOKUP(O3817,匹配表1065!T:T,匹配表1065!X:X)</f>
        <v>PME2001</v>
      </c>
      <c r="J3817" s="102" t="s">
        <v>77</v>
      </c>
      <c r="K3817" s="89" cm="1">
        <f ca="1" t="array" ref="K3817:L3817">_xlfn.XLOOKUP(J3817,匹配表1065!Y:Y,匹配表1065!AA:AB)</f>
        <v>8</v>
      </c>
      <c r="L3817" s="89" t="str">
        <v>3个月以上</v>
      </c>
      <c r="M3817" s="92" t="s">
        <v>35</v>
      </c>
      <c r="N3817" s="102">
        <v>1</v>
      </c>
      <c r="O3817" s="93" t="str">
        <f>_xlfn.XLOOKUP(P3817,匹配表1065!U:U,匹配表1065!T:T)</f>
        <v>HO00000958</v>
      </c>
      <c r="P3817" s="102" t="s">
        <v>65</v>
      </c>
      <c r="Q3817" s="102" t="s">
        <v>562</v>
      </c>
      <c r="R3817" s="89" t="str">
        <f>_xlfn.XLOOKUP(Q3817,匹配表1065!L:L,匹配表1065!O:O)</f>
        <v>A</v>
      </c>
      <c r="S3817" s="93" t="str">
        <f>IFERROR(_xlfn.XLOOKUP(Q3817,匹配表1065!AI:AI,匹配表1065!AJ:AJ),"绿标")</f>
        <v>绿标</v>
      </c>
      <c r="T3817" s="93" t="str" cm="1">
        <f t="array" ref="T3817:U3817">_xlfn.XLOOKUP(Q3817,匹配表1065!L:L,匹配表1065!M:N)</f>
        <v>头痛</v>
      </c>
      <c r="U3817" s="94" t="str">
        <v>神经内科</v>
      </c>
      <c r="V3817" s="95" t="s">
        <v>58</v>
      </c>
      <c r="W3817" s="93">
        <f>_xlfn.XLOOKUP(M3817,匹配表1065!D:D,匹配表1065!F:F)*N3817</f>
        <v>4</v>
      </c>
    </row>
    <row r="3818" customHeight="1" spans="1:23">
      <c r="A3818" s="89" t="s">
        <v>787</v>
      </c>
      <c r="B3818" s="90">
        <v>46185</v>
      </c>
      <c r="C3818" s="91" t="str">
        <f t="shared" si="118"/>
        <v>6月第2周</v>
      </c>
      <c r="D3818" s="89" t="s">
        <v>814</v>
      </c>
      <c r="E3818" s="89" t="str">
        <f t="shared" si="119"/>
        <v>6月第2周--周5</v>
      </c>
      <c r="F3818" s="103" t="s">
        <v>27</v>
      </c>
      <c r="G3818" s="89" t="s">
        <v>63</v>
      </c>
      <c r="H3818" s="92" t="str">
        <f>_xlfn.XLOOKUP(O3818,匹配表1065!T:T,匹配表1065!W:W)</f>
        <v>淮安市</v>
      </c>
      <c r="I3818" s="89" t="str">
        <f>_xlfn.XLOOKUP(O3818,匹配表1065!T:T,匹配表1065!X:X)</f>
        <v>PME2041</v>
      </c>
      <c r="J3818" s="102" t="s">
        <v>71</v>
      </c>
      <c r="K3818" s="89" cm="1">
        <f ca="1" t="array" ref="K3818:L3818">_xlfn.XLOOKUP(J3818,匹配表1065!Y:Y,匹配表1065!AA:AB)</f>
        <v>5</v>
      </c>
      <c r="L3818" s="89" t="str">
        <v>3个月以上</v>
      </c>
      <c r="M3818" s="92" t="s">
        <v>35</v>
      </c>
      <c r="N3818" s="102">
        <v>1</v>
      </c>
      <c r="O3818" s="93" t="str">
        <f>_xlfn.XLOOKUP(P3818,匹配表1065!U:U,匹配表1065!T:T)</f>
        <v>HO00000992</v>
      </c>
      <c r="P3818" s="102" t="s">
        <v>72</v>
      </c>
      <c r="Q3818" s="102" t="s">
        <v>73</v>
      </c>
      <c r="R3818" s="89" t="str">
        <f>_xlfn.XLOOKUP(Q3818,匹配表1065!L:L,匹配表1065!O:O)</f>
        <v>D</v>
      </c>
      <c r="S3818" s="93" t="str">
        <f>IFERROR(_xlfn.XLOOKUP(Q3818,匹配表1065!AI:AI,匹配表1065!AJ:AJ),"绿标")</f>
        <v>绿标</v>
      </c>
      <c r="T3818" s="93" t="str" cm="1">
        <f t="array" ref="T3818:U3818">_xlfn.XLOOKUP(Q3818,匹配表1065!L:L,匹配表1065!M:N)</f>
        <v>眩晕</v>
      </c>
      <c r="U3818" s="94" t="str">
        <v>神经内科</v>
      </c>
      <c r="V3818" s="95" t="s">
        <v>33</v>
      </c>
      <c r="W3818" s="93">
        <f>_xlfn.XLOOKUP(M3818,匹配表1065!D:D,匹配表1065!F:F)*N3818</f>
        <v>4</v>
      </c>
    </row>
    <row r="3819" customHeight="1" spans="1:23">
      <c r="A3819" s="89" t="s">
        <v>787</v>
      </c>
      <c r="B3819" s="90">
        <v>46185</v>
      </c>
      <c r="C3819" s="91" t="str">
        <f t="shared" si="118"/>
        <v>6月第2周</v>
      </c>
      <c r="D3819" s="89" t="s">
        <v>814</v>
      </c>
      <c r="E3819" s="89" t="str">
        <f t="shared" si="119"/>
        <v>6月第2周--周5</v>
      </c>
      <c r="F3819" s="103" t="s">
        <v>27</v>
      </c>
      <c r="G3819" s="89" t="s">
        <v>63</v>
      </c>
      <c r="H3819" s="92" t="str">
        <f>_xlfn.XLOOKUP(O3819,匹配表1065!T:T,匹配表1065!W:W)</f>
        <v>南京市</v>
      </c>
      <c r="I3819" s="89" t="str">
        <f>_xlfn.XLOOKUP(O3819,匹配表1065!T:T,匹配表1065!X:X)</f>
        <v>PME2002</v>
      </c>
      <c r="J3819" s="102" t="s">
        <v>410</v>
      </c>
      <c r="K3819" s="89" cm="1">
        <f ca="1" t="array" ref="K3819:L3819">_xlfn.XLOOKUP(J3819,匹配表1065!Y:Y,匹配表1065!AA:AB)</f>
        <v>1</v>
      </c>
      <c r="L3819" s="89" t="str">
        <v>3个月以内</v>
      </c>
      <c r="M3819" s="92" t="s">
        <v>35</v>
      </c>
      <c r="N3819" s="102">
        <v>1</v>
      </c>
      <c r="O3819" s="93" t="str">
        <f>_xlfn.XLOOKUP(P3819,匹配表1065!U:U,匹配表1065!T:T)</f>
        <v>HO00000964</v>
      </c>
      <c r="P3819" s="102" t="s">
        <v>90</v>
      </c>
      <c r="Q3819" s="102" t="s">
        <v>668</v>
      </c>
      <c r="R3819" s="89" t="str">
        <f>_xlfn.XLOOKUP(Q3819,匹配表1065!L:L,匹配表1065!O:O)</f>
        <v>A</v>
      </c>
      <c r="S3819" s="93" t="str">
        <f>IFERROR(_xlfn.XLOOKUP(Q3819,匹配表1065!AI:AI,匹配表1065!AJ:AJ),"绿标")</f>
        <v>绿标</v>
      </c>
      <c r="T3819" s="93" t="str" cm="1">
        <f t="array" ref="T3819:U3819">_xlfn.XLOOKUP(Q3819,匹配表1065!L:L,匹配表1065!M:N)</f>
        <v>头痛</v>
      </c>
      <c r="U3819" s="94" t="str">
        <v>神经内科</v>
      </c>
      <c r="V3819" s="95" t="s">
        <v>58</v>
      </c>
      <c r="W3819" s="93">
        <f>_xlfn.XLOOKUP(M3819,匹配表1065!D:D,匹配表1065!F:F)*N3819</f>
        <v>4</v>
      </c>
    </row>
    <row r="3820" customHeight="1" spans="1:23">
      <c r="A3820" s="89" t="s">
        <v>787</v>
      </c>
      <c r="B3820" s="90">
        <v>46185</v>
      </c>
      <c r="C3820" s="91" t="str">
        <f t="shared" si="118"/>
        <v>6月第2周</v>
      </c>
      <c r="D3820" s="89" t="s">
        <v>814</v>
      </c>
      <c r="E3820" s="89" t="str">
        <f t="shared" si="119"/>
        <v>6月第2周--周5</v>
      </c>
      <c r="F3820" s="103" t="s">
        <v>27</v>
      </c>
      <c r="G3820" s="89" t="s">
        <v>63</v>
      </c>
      <c r="H3820" s="92" t="str">
        <f>_xlfn.XLOOKUP(O3820,匹配表1065!T:T,匹配表1065!W:W)</f>
        <v>南京市</v>
      </c>
      <c r="I3820" s="89" t="str">
        <f>_xlfn.XLOOKUP(O3820,匹配表1065!T:T,匹配表1065!X:X)</f>
        <v>PME2002</v>
      </c>
      <c r="J3820" s="102" t="s">
        <v>84</v>
      </c>
      <c r="K3820" s="89" cm="1">
        <f ca="1" t="array" ref="K3820:L3820">_xlfn.XLOOKUP(J3820,匹配表1065!Y:Y,匹配表1065!AA:AB)</f>
        <v>31</v>
      </c>
      <c r="L3820" s="89" t="str">
        <v>3个月以上</v>
      </c>
      <c r="M3820" s="92" t="s">
        <v>30</v>
      </c>
      <c r="N3820" s="102">
        <v>5</v>
      </c>
      <c r="O3820" s="93" t="str">
        <f>_xlfn.XLOOKUP(P3820,匹配表1065!U:U,匹配表1065!T:T)</f>
        <v>HO00000964</v>
      </c>
      <c r="P3820" s="102" t="s">
        <v>90</v>
      </c>
      <c r="Q3820" s="102" t="s">
        <v>281</v>
      </c>
      <c r="R3820" s="89" t="str">
        <f>_xlfn.XLOOKUP(Q3820,匹配表1065!L:L,匹配表1065!O:O)</f>
        <v>A</v>
      </c>
      <c r="S3820" s="93" t="str">
        <f>IFERROR(_xlfn.XLOOKUP(Q3820,匹配表1065!AI:AI,匹配表1065!AJ:AJ),"绿标")</f>
        <v>红标</v>
      </c>
      <c r="T3820" s="93" t="str" cm="1">
        <f t="array" ref="T3820:U3820">_xlfn.XLOOKUP(Q3820,匹配表1065!L:L,匹配表1065!M:N)</f>
        <v>头痛</v>
      </c>
      <c r="U3820" s="94" t="str">
        <v>神经内科</v>
      </c>
      <c r="V3820" s="95" t="s">
        <v>70</v>
      </c>
      <c r="W3820" s="93">
        <f>_xlfn.XLOOKUP(M3820,匹配表1065!D:D,匹配表1065!F:F)*N3820</f>
        <v>60</v>
      </c>
    </row>
    <row r="3821" customHeight="1" spans="1:23">
      <c r="A3821" s="89" t="s">
        <v>787</v>
      </c>
      <c r="B3821" s="90">
        <v>46185</v>
      </c>
      <c r="C3821" s="91" t="str">
        <f t="shared" si="118"/>
        <v>6月第2周</v>
      </c>
      <c r="D3821" s="89" t="s">
        <v>814</v>
      </c>
      <c r="E3821" s="89" t="str">
        <f t="shared" si="119"/>
        <v>6月第2周--周5</v>
      </c>
      <c r="F3821" s="103" t="s">
        <v>27</v>
      </c>
      <c r="G3821" s="89" t="s">
        <v>63</v>
      </c>
      <c r="H3821" s="92" t="str">
        <f>_xlfn.XLOOKUP(O3821,匹配表1065!T:T,匹配表1065!W:W)</f>
        <v>南京市</v>
      </c>
      <c r="I3821" s="89" t="str">
        <f>_xlfn.XLOOKUP(O3821,匹配表1065!T:T,匹配表1065!X:X)</f>
        <v>PME2002</v>
      </c>
      <c r="J3821" s="102" t="s">
        <v>84</v>
      </c>
      <c r="K3821" s="89" cm="1">
        <f ca="1" t="array" ref="K3821:L3821">_xlfn.XLOOKUP(J3821,匹配表1065!Y:Y,匹配表1065!AA:AB)</f>
        <v>31</v>
      </c>
      <c r="L3821" s="89" t="str">
        <v>3个月以上</v>
      </c>
      <c r="M3821" s="92" t="s">
        <v>55</v>
      </c>
      <c r="N3821" s="102">
        <v>1</v>
      </c>
      <c r="O3821" s="93" t="str">
        <f>_xlfn.XLOOKUP(P3821,匹配表1065!U:U,匹配表1065!T:T)</f>
        <v>HO00000964</v>
      </c>
      <c r="P3821" s="102" t="s">
        <v>90</v>
      </c>
      <c r="Q3821" s="102" t="s">
        <v>283</v>
      </c>
      <c r="R3821" s="89" t="str">
        <f>_xlfn.XLOOKUP(Q3821,匹配表1065!L:L,匹配表1065!O:O)</f>
        <v>D</v>
      </c>
      <c r="S3821" s="93" t="str">
        <f>IFERROR(_xlfn.XLOOKUP(Q3821,匹配表1065!AI:AI,匹配表1065!AJ:AJ),"绿标")</f>
        <v>红标</v>
      </c>
      <c r="T3821" s="93" t="str" cm="1">
        <f t="array" ref="T3821:U3821">_xlfn.XLOOKUP(Q3821,匹配表1065!L:L,匹配表1065!M:N)</f>
        <v>疼痛</v>
      </c>
      <c r="U3821" s="94" t="str">
        <v>疼痛科</v>
      </c>
      <c r="V3821" s="95" t="s">
        <v>42</v>
      </c>
      <c r="W3821" s="93">
        <f>_xlfn.XLOOKUP(M3821,匹配表1065!D:D,匹配表1065!F:F)*N3821</f>
        <v>8</v>
      </c>
    </row>
    <row r="3822" customHeight="1" spans="1:23">
      <c r="A3822" s="89" t="s">
        <v>787</v>
      </c>
      <c r="B3822" s="90">
        <v>46185</v>
      </c>
      <c r="C3822" s="91" t="str">
        <f t="shared" si="118"/>
        <v>6月第2周</v>
      </c>
      <c r="D3822" s="89" t="s">
        <v>814</v>
      </c>
      <c r="E3822" s="89" t="str">
        <f t="shared" si="119"/>
        <v>6月第2周--周5</v>
      </c>
      <c r="F3822" s="103" t="s">
        <v>27</v>
      </c>
      <c r="G3822" s="89" t="s">
        <v>63</v>
      </c>
      <c r="H3822" s="92" t="str">
        <f>_xlfn.XLOOKUP(O3822,匹配表1065!T:T,匹配表1065!W:W)</f>
        <v>南京市</v>
      </c>
      <c r="I3822" s="89" t="str">
        <f>_xlfn.XLOOKUP(O3822,匹配表1065!T:T,匹配表1065!X:X)</f>
        <v>PME2002</v>
      </c>
      <c r="J3822" s="102" t="s">
        <v>84</v>
      </c>
      <c r="K3822" s="89" cm="1">
        <f ca="1" t="array" ref="K3822:L3822">_xlfn.XLOOKUP(J3822,匹配表1065!Y:Y,匹配表1065!AA:AB)</f>
        <v>31</v>
      </c>
      <c r="L3822" s="89" t="str">
        <v>3个月以上</v>
      </c>
      <c r="M3822" s="92" t="s">
        <v>35</v>
      </c>
      <c r="N3822" s="102">
        <v>1</v>
      </c>
      <c r="O3822" s="93" t="str">
        <f>_xlfn.XLOOKUP(P3822,匹配表1065!U:U,匹配表1065!T:T)</f>
        <v>HO00111156</v>
      </c>
      <c r="P3822" s="102" t="s">
        <v>85</v>
      </c>
      <c r="Q3822" s="102" t="s">
        <v>360</v>
      </c>
      <c r="R3822" s="89" t="str">
        <f>_xlfn.XLOOKUP(Q3822,匹配表1065!L:L,匹配表1065!O:O)</f>
        <v>B</v>
      </c>
      <c r="S3822" s="93" t="str">
        <f>IFERROR(_xlfn.XLOOKUP(Q3822,匹配表1065!AI:AI,匹配表1065!AJ:AJ),"绿标")</f>
        <v>绿标</v>
      </c>
      <c r="T3822" s="93" t="str" cm="1">
        <f t="array" ref="T3822:U3822">_xlfn.XLOOKUP(Q3822,匹配表1065!L:L,匹配表1065!M:N)</f>
        <v>脑血管</v>
      </c>
      <c r="U3822" s="94" t="str">
        <v>神经内科</v>
      </c>
      <c r="V3822" s="95" t="s">
        <v>70</v>
      </c>
      <c r="W3822" s="93">
        <f>_xlfn.XLOOKUP(M3822,匹配表1065!D:D,匹配表1065!F:F)*N3822</f>
        <v>4</v>
      </c>
    </row>
    <row r="3823" customHeight="1" spans="1:23">
      <c r="A3823" s="89" t="s">
        <v>787</v>
      </c>
      <c r="B3823" s="90">
        <v>46185</v>
      </c>
      <c r="C3823" s="91" t="str">
        <f t="shared" si="118"/>
        <v>6月第2周</v>
      </c>
      <c r="D3823" s="89" t="s">
        <v>814</v>
      </c>
      <c r="E3823" s="89" t="str">
        <f t="shared" si="119"/>
        <v>6月第2周--周5</v>
      </c>
      <c r="F3823" s="103" t="s">
        <v>27</v>
      </c>
      <c r="G3823" s="102" t="s">
        <v>167</v>
      </c>
      <c r="H3823" s="92" t="str">
        <f>_xlfn.XLOOKUP(O3823,匹配表1065!T:T,匹配表1065!W:W)</f>
        <v>苏州市</v>
      </c>
      <c r="I3823" s="89" t="str">
        <f>_xlfn.XLOOKUP(O3823,匹配表1065!T:T,匹配表1065!X:X)</f>
        <v>PME2017</v>
      </c>
      <c r="J3823" s="102" t="s">
        <v>323</v>
      </c>
      <c r="K3823" s="89" cm="1">
        <f ca="1" t="array" ref="K3823:L3823">_xlfn.XLOOKUP(J3823,匹配表1065!Y:Y,匹配表1065!AA:AB)</f>
        <v>7</v>
      </c>
      <c r="L3823" s="89" t="str">
        <v>3个月以上</v>
      </c>
      <c r="M3823" s="92" t="s">
        <v>30</v>
      </c>
      <c r="N3823" s="102">
        <v>1</v>
      </c>
      <c r="O3823" s="93" t="str">
        <f>_xlfn.XLOOKUP(P3823,匹配表1065!U:U,匹配表1065!T:T)</f>
        <v>HO00001044</v>
      </c>
      <c r="P3823" s="102" t="s">
        <v>346</v>
      </c>
      <c r="Q3823" s="102" t="s">
        <v>347</v>
      </c>
      <c r="R3823" s="89" t="str">
        <f>_xlfn.XLOOKUP(Q3823,匹配表1065!L:L,匹配表1065!O:O)</f>
        <v>A</v>
      </c>
      <c r="S3823" s="93" t="str">
        <f>IFERROR(_xlfn.XLOOKUP(Q3823,匹配表1065!AI:AI,匹配表1065!AJ:AJ),"绿标")</f>
        <v>红标</v>
      </c>
      <c r="T3823" s="93" t="str" cm="1">
        <f t="array" ref="T3823:U3823">_xlfn.XLOOKUP(Q3823,匹配表1065!L:L,匹配表1065!M:N)</f>
        <v>头痛</v>
      </c>
      <c r="U3823" s="94" t="str">
        <v>神经内科</v>
      </c>
      <c r="V3823" s="95" t="s">
        <v>67</v>
      </c>
      <c r="W3823" s="93">
        <f>_xlfn.XLOOKUP(M3823,匹配表1065!D:D,匹配表1065!F:F)*N3823</f>
        <v>12</v>
      </c>
    </row>
    <row r="3824" customHeight="1" spans="1:23">
      <c r="A3824" s="89" t="s">
        <v>787</v>
      </c>
      <c r="B3824" s="90">
        <v>46185</v>
      </c>
      <c r="C3824" s="91" t="str">
        <f t="shared" si="118"/>
        <v>6月第2周</v>
      </c>
      <c r="D3824" s="89" t="s">
        <v>814</v>
      </c>
      <c r="E3824" s="89" t="str">
        <f t="shared" si="119"/>
        <v>6月第2周--周5</v>
      </c>
      <c r="F3824" s="103" t="s">
        <v>27</v>
      </c>
      <c r="G3824" s="102" t="s">
        <v>167</v>
      </c>
      <c r="H3824" s="92" t="str">
        <f>_xlfn.XLOOKUP(O3824,匹配表1065!T:T,匹配表1065!W:W)</f>
        <v>苏州市</v>
      </c>
      <c r="I3824" s="89" t="str">
        <f>_xlfn.XLOOKUP(O3824,匹配表1065!T:T,匹配表1065!X:X)</f>
        <v>PME2017</v>
      </c>
      <c r="J3824" s="102" t="s">
        <v>186</v>
      </c>
      <c r="K3824" s="89" cm="1">
        <f ca="1" t="array" ref="K3824:L3824">_xlfn.XLOOKUP(J3824,匹配表1065!Y:Y,匹配表1065!AA:AB)</f>
        <v>6</v>
      </c>
      <c r="L3824" s="89" t="str">
        <v>3个月以上</v>
      </c>
      <c r="M3824" s="92" t="s">
        <v>30</v>
      </c>
      <c r="N3824" s="102">
        <v>1</v>
      </c>
      <c r="O3824" s="93" t="str">
        <f>_xlfn.XLOOKUP(P3824,匹配表1065!U:U,匹配表1065!T:T)</f>
        <v>HO00001044</v>
      </c>
      <c r="P3824" s="102" t="s">
        <v>346</v>
      </c>
      <c r="Q3824" s="102" t="s">
        <v>217</v>
      </c>
      <c r="R3824" s="89" t="str">
        <f>_xlfn.XLOOKUP(Q3824,匹配表1065!L:L,匹配表1065!O:O)</f>
        <v>A</v>
      </c>
      <c r="S3824" s="93" t="str">
        <f>IFERROR(_xlfn.XLOOKUP(Q3824,匹配表1065!AI:AI,匹配表1065!AJ:AJ),"绿标")</f>
        <v>红标</v>
      </c>
      <c r="T3824" s="93" t="str" cm="1">
        <f t="array" ref="T3824:U3824">_xlfn.XLOOKUP(Q3824,匹配表1065!L:L,匹配表1065!M:N)</f>
        <v>头痛</v>
      </c>
      <c r="U3824" s="94" t="str">
        <v>神经内科</v>
      </c>
      <c r="V3824" s="95" t="s">
        <v>33</v>
      </c>
      <c r="W3824" s="93">
        <f>_xlfn.XLOOKUP(M3824,匹配表1065!D:D,匹配表1065!F:F)*N3824</f>
        <v>12</v>
      </c>
    </row>
    <row r="3825" customHeight="1" spans="1:23">
      <c r="A3825" s="89" t="s">
        <v>787</v>
      </c>
      <c r="B3825" s="90">
        <v>46185</v>
      </c>
      <c r="C3825" s="91" t="str">
        <f t="shared" si="118"/>
        <v>6月第2周</v>
      </c>
      <c r="D3825" s="89" t="s">
        <v>814</v>
      </c>
      <c r="E3825" s="89" t="str">
        <f t="shared" si="119"/>
        <v>6月第2周--周5</v>
      </c>
      <c r="F3825" s="103" t="s">
        <v>27</v>
      </c>
      <c r="G3825" s="102" t="s">
        <v>167</v>
      </c>
      <c r="H3825" s="92" t="str">
        <f>_xlfn.XLOOKUP(O3825,匹配表1065!T:T,匹配表1065!W:W)</f>
        <v>南通市</v>
      </c>
      <c r="I3825" s="89" t="str">
        <f>_xlfn.XLOOKUP(O3825,匹配表1065!T:T,匹配表1065!X:X)</f>
        <v>PME2013</v>
      </c>
      <c r="J3825" s="102" t="s">
        <v>180</v>
      </c>
      <c r="K3825" s="89" cm="1">
        <f ca="1" t="array" ref="K3825:L3825">_xlfn.XLOOKUP(J3825,匹配表1065!Y:Y,匹配表1065!AA:AB)</f>
        <v>51</v>
      </c>
      <c r="L3825" s="89" t="str">
        <v>3个月以上</v>
      </c>
      <c r="M3825" s="92" t="s">
        <v>30</v>
      </c>
      <c r="N3825" s="102">
        <v>2</v>
      </c>
      <c r="O3825" s="93" t="str">
        <f>_xlfn.XLOOKUP(P3825,匹配表1065!U:U,匹配表1065!T:T)</f>
        <v>HO00001066</v>
      </c>
      <c r="P3825" s="102" t="s">
        <v>183</v>
      </c>
      <c r="Q3825" s="102" t="s">
        <v>296</v>
      </c>
      <c r="R3825" s="89" t="str">
        <f>_xlfn.XLOOKUP(Q3825,匹配表1065!L:L,匹配表1065!O:O)</f>
        <v>C</v>
      </c>
      <c r="S3825" s="93" t="str">
        <f>IFERROR(_xlfn.XLOOKUP(Q3825,匹配表1065!AI:AI,匹配表1065!AJ:AJ),"绿标")</f>
        <v>红标</v>
      </c>
      <c r="T3825" s="93" t="str" cm="1">
        <f t="array" ref="T3825:U3825">_xlfn.XLOOKUP(Q3825,匹配表1065!L:L,匹配表1065!M:N)</f>
        <v>眩晕</v>
      </c>
      <c r="U3825" s="94" t="str">
        <v>耳鼻喉科</v>
      </c>
      <c r="V3825" s="95" t="s">
        <v>70</v>
      </c>
      <c r="W3825" s="93">
        <f>_xlfn.XLOOKUP(M3825,匹配表1065!D:D,匹配表1065!F:F)*N3825</f>
        <v>24</v>
      </c>
    </row>
    <row r="3826" customHeight="1" spans="1:23">
      <c r="A3826" s="89" t="s">
        <v>787</v>
      </c>
      <c r="B3826" s="90">
        <v>46185</v>
      </c>
      <c r="C3826" s="91" t="str">
        <f t="shared" si="118"/>
        <v>6月第2周</v>
      </c>
      <c r="D3826" s="89" t="s">
        <v>814</v>
      </c>
      <c r="E3826" s="89" t="str">
        <f t="shared" si="119"/>
        <v>6月第2周--周5</v>
      </c>
      <c r="F3826" s="103" t="s">
        <v>27</v>
      </c>
      <c r="G3826" s="102" t="s">
        <v>167</v>
      </c>
      <c r="H3826" s="92" t="str">
        <f>_xlfn.XLOOKUP(O3826,匹配表1065!T:T,匹配表1065!W:W)</f>
        <v>南通市</v>
      </c>
      <c r="I3826" s="89" t="str">
        <f>_xlfn.XLOOKUP(O3826,匹配表1065!T:T,匹配表1065!X:X)</f>
        <v>PME2013</v>
      </c>
      <c r="J3826" s="102" t="s">
        <v>180</v>
      </c>
      <c r="K3826" s="89" cm="1">
        <f ca="1" t="array" ref="K3826:L3826">_xlfn.XLOOKUP(J3826,匹配表1065!Y:Y,匹配表1065!AA:AB)</f>
        <v>51</v>
      </c>
      <c r="L3826" s="89" t="str">
        <v>3个月以上</v>
      </c>
      <c r="M3826" s="92" t="s">
        <v>30</v>
      </c>
      <c r="N3826" s="102">
        <v>1</v>
      </c>
      <c r="O3826" s="93" t="str">
        <f>_xlfn.XLOOKUP(P3826,匹配表1065!U:U,匹配表1065!T:T)</f>
        <v>HO00001021</v>
      </c>
      <c r="P3826" s="102" t="s">
        <v>181</v>
      </c>
      <c r="Q3826" s="102" t="s">
        <v>182</v>
      </c>
      <c r="R3826" s="89" t="str">
        <f>_xlfn.XLOOKUP(Q3826,匹配表1065!L:L,匹配表1065!O:O)</f>
        <v>C</v>
      </c>
      <c r="S3826" s="93" t="str">
        <f>IFERROR(_xlfn.XLOOKUP(Q3826,匹配表1065!AI:AI,匹配表1065!AJ:AJ),"绿标")</f>
        <v>红标</v>
      </c>
      <c r="T3826" s="93" t="str" cm="1">
        <f t="array" ref="T3826:U3826">_xlfn.XLOOKUP(Q3826,匹配表1065!L:L,匹配表1065!M:N)</f>
        <v>眩晕</v>
      </c>
      <c r="U3826" s="94" t="str">
        <v>神经内科</v>
      </c>
      <c r="V3826" s="95" t="s">
        <v>70</v>
      </c>
      <c r="W3826" s="93">
        <f>_xlfn.XLOOKUP(M3826,匹配表1065!D:D,匹配表1065!F:F)*N3826</f>
        <v>12</v>
      </c>
    </row>
    <row r="3827" customHeight="1" spans="1:23">
      <c r="A3827" s="89" t="s">
        <v>787</v>
      </c>
      <c r="B3827" s="90">
        <v>46185</v>
      </c>
      <c r="C3827" s="91" t="str">
        <f t="shared" si="118"/>
        <v>6月第2周</v>
      </c>
      <c r="D3827" s="89" t="s">
        <v>814</v>
      </c>
      <c r="E3827" s="89" t="str">
        <f t="shared" si="119"/>
        <v>6月第2周--周5</v>
      </c>
      <c r="F3827" s="103" t="s">
        <v>27</v>
      </c>
      <c r="G3827" s="102" t="s">
        <v>167</v>
      </c>
      <c r="H3827" s="92" t="str">
        <f>_xlfn.XLOOKUP(O3827,匹配表1065!T:T,匹配表1065!W:W)</f>
        <v>苏州市</v>
      </c>
      <c r="I3827" s="89" t="str">
        <f>_xlfn.XLOOKUP(O3827,匹配表1065!T:T,匹配表1065!X:X)</f>
        <v>PME2011</v>
      </c>
      <c r="J3827" s="102" t="s">
        <v>168</v>
      </c>
      <c r="K3827" s="89" cm="1">
        <f ca="1" t="array" ref="K3827:L3827">_xlfn.XLOOKUP(J3827,匹配表1065!Y:Y,匹配表1065!AA:AB)</f>
        <v>19</v>
      </c>
      <c r="L3827" s="89" t="str">
        <v>3个月以上</v>
      </c>
      <c r="M3827" s="92" t="s">
        <v>30</v>
      </c>
      <c r="N3827" s="102">
        <v>1</v>
      </c>
      <c r="O3827" s="93" t="str">
        <f>_xlfn.XLOOKUP(P3827,匹配表1065!U:U,匹配表1065!T:T)</f>
        <v>HO00307823</v>
      </c>
      <c r="P3827" s="102" t="s">
        <v>169</v>
      </c>
      <c r="Q3827" s="102" t="s">
        <v>172</v>
      </c>
      <c r="R3827" s="89" t="str">
        <f>_xlfn.XLOOKUP(Q3827,匹配表1065!L:L,匹配表1065!O:O)</f>
        <v>C</v>
      </c>
      <c r="S3827" s="93" t="str">
        <f>IFERROR(_xlfn.XLOOKUP(Q3827,匹配表1065!AI:AI,匹配表1065!AJ:AJ),"绿标")</f>
        <v>绿标</v>
      </c>
      <c r="T3827" s="93" t="str" cm="1">
        <f t="array" ref="T3827:U3827">_xlfn.XLOOKUP(Q3827,匹配表1065!L:L,匹配表1065!M:N)</f>
        <v>眩晕</v>
      </c>
      <c r="U3827" s="94" t="str">
        <v>神经内科</v>
      </c>
      <c r="V3827" s="95" t="s">
        <v>33</v>
      </c>
      <c r="W3827" s="93">
        <f>_xlfn.XLOOKUP(M3827,匹配表1065!D:D,匹配表1065!F:F)*N3827</f>
        <v>12</v>
      </c>
    </row>
    <row r="3828" customHeight="1" spans="1:23">
      <c r="A3828" s="89" t="s">
        <v>787</v>
      </c>
      <c r="B3828" s="90">
        <v>46185</v>
      </c>
      <c r="C3828" s="91" t="str">
        <f t="shared" ref="C3828:C3891" si="120">MONTH(B3828)&amp;TEXT(WEEKNUM(B3828,2)-WEEKNUM(B3828+1-DAY(B3828),2)+1,"月第0周")</f>
        <v>6月第2周</v>
      </c>
      <c r="D3828" s="89" t="s">
        <v>814</v>
      </c>
      <c r="E3828" s="89" t="str">
        <f t="shared" ref="E3828:E3891" si="121">D3828&amp;"--"&amp;"周"&amp;WEEKDAY(B3828,2)</f>
        <v>6月第2周--周5</v>
      </c>
      <c r="F3828" s="103" t="s">
        <v>27</v>
      </c>
      <c r="G3828" s="102" t="s">
        <v>167</v>
      </c>
      <c r="H3828" s="92" t="str">
        <f>_xlfn.XLOOKUP(O3828,匹配表1065!T:T,匹配表1065!W:W)</f>
        <v>苏州市</v>
      </c>
      <c r="I3828" s="89" t="str">
        <f>_xlfn.XLOOKUP(O3828,匹配表1065!T:T,匹配表1065!X:X)</f>
        <v>PME2011</v>
      </c>
      <c r="J3828" s="102" t="s">
        <v>168</v>
      </c>
      <c r="K3828" s="89" cm="1">
        <f ca="1" t="array" ref="K3828:L3828">_xlfn.XLOOKUP(J3828,匹配表1065!Y:Y,匹配表1065!AA:AB)</f>
        <v>19</v>
      </c>
      <c r="L3828" s="89" t="str">
        <v>3个月以上</v>
      </c>
      <c r="M3828" s="92" t="s">
        <v>30</v>
      </c>
      <c r="N3828" s="102">
        <v>2</v>
      </c>
      <c r="O3828" s="93" t="str">
        <f>_xlfn.XLOOKUP(P3828,匹配表1065!U:U,匹配表1065!T:T)</f>
        <v>HO00307823</v>
      </c>
      <c r="P3828" s="102" t="s">
        <v>169</v>
      </c>
      <c r="Q3828" s="102" t="s">
        <v>170</v>
      </c>
      <c r="R3828" s="89" t="str">
        <f>_xlfn.XLOOKUP(Q3828,匹配表1065!L:L,匹配表1065!O:O)</f>
        <v>A</v>
      </c>
      <c r="S3828" s="93" t="str">
        <f>IFERROR(_xlfn.XLOOKUP(Q3828,匹配表1065!AI:AI,匹配表1065!AJ:AJ),"绿标")</f>
        <v>红标</v>
      </c>
      <c r="T3828" s="93" t="str" cm="1">
        <f t="array" ref="T3828:U3828">_xlfn.XLOOKUP(Q3828,匹配表1065!L:L,匹配表1065!M:N)</f>
        <v>头痛</v>
      </c>
      <c r="U3828" s="94" t="str">
        <v>神经内科</v>
      </c>
      <c r="V3828" s="95" t="s">
        <v>70</v>
      </c>
      <c r="W3828" s="93">
        <f>_xlfn.XLOOKUP(M3828,匹配表1065!D:D,匹配表1065!F:F)*N3828</f>
        <v>24</v>
      </c>
    </row>
    <row r="3829" customHeight="1" spans="1:23">
      <c r="A3829" s="89" t="s">
        <v>787</v>
      </c>
      <c r="B3829" s="90">
        <v>46185</v>
      </c>
      <c r="C3829" s="91" t="str">
        <f t="shared" si="120"/>
        <v>6月第2周</v>
      </c>
      <c r="D3829" s="89" t="s">
        <v>814</v>
      </c>
      <c r="E3829" s="89" t="str">
        <f t="shared" si="121"/>
        <v>6月第2周--周5</v>
      </c>
      <c r="F3829" s="103" t="s">
        <v>27</v>
      </c>
      <c r="G3829" s="102" t="s">
        <v>167</v>
      </c>
      <c r="H3829" s="92" t="str">
        <f>_xlfn.XLOOKUP(O3829,匹配表1065!T:T,匹配表1065!W:W)</f>
        <v>苏州市</v>
      </c>
      <c r="I3829" s="89" t="str">
        <f>_xlfn.XLOOKUP(O3829,匹配表1065!T:T,匹配表1065!X:X)</f>
        <v>PME2011</v>
      </c>
      <c r="J3829" s="102" t="s">
        <v>168</v>
      </c>
      <c r="K3829" s="89" cm="1">
        <f ca="1" t="array" ref="K3829:L3829">_xlfn.XLOOKUP(J3829,匹配表1065!Y:Y,匹配表1065!AA:AB)</f>
        <v>19</v>
      </c>
      <c r="L3829" s="89" t="str">
        <v>3个月以上</v>
      </c>
      <c r="M3829" s="92" t="s">
        <v>35</v>
      </c>
      <c r="N3829" s="102">
        <v>1</v>
      </c>
      <c r="O3829" s="93" t="str">
        <f>_xlfn.XLOOKUP(P3829,匹配表1065!U:U,匹配表1065!T:T)</f>
        <v>HO00307823</v>
      </c>
      <c r="P3829" s="102" t="s">
        <v>169</v>
      </c>
      <c r="Q3829" s="102" t="s">
        <v>225</v>
      </c>
      <c r="R3829" s="89" t="str">
        <f>_xlfn.XLOOKUP(Q3829,匹配表1065!L:L,匹配表1065!O:O)</f>
        <v>B</v>
      </c>
      <c r="S3829" s="93" t="str">
        <f>IFERROR(_xlfn.XLOOKUP(Q3829,匹配表1065!AI:AI,匹配表1065!AJ:AJ),"绿标")</f>
        <v>绿标</v>
      </c>
      <c r="T3829" s="93" t="str" cm="1">
        <f t="array" ref="T3829:U3829">_xlfn.XLOOKUP(Q3829,匹配表1065!L:L,匹配表1065!M:N)</f>
        <v>脑血管</v>
      </c>
      <c r="U3829" s="94" t="str">
        <v>神经内科</v>
      </c>
      <c r="V3829" s="95" t="s">
        <v>70</v>
      </c>
      <c r="W3829" s="93">
        <f>_xlfn.XLOOKUP(M3829,匹配表1065!D:D,匹配表1065!F:F)*N3829</f>
        <v>4</v>
      </c>
    </row>
    <row r="3830" customHeight="1" spans="1:23">
      <c r="A3830" s="89" t="s">
        <v>787</v>
      </c>
      <c r="B3830" s="90">
        <v>46185</v>
      </c>
      <c r="C3830" s="91" t="str">
        <f t="shared" si="120"/>
        <v>6月第2周</v>
      </c>
      <c r="D3830" s="89" t="s">
        <v>814</v>
      </c>
      <c r="E3830" s="89" t="str">
        <f t="shared" si="121"/>
        <v>6月第2周--周5</v>
      </c>
      <c r="F3830" s="103" t="s">
        <v>27</v>
      </c>
      <c r="G3830" s="102" t="s">
        <v>167</v>
      </c>
      <c r="H3830" s="92" t="str">
        <f>_xlfn.XLOOKUP(O3830,匹配表1065!T:T,匹配表1065!W:W)</f>
        <v>无锡市</v>
      </c>
      <c r="I3830" s="89" t="str">
        <f>_xlfn.XLOOKUP(O3830,匹配表1065!T:T,匹配表1065!X:X)</f>
        <v>PME2014</v>
      </c>
      <c r="J3830" s="102" t="s">
        <v>581</v>
      </c>
      <c r="K3830" s="89" cm="1">
        <f ca="1" t="array" ref="K3830:L3830">_xlfn.XLOOKUP(J3830,匹配表1065!Y:Y,匹配表1065!AA:AB)</f>
        <v>1</v>
      </c>
      <c r="L3830" s="89" t="str">
        <v>3个月以内</v>
      </c>
      <c r="M3830" s="92" t="s">
        <v>35</v>
      </c>
      <c r="N3830" s="102">
        <v>1</v>
      </c>
      <c r="O3830" s="93" t="str">
        <f>_xlfn.XLOOKUP(P3830,匹配表1065!U:U,匹配表1065!T:T)</f>
        <v>HO00001111</v>
      </c>
      <c r="P3830" s="102" t="s">
        <v>582</v>
      </c>
      <c r="Q3830" s="102" t="s">
        <v>583</v>
      </c>
      <c r="R3830" s="89" t="str">
        <f>_xlfn.XLOOKUP(Q3830,匹配表1065!L:L,匹配表1065!O:O)</f>
        <v>B</v>
      </c>
      <c r="S3830" s="93" t="str">
        <f>IFERROR(_xlfn.XLOOKUP(Q3830,匹配表1065!AI:AI,匹配表1065!AJ:AJ),"绿标")</f>
        <v>黑标</v>
      </c>
      <c r="T3830" s="93" t="str" cm="1">
        <f t="array" ref="T3830:U3830">_xlfn.XLOOKUP(Q3830,匹配表1065!L:L,匹配表1065!M:N)</f>
        <v>脑血管</v>
      </c>
      <c r="U3830" s="94" t="str">
        <v>神经内科</v>
      </c>
      <c r="V3830" s="95" t="s">
        <v>67</v>
      </c>
      <c r="W3830" s="93">
        <f>_xlfn.XLOOKUP(M3830,匹配表1065!D:D,匹配表1065!F:F)*N3830</f>
        <v>4</v>
      </c>
    </row>
    <row r="3831" customHeight="1" spans="1:23">
      <c r="A3831" s="89" t="s">
        <v>787</v>
      </c>
      <c r="B3831" s="90">
        <v>46185</v>
      </c>
      <c r="C3831" s="91" t="str">
        <f t="shared" si="120"/>
        <v>6月第2周</v>
      </c>
      <c r="D3831" s="89" t="s">
        <v>814</v>
      </c>
      <c r="E3831" s="89" t="str">
        <f t="shared" si="121"/>
        <v>6月第2周--周5</v>
      </c>
      <c r="F3831" s="103" t="s">
        <v>27</v>
      </c>
      <c r="G3831" s="102" t="s">
        <v>167</v>
      </c>
      <c r="H3831" s="92" t="str">
        <f>_xlfn.XLOOKUP(O3831,匹配表1065!T:T,匹配表1065!W:W)</f>
        <v>苏州市</v>
      </c>
      <c r="I3831" s="89" t="str">
        <f>_xlfn.XLOOKUP(O3831,匹配表1065!T:T,匹配表1065!X:X)</f>
        <v>PME2011</v>
      </c>
      <c r="J3831" s="102" t="s">
        <v>168</v>
      </c>
      <c r="K3831" s="89" cm="1">
        <f ca="1" t="array" ref="K3831:L3831">_xlfn.XLOOKUP(J3831,匹配表1065!Y:Y,匹配表1065!AA:AB)</f>
        <v>19</v>
      </c>
      <c r="L3831" s="89" t="str">
        <v>3个月以上</v>
      </c>
      <c r="M3831" s="92" t="s">
        <v>55</v>
      </c>
      <c r="N3831" s="102">
        <v>1</v>
      </c>
      <c r="O3831" s="93" t="str">
        <f>_xlfn.XLOOKUP(P3831,匹配表1065!U:U,匹配表1065!T:T)</f>
        <v>HO00307823</v>
      </c>
      <c r="P3831" s="102" t="s">
        <v>169</v>
      </c>
      <c r="Q3831" s="102" t="s">
        <v>288</v>
      </c>
      <c r="R3831" s="89" t="str">
        <f>_xlfn.XLOOKUP(Q3831,匹配表1065!L:L,匹配表1065!O:O)</f>
        <v>B</v>
      </c>
      <c r="S3831" s="93" t="str">
        <f>IFERROR(_xlfn.XLOOKUP(Q3831,匹配表1065!AI:AI,匹配表1065!AJ:AJ),"绿标")</f>
        <v>红标</v>
      </c>
      <c r="T3831" s="93" t="str" cm="1">
        <f t="array" ref="T3831:U3831">_xlfn.XLOOKUP(Q3831,匹配表1065!L:L,匹配表1065!M:N)</f>
        <v>脑血管</v>
      </c>
      <c r="U3831" s="94" t="str">
        <v>神经内科</v>
      </c>
      <c r="V3831" s="95" t="s">
        <v>70</v>
      </c>
      <c r="W3831" s="93">
        <f>_xlfn.XLOOKUP(M3831,匹配表1065!D:D,匹配表1065!F:F)*N3831</f>
        <v>8</v>
      </c>
    </row>
    <row r="3832" customHeight="1" spans="1:23">
      <c r="A3832" s="89" t="s">
        <v>787</v>
      </c>
      <c r="B3832" s="90">
        <v>46185</v>
      </c>
      <c r="C3832" s="91" t="str">
        <f t="shared" si="120"/>
        <v>6月第2周</v>
      </c>
      <c r="D3832" s="89" t="s">
        <v>814</v>
      </c>
      <c r="E3832" s="89" t="str">
        <f t="shared" si="121"/>
        <v>6月第2周--周5</v>
      </c>
      <c r="F3832" s="103" t="s">
        <v>27</v>
      </c>
      <c r="G3832" s="102" t="s">
        <v>167</v>
      </c>
      <c r="H3832" s="92" t="str">
        <f>_xlfn.XLOOKUP(O3832,匹配表1065!T:T,匹配表1065!W:W)</f>
        <v>苏州市</v>
      </c>
      <c r="I3832" s="89" t="str">
        <f>_xlfn.XLOOKUP(O3832,匹配表1065!T:T,匹配表1065!X:X)</f>
        <v>PME2009</v>
      </c>
      <c r="J3832" s="102" t="s">
        <v>193</v>
      </c>
      <c r="K3832" s="89" cm="1">
        <f ca="1" t="array" ref="K3832:L3832">_xlfn.XLOOKUP(J3832,匹配表1065!Y:Y,匹配表1065!AA:AB)</f>
        <v>7</v>
      </c>
      <c r="L3832" s="89" t="str">
        <v>3个月以上</v>
      </c>
      <c r="M3832" s="92" t="s">
        <v>35</v>
      </c>
      <c r="N3832" s="102">
        <v>1</v>
      </c>
      <c r="O3832" s="93" t="str">
        <f>_xlfn.XLOOKUP(P3832,匹配表1065!U:U,匹配表1065!T:T)</f>
        <v>HO00402369</v>
      </c>
      <c r="P3832" s="102" t="s">
        <v>227</v>
      </c>
      <c r="Q3832" s="102" t="s">
        <v>228</v>
      </c>
      <c r="R3832" s="89" t="str">
        <f>_xlfn.XLOOKUP(Q3832,匹配表1065!L:L,匹配表1065!O:O)</f>
        <v>B</v>
      </c>
      <c r="S3832" s="93" t="str">
        <f>IFERROR(_xlfn.XLOOKUP(Q3832,匹配表1065!AI:AI,匹配表1065!AJ:AJ),"绿标")</f>
        <v>绿标</v>
      </c>
      <c r="T3832" s="93" t="str" cm="1">
        <f t="array" ref="T3832:U3832">_xlfn.XLOOKUP(Q3832,匹配表1065!L:L,匹配表1065!M:N)</f>
        <v>脑血管</v>
      </c>
      <c r="U3832" s="94" t="str">
        <v>神经内科</v>
      </c>
      <c r="V3832" s="95" t="s">
        <v>33</v>
      </c>
      <c r="W3832" s="93">
        <f>_xlfn.XLOOKUP(M3832,匹配表1065!D:D,匹配表1065!F:F)*N3832</f>
        <v>4</v>
      </c>
    </row>
    <row r="3833" customHeight="1" spans="1:23">
      <c r="A3833" s="89" t="s">
        <v>787</v>
      </c>
      <c r="B3833" s="90">
        <v>46185</v>
      </c>
      <c r="C3833" s="91" t="str">
        <f t="shared" si="120"/>
        <v>6月第2周</v>
      </c>
      <c r="D3833" s="89" t="s">
        <v>814</v>
      </c>
      <c r="E3833" s="89" t="str">
        <f t="shared" si="121"/>
        <v>6月第2周--周5</v>
      </c>
      <c r="F3833" s="103" t="s">
        <v>27</v>
      </c>
      <c r="G3833" s="102" t="s">
        <v>167</v>
      </c>
      <c r="H3833" s="92" t="str">
        <f>_xlfn.XLOOKUP(O3833,匹配表1065!T:T,匹配表1065!W:W)</f>
        <v>苏州市</v>
      </c>
      <c r="I3833" s="89" t="str">
        <f>_xlfn.XLOOKUP(O3833,匹配表1065!T:T,匹配表1065!X:X)</f>
        <v>PME2009</v>
      </c>
      <c r="J3833" s="102" t="s">
        <v>193</v>
      </c>
      <c r="K3833" s="89" cm="1">
        <f ca="1" t="array" ref="K3833:L3833">_xlfn.XLOOKUP(J3833,匹配表1065!Y:Y,匹配表1065!AA:AB)</f>
        <v>7</v>
      </c>
      <c r="L3833" s="89" t="str">
        <v>3个月以上</v>
      </c>
      <c r="M3833" s="92" t="s">
        <v>35</v>
      </c>
      <c r="N3833" s="102">
        <v>1</v>
      </c>
      <c r="O3833" s="93" t="str">
        <f>_xlfn.XLOOKUP(P3833,匹配表1065!U:U,匹配表1065!T:T)</f>
        <v>HO00139397</v>
      </c>
      <c r="P3833" s="102" t="s">
        <v>294</v>
      </c>
      <c r="Q3833" s="102" t="s">
        <v>295</v>
      </c>
      <c r="R3833" s="89" t="str">
        <f>_xlfn.XLOOKUP(Q3833,匹配表1065!L:L,匹配表1065!O:O)</f>
        <v>A</v>
      </c>
      <c r="S3833" s="93" t="str">
        <f>IFERROR(_xlfn.XLOOKUP(Q3833,匹配表1065!AI:AI,匹配表1065!AJ:AJ),"绿标")</f>
        <v>红标</v>
      </c>
      <c r="T3833" s="93" t="str" cm="1">
        <f t="array" ref="T3833:U3833">_xlfn.XLOOKUP(Q3833,匹配表1065!L:L,匹配表1065!M:N)</f>
        <v>头痛</v>
      </c>
      <c r="U3833" s="94" t="str">
        <v>神经内科</v>
      </c>
      <c r="V3833" s="95" t="s">
        <v>42</v>
      </c>
      <c r="W3833" s="93">
        <f>_xlfn.XLOOKUP(M3833,匹配表1065!D:D,匹配表1065!F:F)*N3833</f>
        <v>4</v>
      </c>
    </row>
    <row r="3834" customHeight="1" spans="1:23">
      <c r="A3834" s="89" t="s">
        <v>787</v>
      </c>
      <c r="B3834" s="90">
        <v>46185</v>
      </c>
      <c r="C3834" s="91" t="str">
        <f t="shared" si="120"/>
        <v>6月第2周</v>
      </c>
      <c r="D3834" s="89" t="s">
        <v>814</v>
      </c>
      <c r="E3834" s="89" t="str">
        <f t="shared" si="121"/>
        <v>6月第2周--周5</v>
      </c>
      <c r="F3834" s="103" t="s">
        <v>27</v>
      </c>
      <c r="G3834" s="102" t="s">
        <v>167</v>
      </c>
      <c r="H3834" s="92" t="str">
        <f>_xlfn.XLOOKUP(O3834,匹配表1065!T:T,匹配表1065!W:W)</f>
        <v>苏州市</v>
      </c>
      <c r="I3834" s="89" t="str">
        <f>_xlfn.XLOOKUP(O3834,匹配表1065!T:T,匹配表1065!X:X)</f>
        <v>PME2016</v>
      </c>
      <c r="J3834" s="102" t="s">
        <v>173</v>
      </c>
      <c r="K3834" s="89" cm="1">
        <f ca="1" t="array" ref="K3834:L3834">_xlfn.XLOOKUP(J3834,匹配表1065!Y:Y,匹配表1065!AA:AB)</f>
        <v>1</v>
      </c>
      <c r="L3834" s="89" t="str">
        <v>3个月以内</v>
      </c>
      <c r="M3834" s="92" t="s">
        <v>30</v>
      </c>
      <c r="N3834" s="102">
        <v>1</v>
      </c>
      <c r="O3834" s="93" t="str">
        <f>_xlfn.XLOOKUP(P3834,匹配表1065!U:U,匹配表1065!T:T)</f>
        <v>HO00001048</v>
      </c>
      <c r="P3834" s="102" t="s">
        <v>176</v>
      </c>
      <c r="Q3834" s="102" t="s">
        <v>290</v>
      </c>
      <c r="R3834" s="89" t="str">
        <f>_xlfn.XLOOKUP(Q3834,匹配表1065!L:L,匹配表1065!O:O)</f>
        <v>A</v>
      </c>
      <c r="S3834" s="93" t="str">
        <f>IFERROR(_xlfn.XLOOKUP(Q3834,匹配表1065!AI:AI,匹配表1065!AJ:AJ),"绿标")</f>
        <v>红标</v>
      </c>
      <c r="T3834" s="93" t="str" cm="1">
        <f t="array" ref="T3834:U3834">_xlfn.XLOOKUP(Q3834,匹配表1065!L:L,匹配表1065!M:N)</f>
        <v>头痛</v>
      </c>
      <c r="U3834" s="94" t="str">
        <v>神经内科</v>
      </c>
      <c r="V3834" s="95" t="s">
        <v>58</v>
      </c>
      <c r="W3834" s="93">
        <f>_xlfn.XLOOKUP(M3834,匹配表1065!D:D,匹配表1065!F:F)*N3834</f>
        <v>12</v>
      </c>
    </row>
    <row r="3835" customHeight="1" spans="1:23">
      <c r="A3835" s="89" t="s">
        <v>787</v>
      </c>
      <c r="B3835" s="90">
        <v>46185</v>
      </c>
      <c r="C3835" s="91" t="str">
        <f t="shared" si="120"/>
        <v>6月第2周</v>
      </c>
      <c r="D3835" s="89" t="s">
        <v>814</v>
      </c>
      <c r="E3835" s="89" t="str">
        <f t="shared" si="121"/>
        <v>6月第2周--周5</v>
      </c>
      <c r="F3835" s="103" t="s">
        <v>27</v>
      </c>
      <c r="G3835" s="102" t="s">
        <v>167</v>
      </c>
      <c r="H3835" s="92" t="str">
        <f>_xlfn.XLOOKUP(O3835,匹配表1065!T:T,匹配表1065!W:W)</f>
        <v>苏州市</v>
      </c>
      <c r="I3835" s="89" t="str">
        <f>_xlfn.XLOOKUP(O3835,匹配表1065!T:T,匹配表1065!X:X)</f>
        <v>PME2016</v>
      </c>
      <c r="J3835" s="102" t="s">
        <v>173</v>
      </c>
      <c r="K3835" s="89" cm="1">
        <f ca="1" t="array" ref="K3835:L3835">_xlfn.XLOOKUP(J3835,匹配表1065!Y:Y,匹配表1065!AA:AB)</f>
        <v>1</v>
      </c>
      <c r="L3835" s="89" t="str">
        <v>3个月以内</v>
      </c>
      <c r="M3835" s="92" t="s">
        <v>30</v>
      </c>
      <c r="N3835" s="102">
        <v>1</v>
      </c>
      <c r="O3835" s="93" t="str">
        <f>_xlfn.XLOOKUP(P3835,匹配表1065!U:U,匹配表1065!T:T)</f>
        <v>HO00001043</v>
      </c>
      <c r="P3835" s="102" t="s">
        <v>221</v>
      </c>
      <c r="Q3835" s="102" t="s">
        <v>291</v>
      </c>
      <c r="R3835" s="89" t="str">
        <f>_xlfn.XLOOKUP(Q3835,匹配表1065!L:L,匹配表1065!O:O)</f>
        <v>A</v>
      </c>
      <c r="S3835" s="93" t="str">
        <f>IFERROR(_xlfn.XLOOKUP(Q3835,匹配表1065!AI:AI,匹配表1065!AJ:AJ),"绿标")</f>
        <v>红标</v>
      </c>
      <c r="T3835" s="93" t="str" cm="1">
        <f t="array" ref="T3835:U3835">_xlfn.XLOOKUP(Q3835,匹配表1065!L:L,匹配表1065!M:N)</f>
        <v>头痛</v>
      </c>
      <c r="U3835" s="94" t="str">
        <v>神经内科</v>
      </c>
      <c r="V3835" s="95" t="s">
        <v>58</v>
      </c>
      <c r="W3835" s="93">
        <f>_xlfn.XLOOKUP(M3835,匹配表1065!D:D,匹配表1065!F:F)*N3835</f>
        <v>12</v>
      </c>
    </row>
    <row r="3836" customHeight="1" spans="1:23">
      <c r="A3836" s="89" t="s">
        <v>787</v>
      </c>
      <c r="B3836" s="90">
        <v>46185</v>
      </c>
      <c r="C3836" s="91" t="str">
        <f t="shared" si="120"/>
        <v>6月第2周</v>
      </c>
      <c r="D3836" s="89" t="s">
        <v>814</v>
      </c>
      <c r="E3836" s="89" t="str">
        <f t="shared" si="121"/>
        <v>6月第2周--周5</v>
      </c>
      <c r="F3836" s="103" t="s">
        <v>27</v>
      </c>
      <c r="G3836" s="102" t="s">
        <v>167</v>
      </c>
      <c r="H3836" s="92" t="str">
        <f>_xlfn.XLOOKUP(O3836,匹配表1065!T:T,匹配表1065!W:W)</f>
        <v>苏州市</v>
      </c>
      <c r="I3836" s="89" t="str">
        <f>_xlfn.XLOOKUP(O3836,匹配表1065!T:T,匹配表1065!X:X)</f>
        <v>PME2016</v>
      </c>
      <c r="J3836" s="102" t="s">
        <v>173</v>
      </c>
      <c r="K3836" s="89" cm="1">
        <f ca="1" t="array" ref="K3836:L3836">_xlfn.XLOOKUP(J3836,匹配表1065!Y:Y,匹配表1065!AA:AB)</f>
        <v>1</v>
      </c>
      <c r="L3836" s="89" t="str">
        <v>3个月以内</v>
      </c>
      <c r="M3836" s="92" t="s">
        <v>35</v>
      </c>
      <c r="N3836" s="102">
        <v>1</v>
      </c>
      <c r="O3836" s="93" t="str">
        <f>_xlfn.XLOOKUP(P3836,匹配表1065!U:U,匹配表1065!T:T)</f>
        <v>HO00001048</v>
      </c>
      <c r="P3836" s="102" t="s">
        <v>176</v>
      </c>
      <c r="Q3836" s="102" t="s">
        <v>389</v>
      </c>
      <c r="R3836" s="89" t="str">
        <f>_xlfn.XLOOKUP(Q3836,匹配表1065!L:L,匹配表1065!O:O)</f>
        <v>B</v>
      </c>
      <c r="S3836" s="93" t="str">
        <f>IFERROR(_xlfn.XLOOKUP(Q3836,匹配表1065!AI:AI,匹配表1065!AJ:AJ),"绿标")</f>
        <v>绿标</v>
      </c>
      <c r="T3836" s="93" t="str" cm="1">
        <f t="array" ref="T3836:U3836">_xlfn.XLOOKUP(Q3836,匹配表1065!L:L,匹配表1065!M:N)</f>
        <v>抑郁焦虑</v>
      </c>
      <c r="U3836" s="94" t="str">
        <v>神经内科</v>
      </c>
      <c r="V3836" s="95" t="s">
        <v>67</v>
      </c>
      <c r="W3836" s="93">
        <f>_xlfn.XLOOKUP(M3836,匹配表1065!D:D,匹配表1065!F:F)*N3836</f>
        <v>4</v>
      </c>
    </row>
    <row r="3837" customHeight="1" spans="1:23">
      <c r="A3837" s="89" t="s">
        <v>787</v>
      </c>
      <c r="B3837" s="90">
        <v>46185</v>
      </c>
      <c r="C3837" s="91" t="str">
        <f t="shared" si="120"/>
        <v>6月第2周</v>
      </c>
      <c r="D3837" s="89" t="s">
        <v>814</v>
      </c>
      <c r="E3837" s="89" t="str">
        <f t="shared" si="121"/>
        <v>6月第2周--周5</v>
      </c>
      <c r="F3837" s="103" t="s">
        <v>27</v>
      </c>
      <c r="G3837" s="102" t="s">
        <v>167</v>
      </c>
      <c r="H3837" s="92" t="str">
        <f>_xlfn.XLOOKUP(O3837,匹配表1065!T:T,匹配表1065!W:W)</f>
        <v>苏州市</v>
      </c>
      <c r="I3837" s="89" t="str">
        <f>_xlfn.XLOOKUP(O3837,匹配表1065!T:T,匹配表1065!X:X)</f>
        <v>PME2016</v>
      </c>
      <c r="J3837" s="102" t="s">
        <v>173</v>
      </c>
      <c r="K3837" s="89" cm="1">
        <f ca="1" t="array" ref="K3837:L3837">_xlfn.XLOOKUP(J3837,匹配表1065!Y:Y,匹配表1065!AA:AB)</f>
        <v>1</v>
      </c>
      <c r="L3837" s="89" t="str">
        <v>3个月以内</v>
      </c>
      <c r="M3837" s="92" t="s">
        <v>35</v>
      </c>
      <c r="N3837" s="102">
        <v>1</v>
      </c>
      <c r="O3837" s="93" t="str">
        <f>_xlfn.XLOOKUP(P3837,匹配表1065!U:U,匹配表1065!T:T)</f>
        <v>HO00001048</v>
      </c>
      <c r="P3837" s="102" t="s">
        <v>176</v>
      </c>
      <c r="Q3837" s="102" t="s">
        <v>223</v>
      </c>
      <c r="R3837" s="89" t="str">
        <f>_xlfn.XLOOKUP(Q3837,匹配表1065!L:L,匹配表1065!O:O)</f>
        <v>B</v>
      </c>
      <c r="S3837" s="93" t="str">
        <f>IFERROR(_xlfn.XLOOKUP(Q3837,匹配表1065!AI:AI,匹配表1065!AJ:AJ),"绿标")</f>
        <v>绿标</v>
      </c>
      <c r="T3837" s="93" t="str" cm="1">
        <f t="array" ref="T3837:U3837">_xlfn.XLOOKUP(Q3837,匹配表1065!L:L,匹配表1065!M:N)</f>
        <v>脑血管</v>
      </c>
      <c r="U3837" s="94" t="str">
        <v>神经内科</v>
      </c>
      <c r="V3837" s="95" t="s">
        <v>58</v>
      </c>
      <c r="W3837" s="93">
        <f>_xlfn.XLOOKUP(M3837,匹配表1065!D:D,匹配表1065!F:F)*N3837</f>
        <v>4</v>
      </c>
    </row>
    <row r="3838" customHeight="1" spans="1:23">
      <c r="A3838" s="89" t="s">
        <v>787</v>
      </c>
      <c r="B3838" s="90">
        <v>46185</v>
      </c>
      <c r="C3838" s="91" t="str">
        <f t="shared" si="120"/>
        <v>6月第2周</v>
      </c>
      <c r="D3838" s="89" t="s">
        <v>814</v>
      </c>
      <c r="E3838" s="89" t="str">
        <f t="shared" si="121"/>
        <v>6月第2周--周5</v>
      </c>
      <c r="F3838" s="103" t="s">
        <v>27</v>
      </c>
      <c r="G3838" s="102" t="s">
        <v>104</v>
      </c>
      <c r="H3838" s="92" t="str">
        <f>_xlfn.XLOOKUP(O3838,匹配表1065!T:T,匹配表1065!W:W)</f>
        <v>济南市</v>
      </c>
      <c r="I3838" s="89" t="str">
        <f>_xlfn.XLOOKUP(O3838,匹配表1065!T:T,匹配表1065!X:X)</f>
        <v>PME2044</v>
      </c>
      <c r="J3838" s="102" t="s">
        <v>105</v>
      </c>
      <c r="K3838" s="89" cm="1">
        <f ca="1" t="array" ref="K3838:L3838">_xlfn.XLOOKUP(J3838,匹配表1065!Y:Y,匹配表1065!AA:AB)</f>
        <v>8</v>
      </c>
      <c r="L3838" s="89" t="str">
        <v>3个月以上</v>
      </c>
      <c r="M3838" s="92" t="s">
        <v>30</v>
      </c>
      <c r="N3838" s="102">
        <v>1</v>
      </c>
      <c r="O3838" s="93" t="str">
        <f>_xlfn.XLOOKUP(P3838,匹配表1065!U:U,匹配表1065!T:T)</f>
        <v>HO00001401</v>
      </c>
      <c r="P3838" s="102" t="s">
        <v>106</v>
      </c>
      <c r="Q3838" s="102" t="s">
        <v>107</v>
      </c>
      <c r="R3838" s="89" t="str">
        <f>_xlfn.XLOOKUP(Q3838,匹配表1065!L:L,匹配表1065!O:O)</f>
        <v>B</v>
      </c>
      <c r="S3838" s="93" t="str">
        <f>IFERROR(_xlfn.XLOOKUP(Q3838,匹配表1065!AI:AI,匹配表1065!AJ:AJ),"绿标")</f>
        <v>红标</v>
      </c>
      <c r="T3838" s="93" t="str" cm="1">
        <f t="array" ref="T3838:U3838">_xlfn.XLOOKUP(Q3838,匹配表1065!L:L,匹配表1065!M:N)</f>
        <v>脑血管</v>
      </c>
      <c r="U3838" s="94" t="str">
        <v>神经内科</v>
      </c>
      <c r="V3838" s="95" t="s">
        <v>67</v>
      </c>
      <c r="W3838" s="93">
        <f>_xlfn.XLOOKUP(M3838,匹配表1065!D:D,匹配表1065!F:F)*N3838</f>
        <v>12</v>
      </c>
    </row>
    <row r="3839" customHeight="1" spans="1:23">
      <c r="A3839" s="89" t="s">
        <v>787</v>
      </c>
      <c r="B3839" s="90">
        <v>46185</v>
      </c>
      <c r="C3839" s="91" t="str">
        <f t="shared" si="120"/>
        <v>6月第2周</v>
      </c>
      <c r="D3839" s="89" t="s">
        <v>814</v>
      </c>
      <c r="E3839" s="89" t="str">
        <f t="shared" si="121"/>
        <v>6月第2周--周5</v>
      </c>
      <c r="F3839" s="103" t="s">
        <v>27</v>
      </c>
      <c r="G3839" s="102" t="s">
        <v>104</v>
      </c>
      <c r="H3839" s="92" t="str">
        <f>_xlfn.XLOOKUP(O3839,匹配表1065!T:T,匹配表1065!W:W)</f>
        <v>济南市</v>
      </c>
      <c r="I3839" s="89" t="str">
        <f>_xlfn.XLOOKUP(O3839,匹配表1065!T:T,匹配表1065!X:X)</f>
        <v>PME2024</v>
      </c>
      <c r="J3839" s="102" t="s">
        <v>125</v>
      </c>
      <c r="K3839" s="89" cm="1">
        <f ca="1" t="array" ref="K3839:L3839">_xlfn.XLOOKUP(J3839,匹配表1065!Y:Y,匹配表1065!AA:AB)</f>
        <v>9</v>
      </c>
      <c r="L3839" s="89" t="str">
        <v>3个月以上</v>
      </c>
      <c r="M3839" s="92" t="s">
        <v>30</v>
      </c>
      <c r="N3839" s="102">
        <v>1</v>
      </c>
      <c r="O3839" s="93" t="str">
        <f>_xlfn.XLOOKUP(P3839,匹配表1065!U:U,匹配表1065!T:T)</f>
        <v>HO00001404</v>
      </c>
      <c r="P3839" s="102" t="s">
        <v>126</v>
      </c>
      <c r="Q3839" s="102" t="s">
        <v>127</v>
      </c>
      <c r="R3839" s="89" t="str">
        <f>_xlfn.XLOOKUP(Q3839,匹配表1065!L:L,匹配表1065!O:O)</f>
        <v>A</v>
      </c>
      <c r="S3839" s="93" t="str">
        <f>IFERROR(_xlfn.XLOOKUP(Q3839,匹配表1065!AI:AI,匹配表1065!AJ:AJ),"绿标")</f>
        <v>红标</v>
      </c>
      <c r="T3839" s="93" t="str" cm="1">
        <f t="array" ref="T3839:U3839">_xlfn.XLOOKUP(Q3839,匹配表1065!L:L,匹配表1065!M:N)</f>
        <v>头痛</v>
      </c>
      <c r="U3839" s="94" t="str">
        <v>神经内科</v>
      </c>
      <c r="V3839" s="95" t="s">
        <v>42</v>
      </c>
      <c r="W3839" s="93">
        <f>_xlfn.XLOOKUP(M3839,匹配表1065!D:D,匹配表1065!F:F)*N3839</f>
        <v>12</v>
      </c>
    </row>
    <row r="3840" customHeight="1" spans="1:23">
      <c r="A3840" s="89" t="s">
        <v>787</v>
      </c>
      <c r="B3840" s="90">
        <v>46185</v>
      </c>
      <c r="C3840" s="91" t="str">
        <f t="shared" si="120"/>
        <v>6月第2周</v>
      </c>
      <c r="D3840" s="89" t="s">
        <v>814</v>
      </c>
      <c r="E3840" s="89" t="str">
        <f t="shared" si="121"/>
        <v>6月第2周--周5</v>
      </c>
      <c r="F3840" s="103" t="s">
        <v>27</v>
      </c>
      <c r="G3840" s="102" t="s">
        <v>104</v>
      </c>
      <c r="H3840" s="92" t="str">
        <f>_xlfn.XLOOKUP(O3840,匹配表1065!T:T,匹配表1065!W:W)</f>
        <v>济南市</v>
      </c>
      <c r="I3840" s="89" t="str">
        <f>_xlfn.XLOOKUP(O3840,匹配表1065!T:T,匹配表1065!X:X)</f>
        <v>PME2024</v>
      </c>
      <c r="J3840" s="102" t="s">
        <v>125</v>
      </c>
      <c r="K3840" s="89" cm="1">
        <f ca="1" t="array" ref="K3840:L3840">_xlfn.XLOOKUP(J3840,匹配表1065!Y:Y,匹配表1065!AA:AB)</f>
        <v>9</v>
      </c>
      <c r="L3840" s="89" t="str">
        <v>3个月以上</v>
      </c>
      <c r="M3840" s="92" t="s">
        <v>35</v>
      </c>
      <c r="N3840" s="102">
        <v>1</v>
      </c>
      <c r="O3840" s="93" t="str">
        <f>_xlfn.XLOOKUP(P3840,匹配表1065!U:U,匹配表1065!T:T)</f>
        <v>HO00001404</v>
      </c>
      <c r="P3840" s="102" t="s">
        <v>126</v>
      </c>
      <c r="Q3840" s="102" t="s">
        <v>414</v>
      </c>
      <c r="R3840" s="89" t="str">
        <f>_xlfn.XLOOKUP(Q3840,匹配表1065!L:L,匹配表1065!O:O)</f>
        <v>B</v>
      </c>
      <c r="S3840" s="93" t="str">
        <f>IFERROR(_xlfn.XLOOKUP(Q3840,匹配表1065!AI:AI,匹配表1065!AJ:AJ),"绿标")</f>
        <v>绿标</v>
      </c>
      <c r="T3840" s="93" t="str" cm="1">
        <f t="array" ref="T3840:U3840">_xlfn.XLOOKUP(Q3840,匹配表1065!L:L,匹配表1065!M:N)</f>
        <v>其他</v>
      </c>
      <c r="U3840" s="94" t="str">
        <v>神经内科</v>
      </c>
      <c r="V3840" s="95" t="s">
        <v>67</v>
      </c>
      <c r="W3840" s="93">
        <f>_xlfn.XLOOKUP(M3840,匹配表1065!D:D,匹配表1065!F:F)*N3840</f>
        <v>4</v>
      </c>
    </row>
    <row r="3841" customHeight="1" spans="1:23">
      <c r="A3841" s="89" t="s">
        <v>787</v>
      </c>
      <c r="B3841" s="90">
        <v>46185</v>
      </c>
      <c r="C3841" s="91" t="str">
        <f t="shared" si="120"/>
        <v>6月第2周</v>
      </c>
      <c r="D3841" s="89" t="s">
        <v>814</v>
      </c>
      <c r="E3841" s="89" t="str">
        <f t="shared" si="121"/>
        <v>6月第2周--周5</v>
      </c>
      <c r="F3841" s="103" t="s">
        <v>27</v>
      </c>
      <c r="G3841" s="102" t="s">
        <v>104</v>
      </c>
      <c r="H3841" s="92" t="str">
        <f>_xlfn.XLOOKUP(O3841,匹配表1065!T:T,匹配表1065!W:W)</f>
        <v>聊城市</v>
      </c>
      <c r="I3841" s="89" t="str">
        <f>_xlfn.XLOOKUP(O3841,匹配表1065!T:T,匹配表1065!X:X)</f>
        <v>PME2046</v>
      </c>
      <c r="J3841" s="102" t="s">
        <v>108</v>
      </c>
      <c r="K3841" s="89" cm="1">
        <f ca="1" t="array" ref="K3841:L3841">_xlfn.XLOOKUP(J3841,匹配表1065!Y:Y,匹配表1065!AA:AB)</f>
        <v>8</v>
      </c>
      <c r="L3841" s="89" t="str">
        <v>3个月以上</v>
      </c>
      <c r="M3841" s="92" t="s">
        <v>30</v>
      </c>
      <c r="N3841" s="102">
        <v>1</v>
      </c>
      <c r="O3841" s="93" t="str">
        <f>_xlfn.XLOOKUP(P3841,匹配表1065!U:U,匹配表1065!T:T)</f>
        <v>HO00001415</v>
      </c>
      <c r="P3841" s="102" t="s">
        <v>109</v>
      </c>
      <c r="Q3841" s="102" t="s">
        <v>318</v>
      </c>
      <c r="R3841" s="89" t="str">
        <f>_xlfn.XLOOKUP(Q3841,匹配表1065!L:L,匹配表1065!O:O)</f>
        <v>C</v>
      </c>
      <c r="S3841" s="93" t="str">
        <f>IFERROR(_xlfn.XLOOKUP(Q3841,匹配表1065!AI:AI,匹配表1065!AJ:AJ),"绿标")</f>
        <v>黑标</v>
      </c>
      <c r="T3841" s="93" t="str" cm="1">
        <f t="array" ref="T3841:U3841">_xlfn.XLOOKUP(Q3841,匹配表1065!L:L,匹配表1065!M:N)</f>
        <v>眩晕</v>
      </c>
      <c r="U3841" s="94" t="str">
        <v>耳鼻喉科</v>
      </c>
      <c r="V3841" s="95" t="s">
        <v>33</v>
      </c>
      <c r="W3841" s="93">
        <f>_xlfn.XLOOKUP(M3841,匹配表1065!D:D,匹配表1065!F:F)*N3841</f>
        <v>12</v>
      </c>
    </row>
    <row r="3842" customHeight="1" spans="1:23">
      <c r="A3842" s="89" t="s">
        <v>787</v>
      </c>
      <c r="B3842" s="90">
        <v>46185</v>
      </c>
      <c r="C3842" s="91" t="str">
        <f t="shared" si="120"/>
        <v>6月第2周</v>
      </c>
      <c r="D3842" s="89" t="s">
        <v>814</v>
      </c>
      <c r="E3842" s="89" t="str">
        <f t="shared" si="121"/>
        <v>6月第2周--周5</v>
      </c>
      <c r="F3842" s="103" t="s">
        <v>27</v>
      </c>
      <c r="G3842" s="102" t="s">
        <v>104</v>
      </c>
      <c r="H3842" s="92" t="str">
        <f>_xlfn.XLOOKUP(O3842,匹配表1065!T:T,匹配表1065!W:W)</f>
        <v>济南市</v>
      </c>
      <c r="I3842" s="89" t="str">
        <f>_xlfn.XLOOKUP(O3842,匹配表1065!T:T,匹配表1065!X:X)</f>
        <v>PME2026</v>
      </c>
      <c r="J3842" s="102" t="s">
        <v>116</v>
      </c>
      <c r="K3842" s="89" cm="1">
        <f ca="1" t="array" ref="K3842:L3842">_xlfn.XLOOKUP(J3842,匹配表1065!Y:Y,匹配表1065!AA:AB)</f>
        <v>13</v>
      </c>
      <c r="L3842" s="89" t="str">
        <v>3个月以上</v>
      </c>
      <c r="M3842" s="92" t="s">
        <v>30</v>
      </c>
      <c r="N3842" s="102">
        <v>1</v>
      </c>
      <c r="O3842" s="93" t="str">
        <f>_xlfn.XLOOKUP(P3842,匹配表1065!U:U,匹配表1065!T:T)</f>
        <v>HO00001409</v>
      </c>
      <c r="P3842" s="102" t="s">
        <v>117</v>
      </c>
      <c r="Q3842" s="102" t="s">
        <v>554</v>
      </c>
      <c r="R3842" s="89" t="str">
        <f>_xlfn.XLOOKUP(Q3842,匹配表1065!L:L,匹配表1065!O:O)</f>
        <v>B</v>
      </c>
      <c r="S3842" s="93" t="str">
        <f>IFERROR(_xlfn.XLOOKUP(Q3842,匹配表1065!AI:AI,匹配表1065!AJ:AJ),"绿标")</f>
        <v>红标</v>
      </c>
      <c r="T3842" s="93" t="str" cm="1">
        <f t="array" ref="T3842:U3842">_xlfn.XLOOKUP(Q3842,匹配表1065!L:L,匹配表1065!M:N)</f>
        <v>脑血管</v>
      </c>
      <c r="U3842" s="94" t="str">
        <v>神经内科</v>
      </c>
      <c r="V3842" s="95" t="s">
        <v>33</v>
      </c>
      <c r="W3842" s="93">
        <f>_xlfn.XLOOKUP(M3842,匹配表1065!D:D,匹配表1065!F:F)*N3842</f>
        <v>12</v>
      </c>
    </row>
    <row r="3843" customHeight="1" spans="1:23">
      <c r="A3843" s="89" t="s">
        <v>787</v>
      </c>
      <c r="B3843" s="90">
        <v>46185</v>
      </c>
      <c r="C3843" s="91" t="str">
        <f t="shared" si="120"/>
        <v>6月第2周</v>
      </c>
      <c r="D3843" s="89" t="s">
        <v>814</v>
      </c>
      <c r="E3843" s="89" t="str">
        <f t="shared" si="121"/>
        <v>6月第2周--周5</v>
      </c>
      <c r="F3843" s="103" t="s">
        <v>27</v>
      </c>
      <c r="G3843" s="102" t="s">
        <v>104</v>
      </c>
      <c r="H3843" s="92" t="str">
        <f>_xlfn.XLOOKUP(O3843,匹配表1065!T:T,匹配表1065!W:W)</f>
        <v>济南市</v>
      </c>
      <c r="I3843" s="89" t="str">
        <f>_xlfn.XLOOKUP(O3843,匹配表1065!T:T,匹配表1065!X:X)</f>
        <v>PME2025</v>
      </c>
      <c r="J3843" s="102" t="s">
        <v>128</v>
      </c>
      <c r="K3843" s="89" cm="1">
        <f ca="1" t="array" ref="K3843:L3843">_xlfn.XLOOKUP(J3843,匹配表1065!Y:Y,匹配表1065!AA:AB)</f>
        <v>13</v>
      </c>
      <c r="L3843" s="89" t="str">
        <v>3个月以上</v>
      </c>
      <c r="M3843" s="92" t="s">
        <v>35</v>
      </c>
      <c r="N3843" s="102">
        <v>1</v>
      </c>
      <c r="O3843" s="93" t="str">
        <f>_xlfn.XLOOKUP(P3843,匹配表1065!U:U,匹配表1065!T:T)</f>
        <v>HO00001400</v>
      </c>
      <c r="P3843" s="102" t="s">
        <v>112</v>
      </c>
      <c r="Q3843" s="102" t="s">
        <v>417</v>
      </c>
      <c r="R3843" s="89" t="str">
        <f>_xlfn.XLOOKUP(Q3843,匹配表1065!L:L,匹配表1065!O:O)</f>
        <v>D</v>
      </c>
      <c r="S3843" s="93" t="str">
        <f>IFERROR(_xlfn.XLOOKUP(Q3843,匹配表1065!AI:AI,匹配表1065!AJ:AJ),"绿标")</f>
        <v>绿标</v>
      </c>
      <c r="T3843" s="93" t="str" cm="1">
        <f t="array" ref="T3843:U3843">_xlfn.XLOOKUP(Q3843,匹配表1065!L:L,匹配表1065!M:N)</f>
        <v>抑郁焦虑</v>
      </c>
      <c r="U3843" s="94" t="str">
        <v>精神心理科</v>
      </c>
      <c r="V3843" s="95" t="s">
        <v>58</v>
      </c>
      <c r="W3843" s="93">
        <f>_xlfn.XLOOKUP(M3843,匹配表1065!D:D,匹配表1065!F:F)*N3843</f>
        <v>4</v>
      </c>
    </row>
    <row r="3844" customHeight="1" spans="1:23">
      <c r="A3844" s="89" t="s">
        <v>787</v>
      </c>
      <c r="B3844" s="90">
        <v>46185</v>
      </c>
      <c r="C3844" s="91" t="str">
        <f t="shared" si="120"/>
        <v>6月第2周</v>
      </c>
      <c r="D3844" s="89" t="s">
        <v>814</v>
      </c>
      <c r="E3844" s="89" t="str">
        <f t="shared" si="121"/>
        <v>6月第2周--周5</v>
      </c>
      <c r="F3844" s="103" t="s">
        <v>27</v>
      </c>
      <c r="G3844" s="102" t="s">
        <v>104</v>
      </c>
      <c r="H3844" s="92" t="str">
        <f>_xlfn.XLOOKUP(O3844,匹配表1065!T:T,匹配表1065!W:W)</f>
        <v>济南市</v>
      </c>
      <c r="I3844" s="89" t="str">
        <f>_xlfn.XLOOKUP(O3844,匹配表1065!T:T,匹配表1065!X:X)</f>
        <v>PME2025</v>
      </c>
      <c r="J3844" s="102" t="s">
        <v>128</v>
      </c>
      <c r="K3844" s="89" cm="1">
        <f ca="1" t="array" ref="K3844:L3844">_xlfn.XLOOKUP(J3844,匹配表1065!Y:Y,匹配表1065!AA:AB)</f>
        <v>13</v>
      </c>
      <c r="L3844" s="89" t="str">
        <v>3个月以上</v>
      </c>
      <c r="M3844" s="92" t="s">
        <v>35</v>
      </c>
      <c r="N3844" s="102">
        <v>1</v>
      </c>
      <c r="O3844" s="93" t="str">
        <f>_xlfn.XLOOKUP(P3844,匹配表1065!U:U,匹配表1065!T:T)</f>
        <v>HO00001400</v>
      </c>
      <c r="P3844" s="102" t="s">
        <v>112</v>
      </c>
      <c r="Q3844" s="102" t="s">
        <v>319</v>
      </c>
      <c r="R3844" s="89" t="str">
        <f>_xlfn.XLOOKUP(Q3844,匹配表1065!L:L,匹配表1065!O:O)</f>
        <v>B</v>
      </c>
      <c r="S3844" s="93" t="str">
        <f>IFERROR(_xlfn.XLOOKUP(Q3844,匹配表1065!AI:AI,匹配表1065!AJ:AJ),"绿标")</f>
        <v>绿标</v>
      </c>
      <c r="T3844" s="93" t="str" cm="1">
        <f t="array" ref="T3844:U3844">_xlfn.XLOOKUP(Q3844,匹配表1065!L:L,匹配表1065!M:N)</f>
        <v>脑血管</v>
      </c>
      <c r="U3844" s="94" t="str">
        <v>神经内科</v>
      </c>
      <c r="V3844" s="95" t="s">
        <v>58</v>
      </c>
      <c r="W3844" s="93">
        <f>_xlfn.XLOOKUP(M3844,匹配表1065!D:D,匹配表1065!F:F)*N3844</f>
        <v>4</v>
      </c>
    </row>
    <row r="3845" customHeight="1" spans="1:23">
      <c r="A3845" s="89" t="s">
        <v>787</v>
      </c>
      <c r="B3845" s="90">
        <v>46185</v>
      </c>
      <c r="C3845" s="91" t="str">
        <f t="shared" si="120"/>
        <v>6月第2周</v>
      </c>
      <c r="D3845" s="89" t="s">
        <v>814</v>
      </c>
      <c r="E3845" s="89" t="str">
        <f t="shared" si="121"/>
        <v>6月第2周--周5</v>
      </c>
      <c r="F3845" s="103" t="s">
        <v>27</v>
      </c>
      <c r="G3845" s="102" t="s">
        <v>104</v>
      </c>
      <c r="H3845" s="92" t="str">
        <f>_xlfn.XLOOKUP(O3845,匹配表1065!T:T,匹配表1065!W:W)</f>
        <v>济南市</v>
      </c>
      <c r="I3845" s="89" t="str">
        <f>_xlfn.XLOOKUP(O3845,匹配表1065!T:T,匹配表1065!X:X)</f>
        <v>PME2029</v>
      </c>
      <c r="J3845" s="102" t="s">
        <v>128</v>
      </c>
      <c r="K3845" s="89" cm="1">
        <f ca="1" t="array" ref="K3845:L3845">_xlfn.XLOOKUP(J3845,匹配表1065!Y:Y,匹配表1065!AA:AB)</f>
        <v>13</v>
      </c>
      <c r="L3845" s="89" t="str">
        <v>3个月以上</v>
      </c>
      <c r="M3845" s="92" t="s">
        <v>30</v>
      </c>
      <c r="N3845" s="102">
        <v>1</v>
      </c>
      <c r="O3845" s="93" t="str">
        <f>_xlfn.XLOOKUP(P3845,匹配表1065!U:U,匹配表1065!T:T)</f>
        <v>HO00024281</v>
      </c>
      <c r="P3845" s="102" t="s">
        <v>129</v>
      </c>
      <c r="Q3845" s="102" t="s">
        <v>130</v>
      </c>
      <c r="R3845" s="89" t="str">
        <f>_xlfn.XLOOKUP(Q3845,匹配表1065!L:L,匹配表1065!O:O)</f>
        <v>B</v>
      </c>
      <c r="S3845" s="93" t="str">
        <f>IFERROR(_xlfn.XLOOKUP(Q3845,匹配表1065!AI:AI,匹配表1065!AJ:AJ),"绿标")</f>
        <v>绿标</v>
      </c>
      <c r="T3845" s="93" t="str" cm="1">
        <f t="array" ref="T3845:U3845">_xlfn.XLOOKUP(Q3845,匹配表1065!L:L,匹配表1065!M:N)</f>
        <v>脑血管</v>
      </c>
      <c r="U3845" s="94" t="str">
        <v>神经内科</v>
      </c>
      <c r="V3845" s="95" t="s">
        <v>42</v>
      </c>
      <c r="W3845" s="93">
        <f>_xlfn.XLOOKUP(M3845,匹配表1065!D:D,匹配表1065!F:F)*N3845</f>
        <v>12</v>
      </c>
    </row>
    <row r="3846" customHeight="1" spans="1:23">
      <c r="A3846" s="89" t="s">
        <v>787</v>
      </c>
      <c r="B3846" s="90">
        <v>46185</v>
      </c>
      <c r="C3846" s="91" t="str">
        <f t="shared" si="120"/>
        <v>6月第2周</v>
      </c>
      <c r="D3846" s="89" t="s">
        <v>814</v>
      </c>
      <c r="E3846" s="89" t="str">
        <f t="shared" si="121"/>
        <v>6月第2周--周5</v>
      </c>
      <c r="F3846" s="103" t="s">
        <v>27</v>
      </c>
      <c r="G3846" s="102" t="s">
        <v>104</v>
      </c>
      <c r="H3846" s="92" t="str">
        <f>_xlfn.XLOOKUP(O3846,匹配表1065!T:T,匹配表1065!W:W)</f>
        <v>济南市</v>
      </c>
      <c r="I3846" s="89" t="str">
        <f>_xlfn.XLOOKUP(O3846,匹配表1065!T:T,匹配表1065!X:X)</f>
        <v>PME2025</v>
      </c>
      <c r="J3846" s="102" t="s">
        <v>111</v>
      </c>
      <c r="K3846" s="89" cm="1">
        <f ca="1" t="array" ref="K3846:L3846">_xlfn.XLOOKUP(J3846,匹配表1065!Y:Y,匹配表1065!AA:AB)</f>
        <v>30</v>
      </c>
      <c r="L3846" s="89" t="str">
        <v>3个月以上</v>
      </c>
      <c r="M3846" s="92" t="s">
        <v>30</v>
      </c>
      <c r="N3846" s="102">
        <v>1</v>
      </c>
      <c r="O3846" s="93" t="str">
        <f>_xlfn.XLOOKUP(P3846,匹配表1065!U:U,匹配表1065!T:T)</f>
        <v>HO00001400</v>
      </c>
      <c r="P3846" s="102" t="s">
        <v>112</v>
      </c>
      <c r="Q3846" s="102" t="s">
        <v>309</v>
      </c>
      <c r="R3846" s="89" t="str">
        <f>_xlfn.XLOOKUP(Q3846,匹配表1065!L:L,匹配表1065!O:O)</f>
        <v>A</v>
      </c>
      <c r="S3846" s="93" t="str">
        <f>IFERROR(_xlfn.XLOOKUP(Q3846,匹配表1065!AI:AI,匹配表1065!AJ:AJ),"绿标")</f>
        <v>红标</v>
      </c>
      <c r="T3846" s="93" t="str" cm="1">
        <f t="array" ref="T3846:U3846">_xlfn.XLOOKUP(Q3846,匹配表1065!L:L,匹配表1065!M:N)</f>
        <v>头痛</v>
      </c>
      <c r="U3846" s="94" t="str">
        <v>神经内科</v>
      </c>
      <c r="V3846" s="95" t="s">
        <v>33</v>
      </c>
      <c r="W3846" s="93">
        <f>_xlfn.XLOOKUP(M3846,匹配表1065!D:D,匹配表1065!F:F)*N3846</f>
        <v>12</v>
      </c>
    </row>
    <row r="3847" customHeight="1" spans="1:23">
      <c r="A3847" s="89" t="s">
        <v>787</v>
      </c>
      <c r="B3847" s="90">
        <v>46185</v>
      </c>
      <c r="C3847" s="91" t="str">
        <f t="shared" si="120"/>
        <v>6月第2周</v>
      </c>
      <c r="D3847" s="89" t="s">
        <v>814</v>
      </c>
      <c r="E3847" s="89" t="str">
        <f t="shared" si="121"/>
        <v>6月第2周--周5</v>
      </c>
      <c r="F3847" s="103" t="s">
        <v>27</v>
      </c>
      <c r="G3847" s="102" t="s">
        <v>104</v>
      </c>
      <c r="H3847" s="92" t="str">
        <f>_xlfn.XLOOKUP(O3847,匹配表1065!T:T,匹配表1065!W:W)</f>
        <v>济南市</v>
      </c>
      <c r="I3847" s="89" t="str">
        <f>_xlfn.XLOOKUP(O3847,匹配表1065!T:T,匹配表1065!X:X)</f>
        <v>PME2025</v>
      </c>
      <c r="J3847" s="102" t="s">
        <v>111</v>
      </c>
      <c r="K3847" s="89" cm="1">
        <f ca="1" t="array" ref="K3847:L3847">_xlfn.XLOOKUP(J3847,匹配表1065!Y:Y,匹配表1065!AA:AB)</f>
        <v>30</v>
      </c>
      <c r="L3847" s="89" t="str">
        <v>3个月以上</v>
      </c>
      <c r="M3847" s="92" t="s">
        <v>30</v>
      </c>
      <c r="N3847" s="102">
        <v>1</v>
      </c>
      <c r="O3847" s="93" t="str">
        <f>_xlfn.XLOOKUP(P3847,匹配表1065!U:U,匹配表1065!T:T)</f>
        <v>HO00001400</v>
      </c>
      <c r="P3847" s="102" t="s">
        <v>112</v>
      </c>
      <c r="Q3847" s="102" t="s">
        <v>308</v>
      </c>
      <c r="R3847" s="89" t="str">
        <f>_xlfn.XLOOKUP(Q3847,匹配表1065!L:L,匹配表1065!O:O)</f>
        <v>B</v>
      </c>
      <c r="S3847" s="93" t="str">
        <f>IFERROR(_xlfn.XLOOKUP(Q3847,匹配表1065!AI:AI,匹配表1065!AJ:AJ),"绿标")</f>
        <v>红标</v>
      </c>
      <c r="T3847" s="93" t="str" cm="1">
        <f t="array" ref="T3847:U3847">_xlfn.XLOOKUP(Q3847,匹配表1065!L:L,匹配表1065!M:N)</f>
        <v>脑血管</v>
      </c>
      <c r="U3847" s="94" t="str">
        <v>神经内科</v>
      </c>
      <c r="V3847" s="95" t="s">
        <v>42</v>
      </c>
      <c r="W3847" s="93">
        <f>_xlfn.XLOOKUP(M3847,匹配表1065!D:D,匹配表1065!F:F)*N3847</f>
        <v>12</v>
      </c>
    </row>
    <row r="3848" customHeight="1" spans="1:23">
      <c r="A3848" s="89" t="s">
        <v>787</v>
      </c>
      <c r="B3848" s="90">
        <v>46185</v>
      </c>
      <c r="C3848" s="91" t="str">
        <f t="shared" si="120"/>
        <v>6月第2周</v>
      </c>
      <c r="D3848" s="89" t="s">
        <v>814</v>
      </c>
      <c r="E3848" s="89" t="str">
        <f t="shared" si="121"/>
        <v>6月第2周--周5</v>
      </c>
      <c r="F3848" s="103" t="s">
        <v>27</v>
      </c>
      <c r="G3848" s="102" t="s">
        <v>104</v>
      </c>
      <c r="H3848" s="92" t="str">
        <f>_xlfn.XLOOKUP(O3848,匹配表1065!T:T,匹配表1065!W:W)</f>
        <v>济南市</v>
      </c>
      <c r="I3848" s="89" t="str">
        <f>_xlfn.XLOOKUP(O3848,匹配表1065!T:T,匹配表1065!X:X)</f>
        <v>PME2026</v>
      </c>
      <c r="J3848" s="102" t="s">
        <v>116</v>
      </c>
      <c r="K3848" s="89" cm="1">
        <f ca="1" t="array" ref="K3848:L3848">_xlfn.XLOOKUP(J3848,匹配表1065!Y:Y,匹配表1065!AA:AB)</f>
        <v>13</v>
      </c>
      <c r="L3848" s="89" t="str">
        <v>3个月以上</v>
      </c>
      <c r="M3848" s="92" t="s">
        <v>35</v>
      </c>
      <c r="N3848" s="102">
        <v>1</v>
      </c>
      <c r="O3848" s="93" t="str">
        <f>_xlfn.XLOOKUP(P3848,匹配表1065!U:U,匹配表1065!T:T)</f>
        <v>HO00001417</v>
      </c>
      <c r="P3848" s="102" t="s">
        <v>119</v>
      </c>
      <c r="Q3848" s="102" t="s">
        <v>833</v>
      </c>
      <c r="R3848" s="89" t="str">
        <f>_xlfn.XLOOKUP(Q3848,匹配表1065!L:L,匹配表1065!O:O)</f>
        <v>D</v>
      </c>
      <c r="S3848" s="93" t="str">
        <f>IFERROR(_xlfn.XLOOKUP(Q3848,匹配表1065!AI:AI,匹配表1065!AJ:AJ),"绿标")</f>
        <v>红标</v>
      </c>
      <c r="T3848" s="93" t="str" cm="1">
        <f t="array" ref="T3848:U3848">_xlfn.XLOOKUP(Q3848,匹配表1065!L:L,匹配表1065!M:N)</f>
        <v>抑郁焦虑</v>
      </c>
      <c r="U3848" s="94" t="str">
        <v>精神心理科</v>
      </c>
      <c r="V3848" s="95" t="s">
        <v>58</v>
      </c>
      <c r="W3848" s="93">
        <f>_xlfn.XLOOKUP(M3848,匹配表1065!D:D,匹配表1065!F:F)*N3848</f>
        <v>4</v>
      </c>
    </row>
    <row r="3849" customHeight="1" spans="1:23">
      <c r="A3849" s="89" t="s">
        <v>787</v>
      </c>
      <c r="B3849" s="90">
        <v>46185</v>
      </c>
      <c r="C3849" s="91" t="str">
        <f t="shared" si="120"/>
        <v>6月第2周</v>
      </c>
      <c r="D3849" s="89" t="s">
        <v>814</v>
      </c>
      <c r="E3849" s="89" t="str">
        <f t="shared" si="121"/>
        <v>6月第2周--周5</v>
      </c>
      <c r="F3849" s="103" t="s">
        <v>27</v>
      </c>
      <c r="G3849" s="102" t="s">
        <v>104</v>
      </c>
      <c r="H3849" s="92" t="str">
        <f>_xlfn.XLOOKUP(O3849,匹配表1065!T:T,匹配表1065!W:W)</f>
        <v>东营市</v>
      </c>
      <c r="I3849" s="89" t="str">
        <f>_xlfn.XLOOKUP(O3849,匹配表1065!T:T,匹配表1065!X:X)</f>
        <v>PME2028</v>
      </c>
      <c r="J3849" s="102" t="s">
        <v>121</v>
      </c>
      <c r="K3849" s="89" cm="1">
        <f ca="1" t="array" ref="K3849:L3849">_xlfn.XLOOKUP(J3849,匹配表1065!Y:Y,匹配表1065!AA:AB)</f>
        <v>26</v>
      </c>
      <c r="L3849" s="89" t="str">
        <v>3个月以上</v>
      </c>
      <c r="M3849" s="92" t="s">
        <v>55</v>
      </c>
      <c r="N3849" s="102">
        <v>1</v>
      </c>
      <c r="O3849" s="93" t="str">
        <f>_xlfn.XLOOKUP(P3849,匹配表1065!U:U,匹配表1065!T:T)</f>
        <v>HO00001421</v>
      </c>
      <c r="P3849" s="102" t="s">
        <v>122</v>
      </c>
      <c r="Q3849" s="102" t="s">
        <v>314</v>
      </c>
      <c r="R3849" s="89" t="str">
        <f>_xlfn.XLOOKUP(Q3849,匹配表1065!L:L,匹配表1065!O:O)</f>
        <v>A</v>
      </c>
      <c r="S3849" s="93" t="str">
        <f>IFERROR(_xlfn.XLOOKUP(Q3849,匹配表1065!AI:AI,匹配表1065!AJ:AJ),"绿标")</f>
        <v>红标</v>
      </c>
      <c r="T3849" s="93" t="str" cm="1">
        <f t="array" ref="T3849:U3849">_xlfn.XLOOKUP(Q3849,匹配表1065!L:L,匹配表1065!M:N)</f>
        <v>头痛</v>
      </c>
      <c r="U3849" s="94" t="str">
        <v>神经内科</v>
      </c>
      <c r="V3849" s="95" t="s">
        <v>58</v>
      </c>
      <c r="W3849" s="93">
        <f>_xlfn.XLOOKUP(M3849,匹配表1065!D:D,匹配表1065!F:F)*N3849</f>
        <v>8</v>
      </c>
    </row>
    <row r="3850" customHeight="1" spans="1:23">
      <c r="A3850" s="89" t="s">
        <v>787</v>
      </c>
      <c r="B3850" s="90">
        <v>46185</v>
      </c>
      <c r="C3850" s="91" t="str">
        <f t="shared" si="120"/>
        <v>6月第2周</v>
      </c>
      <c r="D3850" s="89" t="s">
        <v>814</v>
      </c>
      <c r="E3850" s="89" t="str">
        <f t="shared" si="121"/>
        <v>6月第2周--周5</v>
      </c>
      <c r="F3850" s="103" t="s">
        <v>27</v>
      </c>
      <c r="G3850" s="102" t="s">
        <v>136</v>
      </c>
      <c r="H3850" s="92" t="str">
        <f>_xlfn.XLOOKUP(O3850,匹配表1065!T:T,匹配表1065!W:W)</f>
        <v>威海市</v>
      </c>
      <c r="I3850" s="89" t="str">
        <f>_xlfn.XLOOKUP(O3850,匹配表1065!T:T,匹配表1065!X:X)</f>
        <v>PME2033</v>
      </c>
      <c r="J3850" s="102" t="s">
        <v>137</v>
      </c>
      <c r="K3850" s="89" cm="1">
        <f ca="1" t="array" ref="K3850:L3850">_xlfn.XLOOKUP(J3850,匹配表1065!Y:Y,匹配表1065!AA:AB)</f>
        <v>10</v>
      </c>
      <c r="L3850" s="89" t="str">
        <v>3个月以上</v>
      </c>
      <c r="M3850" s="92" t="s">
        <v>30</v>
      </c>
      <c r="N3850" s="102">
        <v>1</v>
      </c>
      <c r="O3850" s="93" t="str">
        <f>_xlfn.XLOOKUP(P3850,匹配表1065!U:U,匹配表1065!T:T)</f>
        <v>HO00023965</v>
      </c>
      <c r="P3850" s="102" t="s">
        <v>138</v>
      </c>
      <c r="Q3850" s="102" t="s">
        <v>139</v>
      </c>
      <c r="R3850" s="89" t="str">
        <f>_xlfn.XLOOKUP(Q3850,匹配表1065!L:L,匹配表1065!O:O)</f>
        <v>A</v>
      </c>
      <c r="S3850" s="93" t="str">
        <f>IFERROR(_xlfn.XLOOKUP(Q3850,匹配表1065!AI:AI,匹配表1065!AJ:AJ),"绿标")</f>
        <v>绿标</v>
      </c>
      <c r="T3850" s="93" t="str" cm="1">
        <f t="array" ref="T3850:U3850">_xlfn.XLOOKUP(Q3850,匹配表1065!L:L,匹配表1065!M:N)</f>
        <v>头痛</v>
      </c>
      <c r="U3850" s="94" t="str">
        <v>神经内科</v>
      </c>
      <c r="V3850" s="95" t="s">
        <v>42</v>
      </c>
      <c r="W3850" s="93">
        <f>_xlfn.XLOOKUP(M3850,匹配表1065!D:D,匹配表1065!F:F)*N3850</f>
        <v>12</v>
      </c>
    </row>
    <row r="3851" customHeight="1" spans="1:23">
      <c r="A3851" s="89" t="s">
        <v>787</v>
      </c>
      <c r="B3851" s="90">
        <v>46185</v>
      </c>
      <c r="C3851" s="91" t="str">
        <f t="shared" si="120"/>
        <v>6月第2周</v>
      </c>
      <c r="D3851" s="89" t="s">
        <v>814</v>
      </c>
      <c r="E3851" s="89" t="str">
        <f t="shared" si="121"/>
        <v>6月第2周--周5</v>
      </c>
      <c r="F3851" s="103" t="s">
        <v>27</v>
      </c>
      <c r="G3851" s="102" t="s">
        <v>136</v>
      </c>
      <c r="H3851" s="92" t="str">
        <f>_xlfn.XLOOKUP(O3851,匹配表1065!T:T,匹配表1065!W:W)</f>
        <v>青岛市</v>
      </c>
      <c r="I3851" s="89" t="str">
        <f>_xlfn.XLOOKUP(O3851,匹配表1065!T:T,匹配表1065!X:X)</f>
        <v>PME2033</v>
      </c>
      <c r="J3851" s="102" t="s">
        <v>137</v>
      </c>
      <c r="K3851" s="89" cm="1">
        <f ca="1" t="array" ref="K3851:L3851">_xlfn.XLOOKUP(J3851,匹配表1065!Y:Y,匹配表1065!AA:AB)</f>
        <v>10</v>
      </c>
      <c r="L3851" s="89" t="str">
        <v>3个月以上</v>
      </c>
      <c r="M3851" s="92" t="s">
        <v>35</v>
      </c>
      <c r="N3851" s="102">
        <v>1</v>
      </c>
      <c r="O3851" s="93" t="str">
        <f>_xlfn.XLOOKUP(P3851,匹配表1065!U:U,匹配表1065!T:T)</f>
        <v>HO00273985</v>
      </c>
      <c r="P3851" s="102" t="s">
        <v>419</v>
      </c>
      <c r="Q3851" s="102" t="s">
        <v>685</v>
      </c>
      <c r="R3851" s="89" t="str">
        <f>_xlfn.XLOOKUP(Q3851,匹配表1065!L:L,匹配表1065!O:O)</f>
        <v>B</v>
      </c>
      <c r="S3851" s="93" t="str">
        <f>IFERROR(_xlfn.XLOOKUP(Q3851,匹配表1065!AI:AI,匹配表1065!AJ:AJ),"绿标")</f>
        <v>绿标</v>
      </c>
      <c r="T3851" s="93" t="str" cm="1">
        <f t="array" ref="T3851:U3851">_xlfn.XLOOKUP(Q3851,匹配表1065!L:L,匹配表1065!M:N)</f>
        <v>脑血管</v>
      </c>
      <c r="U3851" s="94" t="str">
        <v>神经内科</v>
      </c>
      <c r="V3851" s="95" t="s">
        <v>33</v>
      </c>
      <c r="W3851" s="93">
        <f>_xlfn.XLOOKUP(M3851,匹配表1065!D:D,匹配表1065!F:F)*N3851</f>
        <v>4</v>
      </c>
    </row>
    <row r="3852" customHeight="1" spans="1:23">
      <c r="A3852" s="89" t="s">
        <v>787</v>
      </c>
      <c r="B3852" s="90">
        <v>46185</v>
      </c>
      <c r="C3852" s="91" t="str">
        <f t="shared" si="120"/>
        <v>6月第2周</v>
      </c>
      <c r="D3852" s="89" t="s">
        <v>814</v>
      </c>
      <c r="E3852" s="89" t="str">
        <f t="shared" si="121"/>
        <v>6月第2周--周5</v>
      </c>
      <c r="F3852" s="103" t="s">
        <v>27</v>
      </c>
      <c r="G3852" s="102" t="s">
        <v>136</v>
      </c>
      <c r="H3852" s="92" t="str">
        <f>_xlfn.XLOOKUP(O3852,匹配表1065!T:T,匹配表1065!W:W)</f>
        <v>青岛市</v>
      </c>
      <c r="I3852" s="89" t="str">
        <f>_xlfn.XLOOKUP(O3852,匹配表1065!T:T,匹配表1065!X:X)</f>
        <v>PME2032</v>
      </c>
      <c r="J3852" s="102" t="s">
        <v>143</v>
      </c>
      <c r="K3852" s="89" cm="1">
        <f ca="1" t="array" ref="K3852:L3852">_xlfn.XLOOKUP(J3852,匹配表1065!Y:Y,匹配表1065!AA:AB)</f>
        <v>31</v>
      </c>
      <c r="L3852" s="89" t="str">
        <v>3个月以上</v>
      </c>
      <c r="M3852" s="92" t="s">
        <v>30</v>
      </c>
      <c r="N3852" s="102">
        <v>1</v>
      </c>
      <c r="O3852" s="93" t="str">
        <f>_xlfn.XLOOKUP(P3852,匹配表1065!U:U,匹配表1065!T:T)</f>
        <v>HO00001482</v>
      </c>
      <c r="P3852" s="102" t="s">
        <v>146</v>
      </c>
      <c r="Q3852" s="102" t="s">
        <v>147</v>
      </c>
      <c r="R3852" s="89" t="str">
        <f>_xlfn.XLOOKUP(Q3852,匹配表1065!L:L,匹配表1065!O:O)</f>
        <v>A</v>
      </c>
      <c r="S3852" s="93" t="str">
        <f>IFERROR(_xlfn.XLOOKUP(Q3852,匹配表1065!AI:AI,匹配表1065!AJ:AJ),"绿标")</f>
        <v>红标</v>
      </c>
      <c r="T3852" s="93" t="str" cm="1">
        <f t="array" ref="T3852:U3852">_xlfn.XLOOKUP(Q3852,匹配表1065!L:L,匹配表1065!M:N)</f>
        <v>头痛</v>
      </c>
      <c r="U3852" s="94" t="str">
        <v>神经内科</v>
      </c>
      <c r="V3852" s="95" t="s">
        <v>33</v>
      </c>
      <c r="W3852" s="93">
        <f>_xlfn.XLOOKUP(M3852,匹配表1065!D:D,匹配表1065!F:F)*N3852</f>
        <v>12</v>
      </c>
    </row>
    <row r="3853" customHeight="1" spans="1:23">
      <c r="A3853" s="89" t="s">
        <v>787</v>
      </c>
      <c r="B3853" s="90">
        <v>46185</v>
      </c>
      <c r="C3853" s="91" t="str">
        <f t="shared" si="120"/>
        <v>6月第2周</v>
      </c>
      <c r="D3853" s="89" t="s">
        <v>814</v>
      </c>
      <c r="E3853" s="89" t="str">
        <f t="shared" si="121"/>
        <v>6月第2周--周5</v>
      </c>
      <c r="F3853" s="103" t="s">
        <v>27</v>
      </c>
      <c r="G3853" s="102" t="s">
        <v>136</v>
      </c>
      <c r="H3853" s="92" t="str">
        <f>_xlfn.XLOOKUP(O3853,匹配表1065!T:T,匹配表1065!W:W)</f>
        <v>青岛市</v>
      </c>
      <c r="I3853" s="89" t="str">
        <f>_xlfn.XLOOKUP(O3853,匹配表1065!T:T,匹配表1065!X:X)</f>
        <v>PME2032</v>
      </c>
      <c r="J3853" s="102" t="s">
        <v>143</v>
      </c>
      <c r="K3853" s="89" cm="1">
        <f ca="1" t="array" ref="K3853:L3853">_xlfn.XLOOKUP(J3853,匹配表1065!Y:Y,匹配表1065!AA:AB)</f>
        <v>31</v>
      </c>
      <c r="L3853" s="89" t="str">
        <v>3个月以上</v>
      </c>
      <c r="M3853" s="92" t="s">
        <v>55</v>
      </c>
      <c r="N3853" s="102">
        <v>1</v>
      </c>
      <c r="O3853" s="93" t="str">
        <f>_xlfn.XLOOKUP(P3853,匹配表1065!U:U,匹配表1065!T:T)</f>
        <v>HO00001482</v>
      </c>
      <c r="P3853" s="102" t="s">
        <v>146</v>
      </c>
      <c r="Q3853" s="102" t="s">
        <v>299</v>
      </c>
      <c r="R3853" s="89" t="str">
        <f>_xlfn.XLOOKUP(Q3853,匹配表1065!L:L,匹配表1065!O:O)</f>
        <v>C</v>
      </c>
      <c r="S3853" s="93" t="str">
        <f>IFERROR(_xlfn.XLOOKUP(Q3853,匹配表1065!AI:AI,匹配表1065!AJ:AJ),"绿标")</f>
        <v>绿标</v>
      </c>
      <c r="T3853" s="93" t="str" cm="1">
        <f t="array" ref="T3853:U3853">_xlfn.XLOOKUP(Q3853,匹配表1065!L:L,匹配表1065!M:N)</f>
        <v>眩晕</v>
      </c>
      <c r="U3853" s="94" t="str">
        <v>耳鼻喉科</v>
      </c>
      <c r="V3853" s="95" t="s">
        <v>70</v>
      </c>
      <c r="W3853" s="93">
        <f>_xlfn.XLOOKUP(M3853,匹配表1065!D:D,匹配表1065!F:F)*N3853</f>
        <v>8</v>
      </c>
    </row>
    <row r="3854" customHeight="1" spans="1:23">
      <c r="A3854" s="89" t="s">
        <v>787</v>
      </c>
      <c r="B3854" s="90">
        <v>46185</v>
      </c>
      <c r="C3854" s="91" t="str">
        <f t="shared" si="120"/>
        <v>6月第2周</v>
      </c>
      <c r="D3854" s="89" t="s">
        <v>814</v>
      </c>
      <c r="E3854" s="89" t="str">
        <f t="shared" si="121"/>
        <v>6月第2周--周5</v>
      </c>
      <c r="F3854" s="103" t="s">
        <v>27</v>
      </c>
      <c r="G3854" s="102" t="s">
        <v>136</v>
      </c>
      <c r="H3854" s="92" t="str">
        <f>_xlfn.XLOOKUP(O3854,匹配表1065!T:T,匹配表1065!W:W)</f>
        <v>青岛市</v>
      </c>
      <c r="I3854" s="89" t="str">
        <f>_xlfn.XLOOKUP(O3854,匹配表1065!T:T,匹配表1065!X:X)</f>
        <v>PME2032</v>
      </c>
      <c r="J3854" s="102" t="s">
        <v>143</v>
      </c>
      <c r="K3854" s="89" cm="1">
        <f ca="1" t="array" ref="K3854:L3854">_xlfn.XLOOKUP(J3854,匹配表1065!Y:Y,匹配表1065!AA:AB)</f>
        <v>31</v>
      </c>
      <c r="L3854" s="89" t="str">
        <v>3个月以上</v>
      </c>
      <c r="M3854" s="92" t="s">
        <v>55</v>
      </c>
      <c r="N3854" s="102">
        <v>1</v>
      </c>
      <c r="O3854" s="93" t="str">
        <f>_xlfn.XLOOKUP(P3854,匹配表1065!U:U,匹配表1065!T:T)</f>
        <v>HO00001489</v>
      </c>
      <c r="P3854" s="102" t="s">
        <v>144</v>
      </c>
      <c r="Q3854" s="102" t="s">
        <v>145</v>
      </c>
      <c r="R3854" s="89" t="str">
        <f>_xlfn.XLOOKUP(Q3854,匹配表1065!L:L,匹配表1065!O:O)</f>
        <v>D</v>
      </c>
      <c r="S3854" s="93" t="str">
        <f>IFERROR(_xlfn.XLOOKUP(Q3854,匹配表1065!AI:AI,匹配表1065!AJ:AJ),"绿标")</f>
        <v>红标</v>
      </c>
      <c r="T3854" s="93" t="str" cm="1">
        <f t="array" ref="T3854:U3854">_xlfn.XLOOKUP(Q3854,匹配表1065!L:L,匹配表1065!M:N)</f>
        <v>抑郁焦虑</v>
      </c>
      <c r="U3854" s="94" t="str">
        <v>精神心理科</v>
      </c>
      <c r="V3854" s="95" t="s">
        <v>70</v>
      </c>
      <c r="W3854" s="93">
        <f>_xlfn.XLOOKUP(M3854,匹配表1065!D:D,匹配表1065!F:F)*N3854</f>
        <v>8</v>
      </c>
    </row>
    <row r="3855" customHeight="1" spans="1:23">
      <c r="A3855" s="89" t="s">
        <v>787</v>
      </c>
      <c r="B3855" s="90">
        <v>46185</v>
      </c>
      <c r="C3855" s="91" t="str">
        <f t="shared" si="120"/>
        <v>6月第2周</v>
      </c>
      <c r="D3855" s="89" t="s">
        <v>814</v>
      </c>
      <c r="E3855" s="89" t="str">
        <f t="shared" si="121"/>
        <v>6月第2周--周5</v>
      </c>
      <c r="F3855" s="103" t="s">
        <v>27</v>
      </c>
      <c r="G3855" s="102" t="s">
        <v>136</v>
      </c>
      <c r="H3855" s="92" t="str">
        <f>_xlfn.XLOOKUP(O3855,匹配表1065!T:T,匹配表1065!W:W)</f>
        <v>青岛市</v>
      </c>
      <c r="I3855" s="89" t="str">
        <f>_xlfn.XLOOKUP(O3855,匹配表1065!T:T,匹配表1065!X:X)</f>
        <v>PME2035</v>
      </c>
      <c r="J3855" s="102" t="s">
        <v>150</v>
      </c>
      <c r="K3855" s="89" cm="1">
        <f ca="1" t="array" ref="K3855:L3855">_xlfn.XLOOKUP(J3855,匹配表1065!Y:Y,匹配表1065!AA:AB)</f>
        <v>8</v>
      </c>
      <c r="L3855" s="89" t="str">
        <v>3个月以上</v>
      </c>
      <c r="M3855" s="92" t="s">
        <v>30</v>
      </c>
      <c r="N3855" s="102">
        <v>1</v>
      </c>
      <c r="O3855" s="93" t="str">
        <f>_xlfn.XLOOKUP(P3855,匹配表1065!U:U,匹配表1065!T:T)</f>
        <v>HO00001476</v>
      </c>
      <c r="P3855" s="102" t="s">
        <v>151</v>
      </c>
      <c r="Q3855" s="102" t="s">
        <v>152</v>
      </c>
      <c r="R3855" s="89" t="str">
        <f>_xlfn.XLOOKUP(Q3855,匹配表1065!L:L,匹配表1065!O:O)</f>
        <v>C</v>
      </c>
      <c r="S3855" s="93" t="str">
        <f>IFERROR(_xlfn.XLOOKUP(Q3855,匹配表1065!AI:AI,匹配表1065!AJ:AJ),"绿标")</f>
        <v>红标</v>
      </c>
      <c r="T3855" s="93" t="str" cm="1">
        <f t="array" ref="T3855:U3855">_xlfn.XLOOKUP(Q3855,匹配表1065!L:L,匹配表1065!M:N)</f>
        <v>眩晕</v>
      </c>
      <c r="U3855" s="94" t="str">
        <v>神经内科</v>
      </c>
      <c r="V3855" s="95" t="s">
        <v>70</v>
      </c>
      <c r="W3855" s="93">
        <f>_xlfn.XLOOKUP(M3855,匹配表1065!D:D,匹配表1065!F:F)*N3855</f>
        <v>12</v>
      </c>
    </row>
    <row r="3856" customHeight="1" spans="1:23">
      <c r="A3856" s="89" t="s">
        <v>787</v>
      </c>
      <c r="B3856" s="90">
        <v>46185</v>
      </c>
      <c r="C3856" s="91" t="str">
        <f t="shared" si="120"/>
        <v>6月第2周</v>
      </c>
      <c r="D3856" s="89" t="s">
        <v>814</v>
      </c>
      <c r="E3856" s="89" t="str">
        <f t="shared" si="121"/>
        <v>6月第2周--周5</v>
      </c>
      <c r="F3856" s="103" t="s">
        <v>27</v>
      </c>
      <c r="G3856" s="102" t="s">
        <v>136</v>
      </c>
      <c r="H3856" s="92" t="str">
        <f>_xlfn.XLOOKUP(O3856,匹配表1065!T:T,匹配表1065!W:W)</f>
        <v>青岛市</v>
      </c>
      <c r="I3856" s="89" t="str">
        <f>_xlfn.XLOOKUP(O3856,匹配表1065!T:T,匹配表1065!X:X)</f>
        <v>PME2035</v>
      </c>
      <c r="J3856" s="102" t="s">
        <v>150</v>
      </c>
      <c r="K3856" s="89" cm="1">
        <f ca="1" t="array" ref="K3856:L3856">_xlfn.XLOOKUP(J3856,匹配表1065!Y:Y,匹配表1065!AA:AB)</f>
        <v>8</v>
      </c>
      <c r="L3856" s="89" t="str">
        <v>3个月以上</v>
      </c>
      <c r="M3856" s="92" t="s">
        <v>35</v>
      </c>
      <c r="N3856" s="102">
        <v>1</v>
      </c>
      <c r="O3856" s="93" t="str">
        <f>_xlfn.XLOOKUP(P3856,匹配表1065!U:U,匹配表1065!T:T)</f>
        <v>HO00001477</v>
      </c>
      <c r="P3856" s="102" t="s">
        <v>153</v>
      </c>
      <c r="Q3856" s="102" t="s">
        <v>154</v>
      </c>
      <c r="R3856" s="89" t="str">
        <f>_xlfn.XLOOKUP(Q3856,匹配表1065!L:L,匹配表1065!O:O)</f>
        <v>B</v>
      </c>
      <c r="S3856" s="93" t="str">
        <f>IFERROR(_xlfn.XLOOKUP(Q3856,匹配表1065!AI:AI,匹配表1065!AJ:AJ),"绿标")</f>
        <v>绿标</v>
      </c>
      <c r="T3856" s="93" t="str" cm="1">
        <f t="array" ref="T3856:U3856">_xlfn.XLOOKUP(Q3856,匹配表1065!L:L,匹配表1065!M:N)</f>
        <v>脑血管</v>
      </c>
      <c r="U3856" s="94" t="str">
        <v>神经内科</v>
      </c>
      <c r="V3856" s="95" t="s">
        <v>67</v>
      </c>
      <c r="W3856" s="93">
        <f>_xlfn.XLOOKUP(M3856,匹配表1065!D:D,匹配表1065!F:F)*N3856</f>
        <v>4</v>
      </c>
    </row>
    <row r="3857" customHeight="1" spans="1:23">
      <c r="A3857" s="89" t="s">
        <v>787</v>
      </c>
      <c r="B3857" s="90">
        <v>46185</v>
      </c>
      <c r="C3857" s="91" t="str">
        <f t="shared" si="120"/>
        <v>6月第2周</v>
      </c>
      <c r="D3857" s="89" t="s">
        <v>814</v>
      </c>
      <c r="E3857" s="89" t="str">
        <f t="shared" si="121"/>
        <v>6月第2周--周5</v>
      </c>
      <c r="F3857" s="103" t="s">
        <v>27</v>
      </c>
      <c r="G3857" s="102" t="s">
        <v>136</v>
      </c>
      <c r="H3857" s="92" t="str">
        <f>_xlfn.XLOOKUP(O3857,匹配表1065!T:T,匹配表1065!W:W)</f>
        <v>青岛市</v>
      </c>
      <c r="I3857" s="89" t="str">
        <f>_xlfn.XLOOKUP(O3857,匹配表1065!T:T,匹配表1065!X:X)</f>
        <v>PME2035</v>
      </c>
      <c r="J3857" s="102" t="s">
        <v>150</v>
      </c>
      <c r="K3857" s="89" cm="1">
        <f ca="1" t="array" ref="K3857:L3857">_xlfn.XLOOKUP(J3857,匹配表1065!Y:Y,匹配表1065!AA:AB)</f>
        <v>8</v>
      </c>
      <c r="L3857" s="89" t="str">
        <v>3个月以上</v>
      </c>
      <c r="M3857" s="92" t="s">
        <v>55</v>
      </c>
      <c r="N3857" s="102">
        <v>1</v>
      </c>
      <c r="O3857" s="93" t="str">
        <f>_xlfn.XLOOKUP(P3857,匹配表1065!U:U,匹配表1065!T:T)</f>
        <v>HO00001483</v>
      </c>
      <c r="P3857" s="102" t="s">
        <v>259</v>
      </c>
      <c r="Q3857" s="102" t="s">
        <v>397</v>
      </c>
      <c r="R3857" s="89" t="str">
        <f>_xlfn.XLOOKUP(Q3857,匹配表1065!L:L,匹配表1065!O:O)</f>
        <v>C</v>
      </c>
      <c r="S3857" s="93" t="str">
        <f>IFERROR(_xlfn.XLOOKUP(Q3857,匹配表1065!AI:AI,匹配表1065!AJ:AJ),"绿标")</f>
        <v>绿标</v>
      </c>
      <c r="T3857" s="93" t="str" cm="1">
        <f t="array" ref="T3857:U3857">_xlfn.XLOOKUP(Q3857,匹配表1065!L:L,匹配表1065!M:N)</f>
        <v>眩晕</v>
      </c>
      <c r="U3857" s="94" t="str">
        <v>神经内科</v>
      </c>
      <c r="V3857" s="95" t="s">
        <v>70</v>
      </c>
      <c r="W3857" s="93">
        <f>_xlfn.XLOOKUP(M3857,匹配表1065!D:D,匹配表1065!F:F)*N3857</f>
        <v>8</v>
      </c>
    </row>
    <row r="3858" customHeight="1" spans="1:23">
      <c r="A3858" s="89" t="s">
        <v>787</v>
      </c>
      <c r="B3858" s="90">
        <v>46185</v>
      </c>
      <c r="C3858" s="91" t="str">
        <f t="shared" si="120"/>
        <v>6月第2周</v>
      </c>
      <c r="D3858" s="89" t="s">
        <v>814</v>
      </c>
      <c r="E3858" s="89" t="str">
        <f t="shared" si="121"/>
        <v>6月第2周--周5</v>
      </c>
      <c r="F3858" s="103" t="s">
        <v>27</v>
      </c>
      <c r="G3858" s="102" t="s">
        <v>136</v>
      </c>
      <c r="H3858" s="92" t="str">
        <f>_xlfn.XLOOKUP(O3858,匹配表1065!T:T,匹配表1065!W:W)</f>
        <v>淄博市</v>
      </c>
      <c r="I3858" s="89" t="str">
        <f>_xlfn.XLOOKUP(O3858,匹配表1065!T:T,匹配表1065!X:X)</f>
        <v>PME2043</v>
      </c>
      <c r="J3858" s="102" t="s">
        <v>140</v>
      </c>
      <c r="K3858" s="89" cm="1">
        <f ca="1" t="array" ref="K3858:L3858">_xlfn.XLOOKUP(J3858,匹配表1065!Y:Y,匹配表1065!AA:AB)</f>
        <v>9</v>
      </c>
      <c r="L3858" s="89" t="str">
        <v>3个月以上</v>
      </c>
      <c r="M3858" s="92" t="s">
        <v>30</v>
      </c>
      <c r="N3858" s="102">
        <v>1</v>
      </c>
      <c r="O3858" s="93" t="str">
        <f>_xlfn.XLOOKUP(P3858,匹配表1065!U:U,匹配表1065!T:T)</f>
        <v>HO00024398</v>
      </c>
      <c r="P3858" s="89" t="s">
        <v>141</v>
      </c>
      <c r="Q3858" s="102" t="s">
        <v>298</v>
      </c>
      <c r="R3858" s="89" t="str">
        <f>_xlfn.XLOOKUP(Q3858,匹配表1065!L:L,匹配表1065!O:O)</f>
        <v>C</v>
      </c>
      <c r="S3858" s="93" t="str">
        <f>IFERROR(_xlfn.XLOOKUP(Q3858,匹配表1065!AI:AI,匹配表1065!AJ:AJ),"绿标")</f>
        <v>红标</v>
      </c>
      <c r="T3858" s="93" t="str" cm="1">
        <f t="array" ref="T3858:U3858">_xlfn.XLOOKUP(Q3858,匹配表1065!L:L,匹配表1065!M:N)</f>
        <v>眩晕</v>
      </c>
      <c r="U3858" s="94" t="str">
        <v>神经内科</v>
      </c>
      <c r="V3858" s="95" t="s">
        <v>70</v>
      </c>
      <c r="W3858" s="93">
        <f>_xlfn.XLOOKUP(M3858,匹配表1065!D:D,匹配表1065!F:F)*N3858</f>
        <v>12</v>
      </c>
    </row>
    <row r="3859" customHeight="1" spans="1:23">
      <c r="A3859" s="89" t="s">
        <v>787</v>
      </c>
      <c r="B3859" s="90">
        <v>46185</v>
      </c>
      <c r="C3859" s="91" t="str">
        <f t="shared" si="120"/>
        <v>6月第2周</v>
      </c>
      <c r="D3859" s="89" t="s">
        <v>814</v>
      </c>
      <c r="E3859" s="89" t="str">
        <f t="shared" si="121"/>
        <v>6月第2周--周5</v>
      </c>
      <c r="F3859" s="103" t="s">
        <v>27</v>
      </c>
      <c r="G3859" s="102" t="s">
        <v>136</v>
      </c>
      <c r="H3859" s="92" t="str">
        <f>_xlfn.XLOOKUP(O3859,匹配表1065!T:T,匹配表1065!W:W)</f>
        <v>青岛市</v>
      </c>
      <c r="I3859" s="89" t="str">
        <f>_xlfn.XLOOKUP(O3859,匹配表1065!T:T,匹配表1065!X:X)</f>
        <v>PME2031</v>
      </c>
      <c r="J3859" s="102" t="s">
        <v>155</v>
      </c>
      <c r="K3859" s="89" cm="1">
        <f ca="1" t="array" ref="K3859:L3859">_xlfn.XLOOKUP(J3859,匹配表1065!Y:Y,匹配表1065!AA:AB)</f>
        <v>31</v>
      </c>
      <c r="L3859" s="89" t="str">
        <v>3个月以上</v>
      </c>
      <c r="M3859" s="92" t="s">
        <v>30</v>
      </c>
      <c r="N3859" s="102">
        <v>1</v>
      </c>
      <c r="O3859" s="93" t="str">
        <f>_xlfn.XLOOKUP(P3859,匹配表1065!U:U,匹配表1065!T:T)</f>
        <v>HO00072793</v>
      </c>
      <c r="P3859" s="102" t="s">
        <v>159</v>
      </c>
      <c r="Q3859" s="102" t="s">
        <v>250</v>
      </c>
      <c r="R3859" s="89" t="str">
        <f>_xlfn.XLOOKUP(Q3859,匹配表1065!L:L,匹配表1065!O:O)</f>
        <v>A</v>
      </c>
      <c r="S3859" s="93" t="str">
        <f>IFERROR(_xlfn.XLOOKUP(Q3859,匹配表1065!AI:AI,匹配表1065!AJ:AJ),"绿标")</f>
        <v>绿标</v>
      </c>
      <c r="T3859" s="93" t="str" cm="1">
        <f t="array" ref="T3859:U3859">_xlfn.XLOOKUP(Q3859,匹配表1065!L:L,匹配表1065!M:N)</f>
        <v>头痛</v>
      </c>
      <c r="U3859" s="94" t="str">
        <v>神经内科</v>
      </c>
      <c r="V3859" s="95" t="s">
        <v>67</v>
      </c>
      <c r="W3859" s="93">
        <f>_xlfn.XLOOKUP(M3859,匹配表1065!D:D,匹配表1065!F:F)*N3859</f>
        <v>12</v>
      </c>
    </row>
    <row r="3860" customHeight="1" spans="1:23">
      <c r="A3860" s="89" t="s">
        <v>787</v>
      </c>
      <c r="B3860" s="90">
        <v>46185</v>
      </c>
      <c r="C3860" s="91" t="str">
        <f t="shared" si="120"/>
        <v>6月第2周</v>
      </c>
      <c r="D3860" s="89" t="s">
        <v>814</v>
      </c>
      <c r="E3860" s="89" t="str">
        <f t="shared" si="121"/>
        <v>6月第2周--周5</v>
      </c>
      <c r="F3860" s="103" t="s">
        <v>27</v>
      </c>
      <c r="G3860" s="102" t="s">
        <v>136</v>
      </c>
      <c r="H3860" s="92" t="str">
        <f>_xlfn.XLOOKUP(O3860,匹配表1065!T:T,匹配表1065!W:W)</f>
        <v>青岛市</v>
      </c>
      <c r="I3860" s="89" t="str">
        <f>_xlfn.XLOOKUP(O3860,匹配表1065!T:T,匹配表1065!X:X)</f>
        <v>PME2031</v>
      </c>
      <c r="J3860" s="102" t="s">
        <v>155</v>
      </c>
      <c r="K3860" s="89" cm="1">
        <f ca="1" t="array" ref="K3860:L3860">_xlfn.XLOOKUP(J3860,匹配表1065!Y:Y,匹配表1065!AA:AB)</f>
        <v>31</v>
      </c>
      <c r="L3860" s="89" t="str">
        <v>3个月以上</v>
      </c>
      <c r="M3860" s="92" t="s">
        <v>30</v>
      </c>
      <c r="N3860" s="102">
        <v>1</v>
      </c>
      <c r="O3860" s="93" t="str">
        <f>_xlfn.XLOOKUP(P3860,匹配表1065!U:U,匹配表1065!T:T)</f>
        <v>HO00001485</v>
      </c>
      <c r="P3860" s="102" t="s">
        <v>253</v>
      </c>
      <c r="Q3860" s="102" t="s">
        <v>254</v>
      </c>
      <c r="R3860" s="89" t="str">
        <f>_xlfn.XLOOKUP(Q3860,匹配表1065!L:L,匹配表1065!O:O)</f>
        <v>B</v>
      </c>
      <c r="S3860" s="93" t="str">
        <f>IFERROR(_xlfn.XLOOKUP(Q3860,匹配表1065!AI:AI,匹配表1065!AJ:AJ),"绿标")</f>
        <v>红标</v>
      </c>
      <c r="T3860" s="93" t="str" cm="1">
        <f t="array" ref="T3860:U3860">_xlfn.XLOOKUP(Q3860,匹配表1065!L:L,匹配表1065!M:N)</f>
        <v>脑血管</v>
      </c>
      <c r="U3860" s="94" t="str">
        <v>神经内科</v>
      </c>
      <c r="V3860" s="95" t="s">
        <v>67</v>
      </c>
      <c r="W3860" s="93">
        <f>_xlfn.XLOOKUP(M3860,匹配表1065!D:D,匹配表1065!F:F)*N3860</f>
        <v>12</v>
      </c>
    </row>
    <row r="3861" customHeight="1" spans="1:23">
      <c r="A3861" s="89" t="s">
        <v>787</v>
      </c>
      <c r="B3861" s="90">
        <v>46185</v>
      </c>
      <c r="C3861" s="91" t="str">
        <f t="shared" si="120"/>
        <v>6月第2周</v>
      </c>
      <c r="D3861" s="89" t="s">
        <v>814</v>
      </c>
      <c r="E3861" s="89" t="str">
        <f t="shared" si="121"/>
        <v>6月第2周--周5</v>
      </c>
      <c r="F3861" s="103" t="s">
        <v>27</v>
      </c>
      <c r="G3861" s="102" t="s">
        <v>136</v>
      </c>
      <c r="H3861" s="92" t="str">
        <f>_xlfn.XLOOKUP(O3861,匹配表1065!T:T,匹配表1065!W:W)</f>
        <v>潍坊市</v>
      </c>
      <c r="I3861" s="89" t="str">
        <f>_xlfn.XLOOKUP(O3861,匹配表1065!T:T,匹配表1065!X:X)</f>
        <v>PME2036</v>
      </c>
      <c r="J3861" s="89" t="s">
        <v>161</v>
      </c>
      <c r="K3861" s="89" cm="1">
        <f ca="1" t="array" ref="K3861:L3861">_xlfn.XLOOKUP(J3861,匹配表1065!Y:Y,匹配表1065!AA:AB)</f>
        <v>1519</v>
      </c>
      <c r="L3861" s="89" t="str">
        <v>3个月以上</v>
      </c>
      <c r="M3861" s="92" t="s">
        <v>30</v>
      </c>
      <c r="N3861" s="102">
        <v>1</v>
      </c>
      <c r="O3861" s="93" t="str">
        <f>_xlfn.XLOOKUP(P3861,匹配表1065!U:U,匹配表1065!T:T)</f>
        <v>HO00001496</v>
      </c>
      <c r="P3861" s="102" t="s">
        <v>256</v>
      </c>
      <c r="Q3861" s="102" t="s">
        <v>303</v>
      </c>
      <c r="R3861" s="89" t="str">
        <f>_xlfn.XLOOKUP(Q3861,匹配表1065!L:L,匹配表1065!O:O)</f>
        <v>C</v>
      </c>
      <c r="S3861" s="93" t="str">
        <f>IFERROR(_xlfn.XLOOKUP(Q3861,匹配表1065!AI:AI,匹配表1065!AJ:AJ),"绿标")</f>
        <v>红标</v>
      </c>
      <c r="T3861" s="93" t="str" cm="1">
        <f t="array" ref="T3861:U3861">_xlfn.XLOOKUP(Q3861,匹配表1065!L:L,匹配表1065!M:N)</f>
        <v>眩晕</v>
      </c>
      <c r="U3861" s="94" t="str">
        <v>神经内科</v>
      </c>
      <c r="V3861" s="95" t="s">
        <v>70</v>
      </c>
      <c r="W3861" s="93">
        <f>_xlfn.XLOOKUP(M3861,匹配表1065!D:D,匹配表1065!F:F)*N3861</f>
        <v>12</v>
      </c>
    </row>
    <row r="3862" customHeight="1" spans="1:23">
      <c r="A3862" s="89" t="s">
        <v>787</v>
      </c>
      <c r="B3862" s="90">
        <v>46185</v>
      </c>
      <c r="C3862" s="91" t="str">
        <f t="shared" si="120"/>
        <v>6月第2周</v>
      </c>
      <c r="D3862" s="89" t="s">
        <v>814</v>
      </c>
      <c r="E3862" s="89" t="str">
        <f t="shared" si="121"/>
        <v>6月第2周--周5</v>
      </c>
      <c r="F3862" s="103" t="s">
        <v>27</v>
      </c>
      <c r="G3862" s="102" t="s">
        <v>136</v>
      </c>
      <c r="H3862" s="92" t="str">
        <f>_xlfn.XLOOKUP(O3862,匹配表1065!T:T,匹配表1065!W:W)</f>
        <v>潍坊市</v>
      </c>
      <c r="I3862" s="89" t="str">
        <f>_xlfn.XLOOKUP(O3862,匹配表1065!T:T,匹配表1065!X:X)</f>
        <v>PME2036</v>
      </c>
      <c r="J3862" s="89" t="s">
        <v>161</v>
      </c>
      <c r="K3862" s="89" cm="1">
        <f ca="1" t="array" ref="K3862:L3862">_xlfn.XLOOKUP(J3862,匹配表1065!Y:Y,匹配表1065!AA:AB)</f>
        <v>1519</v>
      </c>
      <c r="L3862" s="89" t="str">
        <v>3个月以上</v>
      </c>
      <c r="M3862" s="92" t="s">
        <v>35</v>
      </c>
      <c r="N3862" s="102">
        <v>1</v>
      </c>
      <c r="O3862" s="93" t="str">
        <f>_xlfn.XLOOKUP(P3862,匹配表1065!U:U,匹配表1065!T:T)</f>
        <v>HO00001496</v>
      </c>
      <c r="P3862" s="102" t="s">
        <v>256</v>
      </c>
      <c r="Q3862" s="102" t="s">
        <v>303</v>
      </c>
      <c r="R3862" s="89" t="str">
        <f>_xlfn.XLOOKUP(Q3862,匹配表1065!L:L,匹配表1065!O:O)</f>
        <v>C</v>
      </c>
      <c r="S3862" s="93" t="str">
        <f>IFERROR(_xlfn.XLOOKUP(Q3862,匹配表1065!AI:AI,匹配表1065!AJ:AJ),"绿标")</f>
        <v>红标</v>
      </c>
      <c r="T3862" s="93" t="str" cm="1">
        <f t="array" ref="T3862:U3862">_xlfn.XLOOKUP(Q3862,匹配表1065!L:L,匹配表1065!M:N)</f>
        <v>眩晕</v>
      </c>
      <c r="U3862" s="94" t="str">
        <v>神经内科</v>
      </c>
      <c r="V3862" s="95" t="s">
        <v>70</v>
      </c>
      <c r="W3862" s="93">
        <f>_xlfn.XLOOKUP(M3862,匹配表1065!D:D,匹配表1065!F:F)*N3862</f>
        <v>4</v>
      </c>
    </row>
    <row r="3863" customHeight="1" spans="1:23">
      <c r="A3863" s="89" t="s">
        <v>787</v>
      </c>
      <c r="B3863" s="90">
        <v>46185</v>
      </c>
      <c r="C3863" s="91" t="str">
        <f t="shared" si="120"/>
        <v>6月第2周</v>
      </c>
      <c r="D3863" s="89" t="s">
        <v>814</v>
      </c>
      <c r="E3863" s="89" t="str">
        <f t="shared" si="121"/>
        <v>6月第2周--周5</v>
      </c>
      <c r="F3863" s="103" t="s">
        <v>27</v>
      </c>
      <c r="G3863" s="102" t="s">
        <v>136</v>
      </c>
      <c r="H3863" s="92" t="str">
        <f>_xlfn.XLOOKUP(O3863,匹配表1065!T:T,匹配表1065!W:W)</f>
        <v>潍坊市</v>
      </c>
      <c r="I3863" s="89" t="str">
        <f>_xlfn.XLOOKUP(O3863,匹配表1065!T:T,匹配表1065!X:X)</f>
        <v>PME2036</v>
      </c>
      <c r="J3863" s="89" t="s">
        <v>161</v>
      </c>
      <c r="K3863" s="89" cm="1">
        <f ca="1" t="array" ref="K3863:L3863">_xlfn.XLOOKUP(J3863,匹配表1065!Y:Y,匹配表1065!AA:AB)</f>
        <v>1519</v>
      </c>
      <c r="L3863" s="89" t="str">
        <v>3个月以上</v>
      </c>
      <c r="M3863" s="92" t="s">
        <v>30</v>
      </c>
      <c r="N3863" s="102">
        <v>1</v>
      </c>
      <c r="O3863" s="93" t="str">
        <f>_xlfn.XLOOKUP(P3863,匹配表1065!U:U,匹配表1065!T:T)</f>
        <v>HO00001521</v>
      </c>
      <c r="P3863" s="102" t="s">
        <v>162</v>
      </c>
      <c r="Q3863" s="102" t="s">
        <v>619</v>
      </c>
      <c r="R3863" s="89" t="str">
        <f>_xlfn.XLOOKUP(Q3863,匹配表1065!L:L,匹配表1065!O:O)</f>
        <v>B</v>
      </c>
      <c r="S3863" s="93" t="str">
        <f>IFERROR(_xlfn.XLOOKUP(Q3863,匹配表1065!AI:AI,匹配表1065!AJ:AJ),"绿标")</f>
        <v>红标</v>
      </c>
      <c r="T3863" s="93" t="str" cm="1">
        <f t="array" ref="T3863:U3863">_xlfn.XLOOKUP(Q3863,匹配表1065!L:L,匹配表1065!M:N)</f>
        <v>癫痫</v>
      </c>
      <c r="U3863" s="94" t="str">
        <v>神经内科</v>
      </c>
      <c r="V3863" s="95" t="s">
        <v>42</v>
      </c>
      <c r="W3863" s="93">
        <f>_xlfn.XLOOKUP(M3863,匹配表1065!D:D,匹配表1065!F:F)*N3863</f>
        <v>12</v>
      </c>
    </row>
    <row r="3864" customHeight="1" spans="1:23">
      <c r="A3864" s="89" t="s">
        <v>787</v>
      </c>
      <c r="B3864" s="90">
        <v>46185</v>
      </c>
      <c r="C3864" s="91" t="str">
        <f t="shared" si="120"/>
        <v>6月第2周</v>
      </c>
      <c r="D3864" s="89" t="s">
        <v>814</v>
      </c>
      <c r="E3864" s="89" t="str">
        <f t="shared" si="121"/>
        <v>6月第2周--周5</v>
      </c>
      <c r="F3864" s="103" t="s">
        <v>27</v>
      </c>
      <c r="G3864" s="102" t="s">
        <v>136</v>
      </c>
      <c r="H3864" s="92" t="str">
        <f>_xlfn.XLOOKUP(O3864,匹配表1065!T:T,匹配表1065!W:W)</f>
        <v>烟台市</v>
      </c>
      <c r="I3864" s="89" t="str">
        <f>_xlfn.XLOOKUP(O3864,匹配表1065!T:T,匹配表1065!X:X)</f>
        <v>PME2034</v>
      </c>
      <c r="J3864" s="102" t="s">
        <v>501</v>
      </c>
      <c r="K3864" s="89" cm="1">
        <f ca="1" t="array" ref="K3864:L3864">_xlfn.XLOOKUP(J3864,匹配表1065!Y:Y,匹配表1065!AA:AB)</f>
        <v>4</v>
      </c>
      <c r="L3864" s="89" t="str">
        <v>3个月以上</v>
      </c>
      <c r="M3864" s="92" t="s">
        <v>35</v>
      </c>
      <c r="N3864" s="102">
        <v>1</v>
      </c>
      <c r="O3864" s="93" t="str">
        <f>_xlfn.XLOOKUP(P3864,匹配表1065!U:U,匹配表1065!T:T)</f>
        <v>HO00001522</v>
      </c>
      <c r="P3864" s="102" t="s">
        <v>502</v>
      </c>
      <c r="Q3864" s="102" t="s">
        <v>777</v>
      </c>
      <c r="R3864" s="89" t="str">
        <f>_xlfn.XLOOKUP(Q3864,匹配表1065!L:L,匹配表1065!O:O)</f>
        <v>A</v>
      </c>
      <c r="S3864" s="93" t="str">
        <f>IFERROR(_xlfn.XLOOKUP(Q3864,匹配表1065!AI:AI,匹配表1065!AJ:AJ),"绿标")</f>
        <v>绿标</v>
      </c>
      <c r="T3864" s="93" t="str" cm="1">
        <f t="array" ref="T3864:U3864">_xlfn.XLOOKUP(Q3864,匹配表1065!L:L,匹配表1065!M:N)</f>
        <v>头痛</v>
      </c>
      <c r="U3864" s="94" t="str">
        <v>神经内科</v>
      </c>
      <c r="V3864" s="95" t="s">
        <v>42</v>
      </c>
      <c r="W3864" s="93">
        <f>_xlfn.XLOOKUP(M3864,匹配表1065!D:D,匹配表1065!F:F)*N3864</f>
        <v>4</v>
      </c>
    </row>
    <row r="3865" customHeight="1" spans="1:23">
      <c r="A3865" s="89" t="s">
        <v>787</v>
      </c>
      <c r="B3865" s="90">
        <v>46185</v>
      </c>
      <c r="C3865" s="91" t="str">
        <f t="shared" si="120"/>
        <v>6月第2周</v>
      </c>
      <c r="D3865" s="89" t="s">
        <v>814</v>
      </c>
      <c r="E3865" s="89" t="str">
        <f t="shared" si="121"/>
        <v>6月第2周--周5</v>
      </c>
      <c r="F3865" s="103" t="s">
        <v>27</v>
      </c>
      <c r="G3865" s="102" t="s">
        <v>28</v>
      </c>
      <c r="H3865" s="92" t="str">
        <f>_xlfn.XLOOKUP(O3865,匹配表1065!T:T,匹配表1065!W:W)</f>
        <v>南京市</v>
      </c>
      <c r="I3865" s="89" t="str">
        <f>_xlfn.XLOOKUP(O3865,匹配表1065!T:T,匹配表1065!X:X)</f>
        <v>PME2006</v>
      </c>
      <c r="J3865" s="102" t="s">
        <v>29</v>
      </c>
      <c r="K3865" s="89" cm="1">
        <f ca="1" t="array" ref="K3865:L3865">_xlfn.XLOOKUP(J3865,匹配表1065!Y:Y,匹配表1065!AA:AB)</f>
        <v>15</v>
      </c>
      <c r="L3865" s="89" t="str">
        <v>3个月以上</v>
      </c>
      <c r="M3865" s="92" t="s">
        <v>35</v>
      </c>
      <c r="N3865" s="102">
        <v>1</v>
      </c>
      <c r="O3865" s="93" t="str">
        <f>_xlfn.XLOOKUP(P3865,匹配表1065!U:U,匹配表1065!T:T)</f>
        <v>HO00000965</v>
      </c>
      <c r="P3865" s="102" t="s">
        <v>31</v>
      </c>
      <c r="Q3865" s="102" t="s">
        <v>32</v>
      </c>
      <c r="R3865" s="89" t="str">
        <f>_xlfn.XLOOKUP(Q3865,匹配表1065!L:L,匹配表1065!O:O)</f>
        <v>A</v>
      </c>
      <c r="S3865" s="93" t="str">
        <f>IFERROR(_xlfn.XLOOKUP(Q3865,匹配表1065!AI:AI,匹配表1065!AJ:AJ),"绿标")</f>
        <v>绿标</v>
      </c>
      <c r="T3865" s="93" t="str" cm="1">
        <f t="array" ref="T3865:U3865">_xlfn.XLOOKUP(Q3865,匹配表1065!L:L,匹配表1065!M:N)</f>
        <v>头痛</v>
      </c>
      <c r="U3865" s="94" t="str">
        <v>神经内科</v>
      </c>
      <c r="V3865" s="95" t="s">
        <v>58</v>
      </c>
      <c r="W3865" s="93">
        <f>_xlfn.XLOOKUP(M3865,匹配表1065!D:D,匹配表1065!F:F)*N3865</f>
        <v>4</v>
      </c>
    </row>
    <row r="3866" customHeight="1" spans="1:23">
      <c r="A3866" s="89" t="s">
        <v>787</v>
      </c>
      <c r="B3866" s="90">
        <v>46185</v>
      </c>
      <c r="C3866" s="91" t="str">
        <f t="shared" si="120"/>
        <v>6月第2周</v>
      </c>
      <c r="D3866" s="89" t="s">
        <v>814</v>
      </c>
      <c r="E3866" s="89" t="str">
        <f t="shared" si="121"/>
        <v>6月第2周--周5</v>
      </c>
      <c r="F3866" s="103" t="s">
        <v>27</v>
      </c>
      <c r="G3866" s="102" t="s">
        <v>28</v>
      </c>
      <c r="H3866" s="92" t="str">
        <f>_xlfn.XLOOKUP(O3866,匹配表1065!T:T,匹配表1065!W:W)</f>
        <v>南京市</v>
      </c>
      <c r="I3866" s="89" t="str">
        <f>_xlfn.XLOOKUP(O3866,匹配表1065!T:T,匹配表1065!X:X)</f>
        <v>PME2006</v>
      </c>
      <c r="J3866" s="102" t="s">
        <v>29</v>
      </c>
      <c r="K3866" s="89" cm="1">
        <f ca="1" t="array" ref="K3866:L3866">_xlfn.XLOOKUP(J3866,匹配表1065!Y:Y,匹配表1065!AA:AB)</f>
        <v>15</v>
      </c>
      <c r="L3866" s="89" t="str">
        <v>3个月以上</v>
      </c>
      <c r="M3866" s="92" t="s">
        <v>35</v>
      </c>
      <c r="N3866" s="102">
        <v>1</v>
      </c>
      <c r="O3866" s="93" t="str">
        <f>_xlfn.XLOOKUP(P3866,匹配表1065!U:U,匹配表1065!T:T)</f>
        <v>HO00000959</v>
      </c>
      <c r="P3866" s="102" t="s">
        <v>196</v>
      </c>
      <c r="Q3866" s="102" t="s">
        <v>268</v>
      </c>
      <c r="R3866" s="89" t="str">
        <f>_xlfn.XLOOKUP(Q3866,匹配表1065!L:L,匹配表1065!O:O)</f>
        <v>C</v>
      </c>
      <c r="S3866" s="93" t="str">
        <f>IFERROR(_xlfn.XLOOKUP(Q3866,匹配表1065!AI:AI,匹配表1065!AJ:AJ),"绿标")</f>
        <v>红标</v>
      </c>
      <c r="T3866" s="93" t="str" cm="1">
        <f t="array" ref="T3866:U3866">_xlfn.XLOOKUP(Q3866,匹配表1065!L:L,匹配表1065!M:N)</f>
        <v>眩晕</v>
      </c>
      <c r="U3866" s="94" t="str">
        <v>耳鼻喉科</v>
      </c>
      <c r="V3866" s="95" t="s">
        <v>70</v>
      </c>
      <c r="W3866" s="93">
        <f>_xlfn.XLOOKUP(M3866,匹配表1065!D:D,匹配表1065!F:F)*N3866</f>
        <v>4</v>
      </c>
    </row>
    <row r="3867" customHeight="1" spans="1:23">
      <c r="A3867" s="89" t="s">
        <v>787</v>
      </c>
      <c r="B3867" s="90">
        <v>46185</v>
      </c>
      <c r="C3867" s="91" t="str">
        <f t="shared" si="120"/>
        <v>6月第2周</v>
      </c>
      <c r="D3867" s="89" t="s">
        <v>814</v>
      </c>
      <c r="E3867" s="89" t="str">
        <f t="shared" si="121"/>
        <v>6月第2周--周5</v>
      </c>
      <c r="F3867" s="103" t="s">
        <v>27</v>
      </c>
      <c r="G3867" s="102" t="s">
        <v>28</v>
      </c>
      <c r="H3867" s="92" t="str">
        <f>_xlfn.XLOOKUP(O3867,匹配表1065!T:T,匹配表1065!W:W)</f>
        <v>镇江市</v>
      </c>
      <c r="I3867" s="89" t="str">
        <f>_xlfn.XLOOKUP(O3867,匹配表1065!T:T,匹配表1065!X:X)</f>
        <v>PME2039</v>
      </c>
      <c r="J3867" s="102" t="s">
        <v>39</v>
      </c>
      <c r="K3867" s="89" cm="1">
        <f ca="1" t="array" ref="K3867:L3867">_xlfn.XLOOKUP(J3867,匹配表1065!Y:Y,匹配表1065!AA:AB)</f>
        <v>7</v>
      </c>
      <c r="L3867" s="89" t="str">
        <v>3个月以上</v>
      </c>
      <c r="M3867" s="92" t="s">
        <v>35</v>
      </c>
      <c r="N3867" s="102">
        <v>1</v>
      </c>
      <c r="O3867" s="93" t="str">
        <f>_xlfn.XLOOKUP(P3867,匹配表1065!U:U,匹配表1065!T:T)</f>
        <v>HO00001014</v>
      </c>
      <c r="P3867" s="102" t="s">
        <v>266</v>
      </c>
      <c r="Q3867" s="102" t="s">
        <v>804</v>
      </c>
      <c r="R3867" s="89" t="str">
        <f>_xlfn.XLOOKUP(Q3867,匹配表1065!L:L,匹配表1065!O:O)</f>
        <v>B</v>
      </c>
      <c r="S3867" s="93" t="str">
        <f>IFERROR(_xlfn.XLOOKUP(Q3867,匹配表1065!AI:AI,匹配表1065!AJ:AJ),"绿标")</f>
        <v>绿标</v>
      </c>
      <c r="T3867" s="93" t="str" cm="1">
        <f t="array" ref="T3867:U3867">_xlfn.XLOOKUP(Q3867,匹配表1065!L:L,匹配表1065!M:N)</f>
        <v>脑血管</v>
      </c>
      <c r="U3867" s="94" t="str">
        <v>神经内科</v>
      </c>
      <c r="V3867" s="95" t="s">
        <v>42</v>
      </c>
      <c r="W3867" s="93">
        <f>_xlfn.XLOOKUP(M3867,匹配表1065!D:D,匹配表1065!F:F)*N3867</f>
        <v>4</v>
      </c>
    </row>
    <row r="3868" customHeight="1" spans="1:23">
      <c r="A3868" s="89" t="s">
        <v>787</v>
      </c>
      <c r="B3868" s="90">
        <v>46185</v>
      </c>
      <c r="C3868" s="91" t="str">
        <f t="shared" si="120"/>
        <v>6月第2周</v>
      </c>
      <c r="D3868" s="89" t="s">
        <v>814</v>
      </c>
      <c r="E3868" s="89" t="str">
        <f t="shared" si="121"/>
        <v>6月第2周--周5</v>
      </c>
      <c r="F3868" s="103" t="s">
        <v>27</v>
      </c>
      <c r="G3868" s="102" t="s">
        <v>28</v>
      </c>
      <c r="H3868" s="92" t="str">
        <f>_xlfn.XLOOKUP(O3868,匹配表1065!T:T,匹配表1065!W:W)</f>
        <v>南京市</v>
      </c>
      <c r="I3868" s="89" t="str">
        <f>_xlfn.XLOOKUP(O3868,匹配表1065!T:T,匹配表1065!X:X)</f>
        <v>PME2039</v>
      </c>
      <c r="J3868" s="102" t="s">
        <v>39</v>
      </c>
      <c r="K3868" s="89" cm="1">
        <f ca="1" t="array" ref="K3868:L3868">_xlfn.XLOOKUP(J3868,匹配表1065!Y:Y,匹配表1065!AA:AB)</f>
        <v>7</v>
      </c>
      <c r="L3868" s="89" t="str">
        <v>3个月以上</v>
      </c>
      <c r="M3868" s="92" t="s">
        <v>55</v>
      </c>
      <c r="N3868" s="102">
        <v>1</v>
      </c>
      <c r="O3868" s="93" t="str">
        <f>_xlfn.XLOOKUP(P3868,匹配表1065!U:U,匹配表1065!T:T)</f>
        <v>HO00000971</v>
      </c>
      <c r="P3868" s="102" t="s">
        <v>40</v>
      </c>
      <c r="Q3868" s="102" t="s">
        <v>442</v>
      </c>
      <c r="R3868" s="89" t="str">
        <f>_xlfn.XLOOKUP(Q3868,匹配表1065!L:L,匹配表1065!O:O)</f>
        <v>C</v>
      </c>
      <c r="S3868" s="93" t="str">
        <f>IFERROR(_xlfn.XLOOKUP(Q3868,匹配表1065!AI:AI,匹配表1065!AJ:AJ),"绿标")</f>
        <v>绿标</v>
      </c>
      <c r="T3868" s="93" t="str" cm="1">
        <f t="array" ref="T3868:U3868">_xlfn.XLOOKUP(Q3868,匹配表1065!L:L,匹配表1065!M:N)</f>
        <v>眩晕</v>
      </c>
      <c r="U3868" s="94" t="str">
        <v>耳鼻喉科</v>
      </c>
      <c r="V3868" s="95" t="s">
        <v>70</v>
      </c>
      <c r="W3868" s="93">
        <f>_xlfn.XLOOKUP(M3868,匹配表1065!D:D,匹配表1065!F:F)*N3868</f>
        <v>8</v>
      </c>
    </row>
    <row r="3869" customHeight="1" spans="1:23">
      <c r="A3869" s="89" t="s">
        <v>787</v>
      </c>
      <c r="B3869" s="90">
        <v>46185</v>
      </c>
      <c r="C3869" s="91" t="str">
        <f t="shared" si="120"/>
        <v>6月第2周</v>
      </c>
      <c r="D3869" s="89" t="s">
        <v>814</v>
      </c>
      <c r="E3869" s="89" t="str">
        <f t="shared" si="121"/>
        <v>6月第2周--周5</v>
      </c>
      <c r="F3869" s="103" t="s">
        <v>27</v>
      </c>
      <c r="G3869" s="102" t="s">
        <v>28</v>
      </c>
      <c r="H3869" s="92" t="str">
        <f>_xlfn.XLOOKUP(O3869,匹配表1065!T:T,匹配表1065!W:W)</f>
        <v>南京市</v>
      </c>
      <c r="I3869" s="89" t="str">
        <f>_xlfn.XLOOKUP(O3869,匹配表1065!T:T,匹配表1065!X:X)</f>
        <v>PME2004</v>
      </c>
      <c r="J3869" s="102" t="s">
        <v>34</v>
      </c>
      <c r="K3869" s="89" cm="1">
        <f ca="1" t="array" ref="K3869:L3869">_xlfn.XLOOKUP(J3869,匹配表1065!Y:Y,匹配表1065!AA:AB)</f>
        <v>11</v>
      </c>
      <c r="L3869" s="89" t="str">
        <v>3个月以上</v>
      </c>
      <c r="M3869" s="92" t="s">
        <v>35</v>
      </c>
      <c r="N3869" s="102">
        <v>1</v>
      </c>
      <c r="O3869" s="93" t="str">
        <f>_xlfn.XLOOKUP(P3869,匹配表1065!U:U,匹配表1065!T:T)</f>
        <v>HO00000972</v>
      </c>
      <c r="P3869" s="102" t="s">
        <v>36</v>
      </c>
      <c r="Q3869" s="102" t="s">
        <v>37</v>
      </c>
      <c r="R3869" s="89" t="str">
        <f>_xlfn.XLOOKUP(Q3869,匹配表1065!L:L,匹配表1065!O:O)</f>
        <v>A</v>
      </c>
      <c r="S3869" s="93" t="str">
        <f>IFERROR(_xlfn.XLOOKUP(Q3869,匹配表1065!AI:AI,匹配表1065!AJ:AJ),"绿标")</f>
        <v>绿标</v>
      </c>
      <c r="T3869" s="93" t="str" cm="1">
        <f t="array" ref="T3869:U3869">_xlfn.XLOOKUP(Q3869,匹配表1065!L:L,匹配表1065!M:N)</f>
        <v>头痛</v>
      </c>
      <c r="U3869" s="94" t="str">
        <v>神经内科</v>
      </c>
      <c r="V3869" s="95" t="s">
        <v>33</v>
      </c>
      <c r="W3869" s="93">
        <f>_xlfn.XLOOKUP(M3869,匹配表1065!D:D,匹配表1065!F:F)*N3869</f>
        <v>4</v>
      </c>
    </row>
    <row r="3870" customHeight="1" spans="1:23">
      <c r="A3870" s="89" t="s">
        <v>787</v>
      </c>
      <c r="B3870" s="90">
        <v>46185</v>
      </c>
      <c r="C3870" s="91" t="str">
        <f t="shared" si="120"/>
        <v>6月第2周</v>
      </c>
      <c r="D3870" s="89" t="s">
        <v>814</v>
      </c>
      <c r="E3870" s="89" t="str">
        <f t="shared" si="121"/>
        <v>6月第2周--周5</v>
      </c>
      <c r="F3870" s="103" t="s">
        <v>27</v>
      </c>
      <c r="G3870" s="102" t="s">
        <v>28</v>
      </c>
      <c r="H3870" s="92" t="str">
        <f>_xlfn.XLOOKUP(O3870,匹配表1065!T:T,匹配表1065!W:W)</f>
        <v>南京市</v>
      </c>
      <c r="I3870" s="89" t="str">
        <f>_xlfn.XLOOKUP(O3870,匹配表1065!T:T,匹配表1065!X:X)</f>
        <v>PME2004</v>
      </c>
      <c r="J3870" s="102" t="s">
        <v>34</v>
      </c>
      <c r="K3870" s="89" cm="1">
        <f ca="1" t="array" ref="K3870:L3870">_xlfn.XLOOKUP(J3870,匹配表1065!Y:Y,匹配表1065!AA:AB)</f>
        <v>11</v>
      </c>
      <c r="L3870" s="89" t="str">
        <v>3个月以上</v>
      </c>
      <c r="M3870" s="92" t="s">
        <v>35</v>
      </c>
      <c r="N3870" s="102">
        <v>1</v>
      </c>
      <c r="O3870" s="93" t="str">
        <f>_xlfn.XLOOKUP(P3870,匹配表1065!U:U,匹配表1065!T:T)</f>
        <v>HO00000960</v>
      </c>
      <c r="P3870" s="102" t="s">
        <v>272</v>
      </c>
      <c r="Q3870" s="102" t="s">
        <v>441</v>
      </c>
      <c r="R3870" s="89" t="str">
        <f>_xlfn.XLOOKUP(Q3870,匹配表1065!L:L,匹配表1065!O:O)</f>
        <v>B</v>
      </c>
      <c r="S3870" s="93" t="str">
        <f>IFERROR(_xlfn.XLOOKUP(Q3870,匹配表1065!AI:AI,匹配表1065!AJ:AJ),"绿标")</f>
        <v>绿标</v>
      </c>
      <c r="T3870" s="93" t="str" cm="1">
        <f t="array" ref="T3870:U3870">_xlfn.XLOOKUP(Q3870,匹配表1065!L:L,匹配表1065!M:N)</f>
        <v>脑血管</v>
      </c>
      <c r="U3870" s="94" t="str">
        <v>神经内科</v>
      </c>
      <c r="V3870" s="95" t="s">
        <v>33</v>
      </c>
      <c r="W3870" s="93">
        <f>_xlfn.XLOOKUP(M3870,匹配表1065!D:D,匹配表1065!F:F)*N3870</f>
        <v>4</v>
      </c>
    </row>
    <row r="3871" customHeight="1" spans="1:23">
      <c r="A3871" s="89" t="s">
        <v>787</v>
      </c>
      <c r="B3871" s="90">
        <v>46185</v>
      </c>
      <c r="C3871" s="91" t="str">
        <f t="shared" si="120"/>
        <v>6月第2周</v>
      </c>
      <c r="D3871" s="89" t="s">
        <v>814</v>
      </c>
      <c r="E3871" s="89" t="str">
        <f t="shared" si="121"/>
        <v>6月第2周--周5</v>
      </c>
      <c r="F3871" s="103" t="s">
        <v>27</v>
      </c>
      <c r="G3871" s="102" t="s">
        <v>28</v>
      </c>
      <c r="H3871" s="92" t="str">
        <f>_xlfn.XLOOKUP(O3871,匹配表1065!T:T,匹配表1065!W:W)</f>
        <v>南京市</v>
      </c>
      <c r="I3871" s="89" t="str">
        <f>_xlfn.XLOOKUP(O3871,匹配表1065!T:T,匹配表1065!X:X)</f>
        <v>PME2005</v>
      </c>
      <c r="J3871" s="102" t="s">
        <v>54</v>
      </c>
      <c r="K3871" s="89" cm="1">
        <f ca="1" t="array" ref="K3871:L3871">_xlfn.XLOOKUP(J3871,匹配表1065!Y:Y,匹配表1065!AA:AB)</f>
        <v>3</v>
      </c>
      <c r="L3871" s="89" t="str">
        <v>3个月以上</v>
      </c>
      <c r="M3871" s="92" t="s">
        <v>30</v>
      </c>
      <c r="N3871" s="102">
        <v>2</v>
      </c>
      <c r="O3871" s="93" t="str">
        <f>_xlfn.XLOOKUP(P3871,匹配表1065!U:U,匹配表1065!T:T)</f>
        <v>HO00000975</v>
      </c>
      <c r="P3871" s="102" t="s">
        <v>56</v>
      </c>
      <c r="Q3871" s="102" t="s">
        <v>205</v>
      </c>
      <c r="R3871" s="89" t="str">
        <f>_xlfn.XLOOKUP(Q3871,匹配表1065!L:L,匹配表1065!O:O)</f>
        <v>B</v>
      </c>
      <c r="S3871" s="93" t="str">
        <f>IFERROR(_xlfn.XLOOKUP(Q3871,匹配表1065!AI:AI,匹配表1065!AJ:AJ),"绿标")</f>
        <v>绿标</v>
      </c>
      <c r="T3871" s="93" t="str" cm="1">
        <f t="array" ref="T3871:U3871">_xlfn.XLOOKUP(Q3871,匹配表1065!L:L,匹配表1065!M:N)</f>
        <v>脑血管</v>
      </c>
      <c r="U3871" s="94" t="str">
        <v>神经内科</v>
      </c>
      <c r="V3871" s="95" t="s">
        <v>42</v>
      </c>
      <c r="W3871" s="93">
        <f>_xlfn.XLOOKUP(M3871,匹配表1065!D:D,匹配表1065!F:F)*N3871</f>
        <v>24</v>
      </c>
    </row>
    <row r="3872" customHeight="1" spans="1:23">
      <c r="A3872" s="89" t="s">
        <v>787</v>
      </c>
      <c r="B3872" s="90">
        <v>46185</v>
      </c>
      <c r="C3872" s="91" t="str">
        <f t="shared" si="120"/>
        <v>6月第2周</v>
      </c>
      <c r="D3872" s="89" t="s">
        <v>814</v>
      </c>
      <c r="E3872" s="89" t="str">
        <f t="shared" si="121"/>
        <v>6月第2周--周5</v>
      </c>
      <c r="F3872" s="103" t="s">
        <v>27</v>
      </c>
      <c r="G3872" s="102" t="s">
        <v>28</v>
      </c>
      <c r="H3872" s="92" t="str">
        <f>_xlfn.XLOOKUP(O3872,匹配表1065!T:T,匹配表1065!W:W)</f>
        <v>南京市</v>
      </c>
      <c r="I3872" s="89" t="str">
        <f>_xlfn.XLOOKUP(O3872,匹配表1065!T:T,匹配表1065!X:X)</f>
        <v>PME2005</v>
      </c>
      <c r="J3872" s="102" t="s">
        <v>54</v>
      </c>
      <c r="K3872" s="89" cm="1">
        <f ca="1" t="array" ref="K3872:L3872">_xlfn.XLOOKUP(J3872,匹配表1065!Y:Y,匹配表1065!AA:AB)</f>
        <v>3</v>
      </c>
      <c r="L3872" s="89" t="str">
        <v>3个月以上</v>
      </c>
      <c r="M3872" s="92" t="s">
        <v>35</v>
      </c>
      <c r="N3872" s="102">
        <v>1</v>
      </c>
      <c r="O3872" s="93" t="str">
        <f>_xlfn.XLOOKUP(P3872,匹配表1065!U:U,匹配表1065!T:T)</f>
        <v>HO00000975</v>
      </c>
      <c r="P3872" s="102" t="s">
        <v>56</v>
      </c>
      <c r="Q3872" s="102" t="s">
        <v>264</v>
      </c>
      <c r="R3872" s="89" t="str">
        <f>_xlfn.XLOOKUP(Q3872,匹配表1065!L:L,匹配表1065!O:O)</f>
        <v>A</v>
      </c>
      <c r="S3872" s="93" t="str">
        <f>IFERROR(_xlfn.XLOOKUP(Q3872,匹配表1065!AI:AI,匹配表1065!AJ:AJ),"绿标")</f>
        <v>红标</v>
      </c>
      <c r="T3872" s="93" t="str" cm="1">
        <f t="array" ref="T3872:U3872">_xlfn.XLOOKUP(Q3872,匹配表1065!L:L,匹配表1065!M:N)</f>
        <v>头痛</v>
      </c>
      <c r="U3872" s="94" t="str">
        <v>神经内科</v>
      </c>
      <c r="V3872" s="95" t="s">
        <v>42</v>
      </c>
      <c r="W3872" s="93">
        <f>_xlfn.XLOOKUP(M3872,匹配表1065!D:D,匹配表1065!F:F)*N3872</f>
        <v>4</v>
      </c>
    </row>
    <row r="3873" customHeight="1" spans="1:23">
      <c r="A3873" s="89" t="s">
        <v>787</v>
      </c>
      <c r="B3873" s="90">
        <v>46185</v>
      </c>
      <c r="C3873" s="91" t="str">
        <f t="shared" si="120"/>
        <v>6月第2周</v>
      </c>
      <c r="D3873" s="89" t="s">
        <v>814</v>
      </c>
      <c r="E3873" s="89" t="str">
        <f t="shared" si="121"/>
        <v>6月第2周--周5</v>
      </c>
      <c r="F3873" s="103" t="s">
        <v>27</v>
      </c>
      <c r="G3873" s="102" t="s">
        <v>28</v>
      </c>
      <c r="H3873" s="92" t="str">
        <f>_xlfn.XLOOKUP(O3873,匹配表1065!T:T,匹配表1065!W:W)</f>
        <v>常州市</v>
      </c>
      <c r="I3873" s="89" t="str">
        <f>_xlfn.XLOOKUP(O3873,匹配表1065!T:T,匹配表1065!X:X)</f>
        <v>PME2015</v>
      </c>
      <c r="J3873" s="102" t="s">
        <v>45</v>
      </c>
      <c r="K3873" s="89" cm="1">
        <f ca="1" t="array" ref="K3873:L3873">_xlfn.XLOOKUP(J3873,匹配表1065!Y:Y,匹配表1065!AA:AB)</f>
        <v>9</v>
      </c>
      <c r="L3873" s="89" t="str">
        <v>3个月以上</v>
      </c>
      <c r="M3873" s="92" t="s">
        <v>35</v>
      </c>
      <c r="N3873" s="102">
        <v>1</v>
      </c>
      <c r="O3873" s="93" t="str">
        <f>_xlfn.XLOOKUP(P3873,匹配表1065!U:U,匹配表1065!T:T)</f>
        <v>HO00000941</v>
      </c>
      <c r="P3873" s="102" t="s">
        <v>542</v>
      </c>
      <c r="Q3873" s="102" t="s">
        <v>544</v>
      </c>
      <c r="R3873" s="89" t="str">
        <f>_xlfn.XLOOKUP(Q3873,匹配表1065!L:L,匹配表1065!O:O)</f>
        <v>A</v>
      </c>
      <c r="S3873" s="93" t="str">
        <f>IFERROR(_xlfn.XLOOKUP(Q3873,匹配表1065!AI:AI,匹配表1065!AJ:AJ),"绿标")</f>
        <v>绿标</v>
      </c>
      <c r="T3873" s="93" t="str" cm="1">
        <f t="array" ref="T3873:U3873">_xlfn.XLOOKUP(Q3873,匹配表1065!L:L,匹配表1065!M:N)</f>
        <v>头痛</v>
      </c>
      <c r="U3873" s="94" t="str">
        <v>神经内科</v>
      </c>
      <c r="V3873" s="95" t="s">
        <v>42</v>
      </c>
      <c r="W3873" s="93">
        <f>_xlfn.XLOOKUP(M3873,匹配表1065!D:D,匹配表1065!F:F)*N3873</f>
        <v>4</v>
      </c>
    </row>
    <row r="3874" customHeight="1" spans="1:23">
      <c r="A3874" s="89" t="s">
        <v>787</v>
      </c>
      <c r="B3874" s="90">
        <v>46185</v>
      </c>
      <c r="C3874" s="91" t="str">
        <f t="shared" si="120"/>
        <v>6月第2周</v>
      </c>
      <c r="D3874" s="89" t="s">
        <v>814</v>
      </c>
      <c r="E3874" s="89" t="str">
        <f t="shared" si="121"/>
        <v>6月第2周--周5</v>
      </c>
      <c r="F3874" s="103" t="s">
        <v>27</v>
      </c>
      <c r="G3874" s="102" t="s">
        <v>28</v>
      </c>
      <c r="H3874" s="92" t="str">
        <f>_xlfn.XLOOKUP(O3874,匹配表1065!T:T,匹配表1065!W:W)</f>
        <v>常州市</v>
      </c>
      <c r="I3874" s="89" t="str">
        <f>_xlfn.XLOOKUP(O3874,匹配表1065!T:T,匹配表1065!X:X)</f>
        <v>PME2015</v>
      </c>
      <c r="J3874" s="102" t="s">
        <v>45</v>
      </c>
      <c r="K3874" s="89" cm="1">
        <f ca="1" t="array" ref="K3874:L3874">_xlfn.XLOOKUP(J3874,匹配表1065!Y:Y,匹配表1065!AA:AB)</f>
        <v>9</v>
      </c>
      <c r="L3874" s="89" t="str">
        <v>3个月以上</v>
      </c>
      <c r="M3874" s="92" t="s">
        <v>35</v>
      </c>
      <c r="N3874" s="102">
        <v>1</v>
      </c>
      <c r="O3874" s="93" t="str">
        <f>_xlfn.XLOOKUP(P3874,匹配表1065!U:U,匹配表1065!T:T)</f>
        <v>HO00000944</v>
      </c>
      <c r="P3874" s="102" t="s">
        <v>640</v>
      </c>
      <c r="Q3874" s="102" t="s">
        <v>641</v>
      </c>
      <c r="R3874" s="89" t="str">
        <f>_xlfn.XLOOKUP(Q3874,匹配表1065!L:L,匹配表1065!O:O)</f>
        <v>A</v>
      </c>
      <c r="S3874" s="93" t="str">
        <f>IFERROR(_xlfn.XLOOKUP(Q3874,匹配表1065!AI:AI,匹配表1065!AJ:AJ),"绿标")</f>
        <v>绿标</v>
      </c>
      <c r="T3874" s="93" t="str" cm="1">
        <f t="array" ref="T3874:U3874">_xlfn.XLOOKUP(Q3874,匹配表1065!L:L,匹配表1065!M:N)</f>
        <v>头痛</v>
      </c>
      <c r="U3874" s="94" t="str">
        <v>神经内科</v>
      </c>
      <c r="V3874" s="95" t="s">
        <v>42</v>
      </c>
      <c r="W3874" s="93">
        <f>_xlfn.XLOOKUP(M3874,匹配表1065!D:D,匹配表1065!F:F)*N3874</f>
        <v>4</v>
      </c>
    </row>
    <row r="3875" customHeight="1" spans="1:23">
      <c r="A3875" s="89" t="s">
        <v>787</v>
      </c>
      <c r="B3875" s="90">
        <v>46185</v>
      </c>
      <c r="C3875" s="91" t="str">
        <f t="shared" si="120"/>
        <v>6月第2周</v>
      </c>
      <c r="D3875" s="89" t="s">
        <v>814</v>
      </c>
      <c r="E3875" s="89" t="str">
        <f t="shared" si="121"/>
        <v>6月第2周--周5</v>
      </c>
      <c r="F3875" s="103" t="s">
        <v>27</v>
      </c>
      <c r="G3875" s="102" t="s">
        <v>28</v>
      </c>
      <c r="H3875" s="92" t="str">
        <f>_xlfn.XLOOKUP(O3875,匹配表1065!T:T,匹配表1065!W:W)</f>
        <v>扬州市</v>
      </c>
      <c r="I3875" s="89" t="str">
        <f>_xlfn.XLOOKUP(O3875,匹配表1065!T:T,匹配表1065!X:X)</f>
        <v>PME2012</v>
      </c>
      <c r="J3875" s="102" t="s">
        <v>60</v>
      </c>
      <c r="K3875" s="89" cm="1">
        <f ca="1" t="array" ref="K3875:L3875">_xlfn.XLOOKUP(J3875,匹配表1065!Y:Y,匹配表1065!AA:AB)</f>
        <v>13</v>
      </c>
      <c r="L3875" s="89" t="str">
        <v>3个月以上</v>
      </c>
      <c r="M3875" s="92" t="s">
        <v>30</v>
      </c>
      <c r="N3875" s="102">
        <v>1</v>
      </c>
      <c r="O3875" s="93" t="str">
        <f>_xlfn.XLOOKUP(P3875,匹配表1065!U:U,匹配表1065!T:T)</f>
        <v>HO00000968</v>
      </c>
      <c r="P3875" s="102" t="s">
        <v>61</v>
      </c>
      <c r="Q3875" s="102" t="s">
        <v>62</v>
      </c>
      <c r="R3875" s="89" t="str">
        <f>_xlfn.XLOOKUP(Q3875,匹配表1065!L:L,匹配表1065!O:O)</f>
        <v>A</v>
      </c>
      <c r="S3875" s="93" t="str">
        <f>IFERROR(_xlfn.XLOOKUP(Q3875,匹配表1065!AI:AI,匹配表1065!AJ:AJ),"绿标")</f>
        <v>红标</v>
      </c>
      <c r="T3875" s="93" t="str" cm="1">
        <f t="array" ref="T3875:U3875">_xlfn.XLOOKUP(Q3875,匹配表1065!L:L,匹配表1065!M:N)</f>
        <v>头痛</v>
      </c>
      <c r="U3875" s="94" t="str">
        <v>神经内科</v>
      </c>
      <c r="V3875" s="95" t="s">
        <v>33</v>
      </c>
      <c r="W3875" s="93">
        <f>_xlfn.XLOOKUP(M3875,匹配表1065!D:D,匹配表1065!F:F)*N3875</f>
        <v>12</v>
      </c>
    </row>
    <row r="3876" customHeight="1" spans="1:23">
      <c r="A3876" s="89" t="s">
        <v>787</v>
      </c>
      <c r="B3876" s="90">
        <v>46185</v>
      </c>
      <c r="C3876" s="91" t="str">
        <f t="shared" si="120"/>
        <v>6月第2周</v>
      </c>
      <c r="D3876" s="89" t="s">
        <v>814</v>
      </c>
      <c r="E3876" s="89" t="str">
        <f t="shared" si="121"/>
        <v>6月第2周--周5</v>
      </c>
      <c r="F3876" s="103" t="s">
        <v>27</v>
      </c>
      <c r="G3876" s="92" t="s">
        <v>92</v>
      </c>
      <c r="H3876" s="92" t="str">
        <f>_xlfn.XLOOKUP(O3876,匹配表1065!T:T,匹配表1065!W:W)</f>
        <v>合肥市</v>
      </c>
      <c r="I3876" s="89" t="str">
        <f>_xlfn.XLOOKUP(O3876,匹配表1065!T:T,匹配表1065!X:X)</f>
        <v>PME2047</v>
      </c>
      <c r="J3876" s="102" t="s">
        <v>97</v>
      </c>
      <c r="K3876" s="89" cm="1">
        <f ca="1" t="array" ref="K3876:L3876">_xlfn.XLOOKUP(J3876,匹配表1065!Y:Y,匹配表1065!AA:AB)</f>
        <v>2</v>
      </c>
      <c r="L3876" s="89" t="str">
        <v>3个月以内</v>
      </c>
      <c r="M3876" s="92" t="s">
        <v>35</v>
      </c>
      <c r="N3876" s="102">
        <v>1</v>
      </c>
      <c r="O3876" s="93" t="str">
        <f>_xlfn.XLOOKUP(P3876,匹配表1065!U:U,匹配表1065!T:T)</f>
        <v>HO00000005</v>
      </c>
      <c r="P3876" s="102" t="s">
        <v>98</v>
      </c>
      <c r="Q3876" s="102" t="s">
        <v>208</v>
      </c>
      <c r="R3876" s="89" t="str">
        <f>_xlfn.XLOOKUP(Q3876,匹配表1065!L:L,匹配表1065!O:O)</f>
        <v>A</v>
      </c>
      <c r="S3876" s="93" t="str">
        <f>IFERROR(_xlfn.XLOOKUP(Q3876,匹配表1065!AI:AI,匹配表1065!AJ:AJ),"绿标")</f>
        <v>黑标</v>
      </c>
      <c r="T3876" s="93" t="str" cm="1">
        <f t="array" ref="T3876:U3876">_xlfn.XLOOKUP(Q3876,匹配表1065!L:L,匹配表1065!M:N)</f>
        <v>头痛</v>
      </c>
      <c r="U3876" s="94" t="str">
        <v>神经内科</v>
      </c>
      <c r="V3876" s="95" t="s">
        <v>58</v>
      </c>
      <c r="W3876" s="93">
        <f>_xlfn.XLOOKUP(M3876,匹配表1065!D:D,匹配表1065!F:F)*N3876</f>
        <v>4</v>
      </c>
    </row>
    <row r="3877" customHeight="1" spans="1:23">
      <c r="A3877" s="89" t="s">
        <v>787</v>
      </c>
      <c r="B3877" s="90">
        <v>46185</v>
      </c>
      <c r="C3877" s="91" t="str">
        <f t="shared" si="120"/>
        <v>6月第2周</v>
      </c>
      <c r="D3877" s="89" t="s">
        <v>814</v>
      </c>
      <c r="E3877" s="89" t="str">
        <f t="shared" si="121"/>
        <v>6月第2周--周5</v>
      </c>
      <c r="F3877" s="103" t="s">
        <v>27</v>
      </c>
      <c r="G3877" s="92" t="s">
        <v>92</v>
      </c>
      <c r="H3877" s="92" t="str">
        <f>_xlfn.XLOOKUP(O3877,匹配表1065!T:T,匹配表1065!W:W)</f>
        <v>阜阳市</v>
      </c>
      <c r="I3877" s="89" t="str">
        <f>_xlfn.XLOOKUP(O3877,匹配表1065!T:T,匹配表1065!X:X)</f>
        <v>PME2048</v>
      </c>
      <c r="J3877" s="102" t="s">
        <v>547</v>
      </c>
      <c r="K3877" s="89" cm="1">
        <f ca="1" t="array" ref="K3877:L3877">_xlfn.XLOOKUP(J3877,匹配表1065!Y:Y,匹配表1065!AA:AB)</f>
        <v>4</v>
      </c>
      <c r="L3877" s="89" t="str">
        <v>3个月以上</v>
      </c>
      <c r="M3877" s="92" t="s">
        <v>55</v>
      </c>
      <c r="N3877" s="102">
        <v>1</v>
      </c>
      <c r="O3877" s="93" t="str">
        <f>_xlfn.XLOOKUP(P3877,匹配表1065!U:U,匹配表1065!T:T)</f>
        <v>HO00002692</v>
      </c>
      <c r="P3877" s="102" t="s">
        <v>834</v>
      </c>
      <c r="Q3877" s="102" t="s">
        <v>835</v>
      </c>
      <c r="R3877" s="89" t="str">
        <f>_xlfn.XLOOKUP(Q3877,匹配表1065!L:L,匹配表1065!O:O)</f>
        <v>A</v>
      </c>
      <c r="S3877" s="93" t="str">
        <f>IFERROR(_xlfn.XLOOKUP(Q3877,匹配表1065!AI:AI,匹配表1065!AJ:AJ),"绿标")</f>
        <v>绿标</v>
      </c>
      <c r="T3877" s="93" t="str" cm="1">
        <f t="array" ref="T3877:U3877">_xlfn.XLOOKUP(Q3877,匹配表1065!L:L,匹配表1065!M:N)</f>
        <v>头痛</v>
      </c>
      <c r="U3877" s="94" t="str">
        <v>神经内科</v>
      </c>
      <c r="V3877" s="95" t="s">
        <v>33</v>
      </c>
      <c r="W3877" s="93">
        <f>_xlfn.XLOOKUP(M3877,匹配表1065!D:D,匹配表1065!F:F)*N3877</f>
        <v>8</v>
      </c>
    </row>
    <row r="3878" customHeight="1" spans="1:23">
      <c r="A3878" s="89" t="s">
        <v>787</v>
      </c>
      <c r="B3878" s="90">
        <v>46185</v>
      </c>
      <c r="C3878" s="91" t="str">
        <f t="shared" si="120"/>
        <v>6月第2周</v>
      </c>
      <c r="D3878" s="89" t="s">
        <v>814</v>
      </c>
      <c r="E3878" s="89" t="str">
        <f t="shared" si="121"/>
        <v>6月第2周--周5</v>
      </c>
      <c r="F3878" s="103" t="s">
        <v>27</v>
      </c>
      <c r="G3878" s="92" t="s">
        <v>92</v>
      </c>
      <c r="H3878" s="92" t="str">
        <f>_xlfn.XLOOKUP(O3878,匹配表1065!T:T,匹配表1065!W:W)</f>
        <v>合肥市</v>
      </c>
      <c r="I3878" s="89" t="str">
        <f>_xlfn.XLOOKUP(O3878,匹配表1065!T:T,匹配表1065!X:X)</f>
        <v>PME2007</v>
      </c>
      <c r="J3878" s="102" t="s">
        <v>93</v>
      </c>
      <c r="K3878" s="89" cm="1">
        <f ca="1" t="array" ref="K3878:L3878">_xlfn.XLOOKUP(J3878,匹配表1065!Y:Y,匹配表1065!AA:AB)</f>
        <v>9</v>
      </c>
      <c r="L3878" s="89" t="str">
        <v>3个月以上</v>
      </c>
      <c r="M3878" s="92" t="s">
        <v>55</v>
      </c>
      <c r="N3878" s="102">
        <v>1</v>
      </c>
      <c r="O3878" s="93" t="str">
        <f>_xlfn.XLOOKUP(P3878,匹配表1065!U:U,匹配表1065!T:T)</f>
        <v>HO00000001</v>
      </c>
      <c r="P3878" s="102" t="s">
        <v>94</v>
      </c>
      <c r="Q3878" s="102" t="s">
        <v>206</v>
      </c>
      <c r="R3878" s="89" t="str">
        <f>_xlfn.XLOOKUP(Q3878,匹配表1065!L:L,匹配表1065!O:O)</f>
        <v>A</v>
      </c>
      <c r="S3878" s="93" t="str">
        <f>IFERROR(_xlfn.XLOOKUP(Q3878,匹配表1065!AI:AI,匹配表1065!AJ:AJ),"绿标")</f>
        <v>绿标</v>
      </c>
      <c r="T3878" s="93" t="str" cm="1">
        <f t="array" ref="T3878:U3878">_xlfn.XLOOKUP(Q3878,匹配表1065!L:L,匹配表1065!M:N)</f>
        <v>头痛</v>
      </c>
      <c r="U3878" s="94" t="str">
        <v>神经内科</v>
      </c>
      <c r="V3878" s="95" t="s">
        <v>33</v>
      </c>
      <c r="W3878" s="93">
        <f>_xlfn.XLOOKUP(M3878,匹配表1065!D:D,匹配表1065!F:F)*N3878</f>
        <v>8</v>
      </c>
    </row>
    <row r="3879" customHeight="1" spans="1:23">
      <c r="A3879" s="89" t="s">
        <v>787</v>
      </c>
      <c r="B3879" s="90">
        <v>46187</v>
      </c>
      <c r="C3879" s="91" t="str">
        <f t="shared" si="120"/>
        <v>6月第2周</v>
      </c>
      <c r="D3879" s="89" t="s">
        <v>836</v>
      </c>
      <c r="E3879" s="89" t="str">
        <f t="shared" si="121"/>
        <v>6月第3周--周7</v>
      </c>
      <c r="F3879" s="103" t="s">
        <v>27</v>
      </c>
      <c r="G3879" s="89" t="s">
        <v>63</v>
      </c>
      <c r="H3879" s="92" t="str">
        <f>_xlfn.XLOOKUP(O3879,匹配表1065!T:T,匹配表1065!W:W)</f>
        <v>南京市</v>
      </c>
      <c r="I3879" s="89" t="str">
        <f>_xlfn.XLOOKUP(O3879,匹配表1065!T:T,匹配表1065!X:X)</f>
        <v>PME2001</v>
      </c>
      <c r="J3879" s="102" t="s">
        <v>64</v>
      </c>
      <c r="K3879" s="89" cm="1">
        <f ca="1" t="array" ref="K3879:L3879">_xlfn.XLOOKUP(J3879,匹配表1065!Y:Y,匹配表1065!AA:AB)</f>
        <v>31</v>
      </c>
      <c r="L3879" s="89" t="str">
        <v>3个月以上</v>
      </c>
      <c r="M3879" s="92" t="s">
        <v>35</v>
      </c>
      <c r="N3879" s="102">
        <v>1</v>
      </c>
      <c r="O3879" s="93" t="str">
        <f>_xlfn.XLOOKUP(P3879,匹配表1065!U:U,匹配表1065!T:T)</f>
        <v>HO00000958</v>
      </c>
      <c r="P3879" s="102" t="s">
        <v>65</v>
      </c>
      <c r="Q3879" s="102" t="s">
        <v>69</v>
      </c>
      <c r="R3879" s="89" t="str">
        <f>_xlfn.XLOOKUP(Q3879,匹配表1065!L:L,匹配表1065!O:O)</f>
        <v>C</v>
      </c>
      <c r="S3879" s="93" t="str">
        <f>IFERROR(_xlfn.XLOOKUP(Q3879,匹配表1065!AI:AI,匹配表1065!AJ:AJ),"绿标")</f>
        <v>绿标</v>
      </c>
      <c r="T3879" s="93" t="str" cm="1">
        <f t="array" ref="T3879:U3879">_xlfn.XLOOKUP(Q3879,匹配表1065!L:L,匹配表1065!M:N)</f>
        <v>眩晕</v>
      </c>
      <c r="U3879" s="94" t="str">
        <v>耳鼻喉科</v>
      </c>
      <c r="V3879" s="95" t="s">
        <v>70</v>
      </c>
      <c r="W3879" s="93">
        <f>_xlfn.XLOOKUP(M3879,匹配表1065!D:D,匹配表1065!F:F)*N3879</f>
        <v>4</v>
      </c>
    </row>
    <row r="3880" customHeight="1" spans="1:23">
      <c r="A3880" s="89" t="s">
        <v>787</v>
      </c>
      <c r="B3880" s="90">
        <v>46187</v>
      </c>
      <c r="C3880" s="91" t="str">
        <f t="shared" si="120"/>
        <v>6月第2周</v>
      </c>
      <c r="D3880" s="89" t="s">
        <v>836</v>
      </c>
      <c r="E3880" s="89" t="str">
        <f t="shared" si="121"/>
        <v>6月第3周--周7</v>
      </c>
      <c r="F3880" s="103" t="s">
        <v>27</v>
      </c>
      <c r="G3880" s="89" t="s">
        <v>63</v>
      </c>
      <c r="H3880" s="92" t="str">
        <f>_xlfn.XLOOKUP(O3880,匹配表1065!T:T,匹配表1065!W:W)</f>
        <v>南京市</v>
      </c>
      <c r="I3880" s="89" t="str">
        <f>_xlfn.XLOOKUP(O3880,匹配表1065!T:T,匹配表1065!X:X)</f>
        <v>PME2002</v>
      </c>
      <c r="J3880" s="102" t="s">
        <v>84</v>
      </c>
      <c r="K3880" s="89" cm="1">
        <f ca="1" t="array" ref="K3880:L3880">_xlfn.XLOOKUP(J3880,匹配表1065!Y:Y,匹配表1065!AA:AB)</f>
        <v>31</v>
      </c>
      <c r="L3880" s="89" t="str">
        <v>3个月以上</v>
      </c>
      <c r="M3880" s="92" t="s">
        <v>35</v>
      </c>
      <c r="N3880" s="102">
        <v>1</v>
      </c>
      <c r="O3880" s="93" t="str">
        <f>_xlfn.XLOOKUP(P3880,匹配表1065!U:U,匹配表1065!T:T)</f>
        <v>HO00111156</v>
      </c>
      <c r="P3880" s="102" t="s">
        <v>85</v>
      </c>
      <c r="Q3880" s="102" t="s">
        <v>360</v>
      </c>
      <c r="R3880" s="89" t="str">
        <f>_xlfn.XLOOKUP(Q3880,匹配表1065!L:L,匹配表1065!O:O)</f>
        <v>B</v>
      </c>
      <c r="S3880" s="93" t="str">
        <f>IFERROR(_xlfn.XLOOKUP(Q3880,匹配表1065!AI:AI,匹配表1065!AJ:AJ),"绿标")</f>
        <v>绿标</v>
      </c>
      <c r="T3880" s="93" t="str" cm="1">
        <f t="array" ref="T3880:U3880">_xlfn.XLOOKUP(Q3880,匹配表1065!L:L,匹配表1065!M:N)</f>
        <v>脑血管</v>
      </c>
      <c r="U3880" s="94" t="str">
        <v>神经内科</v>
      </c>
      <c r="V3880" s="95" t="s">
        <v>70</v>
      </c>
      <c r="W3880" s="93">
        <f>_xlfn.XLOOKUP(M3880,匹配表1065!D:D,匹配表1065!F:F)*N3880</f>
        <v>4</v>
      </c>
    </row>
    <row r="3881" customHeight="1" spans="1:23">
      <c r="A3881" s="89" t="s">
        <v>787</v>
      </c>
      <c r="B3881" s="90">
        <v>46187</v>
      </c>
      <c r="C3881" s="91" t="str">
        <f t="shared" si="120"/>
        <v>6月第2周</v>
      </c>
      <c r="D3881" s="89" t="s">
        <v>836</v>
      </c>
      <c r="E3881" s="89" t="str">
        <f t="shared" si="121"/>
        <v>6月第3周--周7</v>
      </c>
      <c r="F3881" s="103" t="s">
        <v>27</v>
      </c>
      <c r="G3881" s="89" t="s">
        <v>63</v>
      </c>
      <c r="H3881" s="92" t="str">
        <f>_xlfn.XLOOKUP(O3881,匹配表1065!T:T,匹配表1065!W:W)</f>
        <v>南京市</v>
      </c>
      <c r="I3881" s="89" t="str">
        <f>_xlfn.XLOOKUP(O3881,匹配表1065!T:T,匹配表1065!X:X)</f>
        <v>PME2002</v>
      </c>
      <c r="J3881" s="102" t="s">
        <v>410</v>
      </c>
      <c r="K3881" s="89" cm="1">
        <f ca="1" t="array" ref="K3881:L3881">_xlfn.XLOOKUP(J3881,匹配表1065!Y:Y,匹配表1065!AA:AB)</f>
        <v>1</v>
      </c>
      <c r="L3881" s="89" t="str">
        <v>3个月以内</v>
      </c>
      <c r="M3881" s="92" t="s">
        <v>35</v>
      </c>
      <c r="N3881" s="102">
        <v>1</v>
      </c>
      <c r="O3881" s="93" t="str">
        <f>_xlfn.XLOOKUP(P3881,匹配表1065!U:U,匹配表1065!T:T)</f>
        <v>HO00000964</v>
      </c>
      <c r="P3881" s="102" t="s">
        <v>90</v>
      </c>
      <c r="Q3881" s="102" t="s">
        <v>837</v>
      </c>
      <c r="R3881" s="89" t="str">
        <f>_xlfn.XLOOKUP(Q3881,匹配表1065!L:L,匹配表1065!O:O)</f>
        <v>B</v>
      </c>
      <c r="S3881" s="93" t="str">
        <f>IFERROR(_xlfn.XLOOKUP(Q3881,匹配表1065!AI:AI,匹配表1065!AJ:AJ),"绿标")</f>
        <v>黑标</v>
      </c>
      <c r="T3881" s="93" t="str" cm="1">
        <f t="array" ref="T3881:U3881">_xlfn.XLOOKUP(Q3881,匹配表1065!L:L,匹配表1065!M:N)</f>
        <v>脑血管</v>
      </c>
      <c r="U3881" s="94" t="str">
        <v>神经内科</v>
      </c>
      <c r="V3881" s="95" t="s">
        <v>58</v>
      </c>
      <c r="W3881" s="93">
        <f>_xlfn.XLOOKUP(M3881,匹配表1065!D:D,匹配表1065!F:F)*N3881</f>
        <v>4</v>
      </c>
    </row>
    <row r="3882" customHeight="1" spans="1:23">
      <c r="A3882" s="89" t="s">
        <v>787</v>
      </c>
      <c r="B3882" s="90">
        <v>46187</v>
      </c>
      <c r="C3882" s="91" t="str">
        <f t="shared" si="120"/>
        <v>6月第2周</v>
      </c>
      <c r="D3882" s="89" t="s">
        <v>836</v>
      </c>
      <c r="E3882" s="89" t="str">
        <f t="shared" si="121"/>
        <v>6月第3周--周7</v>
      </c>
      <c r="F3882" s="103" t="s">
        <v>27</v>
      </c>
      <c r="G3882" s="89" t="s">
        <v>63</v>
      </c>
      <c r="H3882" s="92" t="str">
        <f>_xlfn.XLOOKUP(O3882,匹配表1065!T:T,匹配表1065!W:W)</f>
        <v>徐州市</v>
      </c>
      <c r="I3882" s="89" t="str">
        <f>_xlfn.XLOOKUP(O3882,匹配表1065!T:T,匹配表1065!X:X)</f>
        <v>PME2008</v>
      </c>
      <c r="J3882" s="102" t="s">
        <v>81</v>
      </c>
      <c r="K3882" s="89" cm="1">
        <f ca="1" t="array" ref="K3882:L3882">_xlfn.XLOOKUP(J3882,匹配表1065!Y:Y,匹配表1065!AA:AB)</f>
        <v>19</v>
      </c>
      <c r="L3882" s="89" t="str">
        <v>3个月以上</v>
      </c>
      <c r="M3882" s="92" t="s">
        <v>202</v>
      </c>
      <c r="N3882" s="102">
        <v>1</v>
      </c>
      <c r="O3882" s="93" t="str">
        <f>_xlfn.XLOOKUP(P3882,匹配表1065!U:U,匹配表1065!T:T)</f>
        <v>HO00000989</v>
      </c>
      <c r="P3882" s="102" t="s">
        <v>214</v>
      </c>
      <c r="Q3882" s="102" t="s">
        <v>215</v>
      </c>
      <c r="R3882" s="89" t="str">
        <f>_xlfn.XLOOKUP(Q3882,匹配表1065!L:L,匹配表1065!O:O)</f>
        <v>A</v>
      </c>
      <c r="S3882" s="93" t="str">
        <f>IFERROR(_xlfn.XLOOKUP(Q3882,匹配表1065!AI:AI,匹配表1065!AJ:AJ),"绿标")</f>
        <v>红标</v>
      </c>
      <c r="T3882" s="93" t="str" cm="1">
        <f t="array" ref="T3882:U3882">_xlfn.XLOOKUP(Q3882,匹配表1065!L:L,匹配表1065!M:N)</f>
        <v>头痛</v>
      </c>
      <c r="U3882" s="94" t="str">
        <v>神经内科</v>
      </c>
      <c r="V3882" s="95" t="s">
        <v>58</v>
      </c>
      <c r="W3882" s="93">
        <f>_xlfn.XLOOKUP(M3882,匹配表1065!D:D,匹配表1065!F:F)*N3882</f>
        <v>16</v>
      </c>
    </row>
    <row r="3883" customHeight="1" spans="1:23">
      <c r="A3883" s="89" t="s">
        <v>787</v>
      </c>
      <c r="B3883" s="90">
        <v>46187</v>
      </c>
      <c r="C3883" s="91" t="str">
        <f t="shared" si="120"/>
        <v>6月第2周</v>
      </c>
      <c r="D3883" s="89" t="s">
        <v>836</v>
      </c>
      <c r="E3883" s="89" t="str">
        <f t="shared" si="121"/>
        <v>6月第3周--周7</v>
      </c>
      <c r="F3883" s="103" t="s">
        <v>27</v>
      </c>
      <c r="G3883" s="102" t="s">
        <v>136</v>
      </c>
      <c r="H3883" s="92" t="str">
        <f>_xlfn.XLOOKUP(O3883,匹配表1065!T:T,匹配表1065!W:W)</f>
        <v>青岛市</v>
      </c>
      <c r="I3883" s="89" t="str">
        <f>_xlfn.XLOOKUP(O3883,匹配表1065!T:T,匹配表1065!X:X)</f>
        <v>PME2032</v>
      </c>
      <c r="J3883" s="102" t="s">
        <v>143</v>
      </c>
      <c r="K3883" s="89" cm="1">
        <f ca="1" t="array" ref="K3883:L3883">_xlfn.XLOOKUP(J3883,匹配表1065!Y:Y,匹配表1065!AA:AB)</f>
        <v>31</v>
      </c>
      <c r="L3883" s="89" t="str">
        <v>3个月以上</v>
      </c>
      <c r="M3883" s="92" t="s">
        <v>35</v>
      </c>
      <c r="N3883" s="102">
        <v>1</v>
      </c>
      <c r="O3883" s="93" t="str">
        <f>_xlfn.XLOOKUP(P3883,匹配表1065!U:U,匹配表1065!T:T)</f>
        <v>HO00001489</v>
      </c>
      <c r="P3883" s="102" t="s">
        <v>144</v>
      </c>
      <c r="Q3883" s="102" t="s">
        <v>336</v>
      </c>
      <c r="R3883" s="89" t="str">
        <f>_xlfn.XLOOKUP(Q3883,匹配表1065!L:L,匹配表1065!O:O)</f>
        <v>D</v>
      </c>
      <c r="S3883" s="93" t="str">
        <f>IFERROR(_xlfn.XLOOKUP(Q3883,匹配表1065!AI:AI,匹配表1065!AJ:AJ),"绿标")</f>
        <v>绿标</v>
      </c>
      <c r="T3883" s="93" t="str" cm="1">
        <f t="array" ref="T3883:U3883">_xlfn.XLOOKUP(Q3883,匹配表1065!L:L,匹配表1065!M:N)</f>
        <v>抑郁焦虑</v>
      </c>
      <c r="U3883" s="94" t="str">
        <v>精神心理科</v>
      </c>
      <c r="V3883" s="95" t="s">
        <v>70</v>
      </c>
      <c r="W3883" s="93">
        <f>_xlfn.XLOOKUP(M3883,匹配表1065!D:D,匹配表1065!F:F)*N3883</f>
        <v>4</v>
      </c>
    </row>
    <row r="3884" customHeight="1" spans="1:23">
      <c r="A3884" s="89" t="s">
        <v>787</v>
      </c>
      <c r="B3884" s="90">
        <v>46187</v>
      </c>
      <c r="C3884" s="91" t="str">
        <f t="shared" si="120"/>
        <v>6月第2周</v>
      </c>
      <c r="D3884" s="89" t="s">
        <v>836</v>
      </c>
      <c r="E3884" s="89" t="str">
        <f t="shared" si="121"/>
        <v>6月第3周--周7</v>
      </c>
      <c r="F3884" s="103" t="s">
        <v>27</v>
      </c>
      <c r="G3884" s="102" t="s">
        <v>136</v>
      </c>
      <c r="H3884" s="92" t="str">
        <f>_xlfn.XLOOKUP(O3884,匹配表1065!T:T,匹配表1065!W:W)</f>
        <v>淄博市</v>
      </c>
      <c r="I3884" s="89" t="str">
        <f>_xlfn.XLOOKUP(O3884,匹配表1065!T:T,匹配表1065!X:X)</f>
        <v>PME2043</v>
      </c>
      <c r="J3884" s="102" t="s">
        <v>140</v>
      </c>
      <c r="K3884" s="89" cm="1">
        <f ca="1" t="array" ref="K3884:L3884">_xlfn.XLOOKUP(J3884,匹配表1065!Y:Y,匹配表1065!AA:AB)</f>
        <v>9</v>
      </c>
      <c r="L3884" s="89" t="str">
        <v>3个月以上</v>
      </c>
      <c r="M3884" s="92" t="s">
        <v>35</v>
      </c>
      <c r="N3884" s="102">
        <v>1</v>
      </c>
      <c r="O3884" s="93" t="str">
        <f>_xlfn.XLOOKUP(P3884,匹配表1065!U:U,匹配表1065!T:T)</f>
        <v>HO00024398</v>
      </c>
      <c r="P3884" s="89" t="s">
        <v>141</v>
      </c>
      <c r="Q3884" s="102" t="s">
        <v>298</v>
      </c>
      <c r="R3884" s="89" t="str">
        <f>_xlfn.XLOOKUP(Q3884,匹配表1065!L:L,匹配表1065!O:O)</f>
        <v>C</v>
      </c>
      <c r="S3884" s="93" t="str">
        <f>IFERROR(_xlfn.XLOOKUP(Q3884,匹配表1065!AI:AI,匹配表1065!AJ:AJ),"绿标")</f>
        <v>红标</v>
      </c>
      <c r="T3884" s="93" t="str" cm="1">
        <f t="array" ref="T3884:U3884">_xlfn.XLOOKUP(Q3884,匹配表1065!L:L,匹配表1065!M:N)</f>
        <v>眩晕</v>
      </c>
      <c r="U3884" s="94" t="str">
        <v>神经内科</v>
      </c>
      <c r="V3884" s="95" t="s">
        <v>70</v>
      </c>
      <c r="W3884" s="93">
        <f>_xlfn.XLOOKUP(M3884,匹配表1065!D:D,匹配表1065!F:F)*N3884</f>
        <v>4</v>
      </c>
    </row>
    <row r="3885" customHeight="1" spans="1:23">
      <c r="A3885" s="89" t="s">
        <v>787</v>
      </c>
      <c r="B3885" s="90">
        <v>46187</v>
      </c>
      <c r="C3885" s="91" t="str">
        <f t="shared" si="120"/>
        <v>6月第2周</v>
      </c>
      <c r="D3885" s="89" t="s">
        <v>836</v>
      </c>
      <c r="E3885" s="89" t="str">
        <f t="shared" si="121"/>
        <v>6月第3周--周7</v>
      </c>
      <c r="F3885" s="103" t="s">
        <v>27</v>
      </c>
      <c r="G3885" s="102" t="s">
        <v>136</v>
      </c>
      <c r="H3885" s="92" t="str">
        <f>_xlfn.XLOOKUP(O3885,匹配表1065!T:T,匹配表1065!W:W)</f>
        <v>青岛市</v>
      </c>
      <c r="I3885" s="89" t="str">
        <f>_xlfn.XLOOKUP(O3885,匹配表1065!T:T,匹配表1065!X:X)</f>
        <v>PME2033</v>
      </c>
      <c r="J3885" s="102" t="s">
        <v>137</v>
      </c>
      <c r="K3885" s="89" cm="1">
        <f ca="1" t="array" ref="K3885:L3885">_xlfn.XLOOKUP(J3885,匹配表1065!Y:Y,匹配表1065!AA:AB)</f>
        <v>10</v>
      </c>
      <c r="L3885" s="89" t="str">
        <v>3个月以上</v>
      </c>
      <c r="M3885" s="92" t="s">
        <v>35</v>
      </c>
      <c r="N3885" s="102">
        <v>1</v>
      </c>
      <c r="O3885" s="93" t="str">
        <f>_xlfn.XLOOKUP(P3885,匹配表1065!U:U,匹配表1065!T:T)</f>
        <v>HO00001493</v>
      </c>
      <c r="P3885" s="102" t="s">
        <v>304</v>
      </c>
      <c r="Q3885" s="102" t="s">
        <v>460</v>
      </c>
      <c r="R3885" s="89" t="str">
        <f>_xlfn.XLOOKUP(Q3885,匹配表1065!L:L,匹配表1065!O:O)</f>
        <v>C</v>
      </c>
      <c r="S3885" s="93" t="str">
        <f>IFERROR(_xlfn.XLOOKUP(Q3885,匹配表1065!AI:AI,匹配表1065!AJ:AJ),"绿标")</f>
        <v>红标</v>
      </c>
      <c r="T3885" s="93" t="str" cm="1">
        <f t="array" ref="T3885:U3885">_xlfn.XLOOKUP(Q3885,匹配表1065!L:L,匹配表1065!M:N)</f>
        <v>眩晕</v>
      </c>
      <c r="U3885" s="94" t="str">
        <v>耳鼻喉科</v>
      </c>
      <c r="V3885" s="95" t="s">
        <v>70</v>
      </c>
      <c r="W3885" s="93">
        <f>_xlfn.XLOOKUP(M3885,匹配表1065!D:D,匹配表1065!F:F)*N3885</f>
        <v>4</v>
      </c>
    </row>
    <row r="3886" customHeight="1" spans="1:23">
      <c r="A3886" s="89" t="s">
        <v>787</v>
      </c>
      <c r="B3886" s="90">
        <v>46187</v>
      </c>
      <c r="C3886" s="91" t="str">
        <f t="shared" si="120"/>
        <v>6月第2周</v>
      </c>
      <c r="D3886" s="89" t="s">
        <v>836</v>
      </c>
      <c r="E3886" s="89" t="str">
        <f t="shared" si="121"/>
        <v>6月第3周--周7</v>
      </c>
      <c r="F3886" s="103" t="s">
        <v>27</v>
      </c>
      <c r="G3886" s="102" t="s">
        <v>136</v>
      </c>
      <c r="H3886" s="92" t="str">
        <f>_xlfn.XLOOKUP(O3886,匹配表1065!T:T,匹配表1065!W:W)</f>
        <v>青岛市</v>
      </c>
      <c r="I3886" s="89" t="str">
        <f>_xlfn.XLOOKUP(O3886,匹配表1065!T:T,匹配表1065!X:X)</f>
        <v>PME2035</v>
      </c>
      <c r="J3886" s="102" t="s">
        <v>150</v>
      </c>
      <c r="K3886" s="89" cm="1">
        <f ca="1" t="array" ref="K3886:L3886">_xlfn.XLOOKUP(J3886,匹配表1065!Y:Y,匹配表1065!AA:AB)</f>
        <v>8</v>
      </c>
      <c r="L3886" s="89" t="str">
        <v>3个月以上</v>
      </c>
      <c r="M3886" s="92" t="s">
        <v>35</v>
      </c>
      <c r="N3886" s="102">
        <v>1</v>
      </c>
      <c r="O3886" s="93" t="str">
        <f>_xlfn.XLOOKUP(P3886,匹配表1065!U:U,匹配表1065!T:T)</f>
        <v>HO00001476</v>
      </c>
      <c r="P3886" s="102" t="s">
        <v>151</v>
      </c>
      <c r="Q3886" s="102" t="s">
        <v>152</v>
      </c>
      <c r="R3886" s="89" t="str">
        <f>_xlfn.XLOOKUP(Q3886,匹配表1065!L:L,匹配表1065!O:O)</f>
        <v>C</v>
      </c>
      <c r="S3886" s="93" t="str">
        <f>IFERROR(_xlfn.XLOOKUP(Q3886,匹配表1065!AI:AI,匹配表1065!AJ:AJ),"绿标")</f>
        <v>红标</v>
      </c>
      <c r="T3886" s="93" t="str" cm="1">
        <f t="array" ref="T3886:U3886">_xlfn.XLOOKUP(Q3886,匹配表1065!L:L,匹配表1065!M:N)</f>
        <v>眩晕</v>
      </c>
      <c r="U3886" s="94" t="str">
        <v>神经内科</v>
      </c>
      <c r="V3886" s="95" t="s">
        <v>70</v>
      </c>
      <c r="W3886" s="93">
        <f>_xlfn.XLOOKUP(M3886,匹配表1065!D:D,匹配表1065!F:F)*N3886</f>
        <v>4</v>
      </c>
    </row>
    <row r="3887" customHeight="1" spans="1:23">
      <c r="A3887" s="89" t="s">
        <v>787</v>
      </c>
      <c r="B3887" s="90">
        <v>46187</v>
      </c>
      <c r="C3887" s="91" t="str">
        <f t="shared" si="120"/>
        <v>6月第2周</v>
      </c>
      <c r="D3887" s="89" t="s">
        <v>836</v>
      </c>
      <c r="E3887" s="89" t="str">
        <f t="shared" si="121"/>
        <v>6月第3周--周7</v>
      </c>
      <c r="F3887" s="103" t="s">
        <v>27</v>
      </c>
      <c r="G3887" s="102" t="s">
        <v>136</v>
      </c>
      <c r="H3887" s="92" t="str">
        <f>_xlfn.XLOOKUP(O3887,匹配表1065!T:T,匹配表1065!W:W)</f>
        <v>青岛市</v>
      </c>
      <c r="I3887" s="89" t="str">
        <f>_xlfn.XLOOKUP(O3887,匹配表1065!T:T,匹配表1065!X:X)</f>
        <v>PME2035</v>
      </c>
      <c r="J3887" s="102" t="s">
        <v>150</v>
      </c>
      <c r="K3887" s="89" cm="1">
        <f ca="1" t="array" ref="K3887:L3887">_xlfn.XLOOKUP(J3887,匹配表1065!Y:Y,匹配表1065!AA:AB)</f>
        <v>8</v>
      </c>
      <c r="L3887" s="89" t="str">
        <v>3个月以上</v>
      </c>
      <c r="M3887" s="92" t="s">
        <v>35</v>
      </c>
      <c r="N3887" s="102">
        <v>1</v>
      </c>
      <c r="O3887" s="93" t="str">
        <f>_xlfn.XLOOKUP(P3887,匹配表1065!U:U,匹配表1065!T:T)</f>
        <v>HO00001483</v>
      </c>
      <c r="P3887" s="102" t="s">
        <v>259</v>
      </c>
      <c r="Q3887" s="102" t="s">
        <v>340</v>
      </c>
      <c r="R3887" s="89" t="str">
        <f>_xlfn.XLOOKUP(Q3887,匹配表1065!L:L,匹配表1065!O:O)</f>
        <v>A</v>
      </c>
      <c r="S3887" s="93" t="str">
        <f>IFERROR(_xlfn.XLOOKUP(Q3887,匹配表1065!AI:AI,匹配表1065!AJ:AJ),"绿标")</f>
        <v>红标</v>
      </c>
      <c r="T3887" s="93" t="str" cm="1">
        <f t="array" ref="T3887:U3887">_xlfn.XLOOKUP(Q3887,匹配表1065!L:L,匹配表1065!M:N)</f>
        <v>头痛</v>
      </c>
      <c r="U3887" s="94" t="str">
        <v>神经内科</v>
      </c>
      <c r="V3887" s="95" t="s">
        <v>70</v>
      </c>
      <c r="W3887" s="93">
        <f>_xlfn.XLOOKUP(M3887,匹配表1065!D:D,匹配表1065!F:F)*N3887</f>
        <v>4</v>
      </c>
    </row>
    <row r="3888" customHeight="1" spans="1:23">
      <c r="A3888" s="89" t="s">
        <v>787</v>
      </c>
      <c r="B3888" s="90">
        <v>46187</v>
      </c>
      <c r="C3888" s="91" t="str">
        <f t="shared" si="120"/>
        <v>6月第2周</v>
      </c>
      <c r="D3888" s="89" t="s">
        <v>836</v>
      </c>
      <c r="E3888" s="89" t="str">
        <f t="shared" si="121"/>
        <v>6月第3周--周7</v>
      </c>
      <c r="F3888" s="103" t="s">
        <v>27</v>
      </c>
      <c r="G3888" s="102" t="s">
        <v>136</v>
      </c>
      <c r="H3888" s="92" t="str">
        <f>_xlfn.XLOOKUP(O3888,匹配表1065!T:T,匹配表1065!W:W)</f>
        <v>青岛市</v>
      </c>
      <c r="I3888" s="89" t="str">
        <f>_xlfn.XLOOKUP(O3888,匹配表1065!T:T,匹配表1065!X:X)</f>
        <v>PME2031</v>
      </c>
      <c r="J3888" s="102" t="s">
        <v>155</v>
      </c>
      <c r="K3888" s="89" cm="1">
        <f ca="1" t="array" ref="K3888:L3888">_xlfn.XLOOKUP(J3888,匹配表1065!Y:Y,匹配表1065!AA:AB)</f>
        <v>31</v>
      </c>
      <c r="L3888" s="89" t="str">
        <v>3个月以上</v>
      </c>
      <c r="M3888" s="92" t="s">
        <v>35</v>
      </c>
      <c r="N3888" s="102">
        <v>1</v>
      </c>
      <c r="O3888" s="93" t="str">
        <f>_xlfn.XLOOKUP(P3888,匹配表1065!U:U,匹配表1065!T:T)</f>
        <v>HO00072793</v>
      </c>
      <c r="P3888" s="102" t="s">
        <v>159</v>
      </c>
      <c r="Q3888" s="102" t="s">
        <v>160</v>
      </c>
      <c r="R3888" s="89" t="str">
        <f>_xlfn.XLOOKUP(Q3888,匹配表1065!L:L,匹配表1065!O:O)</f>
        <v>A</v>
      </c>
      <c r="S3888" s="93" t="str">
        <f>IFERROR(_xlfn.XLOOKUP(Q3888,匹配表1065!AI:AI,匹配表1065!AJ:AJ),"绿标")</f>
        <v>红标</v>
      </c>
      <c r="T3888" s="93" t="str" cm="1">
        <f t="array" ref="T3888:U3888">_xlfn.XLOOKUP(Q3888,匹配表1065!L:L,匹配表1065!M:N)</f>
        <v>头痛</v>
      </c>
      <c r="U3888" s="94" t="str">
        <v>神经内科</v>
      </c>
      <c r="V3888" s="95" t="s">
        <v>67</v>
      </c>
      <c r="W3888" s="93">
        <f>_xlfn.XLOOKUP(M3888,匹配表1065!D:D,匹配表1065!F:F)*N3888</f>
        <v>4</v>
      </c>
    </row>
    <row r="3889" customHeight="1" spans="1:23">
      <c r="A3889" s="89" t="s">
        <v>787</v>
      </c>
      <c r="B3889" s="90">
        <v>46187</v>
      </c>
      <c r="C3889" s="91" t="str">
        <f t="shared" si="120"/>
        <v>6月第2周</v>
      </c>
      <c r="D3889" s="89" t="s">
        <v>836</v>
      </c>
      <c r="E3889" s="89" t="str">
        <f t="shared" si="121"/>
        <v>6月第3周--周7</v>
      </c>
      <c r="F3889" s="103" t="s">
        <v>27</v>
      </c>
      <c r="G3889" s="92" t="s">
        <v>92</v>
      </c>
      <c r="H3889" s="92" t="str">
        <f>_xlfn.XLOOKUP(O3889,匹配表1065!T:T,匹配表1065!W:W)</f>
        <v>合肥市</v>
      </c>
      <c r="I3889" s="89" t="str">
        <f>_xlfn.XLOOKUP(O3889,匹配表1065!T:T,匹配表1065!X:X)</f>
        <v>PME2007</v>
      </c>
      <c r="J3889" s="102" t="s">
        <v>93</v>
      </c>
      <c r="K3889" s="89" cm="1">
        <f ca="1" t="array" ref="K3889:L3889">_xlfn.XLOOKUP(J3889,匹配表1065!Y:Y,匹配表1065!AA:AB)</f>
        <v>9</v>
      </c>
      <c r="L3889" s="89" t="str">
        <v>3个月以上</v>
      </c>
      <c r="M3889" s="92" t="s">
        <v>35</v>
      </c>
      <c r="N3889" s="102">
        <v>1</v>
      </c>
      <c r="O3889" s="93" t="str">
        <f>_xlfn.XLOOKUP(P3889,匹配表1065!U:U,匹配表1065!T:T)</f>
        <v>HO00000001</v>
      </c>
      <c r="P3889" s="102" t="s">
        <v>94</v>
      </c>
      <c r="Q3889" s="102" t="s">
        <v>207</v>
      </c>
      <c r="R3889" s="89" t="str">
        <f>_xlfn.XLOOKUP(Q3889,匹配表1065!L:L,匹配表1065!O:O)</f>
        <v>C</v>
      </c>
      <c r="S3889" s="93" t="str">
        <f>IFERROR(_xlfn.XLOOKUP(Q3889,匹配表1065!AI:AI,匹配表1065!AJ:AJ),"绿标")</f>
        <v>红标</v>
      </c>
      <c r="T3889" s="93" t="str" cm="1">
        <f t="array" ref="T3889:U3889">_xlfn.XLOOKUP(Q3889,匹配表1065!L:L,匹配表1065!M:N)</f>
        <v>眩晕</v>
      </c>
      <c r="U3889" s="94" t="str">
        <v>神经内科</v>
      </c>
      <c r="V3889" s="95" t="s">
        <v>58</v>
      </c>
      <c r="W3889" s="93">
        <f>_xlfn.XLOOKUP(M3889,匹配表1065!D:D,匹配表1065!F:F)*N3889</f>
        <v>4</v>
      </c>
    </row>
    <row r="3890" customHeight="1" spans="1:23">
      <c r="A3890" s="89" t="s">
        <v>787</v>
      </c>
      <c r="B3890" s="90">
        <v>46187</v>
      </c>
      <c r="C3890" s="91" t="str">
        <f t="shared" si="120"/>
        <v>6月第2周</v>
      </c>
      <c r="D3890" s="89" t="s">
        <v>836</v>
      </c>
      <c r="E3890" s="89" t="str">
        <f t="shared" si="121"/>
        <v>6月第3周--周7</v>
      </c>
      <c r="F3890" s="103" t="s">
        <v>27</v>
      </c>
      <c r="G3890" s="102" t="s">
        <v>104</v>
      </c>
      <c r="H3890" s="92" t="str">
        <f>_xlfn.XLOOKUP(O3890,匹配表1065!T:T,匹配表1065!W:W)</f>
        <v>济南市</v>
      </c>
      <c r="I3890" s="89" t="str">
        <f>_xlfn.XLOOKUP(O3890,匹配表1065!T:T,匹配表1065!X:X)</f>
        <v>PME2026</v>
      </c>
      <c r="J3890" s="102" t="s">
        <v>116</v>
      </c>
      <c r="K3890" s="89" cm="1">
        <f ca="1" t="array" ref="K3890:L3890">_xlfn.XLOOKUP(J3890,匹配表1065!Y:Y,匹配表1065!AA:AB)</f>
        <v>13</v>
      </c>
      <c r="L3890" s="89" t="str">
        <v>3个月以上</v>
      </c>
      <c r="M3890" s="92" t="s">
        <v>35</v>
      </c>
      <c r="N3890" s="102">
        <v>1</v>
      </c>
      <c r="O3890" s="93" t="str">
        <f>_xlfn.XLOOKUP(P3890,匹配表1065!U:U,匹配表1065!T:T)</f>
        <v>HO00001409</v>
      </c>
      <c r="P3890" s="102" t="s">
        <v>117</v>
      </c>
      <c r="Q3890" s="102" t="s">
        <v>798</v>
      </c>
      <c r="R3890" s="89" t="str">
        <f>_xlfn.XLOOKUP(Q3890,匹配表1065!L:L,匹配表1065!O:O)</f>
        <v>D</v>
      </c>
      <c r="S3890" s="93" t="str">
        <f>IFERROR(_xlfn.XLOOKUP(Q3890,匹配表1065!AI:AI,匹配表1065!AJ:AJ),"绿标")</f>
        <v>红标</v>
      </c>
      <c r="T3890" s="93" t="str" cm="1">
        <f t="array" ref="T3890:U3890">_xlfn.XLOOKUP(Q3890,匹配表1065!L:L,匹配表1065!M:N)</f>
        <v>抑郁焦虑</v>
      </c>
      <c r="U3890" s="94" t="str">
        <v>精神心理科</v>
      </c>
      <c r="V3890" s="95" t="s">
        <v>33</v>
      </c>
      <c r="W3890" s="93">
        <f>_xlfn.XLOOKUP(M3890,匹配表1065!D:D,匹配表1065!F:F)*N3890</f>
        <v>4</v>
      </c>
    </row>
    <row r="3891" customHeight="1" spans="1:23">
      <c r="A3891" s="89" t="s">
        <v>787</v>
      </c>
      <c r="B3891" s="90">
        <v>46187</v>
      </c>
      <c r="C3891" s="91" t="str">
        <f t="shared" si="120"/>
        <v>6月第2周</v>
      </c>
      <c r="D3891" s="89" t="s">
        <v>836</v>
      </c>
      <c r="E3891" s="89" t="str">
        <f t="shared" si="121"/>
        <v>6月第3周--周7</v>
      </c>
      <c r="F3891" s="103" t="s">
        <v>27</v>
      </c>
      <c r="G3891" s="102" t="s">
        <v>104</v>
      </c>
      <c r="H3891" s="92" t="str">
        <f>_xlfn.XLOOKUP(O3891,匹配表1065!T:T,匹配表1065!W:W)</f>
        <v>聊城市</v>
      </c>
      <c r="I3891" s="89" t="str">
        <f>_xlfn.XLOOKUP(O3891,匹配表1065!T:T,匹配表1065!X:X)</f>
        <v>PME2046</v>
      </c>
      <c r="J3891" s="102" t="s">
        <v>108</v>
      </c>
      <c r="K3891" s="89" cm="1">
        <f ca="1" t="array" ref="K3891:L3891">_xlfn.XLOOKUP(J3891,匹配表1065!Y:Y,匹配表1065!AA:AB)</f>
        <v>8</v>
      </c>
      <c r="L3891" s="89" t="str">
        <v>3个月以上</v>
      </c>
      <c r="M3891" s="92" t="s">
        <v>30</v>
      </c>
      <c r="N3891" s="102">
        <v>1</v>
      </c>
      <c r="O3891" s="93" t="str">
        <f>_xlfn.XLOOKUP(P3891,匹配表1065!U:U,匹配表1065!T:T)</f>
        <v>HO00001415</v>
      </c>
      <c r="P3891" s="102" t="s">
        <v>109</v>
      </c>
      <c r="Q3891" s="102" t="s">
        <v>110</v>
      </c>
      <c r="R3891" s="89" t="str">
        <f>_xlfn.XLOOKUP(Q3891,匹配表1065!L:L,匹配表1065!O:O)</f>
        <v>B</v>
      </c>
      <c r="S3891" s="93" t="str">
        <f>IFERROR(_xlfn.XLOOKUP(Q3891,匹配表1065!AI:AI,匹配表1065!AJ:AJ),"绿标")</f>
        <v>绿标</v>
      </c>
      <c r="T3891" s="93" t="str" cm="1">
        <f t="array" ref="T3891:U3891">_xlfn.XLOOKUP(Q3891,匹配表1065!L:L,匹配表1065!M:N)</f>
        <v>脑血管</v>
      </c>
      <c r="U3891" s="94" t="str">
        <v>神经内科</v>
      </c>
      <c r="V3891" s="95" t="s">
        <v>42</v>
      </c>
      <c r="W3891" s="93">
        <f>_xlfn.XLOOKUP(M3891,匹配表1065!D:D,匹配表1065!F:F)*N3891</f>
        <v>12</v>
      </c>
    </row>
    <row r="3892" customHeight="1" spans="1:23">
      <c r="A3892" s="89" t="s">
        <v>787</v>
      </c>
      <c r="B3892" s="90">
        <v>46187</v>
      </c>
      <c r="C3892" s="91" t="str">
        <f t="shared" ref="C3892:C3955" si="122">MONTH(B3892)&amp;TEXT(WEEKNUM(B3892,2)-WEEKNUM(B3892+1-DAY(B3892),2)+1,"月第0周")</f>
        <v>6月第2周</v>
      </c>
      <c r="D3892" s="89" t="s">
        <v>836</v>
      </c>
      <c r="E3892" s="89" t="str">
        <f t="shared" ref="E3892:E3955" si="123">D3892&amp;"--"&amp;"周"&amp;WEEKDAY(B3892,2)</f>
        <v>6月第3周--周7</v>
      </c>
      <c r="F3892" s="103" t="s">
        <v>27</v>
      </c>
      <c r="G3892" s="102" t="s">
        <v>104</v>
      </c>
      <c r="H3892" s="92" t="str">
        <f>_xlfn.XLOOKUP(O3892,匹配表1065!T:T,匹配表1065!W:W)</f>
        <v>济南市</v>
      </c>
      <c r="I3892" s="89" t="str">
        <f>_xlfn.XLOOKUP(O3892,匹配表1065!T:T,匹配表1065!X:X)</f>
        <v>PME2025</v>
      </c>
      <c r="J3892" s="102" t="s">
        <v>111</v>
      </c>
      <c r="K3892" s="89" cm="1">
        <f ca="1" t="array" ref="K3892:L3892">_xlfn.XLOOKUP(J3892,匹配表1065!Y:Y,匹配表1065!AA:AB)</f>
        <v>30</v>
      </c>
      <c r="L3892" s="89" t="str">
        <v>3个月以上</v>
      </c>
      <c r="M3892" s="92" t="s">
        <v>55</v>
      </c>
      <c r="N3892" s="102">
        <v>1</v>
      </c>
      <c r="O3892" s="93" t="str">
        <f>_xlfn.XLOOKUP(P3892,匹配表1065!U:U,匹配表1065!T:T)</f>
        <v>HO00001400</v>
      </c>
      <c r="P3892" s="102" t="s">
        <v>112</v>
      </c>
      <c r="Q3892" s="102" t="s">
        <v>262</v>
      </c>
      <c r="R3892" s="89" t="str">
        <f>_xlfn.XLOOKUP(Q3892,匹配表1065!L:L,匹配表1065!O:O)</f>
        <v>B</v>
      </c>
      <c r="S3892" s="93" t="str">
        <f>IFERROR(_xlfn.XLOOKUP(Q3892,匹配表1065!AI:AI,匹配表1065!AJ:AJ),"绿标")</f>
        <v>绿标</v>
      </c>
      <c r="T3892" s="93" t="str" cm="1">
        <f t="array" ref="T3892:U3892">_xlfn.XLOOKUP(Q3892,匹配表1065!L:L,匹配表1065!M:N)</f>
        <v>脑血管</v>
      </c>
      <c r="U3892" s="94" t="str">
        <v>神经内科</v>
      </c>
      <c r="V3892" s="95" t="s">
        <v>70</v>
      </c>
      <c r="W3892" s="93">
        <f>_xlfn.XLOOKUP(M3892,匹配表1065!D:D,匹配表1065!F:F)*N3892</f>
        <v>8</v>
      </c>
    </row>
    <row r="3893" customHeight="1" spans="1:23">
      <c r="A3893" s="89" t="s">
        <v>787</v>
      </c>
      <c r="B3893" s="90">
        <v>46187</v>
      </c>
      <c r="C3893" s="91" t="str">
        <f t="shared" si="122"/>
        <v>6月第2周</v>
      </c>
      <c r="D3893" s="89" t="s">
        <v>836</v>
      </c>
      <c r="E3893" s="89" t="str">
        <f t="shared" si="123"/>
        <v>6月第3周--周7</v>
      </c>
      <c r="F3893" s="103" t="s">
        <v>27</v>
      </c>
      <c r="G3893" s="102" t="s">
        <v>104</v>
      </c>
      <c r="H3893" s="92" t="str">
        <f>_xlfn.XLOOKUP(O3893,匹配表1065!T:T,匹配表1065!W:W)</f>
        <v>东营市</v>
      </c>
      <c r="I3893" s="89" t="str">
        <f>_xlfn.XLOOKUP(O3893,匹配表1065!T:T,匹配表1065!X:X)</f>
        <v>PME2028</v>
      </c>
      <c r="J3893" s="102" t="s">
        <v>121</v>
      </c>
      <c r="K3893" s="89" cm="1">
        <f ca="1" t="array" ref="K3893:L3893">_xlfn.XLOOKUP(J3893,匹配表1065!Y:Y,匹配表1065!AA:AB)</f>
        <v>26</v>
      </c>
      <c r="L3893" s="89" t="str">
        <v>3个月以上</v>
      </c>
      <c r="M3893" s="92" t="s">
        <v>35</v>
      </c>
      <c r="N3893" s="102">
        <v>1</v>
      </c>
      <c r="O3893" s="93" t="str">
        <f>_xlfn.XLOOKUP(P3893,匹配表1065!U:U,匹配表1065!T:T)</f>
        <v>HO00001421</v>
      </c>
      <c r="P3893" s="102" t="s">
        <v>122</v>
      </c>
      <c r="Q3893" s="102" t="s">
        <v>328</v>
      </c>
      <c r="R3893" s="89" t="str">
        <f>_xlfn.XLOOKUP(Q3893,匹配表1065!L:L,匹配表1065!O:O)</f>
        <v>B</v>
      </c>
      <c r="S3893" s="93" t="str">
        <f>IFERROR(_xlfn.XLOOKUP(Q3893,匹配表1065!AI:AI,匹配表1065!AJ:AJ),"绿标")</f>
        <v>绿标</v>
      </c>
      <c r="T3893" s="93" t="str" cm="1">
        <f t="array" ref="T3893:U3893">_xlfn.XLOOKUP(Q3893,匹配表1065!L:L,匹配表1065!M:N)</f>
        <v>抑郁焦虑</v>
      </c>
      <c r="U3893" s="94" t="str">
        <v>神经内科</v>
      </c>
      <c r="V3893" s="95" t="s">
        <v>58</v>
      </c>
      <c r="W3893" s="93">
        <f>_xlfn.XLOOKUP(M3893,匹配表1065!D:D,匹配表1065!F:F)*N3893</f>
        <v>4</v>
      </c>
    </row>
    <row r="3894" customHeight="1" spans="1:23">
      <c r="A3894" s="89" t="s">
        <v>787</v>
      </c>
      <c r="B3894" s="90">
        <v>46187</v>
      </c>
      <c r="C3894" s="91" t="str">
        <f t="shared" si="122"/>
        <v>6月第2周</v>
      </c>
      <c r="D3894" s="89" t="s">
        <v>836</v>
      </c>
      <c r="E3894" s="89" t="str">
        <f t="shared" si="123"/>
        <v>6月第3周--周7</v>
      </c>
      <c r="F3894" s="103" t="s">
        <v>27</v>
      </c>
      <c r="G3894" s="102" t="s">
        <v>104</v>
      </c>
      <c r="H3894" s="92" t="str">
        <f>_xlfn.XLOOKUP(O3894,匹配表1065!T:T,匹配表1065!W:W)</f>
        <v>济南市</v>
      </c>
      <c r="I3894" s="89" t="str">
        <f>_xlfn.XLOOKUP(O3894,匹配表1065!T:T,匹配表1065!X:X)</f>
        <v>PME2029</v>
      </c>
      <c r="J3894" s="102" t="s">
        <v>128</v>
      </c>
      <c r="K3894" s="89" cm="1">
        <f ca="1" t="array" ref="K3894:L3894">_xlfn.XLOOKUP(J3894,匹配表1065!Y:Y,匹配表1065!AA:AB)</f>
        <v>13</v>
      </c>
      <c r="L3894" s="89" t="str">
        <v>3个月以上</v>
      </c>
      <c r="M3894" s="92" t="s">
        <v>35</v>
      </c>
      <c r="N3894" s="102">
        <v>1</v>
      </c>
      <c r="O3894" s="93" t="str">
        <f>_xlfn.XLOOKUP(P3894,匹配表1065!U:U,匹配表1065!T:T)</f>
        <v>HO00024281</v>
      </c>
      <c r="P3894" s="102" t="s">
        <v>129</v>
      </c>
      <c r="Q3894" s="102" t="s">
        <v>130</v>
      </c>
      <c r="R3894" s="89" t="str">
        <f>_xlfn.XLOOKUP(Q3894,匹配表1065!L:L,匹配表1065!O:O)</f>
        <v>B</v>
      </c>
      <c r="S3894" s="93" t="str">
        <f>IFERROR(_xlfn.XLOOKUP(Q3894,匹配表1065!AI:AI,匹配表1065!AJ:AJ),"绿标")</f>
        <v>绿标</v>
      </c>
      <c r="T3894" s="93" t="str" cm="1">
        <f t="array" ref="T3894:U3894">_xlfn.XLOOKUP(Q3894,匹配表1065!L:L,匹配表1065!M:N)</f>
        <v>脑血管</v>
      </c>
      <c r="U3894" s="94" t="str">
        <v>神经内科</v>
      </c>
      <c r="V3894" s="95" t="s">
        <v>58</v>
      </c>
      <c r="W3894" s="93">
        <f>_xlfn.XLOOKUP(M3894,匹配表1065!D:D,匹配表1065!F:F)*N3894</f>
        <v>4</v>
      </c>
    </row>
    <row r="3895" customHeight="1" spans="1:23">
      <c r="A3895" s="89" t="s">
        <v>787</v>
      </c>
      <c r="B3895" s="90">
        <v>46187</v>
      </c>
      <c r="C3895" s="91" t="str">
        <f t="shared" si="122"/>
        <v>6月第2周</v>
      </c>
      <c r="D3895" s="89" t="s">
        <v>836</v>
      </c>
      <c r="E3895" s="89" t="str">
        <f t="shared" si="123"/>
        <v>6月第3周--周7</v>
      </c>
      <c r="F3895" s="103" t="s">
        <v>27</v>
      </c>
      <c r="G3895" s="102" t="s">
        <v>28</v>
      </c>
      <c r="H3895" s="92" t="str">
        <f>_xlfn.XLOOKUP(O3895,匹配表1065!T:T,匹配表1065!W:W)</f>
        <v>南京市</v>
      </c>
      <c r="I3895" s="89" t="str">
        <f>_xlfn.XLOOKUP(O3895,匹配表1065!T:T,匹配表1065!X:X)</f>
        <v>PME2005</v>
      </c>
      <c r="J3895" s="102" t="s">
        <v>54</v>
      </c>
      <c r="K3895" s="89" cm="1">
        <f ca="1" t="array" ref="K3895:L3895">_xlfn.XLOOKUP(J3895,匹配表1065!Y:Y,匹配表1065!AA:AB)</f>
        <v>3</v>
      </c>
      <c r="L3895" s="89" t="str">
        <v>3个月以上</v>
      </c>
      <c r="M3895" s="92" t="s">
        <v>35</v>
      </c>
      <c r="N3895" s="102">
        <v>1</v>
      </c>
      <c r="O3895" s="93" t="str">
        <f>_xlfn.XLOOKUP(P3895,匹配表1065!U:U,匹配表1065!T:T)</f>
        <v>HO00000975</v>
      </c>
      <c r="P3895" s="102" t="s">
        <v>56</v>
      </c>
      <c r="Q3895" s="102" t="s">
        <v>342</v>
      </c>
      <c r="R3895" s="89" t="str">
        <f>_xlfn.XLOOKUP(Q3895,匹配表1065!L:L,匹配表1065!O:O)</f>
        <v>A</v>
      </c>
      <c r="S3895" s="93" t="str">
        <f>IFERROR(_xlfn.XLOOKUP(Q3895,匹配表1065!AI:AI,匹配表1065!AJ:AJ),"绿标")</f>
        <v>绿标</v>
      </c>
      <c r="T3895" s="93" t="str" cm="1">
        <f t="array" ref="T3895:U3895">_xlfn.XLOOKUP(Q3895,匹配表1065!L:L,匹配表1065!M:N)</f>
        <v>头痛</v>
      </c>
      <c r="U3895" s="94" t="str">
        <v>神经内科</v>
      </c>
      <c r="V3895" s="95" t="s">
        <v>67</v>
      </c>
      <c r="W3895" s="93">
        <f>_xlfn.XLOOKUP(M3895,匹配表1065!D:D,匹配表1065!F:F)*N3895</f>
        <v>4</v>
      </c>
    </row>
    <row r="3896" customHeight="1" spans="1:23">
      <c r="A3896" s="89" t="s">
        <v>787</v>
      </c>
      <c r="B3896" s="90">
        <v>46187</v>
      </c>
      <c r="C3896" s="91" t="str">
        <f t="shared" si="122"/>
        <v>6月第2周</v>
      </c>
      <c r="D3896" s="89" t="s">
        <v>836</v>
      </c>
      <c r="E3896" s="89" t="str">
        <f t="shared" si="123"/>
        <v>6月第3周--周7</v>
      </c>
      <c r="F3896" s="103" t="s">
        <v>27</v>
      </c>
      <c r="G3896" s="102" t="s">
        <v>28</v>
      </c>
      <c r="H3896" s="92" t="str">
        <f>_xlfn.XLOOKUP(O3896,匹配表1065!T:T,匹配表1065!W:W)</f>
        <v>南京市</v>
      </c>
      <c r="I3896" s="89" t="str">
        <f>_xlfn.XLOOKUP(O3896,匹配表1065!T:T,匹配表1065!X:X)</f>
        <v>PME2006</v>
      </c>
      <c r="J3896" s="102" t="s">
        <v>29</v>
      </c>
      <c r="K3896" s="89" cm="1">
        <f ca="1" t="array" ref="K3896:L3896">_xlfn.XLOOKUP(J3896,匹配表1065!Y:Y,匹配表1065!AA:AB)</f>
        <v>15</v>
      </c>
      <c r="L3896" s="89" t="str">
        <v>3个月以上</v>
      </c>
      <c r="M3896" s="92" t="s">
        <v>35</v>
      </c>
      <c r="N3896" s="102">
        <v>1</v>
      </c>
      <c r="O3896" s="93" t="str">
        <f>_xlfn.XLOOKUP(P3896,匹配表1065!U:U,匹配表1065!T:T)</f>
        <v>HO00000959</v>
      </c>
      <c r="P3896" s="102" t="s">
        <v>196</v>
      </c>
      <c r="Q3896" s="102" t="s">
        <v>838</v>
      </c>
      <c r="R3896" s="89" t="str">
        <f>_xlfn.XLOOKUP(Q3896,匹配表1065!L:L,匹配表1065!O:O)</f>
        <v>B</v>
      </c>
      <c r="S3896" s="93" t="str">
        <f>IFERROR(_xlfn.XLOOKUP(Q3896,匹配表1065!AI:AI,匹配表1065!AJ:AJ),"绿标")</f>
        <v>黑标</v>
      </c>
      <c r="T3896" s="93" t="str" cm="1">
        <f t="array" ref="T3896:U3896">_xlfn.XLOOKUP(Q3896,匹配表1065!L:L,匹配表1065!M:N)</f>
        <v>脑血管</v>
      </c>
      <c r="U3896" s="94" t="str">
        <v>神经内科</v>
      </c>
      <c r="V3896" s="95" t="s">
        <v>58</v>
      </c>
      <c r="W3896" s="93">
        <f>_xlfn.XLOOKUP(M3896,匹配表1065!D:D,匹配表1065!F:F)*N3896</f>
        <v>4</v>
      </c>
    </row>
    <row r="3897" customHeight="1" spans="1:23">
      <c r="A3897" s="89" t="s">
        <v>787</v>
      </c>
      <c r="B3897" s="90">
        <v>46187</v>
      </c>
      <c r="C3897" s="91" t="str">
        <f t="shared" si="122"/>
        <v>6月第2周</v>
      </c>
      <c r="D3897" s="89" t="s">
        <v>836</v>
      </c>
      <c r="E3897" s="89" t="str">
        <f t="shared" si="123"/>
        <v>6月第3周--周7</v>
      </c>
      <c r="F3897" s="103" t="s">
        <v>27</v>
      </c>
      <c r="G3897" s="102" t="s">
        <v>28</v>
      </c>
      <c r="H3897" s="92" t="str">
        <f>_xlfn.XLOOKUP(O3897,匹配表1065!T:T,匹配表1065!W:W)</f>
        <v>扬州市</v>
      </c>
      <c r="I3897" s="89" t="str">
        <f>_xlfn.XLOOKUP(O3897,匹配表1065!T:T,匹配表1065!X:X)</f>
        <v>PME2012</v>
      </c>
      <c r="J3897" s="102" t="s">
        <v>60</v>
      </c>
      <c r="K3897" s="89" cm="1">
        <f ca="1" t="array" ref="K3897:L3897">_xlfn.XLOOKUP(J3897,匹配表1065!Y:Y,匹配表1065!AA:AB)</f>
        <v>13</v>
      </c>
      <c r="L3897" s="89" t="str">
        <v>3个月以上</v>
      </c>
      <c r="M3897" s="92" t="s">
        <v>35</v>
      </c>
      <c r="N3897" s="102">
        <v>1</v>
      </c>
      <c r="O3897" s="93" t="str">
        <f>_xlfn.XLOOKUP(P3897,匹配表1065!U:U,匹配表1065!T:T)</f>
        <v>HO00000968</v>
      </c>
      <c r="P3897" s="102" t="s">
        <v>61</v>
      </c>
      <c r="Q3897" s="102" t="s">
        <v>406</v>
      </c>
      <c r="R3897" s="89" t="str">
        <f>_xlfn.XLOOKUP(Q3897,匹配表1065!L:L,匹配表1065!O:O)</f>
        <v>B</v>
      </c>
      <c r="S3897" s="93" t="str">
        <f>IFERROR(_xlfn.XLOOKUP(Q3897,匹配表1065!AI:AI,匹配表1065!AJ:AJ),"绿标")</f>
        <v>红标</v>
      </c>
      <c r="T3897" s="93" t="str" cm="1">
        <f t="array" ref="T3897:U3897">_xlfn.XLOOKUP(Q3897,匹配表1065!L:L,匹配表1065!M:N)</f>
        <v>脑血管</v>
      </c>
      <c r="U3897" s="94" t="str">
        <v>神经内科</v>
      </c>
      <c r="V3897" s="95" t="s">
        <v>58</v>
      </c>
      <c r="W3897" s="93">
        <f>_xlfn.XLOOKUP(M3897,匹配表1065!D:D,匹配表1065!F:F)*N3897</f>
        <v>4</v>
      </c>
    </row>
    <row r="3898" customHeight="1" spans="1:23">
      <c r="A3898" s="89" t="s">
        <v>787</v>
      </c>
      <c r="B3898" s="90">
        <v>46187</v>
      </c>
      <c r="C3898" s="91" t="str">
        <f t="shared" si="122"/>
        <v>6月第2周</v>
      </c>
      <c r="D3898" s="89" t="s">
        <v>836</v>
      </c>
      <c r="E3898" s="89" t="str">
        <f t="shared" si="123"/>
        <v>6月第3周--周7</v>
      </c>
      <c r="F3898" s="103" t="s">
        <v>27</v>
      </c>
      <c r="G3898" s="102" t="s">
        <v>167</v>
      </c>
      <c r="H3898" s="92" t="str">
        <f>_xlfn.XLOOKUP(O3898,匹配表1065!T:T,匹配表1065!W:W)</f>
        <v>苏州市</v>
      </c>
      <c r="I3898" s="89" t="str">
        <f>_xlfn.XLOOKUP(O3898,匹配表1065!T:T,匹配表1065!X:X)</f>
        <v>PME2009</v>
      </c>
      <c r="J3898" s="102" t="s">
        <v>193</v>
      </c>
      <c r="K3898" s="89" cm="1">
        <f ca="1" t="array" ref="K3898:L3898">_xlfn.XLOOKUP(J3898,匹配表1065!Y:Y,匹配表1065!AA:AB)</f>
        <v>7</v>
      </c>
      <c r="L3898" s="89" t="str">
        <v>3个月以上</v>
      </c>
      <c r="M3898" s="92" t="s">
        <v>35</v>
      </c>
      <c r="N3898" s="102">
        <v>1</v>
      </c>
      <c r="O3898" s="93" t="str">
        <f>_xlfn.XLOOKUP(P3898,匹配表1065!U:U,匹配表1065!T:T)</f>
        <v>HO00402369</v>
      </c>
      <c r="P3898" s="102" t="s">
        <v>227</v>
      </c>
      <c r="Q3898" s="102" t="s">
        <v>695</v>
      </c>
      <c r="R3898" s="89" t="str">
        <f>_xlfn.XLOOKUP(Q3898,匹配表1065!L:L,匹配表1065!O:O)</f>
        <v>B</v>
      </c>
      <c r="S3898" s="93" t="str">
        <f>IFERROR(_xlfn.XLOOKUP(Q3898,匹配表1065!AI:AI,匹配表1065!AJ:AJ),"绿标")</f>
        <v>黑标</v>
      </c>
      <c r="T3898" s="93" t="str" cm="1">
        <f t="array" ref="T3898:U3898">_xlfn.XLOOKUP(Q3898,匹配表1065!L:L,匹配表1065!M:N)</f>
        <v>脑血管</v>
      </c>
      <c r="U3898" s="94" t="str">
        <v>神经内科</v>
      </c>
      <c r="V3898" s="95" t="s">
        <v>42</v>
      </c>
      <c r="W3898" s="93">
        <f>_xlfn.XLOOKUP(M3898,匹配表1065!D:D,匹配表1065!F:F)*N3898</f>
        <v>4</v>
      </c>
    </row>
    <row r="3899" customHeight="1" spans="1:23">
      <c r="A3899" s="89" t="s">
        <v>787</v>
      </c>
      <c r="B3899" s="90">
        <v>46187</v>
      </c>
      <c r="C3899" s="91" t="str">
        <f t="shared" si="122"/>
        <v>6月第2周</v>
      </c>
      <c r="D3899" s="89" t="s">
        <v>836</v>
      </c>
      <c r="E3899" s="89" t="str">
        <f t="shared" si="123"/>
        <v>6月第3周--周7</v>
      </c>
      <c r="F3899" s="103" t="s">
        <v>27</v>
      </c>
      <c r="G3899" s="102" t="s">
        <v>167</v>
      </c>
      <c r="H3899" s="92" t="str">
        <f>_xlfn.XLOOKUP(O3899,匹配表1065!T:T,匹配表1065!W:W)</f>
        <v>南通市</v>
      </c>
      <c r="I3899" s="89" t="str">
        <f>_xlfn.XLOOKUP(O3899,匹配表1065!T:T,匹配表1065!X:X)</f>
        <v>PME2013</v>
      </c>
      <c r="J3899" s="102" t="s">
        <v>180</v>
      </c>
      <c r="K3899" s="89" cm="1">
        <f ca="1" t="array" ref="K3899:L3899">_xlfn.XLOOKUP(J3899,匹配表1065!Y:Y,匹配表1065!AA:AB)</f>
        <v>51</v>
      </c>
      <c r="L3899" s="89" t="str">
        <v>3个月以上</v>
      </c>
      <c r="M3899" s="92" t="s">
        <v>30</v>
      </c>
      <c r="N3899" s="102">
        <v>1</v>
      </c>
      <c r="O3899" s="93" t="str">
        <f>_xlfn.XLOOKUP(P3899,匹配表1065!U:U,匹配表1065!T:T)</f>
        <v>HO00001021</v>
      </c>
      <c r="P3899" s="102" t="s">
        <v>181</v>
      </c>
      <c r="Q3899" s="102" t="s">
        <v>182</v>
      </c>
      <c r="R3899" s="89" t="str">
        <f>_xlfn.XLOOKUP(Q3899,匹配表1065!L:L,匹配表1065!O:O)</f>
        <v>C</v>
      </c>
      <c r="S3899" s="93" t="str">
        <f>IFERROR(_xlfn.XLOOKUP(Q3899,匹配表1065!AI:AI,匹配表1065!AJ:AJ),"绿标")</f>
        <v>红标</v>
      </c>
      <c r="T3899" s="93" t="str" cm="1">
        <f t="array" ref="T3899:U3899">_xlfn.XLOOKUP(Q3899,匹配表1065!L:L,匹配表1065!M:N)</f>
        <v>眩晕</v>
      </c>
      <c r="U3899" s="94" t="str">
        <v>神经内科</v>
      </c>
      <c r="V3899" s="95" t="s">
        <v>70</v>
      </c>
      <c r="W3899" s="93">
        <f>_xlfn.XLOOKUP(M3899,匹配表1065!D:D,匹配表1065!F:F)*N3899</f>
        <v>12</v>
      </c>
    </row>
    <row r="3900" customHeight="1" spans="1:23">
      <c r="A3900" s="89" t="s">
        <v>787</v>
      </c>
      <c r="B3900" s="90">
        <v>46187</v>
      </c>
      <c r="C3900" s="91" t="str">
        <f t="shared" si="122"/>
        <v>6月第2周</v>
      </c>
      <c r="D3900" s="89" t="s">
        <v>836</v>
      </c>
      <c r="E3900" s="89" t="str">
        <f t="shared" si="123"/>
        <v>6月第3周--周7</v>
      </c>
      <c r="F3900" s="103" t="s">
        <v>27</v>
      </c>
      <c r="G3900" s="102" t="s">
        <v>167</v>
      </c>
      <c r="H3900" s="92" t="str">
        <f>_xlfn.XLOOKUP(O3900,匹配表1065!T:T,匹配表1065!W:W)</f>
        <v>苏州市</v>
      </c>
      <c r="I3900" s="89" t="str">
        <f>_xlfn.XLOOKUP(O3900,匹配表1065!T:T,匹配表1065!X:X)</f>
        <v>PME2017</v>
      </c>
      <c r="J3900" s="102" t="s">
        <v>323</v>
      </c>
      <c r="K3900" s="89" cm="1">
        <f ca="1" t="array" ref="K3900:L3900">_xlfn.XLOOKUP(J3900,匹配表1065!Y:Y,匹配表1065!AA:AB)</f>
        <v>7</v>
      </c>
      <c r="L3900" s="89" t="str">
        <v>3个月以上</v>
      </c>
      <c r="M3900" s="92" t="s">
        <v>35</v>
      </c>
      <c r="N3900" s="102">
        <v>1</v>
      </c>
      <c r="O3900" s="93" t="str">
        <f>_xlfn.XLOOKUP(P3900,匹配表1065!U:U,匹配表1065!T:T)</f>
        <v>HO00017517</v>
      </c>
      <c r="P3900" s="102" t="s">
        <v>348</v>
      </c>
      <c r="Q3900" s="102" t="s">
        <v>705</v>
      </c>
      <c r="R3900" s="89" t="str">
        <f>_xlfn.XLOOKUP(Q3900,匹配表1065!L:L,匹配表1065!O:O)</f>
        <v>C</v>
      </c>
      <c r="S3900" s="93" t="str">
        <f>IFERROR(_xlfn.XLOOKUP(Q3900,匹配表1065!AI:AI,匹配表1065!AJ:AJ),"绿标")</f>
        <v>红标</v>
      </c>
      <c r="T3900" s="93" t="str" cm="1">
        <f t="array" ref="T3900:U3900">_xlfn.XLOOKUP(Q3900,匹配表1065!L:L,匹配表1065!M:N)</f>
        <v>眩晕</v>
      </c>
      <c r="U3900" s="94" t="str">
        <v>耳鼻喉科</v>
      </c>
      <c r="V3900" s="95" t="s">
        <v>70</v>
      </c>
      <c r="W3900" s="93">
        <f>_xlfn.XLOOKUP(M3900,匹配表1065!D:D,匹配表1065!F:F)*N3900</f>
        <v>4</v>
      </c>
    </row>
    <row r="3901" customHeight="1" spans="1:23">
      <c r="A3901" s="89" t="s">
        <v>787</v>
      </c>
      <c r="B3901" s="90">
        <v>46187</v>
      </c>
      <c r="C3901" s="91" t="str">
        <f t="shared" si="122"/>
        <v>6月第2周</v>
      </c>
      <c r="D3901" s="89" t="s">
        <v>836</v>
      </c>
      <c r="E3901" s="89" t="str">
        <f t="shared" si="123"/>
        <v>6月第3周--周7</v>
      </c>
      <c r="F3901" s="103" t="s">
        <v>27</v>
      </c>
      <c r="G3901" s="102" t="s">
        <v>167</v>
      </c>
      <c r="H3901" s="92" t="str">
        <f>_xlfn.XLOOKUP(O3901,匹配表1065!T:T,匹配表1065!W:W)</f>
        <v>苏州市</v>
      </c>
      <c r="I3901" s="89" t="str">
        <f>_xlfn.XLOOKUP(O3901,匹配表1065!T:T,匹配表1065!X:X)</f>
        <v>PME2011</v>
      </c>
      <c r="J3901" s="102" t="s">
        <v>168</v>
      </c>
      <c r="K3901" s="89" cm="1">
        <f ca="1" t="array" ref="K3901:L3901">_xlfn.XLOOKUP(J3901,匹配表1065!Y:Y,匹配表1065!AA:AB)</f>
        <v>19</v>
      </c>
      <c r="L3901" s="89" t="str">
        <v>3个月以上</v>
      </c>
      <c r="M3901" s="92" t="s">
        <v>30</v>
      </c>
      <c r="N3901" s="102">
        <v>1</v>
      </c>
      <c r="O3901" s="93" t="str">
        <f>_xlfn.XLOOKUP(P3901,匹配表1065!U:U,匹配表1065!T:T)</f>
        <v>HO00307823</v>
      </c>
      <c r="P3901" s="102" t="s">
        <v>169</v>
      </c>
      <c r="Q3901" s="102" t="s">
        <v>170</v>
      </c>
      <c r="R3901" s="89" t="str">
        <f>_xlfn.XLOOKUP(Q3901,匹配表1065!L:L,匹配表1065!O:O)</f>
        <v>A</v>
      </c>
      <c r="S3901" s="93" t="str">
        <f>IFERROR(_xlfn.XLOOKUP(Q3901,匹配表1065!AI:AI,匹配表1065!AJ:AJ),"绿标")</f>
        <v>红标</v>
      </c>
      <c r="T3901" s="93" t="str" cm="1">
        <f t="array" ref="T3901:U3901">_xlfn.XLOOKUP(Q3901,匹配表1065!L:L,匹配表1065!M:N)</f>
        <v>头痛</v>
      </c>
      <c r="U3901" s="94" t="str">
        <v>神经内科</v>
      </c>
      <c r="V3901" s="95" t="s">
        <v>70</v>
      </c>
      <c r="W3901" s="93">
        <f>_xlfn.XLOOKUP(M3901,匹配表1065!D:D,匹配表1065!F:F)*N3901</f>
        <v>12</v>
      </c>
    </row>
    <row r="3902" customHeight="1" spans="1:23">
      <c r="A3902" s="89" t="s">
        <v>787</v>
      </c>
      <c r="B3902" s="90">
        <v>46187</v>
      </c>
      <c r="C3902" s="91" t="str">
        <f t="shared" si="122"/>
        <v>6月第2周</v>
      </c>
      <c r="D3902" s="89" t="s">
        <v>836</v>
      </c>
      <c r="E3902" s="89" t="str">
        <f t="shared" si="123"/>
        <v>6月第3周--周7</v>
      </c>
      <c r="F3902" s="103" t="s">
        <v>27</v>
      </c>
      <c r="G3902" s="102" t="s">
        <v>167</v>
      </c>
      <c r="H3902" s="92" t="str">
        <f>_xlfn.XLOOKUP(O3902,匹配表1065!T:T,匹配表1065!W:W)</f>
        <v>苏州市</v>
      </c>
      <c r="I3902" s="89" t="str">
        <f>_xlfn.XLOOKUP(O3902,匹配表1065!T:T,匹配表1065!X:X)</f>
        <v>PME2016</v>
      </c>
      <c r="J3902" s="102" t="s">
        <v>173</v>
      </c>
      <c r="K3902" s="89" cm="1">
        <f ca="1" t="array" ref="K3902:L3902">_xlfn.XLOOKUP(J3902,匹配表1065!Y:Y,匹配表1065!AA:AB)</f>
        <v>1</v>
      </c>
      <c r="L3902" s="89" t="str">
        <v>3个月以内</v>
      </c>
      <c r="M3902" s="92" t="s">
        <v>35</v>
      </c>
      <c r="N3902" s="102">
        <v>1</v>
      </c>
      <c r="O3902" s="93" t="str">
        <f>_xlfn.XLOOKUP(P3902,匹配表1065!U:U,匹配表1065!T:T)</f>
        <v>HO00001043</v>
      </c>
      <c r="P3902" s="102" t="s">
        <v>221</v>
      </c>
      <c r="Q3902" s="102" t="s">
        <v>291</v>
      </c>
      <c r="R3902" s="89" t="str">
        <f>_xlfn.XLOOKUP(Q3902,匹配表1065!L:L,匹配表1065!O:O)</f>
        <v>A</v>
      </c>
      <c r="S3902" s="93" t="str">
        <f>IFERROR(_xlfn.XLOOKUP(Q3902,匹配表1065!AI:AI,匹配表1065!AJ:AJ),"绿标")</f>
        <v>红标</v>
      </c>
      <c r="T3902" s="93" t="str" cm="1">
        <f t="array" ref="T3902:U3902">_xlfn.XLOOKUP(Q3902,匹配表1065!L:L,匹配表1065!M:N)</f>
        <v>头痛</v>
      </c>
      <c r="U3902" s="94" t="str">
        <v>神经内科</v>
      </c>
      <c r="V3902" s="95" t="s">
        <v>58</v>
      </c>
      <c r="W3902" s="93">
        <f>_xlfn.XLOOKUP(M3902,匹配表1065!D:D,匹配表1065!F:F)*N3902</f>
        <v>4</v>
      </c>
    </row>
    <row r="3903" customHeight="1" spans="1:23">
      <c r="A3903" s="89" t="s">
        <v>787</v>
      </c>
      <c r="B3903" s="90">
        <v>46187</v>
      </c>
      <c r="C3903" s="91" t="str">
        <f t="shared" si="122"/>
        <v>6月第2周</v>
      </c>
      <c r="D3903" s="89" t="s">
        <v>836</v>
      </c>
      <c r="E3903" s="89" t="str">
        <f t="shared" si="123"/>
        <v>6月第3周--周7</v>
      </c>
      <c r="F3903" s="103" t="s">
        <v>27</v>
      </c>
      <c r="G3903" s="102" t="s">
        <v>167</v>
      </c>
      <c r="H3903" s="92" t="str">
        <f>_xlfn.XLOOKUP(O3903,匹配表1065!T:T,匹配表1065!W:W)</f>
        <v>苏州市</v>
      </c>
      <c r="I3903" s="89" t="str">
        <f>_xlfn.XLOOKUP(O3903,匹配表1065!T:T,匹配表1065!X:X)</f>
        <v>PME2010</v>
      </c>
      <c r="J3903" s="102" t="s">
        <v>186</v>
      </c>
      <c r="K3903" s="89" cm="1">
        <f ca="1" t="array" ref="K3903:L3903">_xlfn.XLOOKUP(J3903,匹配表1065!Y:Y,匹配表1065!AA:AB)</f>
        <v>6</v>
      </c>
      <c r="L3903" s="89" t="str">
        <v>3个月以上</v>
      </c>
      <c r="M3903" s="92" t="s">
        <v>35</v>
      </c>
      <c r="N3903" s="102">
        <v>1</v>
      </c>
      <c r="O3903" s="93" t="str">
        <f>_xlfn.XLOOKUP(P3903,匹配表1065!U:U,匹配表1065!T:T)</f>
        <v>HO00111872</v>
      </c>
      <c r="P3903" s="102" t="s">
        <v>218</v>
      </c>
      <c r="Q3903" s="102" t="s">
        <v>219</v>
      </c>
      <c r="R3903" s="89" t="str">
        <f>_xlfn.XLOOKUP(Q3903,匹配表1065!L:L,匹配表1065!O:O)</f>
        <v>D</v>
      </c>
      <c r="S3903" s="93" t="str">
        <f>IFERROR(_xlfn.XLOOKUP(Q3903,匹配表1065!AI:AI,匹配表1065!AJ:AJ),"绿标")</f>
        <v>绿标</v>
      </c>
      <c r="T3903" s="93" t="str" cm="1">
        <f t="array" ref="T3903:U3903">_xlfn.XLOOKUP(Q3903,匹配表1065!L:L,匹配表1065!M:N)</f>
        <v>其他</v>
      </c>
      <c r="U3903" s="94" t="str">
        <v>其他</v>
      </c>
      <c r="V3903" s="95" t="s">
        <v>70</v>
      </c>
      <c r="W3903" s="93">
        <f>_xlfn.XLOOKUP(M3903,匹配表1065!D:D,匹配表1065!F:F)*N3903</f>
        <v>4</v>
      </c>
    </row>
    <row r="3904" customHeight="1" spans="1:23">
      <c r="A3904" s="89" t="s">
        <v>787</v>
      </c>
      <c r="B3904" s="90">
        <v>46188</v>
      </c>
      <c r="C3904" s="91" t="str">
        <f t="shared" si="122"/>
        <v>6月第3周</v>
      </c>
      <c r="D3904" s="89" t="s">
        <v>836</v>
      </c>
      <c r="E3904" s="89" t="str">
        <f t="shared" si="123"/>
        <v>6月第3周--周1</v>
      </c>
      <c r="F3904" s="103" t="s">
        <v>27</v>
      </c>
      <c r="G3904" s="89" t="s">
        <v>63</v>
      </c>
      <c r="H3904" s="92" t="str">
        <f>_xlfn.XLOOKUP(O3904,匹配表1065!T:T,匹配表1065!W:W)</f>
        <v>南京市</v>
      </c>
      <c r="I3904" s="89" t="str">
        <f>_xlfn.XLOOKUP(O3904,匹配表1065!T:T,匹配表1065!X:X)</f>
        <v>PME2001</v>
      </c>
      <c r="J3904" s="102" t="s">
        <v>64</v>
      </c>
      <c r="K3904" s="89" cm="1">
        <f ca="1" t="array" ref="K3904:L3904">_xlfn.XLOOKUP(J3904,匹配表1065!Y:Y,匹配表1065!AA:AB)</f>
        <v>31</v>
      </c>
      <c r="L3904" s="89" t="str">
        <v>3个月以上</v>
      </c>
      <c r="M3904" s="92" t="s">
        <v>30</v>
      </c>
      <c r="N3904" s="102">
        <v>5</v>
      </c>
      <c r="O3904" s="93" t="str">
        <f>_xlfn.XLOOKUP(P3904,匹配表1065!U:U,匹配表1065!T:T)</f>
        <v>HO00000958</v>
      </c>
      <c r="P3904" s="102" t="s">
        <v>65</v>
      </c>
      <c r="Q3904" s="102" t="s">
        <v>209</v>
      </c>
      <c r="R3904" s="89" t="str">
        <f>_xlfn.XLOOKUP(Q3904,匹配表1065!L:L,匹配表1065!O:O)</f>
        <v>C</v>
      </c>
      <c r="S3904" s="93" t="str">
        <f>IFERROR(_xlfn.XLOOKUP(Q3904,匹配表1065!AI:AI,匹配表1065!AJ:AJ),"绿标")</f>
        <v>红标</v>
      </c>
      <c r="T3904" s="93" t="str" cm="1">
        <f t="array" ref="T3904:U3904">_xlfn.XLOOKUP(Q3904,匹配表1065!L:L,匹配表1065!M:N)</f>
        <v>眩晕</v>
      </c>
      <c r="U3904" s="94" t="str">
        <v>耳鼻喉科</v>
      </c>
      <c r="V3904" s="95" t="s">
        <v>70</v>
      </c>
      <c r="W3904" s="93">
        <f>_xlfn.XLOOKUP(M3904,匹配表1065!D:D,匹配表1065!F:F)*N3904</f>
        <v>60</v>
      </c>
    </row>
    <row r="3905" customHeight="1" spans="1:23">
      <c r="A3905" s="89" t="s">
        <v>787</v>
      </c>
      <c r="B3905" s="90">
        <v>46188</v>
      </c>
      <c r="C3905" s="91" t="str">
        <f t="shared" si="122"/>
        <v>6月第3周</v>
      </c>
      <c r="D3905" s="89" t="s">
        <v>836</v>
      </c>
      <c r="E3905" s="89" t="str">
        <f t="shared" si="123"/>
        <v>6月第3周--周1</v>
      </c>
      <c r="F3905" s="103" t="s">
        <v>27</v>
      </c>
      <c r="G3905" s="89" t="s">
        <v>63</v>
      </c>
      <c r="H3905" s="92" t="str">
        <f>_xlfn.XLOOKUP(O3905,匹配表1065!T:T,匹配表1065!W:W)</f>
        <v>徐州市</v>
      </c>
      <c r="I3905" s="89" t="str">
        <f>_xlfn.XLOOKUP(O3905,匹配表1065!T:T,匹配表1065!X:X)</f>
        <v>PME2008</v>
      </c>
      <c r="J3905" s="102" t="s">
        <v>81</v>
      </c>
      <c r="K3905" s="89" cm="1">
        <f ca="1" t="array" ref="K3905:L3905">_xlfn.XLOOKUP(J3905,匹配表1065!Y:Y,匹配表1065!AA:AB)</f>
        <v>19</v>
      </c>
      <c r="L3905" s="89" t="str">
        <v>3个月以上</v>
      </c>
      <c r="M3905" s="92" t="s">
        <v>30</v>
      </c>
      <c r="N3905" s="102">
        <v>1</v>
      </c>
      <c r="O3905" s="93" t="str">
        <f>_xlfn.XLOOKUP(P3905,匹配表1065!U:U,匹配表1065!T:T)</f>
        <v>HO00000989</v>
      </c>
      <c r="P3905" s="102" t="s">
        <v>214</v>
      </c>
      <c r="Q3905" s="102" t="s">
        <v>215</v>
      </c>
      <c r="R3905" s="89" t="str">
        <f>_xlfn.XLOOKUP(Q3905,匹配表1065!L:L,匹配表1065!O:O)</f>
        <v>A</v>
      </c>
      <c r="S3905" s="93" t="str">
        <f>IFERROR(_xlfn.XLOOKUP(Q3905,匹配表1065!AI:AI,匹配表1065!AJ:AJ),"绿标")</f>
        <v>红标</v>
      </c>
      <c r="T3905" s="93" t="str" cm="1">
        <f t="array" ref="T3905:U3905">_xlfn.XLOOKUP(Q3905,匹配表1065!L:L,匹配表1065!M:N)</f>
        <v>头痛</v>
      </c>
      <c r="U3905" s="94" t="str">
        <v>神经内科</v>
      </c>
      <c r="V3905" s="95" t="s">
        <v>58</v>
      </c>
      <c r="W3905" s="93">
        <f>_xlfn.XLOOKUP(M3905,匹配表1065!D:D,匹配表1065!F:F)*N3905</f>
        <v>12</v>
      </c>
    </row>
    <row r="3906" customHeight="1" spans="1:23">
      <c r="A3906" s="89" t="s">
        <v>787</v>
      </c>
      <c r="B3906" s="90">
        <v>46188</v>
      </c>
      <c r="C3906" s="91" t="str">
        <f t="shared" si="122"/>
        <v>6月第3周</v>
      </c>
      <c r="D3906" s="89" t="s">
        <v>836</v>
      </c>
      <c r="E3906" s="89" t="str">
        <f t="shared" si="123"/>
        <v>6月第3周--周1</v>
      </c>
      <c r="F3906" s="103" t="s">
        <v>27</v>
      </c>
      <c r="G3906" s="89" t="s">
        <v>63</v>
      </c>
      <c r="H3906" s="92" t="str">
        <f>_xlfn.XLOOKUP(O3906,匹配表1065!T:T,匹配表1065!W:W)</f>
        <v>淮安市</v>
      </c>
      <c r="I3906" s="89" t="str">
        <f>_xlfn.XLOOKUP(O3906,匹配表1065!T:T,匹配表1065!X:X)</f>
        <v>PME2041</v>
      </c>
      <c r="J3906" s="102" t="s">
        <v>71</v>
      </c>
      <c r="K3906" s="89" cm="1">
        <f ca="1" t="array" ref="K3906:L3906">_xlfn.XLOOKUP(J3906,匹配表1065!Y:Y,匹配表1065!AA:AB)</f>
        <v>5</v>
      </c>
      <c r="L3906" s="89" t="str">
        <v>3个月以上</v>
      </c>
      <c r="M3906" s="92" t="s">
        <v>35</v>
      </c>
      <c r="N3906" s="102">
        <v>1</v>
      </c>
      <c r="O3906" s="93" t="str">
        <f>_xlfn.XLOOKUP(P3906,匹配表1065!U:U,匹配表1065!T:T)</f>
        <v>HO00000992</v>
      </c>
      <c r="P3906" s="102" t="s">
        <v>72</v>
      </c>
      <c r="Q3906" s="102" t="s">
        <v>654</v>
      </c>
      <c r="R3906" s="89" t="str">
        <f>_xlfn.XLOOKUP(Q3906,匹配表1065!L:L,匹配表1065!O:O)</f>
        <v>C</v>
      </c>
      <c r="S3906" s="93" t="str">
        <f>IFERROR(_xlfn.XLOOKUP(Q3906,匹配表1065!AI:AI,匹配表1065!AJ:AJ),"绿标")</f>
        <v>绿标</v>
      </c>
      <c r="T3906" s="93" t="str" cm="1">
        <f t="array" ref="T3906:U3906">_xlfn.XLOOKUP(Q3906,匹配表1065!L:L,匹配表1065!M:N)</f>
        <v>眩晕</v>
      </c>
      <c r="U3906" s="94" t="str">
        <v>耳鼻喉科</v>
      </c>
      <c r="V3906" s="95" t="s">
        <v>33</v>
      </c>
      <c r="W3906" s="93">
        <f>_xlfn.XLOOKUP(M3906,匹配表1065!D:D,匹配表1065!F:F)*N3906</f>
        <v>4</v>
      </c>
    </row>
    <row r="3907" customHeight="1" spans="1:23">
      <c r="A3907" s="89" t="s">
        <v>787</v>
      </c>
      <c r="B3907" s="90">
        <v>46188</v>
      </c>
      <c r="C3907" s="91" t="str">
        <f t="shared" si="122"/>
        <v>6月第3周</v>
      </c>
      <c r="D3907" s="89" t="s">
        <v>836</v>
      </c>
      <c r="E3907" s="89" t="str">
        <f t="shared" si="123"/>
        <v>6月第3周--周1</v>
      </c>
      <c r="F3907" s="103" t="s">
        <v>27</v>
      </c>
      <c r="G3907" s="89" t="s">
        <v>63</v>
      </c>
      <c r="H3907" s="92" t="str">
        <f>_xlfn.XLOOKUP(O3907,匹配表1065!T:T,匹配表1065!W:W)</f>
        <v>连云港市</v>
      </c>
      <c r="I3907" s="89" t="str">
        <f>_xlfn.XLOOKUP(O3907,匹配表1065!T:T,匹配表1065!X:X)</f>
        <v>PME2042</v>
      </c>
      <c r="J3907" s="102" t="s">
        <v>74</v>
      </c>
      <c r="K3907" s="89" cm="1">
        <f ca="1" t="array" ref="K3907:L3907">_xlfn.XLOOKUP(J3907,匹配表1065!Y:Y,匹配表1065!AA:AB)</f>
        <v>7</v>
      </c>
      <c r="L3907" s="89" t="str">
        <v>3个月以上</v>
      </c>
      <c r="M3907" s="92" t="s">
        <v>35</v>
      </c>
      <c r="N3907" s="102">
        <v>1</v>
      </c>
      <c r="O3907" s="93" t="str">
        <f>_xlfn.XLOOKUP(P3907,匹配表1065!U:U,匹配表1065!T:T)</f>
        <v>HO00001004</v>
      </c>
      <c r="P3907" s="102" t="s">
        <v>75</v>
      </c>
      <c r="Q3907" s="102" t="s">
        <v>468</v>
      </c>
      <c r="R3907" s="89" t="str">
        <f>_xlfn.XLOOKUP(Q3907,匹配表1065!L:L,匹配表1065!O:O)</f>
        <v>B</v>
      </c>
      <c r="S3907" s="93" t="str">
        <f>IFERROR(_xlfn.XLOOKUP(Q3907,匹配表1065!AI:AI,匹配表1065!AJ:AJ),"绿标")</f>
        <v>黑标</v>
      </c>
      <c r="T3907" s="93" t="str" cm="1">
        <f t="array" ref="T3907:U3907">_xlfn.XLOOKUP(Q3907,匹配表1065!L:L,匹配表1065!M:N)</f>
        <v>脑血管</v>
      </c>
      <c r="U3907" s="94" t="str">
        <v>神经内科</v>
      </c>
      <c r="V3907" s="95" t="s">
        <v>33</v>
      </c>
      <c r="W3907" s="93">
        <f>_xlfn.XLOOKUP(M3907,匹配表1065!D:D,匹配表1065!F:F)*N3907</f>
        <v>4</v>
      </c>
    </row>
    <row r="3908" customHeight="1" spans="1:23">
      <c r="A3908" s="89" t="s">
        <v>787</v>
      </c>
      <c r="B3908" s="90">
        <v>46188</v>
      </c>
      <c r="C3908" s="91" t="str">
        <f t="shared" si="122"/>
        <v>6月第3周</v>
      </c>
      <c r="D3908" s="89" t="s">
        <v>836</v>
      </c>
      <c r="E3908" s="89" t="str">
        <f t="shared" si="123"/>
        <v>6月第3周--周1</v>
      </c>
      <c r="F3908" s="103" t="s">
        <v>27</v>
      </c>
      <c r="G3908" s="89" t="s">
        <v>63</v>
      </c>
      <c r="H3908" s="92" t="str">
        <f>_xlfn.XLOOKUP(O3908,匹配表1065!T:T,匹配表1065!W:W)</f>
        <v>南京市</v>
      </c>
      <c r="I3908" s="89" t="str">
        <f>_xlfn.XLOOKUP(O3908,匹配表1065!T:T,匹配表1065!X:X)</f>
        <v>PME2001</v>
      </c>
      <c r="J3908" s="102" t="s">
        <v>77</v>
      </c>
      <c r="K3908" s="89" cm="1">
        <f ca="1" t="array" ref="K3908:L3908">_xlfn.XLOOKUP(J3908,匹配表1065!Y:Y,匹配表1065!AA:AB)</f>
        <v>8</v>
      </c>
      <c r="L3908" s="89" t="str">
        <v>3个月以上</v>
      </c>
      <c r="M3908" s="92" t="s">
        <v>30</v>
      </c>
      <c r="N3908" s="102">
        <v>1</v>
      </c>
      <c r="O3908" s="93" t="str">
        <f>_xlfn.XLOOKUP(P3908,匹配表1065!U:U,匹配表1065!T:T)</f>
        <v>HO00000958</v>
      </c>
      <c r="P3908" s="102" t="s">
        <v>65</v>
      </c>
      <c r="Q3908" s="102" t="s">
        <v>216</v>
      </c>
      <c r="R3908" s="89" t="str">
        <f>_xlfn.XLOOKUP(Q3908,匹配表1065!L:L,匹配表1065!O:O)</f>
        <v>A</v>
      </c>
      <c r="S3908" s="93" t="str">
        <f>IFERROR(_xlfn.XLOOKUP(Q3908,匹配表1065!AI:AI,匹配表1065!AJ:AJ),"绿标")</f>
        <v>红标</v>
      </c>
      <c r="T3908" s="93" t="str" cm="1">
        <f t="array" ref="T3908:U3908">_xlfn.XLOOKUP(Q3908,匹配表1065!L:L,匹配表1065!M:N)</f>
        <v>头痛</v>
      </c>
      <c r="U3908" s="94" t="str">
        <v>神经内科</v>
      </c>
      <c r="V3908" s="95" t="s">
        <v>42</v>
      </c>
      <c r="W3908" s="93">
        <f>_xlfn.XLOOKUP(M3908,匹配表1065!D:D,匹配表1065!F:F)*N3908</f>
        <v>12</v>
      </c>
    </row>
    <row r="3909" customHeight="1" spans="1:23">
      <c r="A3909" s="89" t="s">
        <v>787</v>
      </c>
      <c r="B3909" s="90">
        <v>46188</v>
      </c>
      <c r="C3909" s="91" t="str">
        <f t="shared" si="122"/>
        <v>6月第3周</v>
      </c>
      <c r="D3909" s="89" t="s">
        <v>836</v>
      </c>
      <c r="E3909" s="89" t="str">
        <f t="shared" si="123"/>
        <v>6月第3周--周1</v>
      </c>
      <c r="F3909" s="103" t="s">
        <v>27</v>
      </c>
      <c r="G3909" s="89" t="s">
        <v>63</v>
      </c>
      <c r="H3909" s="92" t="str">
        <f>_xlfn.XLOOKUP(O3909,匹配表1065!T:T,匹配表1065!W:W)</f>
        <v>南京市</v>
      </c>
      <c r="I3909" s="89" t="str">
        <f>_xlfn.XLOOKUP(O3909,匹配表1065!T:T,匹配表1065!X:X)</f>
        <v>PME2002</v>
      </c>
      <c r="J3909" s="102" t="s">
        <v>410</v>
      </c>
      <c r="K3909" s="89" cm="1">
        <f ca="1" t="array" ref="K3909:L3909">_xlfn.XLOOKUP(J3909,匹配表1065!Y:Y,匹配表1065!AA:AB)</f>
        <v>1</v>
      </c>
      <c r="L3909" s="89" t="str">
        <v>3个月以内</v>
      </c>
      <c r="M3909" s="92" t="s">
        <v>30</v>
      </c>
      <c r="N3909" s="102">
        <v>1</v>
      </c>
      <c r="O3909" s="93" t="str">
        <f>_xlfn.XLOOKUP(P3909,匹配表1065!U:U,匹配表1065!T:T)</f>
        <v>HO00000964</v>
      </c>
      <c r="P3909" s="102" t="s">
        <v>90</v>
      </c>
      <c r="Q3909" s="102" t="s">
        <v>839</v>
      </c>
      <c r="R3909" s="89" t="str">
        <f>_xlfn.XLOOKUP(Q3909,匹配表1065!L:L,匹配表1065!O:O)</f>
        <v>B</v>
      </c>
      <c r="S3909" s="93" t="str">
        <f>IFERROR(_xlfn.XLOOKUP(Q3909,匹配表1065!AI:AI,匹配表1065!AJ:AJ),"绿标")</f>
        <v>绿标</v>
      </c>
      <c r="T3909" s="93" t="str" cm="1">
        <f t="array" ref="T3909:U3909">_xlfn.XLOOKUP(Q3909,匹配表1065!L:L,匹配表1065!M:N)</f>
        <v>脑血管</v>
      </c>
      <c r="U3909" s="94" t="str">
        <v>神经内科</v>
      </c>
      <c r="V3909" s="95" t="s">
        <v>42</v>
      </c>
      <c r="W3909" s="93">
        <f>_xlfn.XLOOKUP(M3909,匹配表1065!D:D,匹配表1065!F:F)*N3909</f>
        <v>12</v>
      </c>
    </row>
    <row r="3910" customHeight="1" spans="1:23">
      <c r="A3910" s="89" t="s">
        <v>787</v>
      </c>
      <c r="B3910" s="90">
        <v>46188</v>
      </c>
      <c r="C3910" s="91" t="str">
        <f t="shared" si="122"/>
        <v>6月第3周</v>
      </c>
      <c r="D3910" s="89" t="s">
        <v>836</v>
      </c>
      <c r="E3910" s="89" t="str">
        <f t="shared" si="123"/>
        <v>6月第3周--周1</v>
      </c>
      <c r="F3910" s="103" t="s">
        <v>27</v>
      </c>
      <c r="G3910" s="89" t="s">
        <v>63</v>
      </c>
      <c r="H3910" s="92" t="str">
        <f>_xlfn.XLOOKUP(O3910,匹配表1065!T:T,匹配表1065!W:W)</f>
        <v>南京市</v>
      </c>
      <c r="I3910" s="89" t="str">
        <f>_xlfn.XLOOKUP(O3910,匹配表1065!T:T,匹配表1065!X:X)</f>
        <v>PME2002</v>
      </c>
      <c r="J3910" s="102" t="s">
        <v>84</v>
      </c>
      <c r="K3910" s="89" cm="1">
        <f ca="1" t="array" ref="K3910:L3910">_xlfn.XLOOKUP(J3910,匹配表1065!Y:Y,匹配表1065!AA:AB)</f>
        <v>31</v>
      </c>
      <c r="L3910" s="89" t="str">
        <v>3个月以上</v>
      </c>
      <c r="M3910" s="92" t="s">
        <v>30</v>
      </c>
      <c r="N3910" s="102">
        <v>6</v>
      </c>
      <c r="O3910" s="93" t="str">
        <f>_xlfn.XLOOKUP(P3910,匹配表1065!U:U,匹配表1065!T:T)</f>
        <v>HO00000964</v>
      </c>
      <c r="P3910" s="102" t="s">
        <v>90</v>
      </c>
      <c r="Q3910" s="102" t="s">
        <v>281</v>
      </c>
      <c r="R3910" s="89" t="str">
        <f>_xlfn.XLOOKUP(Q3910,匹配表1065!L:L,匹配表1065!O:O)</f>
        <v>A</v>
      </c>
      <c r="S3910" s="93" t="str">
        <f>IFERROR(_xlfn.XLOOKUP(Q3910,匹配表1065!AI:AI,匹配表1065!AJ:AJ),"绿标")</f>
        <v>红标</v>
      </c>
      <c r="T3910" s="93" t="str" cm="1">
        <f t="array" ref="T3910:U3910">_xlfn.XLOOKUP(Q3910,匹配表1065!L:L,匹配表1065!M:N)</f>
        <v>头痛</v>
      </c>
      <c r="U3910" s="94" t="str">
        <v>神经内科</v>
      </c>
      <c r="V3910" s="95" t="s">
        <v>70</v>
      </c>
      <c r="W3910" s="93">
        <f>_xlfn.XLOOKUP(M3910,匹配表1065!D:D,匹配表1065!F:F)*N3910</f>
        <v>72</v>
      </c>
    </row>
    <row r="3911" customHeight="1" spans="1:23">
      <c r="A3911" s="89" t="s">
        <v>787</v>
      </c>
      <c r="B3911" s="90">
        <v>46188</v>
      </c>
      <c r="C3911" s="91" t="str">
        <f t="shared" si="122"/>
        <v>6月第3周</v>
      </c>
      <c r="D3911" s="89" t="s">
        <v>836</v>
      </c>
      <c r="E3911" s="89" t="str">
        <f t="shared" si="123"/>
        <v>6月第3周--周1</v>
      </c>
      <c r="F3911" s="103" t="s">
        <v>27</v>
      </c>
      <c r="G3911" s="92" t="s">
        <v>92</v>
      </c>
      <c r="H3911" s="92" t="str">
        <f>_xlfn.XLOOKUP(O3911,匹配表1065!T:T,匹配表1065!W:W)</f>
        <v>合肥市</v>
      </c>
      <c r="I3911" s="89" t="str">
        <f>_xlfn.XLOOKUP(O3911,匹配表1065!T:T,匹配表1065!X:X)</f>
        <v>PME2007</v>
      </c>
      <c r="J3911" s="102" t="s">
        <v>93</v>
      </c>
      <c r="K3911" s="89" cm="1">
        <f ca="1" t="array" ref="K3911:L3911">_xlfn.XLOOKUP(J3911,匹配表1065!Y:Y,匹配表1065!AA:AB)</f>
        <v>9</v>
      </c>
      <c r="L3911" s="89" t="str">
        <v>3个月以上</v>
      </c>
      <c r="M3911" s="92" t="s">
        <v>55</v>
      </c>
      <c r="N3911" s="102">
        <v>1</v>
      </c>
      <c r="O3911" s="93" t="str">
        <f>_xlfn.XLOOKUP(P3911,匹配表1065!U:U,匹配表1065!T:T)</f>
        <v>HO00000001</v>
      </c>
      <c r="P3911" s="102" t="s">
        <v>94</v>
      </c>
      <c r="Q3911" s="102" t="s">
        <v>433</v>
      </c>
      <c r="R3911" s="89" t="str">
        <f>_xlfn.XLOOKUP(Q3911,匹配表1065!L:L,匹配表1065!O:O)</f>
        <v>A</v>
      </c>
      <c r="S3911" s="93" t="str">
        <f>IFERROR(_xlfn.XLOOKUP(Q3911,匹配表1065!AI:AI,匹配表1065!AJ:AJ),"绿标")</f>
        <v>绿标</v>
      </c>
      <c r="T3911" s="93" t="str" cm="1">
        <f t="array" ref="T3911:U3911">_xlfn.XLOOKUP(Q3911,匹配表1065!L:L,匹配表1065!M:N)</f>
        <v>头痛</v>
      </c>
      <c r="U3911" s="94" t="str">
        <v>神经内科</v>
      </c>
      <c r="V3911" s="95" t="s">
        <v>33</v>
      </c>
      <c r="W3911" s="93">
        <f>_xlfn.XLOOKUP(M3911,匹配表1065!D:D,匹配表1065!F:F)*N3911</f>
        <v>8</v>
      </c>
    </row>
    <row r="3912" customHeight="1" spans="1:23">
      <c r="A3912" s="89" t="s">
        <v>787</v>
      </c>
      <c r="B3912" s="90">
        <v>46188</v>
      </c>
      <c r="C3912" s="91" t="str">
        <f t="shared" si="122"/>
        <v>6月第3周</v>
      </c>
      <c r="D3912" s="89" t="s">
        <v>836</v>
      </c>
      <c r="E3912" s="89" t="str">
        <f t="shared" si="123"/>
        <v>6月第3周--周1</v>
      </c>
      <c r="F3912" s="103" t="s">
        <v>27</v>
      </c>
      <c r="G3912" s="92" t="s">
        <v>92</v>
      </c>
      <c r="H3912" s="92" t="str">
        <f>_xlfn.XLOOKUP(O3912,匹配表1065!T:T,匹配表1065!W:W)</f>
        <v>淮南市</v>
      </c>
      <c r="I3912" s="89" t="str">
        <f>_xlfn.XLOOKUP(O3912,匹配表1065!T:T,匹配表1065!X:X)</f>
        <v>PME2048</v>
      </c>
      <c r="J3912" s="102" t="s">
        <v>547</v>
      </c>
      <c r="K3912" s="89" cm="1">
        <f ca="1" t="array" ref="K3912:L3912">_xlfn.XLOOKUP(J3912,匹配表1065!Y:Y,匹配表1065!AA:AB)</f>
        <v>4</v>
      </c>
      <c r="L3912" s="89" t="str">
        <v>3个月以上</v>
      </c>
      <c r="M3912" s="92" t="s">
        <v>55</v>
      </c>
      <c r="N3912" s="102">
        <v>1</v>
      </c>
      <c r="O3912" s="93" t="str">
        <f>_xlfn.XLOOKUP(P3912,匹配表1065!U:U,匹配表1065!T:T)</f>
        <v>HO00002978</v>
      </c>
      <c r="P3912" s="102" t="s">
        <v>840</v>
      </c>
      <c r="Q3912" s="102" t="s">
        <v>841</v>
      </c>
      <c r="R3912" s="89" t="str">
        <f>_xlfn.XLOOKUP(Q3912,匹配表1065!L:L,匹配表1065!O:O)</f>
        <v>A</v>
      </c>
      <c r="S3912" s="93" t="str">
        <f>IFERROR(_xlfn.XLOOKUP(Q3912,匹配表1065!AI:AI,匹配表1065!AJ:AJ),"绿标")</f>
        <v>绿标</v>
      </c>
      <c r="T3912" s="93" t="str" cm="1">
        <f t="array" ref="T3912:U3912">_xlfn.XLOOKUP(Q3912,匹配表1065!L:L,匹配表1065!M:N)</f>
        <v>脑血管</v>
      </c>
      <c r="U3912" s="94" t="str">
        <v>神经内科</v>
      </c>
      <c r="V3912" s="95" t="s">
        <v>33</v>
      </c>
      <c r="W3912" s="93">
        <f>_xlfn.XLOOKUP(M3912,匹配表1065!D:D,匹配表1065!F:F)*N3912</f>
        <v>8</v>
      </c>
    </row>
    <row r="3913" customHeight="1" spans="1:23">
      <c r="A3913" s="89" t="s">
        <v>787</v>
      </c>
      <c r="B3913" s="90">
        <v>46188</v>
      </c>
      <c r="C3913" s="91" t="str">
        <f t="shared" si="122"/>
        <v>6月第3周</v>
      </c>
      <c r="D3913" s="89" t="s">
        <v>836</v>
      </c>
      <c r="E3913" s="89" t="str">
        <f t="shared" si="123"/>
        <v>6月第3周--周1</v>
      </c>
      <c r="F3913" s="103" t="s">
        <v>27</v>
      </c>
      <c r="G3913" s="92" t="s">
        <v>92</v>
      </c>
      <c r="H3913" s="92" t="str">
        <f>_xlfn.XLOOKUP(O3913,匹配表1065!T:T,匹配表1065!W:W)</f>
        <v>芜湖市</v>
      </c>
      <c r="I3913" s="89" t="str">
        <f>_xlfn.XLOOKUP(O3913,匹配表1065!T:T,匹配表1065!X:X)</f>
        <v>PME2003</v>
      </c>
      <c r="J3913" s="102" t="s">
        <v>101</v>
      </c>
      <c r="K3913" s="89" cm="1">
        <f ca="1" t="array" ref="K3913:L3913">_xlfn.XLOOKUP(J3913,匹配表1065!Y:Y,匹配表1065!AA:AB)</f>
        <v>1</v>
      </c>
      <c r="L3913" s="89" t="str">
        <v>3个月以内</v>
      </c>
      <c r="M3913" s="92" t="s">
        <v>35</v>
      </c>
      <c r="N3913" s="102">
        <v>1</v>
      </c>
      <c r="O3913" s="93" t="str">
        <f>_xlfn.XLOOKUP(P3913,匹配表1065!U:U,匹配表1065!T:T)</f>
        <v>HO00000022</v>
      </c>
      <c r="P3913" s="102" t="s">
        <v>102</v>
      </c>
      <c r="Q3913" s="102" t="s">
        <v>778</v>
      </c>
      <c r="R3913" s="89" t="str">
        <f>_xlfn.XLOOKUP(Q3913,匹配表1065!L:L,匹配表1065!O:O)</f>
        <v>B</v>
      </c>
      <c r="S3913" s="93" t="str">
        <f>IFERROR(_xlfn.XLOOKUP(Q3913,匹配表1065!AI:AI,匹配表1065!AJ:AJ),"绿标")</f>
        <v>绿标</v>
      </c>
      <c r="T3913" s="93" t="str" cm="1">
        <f t="array" ref="T3913:U3913">_xlfn.XLOOKUP(Q3913,匹配表1065!L:L,匹配表1065!M:N)</f>
        <v>脑血管</v>
      </c>
      <c r="U3913" s="94" t="str">
        <v>神经内科</v>
      </c>
      <c r="V3913" s="95" t="s">
        <v>58</v>
      </c>
      <c r="W3913" s="93">
        <f>_xlfn.XLOOKUP(M3913,匹配表1065!D:D,匹配表1065!F:F)*N3913</f>
        <v>4</v>
      </c>
    </row>
    <row r="3914" customHeight="1" spans="1:23">
      <c r="A3914" s="89" t="s">
        <v>787</v>
      </c>
      <c r="B3914" s="90">
        <v>46188</v>
      </c>
      <c r="C3914" s="91" t="str">
        <f t="shared" si="122"/>
        <v>6月第3周</v>
      </c>
      <c r="D3914" s="89" t="s">
        <v>836</v>
      </c>
      <c r="E3914" s="89" t="str">
        <f t="shared" si="123"/>
        <v>6月第3周--周1</v>
      </c>
      <c r="F3914" s="103" t="s">
        <v>27</v>
      </c>
      <c r="G3914" s="102" t="s">
        <v>136</v>
      </c>
      <c r="H3914" s="92" t="str">
        <f>_xlfn.XLOOKUP(O3914,匹配表1065!T:T,匹配表1065!W:W)</f>
        <v>淄博市</v>
      </c>
      <c r="I3914" s="89" t="str">
        <f>_xlfn.XLOOKUP(O3914,匹配表1065!T:T,匹配表1065!X:X)</f>
        <v>PME2043</v>
      </c>
      <c r="J3914" s="102" t="s">
        <v>140</v>
      </c>
      <c r="K3914" s="89" cm="1">
        <f ca="1" t="array" ref="K3914:L3914">_xlfn.XLOOKUP(J3914,匹配表1065!Y:Y,匹配表1065!AA:AB)</f>
        <v>9</v>
      </c>
      <c r="L3914" s="89" t="str">
        <v>3个月以上</v>
      </c>
      <c r="M3914" s="92" t="s">
        <v>30</v>
      </c>
      <c r="N3914" s="102">
        <v>1</v>
      </c>
      <c r="O3914" s="93" t="str">
        <f>_xlfn.XLOOKUP(P3914,匹配表1065!U:U,匹配表1065!T:T)</f>
        <v>HO00001431</v>
      </c>
      <c r="P3914" s="102" t="s">
        <v>244</v>
      </c>
      <c r="Q3914" s="102" t="s">
        <v>567</v>
      </c>
      <c r="R3914" s="89" t="str">
        <f>_xlfn.XLOOKUP(Q3914,匹配表1065!L:L,匹配表1065!O:O)</f>
        <v>A</v>
      </c>
      <c r="S3914" s="93" t="str">
        <f>IFERROR(_xlfn.XLOOKUP(Q3914,匹配表1065!AI:AI,匹配表1065!AJ:AJ),"绿标")</f>
        <v>红标</v>
      </c>
      <c r="T3914" s="93" t="str" cm="1">
        <f t="array" ref="T3914:U3914">_xlfn.XLOOKUP(Q3914,匹配表1065!L:L,匹配表1065!M:N)</f>
        <v>头痛</v>
      </c>
      <c r="U3914" s="94" t="str">
        <v>神经内科</v>
      </c>
      <c r="V3914" s="95" t="s">
        <v>42</v>
      </c>
      <c r="W3914" s="93">
        <f>_xlfn.XLOOKUP(M3914,匹配表1065!D:D,匹配表1065!F:F)*N3914</f>
        <v>12</v>
      </c>
    </row>
    <row r="3915" customHeight="1" spans="1:23">
      <c r="A3915" s="89" t="s">
        <v>787</v>
      </c>
      <c r="B3915" s="90">
        <v>46188</v>
      </c>
      <c r="C3915" s="91" t="str">
        <f t="shared" si="122"/>
        <v>6月第3周</v>
      </c>
      <c r="D3915" s="89" t="s">
        <v>836</v>
      </c>
      <c r="E3915" s="89" t="str">
        <f t="shared" si="123"/>
        <v>6月第3周--周1</v>
      </c>
      <c r="F3915" s="103" t="s">
        <v>27</v>
      </c>
      <c r="G3915" s="102" t="s">
        <v>136</v>
      </c>
      <c r="H3915" s="92" t="str">
        <f>_xlfn.XLOOKUP(O3915,匹配表1065!T:T,匹配表1065!W:W)</f>
        <v>潍坊市</v>
      </c>
      <c r="I3915" s="89" t="str">
        <f>_xlfn.XLOOKUP(O3915,匹配表1065!T:T,匹配表1065!X:X)</f>
        <v>PME2036</v>
      </c>
      <c r="J3915" s="89" t="s">
        <v>161</v>
      </c>
      <c r="K3915" s="89" cm="1">
        <f ca="1" t="array" ref="K3915:L3915">_xlfn.XLOOKUP(J3915,匹配表1065!Y:Y,匹配表1065!AA:AB)</f>
        <v>1519</v>
      </c>
      <c r="L3915" s="89" t="str">
        <v>3个月以上</v>
      </c>
      <c r="M3915" s="92" t="s">
        <v>55</v>
      </c>
      <c r="N3915" s="102">
        <v>1</v>
      </c>
      <c r="O3915" s="93" t="str">
        <f>_xlfn.XLOOKUP(P3915,匹配表1065!U:U,匹配表1065!T:T)</f>
        <v>HO00001521</v>
      </c>
      <c r="P3915" s="102" t="s">
        <v>162</v>
      </c>
      <c r="Q3915" s="102" t="s">
        <v>166</v>
      </c>
      <c r="R3915" s="89" t="str">
        <f>_xlfn.XLOOKUP(Q3915,匹配表1065!L:L,匹配表1065!O:O)</f>
        <v>B</v>
      </c>
      <c r="S3915" s="93" t="str">
        <f>IFERROR(_xlfn.XLOOKUP(Q3915,匹配表1065!AI:AI,匹配表1065!AJ:AJ),"绿标")</f>
        <v>红标</v>
      </c>
      <c r="T3915" s="93" t="str" cm="1">
        <f t="array" ref="T3915:U3915">_xlfn.XLOOKUP(Q3915,匹配表1065!L:L,匹配表1065!M:N)</f>
        <v>脑血管</v>
      </c>
      <c r="U3915" s="94" t="str">
        <v>神经内科</v>
      </c>
      <c r="V3915" s="95" t="s">
        <v>42</v>
      </c>
      <c r="W3915" s="93">
        <f>_xlfn.XLOOKUP(M3915,匹配表1065!D:D,匹配表1065!F:F)*N3915</f>
        <v>8</v>
      </c>
    </row>
    <row r="3916" customHeight="1" spans="1:23">
      <c r="A3916" s="89" t="s">
        <v>787</v>
      </c>
      <c r="B3916" s="90">
        <v>46188</v>
      </c>
      <c r="C3916" s="91" t="str">
        <f t="shared" si="122"/>
        <v>6月第3周</v>
      </c>
      <c r="D3916" s="89" t="s">
        <v>836</v>
      </c>
      <c r="E3916" s="89" t="str">
        <f t="shared" si="123"/>
        <v>6月第3周--周1</v>
      </c>
      <c r="F3916" s="103" t="s">
        <v>27</v>
      </c>
      <c r="G3916" s="102" t="s">
        <v>136</v>
      </c>
      <c r="H3916" s="92" t="str">
        <f>_xlfn.XLOOKUP(O3916,匹配表1065!T:T,匹配表1065!W:W)</f>
        <v>潍坊市</v>
      </c>
      <c r="I3916" s="89" t="str">
        <f>_xlfn.XLOOKUP(O3916,匹配表1065!T:T,匹配表1065!X:X)</f>
        <v>PME2036</v>
      </c>
      <c r="J3916" s="89" t="s">
        <v>161</v>
      </c>
      <c r="K3916" s="89" cm="1">
        <f ca="1" t="array" ref="K3916:L3916">_xlfn.XLOOKUP(J3916,匹配表1065!Y:Y,匹配表1065!AA:AB)</f>
        <v>1519</v>
      </c>
      <c r="L3916" s="89" t="str">
        <v>3个月以上</v>
      </c>
      <c r="M3916" s="92" t="s">
        <v>30</v>
      </c>
      <c r="N3916" s="102">
        <v>1</v>
      </c>
      <c r="O3916" s="93" t="str">
        <f>_xlfn.XLOOKUP(P3916,匹配表1065!U:U,匹配表1065!T:T)</f>
        <v>HO00001496</v>
      </c>
      <c r="P3916" s="102" t="s">
        <v>256</v>
      </c>
      <c r="Q3916" s="102" t="s">
        <v>303</v>
      </c>
      <c r="R3916" s="89" t="str">
        <f>_xlfn.XLOOKUP(Q3916,匹配表1065!L:L,匹配表1065!O:O)</f>
        <v>C</v>
      </c>
      <c r="S3916" s="93" t="str">
        <f>IFERROR(_xlfn.XLOOKUP(Q3916,匹配表1065!AI:AI,匹配表1065!AJ:AJ),"绿标")</f>
        <v>红标</v>
      </c>
      <c r="T3916" s="93" t="str" cm="1">
        <f t="array" ref="T3916:U3916">_xlfn.XLOOKUP(Q3916,匹配表1065!L:L,匹配表1065!M:N)</f>
        <v>眩晕</v>
      </c>
      <c r="U3916" s="94" t="str">
        <v>神经内科</v>
      </c>
      <c r="V3916" s="95" t="s">
        <v>70</v>
      </c>
      <c r="W3916" s="93">
        <f>_xlfn.XLOOKUP(M3916,匹配表1065!D:D,匹配表1065!F:F)*N3916</f>
        <v>12</v>
      </c>
    </row>
    <row r="3917" customHeight="1" spans="1:23">
      <c r="A3917" s="89" t="s">
        <v>787</v>
      </c>
      <c r="B3917" s="90">
        <v>46188</v>
      </c>
      <c r="C3917" s="91" t="str">
        <f t="shared" si="122"/>
        <v>6月第3周</v>
      </c>
      <c r="D3917" s="89" t="s">
        <v>836</v>
      </c>
      <c r="E3917" s="89" t="str">
        <f t="shared" si="123"/>
        <v>6月第3周--周1</v>
      </c>
      <c r="F3917" s="103" t="s">
        <v>27</v>
      </c>
      <c r="G3917" s="102" t="s">
        <v>136</v>
      </c>
      <c r="H3917" s="92" t="str">
        <f>_xlfn.XLOOKUP(O3917,匹配表1065!T:T,匹配表1065!W:W)</f>
        <v>潍坊市</v>
      </c>
      <c r="I3917" s="89" t="str">
        <f>_xlfn.XLOOKUP(O3917,匹配表1065!T:T,匹配表1065!X:X)</f>
        <v>PME2036</v>
      </c>
      <c r="J3917" s="89" t="s">
        <v>161</v>
      </c>
      <c r="K3917" s="89" cm="1">
        <f ca="1" t="array" ref="K3917:L3917">_xlfn.XLOOKUP(J3917,匹配表1065!Y:Y,匹配表1065!AA:AB)</f>
        <v>1519</v>
      </c>
      <c r="L3917" s="89" t="str">
        <v>3个月以上</v>
      </c>
      <c r="M3917" s="92" t="s">
        <v>55</v>
      </c>
      <c r="N3917" s="102">
        <v>1</v>
      </c>
      <c r="O3917" s="93" t="str">
        <f>_xlfn.XLOOKUP(P3917,匹配表1065!U:U,匹配表1065!T:T)</f>
        <v>HO00001506</v>
      </c>
      <c r="P3917" s="102" t="s">
        <v>395</v>
      </c>
      <c r="Q3917" s="102" t="s">
        <v>475</v>
      </c>
      <c r="R3917" s="89" t="str">
        <f>_xlfn.XLOOKUP(Q3917,匹配表1065!L:L,匹配表1065!O:O)</f>
        <v>A</v>
      </c>
      <c r="S3917" s="93" t="str">
        <f>IFERROR(_xlfn.XLOOKUP(Q3917,匹配表1065!AI:AI,匹配表1065!AJ:AJ),"绿标")</f>
        <v>红标</v>
      </c>
      <c r="T3917" s="93" t="str" cm="1">
        <f t="array" ref="T3917:U3917">_xlfn.XLOOKUP(Q3917,匹配表1065!L:L,匹配表1065!M:N)</f>
        <v>头痛</v>
      </c>
      <c r="U3917" s="94" t="str">
        <v>神经内科</v>
      </c>
      <c r="V3917" s="95" t="s">
        <v>42</v>
      </c>
      <c r="W3917" s="93">
        <f>_xlfn.XLOOKUP(M3917,匹配表1065!D:D,匹配表1065!F:F)*N3917</f>
        <v>8</v>
      </c>
    </row>
    <row r="3918" customHeight="1" spans="1:23">
      <c r="A3918" s="89" t="s">
        <v>787</v>
      </c>
      <c r="B3918" s="90">
        <v>46188</v>
      </c>
      <c r="C3918" s="91" t="str">
        <f t="shared" si="122"/>
        <v>6月第3周</v>
      </c>
      <c r="D3918" s="89" t="s">
        <v>836</v>
      </c>
      <c r="E3918" s="89" t="str">
        <f t="shared" si="123"/>
        <v>6月第3周--周1</v>
      </c>
      <c r="F3918" s="103" t="s">
        <v>27</v>
      </c>
      <c r="G3918" s="102" t="s">
        <v>136</v>
      </c>
      <c r="H3918" s="92" t="str">
        <f>_xlfn.XLOOKUP(O3918,匹配表1065!T:T,匹配表1065!W:W)</f>
        <v>青岛市</v>
      </c>
      <c r="I3918" s="89" t="str">
        <f>_xlfn.XLOOKUP(O3918,匹配表1065!T:T,匹配表1065!X:X)</f>
        <v>PME2035</v>
      </c>
      <c r="J3918" s="102" t="s">
        <v>150</v>
      </c>
      <c r="K3918" s="89" cm="1">
        <f ca="1" t="array" ref="K3918:L3918">_xlfn.XLOOKUP(J3918,匹配表1065!Y:Y,匹配表1065!AA:AB)</f>
        <v>8</v>
      </c>
      <c r="L3918" s="89" t="str">
        <v>3个月以上</v>
      </c>
      <c r="M3918" s="92" t="s">
        <v>35</v>
      </c>
      <c r="N3918" s="102">
        <v>1</v>
      </c>
      <c r="O3918" s="93" t="str">
        <f>_xlfn.XLOOKUP(P3918,匹配表1065!U:U,匹配表1065!T:T)</f>
        <v>HO00001483</v>
      </c>
      <c r="P3918" s="102" t="s">
        <v>259</v>
      </c>
      <c r="Q3918" s="102" t="s">
        <v>571</v>
      </c>
      <c r="R3918" s="89" t="str">
        <f>_xlfn.XLOOKUP(Q3918,匹配表1065!L:L,匹配表1065!O:O)</f>
        <v>C</v>
      </c>
      <c r="S3918" s="93" t="str">
        <f>IFERROR(_xlfn.XLOOKUP(Q3918,匹配表1065!AI:AI,匹配表1065!AJ:AJ),"绿标")</f>
        <v>绿标</v>
      </c>
      <c r="T3918" s="93" t="str" cm="1">
        <f t="array" ref="T3918:U3918">_xlfn.XLOOKUP(Q3918,匹配表1065!L:L,匹配表1065!M:N)</f>
        <v>眩晕</v>
      </c>
      <c r="U3918" s="94" t="str">
        <v>耳鼻喉科</v>
      </c>
      <c r="V3918" s="95" t="s">
        <v>70</v>
      </c>
      <c r="W3918" s="93">
        <f>_xlfn.XLOOKUP(M3918,匹配表1065!D:D,匹配表1065!F:F)*N3918</f>
        <v>4</v>
      </c>
    </row>
    <row r="3919" customHeight="1" spans="1:23">
      <c r="A3919" s="89" t="s">
        <v>787</v>
      </c>
      <c r="B3919" s="90">
        <v>46188</v>
      </c>
      <c r="C3919" s="91" t="str">
        <f t="shared" si="122"/>
        <v>6月第3周</v>
      </c>
      <c r="D3919" s="89" t="s">
        <v>836</v>
      </c>
      <c r="E3919" s="89" t="str">
        <f t="shared" si="123"/>
        <v>6月第3周--周1</v>
      </c>
      <c r="F3919" s="103" t="s">
        <v>27</v>
      </c>
      <c r="G3919" s="102" t="s">
        <v>136</v>
      </c>
      <c r="H3919" s="92" t="str">
        <f>_xlfn.XLOOKUP(O3919,匹配表1065!T:T,匹配表1065!W:W)</f>
        <v>青岛市</v>
      </c>
      <c r="I3919" s="89" t="str">
        <f>_xlfn.XLOOKUP(O3919,匹配表1065!T:T,匹配表1065!X:X)</f>
        <v>PME2035</v>
      </c>
      <c r="J3919" s="102" t="s">
        <v>150</v>
      </c>
      <c r="K3919" s="89" cm="1">
        <f ca="1" t="array" ref="K3919:L3919">_xlfn.XLOOKUP(J3919,匹配表1065!Y:Y,匹配表1065!AA:AB)</f>
        <v>8</v>
      </c>
      <c r="L3919" s="89" t="str">
        <v>3个月以上</v>
      </c>
      <c r="M3919" s="92" t="s">
        <v>30</v>
      </c>
      <c r="N3919" s="102">
        <v>1</v>
      </c>
      <c r="O3919" s="93" t="str">
        <f>_xlfn.XLOOKUP(P3919,匹配表1065!U:U,匹配表1065!T:T)</f>
        <v>HO00001476</v>
      </c>
      <c r="P3919" s="102" t="s">
        <v>151</v>
      </c>
      <c r="Q3919" s="102" t="s">
        <v>152</v>
      </c>
      <c r="R3919" s="89" t="str">
        <f>_xlfn.XLOOKUP(Q3919,匹配表1065!L:L,匹配表1065!O:O)</f>
        <v>C</v>
      </c>
      <c r="S3919" s="93" t="str">
        <f>IFERROR(_xlfn.XLOOKUP(Q3919,匹配表1065!AI:AI,匹配表1065!AJ:AJ),"绿标")</f>
        <v>红标</v>
      </c>
      <c r="T3919" s="93" t="str" cm="1">
        <f t="array" ref="T3919:U3919">_xlfn.XLOOKUP(Q3919,匹配表1065!L:L,匹配表1065!M:N)</f>
        <v>眩晕</v>
      </c>
      <c r="U3919" s="94" t="str">
        <v>神经内科</v>
      </c>
      <c r="V3919" s="95" t="s">
        <v>70</v>
      </c>
      <c r="W3919" s="93">
        <f>_xlfn.XLOOKUP(M3919,匹配表1065!D:D,匹配表1065!F:F)*N3919</f>
        <v>12</v>
      </c>
    </row>
    <row r="3920" customHeight="1" spans="1:23">
      <c r="A3920" s="89" t="s">
        <v>787</v>
      </c>
      <c r="B3920" s="90">
        <v>46188</v>
      </c>
      <c r="C3920" s="91" t="str">
        <f t="shared" si="122"/>
        <v>6月第3周</v>
      </c>
      <c r="D3920" s="89" t="s">
        <v>836</v>
      </c>
      <c r="E3920" s="89" t="str">
        <f t="shared" si="123"/>
        <v>6月第3周--周1</v>
      </c>
      <c r="F3920" s="103" t="s">
        <v>27</v>
      </c>
      <c r="G3920" s="102" t="s">
        <v>136</v>
      </c>
      <c r="H3920" s="92" t="str">
        <f>_xlfn.XLOOKUP(O3920,匹配表1065!T:T,匹配表1065!W:W)</f>
        <v>青岛市</v>
      </c>
      <c r="I3920" s="89" t="str">
        <f>_xlfn.XLOOKUP(O3920,匹配表1065!T:T,匹配表1065!X:X)</f>
        <v>PME2035</v>
      </c>
      <c r="J3920" s="102" t="s">
        <v>150</v>
      </c>
      <c r="K3920" s="89" cm="1">
        <f ca="1" t="array" ref="K3920:L3920">_xlfn.XLOOKUP(J3920,匹配表1065!Y:Y,匹配表1065!AA:AB)</f>
        <v>8</v>
      </c>
      <c r="L3920" s="89" t="str">
        <v>3个月以上</v>
      </c>
      <c r="M3920" s="92" t="s">
        <v>35</v>
      </c>
      <c r="N3920" s="102">
        <v>1</v>
      </c>
      <c r="O3920" s="93" t="str">
        <f>_xlfn.XLOOKUP(P3920,匹配表1065!U:U,匹配表1065!T:T)</f>
        <v>HO00370760</v>
      </c>
      <c r="P3920" s="102" t="s">
        <v>499</v>
      </c>
      <c r="Q3920" s="102" t="s">
        <v>500</v>
      </c>
      <c r="R3920" s="89" t="str">
        <f>_xlfn.XLOOKUP(Q3920,匹配表1065!L:L,匹配表1065!O:O)</f>
        <v>A</v>
      </c>
      <c r="S3920" s="93" t="str">
        <f>IFERROR(_xlfn.XLOOKUP(Q3920,匹配表1065!AI:AI,匹配表1065!AJ:AJ),"绿标")</f>
        <v>红标</v>
      </c>
      <c r="T3920" s="93" t="str" cm="1">
        <f t="array" ref="T3920:U3920">_xlfn.XLOOKUP(Q3920,匹配表1065!L:L,匹配表1065!M:N)</f>
        <v>头痛</v>
      </c>
      <c r="U3920" s="94" t="str">
        <v>神经内科</v>
      </c>
      <c r="V3920" s="95" t="s">
        <v>67</v>
      </c>
      <c r="W3920" s="93">
        <f>_xlfn.XLOOKUP(M3920,匹配表1065!D:D,匹配表1065!F:F)*N3920</f>
        <v>4</v>
      </c>
    </row>
    <row r="3921" customHeight="1" spans="1:23">
      <c r="A3921" s="89" t="s">
        <v>787</v>
      </c>
      <c r="B3921" s="90">
        <v>46188</v>
      </c>
      <c r="C3921" s="91" t="str">
        <f t="shared" si="122"/>
        <v>6月第3周</v>
      </c>
      <c r="D3921" s="89" t="s">
        <v>836</v>
      </c>
      <c r="E3921" s="89" t="str">
        <f t="shared" si="123"/>
        <v>6月第3周--周1</v>
      </c>
      <c r="F3921" s="103" t="s">
        <v>27</v>
      </c>
      <c r="G3921" s="102" t="s">
        <v>136</v>
      </c>
      <c r="H3921" s="92" t="str">
        <f>_xlfn.XLOOKUP(O3921,匹配表1065!T:T,匹配表1065!W:W)</f>
        <v>青岛市</v>
      </c>
      <c r="I3921" s="89" t="str">
        <f>_xlfn.XLOOKUP(O3921,匹配表1065!T:T,匹配表1065!X:X)</f>
        <v>PME2035</v>
      </c>
      <c r="J3921" s="102" t="s">
        <v>150</v>
      </c>
      <c r="K3921" s="89" cm="1">
        <f ca="1" t="array" ref="K3921:L3921">_xlfn.XLOOKUP(J3921,匹配表1065!Y:Y,匹配表1065!AA:AB)</f>
        <v>8</v>
      </c>
      <c r="L3921" s="89" t="str">
        <v>3个月以上</v>
      </c>
      <c r="M3921" s="92" t="s">
        <v>35</v>
      </c>
      <c r="N3921" s="102">
        <v>1</v>
      </c>
      <c r="O3921" s="93" t="str">
        <f>_xlfn.XLOOKUP(P3921,匹配表1065!U:U,匹配表1065!T:T)</f>
        <v>HO00001483</v>
      </c>
      <c r="P3921" s="102" t="s">
        <v>259</v>
      </c>
      <c r="Q3921" s="102" t="s">
        <v>588</v>
      </c>
      <c r="R3921" s="89" t="str">
        <f>_xlfn.XLOOKUP(Q3921,匹配表1065!L:L,匹配表1065!O:O)</f>
        <v>B</v>
      </c>
      <c r="S3921" s="93" t="str">
        <f>IFERROR(_xlfn.XLOOKUP(Q3921,匹配表1065!AI:AI,匹配表1065!AJ:AJ),"绿标")</f>
        <v>绿标</v>
      </c>
      <c r="T3921" s="93" t="str" cm="1">
        <f t="array" ref="T3921:U3921">_xlfn.XLOOKUP(Q3921,匹配表1065!L:L,匹配表1065!M:N)</f>
        <v>脑血管</v>
      </c>
      <c r="U3921" s="94" t="str">
        <v>神经内科</v>
      </c>
      <c r="V3921" s="95" t="s">
        <v>33</v>
      </c>
      <c r="W3921" s="93">
        <f>_xlfn.XLOOKUP(M3921,匹配表1065!D:D,匹配表1065!F:F)*N3921</f>
        <v>4</v>
      </c>
    </row>
    <row r="3922" customHeight="1" spans="1:23">
      <c r="A3922" s="89" t="s">
        <v>787</v>
      </c>
      <c r="B3922" s="90">
        <v>46188</v>
      </c>
      <c r="C3922" s="91" t="str">
        <f t="shared" si="122"/>
        <v>6月第3周</v>
      </c>
      <c r="D3922" s="89" t="s">
        <v>836</v>
      </c>
      <c r="E3922" s="89" t="str">
        <f t="shared" si="123"/>
        <v>6月第3周--周1</v>
      </c>
      <c r="F3922" s="103" t="s">
        <v>27</v>
      </c>
      <c r="G3922" s="102" t="s">
        <v>136</v>
      </c>
      <c r="H3922" s="92" t="str">
        <f>_xlfn.XLOOKUP(O3922,匹配表1065!T:T,匹配表1065!W:W)</f>
        <v>青岛市</v>
      </c>
      <c r="I3922" s="89" t="str">
        <f>_xlfn.XLOOKUP(O3922,匹配表1065!T:T,匹配表1065!X:X)</f>
        <v>PME2031</v>
      </c>
      <c r="J3922" s="102" t="s">
        <v>155</v>
      </c>
      <c r="K3922" s="89" cm="1">
        <f ca="1" t="array" ref="K3922:L3922">_xlfn.XLOOKUP(J3922,匹配表1065!Y:Y,匹配表1065!AA:AB)</f>
        <v>31</v>
      </c>
      <c r="L3922" s="89" t="str">
        <v>3个月以上</v>
      </c>
      <c r="M3922" s="92" t="s">
        <v>30</v>
      </c>
      <c r="N3922" s="102">
        <v>1</v>
      </c>
      <c r="O3922" s="93" t="str">
        <f>_xlfn.XLOOKUP(P3922,匹配表1065!U:U,匹配表1065!T:T)</f>
        <v>HO00072793</v>
      </c>
      <c r="P3922" s="102" t="s">
        <v>159</v>
      </c>
      <c r="Q3922" s="102" t="s">
        <v>160</v>
      </c>
      <c r="R3922" s="89" t="str">
        <f>_xlfn.XLOOKUP(Q3922,匹配表1065!L:L,匹配表1065!O:O)</f>
        <v>A</v>
      </c>
      <c r="S3922" s="93" t="str">
        <f>IFERROR(_xlfn.XLOOKUP(Q3922,匹配表1065!AI:AI,匹配表1065!AJ:AJ),"绿标")</f>
        <v>红标</v>
      </c>
      <c r="T3922" s="93" t="str" cm="1">
        <f t="array" ref="T3922:U3922">_xlfn.XLOOKUP(Q3922,匹配表1065!L:L,匹配表1065!M:N)</f>
        <v>头痛</v>
      </c>
      <c r="U3922" s="94" t="str">
        <v>神经内科</v>
      </c>
      <c r="V3922" s="95" t="s">
        <v>67</v>
      </c>
      <c r="W3922" s="93">
        <f>_xlfn.XLOOKUP(M3922,匹配表1065!D:D,匹配表1065!F:F)*N3922</f>
        <v>12</v>
      </c>
    </row>
    <row r="3923" customHeight="1" spans="1:23">
      <c r="A3923" s="89" t="s">
        <v>787</v>
      </c>
      <c r="B3923" s="90">
        <v>46188</v>
      </c>
      <c r="C3923" s="91" t="str">
        <f t="shared" si="122"/>
        <v>6月第3周</v>
      </c>
      <c r="D3923" s="89" t="s">
        <v>836</v>
      </c>
      <c r="E3923" s="89" t="str">
        <f t="shared" si="123"/>
        <v>6月第3周--周1</v>
      </c>
      <c r="F3923" s="103" t="s">
        <v>27</v>
      </c>
      <c r="G3923" s="102" t="s">
        <v>136</v>
      </c>
      <c r="H3923" s="92" t="str">
        <f>_xlfn.XLOOKUP(O3923,匹配表1065!T:T,匹配表1065!W:W)</f>
        <v>青岛市</v>
      </c>
      <c r="I3923" s="89" t="str">
        <f>_xlfn.XLOOKUP(O3923,匹配表1065!T:T,匹配表1065!X:X)</f>
        <v>PME2031</v>
      </c>
      <c r="J3923" s="102" t="s">
        <v>155</v>
      </c>
      <c r="K3923" s="89" cm="1">
        <f ca="1" t="array" ref="K3923:L3923">_xlfn.XLOOKUP(J3923,匹配表1065!Y:Y,匹配表1065!AA:AB)</f>
        <v>31</v>
      </c>
      <c r="L3923" s="89" t="str">
        <v>3个月以上</v>
      </c>
      <c r="M3923" s="92" t="s">
        <v>30</v>
      </c>
      <c r="N3923" s="102">
        <v>1</v>
      </c>
      <c r="O3923" s="93" t="str">
        <f>_xlfn.XLOOKUP(P3923,匹配表1065!U:U,匹配表1065!T:T)</f>
        <v>HO00072793</v>
      </c>
      <c r="P3923" s="102" t="s">
        <v>159</v>
      </c>
      <c r="Q3923" s="102" t="s">
        <v>339</v>
      </c>
      <c r="R3923" s="89" t="str">
        <f>_xlfn.XLOOKUP(Q3923,匹配表1065!L:L,匹配表1065!O:O)</f>
        <v>C</v>
      </c>
      <c r="S3923" s="93" t="str">
        <f>IFERROR(_xlfn.XLOOKUP(Q3923,匹配表1065!AI:AI,匹配表1065!AJ:AJ),"绿标")</f>
        <v>红标</v>
      </c>
      <c r="T3923" s="93" t="str" cm="1">
        <f t="array" ref="T3923:U3923">_xlfn.XLOOKUP(Q3923,匹配表1065!L:L,匹配表1065!M:N)</f>
        <v>眩晕</v>
      </c>
      <c r="U3923" s="94" t="str">
        <v>神经内科</v>
      </c>
      <c r="V3923" s="95" t="s">
        <v>70</v>
      </c>
      <c r="W3923" s="93">
        <f>_xlfn.XLOOKUP(M3923,匹配表1065!D:D,匹配表1065!F:F)*N3923</f>
        <v>12</v>
      </c>
    </row>
    <row r="3924" customHeight="1" spans="1:23">
      <c r="A3924" s="89" t="s">
        <v>787</v>
      </c>
      <c r="B3924" s="90">
        <v>46188</v>
      </c>
      <c r="C3924" s="91" t="str">
        <f t="shared" si="122"/>
        <v>6月第3周</v>
      </c>
      <c r="D3924" s="89" t="s">
        <v>836</v>
      </c>
      <c r="E3924" s="89" t="str">
        <f t="shared" si="123"/>
        <v>6月第3周--周1</v>
      </c>
      <c r="F3924" s="103" t="s">
        <v>27</v>
      </c>
      <c r="G3924" s="102" t="s">
        <v>136</v>
      </c>
      <c r="H3924" s="92" t="str">
        <f>_xlfn.XLOOKUP(O3924,匹配表1065!T:T,匹配表1065!W:W)</f>
        <v>青岛市</v>
      </c>
      <c r="I3924" s="89" t="str">
        <f>_xlfn.XLOOKUP(O3924,匹配表1065!T:T,匹配表1065!X:X)</f>
        <v>PME2033</v>
      </c>
      <c r="J3924" s="102" t="s">
        <v>137</v>
      </c>
      <c r="K3924" s="89" cm="1">
        <f ca="1" t="array" ref="K3924:L3924">_xlfn.XLOOKUP(J3924,匹配表1065!Y:Y,匹配表1065!AA:AB)</f>
        <v>10</v>
      </c>
      <c r="L3924" s="89" t="str">
        <v>3个月以上</v>
      </c>
      <c r="M3924" s="92" t="s">
        <v>30</v>
      </c>
      <c r="N3924" s="102">
        <v>1</v>
      </c>
      <c r="O3924" s="93" t="str">
        <f>_xlfn.XLOOKUP(P3924,匹配表1065!U:U,匹配表1065!T:T)</f>
        <v>HO00001481</v>
      </c>
      <c r="P3924" s="102" t="s">
        <v>246</v>
      </c>
      <c r="Q3924" s="102" t="s">
        <v>306</v>
      </c>
      <c r="R3924" s="89" t="str">
        <f>_xlfn.XLOOKUP(Q3924,匹配表1065!L:L,匹配表1065!O:O)</f>
        <v>A</v>
      </c>
      <c r="S3924" s="93" t="str">
        <f>IFERROR(_xlfn.XLOOKUP(Q3924,匹配表1065!AI:AI,匹配表1065!AJ:AJ),"绿标")</f>
        <v>红标</v>
      </c>
      <c r="T3924" s="93" t="str" cm="1">
        <f t="array" ref="T3924:U3924">_xlfn.XLOOKUP(Q3924,匹配表1065!L:L,匹配表1065!M:N)</f>
        <v>头痛</v>
      </c>
      <c r="U3924" s="94" t="str">
        <v>神经内科</v>
      </c>
      <c r="V3924" s="95" t="s">
        <v>42</v>
      </c>
      <c r="W3924" s="93">
        <f>_xlfn.XLOOKUP(M3924,匹配表1065!D:D,匹配表1065!F:F)*N3924</f>
        <v>12</v>
      </c>
    </row>
    <row r="3925" customHeight="1" spans="1:23">
      <c r="A3925" s="89" t="s">
        <v>787</v>
      </c>
      <c r="B3925" s="90">
        <v>46188</v>
      </c>
      <c r="C3925" s="91" t="str">
        <f t="shared" si="122"/>
        <v>6月第3周</v>
      </c>
      <c r="D3925" s="89" t="s">
        <v>836</v>
      </c>
      <c r="E3925" s="89" t="str">
        <f t="shared" si="123"/>
        <v>6月第3周--周1</v>
      </c>
      <c r="F3925" s="103" t="s">
        <v>27</v>
      </c>
      <c r="G3925" s="102" t="s">
        <v>136</v>
      </c>
      <c r="H3925" s="92" t="str">
        <f>_xlfn.XLOOKUP(O3925,匹配表1065!T:T,匹配表1065!W:W)</f>
        <v>青岛市</v>
      </c>
      <c r="I3925" s="89" t="str">
        <f>_xlfn.XLOOKUP(O3925,匹配表1065!T:T,匹配表1065!X:X)</f>
        <v>PME2032</v>
      </c>
      <c r="J3925" s="102" t="s">
        <v>143</v>
      </c>
      <c r="K3925" s="89" cm="1">
        <f ca="1" t="array" ref="K3925:L3925">_xlfn.XLOOKUP(J3925,匹配表1065!Y:Y,匹配表1065!AA:AB)</f>
        <v>31</v>
      </c>
      <c r="L3925" s="89" t="str">
        <v>3个月以上</v>
      </c>
      <c r="M3925" s="92" t="s">
        <v>30</v>
      </c>
      <c r="N3925" s="102">
        <v>1</v>
      </c>
      <c r="O3925" s="93" t="str">
        <f>_xlfn.XLOOKUP(P3925,匹配表1065!U:U,匹配表1065!T:T)</f>
        <v>HO00001482</v>
      </c>
      <c r="P3925" s="102" t="s">
        <v>146</v>
      </c>
      <c r="Q3925" s="102" t="s">
        <v>249</v>
      </c>
      <c r="R3925" s="89" t="str">
        <f>_xlfn.XLOOKUP(Q3925,匹配表1065!L:L,匹配表1065!O:O)</f>
        <v>C</v>
      </c>
      <c r="S3925" s="93" t="str">
        <f>IFERROR(_xlfn.XLOOKUP(Q3925,匹配表1065!AI:AI,匹配表1065!AJ:AJ),"绿标")</f>
        <v>绿标</v>
      </c>
      <c r="T3925" s="93" t="str" cm="1">
        <f t="array" ref="T3925:U3925">_xlfn.XLOOKUP(Q3925,匹配表1065!L:L,匹配表1065!M:N)</f>
        <v>眩晕</v>
      </c>
      <c r="U3925" s="94" t="str">
        <v>耳鼻喉科</v>
      </c>
      <c r="V3925" s="95" t="s">
        <v>70</v>
      </c>
      <c r="W3925" s="93">
        <f>_xlfn.XLOOKUP(M3925,匹配表1065!D:D,匹配表1065!F:F)*N3925</f>
        <v>12</v>
      </c>
    </row>
    <row r="3926" customHeight="1" spans="1:23">
      <c r="A3926" s="89" t="s">
        <v>787</v>
      </c>
      <c r="B3926" s="90">
        <v>46188</v>
      </c>
      <c r="C3926" s="91" t="str">
        <f t="shared" si="122"/>
        <v>6月第3周</v>
      </c>
      <c r="D3926" s="89" t="s">
        <v>836</v>
      </c>
      <c r="E3926" s="89" t="str">
        <f t="shared" si="123"/>
        <v>6月第3周--周1</v>
      </c>
      <c r="F3926" s="103" t="s">
        <v>27</v>
      </c>
      <c r="G3926" s="102" t="s">
        <v>136</v>
      </c>
      <c r="H3926" s="92" t="str">
        <f>_xlfn.XLOOKUP(O3926,匹配表1065!T:T,匹配表1065!W:W)</f>
        <v>青岛市</v>
      </c>
      <c r="I3926" s="89" t="str">
        <f>_xlfn.XLOOKUP(O3926,匹配表1065!T:T,匹配表1065!X:X)</f>
        <v>PME2032</v>
      </c>
      <c r="J3926" s="102" t="s">
        <v>143</v>
      </c>
      <c r="K3926" s="89" cm="1">
        <f ca="1" t="array" ref="K3926:L3926">_xlfn.XLOOKUP(J3926,匹配表1065!Y:Y,匹配表1065!AA:AB)</f>
        <v>31</v>
      </c>
      <c r="L3926" s="89" t="str">
        <v>3个月以上</v>
      </c>
      <c r="M3926" s="92" t="s">
        <v>30</v>
      </c>
      <c r="N3926" s="102">
        <v>1</v>
      </c>
      <c r="O3926" s="93" t="str">
        <f>_xlfn.XLOOKUP(P3926,匹配表1065!U:U,匹配表1065!T:T)</f>
        <v>HO00001482</v>
      </c>
      <c r="P3926" s="102" t="s">
        <v>146</v>
      </c>
      <c r="Q3926" s="102" t="s">
        <v>147</v>
      </c>
      <c r="R3926" s="89" t="str">
        <f>_xlfn.XLOOKUP(Q3926,匹配表1065!L:L,匹配表1065!O:O)</f>
        <v>A</v>
      </c>
      <c r="S3926" s="93" t="str">
        <f>IFERROR(_xlfn.XLOOKUP(Q3926,匹配表1065!AI:AI,匹配表1065!AJ:AJ),"绿标")</f>
        <v>红标</v>
      </c>
      <c r="T3926" s="93" t="str" cm="1">
        <f t="array" ref="T3926:U3926">_xlfn.XLOOKUP(Q3926,匹配表1065!L:L,匹配表1065!M:N)</f>
        <v>头痛</v>
      </c>
      <c r="U3926" s="94" t="str">
        <v>神经内科</v>
      </c>
      <c r="V3926" s="95" t="s">
        <v>67</v>
      </c>
      <c r="W3926" s="93">
        <f>_xlfn.XLOOKUP(M3926,匹配表1065!D:D,匹配表1065!F:F)*N3926</f>
        <v>12</v>
      </c>
    </row>
    <row r="3927" customHeight="1" spans="1:23">
      <c r="A3927" s="89" t="s">
        <v>787</v>
      </c>
      <c r="B3927" s="90">
        <v>46188</v>
      </c>
      <c r="C3927" s="91" t="str">
        <f t="shared" si="122"/>
        <v>6月第3周</v>
      </c>
      <c r="D3927" s="89" t="s">
        <v>836</v>
      </c>
      <c r="E3927" s="89" t="str">
        <f t="shared" si="123"/>
        <v>6月第3周--周1</v>
      </c>
      <c r="F3927" s="103" t="s">
        <v>27</v>
      </c>
      <c r="G3927" s="102" t="s">
        <v>136</v>
      </c>
      <c r="H3927" s="92" t="str">
        <f>_xlfn.XLOOKUP(O3927,匹配表1065!T:T,匹配表1065!W:W)</f>
        <v>烟台市</v>
      </c>
      <c r="I3927" s="89" t="str">
        <f>_xlfn.XLOOKUP(O3927,匹配表1065!T:T,匹配表1065!X:X)</f>
        <v>PME2034</v>
      </c>
      <c r="J3927" s="102" t="s">
        <v>501</v>
      </c>
      <c r="K3927" s="89" cm="1">
        <f ca="1" t="array" ref="K3927:L3927">_xlfn.XLOOKUP(J3927,匹配表1065!Y:Y,匹配表1065!AA:AB)</f>
        <v>4</v>
      </c>
      <c r="L3927" s="89" t="str">
        <v>3个月以上</v>
      </c>
      <c r="M3927" s="92" t="s">
        <v>35</v>
      </c>
      <c r="N3927" s="102">
        <v>1</v>
      </c>
      <c r="O3927" s="93" t="str">
        <f>_xlfn.XLOOKUP(P3927,匹配表1065!U:U,匹配表1065!T:T)</f>
        <v>HO00001522</v>
      </c>
      <c r="P3927" s="102" t="s">
        <v>502</v>
      </c>
      <c r="Q3927" s="102" t="s">
        <v>777</v>
      </c>
      <c r="R3927" s="89" t="str">
        <f>_xlfn.XLOOKUP(Q3927,匹配表1065!L:L,匹配表1065!O:O)</f>
        <v>A</v>
      </c>
      <c r="S3927" s="93" t="str">
        <f>IFERROR(_xlfn.XLOOKUP(Q3927,匹配表1065!AI:AI,匹配表1065!AJ:AJ),"绿标")</f>
        <v>绿标</v>
      </c>
      <c r="T3927" s="93" t="str" cm="1">
        <f t="array" ref="T3927:U3927">_xlfn.XLOOKUP(Q3927,匹配表1065!L:L,匹配表1065!M:N)</f>
        <v>头痛</v>
      </c>
      <c r="U3927" s="94" t="str">
        <v>神经内科</v>
      </c>
      <c r="V3927" s="95" t="s">
        <v>70</v>
      </c>
      <c r="W3927" s="93">
        <f>_xlfn.XLOOKUP(M3927,匹配表1065!D:D,匹配表1065!F:F)*N3927</f>
        <v>4</v>
      </c>
    </row>
    <row r="3928" customHeight="1" spans="1:23">
      <c r="A3928" s="89" t="s">
        <v>787</v>
      </c>
      <c r="B3928" s="90">
        <v>46188</v>
      </c>
      <c r="C3928" s="91" t="str">
        <f t="shared" si="122"/>
        <v>6月第3周</v>
      </c>
      <c r="D3928" s="89" t="s">
        <v>836</v>
      </c>
      <c r="E3928" s="89" t="str">
        <f t="shared" si="123"/>
        <v>6月第3周--周1</v>
      </c>
      <c r="F3928" s="103" t="s">
        <v>27</v>
      </c>
      <c r="G3928" s="102" t="s">
        <v>104</v>
      </c>
      <c r="H3928" s="92" t="str">
        <f>_xlfn.XLOOKUP(O3928,匹配表1065!T:T,匹配表1065!W:W)</f>
        <v>济南市</v>
      </c>
      <c r="I3928" s="89" t="str">
        <f>_xlfn.XLOOKUP(O3928,匹配表1065!T:T,匹配表1065!X:X)</f>
        <v>PME2025</v>
      </c>
      <c r="J3928" s="102" t="s">
        <v>111</v>
      </c>
      <c r="K3928" s="89" cm="1">
        <f ca="1" t="array" ref="K3928:L3928">_xlfn.XLOOKUP(J3928,匹配表1065!Y:Y,匹配表1065!AA:AB)</f>
        <v>30</v>
      </c>
      <c r="L3928" s="89" t="str">
        <v>3个月以上</v>
      </c>
      <c r="M3928" s="92" t="s">
        <v>55</v>
      </c>
      <c r="N3928" s="102">
        <v>1</v>
      </c>
      <c r="O3928" s="93" t="str">
        <f>_xlfn.XLOOKUP(P3928,匹配表1065!U:U,匹配表1065!T:T)</f>
        <v>HO00394630</v>
      </c>
      <c r="P3928" s="102" t="s">
        <v>462</v>
      </c>
      <c r="Q3928" s="102" t="s">
        <v>463</v>
      </c>
      <c r="R3928" s="89" t="str">
        <f>_xlfn.XLOOKUP(Q3928,匹配表1065!L:L,匹配表1065!O:O)</f>
        <v>C</v>
      </c>
      <c r="S3928" s="93" t="str">
        <f>IFERROR(_xlfn.XLOOKUP(Q3928,匹配表1065!AI:AI,匹配表1065!AJ:AJ),"绿标")</f>
        <v>绿标</v>
      </c>
      <c r="T3928" s="93" t="str" cm="1">
        <f t="array" ref="T3928:U3928">_xlfn.XLOOKUP(Q3928,匹配表1065!L:L,匹配表1065!M:N)</f>
        <v>眩晕</v>
      </c>
      <c r="U3928" s="94" t="str">
        <v>神经内科</v>
      </c>
      <c r="V3928" s="95" t="s">
        <v>58</v>
      </c>
      <c r="W3928" s="93">
        <f>_xlfn.XLOOKUP(M3928,匹配表1065!D:D,匹配表1065!F:F)*N3928</f>
        <v>8</v>
      </c>
    </row>
    <row r="3929" customHeight="1" spans="1:23">
      <c r="A3929" s="89" t="s">
        <v>787</v>
      </c>
      <c r="B3929" s="90">
        <v>46188</v>
      </c>
      <c r="C3929" s="91" t="str">
        <f t="shared" si="122"/>
        <v>6月第3周</v>
      </c>
      <c r="D3929" s="89" t="s">
        <v>836</v>
      </c>
      <c r="E3929" s="89" t="str">
        <f t="shared" si="123"/>
        <v>6月第3周--周1</v>
      </c>
      <c r="F3929" s="103" t="s">
        <v>27</v>
      </c>
      <c r="G3929" s="102" t="s">
        <v>104</v>
      </c>
      <c r="H3929" s="92" t="str">
        <f>_xlfn.XLOOKUP(O3929,匹配表1065!T:T,匹配表1065!W:W)</f>
        <v>聊城市</v>
      </c>
      <c r="I3929" s="89" t="str">
        <f>_xlfn.XLOOKUP(O3929,匹配表1065!T:T,匹配表1065!X:X)</f>
        <v>PME2046</v>
      </c>
      <c r="J3929" s="102" t="s">
        <v>108</v>
      </c>
      <c r="K3929" s="89" cm="1">
        <f ca="1" t="array" ref="K3929:L3929">_xlfn.XLOOKUP(J3929,匹配表1065!Y:Y,匹配表1065!AA:AB)</f>
        <v>8</v>
      </c>
      <c r="L3929" s="89" t="str">
        <v>3个月以上</v>
      </c>
      <c r="M3929" s="92" t="s">
        <v>30</v>
      </c>
      <c r="N3929" s="102">
        <v>1</v>
      </c>
      <c r="O3929" s="93" t="str">
        <f>_xlfn.XLOOKUP(P3929,匹配表1065!U:U,匹配表1065!T:T)</f>
        <v>HO00001415</v>
      </c>
      <c r="P3929" s="102" t="s">
        <v>109</v>
      </c>
      <c r="Q3929" s="102" t="s">
        <v>317</v>
      </c>
      <c r="R3929" s="89" t="str">
        <f>_xlfn.XLOOKUP(Q3929,匹配表1065!L:L,匹配表1065!O:O)</f>
        <v>A</v>
      </c>
      <c r="S3929" s="93" t="str">
        <f>IFERROR(_xlfn.XLOOKUP(Q3929,匹配表1065!AI:AI,匹配表1065!AJ:AJ),"绿标")</f>
        <v>绿标</v>
      </c>
      <c r="T3929" s="93" t="str" cm="1">
        <f t="array" ref="T3929:U3929">_xlfn.XLOOKUP(Q3929,匹配表1065!L:L,匹配表1065!M:N)</f>
        <v>头痛</v>
      </c>
      <c r="U3929" s="94" t="str">
        <v>神经内科</v>
      </c>
      <c r="V3929" s="95" t="s">
        <v>33</v>
      </c>
      <c r="W3929" s="93">
        <f>_xlfn.XLOOKUP(M3929,匹配表1065!D:D,匹配表1065!F:F)*N3929</f>
        <v>12</v>
      </c>
    </row>
    <row r="3930" customHeight="1" spans="1:23">
      <c r="A3930" s="89" t="s">
        <v>787</v>
      </c>
      <c r="B3930" s="90">
        <v>46188</v>
      </c>
      <c r="C3930" s="91" t="str">
        <f t="shared" si="122"/>
        <v>6月第3周</v>
      </c>
      <c r="D3930" s="89" t="s">
        <v>836</v>
      </c>
      <c r="E3930" s="89" t="str">
        <f t="shared" si="123"/>
        <v>6月第3周--周1</v>
      </c>
      <c r="F3930" s="103" t="s">
        <v>27</v>
      </c>
      <c r="G3930" s="102" t="s">
        <v>104</v>
      </c>
      <c r="H3930" s="92" t="str">
        <f>_xlfn.XLOOKUP(O3930,匹配表1065!T:T,匹配表1065!W:W)</f>
        <v>济南市</v>
      </c>
      <c r="I3930" s="89" t="str">
        <f>_xlfn.XLOOKUP(O3930,匹配表1065!T:T,匹配表1065!X:X)</f>
        <v>PME2044</v>
      </c>
      <c r="J3930" s="102" t="s">
        <v>105</v>
      </c>
      <c r="K3930" s="89" cm="1">
        <f ca="1" t="array" ref="K3930:L3930">_xlfn.XLOOKUP(J3930,匹配表1065!Y:Y,匹配表1065!AA:AB)</f>
        <v>8</v>
      </c>
      <c r="L3930" s="89" t="str">
        <v>3个月以上</v>
      </c>
      <c r="M3930" s="92" t="s">
        <v>30</v>
      </c>
      <c r="N3930" s="102">
        <v>1</v>
      </c>
      <c r="O3930" s="93" t="str">
        <f>_xlfn.XLOOKUP(P3930,匹配表1065!U:U,匹配表1065!T:T)</f>
        <v>HO00371069</v>
      </c>
      <c r="P3930" s="102" t="s">
        <v>315</v>
      </c>
      <c r="Q3930" s="102" t="s">
        <v>461</v>
      </c>
      <c r="R3930" s="89" t="str">
        <f>_xlfn.XLOOKUP(Q3930,匹配表1065!L:L,匹配表1065!O:O)</f>
        <v>B</v>
      </c>
      <c r="S3930" s="93" t="str">
        <f>IFERROR(_xlfn.XLOOKUP(Q3930,匹配表1065!AI:AI,匹配表1065!AJ:AJ),"绿标")</f>
        <v>绿标</v>
      </c>
      <c r="T3930" s="93" t="str" cm="1">
        <f t="array" ref="T3930:U3930">_xlfn.XLOOKUP(Q3930,匹配表1065!L:L,匹配表1065!M:N)</f>
        <v>脑血管</v>
      </c>
      <c r="U3930" s="94" t="str">
        <v>神经内科</v>
      </c>
      <c r="V3930" s="95" t="s">
        <v>42</v>
      </c>
      <c r="W3930" s="93">
        <f>_xlfn.XLOOKUP(M3930,匹配表1065!D:D,匹配表1065!F:F)*N3930</f>
        <v>12</v>
      </c>
    </row>
    <row r="3931" customHeight="1" spans="1:23">
      <c r="A3931" s="89" t="s">
        <v>787</v>
      </c>
      <c r="B3931" s="90">
        <v>46188</v>
      </c>
      <c r="C3931" s="91" t="str">
        <f t="shared" si="122"/>
        <v>6月第3周</v>
      </c>
      <c r="D3931" s="89" t="s">
        <v>836</v>
      </c>
      <c r="E3931" s="89" t="str">
        <f t="shared" si="123"/>
        <v>6月第3周--周1</v>
      </c>
      <c r="F3931" s="103" t="s">
        <v>27</v>
      </c>
      <c r="G3931" s="102" t="s">
        <v>104</v>
      </c>
      <c r="H3931" s="92" t="str">
        <f>_xlfn.XLOOKUP(O3931,匹配表1065!T:T,匹配表1065!W:W)</f>
        <v>济南市</v>
      </c>
      <c r="I3931" s="89" t="str">
        <f>_xlfn.XLOOKUP(O3931,匹配表1065!T:T,匹配表1065!X:X)</f>
        <v>PME2025</v>
      </c>
      <c r="J3931" s="102" t="s">
        <v>128</v>
      </c>
      <c r="K3931" s="89" cm="1">
        <f ca="1" t="array" ref="K3931:L3931">_xlfn.XLOOKUP(J3931,匹配表1065!Y:Y,匹配表1065!AA:AB)</f>
        <v>13</v>
      </c>
      <c r="L3931" s="89" t="str">
        <v>3个月以上</v>
      </c>
      <c r="M3931" s="92" t="s">
        <v>30</v>
      </c>
      <c r="N3931" s="102">
        <v>1</v>
      </c>
      <c r="O3931" s="93" t="str">
        <f>_xlfn.XLOOKUP(P3931,匹配表1065!U:U,匹配表1065!T:T)</f>
        <v>HO00001400</v>
      </c>
      <c r="P3931" s="102" t="s">
        <v>112</v>
      </c>
      <c r="Q3931" s="102" t="s">
        <v>131</v>
      </c>
      <c r="R3931" s="89" t="str">
        <f>_xlfn.XLOOKUP(Q3931,匹配表1065!L:L,匹配表1065!O:O)</f>
        <v>B</v>
      </c>
      <c r="S3931" s="93" t="str">
        <f>IFERROR(_xlfn.XLOOKUP(Q3931,匹配表1065!AI:AI,匹配表1065!AJ:AJ),"绿标")</f>
        <v>红标</v>
      </c>
      <c r="T3931" s="93" t="str" cm="1">
        <f t="array" ref="T3931:U3931">_xlfn.XLOOKUP(Q3931,匹配表1065!L:L,匹配表1065!M:N)</f>
        <v>脑血管</v>
      </c>
      <c r="U3931" s="94" t="str">
        <v>神经内科</v>
      </c>
      <c r="V3931" s="95" t="s">
        <v>42</v>
      </c>
      <c r="W3931" s="93">
        <f>_xlfn.XLOOKUP(M3931,匹配表1065!D:D,匹配表1065!F:F)*N3931</f>
        <v>12</v>
      </c>
    </row>
    <row r="3932" customHeight="1" spans="1:23">
      <c r="A3932" s="89" t="s">
        <v>787</v>
      </c>
      <c r="B3932" s="90">
        <v>46188</v>
      </c>
      <c r="C3932" s="91" t="str">
        <f t="shared" si="122"/>
        <v>6月第3周</v>
      </c>
      <c r="D3932" s="89" t="s">
        <v>836</v>
      </c>
      <c r="E3932" s="89" t="str">
        <f t="shared" si="123"/>
        <v>6月第3周--周1</v>
      </c>
      <c r="F3932" s="103" t="s">
        <v>27</v>
      </c>
      <c r="G3932" s="102" t="s">
        <v>104</v>
      </c>
      <c r="H3932" s="92" t="str">
        <f>_xlfn.XLOOKUP(O3932,匹配表1065!T:T,匹配表1065!W:W)</f>
        <v>济南市</v>
      </c>
      <c r="I3932" s="89" t="str">
        <f>_xlfn.XLOOKUP(O3932,匹配表1065!T:T,匹配表1065!X:X)</f>
        <v>PME2025</v>
      </c>
      <c r="J3932" s="102" t="s">
        <v>111</v>
      </c>
      <c r="K3932" s="89" cm="1">
        <f ca="1" t="array" ref="K3932:L3932">_xlfn.XLOOKUP(J3932,匹配表1065!Y:Y,匹配表1065!AA:AB)</f>
        <v>30</v>
      </c>
      <c r="L3932" s="89" t="str">
        <v>3个月以上</v>
      </c>
      <c r="M3932" s="92" t="s">
        <v>30</v>
      </c>
      <c r="N3932" s="102">
        <v>1</v>
      </c>
      <c r="O3932" s="93" t="str">
        <f>_xlfn.XLOOKUP(P3932,匹配表1065!U:U,匹配表1065!T:T)</f>
        <v>HO00001400</v>
      </c>
      <c r="P3932" s="102" t="s">
        <v>112</v>
      </c>
      <c r="Q3932" s="102" t="s">
        <v>113</v>
      </c>
      <c r="R3932" s="89" t="str">
        <f>_xlfn.XLOOKUP(Q3932,匹配表1065!L:L,匹配表1065!O:O)</f>
        <v>B</v>
      </c>
      <c r="S3932" s="93" t="str">
        <f>IFERROR(_xlfn.XLOOKUP(Q3932,匹配表1065!AI:AI,匹配表1065!AJ:AJ),"绿标")</f>
        <v>红标</v>
      </c>
      <c r="T3932" s="93" t="str" cm="1">
        <f t="array" ref="T3932:U3932">_xlfn.XLOOKUP(Q3932,匹配表1065!L:L,匹配表1065!M:N)</f>
        <v>抑郁焦虑</v>
      </c>
      <c r="U3932" s="94" t="str">
        <v>神经内科</v>
      </c>
      <c r="V3932" s="95" t="s">
        <v>42</v>
      </c>
      <c r="W3932" s="93">
        <f>_xlfn.XLOOKUP(M3932,匹配表1065!D:D,匹配表1065!F:F)*N3932</f>
        <v>12</v>
      </c>
    </row>
    <row r="3933" customHeight="1" spans="1:23">
      <c r="A3933" s="89" t="s">
        <v>787</v>
      </c>
      <c r="B3933" s="90">
        <v>46188</v>
      </c>
      <c r="C3933" s="91" t="str">
        <f t="shared" si="122"/>
        <v>6月第3周</v>
      </c>
      <c r="D3933" s="89" t="s">
        <v>836</v>
      </c>
      <c r="E3933" s="89" t="str">
        <f t="shared" si="123"/>
        <v>6月第3周--周1</v>
      </c>
      <c r="F3933" s="103" t="s">
        <v>27</v>
      </c>
      <c r="G3933" s="102" t="s">
        <v>104</v>
      </c>
      <c r="H3933" s="92" t="str">
        <f>_xlfn.XLOOKUP(O3933,匹配表1065!T:T,匹配表1065!W:W)</f>
        <v>济南市</v>
      </c>
      <c r="I3933" s="89" t="str">
        <f>_xlfn.XLOOKUP(O3933,匹配表1065!T:T,匹配表1065!X:X)</f>
        <v>PME2024</v>
      </c>
      <c r="J3933" s="102" t="s">
        <v>125</v>
      </c>
      <c r="K3933" s="89" cm="1">
        <f ca="1" t="array" ref="K3933:L3933">_xlfn.XLOOKUP(J3933,匹配表1065!Y:Y,匹配表1065!AA:AB)</f>
        <v>9</v>
      </c>
      <c r="L3933" s="89" t="str">
        <v>3个月以上</v>
      </c>
      <c r="M3933" s="92" t="s">
        <v>30</v>
      </c>
      <c r="N3933" s="102">
        <v>1</v>
      </c>
      <c r="O3933" s="93" t="str">
        <f>_xlfn.XLOOKUP(P3933,匹配表1065!U:U,匹配表1065!T:T)</f>
        <v>HO00001404</v>
      </c>
      <c r="P3933" s="102" t="s">
        <v>126</v>
      </c>
      <c r="Q3933" s="102" t="s">
        <v>234</v>
      </c>
      <c r="R3933" s="89" t="str">
        <f>_xlfn.XLOOKUP(Q3933,匹配表1065!L:L,匹配表1065!O:O)</f>
        <v>A</v>
      </c>
      <c r="S3933" s="93" t="str">
        <f>IFERROR(_xlfn.XLOOKUP(Q3933,匹配表1065!AI:AI,匹配表1065!AJ:AJ),"绿标")</f>
        <v>红标</v>
      </c>
      <c r="T3933" s="93" t="str" cm="1">
        <f t="array" ref="T3933:U3933">_xlfn.XLOOKUP(Q3933,匹配表1065!L:L,匹配表1065!M:N)</f>
        <v>头痛</v>
      </c>
      <c r="U3933" s="94" t="str">
        <v>神经内科</v>
      </c>
      <c r="V3933" s="95" t="s">
        <v>42</v>
      </c>
      <c r="W3933" s="93">
        <f>_xlfn.XLOOKUP(M3933,匹配表1065!D:D,匹配表1065!F:F)*N3933</f>
        <v>12</v>
      </c>
    </row>
    <row r="3934" customHeight="1" spans="1:23">
      <c r="A3934" s="89" t="s">
        <v>787</v>
      </c>
      <c r="B3934" s="90">
        <v>46188</v>
      </c>
      <c r="C3934" s="91" t="str">
        <f t="shared" si="122"/>
        <v>6月第3周</v>
      </c>
      <c r="D3934" s="89" t="s">
        <v>836</v>
      </c>
      <c r="E3934" s="89" t="str">
        <f t="shared" si="123"/>
        <v>6月第3周--周1</v>
      </c>
      <c r="F3934" s="103" t="s">
        <v>27</v>
      </c>
      <c r="G3934" s="102" t="s">
        <v>104</v>
      </c>
      <c r="H3934" s="92" t="str">
        <f>_xlfn.XLOOKUP(O3934,匹配表1065!T:T,匹配表1065!W:W)</f>
        <v>济南市</v>
      </c>
      <c r="I3934" s="89" t="str">
        <f>_xlfn.XLOOKUP(O3934,匹配表1065!T:T,匹配表1065!X:X)</f>
        <v>PME2026</v>
      </c>
      <c r="J3934" s="102" t="s">
        <v>116</v>
      </c>
      <c r="K3934" s="89" cm="1">
        <f ca="1" t="array" ref="K3934:L3934">_xlfn.XLOOKUP(J3934,匹配表1065!Y:Y,匹配表1065!AA:AB)</f>
        <v>13</v>
      </c>
      <c r="L3934" s="89" t="str">
        <v>3个月以上</v>
      </c>
      <c r="M3934" s="92" t="s">
        <v>55</v>
      </c>
      <c r="N3934" s="102">
        <v>1</v>
      </c>
      <c r="O3934" s="93" t="str">
        <f>_xlfn.XLOOKUP(P3934,匹配表1065!U:U,匹配表1065!T:T)</f>
        <v>HO00001409</v>
      </c>
      <c r="P3934" s="102" t="s">
        <v>117</v>
      </c>
      <c r="Q3934" s="102" t="s">
        <v>118</v>
      </c>
      <c r="R3934" s="89" t="str">
        <f>_xlfn.XLOOKUP(Q3934,匹配表1065!L:L,匹配表1065!O:O)</f>
        <v>A</v>
      </c>
      <c r="S3934" s="93" t="str">
        <f>IFERROR(_xlfn.XLOOKUP(Q3934,匹配表1065!AI:AI,匹配表1065!AJ:AJ),"绿标")</f>
        <v>绿标</v>
      </c>
      <c r="T3934" s="93" t="str" cm="1">
        <f t="array" ref="T3934:U3934">_xlfn.XLOOKUP(Q3934,匹配表1065!L:L,匹配表1065!M:N)</f>
        <v>头痛</v>
      </c>
      <c r="U3934" s="94" t="str">
        <v>神经内科</v>
      </c>
      <c r="V3934" s="95" t="s">
        <v>33</v>
      </c>
      <c r="W3934" s="93">
        <f>_xlfn.XLOOKUP(M3934,匹配表1065!D:D,匹配表1065!F:F)*N3934</f>
        <v>8</v>
      </c>
    </row>
    <row r="3935" customHeight="1" spans="1:23">
      <c r="A3935" s="89" t="s">
        <v>787</v>
      </c>
      <c r="B3935" s="90">
        <v>46188</v>
      </c>
      <c r="C3935" s="91" t="str">
        <f t="shared" si="122"/>
        <v>6月第3周</v>
      </c>
      <c r="D3935" s="89" t="s">
        <v>836</v>
      </c>
      <c r="E3935" s="89" t="str">
        <f t="shared" si="123"/>
        <v>6月第3周--周1</v>
      </c>
      <c r="F3935" s="103" t="s">
        <v>27</v>
      </c>
      <c r="G3935" s="102" t="s">
        <v>104</v>
      </c>
      <c r="H3935" s="92" t="str">
        <f>_xlfn.XLOOKUP(O3935,匹配表1065!T:T,匹配表1065!W:W)</f>
        <v>济南市</v>
      </c>
      <c r="I3935" s="89" t="str">
        <f>_xlfn.XLOOKUP(O3935,匹配表1065!T:T,匹配表1065!X:X)</f>
        <v>PME2025</v>
      </c>
      <c r="J3935" s="102" t="s">
        <v>111</v>
      </c>
      <c r="K3935" s="89" cm="1">
        <f ca="1" t="array" ref="K3935:L3935">_xlfn.XLOOKUP(J3935,匹配表1065!Y:Y,匹配表1065!AA:AB)</f>
        <v>30</v>
      </c>
      <c r="L3935" s="89" t="str">
        <v>3个月以上</v>
      </c>
      <c r="M3935" s="92" t="s">
        <v>30</v>
      </c>
      <c r="N3935" s="102">
        <v>1</v>
      </c>
      <c r="O3935" s="93" t="str">
        <f>_xlfn.XLOOKUP(P3935,匹配表1065!U:U,匹配表1065!T:T)</f>
        <v>HO00001400</v>
      </c>
      <c r="P3935" s="102" t="s">
        <v>112</v>
      </c>
      <c r="Q3935" s="102" t="s">
        <v>331</v>
      </c>
      <c r="R3935" s="89" t="str">
        <f>_xlfn.XLOOKUP(Q3935,匹配表1065!L:L,匹配表1065!O:O)</f>
        <v>C</v>
      </c>
      <c r="S3935" s="93" t="str">
        <f>IFERROR(_xlfn.XLOOKUP(Q3935,匹配表1065!AI:AI,匹配表1065!AJ:AJ),"绿标")</f>
        <v>红标</v>
      </c>
      <c r="T3935" s="93" t="str" cm="1">
        <f t="array" ref="T3935:U3935">_xlfn.XLOOKUP(Q3935,匹配表1065!L:L,匹配表1065!M:N)</f>
        <v>眩晕</v>
      </c>
      <c r="U3935" s="94" t="str">
        <v>神经内科</v>
      </c>
      <c r="V3935" s="95" t="s">
        <v>42</v>
      </c>
      <c r="W3935" s="93">
        <f>_xlfn.XLOOKUP(M3935,匹配表1065!D:D,匹配表1065!F:F)*N3935</f>
        <v>12</v>
      </c>
    </row>
    <row r="3936" customHeight="1" spans="1:23">
      <c r="A3936" s="89" t="s">
        <v>787</v>
      </c>
      <c r="B3936" s="90">
        <v>46188</v>
      </c>
      <c r="C3936" s="91" t="str">
        <f t="shared" si="122"/>
        <v>6月第3周</v>
      </c>
      <c r="D3936" s="89" t="s">
        <v>836</v>
      </c>
      <c r="E3936" s="89" t="str">
        <f t="shared" si="123"/>
        <v>6月第3周--周1</v>
      </c>
      <c r="F3936" s="103" t="s">
        <v>27</v>
      </c>
      <c r="G3936" s="102" t="s">
        <v>104</v>
      </c>
      <c r="H3936" s="92" t="str">
        <f>_xlfn.XLOOKUP(O3936,匹配表1065!T:T,匹配表1065!W:W)</f>
        <v>东营市</v>
      </c>
      <c r="I3936" s="89" t="str">
        <f>_xlfn.XLOOKUP(O3936,匹配表1065!T:T,匹配表1065!X:X)</f>
        <v>PME2028</v>
      </c>
      <c r="J3936" s="102" t="s">
        <v>121</v>
      </c>
      <c r="K3936" s="89" cm="1">
        <f ca="1" t="array" ref="K3936:L3936">_xlfn.XLOOKUP(J3936,匹配表1065!Y:Y,匹配表1065!AA:AB)</f>
        <v>26</v>
      </c>
      <c r="L3936" s="89" t="str">
        <v>3个月以上</v>
      </c>
      <c r="M3936" s="92" t="s">
        <v>55</v>
      </c>
      <c r="N3936" s="102">
        <v>1</v>
      </c>
      <c r="O3936" s="93" t="str">
        <f>_xlfn.XLOOKUP(P3936,匹配表1065!U:U,匹配表1065!T:T)</f>
        <v>HO00001421</v>
      </c>
      <c r="P3936" s="102" t="s">
        <v>122</v>
      </c>
      <c r="Q3936" s="102" t="s">
        <v>124</v>
      </c>
      <c r="R3936" s="89" t="str">
        <f>_xlfn.XLOOKUP(Q3936,匹配表1065!L:L,匹配表1065!O:O)</f>
        <v>A</v>
      </c>
      <c r="S3936" s="93" t="str">
        <f>IFERROR(_xlfn.XLOOKUP(Q3936,匹配表1065!AI:AI,匹配表1065!AJ:AJ),"绿标")</f>
        <v>红标</v>
      </c>
      <c r="T3936" s="93" t="str" cm="1">
        <f t="array" ref="T3936:U3936">_xlfn.XLOOKUP(Q3936,匹配表1065!L:L,匹配表1065!M:N)</f>
        <v>头痛</v>
      </c>
      <c r="U3936" s="94" t="str">
        <v>神经内科</v>
      </c>
      <c r="V3936" s="95" t="s">
        <v>33</v>
      </c>
      <c r="W3936" s="93">
        <f>_xlfn.XLOOKUP(M3936,匹配表1065!D:D,匹配表1065!F:F)*N3936</f>
        <v>8</v>
      </c>
    </row>
    <row r="3937" customHeight="1" spans="1:23">
      <c r="A3937" s="89" t="s">
        <v>787</v>
      </c>
      <c r="B3937" s="90">
        <v>46188</v>
      </c>
      <c r="C3937" s="91" t="str">
        <f t="shared" si="122"/>
        <v>6月第3周</v>
      </c>
      <c r="D3937" s="89" t="s">
        <v>836</v>
      </c>
      <c r="E3937" s="89" t="str">
        <f t="shared" si="123"/>
        <v>6月第3周--周1</v>
      </c>
      <c r="F3937" s="103" t="s">
        <v>27</v>
      </c>
      <c r="G3937" s="102" t="s">
        <v>104</v>
      </c>
      <c r="H3937" s="92" t="str">
        <f>_xlfn.XLOOKUP(O3937,匹配表1065!T:T,匹配表1065!W:W)</f>
        <v>济南市</v>
      </c>
      <c r="I3937" s="89" t="str">
        <f>_xlfn.XLOOKUP(O3937,匹配表1065!T:T,匹配表1065!X:X)</f>
        <v>PME2026</v>
      </c>
      <c r="J3937" s="102" t="s">
        <v>116</v>
      </c>
      <c r="K3937" s="89" cm="1">
        <f ca="1" t="array" ref="K3937:L3937">_xlfn.XLOOKUP(J3937,匹配表1065!Y:Y,匹配表1065!AA:AB)</f>
        <v>13</v>
      </c>
      <c r="L3937" s="89" t="str">
        <v>3个月以上</v>
      </c>
      <c r="M3937" s="92" t="s">
        <v>55</v>
      </c>
      <c r="N3937" s="102">
        <v>1</v>
      </c>
      <c r="O3937" s="93" t="str">
        <f>_xlfn.XLOOKUP(P3937,匹配表1065!U:U,匹配表1065!T:T)</f>
        <v>HO00001409</v>
      </c>
      <c r="P3937" s="102" t="s">
        <v>117</v>
      </c>
      <c r="Q3937" s="102" t="s">
        <v>240</v>
      </c>
      <c r="R3937" s="89" t="str">
        <f>_xlfn.XLOOKUP(Q3937,匹配表1065!L:L,匹配表1065!O:O)</f>
        <v>B</v>
      </c>
      <c r="S3937" s="93" t="str">
        <f>IFERROR(_xlfn.XLOOKUP(Q3937,匹配表1065!AI:AI,匹配表1065!AJ:AJ),"绿标")</f>
        <v>红标</v>
      </c>
      <c r="T3937" s="93" t="str" cm="1">
        <f t="array" ref="T3937:U3937">_xlfn.XLOOKUP(Q3937,匹配表1065!L:L,匹配表1065!M:N)</f>
        <v>脑血管</v>
      </c>
      <c r="U3937" s="94" t="str">
        <v>神经内科</v>
      </c>
      <c r="V3937" s="95" t="s">
        <v>33</v>
      </c>
      <c r="W3937" s="93">
        <f>_xlfn.XLOOKUP(M3937,匹配表1065!D:D,匹配表1065!F:F)*N3937</f>
        <v>8</v>
      </c>
    </row>
    <row r="3938" customHeight="1" spans="1:23">
      <c r="A3938" s="89" t="s">
        <v>787</v>
      </c>
      <c r="B3938" s="90">
        <v>46188</v>
      </c>
      <c r="C3938" s="91" t="str">
        <f t="shared" si="122"/>
        <v>6月第3周</v>
      </c>
      <c r="D3938" s="89" t="s">
        <v>836</v>
      </c>
      <c r="E3938" s="89" t="str">
        <f t="shared" si="123"/>
        <v>6月第3周--周1</v>
      </c>
      <c r="F3938" s="103" t="s">
        <v>27</v>
      </c>
      <c r="G3938" s="102" t="s">
        <v>104</v>
      </c>
      <c r="H3938" s="92" t="str">
        <f>_xlfn.XLOOKUP(O3938,匹配表1065!T:T,匹配表1065!W:W)</f>
        <v>济南市</v>
      </c>
      <c r="I3938" s="89" t="str">
        <f>_xlfn.XLOOKUP(O3938,匹配表1065!T:T,匹配表1065!X:X)</f>
        <v>PME2025</v>
      </c>
      <c r="J3938" s="102" t="s">
        <v>128</v>
      </c>
      <c r="K3938" s="89" cm="1">
        <f ca="1" t="array" ref="K3938:L3938">_xlfn.XLOOKUP(J3938,匹配表1065!Y:Y,匹配表1065!AA:AB)</f>
        <v>13</v>
      </c>
      <c r="L3938" s="89" t="str">
        <v>3个月以上</v>
      </c>
      <c r="M3938" s="92" t="s">
        <v>35</v>
      </c>
      <c r="N3938" s="102">
        <v>1</v>
      </c>
      <c r="O3938" s="93" t="str">
        <f>_xlfn.XLOOKUP(P3938,匹配表1065!U:U,匹配表1065!T:T)</f>
        <v>HO00001400</v>
      </c>
      <c r="P3938" s="102" t="s">
        <v>112</v>
      </c>
      <c r="Q3938" s="102" t="s">
        <v>242</v>
      </c>
      <c r="R3938" s="89" t="str">
        <f>_xlfn.XLOOKUP(Q3938,匹配表1065!L:L,匹配表1065!O:O)</f>
        <v>B</v>
      </c>
      <c r="S3938" s="93" t="str">
        <f>IFERROR(_xlfn.XLOOKUP(Q3938,匹配表1065!AI:AI,匹配表1065!AJ:AJ),"绿标")</f>
        <v>绿标</v>
      </c>
      <c r="T3938" s="93" t="str" cm="1">
        <f t="array" ref="T3938:U3938">_xlfn.XLOOKUP(Q3938,匹配表1065!L:L,匹配表1065!M:N)</f>
        <v>癫痫</v>
      </c>
      <c r="U3938" s="94" t="str">
        <v>神经内科</v>
      </c>
      <c r="V3938" s="95" t="s">
        <v>70</v>
      </c>
      <c r="W3938" s="93">
        <f>_xlfn.XLOOKUP(M3938,匹配表1065!D:D,匹配表1065!F:F)*N3938</f>
        <v>4</v>
      </c>
    </row>
    <row r="3939" customHeight="1" spans="1:23">
      <c r="A3939" s="89" t="s">
        <v>787</v>
      </c>
      <c r="B3939" s="90">
        <v>46188</v>
      </c>
      <c r="C3939" s="91" t="str">
        <f t="shared" si="122"/>
        <v>6月第3周</v>
      </c>
      <c r="D3939" s="89" t="s">
        <v>836</v>
      </c>
      <c r="E3939" s="89" t="str">
        <f t="shared" si="123"/>
        <v>6月第3周--周1</v>
      </c>
      <c r="F3939" s="103" t="s">
        <v>27</v>
      </c>
      <c r="G3939" s="102" t="s">
        <v>104</v>
      </c>
      <c r="H3939" s="92" t="str">
        <f>_xlfn.XLOOKUP(O3939,匹配表1065!T:T,匹配表1065!W:W)</f>
        <v>济南市</v>
      </c>
      <c r="I3939" s="89" t="str">
        <f>_xlfn.XLOOKUP(O3939,匹配表1065!T:T,匹配表1065!X:X)</f>
        <v>PME2029</v>
      </c>
      <c r="J3939" s="102" t="s">
        <v>128</v>
      </c>
      <c r="K3939" s="89" cm="1">
        <f ca="1" t="array" ref="K3939:L3939">_xlfn.XLOOKUP(J3939,匹配表1065!Y:Y,匹配表1065!AA:AB)</f>
        <v>13</v>
      </c>
      <c r="L3939" s="89" t="str">
        <v>3个月以上</v>
      </c>
      <c r="M3939" s="92" t="s">
        <v>35</v>
      </c>
      <c r="N3939" s="102">
        <v>1</v>
      </c>
      <c r="O3939" s="93" t="str">
        <f>_xlfn.XLOOKUP(P3939,匹配表1065!U:U,匹配表1065!T:T)</f>
        <v>HO00024281</v>
      </c>
      <c r="P3939" s="102" t="s">
        <v>129</v>
      </c>
      <c r="Q3939" s="102" t="s">
        <v>842</v>
      </c>
      <c r="R3939" s="89" t="str">
        <f>_xlfn.XLOOKUP(Q3939,匹配表1065!L:L,匹配表1065!O:O)</f>
        <v>B</v>
      </c>
      <c r="S3939" s="93" t="str">
        <f>IFERROR(_xlfn.XLOOKUP(Q3939,匹配表1065!AI:AI,匹配表1065!AJ:AJ),"绿标")</f>
        <v>绿标</v>
      </c>
      <c r="T3939" s="93" t="str" cm="1">
        <f t="array" ref="T3939:U3939">_xlfn.XLOOKUP(Q3939,匹配表1065!L:L,匹配表1065!M:N)</f>
        <v>脑血管</v>
      </c>
      <c r="U3939" s="94" t="str">
        <v>神经内科</v>
      </c>
      <c r="V3939" s="95" t="s">
        <v>58</v>
      </c>
      <c r="W3939" s="93">
        <f>_xlfn.XLOOKUP(M3939,匹配表1065!D:D,匹配表1065!F:F)*N3939</f>
        <v>4</v>
      </c>
    </row>
    <row r="3940" customHeight="1" spans="1:23">
      <c r="A3940" s="89" t="s">
        <v>787</v>
      </c>
      <c r="B3940" s="90">
        <v>46188</v>
      </c>
      <c r="C3940" s="91" t="str">
        <f t="shared" si="122"/>
        <v>6月第3周</v>
      </c>
      <c r="D3940" s="89" t="s">
        <v>836</v>
      </c>
      <c r="E3940" s="89" t="str">
        <f t="shared" si="123"/>
        <v>6月第3周--周1</v>
      </c>
      <c r="F3940" s="103" t="s">
        <v>27</v>
      </c>
      <c r="G3940" s="102" t="s">
        <v>28</v>
      </c>
      <c r="H3940" s="92" t="str">
        <f>_xlfn.XLOOKUP(O3940,匹配表1065!T:T,匹配表1065!W:W)</f>
        <v>南京市</v>
      </c>
      <c r="I3940" s="89" t="str">
        <f>_xlfn.XLOOKUP(O3940,匹配表1065!T:T,匹配表1065!X:X)</f>
        <v>PME2039</v>
      </c>
      <c r="J3940" s="102" t="s">
        <v>39</v>
      </c>
      <c r="K3940" s="89" cm="1">
        <f ca="1" t="array" ref="K3940:L3940">_xlfn.XLOOKUP(J3940,匹配表1065!Y:Y,匹配表1065!AA:AB)</f>
        <v>7</v>
      </c>
      <c r="L3940" s="89" t="str">
        <v>3个月以上</v>
      </c>
      <c r="M3940" s="92" t="s">
        <v>55</v>
      </c>
      <c r="N3940" s="102">
        <v>1</v>
      </c>
      <c r="O3940" s="93" t="str">
        <f>_xlfn.XLOOKUP(P3940,匹配表1065!U:U,匹配表1065!T:T)</f>
        <v>HO00000971</v>
      </c>
      <c r="P3940" s="102" t="s">
        <v>40</v>
      </c>
      <c r="Q3940" s="102" t="s">
        <v>380</v>
      </c>
      <c r="R3940" s="89" t="str">
        <f>_xlfn.XLOOKUP(Q3940,匹配表1065!L:L,匹配表1065!O:O)</f>
        <v>C</v>
      </c>
      <c r="S3940" s="93" t="str">
        <f>IFERROR(_xlfn.XLOOKUP(Q3940,匹配表1065!AI:AI,匹配表1065!AJ:AJ),"绿标")</f>
        <v>绿标</v>
      </c>
      <c r="T3940" s="93" t="str" cm="1">
        <f t="array" ref="T3940:U3940">_xlfn.XLOOKUP(Q3940,匹配表1065!L:L,匹配表1065!M:N)</f>
        <v>眩晕</v>
      </c>
      <c r="U3940" s="94" t="str">
        <v>神经内科</v>
      </c>
      <c r="V3940" s="95" t="s">
        <v>70</v>
      </c>
      <c r="W3940" s="93">
        <f>_xlfn.XLOOKUP(M3940,匹配表1065!D:D,匹配表1065!F:F)*N3940</f>
        <v>8</v>
      </c>
    </row>
    <row r="3941" customHeight="1" spans="1:23">
      <c r="A3941" s="89" t="s">
        <v>787</v>
      </c>
      <c r="B3941" s="90">
        <v>46188</v>
      </c>
      <c r="C3941" s="91" t="str">
        <f t="shared" si="122"/>
        <v>6月第3周</v>
      </c>
      <c r="D3941" s="89" t="s">
        <v>836</v>
      </c>
      <c r="E3941" s="89" t="str">
        <f t="shared" si="123"/>
        <v>6月第3周--周1</v>
      </c>
      <c r="F3941" s="103" t="s">
        <v>27</v>
      </c>
      <c r="G3941" s="102" t="s">
        <v>28</v>
      </c>
      <c r="H3941" s="92" t="str">
        <f>_xlfn.XLOOKUP(O3941,匹配表1065!T:T,匹配表1065!W:W)</f>
        <v>南京市</v>
      </c>
      <c r="I3941" s="89" t="str">
        <f>_xlfn.XLOOKUP(O3941,匹配表1065!T:T,匹配表1065!X:X)</f>
        <v>PME2004</v>
      </c>
      <c r="J3941" s="102" t="s">
        <v>34</v>
      </c>
      <c r="K3941" s="89" cm="1">
        <f ca="1" t="array" ref="K3941:L3941">_xlfn.XLOOKUP(J3941,匹配表1065!Y:Y,匹配表1065!AA:AB)</f>
        <v>11</v>
      </c>
      <c r="L3941" s="89" t="str">
        <v>3个月以上</v>
      </c>
      <c r="M3941" s="92" t="s">
        <v>55</v>
      </c>
      <c r="N3941" s="102">
        <v>1</v>
      </c>
      <c r="O3941" s="93" t="str">
        <f>_xlfn.XLOOKUP(P3941,匹配表1065!U:U,匹配表1065!T:T)</f>
        <v>HO00000972</v>
      </c>
      <c r="P3941" s="102" t="s">
        <v>36</v>
      </c>
      <c r="Q3941" s="102" t="s">
        <v>37</v>
      </c>
      <c r="R3941" s="89" t="str">
        <f>_xlfn.XLOOKUP(Q3941,匹配表1065!L:L,匹配表1065!O:O)</f>
        <v>A</v>
      </c>
      <c r="S3941" s="93" t="str">
        <f>IFERROR(_xlfn.XLOOKUP(Q3941,匹配表1065!AI:AI,匹配表1065!AJ:AJ),"绿标")</f>
        <v>绿标</v>
      </c>
      <c r="T3941" s="93" t="str" cm="1">
        <f t="array" ref="T3941:U3941">_xlfn.XLOOKUP(Q3941,匹配表1065!L:L,匹配表1065!M:N)</f>
        <v>头痛</v>
      </c>
      <c r="U3941" s="94" t="str">
        <v>神经内科</v>
      </c>
      <c r="V3941" s="95" t="s">
        <v>42</v>
      </c>
      <c r="W3941" s="93">
        <f>_xlfn.XLOOKUP(M3941,匹配表1065!D:D,匹配表1065!F:F)*N3941</f>
        <v>8</v>
      </c>
    </row>
    <row r="3942" customHeight="1" spans="1:23">
      <c r="A3942" s="89" t="s">
        <v>787</v>
      </c>
      <c r="B3942" s="90">
        <v>46188</v>
      </c>
      <c r="C3942" s="91" t="str">
        <f t="shared" si="122"/>
        <v>6月第3周</v>
      </c>
      <c r="D3942" s="89" t="s">
        <v>836</v>
      </c>
      <c r="E3942" s="89" t="str">
        <f t="shared" si="123"/>
        <v>6月第3周--周1</v>
      </c>
      <c r="F3942" s="103" t="s">
        <v>27</v>
      </c>
      <c r="G3942" s="102" t="s">
        <v>28</v>
      </c>
      <c r="H3942" s="92" t="str">
        <f>_xlfn.XLOOKUP(O3942,匹配表1065!T:T,匹配表1065!W:W)</f>
        <v>扬州市</v>
      </c>
      <c r="I3942" s="89" t="str">
        <f>_xlfn.XLOOKUP(O3942,匹配表1065!T:T,匹配表1065!X:X)</f>
        <v>PME2012</v>
      </c>
      <c r="J3942" s="102" t="s">
        <v>60</v>
      </c>
      <c r="K3942" s="89" cm="1">
        <f ca="1" t="array" ref="K3942:L3942">_xlfn.XLOOKUP(J3942,匹配表1065!Y:Y,匹配表1065!AA:AB)</f>
        <v>13</v>
      </c>
      <c r="L3942" s="89" t="str">
        <v>3个月以上</v>
      </c>
      <c r="M3942" s="92" t="s">
        <v>30</v>
      </c>
      <c r="N3942" s="102">
        <v>1</v>
      </c>
      <c r="O3942" s="93" t="str">
        <f>_xlfn.XLOOKUP(P3942,匹配表1065!U:U,匹配表1065!T:T)</f>
        <v>HO00000968</v>
      </c>
      <c r="P3942" s="102" t="s">
        <v>61</v>
      </c>
      <c r="Q3942" s="102" t="s">
        <v>406</v>
      </c>
      <c r="R3942" s="89" t="str">
        <f>_xlfn.XLOOKUP(Q3942,匹配表1065!L:L,匹配表1065!O:O)</f>
        <v>B</v>
      </c>
      <c r="S3942" s="93" t="str">
        <f>IFERROR(_xlfn.XLOOKUP(Q3942,匹配表1065!AI:AI,匹配表1065!AJ:AJ),"绿标")</f>
        <v>红标</v>
      </c>
      <c r="T3942" s="93" t="str" cm="1">
        <f t="array" ref="T3942:U3942">_xlfn.XLOOKUP(Q3942,匹配表1065!L:L,匹配表1065!M:N)</f>
        <v>脑血管</v>
      </c>
      <c r="U3942" s="94" t="str">
        <v>神经内科</v>
      </c>
      <c r="V3942" s="95" t="s">
        <v>42</v>
      </c>
      <c r="W3942" s="93">
        <f>_xlfn.XLOOKUP(M3942,匹配表1065!D:D,匹配表1065!F:F)*N3942</f>
        <v>12</v>
      </c>
    </row>
    <row r="3943" customHeight="1" spans="1:23">
      <c r="A3943" s="89" t="s">
        <v>787</v>
      </c>
      <c r="B3943" s="90">
        <v>46188</v>
      </c>
      <c r="C3943" s="91" t="str">
        <f t="shared" si="122"/>
        <v>6月第3周</v>
      </c>
      <c r="D3943" s="89" t="s">
        <v>836</v>
      </c>
      <c r="E3943" s="89" t="str">
        <f t="shared" si="123"/>
        <v>6月第3周--周1</v>
      </c>
      <c r="F3943" s="103" t="s">
        <v>27</v>
      </c>
      <c r="G3943" s="102" t="s">
        <v>28</v>
      </c>
      <c r="H3943" s="92" t="str">
        <f>_xlfn.XLOOKUP(O3943,匹配表1065!T:T,匹配表1065!W:W)</f>
        <v>南京市</v>
      </c>
      <c r="I3943" s="89" t="str">
        <f>_xlfn.XLOOKUP(O3943,匹配表1065!T:T,匹配表1065!X:X)</f>
        <v>PME2006</v>
      </c>
      <c r="J3943" s="102" t="s">
        <v>29</v>
      </c>
      <c r="K3943" s="89" cm="1">
        <f ca="1" t="array" ref="K3943:L3943">_xlfn.XLOOKUP(J3943,匹配表1065!Y:Y,匹配表1065!AA:AB)</f>
        <v>15</v>
      </c>
      <c r="L3943" s="89" t="str">
        <v>3个月以上</v>
      </c>
      <c r="M3943" s="92" t="s">
        <v>35</v>
      </c>
      <c r="N3943" s="102">
        <v>1</v>
      </c>
      <c r="O3943" s="93" t="str">
        <f>_xlfn.XLOOKUP(P3943,匹配表1065!U:U,匹配表1065!T:T)</f>
        <v>HO00000959</v>
      </c>
      <c r="P3943" s="102" t="s">
        <v>196</v>
      </c>
      <c r="Q3943" s="102" t="s">
        <v>440</v>
      </c>
      <c r="R3943" s="89" t="str">
        <f>_xlfn.XLOOKUP(Q3943,匹配表1065!L:L,匹配表1065!O:O)</f>
        <v>A</v>
      </c>
      <c r="S3943" s="93" t="str">
        <f>IFERROR(_xlfn.XLOOKUP(Q3943,匹配表1065!AI:AI,匹配表1065!AJ:AJ),"绿标")</f>
        <v>红标</v>
      </c>
      <c r="T3943" s="93" t="str" cm="1">
        <f t="array" ref="T3943:U3943">_xlfn.XLOOKUP(Q3943,匹配表1065!L:L,匹配表1065!M:N)</f>
        <v>头痛</v>
      </c>
      <c r="U3943" s="94" t="str">
        <v>神经内科</v>
      </c>
      <c r="V3943" s="95" t="s">
        <v>58</v>
      </c>
      <c r="W3943" s="93">
        <f>_xlfn.XLOOKUP(M3943,匹配表1065!D:D,匹配表1065!F:F)*N3943</f>
        <v>4</v>
      </c>
    </row>
    <row r="3944" customHeight="1" spans="1:23">
      <c r="A3944" s="89" t="s">
        <v>787</v>
      </c>
      <c r="B3944" s="90">
        <v>46188</v>
      </c>
      <c r="C3944" s="91" t="str">
        <f t="shared" si="122"/>
        <v>6月第3周</v>
      </c>
      <c r="D3944" s="89" t="s">
        <v>836</v>
      </c>
      <c r="E3944" s="89" t="str">
        <f t="shared" si="123"/>
        <v>6月第3周--周1</v>
      </c>
      <c r="F3944" s="103" t="s">
        <v>27</v>
      </c>
      <c r="G3944" s="102" t="s">
        <v>28</v>
      </c>
      <c r="H3944" s="92" t="str">
        <f>_xlfn.XLOOKUP(O3944,匹配表1065!T:T,匹配表1065!W:W)</f>
        <v>南京市</v>
      </c>
      <c r="I3944" s="89" t="str">
        <f>_xlfn.XLOOKUP(O3944,匹配表1065!T:T,匹配表1065!X:X)</f>
        <v>PME2006</v>
      </c>
      <c r="J3944" s="102" t="s">
        <v>29</v>
      </c>
      <c r="K3944" s="89" cm="1">
        <f ca="1" t="array" ref="K3944:L3944">_xlfn.XLOOKUP(J3944,匹配表1065!Y:Y,匹配表1065!AA:AB)</f>
        <v>15</v>
      </c>
      <c r="L3944" s="89" t="str">
        <v>3个月以上</v>
      </c>
      <c r="M3944" s="92" t="s">
        <v>55</v>
      </c>
      <c r="N3944" s="102">
        <v>1</v>
      </c>
      <c r="O3944" s="93" t="str">
        <f>_xlfn.XLOOKUP(P3944,匹配表1065!U:U,匹配表1065!T:T)</f>
        <v>HO00000959</v>
      </c>
      <c r="P3944" s="102" t="s">
        <v>196</v>
      </c>
      <c r="Q3944" s="102" t="s">
        <v>197</v>
      </c>
      <c r="R3944" s="89" t="str">
        <f>_xlfn.XLOOKUP(Q3944,匹配表1065!L:L,匹配表1065!O:O)</f>
        <v>C</v>
      </c>
      <c r="S3944" s="93" t="str">
        <f>IFERROR(_xlfn.XLOOKUP(Q3944,匹配表1065!AI:AI,匹配表1065!AJ:AJ),"绿标")</f>
        <v>红标</v>
      </c>
      <c r="T3944" s="93" t="str" cm="1">
        <f t="array" ref="T3944:U3944">_xlfn.XLOOKUP(Q3944,匹配表1065!L:L,匹配表1065!M:N)</f>
        <v>眩晕</v>
      </c>
      <c r="U3944" s="94" t="str">
        <v>神经内科</v>
      </c>
      <c r="V3944" s="95" t="s">
        <v>70</v>
      </c>
      <c r="W3944" s="93">
        <f>_xlfn.XLOOKUP(M3944,匹配表1065!D:D,匹配表1065!F:F)*N3944</f>
        <v>8</v>
      </c>
    </row>
    <row r="3945" customHeight="1" spans="1:23">
      <c r="A3945" s="89" t="s">
        <v>787</v>
      </c>
      <c r="B3945" s="90">
        <v>46188</v>
      </c>
      <c r="C3945" s="91" t="str">
        <f t="shared" si="122"/>
        <v>6月第3周</v>
      </c>
      <c r="D3945" s="89" t="s">
        <v>836</v>
      </c>
      <c r="E3945" s="89" t="str">
        <f t="shared" si="123"/>
        <v>6月第3周--周1</v>
      </c>
      <c r="F3945" s="103" t="s">
        <v>27</v>
      </c>
      <c r="G3945" s="102" t="s">
        <v>28</v>
      </c>
      <c r="H3945" s="92" t="str">
        <f>_xlfn.XLOOKUP(O3945,匹配表1065!T:T,匹配表1065!W:W)</f>
        <v>常州市</v>
      </c>
      <c r="I3945" s="89" t="str">
        <f>_xlfn.XLOOKUP(O3945,匹配表1065!T:T,匹配表1065!X:X)</f>
        <v>PME2015</v>
      </c>
      <c r="J3945" s="102" t="s">
        <v>45</v>
      </c>
      <c r="K3945" s="89" cm="1">
        <f ca="1" t="array" ref="K3945:L3945">_xlfn.XLOOKUP(J3945,匹配表1065!Y:Y,匹配表1065!AA:AB)</f>
        <v>9</v>
      </c>
      <c r="L3945" s="89" t="str">
        <v>3个月以上</v>
      </c>
      <c r="M3945" s="92" t="s">
        <v>35</v>
      </c>
      <c r="N3945" s="102">
        <v>1</v>
      </c>
      <c r="O3945" s="93" t="str">
        <f>_xlfn.XLOOKUP(P3945,匹配表1065!U:U,匹配表1065!T:T)</f>
        <v>HO00000941</v>
      </c>
      <c r="P3945" s="102" t="s">
        <v>542</v>
      </c>
      <c r="Q3945" s="102" t="s">
        <v>544</v>
      </c>
      <c r="R3945" s="89" t="str">
        <f>_xlfn.XLOOKUP(Q3945,匹配表1065!L:L,匹配表1065!O:O)</f>
        <v>A</v>
      </c>
      <c r="S3945" s="93" t="str">
        <f>IFERROR(_xlfn.XLOOKUP(Q3945,匹配表1065!AI:AI,匹配表1065!AJ:AJ),"绿标")</f>
        <v>绿标</v>
      </c>
      <c r="T3945" s="93" t="str" cm="1">
        <f t="array" ref="T3945:U3945">_xlfn.XLOOKUP(Q3945,匹配表1065!L:L,匹配表1065!M:N)</f>
        <v>头痛</v>
      </c>
      <c r="U3945" s="94" t="str">
        <v>神经内科</v>
      </c>
      <c r="V3945" s="95" t="s">
        <v>33</v>
      </c>
      <c r="W3945" s="93">
        <f>_xlfn.XLOOKUP(M3945,匹配表1065!D:D,匹配表1065!F:F)*N3945</f>
        <v>4</v>
      </c>
    </row>
    <row r="3946" customHeight="1" spans="1:23">
      <c r="A3946" s="89" t="s">
        <v>787</v>
      </c>
      <c r="B3946" s="90">
        <v>46188</v>
      </c>
      <c r="C3946" s="91" t="str">
        <f t="shared" si="122"/>
        <v>6月第3周</v>
      </c>
      <c r="D3946" s="89" t="s">
        <v>836</v>
      </c>
      <c r="E3946" s="89" t="str">
        <f t="shared" si="123"/>
        <v>6月第3周--周1</v>
      </c>
      <c r="F3946" s="103" t="s">
        <v>27</v>
      </c>
      <c r="G3946" s="102" t="s">
        <v>28</v>
      </c>
      <c r="H3946" s="92" t="str">
        <f>_xlfn.XLOOKUP(O3946,匹配表1065!T:T,匹配表1065!W:W)</f>
        <v>常州市</v>
      </c>
      <c r="I3946" s="89" t="str">
        <f>_xlfn.XLOOKUP(O3946,匹配表1065!T:T,匹配表1065!X:X)</f>
        <v>PME2015</v>
      </c>
      <c r="J3946" s="102" t="s">
        <v>45</v>
      </c>
      <c r="K3946" s="89" cm="1">
        <f ca="1" t="array" ref="K3946:L3946">_xlfn.XLOOKUP(J3946,匹配表1065!Y:Y,匹配表1065!AA:AB)</f>
        <v>9</v>
      </c>
      <c r="L3946" s="89" t="str">
        <v>3个月以上</v>
      </c>
      <c r="M3946" s="92" t="s">
        <v>35</v>
      </c>
      <c r="N3946" s="102">
        <v>1</v>
      </c>
      <c r="O3946" s="93" t="str">
        <f>_xlfn.XLOOKUP(P3946,匹配表1065!U:U,匹配表1065!T:T)</f>
        <v>HO00000944</v>
      </c>
      <c r="P3946" s="102" t="s">
        <v>640</v>
      </c>
      <c r="Q3946" s="102" t="s">
        <v>641</v>
      </c>
      <c r="R3946" s="89" t="str">
        <f>_xlfn.XLOOKUP(Q3946,匹配表1065!L:L,匹配表1065!O:O)</f>
        <v>A</v>
      </c>
      <c r="S3946" s="93" t="str">
        <f>IFERROR(_xlfn.XLOOKUP(Q3946,匹配表1065!AI:AI,匹配表1065!AJ:AJ),"绿标")</f>
        <v>绿标</v>
      </c>
      <c r="T3946" s="93" t="str" cm="1">
        <f t="array" ref="T3946:U3946">_xlfn.XLOOKUP(Q3946,匹配表1065!L:L,匹配表1065!M:N)</f>
        <v>头痛</v>
      </c>
      <c r="U3946" s="94" t="str">
        <v>神经内科</v>
      </c>
      <c r="V3946" s="95" t="s">
        <v>33</v>
      </c>
      <c r="W3946" s="93">
        <f>_xlfn.XLOOKUP(M3946,匹配表1065!D:D,匹配表1065!F:F)*N3946</f>
        <v>4</v>
      </c>
    </row>
    <row r="3947" customHeight="1" spans="1:23">
      <c r="A3947" s="89" t="s">
        <v>787</v>
      </c>
      <c r="B3947" s="90">
        <v>46188</v>
      </c>
      <c r="C3947" s="91" t="str">
        <f t="shared" si="122"/>
        <v>6月第3周</v>
      </c>
      <c r="D3947" s="89" t="s">
        <v>836</v>
      </c>
      <c r="E3947" s="89" t="str">
        <f t="shared" si="123"/>
        <v>6月第3周--周1</v>
      </c>
      <c r="F3947" s="103" t="s">
        <v>27</v>
      </c>
      <c r="G3947" s="102" t="s">
        <v>28</v>
      </c>
      <c r="H3947" s="92" t="str">
        <f>_xlfn.XLOOKUP(O3947,匹配表1065!T:T,匹配表1065!W:W)</f>
        <v>南京市</v>
      </c>
      <c r="I3947" s="89" t="str">
        <f>_xlfn.XLOOKUP(O3947,匹配表1065!T:T,匹配表1065!X:X)</f>
        <v>PME2005</v>
      </c>
      <c r="J3947" s="102" t="s">
        <v>54</v>
      </c>
      <c r="K3947" s="89" cm="1">
        <f ca="1" t="array" ref="K3947:L3947">_xlfn.XLOOKUP(J3947,匹配表1065!Y:Y,匹配表1065!AA:AB)</f>
        <v>3</v>
      </c>
      <c r="L3947" s="89" t="str">
        <v>3个月以上</v>
      </c>
      <c r="M3947" s="92" t="s">
        <v>35</v>
      </c>
      <c r="N3947" s="102">
        <v>1</v>
      </c>
      <c r="O3947" s="93" t="str">
        <f>_xlfn.XLOOKUP(P3947,匹配表1065!U:U,匹配表1065!T:T)</f>
        <v>HO00000975</v>
      </c>
      <c r="P3947" s="102" t="s">
        <v>56</v>
      </c>
      <c r="Q3947" s="102" t="s">
        <v>642</v>
      </c>
      <c r="R3947" s="89" t="str">
        <f>_xlfn.XLOOKUP(Q3947,匹配表1065!L:L,匹配表1065!O:O)</f>
        <v>A</v>
      </c>
      <c r="S3947" s="93" t="str">
        <f>IFERROR(_xlfn.XLOOKUP(Q3947,匹配表1065!AI:AI,匹配表1065!AJ:AJ),"绿标")</f>
        <v>绿标</v>
      </c>
      <c r="T3947" s="93" t="str" cm="1">
        <f t="array" ref="T3947:U3947">_xlfn.XLOOKUP(Q3947,匹配表1065!L:L,匹配表1065!M:N)</f>
        <v>头痛</v>
      </c>
      <c r="U3947" s="94" t="str">
        <v>神经内科</v>
      </c>
      <c r="V3947" s="95" t="s">
        <v>42</v>
      </c>
      <c r="W3947" s="93">
        <f>_xlfn.XLOOKUP(M3947,匹配表1065!D:D,匹配表1065!F:F)*N3947</f>
        <v>4</v>
      </c>
    </row>
    <row r="3948" customHeight="1" spans="1:23">
      <c r="A3948" s="89" t="s">
        <v>787</v>
      </c>
      <c r="B3948" s="90">
        <v>46188</v>
      </c>
      <c r="C3948" s="91" t="str">
        <f t="shared" si="122"/>
        <v>6月第3周</v>
      </c>
      <c r="D3948" s="89" t="s">
        <v>836</v>
      </c>
      <c r="E3948" s="89" t="str">
        <f t="shared" si="123"/>
        <v>6月第3周--周1</v>
      </c>
      <c r="F3948" s="103" t="s">
        <v>27</v>
      </c>
      <c r="G3948" s="102" t="s">
        <v>28</v>
      </c>
      <c r="H3948" s="92" t="str">
        <f>_xlfn.XLOOKUP(O3948,匹配表1065!T:T,匹配表1065!W:W)</f>
        <v>南京市</v>
      </c>
      <c r="I3948" s="89" t="str">
        <f>_xlfn.XLOOKUP(O3948,匹配表1065!T:T,匹配表1065!X:X)</f>
        <v>PME2005</v>
      </c>
      <c r="J3948" s="102" t="s">
        <v>54</v>
      </c>
      <c r="K3948" s="89" cm="1">
        <f ca="1" t="array" ref="K3948:L3948">_xlfn.XLOOKUP(J3948,匹配表1065!Y:Y,匹配表1065!AA:AB)</f>
        <v>3</v>
      </c>
      <c r="L3948" s="89" t="str">
        <v>3个月以上</v>
      </c>
      <c r="M3948" s="92" t="s">
        <v>35</v>
      </c>
      <c r="N3948" s="102">
        <v>1</v>
      </c>
      <c r="O3948" s="93" t="str">
        <f>_xlfn.XLOOKUP(P3948,匹配表1065!U:U,匹配表1065!T:T)</f>
        <v>HO00000975</v>
      </c>
      <c r="P3948" s="102" t="s">
        <v>56</v>
      </c>
      <c r="Q3948" s="102" t="s">
        <v>751</v>
      </c>
      <c r="R3948" s="89" t="str">
        <f>_xlfn.XLOOKUP(Q3948,匹配表1065!L:L,匹配表1065!O:O)</f>
        <v>B</v>
      </c>
      <c r="S3948" s="93" t="str">
        <f>IFERROR(_xlfn.XLOOKUP(Q3948,匹配表1065!AI:AI,匹配表1065!AJ:AJ),"绿标")</f>
        <v>绿标</v>
      </c>
      <c r="T3948" s="93" t="str" cm="1">
        <f t="array" ref="T3948:U3948">_xlfn.XLOOKUP(Q3948,匹配表1065!L:L,匹配表1065!M:N)</f>
        <v>脑血管</v>
      </c>
      <c r="U3948" s="94" t="str">
        <v>神经内科</v>
      </c>
      <c r="V3948" s="95" t="s">
        <v>33</v>
      </c>
      <c r="W3948" s="93">
        <f>_xlfn.XLOOKUP(M3948,匹配表1065!D:D,匹配表1065!F:F)*N3948</f>
        <v>4</v>
      </c>
    </row>
    <row r="3949" customHeight="1" spans="1:23">
      <c r="A3949" s="89" t="s">
        <v>787</v>
      </c>
      <c r="B3949" s="90">
        <v>46188</v>
      </c>
      <c r="C3949" s="91" t="str">
        <f t="shared" si="122"/>
        <v>6月第3周</v>
      </c>
      <c r="D3949" s="89" t="s">
        <v>836</v>
      </c>
      <c r="E3949" s="89" t="str">
        <f t="shared" si="123"/>
        <v>6月第3周--周1</v>
      </c>
      <c r="F3949" s="103" t="s">
        <v>27</v>
      </c>
      <c r="G3949" s="102" t="s">
        <v>28</v>
      </c>
      <c r="H3949" s="92" t="str">
        <f>_xlfn.XLOOKUP(O3949,匹配表1065!T:T,匹配表1065!W:W)</f>
        <v>南京市</v>
      </c>
      <c r="I3949" s="89" t="str">
        <f>_xlfn.XLOOKUP(O3949,匹配表1065!T:T,匹配表1065!X:X)</f>
        <v>PME2040</v>
      </c>
      <c r="J3949" s="89" t="s">
        <v>50</v>
      </c>
      <c r="K3949" s="89" t="e" cm="1">
        <f ca="1" t="array" ref="K3949">_xlfn.XLOOKUP(J3949,匹配表1065!Y:Y,匹配表1065!AA:AB)</f>
        <v>#N/A</v>
      </c>
      <c r="L3949" s="89"/>
      <c r="M3949" s="92" t="s">
        <v>35</v>
      </c>
      <c r="N3949" s="102">
        <v>1</v>
      </c>
      <c r="O3949" s="93" t="str">
        <f>_xlfn.XLOOKUP(P3949,匹配表1065!U:U,匹配表1065!T:T)</f>
        <v>HO00000966</v>
      </c>
      <c r="P3949" s="102" t="s">
        <v>51</v>
      </c>
      <c r="Q3949" s="102" t="s">
        <v>576</v>
      </c>
      <c r="R3949" s="89" t="str">
        <f>_xlfn.XLOOKUP(Q3949,匹配表1065!L:L,匹配表1065!O:O)</f>
        <v>A</v>
      </c>
      <c r="S3949" s="93" t="str">
        <f>IFERROR(_xlfn.XLOOKUP(Q3949,匹配表1065!AI:AI,匹配表1065!AJ:AJ),"绿标")</f>
        <v>红标</v>
      </c>
      <c r="T3949" s="93" t="str" cm="1">
        <f t="array" ref="T3949:U3949">_xlfn.XLOOKUP(Q3949,匹配表1065!L:L,匹配表1065!M:N)</f>
        <v>头痛</v>
      </c>
      <c r="U3949" s="94" t="str">
        <v>神经内科</v>
      </c>
      <c r="V3949" s="95" t="s">
        <v>33</v>
      </c>
      <c r="W3949" s="93">
        <f>_xlfn.XLOOKUP(M3949,匹配表1065!D:D,匹配表1065!F:F)*N3949</f>
        <v>4</v>
      </c>
    </row>
    <row r="3950" customHeight="1" spans="1:23">
      <c r="A3950" s="89" t="s">
        <v>787</v>
      </c>
      <c r="B3950" s="90">
        <v>46188</v>
      </c>
      <c r="C3950" s="91" t="str">
        <f t="shared" si="122"/>
        <v>6月第3周</v>
      </c>
      <c r="D3950" s="89" t="s">
        <v>836</v>
      </c>
      <c r="E3950" s="89" t="str">
        <f t="shared" si="123"/>
        <v>6月第3周--周1</v>
      </c>
      <c r="F3950" s="103" t="s">
        <v>27</v>
      </c>
      <c r="G3950" s="102" t="s">
        <v>167</v>
      </c>
      <c r="H3950" s="92" t="str">
        <f>_xlfn.XLOOKUP(O3950,匹配表1065!T:T,匹配表1065!W:W)</f>
        <v>南通市</v>
      </c>
      <c r="I3950" s="89" t="str">
        <f>_xlfn.XLOOKUP(O3950,匹配表1065!T:T,匹配表1065!X:X)</f>
        <v>PME2013</v>
      </c>
      <c r="J3950" s="102" t="s">
        <v>180</v>
      </c>
      <c r="K3950" s="89" cm="1">
        <f ca="1" t="array" ref="K3950:L3950">_xlfn.XLOOKUP(J3950,匹配表1065!Y:Y,匹配表1065!AA:AB)</f>
        <v>51</v>
      </c>
      <c r="L3950" s="89" t="str">
        <v>3个月以上</v>
      </c>
      <c r="M3950" s="92" t="s">
        <v>30</v>
      </c>
      <c r="N3950" s="102">
        <v>1</v>
      </c>
      <c r="O3950" s="93" t="str">
        <f>_xlfn.XLOOKUP(P3950,匹配表1065!U:U,匹配表1065!T:T)</f>
        <v>HO00001066</v>
      </c>
      <c r="P3950" s="102" t="s">
        <v>183</v>
      </c>
      <c r="Q3950" s="102" t="s">
        <v>184</v>
      </c>
      <c r="R3950" s="89" t="str">
        <f>_xlfn.XLOOKUP(Q3950,匹配表1065!L:L,匹配表1065!O:O)</f>
        <v>A</v>
      </c>
      <c r="S3950" s="93" t="str">
        <f>IFERROR(_xlfn.XLOOKUP(Q3950,匹配表1065!AI:AI,匹配表1065!AJ:AJ),"绿标")</f>
        <v>红标</v>
      </c>
      <c r="T3950" s="93" t="str" cm="1">
        <f t="array" ref="T3950:U3950">_xlfn.XLOOKUP(Q3950,匹配表1065!L:L,匹配表1065!M:N)</f>
        <v>头痛</v>
      </c>
      <c r="U3950" s="94" t="str">
        <v>神经内科</v>
      </c>
      <c r="V3950" s="95" t="s">
        <v>33</v>
      </c>
      <c r="W3950" s="93">
        <f>_xlfn.XLOOKUP(M3950,匹配表1065!D:D,匹配表1065!F:F)*N3950</f>
        <v>12</v>
      </c>
    </row>
    <row r="3951" customHeight="1" spans="1:23">
      <c r="A3951" s="89" t="s">
        <v>787</v>
      </c>
      <c r="B3951" s="90">
        <v>46188</v>
      </c>
      <c r="C3951" s="91" t="str">
        <f t="shared" si="122"/>
        <v>6月第3周</v>
      </c>
      <c r="D3951" s="89" t="s">
        <v>836</v>
      </c>
      <c r="E3951" s="89" t="str">
        <f t="shared" si="123"/>
        <v>6月第3周--周1</v>
      </c>
      <c r="F3951" s="103" t="s">
        <v>27</v>
      </c>
      <c r="G3951" s="102" t="s">
        <v>167</v>
      </c>
      <c r="H3951" s="92" t="str">
        <f>_xlfn.XLOOKUP(O3951,匹配表1065!T:T,匹配表1065!W:W)</f>
        <v>南通市</v>
      </c>
      <c r="I3951" s="89" t="str">
        <f>_xlfn.XLOOKUP(O3951,匹配表1065!T:T,匹配表1065!X:X)</f>
        <v>PME2013</v>
      </c>
      <c r="J3951" s="102" t="s">
        <v>180</v>
      </c>
      <c r="K3951" s="89" cm="1">
        <f ca="1" t="array" ref="K3951:L3951">_xlfn.XLOOKUP(J3951,匹配表1065!Y:Y,匹配表1065!AA:AB)</f>
        <v>51</v>
      </c>
      <c r="L3951" s="89" t="str">
        <v>3个月以上</v>
      </c>
      <c r="M3951" s="92" t="s">
        <v>30</v>
      </c>
      <c r="N3951" s="102">
        <v>1</v>
      </c>
      <c r="O3951" s="93" t="str">
        <f>_xlfn.XLOOKUP(P3951,匹配表1065!U:U,匹配表1065!T:T)</f>
        <v>HO00001124</v>
      </c>
      <c r="P3951" s="102" t="s">
        <v>831</v>
      </c>
      <c r="Q3951" s="102" t="s">
        <v>286</v>
      </c>
      <c r="R3951" s="89" t="str">
        <f>_xlfn.XLOOKUP(Q3951,匹配表1065!L:L,匹配表1065!O:O)</f>
        <v>D</v>
      </c>
      <c r="S3951" s="93" t="str">
        <f>IFERROR(_xlfn.XLOOKUP(Q3951,匹配表1065!AI:AI,匹配表1065!AJ:AJ),"绿标")</f>
        <v>绿标</v>
      </c>
      <c r="T3951" s="93" t="str" cm="1">
        <f t="array" ref="T3951:U3951">_xlfn.XLOOKUP(Q3951,匹配表1065!L:L,匹配表1065!M:N)</f>
        <v>疼痛</v>
      </c>
      <c r="U3951" s="94" t="str">
        <v>疼痛科</v>
      </c>
      <c r="V3951" s="95" t="s">
        <v>67</v>
      </c>
      <c r="W3951" s="93">
        <f>_xlfn.XLOOKUP(M3951,匹配表1065!D:D,匹配表1065!F:F)*N3951</f>
        <v>12</v>
      </c>
    </row>
    <row r="3952" customHeight="1" spans="1:23">
      <c r="A3952" s="89" t="s">
        <v>787</v>
      </c>
      <c r="B3952" s="90">
        <v>46188</v>
      </c>
      <c r="C3952" s="91" t="str">
        <f t="shared" si="122"/>
        <v>6月第3周</v>
      </c>
      <c r="D3952" s="89" t="s">
        <v>836</v>
      </c>
      <c r="E3952" s="89" t="str">
        <f t="shared" si="123"/>
        <v>6月第3周--周1</v>
      </c>
      <c r="F3952" s="103" t="s">
        <v>27</v>
      </c>
      <c r="G3952" s="102" t="s">
        <v>167</v>
      </c>
      <c r="H3952" s="92" t="str">
        <f>_xlfn.XLOOKUP(O3952,匹配表1065!T:T,匹配表1065!W:W)</f>
        <v>南通市</v>
      </c>
      <c r="I3952" s="89" t="str">
        <f>_xlfn.XLOOKUP(O3952,匹配表1065!T:T,匹配表1065!X:X)</f>
        <v>PME2013</v>
      </c>
      <c r="J3952" s="102" t="s">
        <v>180</v>
      </c>
      <c r="K3952" s="89" cm="1">
        <f ca="1" t="array" ref="K3952:L3952">_xlfn.XLOOKUP(J3952,匹配表1065!Y:Y,匹配表1065!AA:AB)</f>
        <v>51</v>
      </c>
      <c r="L3952" s="89" t="str">
        <v>3个月以上</v>
      </c>
      <c r="M3952" s="92" t="s">
        <v>35</v>
      </c>
      <c r="N3952" s="102">
        <v>1</v>
      </c>
      <c r="O3952" s="93" t="str">
        <f>_xlfn.XLOOKUP(P3952,匹配表1065!U:U,匹配表1065!T:T)</f>
        <v>HO00001021</v>
      </c>
      <c r="P3952" s="102" t="s">
        <v>181</v>
      </c>
      <c r="Q3952" s="102" t="s">
        <v>658</v>
      </c>
      <c r="R3952" s="89" t="str">
        <f>_xlfn.XLOOKUP(Q3952,匹配表1065!L:L,匹配表1065!O:O)</f>
        <v>A</v>
      </c>
      <c r="S3952" s="93" t="str">
        <f>IFERROR(_xlfn.XLOOKUP(Q3952,匹配表1065!AI:AI,匹配表1065!AJ:AJ),"绿标")</f>
        <v>红标</v>
      </c>
      <c r="T3952" s="93" t="str" cm="1">
        <f t="array" ref="T3952:U3952">_xlfn.XLOOKUP(Q3952,匹配表1065!L:L,匹配表1065!M:N)</f>
        <v>头痛</v>
      </c>
      <c r="U3952" s="94" t="str">
        <v>神经内科</v>
      </c>
      <c r="V3952" s="95" t="s">
        <v>33</v>
      </c>
      <c r="W3952" s="93">
        <f>_xlfn.XLOOKUP(M3952,匹配表1065!D:D,匹配表1065!F:F)*N3952</f>
        <v>4</v>
      </c>
    </row>
    <row r="3953" customHeight="1" spans="1:23">
      <c r="A3953" s="89" t="s">
        <v>787</v>
      </c>
      <c r="B3953" s="90">
        <v>46188</v>
      </c>
      <c r="C3953" s="91" t="str">
        <f t="shared" si="122"/>
        <v>6月第3周</v>
      </c>
      <c r="D3953" s="89" t="s">
        <v>836</v>
      </c>
      <c r="E3953" s="89" t="str">
        <f t="shared" si="123"/>
        <v>6月第3周--周1</v>
      </c>
      <c r="F3953" s="103" t="s">
        <v>27</v>
      </c>
      <c r="G3953" s="102" t="s">
        <v>167</v>
      </c>
      <c r="H3953" s="92" t="str">
        <f>_xlfn.XLOOKUP(O3953,匹配表1065!T:T,匹配表1065!W:W)</f>
        <v>无锡市</v>
      </c>
      <c r="I3953" s="89" t="str">
        <f>_xlfn.XLOOKUP(O3953,匹配表1065!T:T,匹配表1065!X:X)</f>
        <v>PME2014</v>
      </c>
      <c r="J3953" s="102" t="s">
        <v>581</v>
      </c>
      <c r="K3953" s="89" cm="1">
        <f ca="1" t="array" ref="K3953:L3953">_xlfn.XLOOKUP(J3953,匹配表1065!Y:Y,匹配表1065!AA:AB)</f>
        <v>1</v>
      </c>
      <c r="L3953" s="89" t="str">
        <v>3个月以内</v>
      </c>
      <c r="M3953" s="92" t="s">
        <v>35</v>
      </c>
      <c r="N3953" s="102">
        <v>1</v>
      </c>
      <c r="O3953" s="93" t="str">
        <f>_xlfn.XLOOKUP(P3953,匹配表1065!U:U,匹配表1065!T:T)</f>
        <v>HO00001112</v>
      </c>
      <c r="P3953" s="102" t="s">
        <v>594</v>
      </c>
      <c r="Q3953" s="102" t="s">
        <v>595</v>
      </c>
      <c r="R3953" s="89" t="str">
        <f>_xlfn.XLOOKUP(Q3953,匹配表1065!L:L,匹配表1065!O:O)</f>
        <v>A</v>
      </c>
      <c r="S3953" s="93" t="str">
        <f>IFERROR(_xlfn.XLOOKUP(Q3953,匹配表1065!AI:AI,匹配表1065!AJ:AJ),"绿标")</f>
        <v>红标</v>
      </c>
      <c r="T3953" s="93" t="str" cm="1">
        <f t="array" ref="T3953:U3953">_xlfn.XLOOKUP(Q3953,匹配表1065!L:L,匹配表1065!M:N)</f>
        <v>头痛</v>
      </c>
      <c r="U3953" s="94" t="str">
        <v>神经内科</v>
      </c>
      <c r="V3953" s="95" t="s">
        <v>33</v>
      </c>
      <c r="W3953" s="93">
        <f>_xlfn.XLOOKUP(M3953,匹配表1065!D:D,匹配表1065!F:F)*N3953</f>
        <v>4</v>
      </c>
    </row>
    <row r="3954" customHeight="1" spans="1:23">
      <c r="A3954" s="89" t="s">
        <v>787</v>
      </c>
      <c r="B3954" s="90">
        <v>46188</v>
      </c>
      <c r="C3954" s="91" t="str">
        <f t="shared" si="122"/>
        <v>6月第3周</v>
      </c>
      <c r="D3954" s="89" t="s">
        <v>836</v>
      </c>
      <c r="E3954" s="89" t="str">
        <f t="shared" si="123"/>
        <v>6月第3周--周1</v>
      </c>
      <c r="F3954" s="103" t="s">
        <v>27</v>
      </c>
      <c r="G3954" s="102" t="s">
        <v>167</v>
      </c>
      <c r="H3954" s="92" t="str">
        <f>_xlfn.XLOOKUP(O3954,匹配表1065!T:T,匹配表1065!W:W)</f>
        <v>苏州市</v>
      </c>
      <c r="I3954" s="89" t="str">
        <f>_xlfn.XLOOKUP(O3954,匹配表1065!T:T,匹配表1065!X:X)</f>
        <v>PME2010</v>
      </c>
      <c r="J3954" s="102" t="s">
        <v>186</v>
      </c>
      <c r="K3954" s="89" cm="1">
        <f ca="1" t="array" ref="K3954:L3954">_xlfn.XLOOKUP(J3954,匹配表1065!Y:Y,匹配表1065!AA:AB)</f>
        <v>6</v>
      </c>
      <c r="L3954" s="89" t="str">
        <v>3个月以上</v>
      </c>
      <c r="M3954" s="92" t="s">
        <v>30</v>
      </c>
      <c r="N3954" s="102">
        <v>1</v>
      </c>
      <c r="O3954" s="93" t="str">
        <f>_xlfn.XLOOKUP(P3954,匹配表1065!U:U,匹配表1065!T:T)</f>
        <v>HO00001051</v>
      </c>
      <c r="P3954" s="102" t="s">
        <v>191</v>
      </c>
      <c r="Q3954" s="102" t="s">
        <v>354</v>
      </c>
      <c r="R3954" s="89" t="str">
        <f>_xlfn.XLOOKUP(Q3954,匹配表1065!L:L,匹配表1065!O:O)</f>
        <v>A</v>
      </c>
      <c r="S3954" s="93" t="str">
        <f>IFERROR(_xlfn.XLOOKUP(Q3954,匹配表1065!AI:AI,匹配表1065!AJ:AJ),"绿标")</f>
        <v>黑标</v>
      </c>
      <c r="T3954" s="93" t="str" cm="1">
        <f t="array" ref="T3954:U3954">_xlfn.XLOOKUP(Q3954,匹配表1065!L:L,匹配表1065!M:N)</f>
        <v>头痛</v>
      </c>
      <c r="U3954" s="94" t="str">
        <v>神经内科</v>
      </c>
      <c r="V3954" s="95" t="s">
        <v>70</v>
      </c>
      <c r="W3954" s="93">
        <f>_xlfn.XLOOKUP(M3954,匹配表1065!D:D,匹配表1065!F:F)*N3954</f>
        <v>12</v>
      </c>
    </row>
    <row r="3955" customHeight="1" spans="1:23">
      <c r="A3955" s="89" t="s">
        <v>787</v>
      </c>
      <c r="B3955" s="90">
        <v>46188</v>
      </c>
      <c r="C3955" s="91" t="str">
        <f t="shared" si="122"/>
        <v>6月第3周</v>
      </c>
      <c r="D3955" s="89" t="s">
        <v>836</v>
      </c>
      <c r="E3955" s="89" t="str">
        <f t="shared" si="123"/>
        <v>6月第3周--周1</v>
      </c>
      <c r="F3955" s="103" t="s">
        <v>27</v>
      </c>
      <c r="G3955" s="102" t="s">
        <v>167</v>
      </c>
      <c r="H3955" s="92" t="str">
        <f>_xlfn.XLOOKUP(O3955,匹配表1065!T:T,匹配表1065!W:W)</f>
        <v>苏州市</v>
      </c>
      <c r="I3955" s="89" t="str">
        <f>_xlfn.XLOOKUP(O3955,匹配表1065!T:T,匹配表1065!X:X)</f>
        <v>PME2010</v>
      </c>
      <c r="J3955" s="102" t="s">
        <v>186</v>
      </c>
      <c r="K3955" s="89" cm="1">
        <f ca="1" t="array" ref="K3955:L3955">_xlfn.XLOOKUP(J3955,匹配表1065!Y:Y,匹配表1065!AA:AB)</f>
        <v>6</v>
      </c>
      <c r="L3955" s="89" t="str">
        <v>3个月以上</v>
      </c>
      <c r="M3955" s="92" t="s">
        <v>35</v>
      </c>
      <c r="N3955" s="102">
        <v>1</v>
      </c>
      <c r="O3955" s="93" t="str">
        <f>_xlfn.XLOOKUP(P3955,匹配表1065!U:U,匹配表1065!T:T)</f>
        <v>HO00001051</v>
      </c>
      <c r="P3955" s="102" t="s">
        <v>191</v>
      </c>
      <c r="Q3955" s="102" t="s">
        <v>192</v>
      </c>
      <c r="R3955" s="89" t="str">
        <f>_xlfn.XLOOKUP(Q3955,匹配表1065!L:L,匹配表1065!O:O)</f>
        <v>B</v>
      </c>
      <c r="S3955" s="93" t="str">
        <f>IFERROR(_xlfn.XLOOKUP(Q3955,匹配表1065!AI:AI,匹配表1065!AJ:AJ),"绿标")</f>
        <v>绿标</v>
      </c>
      <c r="T3955" s="93" t="str" cm="1">
        <f t="array" ref="T3955:U3955">_xlfn.XLOOKUP(Q3955,匹配表1065!L:L,匹配表1065!M:N)</f>
        <v>抑郁焦虑</v>
      </c>
      <c r="U3955" s="94" t="str">
        <v>神经内科</v>
      </c>
      <c r="V3955" s="95" t="s">
        <v>70</v>
      </c>
      <c r="W3955" s="93">
        <f>_xlfn.XLOOKUP(M3955,匹配表1065!D:D,匹配表1065!F:F)*N3955</f>
        <v>4</v>
      </c>
    </row>
    <row r="3956" customHeight="1" spans="1:23">
      <c r="A3956" s="89" t="s">
        <v>787</v>
      </c>
      <c r="B3956" s="90">
        <v>46188</v>
      </c>
      <c r="C3956" s="91" t="str">
        <f t="shared" ref="C3956:C4019" si="124">MONTH(B3956)&amp;TEXT(WEEKNUM(B3956,2)-WEEKNUM(B3956+1-DAY(B3956),2)+1,"月第0周")</f>
        <v>6月第3周</v>
      </c>
      <c r="D3956" s="89" t="s">
        <v>836</v>
      </c>
      <c r="E3956" s="89" t="str">
        <f t="shared" ref="E3956:E4019" si="125">D3956&amp;"--"&amp;"周"&amp;WEEKDAY(B3956,2)</f>
        <v>6月第3周--周1</v>
      </c>
      <c r="F3956" s="103" t="s">
        <v>27</v>
      </c>
      <c r="G3956" s="102" t="s">
        <v>167</v>
      </c>
      <c r="H3956" s="92" t="str">
        <f>_xlfn.XLOOKUP(O3956,匹配表1065!T:T,匹配表1065!W:W)</f>
        <v>苏州市</v>
      </c>
      <c r="I3956" s="89" t="str">
        <f>_xlfn.XLOOKUP(O3956,匹配表1065!T:T,匹配表1065!X:X)</f>
        <v>PME2016</v>
      </c>
      <c r="J3956" s="102" t="s">
        <v>173</v>
      </c>
      <c r="K3956" s="89" cm="1">
        <f ca="1" t="array" ref="K3956:L3956">_xlfn.XLOOKUP(J3956,匹配表1065!Y:Y,匹配表1065!AA:AB)</f>
        <v>1</v>
      </c>
      <c r="L3956" s="89" t="str">
        <v>3个月以内</v>
      </c>
      <c r="M3956" s="92" t="s">
        <v>30</v>
      </c>
      <c r="N3956" s="102">
        <v>2</v>
      </c>
      <c r="O3956" s="93" t="str">
        <f>_xlfn.XLOOKUP(P3956,匹配表1065!U:U,匹配表1065!T:T)</f>
        <v>HO00001048</v>
      </c>
      <c r="P3956" s="102" t="s">
        <v>176</v>
      </c>
      <c r="Q3956" s="102" t="s">
        <v>290</v>
      </c>
      <c r="R3956" s="89" t="str">
        <f>_xlfn.XLOOKUP(Q3956,匹配表1065!L:L,匹配表1065!O:O)</f>
        <v>A</v>
      </c>
      <c r="S3956" s="93" t="str">
        <f>IFERROR(_xlfn.XLOOKUP(Q3956,匹配表1065!AI:AI,匹配表1065!AJ:AJ),"绿标")</f>
        <v>红标</v>
      </c>
      <c r="T3956" s="93" t="str" cm="1">
        <f t="array" ref="T3956:U3956">_xlfn.XLOOKUP(Q3956,匹配表1065!L:L,匹配表1065!M:N)</f>
        <v>头痛</v>
      </c>
      <c r="U3956" s="94" t="str">
        <v>神经内科</v>
      </c>
      <c r="V3956" s="95" t="s">
        <v>70</v>
      </c>
      <c r="W3956" s="93">
        <f>_xlfn.XLOOKUP(M3956,匹配表1065!D:D,匹配表1065!F:F)*N3956</f>
        <v>24</v>
      </c>
    </row>
    <row r="3957" customHeight="1" spans="1:23">
      <c r="A3957" s="89" t="s">
        <v>787</v>
      </c>
      <c r="B3957" s="90">
        <v>46188</v>
      </c>
      <c r="C3957" s="91" t="str">
        <f t="shared" si="124"/>
        <v>6月第3周</v>
      </c>
      <c r="D3957" s="89" t="s">
        <v>836</v>
      </c>
      <c r="E3957" s="89" t="str">
        <f t="shared" si="125"/>
        <v>6月第3周--周1</v>
      </c>
      <c r="F3957" s="103" t="s">
        <v>27</v>
      </c>
      <c r="G3957" s="102" t="s">
        <v>167</v>
      </c>
      <c r="H3957" s="92" t="str">
        <f>_xlfn.XLOOKUP(O3957,匹配表1065!T:T,匹配表1065!W:W)</f>
        <v>苏州市</v>
      </c>
      <c r="I3957" s="89" t="str">
        <f>_xlfn.XLOOKUP(O3957,匹配表1065!T:T,匹配表1065!X:X)</f>
        <v>PME2016</v>
      </c>
      <c r="J3957" s="102" t="s">
        <v>173</v>
      </c>
      <c r="K3957" s="89" cm="1">
        <f ca="1" t="array" ref="K3957:L3957">_xlfn.XLOOKUP(J3957,匹配表1065!Y:Y,匹配表1065!AA:AB)</f>
        <v>1</v>
      </c>
      <c r="L3957" s="89" t="str">
        <v>3个月以内</v>
      </c>
      <c r="M3957" s="92" t="s">
        <v>35</v>
      </c>
      <c r="N3957" s="102">
        <v>1</v>
      </c>
      <c r="O3957" s="93" t="str">
        <f>_xlfn.XLOOKUP(P3957,匹配表1065!U:U,匹配表1065!T:T)</f>
        <v>HO00001048</v>
      </c>
      <c r="P3957" s="102" t="s">
        <v>176</v>
      </c>
      <c r="Q3957" s="102" t="s">
        <v>292</v>
      </c>
      <c r="R3957" s="89" t="str">
        <f>_xlfn.XLOOKUP(Q3957,匹配表1065!L:L,匹配表1065!O:O)</f>
        <v>A</v>
      </c>
      <c r="S3957" s="93" t="str">
        <f>IFERROR(_xlfn.XLOOKUP(Q3957,匹配表1065!AI:AI,匹配表1065!AJ:AJ),"绿标")</f>
        <v>红标</v>
      </c>
      <c r="T3957" s="93" t="str" cm="1">
        <f t="array" ref="T3957:U3957">_xlfn.XLOOKUP(Q3957,匹配表1065!L:L,匹配表1065!M:N)</f>
        <v>头痛</v>
      </c>
      <c r="U3957" s="94" t="str">
        <v>神经内科</v>
      </c>
      <c r="V3957" s="95" t="s">
        <v>70</v>
      </c>
      <c r="W3957" s="93">
        <f>_xlfn.XLOOKUP(M3957,匹配表1065!D:D,匹配表1065!F:F)*N3957</f>
        <v>4</v>
      </c>
    </row>
    <row r="3958" customHeight="1" spans="1:23">
      <c r="A3958" s="89" t="s">
        <v>787</v>
      </c>
      <c r="B3958" s="90">
        <v>46188</v>
      </c>
      <c r="C3958" s="91" t="str">
        <f t="shared" si="124"/>
        <v>6月第3周</v>
      </c>
      <c r="D3958" s="89" t="s">
        <v>836</v>
      </c>
      <c r="E3958" s="89" t="str">
        <f t="shared" si="125"/>
        <v>6月第3周--周1</v>
      </c>
      <c r="F3958" s="103" t="s">
        <v>27</v>
      </c>
      <c r="G3958" s="102" t="s">
        <v>167</v>
      </c>
      <c r="H3958" s="92" t="str">
        <f>_xlfn.XLOOKUP(O3958,匹配表1065!T:T,匹配表1065!W:W)</f>
        <v>苏州市</v>
      </c>
      <c r="I3958" s="89" t="str">
        <f>_xlfn.XLOOKUP(O3958,匹配表1065!T:T,匹配表1065!X:X)</f>
        <v>PME2016</v>
      </c>
      <c r="J3958" s="102" t="s">
        <v>173</v>
      </c>
      <c r="K3958" s="89" cm="1">
        <f ca="1" t="array" ref="K3958:L3958">_xlfn.XLOOKUP(J3958,匹配表1065!Y:Y,匹配表1065!AA:AB)</f>
        <v>1</v>
      </c>
      <c r="L3958" s="89" t="str">
        <v>3个月以内</v>
      </c>
      <c r="M3958" s="92" t="s">
        <v>35</v>
      </c>
      <c r="N3958" s="102">
        <v>1</v>
      </c>
      <c r="O3958" s="93" t="str">
        <f>_xlfn.XLOOKUP(P3958,匹配表1065!U:U,匹配表1065!T:T)</f>
        <v>HO00099680</v>
      </c>
      <c r="P3958" s="102" t="s">
        <v>174</v>
      </c>
      <c r="Q3958" s="102" t="s">
        <v>175</v>
      </c>
      <c r="R3958" s="89" t="str">
        <f>_xlfn.XLOOKUP(Q3958,匹配表1065!L:L,匹配表1065!O:O)</f>
        <v>A</v>
      </c>
      <c r="S3958" s="93" t="str">
        <f>IFERROR(_xlfn.XLOOKUP(Q3958,匹配表1065!AI:AI,匹配表1065!AJ:AJ),"绿标")</f>
        <v>红标</v>
      </c>
      <c r="T3958" s="93" t="str" cm="1">
        <f t="array" ref="T3958:U3958">_xlfn.XLOOKUP(Q3958,匹配表1065!L:L,匹配表1065!M:N)</f>
        <v>头痛</v>
      </c>
      <c r="U3958" s="94" t="str">
        <v>神经内科</v>
      </c>
      <c r="V3958" s="95" t="s">
        <v>70</v>
      </c>
      <c r="W3958" s="93">
        <f>_xlfn.XLOOKUP(M3958,匹配表1065!D:D,匹配表1065!F:F)*N3958</f>
        <v>4</v>
      </c>
    </row>
    <row r="3959" customHeight="1" spans="1:23">
      <c r="A3959" s="89" t="s">
        <v>787</v>
      </c>
      <c r="B3959" s="90">
        <v>46188</v>
      </c>
      <c r="C3959" s="91" t="str">
        <f t="shared" si="124"/>
        <v>6月第3周</v>
      </c>
      <c r="D3959" s="89" t="s">
        <v>836</v>
      </c>
      <c r="E3959" s="89" t="str">
        <f t="shared" si="125"/>
        <v>6月第3周--周1</v>
      </c>
      <c r="F3959" s="103" t="s">
        <v>27</v>
      </c>
      <c r="G3959" s="102" t="s">
        <v>167</v>
      </c>
      <c r="H3959" s="92" t="str">
        <f>_xlfn.XLOOKUP(O3959,匹配表1065!T:T,匹配表1065!W:W)</f>
        <v>苏州市</v>
      </c>
      <c r="I3959" s="89" t="str">
        <f>_xlfn.XLOOKUP(O3959,匹配表1065!T:T,匹配表1065!X:X)</f>
        <v>PME2011</v>
      </c>
      <c r="J3959" s="102" t="s">
        <v>168</v>
      </c>
      <c r="K3959" s="89" cm="1">
        <f ca="1" t="array" ref="K3959:L3959">_xlfn.XLOOKUP(J3959,匹配表1065!Y:Y,匹配表1065!AA:AB)</f>
        <v>19</v>
      </c>
      <c r="L3959" s="89" t="str">
        <v>3个月以上</v>
      </c>
      <c r="M3959" s="92" t="s">
        <v>30</v>
      </c>
      <c r="N3959" s="102">
        <v>3</v>
      </c>
      <c r="O3959" s="93" t="str">
        <f>_xlfn.XLOOKUP(P3959,匹配表1065!U:U,匹配表1065!T:T)</f>
        <v>HO00307823</v>
      </c>
      <c r="P3959" s="102" t="s">
        <v>169</v>
      </c>
      <c r="Q3959" s="102" t="s">
        <v>170</v>
      </c>
      <c r="R3959" s="89" t="str">
        <f>_xlfn.XLOOKUP(Q3959,匹配表1065!L:L,匹配表1065!O:O)</f>
        <v>A</v>
      </c>
      <c r="S3959" s="93" t="str">
        <f>IFERROR(_xlfn.XLOOKUP(Q3959,匹配表1065!AI:AI,匹配表1065!AJ:AJ),"绿标")</f>
        <v>红标</v>
      </c>
      <c r="T3959" s="93" t="str" cm="1">
        <f t="array" ref="T3959:U3959">_xlfn.XLOOKUP(Q3959,匹配表1065!L:L,匹配表1065!M:N)</f>
        <v>头痛</v>
      </c>
      <c r="U3959" s="94" t="str">
        <v>神经内科</v>
      </c>
      <c r="V3959" s="95" t="s">
        <v>70</v>
      </c>
      <c r="W3959" s="93">
        <f>_xlfn.XLOOKUP(M3959,匹配表1065!D:D,匹配表1065!F:F)*N3959</f>
        <v>36</v>
      </c>
    </row>
    <row r="3960" customHeight="1" spans="1:23">
      <c r="A3960" s="89" t="s">
        <v>787</v>
      </c>
      <c r="B3960" s="90">
        <v>46188</v>
      </c>
      <c r="C3960" s="91" t="str">
        <f t="shared" si="124"/>
        <v>6月第3周</v>
      </c>
      <c r="D3960" s="89" t="s">
        <v>836</v>
      </c>
      <c r="E3960" s="89" t="str">
        <f t="shared" si="125"/>
        <v>6月第3周--周1</v>
      </c>
      <c r="F3960" s="103" t="s">
        <v>27</v>
      </c>
      <c r="G3960" s="102" t="s">
        <v>167</v>
      </c>
      <c r="H3960" s="92" t="str">
        <f>_xlfn.XLOOKUP(O3960,匹配表1065!T:T,匹配表1065!W:W)</f>
        <v>苏州市</v>
      </c>
      <c r="I3960" s="89" t="str">
        <f>_xlfn.XLOOKUP(O3960,匹配表1065!T:T,匹配表1065!X:X)</f>
        <v>PME2011</v>
      </c>
      <c r="J3960" s="102" t="s">
        <v>168</v>
      </c>
      <c r="K3960" s="89" cm="1">
        <f ca="1" t="array" ref="K3960:L3960">_xlfn.XLOOKUP(J3960,匹配表1065!Y:Y,匹配表1065!AA:AB)</f>
        <v>19</v>
      </c>
      <c r="L3960" s="89" t="str">
        <v>3个月以上</v>
      </c>
      <c r="M3960" s="92" t="s">
        <v>30</v>
      </c>
      <c r="N3960" s="102">
        <v>1</v>
      </c>
      <c r="O3960" s="93" t="str">
        <f>_xlfn.XLOOKUP(P3960,匹配表1065!U:U,匹配表1065!T:T)</f>
        <v>HO00307823</v>
      </c>
      <c r="P3960" s="102" t="s">
        <v>169</v>
      </c>
      <c r="Q3960" s="102" t="s">
        <v>172</v>
      </c>
      <c r="R3960" s="89" t="str">
        <f>_xlfn.XLOOKUP(Q3960,匹配表1065!L:L,匹配表1065!O:O)</f>
        <v>C</v>
      </c>
      <c r="S3960" s="93" t="str">
        <f>IFERROR(_xlfn.XLOOKUP(Q3960,匹配表1065!AI:AI,匹配表1065!AJ:AJ),"绿标")</f>
        <v>绿标</v>
      </c>
      <c r="T3960" s="93" t="str" cm="1">
        <f t="array" ref="T3960:U3960">_xlfn.XLOOKUP(Q3960,匹配表1065!L:L,匹配表1065!M:N)</f>
        <v>眩晕</v>
      </c>
      <c r="U3960" s="94" t="str">
        <v>神经内科</v>
      </c>
      <c r="V3960" s="95" t="s">
        <v>33</v>
      </c>
      <c r="W3960" s="93">
        <f>_xlfn.XLOOKUP(M3960,匹配表1065!D:D,匹配表1065!F:F)*N3960</f>
        <v>12</v>
      </c>
    </row>
    <row r="3961" customHeight="1" spans="1:23">
      <c r="A3961" s="89" t="s">
        <v>787</v>
      </c>
      <c r="B3961" s="90">
        <v>46188</v>
      </c>
      <c r="C3961" s="91" t="str">
        <f t="shared" si="124"/>
        <v>6月第3周</v>
      </c>
      <c r="D3961" s="89" t="s">
        <v>836</v>
      </c>
      <c r="E3961" s="89" t="str">
        <f t="shared" si="125"/>
        <v>6月第3周--周1</v>
      </c>
      <c r="F3961" s="103" t="s">
        <v>27</v>
      </c>
      <c r="G3961" s="102" t="s">
        <v>167</v>
      </c>
      <c r="H3961" s="92" t="str">
        <f>_xlfn.XLOOKUP(O3961,匹配表1065!T:T,匹配表1065!W:W)</f>
        <v>苏州市</v>
      </c>
      <c r="I3961" s="89" t="str">
        <f>_xlfn.XLOOKUP(O3961,匹配表1065!T:T,匹配表1065!X:X)</f>
        <v>PME2011</v>
      </c>
      <c r="J3961" s="102" t="s">
        <v>168</v>
      </c>
      <c r="K3961" s="89" cm="1">
        <f ca="1" t="array" ref="K3961:L3961">_xlfn.XLOOKUP(J3961,匹配表1065!Y:Y,匹配表1065!AA:AB)</f>
        <v>19</v>
      </c>
      <c r="L3961" s="89" t="str">
        <v>3个月以上</v>
      </c>
      <c r="M3961" s="92" t="s">
        <v>35</v>
      </c>
      <c r="N3961" s="102">
        <v>1</v>
      </c>
      <c r="O3961" s="93" t="str">
        <f>_xlfn.XLOOKUP(P3961,匹配表1065!U:U,匹配表1065!T:T)</f>
        <v>HO00307823</v>
      </c>
      <c r="P3961" s="102" t="s">
        <v>169</v>
      </c>
      <c r="Q3961" s="102" t="s">
        <v>645</v>
      </c>
      <c r="R3961" s="89" t="str">
        <f>_xlfn.XLOOKUP(Q3961,匹配表1065!L:L,匹配表1065!O:O)</f>
        <v>B</v>
      </c>
      <c r="S3961" s="93" t="str">
        <f>IFERROR(_xlfn.XLOOKUP(Q3961,匹配表1065!AI:AI,匹配表1065!AJ:AJ),"绿标")</f>
        <v>绿标</v>
      </c>
      <c r="T3961" s="93" t="str" cm="1">
        <f t="array" ref="T3961:U3961">_xlfn.XLOOKUP(Q3961,匹配表1065!L:L,匹配表1065!M:N)</f>
        <v>脑血管</v>
      </c>
      <c r="U3961" s="94" t="str">
        <v>神经内科</v>
      </c>
      <c r="V3961" s="95" t="s">
        <v>100</v>
      </c>
      <c r="W3961" s="93">
        <f>_xlfn.XLOOKUP(M3961,匹配表1065!D:D,匹配表1065!F:F)*N3961</f>
        <v>4</v>
      </c>
    </row>
    <row r="3962" customHeight="1" spans="1:23">
      <c r="A3962" s="89" t="s">
        <v>787</v>
      </c>
      <c r="B3962" s="90">
        <v>46188</v>
      </c>
      <c r="C3962" s="91" t="str">
        <f t="shared" si="124"/>
        <v>6月第3周</v>
      </c>
      <c r="D3962" s="89" t="s">
        <v>836</v>
      </c>
      <c r="E3962" s="89" t="str">
        <f t="shared" si="125"/>
        <v>6月第3周--周1</v>
      </c>
      <c r="F3962" s="103" t="s">
        <v>27</v>
      </c>
      <c r="G3962" s="102" t="s">
        <v>167</v>
      </c>
      <c r="H3962" s="92" t="str">
        <f>_xlfn.XLOOKUP(O3962,匹配表1065!T:T,匹配表1065!W:W)</f>
        <v>无锡市</v>
      </c>
      <c r="I3962" s="89" t="str">
        <f>_xlfn.XLOOKUP(O3962,匹配表1065!T:T,匹配表1065!X:X)</f>
        <v>PME2009</v>
      </c>
      <c r="J3962" s="102" t="s">
        <v>193</v>
      </c>
      <c r="K3962" s="89" cm="1">
        <f ca="1" t="array" ref="K3962:L3962">_xlfn.XLOOKUP(J3962,匹配表1065!Y:Y,匹配表1065!AA:AB)</f>
        <v>7</v>
      </c>
      <c r="L3962" s="89" t="str">
        <v>3个月以上</v>
      </c>
      <c r="M3962" s="92" t="s">
        <v>30</v>
      </c>
      <c r="N3962" s="102">
        <v>1</v>
      </c>
      <c r="O3962" s="93" t="str">
        <f>_xlfn.XLOOKUP(P3962,匹配表1065!U:U,匹配表1065!T:T)</f>
        <v>HO00001116</v>
      </c>
      <c r="P3962" s="102" t="s">
        <v>229</v>
      </c>
      <c r="Q3962" s="102" t="s">
        <v>230</v>
      </c>
      <c r="R3962" s="89" t="str">
        <f>_xlfn.XLOOKUP(Q3962,匹配表1065!L:L,匹配表1065!O:O)</f>
        <v>A</v>
      </c>
      <c r="S3962" s="93" t="str">
        <f>IFERROR(_xlfn.XLOOKUP(Q3962,匹配表1065!AI:AI,匹配表1065!AJ:AJ),"绿标")</f>
        <v>绿标</v>
      </c>
      <c r="T3962" s="93" t="str" cm="1">
        <f t="array" ref="T3962:U3962">_xlfn.XLOOKUP(Q3962,匹配表1065!L:L,匹配表1065!M:N)</f>
        <v>头痛</v>
      </c>
      <c r="U3962" s="94" t="str">
        <v>神经内科</v>
      </c>
      <c r="V3962" s="95" t="s">
        <v>42</v>
      </c>
      <c r="W3962" s="93">
        <f>_xlfn.XLOOKUP(M3962,匹配表1065!D:D,匹配表1065!F:F)*N3962</f>
        <v>12</v>
      </c>
    </row>
    <row r="3963" customHeight="1" spans="1:23">
      <c r="A3963" s="89" t="s">
        <v>787</v>
      </c>
      <c r="B3963" s="90">
        <v>46188</v>
      </c>
      <c r="C3963" s="91" t="str">
        <f t="shared" si="124"/>
        <v>6月第3周</v>
      </c>
      <c r="D3963" s="89" t="s">
        <v>836</v>
      </c>
      <c r="E3963" s="89" t="str">
        <f t="shared" si="125"/>
        <v>6月第3周--周1</v>
      </c>
      <c r="F3963" s="103" t="s">
        <v>27</v>
      </c>
      <c r="G3963" s="102" t="s">
        <v>167</v>
      </c>
      <c r="H3963" s="92" t="str">
        <f>_xlfn.XLOOKUP(O3963,匹配表1065!T:T,匹配表1065!W:W)</f>
        <v>苏州市</v>
      </c>
      <c r="I3963" s="89" t="str">
        <f>_xlfn.XLOOKUP(O3963,匹配表1065!T:T,匹配表1065!X:X)</f>
        <v>PME2009</v>
      </c>
      <c r="J3963" s="102" t="s">
        <v>193</v>
      </c>
      <c r="K3963" s="89" cm="1">
        <f ca="1" t="array" ref="K3963:L3963">_xlfn.XLOOKUP(J3963,匹配表1065!Y:Y,匹配表1065!AA:AB)</f>
        <v>7</v>
      </c>
      <c r="L3963" s="89" t="str">
        <v>3个月以上</v>
      </c>
      <c r="M3963" s="92" t="s">
        <v>35</v>
      </c>
      <c r="N3963" s="102">
        <v>1</v>
      </c>
      <c r="O3963" s="93" t="str">
        <f>_xlfn.XLOOKUP(P3963,匹配表1065!U:U,匹配表1065!T:T)</f>
        <v>HO00017518</v>
      </c>
      <c r="P3963" s="102" t="s">
        <v>194</v>
      </c>
      <c r="Q3963" s="102" t="s">
        <v>195</v>
      </c>
      <c r="R3963" s="89" t="str">
        <f>_xlfn.XLOOKUP(Q3963,匹配表1065!L:L,匹配表1065!O:O)</f>
        <v>C</v>
      </c>
      <c r="S3963" s="93" t="str">
        <f>IFERROR(_xlfn.XLOOKUP(Q3963,匹配表1065!AI:AI,匹配表1065!AJ:AJ),"绿标")</f>
        <v>红标</v>
      </c>
      <c r="T3963" s="93" t="str" cm="1">
        <f t="array" ref="T3963:U3963">_xlfn.XLOOKUP(Q3963,匹配表1065!L:L,匹配表1065!M:N)</f>
        <v>眩晕</v>
      </c>
      <c r="U3963" s="94" t="str">
        <v>耳鼻喉科</v>
      </c>
      <c r="V3963" s="95" t="s">
        <v>42</v>
      </c>
      <c r="W3963" s="93">
        <f>_xlfn.XLOOKUP(M3963,匹配表1065!D:D,匹配表1065!F:F)*N3963</f>
        <v>4</v>
      </c>
    </row>
    <row r="3964" customHeight="1" spans="1:23">
      <c r="A3964" s="89" t="s">
        <v>787</v>
      </c>
      <c r="B3964" s="90">
        <v>46188</v>
      </c>
      <c r="C3964" s="91" t="str">
        <f t="shared" si="124"/>
        <v>6月第3周</v>
      </c>
      <c r="D3964" s="89" t="s">
        <v>836</v>
      </c>
      <c r="E3964" s="89" t="str">
        <f t="shared" si="125"/>
        <v>6月第3周--周1</v>
      </c>
      <c r="F3964" s="103" t="s">
        <v>27</v>
      </c>
      <c r="G3964" s="102" t="s">
        <v>167</v>
      </c>
      <c r="H3964" s="92" t="str">
        <f>_xlfn.XLOOKUP(O3964,匹配表1065!T:T,匹配表1065!W:W)</f>
        <v>苏州市</v>
      </c>
      <c r="I3964" s="89" t="str">
        <f>_xlfn.XLOOKUP(O3964,匹配表1065!T:T,匹配表1065!X:X)</f>
        <v>PME2017</v>
      </c>
      <c r="J3964" s="102" t="s">
        <v>323</v>
      </c>
      <c r="K3964" s="89" cm="1">
        <f ca="1" t="array" ref="K3964:L3964">_xlfn.XLOOKUP(J3964,匹配表1065!Y:Y,匹配表1065!AA:AB)</f>
        <v>7</v>
      </c>
      <c r="L3964" s="89" t="str">
        <v>3个月以上</v>
      </c>
      <c r="M3964" s="92" t="s">
        <v>30</v>
      </c>
      <c r="N3964" s="102">
        <v>1</v>
      </c>
      <c r="O3964" s="93" t="str">
        <f>_xlfn.XLOOKUP(P3964,匹配表1065!U:U,匹配表1065!T:T)</f>
        <v>HO00001110</v>
      </c>
      <c r="P3964" s="102" t="s">
        <v>324</v>
      </c>
      <c r="Q3964" s="102" t="s">
        <v>533</v>
      </c>
      <c r="R3964" s="89" t="str">
        <f>_xlfn.XLOOKUP(Q3964,匹配表1065!L:L,匹配表1065!O:O)</f>
        <v>A</v>
      </c>
      <c r="S3964" s="93" t="str">
        <f>IFERROR(_xlfn.XLOOKUP(Q3964,匹配表1065!AI:AI,匹配表1065!AJ:AJ),"绿标")</f>
        <v>绿标</v>
      </c>
      <c r="T3964" s="93" t="str" cm="1">
        <f t="array" ref="T3964:U3964">_xlfn.XLOOKUP(Q3964,匹配表1065!L:L,匹配表1065!M:N)</f>
        <v>头痛</v>
      </c>
      <c r="U3964" s="94" t="str">
        <v>神经内科</v>
      </c>
      <c r="V3964" s="95" t="s">
        <v>33</v>
      </c>
      <c r="W3964" s="93">
        <f>_xlfn.XLOOKUP(M3964,匹配表1065!D:D,匹配表1065!F:F)*N3964</f>
        <v>12</v>
      </c>
    </row>
    <row r="3965" customHeight="1" spans="1:23">
      <c r="A3965" s="89" t="s">
        <v>787</v>
      </c>
      <c r="B3965" s="90">
        <v>46189</v>
      </c>
      <c r="C3965" s="91" t="str">
        <f t="shared" si="124"/>
        <v>6月第3周</v>
      </c>
      <c r="D3965" s="89" t="s">
        <v>836</v>
      </c>
      <c r="E3965" s="89" t="str">
        <f t="shared" si="125"/>
        <v>6月第3周--周2</v>
      </c>
      <c r="F3965" s="103" t="s">
        <v>27</v>
      </c>
      <c r="G3965" s="89" t="s">
        <v>63</v>
      </c>
      <c r="H3965" s="92" t="str">
        <f>_xlfn.XLOOKUP(O3965,匹配表1065!T:T,匹配表1065!W:W)</f>
        <v>南京市</v>
      </c>
      <c r="I3965" s="89" t="str">
        <f>_xlfn.XLOOKUP(O3965,匹配表1065!T:T,匹配表1065!X:X)</f>
        <v>PME2001</v>
      </c>
      <c r="J3965" s="102" t="s">
        <v>64</v>
      </c>
      <c r="K3965" s="89" cm="1">
        <f ca="1" t="array" ref="K3965:L3965">_xlfn.XLOOKUP(J3965,匹配表1065!Y:Y,匹配表1065!AA:AB)</f>
        <v>31</v>
      </c>
      <c r="L3965" s="89" t="str">
        <v>3个月以上</v>
      </c>
      <c r="M3965" s="92" t="s">
        <v>30</v>
      </c>
      <c r="N3965" s="102">
        <v>2</v>
      </c>
      <c r="O3965" s="93" t="str">
        <f>_xlfn.XLOOKUP(P3965,匹配表1065!U:U,匹配表1065!T:T)</f>
        <v>HO00000958</v>
      </c>
      <c r="P3965" s="102" t="s">
        <v>65</v>
      </c>
      <c r="Q3965" s="102" t="s">
        <v>68</v>
      </c>
      <c r="R3965" s="89" t="str">
        <f>_xlfn.XLOOKUP(Q3965,匹配表1065!L:L,匹配表1065!O:O)</f>
        <v>A</v>
      </c>
      <c r="S3965" s="93" t="str">
        <f>IFERROR(_xlfn.XLOOKUP(Q3965,匹配表1065!AI:AI,匹配表1065!AJ:AJ),"绿标")</f>
        <v>红标</v>
      </c>
      <c r="T3965" s="93" t="str" cm="1">
        <f t="array" ref="T3965:U3965">_xlfn.XLOOKUP(Q3965,匹配表1065!L:L,匹配表1065!M:N)</f>
        <v>头痛</v>
      </c>
      <c r="U3965" s="94" t="str">
        <v>神经内科</v>
      </c>
      <c r="V3965" s="95" t="s">
        <v>33</v>
      </c>
      <c r="W3965" s="93">
        <f>_xlfn.XLOOKUP(M3965,匹配表1065!D:D,匹配表1065!F:F)*N3965</f>
        <v>24</v>
      </c>
    </row>
    <row r="3966" customHeight="1" spans="1:23">
      <c r="A3966" s="89" t="s">
        <v>787</v>
      </c>
      <c r="B3966" s="90">
        <v>46189</v>
      </c>
      <c r="C3966" s="91" t="str">
        <f t="shared" si="124"/>
        <v>6月第3周</v>
      </c>
      <c r="D3966" s="89" t="s">
        <v>836</v>
      </c>
      <c r="E3966" s="89" t="str">
        <f t="shared" si="125"/>
        <v>6月第3周--周2</v>
      </c>
      <c r="F3966" s="103" t="s">
        <v>27</v>
      </c>
      <c r="G3966" s="89" t="s">
        <v>63</v>
      </c>
      <c r="H3966" s="92" t="str">
        <f>_xlfn.XLOOKUP(O3966,匹配表1065!T:T,匹配表1065!W:W)</f>
        <v>南京市</v>
      </c>
      <c r="I3966" s="89" t="str">
        <f>_xlfn.XLOOKUP(O3966,匹配表1065!T:T,匹配表1065!X:X)</f>
        <v>PME2001</v>
      </c>
      <c r="J3966" s="102" t="s">
        <v>64</v>
      </c>
      <c r="K3966" s="89" cm="1">
        <f ca="1" t="array" ref="K3966:L3966">_xlfn.XLOOKUP(J3966,匹配表1065!Y:Y,匹配表1065!AA:AB)</f>
        <v>31</v>
      </c>
      <c r="L3966" s="89" t="str">
        <v>3个月以上</v>
      </c>
      <c r="M3966" s="92" t="s">
        <v>35</v>
      </c>
      <c r="N3966" s="102">
        <v>1</v>
      </c>
      <c r="O3966" s="93" t="str">
        <f>_xlfn.XLOOKUP(P3966,匹配表1065!U:U,匹配表1065!T:T)</f>
        <v>HO00000958</v>
      </c>
      <c r="P3966" s="102" t="s">
        <v>65</v>
      </c>
      <c r="Q3966" s="102" t="s">
        <v>435</v>
      </c>
      <c r="R3966" s="89" t="str">
        <f>_xlfn.XLOOKUP(Q3966,匹配表1065!L:L,匹配表1065!O:O)</f>
        <v>B</v>
      </c>
      <c r="S3966" s="93" t="str">
        <f>IFERROR(_xlfn.XLOOKUP(Q3966,匹配表1065!AI:AI,匹配表1065!AJ:AJ),"绿标")</f>
        <v>绿标</v>
      </c>
      <c r="T3966" s="93" t="str" cm="1">
        <f t="array" ref="T3966:U3966">_xlfn.XLOOKUP(Q3966,匹配表1065!L:L,匹配表1065!M:N)</f>
        <v>脑血管</v>
      </c>
      <c r="U3966" s="94" t="str">
        <v>神经内科</v>
      </c>
      <c r="V3966" s="95" t="s">
        <v>33</v>
      </c>
      <c r="W3966" s="93">
        <f>_xlfn.XLOOKUP(M3966,匹配表1065!D:D,匹配表1065!F:F)*N3966</f>
        <v>4</v>
      </c>
    </row>
    <row r="3967" customHeight="1" spans="1:23">
      <c r="A3967" s="89" t="s">
        <v>787</v>
      </c>
      <c r="B3967" s="90">
        <v>46189</v>
      </c>
      <c r="C3967" s="91" t="str">
        <f t="shared" si="124"/>
        <v>6月第3周</v>
      </c>
      <c r="D3967" s="89" t="s">
        <v>836</v>
      </c>
      <c r="E3967" s="89" t="str">
        <f t="shared" si="125"/>
        <v>6月第3周--周2</v>
      </c>
      <c r="F3967" s="103" t="s">
        <v>27</v>
      </c>
      <c r="G3967" s="89" t="s">
        <v>63</v>
      </c>
      <c r="H3967" s="92" t="str">
        <f>_xlfn.XLOOKUP(O3967,匹配表1065!T:T,匹配表1065!W:W)</f>
        <v>南京市</v>
      </c>
      <c r="I3967" s="89" t="str">
        <f>_xlfn.XLOOKUP(O3967,匹配表1065!T:T,匹配表1065!X:X)</f>
        <v>PME2001</v>
      </c>
      <c r="J3967" s="102" t="s">
        <v>64</v>
      </c>
      <c r="K3967" s="89" cm="1">
        <f ca="1" t="array" ref="K3967:L3967">_xlfn.XLOOKUP(J3967,匹配表1065!Y:Y,匹配表1065!AA:AB)</f>
        <v>31</v>
      </c>
      <c r="L3967" s="89" t="str">
        <v>3个月以上</v>
      </c>
      <c r="M3967" s="92" t="s">
        <v>35</v>
      </c>
      <c r="N3967" s="102">
        <v>1</v>
      </c>
      <c r="O3967" s="93" t="str">
        <f>_xlfn.XLOOKUP(P3967,匹配表1065!U:U,匹配表1065!T:T)</f>
        <v>HO00000958</v>
      </c>
      <c r="P3967" s="102" t="s">
        <v>65</v>
      </c>
      <c r="Q3967" s="102" t="s">
        <v>546</v>
      </c>
      <c r="R3967" s="89" t="str">
        <f>_xlfn.XLOOKUP(Q3967,匹配表1065!L:L,匹配表1065!O:O)</f>
        <v>B</v>
      </c>
      <c r="S3967" s="93" t="str">
        <f>IFERROR(_xlfn.XLOOKUP(Q3967,匹配表1065!AI:AI,匹配表1065!AJ:AJ),"绿标")</f>
        <v>绿标</v>
      </c>
      <c r="T3967" s="93" t="str" cm="1">
        <f t="array" ref="T3967:U3967">_xlfn.XLOOKUP(Q3967,匹配表1065!L:L,匹配表1065!M:N)</f>
        <v>脑血管</v>
      </c>
      <c r="U3967" s="94" t="str">
        <v>神经内科</v>
      </c>
      <c r="V3967" s="95" t="s">
        <v>33</v>
      </c>
      <c r="W3967" s="93">
        <f>_xlfn.XLOOKUP(M3967,匹配表1065!D:D,匹配表1065!F:F)*N3967</f>
        <v>4</v>
      </c>
    </row>
    <row r="3968" customHeight="1" spans="1:23">
      <c r="A3968" s="89" t="s">
        <v>787</v>
      </c>
      <c r="B3968" s="90">
        <v>46189</v>
      </c>
      <c r="C3968" s="91" t="str">
        <f t="shared" si="124"/>
        <v>6月第3周</v>
      </c>
      <c r="D3968" s="89" t="s">
        <v>836</v>
      </c>
      <c r="E3968" s="89" t="str">
        <f t="shared" si="125"/>
        <v>6月第3周--周2</v>
      </c>
      <c r="F3968" s="103" t="s">
        <v>27</v>
      </c>
      <c r="G3968" s="89" t="s">
        <v>63</v>
      </c>
      <c r="H3968" s="92" t="str">
        <f>_xlfn.XLOOKUP(O3968,匹配表1065!T:T,匹配表1065!W:W)</f>
        <v>连云港市</v>
      </c>
      <c r="I3968" s="89" t="str">
        <f>_xlfn.XLOOKUP(O3968,匹配表1065!T:T,匹配表1065!X:X)</f>
        <v>PME2042</v>
      </c>
      <c r="J3968" s="102" t="s">
        <v>74</v>
      </c>
      <c r="K3968" s="89" cm="1">
        <f ca="1" t="array" ref="K3968:L3968">_xlfn.XLOOKUP(J3968,匹配表1065!Y:Y,匹配表1065!AA:AB)</f>
        <v>7</v>
      </c>
      <c r="L3968" s="89" t="str">
        <v>3个月以上</v>
      </c>
      <c r="M3968" s="92" t="s">
        <v>35</v>
      </c>
      <c r="N3968" s="102">
        <v>1</v>
      </c>
      <c r="O3968" s="93" t="str">
        <f>_xlfn.XLOOKUP(P3968,匹配表1065!U:U,匹配表1065!T:T)</f>
        <v>HO00000957</v>
      </c>
      <c r="P3968" s="102" t="s">
        <v>843</v>
      </c>
      <c r="Q3968" s="102" t="s">
        <v>844</v>
      </c>
      <c r="R3968" s="89" t="str">
        <f>_xlfn.XLOOKUP(Q3968,匹配表1065!L:L,匹配表1065!O:O)</f>
        <v>B</v>
      </c>
      <c r="S3968" s="93" t="str">
        <f>IFERROR(_xlfn.XLOOKUP(Q3968,匹配表1065!AI:AI,匹配表1065!AJ:AJ),"绿标")</f>
        <v>绿标</v>
      </c>
      <c r="T3968" s="93" t="str" cm="1">
        <f t="array" ref="T3968:U3968">_xlfn.XLOOKUP(Q3968,匹配表1065!L:L,匹配表1065!M:N)</f>
        <v>脑血管</v>
      </c>
      <c r="U3968" s="94" t="str">
        <v>神经内科</v>
      </c>
      <c r="V3968" s="95" t="s">
        <v>67</v>
      </c>
      <c r="W3968" s="93">
        <f>_xlfn.XLOOKUP(M3968,匹配表1065!D:D,匹配表1065!F:F)*N3968</f>
        <v>4</v>
      </c>
    </row>
    <row r="3969" customHeight="1" spans="1:23">
      <c r="A3969" s="89" t="s">
        <v>787</v>
      </c>
      <c r="B3969" s="90">
        <v>46189</v>
      </c>
      <c r="C3969" s="91" t="str">
        <f t="shared" si="124"/>
        <v>6月第3周</v>
      </c>
      <c r="D3969" s="89" t="s">
        <v>836</v>
      </c>
      <c r="E3969" s="89" t="str">
        <f t="shared" si="125"/>
        <v>6月第3周--周2</v>
      </c>
      <c r="F3969" s="103" t="s">
        <v>27</v>
      </c>
      <c r="G3969" s="89" t="s">
        <v>63</v>
      </c>
      <c r="H3969" s="92" t="str">
        <f>_xlfn.XLOOKUP(O3969,匹配表1065!T:T,匹配表1065!W:W)</f>
        <v>徐州市</v>
      </c>
      <c r="I3969" s="89" t="str">
        <f>_xlfn.XLOOKUP(O3969,匹配表1065!T:T,匹配表1065!X:X)</f>
        <v>PME2008</v>
      </c>
      <c r="J3969" s="102" t="s">
        <v>81</v>
      </c>
      <c r="K3969" s="89" cm="1">
        <f ca="1" t="array" ref="K3969:L3969">_xlfn.XLOOKUP(J3969,匹配表1065!Y:Y,匹配表1065!AA:AB)</f>
        <v>19</v>
      </c>
      <c r="L3969" s="89" t="str">
        <v>3个月以上</v>
      </c>
      <c r="M3969" s="92" t="s">
        <v>30</v>
      </c>
      <c r="N3969" s="102">
        <v>1</v>
      </c>
      <c r="O3969" s="93" t="str">
        <f>_xlfn.XLOOKUP(P3969,匹配表1065!U:U,匹配表1065!T:T)</f>
        <v>HO00001134</v>
      </c>
      <c r="P3969" s="102" t="s">
        <v>82</v>
      </c>
      <c r="Q3969" s="102" t="s">
        <v>280</v>
      </c>
      <c r="R3969" s="89" t="str">
        <f>_xlfn.XLOOKUP(Q3969,匹配表1065!L:L,匹配表1065!O:O)</f>
        <v>D</v>
      </c>
      <c r="S3969" s="93" t="str">
        <f>IFERROR(_xlfn.XLOOKUP(Q3969,匹配表1065!AI:AI,匹配表1065!AJ:AJ),"绿标")</f>
        <v>红标</v>
      </c>
      <c r="T3969" s="93" t="str" cm="1">
        <f t="array" ref="T3969:U3969">_xlfn.XLOOKUP(Q3969,匹配表1065!L:L,匹配表1065!M:N)</f>
        <v>疼痛</v>
      </c>
      <c r="U3969" s="94" t="str">
        <v>疼痛科</v>
      </c>
      <c r="V3969" s="95" t="s">
        <v>67</v>
      </c>
      <c r="W3969" s="93">
        <f>_xlfn.XLOOKUP(M3969,匹配表1065!D:D,匹配表1065!F:F)*N3969</f>
        <v>12</v>
      </c>
    </row>
    <row r="3970" customHeight="1" spans="1:23">
      <c r="A3970" s="89" t="s">
        <v>787</v>
      </c>
      <c r="B3970" s="90">
        <v>46189</v>
      </c>
      <c r="C3970" s="91" t="str">
        <f t="shared" si="124"/>
        <v>6月第3周</v>
      </c>
      <c r="D3970" s="89" t="s">
        <v>836</v>
      </c>
      <c r="E3970" s="89" t="str">
        <f t="shared" si="125"/>
        <v>6月第3周--周2</v>
      </c>
      <c r="F3970" s="103" t="s">
        <v>27</v>
      </c>
      <c r="G3970" s="89" t="s">
        <v>63</v>
      </c>
      <c r="H3970" s="92" t="str">
        <f>_xlfn.XLOOKUP(O3970,匹配表1065!T:T,匹配表1065!W:W)</f>
        <v>徐州市</v>
      </c>
      <c r="I3970" s="89" t="str">
        <f>_xlfn.XLOOKUP(O3970,匹配表1065!T:T,匹配表1065!X:X)</f>
        <v>PME2008</v>
      </c>
      <c r="J3970" s="102" t="s">
        <v>81</v>
      </c>
      <c r="K3970" s="89" cm="1">
        <f ca="1" t="array" ref="K3970:L3970">_xlfn.XLOOKUP(J3970,匹配表1065!Y:Y,匹配表1065!AA:AB)</f>
        <v>19</v>
      </c>
      <c r="L3970" s="89" t="str">
        <v>3个月以上</v>
      </c>
      <c r="M3970" s="92" t="s">
        <v>35</v>
      </c>
      <c r="N3970" s="102">
        <v>2</v>
      </c>
      <c r="O3970" s="93" t="str">
        <f>_xlfn.XLOOKUP(P3970,匹配表1065!U:U,匹配表1065!T:T)</f>
        <v>HO00001134</v>
      </c>
      <c r="P3970" s="102" t="s">
        <v>82</v>
      </c>
      <c r="Q3970" s="102" t="s">
        <v>655</v>
      </c>
      <c r="R3970" s="89" t="str">
        <f>_xlfn.XLOOKUP(Q3970,匹配表1065!L:L,匹配表1065!O:O)</f>
        <v>C</v>
      </c>
      <c r="S3970" s="93" t="str">
        <f>IFERROR(_xlfn.XLOOKUP(Q3970,匹配表1065!AI:AI,匹配表1065!AJ:AJ),"绿标")</f>
        <v>黑标</v>
      </c>
      <c r="T3970" s="93" t="str" cm="1">
        <f t="array" ref="T3970:U3970">_xlfn.XLOOKUP(Q3970,匹配表1065!L:L,匹配表1065!M:N)</f>
        <v>眩晕</v>
      </c>
      <c r="U3970" s="94" t="str">
        <v>神经内科</v>
      </c>
      <c r="V3970" s="95" t="s">
        <v>67</v>
      </c>
      <c r="W3970" s="93">
        <f>_xlfn.XLOOKUP(M3970,匹配表1065!D:D,匹配表1065!F:F)*N3970</f>
        <v>8</v>
      </c>
    </row>
    <row r="3971" customHeight="1" spans="1:23">
      <c r="A3971" s="89" t="s">
        <v>787</v>
      </c>
      <c r="B3971" s="90">
        <v>46189</v>
      </c>
      <c r="C3971" s="91" t="str">
        <f t="shared" si="124"/>
        <v>6月第3周</v>
      </c>
      <c r="D3971" s="89" t="s">
        <v>836</v>
      </c>
      <c r="E3971" s="89" t="str">
        <f t="shared" si="125"/>
        <v>6月第3周--周2</v>
      </c>
      <c r="F3971" s="103" t="s">
        <v>27</v>
      </c>
      <c r="G3971" s="89" t="s">
        <v>63</v>
      </c>
      <c r="H3971" s="92" t="str">
        <f>_xlfn.XLOOKUP(O3971,匹配表1065!T:T,匹配表1065!W:W)</f>
        <v>南京市</v>
      </c>
      <c r="I3971" s="89" t="str">
        <f>_xlfn.XLOOKUP(O3971,匹配表1065!T:T,匹配表1065!X:X)</f>
        <v>PME2001</v>
      </c>
      <c r="J3971" s="102" t="s">
        <v>77</v>
      </c>
      <c r="K3971" s="89" cm="1">
        <f ca="1" t="array" ref="K3971:L3971">_xlfn.XLOOKUP(J3971,匹配表1065!Y:Y,匹配表1065!AA:AB)</f>
        <v>8</v>
      </c>
      <c r="L3971" s="89" t="str">
        <v>3个月以上</v>
      </c>
      <c r="M3971" s="92" t="s">
        <v>30</v>
      </c>
      <c r="N3971" s="102">
        <v>1</v>
      </c>
      <c r="O3971" s="93" t="str">
        <f>_xlfn.XLOOKUP(P3971,匹配表1065!U:U,匹配表1065!T:T)</f>
        <v>HO00000958</v>
      </c>
      <c r="P3971" s="102" t="s">
        <v>65</v>
      </c>
      <c r="Q3971" s="102" t="s">
        <v>66</v>
      </c>
      <c r="R3971" s="89" t="str">
        <f>_xlfn.XLOOKUP(Q3971,匹配表1065!L:L,匹配表1065!O:O)</f>
        <v>A</v>
      </c>
      <c r="S3971" s="93" t="str">
        <f>IFERROR(_xlfn.XLOOKUP(Q3971,匹配表1065!AI:AI,匹配表1065!AJ:AJ),"绿标")</f>
        <v>红标</v>
      </c>
      <c r="T3971" s="93" t="str" cm="1">
        <f t="array" ref="T3971:U3971">_xlfn.XLOOKUP(Q3971,匹配表1065!L:L,匹配表1065!M:N)</f>
        <v>头痛</v>
      </c>
      <c r="U3971" s="94" t="str">
        <v>神经内科</v>
      </c>
      <c r="V3971" s="95" t="s">
        <v>42</v>
      </c>
      <c r="W3971" s="93">
        <f>_xlfn.XLOOKUP(M3971,匹配表1065!D:D,匹配表1065!F:F)*N3971</f>
        <v>12</v>
      </c>
    </row>
    <row r="3972" customHeight="1" spans="1:23">
      <c r="A3972" s="89" t="s">
        <v>787</v>
      </c>
      <c r="B3972" s="90">
        <v>46189</v>
      </c>
      <c r="C3972" s="91" t="str">
        <f t="shared" si="124"/>
        <v>6月第3周</v>
      </c>
      <c r="D3972" s="89" t="s">
        <v>836</v>
      </c>
      <c r="E3972" s="89" t="str">
        <f t="shared" si="125"/>
        <v>6月第3周--周2</v>
      </c>
      <c r="F3972" s="103" t="s">
        <v>27</v>
      </c>
      <c r="G3972" s="89" t="s">
        <v>63</v>
      </c>
      <c r="H3972" s="92" t="str">
        <f>_xlfn.XLOOKUP(O3972,匹配表1065!T:T,匹配表1065!W:W)</f>
        <v>南京市</v>
      </c>
      <c r="I3972" s="89" t="str">
        <f>_xlfn.XLOOKUP(O3972,匹配表1065!T:T,匹配表1065!X:X)</f>
        <v>PME2001</v>
      </c>
      <c r="J3972" s="102" t="s">
        <v>77</v>
      </c>
      <c r="K3972" s="89" cm="1">
        <f ca="1" t="array" ref="K3972:L3972">_xlfn.XLOOKUP(J3972,匹配表1065!Y:Y,匹配表1065!AA:AB)</f>
        <v>8</v>
      </c>
      <c r="L3972" s="89" t="str">
        <v>3个月以上</v>
      </c>
      <c r="M3972" s="92" t="s">
        <v>35</v>
      </c>
      <c r="N3972" s="102">
        <v>1</v>
      </c>
      <c r="O3972" s="93" t="str">
        <f>_xlfn.XLOOKUP(P3972,匹配表1065!U:U,匹配表1065!T:T)</f>
        <v>HO00000958</v>
      </c>
      <c r="P3972" s="102" t="s">
        <v>65</v>
      </c>
      <c r="Q3972" s="102" t="s">
        <v>216</v>
      </c>
      <c r="R3972" s="89" t="str">
        <f>_xlfn.XLOOKUP(Q3972,匹配表1065!L:L,匹配表1065!O:O)</f>
        <v>A</v>
      </c>
      <c r="S3972" s="93" t="str">
        <f>IFERROR(_xlfn.XLOOKUP(Q3972,匹配表1065!AI:AI,匹配表1065!AJ:AJ),"绿标")</f>
        <v>红标</v>
      </c>
      <c r="T3972" s="93" t="str" cm="1">
        <f t="array" ref="T3972:U3972">_xlfn.XLOOKUP(Q3972,匹配表1065!L:L,匹配表1065!M:N)</f>
        <v>头痛</v>
      </c>
      <c r="U3972" s="94" t="str">
        <v>神经内科</v>
      </c>
      <c r="V3972" s="95" t="s">
        <v>58</v>
      </c>
      <c r="W3972" s="93">
        <f>_xlfn.XLOOKUP(M3972,匹配表1065!D:D,匹配表1065!F:F)*N3972</f>
        <v>4</v>
      </c>
    </row>
    <row r="3973" customHeight="1" spans="1:23">
      <c r="A3973" s="89" t="s">
        <v>787</v>
      </c>
      <c r="B3973" s="90">
        <v>46189</v>
      </c>
      <c r="C3973" s="91" t="str">
        <f t="shared" si="124"/>
        <v>6月第3周</v>
      </c>
      <c r="D3973" s="89" t="s">
        <v>836</v>
      </c>
      <c r="E3973" s="89" t="str">
        <f t="shared" si="125"/>
        <v>6月第3周--周2</v>
      </c>
      <c r="F3973" s="103" t="s">
        <v>27</v>
      </c>
      <c r="G3973" s="89" t="s">
        <v>63</v>
      </c>
      <c r="H3973" s="92" t="str">
        <f>_xlfn.XLOOKUP(O3973,匹配表1065!T:T,匹配表1065!W:W)</f>
        <v>南京市</v>
      </c>
      <c r="I3973" s="89" t="str">
        <f>_xlfn.XLOOKUP(O3973,匹配表1065!T:T,匹配表1065!X:X)</f>
        <v>PME2002</v>
      </c>
      <c r="J3973" s="102" t="s">
        <v>410</v>
      </c>
      <c r="K3973" s="89" cm="1">
        <f ca="1" t="array" ref="K3973:L3973">_xlfn.XLOOKUP(J3973,匹配表1065!Y:Y,匹配表1065!AA:AB)</f>
        <v>1</v>
      </c>
      <c r="L3973" s="89" t="str">
        <v>3个月以内</v>
      </c>
      <c r="M3973" s="92" t="s">
        <v>30</v>
      </c>
      <c r="N3973" s="102">
        <v>1</v>
      </c>
      <c r="O3973" s="93" t="str">
        <f>_xlfn.XLOOKUP(P3973,匹配表1065!U:U,匹配表1065!T:T)</f>
        <v>HO00000964</v>
      </c>
      <c r="P3973" s="102" t="s">
        <v>90</v>
      </c>
      <c r="Q3973" s="102" t="s">
        <v>213</v>
      </c>
      <c r="R3973" s="89" t="str">
        <f>_xlfn.XLOOKUP(Q3973,匹配表1065!L:L,匹配表1065!O:O)</f>
        <v>A</v>
      </c>
      <c r="S3973" s="93" t="str">
        <f>IFERROR(_xlfn.XLOOKUP(Q3973,匹配表1065!AI:AI,匹配表1065!AJ:AJ),"绿标")</f>
        <v>红标</v>
      </c>
      <c r="T3973" s="93" t="str" cm="1">
        <f t="array" ref="T3973:U3973">_xlfn.XLOOKUP(Q3973,匹配表1065!L:L,匹配表1065!M:N)</f>
        <v>头痛</v>
      </c>
      <c r="U3973" s="94" t="str">
        <v>神经内科</v>
      </c>
      <c r="V3973" s="95" t="s">
        <v>42</v>
      </c>
      <c r="W3973" s="93">
        <f>_xlfn.XLOOKUP(M3973,匹配表1065!D:D,匹配表1065!F:F)*N3973</f>
        <v>12</v>
      </c>
    </row>
    <row r="3974" customHeight="1" spans="1:23">
      <c r="A3974" s="89" t="s">
        <v>787</v>
      </c>
      <c r="B3974" s="90">
        <v>46189</v>
      </c>
      <c r="C3974" s="91" t="str">
        <f t="shared" si="124"/>
        <v>6月第3周</v>
      </c>
      <c r="D3974" s="89" t="s">
        <v>836</v>
      </c>
      <c r="E3974" s="89" t="str">
        <f t="shared" si="125"/>
        <v>6月第3周--周2</v>
      </c>
      <c r="F3974" s="103" t="s">
        <v>27</v>
      </c>
      <c r="G3974" s="89" t="s">
        <v>63</v>
      </c>
      <c r="H3974" s="92" t="str">
        <f>_xlfn.XLOOKUP(O3974,匹配表1065!T:T,匹配表1065!W:W)</f>
        <v>南京市</v>
      </c>
      <c r="I3974" s="89" t="str">
        <f>_xlfn.XLOOKUP(O3974,匹配表1065!T:T,匹配表1065!X:X)</f>
        <v>PME2002</v>
      </c>
      <c r="J3974" s="102" t="s">
        <v>410</v>
      </c>
      <c r="K3974" s="89" cm="1">
        <f ca="1" t="array" ref="K3974:L3974">_xlfn.XLOOKUP(J3974,匹配表1065!Y:Y,匹配表1065!AA:AB)</f>
        <v>1</v>
      </c>
      <c r="L3974" s="89" t="str">
        <v>3个月以内</v>
      </c>
      <c r="M3974" s="92" t="s">
        <v>30</v>
      </c>
      <c r="N3974" s="102">
        <v>1</v>
      </c>
      <c r="O3974" s="93" t="str">
        <f>_xlfn.XLOOKUP(P3974,匹配表1065!U:U,匹配表1065!T:T)</f>
        <v>HO00000964</v>
      </c>
      <c r="P3974" s="102" t="s">
        <v>90</v>
      </c>
      <c r="Q3974" s="102" t="s">
        <v>333</v>
      </c>
      <c r="R3974" s="89" t="str">
        <f>_xlfn.XLOOKUP(Q3974,匹配表1065!L:L,匹配表1065!O:O)</f>
        <v>A</v>
      </c>
      <c r="S3974" s="93" t="str">
        <f>IFERROR(_xlfn.XLOOKUP(Q3974,匹配表1065!AI:AI,匹配表1065!AJ:AJ),"绿标")</f>
        <v>红标</v>
      </c>
      <c r="T3974" s="93" t="str" cm="1">
        <f t="array" ref="T3974:U3974">_xlfn.XLOOKUP(Q3974,匹配表1065!L:L,匹配表1065!M:N)</f>
        <v>头痛</v>
      </c>
      <c r="U3974" s="94" t="str">
        <v>神经内科</v>
      </c>
      <c r="V3974" s="95" t="s">
        <v>42</v>
      </c>
      <c r="W3974" s="93">
        <f>_xlfn.XLOOKUP(M3974,匹配表1065!D:D,匹配表1065!F:F)*N3974</f>
        <v>12</v>
      </c>
    </row>
    <row r="3975" customHeight="1" spans="1:23">
      <c r="A3975" s="89" t="s">
        <v>787</v>
      </c>
      <c r="B3975" s="90">
        <v>46189</v>
      </c>
      <c r="C3975" s="91" t="str">
        <f t="shared" si="124"/>
        <v>6月第3周</v>
      </c>
      <c r="D3975" s="89" t="s">
        <v>836</v>
      </c>
      <c r="E3975" s="89" t="str">
        <f t="shared" si="125"/>
        <v>6月第3周--周2</v>
      </c>
      <c r="F3975" s="103" t="s">
        <v>27</v>
      </c>
      <c r="G3975" s="89" t="s">
        <v>63</v>
      </c>
      <c r="H3975" s="92" t="str">
        <f>_xlfn.XLOOKUP(O3975,匹配表1065!T:T,匹配表1065!W:W)</f>
        <v>南京市</v>
      </c>
      <c r="I3975" s="89" t="str">
        <f>_xlfn.XLOOKUP(O3975,匹配表1065!T:T,匹配表1065!X:X)</f>
        <v>PME2002</v>
      </c>
      <c r="J3975" s="102" t="s">
        <v>84</v>
      </c>
      <c r="K3975" s="89" cm="1">
        <f ca="1" t="array" ref="K3975:L3975">_xlfn.XLOOKUP(J3975,匹配表1065!Y:Y,匹配表1065!AA:AB)</f>
        <v>31</v>
      </c>
      <c r="L3975" s="89" t="str">
        <v>3个月以上</v>
      </c>
      <c r="M3975" s="92" t="s">
        <v>30</v>
      </c>
      <c r="N3975" s="102">
        <v>5</v>
      </c>
      <c r="O3975" s="93" t="str">
        <f>_xlfn.XLOOKUP(P3975,匹配表1065!U:U,匹配表1065!T:T)</f>
        <v>HO00000964</v>
      </c>
      <c r="P3975" s="102" t="s">
        <v>90</v>
      </c>
      <c r="Q3975" s="102" t="s">
        <v>281</v>
      </c>
      <c r="R3975" s="89" t="str">
        <f>_xlfn.XLOOKUP(Q3975,匹配表1065!L:L,匹配表1065!O:O)</f>
        <v>A</v>
      </c>
      <c r="S3975" s="93" t="str">
        <f>IFERROR(_xlfn.XLOOKUP(Q3975,匹配表1065!AI:AI,匹配表1065!AJ:AJ),"绿标")</f>
        <v>红标</v>
      </c>
      <c r="T3975" s="93" t="str" cm="1">
        <f t="array" ref="T3975:U3975">_xlfn.XLOOKUP(Q3975,匹配表1065!L:L,匹配表1065!M:N)</f>
        <v>头痛</v>
      </c>
      <c r="U3975" s="94" t="str">
        <v>神经内科</v>
      </c>
      <c r="V3975" s="95" t="s">
        <v>70</v>
      </c>
      <c r="W3975" s="93">
        <f>_xlfn.XLOOKUP(M3975,匹配表1065!D:D,匹配表1065!F:F)*N3975</f>
        <v>60</v>
      </c>
    </row>
    <row r="3976" customHeight="1" spans="1:23">
      <c r="A3976" s="89" t="s">
        <v>787</v>
      </c>
      <c r="B3976" s="90">
        <v>46189</v>
      </c>
      <c r="C3976" s="91" t="str">
        <f t="shared" si="124"/>
        <v>6月第3周</v>
      </c>
      <c r="D3976" s="89" t="s">
        <v>836</v>
      </c>
      <c r="E3976" s="89" t="str">
        <f t="shared" si="125"/>
        <v>6月第3周--周2</v>
      </c>
      <c r="F3976" s="103" t="s">
        <v>27</v>
      </c>
      <c r="G3976" s="89" t="s">
        <v>63</v>
      </c>
      <c r="H3976" s="92" t="str">
        <f>_xlfn.XLOOKUP(O3976,匹配表1065!T:T,匹配表1065!W:W)</f>
        <v>南京市</v>
      </c>
      <c r="I3976" s="89" t="str">
        <f>_xlfn.XLOOKUP(O3976,匹配表1065!T:T,匹配表1065!X:X)</f>
        <v>PME2002</v>
      </c>
      <c r="J3976" s="102" t="s">
        <v>84</v>
      </c>
      <c r="K3976" s="89" cm="1">
        <f ca="1" t="array" ref="K3976:L3976">_xlfn.XLOOKUP(J3976,匹配表1065!Y:Y,匹配表1065!AA:AB)</f>
        <v>31</v>
      </c>
      <c r="L3976" s="89" t="str">
        <v>3个月以上</v>
      </c>
      <c r="M3976" s="92" t="s">
        <v>35</v>
      </c>
      <c r="N3976" s="102">
        <v>1</v>
      </c>
      <c r="O3976" s="93" t="str">
        <f>_xlfn.XLOOKUP(P3976,匹配表1065!U:U,匹配表1065!T:T)</f>
        <v>HO00000964</v>
      </c>
      <c r="P3976" s="102" t="s">
        <v>90</v>
      </c>
      <c r="Q3976" s="102" t="s">
        <v>283</v>
      </c>
      <c r="R3976" s="89" t="str">
        <f>_xlfn.XLOOKUP(Q3976,匹配表1065!L:L,匹配表1065!O:O)</f>
        <v>D</v>
      </c>
      <c r="S3976" s="93" t="str">
        <f>IFERROR(_xlfn.XLOOKUP(Q3976,匹配表1065!AI:AI,匹配表1065!AJ:AJ),"绿标")</f>
        <v>红标</v>
      </c>
      <c r="T3976" s="93" t="str" cm="1">
        <f t="array" ref="T3976:U3976">_xlfn.XLOOKUP(Q3976,匹配表1065!L:L,匹配表1065!M:N)</f>
        <v>疼痛</v>
      </c>
      <c r="U3976" s="94" t="str">
        <v>疼痛科</v>
      </c>
      <c r="V3976" s="95" t="s">
        <v>42</v>
      </c>
      <c r="W3976" s="93">
        <f>_xlfn.XLOOKUP(M3976,匹配表1065!D:D,匹配表1065!F:F)*N3976</f>
        <v>4</v>
      </c>
    </row>
    <row r="3977" customHeight="1" spans="1:23">
      <c r="A3977" s="89" t="s">
        <v>787</v>
      </c>
      <c r="B3977" s="90">
        <v>46189</v>
      </c>
      <c r="C3977" s="91" t="str">
        <f t="shared" si="124"/>
        <v>6月第3周</v>
      </c>
      <c r="D3977" s="89" t="s">
        <v>836</v>
      </c>
      <c r="E3977" s="89" t="str">
        <f t="shared" si="125"/>
        <v>6月第3周--周2</v>
      </c>
      <c r="F3977" s="103" t="s">
        <v>27</v>
      </c>
      <c r="G3977" s="92" t="s">
        <v>92</v>
      </c>
      <c r="H3977" s="92" t="str">
        <f>_xlfn.XLOOKUP(O3977,匹配表1065!T:T,匹配表1065!W:W)</f>
        <v>合肥市</v>
      </c>
      <c r="I3977" s="89" t="str">
        <f>_xlfn.XLOOKUP(O3977,匹配表1065!T:T,匹配表1065!X:X)</f>
        <v>PME2007</v>
      </c>
      <c r="J3977" s="102" t="s">
        <v>93</v>
      </c>
      <c r="K3977" s="89" cm="1">
        <f ca="1" t="array" ref="K3977:L3977">_xlfn.XLOOKUP(J3977,匹配表1065!Y:Y,匹配表1065!AA:AB)</f>
        <v>9</v>
      </c>
      <c r="L3977" s="89" t="str">
        <v>3个月以上</v>
      </c>
      <c r="M3977" s="92" t="s">
        <v>30</v>
      </c>
      <c r="N3977" s="102">
        <v>1</v>
      </c>
      <c r="O3977" s="93" t="str">
        <f>_xlfn.XLOOKUP(P3977,匹配表1065!U:U,匹配表1065!T:T)</f>
        <v>HO00000001</v>
      </c>
      <c r="P3977" s="102" t="s">
        <v>94</v>
      </c>
      <c r="Q3977" s="102" t="s">
        <v>207</v>
      </c>
      <c r="R3977" s="89" t="str">
        <f>_xlfn.XLOOKUP(Q3977,匹配表1065!L:L,匹配表1065!O:O)</f>
        <v>C</v>
      </c>
      <c r="S3977" s="93" t="str">
        <f>IFERROR(_xlfn.XLOOKUP(Q3977,匹配表1065!AI:AI,匹配表1065!AJ:AJ),"绿标")</f>
        <v>红标</v>
      </c>
      <c r="T3977" s="93" t="str" cm="1">
        <f t="array" ref="T3977:U3977">_xlfn.XLOOKUP(Q3977,匹配表1065!L:L,匹配表1065!M:N)</f>
        <v>眩晕</v>
      </c>
      <c r="U3977" s="94" t="str">
        <v>神经内科</v>
      </c>
      <c r="V3977" s="95" t="s">
        <v>33</v>
      </c>
      <c r="W3977" s="93">
        <f>_xlfn.XLOOKUP(M3977,匹配表1065!D:D,匹配表1065!F:F)*N3977</f>
        <v>12</v>
      </c>
    </row>
    <row r="3978" customHeight="1" spans="1:23">
      <c r="A3978" s="89" t="s">
        <v>787</v>
      </c>
      <c r="B3978" s="90">
        <v>46189</v>
      </c>
      <c r="C3978" s="91" t="str">
        <f t="shared" si="124"/>
        <v>6月第3周</v>
      </c>
      <c r="D3978" s="89" t="s">
        <v>836</v>
      </c>
      <c r="E3978" s="89" t="str">
        <f t="shared" si="125"/>
        <v>6月第3周--周2</v>
      </c>
      <c r="F3978" s="103" t="s">
        <v>27</v>
      </c>
      <c r="G3978" s="92" t="s">
        <v>92</v>
      </c>
      <c r="H3978" s="92" t="str">
        <f>_xlfn.XLOOKUP(O3978,匹配表1065!T:T,匹配表1065!W:W)</f>
        <v>芜湖市</v>
      </c>
      <c r="I3978" s="89" t="str">
        <f>_xlfn.XLOOKUP(O3978,匹配表1065!T:T,匹配表1065!X:X)</f>
        <v>PME2003</v>
      </c>
      <c r="J3978" s="102" t="s">
        <v>101</v>
      </c>
      <c r="K3978" s="89" cm="1">
        <f ca="1" t="array" ref="K3978:L3978">_xlfn.XLOOKUP(J3978,匹配表1065!Y:Y,匹配表1065!AA:AB)</f>
        <v>1</v>
      </c>
      <c r="L3978" s="89" t="str">
        <v>3个月以内</v>
      </c>
      <c r="M3978" s="92" t="s">
        <v>35</v>
      </c>
      <c r="N3978" s="102">
        <v>1</v>
      </c>
      <c r="O3978" s="93" t="str">
        <f>_xlfn.XLOOKUP(P3978,匹配表1065!U:U,匹配表1065!T:T)</f>
        <v>HO00000022</v>
      </c>
      <c r="P3978" s="102" t="s">
        <v>102</v>
      </c>
      <c r="Q3978" s="102" t="s">
        <v>103</v>
      </c>
      <c r="R3978" s="89" t="str">
        <f>_xlfn.XLOOKUP(Q3978,匹配表1065!L:L,匹配表1065!O:O)</f>
        <v>A</v>
      </c>
      <c r="S3978" s="93" t="str">
        <f>IFERROR(_xlfn.XLOOKUP(Q3978,匹配表1065!AI:AI,匹配表1065!AJ:AJ),"绿标")</f>
        <v>绿标</v>
      </c>
      <c r="T3978" s="93" t="str" cm="1">
        <f t="array" ref="T3978:U3978">_xlfn.XLOOKUP(Q3978,匹配表1065!L:L,匹配表1065!M:N)</f>
        <v>头痛</v>
      </c>
      <c r="U3978" s="94" t="str">
        <v>神经内科</v>
      </c>
      <c r="V3978" s="95" t="s">
        <v>58</v>
      </c>
      <c r="W3978" s="93">
        <f>_xlfn.XLOOKUP(M3978,匹配表1065!D:D,匹配表1065!F:F)*N3978</f>
        <v>4</v>
      </c>
    </row>
    <row r="3979" customHeight="1" spans="1:23">
      <c r="A3979" s="89" t="s">
        <v>787</v>
      </c>
      <c r="B3979" s="90">
        <v>46189</v>
      </c>
      <c r="C3979" s="91" t="str">
        <f t="shared" si="124"/>
        <v>6月第3周</v>
      </c>
      <c r="D3979" s="89" t="s">
        <v>836</v>
      </c>
      <c r="E3979" s="89" t="str">
        <f t="shared" si="125"/>
        <v>6月第3周--周2</v>
      </c>
      <c r="F3979" s="103" t="s">
        <v>27</v>
      </c>
      <c r="G3979" s="92" t="s">
        <v>92</v>
      </c>
      <c r="H3979" s="92" t="str">
        <f>_xlfn.XLOOKUP(O3979,匹配表1065!T:T,匹配表1065!W:W)</f>
        <v>阜阳市</v>
      </c>
      <c r="I3979" s="89" t="str">
        <f>_xlfn.XLOOKUP(O3979,匹配表1065!T:T,匹配表1065!X:X)</f>
        <v>PME2048</v>
      </c>
      <c r="J3979" s="102" t="s">
        <v>547</v>
      </c>
      <c r="K3979" s="89" cm="1">
        <f ca="1" t="array" ref="K3979:L3979">_xlfn.XLOOKUP(J3979,匹配表1065!Y:Y,匹配表1065!AA:AB)</f>
        <v>4</v>
      </c>
      <c r="L3979" s="89" t="str">
        <v>3个月以上</v>
      </c>
      <c r="M3979" s="92" t="s">
        <v>35</v>
      </c>
      <c r="N3979" s="102">
        <v>1</v>
      </c>
      <c r="O3979" s="93" t="str">
        <f>_xlfn.XLOOKUP(P3979,匹配表1065!U:U,匹配表1065!T:T)</f>
        <v>HO00002692</v>
      </c>
      <c r="P3979" s="102" t="s">
        <v>834</v>
      </c>
      <c r="Q3979" s="102" t="s">
        <v>835</v>
      </c>
      <c r="R3979" s="89" t="str">
        <f>_xlfn.XLOOKUP(Q3979,匹配表1065!L:L,匹配表1065!O:O)</f>
        <v>A</v>
      </c>
      <c r="S3979" s="93" t="str">
        <f>IFERROR(_xlfn.XLOOKUP(Q3979,匹配表1065!AI:AI,匹配表1065!AJ:AJ),"绿标")</f>
        <v>绿标</v>
      </c>
      <c r="T3979" s="93" t="str" cm="1">
        <f t="array" ref="T3979:U3979">_xlfn.XLOOKUP(Q3979,匹配表1065!L:L,匹配表1065!M:N)</f>
        <v>头痛</v>
      </c>
      <c r="U3979" s="94" t="str">
        <v>神经内科</v>
      </c>
      <c r="V3979" s="95" t="s">
        <v>58</v>
      </c>
      <c r="W3979" s="93">
        <f>_xlfn.XLOOKUP(M3979,匹配表1065!D:D,匹配表1065!F:F)*N3979</f>
        <v>4</v>
      </c>
    </row>
    <row r="3980" customHeight="1" spans="1:23">
      <c r="A3980" s="89" t="s">
        <v>787</v>
      </c>
      <c r="B3980" s="90">
        <v>46189</v>
      </c>
      <c r="C3980" s="91" t="str">
        <f t="shared" si="124"/>
        <v>6月第3周</v>
      </c>
      <c r="D3980" s="89" t="s">
        <v>836</v>
      </c>
      <c r="E3980" s="89" t="str">
        <f t="shared" si="125"/>
        <v>6月第3周--周2</v>
      </c>
      <c r="F3980" s="103" t="s">
        <v>27</v>
      </c>
      <c r="G3980" s="92" t="s">
        <v>92</v>
      </c>
      <c r="H3980" s="92" t="str">
        <f>_xlfn.XLOOKUP(O3980,匹配表1065!T:T,匹配表1065!W:W)</f>
        <v>合肥市</v>
      </c>
      <c r="I3980" s="89" t="str">
        <f>_xlfn.XLOOKUP(O3980,匹配表1065!T:T,匹配表1065!X:X)</f>
        <v>PME2047</v>
      </c>
      <c r="J3980" s="102" t="s">
        <v>97</v>
      </c>
      <c r="K3980" s="89" cm="1">
        <f ca="1" t="array" ref="K3980:L3980">_xlfn.XLOOKUP(J3980,匹配表1065!Y:Y,匹配表1065!AA:AB)</f>
        <v>2</v>
      </c>
      <c r="L3980" s="89" t="str">
        <v>3个月以内</v>
      </c>
      <c r="M3980" s="92" t="s">
        <v>35</v>
      </c>
      <c r="N3980" s="102">
        <v>1</v>
      </c>
      <c r="O3980" s="93" t="str">
        <f>_xlfn.XLOOKUP(P3980,匹配表1065!U:U,匹配表1065!T:T)</f>
        <v>HO00000005</v>
      </c>
      <c r="P3980" s="102" t="s">
        <v>98</v>
      </c>
      <c r="Q3980" s="102" t="s">
        <v>99</v>
      </c>
      <c r="R3980" s="89" t="str">
        <f>_xlfn.XLOOKUP(Q3980,匹配表1065!L:L,匹配表1065!O:O)</f>
        <v>C</v>
      </c>
      <c r="S3980" s="93" t="str">
        <f>IFERROR(_xlfn.XLOOKUP(Q3980,匹配表1065!AI:AI,匹配表1065!AJ:AJ),"绿标")</f>
        <v>黑标</v>
      </c>
      <c r="T3980" s="93" t="str" cm="1">
        <f t="array" ref="T3980:U3980">_xlfn.XLOOKUP(Q3980,匹配表1065!L:L,匹配表1065!M:N)</f>
        <v>眩晕</v>
      </c>
      <c r="U3980" s="94" t="str">
        <v>耳鼻喉科</v>
      </c>
      <c r="V3980" s="95" t="s">
        <v>42</v>
      </c>
      <c r="W3980" s="93">
        <f>_xlfn.XLOOKUP(M3980,匹配表1065!D:D,匹配表1065!F:F)*N3980</f>
        <v>4</v>
      </c>
    </row>
    <row r="3981" customHeight="1" spans="1:23">
      <c r="A3981" s="89" t="s">
        <v>787</v>
      </c>
      <c r="B3981" s="90">
        <v>46189</v>
      </c>
      <c r="C3981" s="91" t="str">
        <f t="shared" si="124"/>
        <v>6月第3周</v>
      </c>
      <c r="D3981" s="89" t="s">
        <v>836</v>
      </c>
      <c r="E3981" s="89" t="str">
        <f t="shared" si="125"/>
        <v>6月第3周--周2</v>
      </c>
      <c r="F3981" s="103" t="s">
        <v>27</v>
      </c>
      <c r="G3981" s="102" t="s">
        <v>104</v>
      </c>
      <c r="H3981" s="92" t="str">
        <f>_xlfn.XLOOKUP(O3981,匹配表1065!T:T,匹配表1065!W:W)</f>
        <v>聊城市</v>
      </c>
      <c r="I3981" s="89" t="str">
        <f>_xlfn.XLOOKUP(O3981,匹配表1065!T:T,匹配表1065!X:X)</f>
        <v>PME2046</v>
      </c>
      <c r="J3981" s="102" t="s">
        <v>108</v>
      </c>
      <c r="K3981" s="89" cm="1">
        <f ca="1" t="array" ref="K3981:L3981">_xlfn.XLOOKUP(J3981,匹配表1065!Y:Y,匹配表1065!AA:AB)</f>
        <v>8</v>
      </c>
      <c r="L3981" s="89" t="str">
        <v>3个月以上</v>
      </c>
      <c r="M3981" s="92" t="s">
        <v>30</v>
      </c>
      <c r="N3981" s="102">
        <v>1</v>
      </c>
      <c r="O3981" s="93" t="str">
        <f>_xlfn.XLOOKUP(P3981,匹配表1065!U:U,匹配表1065!T:T)</f>
        <v>HO00001415</v>
      </c>
      <c r="P3981" s="102" t="s">
        <v>109</v>
      </c>
      <c r="Q3981" s="102" t="s">
        <v>318</v>
      </c>
      <c r="R3981" s="89" t="str">
        <f>_xlfn.XLOOKUP(Q3981,匹配表1065!L:L,匹配表1065!O:O)</f>
        <v>C</v>
      </c>
      <c r="S3981" s="93" t="str">
        <f>IFERROR(_xlfn.XLOOKUP(Q3981,匹配表1065!AI:AI,匹配表1065!AJ:AJ),"绿标")</f>
        <v>黑标</v>
      </c>
      <c r="T3981" s="93" t="str" cm="1">
        <f t="array" ref="T3981:U3981">_xlfn.XLOOKUP(Q3981,匹配表1065!L:L,匹配表1065!M:N)</f>
        <v>眩晕</v>
      </c>
      <c r="U3981" s="94" t="str">
        <v>耳鼻喉科</v>
      </c>
      <c r="V3981" s="95" t="s">
        <v>42</v>
      </c>
      <c r="W3981" s="93">
        <f>_xlfn.XLOOKUP(M3981,匹配表1065!D:D,匹配表1065!F:F)*N3981</f>
        <v>12</v>
      </c>
    </row>
    <row r="3982" customHeight="1" spans="1:23">
      <c r="A3982" s="89" t="s">
        <v>787</v>
      </c>
      <c r="B3982" s="90">
        <v>46189</v>
      </c>
      <c r="C3982" s="91" t="str">
        <f t="shared" si="124"/>
        <v>6月第3周</v>
      </c>
      <c r="D3982" s="89" t="s">
        <v>836</v>
      </c>
      <c r="E3982" s="89" t="str">
        <f t="shared" si="125"/>
        <v>6月第3周--周2</v>
      </c>
      <c r="F3982" s="103" t="s">
        <v>27</v>
      </c>
      <c r="G3982" s="102" t="s">
        <v>104</v>
      </c>
      <c r="H3982" s="92" t="str">
        <f>_xlfn.XLOOKUP(O3982,匹配表1065!T:T,匹配表1065!W:W)</f>
        <v>济南市</v>
      </c>
      <c r="I3982" s="89" t="str">
        <f>_xlfn.XLOOKUP(O3982,匹配表1065!T:T,匹配表1065!X:X)</f>
        <v>PME2044</v>
      </c>
      <c r="J3982" s="102" t="s">
        <v>105</v>
      </c>
      <c r="K3982" s="89" cm="1">
        <f ca="1" t="array" ref="K3982:L3982">_xlfn.XLOOKUP(J3982,匹配表1065!Y:Y,匹配表1065!AA:AB)</f>
        <v>8</v>
      </c>
      <c r="L3982" s="89" t="str">
        <v>3个月以上</v>
      </c>
      <c r="M3982" s="92" t="s">
        <v>30</v>
      </c>
      <c r="N3982" s="102">
        <v>1</v>
      </c>
      <c r="O3982" s="93" t="str">
        <f>_xlfn.XLOOKUP(P3982,匹配表1065!U:U,匹配表1065!T:T)</f>
        <v>HO00001401</v>
      </c>
      <c r="P3982" s="102" t="s">
        <v>106</v>
      </c>
      <c r="Q3982" s="102" t="s">
        <v>243</v>
      </c>
      <c r="R3982" s="89" t="str">
        <f>_xlfn.XLOOKUP(Q3982,匹配表1065!L:L,匹配表1065!O:O)</f>
        <v>B</v>
      </c>
      <c r="S3982" s="93" t="str">
        <f>IFERROR(_xlfn.XLOOKUP(Q3982,匹配表1065!AI:AI,匹配表1065!AJ:AJ),"绿标")</f>
        <v>绿标</v>
      </c>
      <c r="T3982" s="93" t="str" cm="1">
        <f t="array" ref="T3982:U3982">_xlfn.XLOOKUP(Q3982,匹配表1065!L:L,匹配表1065!M:N)</f>
        <v>脑血管</v>
      </c>
      <c r="U3982" s="94" t="str">
        <v>神经内科</v>
      </c>
      <c r="V3982" s="95" t="s">
        <v>42</v>
      </c>
      <c r="W3982" s="93">
        <f>_xlfn.XLOOKUP(M3982,匹配表1065!D:D,匹配表1065!F:F)*N3982</f>
        <v>12</v>
      </c>
    </row>
    <row r="3983" customHeight="1" spans="1:23">
      <c r="A3983" s="89" t="s">
        <v>787</v>
      </c>
      <c r="B3983" s="90">
        <v>46189</v>
      </c>
      <c r="C3983" s="91" t="str">
        <f t="shared" si="124"/>
        <v>6月第3周</v>
      </c>
      <c r="D3983" s="89" t="s">
        <v>836</v>
      </c>
      <c r="E3983" s="89" t="str">
        <f t="shared" si="125"/>
        <v>6月第3周--周2</v>
      </c>
      <c r="F3983" s="103" t="s">
        <v>27</v>
      </c>
      <c r="G3983" s="102" t="s">
        <v>104</v>
      </c>
      <c r="H3983" s="92" t="str">
        <f>_xlfn.XLOOKUP(O3983,匹配表1065!T:T,匹配表1065!W:W)</f>
        <v>济南市</v>
      </c>
      <c r="I3983" s="89" t="str">
        <f>_xlfn.XLOOKUP(O3983,匹配表1065!T:T,匹配表1065!X:X)</f>
        <v>PME2026</v>
      </c>
      <c r="J3983" s="102" t="s">
        <v>116</v>
      </c>
      <c r="K3983" s="89" cm="1">
        <f ca="1" t="array" ref="K3983:L3983">_xlfn.XLOOKUP(J3983,匹配表1065!Y:Y,匹配表1065!AA:AB)</f>
        <v>13</v>
      </c>
      <c r="L3983" s="89" t="str">
        <v>3个月以上</v>
      </c>
      <c r="M3983" s="92" t="s">
        <v>30</v>
      </c>
      <c r="N3983" s="102">
        <v>1</v>
      </c>
      <c r="O3983" s="93" t="str">
        <f>_xlfn.XLOOKUP(P3983,匹配表1065!U:U,匹配表1065!T:T)</f>
        <v>HO00001409</v>
      </c>
      <c r="P3983" s="102" t="s">
        <v>117</v>
      </c>
      <c r="Q3983" s="102" t="s">
        <v>312</v>
      </c>
      <c r="R3983" s="89" t="str">
        <f>_xlfn.XLOOKUP(Q3983,匹配表1065!L:L,匹配表1065!O:O)</f>
        <v>A</v>
      </c>
      <c r="S3983" s="93" t="str">
        <f>IFERROR(_xlfn.XLOOKUP(Q3983,匹配表1065!AI:AI,匹配表1065!AJ:AJ),"绿标")</f>
        <v>绿标</v>
      </c>
      <c r="T3983" s="93" t="str" cm="1">
        <f t="array" ref="T3983:U3983">_xlfn.XLOOKUP(Q3983,匹配表1065!L:L,匹配表1065!M:N)</f>
        <v>头痛</v>
      </c>
      <c r="U3983" s="94" t="str">
        <v>神经内科</v>
      </c>
      <c r="V3983" s="95" t="s">
        <v>42</v>
      </c>
      <c r="W3983" s="93">
        <f>_xlfn.XLOOKUP(M3983,匹配表1065!D:D,匹配表1065!F:F)*N3983</f>
        <v>12</v>
      </c>
    </row>
    <row r="3984" customHeight="1" spans="1:23">
      <c r="A3984" s="89" t="s">
        <v>787</v>
      </c>
      <c r="B3984" s="90">
        <v>46189</v>
      </c>
      <c r="C3984" s="91" t="str">
        <f t="shared" si="124"/>
        <v>6月第3周</v>
      </c>
      <c r="D3984" s="89" t="s">
        <v>836</v>
      </c>
      <c r="E3984" s="89" t="str">
        <f t="shared" si="125"/>
        <v>6月第3周--周2</v>
      </c>
      <c r="F3984" s="103" t="s">
        <v>27</v>
      </c>
      <c r="G3984" s="102" t="s">
        <v>104</v>
      </c>
      <c r="H3984" s="92" t="str">
        <f>_xlfn.XLOOKUP(O3984,匹配表1065!T:T,匹配表1065!W:W)</f>
        <v>济南市</v>
      </c>
      <c r="I3984" s="89" t="str">
        <f>_xlfn.XLOOKUP(O3984,匹配表1065!T:T,匹配表1065!X:X)</f>
        <v>PME2026</v>
      </c>
      <c r="J3984" s="102" t="s">
        <v>116</v>
      </c>
      <c r="K3984" s="89" cm="1">
        <f ca="1" t="array" ref="K3984:L3984">_xlfn.XLOOKUP(J3984,匹配表1065!Y:Y,匹配表1065!AA:AB)</f>
        <v>13</v>
      </c>
      <c r="L3984" s="89" t="str">
        <v>3个月以上</v>
      </c>
      <c r="M3984" s="92" t="s">
        <v>55</v>
      </c>
      <c r="N3984" s="102">
        <v>1</v>
      </c>
      <c r="O3984" s="93" t="str">
        <f>_xlfn.XLOOKUP(P3984,匹配表1065!U:U,匹配表1065!T:T)</f>
        <v>HO00001417</v>
      </c>
      <c r="P3984" s="102" t="s">
        <v>119</v>
      </c>
      <c r="Q3984" s="102" t="s">
        <v>120</v>
      </c>
      <c r="R3984" s="89" t="str">
        <f>_xlfn.XLOOKUP(Q3984,匹配表1065!L:L,匹配表1065!O:O)</f>
        <v>D</v>
      </c>
      <c r="S3984" s="93" t="str">
        <f>IFERROR(_xlfn.XLOOKUP(Q3984,匹配表1065!AI:AI,匹配表1065!AJ:AJ),"绿标")</f>
        <v>绿标</v>
      </c>
      <c r="T3984" s="93" t="str" cm="1">
        <f t="array" ref="T3984:U3984">_xlfn.XLOOKUP(Q3984,匹配表1065!L:L,匹配表1065!M:N)</f>
        <v>抑郁焦虑</v>
      </c>
      <c r="U3984" s="94" t="str">
        <v>精神心理科</v>
      </c>
      <c r="V3984" s="95" t="s">
        <v>70</v>
      </c>
      <c r="W3984" s="93">
        <f>_xlfn.XLOOKUP(M3984,匹配表1065!D:D,匹配表1065!F:F)*N3984</f>
        <v>8</v>
      </c>
    </row>
    <row r="3985" customHeight="1" spans="1:23">
      <c r="A3985" s="89" t="s">
        <v>787</v>
      </c>
      <c r="B3985" s="90">
        <v>46189</v>
      </c>
      <c r="C3985" s="91" t="str">
        <f t="shared" si="124"/>
        <v>6月第3周</v>
      </c>
      <c r="D3985" s="89" t="s">
        <v>836</v>
      </c>
      <c r="E3985" s="89" t="str">
        <f t="shared" si="125"/>
        <v>6月第3周--周2</v>
      </c>
      <c r="F3985" s="103" t="s">
        <v>27</v>
      </c>
      <c r="G3985" s="102" t="s">
        <v>104</v>
      </c>
      <c r="H3985" s="92" t="str">
        <f>_xlfn.XLOOKUP(O3985,匹配表1065!T:T,匹配表1065!W:W)</f>
        <v>济南市</v>
      </c>
      <c r="I3985" s="89" t="str">
        <f>_xlfn.XLOOKUP(O3985,匹配表1065!T:T,匹配表1065!X:X)</f>
        <v>PME2024</v>
      </c>
      <c r="J3985" s="102" t="s">
        <v>125</v>
      </c>
      <c r="K3985" s="89" cm="1">
        <f ca="1" t="array" ref="K3985:L3985">_xlfn.XLOOKUP(J3985,匹配表1065!Y:Y,匹配表1065!AA:AB)</f>
        <v>9</v>
      </c>
      <c r="L3985" s="89" t="str">
        <v>3个月以上</v>
      </c>
      <c r="M3985" s="92" t="s">
        <v>30</v>
      </c>
      <c r="N3985" s="102">
        <v>1</v>
      </c>
      <c r="O3985" s="93" t="str">
        <f>_xlfn.XLOOKUP(P3985,匹配表1065!U:U,匹配表1065!T:T)</f>
        <v>HO00001404</v>
      </c>
      <c r="P3985" s="102" t="s">
        <v>126</v>
      </c>
      <c r="Q3985" s="102" t="s">
        <v>580</v>
      </c>
      <c r="R3985" s="89" t="str">
        <f>_xlfn.XLOOKUP(Q3985,匹配表1065!L:L,匹配表1065!O:O)</f>
        <v>B</v>
      </c>
      <c r="S3985" s="93" t="str">
        <f>IFERROR(_xlfn.XLOOKUP(Q3985,匹配表1065!AI:AI,匹配表1065!AJ:AJ),"绿标")</f>
        <v>黑标</v>
      </c>
      <c r="T3985" s="93" t="str" cm="1">
        <f t="array" ref="T3985:U3985">_xlfn.XLOOKUP(Q3985,匹配表1065!L:L,匹配表1065!M:N)</f>
        <v>脑血管</v>
      </c>
      <c r="U3985" s="94" t="str">
        <v>神经内科</v>
      </c>
      <c r="V3985" s="95" t="s">
        <v>70</v>
      </c>
      <c r="W3985" s="93">
        <f>_xlfn.XLOOKUP(M3985,匹配表1065!D:D,匹配表1065!F:F)*N3985</f>
        <v>12</v>
      </c>
    </row>
    <row r="3986" customHeight="1" spans="1:23">
      <c r="A3986" s="89" t="s">
        <v>787</v>
      </c>
      <c r="B3986" s="90">
        <v>46189</v>
      </c>
      <c r="C3986" s="91" t="str">
        <f t="shared" si="124"/>
        <v>6月第3周</v>
      </c>
      <c r="D3986" s="89" t="s">
        <v>836</v>
      </c>
      <c r="E3986" s="89" t="str">
        <f t="shared" si="125"/>
        <v>6月第3周--周2</v>
      </c>
      <c r="F3986" s="103" t="s">
        <v>27</v>
      </c>
      <c r="G3986" s="102" t="s">
        <v>104</v>
      </c>
      <c r="H3986" s="92" t="str">
        <f>_xlfn.XLOOKUP(O3986,匹配表1065!T:T,匹配表1065!W:W)</f>
        <v>济南市</v>
      </c>
      <c r="I3986" s="89" t="str">
        <f>_xlfn.XLOOKUP(O3986,匹配表1065!T:T,匹配表1065!X:X)</f>
        <v>PME2024</v>
      </c>
      <c r="J3986" s="102" t="s">
        <v>125</v>
      </c>
      <c r="K3986" s="89" cm="1">
        <f ca="1" t="array" ref="K3986:L3986">_xlfn.XLOOKUP(J3986,匹配表1065!Y:Y,匹配表1065!AA:AB)</f>
        <v>9</v>
      </c>
      <c r="L3986" s="89" t="str">
        <v>3个月以上</v>
      </c>
      <c r="M3986" s="92" t="s">
        <v>133</v>
      </c>
      <c r="N3986" s="102">
        <v>1</v>
      </c>
      <c r="O3986" s="93" t="str">
        <f>_xlfn.XLOOKUP(P3986,匹配表1065!U:U,匹配表1065!T:T)</f>
        <v>HO00001404</v>
      </c>
      <c r="P3986" s="102" t="s">
        <v>126</v>
      </c>
      <c r="Q3986" s="102" t="s">
        <v>415</v>
      </c>
      <c r="R3986" s="89" t="str">
        <f>_xlfn.XLOOKUP(Q3986,匹配表1065!L:L,匹配表1065!O:O)</f>
        <v>B</v>
      </c>
      <c r="S3986" s="93" t="str">
        <f>IFERROR(_xlfn.XLOOKUP(Q3986,匹配表1065!AI:AI,匹配表1065!AJ:AJ),"绿标")</f>
        <v>绿标</v>
      </c>
      <c r="T3986" s="93" t="str" cm="1">
        <f t="array" ref="T3986:U3986">_xlfn.XLOOKUP(Q3986,匹配表1065!L:L,匹配表1065!M:N)</f>
        <v>脑血管</v>
      </c>
      <c r="U3986" s="94" t="str">
        <v>神经内科</v>
      </c>
      <c r="V3986" s="95" t="s">
        <v>33</v>
      </c>
      <c r="W3986" s="93">
        <f>_xlfn.XLOOKUP(M3986,匹配表1065!D:D,匹配表1065!F:F)*N3986</f>
        <v>1</v>
      </c>
    </row>
    <row r="3987" customHeight="1" spans="1:23">
      <c r="A3987" s="89" t="s">
        <v>787</v>
      </c>
      <c r="B3987" s="90">
        <v>46189</v>
      </c>
      <c r="C3987" s="91" t="str">
        <f t="shared" si="124"/>
        <v>6月第3周</v>
      </c>
      <c r="D3987" s="89" t="s">
        <v>836</v>
      </c>
      <c r="E3987" s="89" t="str">
        <f t="shared" si="125"/>
        <v>6月第3周--周2</v>
      </c>
      <c r="F3987" s="103" t="s">
        <v>27</v>
      </c>
      <c r="G3987" s="102" t="s">
        <v>104</v>
      </c>
      <c r="H3987" s="92" t="str">
        <f>_xlfn.XLOOKUP(O3987,匹配表1065!T:T,匹配表1065!W:W)</f>
        <v>济南市</v>
      </c>
      <c r="I3987" s="89" t="str">
        <f>_xlfn.XLOOKUP(O3987,匹配表1065!T:T,匹配表1065!X:X)</f>
        <v>PME2025</v>
      </c>
      <c r="J3987" s="102" t="s">
        <v>111</v>
      </c>
      <c r="K3987" s="89" cm="1">
        <f ca="1" t="array" ref="K3987:L3987">_xlfn.XLOOKUP(J3987,匹配表1065!Y:Y,匹配表1065!AA:AB)</f>
        <v>30</v>
      </c>
      <c r="L3987" s="89" t="str">
        <v>3个月以上</v>
      </c>
      <c r="M3987" s="92" t="s">
        <v>30</v>
      </c>
      <c r="N3987" s="102">
        <v>1</v>
      </c>
      <c r="O3987" s="93" t="str">
        <f>_xlfn.XLOOKUP(P3987,匹配表1065!U:U,匹配表1065!T:T)</f>
        <v>HO00001400</v>
      </c>
      <c r="P3987" s="102" t="s">
        <v>112</v>
      </c>
      <c r="Q3987" s="102" t="s">
        <v>113</v>
      </c>
      <c r="R3987" s="89" t="str">
        <f>_xlfn.XLOOKUP(Q3987,匹配表1065!L:L,匹配表1065!O:O)</f>
        <v>B</v>
      </c>
      <c r="S3987" s="93" t="str">
        <f>IFERROR(_xlfn.XLOOKUP(Q3987,匹配表1065!AI:AI,匹配表1065!AJ:AJ),"绿标")</f>
        <v>红标</v>
      </c>
      <c r="T3987" s="93" t="str" cm="1">
        <f t="array" ref="T3987:U3987">_xlfn.XLOOKUP(Q3987,匹配表1065!L:L,匹配表1065!M:N)</f>
        <v>抑郁焦虑</v>
      </c>
      <c r="U3987" s="94" t="str">
        <v>神经内科</v>
      </c>
      <c r="V3987" s="95" t="s">
        <v>33</v>
      </c>
      <c r="W3987" s="93">
        <f>_xlfn.XLOOKUP(M3987,匹配表1065!D:D,匹配表1065!F:F)*N3987</f>
        <v>12</v>
      </c>
    </row>
    <row r="3988" customHeight="1" spans="1:23">
      <c r="A3988" s="89" t="s">
        <v>787</v>
      </c>
      <c r="B3988" s="90">
        <v>46189</v>
      </c>
      <c r="C3988" s="91" t="str">
        <f t="shared" si="124"/>
        <v>6月第3周</v>
      </c>
      <c r="D3988" s="89" t="s">
        <v>836</v>
      </c>
      <c r="E3988" s="89" t="str">
        <f t="shared" si="125"/>
        <v>6月第3周--周2</v>
      </c>
      <c r="F3988" s="103" t="s">
        <v>27</v>
      </c>
      <c r="G3988" s="102" t="s">
        <v>104</v>
      </c>
      <c r="H3988" s="92" t="str">
        <f>_xlfn.XLOOKUP(O3988,匹配表1065!T:T,匹配表1065!W:W)</f>
        <v>济南市</v>
      </c>
      <c r="I3988" s="89" t="str">
        <f>_xlfn.XLOOKUP(O3988,匹配表1065!T:T,匹配表1065!X:X)</f>
        <v>PME2025</v>
      </c>
      <c r="J3988" s="102" t="s">
        <v>111</v>
      </c>
      <c r="K3988" s="89" cm="1">
        <f ca="1" t="array" ref="K3988:L3988">_xlfn.XLOOKUP(J3988,匹配表1065!Y:Y,匹配表1065!AA:AB)</f>
        <v>30</v>
      </c>
      <c r="L3988" s="89" t="str">
        <v>3个月以上</v>
      </c>
      <c r="M3988" s="92" t="s">
        <v>55</v>
      </c>
      <c r="N3988" s="102">
        <v>1</v>
      </c>
      <c r="O3988" s="93" t="str">
        <f>_xlfn.XLOOKUP(P3988,匹配表1065!U:U,匹配表1065!T:T)</f>
        <v>HO00001400</v>
      </c>
      <c r="P3988" s="102" t="s">
        <v>112</v>
      </c>
      <c r="Q3988" s="102" t="s">
        <v>331</v>
      </c>
      <c r="R3988" s="89" t="str">
        <f>_xlfn.XLOOKUP(Q3988,匹配表1065!L:L,匹配表1065!O:O)</f>
        <v>C</v>
      </c>
      <c r="S3988" s="93" t="str">
        <f>IFERROR(_xlfn.XLOOKUP(Q3988,匹配表1065!AI:AI,匹配表1065!AJ:AJ),"绿标")</f>
        <v>红标</v>
      </c>
      <c r="T3988" s="93" t="str" cm="1">
        <f t="array" ref="T3988:U3988">_xlfn.XLOOKUP(Q3988,匹配表1065!L:L,匹配表1065!M:N)</f>
        <v>眩晕</v>
      </c>
      <c r="U3988" s="94" t="str">
        <v>神经内科</v>
      </c>
      <c r="V3988" s="95" t="s">
        <v>42</v>
      </c>
      <c r="W3988" s="93">
        <f>_xlfn.XLOOKUP(M3988,匹配表1065!D:D,匹配表1065!F:F)*N3988</f>
        <v>8</v>
      </c>
    </row>
    <row r="3989" customHeight="1" spans="1:23">
      <c r="A3989" s="89" t="s">
        <v>787</v>
      </c>
      <c r="B3989" s="90">
        <v>46189</v>
      </c>
      <c r="C3989" s="91" t="str">
        <f t="shared" si="124"/>
        <v>6月第3周</v>
      </c>
      <c r="D3989" s="89" t="s">
        <v>836</v>
      </c>
      <c r="E3989" s="89" t="str">
        <f t="shared" si="125"/>
        <v>6月第3周--周2</v>
      </c>
      <c r="F3989" s="103" t="s">
        <v>27</v>
      </c>
      <c r="G3989" s="102" t="s">
        <v>104</v>
      </c>
      <c r="H3989" s="92" t="str">
        <f>_xlfn.XLOOKUP(O3989,匹配表1065!T:T,匹配表1065!W:W)</f>
        <v>济南市</v>
      </c>
      <c r="I3989" s="89" t="str">
        <f>_xlfn.XLOOKUP(O3989,匹配表1065!T:T,匹配表1065!X:X)</f>
        <v>PME2025</v>
      </c>
      <c r="J3989" s="102" t="s">
        <v>111</v>
      </c>
      <c r="K3989" s="89" cm="1">
        <f ca="1" t="array" ref="K3989:L3989">_xlfn.XLOOKUP(J3989,匹配表1065!Y:Y,匹配表1065!AA:AB)</f>
        <v>30</v>
      </c>
      <c r="L3989" s="89" t="str">
        <v>3个月以上</v>
      </c>
      <c r="M3989" s="92" t="s">
        <v>55</v>
      </c>
      <c r="N3989" s="102">
        <v>1</v>
      </c>
      <c r="O3989" s="93" t="str">
        <f>_xlfn.XLOOKUP(P3989,匹配表1065!U:U,匹配表1065!T:T)</f>
        <v>HO00001400</v>
      </c>
      <c r="P3989" s="102" t="s">
        <v>112</v>
      </c>
      <c r="Q3989" s="102" t="s">
        <v>492</v>
      </c>
      <c r="R3989" s="89" t="str">
        <f>_xlfn.XLOOKUP(Q3989,匹配表1065!L:L,匹配表1065!O:O)</f>
        <v>B</v>
      </c>
      <c r="S3989" s="93" t="str">
        <f>IFERROR(_xlfn.XLOOKUP(Q3989,匹配表1065!AI:AI,匹配表1065!AJ:AJ),"绿标")</f>
        <v>红标</v>
      </c>
      <c r="T3989" s="93" t="str" cm="1">
        <f t="array" ref="T3989:U3989">_xlfn.XLOOKUP(Q3989,匹配表1065!L:L,匹配表1065!M:N)</f>
        <v>脑血管</v>
      </c>
      <c r="U3989" s="94" t="str">
        <v>神经内科</v>
      </c>
      <c r="V3989" s="95" t="s">
        <v>33</v>
      </c>
      <c r="W3989" s="93">
        <f>_xlfn.XLOOKUP(M3989,匹配表1065!D:D,匹配表1065!F:F)*N3989</f>
        <v>8</v>
      </c>
    </row>
    <row r="3990" customHeight="1" spans="1:23">
      <c r="A3990" s="89" t="s">
        <v>787</v>
      </c>
      <c r="B3990" s="90">
        <v>46189</v>
      </c>
      <c r="C3990" s="91" t="str">
        <f t="shared" si="124"/>
        <v>6月第3周</v>
      </c>
      <c r="D3990" s="89" t="s">
        <v>836</v>
      </c>
      <c r="E3990" s="89" t="str">
        <f t="shared" si="125"/>
        <v>6月第3周--周2</v>
      </c>
      <c r="F3990" s="103" t="s">
        <v>27</v>
      </c>
      <c r="G3990" s="102" t="s">
        <v>104</v>
      </c>
      <c r="H3990" s="92" t="str">
        <f>_xlfn.XLOOKUP(O3990,匹配表1065!T:T,匹配表1065!W:W)</f>
        <v>东营市</v>
      </c>
      <c r="I3990" s="89" t="str">
        <f>_xlfn.XLOOKUP(O3990,匹配表1065!T:T,匹配表1065!X:X)</f>
        <v>PME2028</v>
      </c>
      <c r="J3990" s="102" t="s">
        <v>121</v>
      </c>
      <c r="K3990" s="89" cm="1">
        <f ca="1" t="array" ref="K3990:L3990">_xlfn.XLOOKUP(J3990,匹配表1065!Y:Y,匹配表1065!AA:AB)</f>
        <v>26</v>
      </c>
      <c r="L3990" s="89" t="str">
        <v>3个月以上</v>
      </c>
      <c r="M3990" s="92" t="s">
        <v>55</v>
      </c>
      <c r="N3990" s="102">
        <v>1</v>
      </c>
      <c r="O3990" s="93" t="str">
        <f>_xlfn.XLOOKUP(P3990,匹配表1065!U:U,匹配表1065!T:T)</f>
        <v>HO00001421</v>
      </c>
      <c r="P3990" s="102" t="s">
        <v>122</v>
      </c>
      <c r="Q3990" s="102" t="s">
        <v>124</v>
      </c>
      <c r="R3990" s="89" t="str">
        <f>_xlfn.XLOOKUP(Q3990,匹配表1065!L:L,匹配表1065!O:O)</f>
        <v>A</v>
      </c>
      <c r="S3990" s="93" t="str">
        <f>IFERROR(_xlfn.XLOOKUP(Q3990,匹配表1065!AI:AI,匹配表1065!AJ:AJ),"绿标")</f>
        <v>红标</v>
      </c>
      <c r="T3990" s="93" t="str" cm="1">
        <f t="array" ref="T3990:U3990">_xlfn.XLOOKUP(Q3990,匹配表1065!L:L,匹配表1065!M:N)</f>
        <v>头痛</v>
      </c>
      <c r="U3990" s="94" t="str">
        <v>神经内科</v>
      </c>
      <c r="V3990" s="95" t="s">
        <v>33</v>
      </c>
      <c r="W3990" s="93">
        <f>_xlfn.XLOOKUP(M3990,匹配表1065!D:D,匹配表1065!F:F)*N3990</f>
        <v>8</v>
      </c>
    </row>
    <row r="3991" customHeight="1" spans="1:23">
      <c r="A3991" s="89" t="s">
        <v>787</v>
      </c>
      <c r="B3991" s="90">
        <v>46189</v>
      </c>
      <c r="C3991" s="91" t="str">
        <f t="shared" si="124"/>
        <v>6月第3周</v>
      </c>
      <c r="D3991" s="89" t="s">
        <v>836</v>
      </c>
      <c r="E3991" s="89" t="str">
        <f t="shared" si="125"/>
        <v>6月第3周--周2</v>
      </c>
      <c r="F3991" s="103" t="s">
        <v>27</v>
      </c>
      <c r="G3991" s="102" t="s">
        <v>104</v>
      </c>
      <c r="H3991" s="92" t="str">
        <f>_xlfn.XLOOKUP(O3991,匹配表1065!T:T,匹配表1065!W:W)</f>
        <v>济南市</v>
      </c>
      <c r="I3991" s="89" t="str">
        <f>_xlfn.XLOOKUP(O3991,匹配表1065!T:T,匹配表1065!X:X)</f>
        <v>PME2025</v>
      </c>
      <c r="J3991" s="102" t="s">
        <v>128</v>
      </c>
      <c r="K3991" s="89" cm="1">
        <f ca="1" t="array" ref="K3991:L3991">_xlfn.XLOOKUP(J3991,匹配表1065!Y:Y,匹配表1065!AA:AB)</f>
        <v>13</v>
      </c>
      <c r="L3991" s="89" t="str">
        <v>3个月以上</v>
      </c>
      <c r="M3991" s="92" t="s">
        <v>30</v>
      </c>
      <c r="N3991" s="102">
        <v>1</v>
      </c>
      <c r="O3991" s="93" t="str">
        <f>_xlfn.XLOOKUP(P3991,匹配表1065!U:U,匹配表1065!T:T)</f>
        <v>HO00001400</v>
      </c>
      <c r="P3991" s="102" t="s">
        <v>112</v>
      </c>
      <c r="Q3991" s="102" t="s">
        <v>131</v>
      </c>
      <c r="R3991" s="89" t="str">
        <f>_xlfn.XLOOKUP(Q3991,匹配表1065!L:L,匹配表1065!O:O)</f>
        <v>B</v>
      </c>
      <c r="S3991" s="93" t="str">
        <f>IFERROR(_xlfn.XLOOKUP(Q3991,匹配表1065!AI:AI,匹配表1065!AJ:AJ),"绿标")</f>
        <v>红标</v>
      </c>
      <c r="T3991" s="93" t="str" cm="1">
        <f t="array" ref="T3991:U3991">_xlfn.XLOOKUP(Q3991,匹配表1065!L:L,匹配表1065!M:N)</f>
        <v>脑血管</v>
      </c>
      <c r="U3991" s="94" t="str">
        <v>神经内科</v>
      </c>
      <c r="V3991" s="95" t="s">
        <v>42</v>
      </c>
      <c r="W3991" s="93">
        <f>_xlfn.XLOOKUP(M3991,匹配表1065!D:D,匹配表1065!F:F)*N3991</f>
        <v>12</v>
      </c>
    </row>
    <row r="3992" customHeight="1" spans="1:23">
      <c r="A3992" s="89" t="s">
        <v>787</v>
      </c>
      <c r="B3992" s="90">
        <v>46189</v>
      </c>
      <c r="C3992" s="91" t="str">
        <f t="shared" si="124"/>
        <v>6月第3周</v>
      </c>
      <c r="D3992" s="89" t="s">
        <v>836</v>
      </c>
      <c r="E3992" s="89" t="str">
        <f t="shared" si="125"/>
        <v>6月第3周--周2</v>
      </c>
      <c r="F3992" s="103" t="s">
        <v>27</v>
      </c>
      <c r="G3992" s="102" t="s">
        <v>104</v>
      </c>
      <c r="H3992" s="92" t="str">
        <f>_xlfn.XLOOKUP(O3992,匹配表1065!T:T,匹配表1065!W:W)</f>
        <v>济南市</v>
      </c>
      <c r="I3992" s="89" t="str">
        <f>_xlfn.XLOOKUP(O3992,匹配表1065!T:T,匹配表1065!X:X)</f>
        <v>PME2025</v>
      </c>
      <c r="J3992" s="102" t="s">
        <v>128</v>
      </c>
      <c r="K3992" s="89" cm="1">
        <f ca="1" t="array" ref="K3992:L3992">_xlfn.XLOOKUP(J3992,匹配表1065!Y:Y,匹配表1065!AA:AB)</f>
        <v>13</v>
      </c>
      <c r="L3992" s="89" t="str">
        <v>3个月以上</v>
      </c>
      <c r="M3992" s="92" t="s">
        <v>35</v>
      </c>
      <c r="N3992" s="102">
        <v>1</v>
      </c>
      <c r="O3992" s="93" t="str">
        <f>_xlfn.XLOOKUP(P3992,匹配表1065!U:U,匹配表1065!T:T)</f>
        <v>HO00001400</v>
      </c>
      <c r="P3992" s="102" t="s">
        <v>112</v>
      </c>
      <c r="Q3992" s="102" t="s">
        <v>357</v>
      </c>
      <c r="R3992" s="89" t="str">
        <f>_xlfn.XLOOKUP(Q3992,匹配表1065!L:L,匹配表1065!O:O)</f>
        <v>B</v>
      </c>
      <c r="S3992" s="93" t="str">
        <f>IFERROR(_xlfn.XLOOKUP(Q3992,匹配表1065!AI:AI,匹配表1065!AJ:AJ),"绿标")</f>
        <v>红标</v>
      </c>
      <c r="T3992" s="93" t="str" cm="1">
        <f t="array" ref="T3992:U3992">_xlfn.XLOOKUP(Q3992,匹配表1065!L:L,匹配表1065!M:N)</f>
        <v>癫痫</v>
      </c>
      <c r="U3992" s="94" t="str">
        <v>神经内科</v>
      </c>
      <c r="V3992" s="95" t="s">
        <v>58</v>
      </c>
      <c r="W3992" s="93">
        <f>_xlfn.XLOOKUP(M3992,匹配表1065!D:D,匹配表1065!F:F)*N3992</f>
        <v>4</v>
      </c>
    </row>
    <row r="3993" customHeight="1" spans="1:23">
      <c r="A3993" s="89" t="s">
        <v>787</v>
      </c>
      <c r="B3993" s="90">
        <v>46189</v>
      </c>
      <c r="C3993" s="91" t="str">
        <f t="shared" si="124"/>
        <v>6月第3周</v>
      </c>
      <c r="D3993" s="89" t="s">
        <v>836</v>
      </c>
      <c r="E3993" s="89" t="str">
        <f t="shared" si="125"/>
        <v>6月第3周--周2</v>
      </c>
      <c r="F3993" s="103" t="s">
        <v>27</v>
      </c>
      <c r="G3993" s="102" t="s">
        <v>104</v>
      </c>
      <c r="H3993" s="92" t="str">
        <f>_xlfn.XLOOKUP(O3993,匹配表1065!T:T,匹配表1065!W:W)</f>
        <v>济南市</v>
      </c>
      <c r="I3993" s="89" t="str">
        <f>_xlfn.XLOOKUP(O3993,匹配表1065!T:T,匹配表1065!X:X)</f>
        <v>PME2025</v>
      </c>
      <c r="J3993" s="102" t="s">
        <v>128</v>
      </c>
      <c r="K3993" s="89" cm="1">
        <f ca="1" t="array" ref="K3993:L3993">_xlfn.XLOOKUP(J3993,匹配表1065!Y:Y,匹配表1065!AA:AB)</f>
        <v>13</v>
      </c>
      <c r="L3993" s="89" t="str">
        <v>3个月以上</v>
      </c>
      <c r="M3993" s="92" t="s">
        <v>35</v>
      </c>
      <c r="N3993" s="102">
        <v>1</v>
      </c>
      <c r="O3993" s="93" t="str">
        <f>_xlfn.XLOOKUP(P3993,匹配表1065!U:U,匹配表1065!T:T)</f>
        <v>HO00001400</v>
      </c>
      <c r="P3993" s="102" t="s">
        <v>112</v>
      </c>
      <c r="Q3993" s="102" t="s">
        <v>132</v>
      </c>
      <c r="R3993" s="89" t="str">
        <f>_xlfn.XLOOKUP(Q3993,匹配表1065!L:L,匹配表1065!O:O)</f>
        <v>D</v>
      </c>
      <c r="S3993" s="93" t="str">
        <f>IFERROR(_xlfn.XLOOKUP(Q3993,匹配表1065!AI:AI,匹配表1065!AJ:AJ),"绿标")</f>
        <v>绿标</v>
      </c>
      <c r="T3993" s="93" t="str" cm="1">
        <f t="array" ref="T3993:U3993">_xlfn.XLOOKUP(Q3993,匹配表1065!L:L,匹配表1065!M:N)</f>
        <v>抑郁焦虑</v>
      </c>
      <c r="U3993" s="94" t="str">
        <v>精神心理科</v>
      </c>
      <c r="V3993" s="95" t="s">
        <v>70</v>
      </c>
      <c r="W3993" s="93">
        <f>_xlfn.XLOOKUP(M3993,匹配表1065!D:D,匹配表1065!F:F)*N3993</f>
        <v>4</v>
      </c>
    </row>
    <row r="3994" customHeight="1" spans="1:23">
      <c r="A3994" s="89" t="s">
        <v>787</v>
      </c>
      <c r="B3994" s="90">
        <v>46189</v>
      </c>
      <c r="C3994" s="91" t="str">
        <f t="shared" si="124"/>
        <v>6月第3周</v>
      </c>
      <c r="D3994" s="89" t="s">
        <v>836</v>
      </c>
      <c r="E3994" s="89" t="str">
        <f t="shared" si="125"/>
        <v>6月第3周--周2</v>
      </c>
      <c r="F3994" s="103" t="s">
        <v>27</v>
      </c>
      <c r="G3994" s="102" t="s">
        <v>136</v>
      </c>
      <c r="H3994" s="92" t="str">
        <f>_xlfn.XLOOKUP(O3994,匹配表1065!T:T,匹配表1065!W:W)</f>
        <v>青岛市</v>
      </c>
      <c r="I3994" s="89" t="str">
        <f>_xlfn.XLOOKUP(O3994,匹配表1065!T:T,匹配表1065!X:X)</f>
        <v>PME2032</v>
      </c>
      <c r="J3994" s="102" t="s">
        <v>143</v>
      </c>
      <c r="K3994" s="89" cm="1">
        <f ca="1" t="array" ref="K3994:L3994">_xlfn.XLOOKUP(J3994,匹配表1065!Y:Y,匹配表1065!AA:AB)</f>
        <v>31</v>
      </c>
      <c r="L3994" s="89" t="str">
        <v>3个月以上</v>
      </c>
      <c r="M3994" s="92" t="s">
        <v>30</v>
      </c>
      <c r="N3994" s="102">
        <v>1</v>
      </c>
      <c r="O3994" s="93" t="str">
        <f>_xlfn.XLOOKUP(P3994,匹配表1065!U:U,匹配表1065!T:T)</f>
        <v>HO00001482</v>
      </c>
      <c r="P3994" s="102" t="s">
        <v>146</v>
      </c>
      <c r="Q3994" s="102" t="s">
        <v>149</v>
      </c>
      <c r="R3994" s="89" t="str">
        <f>_xlfn.XLOOKUP(Q3994,匹配表1065!L:L,匹配表1065!O:O)</f>
        <v>B</v>
      </c>
      <c r="S3994" s="93" t="str">
        <f>IFERROR(_xlfn.XLOOKUP(Q3994,匹配表1065!AI:AI,匹配表1065!AJ:AJ),"绿标")</f>
        <v>红标</v>
      </c>
      <c r="T3994" s="93" t="str" cm="1">
        <f t="array" ref="T3994:U3994">_xlfn.XLOOKUP(Q3994,匹配表1065!L:L,匹配表1065!M:N)</f>
        <v>脑血管</v>
      </c>
      <c r="U3994" s="94" t="str">
        <v>神经内科</v>
      </c>
      <c r="V3994" s="95" t="s">
        <v>67</v>
      </c>
      <c r="W3994" s="93">
        <f>_xlfn.XLOOKUP(M3994,匹配表1065!D:D,匹配表1065!F:F)*N3994</f>
        <v>12</v>
      </c>
    </row>
    <row r="3995" customHeight="1" spans="1:23">
      <c r="A3995" s="89" t="s">
        <v>787</v>
      </c>
      <c r="B3995" s="90">
        <v>46189</v>
      </c>
      <c r="C3995" s="91" t="str">
        <f t="shared" si="124"/>
        <v>6月第3周</v>
      </c>
      <c r="D3995" s="89" t="s">
        <v>836</v>
      </c>
      <c r="E3995" s="89" t="str">
        <f t="shared" si="125"/>
        <v>6月第3周--周2</v>
      </c>
      <c r="F3995" s="103" t="s">
        <v>27</v>
      </c>
      <c r="G3995" s="102" t="s">
        <v>136</v>
      </c>
      <c r="H3995" s="92" t="str">
        <f>_xlfn.XLOOKUP(O3995,匹配表1065!T:T,匹配表1065!W:W)</f>
        <v>青岛市</v>
      </c>
      <c r="I3995" s="89" t="str">
        <f>_xlfn.XLOOKUP(O3995,匹配表1065!T:T,匹配表1065!X:X)</f>
        <v>PME2032</v>
      </c>
      <c r="J3995" s="102" t="s">
        <v>143</v>
      </c>
      <c r="K3995" s="89" cm="1">
        <f ca="1" t="array" ref="K3995:L3995">_xlfn.XLOOKUP(J3995,匹配表1065!Y:Y,匹配表1065!AA:AB)</f>
        <v>31</v>
      </c>
      <c r="L3995" s="89" t="str">
        <v>3个月以上</v>
      </c>
      <c r="M3995" s="92" t="s">
        <v>30</v>
      </c>
      <c r="N3995" s="102">
        <v>1</v>
      </c>
      <c r="O3995" s="93" t="str">
        <f>_xlfn.XLOOKUP(P3995,匹配表1065!U:U,匹配表1065!T:T)</f>
        <v>HO00104790</v>
      </c>
      <c r="P3995" s="102" t="s">
        <v>363</v>
      </c>
      <c r="Q3995" s="102" t="s">
        <v>364</v>
      </c>
      <c r="R3995" s="89" t="str">
        <f>_xlfn.XLOOKUP(Q3995,匹配表1065!L:L,匹配表1065!O:O)</f>
        <v>B</v>
      </c>
      <c r="S3995" s="93" t="str">
        <f>IFERROR(_xlfn.XLOOKUP(Q3995,匹配表1065!AI:AI,匹配表1065!AJ:AJ),"绿标")</f>
        <v>红标</v>
      </c>
      <c r="T3995" s="93" t="str" cm="1">
        <f t="array" ref="T3995:U3995">_xlfn.XLOOKUP(Q3995,匹配表1065!L:L,匹配表1065!M:N)</f>
        <v>脑血管</v>
      </c>
      <c r="U3995" s="94" t="str">
        <v>神经内科</v>
      </c>
      <c r="V3995" s="95" t="s">
        <v>70</v>
      </c>
      <c r="W3995" s="93">
        <f>_xlfn.XLOOKUP(M3995,匹配表1065!D:D,匹配表1065!F:F)*N3995</f>
        <v>12</v>
      </c>
    </row>
    <row r="3996" customHeight="1" spans="1:23">
      <c r="A3996" s="89" t="s">
        <v>787</v>
      </c>
      <c r="B3996" s="90">
        <v>46189</v>
      </c>
      <c r="C3996" s="91" t="str">
        <f t="shared" si="124"/>
        <v>6月第3周</v>
      </c>
      <c r="D3996" s="89" t="s">
        <v>836</v>
      </c>
      <c r="E3996" s="89" t="str">
        <f t="shared" si="125"/>
        <v>6月第3周--周2</v>
      </c>
      <c r="F3996" s="103" t="s">
        <v>27</v>
      </c>
      <c r="G3996" s="102" t="s">
        <v>136</v>
      </c>
      <c r="H3996" s="92" t="str">
        <f>_xlfn.XLOOKUP(O3996,匹配表1065!T:T,匹配表1065!W:W)</f>
        <v>青岛市</v>
      </c>
      <c r="I3996" s="89" t="str">
        <f>_xlfn.XLOOKUP(O3996,匹配表1065!T:T,匹配表1065!X:X)</f>
        <v>PME2032</v>
      </c>
      <c r="J3996" s="102" t="s">
        <v>143</v>
      </c>
      <c r="K3996" s="89" cm="1">
        <f ca="1" t="array" ref="K3996:L3996">_xlfn.XLOOKUP(J3996,匹配表1065!Y:Y,匹配表1065!AA:AB)</f>
        <v>31</v>
      </c>
      <c r="L3996" s="89" t="str">
        <v>3个月以上</v>
      </c>
      <c r="M3996" s="92" t="s">
        <v>35</v>
      </c>
      <c r="N3996" s="102">
        <v>1</v>
      </c>
      <c r="O3996" s="93" t="str">
        <f>_xlfn.XLOOKUP(P3996,匹配表1065!U:U,匹配表1065!T:T)</f>
        <v>HO00001482</v>
      </c>
      <c r="P3996" s="102" t="s">
        <v>146</v>
      </c>
      <c r="Q3996" s="102" t="s">
        <v>299</v>
      </c>
      <c r="R3996" s="89" t="str">
        <f>_xlfn.XLOOKUP(Q3996,匹配表1065!L:L,匹配表1065!O:O)</f>
        <v>C</v>
      </c>
      <c r="S3996" s="93" t="str">
        <f>IFERROR(_xlfn.XLOOKUP(Q3996,匹配表1065!AI:AI,匹配表1065!AJ:AJ),"绿标")</f>
        <v>绿标</v>
      </c>
      <c r="T3996" s="93" t="str" cm="1">
        <f t="array" ref="T3996:U3996">_xlfn.XLOOKUP(Q3996,匹配表1065!L:L,匹配表1065!M:N)</f>
        <v>眩晕</v>
      </c>
      <c r="U3996" s="94" t="str">
        <v>耳鼻喉科</v>
      </c>
      <c r="V3996" s="95" t="s">
        <v>70</v>
      </c>
      <c r="W3996" s="93">
        <f>_xlfn.XLOOKUP(M3996,匹配表1065!D:D,匹配表1065!F:F)*N3996</f>
        <v>4</v>
      </c>
    </row>
    <row r="3997" customHeight="1" spans="1:23">
      <c r="A3997" s="89" t="s">
        <v>787</v>
      </c>
      <c r="B3997" s="90">
        <v>46189</v>
      </c>
      <c r="C3997" s="91" t="str">
        <f t="shared" si="124"/>
        <v>6月第3周</v>
      </c>
      <c r="D3997" s="89" t="s">
        <v>836</v>
      </c>
      <c r="E3997" s="89" t="str">
        <f t="shared" si="125"/>
        <v>6月第3周--周2</v>
      </c>
      <c r="F3997" s="103" t="s">
        <v>27</v>
      </c>
      <c r="G3997" s="102" t="s">
        <v>136</v>
      </c>
      <c r="H3997" s="92" t="str">
        <f>_xlfn.XLOOKUP(O3997,匹配表1065!T:T,匹配表1065!W:W)</f>
        <v>淄博市</v>
      </c>
      <c r="I3997" s="89" t="str">
        <f>_xlfn.XLOOKUP(O3997,匹配表1065!T:T,匹配表1065!X:X)</f>
        <v>PME2043</v>
      </c>
      <c r="J3997" s="102" t="s">
        <v>140</v>
      </c>
      <c r="K3997" s="89" cm="1">
        <f ca="1" t="array" ref="K3997:L3997">_xlfn.XLOOKUP(J3997,匹配表1065!Y:Y,匹配表1065!AA:AB)</f>
        <v>9</v>
      </c>
      <c r="L3997" s="89" t="str">
        <v>3个月以上</v>
      </c>
      <c r="M3997" s="92" t="s">
        <v>30</v>
      </c>
      <c r="N3997" s="102">
        <v>1</v>
      </c>
      <c r="O3997" s="93" t="str">
        <f>_xlfn.XLOOKUP(P3997,匹配表1065!U:U,匹配表1065!T:T)</f>
        <v>HO00001431</v>
      </c>
      <c r="P3997" s="102" t="s">
        <v>244</v>
      </c>
      <c r="Q3997" s="102" t="s">
        <v>361</v>
      </c>
      <c r="R3997" s="89" t="str">
        <f>_xlfn.XLOOKUP(Q3997,匹配表1065!L:L,匹配表1065!O:O)</f>
        <v>B</v>
      </c>
      <c r="S3997" s="93" t="str">
        <f>IFERROR(_xlfn.XLOOKUP(Q3997,匹配表1065!AI:AI,匹配表1065!AJ:AJ),"绿标")</f>
        <v>红标</v>
      </c>
      <c r="T3997" s="93" t="str" cm="1">
        <f t="array" ref="T3997:U3997">_xlfn.XLOOKUP(Q3997,匹配表1065!L:L,匹配表1065!M:N)</f>
        <v>脑血管</v>
      </c>
      <c r="U3997" s="94" t="str">
        <v>神经内科</v>
      </c>
      <c r="V3997" s="95" t="s">
        <v>42</v>
      </c>
      <c r="W3997" s="93">
        <f>_xlfn.XLOOKUP(M3997,匹配表1065!D:D,匹配表1065!F:F)*N3997</f>
        <v>12</v>
      </c>
    </row>
    <row r="3998" customHeight="1" spans="1:23">
      <c r="A3998" s="89" t="s">
        <v>787</v>
      </c>
      <c r="B3998" s="90">
        <v>46189</v>
      </c>
      <c r="C3998" s="91" t="str">
        <f t="shared" si="124"/>
        <v>6月第3周</v>
      </c>
      <c r="D3998" s="89" t="s">
        <v>836</v>
      </c>
      <c r="E3998" s="89" t="str">
        <f t="shared" si="125"/>
        <v>6月第3周--周2</v>
      </c>
      <c r="F3998" s="103" t="s">
        <v>27</v>
      </c>
      <c r="G3998" s="102" t="s">
        <v>136</v>
      </c>
      <c r="H3998" s="92" t="str">
        <f>_xlfn.XLOOKUP(O3998,匹配表1065!T:T,匹配表1065!W:W)</f>
        <v>淄博市</v>
      </c>
      <c r="I3998" s="89" t="str">
        <f>_xlfn.XLOOKUP(O3998,匹配表1065!T:T,匹配表1065!X:X)</f>
        <v>PME2043</v>
      </c>
      <c r="J3998" s="102" t="s">
        <v>140</v>
      </c>
      <c r="K3998" s="89" cm="1">
        <f ca="1" t="array" ref="K3998:L3998">_xlfn.XLOOKUP(J3998,匹配表1065!Y:Y,匹配表1065!AA:AB)</f>
        <v>9</v>
      </c>
      <c r="L3998" s="89" t="str">
        <v>3个月以上</v>
      </c>
      <c r="M3998" s="92" t="s">
        <v>35</v>
      </c>
      <c r="N3998" s="102">
        <v>1</v>
      </c>
      <c r="O3998" s="93" t="str">
        <f>_xlfn.XLOOKUP(P3998,匹配表1065!U:U,匹配表1065!T:T)</f>
        <v>HO00001431</v>
      </c>
      <c r="P3998" s="102" t="s">
        <v>244</v>
      </c>
      <c r="Q3998" s="102" t="s">
        <v>423</v>
      </c>
      <c r="R3998" s="89" t="str">
        <f>_xlfn.XLOOKUP(Q3998,匹配表1065!L:L,匹配表1065!O:O)</f>
        <v>B</v>
      </c>
      <c r="S3998" s="93" t="str">
        <f>IFERROR(_xlfn.XLOOKUP(Q3998,匹配表1065!AI:AI,匹配表1065!AJ:AJ),"绿标")</f>
        <v>红标</v>
      </c>
      <c r="T3998" s="93" t="str" cm="1">
        <f t="array" ref="T3998:U3998">_xlfn.XLOOKUP(Q3998,匹配表1065!L:L,匹配表1065!M:N)</f>
        <v>脑血管</v>
      </c>
      <c r="U3998" s="94" t="str">
        <v>神经内科</v>
      </c>
      <c r="V3998" s="95" t="s">
        <v>70</v>
      </c>
      <c r="W3998" s="93">
        <f>_xlfn.XLOOKUP(M3998,匹配表1065!D:D,匹配表1065!F:F)*N3998</f>
        <v>4</v>
      </c>
    </row>
    <row r="3999" customHeight="1" spans="1:23">
      <c r="A3999" s="89" t="s">
        <v>787</v>
      </c>
      <c r="B3999" s="90">
        <v>46189</v>
      </c>
      <c r="C3999" s="91" t="str">
        <f t="shared" si="124"/>
        <v>6月第3周</v>
      </c>
      <c r="D3999" s="89" t="s">
        <v>836</v>
      </c>
      <c r="E3999" s="89" t="str">
        <f t="shared" si="125"/>
        <v>6月第3周--周2</v>
      </c>
      <c r="F3999" s="103" t="s">
        <v>27</v>
      </c>
      <c r="G3999" s="102" t="s">
        <v>136</v>
      </c>
      <c r="H3999" s="92" t="str">
        <f>_xlfn.XLOOKUP(O3999,匹配表1065!T:T,匹配表1065!W:W)</f>
        <v>日照市</v>
      </c>
      <c r="I3999" s="89" t="str">
        <f>_xlfn.XLOOKUP(O3999,匹配表1065!T:T,匹配表1065!X:X)</f>
        <v>PME2033</v>
      </c>
      <c r="J3999" s="102" t="s">
        <v>137</v>
      </c>
      <c r="K3999" s="89" cm="1">
        <f ca="1" t="array" ref="K3999:L3999">_xlfn.XLOOKUP(J3999,匹配表1065!Y:Y,匹配表1065!AA:AB)</f>
        <v>10</v>
      </c>
      <c r="L3999" s="89" t="str">
        <v>3个月以上</v>
      </c>
      <c r="M3999" s="92" t="s">
        <v>30</v>
      </c>
      <c r="N3999" s="102">
        <v>1</v>
      </c>
      <c r="O3999" s="93" t="str">
        <f>_xlfn.XLOOKUP(P3999,匹配表1065!U:U,匹配表1065!T:T)</f>
        <v>HO00025571</v>
      </c>
      <c r="P3999" s="102" t="s">
        <v>365</v>
      </c>
      <c r="Q3999" s="102" t="s">
        <v>496</v>
      </c>
      <c r="R3999" s="89" t="str">
        <f>_xlfn.XLOOKUP(Q3999,匹配表1065!L:L,匹配表1065!O:O)</f>
        <v>A</v>
      </c>
      <c r="S3999" s="93" t="str">
        <f>IFERROR(_xlfn.XLOOKUP(Q3999,匹配表1065!AI:AI,匹配表1065!AJ:AJ),"绿标")</f>
        <v>红标</v>
      </c>
      <c r="T3999" s="93" t="str" cm="1">
        <f t="array" ref="T3999:U3999">_xlfn.XLOOKUP(Q3999,匹配表1065!L:L,匹配表1065!M:N)</f>
        <v>头痛</v>
      </c>
      <c r="U3999" s="94" t="str">
        <v>神经内科</v>
      </c>
      <c r="V3999" s="95" t="s">
        <v>42</v>
      </c>
      <c r="W3999" s="93">
        <f>_xlfn.XLOOKUP(M3999,匹配表1065!D:D,匹配表1065!F:F)*N3999</f>
        <v>12</v>
      </c>
    </row>
    <row r="4000" customHeight="1" spans="1:23">
      <c r="A4000" s="89" t="s">
        <v>787</v>
      </c>
      <c r="B4000" s="90">
        <v>46189</v>
      </c>
      <c r="C4000" s="91" t="str">
        <f t="shared" si="124"/>
        <v>6月第3周</v>
      </c>
      <c r="D4000" s="89" t="s">
        <v>836</v>
      </c>
      <c r="E4000" s="89" t="str">
        <f t="shared" si="125"/>
        <v>6月第3周--周2</v>
      </c>
      <c r="F4000" s="103" t="s">
        <v>27</v>
      </c>
      <c r="G4000" s="102" t="s">
        <v>136</v>
      </c>
      <c r="H4000" s="92" t="str">
        <f>_xlfn.XLOOKUP(O4000,匹配表1065!T:T,匹配表1065!W:W)</f>
        <v>青岛市</v>
      </c>
      <c r="I4000" s="89" t="str">
        <f>_xlfn.XLOOKUP(O4000,匹配表1065!T:T,匹配表1065!X:X)</f>
        <v>PME2033</v>
      </c>
      <c r="J4000" s="102" t="s">
        <v>137</v>
      </c>
      <c r="K4000" s="89" cm="1">
        <f ca="1" t="array" ref="K4000:L4000">_xlfn.XLOOKUP(J4000,匹配表1065!Y:Y,匹配表1065!AA:AB)</f>
        <v>10</v>
      </c>
      <c r="L4000" s="89" t="str">
        <v>3个月以上</v>
      </c>
      <c r="M4000" s="92" t="s">
        <v>35</v>
      </c>
      <c r="N4000" s="102">
        <v>1</v>
      </c>
      <c r="O4000" s="93" t="str">
        <f>_xlfn.XLOOKUP(P4000,匹配表1065!U:U,匹配表1065!T:T)</f>
        <v>HO00001481</v>
      </c>
      <c r="P4000" s="102" t="s">
        <v>246</v>
      </c>
      <c r="Q4000" s="102" t="s">
        <v>306</v>
      </c>
      <c r="R4000" s="89" t="str">
        <f>_xlfn.XLOOKUP(Q4000,匹配表1065!L:L,匹配表1065!O:O)</f>
        <v>A</v>
      </c>
      <c r="S4000" s="93" t="str">
        <f>IFERROR(_xlfn.XLOOKUP(Q4000,匹配表1065!AI:AI,匹配表1065!AJ:AJ),"绿标")</f>
        <v>红标</v>
      </c>
      <c r="T4000" s="93" t="str" cm="1">
        <f t="array" ref="T4000:U4000">_xlfn.XLOOKUP(Q4000,匹配表1065!L:L,匹配表1065!M:N)</f>
        <v>头痛</v>
      </c>
      <c r="U4000" s="94" t="str">
        <v>神经内科</v>
      </c>
      <c r="V4000" s="95" t="s">
        <v>58</v>
      </c>
      <c r="W4000" s="93">
        <f>_xlfn.XLOOKUP(M4000,匹配表1065!D:D,匹配表1065!F:F)*N4000</f>
        <v>4</v>
      </c>
    </row>
    <row r="4001" customHeight="1" spans="1:23">
      <c r="A4001" s="89" t="s">
        <v>787</v>
      </c>
      <c r="B4001" s="90">
        <v>46189</v>
      </c>
      <c r="C4001" s="91" t="str">
        <f t="shared" si="124"/>
        <v>6月第3周</v>
      </c>
      <c r="D4001" s="89" t="s">
        <v>836</v>
      </c>
      <c r="E4001" s="89" t="str">
        <f t="shared" si="125"/>
        <v>6月第3周--周2</v>
      </c>
      <c r="F4001" s="103" t="s">
        <v>27</v>
      </c>
      <c r="G4001" s="102" t="s">
        <v>136</v>
      </c>
      <c r="H4001" s="92" t="str">
        <f>_xlfn.XLOOKUP(O4001,匹配表1065!T:T,匹配表1065!W:W)</f>
        <v>青岛市</v>
      </c>
      <c r="I4001" s="89" t="str">
        <f>_xlfn.XLOOKUP(O4001,匹配表1065!T:T,匹配表1065!X:X)</f>
        <v>PME2035</v>
      </c>
      <c r="J4001" s="102" t="s">
        <v>150</v>
      </c>
      <c r="K4001" s="89" cm="1">
        <f ca="1" t="array" ref="K4001:L4001">_xlfn.XLOOKUP(J4001,匹配表1065!Y:Y,匹配表1065!AA:AB)</f>
        <v>8</v>
      </c>
      <c r="L4001" s="89" t="str">
        <v>3个月以上</v>
      </c>
      <c r="M4001" s="92" t="s">
        <v>30</v>
      </c>
      <c r="N4001" s="102">
        <v>1</v>
      </c>
      <c r="O4001" s="93" t="str">
        <f>_xlfn.XLOOKUP(P4001,匹配表1065!U:U,匹配表1065!T:T)</f>
        <v>HO00001483</v>
      </c>
      <c r="P4001" s="102" t="s">
        <v>259</v>
      </c>
      <c r="Q4001" s="102" t="s">
        <v>340</v>
      </c>
      <c r="R4001" s="89" t="str">
        <f>_xlfn.XLOOKUP(Q4001,匹配表1065!L:L,匹配表1065!O:O)</f>
        <v>A</v>
      </c>
      <c r="S4001" s="93" t="str">
        <f>IFERROR(_xlfn.XLOOKUP(Q4001,匹配表1065!AI:AI,匹配表1065!AJ:AJ),"绿标")</f>
        <v>红标</v>
      </c>
      <c r="T4001" s="93" t="str" cm="1">
        <f t="array" ref="T4001:U4001">_xlfn.XLOOKUP(Q4001,匹配表1065!L:L,匹配表1065!M:N)</f>
        <v>头痛</v>
      </c>
      <c r="U4001" s="94" t="str">
        <v>神经内科</v>
      </c>
      <c r="V4001" s="95" t="s">
        <v>33</v>
      </c>
      <c r="W4001" s="93">
        <f>_xlfn.XLOOKUP(M4001,匹配表1065!D:D,匹配表1065!F:F)*N4001</f>
        <v>12</v>
      </c>
    </row>
    <row r="4002" customHeight="1" spans="1:23">
      <c r="A4002" s="89" t="s">
        <v>787</v>
      </c>
      <c r="B4002" s="90">
        <v>46189</v>
      </c>
      <c r="C4002" s="91" t="str">
        <f t="shared" si="124"/>
        <v>6月第3周</v>
      </c>
      <c r="D4002" s="89" t="s">
        <v>836</v>
      </c>
      <c r="E4002" s="89" t="str">
        <f t="shared" si="125"/>
        <v>6月第3周--周2</v>
      </c>
      <c r="F4002" s="103" t="s">
        <v>27</v>
      </c>
      <c r="G4002" s="102" t="s">
        <v>136</v>
      </c>
      <c r="H4002" s="92" t="str">
        <f>_xlfn.XLOOKUP(O4002,匹配表1065!T:T,匹配表1065!W:W)</f>
        <v>青岛市</v>
      </c>
      <c r="I4002" s="89" t="str">
        <f>_xlfn.XLOOKUP(O4002,匹配表1065!T:T,匹配表1065!X:X)</f>
        <v>PME2035</v>
      </c>
      <c r="J4002" s="102" t="s">
        <v>150</v>
      </c>
      <c r="K4002" s="89" cm="1">
        <f ca="1" t="array" ref="K4002:L4002">_xlfn.XLOOKUP(J4002,匹配表1065!Y:Y,匹配表1065!AA:AB)</f>
        <v>8</v>
      </c>
      <c r="L4002" s="89" t="str">
        <v>3个月以上</v>
      </c>
      <c r="M4002" s="92" t="s">
        <v>30</v>
      </c>
      <c r="N4002" s="102">
        <v>1</v>
      </c>
      <c r="O4002" s="93" t="str">
        <f>_xlfn.XLOOKUP(P4002,匹配表1065!U:U,匹配表1065!T:T)</f>
        <v>HO00001483</v>
      </c>
      <c r="P4002" s="102" t="s">
        <v>259</v>
      </c>
      <c r="Q4002" s="102" t="s">
        <v>260</v>
      </c>
      <c r="R4002" s="89" t="str">
        <f>_xlfn.XLOOKUP(Q4002,匹配表1065!L:L,匹配表1065!O:O)</f>
        <v>C</v>
      </c>
      <c r="S4002" s="93" t="str">
        <f>IFERROR(_xlfn.XLOOKUP(Q4002,匹配表1065!AI:AI,匹配表1065!AJ:AJ),"绿标")</f>
        <v>红标</v>
      </c>
      <c r="T4002" s="93" t="str" cm="1">
        <f t="array" ref="T4002:U4002">_xlfn.XLOOKUP(Q4002,匹配表1065!L:L,匹配表1065!M:N)</f>
        <v>眩晕</v>
      </c>
      <c r="U4002" s="94" t="str">
        <v>耳鼻喉科</v>
      </c>
      <c r="V4002" s="95" t="s">
        <v>70</v>
      </c>
      <c r="W4002" s="93">
        <f>_xlfn.XLOOKUP(M4002,匹配表1065!D:D,匹配表1065!F:F)*N4002</f>
        <v>12</v>
      </c>
    </row>
    <row r="4003" customHeight="1" spans="1:23">
      <c r="A4003" s="89" t="s">
        <v>787</v>
      </c>
      <c r="B4003" s="90">
        <v>46189</v>
      </c>
      <c r="C4003" s="91" t="str">
        <f t="shared" si="124"/>
        <v>6月第3周</v>
      </c>
      <c r="D4003" s="89" t="s">
        <v>836</v>
      </c>
      <c r="E4003" s="89" t="str">
        <f t="shared" si="125"/>
        <v>6月第3周--周2</v>
      </c>
      <c r="F4003" s="103" t="s">
        <v>27</v>
      </c>
      <c r="G4003" s="102" t="s">
        <v>136</v>
      </c>
      <c r="H4003" s="92" t="str">
        <f>_xlfn.XLOOKUP(O4003,匹配表1065!T:T,匹配表1065!W:W)</f>
        <v>青岛市</v>
      </c>
      <c r="I4003" s="89" t="str">
        <f>_xlfn.XLOOKUP(O4003,匹配表1065!T:T,匹配表1065!X:X)</f>
        <v>PME2035</v>
      </c>
      <c r="J4003" s="102" t="s">
        <v>150</v>
      </c>
      <c r="K4003" s="89" cm="1">
        <f ca="1" t="array" ref="K4003:L4003">_xlfn.XLOOKUP(J4003,匹配表1065!Y:Y,匹配表1065!AA:AB)</f>
        <v>8</v>
      </c>
      <c r="L4003" s="89" t="str">
        <v>3个月以上</v>
      </c>
      <c r="M4003" s="92" t="s">
        <v>35</v>
      </c>
      <c r="N4003" s="102">
        <v>1</v>
      </c>
      <c r="O4003" s="93" t="str">
        <f>_xlfn.XLOOKUP(P4003,匹配表1065!U:U,匹配表1065!T:T)</f>
        <v>HO00001483</v>
      </c>
      <c r="P4003" s="102" t="s">
        <v>259</v>
      </c>
      <c r="Q4003" s="102" t="s">
        <v>752</v>
      </c>
      <c r="R4003" s="89" t="str">
        <f>_xlfn.XLOOKUP(Q4003,匹配表1065!L:L,匹配表1065!O:O)</f>
        <v>B</v>
      </c>
      <c r="S4003" s="93" t="str">
        <f>IFERROR(_xlfn.XLOOKUP(Q4003,匹配表1065!AI:AI,匹配表1065!AJ:AJ),"绿标")</f>
        <v>黑标</v>
      </c>
      <c r="T4003" s="93" t="str" cm="1">
        <f t="array" ref="T4003:U4003">_xlfn.XLOOKUP(Q4003,匹配表1065!L:L,匹配表1065!M:N)</f>
        <v>脑血管</v>
      </c>
      <c r="U4003" s="94" t="str">
        <v>神经内科</v>
      </c>
      <c r="V4003" s="95" t="s">
        <v>42</v>
      </c>
      <c r="W4003" s="93">
        <f>_xlfn.XLOOKUP(M4003,匹配表1065!D:D,匹配表1065!F:F)*N4003</f>
        <v>4</v>
      </c>
    </row>
    <row r="4004" customHeight="1" spans="1:23">
      <c r="A4004" s="89" t="s">
        <v>787</v>
      </c>
      <c r="B4004" s="90">
        <v>46189</v>
      </c>
      <c r="C4004" s="91" t="str">
        <f t="shared" si="124"/>
        <v>6月第3周</v>
      </c>
      <c r="D4004" s="89" t="s">
        <v>836</v>
      </c>
      <c r="E4004" s="89" t="str">
        <f t="shared" si="125"/>
        <v>6月第3周--周2</v>
      </c>
      <c r="F4004" s="103" t="s">
        <v>27</v>
      </c>
      <c r="G4004" s="102" t="s">
        <v>136</v>
      </c>
      <c r="H4004" s="92" t="str">
        <f>_xlfn.XLOOKUP(O4004,匹配表1065!T:T,匹配表1065!W:W)</f>
        <v>潍坊市</v>
      </c>
      <c r="I4004" s="89" t="str">
        <f>_xlfn.XLOOKUP(O4004,匹配表1065!T:T,匹配表1065!X:X)</f>
        <v>PME2036</v>
      </c>
      <c r="J4004" s="89" t="s">
        <v>161</v>
      </c>
      <c r="K4004" s="89" cm="1">
        <f ca="1" t="array" ref="K4004:L4004">_xlfn.XLOOKUP(J4004,匹配表1065!Y:Y,匹配表1065!AA:AB)</f>
        <v>1519</v>
      </c>
      <c r="L4004" s="89" t="str">
        <v>3个月以上</v>
      </c>
      <c r="M4004" s="92" t="s">
        <v>55</v>
      </c>
      <c r="N4004" s="102">
        <v>1</v>
      </c>
      <c r="O4004" s="93" t="str">
        <f>_xlfn.XLOOKUP(P4004,匹配表1065!U:U,匹配表1065!T:T)</f>
        <v>HO00001466</v>
      </c>
      <c r="P4004" s="102" t="s">
        <v>164</v>
      </c>
      <c r="Q4004" s="102" t="s">
        <v>165</v>
      </c>
      <c r="R4004" s="89" t="str">
        <f>_xlfn.XLOOKUP(Q4004,匹配表1065!L:L,匹配表1065!O:O)</f>
        <v>C</v>
      </c>
      <c r="S4004" s="93" t="str">
        <f>IFERROR(_xlfn.XLOOKUP(Q4004,匹配表1065!AI:AI,匹配表1065!AJ:AJ),"绿标")</f>
        <v>绿标</v>
      </c>
      <c r="T4004" s="93" t="str" cm="1">
        <f t="array" ref="T4004:U4004">_xlfn.XLOOKUP(Q4004,匹配表1065!L:L,匹配表1065!M:N)</f>
        <v>眩晕</v>
      </c>
      <c r="U4004" s="94" t="str">
        <v>神经内科</v>
      </c>
      <c r="V4004" s="95" t="s">
        <v>42</v>
      </c>
      <c r="W4004" s="93">
        <f>_xlfn.XLOOKUP(M4004,匹配表1065!D:D,匹配表1065!F:F)*N4004</f>
        <v>8</v>
      </c>
    </row>
    <row r="4005" customHeight="1" spans="1:23">
      <c r="A4005" s="89" t="s">
        <v>787</v>
      </c>
      <c r="B4005" s="90">
        <v>46189</v>
      </c>
      <c r="C4005" s="91" t="str">
        <f t="shared" si="124"/>
        <v>6月第3周</v>
      </c>
      <c r="D4005" s="89" t="s">
        <v>836</v>
      </c>
      <c r="E4005" s="89" t="str">
        <f t="shared" si="125"/>
        <v>6月第3周--周2</v>
      </c>
      <c r="F4005" s="103" t="s">
        <v>27</v>
      </c>
      <c r="G4005" s="102" t="s">
        <v>136</v>
      </c>
      <c r="H4005" s="92" t="str">
        <f>_xlfn.XLOOKUP(O4005,匹配表1065!T:T,匹配表1065!W:W)</f>
        <v>潍坊市</v>
      </c>
      <c r="I4005" s="89" t="str">
        <f>_xlfn.XLOOKUP(O4005,匹配表1065!T:T,匹配表1065!X:X)</f>
        <v>PME2036</v>
      </c>
      <c r="J4005" s="89" t="s">
        <v>161</v>
      </c>
      <c r="K4005" s="89" cm="1">
        <f ca="1" t="array" ref="K4005:L4005">_xlfn.XLOOKUP(J4005,匹配表1065!Y:Y,匹配表1065!AA:AB)</f>
        <v>1519</v>
      </c>
      <c r="L4005" s="89" t="str">
        <v>3个月以上</v>
      </c>
      <c r="M4005" s="92" t="s">
        <v>55</v>
      </c>
      <c r="N4005" s="102">
        <v>1</v>
      </c>
      <c r="O4005" s="93" t="str">
        <f>_xlfn.XLOOKUP(P4005,匹配表1065!U:U,匹配表1065!T:T)</f>
        <v>HO00139638</v>
      </c>
      <c r="P4005" s="102" t="s">
        <v>457</v>
      </c>
      <c r="Q4005" s="102" t="s">
        <v>458</v>
      </c>
      <c r="R4005" s="89" t="str">
        <f>_xlfn.XLOOKUP(Q4005,匹配表1065!L:L,匹配表1065!O:O)</f>
        <v>C</v>
      </c>
      <c r="S4005" s="93" t="str">
        <f>IFERROR(_xlfn.XLOOKUP(Q4005,匹配表1065!AI:AI,匹配表1065!AJ:AJ),"绿标")</f>
        <v>黑标</v>
      </c>
      <c r="T4005" s="93" t="str" cm="1">
        <f t="array" ref="T4005:U4005">_xlfn.XLOOKUP(Q4005,匹配表1065!L:L,匹配表1065!M:N)</f>
        <v>眩晕</v>
      </c>
      <c r="U4005" s="94" t="str">
        <v>神经内科</v>
      </c>
      <c r="V4005" s="95" t="s">
        <v>70</v>
      </c>
      <c r="W4005" s="93">
        <f>_xlfn.XLOOKUP(M4005,匹配表1065!D:D,匹配表1065!F:F)*N4005</f>
        <v>8</v>
      </c>
    </row>
    <row r="4006" customHeight="1" spans="1:23">
      <c r="A4006" s="89" t="s">
        <v>787</v>
      </c>
      <c r="B4006" s="90">
        <v>46189</v>
      </c>
      <c r="C4006" s="91" t="str">
        <f t="shared" si="124"/>
        <v>6月第3周</v>
      </c>
      <c r="D4006" s="89" t="s">
        <v>836</v>
      </c>
      <c r="E4006" s="89" t="str">
        <f t="shared" si="125"/>
        <v>6月第3周--周2</v>
      </c>
      <c r="F4006" s="103" t="s">
        <v>27</v>
      </c>
      <c r="G4006" s="102" t="s">
        <v>136</v>
      </c>
      <c r="H4006" s="92" t="str">
        <f>_xlfn.XLOOKUP(O4006,匹配表1065!T:T,匹配表1065!W:W)</f>
        <v>潍坊市</v>
      </c>
      <c r="I4006" s="89" t="str">
        <f>_xlfn.XLOOKUP(O4006,匹配表1065!T:T,匹配表1065!X:X)</f>
        <v>PME2036</v>
      </c>
      <c r="J4006" s="89" t="s">
        <v>161</v>
      </c>
      <c r="K4006" s="89" cm="1">
        <f ca="1" t="array" ref="K4006:L4006">_xlfn.XLOOKUP(J4006,匹配表1065!Y:Y,匹配表1065!AA:AB)</f>
        <v>1519</v>
      </c>
      <c r="L4006" s="89" t="str">
        <v>3个月以上</v>
      </c>
      <c r="M4006" s="92" t="s">
        <v>30</v>
      </c>
      <c r="N4006" s="102">
        <v>1</v>
      </c>
      <c r="O4006" s="93" t="str">
        <f>_xlfn.XLOOKUP(P4006,匹配表1065!U:U,匹配表1065!T:T)</f>
        <v>HO00001521</v>
      </c>
      <c r="P4006" s="102" t="s">
        <v>162</v>
      </c>
      <c r="Q4006" s="102" t="s">
        <v>163</v>
      </c>
      <c r="R4006" s="89" t="str">
        <f>_xlfn.XLOOKUP(Q4006,匹配表1065!L:L,匹配表1065!O:O)</f>
        <v>A</v>
      </c>
      <c r="S4006" s="93" t="str">
        <f>IFERROR(_xlfn.XLOOKUP(Q4006,匹配表1065!AI:AI,匹配表1065!AJ:AJ),"绿标")</f>
        <v>红标</v>
      </c>
      <c r="T4006" s="93" t="str" cm="1">
        <f t="array" ref="T4006:U4006">_xlfn.XLOOKUP(Q4006,匹配表1065!L:L,匹配表1065!M:N)</f>
        <v>头痛</v>
      </c>
      <c r="U4006" s="94" t="str">
        <v>神经内科</v>
      </c>
      <c r="V4006" s="95" t="s">
        <v>42</v>
      </c>
      <c r="W4006" s="93">
        <f>_xlfn.XLOOKUP(M4006,匹配表1065!D:D,匹配表1065!F:F)*N4006</f>
        <v>12</v>
      </c>
    </row>
    <row r="4007" customHeight="1" spans="1:23">
      <c r="A4007" s="89" t="s">
        <v>787</v>
      </c>
      <c r="B4007" s="90">
        <v>46189</v>
      </c>
      <c r="C4007" s="91" t="str">
        <f t="shared" si="124"/>
        <v>6月第3周</v>
      </c>
      <c r="D4007" s="89" t="s">
        <v>836</v>
      </c>
      <c r="E4007" s="89" t="str">
        <f t="shared" si="125"/>
        <v>6月第3周--周2</v>
      </c>
      <c r="F4007" s="103" t="s">
        <v>27</v>
      </c>
      <c r="G4007" s="102" t="s">
        <v>136</v>
      </c>
      <c r="H4007" s="92" t="str">
        <f>_xlfn.XLOOKUP(O4007,匹配表1065!T:T,匹配表1065!W:W)</f>
        <v>青岛市</v>
      </c>
      <c r="I4007" s="89" t="str">
        <f>_xlfn.XLOOKUP(O4007,匹配表1065!T:T,匹配表1065!X:X)</f>
        <v>PME2031</v>
      </c>
      <c r="J4007" s="102" t="s">
        <v>155</v>
      </c>
      <c r="K4007" s="89" cm="1">
        <f ca="1" t="array" ref="K4007:L4007">_xlfn.XLOOKUP(J4007,匹配表1065!Y:Y,匹配表1065!AA:AB)</f>
        <v>31</v>
      </c>
      <c r="L4007" s="89" t="str">
        <v>3个月以上</v>
      </c>
      <c r="M4007" s="92" t="s">
        <v>30</v>
      </c>
      <c r="N4007" s="102">
        <v>1</v>
      </c>
      <c r="O4007" s="93" t="str">
        <f>_xlfn.XLOOKUP(P4007,匹配表1065!U:U,匹配表1065!T:T)</f>
        <v>HO00072793</v>
      </c>
      <c r="P4007" s="102" t="s">
        <v>159</v>
      </c>
      <c r="Q4007" s="102" t="s">
        <v>160</v>
      </c>
      <c r="R4007" s="89" t="str">
        <f>_xlfn.XLOOKUP(Q4007,匹配表1065!L:L,匹配表1065!O:O)</f>
        <v>A</v>
      </c>
      <c r="S4007" s="93" t="str">
        <f>IFERROR(_xlfn.XLOOKUP(Q4007,匹配表1065!AI:AI,匹配表1065!AJ:AJ),"绿标")</f>
        <v>红标</v>
      </c>
      <c r="T4007" s="93" t="str" cm="1">
        <f t="array" ref="T4007:U4007">_xlfn.XLOOKUP(Q4007,匹配表1065!L:L,匹配表1065!M:N)</f>
        <v>头痛</v>
      </c>
      <c r="U4007" s="94" t="str">
        <v>神经内科</v>
      </c>
      <c r="V4007" s="95" t="s">
        <v>67</v>
      </c>
      <c r="W4007" s="93">
        <f>_xlfn.XLOOKUP(M4007,匹配表1065!D:D,匹配表1065!F:F)*N4007</f>
        <v>12</v>
      </c>
    </row>
    <row r="4008" customHeight="1" spans="1:23">
      <c r="A4008" s="89" t="s">
        <v>787</v>
      </c>
      <c r="B4008" s="90">
        <v>46189</v>
      </c>
      <c r="C4008" s="91" t="str">
        <f t="shared" si="124"/>
        <v>6月第3周</v>
      </c>
      <c r="D4008" s="89" t="s">
        <v>836</v>
      </c>
      <c r="E4008" s="89" t="str">
        <f t="shared" si="125"/>
        <v>6月第3周--周2</v>
      </c>
      <c r="F4008" s="103" t="s">
        <v>27</v>
      </c>
      <c r="G4008" s="102" t="s">
        <v>136</v>
      </c>
      <c r="H4008" s="92" t="str">
        <f>_xlfn.XLOOKUP(O4008,匹配表1065!T:T,匹配表1065!W:W)</f>
        <v>青岛市</v>
      </c>
      <c r="I4008" s="89" t="str">
        <f>_xlfn.XLOOKUP(O4008,匹配表1065!T:T,匹配表1065!X:X)</f>
        <v>PME2031</v>
      </c>
      <c r="J4008" s="102" t="s">
        <v>155</v>
      </c>
      <c r="K4008" s="89" cm="1">
        <f ca="1" t="array" ref="K4008:L4008">_xlfn.XLOOKUP(J4008,匹配表1065!Y:Y,匹配表1065!AA:AB)</f>
        <v>31</v>
      </c>
      <c r="L4008" s="89" t="str">
        <v>3个月以上</v>
      </c>
      <c r="M4008" s="92" t="s">
        <v>30</v>
      </c>
      <c r="N4008" s="102">
        <v>1</v>
      </c>
      <c r="O4008" s="93" t="str">
        <f>_xlfn.XLOOKUP(P4008,匹配表1065!U:U,匹配表1065!T:T)</f>
        <v>HO00072793</v>
      </c>
      <c r="P4008" s="102" t="s">
        <v>159</v>
      </c>
      <c r="Q4008" s="102" t="s">
        <v>339</v>
      </c>
      <c r="R4008" s="89" t="str">
        <f>_xlfn.XLOOKUP(Q4008,匹配表1065!L:L,匹配表1065!O:O)</f>
        <v>C</v>
      </c>
      <c r="S4008" s="93" t="str">
        <f>IFERROR(_xlfn.XLOOKUP(Q4008,匹配表1065!AI:AI,匹配表1065!AJ:AJ),"绿标")</f>
        <v>红标</v>
      </c>
      <c r="T4008" s="93" t="str" cm="1">
        <f t="array" ref="T4008:U4008">_xlfn.XLOOKUP(Q4008,匹配表1065!L:L,匹配表1065!M:N)</f>
        <v>眩晕</v>
      </c>
      <c r="U4008" s="94" t="str">
        <v>神经内科</v>
      </c>
      <c r="V4008" s="95" t="s">
        <v>70</v>
      </c>
      <c r="W4008" s="93">
        <f>_xlfn.XLOOKUP(M4008,匹配表1065!D:D,匹配表1065!F:F)*N4008</f>
        <v>12</v>
      </c>
    </row>
    <row r="4009" customHeight="1" spans="1:23">
      <c r="A4009" s="89" t="s">
        <v>787</v>
      </c>
      <c r="B4009" s="90">
        <v>46189</v>
      </c>
      <c r="C4009" s="91" t="str">
        <f t="shared" si="124"/>
        <v>6月第3周</v>
      </c>
      <c r="D4009" s="89" t="s">
        <v>836</v>
      </c>
      <c r="E4009" s="89" t="str">
        <f t="shared" si="125"/>
        <v>6月第3周--周2</v>
      </c>
      <c r="F4009" s="103" t="s">
        <v>27</v>
      </c>
      <c r="G4009" s="102" t="s">
        <v>136</v>
      </c>
      <c r="H4009" s="92" t="str">
        <f>_xlfn.XLOOKUP(O4009,匹配表1065!T:T,匹配表1065!W:W)</f>
        <v>青岛市</v>
      </c>
      <c r="I4009" s="89" t="str">
        <f>_xlfn.XLOOKUP(O4009,匹配表1065!T:T,匹配表1065!X:X)</f>
        <v>PME2031</v>
      </c>
      <c r="J4009" s="102" t="s">
        <v>155</v>
      </c>
      <c r="K4009" s="89" cm="1">
        <f ca="1" t="array" ref="K4009:L4009">_xlfn.XLOOKUP(J4009,匹配表1065!Y:Y,匹配表1065!AA:AB)</f>
        <v>31</v>
      </c>
      <c r="L4009" s="89" t="str">
        <v>3个月以上</v>
      </c>
      <c r="M4009" s="92" t="s">
        <v>55</v>
      </c>
      <c r="N4009" s="102">
        <v>1</v>
      </c>
      <c r="O4009" s="93" t="str">
        <f>_xlfn.XLOOKUP(P4009,匹配表1065!U:U,匹配表1065!T:T)</f>
        <v>HO00001478</v>
      </c>
      <c r="P4009" s="102" t="s">
        <v>156</v>
      </c>
      <c r="Q4009" s="102" t="s">
        <v>300</v>
      </c>
      <c r="R4009" s="89" t="str">
        <f>_xlfn.XLOOKUP(Q4009,匹配表1065!L:L,匹配表1065!O:O)</f>
        <v>C</v>
      </c>
      <c r="S4009" s="93" t="str">
        <f>IFERROR(_xlfn.XLOOKUP(Q4009,匹配表1065!AI:AI,匹配表1065!AJ:AJ),"绿标")</f>
        <v>红标</v>
      </c>
      <c r="T4009" s="93" t="str" cm="1">
        <f t="array" ref="T4009:U4009">_xlfn.XLOOKUP(Q4009,匹配表1065!L:L,匹配表1065!M:N)</f>
        <v>眩晕</v>
      </c>
      <c r="U4009" s="94" t="str">
        <v>神经内科</v>
      </c>
      <c r="V4009" s="95" t="s">
        <v>67</v>
      </c>
      <c r="W4009" s="93">
        <f>_xlfn.XLOOKUP(M4009,匹配表1065!D:D,匹配表1065!F:F)*N4009</f>
        <v>8</v>
      </c>
    </row>
    <row r="4010" customHeight="1" spans="1:23">
      <c r="A4010" s="89" t="s">
        <v>787</v>
      </c>
      <c r="B4010" s="90">
        <v>46189</v>
      </c>
      <c r="C4010" s="91" t="str">
        <f t="shared" si="124"/>
        <v>6月第3周</v>
      </c>
      <c r="D4010" s="89" t="s">
        <v>836</v>
      </c>
      <c r="E4010" s="89" t="str">
        <f t="shared" si="125"/>
        <v>6月第3周--周2</v>
      </c>
      <c r="F4010" s="103" t="s">
        <v>27</v>
      </c>
      <c r="G4010" s="102" t="s">
        <v>136</v>
      </c>
      <c r="H4010" s="92" t="str">
        <f>_xlfn.XLOOKUP(O4010,匹配表1065!T:T,匹配表1065!W:W)</f>
        <v>烟台市</v>
      </c>
      <c r="I4010" s="89" t="str">
        <f>_xlfn.XLOOKUP(O4010,匹配表1065!T:T,匹配表1065!X:X)</f>
        <v>PME2034</v>
      </c>
      <c r="J4010" s="102" t="s">
        <v>501</v>
      </c>
      <c r="K4010" s="89" cm="1">
        <f ca="1" t="array" ref="K4010:L4010">_xlfn.XLOOKUP(J4010,匹配表1065!Y:Y,匹配表1065!AA:AB)</f>
        <v>4</v>
      </c>
      <c r="L4010" s="89" t="str">
        <v>3个月以上</v>
      </c>
      <c r="M4010" s="92" t="s">
        <v>30</v>
      </c>
      <c r="N4010" s="102">
        <v>1</v>
      </c>
      <c r="O4010" s="93" t="str">
        <f>_xlfn.XLOOKUP(P4010,匹配表1065!U:U,匹配表1065!T:T)</f>
        <v>HO00001522</v>
      </c>
      <c r="P4010" s="102" t="s">
        <v>502</v>
      </c>
      <c r="Q4010" s="102" t="s">
        <v>777</v>
      </c>
      <c r="R4010" s="89" t="str">
        <f>_xlfn.XLOOKUP(Q4010,匹配表1065!L:L,匹配表1065!O:O)</f>
        <v>A</v>
      </c>
      <c r="S4010" s="93" t="str">
        <f>IFERROR(_xlfn.XLOOKUP(Q4010,匹配表1065!AI:AI,匹配表1065!AJ:AJ),"绿标")</f>
        <v>绿标</v>
      </c>
      <c r="T4010" s="93" t="str" cm="1">
        <f t="array" ref="T4010:U4010">_xlfn.XLOOKUP(Q4010,匹配表1065!L:L,匹配表1065!M:N)</f>
        <v>头痛</v>
      </c>
      <c r="U4010" s="94" t="str">
        <v>神经内科</v>
      </c>
      <c r="V4010" s="95" t="s">
        <v>67</v>
      </c>
      <c r="W4010" s="93">
        <f>_xlfn.XLOOKUP(M4010,匹配表1065!D:D,匹配表1065!F:F)*N4010</f>
        <v>12</v>
      </c>
    </row>
    <row r="4011" customHeight="1" spans="1:23">
      <c r="A4011" s="89" t="s">
        <v>787</v>
      </c>
      <c r="B4011" s="90">
        <v>46189</v>
      </c>
      <c r="C4011" s="91" t="str">
        <f t="shared" si="124"/>
        <v>6月第3周</v>
      </c>
      <c r="D4011" s="89" t="s">
        <v>836</v>
      </c>
      <c r="E4011" s="89" t="str">
        <f t="shared" si="125"/>
        <v>6月第3周--周2</v>
      </c>
      <c r="F4011" s="103" t="s">
        <v>27</v>
      </c>
      <c r="G4011" s="102" t="s">
        <v>28</v>
      </c>
      <c r="H4011" s="92" t="str">
        <f>_xlfn.XLOOKUP(O4011,匹配表1065!T:T,匹配表1065!W:W)</f>
        <v>南京市</v>
      </c>
      <c r="I4011" s="89" t="str">
        <f>_xlfn.XLOOKUP(O4011,匹配表1065!T:T,匹配表1065!X:X)</f>
        <v>PME2005</v>
      </c>
      <c r="J4011" s="102" t="s">
        <v>54</v>
      </c>
      <c r="K4011" s="89" cm="1">
        <f ca="1" t="array" ref="K4011:L4011">_xlfn.XLOOKUP(J4011,匹配表1065!Y:Y,匹配表1065!AA:AB)</f>
        <v>3</v>
      </c>
      <c r="L4011" s="89" t="str">
        <v>3个月以上</v>
      </c>
      <c r="M4011" s="92" t="s">
        <v>55</v>
      </c>
      <c r="N4011" s="102">
        <v>1</v>
      </c>
      <c r="O4011" s="93" t="str">
        <f>_xlfn.XLOOKUP(P4011,匹配表1065!U:U,匹配表1065!T:T)</f>
        <v>HO00000975</v>
      </c>
      <c r="P4011" s="102" t="s">
        <v>56</v>
      </c>
      <c r="Q4011" s="102" t="s">
        <v>264</v>
      </c>
      <c r="R4011" s="89" t="str">
        <f>_xlfn.XLOOKUP(Q4011,匹配表1065!L:L,匹配表1065!O:O)</f>
        <v>A</v>
      </c>
      <c r="S4011" s="93" t="str">
        <f>IFERROR(_xlfn.XLOOKUP(Q4011,匹配表1065!AI:AI,匹配表1065!AJ:AJ),"绿标")</f>
        <v>红标</v>
      </c>
      <c r="T4011" s="93" t="str" cm="1">
        <f t="array" ref="T4011:U4011">_xlfn.XLOOKUP(Q4011,匹配表1065!L:L,匹配表1065!M:N)</f>
        <v>头痛</v>
      </c>
      <c r="U4011" s="94" t="str">
        <v>神经内科</v>
      </c>
      <c r="V4011" s="95" t="s">
        <v>42</v>
      </c>
      <c r="W4011" s="93">
        <f>_xlfn.XLOOKUP(M4011,匹配表1065!D:D,匹配表1065!F:F)*N4011</f>
        <v>8</v>
      </c>
    </row>
    <row r="4012" customHeight="1" spans="1:23">
      <c r="A4012" s="89" t="s">
        <v>787</v>
      </c>
      <c r="B4012" s="90">
        <v>46189</v>
      </c>
      <c r="C4012" s="91" t="str">
        <f t="shared" si="124"/>
        <v>6月第3周</v>
      </c>
      <c r="D4012" s="89" t="s">
        <v>836</v>
      </c>
      <c r="E4012" s="89" t="str">
        <f t="shared" si="125"/>
        <v>6月第3周--周2</v>
      </c>
      <c r="F4012" s="103" t="s">
        <v>27</v>
      </c>
      <c r="G4012" s="102" t="s">
        <v>28</v>
      </c>
      <c r="H4012" s="92" t="str">
        <f>_xlfn.XLOOKUP(O4012,匹配表1065!T:T,匹配表1065!W:W)</f>
        <v>南京市</v>
      </c>
      <c r="I4012" s="89" t="str">
        <f>_xlfn.XLOOKUP(O4012,匹配表1065!T:T,匹配表1065!X:X)</f>
        <v>PME2006</v>
      </c>
      <c r="J4012" s="102" t="s">
        <v>29</v>
      </c>
      <c r="K4012" s="89" cm="1">
        <f ca="1" t="array" ref="K4012:L4012">_xlfn.XLOOKUP(J4012,匹配表1065!Y:Y,匹配表1065!AA:AB)</f>
        <v>15</v>
      </c>
      <c r="L4012" s="89" t="str">
        <v>3个月以上</v>
      </c>
      <c r="M4012" s="92" t="s">
        <v>35</v>
      </c>
      <c r="N4012" s="102">
        <v>1</v>
      </c>
      <c r="O4012" s="93" t="str">
        <f>_xlfn.XLOOKUP(P4012,匹配表1065!U:U,匹配表1065!T:T)</f>
        <v>HO00000965</v>
      </c>
      <c r="P4012" s="102" t="s">
        <v>31</v>
      </c>
      <c r="Q4012" s="102" t="s">
        <v>32</v>
      </c>
      <c r="R4012" s="89" t="str">
        <f>_xlfn.XLOOKUP(Q4012,匹配表1065!L:L,匹配表1065!O:O)</f>
        <v>A</v>
      </c>
      <c r="S4012" s="93" t="str">
        <f>IFERROR(_xlfn.XLOOKUP(Q4012,匹配表1065!AI:AI,匹配表1065!AJ:AJ),"绿标")</f>
        <v>绿标</v>
      </c>
      <c r="T4012" s="93" t="str" cm="1">
        <f t="array" ref="T4012:U4012">_xlfn.XLOOKUP(Q4012,匹配表1065!L:L,匹配表1065!M:N)</f>
        <v>头痛</v>
      </c>
      <c r="U4012" s="94" t="str">
        <v>神经内科</v>
      </c>
      <c r="V4012" s="95" t="s">
        <v>58</v>
      </c>
      <c r="W4012" s="93">
        <f>_xlfn.XLOOKUP(M4012,匹配表1065!D:D,匹配表1065!F:F)*N4012</f>
        <v>4</v>
      </c>
    </row>
    <row r="4013" customHeight="1" spans="1:23">
      <c r="A4013" s="89" t="s">
        <v>787</v>
      </c>
      <c r="B4013" s="90">
        <v>46189</v>
      </c>
      <c r="C4013" s="91" t="str">
        <f t="shared" si="124"/>
        <v>6月第3周</v>
      </c>
      <c r="D4013" s="89" t="s">
        <v>836</v>
      </c>
      <c r="E4013" s="89" t="str">
        <f t="shared" si="125"/>
        <v>6月第3周--周2</v>
      </c>
      <c r="F4013" s="103" t="s">
        <v>27</v>
      </c>
      <c r="G4013" s="102" t="s">
        <v>28</v>
      </c>
      <c r="H4013" s="92" t="str">
        <f>_xlfn.XLOOKUP(O4013,匹配表1065!T:T,匹配表1065!W:W)</f>
        <v>南京市</v>
      </c>
      <c r="I4013" s="89" t="str">
        <f>_xlfn.XLOOKUP(O4013,匹配表1065!T:T,匹配表1065!X:X)</f>
        <v>PME2006</v>
      </c>
      <c r="J4013" s="102" t="s">
        <v>29</v>
      </c>
      <c r="K4013" s="89" cm="1">
        <f ca="1" t="array" ref="K4013:L4013">_xlfn.XLOOKUP(J4013,匹配表1065!Y:Y,匹配表1065!AA:AB)</f>
        <v>15</v>
      </c>
      <c r="L4013" s="89" t="str">
        <v>3个月以上</v>
      </c>
      <c r="M4013" s="92" t="s">
        <v>35</v>
      </c>
      <c r="N4013" s="102">
        <v>1</v>
      </c>
      <c r="O4013" s="93" t="str">
        <f>_xlfn.XLOOKUP(P4013,匹配表1065!U:U,匹配表1065!T:T)</f>
        <v>HO00000965</v>
      </c>
      <c r="P4013" s="102" t="s">
        <v>31</v>
      </c>
      <c r="Q4013" s="102" t="s">
        <v>485</v>
      </c>
      <c r="R4013" s="89" t="str">
        <f>_xlfn.XLOOKUP(Q4013,匹配表1065!L:L,匹配表1065!O:O)</f>
        <v>A</v>
      </c>
      <c r="S4013" s="93" t="str">
        <f>IFERROR(_xlfn.XLOOKUP(Q4013,匹配表1065!AI:AI,匹配表1065!AJ:AJ),"绿标")</f>
        <v>绿标</v>
      </c>
      <c r="T4013" s="93" t="str" cm="1">
        <f t="array" ref="T4013:U4013">_xlfn.XLOOKUP(Q4013,匹配表1065!L:L,匹配表1065!M:N)</f>
        <v>头痛</v>
      </c>
      <c r="U4013" s="94" t="str">
        <v>神经内科</v>
      </c>
      <c r="V4013" s="95" t="s">
        <v>58</v>
      </c>
      <c r="W4013" s="93">
        <f>_xlfn.XLOOKUP(M4013,匹配表1065!D:D,匹配表1065!F:F)*N4013</f>
        <v>4</v>
      </c>
    </row>
    <row r="4014" customHeight="1" spans="1:23">
      <c r="A4014" s="89" t="s">
        <v>787</v>
      </c>
      <c r="B4014" s="90">
        <v>46189</v>
      </c>
      <c r="C4014" s="91" t="str">
        <f t="shared" si="124"/>
        <v>6月第3周</v>
      </c>
      <c r="D4014" s="89" t="s">
        <v>836</v>
      </c>
      <c r="E4014" s="89" t="str">
        <f t="shared" si="125"/>
        <v>6月第3周--周2</v>
      </c>
      <c r="F4014" s="103" t="s">
        <v>27</v>
      </c>
      <c r="G4014" s="102" t="s">
        <v>28</v>
      </c>
      <c r="H4014" s="92" t="str">
        <f>_xlfn.XLOOKUP(O4014,匹配表1065!T:T,匹配表1065!W:W)</f>
        <v>南京市</v>
      </c>
      <c r="I4014" s="89" t="str">
        <f>_xlfn.XLOOKUP(O4014,匹配表1065!T:T,匹配表1065!X:X)</f>
        <v>PME2004</v>
      </c>
      <c r="J4014" s="102" t="s">
        <v>34</v>
      </c>
      <c r="K4014" s="89" cm="1">
        <f ca="1" t="array" ref="K4014:L4014">_xlfn.XLOOKUP(J4014,匹配表1065!Y:Y,匹配表1065!AA:AB)</f>
        <v>11</v>
      </c>
      <c r="L4014" s="89" t="str">
        <v>3个月以上</v>
      </c>
      <c r="M4014" s="92" t="s">
        <v>30</v>
      </c>
      <c r="N4014" s="102">
        <v>1</v>
      </c>
      <c r="O4014" s="93" t="str">
        <f>_xlfn.XLOOKUP(P4014,匹配表1065!U:U,匹配表1065!T:T)</f>
        <v>HO00000972</v>
      </c>
      <c r="P4014" s="102" t="s">
        <v>36</v>
      </c>
      <c r="Q4014" s="102" t="s">
        <v>370</v>
      </c>
      <c r="R4014" s="89" t="str">
        <f>_xlfn.XLOOKUP(Q4014,匹配表1065!L:L,匹配表1065!O:O)</f>
        <v>A</v>
      </c>
      <c r="S4014" s="93" t="str">
        <f>IFERROR(_xlfn.XLOOKUP(Q4014,匹配表1065!AI:AI,匹配表1065!AJ:AJ),"绿标")</f>
        <v>绿标</v>
      </c>
      <c r="T4014" s="93" t="str" cm="1">
        <f t="array" ref="T4014:U4014">_xlfn.XLOOKUP(Q4014,匹配表1065!L:L,匹配表1065!M:N)</f>
        <v>头痛</v>
      </c>
      <c r="U4014" s="94" t="str">
        <v>神经内科</v>
      </c>
      <c r="V4014" s="95" t="s">
        <v>67</v>
      </c>
      <c r="W4014" s="93">
        <f>_xlfn.XLOOKUP(M4014,匹配表1065!D:D,匹配表1065!F:F)*N4014</f>
        <v>12</v>
      </c>
    </row>
    <row r="4015" customHeight="1" spans="1:23">
      <c r="A4015" s="89" t="s">
        <v>787</v>
      </c>
      <c r="B4015" s="90">
        <v>46189</v>
      </c>
      <c r="C4015" s="91" t="str">
        <f t="shared" si="124"/>
        <v>6月第3周</v>
      </c>
      <c r="D4015" s="89" t="s">
        <v>836</v>
      </c>
      <c r="E4015" s="89" t="str">
        <f t="shared" si="125"/>
        <v>6月第3周--周2</v>
      </c>
      <c r="F4015" s="103" t="s">
        <v>27</v>
      </c>
      <c r="G4015" s="102" t="s">
        <v>28</v>
      </c>
      <c r="H4015" s="92" t="str">
        <f>_xlfn.XLOOKUP(O4015,匹配表1065!T:T,匹配表1065!W:W)</f>
        <v>扬州市</v>
      </c>
      <c r="I4015" s="89" t="str">
        <f>_xlfn.XLOOKUP(O4015,匹配表1065!T:T,匹配表1065!X:X)</f>
        <v>PME2012</v>
      </c>
      <c r="J4015" s="102" t="s">
        <v>60</v>
      </c>
      <c r="K4015" s="89" cm="1">
        <f ca="1" t="array" ref="K4015:L4015">_xlfn.XLOOKUP(J4015,匹配表1065!Y:Y,匹配表1065!AA:AB)</f>
        <v>13</v>
      </c>
      <c r="L4015" s="89" t="str">
        <v>3个月以上</v>
      </c>
      <c r="M4015" s="92" t="s">
        <v>30</v>
      </c>
      <c r="N4015" s="102">
        <v>1</v>
      </c>
      <c r="O4015" s="93" t="str">
        <f>_xlfn.XLOOKUP(P4015,匹配表1065!U:U,匹配表1065!T:T)</f>
        <v>HO00000968</v>
      </c>
      <c r="P4015" s="102" t="s">
        <v>61</v>
      </c>
      <c r="Q4015" s="102" t="s">
        <v>406</v>
      </c>
      <c r="R4015" s="89" t="str">
        <f>_xlfn.XLOOKUP(Q4015,匹配表1065!L:L,匹配表1065!O:O)</f>
        <v>B</v>
      </c>
      <c r="S4015" s="93" t="str">
        <f>IFERROR(_xlfn.XLOOKUP(Q4015,匹配表1065!AI:AI,匹配表1065!AJ:AJ),"绿标")</f>
        <v>红标</v>
      </c>
      <c r="T4015" s="93" t="str" cm="1">
        <f t="array" ref="T4015:U4015">_xlfn.XLOOKUP(Q4015,匹配表1065!L:L,匹配表1065!M:N)</f>
        <v>脑血管</v>
      </c>
      <c r="U4015" s="94" t="str">
        <v>神经内科</v>
      </c>
      <c r="V4015" s="95" t="s">
        <v>70</v>
      </c>
      <c r="W4015" s="93">
        <f>_xlfn.XLOOKUP(M4015,匹配表1065!D:D,匹配表1065!F:F)*N4015</f>
        <v>12</v>
      </c>
    </row>
    <row r="4016" customHeight="1" spans="1:23">
      <c r="A4016" s="89" t="s">
        <v>787</v>
      </c>
      <c r="B4016" s="90">
        <v>46189</v>
      </c>
      <c r="C4016" s="91" t="str">
        <f t="shared" si="124"/>
        <v>6月第3周</v>
      </c>
      <c r="D4016" s="89" t="s">
        <v>836</v>
      </c>
      <c r="E4016" s="89" t="str">
        <f t="shared" si="125"/>
        <v>6月第3周--周2</v>
      </c>
      <c r="F4016" s="103" t="s">
        <v>27</v>
      </c>
      <c r="G4016" s="102" t="s">
        <v>28</v>
      </c>
      <c r="H4016" s="92" t="str">
        <f>_xlfn.XLOOKUP(O4016,匹配表1065!T:T,匹配表1065!W:W)</f>
        <v>常州市</v>
      </c>
      <c r="I4016" s="89" t="str">
        <f>_xlfn.XLOOKUP(O4016,匹配表1065!T:T,匹配表1065!X:X)</f>
        <v>PME2015</v>
      </c>
      <c r="J4016" s="102" t="s">
        <v>45</v>
      </c>
      <c r="K4016" s="89" cm="1">
        <f ca="1" t="array" ref="K4016:L4016">_xlfn.XLOOKUP(J4016,匹配表1065!Y:Y,匹配表1065!AA:AB)</f>
        <v>9</v>
      </c>
      <c r="L4016" s="89" t="str">
        <v>3个月以上</v>
      </c>
      <c r="M4016" s="92" t="s">
        <v>35</v>
      </c>
      <c r="N4016" s="102">
        <v>1</v>
      </c>
      <c r="O4016" s="93" t="str">
        <f>_xlfn.XLOOKUP(P4016,匹配表1065!U:U,匹配表1065!T:T)</f>
        <v>HO00000941</v>
      </c>
      <c r="P4016" s="102" t="s">
        <v>542</v>
      </c>
      <c r="Q4016" s="102" t="s">
        <v>845</v>
      </c>
      <c r="R4016" s="89" t="str">
        <f>_xlfn.XLOOKUP(Q4016,匹配表1065!L:L,匹配表1065!O:O)</f>
        <v>B</v>
      </c>
      <c r="S4016" s="93" t="str">
        <f>IFERROR(_xlfn.XLOOKUP(Q4016,匹配表1065!AI:AI,匹配表1065!AJ:AJ),"绿标")</f>
        <v>绿标</v>
      </c>
      <c r="T4016" s="93" t="str" cm="1">
        <f t="array" ref="T4016:U4016">_xlfn.XLOOKUP(Q4016,匹配表1065!L:L,匹配表1065!M:N)</f>
        <v>脑血管</v>
      </c>
      <c r="U4016" s="94" t="str">
        <v>神经内科</v>
      </c>
      <c r="V4016" s="95" t="s">
        <v>42</v>
      </c>
      <c r="W4016" s="93">
        <f>_xlfn.XLOOKUP(M4016,匹配表1065!D:D,匹配表1065!F:F)*N4016</f>
        <v>4</v>
      </c>
    </row>
    <row r="4017" customHeight="1" spans="1:23">
      <c r="A4017" s="89" t="s">
        <v>787</v>
      </c>
      <c r="B4017" s="90">
        <v>46189</v>
      </c>
      <c r="C4017" s="91" t="str">
        <f t="shared" si="124"/>
        <v>6月第3周</v>
      </c>
      <c r="D4017" s="89" t="s">
        <v>836</v>
      </c>
      <c r="E4017" s="89" t="str">
        <f t="shared" si="125"/>
        <v>6月第3周--周2</v>
      </c>
      <c r="F4017" s="103" t="s">
        <v>27</v>
      </c>
      <c r="G4017" s="102" t="s">
        <v>28</v>
      </c>
      <c r="H4017" s="92" t="str">
        <f>_xlfn.XLOOKUP(O4017,匹配表1065!T:T,匹配表1065!W:W)</f>
        <v>常州市</v>
      </c>
      <c r="I4017" s="89" t="str">
        <f>_xlfn.XLOOKUP(O4017,匹配表1065!T:T,匹配表1065!X:X)</f>
        <v>PME2015</v>
      </c>
      <c r="J4017" s="102" t="s">
        <v>45</v>
      </c>
      <c r="K4017" s="89" cm="1">
        <f ca="1" t="array" ref="K4017:L4017">_xlfn.XLOOKUP(J4017,匹配表1065!Y:Y,匹配表1065!AA:AB)</f>
        <v>9</v>
      </c>
      <c r="L4017" s="89" t="str">
        <v>3个月以上</v>
      </c>
      <c r="M4017" s="92" t="s">
        <v>35</v>
      </c>
      <c r="N4017" s="102">
        <v>1</v>
      </c>
      <c r="O4017" s="93" t="str">
        <f>_xlfn.XLOOKUP(P4017,匹配表1065!U:U,匹配表1065!T:T)</f>
        <v>HO00000940</v>
      </c>
      <c r="P4017" s="102" t="s">
        <v>203</v>
      </c>
      <c r="Q4017" s="102" t="s">
        <v>373</v>
      </c>
      <c r="R4017" s="89" t="str">
        <f>_xlfn.XLOOKUP(Q4017,匹配表1065!L:L,匹配表1065!O:O)</f>
        <v>C</v>
      </c>
      <c r="S4017" s="93" t="str">
        <f>IFERROR(_xlfn.XLOOKUP(Q4017,匹配表1065!AI:AI,匹配表1065!AJ:AJ),"绿标")</f>
        <v>绿标</v>
      </c>
      <c r="T4017" s="93" t="str" cm="1">
        <f t="array" ref="T4017:U4017">_xlfn.XLOOKUP(Q4017,匹配表1065!L:L,匹配表1065!M:N)</f>
        <v>眩晕</v>
      </c>
      <c r="U4017" s="94" t="str">
        <v>耳鼻喉科</v>
      </c>
      <c r="V4017" s="95" t="s">
        <v>33</v>
      </c>
      <c r="W4017" s="93">
        <f>_xlfn.XLOOKUP(M4017,匹配表1065!D:D,匹配表1065!F:F)*N4017</f>
        <v>4</v>
      </c>
    </row>
    <row r="4018" customHeight="1" spans="1:23">
      <c r="A4018" s="89" t="s">
        <v>787</v>
      </c>
      <c r="B4018" s="90">
        <v>46189</v>
      </c>
      <c r="C4018" s="91" t="str">
        <f t="shared" si="124"/>
        <v>6月第3周</v>
      </c>
      <c r="D4018" s="89" t="s">
        <v>836</v>
      </c>
      <c r="E4018" s="89" t="str">
        <f t="shared" si="125"/>
        <v>6月第3周--周2</v>
      </c>
      <c r="F4018" s="103" t="s">
        <v>27</v>
      </c>
      <c r="G4018" s="102" t="s">
        <v>28</v>
      </c>
      <c r="H4018" s="92" t="str">
        <f>_xlfn.XLOOKUP(O4018,匹配表1065!T:T,匹配表1065!W:W)</f>
        <v>南京市</v>
      </c>
      <c r="I4018" s="89" t="str">
        <f>_xlfn.XLOOKUP(O4018,匹配表1065!T:T,匹配表1065!X:X)</f>
        <v>PME2039</v>
      </c>
      <c r="J4018" s="102" t="s">
        <v>39</v>
      </c>
      <c r="K4018" s="89" cm="1">
        <f ca="1" t="array" ref="K4018:L4018">_xlfn.XLOOKUP(J4018,匹配表1065!Y:Y,匹配表1065!AA:AB)</f>
        <v>7</v>
      </c>
      <c r="L4018" s="89" t="str">
        <v>3个月以上</v>
      </c>
      <c r="M4018" s="92" t="s">
        <v>55</v>
      </c>
      <c r="N4018" s="102">
        <v>1</v>
      </c>
      <c r="O4018" s="93" t="str">
        <f>_xlfn.XLOOKUP(P4018,匹配表1065!U:U,匹配表1065!T:T)</f>
        <v>HO00000971</v>
      </c>
      <c r="P4018" s="102" t="s">
        <v>40</v>
      </c>
      <c r="Q4018" s="102" t="s">
        <v>41</v>
      </c>
      <c r="R4018" s="89" t="str">
        <f>_xlfn.XLOOKUP(Q4018,匹配表1065!L:L,匹配表1065!O:O)</f>
        <v>A</v>
      </c>
      <c r="S4018" s="93" t="str">
        <f>IFERROR(_xlfn.XLOOKUP(Q4018,匹配表1065!AI:AI,匹配表1065!AJ:AJ),"绿标")</f>
        <v>绿标</v>
      </c>
      <c r="T4018" s="93" t="str" cm="1">
        <f t="array" ref="T4018:U4018">_xlfn.XLOOKUP(Q4018,匹配表1065!L:L,匹配表1065!M:N)</f>
        <v>头痛</v>
      </c>
      <c r="U4018" s="94" t="str">
        <v>神经内科</v>
      </c>
      <c r="V4018" s="95" t="s">
        <v>42</v>
      </c>
      <c r="W4018" s="93">
        <f>_xlfn.XLOOKUP(M4018,匹配表1065!D:D,匹配表1065!F:F)*N4018</f>
        <v>8</v>
      </c>
    </row>
    <row r="4019" customHeight="1" spans="1:23">
      <c r="A4019" s="89" t="s">
        <v>787</v>
      </c>
      <c r="B4019" s="90">
        <v>46189</v>
      </c>
      <c r="C4019" s="91" t="str">
        <f t="shared" si="124"/>
        <v>6月第3周</v>
      </c>
      <c r="D4019" s="89" t="s">
        <v>836</v>
      </c>
      <c r="E4019" s="89" t="str">
        <f t="shared" si="125"/>
        <v>6月第3周--周2</v>
      </c>
      <c r="F4019" s="103" t="s">
        <v>27</v>
      </c>
      <c r="G4019" s="102" t="s">
        <v>28</v>
      </c>
      <c r="H4019" s="92" t="str">
        <f>_xlfn.XLOOKUP(O4019,匹配表1065!T:T,匹配表1065!W:W)</f>
        <v>镇江市</v>
      </c>
      <c r="I4019" s="89" t="str">
        <f>_xlfn.XLOOKUP(O4019,匹配表1065!T:T,匹配表1065!X:X)</f>
        <v>PME2039</v>
      </c>
      <c r="J4019" s="102" t="s">
        <v>39</v>
      </c>
      <c r="K4019" s="89" cm="1">
        <f ca="1" t="array" ref="K4019:L4019">_xlfn.XLOOKUP(J4019,匹配表1065!Y:Y,匹配表1065!AA:AB)</f>
        <v>7</v>
      </c>
      <c r="L4019" s="89" t="str">
        <v>3个月以上</v>
      </c>
      <c r="M4019" s="92" t="s">
        <v>35</v>
      </c>
      <c r="N4019" s="102">
        <v>1</v>
      </c>
      <c r="O4019" s="93" t="str">
        <f>_xlfn.XLOOKUP(P4019,匹配表1065!U:U,匹配表1065!T:T)</f>
        <v>HO00001015</v>
      </c>
      <c r="P4019" s="102" t="s">
        <v>43</v>
      </c>
      <c r="Q4019" s="102" t="s">
        <v>44</v>
      </c>
      <c r="R4019" s="89" t="str">
        <f>_xlfn.XLOOKUP(Q4019,匹配表1065!L:L,匹配表1065!O:O)</f>
        <v>A</v>
      </c>
      <c r="S4019" s="93" t="str">
        <f>IFERROR(_xlfn.XLOOKUP(Q4019,匹配表1065!AI:AI,匹配表1065!AJ:AJ),"绿标")</f>
        <v>绿标</v>
      </c>
      <c r="T4019" s="93" t="str" cm="1">
        <f t="array" ref="T4019:U4019">_xlfn.XLOOKUP(Q4019,匹配表1065!L:L,匹配表1065!M:N)</f>
        <v>头痛</v>
      </c>
      <c r="U4019" s="94" t="str">
        <v>神经内科</v>
      </c>
      <c r="V4019" s="95" t="s">
        <v>42</v>
      </c>
      <c r="W4019" s="93">
        <f>_xlfn.XLOOKUP(M4019,匹配表1065!D:D,匹配表1065!F:F)*N4019</f>
        <v>4</v>
      </c>
    </row>
    <row r="4020" customHeight="1" spans="1:23">
      <c r="A4020" s="89" t="s">
        <v>787</v>
      </c>
      <c r="B4020" s="90">
        <v>46189</v>
      </c>
      <c r="C4020" s="91" t="str">
        <f t="shared" ref="C4020:C4083" si="126">MONTH(B4020)&amp;TEXT(WEEKNUM(B4020,2)-WEEKNUM(B4020+1-DAY(B4020),2)+1,"月第0周")</f>
        <v>6月第3周</v>
      </c>
      <c r="D4020" s="89" t="s">
        <v>836</v>
      </c>
      <c r="E4020" s="89" t="str">
        <f t="shared" ref="E4020:E4083" si="127">D4020&amp;"--"&amp;"周"&amp;WEEKDAY(B4020,2)</f>
        <v>6月第3周--周2</v>
      </c>
      <c r="F4020" s="103" t="s">
        <v>27</v>
      </c>
      <c r="G4020" s="102" t="s">
        <v>167</v>
      </c>
      <c r="H4020" s="92" t="str">
        <f>_xlfn.XLOOKUP(O4020,匹配表1065!T:T,匹配表1065!W:W)</f>
        <v>无锡市</v>
      </c>
      <c r="I4020" s="89" t="str">
        <f>_xlfn.XLOOKUP(O4020,匹配表1065!T:T,匹配表1065!X:X)</f>
        <v>PME2014</v>
      </c>
      <c r="J4020" s="102" t="s">
        <v>581</v>
      </c>
      <c r="K4020" s="89" cm="1">
        <f ca="1" t="array" ref="K4020:L4020">_xlfn.XLOOKUP(J4020,匹配表1065!Y:Y,匹配表1065!AA:AB)</f>
        <v>1</v>
      </c>
      <c r="L4020" s="89" t="str">
        <v>3个月以内</v>
      </c>
      <c r="M4020" s="92" t="s">
        <v>30</v>
      </c>
      <c r="N4020" s="102">
        <v>1</v>
      </c>
      <c r="O4020" s="93" t="str">
        <f>_xlfn.XLOOKUP(P4020,匹配表1065!U:U,匹配表1065!T:T)</f>
        <v>HO00001112</v>
      </c>
      <c r="P4020" s="102" t="s">
        <v>594</v>
      </c>
      <c r="Q4020" s="102" t="s">
        <v>846</v>
      </c>
      <c r="R4020" s="89" t="str">
        <f>_xlfn.XLOOKUP(Q4020,匹配表1065!L:L,匹配表1065!O:O)</f>
        <v>B</v>
      </c>
      <c r="S4020" s="93" t="str">
        <f>IFERROR(_xlfn.XLOOKUP(Q4020,匹配表1065!AI:AI,匹配表1065!AJ:AJ),"绿标")</f>
        <v>绿标</v>
      </c>
      <c r="T4020" s="93" t="str" cm="1">
        <f t="array" ref="T4020:U4020">_xlfn.XLOOKUP(Q4020,匹配表1065!L:L,匹配表1065!M:N)</f>
        <v>脑血管</v>
      </c>
      <c r="U4020" s="94" t="str">
        <v>神经内科</v>
      </c>
      <c r="V4020" s="95" t="s">
        <v>67</v>
      </c>
      <c r="W4020" s="93">
        <f>_xlfn.XLOOKUP(M4020,匹配表1065!D:D,匹配表1065!F:F)*N4020</f>
        <v>12</v>
      </c>
    </row>
    <row r="4021" customHeight="1" spans="1:23">
      <c r="A4021" s="89" t="s">
        <v>787</v>
      </c>
      <c r="B4021" s="90">
        <v>46189</v>
      </c>
      <c r="C4021" s="91" t="str">
        <f t="shared" si="126"/>
        <v>6月第3周</v>
      </c>
      <c r="D4021" s="89" t="s">
        <v>836</v>
      </c>
      <c r="E4021" s="89" t="str">
        <f t="shared" si="127"/>
        <v>6月第3周--周2</v>
      </c>
      <c r="F4021" s="103" t="s">
        <v>27</v>
      </c>
      <c r="G4021" s="102" t="s">
        <v>167</v>
      </c>
      <c r="H4021" s="92" t="str">
        <f>_xlfn.XLOOKUP(O4021,匹配表1065!T:T,匹配表1065!W:W)</f>
        <v>苏州市</v>
      </c>
      <c r="I4021" s="89" t="str">
        <f>_xlfn.XLOOKUP(O4021,匹配表1065!T:T,匹配表1065!X:X)</f>
        <v>PME2010</v>
      </c>
      <c r="J4021" s="102" t="s">
        <v>186</v>
      </c>
      <c r="K4021" s="89" cm="1">
        <f ca="1" t="array" ref="K4021:L4021">_xlfn.XLOOKUP(J4021,匹配表1065!Y:Y,匹配表1065!AA:AB)</f>
        <v>6</v>
      </c>
      <c r="L4021" s="89" t="str">
        <v>3个月以上</v>
      </c>
      <c r="M4021" s="92" t="s">
        <v>30</v>
      </c>
      <c r="N4021" s="102">
        <v>1</v>
      </c>
      <c r="O4021" s="93" t="str">
        <f>_xlfn.XLOOKUP(P4021,匹配表1065!U:U,匹配表1065!T:T)</f>
        <v>HO00001051</v>
      </c>
      <c r="P4021" s="102" t="s">
        <v>191</v>
      </c>
      <c r="Q4021" s="102" t="s">
        <v>354</v>
      </c>
      <c r="R4021" s="89" t="str">
        <f>_xlfn.XLOOKUP(Q4021,匹配表1065!L:L,匹配表1065!O:O)</f>
        <v>A</v>
      </c>
      <c r="S4021" s="93" t="str">
        <f>IFERROR(_xlfn.XLOOKUP(Q4021,匹配表1065!AI:AI,匹配表1065!AJ:AJ),"绿标")</f>
        <v>黑标</v>
      </c>
      <c r="T4021" s="93" t="str" cm="1">
        <f t="array" ref="T4021:U4021">_xlfn.XLOOKUP(Q4021,匹配表1065!L:L,匹配表1065!M:N)</f>
        <v>头痛</v>
      </c>
      <c r="U4021" s="94" t="str">
        <v>神经内科</v>
      </c>
      <c r="V4021" s="95" t="s">
        <v>70</v>
      </c>
      <c r="W4021" s="93">
        <f>_xlfn.XLOOKUP(M4021,匹配表1065!D:D,匹配表1065!F:F)*N4021</f>
        <v>12</v>
      </c>
    </row>
    <row r="4022" customHeight="1" spans="1:23">
      <c r="A4022" s="89" t="s">
        <v>787</v>
      </c>
      <c r="B4022" s="90">
        <v>46189</v>
      </c>
      <c r="C4022" s="91" t="str">
        <f t="shared" si="126"/>
        <v>6月第3周</v>
      </c>
      <c r="D4022" s="89" t="s">
        <v>836</v>
      </c>
      <c r="E4022" s="89" t="str">
        <f t="shared" si="127"/>
        <v>6月第3周--周2</v>
      </c>
      <c r="F4022" s="103" t="s">
        <v>27</v>
      </c>
      <c r="G4022" s="102" t="s">
        <v>167</v>
      </c>
      <c r="H4022" s="92" t="str">
        <f>_xlfn.XLOOKUP(O4022,匹配表1065!T:T,匹配表1065!W:W)</f>
        <v>苏州市</v>
      </c>
      <c r="I4022" s="89" t="str">
        <f>_xlfn.XLOOKUP(O4022,匹配表1065!T:T,匹配表1065!X:X)</f>
        <v>PME2010</v>
      </c>
      <c r="J4022" s="102" t="s">
        <v>186</v>
      </c>
      <c r="K4022" s="89" cm="1">
        <f ca="1" t="array" ref="K4022:L4022">_xlfn.XLOOKUP(J4022,匹配表1065!Y:Y,匹配表1065!AA:AB)</f>
        <v>6</v>
      </c>
      <c r="L4022" s="89" t="str">
        <v>3个月以上</v>
      </c>
      <c r="M4022" s="92" t="s">
        <v>30</v>
      </c>
      <c r="N4022" s="102">
        <v>1</v>
      </c>
      <c r="O4022" s="93" t="str">
        <f>_xlfn.XLOOKUP(P4022,匹配表1065!U:U,匹配表1065!T:T)</f>
        <v>HO00001051</v>
      </c>
      <c r="P4022" s="102" t="s">
        <v>191</v>
      </c>
      <c r="Q4022" s="102" t="s">
        <v>192</v>
      </c>
      <c r="R4022" s="89" t="str">
        <f>_xlfn.XLOOKUP(Q4022,匹配表1065!L:L,匹配表1065!O:O)</f>
        <v>B</v>
      </c>
      <c r="S4022" s="93" t="str">
        <f>IFERROR(_xlfn.XLOOKUP(Q4022,匹配表1065!AI:AI,匹配表1065!AJ:AJ),"绿标")</f>
        <v>绿标</v>
      </c>
      <c r="T4022" s="93" t="str" cm="1">
        <f t="array" ref="T4022:U4022">_xlfn.XLOOKUP(Q4022,匹配表1065!L:L,匹配表1065!M:N)</f>
        <v>抑郁焦虑</v>
      </c>
      <c r="U4022" s="94" t="str">
        <v>神经内科</v>
      </c>
      <c r="V4022" s="95" t="s">
        <v>311</v>
      </c>
      <c r="W4022" s="93">
        <f>_xlfn.XLOOKUP(M4022,匹配表1065!D:D,匹配表1065!F:F)*N4022</f>
        <v>12</v>
      </c>
    </row>
    <row r="4023" customHeight="1" spans="1:23">
      <c r="A4023" s="89" t="s">
        <v>787</v>
      </c>
      <c r="B4023" s="90">
        <v>46189</v>
      </c>
      <c r="C4023" s="91" t="str">
        <f t="shared" si="126"/>
        <v>6月第3周</v>
      </c>
      <c r="D4023" s="89" t="s">
        <v>836</v>
      </c>
      <c r="E4023" s="89" t="str">
        <f t="shared" si="127"/>
        <v>6月第3周--周2</v>
      </c>
      <c r="F4023" s="103" t="s">
        <v>27</v>
      </c>
      <c r="G4023" s="102" t="s">
        <v>167</v>
      </c>
      <c r="H4023" s="92" t="str">
        <f>_xlfn.XLOOKUP(O4023,匹配表1065!T:T,匹配表1065!W:W)</f>
        <v>苏州市</v>
      </c>
      <c r="I4023" s="89" t="str">
        <f>_xlfn.XLOOKUP(O4023,匹配表1065!T:T,匹配表1065!X:X)</f>
        <v>PME2010</v>
      </c>
      <c r="J4023" s="102" t="s">
        <v>186</v>
      </c>
      <c r="K4023" s="89" cm="1">
        <f ca="1" t="array" ref="K4023:L4023">_xlfn.XLOOKUP(J4023,匹配表1065!Y:Y,匹配表1065!AA:AB)</f>
        <v>6</v>
      </c>
      <c r="L4023" s="89" t="str">
        <v>3个月以上</v>
      </c>
      <c r="M4023" s="92" t="s">
        <v>35</v>
      </c>
      <c r="N4023" s="102">
        <v>1</v>
      </c>
      <c r="O4023" s="93" t="str">
        <f>_xlfn.XLOOKUP(P4023,匹配表1065!U:U,匹配表1065!T:T)</f>
        <v>HO00001047</v>
      </c>
      <c r="P4023" s="102" t="s">
        <v>189</v>
      </c>
      <c r="Q4023" s="102" t="s">
        <v>518</v>
      </c>
      <c r="R4023" s="89" t="str">
        <f>_xlfn.XLOOKUP(Q4023,匹配表1065!L:L,匹配表1065!O:O)</f>
        <v>C</v>
      </c>
      <c r="S4023" s="93" t="str">
        <f>IFERROR(_xlfn.XLOOKUP(Q4023,匹配表1065!AI:AI,匹配表1065!AJ:AJ),"绿标")</f>
        <v>绿标</v>
      </c>
      <c r="T4023" s="93" t="str" cm="1">
        <f t="array" ref="T4023:U4023">_xlfn.XLOOKUP(Q4023,匹配表1065!L:L,匹配表1065!M:N)</f>
        <v>眩晕</v>
      </c>
      <c r="U4023" s="94" t="str">
        <v>耳鼻喉科</v>
      </c>
      <c r="V4023" s="95" t="s">
        <v>58</v>
      </c>
      <c r="W4023" s="93">
        <f>_xlfn.XLOOKUP(M4023,匹配表1065!D:D,匹配表1065!F:F)*N4023</f>
        <v>4</v>
      </c>
    </row>
    <row r="4024" customHeight="1" spans="1:23">
      <c r="A4024" s="89" t="s">
        <v>787</v>
      </c>
      <c r="B4024" s="90">
        <v>46189</v>
      </c>
      <c r="C4024" s="91" t="str">
        <f t="shared" si="126"/>
        <v>6月第3周</v>
      </c>
      <c r="D4024" s="89" t="s">
        <v>836</v>
      </c>
      <c r="E4024" s="89" t="str">
        <f t="shared" si="127"/>
        <v>6月第3周--周2</v>
      </c>
      <c r="F4024" s="103" t="s">
        <v>27</v>
      </c>
      <c r="G4024" s="102" t="s">
        <v>167</v>
      </c>
      <c r="H4024" s="92" t="str">
        <f>_xlfn.XLOOKUP(O4024,匹配表1065!T:T,匹配表1065!W:W)</f>
        <v>南通市</v>
      </c>
      <c r="I4024" s="89" t="str">
        <f>_xlfn.XLOOKUP(O4024,匹配表1065!T:T,匹配表1065!X:X)</f>
        <v>PME2013</v>
      </c>
      <c r="J4024" s="102" t="s">
        <v>180</v>
      </c>
      <c r="K4024" s="89" cm="1">
        <f ca="1" t="array" ref="K4024:L4024">_xlfn.XLOOKUP(J4024,匹配表1065!Y:Y,匹配表1065!AA:AB)</f>
        <v>51</v>
      </c>
      <c r="L4024" s="89" t="str">
        <v>3个月以上</v>
      </c>
      <c r="M4024" s="92" t="s">
        <v>30</v>
      </c>
      <c r="N4024" s="102">
        <v>1</v>
      </c>
      <c r="O4024" s="93" t="str">
        <f>_xlfn.XLOOKUP(P4024,匹配表1065!U:U,匹配表1065!T:T)</f>
        <v>HO00001066</v>
      </c>
      <c r="P4024" s="102" t="s">
        <v>183</v>
      </c>
      <c r="Q4024" s="102" t="s">
        <v>185</v>
      </c>
      <c r="R4024" s="89" t="str">
        <f>_xlfn.XLOOKUP(Q4024,匹配表1065!L:L,匹配表1065!O:O)</f>
        <v>A</v>
      </c>
      <c r="S4024" s="93" t="str">
        <f>IFERROR(_xlfn.XLOOKUP(Q4024,匹配表1065!AI:AI,匹配表1065!AJ:AJ),"绿标")</f>
        <v>红标</v>
      </c>
      <c r="T4024" s="93" t="str" cm="1">
        <f t="array" ref="T4024:U4024">_xlfn.XLOOKUP(Q4024,匹配表1065!L:L,匹配表1065!M:N)</f>
        <v>头痛</v>
      </c>
      <c r="U4024" s="94" t="str">
        <v>神经内科</v>
      </c>
      <c r="V4024" s="95" t="s">
        <v>70</v>
      </c>
      <c r="W4024" s="93">
        <f>_xlfn.XLOOKUP(M4024,匹配表1065!D:D,匹配表1065!F:F)*N4024</f>
        <v>12</v>
      </c>
    </row>
    <row r="4025" customHeight="1" spans="1:23">
      <c r="A4025" s="89" t="s">
        <v>787</v>
      </c>
      <c r="B4025" s="90">
        <v>46189</v>
      </c>
      <c r="C4025" s="91" t="str">
        <f t="shared" si="126"/>
        <v>6月第3周</v>
      </c>
      <c r="D4025" s="89" t="s">
        <v>836</v>
      </c>
      <c r="E4025" s="89" t="str">
        <f t="shared" si="127"/>
        <v>6月第3周--周2</v>
      </c>
      <c r="F4025" s="103" t="s">
        <v>27</v>
      </c>
      <c r="G4025" s="102" t="s">
        <v>167</v>
      </c>
      <c r="H4025" s="92" t="str">
        <f>_xlfn.XLOOKUP(O4025,匹配表1065!T:T,匹配表1065!W:W)</f>
        <v>南通市</v>
      </c>
      <c r="I4025" s="89" t="str">
        <f>_xlfn.XLOOKUP(O4025,匹配表1065!T:T,匹配表1065!X:X)</f>
        <v>PME2013</v>
      </c>
      <c r="J4025" s="102" t="s">
        <v>180</v>
      </c>
      <c r="K4025" s="89" cm="1">
        <f ca="1" t="array" ref="K4025:L4025">_xlfn.XLOOKUP(J4025,匹配表1065!Y:Y,匹配表1065!AA:AB)</f>
        <v>51</v>
      </c>
      <c r="L4025" s="89" t="str">
        <v>3个月以上</v>
      </c>
      <c r="M4025" s="92" t="s">
        <v>30</v>
      </c>
      <c r="N4025" s="102">
        <v>1</v>
      </c>
      <c r="O4025" s="93" t="str">
        <f>_xlfn.XLOOKUP(P4025,匹配表1065!U:U,匹配表1065!T:T)</f>
        <v>HO00001066</v>
      </c>
      <c r="P4025" s="102" t="s">
        <v>183</v>
      </c>
      <c r="Q4025" s="102" t="s">
        <v>296</v>
      </c>
      <c r="R4025" s="89" t="str">
        <f>_xlfn.XLOOKUP(Q4025,匹配表1065!L:L,匹配表1065!O:O)</f>
        <v>C</v>
      </c>
      <c r="S4025" s="93" t="str">
        <f>IFERROR(_xlfn.XLOOKUP(Q4025,匹配表1065!AI:AI,匹配表1065!AJ:AJ),"绿标")</f>
        <v>红标</v>
      </c>
      <c r="T4025" s="93" t="str" cm="1">
        <f t="array" ref="T4025:U4025">_xlfn.XLOOKUP(Q4025,匹配表1065!L:L,匹配表1065!M:N)</f>
        <v>眩晕</v>
      </c>
      <c r="U4025" s="94" t="str">
        <v>耳鼻喉科</v>
      </c>
      <c r="V4025" s="95" t="s">
        <v>70</v>
      </c>
      <c r="W4025" s="93">
        <f>_xlfn.XLOOKUP(M4025,匹配表1065!D:D,匹配表1065!F:F)*N4025</f>
        <v>12</v>
      </c>
    </row>
    <row r="4026" customHeight="1" spans="1:23">
      <c r="A4026" s="89" t="s">
        <v>787</v>
      </c>
      <c r="B4026" s="90">
        <v>46189</v>
      </c>
      <c r="C4026" s="91" t="str">
        <f t="shared" si="126"/>
        <v>6月第3周</v>
      </c>
      <c r="D4026" s="89" t="s">
        <v>836</v>
      </c>
      <c r="E4026" s="89" t="str">
        <f t="shared" si="127"/>
        <v>6月第3周--周2</v>
      </c>
      <c r="F4026" s="103" t="s">
        <v>27</v>
      </c>
      <c r="G4026" s="102" t="s">
        <v>167</v>
      </c>
      <c r="H4026" s="92" t="str">
        <f>_xlfn.XLOOKUP(O4026,匹配表1065!T:T,匹配表1065!W:W)</f>
        <v>南通市</v>
      </c>
      <c r="I4026" s="89" t="str">
        <f>_xlfn.XLOOKUP(O4026,匹配表1065!T:T,匹配表1065!X:X)</f>
        <v>PME2013</v>
      </c>
      <c r="J4026" s="102" t="s">
        <v>180</v>
      </c>
      <c r="K4026" s="89" cm="1">
        <f ca="1" t="array" ref="K4026:L4026">_xlfn.XLOOKUP(J4026,匹配表1065!Y:Y,匹配表1065!AA:AB)</f>
        <v>51</v>
      </c>
      <c r="L4026" s="89" t="str">
        <v>3个月以上</v>
      </c>
      <c r="M4026" s="92" t="s">
        <v>35</v>
      </c>
      <c r="N4026" s="102">
        <v>1</v>
      </c>
      <c r="O4026" s="93" t="str">
        <f>_xlfn.XLOOKUP(P4026,匹配表1065!U:U,匹配表1065!T:T)</f>
        <v>HO00001066</v>
      </c>
      <c r="P4026" s="102" t="s">
        <v>183</v>
      </c>
      <c r="Q4026" s="102" t="s">
        <v>296</v>
      </c>
      <c r="R4026" s="89" t="str">
        <f>_xlfn.XLOOKUP(Q4026,匹配表1065!L:L,匹配表1065!O:O)</f>
        <v>C</v>
      </c>
      <c r="S4026" s="93" t="str">
        <f>IFERROR(_xlfn.XLOOKUP(Q4026,匹配表1065!AI:AI,匹配表1065!AJ:AJ),"绿标")</f>
        <v>红标</v>
      </c>
      <c r="T4026" s="93" t="str" cm="1">
        <f t="array" ref="T4026:U4026">_xlfn.XLOOKUP(Q4026,匹配表1065!L:L,匹配表1065!M:N)</f>
        <v>眩晕</v>
      </c>
      <c r="U4026" s="94" t="str">
        <v>耳鼻喉科</v>
      </c>
      <c r="V4026" s="95" t="s">
        <v>70</v>
      </c>
      <c r="W4026" s="93">
        <f>_xlfn.XLOOKUP(M4026,匹配表1065!D:D,匹配表1065!F:F)*N4026</f>
        <v>4</v>
      </c>
    </row>
    <row r="4027" customHeight="1" spans="1:23">
      <c r="A4027" s="89" t="s">
        <v>787</v>
      </c>
      <c r="B4027" s="90">
        <v>46189</v>
      </c>
      <c r="C4027" s="91" t="str">
        <f t="shared" si="126"/>
        <v>6月第3周</v>
      </c>
      <c r="D4027" s="89" t="s">
        <v>836</v>
      </c>
      <c r="E4027" s="89" t="str">
        <f t="shared" si="127"/>
        <v>6月第3周--周2</v>
      </c>
      <c r="F4027" s="103" t="s">
        <v>27</v>
      </c>
      <c r="G4027" s="102" t="s">
        <v>167</v>
      </c>
      <c r="H4027" s="92" t="str">
        <f>_xlfn.XLOOKUP(O4027,匹配表1065!T:T,匹配表1065!W:W)</f>
        <v>南通市</v>
      </c>
      <c r="I4027" s="89" t="str">
        <f>_xlfn.XLOOKUP(O4027,匹配表1065!T:T,匹配表1065!X:X)</f>
        <v>PME2013</v>
      </c>
      <c r="J4027" s="102" t="s">
        <v>180</v>
      </c>
      <c r="K4027" s="89" cm="1">
        <f ca="1" t="array" ref="K4027:L4027">_xlfn.XLOOKUP(J4027,匹配表1065!Y:Y,匹配表1065!AA:AB)</f>
        <v>51</v>
      </c>
      <c r="L4027" s="89" t="str">
        <v>3个月以上</v>
      </c>
      <c r="M4027" s="92" t="s">
        <v>35</v>
      </c>
      <c r="N4027" s="102">
        <v>1</v>
      </c>
      <c r="O4027" s="93" t="str">
        <f>_xlfn.XLOOKUP(P4027,匹配表1065!U:U,匹配表1065!T:T)</f>
        <v>HO00001066</v>
      </c>
      <c r="P4027" s="102" t="s">
        <v>183</v>
      </c>
      <c r="Q4027" s="102" t="s">
        <v>610</v>
      </c>
      <c r="R4027" s="89" t="str">
        <f>_xlfn.XLOOKUP(Q4027,匹配表1065!L:L,匹配表1065!O:O)</f>
        <v>B</v>
      </c>
      <c r="S4027" s="93" t="str">
        <f>IFERROR(_xlfn.XLOOKUP(Q4027,匹配表1065!AI:AI,匹配表1065!AJ:AJ),"绿标")</f>
        <v>黑标</v>
      </c>
      <c r="T4027" s="93" t="str" cm="1">
        <f t="array" ref="T4027:U4027">_xlfn.XLOOKUP(Q4027,匹配表1065!L:L,匹配表1065!M:N)</f>
        <v>脑血管</v>
      </c>
      <c r="U4027" s="94" t="str">
        <v>神经内科</v>
      </c>
      <c r="V4027" s="95" t="s">
        <v>33</v>
      </c>
      <c r="W4027" s="93">
        <f>_xlfn.XLOOKUP(M4027,匹配表1065!D:D,匹配表1065!F:F)*N4027</f>
        <v>4</v>
      </c>
    </row>
    <row r="4028" customHeight="1" spans="1:23">
      <c r="A4028" s="89" t="s">
        <v>787</v>
      </c>
      <c r="B4028" s="90">
        <v>46189</v>
      </c>
      <c r="C4028" s="91" t="str">
        <f t="shared" si="126"/>
        <v>6月第3周</v>
      </c>
      <c r="D4028" s="89" t="s">
        <v>836</v>
      </c>
      <c r="E4028" s="89" t="str">
        <f t="shared" si="127"/>
        <v>6月第3周--周2</v>
      </c>
      <c r="F4028" s="103" t="s">
        <v>27</v>
      </c>
      <c r="G4028" s="102" t="s">
        <v>167</v>
      </c>
      <c r="H4028" s="92" t="str">
        <f>_xlfn.XLOOKUP(O4028,匹配表1065!T:T,匹配表1065!W:W)</f>
        <v>苏州市</v>
      </c>
      <c r="I4028" s="89" t="str">
        <f>_xlfn.XLOOKUP(O4028,匹配表1065!T:T,匹配表1065!X:X)</f>
        <v>PME2017</v>
      </c>
      <c r="J4028" s="102" t="s">
        <v>323</v>
      </c>
      <c r="K4028" s="89" cm="1">
        <f ca="1" t="array" ref="K4028:L4028">_xlfn.XLOOKUP(J4028,匹配表1065!Y:Y,匹配表1065!AA:AB)</f>
        <v>7</v>
      </c>
      <c r="L4028" s="89" t="str">
        <v>3个月以上</v>
      </c>
      <c r="M4028" s="92" t="s">
        <v>30</v>
      </c>
      <c r="N4028" s="102">
        <v>1</v>
      </c>
      <c r="O4028" s="93" t="str">
        <f>_xlfn.XLOOKUP(P4028,匹配表1065!U:U,匹配表1065!T:T)</f>
        <v>HO00001044</v>
      </c>
      <c r="P4028" s="102" t="s">
        <v>346</v>
      </c>
      <c r="Q4028" s="102" t="s">
        <v>347</v>
      </c>
      <c r="R4028" s="89" t="str">
        <f>_xlfn.XLOOKUP(Q4028,匹配表1065!L:L,匹配表1065!O:O)</f>
        <v>A</v>
      </c>
      <c r="S4028" s="93" t="str">
        <f>IFERROR(_xlfn.XLOOKUP(Q4028,匹配表1065!AI:AI,匹配表1065!AJ:AJ),"绿标")</f>
        <v>红标</v>
      </c>
      <c r="T4028" s="93" t="str" cm="1">
        <f t="array" ref="T4028:U4028">_xlfn.XLOOKUP(Q4028,匹配表1065!L:L,匹配表1065!M:N)</f>
        <v>头痛</v>
      </c>
      <c r="U4028" s="94" t="str">
        <v>神经内科</v>
      </c>
      <c r="V4028" s="95" t="s">
        <v>67</v>
      </c>
      <c r="W4028" s="93">
        <f>_xlfn.XLOOKUP(M4028,匹配表1065!D:D,匹配表1065!F:F)*N4028</f>
        <v>12</v>
      </c>
    </row>
    <row r="4029" customHeight="1" spans="1:23">
      <c r="A4029" s="89" t="s">
        <v>787</v>
      </c>
      <c r="B4029" s="90">
        <v>46189</v>
      </c>
      <c r="C4029" s="91" t="str">
        <f t="shared" si="126"/>
        <v>6月第3周</v>
      </c>
      <c r="D4029" s="89" t="s">
        <v>836</v>
      </c>
      <c r="E4029" s="89" t="str">
        <f t="shared" si="127"/>
        <v>6月第3周--周2</v>
      </c>
      <c r="F4029" s="103" t="s">
        <v>27</v>
      </c>
      <c r="G4029" s="102" t="s">
        <v>167</v>
      </c>
      <c r="H4029" s="92" t="str">
        <f>_xlfn.XLOOKUP(O4029,匹配表1065!T:T,匹配表1065!W:W)</f>
        <v>苏州市</v>
      </c>
      <c r="I4029" s="89" t="str">
        <f>_xlfn.XLOOKUP(O4029,匹配表1065!T:T,匹配表1065!X:X)</f>
        <v>PME2016</v>
      </c>
      <c r="J4029" s="102" t="s">
        <v>173</v>
      </c>
      <c r="K4029" s="89" cm="1">
        <f ca="1" t="array" ref="K4029:L4029">_xlfn.XLOOKUP(J4029,匹配表1065!Y:Y,匹配表1065!AA:AB)</f>
        <v>1</v>
      </c>
      <c r="L4029" s="89" t="str">
        <v>3个月以内</v>
      </c>
      <c r="M4029" s="92" t="s">
        <v>30</v>
      </c>
      <c r="N4029" s="102">
        <v>2</v>
      </c>
      <c r="O4029" s="93" t="str">
        <f>_xlfn.XLOOKUP(P4029,匹配表1065!U:U,匹配表1065!T:T)</f>
        <v>HO00001048</v>
      </c>
      <c r="P4029" s="102" t="s">
        <v>176</v>
      </c>
      <c r="Q4029" s="102" t="s">
        <v>290</v>
      </c>
      <c r="R4029" s="89" t="str">
        <f>_xlfn.XLOOKUP(Q4029,匹配表1065!L:L,匹配表1065!O:O)</f>
        <v>A</v>
      </c>
      <c r="S4029" s="93" t="str">
        <f>IFERROR(_xlfn.XLOOKUP(Q4029,匹配表1065!AI:AI,匹配表1065!AJ:AJ),"绿标")</f>
        <v>红标</v>
      </c>
      <c r="T4029" s="93" t="str" cm="1">
        <f t="array" ref="T4029:U4029">_xlfn.XLOOKUP(Q4029,匹配表1065!L:L,匹配表1065!M:N)</f>
        <v>头痛</v>
      </c>
      <c r="U4029" s="94" t="str">
        <v>神经内科</v>
      </c>
      <c r="V4029" s="95" t="s">
        <v>70</v>
      </c>
      <c r="W4029" s="93">
        <f>_xlfn.XLOOKUP(M4029,匹配表1065!D:D,匹配表1065!F:F)*N4029</f>
        <v>24</v>
      </c>
    </row>
    <row r="4030" customHeight="1" spans="1:23">
      <c r="A4030" s="89" t="s">
        <v>787</v>
      </c>
      <c r="B4030" s="90">
        <v>46189</v>
      </c>
      <c r="C4030" s="91" t="str">
        <f t="shared" si="126"/>
        <v>6月第3周</v>
      </c>
      <c r="D4030" s="89" t="s">
        <v>836</v>
      </c>
      <c r="E4030" s="89" t="str">
        <f t="shared" si="127"/>
        <v>6月第3周--周2</v>
      </c>
      <c r="F4030" s="103" t="s">
        <v>27</v>
      </c>
      <c r="G4030" s="102" t="s">
        <v>167</v>
      </c>
      <c r="H4030" s="92" t="str">
        <f>_xlfn.XLOOKUP(O4030,匹配表1065!T:T,匹配表1065!W:W)</f>
        <v>苏州市</v>
      </c>
      <c r="I4030" s="89" t="str">
        <f>_xlfn.XLOOKUP(O4030,匹配表1065!T:T,匹配表1065!X:X)</f>
        <v>PME2016</v>
      </c>
      <c r="J4030" s="102" t="s">
        <v>173</v>
      </c>
      <c r="K4030" s="89" cm="1">
        <f ca="1" t="array" ref="K4030:L4030">_xlfn.XLOOKUP(J4030,匹配表1065!Y:Y,匹配表1065!AA:AB)</f>
        <v>1</v>
      </c>
      <c r="L4030" s="89" t="str">
        <v>3个月以内</v>
      </c>
      <c r="M4030" s="92" t="s">
        <v>202</v>
      </c>
      <c r="N4030" s="102">
        <v>1</v>
      </c>
      <c r="O4030" s="93" t="str">
        <f>_xlfn.XLOOKUP(P4030,匹配表1065!U:U,匹配表1065!T:T)</f>
        <v>HO00001043</v>
      </c>
      <c r="P4030" s="102" t="s">
        <v>221</v>
      </c>
      <c r="Q4030" s="102" t="s">
        <v>291</v>
      </c>
      <c r="R4030" s="89" t="str">
        <f>_xlfn.XLOOKUP(Q4030,匹配表1065!L:L,匹配表1065!O:O)</f>
        <v>A</v>
      </c>
      <c r="S4030" s="93" t="str">
        <f>IFERROR(_xlfn.XLOOKUP(Q4030,匹配表1065!AI:AI,匹配表1065!AJ:AJ),"绿标")</f>
        <v>红标</v>
      </c>
      <c r="T4030" s="93" t="str" cm="1">
        <f t="array" ref="T4030:U4030">_xlfn.XLOOKUP(Q4030,匹配表1065!L:L,匹配表1065!M:N)</f>
        <v>头痛</v>
      </c>
      <c r="U4030" s="94" t="str">
        <v>神经内科</v>
      </c>
      <c r="V4030" s="95" t="s">
        <v>58</v>
      </c>
      <c r="W4030" s="93">
        <f>_xlfn.XLOOKUP(M4030,匹配表1065!D:D,匹配表1065!F:F)*N4030</f>
        <v>16</v>
      </c>
    </row>
    <row r="4031" customHeight="1" spans="1:23">
      <c r="A4031" s="89" t="s">
        <v>787</v>
      </c>
      <c r="B4031" s="90">
        <v>46189</v>
      </c>
      <c r="C4031" s="91" t="str">
        <f t="shared" si="126"/>
        <v>6月第3周</v>
      </c>
      <c r="D4031" s="89" t="s">
        <v>836</v>
      </c>
      <c r="E4031" s="89" t="str">
        <f t="shared" si="127"/>
        <v>6月第3周--周2</v>
      </c>
      <c r="F4031" s="103" t="s">
        <v>27</v>
      </c>
      <c r="G4031" s="102" t="s">
        <v>167</v>
      </c>
      <c r="H4031" s="92" t="str">
        <f>_xlfn.XLOOKUP(O4031,匹配表1065!T:T,匹配表1065!W:W)</f>
        <v>无锡市</v>
      </c>
      <c r="I4031" s="89" t="str">
        <f>_xlfn.XLOOKUP(O4031,匹配表1065!T:T,匹配表1065!X:X)</f>
        <v>PME2009</v>
      </c>
      <c r="J4031" s="102" t="s">
        <v>193</v>
      </c>
      <c r="K4031" s="89" cm="1">
        <f ca="1" t="array" ref="K4031:L4031">_xlfn.XLOOKUP(J4031,匹配表1065!Y:Y,匹配表1065!AA:AB)</f>
        <v>7</v>
      </c>
      <c r="L4031" s="89" t="str">
        <v>3个月以上</v>
      </c>
      <c r="M4031" s="92" t="s">
        <v>30</v>
      </c>
      <c r="N4031" s="102">
        <v>2</v>
      </c>
      <c r="O4031" s="93" t="str">
        <f>_xlfn.XLOOKUP(P4031,匹配表1065!U:U,匹配表1065!T:T)</f>
        <v>HO00001116</v>
      </c>
      <c r="P4031" s="102" t="s">
        <v>229</v>
      </c>
      <c r="Q4031" s="102" t="s">
        <v>230</v>
      </c>
      <c r="R4031" s="89" t="str">
        <f>_xlfn.XLOOKUP(Q4031,匹配表1065!L:L,匹配表1065!O:O)</f>
        <v>A</v>
      </c>
      <c r="S4031" s="93" t="str">
        <f>IFERROR(_xlfn.XLOOKUP(Q4031,匹配表1065!AI:AI,匹配表1065!AJ:AJ),"绿标")</f>
        <v>绿标</v>
      </c>
      <c r="T4031" s="93" t="str" cm="1">
        <f t="array" ref="T4031:U4031">_xlfn.XLOOKUP(Q4031,匹配表1065!L:L,匹配表1065!M:N)</f>
        <v>头痛</v>
      </c>
      <c r="U4031" s="94" t="str">
        <v>神经内科</v>
      </c>
      <c r="V4031" s="95" t="s">
        <v>42</v>
      </c>
      <c r="W4031" s="93">
        <f>_xlfn.XLOOKUP(M4031,匹配表1065!D:D,匹配表1065!F:F)*N4031</f>
        <v>24</v>
      </c>
    </row>
    <row r="4032" customHeight="1" spans="1:23">
      <c r="A4032" s="89" t="s">
        <v>787</v>
      </c>
      <c r="B4032" s="90">
        <v>46189</v>
      </c>
      <c r="C4032" s="91" t="str">
        <f t="shared" si="126"/>
        <v>6月第3周</v>
      </c>
      <c r="D4032" s="89" t="s">
        <v>836</v>
      </c>
      <c r="E4032" s="89" t="str">
        <f t="shared" si="127"/>
        <v>6月第3周--周2</v>
      </c>
      <c r="F4032" s="103" t="s">
        <v>27</v>
      </c>
      <c r="G4032" s="102" t="s">
        <v>167</v>
      </c>
      <c r="H4032" s="92" t="str">
        <f>_xlfn.XLOOKUP(O4032,匹配表1065!T:T,匹配表1065!W:W)</f>
        <v>苏州市</v>
      </c>
      <c r="I4032" s="89" t="str">
        <f>_xlfn.XLOOKUP(O4032,匹配表1065!T:T,匹配表1065!X:X)</f>
        <v>PME2011</v>
      </c>
      <c r="J4032" s="102" t="s">
        <v>168</v>
      </c>
      <c r="K4032" s="89" cm="1">
        <f ca="1" t="array" ref="K4032:L4032">_xlfn.XLOOKUP(J4032,匹配表1065!Y:Y,匹配表1065!AA:AB)</f>
        <v>19</v>
      </c>
      <c r="L4032" s="89" t="str">
        <v>3个月以上</v>
      </c>
      <c r="M4032" s="92" t="s">
        <v>30</v>
      </c>
      <c r="N4032" s="102">
        <v>3</v>
      </c>
      <c r="O4032" s="93" t="str">
        <f>_xlfn.XLOOKUP(P4032,匹配表1065!U:U,匹配表1065!T:T)</f>
        <v>HO00307823</v>
      </c>
      <c r="P4032" s="102" t="s">
        <v>169</v>
      </c>
      <c r="Q4032" s="102" t="s">
        <v>170</v>
      </c>
      <c r="R4032" s="89" t="str">
        <f>_xlfn.XLOOKUP(Q4032,匹配表1065!L:L,匹配表1065!O:O)</f>
        <v>A</v>
      </c>
      <c r="S4032" s="93" t="str">
        <f>IFERROR(_xlfn.XLOOKUP(Q4032,匹配表1065!AI:AI,匹配表1065!AJ:AJ),"绿标")</f>
        <v>红标</v>
      </c>
      <c r="T4032" s="93" t="str" cm="1">
        <f t="array" ref="T4032:U4032">_xlfn.XLOOKUP(Q4032,匹配表1065!L:L,匹配表1065!M:N)</f>
        <v>头痛</v>
      </c>
      <c r="U4032" s="94" t="str">
        <v>神经内科</v>
      </c>
      <c r="V4032" s="95" t="s">
        <v>70</v>
      </c>
      <c r="W4032" s="93">
        <f>_xlfn.XLOOKUP(M4032,匹配表1065!D:D,匹配表1065!F:F)*N4032</f>
        <v>36</v>
      </c>
    </row>
    <row r="4033" customHeight="1" spans="1:23">
      <c r="A4033" s="89" t="s">
        <v>787</v>
      </c>
      <c r="B4033" s="90">
        <v>46189</v>
      </c>
      <c r="C4033" s="91" t="str">
        <f t="shared" si="126"/>
        <v>6月第3周</v>
      </c>
      <c r="D4033" s="89" t="s">
        <v>836</v>
      </c>
      <c r="E4033" s="89" t="str">
        <f t="shared" si="127"/>
        <v>6月第3周--周2</v>
      </c>
      <c r="F4033" s="103" t="s">
        <v>27</v>
      </c>
      <c r="G4033" s="102" t="s">
        <v>167</v>
      </c>
      <c r="H4033" s="92" t="str">
        <f>_xlfn.XLOOKUP(O4033,匹配表1065!T:T,匹配表1065!W:W)</f>
        <v>苏州市</v>
      </c>
      <c r="I4033" s="89" t="str">
        <f>_xlfn.XLOOKUP(O4033,匹配表1065!T:T,匹配表1065!X:X)</f>
        <v>PME2011</v>
      </c>
      <c r="J4033" s="102" t="s">
        <v>168</v>
      </c>
      <c r="K4033" s="89" cm="1">
        <f ca="1" t="array" ref="K4033:L4033">_xlfn.XLOOKUP(J4033,匹配表1065!Y:Y,匹配表1065!AA:AB)</f>
        <v>19</v>
      </c>
      <c r="L4033" s="89" t="str">
        <v>3个月以上</v>
      </c>
      <c r="M4033" s="92" t="s">
        <v>30</v>
      </c>
      <c r="N4033" s="102">
        <v>2</v>
      </c>
      <c r="O4033" s="93" t="str">
        <f>_xlfn.XLOOKUP(P4033,匹配表1065!U:U,匹配表1065!T:T)</f>
        <v>HO00307823</v>
      </c>
      <c r="P4033" s="102" t="s">
        <v>169</v>
      </c>
      <c r="Q4033" s="102" t="s">
        <v>172</v>
      </c>
      <c r="R4033" s="89" t="str">
        <f>_xlfn.XLOOKUP(Q4033,匹配表1065!L:L,匹配表1065!O:O)</f>
        <v>C</v>
      </c>
      <c r="S4033" s="93" t="str">
        <f>IFERROR(_xlfn.XLOOKUP(Q4033,匹配表1065!AI:AI,匹配表1065!AJ:AJ),"绿标")</f>
        <v>绿标</v>
      </c>
      <c r="T4033" s="93" t="str" cm="1">
        <f t="array" ref="T4033:U4033">_xlfn.XLOOKUP(Q4033,匹配表1065!L:L,匹配表1065!M:N)</f>
        <v>眩晕</v>
      </c>
      <c r="U4033" s="94" t="str">
        <v>神经内科</v>
      </c>
      <c r="V4033" s="95" t="s">
        <v>33</v>
      </c>
      <c r="W4033" s="93">
        <f>_xlfn.XLOOKUP(M4033,匹配表1065!D:D,匹配表1065!F:F)*N4033</f>
        <v>24</v>
      </c>
    </row>
    <row r="4034" customHeight="1" spans="1:23">
      <c r="A4034" s="89" t="s">
        <v>787</v>
      </c>
      <c r="B4034" s="90">
        <v>46190</v>
      </c>
      <c r="C4034" s="91" t="str">
        <f t="shared" si="126"/>
        <v>6月第3周</v>
      </c>
      <c r="D4034" s="89" t="s">
        <v>836</v>
      </c>
      <c r="E4034" s="89" t="str">
        <f t="shared" si="127"/>
        <v>6月第3周--周3</v>
      </c>
      <c r="F4034" s="103" t="s">
        <v>27</v>
      </c>
      <c r="G4034" s="92" t="s">
        <v>92</v>
      </c>
      <c r="H4034" s="92" t="str">
        <f>_xlfn.XLOOKUP(O4034,匹配表1065!T:T,匹配表1065!W:W)</f>
        <v>合肥市</v>
      </c>
      <c r="I4034" s="89" t="str">
        <f>_xlfn.XLOOKUP(O4034,匹配表1065!T:T,匹配表1065!X:X)</f>
        <v>PME2007</v>
      </c>
      <c r="J4034" s="102" t="s">
        <v>93</v>
      </c>
      <c r="K4034" s="89" cm="1">
        <f ca="1" t="array" ref="K4034:L4034">_xlfn.XLOOKUP(J4034,匹配表1065!Y:Y,匹配表1065!AA:AB)</f>
        <v>9</v>
      </c>
      <c r="L4034" s="89" t="str">
        <v>3个月以上</v>
      </c>
      <c r="M4034" s="92" t="s">
        <v>30</v>
      </c>
      <c r="N4034" s="102">
        <v>1</v>
      </c>
      <c r="O4034" s="93" t="str">
        <f>_xlfn.XLOOKUP(P4034,匹配表1065!U:U,匹配表1065!T:T)</f>
        <v>HO00000001</v>
      </c>
      <c r="P4034" s="102" t="s">
        <v>94</v>
      </c>
      <c r="Q4034" s="102" t="s">
        <v>433</v>
      </c>
      <c r="R4034" s="89" t="str">
        <f>_xlfn.XLOOKUP(Q4034,匹配表1065!L:L,匹配表1065!O:O)</f>
        <v>A</v>
      </c>
      <c r="S4034" s="93" t="str">
        <f>IFERROR(_xlfn.XLOOKUP(Q4034,匹配表1065!AI:AI,匹配表1065!AJ:AJ),"绿标")</f>
        <v>绿标</v>
      </c>
      <c r="T4034" s="93" t="str" cm="1">
        <f t="array" ref="T4034:U4034">_xlfn.XLOOKUP(Q4034,匹配表1065!L:L,匹配表1065!M:N)</f>
        <v>头痛</v>
      </c>
      <c r="U4034" s="94" t="str">
        <v>神经内科</v>
      </c>
      <c r="V4034" s="95" t="s">
        <v>33</v>
      </c>
      <c r="W4034" s="93">
        <f>_xlfn.XLOOKUP(M4034,匹配表1065!D:D,匹配表1065!F:F)*N4034</f>
        <v>12</v>
      </c>
    </row>
    <row r="4035" customHeight="1" spans="1:23">
      <c r="A4035" s="89" t="s">
        <v>787</v>
      </c>
      <c r="B4035" s="90">
        <v>46190</v>
      </c>
      <c r="C4035" s="91" t="str">
        <f t="shared" si="126"/>
        <v>6月第3周</v>
      </c>
      <c r="D4035" s="89" t="s">
        <v>836</v>
      </c>
      <c r="E4035" s="89" t="str">
        <f t="shared" si="127"/>
        <v>6月第3周--周3</v>
      </c>
      <c r="F4035" s="103" t="s">
        <v>27</v>
      </c>
      <c r="G4035" s="92" t="s">
        <v>92</v>
      </c>
      <c r="H4035" s="92" t="str">
        <f>_xlfn.XLOOKUP(O4035,匹配表1065!T:T,匹配表1065!W:W)</f>
        <v>合肥市</v>
      </c>
      <c r="I4035" s="89" t="str">
        <f>_xlfn.XLOOKUP(O4035,匹配表1065!T:T,匹配表1065!X:X)</f>
        <v>PME2007</v>
      </c>
      <c r="J4035" s="102" t="s">
        <v>93</v>
      </c>
      <c r="K4035" s="89" cm="1">
        <f ca="1" t="array" ref="K4035:L4035">_xlfn.XLOOKUP(J4035,匹配表1065!Y:Y,匹配表1065!AA:AB)</f>
        <v>9</v>
      </c>
      <c r="L4035" s="89" t="str">
        <v>3个月以上</v>
      </c>
      <c r="M4035" s="92" t="s">
        <v>35</v>
      </c>
      <c r="N4035" s="102">
        <v>1</v>
      </c>
      <c r="O4035" s="93" t="str">
        <f>_xlfn.XLOOKUP(P4035,匹配表1065!U:U,匹配表1065!T:T)</f>
        <v>HO00000001</v>
      </c>
      <c r="P4035" s="102" t="s">
        <v>94</v>
      </c>
      <c r="Q4035" s="102" t="s">
        <v>793</v>
      </c>
      <c r="R4035" s="89" t="str">
        <f>_xlfn.XLOOKUP(Q4035,匹配表1065!L:L,匹配表1065!O:O)</f>
        <v>B</v>
      </c>
      <c r="S4035" s="93" t="str">
        <f>IFERROR(_xlfn.XLOOKUP(Q4035,匹配表1065!AI:AI,匹配表1065!AJ:AJ),"绿标")</f>
        <v>绿标</v>
      </c>
      <c r="T4035" s="93" t="str" cm="1">
        <f t="array" ref="T4035:U4035">_xlfn.XLOOKUP(Q4035,匹配表1065!L:L,匹配表1065!M:N)</f>
        <v>脑血管</v>
      </c>
      <c r="U4035" s="94" t="str">
        <v>神经内科</v>
      </c>
      <c r="V4035" s="95" t="s">
        <v>58</v>
      </c>
      <c r="W4035" s="93">
        <f>_xlfn.XLOOKUP(M4035,匹配表1065!D:D,匹配表1065!F:F)*N4035</f>
        <v>4</v>
      </c>
    </row>
    <row r="4036" customHeight="1" spans="1:23">
      <c r="A4036" s="89" t="s">
        <v>787</v>
      </c>
      <c r="B4036" s="90">
        <v>46190</v>
      </c>
      <c r="C4036" s="91" t="str">
        <f t="shared" si="126"/>
        <v>6月第3周</v>
      </c>
      <c r="D4036" s="89" t="s">
        <v>836</v>
      </c>
      <c r="E4036" s="89" t="str">
        <f t="shared" si="127"/>
        <v>6月第3周--周3</v>
      </c>
      <c r="F4036" s="103" t="s">
        <v>27</v>
      </c>
      <c r="G4036" s="92" t="s">
        <v>92</v>
      </c>
      <c r="H4036" s="92" t="e">
        <f>_xlfn.XLOOKUP(O4036,匹配表1065!T:T,匹配表1065!W:W)</f>
        <v>#N/A</v>
      </c>
      <c r="I4036" s="89" t="e">
        <f>_xlfn.XLOOKUP(O4036,匹配表1065!T:T,匹配表1065!X:X)</f>
        <v>#N/A</v>
      </c>
      <c r="J4036" s="102" t="s">
        <v>547</v>
      </c>
      <c r="K4036" s="89" cm="1">
        <f ca="1" t="array" ref="K4036:L4036">_xlfn.XLOOKUP(J4036,匹配表1065!Y:Y,匹配表1065!AA:AB)</f>
        <v>4</v>
      </c>
      <c r="L4036" s="89" t="str">
        <v>3个月以上</v>
      </c>
      <c r="M4036" s="92" t="s">
        <v>35</v>
      </c>
      <c r="N4036" s="102">
        <v>1</v>
      </c>
      <c r="O4036" s="93" t="e">
        <f>_xlfn.XLOOKUP(P4036,匹配表1065!U:U,匹配表1065!T:T)</f>
        <v>#N/A</v>
      </c>
      <c r="P4036" s="102" t="s">
        <v>847</v>
      </c>
      <c r="Q4036" s="102" t="s">
        <v>848</v>
      </c>
      <c r="R4036" s="89" t="str">
        <f>_xlfn.XLOOKUP(Q4036,匹配表1065!L:L,匹配表1065!O:O)</f>
        <v>C</v>
      </c>
      <c r="S4036" s="93" t="str">
        <f>IFERROR(_xlfn.XLOOKUP(Q4036,匹配表1065!AI:AI,匹配表1065!AJ:AJ),"绿标")</f>
        <v>绿标</v>
      </c>
      <c r="T4036" s="93" t="str" cm="1">
        <f t="array" ref="T4036:U4036">_xlfn.XLOOKUP(Q4036,匹配表1065!L:L,匹配表1065!M:N)</f>
        <v>眩晕</v>
      </c>
      <c r="U4036" s="94" t="str">
        <v>耳鼻喉科</v>
      </c>
      <c r="V4036" s="95" t="s">
        <v>58</v>
      </c>
      <c r="W4036" s="93">
        <f>_xlfn.XLOOKUP(M4036,匹配表1065!D:D,匹配表1065!F:F)*N4036</f>
        <v>4</v>
      </c>
    </row>
    <row r="4037" customHeight="1" spans="1:23">
      <c r="A4037" s="89" t="s">
        <v>787</v>
      </c>
      <c r="B4037" s="90">
        <v>46190</v>
      </c>
      <c r="C4037" s="91" t="str">
        <f t="shared" si="126"/>
        <v>6月第3周</v>
      </c>
      <c r="D4037" s="89" t="s">
        <v>836</v>
      </c>
      <c r="E4037" s="89" t="str">
        <f t="shared" si="127"/>
        <v>6月第3周--周3</v>
      </c>
      <c r="F4037" s="103" t="s">
        <v>27</v>
      </c>
      <c r="G4037" s="102" t="s">
        <v>104</v>
      </c>
      <c r="H4037" s="92" t="str">
        <f>_xlfn.XLOOKUP(O4037,匹配表1065!T:T,匹配表1065!W:W)</f>
        <v>聊城市</v>
      </c>
      <c r="I4037" s="89" t="str">
        <f>_xlfn.XLOOKUP(O4037,匹配表1065!T:T,匹配表1065!X:X)</f>
        <v>PME2046</v>
      </c>
      <c r="J4037" s="102" t="s">
        <v>108</v>
      </c>
      <c r="K4037" s="89" cm="1">
        <f ca="1" t="array" ref="K4037:L4037">_xlfn.XLOOKUP(J4037,匹配表1065!Y:Y,匹配表1065!AA:AB)</f>
        <v>8</v>
      </c>
      <c r="L4037" s="89" t="str">
        <v>3个月以上</v>
      </c>
      <c r="M4037" s="92" t="s">
        <v>30</v>
      </c>
      <c r="N4037" s="102">
        <v>1</v>
      </c>
      <c r="O4037" s="93" t="str">
        <f>_xlfn.XLOOKUP(P4037,匹配表1065!U:U,匹配表1065!T:T)</f>
        <v>HO00001415</v>
      </c>
      <c r="P4037" s="102" t="s">
        <v>109</v>
      </c>
      <c r="Q4037" s="102" t="s">
        <v>110</v>
      </c>
      <c r="R4037" s="89" t="str">
        <f>_xlfn.XLOOKUP(Q4037,匹配表1065!L:L,匹配表1065!O:O)</f>
        <v>B</v>
      </c>
      <c r="S4037" s="93" t="str">
        <f>IFERROR(_xlfn.XLOOKUP(Q4037,匹配表1065!AI:AI,匹配表1065!AJ:AJ),"绿标")</f>
        <v>绿标</v>
      </c>
      <c r="T4037" s="93" t="str" cm="1">
        <f t="array" ref="T4037:U4037">_xlfn.XLOOKUP(Q4037,匹配表1065!L:L,匹配表1065!M:N)</f>
        <v>脑血管</v>
      </c>
      <c r="U4037" s="94" t="str">
        <v>神经内科</v>
      </c>
      <c r="V4037" s="95" t="s">
        <v>42</v>
      </c>
      <c r="W4037" s="93">
        <f>_xlfn.XLOOKUP(M4037,匹配表1065!D:D,匹配表1065!F:F)*N4037</f>
        <v>12</v>
      </c>
    </row>
    <row r="4038" customHeight="1" spans="1:23">
      <c r="A4038" s="89" t="s">
        <v>787</v>
      </c>
      <c r="B4038" s="90">
        <v>46190</v>
      </c>
      <c r="C4038" s="91" t="str">
        <f t="shared" si="126"/>
        <v>6月第3周</v>
      </c>
      <c r="D4038" s="89" t="s">
        <v>836</v>
      </c>
      <c r="E4038" s="89" t="str">
        <f t="shared" si="127"/>
        <v>6月第3周--周3</v>
      </c>
      <c r="F4038" s="103" t="s">
        <v>27</v>
      </c>
      <c r="G4038" s="102" t="s">
        <v>104</v>
      </c>
      <c r="H4038" s="92" t="str">
        <f>_xlfn.XLOOKUP(O4038,匹配表1065!T:T,匹配表1065!W:W)</f>
        <v>聊城市</v>
      </c>
      <c r="I4038" s="89" t="str">
        <f>_xlfn.XLOOKUP(O4038,匹配表1065!T:T,匹配表1065!X:X)</f>
        <v>PME2046</v>
      </c>
      <c r="J4038" s="102" t="s">
        <v>108</v>
      </c>
      <c r="K4038" s="89" cm="1">
        <f ca="1" t="array" ref="K4038:L4038">_xlfn.XLOOKUP(J4038,匹配表1065!Y:Y,匹配表1065!AA:AB)</f>
        <v>8</v>
      </c>
      <c r="L4038" s="89" t="str">
        <v>3个月以上</v>
      </c>
      <c r="M4038" s="92" t="s">
        <v>35</v>
      </c>
      <c r="N4038" s="102">
        <v>1</v>
      </c>
      <c r="O4038" s="93" t="str">
        <f>_xlfn.XLOOKUP(P4038,匹配表1065!U:U,匹配表1065!T:T)</f>
        <v>HO00023893</v>
      </c>
      <c r="P4038" s="102" t="s">
        <v>231</v>
      </c>
      <c r="Q4038" s="102" t="s">
        <v>232</v>
      </c>
      <c r="R4038" s="89" t="str">
        <f>_xlfn.XLOOKUP(Q4038,匹配表1065!L:L,匹配表1065!O:O)</f>
        <v>A</v>
      </c>
      <c r="S4038" s="93" t="str">
        <f>IFERROR(_xlfn.XLOOKUP(Q4038,匹配表1065!AI:AI,匹配表1065!AJ:AJ),"绿标")</f>
        <v>绿标</v>
      </c>
      <c r="T4038" s="93" t="str" cm="1">
        <f t="array" ref="T4038:U4038">_xlfn.XLOOKUP(Q4038,匹配表1065!L:L,匹配表1065!M:N)</f>
        <v>头痛</v>
      </c>
      <c r="U4038" s="94" t="str">
        <v>神经内科</v>
      </c>
      <c r="V4038" s="95" t="s">
        <v>42</v>
      </c>
      <c r="W4038" s="93">
        <f>_xlfn.XLOOKUP(M4038,匹配表1065!D:D,匹配表1065!F:F)*N4038</f>
        <v>4</v>
      </c>
    </row>
    <row r="4039" customHeight="1" spans="1:23">
      <c r="A4039" s="89" t="s">
        <v>787</v>
      </c>
      <c r="B4039" s="90">
        <v>46190</v>
      </c>
      <c r="C4039" s="91" t="str">
        <f t="shared" si="126"/>
        <v>6月第3周</v>
      </c>
      <c r="D4039" s="89" t="s">
        <v>836</v>
      </c>
      <c r="E4039" s="89" t="str">
        <f t="shared" si="127"/>
        <v>6月第3周--周3</v>
      </c>
      <c r="F4039" s="103" t="s">
        <v>27</v>
      </c>
      <c r="G4039" s="102" t="s">
        <v>104</v>
      </c>
      <c r="H4039" s="92" t="str">
        <f>_xlfn.XLOOKUP(O4039,匹配表1065!T:T,匹配表1065!W:W)</f>
        <v>济南市</v>
      </c>
      <c r="I4039" s="89" t="str">
        <f>_xlfn.XLOOKUP(O4039,匹配表1065!T:T,匹配表1065!X:X)</f>
        <v>PME2044</v>
      </c>
      <c r="J4039" s="102" t="s">
        <v>105</v>
      </c>
      <c r="K4039" s="89" cm="1">
        <f ca="1" t="array" ref="K4039:L4039">_xlfn.XLOOKUP(J4039,匹配表1065!Y:Y,匹配表1065!AA:AB)</f>
        <v>8</v>
      </c>
      <c r="L4039" s="89" t="str">
        <v>3个月以上</v>
      </c>
      <c r="M4039" s="92" t="s">
        <v>30</v>
      </c>
      <c r="N4039" s="102">
        <v>1</v>
      </c>
      <c r="O4039" s="93" t="str">
        <f>_xlfn.XLOOKUP(P4039,匹配表1065!U:U,匹配表1065!T:T)</f>
        <v>HO00001401</v>
      </c>
      <c r="P4039" s="102" t="s">
        <v>106</v>
      </c>
      <c r="Q4039" s="102" t="s">
        <v>107</v>
      </c>
      <c r="R4039" s="89" t="str">
        <f>_xlfn.XLOOKUP(Q4039,匹配表1065!L:L,匹配表1065!O:O)</f>
        <v>B</v>
      </c>
      <c r="S4039" s="93" t="str">
        <f>IFERROR(_xlfn.XLOOKUP(Q4039,匹配表1065!AI:AI,匹配表1065!AJ:AJ),"绿标")</f>
        <v>红标</v>
      </c>
      <c r="T4039" s="93" t="str" cm="1">
        <f t="array" ref="T4039:U4039">_xlfn.XLOOKUP(Q4039,匹配表1065!L:L,匹配表1065!M:N)</f>
        <v>脑血管</v>
      </c>
      <c r="U4039" s="94" t="str">
        <v>神经内科</v>
      </c>
      <c r="V4039" s="95" t="s">
        <v>67</v>
      </c>
      <c r="W4039" s="93">
        <f>_xlfn.XLOOKUP(M4039,匹配表1065!D:D,匹配表1065!F:F)*N4039</f>
        <v>12</v>
      </c>
    </row>
    <row r="4040" customHeight="1" spans="1:23">
      <c r="A4040" s="89" t="s">
        <v>787</v>
      </c>
      <c r="B4040" s="90">
        <v>46190</v>
      </c>
      <c r="C4040" s="91" t="str">
        <f t="shared" si="126"/>
        <v>6月第3周</v>
      </c>
      <c r="D4040" s="89" t="s">
        <v>836</v>
      </c>
      <c r="E4040" s="89" t="str">
        <f t="shared" si="127"/>
        <v>6月第3周--周3</v>
      </c>
      <c r="F4040" s="103" t="s">
        <v>27</v>
      </c>
      <c r="G4040" s="102" t="s">
        <v>104</v>
      </c>
      <c r="H4040" s="92" t="str">
        <f>_xlfn.XLOOKUP(O4040,匹配表1065!T:T,匹配表1065!W:W)</f>
        <v>济南市</v>
      </c>
      <c r="I4040" s="89" t="str">
        <f>_xlfn.XLOOKUP(O4040,匹配表1065!T:T,匹配表1065!X:X)</f>
        <v>PME2024</v>
      </c>
      <c r="J4040" s="102" t="s">
        <v>125</v>
      </c>
      <c r="K4040" s="89" cm="1">
        <f ca="1" t="array" ref="K4040:L4040">_xlfn.XLOOKUP(J4040,匹配表1065!Y:Y,匹配表1065!AA:AB)</f>
        <v>9</v>
      </c>
      <c r="L4040" s="89" t="str">
        <v>3个月以上</v>
      </c>
      <c r="M4040" s="92" t="s">
        <v>30</v>
      </c>
      <c r="N4040" s="102">
        <v>2</v>
      </c>
      <c r="O4040" s="93" t="str">
        <f>_xlfn.XLOOKUP(P4040,匹配表1065!U:U,匹配表1065!T:T)</f>
        <v>HO00001404</v>
      </c>
      <c r="P4040" s="102" t="s">
        <v>126</v>
      </c>
      <c r="Q4040" s="102" t="s">
        <v>233</v>
      </c>
      <c r="R4040" s="89" t="str">
        <f>_xlfn.XLOOKUP(Q4040,匹配表1065!L:L,匹配表1065!O:O)</f>
        <v>B</v>
      </c>
      <c r="S4040" s="93" t="str">
        <f>IFERROR(_xlfn.XLOOKUP(Q4040,匹配表1065!AI:AI,匹配表1065!AJ:AJ),"绿标")</f>
        <v>红标</v>
      </c>
      <c r="T4040" s="93" t="str" cm="1">
        <f t="array" ref="T4040:U4040">_xlfn.XLOOKUP(Q4040,匹配表1065!L:L,匹配表1065!M:N)</f>
        <v>脑血管</v>
      </c>
      <c r="U4040" s="94" t="str">
        <v>神经内科</v>
      </c>
      <c r="V4040" s="95" t="s">
        <v>42</v>
      </c>
      <c r="W4040" s="93">
        <f>_xlfn.XLOOKUP(M4040,匹配表1065!D:D,匹配表1065!F:F)*N4040</f>
        <v>24</v>
      </c>
    </row>
    <row r="4041" customHeight="1" spans="1:23">
      <c r="A4041" s="89" t="s">
        <v>787</v>
      </c>
      <c r="B4041" s="90">
        <v>46190</v>
      </c>
      <c r="C4041" s="91" t="str">
        <f t="shared" si="126"/>
        <v>6月第3周</v>
      </c>
      <c r="D4041" s="89" t="s">
        <v>836</v>
      </c>
      <c r="E4041" s="89" t="str">
        <f t="shared" si="127"/>
        <v>6月第3周--周3</v>
      </c>
      <c r="F4041" s="103" t="s">
        <v>27</v>
      </c>
      <c r="G4041" s="102" t="s">
        <v>104</v>
      </c>
      <c r="H4041" s="92" t="str">
        <f>_xlfn.XLOOKUP(O4041,匹配表1065!T:T,匹配表1065!W:W)</f>
        <v>济南市</v>
      </c>
      <c r="I4041" s="89" t="str">
        <f>_xlfn.XLOOKUP(O4041,匹配表1065!T:T,匹配表1065!X:X)</f>
        <v>PME2025</v>
      </c>
      <c r="J4041" s="102" t="s">
        <v>111</v>
      </c>
      <c r="K4041" s="89" cm="1">
        <f ca="1" t="array" ref="K4041:L4041">_xlfn.XLOOKUP(J4041,匹配表1065!Y:Y,匹配表1065!AA:AB)</f>
        <v>30</v>
      </c>
      <c r="L4041" s="89" t="str">
        <v>3个月以上</v>
      </c>
      <c r="M4041" s="92" t="s">
        <v>30</v>
      </c>
      <c r="N4041" s="102">
        <v>1</v>
      </c>
      <c r="O4041" s="93" t="str">
        <f>_xlfn.XLOOKUP(P4041,匹配表1065!U:U,匹配表1065!T:T)</f>
        <v>HO00001400</v>
      </c>
      <c r="P4041" s="102" t="s">
        <v>112</v>
      </c>
      <c r="Q4041" s="102" t="s">
        <v>113</v>
      </c>
      <c r="R4041" s="89" t="str">
        <f>_xlfn.XLOOKUP(Q4041,匹配表1065!L:L,匹配表1065!O:O)</f>
        <v>B</v>
      </c>
      <c r="S4041" s="93" t="str">
        <f>IFERROR(_xlfn.XLOOKUP(Q4041,匹配表1065!AI:AI,匹配表1065!AJ:AJ),"绿标")</f>
        <v>红标</v>
      </c>
      <c r="T4041" s="93" t="str" cm="1">
        <f t="array" ref="T4041:U4041">_xlfn.XLOOKUP(Q4041,匹配表1065!L:L,匹配表1065!M:N)</f>
        <v>抑郁焦虑</v>
      </c>
      <c r="U4041" s="94" t="str">
        <v>神经内科</v>
      </c>
      <c r="V4041" s="95" t="s">
        <v>33</v>
      </c>
      <c r="W4041" s="93">
        <f>_xlfn.XLOOKUP(M4041,匹配表1065!D:D,匹配表1065!F:F)*N4041</f>
        <v>12</v>
      </c>
    </row>
    <row r="4042" customHeight="1" spans="1:23">
      <c r="A4042" s="89" t="s">
        <v>787</v>
      </c>
      <c r="B4042" s="90">
        <v>46190</v>
      </c>
      <c r="C4042" s="91" t="str">
        <f t="shared" si="126"/>
        <v>6月第3周</v>
      </c>
      <c r="D4042" s="89" t="s">
        <v>836</v>
      </c>
      <c r="E4042" s="89" t="str">
        <f t="shared" si="127"/>
        <v>6月第3周--周3</v>
      </c>
      <c r="F4042" s="103" t="s">
        <v>27</v>
      </c>
      <c r="G4042" s="102" t="s">
        <v>104</v>
      </c>
      <c r="H4042" s="92" t="str">
        <f>_xlfn.XLOOKUP(O4042,匹配表1065!T:T,匹配表1065!W:W)</f>
        <v>济南市</v>
      </c>
      <c r="I4042" s="89" t="str">
        <f>_xlfn.XLOOKUP(O4042,匹配表1065!T:T,匹配表1065!X:X)</f>
        <v>PME2025</v>
      </c>
      <c r="J4042" s="102" t="s">
        <v>111</v>
      </c>
      <c r="K4042" s="89" cm="1">
        <f ca="1" t="array" ref="K4042:L4042">_xlfn.XLOOKUP(J4042,匹配表1065!Y:Y,匹配表1065!AA:AB)</f>
        <v>30</v>
      </c>
      <c r="L4042" s="89" t="str">
        <v>3个月以上</v>
      </c>
      <c r="M4042" s="92" t="s">
        <v>30</v>
      </c>
      <c r="N4042" s="102">
        <v>1</v>
      </c>
      <c r="O4042" s="93" t="str">
        <f>_xlfn.XLOOKUP(P4042,匹配表1065!U:U,匹配表1065!T:T)</f>
        <v>HO00001400</v>
      </c>
      <c r="P4042" s="102" t="s">
        <v>112</v>
      </c>
      <c r="Q4042" s="102" t="s">
        <v>115</v>
      </c>
      <c r="R4042" s="89" t="str">
        <f>_xlfn.XLOOKUP(Q4042,匹配表1065!L:L,匹配表1065!O:O)</f>
        <v>B</v>
      </c>
      <c r="S4042" s="93" t="str">
        <f>IFERROR(_xlfn.XLOOKUP(Q4042,匹配表1065!AI:AI,匹配表1065!AJ:AJ),"绿标")</f>
        <v>绿标</v>
      </c>
      <c r="T4042" s="93" t="str" cm="1">
        <f t="array" ref="T4042:U4042">_xlfn.XLOOKUP(Q4042,匹配表1065!L:L,匹配表1065!M:N)</f>
        <v>癫痫</v>
      </c>
      <c r="U4042" s="94" t="str">
        <v>神经内科</v>
      </c>
      <c r="V4042" s="95" t="s">
        <v>70</v>
      </c>
      <c r="W4042" s="93">
        <f>_xlfn.XLOOKUP(M4042,匹配表1065!D:D,匹配表1065!F:F)*N4042</f>
        <v>12</v>
      </c>
    </row>
    <row r="4043" customHeight="1" spans="1:23">
      <c r="A4043" s="89" t="s">
        <v>787</v>
      </c>
      <c r="B4043" s="90">
        <v>46190</v>
      </c>
      <c r="C4043" s="91" t="str">
        <f t="shared" si="126"/>
        <v>6月第3周</v>
      </c>
      <c r="D4043" s="89" t="s">
        <v>836</v>
      </c>
      <c r="E4043" s="89" t="str">
        <f t="shared" si="127"/>
        <v>6月第3周--周3</v>
      </c>
      <c r="F4043" s="103" t="s">
        <v>27</v>
      </c>
      <c r="G4043" s="102" t="s">
        <v>104</v>
      </c>
      <c r="H4043" s="92" t="str">
        <f>_xlfn.XLOOKUP(O4043,匹配表1065!T:T,匹配表1065!W:W)</f>
        <v>济南市</v>
      </c>
      <c r="I4043" s="89" t="str">
        <f>_xlfn.XLOOKUP(O4043,匹配表1065!T:T,匹配表1065!X:X)</f>
        <v>PME2025</v>
      </c>
      <c r="J4043" s="102" t="s">
        <v>111</v>
      </c>
      <c r="K4043" s="89" cm="1">
        <f ca="1" t="array" ref="K4043:L4043">_xlfn.XLOOKUP(J4043,匹配表1065!Y:Y,匹配表1065!AA:AB)</f>
        <v>30</v>
      </c>
      <c r="L4043" s="89" t="str">
        <v>3个月以上</v>
      </c>
      <c r="M4043" s="92" t="s">
        <v>35</v>
      </c>
      <c r="N4043" s="102">
        <v>1</v>
      </c>
      <c r="O4043" s="93" t="str">
        <f>_xlfn.XLOOKUP(P4043,匹配表1065!U:U,匹配表1065!T:T)</f>
        <v>HO00001400</v>
      </c>
      <c r="P4043" s="102" t="s">
        <v>112</v>
      </c>
      <c r="Q4043" s="102" t="s">
        <v>597</v>
      </c>
      <c r="R4043" s="89" t="str">
        <f>_xlfn.XLOOKUP(Q4043,匹配表1065!L:L,匹配表1065!O:O)</f>
        <v>B</v>
      </c>
      <c r="S4043" s="93" t="str">
        <f>IFERROR(_xlfn.XLOOKUP(Q4043,匹配表1065!AI:AI,匹配表1065!AJ:AJ),"绿标")</f>
        <v>绿标</v>
      </c>
      <c r="T4043" s="93" t="str" cm="1">
        <f t="array" ref="T4043:U4043">_xlfn.XLOOKUP(Q4043,匹配表1065!L:L,匹配表1065!M:N)</f>
        <v>脑血管</v>
      </c>
      <c r="U4043" s="94" t="str">
        <v>神经内科</v>
      </c>
      <c r="V4043" s="95" t="s">
        <v>58</v>
      </c>
      <c r="W4043" s="93">
        <f>_xlfn.XLOOKUP(M4043,匹配表1065!D:D,匹配表1065!F:F)*N4043</f>
        <v>4</v>
      </c>
    </row>
    <row r="4044" customHeight="1" spans="1:23">
      <c r="A4044" s="89" t="s">
        <v>787</v>
      </c>
      <c r="B4044" s="90">
        <v>46190</v>
      </c>
      <c r="C4044" s="91" t="str">
        <f t="shared" si="126"/>
        <v>6月第3周</v>
      </c>
      <c r="D4044" s="89" t="s">
        <v>836</v>
      </c>
      <c r="E4044" s="89" t="str">
        <f t="shared" si="127"/>
        <v>6月第3周--周3</v>
      </c>
      <c r="F4044" s="103" t="s">
        <v>27</v>
      </c>
      <c r="G4044" s="102" t="s">
        <v>104</v>
      </c>
      <c r="H4044" s="92" t="str">
        <f>_xlfn.XLOOKUP(O4044,匹配表1065!T:T,匹配表1065!W:W)</f>
        <v>济南市</v>
      </c>
      <c r="I4044" s="89" t="str">
        <f>_xlfn.XLOOKUP(O4044,匹配表1065!T:T,匹配表1065!X:X)</f>
        <v>PME2025</v>
      </c>
      <c r="J4044" s="102" t="s">
        <v>128</v>
      </c>
      <c r="K4044" s="89" cm="1">
        <f ca="1" t="array" ref="K4044:L4044">_xlfn.XLOOKUP(J4044,匹配表1065!Y:Y,匹配表1065!AA:AB)</f>
        <v>13</v>
      </c>
      <c r="L4044" s="89" t="str">
        <v>3个月以上</v>
      </c>
      <c r="M4044" s="92" t="s">
        <v>30</v>
      </c>
      <c r="N4044" s="102">
        <v>2</v>
      </c>
      <c r="O4044" s="93" t="str">
        <f>_xlfn.XLOOKUP(P4044,匹配表1065!U:U,匹配表1065!T:T)</f>
        <v>HO00001400</v>
      </c>
      <c r="P4044" s="102" t="s">
        <v>112</v>
      </c>
      <c r="Q4044" s="102" t="s">
        <v>241</v>
      </c>
      <c r="R4044" s="89" t="str">
        <f>_xlfn.XLOOKUP(Q4044,匹配表1065!L:L,匹配表1065!O:O)</f>
        <v>A</v>
      </c>
      <c r="S4044" s="93" t="str">
        <f>IFERROR(_xlfn.XLOOKUP(Q4044,匹配表1065!AI:AI,匹配表1065!AJ:AJ),"绿标")</f>
        <v>红标</v>
      </c>
      <c r="T4044" s="93" t="str" cm="1">
        <f t="array" ref="T4044:U4044">_xlfn.XLOOKUP(Q4044,匹配表1065!L:L,匹配表1065!M:N)</f>
        <v>头痛</v>
      </c>
      <c r="U4044" s="94" t="str">
        <v>神经内科</v>
      </c>
      <c r="V4044" s="95" t="s">
        <v>42</v>
      </c>
      <c r="W4044" s="93">
        <f>_xlfn.XLOOKUP(M4044,匹配表1065!D:D,匹配表1065!F:F)*N4044</f>
        <v>24</v>
      </c>
    </row>
    <row r="4045" customHeight="1" spans="1:23">
      <c r="A4045" s="89" t="s">
        <v>787</v>
      </c>
      <c r="B4045" s="90">
        <v>46190</v>
      </c>
      <c r="C4045" s="91" t="str">
        <f t="shared" si="126"/>
        <v>6月第3周</v>
      </c>
      <c r="D4045" s="89" t="s">
        <v>836</v>
      </c>
      <c r="E4045" s="89" t="str">
        <f t="shared" si="127"/>
        <v>6月第3周--周3</v>
      </c>
      <c r="F4045" s="103" t="s">
        <v>27</v>
      </c>
      <c r="G4045" s="102" t="s">
        <v>104</v>
      </c>
      <c r="H4045" s="92" t="str">
        <f>_xlfn.XLOOKUP(O4045,匹配表1065!T:T,匹配表1065!W:W)</f>
        <v>济南市</v>
      </c>
      <c r="I4045" s="89" t="str">
        <f>_xlfn.XLOOKUP(O4045,匹配表1065!T:T,匹配表1065!X:X)</f>
        <v>PME2025</v>
      </c>
      <c r="J4045" s="102" t="s">
        <v>128</v>
      </c>
      <c r="K4045" s="89" cm="1">
        <f ca="1" t="array" ref="K4045:L4045">_xlfn.XLOOKUP(J4045,匹配表1065!Y:Y,匹配表1065!AA:AB)</f>
        <v>13</v>
      </c>
      <c r="L4045" s="89" t="str">
        <v>3个月以上</v>
      </c>
      <c r="M4045" s="92" t="s">
        <v>35</v>
      </c>
      <c r="N4045" s="102">
        <v>1</v>
      </c>
      <c r="O4045" s="93" t="str">
        <f>_xlfn.XLOOKUP(P4045,匹配表1065!U:U,匹配表1065!T:T)</f>
        <v>HO00001400</v>
      </c>
      <c r="P4045" s="102" t="s">
        <v>112</v>
      </c>
      <c r="Q4045" s="102" t="s">
        <v>416</v>
      </c>
      <c r="R4045" s="89" t="str">
        <f>_xlfn.XLOOKUP(Q4045,匹配表1065!L:L,匹配表1065!O:O)</f>
        <v>C</v>
      </c>
      <c r="S4045" s="93" t="str">
        <f>IFERROR(_xlfn.XLOOKUP(Q4045,匹配表1065!AI:AI,匹配表1065!AJ:AJ),"绿标")</f>
        <v>绿标</v>
      </c>
      <c r="T4045" s="93" t="str" cm="1">
        <f t="array" ref="T4045:U4045">_xlfn.XLOOKUP(Q4045,匹配表1065!L:L,匹配表1065!M:N)</f>
        <v>眩晕</v>
      </c>
      <c r="U4045" s="94" t="str">
        <v>耳鼻喉科</v>
      </c>
      <c r="V4045" s="95" t="s">
        <v>33</v>
      </c>
      <c r="W4045" s="93">
        <f>_xlfn.XLOOKUP(M4045,匹配表1065!D:D,匹配表1065!F:F)*N4045</f>
        <v>4</v>
      </c>
    </row>
    <row r="4046" customHeight="1" spans="1:23">
      <c r="A4046" s="89" t="s">
        <v>787</v>
      </c>
      <c r="B4046" s="90">
        <v>46190</v>
      </c>
      <c r="C4046" s="91" t="str">
        <f t="shared" si="126"/>
        <v>6月第3周</v>
      </c>
      <c r="D4046" s="89" t="s">
        <v>836</v>
      </c>
      <c r="E4046" s="89" t="str">
        <f t="shared" si="127"/>
        <v>6月第3周--周3</v>
      </c>
      <c r="F4046" s="103" t="s">
        <v>27</v>
      </c>
      <c r="G4046" s="102" t="s">
        <v>104</v>
      </c>
      <c r="H4046" s="92" t="str">
        <f>_xlfn.XLOOKUP(O4046,匹配表1065!T:T,匹配表1065!W:W)</f>
        <v>东营市</v>
      </c>
      <c r="I4046" s="89" t="str">
        <f>_xlfn.XLOOKUP(O4046,匹配表1065!T:T,匹配表1065!X:X)</f>
        <v>PME2028</v>
      </c>
      <c r="J4046" s="102" t="s">
        <v>121</v>
      </c>
      <c r="K4046" s="89" cm="1">
        <f ca="1" t="array" ref="K4046:L4046">_xlfn.XLOOKUP(J4046,匹配表1065!Y:Y,匹配表1065!AA:AB)</f>
        <v>26</v>
      </c>
      <c r="L4046" s="89" t="str">
        <v>3个月以上</v>
      </c>
      <c r="M4046" s="92" t="s">
        <v>55</v>
      </c>
      <c r="N4046" s="102">
        <v>1</v>
      </c>
      <c r="O4046" s="93" t="str">
        <f>_xlfn.XLOOKUP(P4046,匹配表1065!U:U,匹配表1065!T:T)</f>
        <v>HO00001421</v>
      </c>
      <c r="P4046" s="102" t="s">
        <v>122</v>
      </c>
      <c r="Q4046" s="102" t="s">
        <v>123</v>
      </c>
      <c r="R4046" s="89" t="str">
        <f>_xlfn.XLOOKUP(Q4046,匹配表1065!L:L,匹配表1065!O:O)</f>
        <v>A</v>
      </c>
      <c r="S4046" s="93" t="str">
        <f>IFERROR(_xlfn.XLOOKUP(Q4046,匹配表1065!AI:AI,匹配表1065!AJ:AJ),"绿标")</f>
        <v>红标</v>
      </c>
      <c r="T4046" s="93" t="str" cm="1">
        <f t="array" ref="T4046:U4046">_xlfn.XLOOKUP(Q4046,匹配表1065!L:L,匹配表1065!M:N)</f>
        <v>头痛</v>
      </c>
      <c r="U4046" s="94" t="str">
        <v>神经内科</v>
      </c>
      <c r="V4046" s="95" t="s">
        <v>67</v>
      </c>
      <c r="W4046" s="93">
        <f>_xlfn.XLOOKUP(M4046,匹配表1065!D:D,匹配表1065!F:F)*N4046</f>
        <v>8</v>
      </c>
    </row>
    <row r="4047" customHeight="1" spans="1:23">
      <c r="A4047" s="89" t="s">
        <v>787</v>
      </c>
      <c r="B4047" s="90">
        <v>46190</v>
      </c>
      <c r="C4047" s="91" t="str">
        <f t="shared" si="126"/>
        <v>6月第3周</v>
      </c>
      <c r="D4047" s="89" t="s">
        <v>836</v>
      </c>
      <c r="E4047" s="89" t="str">
        <f t="shared" si="127"/>
        <v>6月第3周--周3</v>
      </c>
      <c r="F4047" s="103" t="s">
        <v>27</v>
      </c>
      <c r="G4047" s="102" t="s">
        <v>104</v>
      </c>
      <c r="H4047" s="92" t="str">
        <f>_xlfn.XLOOKUP(O4047,匹配表1065!T:T,匹配表1065!W:W)</f>
        <v>济南市</v>
      </c>
      <c r="I4047" s="89" t="str">
        <f>_xlfn.XLOOKUP(O4047,匹配表1065!T:T,匹配表1065!X:X)</f>
        <v>PME2026</v>
      </c>
      <c r="J4047" s="102" t="s">
        <v>116</v>
      </c>
      <c r="K4047" s="89" cm="1">
        <f ca="1" t="array" ref="K4047:L4047">_xlfn.XLOOKUP(J4047,匹配表1065!Y:Y,匹配表1065!AA:AB)</f>
        <v>13</v>
      </c>
      <c r="L4047" s="89" t="str">
        <v>3个月以上</v>
      </c>
      <c r="M4047" s="92" t="s">
        <v>30</v>
      </c>
      <c r="N4047" s="102">
        <v>1</v>
      </c>
      <c r="O4047" s="93" t="str">
        <f>_xlfn.XLOOKUP(P4047,匹配表1065!U:U,匹配表1065!T:T)</f>
        <v>HO00001409</v>
      </c>
      <c r="P4047" s="102" t="s">
        <v>117</v>
      </c>
      <c r="Q4047" s="102" t="s">
        <v>118</v>
      </c>
      <c r="R4047" s="89" t="str">
        <f>_xlfn.XLOOKUP(Q4047,匹配表1065!L:L,匹配表1065!O:O)</f>
        <v>A</v>
      </c>
      <c r="S4047" s="93" t="str">
        <f>IFERROR(_xlfn.XLOOKUP(Q4047,匹配表1065!AI:AI,匹配表1065!AJ:AJ),"绿标")</f>
        <v>绿标</v>
      </c>
      <c r="T4047" s="93" t="str" cm="1">
        <f t="array" ref="T4047:U4047">_xlfn.XLOOKUP(Q4047,匹配表1065!L:L,匹配表1065!M:N)</f>
        <v>头痛</v>
      </c>
      <c r="U4047" s="94" t="str">
        <v>神经内科</v>
      </c>
      <c r="V4047" s="95" t="s">
        <v>67</v>
      </c>
      <c r="W4047" s="93">
        <f>_xlfn.XLOOKUP(M4047,匹配表1065!D:D,匹配表1065!F:F)*N4047</f>
        <v>12</v>
      </c>
    </row>
    <row r="4048" customHeight="1" spans="1:23">
      <c r="A4048" s="89" t="s">
        <v>787</v>
      </c>
      <c r="B4048" s="90">
        <v>46190</v>
      </c>
      <c r="C4048" s="91" t="str">
        <f t="shared" si="126"/>
        <v>6月第3周</v>
      </c>
      <c r="D4048" s="89" t="s">
        <v>836</v>
      </c>
      <c r="E4048" s="89" t="str">
        <f t="shared" si="127"/>
        <v>6月第3周--周3</v>
      </c>
      <c r="F4048" s="103" t="s">
        <v>27</v>
      </c>
      <c r="G4048" s="89" t="s">
        <v>63</v>
      </c>
      <c r="H4048" s="92" t="str">
        <f>_xlfn.XLOOKUP(O4048,匹配表1065!T:T,匹配表1065!W:W)</f>
        <v>南京市</v>
      </c>
      <c r="I4048" s="89" t="str">
        <f>_xlfn.XLOOKUP(O4048,匹配表1065!T:T,匹配表1065!X:X)</f>
        <v>PME2001</v>
      </c>
      <c r="J4048" s="102" t="s">
        <v>64</v>
      </c>
      <c r="K4048" s="89" cm="1">
        <f ca="1" t="array" ref="K4048:L4048">_xlfn.XLOOKUP(J4048,匹配表1065!Y:Y,匹配表1065!AA:AB)</f>
        <v>31</v>
      </c>
      <c r="L4048" s="89" t="str">
        <v>3个月以上</v>
      </c>
      <c r="M4048" s="92" t="s">
        <v>30</v>
      </c>
      <c r="N4048" s="102">
        <v>1</v>
      </c>
      <c r="O4048" s="93" t="str">
        <f>_xlfn.XLOOKUP(P4048,匹配表1065!U:U,匹配表1065!T:T)</f>
        <v>HO00000958</v>
      </c>
      <c r="P4048" s="102" t="s">
        <v>65</v>
      </c>
      <c r="Q4048" s="102" t="s">
        <v>68</v>
      </c>
      <c r="R4048" s="89" t="str">
        <f>_xlfn.XLOOKUP(Q4048,匹配表1065!L:L,匹配表1065!O:O)</f>
        <v>A</v>
      </c>
      <c r="S4048" s="93" t="str">
        <f>IFERROR(_xlfn.XLOOKUP(Q4048,匹配表1065!AI:AI,匹配表1065!AJ:AJ),"绿标")</f>
        <v>红标</v>
      </c>
      <c r="T4048" s="93" t="str" cm="1">
        <f t="array" ref="T4048:U4048">_xlfn.XLOOKUP(Q4048,匹配表1065!L:L,匹配表1065!M:N)</f>
        <v>头痛</v>
      </c>
      <c r="U4048" s="94" t="str">
        <v>神经内科</v>
      </c>
      <c r="V4048" s="95" t="s">
        <v>33</v>
      </c>
      <c r="W4048" s="93">
        <f>_xlfn.XLOOKUP(M4048,匹配表1065!D:D,匹配表1065!F:F)*N4048</f>
        <v>12</v>
      </c>
    </row>
    <row r="4049" customHeight="1" spans="1:23">
      <c r="A4049" s="89" t="s">
        <v>787</v>
      </c>
      <c r="B4049" s="90">
        <v>46190</v>
      </c>
      <c r="C4049" s="91" t="str">
        <f t="shared" si="126"/>
        <v>6月第3周</v>
      </c>
      <c r="D4049" s="89" t="s">
        <v>836</v>
      </c>
      <c r="E4049" s="89" t="str">
        <f t="shared" si="127"/>
        <v>6月第3周--周3</v>
      </c>
      <c r="F4049" s="103" t="s">
        <v>27</v>
      </c>
      <c r="G4049" s="89" t="s">
        <v>63</v>
      </c>
      <c r="H4049" s="92" t="str">
        <f>_xlfn.XLOOKUP(O4049,匹配表1065!T:T,匹配表1065!W:W)</f>
        <v>南京市</v>
      </c>
      <c r="I4049" s="89" t="str">
        <f>_xlfn.XLOOKUP(O4049,匹配表1065!T:T,匹配表1065!X:X)</f>
        <v>PME2001</v>
      </c>
      <c r="J4049" s="102" t="s">
        <v>64</v>
      </c>
      <c r="K4049" s="89" cm="1">
        <f ca="1" t="array" ref="K4049:L4049">_xlfn.XLOOKUP(J4049,匹配表1065!Y:Y,匹配表1065!AA:AB)</f>
        <v>31</v>
      </c>
      <c r="L4049" s="89" t="str">
        <v>3个月以上</v>
      </c>
      <c r="M4049" s="92" t="s">
        <v>30</v>
      </c>
      <c r="N4049" s="102">
        <v>1</v>
      </c>
      <c r="O4049" s="93" t="str">
        <f>_xlfn.XLOOKUP(P4049,匹配表1065!U:U,匹配表1065!T:T)</f>
        <v>HO00000958</v>
      </c>
      <c r="P4049" s="102" t="s">
        <v>65</v>
      </c>
      <c r="Q4049" s="102" t="s">
        <v>652</v>
      </c>
      <c r="R4049" s="89" t="str">
        <f>_xlfn.XLOOKUP(Q4049,匹配表1065!L:L,匹配表1065!O:O)</f>
        <v>B</v>
      </c>
      <c r="S4049" s="93" t="str">
        <f>IFERROR(_xlfn.XLOOKUP(Q4049,匹配表1065!AI:AI,匹配表1065!AJ:AJ),"绿标")</f>
        <v>绿标</v>
      </c>
      <c r="T4049" s="93" t="str" cm="1">
        <f t="array" ref="T4049:U4049">_xlfn.XLOOKUP(Q4049,匹配表1065!L:L,匹配表1065!M:N)</f>
        <v>脑血管</v>
      </c>
      <c r="U4049" s="94" t="str">
        <v>神经内科</v>
      </c>
      <c r="V4049" s="95" t="s">
        <v>33</v>
      </c>
      <c r="W4049" s="93">
        <f>_xlfn.XLOOKUP(M4049,匹配表1065!D:D,匹配表1065!F:F)*N4049</f>
        <v>12</v>
      </c>
    </row>
    <row r="4050" customHeight="1" spans="1:23">
      <c r="A4050" s="89" t="s">
        <v>787</v>
      </c>
      <c r="B4050" s="90">
        <v>46190</v>
      </c>
      <c r="C4050" s="91" t="str">
        <f t="shared" si="126"/>
        <v>6月第3周</v>
      </c>
      <c r="D4050" s="89" t="s">
        <v>836</v>
      </c>
      <c r="E4050" s="89" t="str">
        <f t="shared" si="127"/>
        <v>6月第3周--周3</v>
      </c>
      <c r="F4050" s="103" t="s">
        <v>27</v>
      </c>
      <c r="G4050" s="89" t="s">
        <v>63</v>
      </c>
      <c r="H4050" s="92" t="str">
        <f>_xlfn.XLOOKUP(O4050,匹配表1065!T:T,匹配表1065!W:W)</f>
        <v>南京市</v>
      </c>
      <c r="I4050" s="89" t="str">
        <f>_xlfn.XLOOKUP(O4050,匹配表1065!T:T,匹配表1065!X:X)</f>
        <v>PME2001</v>
      </c>
      <c r="J4050" s="102" t="s">
        <v>64</v>
      </c>
      <c r="K4050" s="89" cm="1">
        <f ca="1" t="array" ref="K4050:L4050">_xlfn.XLOOKUP(J4050,匹配表1065!Y:Y,匹配表1065!AA:AB)</f>
        <v>31</v>
      </c>
      <c r="L4050" s="89" t="str">
        <v>3个月以上</v>
      </c>
      <c r="M4050" s="92" t="s">
        <v>35</v>
      </c>
      <c r="N4050" s="102">
        <v>1</v>
      </c>
      <c r="O4050" s="93" t="str">
        <f>_xlfn.XLOOKUP(P4050,匹配表1065!U:U,匹配表1065!T:T)</f>
        <v>HO00000958</v>
      </c>
      <c r="P4050" s="102" t="s">
        <v>65</v>
      </c>
      <c r="Q4050" s="102" t="s">
        <v>467</v>
      </c>
      <c r="R4050" s="89" t="str">
        <f>_xlfn.XLOOKUP(Q4050,匹配表1065!L:L,匹配表1065!O:O)</f>
        <v>B</v>
      </c>
      <c r="S4050" s="93" t="str">
        <f>IFERROR(_xlfn.XLOOKUP(Q4050,匹配表1065!AI:AI,匹配表1065!AJ:AJ),"绿标")</f>
        <v>绿标</v>
      </c>
      <c r="T4050" s="93" t="str" cm="1">
        <f t="array" ref="T4050:U4050">_xlfn.XLOOKUP(Q4050,匹配表1065!L:L,匹配表1065!M:N)</f>
        <v>脑血管</v>
      </c>
      <c r="U4050" s="94" t="str">
        <v>神经内科</v>
      </c>
      <c r="V4050" s="95" t="s">
        <v>33</v>
      </c>
      <c r="W4050" s="93">
        <f>_xlfn.XLOOKUP(M4050,匹配表1065!D:D,匹配表1065!F:F)*N4050</f>
        <v>4</v>
      </c>
    </row>
    <row r="4051" customHeight="1" spans="1:23">
      <c r="A4051" s="89" t="s">
        <v>787</v>
      </c>
      <c r="B4051" s="90">
        <v>46190</v>
      </c>
      <c r="C4051" s="91" t="str">
        <f t="shared" si="126"/>
        <v>6月第3周</v>
      </c>
      <c r="D4051" s="89" t="s">
        <v>836</v>
      </c>
      <c r="E4051" s="89" t="str">
        <f t="shared" si="127"/>
        <v>6月第3周--周3</v>
      </c>
      <c r="F4051" s="103" t="s">
        <v>27</v>
      </c>
      <c r="G4051" s="89" t="s">
        <v>63</v>
      </c>
      <c r="H4051" s="92" t="str">
        <f>_xlfn.XLOOKUP(O4051,匹配表1065!T:T,匹配表1065!W:W)</f>
        <v>南京市</v>
      </c>
      <c r="I4051" s="89" t="str">
        <f>_xlfn.XLOOKUP(O4051,匹配表1065!T:T,匹配表1065!X:X)</f>
        <v>PME2002</v>
      </c>
      <c r="J4051" s="102" t="s">
        <v>84</v>
      </c>
      <c r="K4051" s="89" cm="1">
        <f ca="1" t="array" ref="K4051:L4051">_xlfn.XLOOKUP(J4051,匹配表1065!Y:Y,匹配表1065!AA:AB)</f>
        <v>31</v>
      </c>
      <c r="L4051" s="89" t="str">
        <v>3个月以上</v>
      </c>
      <c r="M4051" s="92" t="s">
        <v>30</v>
      </c>
      <c r="N4051" s="102">
        <v>1</v>
      </c>
      <c r="O4051" s="93" t="str">
        <f>_xlfn.XLOOKUP(P4051,匹配表1065!U:U,匹配表1065!T:T)</f>
        <v>HO00111156</v>
      </c>
      <c r="P4051" s="102" t="s">
        <v>85</v>
      </c>
      <c r="Q4051" s="102" t="s">
        <v>86</v>
      </c>
      <c r="R4051" s="89" t="str">
        <f>_xlfn.XLOOKUP(Q4051,匹配表1065!L:L,匹配表1065!O:O)</f>
        <v>D</v>
      </c>
      <c r="S4051" s="93" t="str">
        <f>IFERROR(_xlfn.XLOOKUP(Q4051,匹配表1065!AI:AI,匹配表1065!AJ:AJ),"绿标")</f>
        <v>红标</v>
      </c>
      <c r="T4051" s="93" t="str" cm="1">
        <f t="array" ref="T4051:U4051">_xlfn.XLOOKUP(Q4051,匹配表1065!L:L,匹配表1065!M:N)</f>
        <v>头痛</v>
      </c>
      <c r="U4051" s="94" t="str">
        <v>神经内科</v>
      </c>
      <c r="V4051" s="95" t="s">
        <v>67</v>
      </c>
      <c r="W4051" s="93">
        <f>_xlfn.XLOOKUP(M4051,匹配表1065!D:D,匹配表1065!F:F)*N4051</f>
        <v>12</v>
      </c>
    </row>
    <row r="4052" customHeight="1" spans="1:23">
      <c r="A4052" s="89" t="s">
        <v>787</v>
      </c>
      <c r="B4052" s="90">
        <v>46190</v>
      </c>
      <c r="C4052" s="91" t="str">
        <f t="shared" si="126"/>
        <v>6月第3周</v>
      </c>
      <c r="D4052" s="89" t="s">
        <v>836</v>
      </c>
      <c r="E4052" s="89" t="str">
        <f t="shared" si="127"/>
        <v>6月第3周--周3</v>
      </c>
      <c r="F4052" s="103" t="s">
        <v>27</v>
      </c>
      <c r="G4052" s="89" t="s">
        <v>63</v>
      </c>
      <c r="H4052" s="92" t="str">
        <f>_xlfn.XLOOKUP(O4052,匹配表1065!T:T,匹配表1065!W:W)</f>
        <v>徐州市</v>
      </c>
      <c r="I4052" s="89" t="str">
        <f>_xlfn.XLOOKUP(O4052,匹配表1065!T:T,匹配表1065!X:X)</f>
        <v>PME2008</v>
      </c>
      <c r="J4052" s="102" t="s">
        <v>81</v>
      </c>
      <c r="K4052" s="89" cm="1">
        <f ca="1" t="array" ref="K4052:L4052">_xlfn.XLOOKUP(J4052,匹配表1065!Y:Y,匹配表1065!AA:AB)</f>
        <v>19</v>
      </c>
      <c r="L4052" s="89" t="str">
        <v>3个月以上</v>
      </c>
      <c r="M4052" s="92" t="s">
        <v>30</v>
      </c>
      <c r="N4052" s="102">
        <v>1</v>
      </c>
      <c r="O4052" s="93" t="str">
        <f>_xlfn.XLOOKUP(P4052,匹配表1065!U:U,匹配表1065!T:T)</f>
        <v>HO00001134</v>
      </c>
      <c r="P4052" s="102" t="s">
        <v>82</v>
      </c>
      <c r="Q4052" s="102" t="s">
        <v>83</v>
      </c>
      <c r="R4052" s="89" t="str">
        <f>_xlfn.XLOOKUP(Q4052,匹配表1065!L:L,匹配表1065!O:O)</f>
        <v>B</v>
      </c>
      <c r="S4052" s="93" t="str">
        <f>IFERROR(_xlfn.XLOOKUP(Q4052,匹配表1065!AI:AI,匹配表1065!AJ:AJ),"绿标")</f>
        <v>黑标</v>
      </c>
      <c r="T4052" s="93" t="str" cm="1">
        <f t="array" ref="T4052:U4052">_xlfn.XLOOKUP(Q4052,匹配表1065!L:L,匹配表1065!M:N)</f>
        <v>抑郁焦虑</v>
      </c>
      <c r="U4052" s="94" t="str">
        <v>神经内科</v>
      </c>
      <c r="V4052" s="95" t="s">
        <v>33</v>
      </c>
      <c r="W4052" s="93">
        <f>_xlfn.XLOOKUP(M4052,匹配表1065!D:D,匹配表1065!F:F)*N4052</f>
        <v>12</v>
      </c>
    </row>
    <row r="4053" customHeight="1" spans="1:23">
      <c r="A4053" s="89" t="s">
        <v>787</v>
      </c>
      <c r="B4053" s="90">
        <v>46190</v>
      </c>
      <c r="C4053" s="91" t="str">
        <f t="shared" si="126"/>
        <v>6月第3周</v>
      </c>
      <c r="D4053" s="89" t="s">
        <v>836</v>
      </c>
      <c r="E4053" s="89" t="str">
        <f t="shared" si="127"/>
        <v>6月第3周--周3</v>
      </c>
      <c r="F4053" s="103" t="s">
        <v>27</v>
      </c>
      <c r="G4053" s="89" t="s">
        <v>63</v>
      </c>
      <c r="H4053" s="92" t="str">
        <f>_xlfn.XLOOKUP(O4053,匹配表1065!T:T,匹配表1065!W:W)</f>
        <v>淮安市</v>
      </c>
      <c r="I4053" s="89" t="str">
        <f>_xlfn.XLOOKUP(O4053,匹配表1065!T:T,匹配表1065!X:X)</f>
        <v>PME2041</v>
      </c>
      <c r="J4053" s="102" t="s">
        <v>71</v>
      </c>
      <c r="K4053" s="89" cm="1">
        <f ca="1" t="array" ref="K4053:L4053">_xlfn.XLOOKUP(J4053,匹配表1065!Y:Y,匹配表1065!AA:AB)</f>
        <v>5</v>
      </c>
      <c r="L4053" s="89" t="str">
        <v>3个月以上</v>
      </c>
      <c r="M4053" s="92" t="s">
        <v>30</v>
      </c>
      <c r="N4053" s="102">
        <v>1</v>
      </c>
      <c r="O4053" s="93" t="str">
        <f>_xlfn.XLOOKUP(P4053,匹配表1065!U:U,匹配表1065!T:T)</f>
        <v>HO00000992</v>
      </c>
      <c r="P4053" s="102" t="s">
        <v>72</v>
      </c>
      <c r="Q4053" s="102" t="s">
        <v>73</v>
      </c>
      <c r="R4053" s="89" t="str">
        <f>_xlfn.XLOOKUP(Q4053,匹配表1065!L:L,匹配表1065!O:O)</f>
        <v>D</v>
      </c>
      <c r="S4053" s="93" t="str">
        <f>IFERROR(_xlfn.XLOOKUP(Q4053,匹配表1065!AI:AI,匹配表1065!AJ:AJ),"绿标")</f>
        <v>绿标</v>
      </c>
      <c r="T4053" s="93" t="str" cm="1">
        <f t="array" ref="T4053:U4053">_xlfn.XLOOKUP(Q4053,匹配表1065!L:L,匹配表1065!M:N)</f>
        <v>眩晕</v>
      </c>
      <c r="U4053" s="94" t="str">
        <v>神经内科</v>
      </c>
      <c r="V4053" s="95" t="s">
        <v>67</v>
      </c>
      <c r="W4053" s="93">
        <f>_xlfn.XLOOKUP(M4053,匹配表1065!D:D,匹配表1065!F:F)*N4053</f>
        <v>12</v>
      </c>
    </row>
    <row r="4054" customHeight="1" spans="1:23">
      <c r="A4054" s="89" t="s">
        <v>787</v>
      </c>
      <c r="B4054" s="90">
        <v>46190</v>
      </c>
      <c r="C4054" s="91" t="str">
        <f t="shared" si="126"/>
        <v>6月第3周</v>
      </c>
      <c r="D4054" s="89" t="s">
        <v>836</v>
      </c>
      <c r="E4054" s="89" t="str">
        <f t="shared" si="127"/>
        <v>6月第3周--周3</v>
      </c>
      <c r="F4054" s="103" t="s">
        <v>27</v>
      </c>
      <c r="G4054" s="89" t="s">
        <v>63</v>
      </c>
      <c r="H4054" s="92" t="str">
        <f>_xlfn.XLOOKUP(O4054,匹配表1065!T:T,匹配表1065!W:W)</f>
        <v>连云港市</v>
      </c>
      <c r="I4054" s="89" t="str">
        <f>_xlfn.XLOOKUP(O4054,匹配表1065!T:T,匹配表1065!X:X)</f>
        <v>PME2042</v>
      </c>
      <c r="J4054" s="102" t="s">
        <v>74</v>
      </c>
      <c r="K4054" s="89" cm="1">
        <f ca="1" t="array" ref="K4054:L4054">_xlfn.XLOOKUP(J4054,匹配表1065!Y:Y,匹配表1065!AA:AB)</f>
        <v>7</v>
      </c>
      <c r="L4054" s="89" t="str">
        <v>3个月以上</v>
      </c>
      <c r="M4054" s="92" t="s">
        <v>30</v>
      </c>
      <c r="N4054" s="102">
        <v>1</v>
      </c>
      <c r="O4054" s="93" t="str">
        <f>_xlfn.XLOOKUP(P4054,匹配表1065!U:U,匹配表1065!T:T)</f>
        <v>HO00017661</v>
      </c>
      <c r="P4054" s="102" t="s">
        <v>508</v>
      </c>
      <c r="Q4054" s="102" t="s">
        <v>509</v>
      </c>
      <c r="R4054" s="89" t="str">
        <f>_xlfn.XLOOKUP(Q4054,匹配表1065!L:L,匹配表1065!O:O)</f>
        <v>A</v>
      </c>
      <c r="S4054" s="93" t="str">
        <f>IFERROR(_xlfn.XLOOKUP(Q4054,匹配表1065!AI:AI,匹配表1065!AJ:AJ),"绿标")</f>
        <v>绿标</v>
      </c>
      <c r="T4054" s="93" t="str" cm="1">
        <f t="array" ref="T4054:U4054">_xlfn.XLOOKUP(Q4054,匹配表1065!L:L,匹配表1065!M:N)</f>
        <v>头痛</v>
      </c>
      <c r="U4054" s="94" t="str">
        <v>神经内科</v>
      </c>
      <c r="V4054" s="95" t="s">
        <v>67</v>
      </c>
      <c r="W4054" s="93">
        <f>_xlfn.XLOOKUP(M4054,匹配表1065!D:D,匹配表1065!F:F)*N4054</f>
        <v>12</v>
      </c>
    </row>
    <row r="4055" customHeight="1" spans="1:23">
      <c r="A4055" s="89" t="s">
        <v>787</v>
      </c>
      <c r="B4055" s="90">
        <v>46190</v>
      </c>
      <c r="C4055" s="91" t="str">
        <f t="shared" si="126"/>
        <v>6月第3周</v>
      </c>
      <c r="D4055" s="89" t="s">
        <v>836</v>
      </c>
      <c r="E4055" s="89" t="str">
        <f t="shared" si="127"/>
        <v>6月第3周--周3</v>
      </c>
      <c r="F4055" s="103" t="s">
        <v>27</v>
      </c>
      <c r="G4055" s="89" t="s">
        <v>63</v>
      </c>
      <c r="H4055" s="92" t="str">
        <f>_xlfn.XLOOKUP(O4055,匹配表1065!T:T,匹配表1065!W:W)</f>
        <v>南京市</v>
      </c>
      <c r="I4055" s="89" t="str">
        <f>_xlfn.XLOOKUP(O4055,匹配表1065!T:T,匹配表1065!X:X)</f>
        <v>PME2002</v>
      </c>
      <c r="J4055" s="102" t="s">
        <v>84</v>
      </c>
      <c r="K4055" s="89" cm="1">
        <f ca="1" t="array" ref="K4055:L4055">_xlfn.XLOOKUP(J4055,匹配表1065!Y:Y,匹配表1065!AA:AB)</f>
        <v>31</v>
      </c>
      <c r="L4055" s="89" t="str">
        <v>3个月以上</v>
      </c>
      <c r="M4055" s="92" t="s">
        <v>30</v>
      </c>
      <c r="N4055" s="102">
        <v>1</v>
      </c>
      <c r="O4055" s="93" t="str">
        <f>_xlfn.XLOOKUP(P4055,匹配表1065!U:U,匹配表1065!T:T)</f>
        <v>HO00039936</v>
      </c>
      <c r="P4055" s="102" t="s">
        <v>87</v>
      </c>
      <c r="Q4055" s="102" t="s">
        <v>403</v>
      </c>
      <c r="R4055" s="89" t="str">
        <f>_xlfn.XLOOKUP(Q4055,匹配表1065!L:L,匹配表1065!O:O)</f>
        <v>C</v>
      </c>
      <c r="S4055" s="93" t="str">
        <f>IFERROR(_xlfn.XLOOKUP(Q4055,匹配表1065!AI:AI,匹配表1065!AJ:AJ),"绿标")</f>
        <v>绿标</v>
      </c>
      <c r="T4055" s="93" t="str" cm="1">
        <f t="array" ref="T4055:U4055">_xlfn.XLOOKUP(Q4055,匹配表1065!L:L,匹配表1065!M:N)</f>
        <v>眩晕</v>
      </c>
      <c r="U4055" s="94" t="str">
        <v>耳鼻喉科</v>
      </c>
      <c r="V4055" s="95" t="s">
        <v>70</v>
      </c>
      <c r="W4055" s="93">
        <f>_xlfn.XLOOKUP(M4055,匹配表1065!D:D,匹配表1065!F:F)*N4055</f>
        <v>12</v>
      </c>
    </row>
    <row r="4056" customHeight="1" spans="1:23">
      <c r="A4056" s="89" t="s">
        <v>787</v>
      </c>
      <c r="B4056" s="90">
        <v>46190</v>
      </c>
      <c r="C4056" s="91" t="str">
        <f t="shared" si="126"/>
        <v>6月第3周</v>
      </c>
      <c r="D4056" s="89" t="s">
        <v>836</v>
      </c>
      <c r="E4056" s="89" t="str">
        <f t="shared" si="127"/>
        <v>6月第3周--周3</v>
      </c>
      <c r="F4056" s="103" t="s">
        <v>27</v>
      </c>
      <c r="G4056" s="89" t="s">
        <v>63</v>
      </c>
      <c r="H4056" s="92" t="str">
        <f>_xlfn.XLOOKUP(O4056,匹配表1065!T:T,匹配表1065!W:W)</f>
        <v>南京市</v>
      </c>
      <c r="I4056" s="89" t="str">
        <f>_xlfn.XLOOKUP(O4056,匹配表1065!T:T,匹配表1065!X:X)</f>
        <v>PME2002</v>
      </c>
      <c r="J4056" s="102" t="s">
        <v>84</v>
      </c>
      <c r="K4056" s="89" cm="1">
        <f ca="1" t="array" ref="K4056:L4056">_xlfn.XLOOKUP(J4056,匹配表1065!Y:Y,匹配表1065!AA:AB)</f>
        <v>31</v>
      </c>
      <c r="L4056" s="89" t="str">
        <v>3个月以上</v>
      </c>
      <c r="M4056" s="92" t="s">
        <v>30</v>
      </c>
      <c r="N4056" s="102">
        <v>1</v>
      </c>
      <c r="O4056" s="93" t="str">
        <f>_xlfn.XLOOKUP(P4056,匹配表1065!U:U,匹配表1065!T:T)</f>
        <v>HO00000964</v>
      </c>
      <c r="P4056" s="102" t="s">
        <v>90</v>
      </c>
      <c r="Q4056" s="102" t="s">
        <v>332</v>
      </c>
      <c r="R4056" s="89" t="str">
        <f>_xlfn.XLOOKUP(Q4056,匹配表1065!L:L,匹配表1065!O:O)</f>
        <v>D</v>
      </c>
      <c r="S4056" s="93" t="str">
        <f>IFERROR(_xlfn.XLOOKUP(Q4056,匹配表1065!AI:AI,匹配表1065!AJ:AJ),"绿标")</f>
        <v>绿标</v>
      </c>
      <c r="T4056" s="93" t="str" cm="1">
        <f t="array" ref="T4056:U4056">_xlfn.XLOOKUP(Q4056,匹配表1065!L:L,匹配表1065!M:N)</f>
        <v>疼痛</v>
      </c>
      <c r="U4056" s="94" t="str">
        <v>疼痛科</v>
      </c>
      <c r="V4056" s="95" t="s">
        <v>58</v>
      </c>
      <c r="W4056" s="93">
        <f>_xlfn.XLOOKUP(M4056,匹配表1065!D:D,匹配表1065!F:F)*N4056</f>
        <v>12</v>
      </c>
    </row>
    <row r="4057" customHeight="1" spans="1:23">
      <c r="A4057" s="89" t="s">
        <v>787</v>
      </c>
      <c r="B4057" s="90">
        <v>46190</v>
      </c>
      <c r="C4057" s="91" t="str">
        <f t="shared" si="126"/>
        <v>6月第3周</v>
      </c>
      <c r="D4057" s="89" t="s">
        <v>836</v>
      </c>
      <c r="E4057" s="89" t="str">
        <f t="shared" si="127"/>
        <v>6月第3周--周3</v>
      </c>
      <c r="F4057" s="103" t="s">
        <v>27</v>
      </c>
      <c r="G4057" s="89" t="s">
        <v>63</v>
      </c>
      <c r="H4057" s="92" t="str">
        <f>_xlfn.XLOOKUP(O4057,匹配表1065!T:T,匹配表1065!W:W)</f>
        <v>南京市</v>
      </c>
      <c r="I4057" s="89" t="str">
        <f>_xlfn.XLOOKUP(O4057,匹配表1065!T:T,匹配表1065!X:X)</f>
        <v>PME2002</v>
      </c>
      <c r="J4057" s="102" t="s">
        <v>84</v>
      </c>
      <c r="K4057" s="89" cm="1">
        <f ca="1" t="array" ref="K4057:L4057">_xlfn.XLOOKUP(J4057,匹配表1065!Y:Y,匹配表1065!AA:AB)</f>
        <v>31</v>
      </c>
      <c r="L4057" s="89" t="str">
        <v>3个月以上</v>
      </c>
      <c r="M4057" s="92" t="s">
        <v>35</v>
      </c>
      <c r="N4057" s="102">
        <v>1</v>
      </c>
      <c r="O4057" s="93" t="str">
        <f>_xlfn.XLOOKUP(P4057,匹配表1065!U:U,匹配表1065!T:T)</f>
        <v>HO00111156</v>
      </c>
      <c r="P4057" s="102" t="s">
        <v>85</v>
      </c>
      <c r="Q4057" s="102" t="s">
        <v>558</v>
      </c>
      <c r="R4057" s="89" t="str">
        <f>_xlfn.XLOOKUP(Q4057,匹配表1065!L:L,匹配表1065!O:O)</f>
        <v>C</v>
      </c>
      <c r="S4057" s="93" t="str">
        <f>IFERROR(_xlfn.XLOOKUP(Q4057,匹配表1065!AI:AI,匹配表1065!AJ:AJ),"绿标")</f>
        <v>黑标</v>
      </c>
      <c r="T4057" s="93" t="str" cm="1">
        <f t="array" ref="T4057:U4057">_xlfn.XLOOKUP(Q4057,匹配表1065!L:L,匹配表1065!M:N)</f>
        <v>眩晕</v>
      </c>
      <c r="U4057" s="94" t="str">
        <v>耳鼻喉科</v>
      </c>
      <c r="V4057" s="95" t="s">
        <v>70</v>
      </c>
      <c r="W4057" s="93">
        <f>_xlfn.XLOOKUP(M4057,匹配表1065!D:D,匹配表1065!F:F)*N4057</f>
        <v>4</v>
      </c>
    </row>
    <row r="4058" customHeight="1" spans="1:23">
      <c r="A4058" s="89" t="s">
        <v>787</v>
      </c>
      <c r="B4058" s="90">
        <v>46190</v>
      </c>
      <c r="C4058" s="91" t="str">
        <f t="shared" si="126"/>
        <v>6月第3周</v>
      </c>
      <c r="D4058" s="89" t="s">
        <v>836</v>
      </c>
      <c r="E4058" s="89" t="str">
        <f t="shared" si="127"/>
        <v>6月第3周--周3</v>
      </c>
      <c r="F4058" s="103" t="s">
        <v>27</v>
      </c>
      <c r="G4058" s="89" t="s">
        <v>63</v>
      </c>
      <c r="H4058" s="92" t="str">
        <f>_xlfn.XLOOKUP(O4058,匹配表1065!T:T,匹配表1065!W:W)</f>
        <v>南京市</v>
      </c>
      <c r="I4058" s="89" t="str">
        <f>_xlfn.XLOOKUP(O4058,匹配表1065!T:T,匹配表1065!X:X)</f>
        <v>PME2001</v>
      </c>
      <c r="J4058" s="102" t="s">
        <v>77</v>
      </c>
      <c r="K4058" s="89" cm="1">
        <f ca="1" t="array" ref="K4058:L4058">_xlfn.XLOOKUP(J4058,匹配表1065!Y:Y,匹配表1065!AA:AB)</f>
        <v>8</v>
      </c>
      <c r="L4058" s="89" t="str">
        <v>3个月以上</v>
      </c>
      <c r="M4058" s="92" t="s">
        <v>30</v>
      </c>
      <c r="N4058" s="102">
        <v>1</v>
      </c>
      <c r="O4058" s="93" t="str">
        <f>_xlfn.XLOOKUP(P4058,匹配表1065!U:U,匹配表1065!T:T)</f>
        <v>HO00000958</v>
      </c>
      <c r="P4058" s="102" t="s">
        <v>65</v>
      </c>
      <c r="Q4058" s="102" t="s">
        <v>66</v>
      </c>
      <c r="R4058" s="89" t="str">
        <f>_xlfn.XLOOKUP(Q4058,匹配表1065!L:L,匹配表1065!O:O)</f>
        <v>A</v>
      </c>
      <c r="S4058" s="93" t="str">
        <f>IFERROR(_xlfn.XLOOKUP(Q4058,匹配表1065!AI:AI,匹配表1065!AJ:AJ),"绿标")</f>
        <v>红标</v>
      </c>
      <c r="T4058" s="93" t="str" cm="1">
        <f t="array" ref="T4058:U4058">_xlfn.XLOOKUP(Q4058,匹配表1065!L:L,匹配表1065!M:N)</f>
        <v>头痛</v>
      </c>
      <c r="U4058" s="94" t="str">
        <v>神经内科</v>
      </c>
      <c r="V4058" s="95" t="s">
        <v>70</v>
      </c>
      <c r="W4058" s="93">
        <f>_xlfn.XLOOKUP(M4058,匹配表1065!D:D,匹配表1065!F:F)*N4058</f>
        <v>12</v>
      </c>
    </row>
    <row r="4059" customHeight="1" spans="1:23">
      <c r="A4059" s="89" t="s">
        <v>787</v>
      </c>
      <c r="B4059" s="90">
        <v>46190</v>
      </c>
      <c r="C4059" s="91" t="str">
        <f t="shared" si="126"/>
        <v>6月第3周</v>
      </c>
      <c r="D4059" s="89" t="s">
        <v>836</v>
      </c>
      <c r="E4059" s="89" t="str">
        <f t="shared" si="127"/>
        <v>6月第3周--周3</v>
      </c>
      <c r="F4059" s="103" t="s">
        <v>27</v>
      </c>
      <c r="G4059" s="89" t="s">
        <v>63</v>
      </c>
      <c r="H4059" s="92" t="str">
        <f>_xlfn.XLOOKUP(O4059,匹配表1065!T:T,匹配表1065!W:W)</f>
        <v>南京市</v>
      </c>
      <c r="I4059" s="89" t="str">
        <f>_xlfn.XLOOKUP(O4059,匹配表1065!T:T,匹配表1065!X:X)</f>
        <v>PME2001</v>
      </c>
      <c r="J4059" s="102" t="s">
        <v>77</v>
      </c>
      <c r="K4059" s="89" cm="1">
        <f ca="1" t="array" ref="K4059:L4059">_xlfn.XLOOKUP(J4059,匹配表1065!Y:Y,匹配表1065!AA:AB)</f>
        <v>8</v>
      </c>
      <c r="L4059" s="89" t="str">
        <v>3个月以上</v>
      </c>
      <c r="M4059" s="92" t="s">
        <v>35</v>
      </c>
      <c r="N4059" s="102">
        <v>1</v>
      </c>
      <c r="O4059" s="93" t="str">
        <f>_xlfn.XLOOKUP(P4059,匹配表1065!U:U,匹配表1065!T:T)</f>
        <v>HO00000958</v>
      </c>
      <c r="P4059" s="102" t="s">
        <v>65</v>
      </c>
      <c r="Q4059" s="102" t="s">
        <v>657</v>
      </c>
      <c r="R4059" s="89" t="str">
        <f>_xlfn.XLOOKUP(Q4059,匹配表1065!L:L,匹配表1065!O:O)</f>
        <v>B</v>
      </c>
      <c r="S4059" s="93" t="str">
        <f>IFERROR(_xlfn.XLOOKUP(Q4059,匹配表1065!AI:AI,匹配表1065!AJ:AJ),"绿标")</f>
        <v>黑标</v>
      </c>
      <c r="T4059" s="93" t="str" cm="1">
        <f t="array" ref="T4059:U4059">_xlfn.XLOOKUP(Q4059,匹配表1065!L:L,匹配表1065!M:N)</f>
        <v>脑血管</v>
      </c>
      <c r="U4059" s="94" t="str">
        <v>神经内科</v>
      </c>
      <c r="V4059" s="95" t="s">
        <v>58</v>
      </c>
      <c r="W4059" s="93">
        <f>_xlfn.XLOOKUP(M4059,匹配表1065!D:D,匹配表1065!F:F)*N4059</f>
        <v>4</v>
      </c>
    </row>
    <row r="4060" customHeight="1" spans="1:23">
      <c r="A4060" s="89" t="s">
        <v>787</v>
      </c>
      <c r="B4060" s="90">
        <v>46190</v>
      </c>
      <c r="C4060" s="91" t="str">
        <f t="shared" si="126"/>
        <v>6月第3周</v>
      </c>
      <c r="D4060" s="89" t="s">
        <v>836</v>
      </c>
      <c r="E4060" s="89" t="str">
        <f t="shared" si="127"/>
        <v>6月第3周--周3</v>
      </c>
      <c r="F4060" s="103" t="s">
        <v>27</v>
      </c>
      <c r="G4060" s="89" t="s">
        <v>63</v>
      </c>
      <c r="H4060" s="92" t="str">
        <f>_xlfn.XLOOKUP(O4060,匹配表1065!T:T,匹配表1065!W:W)</f>
        <v>南京市</v>
      </c>
      <c r="I4060" s="89" t="str">
        <f>_xlfn.XLOOKUP(O4060,匹配表1065!T:T,匹配表1065!X:X)</f>
        <v>PME2002</v>
      </c>
      <c r="J4060" s="102" t="s">
        <v>410</v>
      </c>
      <c r="K4060" s="89" cm="1">
        <f ca="1" t="array" ref="K4060:L4060">_xlfn.XLOOKUP(J4060,匹配表1065!Y:Y,匹配表1065!AA:AB)</f>
        <v>1</v>
      </c>
      <c r="L4060" s="89" t="str">
        <v>3个月以内</v>
      </c>
      <c r="M4060" s="92" t="s">
        <v>55</v>
      </c>
      <c r="N4060" s="102">
        <v>1</v>
      </c>
      <c r="O4060" s="93" t="str">
        <f>_xlfn.XLOOKUP(P4060,匹配表1065!U:U,匹配表1065!T:T)</f>
        <v>HO00000964</v>
      </c>
      <c r="P4060" s="102" t="s">
        <v>90</v>
      </c>
      <c r="Q4060" s="102" t="s">
        <v>213</v>
      </c>
      <c r="R4060" s="89" t="str">
        <f>_xlfn.XLOOKUP(Q4060,匹配表1065!L:L,匹配表1065!O:O)</f>
        <v>A</v>
      </c>
      <c r="S4060" s="93" t="str">
        <f>IFERROR(_xlfn.XLOOKUP(Q4060,匹配表1065!AI:AI,匹配表1065!AJ:AJ),"绿标")</f>
        <v>红标</v>
      </c>
      <c r="T4060" s="93" t="str" cm="1">
        <f t="array" ref="T4060:U4060">_xlfn.XLOOKUP(Q4060,匹配表1065!L:L,匹配表1065!M:N)</f>
        <v>头痛</v>
      </c>
      <c r="U4060" s="94" t="str">
        <v>神经内科</v>
      </c>
      <c r="V4060" s="95" t="s">
        <v>58</v>
      </c>
      <c r="W4060" s="93">
        <f>_xlfn.XLOOKUP(M4060,匹配表1065!D:D,匹配表1065!F:F)*N4060</f>
        <v>8</v>
      </c>
    </row>
    <row r="4061" customHeight="1" spans="1:23">
      <c r="A4061" s="89" t="s">
        <v>787</v>
      </c>
      <c r="B4061" s="90">
        <v>46190</v>
      </c>
      <c r="C4061" s="91" t="str">
        <f t="shared" si="126"/>
        <v>6月第3周</v>
      </c>
      <c r="D4061" s="89" t="s">
        <v>836</v>
      </c>
      <c r="E4061" s="89" t="str">
        <f t="shared" si="127"/>
        <v>6月第3周--周3</v>
      </c>
      <c r="F4061" s="103" t="s">
        <v>27</v>
      </c>
      <c r="G4061" s="102" t="s">
        <v>136</v>
      </c>
      <c r="H4061" s="92" t="str">
        <f>_xlfn.XLOOKUP(O4061,匹配表1065!T:T,匹配表1065!W:W)</f>
        <v>淄博市</v>
      </c>
      <c r="I4061" s="89" t="str">
        <f>_xlfn.XLOOKUP(O4061,匹配表1065!T:T,匹配表1065!X:X)</f>
        <v>PME2043</v>
      </c>
      <c r="J4061" s="102" t="s">
        <v>140</v>
      </c>
      <c r="K4061" s="89" cm="1">
        <f ca="1" t="array" ref="K4061:L4061">_xlfn.XLOOKUP(J4061,匹配表1065!Y:Y,匹配表1065!AA:AB)</f>
        <v>9</v>
      </c>
      <c r="L4061" s="89" t="str">
        <v>3个月以上</v>
      </c>
      <c r="M4061" s="92" t="s">
        <v>35</v>
      </c>
      <c r="N4061" s="102">
        <v>1</v>
      </c>
      <c r="O4061" s="93" t="str">
        <f>_xlfn.XLOOKUP(P4061,匹配表1065!U:U,匹配表1065!T:T)</f>
        <v>HO00001431</v>
      </c>
      <c r="P4061" s="102" t="s">
        <v>244</v>
      </c>
      <c r="Q4061" s="102" t="s">
        <v>849</v>
      </c>
      <c r="R4061" s="89" t="str">
        <f>_xlfn.XLOOKUP(Q4061,匹配表1065!L:L,匹配表1065!O:O)</f>
        <v>C</v>
      </c>
      <c r="S4061" s="93" t="str">
        <f>IFERROR(_xlfn.XLOOKUP(Q4061,匹配表1065!AI:AI,匹配表1065!AJ:AJ),"绿标")</f>
        <v>红标</v>
      </c>
      <c r="T4061" s="93" t="str" cm="1">
        <f t="array" ref="T4061:U4061">_xlfn.XLOOKUP(Q4061,匹配表1065!L:L,匹配表1065!M:N)</f>
        <v>眩晕</v>
      </c>
      <c r="U4061" s="94" t="str">
        <v>耳鼻喉科</v>
      </c>
      <c r="V4061" s="95" t="s">
        <v>70</v>
      </c>
      <c r="W4061" s="93">
        <f>_xlfn.XLOOKUP(M4061,匹配表1065!D:D,匹配表1065!F:F)*N4061</f>
        <v>4</v>
      </c>
    </row>
    <row r="4062" customHeight="1" spans="1:23">
      <c r="A4062" s="89" t="s">
        <v>787</v>
      </c>
      <c r="B4062" s="90">
        <v>46190</v>
      </c>
      <c r="C4062" s="91" t="str">
        <f t="shared" si="126"/>
        <v>6月第3周</v>
      </c>
      <c r="D4062" s="89" t="s">
        <v>836</v>
      </c>
      <c r="E4062" s="89" t="str">
        <f t="shared" si="127"/>
        <v>6月第3周--周3</v>
      </c>
      <c r="F4062" s="103" t="s">
        <v>27</v>
      </c>
      <c r="G4062" s="102" t="s">
        <v>136</v>
      </c>
      <c r="H4062" s="92" t="str">
        <f>_xlfn.XLOOKUP(O4062,匹配表1065!T:T,匹配表1065!W:W)</f>
        <v>淄博市</v>
      </c>
      <c r="I4062" s="89" t="str">
        <f>_xlfn.XLOOKUP(O4062,匹配表1065!T:T,匹配表1065!X:X)</f>
        <v>PME2043</v>
      </c>
      <c r="J4062" s="102" t="s">
        <v>140</v>
      </c>
      <c r="K4062" s="89" cm="1">
        <f ca="1" t="array" ref="K4062:L4062">_xlfn.XLOOKUP(J4062,匹配表1065!Y:Y,匹配表1065!AA:AB)</f>
        <v>9</v>
      </c>
      <c r="L4062" s="89" t="str">
        <v>3个月以上</v>
      </c>
      <c r="M4062" s="92" t="s">
        <v>55</v>
      </c>
      <c r="N4062" s="102">
        <v>1</v>
      </c>
      <c r="O4062" s="93" t="str">
        <f>_xlfn.XLOOKUP(P4062,匹配表1065!U:U,匹配表1065!T:T)</f>
        <v>HO00001431</v>
      </c>
      <c r="P4062" s="102" t="s">
        <v>244</v>
      </c>
      <c r="Q4062" s="102" t="s">
        <v>361</v>
      </c>
      <c r="R4062" s="89" t="str">
        <f>_xlfn.XLOOKUP(Q4062,匹配表1065!L:L,匹配表1065!O:O)</f>
        <v>B</v>
      </c>
      <c r="S4062" s="93" t="str">
        <f>IFERROR(_xlfn.XLOOKUP(Q4062,匹配表1065!AI:AI,匹配表1065!AJ:AJ),"绿标")</f>
        <v>红标</v>
      </c>
      <c r="T4062" s="93" t="str" cm="1">
        <f t="array" ref="T4062:U4062">_xlfn.XLOOKUP(Q4062,匹配表1065!L:L,匹配表1065!M:N)</f>
        <v>脑血管</v>
      </c>
      <c r="U4062" s="94" t="str">
        <v>神经内科</v>
      </c>
      <c r="V4062" s="95" t="s">
        <v>67</v>
      </c>
      <c r="W4062" s="93">
        <f>_xlfn.XLOOKUP(M4062,匹配表1065!D:D,匹配表1065!F:F)*N4062</f>
        <v>8</v>
      </c>
    </row>
    <row r="4063" customHeight="1" spans="1:23">
      <c r="A4063" s="89" t="s">
        <v>787</v>
      </c>
      <c r="B4063" s="90">
        <v>46190</v>
      </c>
      <c r="C4063" s="91" t="str">
        <f t="shared" si="126"/>
        <v>6月第3周</v>
      </c>
      <c r="D4063" s="89" t="s">
        <v>836</v>
      </c>
      <c r="E4063" s="89" t="str">
        <f t="shared" si="127"/>
        <v>6月第3周--周3</v>
      </c>
      <c r="F4063" s="103" t="s">
        <v>27</v>
      </c>
      <c r="G4063" s="102" t="s">
        <v>136</v>
      </c>
      <c r="H4063" s="92" t="str">
        <f>_xlfn.XLOOKUP(O4063,匹配表1065!T:T,匹配表1065!W:W)</f>
        <v>青岛市</v>
      </c>
      <c r="I4063" s="89" t="str">
        <f>_xlfn.XLOOKUP(O4063,匹配表1065!T:T,匹配表1065!X:X)</f>
        <v>PME2032</v>
      </c>
      <c r="J4063" s="102" t="s">
        <v>143</v>
      </c>
      <c r="K4063" s="89" cm="1">
        <f ca="1" t="array" ref="K4063:L4063">_xlfn.XLOOKUP(J4063,匹配表1065!Y:Y,匹配表1065!AA:AB)</f>
        <v>31</v>
      </c>
      <c r="L4063" s="89" t="str">
        <v>3个月以上</v>
      </c>
      <c r="M4063" s="92" t="s">
        <v>30</v>
      </c>
      <c r="N4063" s="102">
        <v>1</v>
      </c>
      <c r="O4063" s="93" t="str">
        <f>_xlfn.XLOOKUP(P4063,匹配表1065!U:U,匹配表1065!T:T)</f>
        <v>HO00104790</v>
      </c>
      <c r="P4063" s="102" t="s">
        <v>363</v>
      </c>
      <c r="Q4063" s="102" t="s">
        <v>364</v>
      </c>
      <c r="R4063" s="89" t="str">
        <f>_xlfn.XLOOKUP(Q4063,匹配表1065!L:L,匹配表1065!O:O)</f>
        <v>B</v>
      </c>
      <c r="S4063" s="93" t="str">
        <f>IFERROR(_xlfn.XLOOKUP(Q4063,匹配表1065!AI:AI,匹配表1065!AJ:AJ),"绿标")</f>
        <v>红标</v>
      </c>
      <c r="T4063" s="93" t="str" cm="1">
        <f t="array" ref="T4063:U4063">_xlfn.XLOOKUP(Q4063,匹配表1065!L:L,匹配表1065!M:N)</f>
        <v>脑血管</v>
      </c>
      <c r="U4063" s="94" t="str">
        <v>神经内科</v>
      </c>
      <c r="V4063" s="95" t="s">
        <v>67</v>
      </c>
      <c r="W4063" s="93">
        <f>_xlfn.XLOOKUP(M4063,匹配表1065!D:D,匹配表1065!F:F)*N4063</f>
        <v>12</v>
      </c>
    </row>
    <row r="4064" customHeight="1" spans="1:23">
      <c r="A4064" s="89" t="s">
        <v>787</v>
      </c>
      <c r="B4064" s="90">
        <v>46190</v>
      </c>
      <c r="C4064" s="91" t="str">
        <f t="shared" si="126"/>
        <v>6月第3周</v>
      </c>
      <c r="D4064" s="89" t="s">
        <v>836</v>
      </c>
      <c r="E4064" s="89" t="str">
        <f t="shared" si="127"/>
        <v>6月第3周--周3</v>
      </c>
      <c r="F4064" s="103" t="s">
        <v>27</v>
      </c>
      <c r="G4064" s="102" t="s">
        <v>136</v>
      </c>
      <c r="H4064" s="92" t="str">
        <f>_xlfn.XLOOKUP(O4064,匹配表1065!T:T,匹配表1065!W:W)</f>
        <v>青岛市</v>
      </c>
      <c r="I4064" s="89" t="str">
        <f>_xlfn.XLOOKUP(O4064,匹配表1065!T:T,匹配表1065!X:X)</f>
        <v>PME2032</v>
      </c>
      <c r="J4064" s="102" t="s">
        <v>143</v>
      </c>
      <c r="K4064" s="89" cm="1">
        <f ca="1" t="array" ref="K4064:L4064">_xlfn.XLOOKUP(J4064,匹配表1065!Y:Y,匹配表1065!AA:AB)</f>
        <v>31</v>
      </c>
      <c r="L4064" s="89" t="str">
        <v>3个月以上</v>
      </c>
      <c r="M4064" s="92" t="s">
        <v>55</v>
      </c>
      <c r="N4064" s="102">
        <v>1</v>
      </c>
      <c r="O4064" s="93" t="str">
        <f>_xlfn.XLOOKUP(P4064,匹配表1065!U:U,匹配表1065!T:T)</f>
        <v>HO00001482</v>
      </c>
      <c r="P4064" s="102" t="s">
        <v>146</v>
      </c>
      <c r="Q4064" s="102" t="s">
        <v>299</v>
      </c>
      <c r="R4064" s="89" t="str">
        <f>_xlfn.XLOOKUP(Q4064,匹配表1065!L:L,匹配表1065!O:O)</f>
        <v>C</v>
      </c>
      <c r="S4064" s="93" t="str">
        <f>IFERROR(_xlfn.XLOOKUP(Q4064,匹配表1065!AI:AI,匹配表1065!AJ:AJ),"绿标")</f>
        <v>绿标</v>
      </c>
      <c r="T4064" s="93" t="str" cm="1">
        <f t="array" ref="T4064:U4064">_xlfn.XLOOKUP(Q4064,匹配表1065!L:L,匹配表1065!M:N)</f>
        <v>眩晕</v>
      </c>
      <c r="U4064" s="94" t="str">
        <v>耳鼻喉科</v>
      </c>
      <c r="V4064" s="95" t="s">
        <v>70</v>
      </c>
      <c r="W4064" s="93">
        <f>_xlfn.XLOOKUP(M4064,匹配表1065!D:D,匹配表1065!F:F)*N4064</f>
        <v>8</v>
      </c>
    </row>
    <row r="4065" customHeight="1" spans="1:23">
      <c r="A4065" s="89" t="s">
        <v>787</v>
      </c>
      <c r="B4065" s="90">
        <v>46190</v>
      </c>
      <c r="C4065" s="91" t="str">
        <f t="shared" si="126"/>
        <v>6月第3周</v>
      </c>
      <c r="D4065" s="89" t="s">
        <v>836</v>
      </c>
      <c r="E4065" s="89" t="str">
        <f t="shared" si="127"/>
        <v>6月第3周--周3</v>
      </c>
      <c r="F4065" s="103" t="s">
        <v>27</v>
      </c>
      <c r="G4065" s="102" t="s">
        <v>136</v>
      </c>
      <c r="H4065" s="92" t="str">
        <f>_xlfn.XLOOKUP(O4065,匹配表1065!T:T,匹配表1065!W:W)</f>
        <v>青岛市</v>
      </c>
      <c r="I4065" s="89" t="str">
        <f>_xlfn.XLOOKUP(O4065,匹配表1065!T:T,匹配表1065!X:X)</f>
        <v>PME2032</v>
      </c>
      <c r="J4065" s="102" t="s">
        <v>143</v>
      </c>
      <c r="K4065" s="89" cm="1">
        <f ca="1" t="array" ref="K4065:L4065">_xlfn.XLOOKUP(J4065,匹配表1065!Y:Y,匹配表1065!AA:AB)</f>
        <v>31</v>
      </c>
      <c r="L4065" s="89" t="str">
        <v>3个月以上</v>
      </c>
      <c r="M4065" s="92" t="s">
        <v>35</v>
      </c>
      <c r="N4065" s="102">
        <v>1</v>
      </c>
      <c r="O4065" s="93" t="str">
        <f>_xlfn.XLOOKUP(P4065,匹配表1065!U:U,匹配表1065!T:T)</f>
        <v>HO00001489</v>
      </c>
      <c r="P4065" s="102" t="s">
        <v>144</v>
      </c>
      <c r="Q4065" s="102" t="s">
        <v>145</v>
      </c>
      <c r="R4065" s="89" t="str">
        <f>_xlfn.XLOOKUP(Q4065,匹配表1065!L:L,匹配表1065!O:O)</f>
        <v>D</v>
      </c>
      <c r="S4065" s="93" t="str">
        <f>IFERROR(_xlfn.XLOOKUP(Q4065,匹配表1065!AI:AI,匹配表1065!AJ:AJ),"绿标")</f>
        <v>红标</v>
      </c>
      <c r="T4065" s="93" t="str" cm="1">
        <f t="array" ref="T4065:U4065">_xlfn.XLOOKUP(Q4065,匹配表1065!L:L,匹配表1065!M:N)</f>
        <v>抑郁焦虑</v>
      </c>
      <c r="U4065" s="94" t="str">
        <v>精神心理科</v>
      </c>
      <c r="V4065" s="95" t="s">
        <v>70</v>
      </c>
      <c r="W4065" s="93">
        <f>_xlfn.XLOOKUP(M4065,匹配表1065!D:D,匹配表1065!F:F)*N4065</f>
        <v>4</v>
      </c>
    </row>
    <row r="4066" customHeight="1" spans="1:23">
      <c r="A4066" s="89" t="s">
        <v>787</v>
      </c>
      <c r="B4066" s="90">
        <v>46190</v>
      </c>
      <c r="C4066" s="91" t="str">
        <f t="shared" si="126"/>
        <v>6月第3周</v>
      </c>
      <c r="D4066" s="89" t="s">
        <v>836</v>
      </c>
      <c r="E4066" s="89" t="str">
        <f t="shared" si="127"/>
        <v>6月第3周--周3</v>
      </c>
      <c r="F4066" s="103" t="s">
        <v>27</v>
      </c>
      <c r="G4066" s="102" t="s">
        <v>136</v>
      </c>
      <c r="H4066" s="92" t="str">
        <f>_xlfn.XLOOKUP(O4066,匹配表1065!T:T,匹配表1065!W:W)</f>
        <v>青岛市</v>
      </c>
      <c r="I4066" s="89" t="str">
        <f>_xlfn.XLOOKUP(O4066,匹配表1065!T:T,匹配表1065!X:X)</f>
        <v>PME2033</v>
      </c>
      <c r="J4066" s="102" t="s">
        <v>137</v>
      </c>
      <c r="K4066" s="89" cm="1">
        <f ca="1" t="array" ref="K4066:L4066">_xlfn.XLOOKUP(J4066,匹配表1065!Y:Y,匹配表1065!AA:AB)</f>
        <v>10</v>
      </c>
      <c r="L4066" s="89" t="str">
        <v>3个月以上</v>
      </c>
      <c r="M4066" s="92" t="s">
        <v>30</v>
      </c>
      <c r="N4066" s="102">
        <v>1</v>
      </c>
      <c r="O4066" s="93" t="str">
        <f>_xlfn.XLOOKUP(P4066,匹配表1065!U:U,匹配表1065!T:T)</f>
        <v>HO00273985</v>
      </c>
      <c r="P4066" s="102" t="s">
        <v>419</v>
      </c>
      <c r="Q4066" s="102" t="s">
        <v>570</v>
      </c>
      <c r="R4066" s="89" t="str">
        <f>_xlfn.XLOOKUP(Q4066,匹配表1065!L:L,匹配表1065!O:O)</f>
        <v>B</v>
      </c>
      <c r="S4066" s="93" t="str">
        <f>IFERROR(_xlfn.XLOOKUP(Q4066,匹配表1065!AI:AI,匹配表1065!AJ:AJ),"绿标")</f>
        <v>绿标</v>
      </c>
      <c r="T4066" s="93" t="str" cm="1">
        <f t="array" ref="T4066:U4066">_xlfn.XLOOKUP(Q4066,匹配表1065!L:L,匹配表1065!M:N)</f>
        <v>脑血管</v>
      </c>
      <c r="U4066" s="94" t="str">
        <v>神经内科</v>
      </c>
      <c r="V4066" s="95" t="s">
        <v>42</v>
      </c>
      <c r="W4066" s="93">
        <f>_xlfn.XLOOKUP(M4066,匹配表1065!D:D,匹配表1065!F:F)*N4066</f>
        <v>12</v>
      </c>
    </row>
    <row r="4067" customHeight="1" spans="1:23">
      <c r="A4067" s="89" t="s">
        <v>787</v>
      </c>
      <c r="B4067" s="90">
        <v>46190</v>
      </c>
      <c r="C4067" s="91" t="str">
        <f t="shared" si="126"/>
        <v>6月第3周</v>
      </c>
      <c r="D4067" s="89" t="s">
        <v>836</v>
      </c>
      <c r="E4067" s="89" t="str">
        <f t="shared" si="127"/>
        <v>6月第3周--周3</v>
      </c>
      <c r="F4067" s="103" t="s">
        <v>27</v>
      </c>
      <c r="G4067" s="102" t="s">
        <v>136</v>
      </c>
      <c r="H4067" s="92" t="str">
        <f>_xlfn.XLOOKUP(O4067,匹配表1065!T:T,匹配表1065!W:W)</f>
        <v>日照市</v>
      </c>
      <c r="I4067" s="89" t="str">
        <f>_xlfn.XLOOKUP(O4067,匹配表1065!T:T,匹配表1065!X:X)</f>
        <v>PME2033</v>
      </c>
      <c r="J4067" s="102" t="s">
        <v>137</v>
      </c>
      <c r="K4067" s="89" cm="1">
        <f ca="1" t="array" ref="K4067:L4067">_xlfn.XLOOKUP(J4067,匹配表1065!Y:Y,匹配表1065!AA:AB)</f>
        <v>10</v>
      </c>
      <c r="L4067" s="89" t="str">
        <v>3个月以上</v>
      </c>
      <c r="M4067" s="92" t="s">
        <v>35</v>
      </c>
      <c r="N4067" s="102">
        <v>1</v>
      </c>
      <c r="O4067" s="93" t="str">
        <f>_xlfn.XLOOKUP(P4067,匹配表1065!U:U,匹配表1065!T:T)</f>
        <v>HO00001531</v>
      </c>
      <c r="P4067" s="102" t="s">
        <v>367</v>
      </c>
      <c r="Q4067" s="102" t="s">
        <v>850</v>
      </c>
      <c r="R4067" s="89" t="str">
        <f>_xlfn.XLOOKUP(Q4067,匹配表1065!L:L,匹配表1065!O:O)</f>
        <v>A</v>
      </c>
      <c r="S4067" s="93" t="str">
        <f>IFERROR(_xlfn.XLOOKUP(Q4067,匹配表1065!AI:AI,匹配表1065!AJ:AJ),"绿标")</f>
        <v>红标</v>
      </c>
      <c r="T4067" s="93" t="str" cm="1">
        <f t="array" ref="T4067:U4067">_xlfn.XLOOKUP(Q4067,匹配表1065!L:L,匹配表1065!M:N)</f>
        <v>头痛</v>
      </c>
      <c r="U4067" s="94" t="str">
        <v>神经内科</v>
      </c>
      <c r="V4067" s="95" t="s">
        <v>33</v>
      </c>
      <c r="W4067" s="93">
        <f>_xlfn.XLOOKUP(M4067,匹配表1065!D:D,匹配表1065!F:F)*N4067</f>
        <v>4</v>
      </c>
    </row>
    <row r="4068" customHeight="1" spans="1:23">
      <c r="A4068" s="89" t="s">
        <v>787</v>
      </c>
      <c r="B4068" s="90">
        <v>46190</v>
      </c>
      <c r="C4068" s="91" t="str">
        <f t="shared" si="126"/>
        <v>6月第3周</v>
      </c>
      <c r="D4068" s="89" t="s">
        <v>836</v>
      </c>
      <c r="E4068" s="89" t="str">
        <f t="shared" si="127"/>
        <v>6月第3周--周3</v>
      </c>
      <c r="F4068" s="103" t="s">
        <v>27</v>
      </c>
      <c r="G4068" s="102" t="s">
        <v>136</v>
      </c>
      <c r="H4068" s="92" t="str">
        <f>_xlfn.XLOOKUP(O4068,匹配表1065!T:T,匹配表1065!W:W)</f>
        <v>青岛市</v>
      </c>
      <c r="I4068" s="89" t="str">
        <f>_xlfn.XLOOKUP(O4068,匹配表1065!T:T,匹配表1065!X:X)</f>
        <v>PME2035</v>
      </c>
      <c r="J4068" s="102" t="s">
        <v>150</v>
      </c>
      <c r="K4068" s="89" cm="1">
        <f ca="1" t="array" ref="K4068:L4068">_xlfn.XLOOKUP(J4068,匹配表1065!Y:Y,匹配表1065!AA:AB)</f>
        <v>8</v>
      </c>
      <c r="L4068" s="89" t="str">
        <v>3个月以上</v>
      </c>
      <c r="M4068" s="92" t="s">
        <v>30</v>
      </c>
      <c r="N4068" s="102">
        <v>1</v>
      </c>
      <c r="O4068" s="93" t="str">
        <f>_xlfn.XLOOKUP(P4068,匹配表1065!U:U,匹配表1065!T:T)</f>
        <v>HO00001476</v>
      </c>
      <c r="P4068" s="102" t="s">
        <v>151</v>
      </c>
      <c r="Q4068" s="102" t="s">
        <v>152</v>
      </c>
      <c r="R4068" s="89" t="str">
        <f>_xlfn.XLOOKUP(Q4068,匹配表1065!L:L,匹配表1065!O:O)</f>
        <v>C</v>
      </c>
      <c r="S4068" s="93" t="str">
        <f>IFERROR(_xlfn.XLOOKUP(Q4068,匹配表1065!AI:AI,匹配表1065!AJ:AJ),"绿标")</f>
        <v>红标</v>
      </c>
      <c r="T4068" s="93" t="str" cm="1">
        <f t="array" ref="T4068:U4068">_xlfn.XLOOKUP(Q4068,匹配表1065!L:L,匹配表1065!M:N)</f>
        <v>眩晕</v>
      </c>
      <c r="U4068" s="94" t="str">
        <v>神经内科</v>
      </c>
      <c r="V4068" s="95" t="s">
        <v>70</v>
      </c>
      <c r="W4068" s="93">
        <f>_xlfn.XLOOKUP(M4068,匹配表1065!D:D,匹配表1065!F:F)*N4068</f>
        <v>12</v>
      </c>
    </row>
    <row r="4069" customHeight="1" spans="1:23">
      <c r="A4069" s="89" t="s">
        <v>787</v>
      </c>
      <c r="B4069" s="90">
        <v>46190</v>
      </c>
      <c r="C4069" s="91" t="str">
        <f t="shared" si="126"/>
        <v>6月第3周</v>
      </c>
      <c r="D4069" s="89" t="s">
        <v>836</v>
      </c>
      <c r="E4069" s="89" t="str">
        <f t="shared" si="127"/>
        <v>6月第3周--周3</v>
      </c>
      <c r="F4069" s="103" t="s">
        <v>27</v>
      </c>
      <c r="G4069" s="102" t="s">
        <v>136</v>
      </c>
      <c r="H4069" s="92" t="str">
        <f>_xlfn.XLOOKUP(O4069,匹配表1065!T:T,匹配表1065!W:W)</f>
        <v>青岛市</v>
      </c>
      <c r="I4069" s="89" t="str">
        <f>_xlfn.XLOOKUP(O4069,匹配表1065!T:T,匹配表1065!X:X)</f>
        <v>PME2035</v>
      </c>
      <c r="J4069" s="102" t="s">
        <v>150</v>
      </c>
      <c r="K4069" s="89" cm="1">
        <f ca="1" t="array" ref="K4069:L4069">_xlfn.XLOOKUP(J4069,匹配表1065!Y:Y,匹配表1065!AA:AB)</f>
        <v>8</v>
      </c>
      <c r="L4069" s="89" t="str">
        <v>3个月以上</v>
      </c>
      <c r="M4069" s="92" t="s">
        <v>35</v>
      </c>
      <c r="N4069" s="102">
        <v>1</v>
      </c>
      <c r="O4069" s="93" t="str">
        <f>_xlfn.XLOOKUP(P4069,匹配表1065!U:U,匹配表1065!T:T)</f>
        <v>HO00001483</v>
      </c>
      <c r="P4069" s="102" t="s">
        <v>259</v>
      </c>
      <c r="Q4069" s="102" t="s">
        <v>397</v>
      </c>
      <c r="R4069" s="89" t="str">
        <f>_xlfn.XLOOKUP(Q4069,匹配表1065!L:L,匹配表1065!O:O)</f>
        <v>C</v>
      </c>
      <c r="S4069" s="93" t="str">
        <f>IFERROR(_xlfn.XLOOKUP(Q4069,匹配表1065!AI:AI,匹配表1065!AJ:AJ),"绿标")</f>
        <v>绿标</v>
      </c>
      <c r="T4069" s="93" t="str" cm="1">
        <f t="array" ref="T4069:U4069">_xlfn.XLOOKUP(Q4069,匹配表1065!L:L,匹配表1065!M:N)</f>
        <v>眩晕</v>
      </c>
      <c r="U4069" s="94" t="str">
        <v>神经内科</v>
      </c>
      <c r="V4069" s="95" t="s">
        <v>70</v>
      </c>
      <c r="W4069" s="93">
        <f>_xlfn.XLOOKUP(M4069,匹配表1065!D:D,匹配表1065!F:F)*N4069</f>
        <v>4</v>
      </c>
    </row>
    <row r="4070" customHeight="1" spans="1:23">
      <c r="A4070" s="89" t="s">
        <v>787</v>
      </c>
      <c r="B4070" s="90">
        <v>46190</v>
      </c>
      <c r="C4070" s="91" t="str">
        <f t="shared" si="126"/>
        <v>6月第3周</v>
      </c>
      <c r="D4070" s="89" t="s">
        <v>836</v>
      </c>
      <c r="E4070" s="89" t="str">
        <f t="shared" si="127"/>
        <v>6月第3周--周3</v>
      </c>
      <c r="F4070" s="103" t="s">
        <v>27</v>
      </c>
      <c r="G4070" s="102" t="s">
        <v>136</v>
      </c>
      <c r="H4070" s="92" t="str">
        <f>_xlfn.XLOOKUP(O4070,匹配表1065!T:T,匹配表1065!W:W)</f>
        <v>青岛市</v>
      </c>
      <c r="I4070" s="89" t="str">
        <f>_xlfn.XLOOKUP(O4070,匹配表1065!T:T,匹配表1065!X:X)</f>
        <v>PME2035</v>
      </c>
      <c r="J4070" s="102" t="s">
        <v>150</v>
      </c>
      <c r="K4070" s="89" cm="1">
        <f ca="1" t="array" ref="K4070:L4070">_xlfn.XLOOKUP(J4070,匹配表1065!Y:Y,匹配表1065!AA:AB)</f>
        <v>8</v>
      </c>
      <c r="L4070" s="89" t="str">
        <v>3个月以上</v>
      </c>
      <c r="M4070" s="92" t="s">
        <v>35</v>
      </c>
      <c r="N4070" s="102">
        <v>1</v>
      </c>
      <c r="O4070" s="93" t="str">
        <f>_xlfn.XLOOKUP(P4070,匹配表1065!U:U,匹配表1065!T:T)</f>
        <v>HO00001477</v>
      </c>
      <c r="P4070" s="102" t="s">
        <v>153</v>
      </c>
      <c r="Q4070" s="102" t="s">
        <v>307</v>
      </c>
      <c r="R4070" s="89" t="str">
        <f>_xlfn.XLOOKUP(Q4070,匹配表1065!L:L,匹配表1065!O:O)</f>
        <v>B</v>
      </c>
      <c r="S4070" s="93" t="str">
        <f>IFERROR(_xlfn.XLOOKUP(Q4070,匹配表1065!AI:AI,匹配表1065!AJ:AJ),"绿标")</f>
        <v>红标</v>
      </c>
      <c r="T4070" s="93" t="str" cm="1">
        <f t="array" ref="T4070:U4070">_xlfn.XLOOKUP(Q4070,匹配表1065!L:L,匹配表1065!M:N)</f>
        <v>脑血管</v>
      </c>
      <c r="U4070" s="94" t="str">
        <v>神经内科</v>
      </c>
      <c r="V4070" s="95" t="s">
        <v>70</v>
      </c>
      <c r="W4070" s="93">
        <f>_xlfn.XLOOKUP(M4070,匹配表1065!D:D,匹配表1065!F:F)*N4070</f>
        <v>4</v>
      </c>
    </row>
    <row r="4071" customHeight="1" spans="1:23">
      <c r="A4071" s="89" t="s">
        <v>787</v>
      </c>
      <c r="B4071" s="90">
        <v>46190</v>
      </c>
      <c r="C4071" s="91" t="str">
        <f t="shared" si="126"/>
        <v>6月第3周</v>
      </c>
      <c r="D4071" s="89" t="s">
        <v>836</v>
      </c>
      <c r="E4071" s="89" t="str">
        <f t="shared" si="127"/>
        <v>6月第3周--周3</v>
      </c>
      <c r="F4071" s="103" t="s">
        <v>27</v>
      </c>
      <c r="G4071" s="102" t="s">
        <v>136</v>
      </c>
      <c r="H4071" s="92" t="str">
        <f>_xlfn.XLOOKUP(O4071,匹配表1065!T:T,匹配表1065!W:W)</f>
        <v>青岛市</v>
      </c>
      <c r="I4071" s="89" t="str">
        <f>_xlfn.XLOOKUP(O4071,匹配表1065!T:T,匹配表1065!X:X)</f>
        <v>PME2035</v>
      </c>
      <c r="J4071" s="102" t="s">
        <v>150</v>
      </c>
      <c r="K4071" s="89" cm="1">
        <f ca="1" t="array" ref="K4071:L4071">_xlfn.XLOOKUP(J4071,匹配表1065!Y:Y,匹配表1065!AA:AB)</f>
        <v>8</v>
      </c>
      <c r="L4071" s="89" t="str">
        <v>3个月以上</v>
      </c>
      <c r="M4071" s="92" t="s">
        <v>35</v>
      </c>
      <c r="N4071" s="102">
        <v>1</v>
      </c>
      <c r="O4071" s="93" t="str">
        <f>_xlfn.XLOOKUP(P4071,匹配表1065!U:U,匹配表1065!T:T)</f>
        <v>HO00001483</v>
      </c>
      <c r="P4071" s="102" t="s">
        <v>259</v>
      </c>
      <c r="Q4071" s="102" t="s">
        <v>851</v>
      </c>
      <c r="R4071" s="89" t="str">
        <f>_xlfn.XLOOKUP(Q4071,匹配表1065!L:L,匹配表1065!O:O)</f>
        <v>C</v>
      </c>
      <c r="S4071" s="93" t="str">
        <f>IFERROR(_xlfn.XLOOKUP(Q4071,匹配表1065!AI:AI,匹配表1065!AJ:AJ),"绿标")</f>
        <v>绿标</v>
      </c>
      <c r="T4071" s="93" t="str" cm="1">
        <f t="array" ref="T4071:U4071">_xlfn.XLOOKUP(Q4071,匹配表1065!L:L,匹配表1065!M:N)</f>
        <v>眩晕</v>
      </c>
      <c r="U4071" s="94" t="str">
        <v>神经内科</v>
      </c>
      <c r="V4071" s="95" t="s">
        <v>42</v>
      </c>
      <c r="W4071" s="93">
        <f>_xlfn.XLOOKUP(M4071,匹配表1065!D:D,匹配表1065!F:F)*N4071</f>
        <v>4</v>
      </c>
    </row>
    <row r="4072" customHeight="1" spans="1:23">
      <c r="A4072" s="89" t="s">
        <v>787</v>
      </c>
      <c r="B4072" s="90">
        <v>46190</v>
      </c>
      <c r="C4072" s="91" t="str">
        <f t="shared" si="126"/>
        <v>6月第3周</v>
      </c>
      <c r="D4072" s="89" t="s">
        <v>836</v>
      </c>
      <c r="E4072" s="89" t="str">
        <f t="shared" si="127"/>
        <v>6月第3周--周3</v>
      </c>
      <c r="F4072" s="103" t="s">
        <v>27</v>
      </c>
      <c r="G4072" s="102" t="s">
        <v>136</v>
      </c>
      <c r="H4072" s="92" t="str">
        <f>_xlfn.XLOOKUP(O4072,匹配表1065!T:T,匹配表1065!W:W)</f>
        <v>烟台市</v>
      </c>
      <c r="I4072" s="89" t="str">
        <f>_xlfn.XLOOKUP(O4072,匹配表1065!T:T,匹配表1065!X:X)</f>
        <v>PME2034</v>
      </c>
      <c r="J4072" s="102" t="s">
        <v>501</v>
      </c>
      <c r="K4072" s="89" cm="1">
        <f ca="1" t="array" ref="K4072:L4072">_xlfn.XLOOKUP(J4072,匹配表1065!Y:Y,匹配表1065!AA:AB)</f>
        <v>4</v>
      </c>
      <c r="L4072" s="89" t="str">
        <v>3个月以上</v>
      </c>
      <c r="M4072" s="92" t="s">
        <v>35</v>
      </c>
      <c r="N4072" s="102">
        <v>1</v>
      </c>
      <c r="O4072" s="93" t="str">
        <f>_xlfn.XLOOKUP(P4072,匹配表1065!U:U,匹配表1065!T:T)</f>
        <v>HO00001522</v>
      </c>
      <c r="P4072" s="102" t="s">
        <v>502</v>
      </c>
      <c r="Q4072" s="102" t="s">
        <v>830</v>
      </c>
      <c r="R4072" s="89" t="str">
        <f>_xlfn.XLOOKUP(Q4072,匹配表1065!L:L,匹配表1065!O:O)</f>
        <v>C</v>
      </c>
      <c r="S4072" s="93" t="str">
        <f>IFERROR(_xlfn.XLOOKUP(Q4072,匹配表1065!AI:AI,匹配表1065!AJ:AJ),"绿标")</f>
        <v>绿标</v>
      </c>
      <c r="T4072" s="93" t="str" cm="1">
        <f t="array" ref="T4072:U4072">_xlfn.XLOOKUP(Q4072,匹配表1065!L:L,匹配表1065!M:N)</f>
        <v>眩晕</v>
      </c>
      <c r="U4072" s="94" t="str">
        <v>耳鼻喉科</v>
      </c>
      <c r="V4072" s="95" t="s">
        <v>70</v>
      </c>
      <c r="W4072" s="93">
        <f>_xlfn.XLOOKUP(M4072,匹配表1065!D:D,匹配表1065!F:F)*N4072</f>
        <v>4</v>
      </c>
    </row>
    <row r="4073" customHeight="1" spans="1:23">
      <c r="A4073" s="89" t="s">
        <v>787</v>
      </c>
      <c r="B4073" s="90">
        <v>46190</v>
      </c>
      <c r="C4073" s="91" t="str">
        <f t="shared" si="126"/>
        <v>6月第3周</v>
      </c>
      <c r="D4073" s="89" t="s">
        <v>836</v>
      </c>
      <c r="E4073" s="89" t="str">
        <f t="shared" si="127"/>
        <v>6月第3周--周3</v>
      </c>
      <c r="F4073" s="103" t="s">
        <v>27</v>
      </c>
      <c r="G4073" s="102" t="s">
        <v>136</v>
      </c>
      <c r="H4073" s="92" t="str">
        <f>_xlfn.XLOOKUP(O4073,匹配表1065!T:T,匹配表1065!W:W)</f>
        <v>潍坊市</v>
      </c>
      <c r="I4073" s="89" t="str">
        <f>_xlfn.XLOOKUP(O4073,匹配表1065!T:T,匹配表1065!X:X)</f>
        <v>PME2036</v>
      </c>
      <c r="J4073" s="89" t="s">
        <v>161</v>
      </c>
      <c r="K4073" s="89" cm="1">
        <f ca="1" t="array" ref="K4073:L4073">_xlfn.XLOOKUP(J4073,匹配表1065!Y:Y,匹配表1065!AA:AB)</f>
        <v>1519</v>
      </c>
      <c r="L4073" s="89" t="str">
        <v>3个月以上</v>
      </c>
      <c r="M4073" s="92" t="s">
        <v>55</v>
      </c>
      <c r="N4073" s="102">
        <v>1</v>
      </c>
      <c r="O4073" s="93" t="str">
        <f>_xlfn.XLOOKUP(P4073,匹配表1065!U:U,匹配表1065!T:T)</f>
        <v>HO00001496</v>
      </c>
      <c r="P4073" s="102" t="s">
        <v>256</v>
      </c>
      <c r="Q4073" s="102" t="s">
        <v>459</v>
      </c>
      <c r="R4073" s="89" t="str">
        <f>_xlfn.XLOOKUP(Q4073,匹配表1065!L:L,匹配表1065!O:O)</f>
        <v>B</v>
      </c>
      <c r="S4073" s="93" t="str">
        <f>IFERROR(_xlfn.XLOOKUP(Q4073,匹配表1065!AI:AI,匹配表1065!AJ:AJ),"绿标")</f>
        <v>红标</v>
      </c>
      <c r="T4073" s="93" t="str" cm="1">
        <f t="array" ref="T4073:U4073">_xlfn.XLOOKUP(Q4073,匹配表1065!L:L,匹配表1065!M:N)</f>
        <v>脑血管</v>
      </c>
      <c r="U4073" s="94" t="str">
        <v>神经内科</v>
      </c>
      <c r="V4073" s="95" t="s">
        <v>42</v>
      </c>
      <c r="W4073" s="93">
        <f>_xlfn.XLOOKUP(M4073,匹配表1065!D:D,匹配表1065!F:F)*N4073</f>
        <v>8</v>
      </c>
    </row>
    <row r="4074" customHeight="1" spans="1:23">
      <c r="A4074" s="89" t="s">
        <v>787</v>
      </c>
      <c r="B4074" s="90">
        <v>46190</v>
      </c>
      <c r="C4074" s="91" t="str">
        <f t="shared" si="126"/>
        <v>6月第3周</v>
      </c>
      <c r="D4074" s="89" t="s">
        <v>836</v>
      </c>
      <c r="E4074" s="89" t="str">
        <f t="shared" si="127"/>
        <v>6月第3周--周3</v>
      </c>
      <c r="F4074" s="103" t="s">
        <v>27</v>
      </c>
      <c r="G4074" s="102" t="s">
        <v>136</v>
      </c>
      <c r="H4074" s="92" t="str">
        <f>_xlfn.XLOOKUP(O4074,匹配表1065!T:T,匹配表1065!W:W)</f>
        <v>潍坊市</v>
      </c>
      <c r="I4074" s="89" t="str">
        <f>_xlfn.XLOOKUP(O4074,匹配表1065!T:T,匹配表1065!X:X)</f>
        <v>PME2036</v>
      </c>
      <c r="J4074" s="89" t="s">
        <v>161</v>
      </c>
      <c r="K4074" s="89" cm="1">
        <f ca="1" t="array" ref="K4074:L4074">_xlfn.XLOOKUP(J4074,匹配表1065!Y:Y,匹配表1065!AA:AB)</f>
        <v>1519</v>
      </c>
      <c r="L4074" s="89" t="str">
        <v>3个月以上</v>
      </c>
      <c r="M4074" s="92" t="s">
        <v>30</v>
      </c>
      <c r="N4074" s="102">
        <v>1</v>
      </c>
      <c r="O4074" s="93" t="str">
        <f>_xlfn.XLOOKUP(P4074,匹配表1065!U:U,匹配表1065!T:T)</f>
        <v>HO00001521</v>
      </c>
      <c r="P4074" s="102" t="s">
        <v>162</v>
      </c>
      <c r="Q4074" s="102" t="s">
        <v>255</v>
      </c>
      <c r="R4074" s="89" t="str">
        <f>_xlfn.XLOOKUP(Q4074,匹配表1065!L:L,匹配表1065!O:O)</f>
        <v>C</v>
      </c>
      <c r="S4074" s="93" t="str">
        <f>IFERROR(_xlfn.XLOOKUP(Q4074,匹配表1065!AI:AI,匹配表1065!AJ:AJ),"绿标")</f>
        <v>黑标</v>
      </c>
      <c r="T4074" s="93" t="str" cm="1">
        <f t="array" ref="T4074:U4074">_xlfn.XLOOKUP(Q4074,匹配表1065!L:L,匹配表1065!M:N)</f>
        <v>眩晕</v>
      </c>
      <c r="U4074" s="94" t="str">
        <v>耳鼻喉科</v>
      </c>
      <c r="V4074" s="95" t="s">
        <v>70</v>
      </c>
      <c r="W4074" s="93">
        <f>_xlfn.XLOOKUP(M4074,匹配表1065!D:D,匹配表1065!F:F)*N4074</f>
        <v>12</v>
      </c>
    </row>
    <row r="4075" customHeight="1" spans="1:23">
      <c r="A4075" s="89" t="s">
        <v>787</v>
      </c>
      <c r="B4075" s="90">
        <v>46190</v>
      </c>
      <c r="C4075" s="91" t="str">
        <f t="shared" si="126"/>
        <v>6月第3周</v>
      </c>
      <c r="D4075" s="89" t="s">
        <v>836</v>
      </c>
      <c r="E4075" s="89" t="str">
        <f t="shared" si="127"/>
        <v>6月第3周--周3</v>
      </c>
      <c r="F4075" s="103" t="s">
        <v>27</v>
      </c>
      <c r="G4075" s="102" t="s">
        <v>136</v>
      </c>
      <c r="H4075" s="92" t="str">
        <f>_xlfn.XLOOKUP(O4075,匹配表1065!T:T,匹配表1065!W:W)</f>
        <v>潍坊市</v>
      </c>
      <c r="I4075" s="89" t="str">
        <f>_xlfn.XLOOKUP(O4075,匹配表1065!T:T,匹配表1065!X:X)</f>
        <v>PME2036</v>
      </c>
      <c r="J4075" s="89" t="s">
        <v>161</v>
      </c>
      <c r="K4075" s="89" cm="1">
        <f ca="1" t="array" ref="K4075:L4075">_xlfn.XLOOKUP(J4075,匹配表1065!Y:Y,匹配表1065!AA:AB)</f>
        <v>1519</v>
      </c>
      <c r="L4075" s="89" t="str">
        <v>3个月以上</v>
      </c>
      <c r="M4075" s="92" t="s">
        <v>35</v>
      </c>
      <c r="N4075" s="102">
        <v>1</v>
      </c>
      <c r="O4075" s="93" t="str">
        <f>_xlfn.XLOOKUP(P4075,匹配表1065!U:U,匹配表1065!T:T)</f>
        <v>HO00001507</v>
      </c>
      <c r="P4075" s="102" t="s">
        <v>424</v>
      </c>
      <c r="Q4075" s="102" t="s">
        <v>711</v>
      </c>
      <c r="R4075" s="89" t="str">
        <f>_xlfn.XLOOKUP(Q4075,匹配表1065!L:L,匹配表1065!O:O)</f>
        <v>C</v>
      </c>
      <c r="S4075" s="93" t="str">
        <f>IFERROR(_xlfn.XLOOKUP(Q4075,匹配表1065!AI:AI,匹配表1065!AJ:AJ),"绿标")</f>
        <v>绿标</v>
      </c>
      <c r="T4075" s="93" t="str" cm="1">
        <f t="array" ref="T4075:U4075">_xlfn.XLOOKUP(Q4075,匹配表1065!L:L,匹配表1065!M:N)</f>
        <v>眩晕</v>
      </c>
      <c r="U4075" s="94" t="str">
        <v>神经内科</v>
      </c>
      <c r="V4075" s="95" t="s">
        <v>42</v>
      </c>
      <c r="W4075" s="93">
        <f>_xlfn.XLOOKUP(M4075,匹配表1065!D:D,匹配表1065!F:F)*N4075</f>
        <v>4</v>
      </c>
    </row>
    <row r="4076" customHeight="1" spans="1:23">
      <c r="A4076" s="89" t="s">
        <v>787</v>
      </c>
      <c r="B4076" s="90">
        <v>46190</v>
      </c>
      <c r="C4076" s="91" t="str">
        <f t="shared" si="126"/>
        <v>6月第3周</v>
      </c>
      <c r="D4076" s="89" t="s">
        <v>836</v>
      </c>
      <c r="E4076" s="89" t="str">
        <f t="shared" si="127"/>
        <v>6月第3周--周3</v>
      </c>
      <c r="F4076" s="103" t="s">
        <v>27</v>
      </c>
      <c r="G4076" s="102" t="s">
        <v>136</v>
      </c>
      <c r="H4076" s="92" t="str">
        <f>_xlfn.XLOOKUP(O4076,匹配表1065!T:T,匹配表1065!W:W)</f>
        <v>青岛市</v>
      </c>
      <c r="I4076" s="89" t="str">
        <f>_xlfn.XLOOKUP(O4076,匹配表1065!T:T,匹配表1065!X:X)</f>
        <v>PME2031</v>
      </c>
      <c r="J4076" s="102" t="s">
        <v>155</v>
      </c>
      <c r="K4076" s="89" cm="1">
        <f ca="1" t="array" ref="K4076:L4076">_xlfn.XLOOKUP(J4076,匹配表1065!Y:Y,匹配表1065!AA:AB)</f>
        <v>31</v>
      </c>
      <c r="L4076" s="89" t="str">
        <v>3个月以上</v>
      </c>
      <c r="M4076" s="92" t="s">
        <v>30</v>
      </c>
      <c r="N4076" s="102">
        <v>1</v>
      </c>
      <c r="O4076" s="93" t="str">
        <f>_xlfn.XLOOKUP(P4076,匹配表1065!U:U,匹配表1065!T:T)</f>
        <v>HO00072793</v>
      </c>
      <c r="P4076" s="102" t="s">
        <v>159</v>
      </c>
      <c r="Q4076" s="102" t="s">
        <v>160</v>
      </c>
      <c r="R4076" s="89" t="str">
        <f>_xlfn.XLOOKUP(Q4076,匹配表1065!L:L,匹配表1065!O:O)</f>
        <v>A</v>
      </c>
      <c r="S4076" s="93" t="str">
        <f>IFERROR(_xlfn.XLOOKUP(Q4076,匹配表1065!AI:AI,匹配表1065!AJ:AJ),"绿标")</f>
        <v>红标</v>
      </c>
      <c r="T4076" s="93" t="str" cm="1">
        <f t="array" ref="T4076:U4076">_xlfn.XLOOKUP(Q4076,匹配表1065!L:L,匹配表1065!M:N)</f>
        <v>头痛</v>
      </c>
      <c r="U4076" s="94" t="str">
        <v>神经内科</v>
      </c>
      <c r="V4076" s="95" t="s">
        <v>67</v>
      </c>
      <c r="W4076" s="93">
        <f>_xlfn.XLOOKUP(M4076,匹配表1065!D:D,匹配表1065!F:F)*N4076</f>
        <v>12</v>
      </c>
    </row>
    <row r="4077" customHeight="1" spans="1:23">
      <c r="A4077" s="89" t="s">
        <v>787</v>
      </c>
      <c r="B4077" s="90">
        <v>46190</v>
      </c>
      <c r="C4077" s="91" t="str">
        <f t="shared" si="126"/>
        <v>6月第3周</v>
      </c>
      <c r="D4077" s="89" t="s">
        <v>836</v>
      </c>
      <c r="E4077" s="89" t="str">
        <f t="shared" si="127"/>
        <v>6月第3周--周3</v>
      </c>
      <c r="F4077" s="103" t="s">
        <v>27</v>
      </c>
      <c r="G4077" s="102" t="s">
        <v>136</v>
      </c>
      <c r="H4077" s="92" t="str">
        <f>_xlfn.XLOOKUP(O4077,匹配表1065!T:T,匹配表1065!W:W)</f>
        <v>青岛市</v>
      </c>
      <c r="I4077" s="89" t="str">
        <f>_xlfn.XLOOKUP(O4077,匹配表1065!T:T,匹配表1065!X:X)</f>
        <v>PME2031</v>
      </c>
      <c r="J4077" s="102" t="s">
        <v>155</v>
      </c>
      <c r="K4077" s="89" cm="1">
        <f ca="1" t="array" ref="K4077:L4077">_xlfn.XLOOKUP(J4077,匹配表1065!Y:Y,匹配表1065!AA:AB)</f>
        <v>31</v>
      </c>
      <c r="L4077" s="89" t="str">
        <v>3个月以上</v>
      </c>
      <c r="M4077" s="92" t="s">
        <v>30</v>
      </c>
      <c r="N4077" s="102">
        <v>1</v>
      </c>
      <c r="O4077" s="93" t="str">
        <f>_xlfn.XLOOKUP(P4077,匹配表1065!U:U,匹配表1065!T:T)</f>
        <v>HO00001478</v>
      </c>
      <c r="P4077" s="102" t="s">
        <v>156</v>
      </c>
      <c r="Q4077" s="102" t="s">
        <v>157</v>
      </c>
      <c r="R4077" s="89" t="str">
        <f>_xlfn.XLOOKUP(Q4077,匹配表1065!L:L,匹配表1065!O:O)</f>
        <v>A</v>
      </c>
      <c r="S4077" s="93" t="str">
        <f>IFERROR(_xlfn.XLOOKUP(Q4077,匹配表1065!AI:AI,匹配表1065!AJ:AJ),"绿标")</f>
        <v>红标</v>
      </c>
      <c r="T4077" s="93" t="str" cm="1">
        <f t="array" ref="T4077:U4077">_xlfn.XLOOKUP(Q4077,匹配表1065!L:L,匹配表1065!M:N)</f>
        <v>头痛</v>
      </c>
      <c r="U4077" s="94" t="str">
        <v>神经内科</v>
      </c>
      <c r="V4077" s="95" t="s">
        <v>70</v>
      </c>
      <c r="W4077" s="93">
        <f>_xlfn.XLOOKUP(M4077,匹配表1065!D:D,匹配表1065!F:F)*N4077</f>
        <v>12</v>
      </c>
    </row>
    <row r="4078" customHeight="1" spans="1:23">
      <c r="A4078" s="89" t="s">
        <v>787</v>
      </c>
      <c r="B4078" s="90">
        <v>46190</v>
      </c>
      <c r="C4078" s="91" t="str">
        <f t="shared" si="126"/>
        <v>6月第3周</v>
      </c>
      <c r="D4078" s="89" t="s">
        <v>836</v>
      </c>
      <c r="E4078" s="89" t="str">
        <f t="shared" si="127"/>
        <v>6月第3周--周3</v>
      </c>
      <c r="F4078" s="103" t="s">
        <v>27</v>
      </c>
      <c r="G4078" s="102" t="s">
        <v>136</v>
      </c>
      <c r="H4078" s="92" t="str">
        <f>_xlfn.XLOOKUP(O4078,匹配表1065!T:T,匹配表1065!W:W)</f>
        <v>青岛市</v>
      </c>
      <c r="I4078" s="89" t="str">
        <f>_xlfn.XLOOKUP(O4078,匹配表1065!T:T,匹配表1065!X:X)</f>
        <v>PME2031</v>
      </c>
      <c r="J4078" s="102" t="s">
        <v>155</v>
      </c>
      <c r="K4078" s="89" cm="1">
        <f ca="1" t="array" ref="K4078:L4078">_xlfn.XLOOKUP(J4078,匹配表1065!Y:Y,匹配表1065!AA:AB)</f>
        <v>31</v>
      </c>
      <c r="L4078" s="89" t="str">
        <v>3个月以上</v>
      </c>
      <c r="M4078" s="92" t="s">
        <v>35</v>
      </c>
      <c r="N4078" s="102">
        <v>1</v>
      </c>
      <c r="O4078" s="93" t="str">
        <f>_xlfn.XLOOKUP(P4078,匹配表1065!U:U,匹配表1065!T:T)</f>
        <v>HO00001478</v>
      </c>
      <c r="P4078" s="102" t="s">
        <v>156</v>
      </c>
      <c r="Q4078" s="102" t="s">
        <v>300</v>
      </c>
      <c r="R4078" s="89" t="str">
        <f>_xlfn.XLOOKUP(Q4078,匹配表1065!L:L,匹配表1065!O:O)</f>
        <v>C</v>
      </c>
      <c r="S4078" s="93" t="str">
        <f>IFERROR(_xlfn.XLOOKUP(Q4078,匹配表1065!AI:AI,匹配表1065!AJ:AJ),"绿标")</f>
        <v>红标</v>
      </c>
      <c r="T4078" s="93" t="str" cm="1">
        <f t="array" ref="T4078:U4078">_xlfn.XLOOKUP(Q4078,匹配表1065!L:L,匹配表1065!M:N)</f>
        <v>眩晕</v>
      </c>
      <c r="U4078" s="94" t="str">
        <v>神经内科</v>
      </c>
      <c r="V4078" s="95" t="s">
        <v>67</v>
      </c>
      <c r="W4078" s="93">
        <f>_xlfn.XLOOKUP(M4078,匹配表1065!D:D,匹配表1065!F:F)*N4078</f>
        <v>4</v>
      </c>
    </row>
    <row r="4079" customHeight="1" spans="1:23">
      <c r="A4079" s="89" t="s">
        <v>787</v>
      </c>
      <c r="B4079" s="90">
        <v>46190</v>
      </c>
      <c r="C4079" s="91" t="str">
        <f t="shared" si="126"/>
        <v>6月第3周</v>
      </c>
      <c r="D4079" s="89" t="s">
        <v>836</v>
      </c>
      <c r="E4079" s="89" t="str">
        <f t="shared" si="127"/>
        <v>6月第3周--周3</v>
      </c>
      <c r="F4079" s="103" t="s">
        <v>27</v>
      </c>
      <c r="G4079" s="102" t="s">
        <v>28</v>
      </c>
      <c r="H4079" s="92" t="str">
        <f>_xlfn.XLOOKUP(O4079,匹配表1065!T:T,匹配表1065!W:W)</f>
        <v>南京市</v>
      </c>
      <c r="I4079" s="89" t="str">
        <f>_xlfn.XLOOKUP(O4079,匹配表1065!T:T,匹配表1065!X:X)</f>
        <v>PME2004</v>
      </c>
      <c r="J4079" s="102" t="s">
        <v>34</v>
      </c>
      <c r="K4079" s="89" cm="1">
        <f ca="1" t="array" ref="K4079:L4079">_xlfn.XLOOKUP(J4079,匹配表1065!Y:Y,匹配表1065!AA:AB)</f>
        <v>11</v>
      </c>
      <c r="L4079" s="89" t="str">
        <v>3个月以上</v>
      </c>
      <c r="M4079" s="92" t="s">
        <v>35</v>
      </c>
      <c r="N4079" s="102">
        <v>1</v>
      </c>
      <c r="O4079" s="93" t="str">
        <f>_xlfn.XLOOKUP(P4079,匹配表1065!U:U,匹配表1065!T:T)</f>
        <v>HO00000972</v>
      </c>
      <c r="P4079" s="102" t="s">
        <v>36</v>
      </c>
      <c r="Q4079" s="102" t="s">
        <v>37</v>
      </c>
      <c r="R4079" s="89" t="str">
        <f>_xlfn.XLOOKUP(Q4079,匹配表1065!L:L,匹配表1065!O:O)</f>
        <v>A</v>
      </c>
      <c r="S4079" s="93" t="str">
        <f>IFERROR(_xlfn.XLOOKUP(Q4079,匹配表1065!AI:AI,匹配表1065!AJ:AJ),"绿标")</f>
        <v>绿标</v>
      </c>
      <c r="T4079" s="93" t="str" cm="1">
        <f t="array" ref="T4079:U4079">_xlfn.XLOOKUP(Q4079,匹配表1065!L:L,匹配表1065!M:N)</f>
        <v>头痛</v>
      </c>
      <c r="U4079" s="94" t="str">
        <v>神经内科</v>
      </c>
      <c r="V4079" s="95" t="s">
        <v>33</v>
      </c>
      <c r="W4079" s="93">
        <f>_xlfn.XLOOKUP(M4079,匹配表1065!D:D,匹配表1065!F:F)*N4079</f>
        <v>4</v>
      </c>
    </row>
    <row r="4080" customHeight="1" spans="1:23">
      <c r="A4080" s="89" t="s">
        <v>787</v>
      </c>
      <c r="B4080" s="90">
        <v>46190</v>
      </c>
      <c r="C4080" s="91" t="str">
        <f t="shared" si="126"/>
        <v>6月第3周</v>
      </c>
      <c r="D4080" s="89" t="s">
        <v>836</v>
      </c>
      <c r="E4080" s="89" t="str">
        <f t="shared" si="127"/>
        <v>6月第3周--周3</v>
      </c>
      <c r="F4080" s="103" t="s">
        <v>27</v>
      </c>
      <c r="G4080" s="102" t="s">
        <v>28</v>
      </c>
      <c r="H4080" s="92" t="str">
        <f>_xlfn.XLOOKUP(O4080,匹配表1065!T:T,匹配表1065!W:W)</f>
        <v>南京市</v>
      </c>
      <c r="I4080" s="89" t="str">
        <f>_xlfn.XLOOKUP(O4080,匹配表1065!T:T,匹配表1065!X:X)</f>
        <v>PME2004</v>
      </c>
      <c r="J4080" s="102" t="s">
        <v>34</v>
      </c>
      <c r="K4080" s="89" cm="1">
        <f ca="1" t="array" ref="K4080:L4080">_xlfn.XLOOKUP(J4080,匹配表1065!Y:Y,匹配表1065!AA:AB)</f>
        <v>11</v>
      </c>
      <c r="L4080" s="89" t="str">
        <v>3个月以上</v>
      </c>
      <c r="M4080" s="92" t="s">
        <v>35</v>
      </c>
      <c r="N4080" s="102">
        <v>1</v>
      </c>
      <c r="O4080" s="93" t="str">
        <f>_xlfn.XLOOKUP(P4080,匹配表1065!U:U,匹配表1065!T:T)</f>
        <v>HO00000960</v>
      </c>
      <c r="P4080" s="102" t="s">
        <v>272</v>
      </c>
      <c r="Q4080" s="102" t="s">
        <v>273</v>
      </c>
      <c r="R4080" s="89" t="str">
        <f>_xlfn.XLOOKUP(Q4080,匹配表1065!L:L,匹配表1065!O:O)</f>
        <v>A</v>
      </c>
      <c r="S4080" s="93" t="str">
        <f>IFERROR(_xlfn.XLOOKUP(Q4080,匹配表1065!AI:AI,匹配表1065!AJ:AJ),"绿标")</f>
        <v>绿标</v>
      </c>
      <c r="T4080" s="93" t="str" cm="1">
        <f t="array" ref="T4080:U4080">_xlfn.XLOOKUP(Q4080,匹配表1065!L:L,匹配表1065!M:N)</f>
        <v>头痛</v>
      </c>
      <c r="U4080" s="94" t="str">
        <v>神经内科</v>
      </c>
      <c r="V4080" s="95" t="s">
        <v>33</v>
      </c>
      <c r="W4080" s="93">
        <f>_xlfn.XLOOKUP(M4080,匹配表1065!D:D,匹配表1065!F:F)*N4080</f>
        <v>4</v>
      </c>
    </row>
    <row r="4081" customHeight="1" spans="1:23">
      <c r="A4081" s="89" t="s">
        <v>787</v>
      </c>
      <c r="B4081" s="90">
        <v>46190</v>
      </c>
      <c r="C4081" s="91" t="str">
        <f t="shared" si="126"/>
        <v>6月第3周</v>
      </c>
      <c r="D4081" s="89" t="s">
        <v>836</v>
      </c>
      <c r="E4081" s="89" t="str">
        <f t="shared" si="127"/>
        <v>6月第3周--周3</v>
      </c>
      <c r="F4081" s="103" t="s">
        <v>27</v>
      </c>
      <c r="G4081" s="102" t="s">
        <v>28</v>
      </c>
      <c r="H4081" s="92" t="str">
        <f>_xlfn.XLOOKUP(O4081,匹配表1065!T:T,匹配表1065!W:W)</f>
        <v>南京市</v>
      </c>
      <c r="I4081" s="89" t="str">
        <f>_xlfn.XLOOKUP(O4081,匹配表1065!T:T,匹配表1065!X:X)</f>
        <v>PME2005</v>
      </c>
      <c r="J4081" s="102" t="s">
        <v>54</v>
      </c>
      <c r="K4081" s="89" cm="1">
        <f ca="1" t="array" ref="K4081:L4081">_xlfn.XLOOKUP(J4081,匹配表1065!Y:Y,匹配表1065!AA:AB)</f>
        <v>3</v>
      </c>
      <c r="L4081" s="89" t="str">
        <v>3个月以上</v>
      </c>
      <c r="M4081" s="92" t="s">
        <v>35</v>
      </c>
      <c r="N4081" s="102">
        <v>1</v>
      </c>
      <c r="O4081" s="93" t="str">
        <f>_xlfn.XLOOKUP(P4081,匹配表1065!U:U,匹配表1065!T:T)</f>
        <v>HO00000975</v>
      </c>
      <c r="P4081" s="102" t="s">
        <v>56</v>
      </c>
      <c r="Q4081" s="102" t="s">
        <v>592</v>
      </c>
      <c r="R4081" s="89" t="str">
        <f>_xlfn.XLOOKUP(Q4081,匹配表1065!L:L,匹配表1065!O:O)</f>
        <v>A</v>
      </c>
      <c r="S4081" s="93" t="str">
        <f>IFERROR(_xlfn.XLOOKUP(Q4081,匹配表1065!AI:AI,匹配表1065!AJ:AJ),"绿标")</f>
        <v>绿标</v>
      </c>
      <c r="T4081" s="93" t="str" cm="1">
        <f t="array" ref="T4081:U4081">_xlfn.XLOOKUP(Q4081,匹配表1065!L:L,匹配表1065!M:N)</f>
        <v>头痛</v>
      </c>
      <c r="U4081" s="94" t="str">
        <v>神经内科</v>
      </c>
      <c r="V4081" s="95" t="s">
        <v>42</v>
      </c>
      <c r="W4081" s="93">
        <f>_xlfn.XLOOKUP(M4081,匹配表1065!D:D,匹配表1065!F:F)*N4081</f>
        <v>4</v>
      </c>
    </row>
    <row r="4082" customHeight="1" spans="1:23">
      <c r="A4082" s="89" t="s">
        <v>787</v>
      </c>
      <c r="B4082" s="90">
        <v>46190</v>
      </c>
      <c r="C4082" s="91" t="str">
        <f t="shared" si="126"/>
        <v>6月第3周</v>
      </c>
      <c r="D4082" s="89" t="s">
        <v>836</v>
      </c>
      <c r="E4082" s="89" t="str">
        <f t="shared" si="127"/>
        <v>6月第3周--周3</v>
      </c>
      <c r="F4082" s="103" t="s">
        <v>27</v>
      </c>
      <c r="G4082" s="102" t="s">
        <v>28</v>
      </c>
      <c r="H4082" s="92" t="str">
        <f>_xlfn.XLOOKUP(O4082,匹配表1065!T:T,匹配表1065!W:W)</f>
        <v>南京市</v>
      </c>
      <c r="I4082" s="89" t="str">
        <f>_xlfn.XLOOKUP(O4082,匹配表1065!T:T,匹配表1065!X:X)</f>
        <v>PME2005</v>
      </c>
      <c r="J4082" s="102" t="s">
        <v>54</v>
      </c>
      <c r="K4082" s="89" cm="1">
        <f ca="1" t="array" ref="K4082:L4082">_xlfn.XLOOKUP(J4082,匹配表1065!Y:Y,匹配表1065!AA:AB)</f>
        <v>3</v>
      </c>
      <c r="L4082" s="89" t="str">
        <v>3个月以上</v>
      </c>
      <c r="M4082" s="92" t="s">
        <v>55</v>
      </c>
      <c r="N4082" s="102">
        <v>1</v>
      </c>
      <c r="O4082" s="93" t="str">
        <f>_xlfn.XLOOKUP(P4082,匹配表1065!U:U,匹配表1065!T:T)</f>
        <v>HO00000975</v>
      </c>
      <c r="P4082" s="102" t="s">
        <v>56</v>
      </c>
      <c r="Q4082" s="102" t="s">
        <v>735</v>
      </c>
      <c r="R4082" s="89" t="str">
        <f>_xlfn.XLOOKUP(Q4082,匹配表1065!L:L,匹配表1065!O:O)</f>
        <v>C</v>
      </c>
      <c r="S4082" s="93" t="str">
        <f>IFERROR(_xlfn.XLOOKUP(Q4082,匹配表1065!AI:AI,匹配表1065!AJ:AJ),"绿标")</f>
        <v>绿标</v>
      </c>
      <c r="T4082" s="93" t="str" cm="1">
        <f t="array" ref="T4082:U4082">_xlfn.XLOOKUP(Q4082,匹配表1065!L:L,匹配表1065!M:N)</f>
        <v>眩晕</v>
      </c>
      <c r="U4082" s="94" t="str">
        <v>神经内科</v>
      </c>
      <c r="V4082" s="95" t="s">
        <v>33</v>
      </c>
      <c r="W4082" s="93">
        <f>_xlfn.XLOOKUP(M4082,匹配表1065!D:D,匹配表1065!F:F)*N4082</f>
        <v>8</v>
      </c>
    </row>
    <row r="4083" customHeight="1" spans="1:23">
      <c r="A4083" s="89" t="s">
        <v>787</v>
      </c>
      <c r="B4083" s="90">
        <v>46190</v>
      </c>
      <c r="C4083" s="91" t="str">
        <f t="shared" si="126"/>
        <v>6月第3周</v>
      </c>
      <c r="D4083" s="89" t="s">
        <v>836</v>
      </c>
      <c r="E4083" s="89" t="str">
        <f t="shared" si="127"/>
        <v>6月第3周--周3</v>
      </c>
      <c r="F4083" s="103" t="s">
        <v>27</v>
      </c>
      <c r="G4083" s="102" t="s">
        <v>28</v>
      </c>
      <c r="H4083" s="92" t="str">
        <f>_xlfn.XLOOKUP(O4083,匹配表1065!T:T,匹配表1065!W:W)</f>
        <v>南京市</v>
      </c>
      <c r="I4083" s="89" t="str">
        <f>_xlfn.XLOOKUP(O4083,匹配表1065!T:T,匹配表1065!X:X)</f>
        <v>PME2006</v>
      </c>
      <c r="J4083" s="102" t="s">
        <v>29</v>
      </c>
      <c r="K4083" s="89" cm="1">
        <f ca="1" t="array" ref="K4083:L4083">_xlfn.XLOOKUP(J4083,匹配表1065!Y:Y,匹配表1065!AA:AB)</f>
        <v>15</v>
      </c>
      <c r="L4083" s="89" t="str">
        <v>3个月以上</v>
      </c>
      <c r="M4083" s="92" t="s">
        <v>30</v>
      </c>
      <c r="N4083" s="102">
        <v>1</v>
      </c>
      <c r="O4083" s="93" t="str">
        <f>_xlfn.XLOOKUP(P4083,匹配表1065!U:U,匹配表1065!T:T)</f>
        <v>HO00000959</v>
      </c>
      <c r="P4083" s="102" t="s">
        <v>196</v>
      </c>
      <c r="Q4083" s="102" t="s">
        <v>197</v>
      </c>
      <c r="R4083" s="89" t="str">
        <f>_xlfn.XLOOKUP(Q4083,匹配表1065!L:L,匹配表1065!O:O)</f>
        <v>C</v>
      </c>
      <c r="S4083" s="93" t="str">
        <f>IFERROR(_xlfn.XLOOKUP(Q4083,匹配表1065!AI:AI,匹配表1065!AJ:AJ),"绿标")</f>
        <v>红标</v>
      </c>
      <c r="T4083" s="93" t="str" cm="1">
        <f t="array" ref="T4083:U4083">_xlfn.XLOOKUP(Q4083,匹配表1065!L:L,匹配表1065!M:N)</f>
        <v>眩晕</v>
      </c>
      <c r="U4083" s="94" t="str">
        <v>神经内科</v>
      </c>
      <c r="V4083" s="95" t="s">
        <v>70</v>
      </c>
      <c r="W4083" s="93">
        <f>_xlfn.XLOOKUP(M4083,匹配表1065!D:D,匹配表1065!F:F)*N4083</f>
        <v>12</v>
      </c>
    </row>
    <row r="4084" customHeight="1" spans="1:23">
      <c r="A4084" s="89" t="s">
        <v>787</v>
      </c>
      <c r="B4084" s="90">
        <v>46190</v>
      </c>
      <c r="C4084" s="91" t="str">
        <f t="shared" ref="C4084:C4147" si="128">MONTH(B4084)&amp;TEXT(WEEKNUM(B4084,2)-WEEKNUM(B4084+1-DAY(B4084),2)+1,"月第0周")</f>
        <v>6月第3周</v>
      </c>
      <c r="D4084" s="89" t="s">
        <v>836</v>
      </c>
      <c r="E4084" s="89" t="str">
        <f t="shared" ref="E4084:E4147" si="129">D4084&amp;"--"&amp;"周"&amp;WEEKDAY(B4084,2)</f>
        <v>6月第3周--周3</v>
      </c>
      <c r="F4084" s="103" t="s">
        <v>27</v>
      </c>
      <c r="G4084" s="102" t="s">
        <v>28</v>
      </c>
      <c r="H4084" s="92" t="str">
        <f>_xlfn.XLOOKUP(O4084,匹配表1065!T:T,匹配表1065!W:W)</f>
        <v>南京市</v>
      </c>
      <c r="I4084" s="89" t="str">
        <f>_xlfn.XLOOKUP(O4084,匹配表1065!T:T,匹配表1065!X:X)</f>
        <v>PME2006</v>
      </c>
      <c r="J4084" s="102" t="s">
        <v>29</v>
      </c>
      <c r="K4084" s="89" cm="1">
        <f ca="1" t="array" ref="K4084:L4084">_xlfn.XLOOKUP(J4084,匹配表1065!Y:Y,匹配表1065!AA:AB)</f>
        <v>15</v>
      </c>
      <c r="L4084" s="89" t="str">
        <v>3个月以上</v>
      </c>
      <c r="M4084" s="92" t="s">
        <v>35</v>
      </c>
      <c r="N4084" s="102">
        <v>1</v>
      </c>
      <c r="O4084" s="93" t="str">
        <f>_xlfn.XLOOKUP(P4084,匹配表1065!U:U,匹配表1065!T:T)</f>
        <v>HO00000959</v>
      </c>
      <c r="P4084" s="102" t="s">
        <v>196</v>
      </c>
      <c r="Q4084" s="102" t="s">
        <v>197</v>
      </c>
      <c r="R4084" s="89" t="str">
        <f>_xlfn.XLOOKUP(Q4084,匹配表1065!L:L,匹配表1065!O:O)</f>
        <v>C</v>
      </c>
      <c r="S4084" s="93" t="str">
        <f>IFERROR(_xlfn.XLOOKUP(Q4084,匹配表1065!AI:AI,匹配表1065!AJ:AJ),"绿标")</f>
        <v>红标</v>
      </c>
      <c r="T4084" s="93" t="str" cm="1">
        <f t="array" ref="T4084:U4084">_xlfn.XLOOKUP(Q4084,匹配表1065!L:L,匹配表1065!M:N)</f>
        <v>眩晕</v>
      </c>
      <c r="U4084" s="94" t="str">
        <v>神经内科</v>
      </c>
      <c r="V4084" s="95" t="s">
        <v>70</v>
      </c>
      <c r="W4084" s="93">
        <f>_xlfn.XLOOKUP(M4084,匹配表1065!D:D,匹配表1065!F:F)*N4084</f>
        <v>4</v>
      </c>
    </row>
    <row r="4085" customHeight="1" spans="1:23">
      <c r="A4085" s="89" t="s">
        <v>787</v>
      </c>
      <c r="B4085" s="90">
        <v>46190</v>
      </c>
      <c r="C4085" s="91" t="str">
        <f t="shared" si="128"/>
        <v>6月第3周</v>
      </c>
      <c r="D4085" s="89" t="s">
        <v>836</v>
      </c>
      <c r="E4085" s="89" t="str">
        <f t="shared" si="129"/>
        <v>6月第3周--周3</v>
      </c>
      <c r="F4085" s="103" t="s">
        <v>27</v>
      </c>
      <c r="G4085" s="102" t="s">
        <v>28</v>
      </c>
      <c r="H4085" s="92" t="str">
        <f>_xlfn.XLOOKUP(O4085,匹配表1065!T:T,匹配表1065!W:W)</f>
        <v>南京市</v>
      </c>
      <c r="I4085" s="89" t="str">
        <f>_xlfn.XLOOKUP(O4085,匹配表1065!T:T,匹配表1065!X:X)</f>
        <v>PME2006</v>
      </c>
      <c r="J4085" s="102" t="s">
        <v>29</v>
      </c>
      <c r="K4085" s="89" cm="1">
        <f ca="1" t="array" ref="K4085:L4085">_xlfn.XLOOKUP(J4085,匹配表1065!Y:Y,匹配表1065!AA:AB)</f>
        <v>15</v>
      </c>
      <c r="L4085" s="89" t="str">
        <v>3个月以上</v>
      </c>
      <c r="M4085" s="92" t="s">
        <v>35</v>
      </c>
      <c r="N4085" s="102">
        <v>1</v>
      </c>
      <c r="O4085" s="93" t="str">
        <f>_xlfn.XLOOKUP(P4085,匹配表1065!U:U,匹配表1065!T:T)</f>
        <v>HO00000959</v>
      </c>
      <c r="P4085" s="102" t="s">
        <v>196</v>
      </c>
      <c r="Q4085" s="102" t="s">
        <v>268</v>
      </c>
      <c r="R4085" s="89" t="str">
        <f>_xlfn.XLOOKUP(Q4085,匹配表1065!L:L,匹配表1065!O:O)</f>
        <v>C</v>
      </c>
      <c r="S4085" s="93" t="str">
        <f>IFERROR(_xlfn.XLOOKUP(Q4085,匹配表1065!AI:AI,匹配表1065!AJ:AJ),"绿标")</f>
        <v>红标</v>
      </c>
      <c r="T4085" s="93" t="str" cm="1">
        <f t="array" ref="T4085:U4085">_xlfn.XLOOKUP(Q4085,匹配表1065!L:L,匹配表1065!M:N)</f>
        <v>眩晕</v>
      </c>
      <c r="U4085" s="94" t="str">
        <v>耳鼻喉科</v>
      </c>
      <c r="V4085" s="95" t="s">
        <v>70</v>
      </c>
      <c r="W4085" s="93">
        <f>_xlfn.XLOOKUP(M4085,匹配表1065!D:D,匹配表1065!F:F)*N4085</f>
        <v>4</v>
      </c>
    </row>
    <row r="4086" customHeight="1" spans="1:23">
      <c r="A4086" s="89" t="s">
        <v>787</v>
      </c>
      <c r="B4086" s="90">
        <v>46190</v>
      </c>
      <c r="C4086" s="91" t="str">
        <f t="shared" si="128"/>
        <v>6月第3周</v>
      </c>
      <c r="D4086" s="89" t="s">
        <v>836</v>
      </c>
      <c r="E4086" s="89" t="str">
        <f t="shared" si="129"/>
        <v>6月第3周--周3</v>
      </c>
      <c r="F4086" s="103" t="s">
        <v>27</v>
      </c>
      <c r="G4086" s="102" t="s">
        <v>28</v>
      </c>
      <c r="H4086" s="92" t="str">
        <f>_xlfn.XLOOKUP(O4086,匹配表1065!T:T,匹配表1065!W:W)</f>
        <v>南京市</v>
      </c>
      <c r="I4086" s="89" t="str">
        <f>_xlfn.XLOOKUP(O4086,匹配表1065!T:T,匹配表1065!X:X)</f>
        <v>PME2039</v>
      </c>
      <c r="J4086" s="102" t="s">
        <v>39</v>
      </c>
      <c r="K4086" s="89" cm="1">
        <f ca="1" t="array" ref="K4086:L4086">_xlfn.XLOOKUP(J4086,匹配表1065!Y:Y,匹配表1065!AA:AB)</f>
        <v>7</v>
      </c>
      <c r="L4086" s="89" t="str">
        <v>3个月以上</v>
      </c>
      <c r="M4086" s="92" t="s">
        <v>30</v>
      </c>
      <c r="N4086" s="102">
        <v>1</v>
      </c>
      <c r="O4086" s="93" t="str">
        <f>_xlfn.XLOOKUP(P4086,匹配表1065!U:U,匹配表1065!T:T)</f>
        <v>HO00000971</v>
      </c>
      <c r="P4086" s="102" t="s">
        <v>40</v>
      </c>
      <c r="Q4086" s="102" t="s">
        <v>379</v>
      </c>
      <c r="R4086" s="89" t="str">
        <f>_xlfn.XLOOKUP(Q4086,匹配表1065!L:L,匹配表1065!O:O)</f>
        <v>A</v>
      </c>
      <c r="S4086" s="93" t="str">
        <f>IFERROR(_xlfn.XLOOKUP(Q4086,匹配表1065!AI:AI,匹配表1065!AJ:AJ),"绿标")</f>
        <v>绿标</v>
      </c>
      <c r="T4086" s="93" t="str" cm="1">
        <f t="array" ref="T4086:U4086">_xlfn.XLOOKUP(Q4086,匹配表1065!L:L,匹配表1065!M:N)</f>
        <v>头痛</v>
      </c>
      <c r="U4086" s="94" t="str">
        <v>神经内科</v>
      </c>
      <c r="V4086" s="95" t="s">
        <v>42</v>
      </c>
      <c r="W4086" s="93">
        <f>_xlfn.XLOOKUP(M4086,匹配表1065!D:D,匹配表1065!F:F)*N4086</f>
        <v>12</v>
      </c>
    </row>
    <row r="4087" customHeight="1" spans="1:23">
      <c r="A4087" s="89" t="s">
        <v>787</v>
      </c>
      <c r="B4087" s="90">
        <v>46190</v>
      </c>
      <c r="C4087" s="91" t="str">
        <f t="shared" si="128"/>
        <v>6月第3周</v>
      </c>
      <c r="D4087" s="89" t="s">
        <v>836</v>
      </c>
      <c r="E4087" s="89" t="str">
        <f t="shared" si="129"/>
        <v>6月第3周--周3</v>
      </c>
      <c r="F4087" s="103" t="s">
        <v>27</v>
      </c>
      <c r="G4087" s="102" t="s">
        <v>28</v>
      </c>
      <c r="H4087" s="92" t="str">
        <f>_xlfn.XLOOKUP(O4087,匹配表1065!T:T,匹配表1065!W:W)</f>
        <v>常州市</v>
      </c>
      <c r="I4087" s="89" t="str">
        <f>_xlfn.XLOOKUP(O4087,匹配表1065!T:T,匹配表1065!X:X)</f>
        <v>PME2015</v>
      </c>
      <c r="J4087" s="102" t="s">
        <v>45</v>
      </c>
      <c r="K4087" s="89" cm="1">
        <f ca="1" t="array" ref="K4087:L4087">_xlfn.XLOOKUP(J4087,匹配表1065!Y:Y,匹配表1065!AA:AB)</f>
        <v>9</v>
      </c>
      <c r="L4087" s="89" t="str">
        <v>3个月以上</v>
      </c>
      <c r="M4087" s="92" t="s">
        <v>55</v>
      </c>
      <c r="N4087" s="102">
        <v>1</v>
      </c>
      <c r="O4087" s="93" t="str">
        <f>_xlfn.XLOOKUP(P4087,匹配表1065!U:U,匹配表1065!T:T)</f>
        <v>HO00015998</v>
      </c>
      <c r="P4087" s="102" t="s">
        <v>46</v>
      </c>
      <c r="Q4087" s="102" t="s">
        <v>47</v>
      </c>
      <c r="R4087" s="89" t="str">
        <f>_xlfn.XLOOKUP(Q4087,匹配表1065!L:L,匹配表1065!O:O)</f>
        <v>B</v>
      </c>
      <c r="S4087" s="93" t="str">
        <f>IFERROR(_xlfn.XLOOKUP(Q4087,匹配表1065!AI:AI,匹配表1065!AJ:AJ),"绿标")</f>
        <v>绿标</v>
      </c>
      <c r="T4087" s="93" t="str" cm="1">
        <f t="array" ref="T4087:U4087">_xlfn.XLOOKUP(Q4087,匹配表1065!L:L,匹配表1065!M:N)</f>
        <v>脑血管</v>
      </c>
      <c r="U4087" s="94" t="str">
        <v>神经内科</v>
      </c>
      <c r="V4087" s="95" t="s">
        <v>42</v>
      </c>
      <c r="W4087" s="93">
        <f>_xlfn.XLOOKUP(M4087,匹配表1065!D:D,匹配表1065!F:F)*N4087</f>
        <v>8</v>
      </c>
    </row>
    <row r="4088" customHeight="1" spans="1:23">
      <c r="A4088" s="89" t="s">
        <v>787</v>
      </c>
      <c r="B4088" s="90">
        <v>46190</v>
      </c>
      <c r="C4088" s="91" t="str">
        <f t="shared" si="128"/>
        <v>6月第3周</v>
      </c>
      <c r="D4088" s="89" t="s">
        <v>836</v>
      </c>
      <c r="E4088" s="89" t="str">
        <f t="shared" si="129"/>
        <v>6月第3周--周3</v>
      </c>
      <c r="F4088" s="103" t="s">
        <v>27</v>
      </c>
      <c r="G4088" s="102" t="s">
        <v>28</v>
      </c>
      <c r="H4088" s="92" t="str">
        <f>_xlfn.XLOOKUP(O4088,匹配表1065!T:T,匹配表1065!W:W)</f>
        <v>常州市</v>
      </c>
      <c r="I4088" s="89" t="str">
        <f>_xlfn.XLOOKUP(O4088,匹配表1065!T:T,匹配表1065!X:X)</f>
        <v>PME2015</v>
      </c>
      <c r="J4088" s="102" t="s">
        <v>45</v>
      </c>
      <c r="K4088" s="89" cm="1">
        <f ca="1" t="array" ref="K4088:L4088">_xlfn.XLOOKUP(J4088,匹配表1065!Y:Y,匹配表1065!AA:AB)</f>
        <v>9</v>
      </c>
      <c r="L4088" s="89" t="str">
        <v>3个月以上</v>
      </c>
      <c r="M4088" s="92" t="s">
        <v>35</v>
      </c>
      <c r="N4088" s="102">
        <v>1</v>
      </c>
      <c r="O4088" s="93" t="str">
        <f>_xlfn.XLOOKUP(P4088,匹配表1065!U:U,匹配表1065!T:T)</f>
        <v>HO00016083</v>
      </c>
      <c r="P4088" s="102" t="s">
        <v>48</v>
      </c>
      <c r="Q4088" s="102" t="s">
        <v>49</v>
      </c>
      <c r="R4088" s="89" t="str">
        <f>_xlfn.XLOOKUP(Q4088,匹配表1065!L:L,匹配表1065!O:O)</f>
        <v>B</v>
      </c>
      <c r="S4088" s="93" t="str">
        <f>IFERROR(_xlfn.XLOOKUP(Q4088,匹配表1065!AI:AI,匹配表1065!AJ:AJ),"绿标")</f>
        <v>红标</v>
      </c>
      <c r="T4088" s="93" t="str" cm="1">
        <f t="array" ref="T4088:U4088">_xlfn.XLOOKUP(Q4088,匹配表1065!L:L,匹配表1065!M:N)</f>
        <v>脑血管</v>
      </c>
      <c r="U4088" s="94" t="str">
        <v>神经内科</v>
      </c>
      <c r="V4088" s="95" t="s">
        <v>42</v>
      </c>
      <c r="W4088" s="93">
        <f>_xlfn.XLOOKUP(M4088,匹配表1065!D:D,匹配表1065!F:F)*N4088</f>
        <v>4</v>
      </c>
    </row>
    <row r="4089" customHeight="1" spans="1:23">
      <c r="A4089" s="89" t="s">
        <v>787</v>
      </c>
      <c r="B4089" s="90">
        <v>46190</v>
      </c>
      <c r="C4089" s="91" t="str">
        <f t="shared" si="128"/>
        <v>6月第3周</v>
      </c>
      <c r="D4089" s="89" t="s">
        <v>836</v>
      </c>
      <c r="E4089" s="89" t="str">
        <f t="shared" si="129"/>
        <v>6月第3周--周3</v>
      </c>
      <c r="F4089" s="103" t="s">
        <v>27</v>
      </c>
      <c r="G4089" s="102" t="s">
        <v>28</v>
      </c>
      <c r="H4089" s="92" t="str">
        <f>_xlfn.XLOOKUP(O4089,匹配表1065!T:T,匹配表1065!W:W)</f>
        <v>扬州市</v>
      </c>
      <c r="I4089" s="89" t="str">
        <f>_xlfn.XLOOKUP(O4089,匹配表1065!T:T,匹配表1065!X:X)</f>
        <v>PME2012</v>
      </c>
      <c r="J4089" s="102" t="s">
        <v>60</v>
      </c>
      <c r="K4089" s="89" cm="1">
        <f ca="1" t="array" ref="K4089:L4089">_xlfn.XLOOKUP(J4089,匹配表1065!Y:Y,匹配表1065!AA:AB)</f>
        <v>13</v>
      </c>
      <c r="L4089" s="89" t="str">
        <v>3个月以上</v>
      </c>
      <c r="M4089" s="92" t="s">
        <v>30</v>
      </c>
      <c r="N4089" s="102">
        <v>1</v>
      </c>
      <c r="O4089" s="93" t="str">
        <f>_xlfn.XLOOKUP(P4089,匹配表1065!U:U,匹配表1065!T:T)</f>
        <v>HO00041526</v>
      </c>
      <c r="P4089" s="102" t="s">
        <v>407</v>
      </c>
      <c r="Q4089" s="102" t="s">
        <v>408</v>
      </c>
      <c r="R4089" s="89" t="str">
        <f>_xlfn.XLOOKUP(Q4089,匹配表1065!L:L,匹配表1065!O:O)</f>
        <v>C</v>
      </c>
      <c r="S4089" s="93" t="str">
        <f>IFERROR(_xlfn.XLOOKUP(Q4089,匹配表1065!AI:AI,匹配表1065!AJ:AJ),"绿标")</f>
        <v>红标</v>
      </c>
      <c r="T4089" s="93" t="str" cm="1">
        <f t="array" ref="T4089:U4089">_xlfn.XLOOKUP(Q4089,匹配表1065!L:L,匹配表1065!M:N)</f>
        <v>眩晕</v>
      </c>
      <c r="U4089" s="94" t="str">
        <v>神经内科</v>
      </c>
      <c r="V4089" s="95" t="s">
        <v>33</v>
      </c>
      <c r="W4089" s="93">
        <f>_xlfn.XLOOKUP(M4089,匹配表1065!D:D,匹配表1065!F:F)*N4089</f>
        <v>12</v>
      </c>
    </row>
    <row r="4090" customHeight="1" spans="1:23">
      <c r="A4090" s="89" t="s">
        <v>787</v>
      </c>
      <c r="B4090" s="90">
        <v>46190</v>
      </c>
      <c r="C4090" s="91" t="str">
        <f t="shared" si="128"/>
        <v>6月第3周</v>
      </c>
      <c r="D4090" s="89" t="s">
        <v>836</v>
      </c>
      <c r="E4090" s="89" t="str">
        <f t="shared" si="129"/>
        <v>6月第3周--周3</v>
      </c>
      <c r="F4090" s="103" t="s">
        <v>27</v>
      </c>
      <c r="G4090" s="102" t="s">
        <v>28</v>
      </c>
      <c r="H4090" s="92" t="str">
        <f>_xlfn.XLOOKUP(O4090,匹配表1065!T:T,匹配表1065!W:W)</f>
        <v>扬州市</v>
      </c>
      <c r="I4090" s="89" t="str">
        <f>_xlfn.XLOOKUP(O4090,匹配表1065!T:T,匹配表1065!X:X)</f>
        <v>PME2012</v>
      </c>
      <c r="J4090" s="102" t="s">
        <v>60</v>
      </c>
      <c r="K4090" s="89" cm="1">
        <f ca="1" t="array" ref="K4090:L4090">_xlfn.XLOOKUP(J4090,匹配表1065!Y:Y,匹配表1065!AA:AB)</f>
        <v>13</v>
      </c>
      <c r="L4090" s="89" t="str">
        <v>3个月以上</v>
      </c>
      <c r="M4090" s="92" t="s">
        <v>55</v>
      </c>
      <c r="N4090" s="102">
        <v>1</v>
      </c>
      <c r="O4090" s="93" t="str">
        <f>_xlfn.XLOOKUP(P4090,匹配表1065!U:U,匹配表1065!T:T)</f>
        <v>HO00000968</v>
      </c>
      <c r="P4090" s="102" t="s">
        <v>61</v>
      </c>
      <c r="Q4090" s="102" t="s">
        <v>62</v>
      </c>
      <c r="R4090" s="89" t="str">
        <f>_xlfn.XLOOKUP(Q4090,匹配表1065!L:L,匹配表1065!O:O)</f>
        <v>A</v>
      </c>
      <c r="S4090" s="93" t="str">
        <f>IFERROR(_xlfn.XLOOKUP(Q4090,匹配表1065!AI:AI,匹配表1065!AJ:AJ),"绿标")</f>
        <v>红标</v>
      </c>
      <c r="T4090" s="93" t="str" cm="1">
        <f t="array" ref="T4090:U4090">_xlfn.XLOOKUP(Q4090,匹配表1065!L:L,匹配表1065!M:N)</f>
        <v>头痛</v>
      </c>
      <c r="U4090" s="94" t="str">
        <v>神经内科</v>
      </c>
      <c r="V4090" s="95" t="s">
        <v>42</v>
      </c>
      <c r="W4090" s="93">
        <f>_xlfn.XLOOKUP(M4090,匹配表1065!D:D,匹配表1065!F:F)*N4090</f>
        <v>8</v>
      </c>
    </row>
    <row r="4091" customHeight="1" spans="1:23">
      <c r="A4091" s="89" t="s">
        <v>787</v>
      </c>
      <c r="B4091" s="90">
        <v>46190</v>
      </c>
      <c r="C4091" s="91" t="str">
        <f t="shared" si="128"/>
        <v>6月第3周</v>
      </c>
      <c r="D4091" s="89" t="s">
        <v>836</v>
      </c>
      <c r="E4091" s="89" t="str">
        <f t="shared" si="129"/>
        <v>6月第3周--周3</v>
      </c>
      <c r="F4091" s="103" t="s">
        <v>27</v>
      </c>
      <c r="G4091" s="102" t="s">
        <v>167</v>
      </c>
      <c r="H4091" s="92" t="str">
        <f>_xlfn.XLOOKUP(O4091,匹配表1065!T:T,匹配表1065!W:W)</f>
        <v>南通市</v>
      </c>
      <c r="I4091" s="89" t="str">
        <f>_xlfn.XLOOKUP(O4091,匹配表1065!T:T,匹配表1065!X:X)</f>
        <v>PME2013</v>
      </c>
      <c r="J4091" s="102" t="s">
        <v>180</v>
      </c>
      <c r="K4091" s="89" cm="1">
        <f ca="1" t="array" ref="K4091:L4091">_xlfn.XLOOKUP(J4091,匹配表1065!Y:Y,匹配表1065!AA:AB)</f>
        <v>51</v>
      </c>
      <c r="L4091" s="89" t="str">
        <v>3个月以上</v>
      </c>
      <c r="M4091" s="92" t="s">
        <v>30</v>
      </c>
      <c r="N4091" s="102">
        <v>3</v>
      </c>
      <c r="O4091" s="93" t="str">
        <f>_xlfn.XLOOKUP(P4091,匹配表1065!U:U,匹配表1065!T:T)</f>
        <v>HO00001021</v>
      </c>
      <c r="P4091" s="102" t="s">
        <v>181</v>
      </c>
      <c r="Q4091" s="102" t="s">
        <v>182</v>
      </c>
      <c r="R4091" s="89" t="str">
        <f>_xlfn.XLOOKUP(Q4091,匹配表1065!L:L,匹配表1065!O:O)</f>
        <v>C</v>
      </c>
      <c r="S4091" s="93" t="str">
        <f>IFERROR(_xlfn.XLOOKUP(Q4091,匹配表1065!AI:AI,匹配表1065!AJ:AJ),"绿标")</f>
        <v>红标</v>
      </c>
      <c r="T4091" s="93" t="str" cm="1">
        <f t="array" ref="T4091:U4091">_xlfn.XLOOKUP(Q4091,匹配表1065!L:L,匹配表1065!M:N)</f>
        <v>眩晕</v>
      </c>
      <c r="U4091" s="94" t="str">
        <v>神经内科</v>
      </c>
      <c r="V4091" s="95" t="s">
        <v>70</v>
      </c>
      <c r="W4091" s="93">
        <f>_xlfn.XLOOKUP(M4091,匹配表1065!D:D,匹配表1065!F:F)*N4091</f>
        <v>36</v>
      </c>
    </row>
    <row r="4092" customHeight="1" spans="1:23">
      <c r="A4092" s="89" t="s">
        <v>787</v>
      </c>
      <c r="B4092" s="90">
        <v>46190</v>
      </c>
      <c r="C4092" s="91" t="str">
        <f t="shared" si="128"/>
        <v>6月第3周</v>
      </c>
      <c r="D4092" s="89" t="s">
        <v>836</v>
      </c>
      <c r="E4092" s="89" t="str">
        <f t="shared" si="129"/>
        <v>6月第3周--周3</v>
      </c>
      <c r="F4092" s="103" t="s">
        <v>27</v>
      </c>
      <c r="G4092" s="102" t="s">
        <v>167</v>
      </c>
      <c r="H4092" s="92" t="str">
        <f>_xlfn.XLOOKUP(O4092,匹配表1065!T:T,匹配表1065!W:W)</f>
        <v>南通市</v>
      </c>
      <c r="I4092" s="89" t="str">
        <f>_xlfn.XLOOKUP(O4092,匹配表1065!T:T,匹配表1065!X:X)</f>
        <v>PME2013</v>
      </c>
      <c r="J4092" s="102" t="s">
        <v>180</v>
      </c>
      <c r="K4092" s="89" cm="1">
        <f ca="1" t="array" ref="K4092:L4092">_xlfn.XLOOKUP(J4092,匹配表1065!Y:Y,匹配表1065!AA:AB)</f>
        <v>51</v>
      </c>
      <c r="L4092" s="89" t="str">
        <v>3个月以上</v>
      </c>
      <c r="M4092" s="92" t="s">
        <v>35</v>
      </c>
      <c r="N4092" s="102">
        <v>1</v>
      </c>
      <c r="O4092" s="93" t="str">
        <f>_xlfn.XLOOKUP(P4092,匹配表1065!U:U,匹配表1065!T:T)</f>
        <v>HO00001066</v>
      </c>
      <c r="P4092" s="102" t="s">
        <v>183</v>
      </c>
      <c r="Q4092" s="102" t="s">
        <v>184</v>
      </c>
      <c r="R4092" s="89" t="str">
        <f>_xlfn.XLOOKUP(Q4092,匹配表1065!L:L,匹配表1065!O:O)</f>
        <v>A</v>
      </c>
      <c r="S4092" s="93" t="str">
        <f>IFERROR(_xlfn.XLOOKUP(Q4092,匹配表1065!AI:AI,匹配表1065!AJ:AJ),"绿标")</f>
        <v>红标</v>
      </c>
      <c r="T4092" s="93" t="str" cm="1">
        <f t="array" ref="T4092:U4092">_xlfn.XLOOKUP(Q4092,匹配表1065!L:L,匹配表1065!M:N)</f>
        <v>头痛</v>
      </c>
      <c r="U4092" s="94" t="str">
        <v>神经内科</v>
      </c>
      <c r="V4092" s="95" t="s">
        <v>33</v>
      </c>
      <c r="W4092" s="93">
        <f>_xlfn.XLOOKUP(M4092,匹配表1065!D:D,匹配表1065!F:F)*N4092</f>
        <v>4</v>
      </c>
    </row>
    <row r="4093" customHeight="1" spans="1:23">
      <c r="A4093" s="89" t="s">
        <v>787</v>
      </c>
      <c r="B4093" s="90">
        <v>46190</v>
      </c>
      <c r="C4093" s="91" t="str">
        <f t="shared" si="128"/>
        <v>6月第3周</v>
      </c>
      <c r="D4093" s="89" t="s">
        <v>836</v>
      </c>
      <c r="E4093" s="89" t="str">
        <f t="shared" si="129"/>
        <v>6月第3周--周3</v>
      </c>
      <c r="F4093" s="103" t="s">
        <v>27</v>
      </c>
      <c r="G4093" s="102" t="s">
        <v>167</v>
      </c>
      <c r="H4093" s="92" t="str">
        <f>_xlfn.XLOOKUP(O4093,匹配表1065!T:T,匹配表1065!W:W)</f>
        <v>无锡市</v>
      </c>
      <c r="I4093" s="89" t="str">
        <f>_xlfn.XLOOKUP(O4093,匹配表1065!T:T,匹配表1065!X:X)</f>
        <v>PME2014</v>
      </c>
      <c r="J4093" s="102" t="s">
        <v>581</v>
      </c>
      <c r="K4093" s="89" cm="1">
        <f ca="1" t="array" ref="K4093:L4093">_xlfn.XLOOKUP(J4093,匹配表1065!Y:Y,匹配表1065!AA:AB)</f>
        <v>1</v>
      </c>
      <c r="L4093" s="89" t="str">
        <v>3个月以内</v>
      </c>
      <c r="M4093" s="92" t="s">
        <v>30</v>
      </c>
      <c r="N4093" s="102">
        <v>1</v>
      </c>
      <c r="O4093" s="93" t="str">
        <f>_xlfn.XLOOKUP(P4093,匹配表1065!U:U,匹配表1065!T:T)</f>
        <v>HO00001112</v>
      </c>
      <c r="P4093" s="102" t="s">
        <v>594</v>
      </c>
      <c r="Q4093" s="102" t="s">
        <v>595</v>
      </c>
      <c r="R4093" s="89" t="str">
        <f>_xlfn.XLOOKUP(Q4093,匹配表1065!L:L,匹配表1065!O:O)</f>
        <v>A</v>
      </c>
      <c r="S4093" s="93" t="str">
        <f>IFERROR(_xlfn.XLOOKUP(Q4093,匹配表1065!AI:AI,匹配表1065!AJ:AJ),"绿标")</f>
        <v>红标</v>
      </c>
      <c r="T4093" s="93" t="str" cm="1">
        <f t="array" ref="T4093:U4093">_xlfn.XLOOKUP(Q4093,匹配表1065!L:L,匹配表1065!M:N)</f>
        <v>头痛</v>
      </c>
      <c r="U4093" s="94" t="str">
        <v>神经内科</v>
      </c>
      <c r="V4093" s="95" t="s">
        <v>42</v>
      </c>
      <c r="W4093" s="93">
        <f>_xlfn.XLOOKUP(M4093,匹配表1065!D:D,匹配表1065!F:F)*N4093</f>
        <v>12</v>
      </c>
    </row>
    <row r="4094" customHeight="1" spans="1:23">
      <c r="A4094" s="89" t="s">
        <v>787</v>
      </c>
      <c r="B4094" s="90">
        <v>46190</v>
      </c>
      <c r="C4094" s="91" t="str">
        <f t="shared" si="128"/>
        <v>6月第3周</v>
      </c>
      <c r="D4094" s="89" t="s">
        <v>836</v>
      </c>
      <c r="E4094" s="89" t="str">
        <f t="shared" si="129"/>
        <v>6月第3周--周3</v>
      </c>
      <c r="F4094" s="103" t="s">
        <v>27</v>
      </c>
      <c r="G4094" s="102" t="s">
        <v>167</v>
      </c>
      <c r="H4094" s="92" t="str">
        <f>_xlfn.XLOOKUP(O4094,匹配表1065!T:T,匹配表1065!W:W)</f>
        <v>苏州市</v>
      </c>
      <c r="I4094" s="89" t="str">
        <f>_xlfn.XLOOKUP(O4094,匹配表1065!T:T,匹配表1065!X:X)</f>
        <v>PME2009</v>
      </c>
      <c r="J4094" s="102" t="s">
        <v>193</v>
      </c>
      <c r="K4094" s="89" cm="1">
        <f ca="1" t="array" ref="K4094:L4094">_xlfn.XLOOKUP(J4094,匹配表1065!Y:Y,匹配表1065!AA:AB)</f>
        <v>7</v>
      </c>
      <c r="L4094" s="89" t="str">
        <v>3个月以上</v>
      </c>
      <c r="M4094" s="92" t="s">
        <v>30</v>
      </c>
      <c r="N4094" s="102">
        <v>1</v>
      </c>
      <c r="O4094" s="93" t="str">
        <f>_xlfn.XLOOKUP(P4094,匹配表1065!U:U,匹配表1065!T:T)</f>
        <v>HO00017518</v>
      </c>
      <c r="P4094" s="102" t="s">
        <v>194</v>
      </c>
      <c r="Q4094" s="102" t="s">
        <v>195</v>
      </c>
      <c r="R4094" s="89" t="str">
        <f>_xlfn.XLOOKUP(Q4094,匹配表1065!L:L,匹配表1065!O:O)</f>
        <v>C</v>
      </c>
      <c r="S4094" s="93" t="str">
        <f>IFERROR(_xlfn.XLOOKUP(Q4094,匹配表1065!AI:AI,匹配表1065!AJ:AJ),"绿标")</f>
        <v>红标</v>
      </c>
      <c r="T4094" s="93" t="str" cm="1">
        <f t="array" ref="T4094:U4094">_xlfn.XLOOKUP(Q4094,匹配表1065!L:L,匹配表1065!M:N)</f>
        <v>眩晕</v>
      </c>
      <c r="U4094" s="94" t="str">
        <v>耳鼻喉科</v>
      </c>
      <c r="V4094" s="95" t="s">
        <v>42</v>
      </c>
      <c r="W4094" s="93">
        <f>_xlfn.XLOOKUP(M4094,匹配表1065!D:D,匹配表1065!F:F)*N4094</f>
        <v>12</v>
      </c>
    </row>
    <row r="4095" customHeight="1" spans="1:23">
      <c r="A4095" s="89" t="s">
        <v>787</v>
      </c>
      <c r="B4095" s="90">
        <v>46190</v>
      </c>
      <c r="C4095" s="91" t="str">
        <f t="shared" si="128"/>
        <v>6月第3周</v>
      </c>
      <c r="D4095" s="89" t="s">
        <v>836</v>
      </c>
      <c r="E4095" s="89" t="str">
        <f t="shared" si="129"/>
        <v>6月第3周--周3</v>
      </c>
      <c r="F4095" s="103" t="s">
        <v>27</v>
      </c>
      <c r="G4095" s="102" t="s">
        <v>167</v>
      </c>
      <c r="H4095" s="92" t="str">
        <f>_xlfn.XLOOKUP(O4095,匹配表1065!T:T,匹配表1065!W:W)</f>
        <v>无锡市</v>
      </c>
      <c r="I4095" s="89" t="str">
        <f>_xlfn.XLOOKUP(O4095,匹配表1065!T:T,匹配表1065!X:X)</f>
        <v>PME2009</v>
      </c>
      <c r="J4095" s="102" t="s">
        <v>193</v>
      </c>
      <c r="K4095" s="89" cm="1">
        <f ca="1" t="array" ref="K4095:L4095">_xlfn.XLOOKUP(J4095,匹配表1065!Y:Y,匹配表1065!AA:AB)</f>
        <v>7</v>
      </c>
      <c r="L4095" s="89" t="str">
        <v>3个月以上</v>
      </c>
      <c r="M4095" s="92" t="s">
        <v>35</v>
      </c>
      <c r="N4095" s="102">
        <v>1</v>
      </c>
      <c r="O4095" s="93" t="str">
        <f>_xlfn.XLOOKUP(P4095,匹配表1065!U:U,匹配表1065!T:T)</f>
        <v>HO00001116</v>
      </c>
      <c r="P4095" s="102" t="s">
        <v>229</v>
      </c>
      <c r="Q4095" s="102" t="s">
        <v>769</v>
      </c>
      <c r="R4095" s="89" t="str">
        <f>_xlfn.XLOOKUP(Q4095,匹配表1065!L:L,匹配表1065!O:O)</f>
        <v>B</v>
      </c>
      <c r="S4095" s="93" t="str">
        <f>IFERROR(_xlfn.XLOOKUP(Q4095,匹配表1065!AI:AI,匹配表1065!AJ:AJ),"绿标")</f>
        <v>绿标</v>
      </c>
      <c r="T4095" s="93" t="str" cm="1">
        <f t="array" ref="T4095:U4095">_xlfn.XLOOKUP(Q4095,匹配表1065!L:L,匹配表1065!M:N)</f>
        <v>脑血管</v>
      </c>
      <c r="U4095" s="94" t="str">
        <v>神经内科</v>
      </c>
      <c r="V4095" s="95" t="s">
        <v>42</v>
      </c>
      <c r="W4095" s="93">
        <f>_xlfn.XLOOKUP(M4095,匹配表1065!D:D,匹配表1065!F:F)*N4095</f>
        <v>4</v>
      </c>
    </row>
    <row r="4096" customHeight="1" spans="1:23">
      <c r="A4096" s="89" t="s">
        <v>787</v>
      </c>
      <c r="B4096" s="90">
        <v>46190</v>
      </c>
      <c r="C4096" s="91" t="str">
        <f t="shared" si="128"/>
        <v>6月第3周</v>
      </c>
      <c r="D4096" s="89" t="s">
        <v>836</v>
      </c>
      <c r="E4096" s="89" t="str">
        <f t="shared" si="129"/>
        <v>6月第3周--周3</v>
      </c>
      <c r="F4096" s="103" t="s">
        <v>27</v>
      </c>
      <c r="G4096" s="102" t="s">
        <v>167</v>
      </c>
      <c r="H4096" s="92" t="str">
        <f>_xlfn.XLOOKUP(O4096,匹配表1065!T:T,匹配表1065!W:W)</f>
        <v>苏州市</v>
      </c>
      <c r="I4096" s="89" t="str">
        <f>_xlfn.XLOOKUP(O4096,匹配表1065!T:T,匹配表1065!X:X)</f>
        <v>PME2017</v>
      </c>
      <c r="J4096" s="102" t="s">
        <v>323</v>
      </c>
      <c r="K4096" s="89" cm="1">
        <f ca="1" t="array" ref="K4096:L4096">_xlfn.XLOOKUP(J4096,匹配表1065!Y:Y,匹配表1065!AA:AB)</f>
        <v>7</v>
      </c>
      <c r="L4096" s="89" t="str">
        <v>3个月以上</v>
      </c>
      <c r="M4096" s="92" t="s">
        <v>30</v>
      </c>
      <c r="N4096" s="102">
        <v>1</v>
      </c>
      <c r="O4096" s="93" t="str">
        <f>_xlfn.XLOOKUP(P4096,匹配表1065!U:U,匹配表1065!T:T)</f>
        <v>HO00001044</v>
      </c>
      <c r="P4096" s="102" t="s">
        <v>346</v>
      </c>
      <c r="Q4096" s="102" t="s">
        <v>347</v>
      </c>
      <c r="R4096" s="89" t="str">
        <f>_xlfn.XLOOKUP(Q4096,匹配表1065!L:L,匹配表1065!O:O)</f>
        <v>A</v>
      </c>
      <c r="S4096" s="93" t="str">
        <f>IFERROR(_xlfn.XLOOKUP(Q4096,匹配表1065!AI:AI,匹配表1065!AJ:AJ),"绿标")</f>
        <v>红标</v>
      </c>
      <c r="T4096" s="93" t="str" cm="1">
        <f t="array" ref="T4096:U4096">_xlfn.XLOOKUP(Q4096,匹配表1065!L:L,匹配表1065!M:N)</f>
        <v>头痛</v>
      </c>
      <c r="U4096" s="94" t="str">
        <v>神经内科</v>
      </c>
      <c r="V4096" s="95" t="s">
        <v>33</v>
      </c>
      <c r="W4096" s="93">
        <f>_xlfn.XLOOKUP(M4096,匹配表1065!D:D,匹配表1065!F:F)*N4096</f>
        <v>12</v>
      </c>
    </row>
    <row r="4097" customHeight="1" spans="1:23">
      <c r="A4097" s="89" t="s">
        <v>787</v>
      </c>
      <c r="B4097" s="90">
        <v>46190</v>
      </c>
      <c r="C4097" s="91" t="str">
        <f t="shared" si="128"/>
        <v>6月第3周</v>
      </c>
      <c r="D4097" s="89" t="s">
        <v>836</v>
      </c>
      <c r="E4097" s="89" t="str">
        <f t="shared" si="129"/>
        <v>6月第3周--周3</v>
      </c>
      <c r="F4097" s="103" t="s">
        <v>27</v>
      </c>
      <c r="G4097" s="102" t="s">
        <v>167</v>
      </c>
      <c r="H4097" s="92" t="str">
        <f>_xlfn.XLOOKUP(O4097,匹配表1065!T:T,匹配表1065!W:W)</f>
        <v>苏州市</v>
      </c>
      <c r="I4097" s="89" t="str">
        <f>_xlfn.XLOOKUP(O4097,匹配表1065!T:T,匹配表1065!X:X)</f>
        <v>PME2010</v>
      </c>
      <c r="J4097" s="102" t="s">
        <v>186</v>
      </c>
      <c r="K4097" s="89" cm="1">
        <f ca="1" t="array" ref="K4097:L4097">_xlfn.XLOOKUP(J4097,匹配表1065!Y:Y,匹配表1065!AA:AB)</f>
        <v>6</v>
      </c>
      <c r="L4097" s="89" t="str">
        <v>3个月以上</v>
      </c>
      <c r="M4097" s="92" t="s">
        <v>30</v>
      </c>
      <c r="N4097" s="102">
        <v>1</v>
      </c>
      <c r="O4097" s="93" t="str">
        <f>_xlfn.XLOOKUP(P4097,匹配表1065!U:U,匹配表1065!T:T)</f>
        <v>HO00001051</v>
      </c>
      <c r="P4097" s="102" t="s">
        <v>191</v>
      </c>
      <c r="Q4097" s="102" t="s">
        <v>354</v>
      </c>
      <c r="R4097" s="89" t="str">
        <f>_xlfn.XLOOKUP(Q4097,匹配表1065!L:L,匹配表1065!O:O)</f>
        <v>A</v>
      </c>
      <c r="S4097" s="93" t="str">
        <f>IFERROR(_xlfn.XLOOKUP(Q4097,匹配表1065!AI:AI,匹配表1065!AJ:AJ),"绿标")</f>
        <v>黑标</v>
      </c>
      <c r="T4097" s="93" t="str" cm="1">
        <f t="array" ref="T4097:U4097">_xlfn.XLOOKUP(Q4097,匹配表1065!L:L,匹配表1065!M:N)</f>
        <v>头痛</v>
      </c>
      <c r="U4097" s="94" t="str">
        <v>神经内科</v>
      </c>
      <c r="V4097" s="95" t="s">
        <v>70</v>
      </c>
      <c r="W4097" s="93">
        <f>_xlfn.XLOOKUP(M4097,匹配表1065!D:D,匹配表1065!F:F)*N4097</f>
        <v>12</v>
      </c>
    </row>
    <row r="4098" customHeight="1" spans="1:23">
      <c r="A4098" s="89" t="s">
        <v>787</v>
      </c>
      <c r="B4098" s="90">
        <v>46190</v>
      </c>
      <c r="C4098" s="91" t="str">
        <f t="shared" si="128"/>
        <v>6月第3周</v>
      </c>
      <c r="D4098" s="89" t="s">
        <v>836</v>
      </c>
      <c r="E4098" s="89" t="str">
        <f t="shared" si="129"/>
        <v>6月第3周--周3</v>
      </c>
      <c r="F4098" s="103" t="s">
        <v>27</v>
      </c>
      <c r="G4098" s="102" t="s">
        <v>167</v>
      </c>
      <c r="H4098" s="92" t="str">
        <f>_xlfn.XLOOKUP(O4098,匹配表1065!T:T,匹配表1065!W:W)</f>
        <v>苏州市</v>
      </c>
      <c r="I4098" s="89" t="str">
        <f>_xlfn.XLOOKUP(O4098,匹配表1065!T:T,匹配表1065!X:X)</f>
        <v>PME2016</v>
      </c>
      <c r="J4098" s="102" t="s">
        <v>173</v>
      </c>
      <c r="K4098" s="89" cm="1">
        <f ca="1" t="array" ref="K4098:L4098">_xlfn.XLOOKUP(J4098,匹配表1065!Y:Y,匹配表1065!AA:AB)</f>
        <v>1</v>
      </c>
      <c r="L4098" s="89" t="str">
        <v>3个月以内</v>
      </c>
      <c r="M4098" s="92" t="s">
        <v>30</v>
      </c>
      <c r="N4098" s="102">
        <v>1</v>
      </c>
      <c r="O4098" s="93" t="str">
        <f>_xlfn.XLOOKUP(P4098,匹配表1065!U:U,匹配表1065!T:T)</f>
        <v>HO00001043</v>
      </c>
      <c r="P4098" s="102" t="s">
        <v>221</v>
      </c>
      <c r="Q4098" s="102" t="s">
        <v>291</v>
      </c>
      <c r="R4098" s="89" t="str">
        <f>_xlfn.XLOOKUP(Q4098,匹配表1065!L:L,匹配表1065!O:O)</f>
        <v>A</v>
      </c>
      <c r="S4098" s="93" t="str">
        <f>IFERROR(_xlfn.XLOOKUP(Q4098,匹配表1065!AI:AI,匹配表1065!AJ:AJ),"绿标")</f>
        <v>红标</v>
      </c>
      <c r="T4098" s="93" t="str" cm="1">
        <f t="array" ref="T4098:U4098">_xlfn.XLOOKUP(Q4098,匹配表1065!L:L,匹配表1065!M:N)</f>
        <v>头痛</v>
      </c>
      <c r="U4098" s="94" t="str">
        <v>神经内科</v>
      </c>
      <c r="V4098" s="95" t="s">
        <v>70</v>
      </c>
      <c r="W4098" s="93">
        <f>_xlfn.XLOOKUP(M4098,匹配表1065!D:D,匹配表1065!F:F)*N4098</f>
        <v>12</v>
      </c>
    </row>
    <row r="4099" customHeight="1" spans="1:23">
      <c r="A4099" s="89" t="s">
        <v>787</v>
      </c>
      <c r="B4099" s="90">
        <v>46190</v>
      </c>
      <c r="C4099" s="91" t="str">
        <f t="shared" si="128"/>
        <v>6月第3周</v>
      </c>
      <c r="D4099" s="89" t="s">
        <v>836</v>
      </c>
      <c r="E4099" s="89" t="str">
        <f t="shared" si="129"/>
        <v>6月第3周--周3</v>
      </c>
      <c r="F4099" s="103" t="s">
        <v>27</v>
      </c>
      <c r="G4099" s="102" t="s">
        <v>167</v>
      </c>
      <c r="H4099" s="92" t="str">
        <f>_xlfn.XLOOKUP(O4099,匹配表1065!T:T,匹配表1065!W:W)</f>
        <v>苏州市</v>
      </c>
      <c r="I4099" s="89" t="str">
        <f>_xlfn.XLOOKUP(O4099,匹配表1065!T:T,匹配表1065!X:X)</f>
        <v>PME2016</v>
      </c>
      <c r="J4099" s="102" t="s">
        <v>173</v>
      </c>
      <c r="K4099" s="89" cm="1">
        <f ca="1" t="array" ref="K4099:L4099">_xlfn.XLOOKUP(J4099,匹配表1065!Y:Y,匹配表1065!AA:AB)</f>
        <v>1</v>
      </c>
      <c r="L4099" s="89" t="str">
        <v>3个月以内</v>
      </c>
      <c r="M4099" s="92" t="s">
        <v>30</v>
      </c>
      <c r="N4099" s="102">
        <v>1</v>
      </c>
      <c r="O4099" s="93" t="str">
        <f>_xlfn.XLOOKUP(P4099,匹配表1065!U:U,匹配表1065!T:T)</f>
        <v>HO00001048</v>
      </c>
      <c r="P4099" s="102" t="s">
        <v>176</v>
      </c>
      <c r="Q4099" s="102" t="s">
        <v>389</v>
      </c>
      <c r="R4099" s="89" t="str">
        <f>_xlfn.XLOOKUP(Q4099,匹配表1065!L:L,匹配表1065!O:O)</f>
        <v>B</v>
      </c>
      <c r="S4099" s="93" t="str">
        <f>IFERROR(_xlfn.XLOOKUP(Q4099,匹配表1065!AI:AI,匹配表1065!AJ:AJ),"绿标")</f>
        <v>绿标</v>
      </c>
      <c r="T4099" s="93" t="str" cm="1">
        <f t="array" ref="T4099:U4099">_xlfn.XLOOKUP(Q4099,匹配表1065!L:L,匹配表1065!M:N)</f>
        <v>抑郁焦虑</v>
      </c>
      <c r="U4099" s="94" t="str">
        <v>神经内科</v>
      </c>
      <c r="V4099" s="95" t="s">
        <v>58</v>
      </c>
      <c r="W4099" s="93">
        <f>_xlfn.XLOOKUP(M4099,匹配表1065!D:D,匹配表1065!F:F)*N4099</f>
        <v>12</v>
      </c>
    </row>
    <row r="4100" customHeight="1" spans="1:23">
      <c r="A4100" s="89" t="s">
        <v>787</v>
      </c>
      <c r="B4100" s="90">
        <v>46190</v>
      </c>
      <c r="C4100" s="91" t="str">
        <f t="shared" si="128"/>
        <v>6月第3周</v>
      </c>
      <c r="D4100" s="89" t="s">
        <v>836</v>
      </c>
      <c r="E4100" s="89" t="str">
        <f t="shared" si="129"/>
        <v>6月第3周--周3</v>
      </c>
      <c r="F4100" s="103" t="s">
        <v>27</v>
      </c>
      <c r="G4100" s="102" t="s">
        <v>167</v>
      </c>
      <c r="H4100" s="92" t="str">
        <f>_xlfn.XLOOKUP(O4100,匹配表1065!T:T,匹配表1065!W:W)</f>
        <v>苏州市</v>
      </c>
      <c r="I4100" s="89" t="str">
        <f>_xlfn.XLOOKUP(O4100,匹配表1065!T:T,匹配表1065!X:X)</f>
        <v>PME2016</v>
      </c>
      <c r="J4100" s="102" t="s">
        <v>173</v>
      </c>
      <c r="K4100" s="89" cm="1">
        <f ca="1" t="array" ref="K4100:L4100">_xlfn.XLOOKUP(J4100,匹配表1065!Y:Y,匹配表1065!AA:AB)</f>
        <v>1</v>
      </c>
      <c r="L4100" s="89" t="str">
        <v>3个月以内</v>
      </c>
      <c r="M4100" s="92" t="s">
        <v>35</v>
      </c>
      <c r="N4100" s="102">
        <v>2</v>
      </c>
      <c r="O4100" s="93" t="str">
        <f>_xlfn.XLOOKUP(P4100,匹配表1065!U:U,匹配表1065!T:T)</f>
        <v>HO00001048</v>
      </c>
      <c r="P4100" s="102" t="s">
        <v>176</v>
      </c>
      <c r="Q4100" s="102" t="s">
        <v>292</v>
      </c>
      <c r="R4100" s="89" t="str">
        <f>_xlfn.XLOOKUP(Q4100,匹配表1065!L:L,匹配表1065!O:O)</f>
        <v>A</v>
      </c>
      <c r="S4100" s="93" t="str">
        <f>IFERROR(_xlfn.XLOOKUP(Q4100,匹配表1065!AI:AI,匹配表1065!AJ:AJ),"绿标")</f>
        <v>红标</v>
      </c>
      <c r="T4100" s="93" t="str" cm="1">
        <f t="array" ref="T4100:U4100">_xlfn.XLOOKUP(Q4100,匹配表1065!L:L,匹配表1065!M:N)</f>
        <v>头痛</v>
      </c>
      <c r="U4100" s="94" t="str">
        <v>神经内科</v>
      </c>
      <c r="V4100" s="95" t="s">
        <v>70</v>
      </c>
      <c r="W4100" s="93">
        <f>_xlfn.XLOOKUP(M4100,匹配表1065!D:D,匹配表1065!F:F)*N4100</f>
        <v>8</v>
      </c>
    </row>
    <row r="4101" customHeight="1" spans="1:23">
      <c r="A4101" s="89" t="s">
        <v>787</v>
      </c>
      <c r="B4101" s="90">
        <v>46190</v>
      </c>
      <c r="C4101" s="91" t="str">
        <f t="shared" si="128"/>
        <v>6月第3周</v>
      </c>
      <c r="D4101" s="89" t="s">
        <v>836</v>
      </c>
      <c r="E4101" s="89" t="str">
        <f t="shared" si="129"/>
        <v>6月第3周--周3</v>
      </c>
      <c r="F4101" s="103" t="s">
        <v>27</v>
      </c>
      <c r="G4101" s="102" t="s">
        <v>167</v>
      </c>
      <c r="H4101" s="92" t="str">
        <f>_xlfn.XLOOKUP(O4101,匹配表1065!T:T,匹配表1065!W:W)</f>
        <v>苏州市</v>
      </c>
      <c r="I4101" s="89" t="str">
        <f>_xlfn.XLOOKUP(O4101,匹配表1065!T:T,匹配表1065!X:X)</f>
        <v>PME2011</v>
      </c>
      <c r="J4101" s="102" t="s">
        <v>168</v>
      </c>
      <c r="K4101" s="89" cm="1">
        <f ca="1" t="array" ref="K4101:L4101">_xlfn.XLOOKUP(J4101,匹配表1065!Y:Y,匹配表1065!AA:AB)</f>
        <v>19</v>
      </c>
      <c r="L4101" s="89" t="str">
        <v>3个月以上</v>
      </c>
      <c r="M4101" s="92" t="s">
        <v>30</v>
      </c>
      <c r="N4101" s="102">
        <v>3</v>
      </c>
      <c r="O4101" s="93" t="str">
        <f>_xlfn.XLOOKUP(P4101,匹配表1065!U:U,匹配表1065!T:T)</f>
        <v>HO00307823</v>
      </c>
      <c r="P4101" s="102" t="s">
        <v>169</v>
      </c>
      <c r="Q4101" s="102" t="s">
        <v>170</v>
      </c>
      <c r="R4101" s="89" t="str">
        <f>_xlfn.XLOOKUP(Q4101,匹配表1065!L:L,匹配表1065!O:O)</f>
        <v>A</v>
      </c>
      <c r="S4101" s="93" t="str">
        <f>IFERROR(_xlfn.XLOOKUP(Q4101,匹配表1065!AI:AI,匹配表1065!AJ:AJ),"绿标")</f>
        <v>红标</v>
      </c>
      <c r="T4101" s="93" t="str" cm="1">
        <f t="array" ref="T4101:U4101">_xlfn.XLOOKUP(Q4101,匹配表1065!L:L,匹配表1065!M:N)</f>
        <v>头痛</v>
      </c>
      <c r="U4101" s="94" t="str">
        <v>神经内科</v>
      </c>
      <c r="V4101" s="95" t="s">
        <v>70</v>
      </c>
      <c r="W4101" s="93">
        <f>_xlfn.XLOOKUP(M4101,匹配表1065!D:D,匹配表1065!F:F)*N4101</f>
        <v>36</v>
      </c>
    </row>
    <row r="4102" customHeight="1" spans="1:23">
      <c r="A4102" s="89" t="s">
        <v>787</v>
      </c>
      <c r="B4102" s="90">
        <v>46190</v>
      </c>
      <c r="C4102" s="91" t="str">
        <f t="shared" si="128"/>
        <v>6月第3周</v>
      </c>
      <c r="D4102" s="89" t="s">
        <v>836</v>
      </c>
      <c r="E4102" s="89" t="str">
        <f t="shared" si="129"/>
        <v>6月第3周--周3</v>
      </c>
      <c r="F4102" s="103" t="s">
        <v>27</v>
      </c>
      <c r="G4102" s="102" t="s">
        <v>167</v>
      </c>
      <c r="H4102" s="92" t="str">
        <f>_xlfn.XLOOKUP(O4102,匹配表1065!T:T,匹配表1065!W:W)</f>
        <v>苏州市</v>
      </c>
      <c r="I4102" s="89" t="str">
        <f>_xlfn.XLOOKUP(O4102,匹配表1065!T:T,匹配表1065!X:X)</f>
        <v>PME2011</v>
      </c>
      <c r="J4102" s="102" t="s">
        <v>168</v>
      </c>
      <c r="K4102" s="89" cm="1">
        <f ca="1" t="array" ref="K4102:L4102">_xlfn.XLOOKUP(J4102,匹配表1065!Y:Y,匹配表1065!AA:AB)</f>
        <v>19</v>
      </c>
      <c r="L4102" s="89" t="str">
        <v>3个月以上</v>
      </c>
      <c r="M4102" s="92" t="s">
        <v>30</v>
      </c>
      <c r="N4102" s="102">
        <v>1</v>
      </c>
      <c r="O4102" s="93" t="str">
        <f>_xlfn.XLOOKUP(P4102,匹配表1065!U:U,匹配表1065!T:T)</f>
        <v>HO00307823</v>
      </c>
      <c r="P4102" s="102" t="s">
        <v>169</v>
      </c>
      <c r="Q4102" s="102" t="s">
        <v>172</v>
      </c>
      <c r="R4102" s="89" t="str">
        <f>_xlfn.XLOOKUP(Q4102,匹配表1065!L:L,匹配表1065!O:O)</f>
        <v>C</v>
      </c>
      <c r="S4102" s="93" t="str">
        <f>IFERROR(_xlfn.XLOOKUP(Q4102,匹配表1065!AI:AI,匹配表1065!AJ:AJ),"绿标")</f>
        <v>绿标</v>
      </c>
      <c r="T4102" s="93" t="str" cm="1">
        <f t="array" ref="T4102:U4102">_xlfn.XLOOKUP(Q4102,匹配表1065!L:L,匹配表1065!M:N)</f>
        <v>眩晕</v>
      </c>
      <c r="U4102" s="94" t="str">
        <v>神经内科</v>
      </c>
      <c r="V4102" s="95" t="s">
        <v>58</v>
      </c>
      <c r="W4102" s="93">
        <f>_xlfn.XLOOKUP(M4102,匹配表1065!D:D,匹配表1065!F:F)*N4102</f>
        <v>12</v>
      </c>
    </row>
    <row r="4103" customHeight="1" spans="1:23">
      <c r="A4103" s="89" t="s">
        <v>787</v>
      </c>
      <c r="B4103" s="90">
        <v>46190</v>
      </c>
      <c r="C4103" s="91" t="str">
        <f t="shared" si="128"/>
        <v>6月第3周</v>
      </c>
      <c r="D4103" s="89" t="s">
        <v>836</v>
      </c>
      <c r="E4103" s="89" t="str">
        <f t="shared" si="129"/>
        <v>6月第3周--周3</v>
      </c>
      <c r="F4103" s="103" t="s">
        <v>27</v>
      </c>
      <c r="G4103" s="102" t="s">
        <v>167</v>
      </c>
      <c r="H4103" s="92" t="str">
        <f>_xlfn.XLOOKUP(O4103,匹配表1065!T:T,匹配表1065!W:W)</f>
        <v>苏州市</v>
      </c>
      <c r="I4103" s="89" t="str">
        <f>_xlfn.XLOOKUP(O4103,匹配表1065!T:T,匹配表1065!X:X)</f>
        <v>PME2010</v>
      </c>
      <c r="J4103" s="102" t="s">
        <v>186</v>
      </c>
      <c r="K4103" s="89" cm="1">
        <f ca="1" t="array" ref="K4103:L4103">_xlfn.XLOOKUP(J4103,匹配表1065!Y:Y,匹配表1065!AA:AB)</f>
        <v>6</v>
      </c>
      <c r="L4103" s="89" t="str">
        <v>3个月以上</v>
      </c>
      <c r="M4103" s="92" t="s">
        <v>35</v>
      </c>
      <c r="N4103" s="102">
        <v>1</v>
      </c>
      <c r="O4103" s="93" t="str">
        <f>_xlfn.XLOOKUP(P4103,匹配表1065!U:U,匹配表1065!T:T)</f>
        <v>HO00392084</v>
      </c>
      <c r="P4103" s="102" t="s">
        <v>187</v>
      </c>
      <c r="Q4103" s="102" t="s">
        <v>188</v>
      </c>
      <c r="R4103" s="89" t="str">
        <f>_xlfn.XLOOKUP(Q4103,匹配表1065!L:L,匹配表1065!O:O)</f>
        <v>A</v>
      </c>
      <c r="S4103" s="93" t="str">
        <f>IFERROR(_xlfn.XLOOKUP(Q4103,匹配表1065!AI:AI,匹配表1065!AJ:AJ),"绿标")</f>
        <v>黑标</v>
      </c>
      <c r="T4103" s="93" t="str" cm="1">
        <f t="array" ref="T4103:U4103">_xlfn.XLOOKUP(Q4103,匹配表1065!L:L,匹配表1065!M:N)</f>
        <v>头痛</v>
      </c>
      <c r="U4103" s="94" t="str">
        <v>神经内科</v>
      </c>
      <c r="V4103" s="95" t="s">
        <v>70</v>
      </c>
      <c r="W4103" s="93">
        <f>_xlfn.XLOOKUP(M4103,匹配表1065!D:D,匹配表1065!F:F)*N4103</f>
        <v>4</v>
      </c>
    </row>
    <row r="4104" customHeight="1" spans="1:23">
      <c r="A4104" s="89" t="s">
        <v>787</v>
      </c>
      <c r="B4104" s="90">
        <v>46190</v>
      </c>
      <c r="C4104" s="91" t="str">
        <f t="shared" si="128"/>
        <v>6月第3周</v>
      </c>
      <c r="D4104" s="89" t="s">
        <v>836</v>
      </c>
      <c r="E4104" s="89" t="str">
        <f t="shared" si="129"/>
        <v>6月第3周--周3</v>
      </c>
      <c r="F4104" s="103" t="s">
        <v>27</v>
      </c>
      <c r="G4104" s="102" t="s">
        <v>167</v>
      </c>
      <c r="H4104" s="92" t="str">
        <f>_xlfn.XLOOKUP(O4104,匹配表1065!T:T,匹配表1065!W:W)</f>
        <v>苏州市</v>
      </c>
      <c r="I4104" s="89" t="str">
        <f>_xlfn.XLOOKUP(O4104,匹配表1065!T:T,匹配表1065!X:X)</f>
        <v>PME2011</v>
      </c>
      <c r="J4104" s="102" t="s">
        <v>852</v>
      </c>
      <c r="K4104" s="89" t="e" cm="1">
        <f ca="1" t="array" ref="K4104">_xlfn.XLOOKUP(J4104,匹配表1065!Y:Y,匹配表1065!AA:AB)</f>
        <v>#N/A</v>
      </c>
      <c r="L4104" s="89"/>
      <c r="M4104" s="92" t="s">
        <v>35</v>
      </c>
      <c r="N4104" s="102">
        <v>1</v>
      </c>
      <c r="O4104" s="93" t="str">
        <f>_xlfn.XLOOKUP(P4104,匹配表1065!U:U,匹配表1065!T:T)</f>
        <v>HO00307823</v>
      </c>
      <c r="P4104" s="102" t="s">
        <v>169</v>
      </c>
      <c r="Q4104" s="102" t="s">
        <v>853</v>
      </c>
      <c r="R4104" s="89" t="str">
        <f>_xlfn.XLOOKUP(Q4104,匹配表1065!L:L,匹配表1065!O:O)</f>
        <v>C</v>
      </c>
      <c r="S4104" s="93" t="str">
        <f>IFERROR(_xlfn.XLOOKUP(Q4104,匹配表1065!AI:AI,匹配表1065!AJ:AJ),"绿标")</f>
        <v>绿标</v>
      </c>
      <c r="T4104" s="93" t="str" cm="1">
        <f t="array" ref="T4104:U4104">_xlfn.XLOOKUP(Q4104,匹配表1065!L:L,匹配表1065!M:N)</f>
        <v>眩晕</v>
      </c>
      <c r="U4104" s="94" t="str">
        <v>耳鼻喉科</v>
      </c>
      <c r="V4104" s="95" t="s">
        <v>58</v>
      </c>
      <c r="W4104" s="93">
        <f>_xlfn.XLOOKUP(M4104,匹配表1065!D:D,匹配表1065!F:F)*N4104</f>
        <v>4</v>
      </c>
    </row>
    <row r="4105" customHeight="1" spans="1:23">
      <c r="A4105" s="89" t="s">
        <v>787</v>
      </c>
      <c r="B4105" s="90">
        <v>46191</v>
      </c>
      <c r="C4105" s="91" t="str">
        <f t="shared" si="128"/>
        <v>6月第3周</v>
      </c>
      <c r="D4105" s="89" t="s">
        <v>836</v>
      </c>
      <c r="E4105" s="89" t="str">
        <f t="shared" si="129"/>
        <v>6月第3周--周4</v>
      </c>
      <c r="F4105" s="103" t="s">
        <v>27</v>
      </c>
      <c r="G4105" s="92" t="s">
        <v>92</v>
      </c>
      <c r="H4105" s="92" t="str">
        <f>_xlfn.XLOOKUP(O4105,匹配表1065!T:T,匹配表1065!W:W)</f>
        <v>合肥市</v>
      </c>
      <c r="I4105" s="89" t="str">
        <f>_xlfn.XLOOKUP(O4105,匹配表1065!T:T,匹配表1065!X:X)</f>
        <v>PME2047</v>
      </c>
      <c r="J4105" s="102" t="s">
        <v>97</v>
      </c>
      <c r="K4105" s="89" cm="1">
        <f ca="1" t="array" ref="K4105:L4105">_xlfn.XLOOKUP(J4105,匹配表1065!Y:Y,匹配表1065!AA:AB)</f>
        <v>2</v>
      </c>
      <c r="L4105" s="89" t="str">
        <v>3个月以内</v>
      </c>
      <c r="M4105" s="92" t="s">
        <v>30</v>
      </c>
      <c r="N4105" s="102">
        <v>1</v>
      </c>
      <c r="O4105" s="93" t="str">
        <f>_xlfn.XLOOKUP(P4105,匹配表1065!U:U,匹配表1065!T:T)</f>
        <v>HO00000005</v>
      </c>
      <c r="P4105" s="102" t="s">
        <v>98</v>
      </c>
      <c r="Q4105" s="102" t="s">
        <v>208</v>
      </c>
      <c r="R4105" s="89" t="str">
        <f>_xlfn.XLOOKUP(Q4105,匹配表1065!L:L,匹配表1065!O:O)</f>
        <v>A</v>
      </c>
      <c r="S4105" s="93" t="str">
        <f>IFERROR(_xlfn.XLOOKUP(Q4105,匹配表1065!AI:AI,匹配表1065!AJ:AJ),"绿标")</f>
        <v>黑标</v>
      </c>
      <c r="T4105" s="93" t="str" cm="1">
        <f t="array" ref="T4105:U4105">_xlfn.XLOOKUP(Q4105,匹配表1065!L:L,匹配表1065!M:N)</f>
        <v>头痛</v>
      </c>
      <c r="U4105" s="94" t="str">
        <v>神经内科</v>
      </c>
      <c r="V4105" s="95" t="s">
        <v>58</v>
      </c>
      <c r="W4105" s="93">
        <f>_xlfn.XLOOKUP(M4105,匹配表1065!D:D,匹配表1065!F:F)*N4105</f>
        <v>12</v>
      </c>
    </row>
    <row r="4106" customHeight="1" spans="1:23">
      <c r="A4106" s="89" t="s">
        <v>787</v>
      </c>
      <c r="B4106" s="90">
        <v>46191</v>
      </c>
      <c r="C4106" s="91" t="str">
        <f t="shared" si="128"/>
        <v>6月第3周</v>
      </c>
      <c r="D4106" s="89" t="s">
        <v>836</v>
      </c>
      <c r="E4106" s="89" t="str">
        <f t="shared" si="129"/>
        <v>6月第3周--周4</v>
      </c>
      <c r="F4106" s="103" t="s">
        <v>27</v>
      </c>
      <c r="G4106" s="92" t="s">
        <v>92</v>
      </c>
      <c r="H4106" s="92" t="e">
        <f>_xlfn.XLOOKUP(O4106,匹配表1065!T:T,匹配表1065!W:W)</f>
        <v>#N/A</v>
      </c>
      <c r="I4106" s="89" t="e">
        <f>_xlfn.XLOOKUP(O4106,匹配表1065!T:T,匹配表1065!X:X)</f>
        <v>#N/A</v>
      </c>
      <c r="J4106" s="102" t="s">
        <v>547</v>
      </c>
      <c r="K4106" s="89" cm="1">
        <f ca="1" t="array" ref="K4106:L4106">_xlfn.XLOOKUP(J4106,匹配表1065!Y:Y,匹配表1065!AA:AB)</f>
        <v>4</v>
      </c>
      <c r="L4106" s="89" t="str">
        <v>3个月以上</v>
      </c>
      <c r="M4106" s="92" t="s">
        <v>35</v>
      </c>
      <c r="N4106" s="102">
        <v>1</v>
      </c>
      <c r="O4106" s="93" t="e">
        <f>_xlfn.XLOOKUP(P4106,匹配表1065!U:U,匹配表1065!T:T)</f>
        <v>#N/A</v>
      </c>
      <c r="P4106" s="102" t="s">
        <v>847</v>
      </c>
      <c r="Q4106" s="102" t="s">
        <v>848</v>
      </c>
      <c r="R4106" s="89" t="str">
        <f>_xlfn.XLOOKUP(Q4106,匹配表1065!L:L,匹配表1065!O:O)</f>
        <v>C</v>
      </c>
      <c r="S4106" s="93" t="str">
        <f>IFERROR(_xlfn.XLOOKUP(Q4106,匹配表1065!AI:AI,匹配表1065!AJ:AJ),"绿标")</f>
        <v>绿标</v>
      </c>
      <c r="T4106" s="93" t="str" cm="1">
        <f t="array" ref="T4106:U4106">_xlfn.XLOOKUP(Q4106,匹配表1065!L:L,匹配表1065!M:N)</f>
        <v>眩晕</v>
      </c>
      <c r="U4106" s="94" t="str">
        <v>耳鼻喉科</v>
      </c>
      <c r="V4106" s="95" t="s">
        <v>33</v>
      </c>
      <c r="W4106" s="93">
        <f>_xlfn.XLOOKUP(M4106,匹配表1065!D:D,匹配表1065!F:F)*N4106</f>
        <v>4</v>
      </c>
    </row>
    <row r="4107" customHeight="1" spans="1:23">
      <c r="A4107" s="89" t="s">
        <v>787</v>
      </c>
      <c r="B4107" s="90">
        <v>46191</v>
      </c>
      <c r="C4107" s="91" t="str">
        <f t="shared" si="128"/>
        <v>6月第3周</v>
      </c>
      <c r="D4107" s="89" t="s">
        <v>836</v>
      </c>
      <c r="E4107" s="89" t="str">
        <f t="shared" si="129"/>
        <v>6月第3周--周4</v>
      </c>
      <c r="F4107" s="103" t="s">
        <v>27</v>
      </c>
      <c r="G4107" s="92" t="s">
        <v>92</v>
      </c>
      <c r="H4107" s="92" t="str">
        <f>_xlfn.XLOOKUP(O4107,匹配表1065!T:T,匹配表1065!W:W)</f>
        <v>合肥市</v>
      </c>
      <c r="I4107" s="89" t="str">
        <f>_xlfn.XLOOKUP(O4107,匹配表1065!T:T,匹配表1065!X:X)</f>
        <v>PME2007</v>
      </c>
      <c r="J4107" s="102" t="s">
        <v>93</v>
      </c>
      <c r="K4107" s="89" cm="1">
        <f ca="1" t="array" ref="K4107:L4107">_xlfn.XLOOKUP(J4107,匹配表1065!Y:Y,匹配表1065!AA:AB)</f>
        <v>9</v>
      </c>
      <c r="L4107" s="89" t="str">
        <v>3个月以上</v>
      </c>
      <c r="M4107" s="92" t="s">
        <v>30</v>
      </c>
      <c r="N4107" s="102">
        <v>1</v>
      </c>
      <c r="O4107" s="93" t="str">
        <f>_xlfn.XLOOKUP(P4107,匹配表1065!U:U,匹配表1065!T:T)</f>
        <v>HO00000001</v>
      </c>
      <c r="P4107" s="102" t="s">
        <v>94</v>
      </c>
      <c r="Q4107" s="102" t="s">
        <v>206</v>
      </c>
      <c r="R4107" s="89" t="str">
        <f>_xlfn.XLOOKUP(Q4107,匹配表1065!L:L,匹配表1065!O:O)</f>
        <v>A</v>
      </c>
      <c r="S4107" s="93" t="str">
        <f>IFERROR(_xlfn.XLOOKUP(Q4107,匹配表1065!AI:AI,匹配表1065!AJ:AJ),"绿标")</f>
        <v>绿标</v>
      </c>
      <c r="T4107" s="93" t="str" cm="1">
        <f t="array" ref="T4107:U4107">_xlfn.XLOOKUP(Q4107,匹配表1065!L:L,匹配表1065!M:N)</f>
        <v>头痛</v>
      </c>
      <c r="U4107" s="94" t="str">
        <v>神经内科</v>
      </c>
      <c r="V4107" s="95" t="s">
        <v>42</v>
      </c>
      <c r="W4107" s="93">
        <f>_xlfn.XLOOKUP(M4107,匹配表1065!D:D,匹配表1065!F:F)*N4107</f>
        <v>12</v>
      </c>
    </row>
    <row r="4108" customHeight="1" spans="1:23">
      <c r="A4108" s="89" t="s">
        <v>787</v>
      </c>
      <c r="B4108" s="90">
        <v>46191</v>
      </c>
      <c r="C4108" s="91" t="str">
        <f t="shared" si="128"/>
        <v>6月第3周</v>
      </c>
      <c r="D4108" s="89" t="s">
        <v>836</v>
      </c>
      <c r="E4108" s="89" t="str">
        <f t="shared" si="129"/>
        <v>6月第3周--周4</v>
      </c>
      <c r="F4108" s="103" t="s">
        <v>27</v>
      </c>
      <c r="G4108" s="92" t="s">
        <v>92</v>
      </c>
      <c r="H4108" s="92" t="str">
        <f>_xlfn.XLOOKUP(O4108,匹配表1065!T:T,匹配表1065!W:W)</f>
        <v>合肥市</v>
      </c>
      <c r="I4108" s="89" t="str">
        <f>_xlfn.XLOOKUP(O4108,匹配表1065!T:T,匹配表1065!X:X)</f>
        <v>PME2007</v>
      </c>
      <c r="J4108" s="102" t="s">
        <v>93</v>
      </c>
      <c r="K4108" s="89" cm="1">
        <f ca="1" t="array" ref="K4108:L4108">_xlfn.XLOOKUP(J4108,匹配表1065!Y:Y,匹配表1065!AA:AB)</f>
        <v>9</v>
      </c>
      <c r="L4108" s="89" t="str">
        <v>3个月以上</v>
      </c>
      <c r="M4108" s="92" t="s">
        <v>35</v>
      </c>
      <c r="N4108" s="102">
        <v>1</v>
      </c>
      <c r="O4108" s="93" t="str">
        <f>_xlfn.XLOOKUP(P4108,匹配表1065!U:U,匹配表1065!T:T)</f>
        <v>HO00000001</v>
      </c>
      <c r="P4108" s="102" t="s">
        <v>94</v>
      </c>
      <c r="Q4108" s="102" t="s">
        <v>207</v>
      </c>
      <c r="R4108" s="89" t="str">
        <f>_xlfn.XLOOKUP(Q4108,匹配表1065!L:L,匹配表1065!O:O)</f>
        <v>C</v>
      </c>
      <c r="S4108" s="93" t="str">
        <f>IFERROR(_xlfn.XLOOKUP(Q4108,匹配表1065!AI:AI,匹配表1065!AJ:AJ),"绿标")</f>
        <v>红标</v>
      </c>
      <c r="T4108" s="93" t="str" cm="1">
        <f t="array" ref="T4108:U4108">_xlfn.XLOOKUP(Q4108,匹配表1065!L:L,匹配表1065!M:N)</f>
        <v>眩晕</v>
      </c>
      <c r="U4108" s="94" t="str">
        <v>神经内科</v>
      </c>
      <c r="V4108" s="95" t="s">
        <v>33</v>
      </c>
      <c r="W4108" s="93">
        <f>_xlfn.XLOOKUP(M4108,匹配表1065!D:D,匹配表1065!F:F)*N4108</f>
        <v>4</v>
      </c>
    </row>
    <row r="4109" customHeight="1" spans="1:23">
      <c r="A4109" s="89" t="s">
        <v>787</v>
      </c>
      <c r="B4109" s="90">
        <v>46191</v>
      </c>
      <c r="C4109" s="91" t="str">
        <f t="shared" si="128"/>
        <v>6月第3周</v>
      </c>
      <c r="D4109" s="89" t="s">
        <v>836</v>
      </c>
      <c r="E4109" s="89" t="str">
        <f t="shared" si="129"/>
        <v>6月第3周--周4</v>
      </c>
      <c r="F4109" s="103" t="s">
        <v>27</v>
      </c>
      <c r="G4109" s="89" t="s">
        <v>63</v>
      </c>
      <c r="H4109" s="92" t="str">
        <f>_xlfn.XLOOKUP(O4109,匹配表1065!T:T,匹配表1065!W:W)</f>
        <v>南京市</v>
      </c>
      <c r="I4109" s="89" t="str">
        <f>_xlfn.XLOOKUP(O4109,匹配表1065!T:T,匹配表1065!X:X)</f>
        <v>PME2001</v>
      </c>
      <c r="J4109" s="102" t="s">
        <v>64</v>
      </c>
      <c r="K4109" s="89" cm="1">
        <f ca="1" t="array" ref="K4109:L4109">_xlfn.XLOOKUP(J4109,匹配表1065!Y:Y,匹配表1065!AA:AB)</f>
        <v>31</v>
      </c>
      <c r="L4109" s="89" t="str">
        <v>3个月以上</v>
      </c>
      <c r="M4109" s="92" t="s">
        <v>30</v>
      </c>
      <c r="N4109" s="102">
        <v>4</v>
      </c>
      <c r="O4109" s="93" t="str">
        <f>_xlfn.XLOOKUP(P4109,匹配表1065!U:U,匹配表1065!T:T)</f>
        <v>HO00000958</v>
      </c>
      <c r="P4109" s="102" t="s">
        <v>65</v>
      </c>
      <c r="Q4109" s="102" t="s">
        <v>209</v>
      </c>
      <c r="R4109" s="89" t="str">
        <f>_xlfn.XLOOKUP(Q4109,匹配表1065!L:L,匹配表1065!O:O)</f>
        <v>C</v>
      </c>
      <c r="S4109" s="93" t="str">
        <f>IFERROR(_xlfn.XLOOKUP(Q4109,匹配表1065!AI:AI,匹配表1065!AJ:AJ),"绿标")</f>
        <v>红标</v>
      </c>
      <c r="T4109" s="93" t="str" cm="1">
        <f t="array" ref="T4109:U4109">_xlfn.XLOOKUP(Q4109,匹配表1065!L:L,匹配表1065!M:N)</f>
        <v>眩晕</v>
      </c>
      <c r="U4109" s="94" t="str">
        <v>耳鼻喉科</v>
      </c>
      <c r="V4109" s="95" t="s">
        <v>70</v>
      </c>
      <c r="W4109" s="93">
        <f>_xlfn.XLOOKUP(M4109,匹配表1065!D:D,匹配表1065!F:F)*N4109</f>
        <v>48</v>
      </c>
    </row>
    <row r="4110" customHeight="1" spans="1:23">
      <c r="A4110" s="89" t="s">
        <v>787</v>
      </c>
      <c r="B4110" s="90">
        <v>46191</v>
      </c>
      <c r="C4110" s="91" t="str">
        <f t="shared" si="128"/>
        <v>6月第3周</v>
      </c>
      <c r="D4110" s="89" t="s">
        <v>836</v>
      </c>
      <c r="E4110" s="89" t="str">
        <f t="shared" si="129"/>
        <v>6月第3周--周4</v>
      </c>
      <c r="F4110" s="103" t="s">
        <v>27</v>
      </c>
      <c r="G4110" s="89" t="s">
        <v>63</v>
      </c>
      <c r="H4110" s="92" t="str">
        <f>_xlfn.XLOOKUP(O4110,匹配表1065!T:T,匹配表1065!W:W)</f>
        <v>南京市</v>
      </c>
      <c r="I4110" s="89" t="str">
        <f>_xlfn.XLOOKUP(O4110,匹配表1065!T:T,匹配表1065!X:X)</f>
        <v>PME2001</v>
      </c>
      <c r="J4110" s="102" t="s">
        <v>77</v>
      </c>
      <c r="K4110" s="89" cm="1">
        <f ca="1" t="array" ref="K4110:L4110">_xlfn.XLOOKUP(J4110,匹配表1065!Y:Y,匹配表1065!AA:AB)</f>
        <v>8</v>
      </c>
      <c r="L4110" s="89" t="str">
        <v>3个月以上</v>
      </c>
      <c r="M4110" s="92" t="s">
        <v>30</v>
      </c>
      <c r="N4110" s="102">
        <v>1</v>
      </c>
      <c r="O4110" s="93" t="str">
        <f>_xlfn.XLOOKUP(P4110,匹配表1065!U:U,匹配表1065!T:T)</f>
        <v>HO00000958</v>
      </c>
      <c r="P4110" s="102" t="s">
        <v>65</v>
      </c>
      <c r="Q4110" s="102" t="s">
        <v>216</v>
      </c>
      <c r="R4110" s="89" t="str">
        <f>_xlfn.XLOOKUP(Q4110,匹配表1065!L:L,匹配表1065!O:O)</f>
        <v>A</v>
      </c>
      <c r="S4110" s="93" t="str">
        <f>IFERROR(_xlfn.XLOOKUP(Q4110,匹配表1065!AI:AI,匹配表1065!AJ:AJ),"绿标")</f>
        <v>红标</v>
      </c>
      <c r="T4110" s="93" t="str" cm="1">
        <f t="array" ref="T4110:U4110">_xlfn.XLOOKUP(Q4110,匹配表1065!L:L,匹配表1065!M:N)</f>
        <v>头痛</v>
      </c>
      <c r="U4110" s="94" t="str">
        <v>神经内科</v>
      </c>
      <c r="V4110" s="95" t="s">
        <v>33</v>
      </c>
      <c r="W4110" s="93">
        <f>_xlfn.XLOOKUP(M4110,匹配表1065!D:D,匹配表1065!F:F)*N4110</f>
        <v>12</v>
      </c>
    </row>
    <row r="4111" customHeight="1" spans="1:23">
      <c r="A4111" s="89" t="s">
        <v>787</v>
      </c>
      <c r="B4111" s="90">
        <v>46191</v>
      </c>
      <c r="C4111" s="91" t="str">
        <f t="shared" si="128"/>
        <v>6月第3周</v>
      </c>
      <c r="D4111" s="89" t="s">
        <v>836</v>
      </c>
      <c r="E4111" s="89" t="str">
        <f t="shared" si="129"/>
        <v>6月第3周--周4</v>
      </c>
      <c r="F4111" s="103" t="s">
        <v>27</v>
      </c>
      <c r="G4111" s="89" t="s">
        <v>63</v>
      </c>
      <c r="H4111" s="92" t="str">
        <f>_xlfn.XLOOKUP(O4111,匹配表1065!T:T,匹配表1065!W:W)</f>
        <v>南京市</v>
      </c>
      <c r="I4111" s="89" t="str">
        <f>_xlfn.XLOOKUP(O4111,匹配表1065!T:T,匹配表1065!X:X)</f>
        <v>PME2001</v>
      </c>
      <c r="J4111" s="102" t="s">
        <v>77</v>
      </c>
      <c r="K4111" s="89" cm="1">
        <f ca="1" t="array" ref="K4111:L4111">_xlfn.XLOOKUP(J4111,匹配表1065!Y:Y,匹配表1065!AA:AB)</f>
        <v>8</v>
      </c>
      <c r="L4111" s="89" t="str">
        <v>3个月以上</v>
      </c>
      <c r="M4111" s="92" t="s">
        <v>35</v>
      </c>
      <c r="N4111" s="102">
        <v>1</v>
      </c>
      <c r="O4111" s="93" t="str">
        <f>_xlfn.XLOOKUP(P4111,匹配表1065!U:U,匹配表1065!T:T)</f>
        <v>HO00000958</v>
      </c>
      <c r="P4111" s="102" t="s">
        <v>65</v>
      </c>
      <c r="Q4111" s="102" t="s">
        <v>409</v>
      </c>
      <c r="R4111" s="89" t="str">
        <f>_xlfn.XLOOKUP(Q4111,匹配表1065!L:L,匹配表1065!O:O)</f>
        <v>B</v>
      </c>
      <c r="S4111" s="93" t="str">
        <f>IFERROR(_xlfn.XLOOKUP(Q4111,匹配表1065!AI:AI,匹配表1065!AJ:AJ),"绿标")</f>
        <v>红标</v>
      </c>
      <c r="T4111" s="93" t="str" cm="1">
        <f t="array" ref="T4111:U4111">_xlfn.XLOOKUP(Q4111,匹配表1065!L:L,匹配表1065!M:N)</f>
        <v>其他</v>
      </c>
      <c r="U4111" s="94" t="str">
        <v>神经内科</v>
      </c>
      <c r="V4111" s="95" t="s">
        <v>58</v>
      </c>
      <c r="W4111" s="93">
        <f>_xlfn.XLOOKUP(M4111,匹配表1065!D:D,匹配表1065!F:F)*N4111</f>
        <v>4</v>
      </c>
    </row>
    <row r="4112" customHeight="1" spans="1:23">
      <c r="A4112" s="89" t="s">
        <v>787</v>
      </c>
      <c r="B4112" s="90">
        <v>46191</v>
      </c>
      <c r="C4112" s="91" t="str">
        <f t="shared" si="128"/>
        <v>6月第3周</v>
      </c>
      <c r="D4112" s="89" t="s">
        <v>836</v>
      </c>
      <c r="E4112" s="89" t="str">
        <f t="shared" si="129"/>
        <v>6月第3周--周4</v>
      </c>
      <c r="F4112" s="103" t="s">
        <v>27</v>
      </c>
      <c r="G4112" s="89" t="s">
        <v>63</v>
      </c>
      <c r="H4112" s="92" t="str">
        <f>_xlfn.XLOOKUP(O4112,匹配表1065!T:T,匹配表1065!W:W)</f>
        <v>连云港市</v>
      </c>
      <c r="I4112" s="89" t="str">
        <f>_xlfn.XLOOKUP(O4112,匹配表1065!T:T,匹配表1065!X:X)</f>
        <v>PME2042</v>
      </c>
      <c r="J4112" s="102" t="s">
        <v>74</v>
      </c>
      <c r="K4112" s="89" cm="1">
        <f ca="1" t="array" ref="K4112:L4112">_xlfn.XLOOKUP(J4112,匹配表1065!Y:Y,匹配表1065!AA:AB)</f>
        <v>7</v>
      </c>
      <c r="L4112" s="89" t="str">
        <v>3个月以上</v>
      </c>
      <c r="M4112" s="92" t="s">
        <v>30</v>
      </c>
      <c r="N4112" s="102">
        <v>1</v>
      </c>
      <c r="O4112" s="93" t="str">
        <f>_xlfn.XLOOKUP(P4112,匹配表1065!U:U,匹配表1065!T:T)</f>
        <v>HO00001004</v>
      </c>
      <c r="P4112" s="102" t="s">
        <v>75</v>
      </c>
      <c r="Q4112" s="102" t="s">
        <v>210</v>
      </c>
      <c r="R4112" s="89" t="str">
        <f>_xlfn.XLOOKUP(Q4112,匹配表1065!L:L,匹配表1065!O:O)</f>
        <v>A</v>
      </c>
      <c r="S4112" s="93" t="str">
        <f>IFERROR(_xlfn.XLOOKUP(Q4112,匹配表1065!AI:AI,匹配表1065!AJ:AJ),"绿标")</f>
        <v>红标</v>
      </c>
      <c r="T4112" s="93" t="str" cm="1">
        <f t="array" ref="T4112:U4112">_xlfn.XLOOKUP(Q4112,匹配表1065!L:L,匹配表1065!M:N)</f>
        <v>头痛</v>
      </c>
      <c r="U4112" s="94" t="str">
        <v>神经内科</v>
      </c>
      <c r="V4112" s="95" t="s">
        <v>33</v>
      </c>
      <c r="W4112" s="93">
        <f>_xlfn.XLOOKUP(M4112,匹配表1065!D:D,匹配表1065!F:F)*N4112</f>
        <v>12</v>
      </c>
    </row>
    <row r="4113" customHeight="1" spans="1:23">
      <c r="A4113" s="89" t="s">
        <v>787</v>
      </c>
      <c r="B4113" s="90">
        <v>46191</v>
      </c>
      <c r="C4113" s="91" t="str">
        <f t="shared" si="128"/>
        <v>6月第3周</v>
      </c>
      <c r="D4113" s="89" t="s">
        <v>836</v>
      </c>
      <c r="E4113" s="89" t="str">
        <f t="shared" si="129"/>
        <v>6月第3周--周4</v>
      </c>
      <c r="F4113" s="103" t="s">
        <v>27</v>
      </c>
      <c r="G4113" s="89" t="s">
        <v>63</v>
      </c>
      <c r="H4113" s="92" t="str">
        <f>_xlfn.XLOOKUP(O4113,匹配表1065!T:T,匹配表1065!W:W)</f>
        <v>徐州市</v>
      </c>
      <c r="I4113" s="89" t="str">
        <f>_xlfn.XLOOKUP(O4113,匹配表1065!T:T,匹配表1065!X:X)</f>
        <v>PME2008</v>
      </c>
      <c r="J4113" s="102" t="s">
        <v>81</v>
      </c>
      <c r="K4113" s="89" cm="1">
        <f ca="1" t="array" ref="K4113:L4113">_xlfn.XLOOKUP(J4113,匹配表1065!Y:Y,匹配表1065!AA:AB)</f>
        <v>19</v>
      </c>
      <c r="L4113" s="89" t="str">
        <v>3个月以上</v>
      </c>
      <c r="M4113" s="92" t="s">
        <v>30</v>
      </c>
      <c r="N4113" s="102">
        <v>1</v>
      </c>
      <c r="O4113" s="93" t="str">
        <f>_xlfn.XLOOKUP(P4113,匹配表1065!U:U,匹配表1065!T:T)</f>
        <v>HO00001134</v>
      </c>
      <c r="P4113" s="102" t="s">
        <v>82</v>
      </c>
      <c r="Q4113" s="102" t="s">
        <v>530</v>
      </c>
      <c r="R4113" s="89" t="str">
        <f>_xlfn.XLOOKUP(Q4113,匹配表1065!L:L,匹配表1065!O:O)</f>
        <v>A</v>
      </c>
      <c r="S4113" s="93" t="str">
        <f>IFERROR(_xlfn.XLOOKUP(Q4113,匹配表1065!AI:AI,匹配表1065!AJ:AJ),"绿标")</f>
        <v>绿标</v>
      </c>
      <c r="T4113" s="93" t="str" cm="1">
        <f t="array" ref="T4113:U4113">_xlfn.XLOOKUP(Q4113,匹配表1065!L:L,匹配表1065!M:N)</f>
        <v>头痛</v>
      </c>
      <c r="U4113" s="94" t="str">
        <v>神经内科</v>
      </c>
      <c r="V4113" s="95" t="s">
        <v>33</v>
      </c>
      <c r="W4113" s="93">
        <f>_xlfn.XLOOKUP(M4113,匹配表1065!D:D,匹配表1065!F:F)*N4113</f>
        <v>12</v>
      </c>
    </row>
    <row r="4114" customHeight="1" spans="1:23">
      <c r="A4114" s="89" t="s">
        <v>787</v>
      </c>
      <c r="B4114" s="90">
        <v>46191</v>
      </c>
      <c r="C4114" s="91" t="str">
        <f t="shared" si="128"/>
        <v>6月第3周</v>
      </c>
      <c r="D4114" s="89" t="s">
        <v>836</v>
      </c>
      <c r="E4114" s="89" t="str">
        <f t="shared" si="129"/>
        <v>6月第3周--周4</v>
      </c>
      <c r="F4114" s="103" t="s">
        <v>27</v>
      </c>
      <c r="G4114" s="89" t="s">
        <v>63</v>
      </c>
      <c r="H4114" s="92" t="str">
        <f>_xlfn.XLOOKUP(O4114,匹配表1065!T:T,匹配表1065!W:W)</f>
        <v>南京市</v>
      </c>
      <c r="I4114" s="89" t="str">
        <f>_xlfn.XLOOKUP(O4114,匹配表1065!T:T,匹配表1065!X:X)</f>
        <v>PME2002</v>
      </c>
      <c r="J4114" s="102" t="s">
        <v>410</v>
      </c>
      <c r="K4114" s="89" cm="1">
        <f ca="1" t="array" ref="K4114:L4114">_xlfn.XLOOKUP(J4114,匹配表1065!Y:Y,匹配表1065!AA:AB)</f>
        <v>1</v>
      </c>
      <c r="L4114" s="89" t="str">
        <v>3个月以内</v>
      </c>
      <c r="M4114" s="92" t="s">
        <v>35</v>
      </c>
      <c r="N4114" s="102">
        <v>1</v>
      </c>
      <c r="O4114" s="93" t="str">
        <f>_xlfn.XLOOKUP(P4114,匹配表1065!U:U,匹配表1065!T:T)</f>
        <v>HO00000964</v>
      </c>
      <c r="P4114" s="102" t="s">
        <v>90</v>
      </c>
      <c r="Q4114" s="102" t="s">
        <v>668</v>
      </c>
      <c r="R4114" s="89" t="str">
        <f>_xlfn.XLOOKUP(Q4114,匹配表1065!L:L,匹配表1065!O:O)</f>
        <v>A</v>
      </c>
      <c r="S4114" s="93" t="str">
        <f>IFERROR(_xlfn.XLOOKUP(Q4114,匹配表1065!AI:AI,匹配表1065!AJ:AJ),"绿标")</f>
        <v>绿标</v>
      </c>
      <c r="T4114" s="93" t="str" cm="1">
        <f t="array" ref="T4114:U4114">_xlfn.XLOOKUP(Q4114,匹配表1065!L:L,匹配表1065!M:N)</f>
        <v>头痛</v>
      </c>
      <c r="U4114" s="94" t="str">
        <v>神经内科</v>
      </c>
      <c r="V4114" s="95" t="s">
        <v>58</v>
      </c>
      <c r="W4114" s="93">
        <f>_xlfn.XLOOKUP(M4114,匹配表1065!D:D,匹配表1065!F:F)*N4114</f>
        <v>4</v>
      </c>
    </row>
    <row r="4115" customHeight="1" spans="1:23">
      <c r="A4115" s="89" t="s">
        <v>787</v>
      </c>
      <c r="B4115" s="90">
        <v>46191</v>
      </c>
      <c r="C4115" s="91" t="str">
        <f t="shared" si="128"/>
        <v>6月第3周</v>
      </c>
      <c r="D4115" s="89" t="s">
        <v>836</v>
      </c>
      <c r="E4115" s="89" t="str">
        <f t="shared" si="129"/>
        <v>6月第3周--周4</v>
      </c>
      <c r="F4115" s="103" t="s">
        <v>27</v>
      </c>
      <c r="G4115" s="89" t="s">
        <v>63</v>
      </c>
      <c r="H4115" s="92" t="str">
        <f>_xlfn.XLOOKUP(O4115,匹配表1065!T:T,匹配表1065!W:W)</f>
        <v>南京市</v>
      </c>
      <c r="I4115" s="89" t="str">
        <f>_xlfn.XLOOKUP(O4115,匹配表1065!T:T,匹配表1065!X:X)</f>
        <v>PME2002</v>
      </c>
      <c r="J4115" s="102" t="s">
        <v>84</v>
      </c>
      <c r="K4115" s="89" cm="1">
        <f ca="1" t="array" ref="K4115:L4115">_xlfn.XLOOKUP(J4115,匹配表1065!Y:Y,匹配表1065!AA:AB)</f>
        <v>31</v>
      </c>
      <c r="L4115" s="89" t="str">
        <v>3个月以上</v>
      </c>
      <c r="M4115" s="92" t="s">
        <v>35</v>
      </c>
      <c r="N4115" s="102">
        <v>1</v>
      </c>
      <c r="O4115" s="93" t="str">
        <f>_xlfn.XLOOKUP(P4115,匹配表1065!U:U,匹配表1065!T:T)</f>
        <v>HO00000964</v>
      </c>
      <c r="P4115" s="102" t="s">
        <v>90</v>
      </c>
      <c r="Q4115" s="102" t="s">
        <v>212</v>
      </c>
      <c r="R4115" s="89" t="str">
        <f>_xlfn.XLOOKUP(Q4115,匹配表1065!L:L,匹配表1065!O:O)</f>
        <v>B</v>
      </c>
      <c r="S4115" s="93" t="str">
        <f>IFERROR(_xlfn.XLOOKUP(Q4115,匹配表1065!AI:AI,匹配表1065!AJ:AJ),"绿标")</f>
        <v>绿标</v>
      </c>
      <c r="T4115" s="93" t="str" cm="1">
        <f t="array" ref="T4115:U4115">_xlfn.XLOOKUP(Q4115,匹配表1065!L:L,匹配表1065!M:N)</f>
        <v>脑血管</v>
      </c>
      <c r="U4115" s="94" t="str">
        <v>神经内科</v>
      </c>
      <c r="V4115" s="95" t="s">
        <v>67</v>
      </c>
      <c r="W4115" s="93">
        <f>_xlfn.XLOOKUP(M4115,匹配表1065!D:D,匹配表1065!F:F)*N4115</f>
        <v>4</v>
      </c>
    </row>
    <row r="4116" customHeight="1" spans="1:23">
      <c r="A4116" s="89" t="s">
        <v>787</v>
      </c>
      <c r="B4116" s="90">
        <v>46191</v>
      </c>
      <c r="C4116" s="91" t="str">
        <f t="shared" si="128"/>
        <v>6月第3周</v>
      </c>
      <c r="D4116" s="89" t="s">
        <v>836</v>
      </c>
      <c r="E4116" s="89" t="str">
        <f t="shared" si="129"/>
        <v>6月第3周--周4</v>
      </c>
      <c r="F4116" s="103" t="s">
        <v>27</v>
      </c>
      <c r="G4116" s="89" t="s">
        <v>63</v>
      </c>
      <c r="H4116" s="92" t="str">
        <f>_xlfn.XLOOKUP(O4116,匹配表1065!T:T,匹配表1065!W:W)</f>
        <v>南京市</v>
      </c>
      <c r="I4116" s="89" t="str">
        <f>_xlfn.XLOOKUP(O4116,匹配表1065!T:T,匹配表1065!X:X)</f>
        <v>PME2002</v>
      </c>
      <c r="J4116" s="102" t="s">
        <v>84</v>
      </c>
      <c r="K4116" s="89" cm="1">
        <f ca="1" t="array" ref="K4116:L4116">_xlfn.XLOOKUP(J4116,匹配表1065!Y:Y,匹配表1065!AA:AB)</f>
        <v>31</v>
      </c>
      <c r="L4116" s="89" t="str">
        <v>3个月以上</v>
      </c>
      <c r="M4116" s="92" t="s">
        <v>30</v>
      </c>
      <c r="N4116" s="102">
        <v>1</v>
      </c>
      <c r="O4116" s="93" t="str">
        <f>_xlfn.XLOOKUP(P4116,匹配表1065!U:U,匹配表1065!T:T)</f>
        <v>HO00039936</v>
      </c>
      <c r="P4116" s="102" t="s">
        <v>87</v>
      </c>
      <c r="Q4116" s="102" t="s">
        <v>88</v>
      </c>
      <c r="R4116" s="89" t="str">
        <f>_xlfn.XLOOKUP(Q4116,匹配表1065!L:L,匹配表1065!O:O)</f>
        <v>C</v>
      </c>
      <c r="S4116" s="93" t="str">
        <f>IFERROR(_xlfn.XLOOKUP(Q4116,匹配表1065!AI:AI,匹配表1065!AJ:AJ),"绿标")</f>
        <v>黑标</v>
      </c>
      <c r="T4116" s="93" t="str" cm="1">
        <f t="array" ref="T4116:U4116">_xlfn.XLOOKUP(Q4116,匹配表1065!L:L,匹配表1065!M:N)</f>
        <v>眩晕</v>
      </c>
      <c r="U4116" s="94" t="str">
        <v>耳鼻喉科</v>
      </c>
      <c r="V4116" s="95" t="s">
        <v>70</v>
      </c>
      <c r="W4116" s="93">
        <f>_xlfn.XLOOKUP(M4116,匹配表1065!D:D,匹配表1065!F:F)*N4116</f>
        <v>12</v>
      </c>
    </row>
    <row r="4117" customHeight="1" spans="1:23">
      <c r="A4117" s="89" t="s">
        <v>787</v>
      </c>
      <c r="B4117" s="90">
        <v>46191</v>
      </c>
      <c r="C4117" s="91" t="str">
        <f t="shared" si="128"/>
        <v>6月第3周</v>
      </c>
      <c r="D4117" s="89" t="s">
        <v>836</v>
      </c>
      <c r="E4117" s="89" t="str">
        <f t="shared" si="129"/>
        <v>6月第3周--周4</v>
      </c>
      <c r="F4117" s="103" t="s">
        <v>27</v>
      </c>
      <c r="G4117" s="89" t="s">
        <v>63</v>
      </c>
      <c r="H4117" s="92" t="str">
        <f>_xlfn.XLOOKUP(O4117,匹配表1065!T:T,匹配表1065!W:W)</f>
        <v>南京市</v>
      </c>
      <c r="I4117" s="89" t="str">
        <f>_xlfn.XLOOKUP(O4117,匹配表1065!T:T,匹配表1065!X:X)</f>
        <v>PME2002</v>
      </c>
      <c r="J4117" s="102" t="s">
        <v>84</v>
      </c>
      <c r="K4117" s="89" cm="1">
        <f ca="1" t="array" ref="K4117:L4117">_xlfn.XLOOKUP(J4117,匹配表1065!Y:Y,匹配表1065!AA:AB)</f>
        <v>31</v>
      </c>
      <c r="L4117" s="89" t="str">
        <v>3个月以上</v>
      </c>
      <c r="M4117" s="92" t="s">
        <v>30</v>
      </c>
      <c r="N4117" s="102">
        <v>1</v>
      </c>
      <c r="O4117" s="93" t="str">
        <f>_xlfn.XLOOKUP(P4117,匹配表1065!U:U,匹配表1065!T:T)</f>
        <v>HO00111156</v>
      </c>
      <c r="P4117" s="102" t="s">
        <v>85</v>
      </c>
      <c r="Q4117" s="102" t="s">
        <v>558</v>
      </c>
      <c r="R4117" s="89" t="str">
        <f>_xlfn.XLOOKUP(Q4117,匹配表1065!L:L,匹配表1065!O:O)</f>
        <v>C</v>
      </c>
      <c r="S4117" s="93" t="str">
        <f>IFERROR(_xlfn.XLOOKUP(Q4117,匹配表1065!AI:AI,匹配表1065!AJ:AJ),"绿标")</f>
        <v>黑标</v>
      </c>
      <c r="T4117" s="93" t="str" cm="1">
        <f t="array" ref="T4117:U4117">_xlfn.XLOOKUP(Q4117,匹配表1065!L:L,匹配表1065!M:N)</f>
        <v>眩晕</v>
      </c>
      <c r="U4117" s="94" t="str">
        <v>耳鼻喉科</v>
      </c>
      <c r="V4117" s="95" t="s">
        <v>70</v>
      </c>
      <c r="W4117" s="93">
        <f>_xlfn.XLOOKUP(M4117,匹配表1065!D:D,匹配表1065!F:F)*N4117</f>
        <v>12</v>
      </c>
    </row>
    <row r="4118" customHeight="1" spans="1:23">
      <c r="A4118" s="89" t="s">
        <v>787</v>
      </c>
      <c r="B4118" s="90">
        <v>46191</v>
      </c>
      <c r="C4118" s="91" t="str">
        <f t="shared" si="128"/>
        <v>6月第3周</v>
      </c>
      <c r="D4118" s="89" t="s">
        <v>836</v>
      </c>
      <c r="E4118" s="89" t="str">
        <f t="shared" si="129"/>
        <v>6月第3周--周4</v>
      </c>
      <c r="F4118" s="103" t="s">
        <v>27</v>
      </c>
      <c r="G4118" s="89" t="s">
        <v>63</v>
      </c>
      <c r="H4118" s="92" t="str">
        <f>_xlfn.XLOOKUP(O4118,匹配表1065!T:T,匹配表1065!W:W)</f>
        <v>南京市</v>
      </c>
      <c r="I4118" s="89" t="str">
        <f>_xlfn.XLOOKUP(O4118,匹配表1065!T:T,匹配表1065!X:X)</f>
        <v>PME2002</v>
      </c>
      <c r="J4118" s="102" t="s">
        <v>84</v>
      </c>
      <c r="K4118" s="89" cm="1">
        <f ca="1" t="array" ref="K4118:L4118">_xlfn.XLOOKUP(J4118,匹配表1065!Y:Y,匹配表1065!AA:AB)</f>
        <v>31</v>
      </c>
      <c r="L4118" s="89" t="str">
        <v>3个月以上</v>
      </c>
      <c r="M4118" s="92" t="s">
        <v>30</v>
      </c>
      <c r="N4118" s="102">
        <v>1</v>
      </c>
      <c r="O4118" s="93" t="str">
        <f>_xlfn.XLOOKUP(P4118,匹配表1065!U:U,匹配表1065!T:T)</f>
        <v>HO00039936</v>
      </c>
      <c r="P4118" s="102" t="s">
        <v>87</v>
      </c>
      <c r="Q4118" s="102" t="s">
        <v>282</v>
      </c>
      <c r="R4118" s="89" t="str">
        <f>_xlfn.XLOOKUP(Q4118,匹配表1065!L:L,匹配表1065!O:O)</f>
        <v>B</v>
      </c>
      <c r="S4118" s="93" t="str">
        <f>IFERROR(_xlfn.XLOOKUP(Q4118,匹配表1065!AI:AI,匹配表1065!AJ:AJ),"绿标")</f>
        <v>红标</v>
      </c>
      <c r="T4118" s="93" t="str" cm="1">
        <f t="array" ref="T4118:U4118">_xlfn.XLOOKUP(Q4118,匹配表1065!L:L,匹配表1065!M:N)</f>
        <v>癫痫</v>
      </c>
      <c r="U4118" s="94" t="str">
        <v>神经内科</v>
      </c>
      <c r="V4118" s="95" t="s">
        <v>67</v>
      </c>
      <c r="W4118" s="93">
        <f>_xlfn.XLOOKUP(M4118,匹配表1065!D:D,匹配表1065!F:F)*N4118</f>
        <v>12</v>
      </c>
    </row>
    <row r="4119" customHeight="1" spans="1:23">
      <c r="A4119" s="89" t="s">
        <v>787</v>
      </c>
      <c r="B4119" s="90">
        <v>46191</v>
      </c>
      <c r="C4119" s="91" t="str">
        <f t="shared" si="128"/>
        <v>6月第3周</v>
      </c>
      <c r="D4119" s="89" t="s">
        <v>836</v>
      </c>
      <c r="E4119" s="89" t="str">
        <f t="shared" si="129"/>
        <v>6月第3周--周4</v>
      </c>
      <c r="F4119" s="103" t="s">
        <v>27</v>
      </c>
      <c r="G4119" s="89" t="s">
        <v>63</v>
      </c>
      <c r="H4119" s="92" t="str">
        <f>_xlfn.XLOOKUP(O4119,匹配表1065!T:T,匹配表1065!W:W)</f>
        <v>南京市</v>
      </c>
      <c r="I4119" s="89" t="str">
        <f>_xlfn.XLOOKUP(O4119,匹配表1065!T:T,匹配表1065!X:X)</f>
        <v>PME2002</v>
      </c>
      <c r="J4119" s="102" t="s">
        <v>84</v>
      </c>
      <c r="K4119" s="89" cm="1">
        <f ca="1" t="array" ref="K4119:L4119">_xlfn.XLOOKUP(J4119,匹配表1065!Y:Y,匹配表1065!AA:AB)</f>
        <v>31</v>
      </c>
      <c r="L4119" s="89" t="str">
        <v>3个月以上</v>
      </c>
      <c r="M4119" s="92" t="s">
        <v>30</v>
      </c>
      <c r="N4119" s="102">
        <v>1</v>
      </c>
      <c r="O4119" s="93" t="str">
        <f>_xlfn.XLOOKUP(P4119,匹配表1065!U:U,匹配表1065!T:T)</f>
        <v>HO00111156</v>
      </c>
      <c r="P4119" s="102" t="s">
        <v>85</v>
      </c>
      <c r="Q4119" s="102" t="s">
        <v>86</v>
      </c>
      <c r="R4119" s="89" t="str">
        <f>_xlfn.XLOOKUP(Q4119,匹配表1065!L:L,匹配表1065!O:O)</f>
        <v>D</v>
      </c>
      <c r="S4119" s="93" t="str">
        <f>IFERROR(_xlfn.XLOOKUP(Q4119,匹配表1065!AI:AI,匹配表1065!AJ:AJ),"绿标")</f>
        <v>红标</v>
      </c>
      <c r="T4119" s="93" t="str" cm="1">
        <f t="array" ref="T4119:U4119">_xlfn.XLOOKUP(Q4119,匹配表1065!L:L,匹配表1065!M:N)</f>
        <v>头痛</v>
      </c>
      <c r="U4119" s="94" t="str">
        <v>神经内科</v>
      </c>
      <c r="V4119" s="95" t="s">
        <v>67</v>
      </c>
      <c r="W4119" s="93">
        <f>_xlfn.XLOOKUP(M4119,匹配表1065!D:D,匹配表1065!F:F)*N4119</f>
        <v>12</v>
      </c>
    </row>
    <row r="4120" customHeight="1" spans="1:23">
      <c r="A4120" s="89" t="s">
        <v>787</v>
      </c>
      <c r="B4120" s="90">
        <v>46191</v>
      </c>
      <c r="C4120" s="91" t="str">
        <f t="shared" si="128"/>
        <v>6月第3周</v>
      </c>
      <c r="D4120" s="89" t="s">
        <v>836</v>
      </c>
      <c r="E4120" s="89" t="str">
        <f t="shared" si="129"/>
        <v>6月第3周--周4</v>
      </c>
      <c r="F4120" s="103" t="s">
        <v>27</v>
      </c>
      <c r="G4120" s="102" t="s">
        <v>28</v>
      </c>
      <c r="H4120" s="92" t="str">
        <f>_xlfn.XLOOKUP(O4120,匹配表1065!T:T,匹配表1065!W:W)</f>
        <v>南京市</v>
      </c>
      <c r="I4120" s="89" t="str">
        <f>_xlfn.XLOOKUP(O4120,匹配表1065!T:T,匹配表1065!X:X)</f>
        <v>PME2005</v>
      </c>
      <c r="J4120" s="102" t="s">
        <v>54</v>
      </c>
      <c r="K4120" s="89" cm="1">
        <f ca="1" t="array" ref="K4120:L4120">_xlfn.XLOOKUP(J4120,匹配表1065!Y:Y,匹配表1065!AA:AB)</f>
        <v>3</v>
      </c>
      <c r="L4120" s="89" t="str">
        <v>3个月以上</v>
      </c>
      <c r="M4120" s="92" t="s">
        <v>55</v>
      </c>
      <c r="N4120" s="102">
        <v>1</v>
      </c>
      <c r="O4120" s="93" t="str">
        <f>_xlfn.XLOOKUP(P4120,匹配表1065!U:U,匹配表1065!T:T)</f>
        <v>HO00000975</v>
      </c>
      <c r="P4120" s="102" t="s">
        <v>56</v>
      </c>
      <c r="Q4120" s="102" t="s">
        <v>205</v>
      </c>
      <c r="R4120" s="89" t="str">
        <f>_xlfn.XLOOKUP(Q4120,匹配表1065!L:L,匹配表1065!O:O)</f>
        <v>B</v>
      </c>
      <c r="S4120" s="93" t="str">
        <f>IFERROR(_xlfn.XLOOKUP(Q4120,匹配表1065!AI:AI,匹配表1065!AJ:AJ),"绿标")</f>
        <v>绿标</v>
      </c>
      <c r="T4120" s="93" t="str" cm="1">
        <f t="array" ref="T4120:U4120">_xlfn.XLOOKUP(Q4120,匹配表1065!L:L,匹配表1065!M:N)</f>
        <v>脑血管</v>
      </c>
      <c r="U4120" s="94" t="str">
        <v>神经内科</v>
      </c>
      <c r="V4120" s="95" t="s">
        <v>33</v>
      </c>
      <c r="W4120" s="93">
        <f>_xlfn.XLOOKUP(M4120,匹配表1065!D:D,匹配表1065!F:F)*N4120</f>
        <v>8</v>
      </c>
    </row>
    <row r="4121" customHeight="1" spans="1:23">
      <c r="A4121" s="89" t="s">
        <v>787</v>
      </c>
      <c r="B4121" s="90">
        <v>46191</v>
      </c>
      <c r="C4121" s="91" t="str">
        <f t="shared" si="128"/>
        <v>6月第3周</v>
      </c>
      <c r="D4121" s="89" t="s">
        <v>836</v>
      </c>
      <c r="E4121" s="89" t="str">
        <f t="shared" si="129"/>
        <v>6月第3周--周4</v>
      </c>
      <c r="F4121" s="103" t="s">
        <v>27</v>
      </c>
      <c r="G4121" s="102" t="s">
        <v>28</v>
      </c>
      <c r="H4121" s="92" t="str">
        <f>_xlfn.XLOOKUP(O4121,匹配表1065!T:T,匹配表1065!W:W)</f>
        <v>南京市</v>
      </c>
      <c r="I4121" s="89" t="str">
        <f>_xlfn.XLOOKUP(O4121,匹配表1065!T:T,匹配表1065!X:X)</f>
        <v>PME2039</v>
      </c>
      <c r="J4121" s="102" t="s">
        <v>39</v>
      </c>
      <c r="K4121" s="89" cm="1">
        <f ca="1" t="array" ref="K4121:L4121">_xlfn.XLOOKUP(J4121,匹配表1065!Y:Y,匹配表1065!AA:AB)</f>
        <v>7</v>
      </c>
      <c r="L4121" s="89" t="str">
        <v>3个月以上</v>
      </c>
      <c r="M4121" s="92" t="s">
        <v>35</v>
      </c>
      <c r="N4121" s="102">
        <v>1</v>
      </c>
      <c r="O4121" s="93" t="str">
        <f>_xlfn.XLOOKUP(P4121,匹配表1065!U:U,匹配表1065!T:T)</f>
        <v>HO00000971</v>
      </c>
      <c r="P4121" s="102" t="s">
        <v>40</v>
      </c>
      <c r="Q4121" s="102" t="s">
        <v>41</v>
      </c>
      <c r="R4121" s="89" t="str">
        <f>_xlfn.XLOOKUP(Q4121,匹配表1065!L:L,匹配表1065!O:O)</f>
        <v>A</v>
      </c>
      <c r="S4121" s="93" t="str">
        <f>IFERROR(_xlfn.XLOOKUP(Q4121,匹配表1065!AI:AI,匹配表1065!AJ:AJ),"绿标")</f>
        <v>绿标</v>
      </c>
      <c r="T4121" s="93" t="str" cm="1">
        <f t="array" ref="T4121:U4121">_xlfn.XLOOKUP(Q4121,匹配表1065!L:L,匹配表1065!M:N)</f>
        <v>头痛</v>
      </c>
      <c r="U4121" s="94" t="str">
        <v>神经内科</v>
      </c>
      <c r="V4121" s="95" t="s">
        <v>33</v>
      </c>
      <c r="W4121" s="93">
        <f>_xlfn.XLOOKUP(M4121,匹配表1065!D:D,匹配表1065!F:F)*N4121</f>
        <v>4</v>
      </c>
    </row>
    <row r="4122" customHeight="1" spans="1:23">
      <c r="A4122" s="89" t="s">
        <v>787</v>
      </c>
      <c r="B4122" s="90">
        <v>46191</v>
      </c>
      <c r="C4122" s="91" t="str">
        <f t="shared" si="128"/>
        <v>6月第3周</v>
      </c>
      <c r="D4122" s="89" t="s">
        <v>836</v>
      </c>
      <c r="E4122" s="89" t="str">
        <f t="shared" si="129"/>
        <v>6月第3周--周4</v>
      </c>
      <c r="F4122" s="103" t="s">
        <v>27</v>
      </c>
      <c r="G4122" s="102" t="s">
        <v>28</v>
      </c>
      <c r="H4122" s="92" t="str">
        <f>_xlfn.XLOOKUP(O4122,匹配表1065!T:T,匹配表1065!W:W)</f>
        <v>南京市</v>
      </c>
      <c r="I4122" s="89" t="str">
        <f>_xlfn.XLOOKUP(O4122,匹配表1065!T:T,匹配表1065!X:X)</f>
        <v>PME2039</v>
      </c>
      <c r="J4122" s="102" t="s">
        <v>39</v>
      </c>
      <c r="K4122" s="89" cm="1">
        <f ca="1" t="array" ref="K4122:L4122">_xlfn.XLOOKUP(J4122,匹配表1065!Y:Y,匹配表1065!AA:AB)</f>
        <v>7</v>
      </c>
      <c r="L4122" s="89" t="str">
        <v>3个月以上</v>
      </c>
      <c r="M4122" s="92" t="s">
        <v>35</v>
      </c>
      <c r="N4122" s="102">
        <v>1</v>
      </c>
      <c r="O4122" s="93" t="str">
        <f>_xlfn.XLOOKUP(P4122,匹配表1065!U:U,匹配表1065!T:T)</f>
        <v>HO00000971</v>
      </c>
      <c r="P4122" s="102" t="s">
        <v>40</v>
      </c>
      <c r="Q4122" s="102" t="s">
        <v>674</v>
      </c>
      <c r="R4122" s="89" t="str">
        <f>_xlfn.XLOOKUP(Q4122,匹配表1065!L:L,匹配表1065!O:O)</f>
        <v>D</v>
      </c>
      <c r="S4122" s="93" t="str">
        <f>IFERROR(_xlfn.XLOOKUP(Q4122,匹配表1065!AI:AI,匹配表1065!AJ:AJ),"绿标")</f>
        <v>绿标</v>
      </c>
      <c r="T4122" s="93" t="str" cm="1">
        <f t="array" ref="T4122:U4122">_xlfn.XLOOKUP(Q4122,匹配表1065!L:L,匹配表1065!M:N)</f>
        <v>疼痛</v>
      </c>
      <c r="U4122" s="94" t="str">
        <v>疼痛科</v>
      </c>
      <c r="V4122" s="95" t="s">
        <v>42</v>
      </c>
      <c r="W4122" s="93">
        <f>_xlfn.XLOOKUP(M4122,匹配表1065!D:D,匹配表1065!F:F)*N4122</f>
        <v>4</v>
      </c>
    </row>
    <row r="4123" customHeight="1" spans="1:23">
      <c r="A4123" s="89" t="s">
        <v>787</v>
      </c>
      <c r="B4123" s="90">
        <v>46191</v>
      </c>
      <c r="C4123" s="91" t="str">
        <f t="shared" si="128"/>
        <v>6月第3周</v>
      </c>
      <c r="D4123" s="89" t="s">
        <v>836</v>
      </c>
      <c r="E4123" s="89" t="str">
        <f t="shared" si="129"/>
        <v>6月第3周--周4</v>
      </c>
      <c r="F4123" s="103" t="s">
        <v>27</v>
      </c>
      <c r="G4123" s="102" t="s">
        <v>28</v>
      </c>
      <c r="H4123" s="92" t="str">
        <f>_xlfn.XLOOKUP(O4123,匹配表1065!T:T,匹配表1065!W:W)</f>
        <v>扬州市</v>
      </c>
      <c r="I4123" s="89" t="str">
        <f>_xlfn.XLOOKUP(O4123,匹配表1065!T:T,匹配表1065!X:X)</f>
        <v>PME2012</v>
      </c>
      <c r="J4123" s="102" t="s">
        <v>60</v>
      </c>
      <c r="K4123" s="89" cm="1">
        <f ca="1" t="array" ref="K4123:L4123">_xlfn.XLOOKUP(J4123,匹配表1065!Y:Y,匹配表1065!AA:AB)</f>
        <v>13</v>
      </c>
      <c r="L4123" s="89" t="str">
        <v>3个月以上</v>
      </c>
      <c r="M4123" s="92" t="s">
        <v>30</v>
      </c>
      <c r="N4123" s="102">
        <v>1</v>
      </c>
      <c r="O4123" s="93" t="str">
        <f>_xlfn.XLOOKUP(P4123,匹配表1065!U:U,匹配表1065!T:T)</f>
        <v>HO00000968</v>
      </c>
      <c r="P4123" s="102" t="s">
        <v>61</v>
      </c>
      <c r="Q4123" s="102" t="s">
        <v>62</v>
      </c>
      <c r="R4123" s="89" t="str">
        <f>_xlfn.XLOOKUP(Q4123,匹配表1065!L:L,匹配表1065!O:O)</f>
        <v>A</v>
      </c>
      <c r="S4123" s="93" t="str">
        <f>IFERROR(_xlfn.XLOOKUP(Q4123,匹配表1065!AI:AI,匹配表1065!AJ:AJ),"绿标")</f>
        <v>红标</v>
      </c>
      <c r="T4123" s="93" t="str" cm="1">
        <f t="array" ref="T4123:U4123">_xlfn.XLOOKUP(Q4123,匹配表1065!L:L,匹配表1065!M:N)</f>
        <v>头痛</v>
      </c>
      <c r="U4123" s="94" t="str">
        <v>神经内科</v>
      </c>
      <c r="V4123" s="95" t="s">
        <v>33</v>
      </c>
      <c r="W4123" s="93">
        <f>_xlfn.XLOOKUP(M4123,匹配表1065!D:D,匹配表1065!F:F)*N4123</f>
        <v>12</v>
      </c>
    </row>
    <row r="4124" customHeight="1" spans="1:23">
      <c r="A4124" s="89" t="s">
        <v>787</v>
      </c>
      <c r="B4124" s="90">
        <v>46191</v>
      </c>
      <c r="C4124" s="91" t="str">
        <f t="shared" si="128"/>
        <v>6月第3周</v>
      </c>
      <c r="D4124" s="89" t="s">
        <v>836</v>
      </c>
      <c r="E4124" s="89" t="str">
        <f t="shared" si="129"/>
        <v>6月第3周--周4</v>
      </c>
      <c r="F4124" s="103" t="s">
        <v>27</v>
      </c>
      <c r="G4124" s="102" t="s">
        <v>28</v>
      </c>
      <c r="H4124" s="92" t="str">
        <f>_xlfn.XLOOKUP(O4124,匹配表1065!T:T,匹配表1065!W:W)</f>
        <v>南京市</v>
      </c>
      <c r="I4124" s="89" t="str">
        <f>_xlfn.XLOOKUP(O4124,匹配表1065!T:T,匹配表1065!X:X)</f>
        <v>PME2004</v>
      </c>
      <c r="J4124" s="102" t="s">
        <v>34</v>
      </c>
      <c r="K4124" s="89" cm="1">
        <f ca="1" t="array" ref="K4124:L4124">_xlfn.XLOOKUP(J4124,匹配表1065!Y:Y,匹配表1065!AA:AB)</f>
        <v>11</v>
      </c>
      <c r="L4124" s="89" t="str">
        <v>3个月以上</v>
      </c>
      <c r="M4124" s="92" t="s">
        <v>30</v>
      </c>
      <c r="N4124" s="102">
        <v>1</v>
      </c>
      <c r="O4124" s="93" t="str">
        <f>_xlfn.XLOOKUP(P4124,匹配表1065!U:U,匹配表1065!T:T)</f>
        <v>HO00000972</v>
      </c>
      <c r="P4124" s="102" t="s">
        <v>36</v>
      </c>
      <c r="Q4124" s="102" t="s">
        <v>37</v>
      </c>
      <c r="R4124" s="89" t="str">
        <f>_xlfn.XLOOKUP(Q4124,匹配表1065!L:L,匹配表1065!O:O)</f>
        <v>A</v>
      </c>
      <c r="S4124" s="93" t="str">
        <f>IFERROR(_xlfn.XLOOKUP(Q4124,匹配表1065!AI:AI,匹配表1065!AJ:AJ),"绿标")</f>
        <v>绿标</v>
      </c>
      <c r="T4124" s="93" t="str" cm="1">
        <f t="array" ref="T4124:U4124">_xlfn.XLOOKUP(Q4124,匹配表1065!L:L,匹配表1065!M:N)</f>
        <v>头痛</v>
      </c>
      <c r="U4124" s="94" t="str">
        <v>神经内科</v>
      </c>
      <c r="V4124" s="95" t="s">
        <v>42</v>
      </c>
      <c r="W4124" s="93">
        <f>_xlfn.XLOOKUP(M4124,匹配表1065!D:D,匹配表1065!F:F)*N4124</f>
        <v>12</v>
      </c>
    </row>
    <row r="4125" customHeight="1" spans="1:23">
      <c r="A4125" s="89" t="s">
        <v>787</v>
      </c>
      <c r="B4125" s="90">
        <v>46191</v>
      </c>
      <c r="C4125" s="91" t="str">
        <f t="shared" si="128"/>
        <v>6月第3周</v>
      </c>
      <c r="D4125" s="89" t="s">
        <v>836</v>
      </c>
      <c r="E4125" s="89" t="str">
        <f t="shared" si="129"/>
        <v>6月第3周--周4</v>
      </c>
      <c r="F4125" s="103" t="s">
        <v>27</v>
      </c>
      <c r="G4125" s="102" t="s">
        <v>28</v>
      </c>
      <c r="H4125" s="92" t="str">
        <f>_xlfn.XLOOKUP(O4125,匹配表1065!T:T,匹配表1065!W:W)</f>
        <v>南京市</v>
      </c>
      <c r="I4125" s="89" t="str">
        <f>_xlfn.XLOOKUP(O4125,匹配表1065!T:T,匹配表1065!X:X)</f>
        <v>PME2006</v>
      </c>
      <c r="J4125" s="102" t="s">
        <v>29</v>
      </c>
      <c r="K4125" s="89" cm="1">
        <f ca="1" t="array" ref="K4125:L4125">_xlfn.XLOOKUP(J4125,匹配表1065!Y:Y,匹配表1065!AA:AB)</f>
        <v>15</v>
      </c>
      <c r="L4125" s="89" t="str">
        <v>3个月以上</v>
      </c>
      <c r="M4125" s="92" t="s">
        <v>30</v>
      </c>
      <c r="N4125" s="102">
        <v>1</v>
      </c>
      <c r="O4125" s="93" t="str">
        <f>_xlfn.XLOOKUP(P4125,匹配表1065!U:U,匹配表1065!T:T)</f>
        <v>HO00000959</v>
      </c>
      <c r="P4125" s="102" t="s">
        <v>196</v>
      </c>
      <c r="Q4125" s="102" t="s">
        <v>197</v>
      </c>
      <c r="R4125" s="89" t="str">
        <f>_xlfn.XLOOKUP(Q4125,匹配表1065!L:L,匹配表1065!O:O)</f>
        <v>C</v>
      </c>
      <c r="S4125" s="93" t="str">
        <f>IFERROR(_xlfn.XLOOKUP(Q4125,匹配表1065!AI:AI,匹配表1065!AJ:AJ),"绿标")</f>
        <v>红标</v>
      </c>
      <c r="T4125" s="93" t="str" cm="1">
        <f t="array" ref="T4125:U4125">_xlfn.XLOOKUP(Q4125,匹配表1065!L:L,匹配表1065!M:N)</f>
        <v>眩晕</v>
      </c>
      <c r="U4125" s="94" t="str">
        <v>神经内科</v>
      </c>
      <c r="V4125" s="95" t="s">
        <v>70</v>
      </c>
      <c r="W4125" s="93">
        <f>_xlfn.XLOOKUP(M4125,匹配表1065!D:D,匹配表1065!F:F)*N4125</f>
        <v>12</v>
      </c>
    </row>
    <row r="4126" customHeight="1" spans="1:23">
      <c r="A4126" s="89" t="s">
        <v>787</v>
      </c>
      <c r="B4126" s="90">
        <v>46191</v>
      </c>
      <c r="C4126" s="91" t="str">
        <f t="shared" si="128"/>
        <v>6月第3周</v>
      </c>
      <c r="D4126" s="89" t="s">
        <v>836</v>
      </c>
      <c r="E4126" s="89" t="str">
        <f t="shared" si="129"/>
        <v>6月第3周--周4</v>
      </c>
      <c r="F4126" s="103" t="s">
        <v>27</v>
      </c>
      <c r="G4126" s="102" t="s">
        <v>28</v>
      </c>
      <c r="H4126" s="92" t="str">
        <f>_xlfn.XLOOKUP(O4126,匹配表1065!T:T,匹配表1065!W:W)</f>
        <v>常州市</v>
      </c>
      <c r="I4126" s="89" t="str">
        <f>_xlfn.XLOOKUP(O4126,匹配表1065!T:T,匹配表1065!X:X)</f>
        <v>PME2015</v>
      </c>
      <c r="J4126" s="102" t="s">
        <v>45</v>
      </c>
      <c r="K4126" s="89" cm="1">
        <f ca="1" t="array" ref="K4126:L4126">_xlfn.XLOOKUP(J4126,匹配表1065!Y:Y,匹配表1065!AA:AB)</f>
        <v>9</v>
      </c>
      <c r="L4126" s="89" t="str">
        <v>3个月以上</v>
      </c>
      <c r="M4126" s="92" t="s">
        <v>30</v>
      </c>
      <c r="N4126" s="102">
        <v>1</v>
      </c>
      <c r="O4126" s="93" t="str">
        <f>_xlfn.XLOOKUP(P4126,匹配表1065!U:U,匹配表1065!T:T)</f>
        <v>HO00000940</v>
      </c>
      <c r="P4126" s="102" t="s">
        <v>203</v>
      </c>
      <c r="Q4126" s="102" t="s">
        <v>204</v>
      </c>
      <c r="R4126" s="89" t="str">
        <f>_xlfn.XLOOKUP(Q4126,匹配表1065!L:L,匹配表1065!O:O)</f>
        <v>C</v>
      </c>
      <c r="S4126" s="93" t="str">
        <f>IFERROR(_xlfn.XLOOKUP(Q4126,匹配表1065!AI:AI,匹配表1065!AJ:AJ),"绿标")</f>
        <v>红标</v>
      </c>
      <c r="T4126" s="93" t="str" cm="1">
        <f t="array" ref="T4126:U4126">_xlfn.XLOOKUP(Q4126,匹配表1065!L:L,匹配表1065!M:N)</f>
        <v>眩晕</v>
      </c>
      <c r="U4126" s="94" t="str">
        <v>耳鼻喉科</v>
      </c>
      <c r="V4126" s="95" t="s">
        <v>58</v>
      </c>
      <c r="W4126" s="93">
        <f>_xlfn.XLOOKUP(M4126,匹配表1065!D:D,匹配表1065!F:F)*N4126</f>
        <v>12</v>
      </c>
    </row>
    <row r="4127" customHeight="1" spans="1:23">
      <c r="A4127" s="89" t="s">
        <v>787</v>
      </c>
      <c r="B4127" s="90">
        <v>46191</v>
      </c>
      <c r="C4127" s="91" t="str">
        <f t="shared" si="128"/>
        <v>6月第3周</v>
      </c>
      <c r="D4127" s="89" t="s">
        <v>836</v>
      </c>
      <c r="E4127" s="89" t="str">
        <f t="shared" si="129"/>
        <v>6月第3周--周4</v>
      </c>
      <c r="F4127" s="103" t="s">
        <v>27</v>
      </c>
      <c r="G4127" s="102" t="s">
        <v>104</v>
      </c>
      <c r="H4127" s="92" t="str">
        <f>_xlfn.XLOOKUP(O4127,匹配表1065!T:T,匹配表1065!W:W)</f>
        <v>济南市</v>
      </c>
      <c r="I4127" s="89" t="str">
        <f>_xlfn.XLOOKUP(O4127,匹配表1065!T:T,匹配表1065!X:X)</f>
        <v>PME2026</v>
      </c>
      <c r="J4127" s="102" t="s">
        <v>116</v>
      </c>
      <c r="K4127" s="89" cm="1">
        <f ca="1" t="array" ref="K4127:L4127">_xlfn.XLOOKUP(J4127,匹配表1065!Y:Y,匹配表1065!AA:AB)</f>
        <v>13</v>
      </c>
      <c r="L4127" s="89" t="str">
        <v>3个月以上</v>
      </c>
      <c r="M4127" s="92" t="s">
        <v>35</v>
      </c>
      <c r="N4127" s="102">
        <v>1</v>
      </c>
      <c r="O4127" s="93" t="str">
        <f>_xlfn.XLOOKUP(P4127,匹配表1065!U:U,匹配表1065!T:T)</f>
        <v>HO00001409</v>
      </c>
      <c r="P4127" s="102" t="s">
        <v>117</v>
      </c>
      <c r="Q4127" s="102" t="s">
        <v>312</v>
      </c>
      <c r="R4127" s="89" t="str">
        <f>_xlfn.XLOOKUP(Q4127,匹配表1065!L:L,匹配表1065!O:O)</f>
        <v>A</v>
      </c>
      <c r="S4127" s="93" t="str">
        <f>IFERROR(_xlfn.XLOOKUP(Q4127,匹配表1065!AI:AI,匹配表1065!AJ:AJ),"绿标")</f>
        <v>绿标</v>
      </c>
      <c r="T4127" s="93" t="str" cm="1">
        <f t="array" ref="T4127:U4127">_xlfn.XLOOKUP(Q4127,匹配表1065!L:L,匹配表1065!M:N)</f>
        <v>头痛</v>
      </c>
      <c r="U4127" s="94" t="str">
        <v>神经内科</v>
      </c>
      <c r="V4127" s="95" t="s">
        <v>33</v>
      </c>
      <c r="W4127" s="93">
        <f>_xlfn.XLOOKUP(M4127,匹配表1065!D:D,匹配表1065!F:F)*N4127</f>
        <v>4</v>
      </c>
    </row>
    <row r="4128" customHeight="1" spans="1:23">
      <c r="A4128" s="89" t="s">
        <v>787</v>
      </c>
      <c r="B4128" s="90">
        <v>46191</v>
      </c>
      <c r="C4128" s="91" t="str">
        <f t="shared" si="128"/>
        <v>6月第3周</v>
      </c>
      <c r="D4128" s="89" t="s">
        <v>836</v>
      </c>
      <c r="E4128" s="89" t="str">
        <f t="shared" si="129"/>
        <v>6月第3周--周4</v>
      </c>
      <c r="F4128" s="103" t="s">
        <v>27</v>
      </c>
      <c r="G4128" s="102" t="s">
        <v>104</v>
      </c>
      <c r="H4128" s="92" t="str">
        <f>_xlfn.XLOOKUP(O4128,匹配表1065!T:T,匹配表1065!W:W)</f>
        <v>济南市</v>
      </c>
      <c r="I4128" s="89" t="str">
        <f>_xlfn.XLOOKUP(O4128,匹配表1065!T:T,匹配表1065!X:X)</f>
        <v>PME2026</v>
      </c>
      <c r="J4128" s="102" t="s">
        <v>116</v>
      </c>
      <c r="K4128" s="89" cm="1">
        <f ca="1" t="array" ref="K4128:L4128">_xlfn.XLOOKUP(J4128,匹配表1065!Y:Y,匹配表1065!AA:AB)</f>
        <v>13</v>
      </c>
      <c r="L4128" s="89" t="str">
        <v>3个月以上</v>
      </c>
      <c r="M4128" s="92" t="s">
        <v>30</v>
      </c>
      <c r="N4128" s="102">
        <v>1</v>
      </c>
      <c r="O4128" s="93" t="str">
        <f>_xlfn.XLOOKUP(P4128,匹配表1065!U:U,匹配表1065!T:T)</f>
        <v>HO00001409</v>
      </c>
      <c r="P4128" s="102" t="s">
        <v>117</v>
      </c>
      <c r="Q4128" s="102" t="s">
        <v>118</v>
      </c>
      <c r="R4128" s="89" t="str">
        <f>_xlfn.XLOOKUP(Q4128,匹配表1065!L:L,匹配表1065!O:O)</f>
        <v>A</v>
      </c>
      <c r="S4128" s="93" t="str">
        <f>IFERROR(_xlfn.XLOOKUP(Q4128,匹配表1065!AI:AI,匹配表1065!AJ:AJ),"绿标")</f>
        <v>绿标</v>
      </c>
      <c r="T4128" s="93" t="str" cm="1">
        <f t="array" ref="T4128:U4128">_xlfn.XLOOKUP(Q4128,匹配表1065!L:L,匹配表1065!M:N)</f>
        <v>头痛</v>
      </c>
      <c r="U4128" s="94" t="str">
        <v>神经内科</v>
      </c>
      <c r="V4128" s="95" t="s">
        <v>67</v>
      </c>
      <c r="W4128" s="93">
        <f>_xlfn.XLOOKUP(M4128,匹配表1065!D:D,匹配表1065!F:F)*N4128</f>
        <v>12</v>
      </c>
    </row>
    <row r="4129" customHeight="1" spans="1:23">
      <c r="A4129" s="89" t="s">
        <v>787</v>
      </c>
      <c r="B4129" s="90">
        <v>46191</v>
      </c>
      <c r="C4129" s="91" t="str">
        <f t="shared" si="128"/>
        <v>6月第3周</v>
      </c>
      <c r="D4129" s="89" t="s">
        <v>836</v>
      </c>
      <c r="E4129" s="89" t="str">
        <f t="shared" si="129"/>
        <v>6月第3周--周4</v>
      </c>
      <c r="F4129" s="103" t="s">
        <v>27</v>
      </c>
      <c r="G4129" s="102" t="s">
        <v>104</v>
      </c>
      <c r="H4129" s="92" t="str">
        <f>_xlfn.XLOOKUP(O4129,匹配表1065!T:T,匹配表1065!W:W)</f>
        <v>济南市</v>
      </c>
      <c r="I4129" s="89" t="str">
        <f>_xlfn.XLOOKUP(O4129,匹配表1065!T:T,匹配表1065!X:X)</f>
        <v>PME2024</v>
      </c>
      <c r="J4129" s="102" t="s">
        <v>125</v>
      </c>
      <c r="K4129" s="89" cm="1">
        <f ca="1" t="array" ref="K4129:L4129">_xlfn.XLOOKUP(J4129,匹配表1065!Y:Y,匹配表1065!AA:AB)</f>
        <v>9</v>
      </c>
      <c r="L4129" s="89" t="str">
        <v>3个月以上</v>
      </c>
      <c r="M4129" s="92" t="s">
        <v>30</v>
      </c>
      <c r="N4129" s="102">
        <v>1</v>
      </c>
      <c r="O4129" s="93" t="str">
        <f>_xlfn.XLOOKUP(P4129,匹配表1065!U:U,匹配表1065!T:T)</f>
        <v>HO00001404</v>
      </c>
      <c r="P4129" s="102" t="s">
        <v>126</v>
      </c>
      <c r="Q4129" s="102" t="s">
        <v>522</v>
      </c>
      <c r="R4129" s="89" t="str">
        <f>_xlfn.XLOOKUP(Q4129,匹配表1065!L:L,匹配表1065!O:O)</f>
        <v>B</v>
      </c>
      <c r="S4129" s="93" t="str">
        <f>IFERROR(_xlfn.XLOOKUP(Q4129,匹配表1065!AI:AI,匹配表1065!AJ:AJ),"绿标")</f>
        <v>绿标</v>
      </c>
      <c r="T4129" s="93" t="str" cm="1">
        <f t="array" ref="T4129:U4129">_xlfn.XLOOKUP(Q4129,匹配表1065!L:L,匹配表1065!M:N)</f>
        <v>脑血管</v>
      </c>
      <c r="U4129" s="94" t="str">
        <v>神经内科</v>
      </c>
      <c r="V4129" s="95" t="s">
        <v>67</v>
      </c>
      <c r="W4129" s="93">
        <f>_xlfn.XLOOKUP(M4129,匹配表1065!D:D,匹配表1065!F:F)*N4129</f>
        <v>12</v>
      </c>
    </row>
    <row r="4130" customHeight="1" spans="1:23">
      <c r="A4130" s="89" t="s">
        <v>787</v>
      </c>
      <c r="B4130" s="90">
        <v>46191</v>
      </c>
      <c r="C4130" s="91" t="str">
        <f t="shared" si="128"/>
        <v>6月第3周</v>
      </c>
      <c r="D4130" s="89" t="s">
        <v>836</v>
      </c>
      <c r="E4130" s="89" t="str">
        <f t="shared" si="129"/>
        <v>6月第3周--周4</v>
      </c>
      <c r="F4130" s="103" t="s">
        <v>27</v>
      </c>
      <c r="G4130" s="102" t="s">
        <v>104</v>
      </c>
      <c r="H4130" s="92" t="str">
        <f>_xlfn.XLOOKUP(O4130,匹配表1065!T:T,匹配表1065!W:W)</f>
        <v>济南市</v>
      </c>
      <c r="I4130" s="89" t="str">
        <f>_xlfn.XLOOKUP(O4130,匹配表1065!T:T,匹配表1065!X:X)</f>
        <v>PME2024</v>
      </c>
      <c r="J4130" s="102" t="s">
        <v>125</v>
      </c>
      <c r="K4130" s="89" cm="1">
        <f ca="1" t="array" ref="K4130:L4130">_xlfn.XLOOKUP(J4130,匹配表1065!Y:Y,匹配表1065!AA:AB)</f>
        <v>9</v>
      </c>
      <c r="L4130" s="89" t="str">
        <v>3个月以上</v>
      </c>
      <c r="M4130" s="92" t="s">
        <v>35</v>
      </c>
      <c r="N4130" s="102">
        <v>1</v>
      </c>
      <c r="O4130" s="93" t="str">
        <f>_xlfn.XLOOKUP(P4130,匹配表1065!U:U,匹配表1065!T:T)</f>
        <v>HO00001404</v>
      </c>
      <c r="P4130" s="102" t="s">
        <v>126</v>
      </c>
      <c r="Q4130" s="102" t="s">
        <v>523</v>
      </c>
      <c r="R4130" s="89" t="str">
        <f>_xlfn.XLOOKUP(Q4130,匹配表1065!L:L,匹配表1065!O:O)</f>
        <v>B</v>
      </c>
      <c r="S4130" s="93" t="str">
        <f>IFERROR(_xlfn.XLOOKUP(Q4130,匹配表1065!AI:AI,匹配表1065!AJ:AJ),"绿标")</f>
        <v>绿标</v>
      </c>
      <c r="T4130" s="93" t="str" cm="1">
        <f t="array" ref="T4130:U4130">_xlfn.XLOOKUP(Q4130,匹配表1065!L:L,匹配表1065!M:N)</f>
        <v>脑血管</v>
      </c>
      <c r="U4130" s="94" t="str">
        <v>神经内科</v>
      </c>
      <c r="V4130" s="95" t="s">
        <v>58</v>
      </c>
      <c r="W4130" s="93">
        <f>_xlfn.XLOOKUP(M4130,匹配表1065!D:D,匹配表1065!F:F)*N4130</f>
        <v>4</v>
      </c>
    </row>
    <row r="4131" customHeight="1" spans="1:23">
      <c r="A4131" s="89" t="s">
        <v>787</v>
      </c>
      <c r="B4131" s="90">
        <v>46191</v>
      </c>
      <c r="C4131" s="91" t="str">
        <f t="shared" si="128"/>
        <v>6月第3周</v>
      </c>
      <c r="D4131" s="89" t="s">
        <v>836</v>
      </c>
      <c r="E4131" s="89" t="str">
        <f t="shared" si="129"/>
        <v>6月第3周--周4</v>
      </c>
      <c r="F4131" s="103" t="s">
        <v>27</v>
      </c>
      <c r="G4131" s="102" t="s">
        <v>104</v>
      </c>
      <c r="H4131" s="92" t="str">
        <f>_xlfn.XLOOKUP(O4131,匹配表1065!T:T,匹配表1065!W:W)</f>
        <v>聊城市</v>
      </c>
      <c r="I4131" s="89" t="str">
        <f>_xlfn.XLOOKUP(O4131,匹配表1065!T:T,匹配表1065!X:X)</f>
        <v>PME2046</v>
      </c>
      <c r="J4131" s="102" t="s">
        <v>108</v>
      </c>
      <c r="K4131" s="89" cm="1">
        <f ca="1" t="array" ref="K4131:L4131">_xlfn.XLOOKUP(J4131,匹配表1065!Y:Y,匹配表1065!AA:AB)</f>
        <v>8</v>
      </c>
      <c r="L4131" s="89" t="str">
        <v>3个月以上</v>
      </c>
      <c r="M4131" s="92" t="s">
        <v>30</v>
      </c>
      <c r="N4131" s="102">
        <v>1</v>
      </c>
      <c r="O4131" s="93" t="str">
        <f>_xlfn.XLOOKUP(P4131,匹配表1065!U:U,匹配表1065!T:T)</f>
        <v>HO00001415</v>
      </c>
      <c r="P4131" s="102" t="s">
        <v>109</v>
      </c>
      <c r="Q4131" s="102" t="s">
        <v>524</v>
      </c>
      <c r="R4131" s="89" t="str">
        <f>_xlfn.XLOOKUP(Q4131,匹配表1065!L:L,匹配表1065!O:O)</f>
        <v>B</v>
      </c>
      <c r="S4131" s="93" t="str">
        <f>IFERROR(_xlfn.XLOOKUP(Q4131,匹配表1065!AI:AI,匹配表1065!AJ:AJ),"绿标")</f>
        <v>绿标</v>
      </c>
      <c r="T4131" s="93" t="str" cm="1">
        <f t="array" ref="T4131:U4131">_xlfn.XLOOKUP(Q4131,匹配表1065!L:L,匹配表1065!M:N)</f>
        <v>脑血管</v>
      </c>
      <c r="U4131" s="94" t="str">
        <v>神经内科</v>
      </c>
      <c r="V4131" s="95" t="s">
        <v>42</v>
      </c>
      <c r="W4131" s="93">
        <f>_xlfn.XLOOKUP(M4131,匹配表1065!D:D,匹配表1065!F:F)*N4131</f>
        <v>12</v>
      </c>
    </row>
    <row r="4132" customHeight="1" spans="1:23">
      <c r="A4132" s="89" t="s">
        <v>787</v>
      </c>
      <c r="B4132" s="90">
        <v>46191</v>
      </c>
      <c r="C4132" s="91" t="str">
        <f t="shared" si="128"/>
        <v>6月第3周</v>
      </c>
      <c r="D4132" s="89" t="s">
        <v>836</v>
      </c>
      <c r="E4132" s="89" t="str">
        <f t="shared" si="129"/>
        <v>6月第3周--周4</v>
      </c>
      <c r="F4132" s="103" t="s">
        <v>27</v>
      </c>
      <c r="G4132" s="102" t="s">
        <v>104</v>
      </c>
      <c r="H4132" s="92" t="str">
        <f>_xlfn.XLOOKUP(O4132,匹配表1065!T:T,匹配表1065!W:W)</f>
        <v>济南市</v>
      </c>
      <c r="I4132" s="89" t="str">
        <f>_xlfn.XLOOKUP(O4132,匹配表1065!T:T,匹配表1065!X:X)</f>
        <v>PME2044</v>
      </c>
      <c r="J4132" s="102" t="s">
        <v>105</v>
      </c>
      <c r="K4132" s="89" cm="1">
        <f ca="1" t="array" ref="K4132:L4132">_xlfn.XLOOKUP(J4132,匹配表1065!Y:Y,匹配表1065!AA:AB)</f>
        <v>8</v>
      </c>
      <c r="L4132" s="89" t="str">
        <v>3个月以上</v>
      </c>
      <c r="M4132" s="92" t="s">
        <v>30</v>
      </c>
      <c r="N4132" s="102">
        <v>1</v>
      </c>
      <c r="O4132" s="93" t="str">
        <f>_xlfn.XLOOKUP(P4132,匹配表1065!U:U,匹配表1065!T:T)</f>
        <v>HO00001401</v>
      </c>
      <c r="P4132" s="102" t="s">
        <v>106</v>
      </c>
      <c r="Q4132" s="102" t="s">
        <v>651</v>
      </c>
      <c r="R4132" s="89" t="str">
        <f>_xlfn.XLOOKUP(Q4132,匹配表1065!L:L,匹配表1065!O:O)</f>
        <v>B</v>
      </c>
      <c r="S4132" s="93" t="str">
        <f>IFERROR(_xlfn.XLOOKUP(Q4132,匹配表1065!AI:AI,匹配表1065!AJ:AJ),"绿标")</f>
        <v>黑标</v>
      </c>
      <c r="T4132" s="93" t="str" cm="1">
        <f t="array" ref="T4132:U4132">_xlfn.XLOOKUP(Q4132,匹配表1065!L:L,匹配表1065!M:N)</f>
        <v>脑血管</v>
      </c>
      <c r="U4132" s="94" t="str">
        <v>神经内科</v>
      </c>
      <c r="V4132" s="95" t="s">
        <v>42</v>
      </c>
      <c r="W4132" s="93">
        <f>_xlfn.XLOOKUP(M4132,匹配表1065!D:D,匹配表1065!F:F)*N4132</f>
        <v>12</v>
      </c>
    </row>
    <row r="4133" customHeight="1" spans="1:23">
      <c r="A4133" s="89" t="s">
        <v>787</v>
      </c>
      <c r="B4133" s="90">
        <v>46191</v>
      </c>
      <c r="C4133" s="91" t="str">
        <f t="shared" si="128"/>
        <v>6月第3周</v>
      </c>
      <c r="D4133" s="89" t="s">
        <v>836</v>
      </c>
      <c r="E4133" s="89" t="str">
        <f t="shared" si="129"/>
        <v>6月第3周--周4</v>
      </c>
      <c r="F4133" s="103" t="s">
        <v>27</v>
      </c>
      <c r="G4133" s="102" t="s">
        <v>104</v>
      </c>
      <c r="H4133" s="92" t="str">
        <f>_xlfn.XLOOKUP(O4133,匹配表1065!T:T,匹配表1065!W:W)</f>
        <v>东营市</v>
      </c>
      <c r="I4133" s="89" t="str">
        <f>_xlfn.XLOOKUP(O4133,匹配表1065!T:T,匹配表1065!X:X)</f>
        <v>PME2028</v>
      </c>
      <c r="J4133" s="102" t="s">
        <v>121</v>
      </c>
      <c r="K4133" s="89" cm="1">
        <f ca="1" t="array" ref="K4133:L4133">_xlfn.XLOOKUP(J4133,匹配表1065!Y:Y,匹配表1065!AA:AB)</f>
        <v>26</v>
      </c>
      <c r="L4133" s="89" t="str">
        <v>3个月以上</v>
      </c>
      <c r="M4133" s="92" t="s">
        <v>35</v>
      </c>
      <c r="N4133" s="102">
        <v>1</v>
      </c>
      <c r="O4133" s="93" t="str">
        <f>_xlfn.XLOOKUP(P4133,匹配表1065!U:U,匹配表1065!T:T)</f>
        <v>HO00001421</v>
      </c>
      <c r="P4133" s="102" t="s">
        <v>122</v>
      </c>
      <c r="Q4133" s="102" t="s">
        <v>123</v>
      </c>
      <c r="R4133" s="89" t="str">
        <f>_xlfn.XLOOKUP(Q4133,匹配表1065!L:L,匹配表1065!O:O)</f>
        <v>A</v>
      </c>
      <c r="S4133" s="93" t="str">
        <f>IFERROR(_xlfn.XLOOKUP(Q4133,匹配表1065!AI:AI,匹配表1065!AJ:AJ),"绿标")</f>
        <v>红标</v>
      </c>
      <c r="T4133" s="93" t="str" cm="1">
        <f t="array" ref="T4133:U4133">_xlfn.XLOOKUP(Q4133,匹配表1065!L:L,匹配表1065!M:N)</f>
        <v>头痛</v>
      </c>
      <c r="U4133" s="94" t="str">
        <v>神经内科</v>
      </c>
      <c r="V4133" s="95" t="s">
        <v>67</v>
      </c>
      <c r="W4133" s="93">
        <f>_xlfn.XLOOKUP(M4133,匹配表1065!D:D,匹配表1065!F:F)*N4133</f>
        <v>4</v>
      </c>
    </row>
    <row r="4134" customHeight="1" spans="1:23">
      <c r="A4134" s="89" t="s">
        <v>787</v>
      </c>
      <c r="B4134" s="90">
        <v>46191</v>
      </c>
      <c r="C4134" s="91" t="str">
        <f t="shared" si="128"/>
        <v>6月第3周</v>
      </c>
      <c r="D4134" s="89" t="s">
        <v>836</v>
      </c>
      <c r="E4134" s="89" t="str">
        <f t="shared" si="129"/>
        <v>6月第3周--周4</v>
      </c>
      <c r="F4134" s="103" t="s">
        <v>27</v>
      </c>
      <c r="G4134" s="102" t="s">
        <v>104</v>
      </c>
      <c r="H4134" s="92" t="str">
        <f>_xlfn.XLOOKUP(O4134,匹配表1065!T:T,匹配表1065!W:W)</f>
        <v>济南市</v>
      </c>
      <c r="I4134" s="89" t="str">
        <f>_xlfn.XLOOKUP(O4134,匹配表1065!T:T,匹配表1065!X:X)</f>
        <v>PME2025</v>
      </c>
      <c r="J4134" s="102" t="s">
        <v>128</v>
      </c>
      <c r="K4134" s="89" cm="1">
        <f ca="1" t="array" ref="K4134:L4134">_xlfn.XLOOKUP(J4134,匹配表1065!Y:Y,匹配表1065!AA:AB)</f>
        <v>13</v>
      </c>
      <c r="L4134" s="89" t="str">
        <v>3个月以上</v>
      </c>
      <c r="M4134" s="92" t="s">
        <v>30</v>
      </c>
      <c r="N4134" s="102">
        <v>1</v>
      </c>
      <c r="O4134" s="93" t="str">
        <f>_xlfn.XLOOKUP(P4134,匹配表1065!U:U,匹配表1065!T:T)</f>
        <v>HO00001400</v>
      </c>
      <c r="P4134" s="102" t="s">
        <v>112</v>
      </c>
      <c r="Q4134" s="102" t="s">
        <v>357</v>
      </c>
      <c r="R4134" s="89" t="str">
        <f>_xlfn.XLOOKUP(Q4134,匹配表1065!L:L,匹配表1065!O:O)</f>
        <v>B</v>
      </c>
      <c r="S4134" s="93" t="str">
        <f>IFERROR(_xlfn.XLOOKUP(Q4134,匹配表1065!AI:AI,匹配表1065!AJ:AJ),"绿标")</f>
        <v>红标</v>
      </c>
      <c r="T4134" s="93" t="str" cm="1">
        <f t="array" ref="T4134:U4134">_xlfn.XLOOKUP(Q4134,匹配表1065!L:L,匹配表1065!M:N)</f>
        <v>癫痫</v>
      </c>
      <c r="U4134" s="94" t="str">
        <v>神经内科</v>
      </c>
      <c r="V4134" s="95" t="s">
        <v>42</v>
      </c>
      <c r="W4134" s="93">
        <f>_xlfn.XLOOKUP(M4134,匹配表1065!D:D,匹配表1065!F:F)*N4134</f>
        <v>12</v>
      </c>
    </row>
    <row r="4135" customHeight="1" spans="1:23">
      <c r="A4135" s="89" t="s">
        <v>787</v>
      </c>
      <c r="B4135" s="90">
        <v>46191</v>
      </c>
      <c r="C4135" s="91" t="str">
        <f t="shared" si="128"/>
        <v>6月第3周</v>
      </c>
      <c r="D4135" s="89" t="s">
        <v>836</v>
      </c>
      <c r="E4135" s="89" t="str">
        <f t="shared" si="129"/>
        <v>6月第3周--周4</v>
      </c>
      <c r="F4135" s="103" t="s">
        <v>27</v>
      </c>
      <c r="G4135" s="102" t="s">
        <v>104</v>
      </c>
      <c r="H4135" s="92" t="str">
        <f>_xlfn.XLOOKUP(O4135,匹配表1065!T:T,匹配表1065!W:W)</f>
        <v>济南市</v>
      </c>
      <c r="I4135" s="89" t="str">
        <f>_xlfn.XLOOKUP(O4135,匹配表1065!T:T,匹配表1065!X:X)</f>
        <v>PME2029</v>
      </c>
      <c r="J4135" s="102" t="s">
        <v>128</v>
      </c>
      <c r="K4135" s="89" cm="1">
        <f ca="1" t="array" ref="K4135:L4135">_xlfn.XLOOKUP(J4135,匹配表1065!Y:Y,匹配表1065!AA:AB)</f>
        <v>13</v>
      </c>
      <c r="L4135" s="89" t="str">
        <v>3个月以上</v>
      </c>
      <c r="M4135" s="92" t="s">
        <v>35</v>
      </c>
      <c r="N4135" s="102">
        <v>1</v>
      </c>
      <c r="O4135" s="93" t="str">
        <f>_xlfn.XLOOKUP(P4135,匹配表1065!U:U,匹配表1065!T:T)</f>
        <v>HO00001403</v>
      </c>
      <c r="P4135" s="102" t="s">
        <v>329</v>
      </c>
      <c r="Q4135" s="102" t="s">
        <v>330</v>
      </c>
      <c r="R4135" s="89" t="str">
        <f>_xlfn.XLOOKUP(Q4135,匹配表1065!L:L,匹配表1065!O:O)</f>
        <v>A</v>
      </c>
      <c r="S4135" s="93" t="str">
        <f>IFERROR(_xlfn.XLOOKUP(Q4135,匹配表1065!AI:AI,匹配表1065!AJ:AJ),"绿标")</f>
        <v>黑标</v>
      </c>
      <c r="T4135" s="93" t="str" cm="1">
        <f t="array" ref="T4135:U4135">_xlfn.XLOOKUP(Q4135,匹配表1065!L:L,匹配表1065!M:N)</f>
        <v>头痛</v>
      </c>
      <c r="U4135" s="94" t="str">
        <v>神经内科</v>
      </c>
      <c r="V4135" s="95" t="s">
        <v>33</v>
      </c>
      <c r="W4135" s="93">
        <f>_xlfn.XLOOKUP(M4135,匹配表1065!D:D,匹配表1065!F:F)*N4135</f>
        <v>4</v>
      </c>
    </row>
    <row r="4136" customHeight="1" spans="1:23">
      <c r="A4136" s="89" t="s">
        <v>787</v>
      </c>
      <c r="B4136" s="90">
        <v>46191</v>
      </c>
      <c r="C4136" s="91" t="str">
        <f t="shared" si="128"/>
        <v>6月第3周</v>
      </c>
      <c r="D4136" s="89" t="s">
        <v>836</v>
      </c>
      <c r="E4136" s="89" t="str">
        <f t="shared" si="129"/>
        <v>6月第3周--周4</v>
      </c>
      <c r="F4136" s="103" t="s">
        <v>27</v>
      </c>
      <c r="G4136" s="102" t="s">
        <v>104</v>
      </c>
      <c r="H4136" s="92" t="str">
        <f>_xlfn.XLOOKUP(O4136,匹配表1065!T:T,匹配表1065!W:W)</f>
        <v>济南市</v>
      </c>
      <c r="I4136" s="89" t="str">
        <f>_xlfn.XLOOKUP(O4136,匹配表1065!T:T,匹配表1065!X:X)</f>
        <v>PME2025</v>
      </c>
      <c r="J4136" s="102" t="s">
        <v>128</v>
      </c>
      <c r="K4136" s="89" cm="1">
        <f ca="1" t="array" ref="K4136:L4136">_xlfn.XLOOKUP(J4136,匹配表1065!Y:Y,匹配表1065!AA:AB)</f>
        <v>13</v>
      </c>
      <c r="L4136" s="89" t="str">
        <v>3个月以上</v>
      </c>
      <c r="M4136" s="92" t="s">
        <v>35</v>
      </c>
      <c r="N4136" s="102">
        <v>1</v>
      </c>
      <c r="O4136" s="93" t="str">
        <f>_xlfn.XLOOKUP(P4136,匹配表1065!U:U,匹配表1065!T:T)</f>
        <v>HO00001400</v>
      </c>
      <c r="P4136" s="102" t="s">
        <v>112</v>
      </c>
      <c r="Q4136" s="102" t="s">
        <v>754</v>
      </c>
      <c r="R4136" s="89" t="str">
        <f>_xlfn.XLOOKUP(Q4136,匹配表1065!L:L,匹配表1065!O:O)</f>
        <v>D</v>
      </c>
      <c r="S4136" s="93" t="str">
        <f>IFERROR(_xlfn.XLOOKUP(Q4136,匹配表1065!AI:AI,匹配表1065!AJ:AJ),"绿标")</f>
        <v>绿标</v>
      </c>
      <c r="T4136" s="93" t="str" cm="1">
        <f t="array" ref="T4136:U4136">_xlfn.XLOOKUP(Q4136,匹配表1065!L:L,匹配表1065!M:N)</f>
        <v>抑郁焦虑</v>
      </c>
      <c r="U4136" s="94" t="str">
        <v>精神心理科</v>
      </c>
      <c r="V4136" s="95" t="s">
        <v>58</v>
      </c>
      <c r="W4136" s="93">
        <f>_xlfn.XLOOKUP(M4136,匹配表1065!D:D,匹配表1065!F:F)*N4136</f>
        <v>4</v>
      </c>
    </row>
    <row r="4137" customHeight="1" spans="1:23">
      <c r="A4137" s="89" t="s">
        <v>787</v>
      </c>
      <c r="B4137" s="90">
        <v>46191</v>
      </c>
      <c r="C4137" s="91" t="str">
        <f t="shared" si="128"/>
        <v>6月第3周</v>
      </c>
      <c r="D4137" s="89" t="s">
        <v>836</v>
      </c>
      <c r="E4137" s="89" t="str">
        <f t="shared" si="129"/>
        <v>6月第3周--周4</v>
      </c>
      <c r="F4137" s="103" t="s">
        <v>27</v>
      </c>
      <c r="G4137" s="102" t="s">
        <v>104</v>
      </c>
      <c r="H4137" s="92" t="str">
        <f>_xlfn.XLOOKUP(O4137,匹配表1065!T:T,匹配表1065!W:W)</f>
        <v>济南市</v>
      </c>
      <c r="I4137" s="89" t="str">
        <f>_xlfn.XLOOKUP(O4137,匹配表1065!T:T,匹配表1065!X:X)</f>
        <v>PME2025</v>
      </c>
      <c r="J4137" s="102" t="s">
        <v>111</v>
      </c>
      <c r="K4137" s="89" cm="1">
        <f ca="1" t="array" ref="K4137:L4137">_xlfn.XLOOKUP(J4137,匹配表1065!Y:Y,匹配表1065!AA:AB)</f>
        <v>30</v>
      </c>
      <c r="L4137" s="89" t="str">
        <v>3个月以上</v>
      </c>
      <c r="M4137" s="92" t="s">
        <v>55</v>
      </c>
      <c r="N4137" s="102">
        <v>1</v>
      </c>
      <c r="O4137" s="93" t="str">
        <f>_xlfn.XLOOKUP(P4137,匹配表1065!U:U,匹配表1065!T:T)</f>
        <v>HO00394630</v>
      </c>
      <c r="P4137" s="102" t="s">
        <v>462</v>
      </c>
      <c r="Q4137" s="102" t="s">
        <v>463</v>
      </c>
      <c r="R4137" s="89" t="str">
        <f>_xlfn.XLOOKUP(Q4137,匹配表1065!L:L,匹配表1065!O:O)</f>
        <v>C</v>
      </c>
      <c r="S4137" s="93" t="str">
        <f>IFERROR(_xlfn.XLOOKUP(Q4137,匹配表1065!AI:AI,匹配表1065!AJ:AJ),"绿标")</f>
        <v>绿标</v>
      </c>
      <c r="T4137" s="93" t="str" cm="1">
        <f t="array" ref="T4137:U4137">_xlfn.XLOOKUP(Q4137,匹配表1065!L:L,匹配表1065!M:N)</f>
        <v>眩晕</v>
      </c>
      <c r="U4137" s="94" t="str">
        <v>神经内科</v>
      </c>
      <c r="V4137" s="95" t="s">
        <v>33</v>
      </c>
      <c r="W4137" s="93">
        <f>_xlfn.XLOOKUP(M4137,匹配表1065!D:D,匹配表1065!F:F)*N4137</f>
        <v>8</v>
      </c>
    </row>
    <row r="4138" customHeight="1" spans="1:23">
      <c r="A4138" s="89" t="s">
        <v>787</v>
      </c>
      <c r="B4138" s="90">
        <v>46191</v>
      </c>
      <c r="C4138" s="91" t="str">
        <f t="shared" si="128"/>
        <v>6月第3周</v>
      </c>
      <c r="D4138" s="89" t="s">
        <v>836</v>
      </c>
      <c r="E4138" s="89" t="str">
        <f t="shared" si="129"/>
        <v>6月第3周--周4</v>
      </c>
      <c r="F4138" s="103" t="s">
        <v>27</v>
      </c>
      <c r="G4138" s="102" t="s">
        <v>104</v>
      </c>
      <c r="H4138" s="92" t="str">
        <f>_xlfn.XLOOKUP(O4138,匹配表1065!T:T,匹配表1065!W:W)</f>
        <v>济南市</v>
      </c>
      <c r="I4138" s="89" t="str">
        <f>_xlfn.XLOOKUP(O4138,匹配表1065!T:T,匹配表1065!X:X)</f>
        <v>PME2025</v>
      </c>
      <c r="J4138" s="102" t="s">
        <v>111</v>
      </c>
      <c r="K4138" s="89" cm="1">
        <f ca="1" t="array" ref="K4138:L4138">_xlfn.XLOOKUP(J4138,匹配表1065!Y:Y,匹配表1065!AA:AB)</f>
        <v>30</v>
      </c>
      <c r="L4138" s="89" t="str">
        <v>3个月以上</v>
      </c>
      <c r="M4138" s="92" t="s">
        <v>55</v>
      </c>
      <c r="N4138" s="102">
        <v>1</v>
      </c>
      <c r="O4138" s="93" t="str">
        <f>_xlfn.XLOOKUP(P4138,匹配表1065!U:U,匹配表1065!T:T)</f>
        <v>HO00001400</v>
      </c>
      <c r="P4138" s="102" t="s">
        <v>112</v>
      </c>
      <c r="Q4138" s="102" t="s">
        <v>492</v>
      </c>
      <c r="R4138" s="89" t="str">
        <f>_xlfn.XLOOKUP(Q4138,匹配表1065!L:L,匹配表1065!O:O)</f>
        <v>B</v>
      </c>
      <c r="S4138" s="93" t="str">
        <f>IFERROR(_xlfn.XLOOKUP(Q4138,匹配表1065!AI:AI,匹配表1065!AJ:AJ),"绿标")</f>
        <v>红标</v>
      </c>
      <c r="T4138" s="93" t="str" cm="1">
        <f t="array" ref="T4138:U4138">_xlfn.XLOOKUP(Q4138,匹配表1065!L:L,匹配表1065!M:N)</f>
        <v>脑血管</v>
      </c>
      <c r="U4138" s="94" t="str">
        <v>神经内科</v>
      </c>
      <c r="V4138" s="95" t="s">
        <v>33</v>
      </c>
      <c r="W4138" s="93">
        <f>_xlfn.XLOOKUP(M4138,匹配表1065!D:D,匹配表1065!F:F)*N4138</f>
        <v>8</v>
      </c>
    </row>
    <row r="4139" customHeight="1" spans="1:23">
      <c r="A4139" s="89" t="s">
        <v>787</v>
      </c>
      <c r="B4139" s="90">
        <v>46191</v>
      </c>
      <c r="C4139" s="91" t="str">
        <f t="shared" si="128"/>
        <v>6月第3周</v>
      </c>
      <c r="D4139" s="89" t="s">
        <v>836</v>
      </c>
      <c r="E4139" s="89" t="str">
        <f t="shared" si="129"/>
        <v>6月第3周--周4</v>
      </c>
      <c r="F4139" s="103" t="s">
        <v>27</v>
      </c>
      <c r="G4139" s="102" t="s">
        <v>104</v>
      </c>
      <c r="H4139" s="92" t="str">
        <f>_xlfn.XLOOKUP(O4139,匹配表1065!T:T,匹配表1065!W:W)</f>
        <v>济南市</v>
      </c>
      <c r="I4139" s="89" t="str">
        <f>_xlfn.XLOOKUP(O4139,匹配表1065!T:T,匹配表1065!X:X)</f>
        <v>PME2025</v>
      </c>
      <c r="J4139" s="102" t="s">
        <v>111</v>
      </c>
      <c r="K4139" s="89" cm="1">
        <f ca="1" t="array" ref="K4139:L4139">_xlfn.XLOOKUP(J4139,匹配表1065!Y:Y,匹配表1065!AA:AB)</f>
        <v>30</v>
      </c>
      <c r="L4139" s="89" t="str">
        <v>3个月以上</v>
      </c>
      <c r="M4139" s="92" t="s">
        <v>30</v>
      </c>
      <c r="N4139" s="102">
        <v>1</v>
      </c>
      <c r="O4139" s="93" t="str">
        <f>_xlfn.XLOOKUP(P4139,匹配表1065!U:U,匹配表1065!T:T)</f>
        <v>HO00001400</v>
      </c>
      <c r="P4139" s="102" t="s">
        <v>112</v>
      </c>
      <c r="Q4139" s="102" t="s">
        <v>115</v>
      </c>
      <c r="R4139" s="89" t="str">
        <f>_xlfn.XLOOKUP(Q4139,匹配表1065!L:L,匹配表1065!O:O)</f>
        <v>B</v>
      </c>
      <c r="S4139" s="93" t="str">
        <f>IFERROR(_xlfn.XLOOKUP(Q4139,匹配表1065!AI:AI,匹配表1065!AJ:AJ),"绿标")</f>
        <v>绿标</v>
      </c>
      <c r="T4139" s="93" t="str" cm="1">
        <f t="array" ref="T4139:U4139">_xlfn.XLOOKUP(Q4139,匹配表1065!L:L,匹配表1065!M:N)</f>
        <v>癫痫</v>
      </c>
      <c r="U4139" s="94" t="str">
        <v>神经内科</v>
      </c>
      <c r="V4139" s="95" t="s">
        <v>70</v>
      </c>
      <c r="W4139" s="93">
        <f>_xlfn.XLOOKUP(M4139,匹配表1065!D:D,匹配表1065!F:F)*N4139</f>
        <v>12</v>
      </c>
    </row>
    <row r="4140" customHeight="1" spans="1:23">
      <c r="A4140" s="89" t="s">
        <v>787</v>
      </c>
      <c r="B4140" s="90">
        <v>46191</v>
      </c>
      <c r="C4140" s="91" t="str">
        <f t="shared" si="128"/>
        <v>6月第3周</v>
      </c>
      <c r="D4140" s="89" t="s">
        <v>836</v>
      </c>
      <c r="E4140" s="89" t="str">
        <f t="shared" si="129"/>
        <v>6月第3周--周4</v>
      </c>
      <c r="F4140" s="103" t="s">
        <v>27</v>
      </c>
      <c r="G4140" s="102" t="s">
        <v>136</v>
      </c>
      <c r="H4140" s="92" t="str">
        <f>_xlfn.XLOOKUP(O4140,匹配表1065!T:T,匹配表1065!W:W)</f>
        <v>青岛市</v>
      </c>
      <c r="I4140" s="89" t="str">
        <f>_xlfn.XLOOKUP(O4140,匹配表1065!T:T,匹配表1065!X:X)</f>
        <v>PME2031</v>
      </c>
      <c r="J4140" s="102" t="s">
        <v>155</v>
      </c>
      <c r="K4140" s="89" cm="1">
        <f ca="1" t="array" ref="K4140:L4140">_xlfn.XLOOKUP(J4140,匹配表1065!Y:Y,匹配表1065!AA:AB)</f>
        <v>31</v>
      </c>
      <c r="L4140" s="89" t="str">
        <v>3个月以上</v>
      </c>
      <c r="M4140" s="92" t="s">
        <v>30</v>
      </c>
      <c r="N4140" s="102">
        <v>1</v>
      </c>
      <c r="O4140" s="93" t="str">
        <f>_xlfn.XLOOKUP(P4140,匹配表1065!U:U,匹配表1065!T:T)</f>
        <v>HO00072793</v>
      </c>
      <c r="P4140" s="102" t="s">
        <v>159</v>
      </c>
      <c r="Q4140" s="102" t="s">
        <v>160</v>
      </c>
      <c r="R4140" s="89" t="str">
        <f>_xlfn.XLOOKUP(Q4140,匹配表1065!L:L,匹配表1065!O:O)</f>
        <v>A</v>
      </c>
      <c r="S4140" s="93" t="str">
        <f>IFERROR(_xlfn.XLOOKUP(Q4140,匹配表1065!AI:AI,匹配表1065!AJ:AJ),"绿标")</f>
        <v>红标</v>
      </c>
      <c r="T4140" s="93" t="str" cm="1">
        <f t="array" ref="T4140:U4140">_xlfn.XLOOKUP(Q4140,匹配表1065!L:L,匹配表1065!M:N)</f>
        <v>头痛</v>
      </c>
      <c r="U4140" s="94" t="str">
        <v>神经内科</v>
      </c>
      <c r="V4140" s="95" t="s">
        <v>67</v>
      </c>
      <c r="W4140" s="93">
        <f>_xlfn.XLOOKUP(M4140,匹配表1065!D:D,匹配表1065!F:F)*N4140</f>
        <v>12</v>
      </c>
    </row>
    <row r="4141" customHeight="1" spans="1:23">
      <c r="A4141" s="89" t="s">
        <v>787</v>
      </c>
      <c r="B4141" s="90">
        <v>46191</v>
      </c>
      <c r="C4141" s="91" t="str">
        <f t="shared" si="128"/>
        <v>6月第3周</v>
      </c>
      <c r="D4141" s="89" t="s">
        <v>836</v>
      </c>
      <c r="E4141" s="89" t="str">
        <f t="shared" si="129"/>
        <v>6月第3周--周4</v>
      </c>
      <c r="F4141" s="103" t="s">
        <v>27</v>
      </c>
      <c r="G4141" s="102" t="s">
        <v>136</v>
      </c>
      <c r="H4141" s="92" t="str">
        <f>_xlfn.XLOOKUP(O4141,匹配表1065!T:T,匹配表1065!W:W)</f>
        <v>青岛市</v>
      </c>
      <c r="I4141" s="89" t="str">
        <f>_xlfn.XLOOKUP(O4141,匹配表1065!T:T,匹配表1065!X:X)</f>
        <v>PME2031</v>
      </c>
      <c r="J4141" s="102" t="s">
        <v>155</v>
      </c>
      <c r="K4141" s="89" cm="1">
        <f ca="1" t="array" ref="K4141:L4141">_xlfn.XLOOKUP(J4141,匹配表1065!Y:Y,匹配表1065!AA:AB)</f>
        <v>31</v>
      </c>
      <c r="L4141" s="89" t="str">
        <v>3个月以上</v>
      </c>
      <c r="M4141" s="92" t="s">
        <v>30</v>
      </c>
      <c r="N4141" s="102">
        <v>1</v>
      </c>
      <c r="O4141" s="93" t="str">
        <f>_xlfn.XLOOKUP(P4141,匹配表1065!U:U,匹配表1065!T:T)</f>
        <v>HO00001485</v>
      </c>
      <c r="P4141" s="102" t="s">
        <v>253</v>
      </c>
      <c r="Q4141" s="102" t="s">
        <v>254</v>
      </c>
      <c r="R4141" s="89" t="str">
        <f>_xlfn.XLOOKUP(Q4141,匹配表1065!L:L,匹配表1065!O:O)</f>
        <v>B</v>
      </c>
      <c r="S4141" s="93" t="str">
        <f>IFERROR(_xlfn.XLOOKUP(Q4141,匹配表1065!AI:AI,匹配表1065!AJ:AJ),"绿标")</f>
        <v>红标</v>
      </c>
      <c r="T4141" s="93" t="str" cm="1">
        <f t="array" ref="T4141:U4141">_xlfn.XLOOKUP(Q4141,匹配表1065!L:L,匹配表1065!M:N)</f>
        <v>脑血管</v>
      </c>
      <c r="U4141" s="94" t="str">
        <v>神经内科</v>
      </c>
      <c r="V4141" s="95" t="s">
        <v>70</v>
      </c>
      <c r="W4141" s="93">
        <f>_xlfn.XLOOKUP(M4141,匹配表1065!D:D,匹配表1065!F:F)*N4141</f>
        <v>12</v>
      </c>
    </row>
    <row r="4142" customHeight="1" spans="1:23">
      <c r="A4142" s="89" t="s">
        <v>787</v>
      </c>
      <c r="B4142" s="90">
        <v>46191</v>
      </c>
      <c r="C4142" s="91" t="str">
        <f t="shared" si="128"/>
        <v>6月第3周</v>
      </c>
      <c r="D4142" s="89" t="s">
        <v>836</v>
      </c>
      <c r="E4142" s="89" t="str">
        <f t="shared" si="129"/>
        <v>6月第3周--周4</v>
      </c>
      <c r="F4142" s="103" t="s">
        <v>27</v>
      </c>
      <c r="G4142" s="102" t="s">
        <v>136</v>
      </c>
      <c r="H4142" s="92" t="str">
        <f>_xlfn.XLOOKUP(O4142,匹配表1065!T:T,匹配表1065!W:W)</f>
        <v>青岛市</v>
      </c>
      <c r="I4142" s="89" t="str">
        <f>_xlfn.XLOOKUP(O4142,匹配表1065!T:T,匹配表1065!X:X)</f>
        <v>PME2031</v>
      </c>
      <c r="J4142" s="102" t="s">
        <v>155</v>
      </c>
      <c r="K4142" s="89" cm="1">
        <f ca="1" t="array" ref="K4142:L4142">_xlfn.XLOOKUP(J4142,匹配表1065!Y:Y,匹配表1065!AA:AB)</f>
        <v>31</v>
      </c>
      <c r="L4142" s="89" t="str">
        <v>3个月以上</v>
      </c>
      <c r="M4142" s="92" t="s">
        <v>35</v>
      </c>
      <c r="N4142" s="102">
        <v>1</v>
      </c>
      <c r="O4142" s="93" t="str">
        <f>_xlfn.XLOOKUP(P4142,匹配表1065!U:U,匹配表1065!T:T)</f>
        <v>HO00001478</v>
      </c>
      <c r="P4142" s="102" t="s">
        <v>156</v>
      </c>
      <c r="Q4142" s="102" t="s">
        <v>725</v>
      </c>
      <c r="R4142" s="89" t="str">
        <f>_xlfn.XLOOKUP(Q4142,匹配表1065!L:L,匹配表1065!O:O)</f>
        <v>C</v>
      </c>
      <c r="S4142" s="93" t="str">
        <f>IFERROR(_xlfn.XLOOKUP(Q4142,匹配表1065!AI:AI,匹配表1065!AJ:AJ),"绿标")</f>
        <v>绿标</v>
      </c>
      <c r="T4142" s="93" t="str" cm="1">
        <f t="array" ref="T4142:U4142">_xlfn.XLOOKUP(Q4142,匹配表1065!L:L,匹配表1065!M:N)</f>
        <v>眩晕</v>
      </c>
      <c r="U4142" s="94" t="str">
        <v>耳鼻喉科</v>
      </c>
      <c r="V4142" s="95" t="s">
        <v>67</v>
      </c>
      <c r="W4142" s="93">
        <f>_xlfn.XLOOKUP(M4142,匹配表1065!D:D,匹配表1065!F:F)*N4142</f>
        <v>4</v>
      </c>
    </row>
    <row r="4143" customHeight="1" spans="1:23">
      <c r="A4143" s="89" t="s">
        <v>787</v>
      </c>
      <c r="B4143" s="90">
        <v>46191</v>
      </c>
      <c r="C4143" s="91" t="str">
        <f t="shared" si="128"/>
        <v>6月第3周</v>
      </c>
      <c r="D4143" s="89" t="s">
        <v>836</v>
      </c>
      <c r="E4143" s="89" t="str">
        <f t="shared" si="129"/>
        <v>6月第3周--周4</v>
      </c>
      <c r="F4143" s="103" t="s">
        <v>27</v>
      </c>
      <c r="G4143" s="102" t="s">
        <v>136</v>
      </c>
      <c r="H4143" s="92" t="str">
        <f>_xlfn.XLOOKUP(O4143,匹配表1065!T:T,匹配表1065!W:W)</f>
        <v>淄博市</v>
      </c>
      <c r="I4143" s="89" t="str">
        <f>_xlfn.XLOOKUP(O4143,匹配表1065!T:T,匹配表1065!X:X)</f>
        <v>PME2043</v>
      </c>
      <c r="J4143" s="102" t="s">
        <v>140</v>
      </c>
      <c r="K4143" s="89" cm="1">
        <f ca="1" t="array" ref="K4143:L4143">_xlfn.XLOOKUP(J4143,匹配表1065!Y:Y,匹配表1065!AA:AB)</f>
        <v>9</v>
      </c>
      <c r="L4143" s="89" t="str">
        <v>3个月以上</v>
      </c>
      <c r="M4143" s="92" t="s">
        <v>30</v>
      </c>
      <c r="N4143" s="102">
        <v>1</v>
      </c>
      <c r="O4143" s="93" t="str">
        <f>_xlfn.XLOOKUP(P4143,匹配表1065!U:U,匹配表1065!T:T)</f>
        <v>HO00024398</v>
      </c>
      <c r="P4143" s="102" t="s">
        <v>141</v>
      </c>
      <c r="Q4143" s="102" t="s">
        <v>298</v>
      </c>
      <c r="R4143" s="89" t="str">
        <f>_xlfn.XLOOKUP(Q4143,匹配表1065!L:L,匹配表1065!O:O)</f>
        <v>C</v>
      </c>
      <c r="S4143" s="93" t="str">
        <f>IFERROR(_xlfn.XLOOKUP(Q4143,匹配表1065!AI:AI,匹配表1065!AJ:AJ),"绿标")</f>
        <v>红标</v>
      </c>
      <c r="T4143" s="93" t="str" cm="1">
        <f t="array" ref="T4143:U4143">_xlfn.XLOOKUP(Q4143,匹配表1065!L:L,匹配表1065!M:N)</f>
        <v>眩晕</v>
      </c>
      <c r="U4143" s="94" t="str">
        <v>神经内科</v>
      </c>
      <c r="V4143" s="95" t="s">
        <v>70</v>
      </c>
      <c r="W4143" s="93">
        <f>_xlfn.XLOOKUP(M4143,匹配表1065!D:D,匹配表1065!F:F)*N4143</f>
        <v>12</v>
      </c>
    </row>
    <row r="4144" customHeight="1" spans="1:23">
      <c r="A4144" s="89" t="s">
        <v>787</v>
      </c>
      <c r="B4144" s="90">
        <v>46191</v>
      </c>
      <c r="C4144" s="91" t="str">
        <f t="shared" si="128"/>
        <v>6月第3周</v>
      </c>
      <c r="D4144" s="89" t="s">
        <v>836</v>
      </c>
      <c r="E4144" s="89" t="str">
        <f t="shared" si="129"/>
        <v>6月第3周--周4</v>
      </c>
      <c r="F4144" s="103" t="s">
        <v>27</v>
      </c>
      <c r="G4144" s="102" t="s">
        <v>136</v>
      </c>
      <c r="H4144" s="92" t="str">
        <f>_xlfn.XLOOKUP(O4144,匹配表1065!T:T,匹配表1065!W:W)</f>
        <v>青岛市</v>
      </c>
      <c r="I4144" s="89" t="str">
        <f>_xlfn.XLOOKUP(O4144,匹配表1065!T:T,匹配表1065!X:X)</f>
        <v>PME2032</v>
      </c>
      <c r="J4144" s="102" t="s">
        <v>143</v>
      </c>
      <c r="K4144" s="89" cm="1">
        <f ca="1" t="array" ref="K4144:L4144">_xlfn.XLOOKUP(J4144,匹配表1065!Y:Y,匹配表1065!AA:AB)</f>
        <v>31</v>
      </c>
      <c r="L4144" s="89" t="str">
        <v>3个月以上</v>
      </c>
      <c r="M4144" s="92" t="s">
        <v>30</v>
      </c>
      <c r="N4144" s="102">
        <v>1</v>
      </c>
      <c r="O4144" s="93" t="str">
        <f>_xlfn.XLOOKUP(P4144,匹配表1065!U:U,匹配表1065!T:T)</f>
        <v>HO00001482</v>
      </c>
      <c r="P4144" s="102" t="s">
        <v>146</v>
      </c>
      <c r="Q4144" s="102" t="s">
        <v>147</v>
      </c>
      <c r="R4144" s="89" t="str">
        <f>_xlfn.XLOOKUP(Q4144,匹配表1065!L:L,匹配表1065!O:O)</f>
        <v>A</v>
      </c>
      <c r="S4144" s="93" t="str">
        <f>IFERROR(_xlfn.XLOOKUP(Q4144,匹配表1065!AI:AI,匹配表1065!AJ:AJ),"绿标")</f>
        <v>红标</v>
      </c>
      <c r="T4144" s="93" t="str" cm="1">
        <f t="array" ref="T4144:U4144">_xlfn.XLOOKUP(Q4144,匹配表1065!L:L,匹配表1065!M:N)</f>
        <v>头痛</v>
      </c>
      <c r="U4144" s="94" t="str">
        <v>神经内科</v>
      </c>
      <c r="V4144" s="95" t="s">
        <v>42</v>
      </c>
      <c r="W4144" s="93">
        <f>_xlfn.XLOOKUP(M4144,匹配表1065!D:D,匹配表1065!F:F)*N4144</f>
        <v>12</v>
      </c>
    </row>
    <row r="4145" customHeight="1" spans="1:23">
      <c r="A4145" s="89" t="s">
        <v>787</v>
      </c>
      <c r="B4145" s="90">
        <v>46191</v>
      </c>
      <c r="C4145" s="91" t="str">
        <f t="shared" si="128"/>
        <v>6月第3周</v>
      </c>
      <c r="D4145" s="89" t="s">
        <v>836</v>
      </c>
      <c r="E4145" s="89" t="str">
        <f t="shared" si="129"/>
        <v>6月第3周--周4</v>
      </c>
      <c r="F4145" s="103" t="s">
        <v>27</v>
      </c>
      <c r="G4145" s="102" t="s">
        <v>136</v>
      </c>
      <c r="H4145" s="92" t="str">
        <f>_xlfn.XLOOKUP(O4145,匹配表1065!T:T,匹配表1065!W:W)</f>
        <v>青岛市</v>
      </c>
      <c r="I4145" s="89" t="str">
        <f>_xlfn.XLOOKUP(O4145,匹配表1065!T:T,匹配表1065!X:X)</f>
        <v>PME2032</v>
      </c>
      <c r="J4145" s="102" t="s">
        <v>143</v>
      </c>
      <c r="K4145" s="89" cm="1">
        <f ca="1" t="array" ref="K4145:L4145">_xlfn.XLOOKUP(J4145,匹配表1065!Y:Y,匹配表1065!AA:AB)</f>
        <v>31</v>
      </c>
      <c r="L4145" s="89" t="str">
        <v>3个月以上</v>
      </c>
      <c r="M4145" s="92" t="s">
        <v>55</v>
      </c>
      <c r="N4145" s="102">
        <v>1</v>
      </c>
      <c r="O4145" s="93" t="str">
        <f>_xlfn.XLOOKUP(P4145,匹配表1065!U:U,匹配表1065!T:T)</f>
        <v>HO00001482</v>
      </c>
      <c r="P4145" s="102" t="s">
        <v>146</v>
      </c>
      <c r="Q4145" s="102" t="s">
        <v>586</v>
      </c>
      <c r="R4145" s="89" t="str">
        <f>_xlfn.XLOOKUP(Q4145,匹配表1065!L:L,匹配表1065!O:O)</f>
        <v>C</v>
      </c>
      <c r="S4145" s="93" t="str">
        <f>IFERROR(_xlfn.XLOOKUP(Q4145,匹配表1065!AI:AI,匹配表1065!AJ:AJ),"绿标")</f>
        <v>绿标</v>
      </c>
      <c r="T4145" s="93" t="str" cm="1">
        <f t="array" ref="T4145:U4145">_xlfn.XLOOKUP(Q4145,匹配表1065!L:L,匹配表1065!M:N)</f>
        <v>眩晕</v>
      </c>
      <c r="U4145" s="94" t="str">
        <v>耳鼻喉科</v>
      </c>
      <c r="V4145" s="95" t="s">
        <v>70</v>
      </c>
      <c r="W4145" s="93">
        <f>_xlfn.XLOOKUP(M4145,匹配表1065!D:D,匹配表1065!F:F)*N4145</f>
        <v>8</v>
      </c>
    </row>
    <row r="4146" customHeight="1" spans="1:23">
      <c r="A4146" s="89" t="s">
        <v>787</v>
      </c>
      <c r="B4146" s="90">
        <v>46191</v>
      </c>
      <c r="C4146" s="91" t="str">
        <f t="shared" si="128"/>
        <v>6月第3周</v>
      </c>
      <c r="D4146" s="89" t="s">
        <v>836</v>
      </c>
      <c r="E4146" s="89" t="str">
        <f t="shared" si="129"/>
        <v>6月第3周--周4</v>
      </c>
      <c r="F4146" s="103" t="s">
        <v>27</v>
      </c>
      <c r="G4146" s="102" t="s">
        <v>136</v>
      </c>
      <c r="H4146" s="92" t="str">
        <f>_xlfn.XLOOKUP(O4146,匹配表1065!T:T,匹配表1065!W:W)</f>
        <v>青岛市</v>
      </c>
      <c r="I4146" s="89" t="str">
        <f>_xlfn.XLOOKUP(O4146,匹配表1065!T:T,匹配表1065!X:X)</f>
        <v>PME2032</v>
      </c>
      <c r="J4146" s="102" t="s">
        <v>143</v>
      </c>
      <c r="K4146" s="89" cm="1">
        <f ca="1" t="array" ref="K4146:L4146">_xlfn.XLOOKUP(J4146,匹配表1065!Y:Y,匹配表1065!AA:AB)</f>
        <v>31</v>
      </c>
      <c r="L4146" s="89" t="str">
        <v>3个月以上</v>
      </c>
      <c r="M4146" s="92" t="s">
        <v>35</v>
      </c>
      <c r="N4146" s="102">
        <v>1</v>
      </c>
      <c r="O4146" s="93" t="str">
        <f>_xlfn.XLOOKUP(P4146,匹配表1065!U:U,匹配表1065!T:T)</f>
        <v>HO00001482</v>
      </c>
      <c r="P4146" s="102" t="s">
        <v>146</v>
      </c>
      <c r="Q4146" s="102" t="s">
        <v>248</v>
      </c>
      <c r="R4146" s="89" t="str">
        <f>_xlfn.XLOOKUP(Q4146,匹配表1065!L:L,匹配表1065!O:O)</f>
        <v>A</v>
      </c>
      <c r="S4146" s="93" t="str">
        <f>IFERROR(_xlfn.XLOOKUP(Q4146,匹配表1065!AI:AI,匹配表1065!AJ:AJ),"绿标")</f>
        <v>红标</v>
      </c>
      <c r="T4146" s="93" t="str" cm="1">
        <f t="array" ref="T4146:U4146">_xlfn.XLOOKUP(Q4146,匹配表1065!L:L,匹配表1065!M:N)</f>
        <v>头痛</v>
      </c>
      <c r="U4146" s="94" t="str">
        <v>神经内科</v>
      </c>
      <c r="V4146" s="95" t="s">
        <v>58</v>
      </c>
      <c r="W4146" s="93">
        <f>_xlfn.XLOOKUP(M4146,匹配表1065!D:D,匹配表1065!F:F)*N4146</f>
        <v>4</v>
      </c>
    </row>
    <row r="4147" customHeight="1" spans="1:23">
      <c r="A4147" s="89" t="s">
        <v>787</v>
      </c>
      <c r="B4147" s="90">
        <v>46191</v>
      </c>
      <c r="C4147" s="91" t="str">
        <f t="shared" si="128"/>
        <v>6月第3周</v>
      </c>
      <c r="D4147" s="89" t="s">
        <v>836</v>
      </c>
      <c r="E4147" s="89" t="str">
        <f t="shared" si="129"/>
        <v>6月第3周--周4</v>
      </c>
      <c r="F4147" s="103" t="s">
        <v>27</v>
      </c>
      <c r="G4147" s="102" t="s">
        <v>136</v>
      </c>
      <c r="H4147" s="92" t="str">
        <f>_xlfn.XLOOKUP(O4147,匹配表1065!T:T,匹配表1065!W:W)</f>
        <v>青岛市</v>
      </c>
      <c r="I4147" s="89" t="str">
        <f>_xlfn.XLOOKUP(O4147,匹配表1065!T:T,匹配表1065!X:X)</f>
        <v>PME2035</v>
      </c>
      <c r="J4147" s="102" t="s">
        <v>150</v>
      </c>
      <c r="K4147" s="89" cm="1">
        <f ca="1" t="array" ref="K4147:L4147">_xlfn.XLOOKUP(J4147,匹配表1065!Y:Y,匹配表1065!AA:AB)</f>
        <v>8</v>
      </c>
      <c r="L4147" s="89" t="str">
        <v>3个月以上</v>
      </c>
      <c r="M4147" s="92" t="s">
        <v>30</v>
      </c>
      <c r="N4147" s="102">
        <v>1</v>
      </c>
      <c r="O4147" s="93" t="str">
        <f>_xlfn.XLOOKUP(P4147,匹配表1065!U:U,匹配表1065!T:T)</f>
        <v>HO00001483</v>
      </c>
      <c r="P4147" s="102" t="s">
        <v>259</v>
      </c>
      <c r="Q4147" s="102" t="s">
        <v>340</v>
      </c>
      <c r="R4147" s="89" t="str">
        <f>_xlfn.XLOOKUP(Q4147,匹配表1065!L:L,匹配表1065!O:O)</f>
        <v>A</v>
      </c>
      <c r="S4147" s="93" t="str">
        <f>IFERROR(_xlfn.XLOOKUP(Q4147,匹配表1065!AI:AI,匹配表1065!AJ:AJ),"绿标")</f>
        <v>红标</v>
      </c>
      <c r="T4147" s="93" t="str" cm="1">
        <f t="array" ref="T4147:U4147">_xlfn.XLOOKUP(Q4147,匹配表1065!L:L,匹配表1065!M:N)</f>
        <v>头痛</v>
      </c>
      <c r="U4147" s="94" t="str">
        <v>神经内科</v>
      </c>
      <c r="V4147" s="95" t="s">
        <v>70</v>
      </c>
      <c r="W4147" s="93">
        <f>_xlfn.XLOOKUP(M4147,匹配表1065!D:D,匹配表1065!F:F)*N4147</f>
        <v>12</v>
      </c>
    </row>
    <row r="4148" customHeight="1" spans="1:23">
      <c r="A4148" s="89" t="s">
        <v>787</v>
      </c>
      <c r="B4148" s="90">
        <v>46191</v>
      </c>
      <c r="C4148" s="91" t="str">
        <f t="shared" ref="C4148:C4211" si="130">MONTH(B4148)&amp;TEXT(WEEKNUM(B4148,2)-WEEKNUM(B4148+1-DAY(B4148),2)+1,"月第0周")</f>
        <v>6月第3周</v>
      </c>
      <c r="D4148" s="89" t="s">
        <v>836</v>
      </c>
      <c r="E4148" s="89" t="str">
        <f t="shared" ref="E4148:E4211" si="131">D4148&amp;"--"&amp;"周"&amp;WEEKDAY(B4148,2)</f>
        <v>6月第3周--周4</v>
      </c>
      <c r="F4148" s="103" t="s">
        <v>27</v>
      </c>
      <c r="G4148" s="102" t="s">
        <v>136</v>
      </c>
      <c r="H4148" s="92" t="str">
        <f>_xlfn.XLOOKUP(O4148,匹配表1065!T:T,匹配表1065!W:W)</f>
        <v>青岛市</v>
      </c>
      <c r="I4148" s="89" t="str">
        <f>_xlfn.XLOOKUP(O4148,匹配表1065!T:T,匹配表1065!X:X)</f>
        <v>PME2035</v>
      </c>
      <c r="J4148" s="102" t="s">
        <v>150</v>
      </c>
      <c r="K4148" s="89" cm="1">
        <f ca="1" t="array" ref="K4148:L4148">_xlfn.XLOOKUP(J4148,匹配表1065!Y:Y,匹配表1065!AA:AB)</f>
        <v>8</v>
      </c>
      <c r="L4148" s="89" t="str">
        <v>3个月以上</v>
      </c>
      <c r="M4148" s="92" t="s">
        <v>55</v>
      </c>
      <c r="N4148" s="102">
        <v>1</v>
      </c>
      <c r="O4148" s="93" t="str">
        <f>_xlfn.XLOOKUP(P4148,匹配表1065!U:U,匹配表1065!T:T)</f>
        <v>HO00001483</v>
      </c>
      <c r="P4148" s="102" t="s">
        <v>259</v>
      </c>
      <c r="Q4148" s="102" t="s">
        <v>538</v>
      </c>
      <c r="R4148" s="89" t="str">
        <f>_xlfn.XLOOKUP(Q4148,匹配表1065!L:L,匹配表1065!O:O)</f>
        <v>C</v>
      </c>
      <c r="S4148" s="93" t="str">
        <f>IFERROR(_xlfn.XLOOKUP(Q4148,匹配表1065!AI:AI,匹配表1065!AJ:AJ),"绿标")</f>
        <v>红标</v>
      </c>
      <c r="T4148" s="93" t="str" cm="1">
        <f t="array" ref="T4148:U4148">_xlfn.XLOOKUP(Q4148,匹配表1065!L:L,匹配表1065!M:N)</f>
        <v>眩晕</v>
      </c>
      <c r="U4148" s="94" t="str">
        <v>耳鼻喉科</v>
      </c>
      <c r="V4148" s="95" t="s">
        <v>70</v>
      </c>
      <c r="W4148" s="93">
        <f>_xlfn.XLOOKUP(M4148,匹配表1065!D:D,匹配表1065!F:F)*N4148</f>
        <v>8</v>
      </c>
    </row>
    <row r="4149" customHeight="1" spans="1:23">
      <c r="A4149" s="89" t="s">
        <v>787</v>
      </c>
      <c r="B4149" s="90">
        <v>46191</v>
      </c>
      <c r="C4149" s="91" t="str">
        <f t="shared" si="130"/>
        <v>6月第3周</v>
      </c>
      <c r="D4149" s="89" t="s">
        <v>836</v>
      </c>
      <c r="E4149" s="89" t="str">
        <f t="shared" si="131"/>
        <v>6月第3周--周4</v>
      </c>
      <c r="F4149" s="103" t="s">
        <v>27</v>
      </c>
      <c r="G4149" s="102" t="s">
        <v>136</v>
      </c>
      <c r="H4149" s="92" t="str">
        <f>_xlfn.XLOOKUP(O4149,匹配表1065!T:T,匹配表1065!W:W)</f>
        <v>青岛市</v>
      </c>
      <c r="I4149" s="89" t="str">
        <f>_xlfn.XLOOKUP(O4149,匹配表1065!T:T,匹配表1065!X:X)</f>
        <v>PME2035</v>
      </c>
      <c r="J4149" s="102" t="s">
        <v>150</v>
      </c>
      <c r="K4149" s="89" cm="1">
        <f ca="1" t="array" ref="K4149:L4149">_xlfn.XLOOKUP(J4149,匹配表1065!Y:Y,匹配表1065!AA:AB)</f>
        <v>8</v>
      </c>
      <c r="L4149" s="89" t="str">
        <v>3个月以上</v>
      </c>
      <c r="M4149" s="92" t="s">
        <v>35</v>
      </c>
      <c r="N4149" s="102">
        <v>1</v>
      </c>
      <c r="O4149" s="93" t="str">
        <f>_xlfn.XLOOKUP(P4149,匹配表1065!U:U,匹配表1065!T:T)</f>
        <v>HO00001476</v>
      </c>
      <c r="P4149" s="102" t="s">
        <v>151</v>
      </c>
      <c r="Q4149" s="102" t="s">
        <v>152</v>
      </c>
      <c r="R4149" s="89" t="str">
        <f>_xlfn.XLOOKUP(Q4149,匹配表1065!L:L,匹配表1065!O:O)</f>
        <v>C</v>
      </c>
      <c r="S4149" s="93" t="str">
        <f>IFERROR(_xlfn.XLOOKUP(Q4149,匹配表1065!AI:AI,匹配表1065!AJ:AJ),"绿标")</f>
        <v>红标</v>
      </c>
      <c r="T4149" s="93" t="str" cm="1">
        <f t="array" ref="T4149:U4149">_xlfn.XLOOKUP(Q4149,匹配表1065!L:L,匹配表1065!M:N)</f>
        <v>眩晕</v>
      </c>
      <c r="U4149" s="94" t="str">
        <v>神经内科</v>
      </c>
      <c r="V4149" s="95" t="s">
        <v>70</v>
      </c>
      <c r="W4149" s="93">
        <f>_xlfn.XLOOKUP(M4149,匹配表1065!D:D,匹配表1065!F:F)*N4149</f>
        <v>4</v>
      </c>
    </row>
    <row r="4150" customHeight="1" spans="1:23">
      <c r="A4150" s="89" t="s">
        <v>787</v>
      </c>
      <c r="B4150" s="90">
        <v>46191</v>
      </c>
      <c r="C4150" s="91" t="str">
        <f t="shared" si="130"/>
        <v>6月第3周</v>
      </c>
      <c r="D4150" s="89" t="s">
        <v>836</v>
      </c>
      <c r="E4150" s="89" t="str">
        <f t="shared" si="131"/>
        <v>6月第3周--周4</v>
      </c>
      <c r="F4150" s="103" t="s">
        <v>27</v>
      </c>
      <c r="G4150" s="102" t="s">
        <v>136</v>
      </c>
      <c r="H4150" s="92" t="str">
        <f>_xlfn.XLOOKUP(O4150,匹配表1065!T:T,匹配表1065!W:W)</f>
        <v>潍坊市</v>
      </c>
      <c r="I4150" s="89" t="str">
        <f>_xlfn.XLOOKUP(O4150,匹配表1065!T:T,匹配表1065!X:X)</f>
        <v>PME2036</v>
      </c>
      <c r="J4150" s="89" t="s">
        <v>161</v>
      </c>
      <c r="K4150" s="89" cm="1">
        <f ca="1" t="array" ref="K4150:L4150">_xlfn.XLOOKUP(J4150,匹配表1065!Y:Y,匹配表1065!AA:AB)</f>
        <v>1519</v>
      </c>
      <c r="L4150" s="89" t="str">
        <v>3个月以上</v>
      </c>
      <c r="M4150" s="92" t="s">
        <v>30</v>
      </c>
      <c r="N4150" s="102">
        <v>1</v>
      </c>
      <c r="O4150" s="93" t="str">
        <f>_xlfn.XLOOKUP(P4150,匹配表1065!U:U,匹配表1065!T:T)</f>
        <v>HO00139638</v>
      </c>
      <c r="P4150" s="102" t="s">
        <v>457</v>
      </c>
      <c r="Q4150" s="102" t="s">
        <v>458</v>
      </c>
      <c r="R4150" s="89" t="str">
        <f>_xlfn.XLOOKUP(Q4150,匹配表1065!L:L,匹配表1065!O:O)</f>
        <v>C</v>
      </c>
      <c r="S4150" s="93" t="str">
        <f>IFERROR(_xlfn.XLOOKUP(Q4150,匹配表1065!AI:AI,匹配表1065!AJ:AJ),"绿标")</f>
        <v>黑标</v>
      </c>
      <c r="T4150" s="93" t="str" cm="1">
        <f t="array" ref="T4150:U4150">_xlfn.XLOOKUP(Q4150,匹配表1065!L:L,匹配表1065!M:N)</f>
        <v>眩晕</v>
      </c>
      <c r="U4150" s="94" t="str">
        <v>神经内科</v>
      </c>
      <c r="V4150" s="95" t="s">
        <v>70</v>
      </c>
      <c r="W4150" s="93">
        <f>_xlfn.XLOOKUP(M4150,匹配表1065!D:D,匹配表1065!F:F)*N4150</f>
        <v>12</v>
      </c>
    </row>
    <row r="4151" customHeight="1" spans="1:23">
      <c r="A4151" s="89" t="s">
        <v>787</v>
      </c>
      <c r="B4151" s="90">
        <v>46191</v>
      </c>
      <c r="C4151" s="91" t="str">
        <f t="shared" si="130"/>
        <v>6月第3周</v>
      </c>
      <c r="D4151" s="89" t="s">
        <v>836</v>
      </c>
      <c r="E4151" s="89" t="str">
        <f t="shared" si="131"/>
        <v>6月第3周--周4</v>
      </c>
      <c r="F4151" s="103" t="s">
        <v>27</v>
      </c>
      <c r="G4151" s="102" t="s">
        <v>136</v>
      </c>
      <c r="H4151" s="92" t="str">
        <f>_xlfn.XLOOKUP(O4151,匹配表1065!T:T,匹配表1065!W:W)</f>
        <v>潍坊市</v>
      </c>
      <c r="I4151" s="89" t="str">
        <f>_xlfn.XLOOKUP(O4151,匹配表1065!T:T,匹配表1065!X:X)</f>
        <v>PME2036</v>
      </c>
      <c r="J4151" s="89" t="s">
        <v>161</v>
      </c>
      <c r="K4151" s="89" cm="1">
        <f ca="1" t="array" ref="K4151:L4151">_xlfn.XLOOKUP(J4151,匹配表1065!Y:Y,匹配表1065!AA:AB)</f>
        <v>1519</v>
      </c>
      <c r="L4151" s="89" t="str">
        <v>3个月以上</v>
      </c>
      <c r="M4151" s="92" t="s">
        <v>30</v>
      </c>
      <c r="N4151" s="102">
        <v>1</v>
      </c>
      <c r="O4151" s="93" t="str">
        <f>_xlfn.XLOOKUP(P4151,匹配表1065!U:U,匹配表1065!T:T)</f>
        <v>HO00001496</v>
      </c>
      <c r="P4151" s="102" t="s">
        <v>256</v>
      </c>
      <c r="Q4151" s="102" t="s">
        <v>497</v>
      </c>
      <c r="R4151" s="89" t="str">
        <f>_xlfn.XLOOKUP(Q4151,匹配表1065!L:L,匹配表1065!O:O)</f>
        <v>A</v>
      </c>
      <c r="S4151" s="93" t="str">
        <f>IFERROR(_xlfn.XLOOKUP(Q4151,匹配表1065!AI:AI,匹配表1065!AJ:AJ),"绿标")</f>
        <v>绿标</v>
      </c>
      <c r="T4151" s="93" t="str" cm="1">
        <f t="array" ref="T4151:U4151">_xlfn.XLOOKUP(Q4151,匹配表1065!L:L,匹配表1065!M:N)</f>
        <v>头痛</v>
      </c>
      <c r="U4151" s="94" t="str">
        <v>神经内科</v>
      </c>
      <c r="V4151" s="95" t="s">
        <v>67</v>
      </c>
      <c r="W4151" s="93">
        <f>_xlfn.XLOOKUP(M4151,匹配表1065!D:D,匹配表1065!F:F)*N4151</f>
        <v>12</v>
      </c>
    </row>
    <row r="4152" customHeight="1" spans="1:23">
      <c r="A4152" s="89" t="s">
        <v>787</v>
      </c>
      <c r="B4152" s="90">
        <v>46191</v>
      </c>
      <c r="C4152" s="91" t="str">
        <f t="shared" si="130"/>
        <v>6月第3周</v>
      </c>
      <c r="D4152" s="89" t="s">
        <v>836</v>
      </c>
      <c r="E4152" s="89" t="str">
        <f t="shared" si="131"/>
        <v>6月第3周--周4</v>
      </c>
      <c r="F4152" s="103" t="s">
        <v>27</v>
      </c>
      <c r="G4152" s="102" t="s">
        <v>136</v>
      </c>
      <c r="H4152" s="92" t="str">
        <f>_xlfn.XLOOKUP(O4152,匹配表1065!T:T,匹配表1065!W:W)</f>
        <v>潍坊市</v>
      </c>
      <c r="I4152" s="89" t="str">
        <f>_xlfn.XLOOKUP(O4152,匹配表1065!T:T,匹配表1065!X:X)</f>
        <v>PME2036</v>
      </c>
      <c r="J4152" s="89" t="s">
        <v>161</v>
      </c>
      <c r="K4152" s="89" cm="1">
        <f ca="1" t="array" ref="K4152:L4152">_xlfn.XLOOKUP(J4152,匹配表1065!Y:Y,匹配表1065!AA:AB)</f>
        <v>1519</v>
      </c>
      <c r="L4152" s="89" t="str">
        <v>3个月以上</v>
      </c>
      <c r="M4152" s="92" t="s">
        <v>35</v>
      </c>
      <c r="N4152" s="102">
        <v>1</v>
      </c>
      <c r="O4152" s="93" t="str">
        <f>_xlfn.XLOOKUP(P4152,匹配表1065!U:U,匹配表1065!T:T)</f>
        <v>HO00001506</v>
      </c>
      <c r="P4152" s="102" t="s">
        <v>395</v>
      </c>
      <c r="Q4152" s="102" t="s">
        <v>475</v>
      </c>
      <c r="R4152" s="89" t="str">
        <f>_xlfn.XLOOKUP(Q4152,匹配表1065!L:L,匹配表1065!O:O)</f>
        <v>A</v>
      </c>
      <c r="S4152" s="93" t="str">
        <f>IFERROR(_xlfn.XLOOKUP(Q4152,匹配表1065!AI:AI,匹配表1065!AJ:AJ),"绿标")</f>
        <v>红标</v>
      </c>
      <c r="T4152" s="93" t="str" cm="1">
        <f t="array" ref="T4152:U4152">_xlfn.XLOOKUP(Q4152,匹配表1065!L:L,匹配表1065!M:N)</f>
        <v>头痛</v>
      </c>
      <c r="U4152" s="94" t="str">
        <v>神经内科</v>
      </c>
      <c r="V4152" s="95" t="s">
        <v>33</v>
      </c>
      <c r="W4152" s="93">
        <f>_xlfn.XLOOKUP(M4152,匹配表1065!D:D,匹配表1065!F:F)*N4152</f>
        <v>4</v>
      </c>
    </row>
    <row r="4153" customHeight="1" spans="1:23">
      <c r="A4153" s="89" t="s">
        <v>787</v>
      </c>
      <c r="B4153" s="90">
        <v>46191</v>
      </c>
      <c r="C4153" s="91" t="str">
        <f t="shared" si="130"/>
        <v>6月第3周</v>
      </c>
      <c r="D4153" s="89" t="s">
        <v>836</v>
      </c>
      <c r="E4153" s="89" t="str">
        <f t="shared" si="131"/>
        <v>6月第3周--周4</v>
      </c>
      <c r="F4153" s="103" t="s">
        <v>27</v>
      </c>
      <c r="G4153" s="102" t="s">
        <v>136</v>
      </c>
      <c r="H4153" s="92" t="str">
        <f>_xlfn.XLOOKUP(O4153,匹配表1065!T:T,匹配表1065!W:W)</f>
        <v>烟台市</v>
      </c>
      <c r="I4153" s="89" t="str">
        <f>_xlfn.XLOOKUP(O4153,匹配表1065!T:T,匹配表1065!X:X)</f>
        <v>PME2034</v>
      </c>
      <c r="J4153" s="102" t="s">
        <v>501</v>
      </c>
      <c r="K4153" s="89" cm="1">
        <f ca="1" t="array" ref="K4153:L4153">_xlfn.XLOOKUP(J4153,匹配表1065!Y:Y,匹配表1065!AA:AB)</f>
        <v>4</v>
      </c>
      <c r="L4153" s="89" t="str">
        <v>3个月以上</v>
      </c>
      <c r="M4153" s="92" t="s">
        <v>35</v>
      </c>
      <c r="N4153" s="102">
        <v>1</v>
      </c>
      <c r="O4153" s="93" t="str">
        <f>_xlfn.XLOOKUP(P4153,匹配表1065!U:U,匹配表1065!T:T)</f>
        <v>HO00001522</v>
      </c>
      <c r="P4153" s="102" t="s">
        <v>502</v>
      </c>
      <c r="Q4153" s="102" t="s">
        <v>777</v>
      </c>
      <c r="R4153" s="89" t="str">
        <f>_xlfn.XLOOKUP(Q4153,匹配表1065!L:L,匹配表1065!O:O)</f>
        <v>A</v>
      </c>
      <c r="S4153" s="93" t="str">
        <f>IFERROR(_xlfn.XLOOKUP(Q4153,匹配表1065!AI:AI,匹配表1065!AJ:AJ),"绿标")</f>
        <v>绿标</v>
      </c>
      <c r="T4153" s="93" t="str" cm="1">
        <f t="array" ref="T4153:U4153">_xlfn.XLOOKUP(Q4153,匹配表1065!L:L,匹配表1065!M:N)</f>
        <v>头痛</v>
      </c>
      <c r="U4153" s="94" t="str">
        <v>神经内科</v>
      </c>
      <c r="V4153" s="95" t="s">
        <v>33</v>
      </c>
      <c r="W4153" s="93">
        <f>_xlfn.XLOOKUP(M4153,匹配表1065!D:D,匹配表1065!F:F)*N4153</f>
        <v>4</v>
      </c>
    </row>
    <row r="4154" customHeight="1" spans="1:23">
      <c r="A4154" s="89" t="s">
        <v>787</v>
      </c>
      <c r="B4154" s="90">
        <v>46191</v>
      </c>
      <c r="C4154" s="91" t="str">
        <f t="shared" si="130"/>
        <v>6月第3周</v>
      </c>
      <c r="D4154" s="89" t="s">
        <v>836</v>
      </c>
      <c r="E4154" s="89" t="str">
        <f t="shared" si="131"/>
        <v>6月第3周--周4</v>
      </c>
      <c r="F4154" s="103" t="s">
        <v>27</v>
      </c>
      <c r="G4154" s="102" t="s">
        <v>136</v>
      </c>
      <c r="H4154" s="92" t="str">
        <f>_xlfn.XLOOKUP(O4154,匹配表1065!T:T,匹配表1065!W:W)</f>
        <v>威海市</v>
      </c>
      <c r="I4154" s="89" t="str">
        <f>_xlfn.XLOOKUP(O4154,匹配表1065!T:T,匹配表1065!X:X)</f>
        <v>PME2033</v>
      </c>
      <c r="J4154" s="102" t="s">
        <v>137</v>
      </c>
      <c r="K4154" s="89" cm="1">
        <f ca="1" t="array" ref="K4154:L4154">_xlfn.XLOOKUP(J4154,匹配表1065!Y:Y,匹配表1065!AA:AB)</f>
        <v>10</v>
      </c>
      <c r="L4154" s="89" t="str">
        <v>3个月以上</v>
      </c>
      <c r="M4154" s="92" t="s">
        <v>30</v>
      </c>
      <c r="N4154" s="102">
        <v>1</v>
      </c>
      <c r="O4154" s="93" t="str">
        <f>_xlfn.XLOOKUP(P4154,匹配表1065!U:U,匹配表1065!T:T)</f>
        <v>HO00001513</v>
      </c>
      <c r="P4154" s="102" t="s">
        <v>622</v>
      </c>
      <c r="Q4154" s="102" t="s">
        <v>623</v>
      </c>
      <c r="R4154" s="89" t="str">
        <f>_xlfn.XLOOKUP(Q4154,匹配表1065!L:L,匹配表1065!O:O)</f>
        <v>A</v>
      </c>
      <c r="S4154" s="93" t="str">
        <f>IFERROR(_xlfn.XLOOKUP(Q4154,匹配表1065!AI:AI,匹配表1065!AJ:AJ),"绿标")</f>
        <v>绿标</v>
      </c>
      <c r="T4154" s="93" t="str" cm="1">
        <f t="array" ref="T4154:U4154">_xlfn.XLOOKUP(Q4154,匹配表1065!L:L,匹配表1065!M:N)</f>
        <v>头痛</v>
      </c>
      <c r="U4154" s="94" t="str">
        <v>神经内科</v>
      </c>
      <c r="V4154" s="95" t="s">
        <v>33</v>
      </c>
      <c r="W4154" s="93">
        <f>_xlfn.XLOOKUP(M4154,匹配表1065!D:D,匹配表1065!F:F)*N4154</f>
        <v>12</v>
      </c>
    </row>
    <row r="4155" customHeight="1" spans="1:23">
      <c r="A4155" s="89" t="s">
        <v>787</v>
      </c>
      <c r="B4155" s="90">
        <v>46191</v>
      </c>
      <c r="C4155" s="91" t="str">
        <f t="shared" si="130"/>
        <v>6月第3周</v>
      </c>
      <c r="D4155" s="89" t="s">
        <v>836</v>
      </c>
      <c r="E4155" s="89" t="str">
        <f t="shared" si="131"/>
        <v>6月第3周--周4</v>
      </c>
      <c r="F4155" s="103" t="s">
        <v>27</v>
      </c>
      <c r="G4155" s="102" t="s">
        <v>136</v>
      </c>
      <c r="H4155" s="92" t="str">
        <f>_xlfn.XLOOKUP(O4155,匹配表1065!T:T,匹配表1065!W:W)</f>
        <v>青岛市</v>
      </c>
      <c r="I4155" s="89" t="str">
        <f>_xlfn.XLOOKUP(O4155,匹配表1065!T:T,匹配表1065!X:X)</f>
        <v>PME2033</v>
      </c>
      <c r="J4155" s="102" t="s">
        <v>137</v>
      </c>
      <c r="K4155" s="89" cm="1">
        <f ca="1" t="array" ref="K4155:L4155">_xlfn.XLOOKUP(J4155,匹配表1065!Y:Y,匹配表1065!AA:AB)</f>
        <v>10</v>
      </c>
      <c r="L4155" s="89" t="str">
        <v>3个月以上</v>
      </c>
      <c r="M4155" s="92" t="s">
        <v>35</v>
      </c>
      <c r="N4155" s="102">
        <v>1</v>
      </c>
      <c r="O4155" s="93" t="str">
        <f>_xlfn.XLOOKUP(P4155,匹配表1065!U:U,匹配表1065!T:T)</f>
        <v>HO00001481</v>
      </c>
      <c r="P4155" s="102" t="s">
        <v>246</v>
      </c>
      <c r="Q4155" s="102" t="s">
        <v>306</v>
      </c>
      <c r="R4155" s="89" t="str">
        <f>_xlfn.XLOOKUP(Q4155,匹配表1065!L:L,匹配表1065!O:O)</f>
        <v>A</v>
      </c>
      <c r="S4155" s="93" t="str">
        <f>IFERROR(_xlfn.XLOOKUP(Q4155,匹配表1065!AI:AI,匹配表1065!AJ:AJ),"绿标")</f>
        <v>红标</v>
      </c>
      <c r="T4155" s="93" t="str" cm="1">
        <f t="array" ref="T4155:U4155">_xlfn.XLOOKUP(Q4155,匹配表1065!L:L,匹配表1065!M:N)</f>
        <v>头痛</v>
      </c>
      <c r="U4155" s="94" t="str">
        <v>神经内科</v>
      </c>
      <c r="V4155" s="95" t="s">
        <v>58</v>
      </c>
      <c r="W4155" s="93">
        <f>_xlfn.XLOOKUP(M4155,匹配表1065!D:D,匹配表1065!F:F)*N4155</f>
        <v>4</v>
      </c>
    </row>
    <row r="4156" customHeight="1" spans="1:23">
      <c r="A4156" s="89" t="s">
        <v>787</v>
      </c>
      <c r="B4156" s="90">
        <v>46191</v>
      </c>
      <c r="C4156" s="91" t="str">
        <f t="shared" si="130"/>
        <v>6月第3周</v>
      </c>
      <c r="D4156" s="89" t="s">
        <v>836</v>
      </c>
      <c r="E4156" s="89" t="str">
        <f t="shared" si="131"/>
        <v>6月第3周--周4</v>
      </c>
      <c r="F4156" s="103" t="s">
        <v>27</v>
      </c>
      <c r="G4156" s="102" t="s">
        <v>167</v>
      </c>
      <c r="H4156" s="92" t="str">
        <f>_xlfn.XLOOKUP(O4156,匹配表1065!T:T,匹配表1065!W:W)</f>
        <v>无锡市</v>
      </c>
      <c r="I4156" s="89" t="str">
        <f>_xlfn.XLOOKUP(O4156,匹配表1065!T:T,匹配表1065!X:X)</f>
        <v>PME2014</v>
      </c>
      <c r="J4156" s="102" t="s">
        <v>581</v>
      </c>
      <c r="K4156" s="89" cm="1">
        <f ca="1" t="array" ref="K4156:L4156">_xlfn.XLOOKUP(J4156,匹配表1065!Y:Y,匹配表1065!AA:AB)</f>
        <v>1</v>
      </c>
      <c r="L4156" s="89" t="str">
        <v>3个月以内</v>
      </c>
      <c r="M4156" s="92" t="s">
        <v>35</v>
      </c>
      <c r="N4156" s="102">
        <v>1</v>
      </c>
      <c r="O4156" s="93" t="str">
        <f>_xlfn.XLOOKUP(P4156,匹配表1065!U:U,匹配表1065!T:T)</f>
        <v>HO00001111</v>
      </c>
      <c r="P4156" s="102" t="s">
        <v>582</v>
      </c>
      <c r="Q4156" s="102" t="s">
        <v>583</v>
      </c>
      <c r="R4156" s="89" t="str">
        <f>_xlfn.XLOOKUP(Q4156,匹配表1065!L:L,匹配表1065!O:O)</f>
        <v>B</v>
      </c>
      <c r="S4156" s="93" t="str">
        <f>IFERROR(_xlfn.XLOOKUP(Q4156,匹配表1065!AI:AI,匹配表1065!AJ:AJ),"绿标")</f>
        <v>黑标</v>
      </c>
      <c r="T4156" s="93" t="str" cm="1">
        <f t="array" ref="T4156:U4156">_xlfn.XLOOKUP(Q4156,匹配表1065!L:L,匹配表1065!M:N)</f>
        <v>脑血管</v>
      </c>
      <c r="U4156" s="94" t="str">
        <v>神经内科</v>
      </c>
      <c r="V4156" s="95" t="s">
        <v>67</v>
      </c>
      <c r="W4156" s="93">
        <f>_xlfn.XLOOKUP(M4156,匹配表1065!D:D,匹配表1065!F:F)*N4156</f>
        <v>4</v>
      </c>
    </row>
    <row r="4157" customHeight="1" spans="1:23">
      <c r="A4157" s="89" t="s">
        <v>787</v>
      </c>
      <c r="B4157" s="90">
        <v>46191</v>
      </c>
      <c r="C4157" s="91" t="str">
        <f t="shared" si="130"/>
        <v>6月第3周</v>
      </c>
      <c r="D4157" s="89" t="s">
        <v>836</v>
      </c>
      <c r="E4157" s="89" t="str">
        <f t="shared" si="131"/>
        <v>6月第3周--周4</v>
      </c>
      <c r="F4157" s="103" t="s">
        <v>27</v>
      </c>
      <c r="G4157" s="102" t="s">
        <v>167</v>
      </c>
      <c r="H4157" s="92" t="str">
        <f>_xlfn.XLOOKUP(O4157,匹配表1065!T:T,匹配表1065!W:W)</f>
        <v>南通市</v>
      </c>
      <c r="I4157" s="89" t="str">
        <f>_xlfn.XLOOKUP(O4157,匹配表1065!T:T,匹配表1065!X:X)</f>
        <v>PME2013</v>
      </c>
      <c r="J4157" s="102" t="s">
        <v>180</v>
      </c>
      <c r="K4157" s="89" cm="1">
        <f ca="1" t="array" ref="K4157:L4157">_xlfn.XLOOKUP(J4157,匹配表1065!Y:Y,匹配表1065!AA:AB)</f>
        <v>51</v>
      </c>
      <c r="L4157" s="89" t="str">
        <v>3个月以上</v>
      </c>
      <c r="M4157" s="92" t="s">
        <v>30</v>
      </c>
      <c r="N4157" s="102">
        <v>2</v>
      </c>
      <c r="O4157" s="93" t="str">
        <f>_xlfn.XLOOKUP(P4157,匹配表1065!U:U,匹配表1065!T:T)</f>
        <v>HO00001021</v>
      </c>
      <c r="P4157" s="102" t="s">
        <v>181</v>
      </c>
      <c r="Q4157" s="102" t="s">
        <v>182</v>
      </c>
      <c r="R4157" s="89" t="str">
        <f>_xlfn.XLOOKUP(Q4157,匹配表1065!L:L,匹配表1065!O:O)</f>
        <v>C</v>
      </c>
      <c r="S4157" s="93" t="str">
        <f>IFERROR(_xlfn.XLOOKUP(Q4157,匹配表1065!AI:AI,匹配表1065!AJ:AJ),"绿标")</f>
        <v>红标</v>
      </c>
      <c r="T4157" s="93" t="str" cm="1">
        <f t="array" ref="T4157:U4157">_xlfn.XLOOKUP(Q4157,匹配表1065!L:L,匹配表1065!M:N)</f>
        <v>眩晕</v>
      </c>
      <c r="U4157" s="94" t="str">
        <v>神经内科</v>
      </c>
      <c r="V4157" s="95" t="s">
        <v>70</v>
      </c>
      <c r="W4157" s="93">
        <f>_xlfn.XLOOKUP(M4157,匹配表1065!D:D,匹配表1065!F:F)*N4157</f>
        <v>24</v>
      </c>
    </row>
    <row r="4158" customHeight="1" spans="1:23">
      <c r="A4158" s="89" t="s">
        <v>787</v>
      </c>
      <c r="B4158" s="90">
        <v>46191</v>
      </c>
      <c r="C4158" s="91" t="str">
        <f t="shared" si="130"/>
        <v>6月第3周</v>
      </c>
      <c r="D4158" s="89" t="s">
        <v>836</v>
      </c>
      <c r="E4158" s="89" t="str">
        <f t="shared" si="131"/>
        <v>6月第3周--周4</v>
      </c>
      <c r="F4158" s="103" t="s">
        <v>27</v>
      </c>
      <c r="G4158" s="102" t="s">
        <v>167</v>
      </c>
      <c r="H4158" s="92" t="str">
        <f>_xlfn.XLOOKUP(O4158,匹配表1065!T:T,匹配表1065!W:W)</f>
        <v>南通市</v>
      </c>
      <c r="I4158" s="89" t="str">
        <f>_xlfn.XLOOKUP(O4158,匹配表1065!T:T,匹配表1065!X:X)</f>
        <v>PME2013</v>
      </c>
      <c r="J4158" s="102" t="s">
        <v>180</v>
      </c>
      <c r="K4158" s="89" cm="1">
        <f ca="1" t="array" ref="K4158:L4158">_xlfn.XLOOKUP(J4158,匹配表1065!Y:Y,匹配表1065!AA:AB)</f>
        <v>51</v>
      </c>
      <c r="L4158" s="89" t="str">
        <v>3个月以上</v>
      </c>
      <c r="M4158" s="92" t="s">
        <v>35</v>
      </c>
      <c r="N4158" s="102">
        <v>1</v>
      </c>
      <c r="O4158" s="93" t="str">
        <f>_xlfn.XLOOKUP(P4158,匹配表1065!U:U,匹配表1065!T:T)</f>
        <v>HO00001066</v>
      </c>
      <c r="P4158" s="102" t="s">
        <v>183</v>
      </c>
      <c r="Q4158" s="102" t="s">
        <v>296</v>
      </c>
      <c r="R4158" s="89" t="str">
        <f>_xlfn.XLOOKUP(Q4158,匹配表1065!L:L,匹配表1065!O:O)</f>
        <v>C</v>
      </c>
      <c r="S4158" s="93" t="str">
        <f>IFERROR(_xlfn.XLOOKUP(Q4158,匹配表1065!AI:AI,匹配表1065!AJ:AJ),"绿标")</f>
        <v>红标</v>
      </c>
      <c r="T4158" s="93" t="str" cm="1">
        <f t="array" ref="T4158:U4158">_xlfn.XLOOKUP(Q4158,匹配表1065!L:L,匹配表1065!M:N)</f>
        <v>眩晕</v>
      </c>
      <c r="U4158" s="94" t="str">
        <v>耳鼻喉科</v>
      </c>
      <c r="V4158" s="95" t="s">
        <v>70</v>
      </c>
      <c r="W4158" s="93">
        <f>_xlfn.XLOOKUP(M4158,匹配表1065!D:D,匹配表1065!F:F)*N4158</f>
        <v>4</v>
      </c>
    </row>
    <row r="4159" customHeight="1" spans="1:23">
      <c r="A4159" s="89" t="s">
        <v>787</v>
      </c>
      <c r="B4159" s="90">
        <v>46191</v>
      </c>
      <c r="C4159" s="91" t="str">
        <f t="shared" si="130"/>
        <v>6月第3周</v>
      </c>
      <c r="D4159" s="89" t="s">
        <v>836</v>
      </c>
      <c r="E4159" s="89" t="str">
        <f t="shared" si="131"/>
        <v>6月第3周--周4</v>
      </c>
      <c r="F4159" s="103" t="s">
        <v>27</v>
      </c>
      <c r="G4159" s="102" t="s">
        <v>167</v>
      </c>
      <c r="H4159" s="92" t="str">
        <f>_xlfn.XLOOKUP(O4159,匹配表1065!T:T,匹配表1065!W:W)</f>
        <v>无锡市</v>
      </c>
      <c r="I4159" s="89" t="str">
        <f>_xlfn.XLOOKUP(O4159,匹配表1065!T:T,匹配表1065!X:X)</f>
        <v>PME2009</v>
      </c>
      <c r="J4159" s="102" t="s">
        <v>193</v>
      </c>
      <c r="K4159" s="89" cm="1">
        <f ca="1" t="array" ref="K4159:L4159">_xlfn.XLOOKUP(J4159,匹配表1065!Y:Y,匹配表1065!AA:AB)</f>
        <v>7</v>
      </c>
      <c r="L4159" s="89" t="str">
        <v>3个月以上</v>
      </c>
      <c r="M4159" s="92" t="s">
        <v>30</v>
      </c>
      <c r="N4159" s="102">
        <v>1</v>
      </c>
      <c r="O4159" s="93" t="str">
        <f>_xlfn.XLOOKUP(P4159,匹配表1065!U:U,匹配表1065!T:T)</f>
        <v>HO00001116</v>
      </c>
      <c r="P4159" s="102" t="s">
        <v>229</v>
      </c>
      <c r="Q4159" s="102" t="s">
        <v>230</v>
      </c>
      <c r="R4159" s="89" t="str">
        <f>_xlfn.XLOOKUP(Q4159,匹配表1065!L:L,匹配表1065!O:O)</f>
        <v>A</v>
      </c>
      <c r="S4159" s="93" t="str">
        <f>IFERROR(_xlfn.XLOOKUP(Q4159,匹配表1065!AI:AI,匹配表1065!AJ:AJ),"绿标")</f>
        <v>绿标</v>
      </c>
      <c r="T4159" s="93" t="str" cm="1">
        <f t="array" ref="T4159:U4159">_xlfn.XLOOKUP(Q4159,匹配表1065!L:L,匹配表1065!M:N)</f>
        <v>头痛</v>
      </c>
      <c r="U4159" s="94" t="str">
        <v>神经内科</v>
      </c>
      <c r="V4159" s="95" t="s">
        <v>42</v>
      </c>
      <c r="W4159" s="93">
        <f>_xlfn.XLOOKUP(M4159,匹配表1065!D:D,匹配表1065!F:F)*N4159</f>
        <v>12</v>
      </c>
    </row>
    <row r="4160" customHeight="1" spans="1:23">
      <c r="A4160" s="89" t="s">
        <v>787</v>
      </c>
      <c r="B4160" s="90">
        <v>46191</v>
      </c>
      <c r="C4160" s="91" t="str">
        <f t="shared" si="130"/>
        <v>6月第3周</v>
      </c>
      <c r="D4160" s="89" t="s">
        <v>836</v>
      </c>
      <c r="E4160" s="89" t="str">
        <f t="shared" si="131"/>
        <v>6月第3周--周4</v>
      </c>
      <c r="F4160" s="103" t="s">
        <v>27</v>
      </c>
      <c r="G4160" s="102" t="s">
        <v>167</v>
      </c>
      <c r="H4160" s="92" t="str">
        <f>_xlfn.XLOOKUP(O4160,匹配表1065!T:T,匹配表1065!W:W)</f>
        <v>苏州市</v>
      </c>
      <c r="I4160" s="89" t="str">
        <f>_xlfn.XLOOKUP(O4160,匹配表1065!T:T,匹配表1065!X:X)</f>
        <v>PME2009</v>
      </c>
      <c r="J4160" s="102" t="s">
        <v>193</v>
      </c>
      <c r="K4160" s="89" cm="1">
        <f ca="1" t="array" ref="K4160:L4160">_xlfn.XLOOKUP(J4160,匹配表1065!Y:Y,匹配表1065!AA:AB)</f>
        <v>7</v>
      </c>
      <c r="L4160" s="89" t="str">
        <v>3个月以上</v>
      </c>
      <c r="M4160" s="92" t="s">
        <v>35</v>
      </c>
      <c r="N4160" s="102">
        <v>1</v>
      </c>
      <c r="O4160" s="93" t="str">
        <f>_xlfn.XLOOKUP(P4160,匹配表1065!U:U,匹配表1065!T:T)</f>
        <v>HO00402369</v>
      </c>
      <c r="P4160" s="102" t="s">
        <v>227</v>
      </c>
      <c r="Q4160" s="102" t="s">
        <v>228</v>
      </c>
      <c r="R4160" s="89" t="str">
        <f>_xlfn.XLOOKUP(Q4160,匹配表1065!L:L,匹配表1065!O:O)</f>
        <v>B</v>
      </c>
      <c r="S4160" s="93" t="str">
        <f>IFERROR(_xlfn.XLOOKUP(Q4160,匹配表1065!AI:AI,匹配表1065!AJ:AJ),"绿标")</f>
        <v>绿标</v>
      </c>
      <c r="T4160" s="93" t="str" cm="1">
        <f t="array" ref="T4160:U4160">_xlfn.XLOOKUP(Q4160,匹配表1065!L:L,匹配表1065!M:N)</f>
        <v>脑血管</v>
      </c>
      <c r="U4160" s="94" t="str">
        <v>神经内科</v>
      </c>
      <c r="V4160" s="95" t="s">
        <v>33</v>
      </c>
      <c r="W4160" s="93">
        <f>_xlfn.XLOOKUP(M4160,匹配表1065!D:D,匹配表1065!F:F)*N4160</f>
        <v>4</v>
      </c>
    </row>
    <row r="4161" customHeight="1" spans="1:23">
      <c r="A4161" s="89" t="s">
        <v>787</v>
      </c>
      <c r="B4161" s="90">
        <v>46191</v>
      </c>
      <c r="C4161" s="91" t="str">
        <f t="shared" si="130"/>
        <v>6月第3周</v>
      </c>
      <c r="D4161" s="89" t="s">
        <v>836</v>
      </c>
      <c r="E4161" s="89" t="str">
        <f t="shared" si="131"/>
        <v>6月第3周--周4</v>
      </c>
      <c r="F4161" s="103" t="s">
        <v>27</v>
      </c>
      <c r="G4161" s="102" t="s">
        <v>167</v>
      </c>
      <c r="H4161" s="92" t="str">
        <f>_xlfn.XLOOKUP(O4161,匹配表1065!T:T,匹配表1065!W:W)</f>
        <v>苏州市</v>
      </c>
      <c r="I4161" s="89" t="str">
        <f>_xlfn.XLOOKUP(O4161,匹配表1065!T:T,匹配表1065!X:X)</f>
        <v>PME2017</v>
      </c>
      <c r="J4161" s="102" t="s">
        <v>323</v>
      </c>
      <c r="K4161" s="89" cm="1">
        <f ca="1" t="array" ref="K4161:L4161">_xlfn.XLOOKUP(J4161,匹配表1065!Y:Y,匹配表1065!AA:AB)</f>
        <v>7</v>
      </c>
      <c r="L4161" s="89" t="str">
        <v>3个月以上</v>
      </c>
      <c r="M4161" s="92" t="s">
        <v>35</v>
      </c>
      <c r="N4161" s="102">
        <v>1</v>
      </c>
      <c r="O4161" s="93" t="str">
        <f>_xlfn.XLOOKUP(P4161,匹配表1065!U:U,匹配表1065!T:T)</f>
        <v>HO00001110</v>
      </c>
      <c r="P4161" s="102" t="s">
        <v>324</v>
      </c>
      <c r="Q4161" s="102" t="s">
        <v>533</v>
      </c>
      <c r="R4161" s="89" t="str">
        <f>_xlfn.XLOOKUP(Q4161,匹配表1065!L:L,匹配表1065!O:O)</f>
        <v>A</v>
      </c>
      <c r="S4161" s="93" t="str">
        <f>IFERROR(_xlfn.XLOOKUP(Q4161,匹配表1065!AI:AI,匹配表1065!AJ:AJ),"绿标")</f>
        <v>绿标</v>
      </c>
      <c r="T4161" s="93" t="str" cm="1">
        <f t="array" ref="T4161:U4161">_xlfn.XLOOKUP(Q4161,匹配表1065!L:L,匹配表1065!M:N)</f>
        <v>头痛</v>
      </c>
      <c r="U4161" s="94" t="str">
        <v>神经内科</v>
      </c>
      <c r="V4161" s="95" t="s">
        <v>58</v>
      </c>
      <c r="W4161" s="93">
        <f>_xlfn.XLOOKUP(M4161,匹配表1065!D:D,匹配表1065!F:F)*N4161</f>
        <v>4</v>
      </c>
    </row>
    <row r="4162" customHeight="1" spans="1:23">
      <c r="A4162" s="89" t="s">
        <v>787</v>
      </c>
      <c r="B4162" s="90">
        <v>46191</v>
      </c>
      <c r="C4162" s="91" t="str">
        <f t="shared" si="130"/>
        <v>6月第3周</v>
      </c>
      <c r="D4162" s="89" t="s">
        <v>836</v>
      </c>
      <c r="E4162" s="89" t="str">
        <f t="shared" si="131"/>
        <v>6月第3周--周4</v>
      </c>
      <c r="F4162" s="103" t="s">
        <v>27</v>
      </c>
      <c r="G4162" s="102" t="s">
        <v>167</v>
      </c>
      <c r="H4162" s="92" t="str">
        <f>_xlfn.XLOOKUP(O4162,匹配表1065!T:T,匹配表1065!W:W)</f>
        <v>苏州市</v>
      </c>
      <c r="I4162" s="89" t="str">
        <f>_xlfn.XLOOKUP(O4162,匹配表1065!T:T,匹配表1065!X:X)</f>
        <v>PME2017</v>
      </c>
      <c r="J4162" s="102" t="s">
        <v>323</v>
      </c>
      <c r="K4162" s="89" cm="1">
        <f ca="1" t="array" ref="K4162:L4162">_xlfn.XLOOKUP(J4162,匹配表1065!Y:Y,匹配表1065!AA:AB)</f>
        <v>7</v>
      </c>
      <c r="L4162" s="89" t="str">
        <v>3个月以上</v>
      </c>
      <c r="M4162" s="92" t="s">
        <v>30</v>
      </c>
      <c r="N4162" s="102">
        <v>1</v>
      </c>
      <c r="O4162" s="93" t="str">
        <f>_xlfn.XLOOKUP(P4162,匹配表1065!U:U,匹配表1065!T:T)</f>
        <v>HO00001044</v>
      </c>
      <c r="P4162" s="102" t="s">
        <v>346</v>
      </c>
      <c r="Q4162" s="102" t="s">
        <v>428</v>
      </c>
      <c r="R4162" s="89" t="str">
        <f>_xlfn.XLOOKUP(Q4162,匹配表1065!L:L,匹配表1065!O:O)</f>
        <v>B</v>
      </c>
      <c r="S4162" s="93" t="str">
        <f>IFERROR(_xlfn.XLOOKUP(Q4162,匹配表1065!AI:AI,匹配表1065!AJ:AJ),"绿标")</f>
        <v>绿标</v>
      </c>
      <c r="T4162" s="93" t="str" cm="1">
        <f t="array" ref="T4162:U4162">_xlfn.XLOOKUP(Q4162,匹配表1065!L:L,匹配表1065!M:N)</f>
        <v>脑血管</v>
      </c>
      <c r="U4162" s="94" t="str">
        <v>神经内科</v>
      </c>
      <c r="V4162" s="95" t="s">
        <v>58</v>
      </c>
      <c r="W4162" s="93">
        <f>_xlfn.XLOOKUP(M4162,匹配表1065!D:D,匹配表1065!F:F)*N4162</f>
        <v>12</v>
      </c>
    </row>
    <row r="4163" customHeight="1" spans="1:23">
      <c r="A4163" s="89" t="s">
        <v>787</v>
      </c>
      <c r="B4163" s="90">
        <v>46191</v>
      </c>
      <c r="C4163" s="91" t="str">
        <f t="shared" si="130"/>
        <v>6月第3周</v>
      </c>
      <c r="D4163" s="89" t="s">
        <v>836</v>
      </c>
      <c r="E4163" s="89" t="str">
        <f t="shared" si="131"/>
        <v>6月第3周--周4</v>
      </c>
      <c r="F4163" s="103" t="s">
        <v>27</v>
      </c>
      <c r="G4163" s="102" t="s">
        <v>167</v>
      </c>
      <c r="H4163" s="92" t="str">
        <f>_xlfn.XLOOKUP(O4163,匹配表1065!T:T,匹配表1065!W:W)</f>
        <v>苏州市</v>
      </c>
      <c r="I4163" s="89" t="str">
        <f>_xlfn.XLOOKUP(O4163,匹配表1065!T:T,匹配表1065!X:X)</f>
        <v>PME2017</v>
      </c>
      <c r="J4163" s="102" t="s">
        <v>186</v>
      </c>
      <c r="K4163" s="89" cm="1">
        <f ca="1" t="array" ref="K4163:L4163">_xlfn.XLOOKUP(J4163,匹配表1065!Y:Y,匹配表1065!AA:AB)</f>
        <v>6</v>
      </c>
      <c r="L4163" s="89" t="str">
        <v>3个月以上</v>
      </c>
      <c r="M4163" s="92" t="s">
        <v>30</v>
      </c>
      <c r="N4163" s="102">
        <v>1</v>
      </c>
      <c r="O4163" s="93" t="str">
        <f>_xlfn.XLOOKUP(P4163,匹配表1065!U:U,匹配表1065!T:T)</f>
        <v>HO00001044</v>
      </c>
      <c r="P4163" s="102" t="s">
        <v>346</v>
      </c>
      <c r="Q4163" s="102" t="s">
        <v>217</v>
      </c>
      <c r="R4163" s="89" t="str">
        <f>_xlfn.XLOOKUP(Q4163,匹配表1065!L:L,匹配表1065!O:O)</f>
        <v>A</v>
      </c>
      <c r="S4163" s="93" t="str">
        <f>IFERROR(_xlfn.XLOOKUP(Q4163,匹配表1065!AI:AI,匹配表1065!AJ:AJ),"绿标")</f>
        <v>红标</v>
      </c>
      <c r="T4163" s="93" t="str" cm="1">
        <f t="array" ref="T4163:U4163">_xlfn.XLOOKUP(Q4163,匹配表1065!L:L,匹配表1065!M:N)</f>
        <v>头痛</v>
      </c>
      <c r="U4163" s="94" t="str">
        <v>神经内科</v>
      </c>
      <c r="V4163" s="95" t="s">
        <v>33</v>
      </c>
      <c r="W4163" s="93">
        <f>_xlfn.XLOOKUP(M4163,匹配表1065!D:D,匹配表1065!F:F)*N4163</f>
        <v>12</v>
      </c>
    </row>
    <row r="4164" customHeight="1" spans="1:23">
      <c r="A4164" s="89" t="s">
        <v>787</v>
      </c>
      <c r="B4164" s="90">
        <v>46191</v>
      </c>
      <c r="C4164" s="91" t="str">
        <f t="shared" si="130"/>
        <v>6月第3周</v>
      </c>
      <c r="D4164" s="89" t="s">
        <v>836</v>
      </c>
      <c r="E4164" s="89" t="str">
        <f t="shared" si="131"/>
        <v>6月第3周--周4</v>
      </c>
      <c r="F4164" s="103" t="s">
        <v>27</v>
      </c>
      <c r="G4164" s="102" t="s">
        <v>167</v>
      </c>
      <c r="H4164" s="92" t="str">
        <f>_xlfn.XLOOKUP(O4164,匹配表1065!T:T,匹配表1065!W:W)</f>
        <v>苏州市</v>
      </c>
      <c r="I4164" s="89" t="str">
        <f>_xlfn.XLOOKUP(O4164,匹配表1065!T:T,匹配表1065!X:X)</f>
        <v>PME2011</v>
      </c>
      <c r="J4164" s="102" t="s">
        <v>168</v>
      </c>
      <c r="K4164" s="89" cm="1">
        <f ca="1" t="array" ref="K4164:L4164">_xlfn.XLOOKUP(J4164,匹配表1065!Y:Y,匹配表1065!AA:AB)</f>
        <v>19</v>
      </c>
      <c r="L4164" s="89" t="str">
        <v>3个月以上</v>
      </c>
      <c r="M4164" s="92" t="s">
        <v>30</v>
      </c>
      <c r="N4164" s="102">
        <v>2</v>
      </c>
      <c r="O4164" s="93" t="str">
        <f>_xlfn.XLOOKUP(P4164,匹配表1065!U:U,匹配表1065!T:T)</f>
        <v>HO00307823</v>
      </c>
      <c r="P4164" s="102" t="s">
        <v>169</v>
      </c>
      <c r="Q4164" s="102" t="s">
        <v>170</v>
      </c>
      <c r="R4164" s="89" t="str">
        <f>_xlfn.XLOOKUP(Q4164,匹配表1065!L:L,匹配表1065!O:O)</f>
        <v>A</v>
      </c>
      <c r="S4164" s="93" t="str">
        <f>IFERROR(_xlfn.XLOOKUP(Q4164,匹配表1065!AI:AI,匹配表1065!AJ:AJ),"绿标")</f>
        <v>红标</v>
      </c>
      <c r="T4164" s="93" t="str" cm="1">
        <f t="array" ref="T4164:U4164">_xlfn.XLOOKUP(Q4164,匹配表1065!L:L,匹配表1065!M:N)</f>
        <v>头痛</v>
      </c>
      <c r="U4164" s="94" t="str">
        <v>神经内科</v>
      </c>
      <c r="V4164" s="95" t="s">
        <v>70</v>
      </c>
      <c r="W4164" s="93">
        <f>_xlfn.XLOOKUP(M4164,匹配表1065!D:D,匹配表1065!F:F)*N4164</f>
        <v>24</v>
      </c>
    </row>
    <row r="4165" customHeight="1" spans="1:23">
      <c r="A4165" s="89" t="s">
        <v>787</v>
      </c>
      <c r="B4165" s="90">
        <v>46191</v>
      </c>
      <c r="C4165" s="91" t="str">
        <f t="shared" si="130"/>
        <v>6月第3周</v>
      </c>
      <c r="D4165" s="89" t="s">
        <v>836</v>
      </c>
      <c r="E4165" s="89" t="str">
        <f t="shared" si="131"/>
        <v>6月第3周--周4</v>
      </c>
      <c r="F4165" s="103" t="s">
        <v>27</v>
      </c>
      <c r="G4165" s="102" t="s">
        <v>167</v>
      </c>
      <c r="H4165" s="92" t="str">
        <f>_xlfn.XLOOKUP(O4165,匹配表1065!T:T,匹配表1065!W:W)</f>
        <v>苏州市</v>
      </c>
      <c r="I4165" s="89" t="str">
        <f>_xlfn.XLOOKUP(O4165,匹配表1065!T:T,匹配表1065!X:X)</f>
        <v>PME2011</v>
      </c>
      <c r="J4165" s="102" t="s">
        <v>168</v>
      </c>
      <c r="K4165" s="89" cm="1">
        <f ca="1" t="array" ref="K4165:L4165">_xlfn.XLOOKUP(J4165,匹配表1065!Y:Y,匹配表1065!AA:AB)</f>
        <v>19</v>
      </c>
      <c r="L4165" s="89" t="str">
        <v>3个月以上</v>
      </c>
      <c r="M4165" s="92" t="s">
        <v>35</v>
      </c>
      <c r="N4165" s="102">
        <v>2</v>
      </c>
      <c r="O4165" s="93" t="str">
        <f>_xlfn.XLOOKUP(P4165,匹配表1065!U:U,匹配表1065!T:T)</f>
        <v>HO00307823</v>
      </c>
      <c r="P4165" s="102" t="s">
        <v>169</v>
      </c>
      <c r="Q4165" s="102" t="s">
        <v>626</v>
      </c>
      <c r="R4165" s="89" t="str">
        <f>_xlfn.XLOOKUP(Q4165,匹配表1065!L:L,匹配表1065!O:O)</f>
        <v>B</v>
      </c>
      <c r="S4165" s="93" t="str">
        <f>IFERROR(_xlfn.XLOOKUP(Q4165,匹配表1065!AI:AI,匹配表1065!AJ:AJ),"绿标")</f>
        <v>绿标</v>
      </c>
      <c r="T4165" s="93" t="str" cm="1">
        <f t="array" ref="T4165:U4165">_xlfn.XLOOKUP(Q4165,匹配表1065!L:L,匹配表1065!M:N)</f>
        <v>脑血管</v>
      </c>
      <c r="U4165" s="94" t="str">
        <v>神经内科</v>
      </c>
      <c r="V4165" s="95" t="s">
        <v>33</v>
      </c>
      <c r="W4165" s="93">
        <f>_xlfn.XLOOKUP(M4165,匹配表1065!D:D,匹配表1065!F:F)*N4165</f>
        <v>8</v>
      </c>
    </row>
    <row r="4166" customHeight="1" spans="1:23">
      <c r="A4166" s="89" t="s">
        <v>787</v>
      </c>
      <c r="B4166" s="90">
        <v>46191</v>
      </c>
      <c r="C4166" s="91" t="str">
        <f t="shared" si="130"/>
        <v>6月第3周</v>
      </c>
      <c r="D4166" s="89" t="s">
        <v>836</v>
      </c>
      <c r="E4166" s="89" t="str">
        <f t="shared" si="131"/>
        <v>6月第3周--周4</v>
      </c>
      <c r="F4166" s="103" t="s">
        <v>27</v>
      </c>
      <c r="G4166" s="102" t="s">
        <v>167</v>
      </c>
      <c r="H4166" s="92" t="str">
        <f>_xlfn.XLOOKUP(O4166,匹配表1065!T:T,匹配表1065!W:W)</f>
        <v>苏州市</v>
      </c>
      <c r="I4166" s="89" t="str">
        <f>_xlfn.XLOOKUP(O4166,匹配表1065!T:T,匹配表1065!X:X)</f>
        <v>PME2011</v>
      </c>
      <c r="J4166" s="102" t="s">
        <v>168</v>
      </c>
      <c r="K4166" s="89" cm="1">
        <f ca="1" t="array" ref="K4166:L4166">_xlfn.XLOOKUP(J4166,匹配表1065!Y:Y,匹配表1065!AA:AB)</f>
        <v>19</v>
      </c>
      <c r="L4166" s="89" t="str">
        <v>3个月以上</v>
      </c>
      <c r="M4166" s="92" t="s">
        <v>30</v>
      </c>
      <c r="N4166" s="102">
        <v>1</v>
      </c>
      <c r="O4166" s="93" t="str">
        <f>_xlfn.XLOOKUP(P4166,匹配表1065!U:U,匹配表1065!T:T)</f>
        <v>HO00307823</v>
      </c>
      <c r="P4166" s="102" t="s">
        <v>169</v>
      </c>
      <c r="Q4166" s="102" t="s">
        <v>172</v>
      </c>
      <c r="R4166" s="89" t="str">
        <f>_xlfn.XLOOKUP(Q4166,匹配表1065!L:L,匹配表1065!O:O)</f>
        <v>C</v>
      </c>
      <c r="S4166" s="93" t="str">
        <f>IFERROR(_xlfn.XLOOKUP(Q4166,匹配表1065!AI:AI,匹配表1065!AJ:AJ),"绿标")</f>
        <v>绿标</v>
      </c>
      <c r="T4166" s="93" t="str" cm="1">
        <f t="array" ref="T4166:U4166">_xlfn.XLOOKUP(Q4166,匹配表1065!L:L,匹配表1065!M:N)</f>
        <v>眩晕</v>
      </c>
      <c r="U4166" s="94" t="str">
        <v>神经内科</v>
      </c>
      <c r="V4166" s="95" t="s">
        <v>33</v>
      </c>
      <c r="W4166" s="93">
        <f>_xlfn.XLOOKUP(M4166,匹配表1065!D:D,匹配表1065!F:F)*N4166</f>
        <v>12</v>
      </c>
    </row>
    <row r="4167" customHeight="1" spans="1:23">
      <c r="A4167" s="89" t="s">
        <v>787</v>
      </c>
      <c r="B4167" s="90">
        <v>46191</v>
      </c>
      <c r="C4167" s="91" t="str">
        <f t="shared" si="130"/>
        <v>6月第3周</v>
      </c>
      <c r="D4167" s="89" t="s">
        <v>836</v>
      </c>
      <c r="E4167" s="89" t="str">
        <f t="shared" si="131"/>
        <v>6月第3周--周4</v>
      </c>
      <c r="F4167" s="103" t="s">
        <v>27</v>
      </c>
      <c r="G4167" s="102" t="s">
        <v>167</v>
      </c>
      <c r="H4167" s="92" t="str">
        <f>_xlfn.XLOOKUP(O4167,匹配表1065!T:T,匹配表1065!W:W)</f>
        <v>苏州市</v>
      </c>
      <c r="I4167" s="89" t="str">
        <f>_xlfn.XLOOKUP(O4167,匹配表1065!T:T,匹配表1065!X:X)</f>
        <v>PME2016</v>
      </c>
      <c r="J4167" s="102" t="s">
        <v>173</v>
      </c>
      <c r="K4167" s="89" cm="1">
        <f ca="1" t="array" ref="K4167:L4167">_xlfn.XLOOKUP(J4167,匹配表1065!Y:Y,匹配表1065!AA:AB)</f>
        <v>1</v>
      </c>
      <c r="L4167" s="89" t="str">
        <v>3个月以内</v>
      </c>
      <c r="M4167" s="92" t="s">
        <v>202</v>
      </c>
      <c r="N4167" s="102">
        <v>1</v>
      </c>
      <c r="O4167" s="93" t="str">
        <f>_xlfn.XLOOKUP(P4167,匹配表1065!U:U,匹配表1065!T:T)</f>
        <v>HO00001048</v>
      </c>
      <c r="P4167" s="102" t="s">
        <v>176</v>
      </c>
      <c r="Q4167" s="102" t="s">
        <v>220</v>
      </c>
      <c r="R4167" s="89" t="str">
        <f>_xlfn.XLOOKUP(Q4167,匹配表1065!L:L,匹配表1065!O:O)</f>
        <v>A</v>
      </c>
      <c r="S4167" s="93" t="str">
        <f>IFERROR(_xlfn.XLOOKUP(Q4167,匹配表1065!AI:AI,匹配表1065!AJ:AJ),"绿标")</f>
        <v>红标</v>
      </c>
      <c r="T4167" s="93" t="str" cm="1">
        <f t="array" ref="T4167:U4167">_xlfn.XLOOKUP(Q4167,匹配表1065!L:L,匹配表1065!M:N)</f>
        <v>头痛</v>
      </c>
      <c r="U4167" s="94" t="str">
        <v>神经内科</v>
      </c>
      <c r="V4167" s="95" t="s">
        <v>70</v>
      </c>
      <c r="W4167" s="93">
        <f>_xlfn.XLOOKUP(M4167,匹配表1065!D:D,匹配表1065!F:F)*N4167</f>
        <v>16</v>
      </c>
    </row>
    <row r="4168" customHeight="1" spans="1:23">
      <c r="A4168" s="89" t="s">
        <v>787</v>
      </c>
      <c r="B4168" s="90">
        <v>46191</v>
      </c>
      <c r="C4168" s="91" t="str">
        <f t="shared" si="130"/>
        <v>6月第3周</v>
      </c>
      <c r="D4168" s="89" t="s">
        <v>836</v>
      </c>
      <c r="E4168" s="89" t="str">
        <f t="shared" si="131"/>
        <v>6月第3周--周4</v>
      </c>
      <c r="F4168" s="103" t="s">
        <v>27</v>
      </c>
      <c r="G4168" s="102" t="s">
        <v>167</v>
      </c>
      <c r="H4168" s="92" t="str">
        <f>_xlfn.XLOOKUP(O4168,匹配表1065!T:T,匹配表1065!W:W)</f>
        <v>苏州市</v>
      </c>
      <c r="I4168" s="89" t="str">
        <f>_xlfn.XLOOKUP(O4168,匹配表1065!T:T,匹配表1065!X:X)</f>
        <v>PME2016</v>
      </c>
      <c r="J4168" s="102" t="s">
        <v>173</v>
      </c>
      <c r="K4168" s="89" cm="1">
        <f ca="1" t="array" ref="K4168:L4168">_xlfn.XLOOKUP(J4168,匹配表1065!Y:Y,匹配表1065!AA:AB)</f>
        <v>1</v>
      </c>
      <c r="L4168" s="89" t="str">
        <v>3个月以内</v>
      </c>
      <c r="M4168" s="92" t="s">
        <v>30</v>
      </c>
      <c r="N4168" s="102">
        <v>1</v>
      </c>
      <c r="O4168" s="93" t="str">
        <f>_xlfn.XLOOKUP(P4168,匹配表1065!U:U,匹配表1065!T:T)</f>
        <v>HO00001043</v>
      </c>
      <c r="P4168" s="102" t="s">
        <v>221</v>
      </c>
      <c r="Q4168" s="102" t="s">
        <v>291</v>
      </c>
      <c r="R4168" s="89" t="str">
        <f>_xlfn.XLOOKUP(Q4168,匹配表1065!L:L,匹配表1065!O:O)</f>
        <v>A</v>
      </c>
      <c r="S4168" s="93" t="str">
        <f>IFERROR(_xlfn.XLOOKUP(Q4168,匹配表1065!AI:AI,匹配表1065!AJ:AJ),"绿标")</f>
        <v>红标</v>
      </c>
      <c r="T4168" s="93" t="str" cm="1">
        <f t="array" ref="T4168:U4168">_xlfn.XLOOKUP(Q4168,匹配表1065!L:L,匹配表1065!M:N)</f>
        <v>头痛</v>
      </c>
      <c r="U4168" s="94" t="str">
        <v>神经内科</v>
      </c>
      <c r="V4168" s="95" t="s">
        <v>58</v>
      </c>
      <c r="W4168" s="93">
        <f>_xlfn.XLOOKUP(M4168,匹配表1065!D:D,匹配表1065!F:F)*N4168</f>
        <v>12</v>
      </c>
    </row>
    <row r="4169" customHeight="1" spans="1:23">
      <c r="A4169" s="89" t="s">
        <v>787</v>
      </c>
      <c r="B4169" s="90">
        <v>46191</v>
      </c>
      <c r="C4169" s="91" t="str">
        <f t="shared" si="130"/>
        <v>6月第3周</v>
      </c>
      <c r="D4169" s="89" t="s">
        <v>836</v>
      </c>
      <c r="E4169" s="89" t="str">
        <f t="shared" si="131"/>
        <v>6月第3周--周4</v>
      </c>
      <c r="F4169" s="103" t="s">
        <v>27</v>
      </c>
      <c r="G4169" s="102" t="s">
        <v>167</v>
      </c>
      <c r="H4169" s="92" t="str">
        <f>_xlfn.XLOOKUP(O4169,匹配表1065!T:T,匹配表1065!W:W)</f>
        <v>苏州市</v>
      </c>
      <c r="I4169" s="89" t="str">
        <f>_xlfn.XLOOKUP(O4169,匹配表1065!T:T,匹配表1065!X:X)</f>
        <v>PME2016</v>
      </c>
      <c r="J4169" s="102" t="s">
        <v>173</v>
      </c>
      <c r="K4169" s="89" cm="1">
        <f ca="1" t="array" ref="K4169:L4169">_xlfn.XLOOKUP(J4169,匹配表1065!Y:Y,匹配表1065!AA:AB)</f>
        <v>1</v>
      </c>
      <c r="L4169" s="89" t="str">
        <v>3个月以内</v>
      </c>
      <c r="M4169" s="92" t="s">
        <v>30</v>
      </c>
      <c r="N4169" s="102">
        <v>1</v>
      </c>
      <c r="O4169" s="93" t="str">
        <f>_xlfn.XLOOKUP(P4169,匹配表1065!U:U,匹配表1065!T:T)</f>
        <v>HO00001048</v>
      </c>
      <c r="P4169" s="102" t="s">
        <v>176</v>
      </c>
      <c r="Q4169" s="102" t="s">
        <v>426</v>
      </c>
      <c r="R4169" s="89" t="str">
        <f>_xlfn.XLOOKUP(Q4169,匹配表1065!L:L,匹配表1065!O:O)</f>
        <v>C</v>
      </c>
      <c r="S4169" s="93" t="str">
        <f>IFERROR(_xlfn.XLOOKUP(Q4169,匹配表1065!AI:AI,匹配表1065!AJ:AJ),"绿标")</f>
        <v>红标</v>
      </c>
      <c r="T4169" s="93" t="str" cm="1">
        <f t="array" ref="T4169:U4169">_xlfn.XLOOKUP(Q4169,匹配表1065!L:L,匹配表1065!M:N)</f>
        <v>眩晕</v>
      </c>
      <c r="U4169" s="94" t="str">
        <v>耳鼻喉科</v>
      </c>
      <c r="V4169" s="95" t="s">
        <v>70</v>
      </c>
      <c r="W4169" s="93">
        <f>_xlfn.XLOOKUP(M4169,匹配表1065!D:D,匹配表1065!F:F)*N4169</f>
        <v>12</v>
      </c>
    </row>
    <row r="4170" customHeight="1" spans="1:23">
      <c r="A4170" s="89" t="s">
        <v>787</v>
      </c>
      <c r="B4170" s="90">
        <v>46191</v>
      </c>
      <c r="C4170" s="91" t="str">
        <f t="shared" si="130"/>
        <v>6月第3周</v>
      </c>
      <c r="D4170" s="89" t="s">
        <v>836</v>
      </c>
      <c r="E4170" s="89" t="str">
        <f t="shared" si="131"/>
        <v>6月第3周--周4</v>
      </c>
      <c r="F4170" s="103" t="s">
        <v>27</v>
      </c>
      <c r="G4170" s="102" t="s">
        <v>167</v>
      </c>
      <c r="H4170" s="92" t="str">
        <f>_xlfn.XLOOKUP(O4170,匹配表1065!T:T,匹配表1065!W:W)</f>
        <v>苏州市</v>
      </c>
      <c r="I4170" s="89" t="str">
        <f>_xlfn.XLOOKUP(O4170,匹配表1065!T:T,匹配表1065!X:X)</f>
        <v>PME2011</v>
      </c>
      <c r="J4170" s="102" t="s">
        <v>852</v>
      </c>
      <c r="K4170" s="89" t="e" cm="1">
        <f ca="1" t="array" ref="K4170">_xlfn.XLOOKUP(J4170,匹配表1065!Y:Y,匹配表1065!AA:AB)</f>
        <v>#N/A</v>
      </c>
      <c r="L4170" s="89"/>
      <c r="M4170" s="92" t="s">
        <v>35</v>
      </c>
      <c r="N4170" s="102">
        <v>1</v>
      </c>
      <c r="O4170" s="93" t="str">
        <f>_xlfn.XLOOKUP(P4170,匹配表1065!U:U,匹配表1065!T:T)</f>
        <v>HO00307823</v>
      </c>
      <c r="P4170" s="102" t="s">
        <v>169</v>
      </c>
      <c r="Q4170" s="102" t="s">
        <v>438</v>
      </c>
      <c r="R4170" s="89" t="str">
        <f>_xlfn.XLOOKUP(Q4170,匹配表1065!L:L,匹配表1065!O:O)</f>
        <v>A</v>
      </c>
      <c r="S4170" s="93" t="str">
        <f>IFERROR(_xlfn.XLOOKUP(Q4170,匹配表1065!AI:AI,匹配表1065!AJ:AJ),"绿标")</f>
        <v>红标</v>
      </c>
      <c r="T4170" s="93" t="str" cm="1">
        <f t="array" ref="T4170:U4170">_xlfn.XLOOKUP(Q4170,匹配表1065!L:L,匹配表1065!M:N)</f>
        <v>头痛</v>
      </c>
      <c r="U4170" s="94" t="str">
        <v>神经内科</v>
      </c>
      <c r="V4170" s="95" t="s">
        <v>58</v>
      </c>
      <c r="W4170" s="93">
        <f>_xlfn.XLOOKUP(M4170,匹配表1065!D:D,匹配表1065!F:F)*N4170</f>
        <v>4</v>
      </c>
    </row>
    <row r="4171" customHeight="1" spans="1:23">
      <c r="A4171" s="89" t="s">
        <v>787</v>
      </c>
      <c r="B4171" s="90">
        <v>46194</v>
      </c>
      <c r="C4171" s="91" t="str">
        <f t="shared" si="130"/>
        <v>6月第3周</v>
      </c>
      <c r="D4171" s="89" t="s">
        <v>854</v>
      </c>
      <c r="E4171" s="89" t="str">
        <f t="shared" si="131"/>
        <v>6月第4周--周7</v>
      </c>
      <c r="F4171" s="103" t="s">
        <v>27</v>
      </c>
      <c r="G4171" s="89" t="s">
        <v>63</v>
      </c>
      <c r="H4171" s="92" t="str">
        <f>_xlfn.XLOOKUP(O4171,匹配表1065!T:T,匹配表1065!W:W)</f>
        <v>南京市</v>
      </c>
      <c r="I4171" s="89" t="str">
        <f>_xlfn.XLOOKUP(O4171,匹配表1065!T:T,匹配表1065!X:X)</f>
        <v>PME2001</v>
      </c>
      <c r="J4171" s="102" t="s">
        <v>64</v>
      </c>
      <c r="K4171" s="89" cm="1">
        <f ca="1" t="array" ref="K4171:L4171">_xlfn.XLOOKUP(J4171,匹配表1065!Y:Y,匹配表1065!AA:AB)</f>
        <v>31</v>
      </c>
      <c r="L4171" s="89" t="str">
        <v>3个月以上</v>
      </c>
      <c r="M4171" s="92" t="s">
        <v>30</v>
      </c>
      <c r="N4171" s="102">
        <v>1</v>
      </c>
      <c r="O4171" s="93" t="str">
        <f>_xlfn.XLOOKUP(P4171,匹配表1065!U:U,匹配表1065!T:T)</f>
        <v>HO00000958</v>
      </c>
      <c r="P4171" s="102" t="s">
        <v>65</v>
      </c>
      <c r="Q4171" s="102" t="s">
        <v>69</v>
      </c>
      <c r="R4171" s="89" t="str">
        <f>_xlfn.XLOOKUP(Q4171,匹配表1065!L:L,匹配表1065!O:O)</f>
        <v>C</v>
      </c>
      <c r="S4171" s="93" t="str">
        <f>IFERROR(_xlfn.XLOOKUP(Q4171,匹配表1065!AI:AI,匹配表1065!AJ:AJ),"绿标")</f>
        <v>绿标</v>
      </c>
      <c r="T4171" s="93" t="str" cm="1">
        <f t="array" ref="T4171:U4171">_xlfn.XLOOKUP(Q4171,匹配表1065!L:L,匹配表1065!M:N)</f>
        <v>眩晕</v>
      </c>
      <c r="U4171" s="94" t="str">
        <v>耳鼻喉科</v>
      </c>
      <c r="V4171" s="95" t="s">
        <v>70</v>
      </c>
      <c r="W4171" s="93">
        <f>_xlfn.XLOOKUP(M4171,匹配表1065!D:D,匹配表1065!F:F)*N4171</f>
        <v>12</v>
      </c>
    </row>
    <row r="4172" customHeight="1" spans="1:23">
      <c r="A4172" s="89" t="s">
        <v>787</v>
      </c>
      <c r="B4172" s="90">
        <v>46194</v>
      </c>
      <c r="C4172" s="91" t="str">
        <f t="shared" si="130"/>
        <v>6月第3周</v>
      </c>
      <c r="D4172" s="89" t="s">
        <v>854</v>
      </c>
      <c r="E4172" s="89" t="str">
        <f t="shared" si="131"/>
        <v>6月第4周--周7</v>
      </c>
      <c r="F4172" s="103" t="s">
        <v>27</v>
      </c>
      <c r="G4172" s="89" t="s">
        <v>63</v>
      </c>
      <c r="H4172" s="92" t="str">
        <f>_xlfn.XLOOKUP(O4172,匹配表1065!T:T,匹配表1065!W:W)</f>
        <v>南京市</v>
      </c>
      <c r="I4172" s="89" t="str">
        <f>_xlfn.XLOOKUP(O4172,匹配表1065!T:T,匹配表1065!X:X)</f>
        <v>PME2002</v>
      </c>
      <c r="J4172" s="102" t="s">
        <v>84</v>
      </c>
      <c r="K4172" s="89" cm="1">
        <f ca="1" t="array" ref="K4172:L4172">_xlfn.XLOOKUP(J4172,匹配表1065!Y:Y,匹配表1065!AA:AB)</f>
        <v>31</v>
      </c>
      <c r="L4172" s="89" t="str">
        <v>3个月以上</v>
      </c>
      <c r="M4172" s="92" t="s">
        <v>30</v>
      </c>
      <c r="N4172" s="102">
        <v>1</v>
      </c>
      <c r="O4172" s="93" t="str">
        <f>_xlfn.XLOOKUP(P4172,匹配表1065!U:U,匹配表1065!T:T)</f>
        <v>HO00111156</v>
      </c>
      <c r="P4172" s="102" t="s">
        <v>85</v>
      </c>
      <c r="Q4172" s="102" t="s">
        <v>360</v>
      </c>
      <c r="R4172" s="89" t="str">
        <f>_xlfn.XLOOKUP(Q4172,匹配表1065!L:L,匹配表1065!O:O)</f>
        <v>B</v>
      </c>
      <c r="S4172" s="93" t="str">
        <f>IFERROR(_xlfn.XLOOKUP(Q4172,匹配表1065!AI:AI,匹配表1065!AJ:AJ),"绿标")</f>
        <v>绿标</v>
      </c>
      <c r="T4172" s="93" t="str" cm="1">
        <f t="array" ref="T4172:U4172">_xlfn.XLOOKUP(Q4172,匹配表1065!L:L,匹配表1065!M:N)</f>
        <v>脑血管</v>
      </c>
      <c r="U4172" s="94" t="str">
        <v>神经内科</v>
      </c>
      <c r="V4172" s="95" t="s">
        <v>70</v>
      </c>
      <c r="W4172" s="93">
        <f>_xlfn.XLOOKUP(M4172,匹配表1065!D:D,匹配表1065!F:F)*N4172</f>
        <v>12</v>
      </c>
    </row>
    <row r="4173" customHeight="1" spans="1:23">
      <c r="A4173" s="89" t="s">
        <v>787</v>
      </c>
      <c r="B4173" s="90">
        <v>46194</v>
      </c>
      <c r="C4173" s="91" t="str">
        <f t="shared" si="130"/>
        <v>6月第3周</v>
      </c>
      <c r="D4173" s="89" t="s">
        <v>854</v>
      </c>
      <c r="E4173" s="89" t="str">
        <f t="shared" si="131"/>
        <v>6月第4周--周7</v>
      </c>
      <c r="F4173" s="103" t="s">
        <v>27</v>
      </c>
      <c r="G4173" s="89" t="s">
        <v>63</v>
      </c>
      <c r="H4173" s="92" t="str">
        <f>_xlfn.XLOOKUP(O4173,匹配表1065!T:T,匹配表1065!W:W)</f>
        <v>徐州市</v>
      </c>
      <c r="I4173" s="89" t="str">
        <f>_xlfn.XLOOKUP(O4173,匹配表1065!T:T,匹配表1065!X:X)</f>
        <v>PME2008</v>
      </c>
      <c r="J4173" s="102" t="s">
        <v>81</v>
      </c>
      <c r="K4173" s="89" cm="1">
        <f ca="1" t="array" ref="K4173:L4173">_xlfn.XLOOKUP(J4173,匹配表1065!Y:Y,匹配表1065!AA:AB)</f>
        <v>19</v>
      </c>
      <c r="L4173" s="89" t="str">
        <v>3个月以上</v>
      </c>
      <c r="M4173" s="92" t="s">
        <v>35</v>
      </c>
      <c r="N4173" s="102">
        <v>1</v>
      </c>
      <c r="O4173" s="93" t="str">
        <f>_xlfn.XLOOKUP(P4173,匹配表1065!U:U,匹配表1065!T:T)</f>
        <v>HO00000989</v>
      </c>
      <c r="P4173" s="102" t="s">
        <v>214</v>
      </c>
      <c r="Q4173" s="102" t="s">
        <v>832</v>
      </c>
      <c r="R4173" s="89" t="str">
        <f>_xlfn.XLOOKUP(Q4173,匹配表1065!L:L,匹配表1065!O:O)</f>
        <v>A</v>
      </c>
      <c r="S4173" s="93" t="str">
        <f>IFERROR(_xlfn.XLOOKUP(Q4173,匹配表1065!AI:AI,匹配表1065!AJ:AJ),"绿标")</f>
        <v>绿标</v>
      </c>
      <c r="T4173" s="93" t="str" cm="1">
        <f t="array" ref="T4173:U4173">_xlfn.XLOOKUP(Q4173,匹配表1065!L:L,匹配表1065!M:N)</f>
        <v>头痛</v>
      </c>
      <c r="U4173" s="94" t="str">
        <v>神经内科</v>
      </c>
      <c r="V4173" s="95" t="s">
        <v>58</v>
      </c>
      <c r="W4173" s="93">
        <f>_xlfn.XLOOKUP(M4173,匹配表1065!D:D,匹配表1065!F:F)*N4173</f>
        <v>4</v>
      </c>
    </row>
    <row r="4174" customHeight="1" spans="1:23">
      <c r="A4174" s="89" t="s">
        <v>787</v>
      </c>
      <c r="B4174" s="90">
        <v>46194</v>
      </c>
      <c r="C4174" s="91" t="str">
        <f t="shared" si="130"/>
        <v>6月第3周</v>
      </c>
      <c r="D4174" s="89" t="s">
        <v>854</v>
      </c>
      <c r="E4174" s="89" t="str">
        <f t="shared" si="131"/>
        <v>6月第4周--周7</v>
      </c>
      <c r="F4174" s="103" t="s">
        <v>27</v>
      </c>
      <c r="G4174" s="102" t="s">
        <v>28</v>
      </c>
      <c r="H4174" s="92" t="str">
        <f>_xlfn.XLOOKUP(O4174,匹配表1065!T:T,匹配表1065!W:W)</f>
        <v>镇江市</v>
      </c>
      <c r="I4174" s="89" t="str">
        <f>_xlfn.XLOOKUP(O4174,匹配表1065!T:T,匹配表1065!X:X)</f>
        <v>PME2039</v>
      </c>
      <c r="J4174" s="102" t="s">
        <v>39</v>
      </c>
      <c r="K4174" s="89" cm="1">
        <f ca="1" t="array" ref="K4174:L4174">_xlfn.XLOOKUP(J4174,匹配表1065!Y:Y,匹配表1065!AA:AB)</f>
        <v>7</v>
      </c>
      <c r="L4174" s="89" t="str">
        <v>3个月以上</v>
      </c>
      <c r="M4174" s="92" t="s">
        <v>35</v>
      </c>
      <c r="N4174" s="102">
        <v>1</v>
      </c>
      <c r="O4174" s="93" t="str">
        <f>_xlfn.XLOOKUP(P4174,匹配表1065!U:U,匹配表1065!T:T)</f>
        <v>HO00001014</v>
      </c>
      <c r="P4174" s="102" t="s">
        <v>266</v>
      </c>
      <c r="Q4174" s="102" t="s">
        <v>804</v>
      </c>
      <c r="R4174" s="89" t="str">
        <f>_xlfn.XLOOKUP(Q4174,匹配表1065!L:L,匹配表1065!O:O)</f>
        <v>B</v>
      </c>
      <c r="S4174" s="93" t="str">
        <f>IFERROR(_xlfn.XLOOKUP(Q4174,匹配表1065!AI:AI,匹配表1065!AJ:AJ),"绿标")</f>
        <v>绿标</v>
      </c>
      <c r="T4174" s="93" t="str" cm="1">
        <f t="array" ref="T4174:U4174">_xlfn.XLOOKUP(Q4174,匹配表1065!L:L,匹配表1065!M:N)</f>
        <v>脑血管</v>
      </c>
      <c r="U4174" s="94" t="str">
        <v>神经内科</v>
      </c>
      <c r="V4174" s="95" t="s">
        <v>42</v>
      </c>
      <c r="W4174" s="93">
        <f>_xlfn.XLOOKUP(M4174,匹配表1065!D:D,匹配表1065!F:F)*N4174</f>
        <v>4</v>
      </c>
    </row>
    <row r="4175" customHeight="1" spans="1:23">
      <c r="A4175" s="89" t="s">
        <v>787</v>
      </c>
      <c r="B4175" s="90">
        <v>46194</v>
      </c>
      <c r="C4175" s="91" t="str">
        <f t="shared" si="130"/>
        <v>6月第3周</v>
      </c>
      <c r="D4175" s="89" t="s">
        <v>854</v>
      </c>
      <c r="E4175" s="89" t="str">
        <f t="shared" si="131"/>
        <v>6月第4周--周7</v>
      </c>
      <c r="F4175" s="103" t="s">
        <v>27</v>
      </c>
      <c r="G4175" s="102" t="s">
        <v>28</v>
      </c>
      <c r="H4175" s="92" t="str">
        <f>_xlfn.XLOOKUP(O4175,匹配表1065!T:T,匹配表1065!W:W)</f>
        <v>扬州市</v>
      </c>
      <c r="I4175" s="89" t="str">
        <f>_xlfn.XLOOKUP(O4175,匹配表1065!T:T,匹配表1065!X:X)</f>
        <v>PME2012</v>
      </c>
      <c r="J4175" s="102" t="s">
        <v>60</v>
      </c>
      <c r="K4175" s="89" cm="1">
        <f ca="1" t="array" ref="K4175:L4175">_xlfn.XLOOKUP(J4175,匹配表1065!Y:Y,匹配表1065!AA:AB)</f>
        <v>13</v>
      </c>
      <c r="L4175" s="89" t="str">
        <v>3个月以上</v>
      </c>
      <c r="M4175" s="92" t="s">
        <v>35</v>
      </c>
      <c r="N4175" s="102">
        <v>1</v>
      </c>
      <c r="O4175" s="93" t="str">
        <f>_xlfn.XLOOKUP(P4175,匹配表1065!U:U,匹配表1065!T:T)</f>
        <v>HO00000968</v>
      </c>
      <c r="P4175" s="102" t="s">
        <v>61</v>
      </c>
      <c r="Q4175" s="102" t="s">
        <v>62</v>
      </c>
      <c r="R4175" s="89" t="str">
        <f>_xlfn.XLOOKUP(Q4175,匹配表1065!L:L,匹配表1065!O:O)</f>
        <v>A</v>
      </c>
      <c r="S4175" s="93" t="str">
        <f>IFERROR(_xlfn.XLOOKUP(Q4175,匹配表1065!AI:AI,匹配表1065!AJ:AJ),"绿标")</f>
        <v>红标</v>
      </c>
      <c r="T4175" s="93" t="str" cm="1">
        <f t="array" ref="T4175:U4175">_xlfn.XLOOKUP(Q4175,匹配表1065!L:L,匹配表1065!M:N)</f>
        <v>头痛</v>
      </c>
      <c r="U4175" s="94" t="str">
        <v>神经内科</v>
      </c>
      <c r="V4175" s="95" t="s">
        <v>33</v>
      </c>
      <c r="W4175" s="93">
        <f>_xlfn.XLOOKUP(M4175,匹配表1065!D:D,匹配表1065!F:F)*N4175</f>
        <v>4</v>
      </c>
    </row>
    <row r="4176" customHeight="1" spans="1:23">
      <c r="A4176" s="89" t="s">
        <v>787</v>
      </c>
      <c r="B4176" s="90">
        <v>46194</v>
      </c>
      <c r="C4176" s="91" t="str">
        <f t="shared" si="130"/>
        <v>6月第3周</v>
      </c>
      <c r="D4176" s="89" t="s">
        <v>854</v>
      </c>
      <c r="E4176" s="89" t="str">
        <f t="shared" si="131"/>
        <v>6月第4周--周7</v>
      </c>
      <c r="F4176" s="103" t="s">
        <v>27</v>
      </c>
      <c r="G4176" s="102" t="s">
        <v>28</v>
      </c>
      <c r="H4176" s="92" t="str">
        <f>_xlfn.XLOOKUP(O4176,匹配表1065!T:T,匹配表1065!W:W)</f>
        <v>南京市</v>
      </c>
      <c r="I4176" s="89" t="str">
        <f>_xlfn.XLOOKUP(O4176,匹配表1065!T:T,匹配表1065!X:X)</f>
        <v>PME2005</v>
      </c>
      <c r="J4176" s="102" t="s">
        <v>54</v>
      </c>
      <c r="K4176" s="89" cm="1">
        <f ca="1" t="array" ref="K4176:L4176">_xlfn.XLOOKUP(J4176,匹配表1065!Y:Y,匹配表1065!AA:AB)</f>
        <v>3</v>
      </c>
      <c r="L4176" s="89" t="str">
        <v>3个月以上</v>
      </c>
      <c r="M4176" s="92" t="s">
        <v>35</v>
      </c>
      <c r="N4176" s="102">
        <v>1</v>
      </c>
      <c r="O4176" s="93" t="str">
        <f>_xlfn.XLOOKUP(P4176,匹配表1065!U:U,匹配表1065!T:T)</f>
        <v>HO00000975</v>
      </c>
      <c r="P4176" s="102" t="s">
        <v>56</v>
      </c>
      <c r="Q4176" s="102" t="s">
        <v>264</v>
      </c>
      <c r="R4176" s="89" t="str">
        <f>_xlfn.XLOOKUP(Q4176,匹配表1065!L:L,匹配表1065!O:O)</f>
        <v>A</v>
      </c>
      <c r="S4176" s="93" t="str">
        <f>IFERROR(_xlfn.XLOOKUP(Q4176,匹配表1065!AI:AI,匹配表1065!AJ:AJ),"绿标")</f>
        <v>红标</v>
      </c>
      <c r="T4176" s="93" t="str" cm="1">
        <f t="array" ref="T4176:U4176">_xlfn.XLOOKUP(Q4176,匹配表1065!L:L,匹配表1065!M:N)</f>
        <v>头痛</v>
      </c>
      <c r="U4176" s="94" t="str">
        <v>神经内科</v>
      </c>
      <c r="V4176" s="95" t="s">
        <v>33</v>
      </c>
      <c r="W4176" s="93">
        <f>_xlfn.XLOOKUP(M4176,匹配表1065!D:D,匹配表1065!F:F)*N4176</f>
        <v>4</v>
      </c>
    </row>
    <row r="4177" customHeight="1" spans="1:23">
      <c r="A4177" s="89" t="s">
        <v>787</v>
      </c>
      <c r="B4177" s="90">
        <v>46194</v>
      </c>
      <c r="C4177" s="91" t="str">
        <f t="shared" si="130"/>
        <v>6月第3周</v>
      </c>
      <c r="D4177" s="89" t="s">
        <v>854</v>
      </c>
      <c r="E4177" s="89" t="str">
        <f t="shared" si="131"/>
        <v>6月第4周--周7</v>
      </c>
      <c r="F4177" s="103" t="s">
        <v>27</v>
      </c>
      <c r="G4177" s="102" t="s">
        <v>28</v>
      </c>
      <c r="H4177" s="92" t="str">
        <f>_xlfn.XLOOKUP(O4177,匹配表1065!T:T,匹配表1065!W:W)</f>
        <v>南京市</v>
      </c>
      <c r="I4177" s="89" t="str">
        <f>_xlfn.XLOOKUP(O4177,匹配表1065!T:T,匹配表1065!X:X)</f>
        <v>PME2006</v>
      </c>
      <c r="J4177" s="102" t="s">
        <v>29</v>
      </c>
      <c r="K4177" s="89" cm="1">
        <f ca="1" t="array" ref="K4177:L4177">_xlfn.XLOOKUP(J4177,匹配表1065!Y:Y,匹配表1065!AA:AB)</f>
        <v>15</v>
      </c>
      <c r="L4177" s="89" t="str">
        <v>3个月以上</v>
      </c>
      <c r="M4177" s="92" t="s">
        <v>202</v>
      </c>
      <c r="N4177" s="102">
        <v>1</v>
      </c>
      <c r="O4177" s="93" t="str">
        <f>_xlfn.XLOOKUP(P4177,匹配表1065!U:U,匹配表1065!T:T)</f>
        <v>HO00000959</v>
      </c>
      <c r="P4177" s="102" t="s">
        <v>196</v>
      </c>
      <c r="Q4177" s="102" t="s">
        <v>197</v>
      </c>
      <c r="R4177" s="89" t="str">
        <f>_xlfn.XLOOKUP(Q4177,匹配表1065!L:L,匹配表1065!O:O)</f>
        <v>C</v>
      </c>
      <c r="S4177" s="93" t="str">
        <f>IFERROR(_xlfn.XLOOKUP(Q4177,匹配表1065!AI:AI,匹配表1065!AJ:AJ),"绿标")</f>
        <v>红标</v>
      </c>
      <c r="T4177" s="93" t="str" cm="1">
        <f t="array" ref="T4177:U4177">_xlfn.XLOOKUP(Q4177,匹配表1065!L:L,匹配表1065!M:N)</f>
        <v>眩晕</v>
      </c>
      <c r="U4177" s="94" t="str">
        <v>神经内科</v>
      </c>
      <c r="V4177" s="95" t="s">
        <v>70</v>
      </c>
      <c r="W4177" s="93">
        <f>_xlfn.XLOOKUP(M4177,匹配表1065!D:D,匹配表1065!F:F)*N4177</f>
        <v>16</v>
      </c>
    </row>
    <row r="4178" customHeight="1" spans="1:23">
      <c r="A4178" s="89" t="s">
        <v>787</v>
      </c>
      <c r="B4178" s="90">
        <v>46194</v>
      </c>
      <c r="C4178" s="91" t="str">
        <f t="shared" si="130"/>
        <v>6月第3周</v>
      </c>
      <c r="D4178" s="89" t="s">
        <v>854</v>
      </c>
      <c r="E4178" s="89" t="str">
        <f t="shared" si="131"/>
        <v>6月第4周--周7</v>
      </c>
      <c r="F4178" s="103" t="s">
        <v>27</v>
      </c>
      <c r="G4178" s="102" t="s">
        <v>28</v>
      </c>
      <c r="H4178" s="92" t="str">
        <f>_xlfn.XLOOKUP(O4178,匹配表1065!T:T,匹配表1065!W:W)</f>
        <v>南京市</v>
      </c>
      <c r="I4178" s="89" t="str">
        <f>_xlfn.XLOOKUP(O4178,匹配表1065!T:T,匹配表1065!X:X)</f>
        <v>PME2006</v>
      </c>
      <c r="J4178" s="102" t="s">
        <v>29</v>
      </c>
      <c r="K4178" s="89" cm="1">
        <f ca="1" t="array" ref="K4178:L4178">_xlfn.XLOOKUP(J4178,匹配表1065!Y:Y,匹配表1065!AA:AB)</f>
        <v>15</v>
      </c>
      <c r="L4178" s="89" t="str">
        <v>3个月以上</v>
      </c>
      <c r="M4178" s="92" t="s">
        <v>35</v>
      </c>
      <c r="N4178" s="102">
        <v>1</v>
      </c>
      <c r="O4178" s="93" t="str">
        <f>_xlfn.XLOOKUP(P4178,匹配表1065!U:U,匹配表1065!T:T)</f>
        <v>HO00000959</v>
      </c>
      <c r="P4178" s="102" t="s">
        <v>196</v>
      </c>
      <c r="Q4178" s="102" t="s">
        <v>268</v>
      </c>
      <c r="R4178" s="89" t="str">
        <f>_xlfn.XLOOKUP(Q4178,匹配表1065!L:L,匹配表1065!O:O)</f>
        <v>C</v>
      </c>
      <c r="S4178" s="93" t="str">
        <f>IFERROR(_xlfn.XLOOKUP(Q4178,匹配表1065!AI:AI,匹配表1065!AJ:AJ),"绿标")</f>
        <v>红标</v>
      </c>
      <c r="T4178" s="93" t="str" cm="1">
        <f t="array" ref="T4178:U4178">_xlfn.XLOOKUP(Q4178,匹配表1065!L:L,匹配表1065!M:N)</f>
        <v>眩晕</v>
      </c>
      <c r="U4178" s="94" t="str">
        <v>耳鼻喉科</v>
      </c>
      <c r="V4178" s="95" t="s">
        <v>70</v>
      </c>
      <c r="W4178" s="93">
        <f>_xlfn.XLOOKUP(M4178,匹配表1065!D:D,匹配表1065!F:F)*N4178</f>
        <v>4</v>
      </c>
    </row>
    <row r="4179" customHeight="1" spans="1:23">
      <c r="A4179" s="89" t="s">
        <v>787</v>
      </c>
      <c r="B4179" s="90">
        <v>46194</v>
      </c>
      <c r="C4179" s="91" t="str">
        <f t="shared" si="130"/>
        <v>6月第3周</v>
      </c>
      <c r="D4179" s="89" t="s">
        <v>854</v>
      </c>
      <c r="E4179" s="89" t="str">
        <f t="shared" si="131"/>
        <v>6月第4周--周7</v>
      </c>
      <c r="F4179" s="103" t="s">
        <v>27</v>
      </c>
      <c r="G4179" s="102" t="s">
        <v>28</v>
      </c>
      <c r="H4179" s="92" t="str">
        <f>_xlfn.XLOOKUP(O4179,匹配表1065!T:T,匹配表1065!W:W)</f>
        <v>南京市</v>
      </c>
      <c r="I4179" s="89" t="str">
        <f>_xlfn.XLOOKUP(O4179,匹配表1065!T:T,匹配表1065!X:X)</f>
        <v>PME2004</v>
      </c>
      <c r="J4179" s="102" t="s">
        <v>34</v>
      </c>
      <c r="K4179" s="89" cm="1">
        <f ca="1" t="array" ref="K4179:L4179">_xlfn.XLOOKUP(J4179,匹配表1065!Y:Y,匹配表1065!AA:AB)</f>
        <v>11</v>
      </c>
      <c r="L4179" s="89" t="str">
        <v>3个月以上</v>
      </c>
      <c r="M4179" s="92" t="s">
        <v>35</v>
      </c>
      <c r="N4179" s="102">
        <v>1</v>
      </c>
      <c r="O4179" s="93" t="str">
        <f>_xlfn.XLOOKUP(P4179,匹配表1065!U:U,匹配表1065!T:T)</f>
        <v>HO00000972</v>
      </c>
      <c r="P4179" s="102" t="s">
        <v>36</v>
      </c>
      <c r="Q4179" s="102" t="s">
        <v>795</v>
      </c>
      <c r="R4179" s="89" t="str">
        <f>_xlfn.XLOOKUP(Q4179,匹配表1065!L:L,匹配表1065!O:O)</f>
        <v>B</v>
      </c>
      <c r="S4179" s="93" t="str">
        <f>IFERROR(_xlfn.XLOOKUP(Q4179,匹配表1065!AI:AI,匹配表1065!AJ:AJ),"绿标")</f>
        <v>绿标</v>
      </c>
      <c r="T4179" s="93" t="str" cm="1">
        <f t="array" ref="T4179:U4179">_xlfn.XLOOKUP(Q4179,匹配表1065!L:L,匹配表1065!M:N)</f>
        <v>脑血管</v>
      </c>
      <c r="U4179" s="94" t="str">
        <v>神经内科</v>
      </c>
      <c r="V4179" s="95" t="s">
        <v>33</v>
      </c>
      <c r="W4179" s="93">
        <f>_xlfn.XLOOKUP(M4179,匹配表1065!D:D,匹配表1065!F:F)*N4179</f>
        <v>4</v>
      </c>
    </row>
    <row r="4180" customHeight="1" spans="1:23">
      <c r="A4180" s="89" t="s">
        <v>787</v>
      </c>
      <c r="B4180" s="90">
        <v>46194</v>
      </c>
      <c r="C4180" s="91" t="str">
        <f t="shared" si="130"/>
        <v>6月第3周</v>
      </c>
      <c r="D4180" s="89" t="s">
        <v>854</v>
      </c>
      <c r="E4180" s="89" t="str">
        <f t="shared" si="131"/>
        <v>6月第4周--周7</v>
      </c>
      <c r="F4180" s="103" t="s">
        <v>27</v>
      </c>
      <c r="G4180" s="102" t="s">
        <v>136</v>
      </c>
      <c r="H4180" s="92" t="str">
        <f>_xlfn.XLOOKUP(O4180,匹配表1065!T:T,匹配表1065!W:W)</f>
        <v>青岛市</v>
      </c>
      <c r="I4180" s="89" t="str">
        <f>_xlfn.XLOOKUP(O4180,匹配表1065!T:T,匹配表1065!X:X)</f>
        <v>PME2033</v>
      </c>
      <c r="J4180" s="102" t="s">
        <v>137</v>
      </c>
      <c r="K4180" s="89" cm="1">
        <f ca="1" t="array" ref="K4180:L4180">_xlfn.XLOOKUP(J4180,匹配表1065!Y:Y,匹配表1065!AA:AB)</f>
        <v>10</v>
      </c>
      <c r="L4180" s="89" t="str">
        <v>3个月以上</v>
      </c>
      <c r="M4180" s="92" t="s">
        <v>35</v>
      </c>
      <c r="N4180" s="102">
        <v>1</v>
      </c>
      <c r="O4180" s="93" t="str">
        <f>_xlfn.XLOOKUP(P4180,匹配表1065!U:U,匹配表1065!T:T)</f>
        <v>HO00273985</v>
      </c>
      <c r="P4180" s="102" t="s">
        <v>419</v>
      </c>
      <c r="Q4180" s="102" t="s">
        <v>570</v>
      </c>
      <c r="R4180" s="89" t="str">
        <f>_xlfn.XLOOKUP(Q4180,匹配表1065!L:L,匹配表1065!O:O)</f>
        <v>B</v>
      </c>
      <c r="S4180" s="93" t="str">
        <f>IFERROR(_xlfn.XLOOKUP(Q4180,匹配表1065!AI:AI,匹配表1065!AJ:AJ),"绿标")</f>
        <v>绿标</v>
      </c>
      <c r="T4180" s="93" t="str" cm="1">
        <f t="array" ref="T4180:U4180">_xlfn.XLOOKUP(Q4180,匹配表1065!L:L,匹配表1065!M:N)</f>
        <v>脑血管</v>
      </c>
      <c r="U4180" s="94" t="str">
        <v>神经内科</v>
      </c>
      <c r="V4180" s="95" t="s">
        <v>58</v>
      </c>
      <c r="W4180" s="93">
        <f>_xlfn.XLOOKUP(M4180,匹配表1065!D:D,匹配表1065!F:F)*N4180</f>
        <v>4</v>
      </c>
    </row>
    <row r="4181" customHeight="1" spans="1:23">
      <c r="A4181" s="89" t="s">
        <v>787</v>
      </c>
      <c r="B4181" s="90">
        <v>46194</v>
      </c>
      <c r="C4181" s="91" t="str">
        <f t="shared" si="130"/>
        <v>6月第3周</v>
      </c>
      <c r="D4181" s="89" t="s">
        <v>854</v>
      </c>
      <c r="E4181" s="89" t="str">
        <f t="shared" si="131"/>
        <v>6月第4周--周7</v>
      </c>
      <c r="F4181" s="103" t="s">
        <v>27</v>
      </c>
      <c r="G4181" s="102" t="s">
        <v>136</v>
      </c>
      <c r="H4181" s="92" t="str">
        <f>_xlfn.XLOOKUP(O4181,匹配表1065!T:T,匹配表1065!W:W)</f>
        <v>淄博市</v>
      </c>
      <c r="I4181" s="89" t="str">
        <f>_xlfn.XLOOKUP(O4181,匹配表1065!T:T,匹配表1065!X:X)</f>
        <v>PME2043</v>
      </c>
      <c r="J4181" s="102" t="s">
        <v>140</v>
      </c>
      <c r="K4181" s="89" cm="1">
        <f ca="1" t="array" ref="K4181:L4181">_xlfn.XLOOKUP(J4181,匹配表1065!Y:Y,匹配表1065!AA:AB)</f>
        <v>9</v>
      </c>
      <c r="L4181" s="89" t="str">
        <v>3个月以上</v>
      </c>
      <c r="M4181" s="92" t="s">
        <v>35</v>
      </c>
      <c r="N4181" s="102">
        <v>1</v>
      </c>
      <c r="O4181" s="93" t="str">
        <f>_xlfn.XLOOKUP(P4181,匹配表1065!U:U,匹配表1065!T:T)</f>
        <v>HO00024398</v>
      </c>
      <c r="P4181" s="89" t="s">
        <v>141</v>
      </c>
      <c r="Q4181" s="102" t="s">
        <v>298</v>
      </c>
      <c r="R4181" s="89" t="str">
        <f>_xlfn.XLOOKUP(Q4181,匹配表1065!L:L,匹配表1065!O:O)</f>
        <v>C</v>
      </c>
      <c r="S4181" s="93" t="str">
        <f>IFERROR(_xlfn.XLOOKUP(Q4181,匹配表1065!AI:AI,匹配表1065!AJ:AJ),"绿标")</f>
        <v>红标</v>
      </c>
      <c r="T4181" s="93" t="str" cm="1">
        <f t="array" ref="T4181:U4181">_xlfn.XLOOKUP(Q4181,匹配表1065!L:L,匹配表1065!M:N)</f>
        <v>眩晕</v>
      </c>
      <c r="U4181" s="94" t="str">
        <v>神经内科</v>
      </c>
      <c r="V4181" s="95" t="s">
        <v>70</v>
      </c>
      <c r="W4181" s="93">
        <f>_xlfn.XLOOKUP(M4181,匹配表1065!D:D,匹配表1065!F:F)*N4181</f>
        <v>4</v>
      </c>
    </row>
    <row r="4182" customHeight="1" spans="1:23">
      <c r="A4182" s="89" t="s">
        <v>787</v>
      </c>
      <c r="B4182" s="90">
        <v>46194</v>
      </c>
      <c r="C4182" s="91" t="str">
        <f t="shared" si="130"/>
        <v>6月第3周</v>
      </c>
      <c r="D4182" s="89" t="s">
        <v>854</v>
      </c>
      <c r="E4182" s="89" t="str">
        <f t="shared" si="131"/>
        <v>6月第4周--周7</v>
      </c>
      <c r="F4182" s="103" t="s">
        <v>27</v>
      </c>
      <c r="G4182" s="102" t="s">
        <v>136</v>
      </c>
      <c r="H4182" s="92" t="str">
        <f>_xlfn.XLOOKUP(O4182,匹配表1065!T:T,匹配表1065!W:W)</f>
        <v>青岛市</v>
      </c>
      <c r="I4182" s="89" t="str">
        <f>_xlfn.XLOOKUP(O4182,匹配表1065!T:T,匹配表1065!X:X)</f>
        <v>PME2031</v>
      </c>
      <c r="J4182" s="102" t="s">
        <v>155</v>
      </c>
      <c r="K4182" s="89" cm="1">
        <f ca="1" t="array" ref="K4182:L4182">_xlfn.XLOOKUP(J4182,匹配表1065!Y:Y,匹配表1065!AA:AB)</f>
        <v>31</v>
      </c>
      <c r="L4182" s="89" t="str">
        <v>3个月以上</v>
      </c>
      <c r="M4182" s="92" t="s">
        <v>35</v>
      </c>
      <c r="N4182" s="102">
        <v>1</v>
      </c>
      <c r="O4182" s="93" t="str">
        <f>_xlfn.XLOOKUP(P4182,匹配表1065!U:U,匹配表1065!T:T)</f>
        <v>HO00001478</v>
      </c>
      <c r="P4182" s="102" t="s">
        <v>156</v>
      </c>
      <c r="Q4182" s="102" t="s">
        <v>158</v>
      </c>
      <c r="R4182" s="89" t="str">
        <f>_xlfn.XLOOKUP(Q4182,匹配表1065!L:L,匹配表1065!O:O)</f>
        <v>C</v>
      </c>
      <c r="S4182" s="93" t="str">
        <f>IFERROR(_xlfn.XLOOKUP(Q4182,匹配表1065!AI:AI,匹配表1065!AJ:AJ),"绿标")</f>
        <v>绿标</v>
      </c>
      <c r="T4182" s="93" t="str" cm="1">
        <f t="array" ref="T4182:U4182">_xlfn.XLOOKUP(Q4182,匹配表1065!L:L,匹配表1065!M:N)</f>
        <v>眩晕</v>
      </c>
      <c r="U4182" s="94" t="str">
        <v>耳鼻喉科</v>
      </c>
      <c r="V4182" s="95" t="s">
        <v>67</v>
      </c>
      <c r="W4182" s="93">
        <f>_xlfn.XLOOKUP(M4182,匹配表1065!D:D,匹配表1065!F:F)*N4182</f>
        <v>4</v>
      </c>
    </row>
    <row r="4183" customHeight="1" spans="1:23">
      <c r="A4183" s="89" t="s">
        <v>787</v>
      </c>
      <c r="B4183" s="90">
        <v>46194</v>
      </c>
      <c r="C4183" s="91" t="str">
        <f t="shared" si="130"/>
        <v>6月第3周</v>
      </c>
      <c r="D4183" s="89" t="s">
        <v>854</v>
      </c>
      <c r="E4183" s="89" t="str">
        <f t="shared" si="131"/>
        <v>6月第4周--周7</v>
      </c>
      <c r="F4183" s="103" t="s">
        <v>27</v>
      </c>
      <c r="G4183" s="102" t="s">
        <v>136</v>
      </c>
      <c r="H4183" s="92" t="str">
        <f>_xlfn.XLOOKUP(O4183,匹配表1065!T:T,匹配表1065!W:W)</f>
        <v>烟台市</v>
      </c>
      <c r="I4183" s="89" t="str">
        <f>_xlfn.XLOOKUP(O4183,匹配表1065!T:T,匹配表1065!X:X)</f>
        <v>PME2034</v>
      </c>
      <c r="J4183" s="102" t="s">
        <v>501</v>
      </c>
      <c r="K4183" s="89" cm="1">
        <f ca="1" t="array" ref="K4183:L4183">_xlfn.XLOOKUP(J4183,匹配表1065!Y:Y,匹配表1065!AA:AB)</f>
        <v>4</v>
      </c>
      <c r="L4183" s="89" t="str">
        <v>3个月以上</v>
      </c>
      <c r="M4183" s="92" t="s">
        <v>35</v>
      </c>
      <c r="N4183" s="102">
        <v>1</v>
      </c>
      <c r="O4183" s="93" t="str">
        <f>_xlfn.XLOOKUP(P4183,匹配表1065!U:U,匹配表1065!T:T)</f>
        <v>HO00024017</v>
      </c>
      <c r="P4183" s="102" t="s">
        <v>698</v>
      </c>
      <c r="Q4183" s="102" t="s">
        <v>803</v>
      </c>
      <c r="R4183" s="89" t="str">
        <f>_xlfn.XLOOKUP(Q4183,匹配表1065!L:L,匹配表1065!O:O)</f>
        <v>A</v>
      </c>
      <c r="S4183" s="93" t="str">
        <f>IFERROR(_xlfn.XLOOKUP(Q4183,匹配表1065!AI:AI,匹配表1065!AJ:AJ),"绿标")</f>
        <v>绿标</v>
      </c>
      <c r="T4183" s="93" t="str" cm="1">
        <f t="array" ref="T4183:U4183">_xlfn.XLOOKUP(Q4183,匹配表1065!L:L,匹配表1065!M:N)</f>
        <v>头痛</v>
      </c>
      <c r="U4183" s="94" t="str">
        <v>神经内科</v>
      </c>
      <c r="V4183" s="95" t="s">
        <v>42</v>
      </c>
      <c r="W4183" s="93">
        <f>_xlfn.XLOOKUP(M4183,匹配表1065!D:D,匹配表1065!F:F)*N4183</f>
        <v>4</v>
      </c>
    </row>
    <row r="4184" customHeight="1" spans="1:23">
      <c r="A4184" s="89" t="s">
        <v>787</v>
      </c>
      <c r="B4184" s="90">
        <v>46194</v>
      </c>
      <c r="C4184" s="91" t="str">
        <f t="shared" si="130"/>
        <v>6月第3周</v>
      </c>
      <c r="D4184" s="89" t="s">
        <v>854</v>
      </c>
      <c r="E4184" s="89" t="str">
        <f t="shared" si="131"/>
        <v>6月第4周--周7</v>
      </c>
      <c r="F4184" s="103" t="s">
        <v>27</v>
      </c>
      <c r="G4184" s="102" t="s">
        <v>136</v>
      </c>
      <c r="H4184" s="92" t="str">
        <f>_xlfn.XLOOKUP(O4184,匹配表1065!T:T,匹配表1065!W:W)</f>
        <v>青岛市</v>
      </c>
      <c r="I4184" s="89" t="str">
        <f>_xlfn.XLOOKUP(O4184,匹配表1065!T:T,匹配表1065!X:X)</f>
        <v>PME2035</v>
      </c>
      <c r="J4184" s="102" t="s">
        <v>150</v>
      </c>
      <c r="K4184" s="89" cm="1">
        <f ca="1" t="array" ref="K4184:L4184">_xlfn.XLOOKUP(J4184,匹配表1065!Y:Y,匹配表1065!AA:AB)</f>
        <v>8</v>
      </c>
      <c r="L4184" s="89" t="str">
        <v>3个月以上</v>
      </c>
      <c r="M4184" s="92" t="s">
        <v>35</v>
      </c>
      <c r="N4184" s="102">
        <v>1</v>
      </c>
      <c r="O4184" s="93" t="str">
        <f>_xlfn.XLOOKUP(P4184,匹配表1065!U:U,匹配表1065!T:T)</f>
        <v>HO00001483</v>
      </c>
      <c r="P4184" s="102" t="s">
        <v>259</v>
      </c>
      <c r="Q4184" s="102" t="s">
        <v>340</v>
      </c>
      <c r="R4184" s="89" t="str">
        <f>_xlfn.XLOOKUP(Q4184,匹配表1065!L:L,匹配表1065!O:O)</f>
        <v>A</v>
      </c>
      <c r="S4184" s="93" t="str">
        <f>IFERROR(_xlfn.XLOOKUP(Q4184,匹配表1065!AI:AI,匹配表1065!AJ:AJ),"绿标")</f>
        <v>红标</v>
      </c>
      <c r="T4184" s="93" t="str" cm="1">
        <f t="array" ref="T4184:U4184">_xlfn.XLOOKUP(Q4184,匹配表1065!L:L,匹配表1065!M:N)</f>
        <v>头痛</v>
      </c>
      <c r="U4184" s="94" t="str">
        <v>神经内科</v>
      </c>
      <c r="V4184" s="95" t="s">
        <v>70</v>
      </c>
      <c r="W4184" s="93">
        <f>_xlfn.XLOOKUP(M4184,匹配表1065!D:D,匹配表1065!F:F)*N4184</f>
        <v>4</v>
      </c>
    </row>
    <row r="4185" customHeight="1" spans="1:23">
      <c r="A4185" s="89" t="s">
        <v>787</v>
      </c>
      <c r="B4185" s="90">
        <v>46194</v>
      </c>
      <c r="C4185" s="91" t="str">
        <f t="shared" si="130"/>
        <v>6月第3周</v>
      </c>
      <c r="D4185" s="89" t="s">
        <v>854</v>
      </c>
      <c r="E4185" s="89" t="str">
        <f t="shared" si="131"/>
        <v>6月第4周--周7</v>
      </c>
      <c r="F4185" s="103" t="s">
        <v>27</v>
      </c>
      <c r="G4185" s="102" t="s">
        <v>136</v>
      </c>
      <c r="H4185" s="92" t="str">
        <f>_xlfn.XLOOKUP(O4185,匹配表1065!T:T,匹配表1065!W:W)</f>
        <v>青岛市</v>
      </c>
      <c r="I4185" s="89" t="str">
        <f>_xlfn.XLOOKUP(O4185,匹配表1065!T:T,匹配表1065!X:X)</f>
        <v>PME2035</v>
      </c>
      <c r="J4185" s="102" t="s">
        <v>150</v>
      </c>
      <c r="K4185" s="89" cm="1">
        <f ca="1" t="array" ref="K4185:L4185">_xlfn.XLOOKUP(J4185,匹配表1065!Y:Y,匹配表1065!AA:AB)</f>
        <v>8</v>
      </c>
      <c r="L4185" s="89" t="str">
        <v>3个月以上</v>
      </c>
      <c r="M4185" s="92" t="s">
        <v>35</v>
      </c>
      <c r="N4185" s="102">
        <v>1</v>
      </c>
      <c r="O4185" s="93" t="str">
        <f>_xlfn.XLOOKUP(P4185,匹配表1065!U:U,匹配表1065!T:T)</f>
        <v>HO00001483</v>
      </c>
      <c r="P4185" s="102" t="s">
        <v>259</v>
      </c>
      <c r="Q4185" s="102" t="s">
        <v>538</v>
      </c>
      <c r="R4185" s="89" t="str">
        <f>_xlfn.XLOOKUP(Q4185,匹配表1065!L:L,匹配表1065!O:O)</f>
        <v>C</v>
      </c>
      <c r="S4185" s="93" t="str">
        <f>IFERROR(_xlfn.XLOOKUP(Q4185,匹配表1065!AI:AI,匹配表1065!AJ:AJ),"绿标")</f>
        <v>红标</v>
      </c>
      <c r="T4185" s="93" t="str" cm="1">
        <f t="array" ref="T4185:U4185">_xlfn.XLOOKUP(Q4185,匹配表1065!L:L,匹配表1065!M:N)</f>
        <v>眩晕</v>
      </c>
      <c r="U4185" s="94" t="str">
        <v>耳鼻喉科</v>
      </c>
      <c r="V4185" s="95" t="s">
        <v>70</v>
      </c>
      <c r="W4185" s="93">
        <f>_xlfn.XLOOKUP(M4185,匹配表1065!D:D,匹配表1065!F:F)*N4185</f>
        <v>4</v>
      </c>
    </row>
    <row r="4186" customHeight="1" spans="1:23">
      <c r="A4186" s="89" t="s">
        <v>787</v>
      </c>
      <c r="B4186" s="90">
        <v>46194</v>
      </c>
      <c r="C4186" s="91" t="str">
        <f t="shared" si="130"/>
        <v>6月第3周</v>
      </c>
      <c r="D4186" s="89" t="s">
        <v>854</v>
      </c>
      <c r="E4186" s="89" t="str">
        <f t="shared" si="131"/>
        <v>6月第4周--周7</v>
      </c>
      <c r="F4186" s="103" t="s">
        <v>27</v>
      </c>
      <c r="G4186" s="102" t="s">
        <v>136</v>
      </c>
      <c r="H4186" s="92" t="str">
        <f>_xlfn.XLOOKUP(O4186,匹配表1065!T:T,匹配表1065!W:W)</f>
        <v>青岛市</v>
      </c>
      <c r="I4186" s="89" t="str">
        <f>_xlfn.XLOOKUP(O4186,匹配表1065!T:T,匹配表1065!X:X)</f>
        <v>PME2032</v>
      </c>
      <c r="J4186" s="102" t="s">
        <v>143</v>
      </c>
      <c r="K4186" s="89" cm="1">
        <f ca="1" t="array" ref="K4186:L4186">_xlfn.XLOOKUP(J4186,匹配表1065!Y:Y,匹配表1065!AA:AB)</f>
        <v>31</v>
      </c>
      <c r="L4186" s="89" t="str">
        <v>3个月以上</v>
      </c>
      <c r="M4186" s="92" t="s">
        <v>55</v>
      </c>
      <c r="N4186" s="102">
        <v>1</v>
      </c>
      <c r="O4186" s="93" t="str">
        <f>_xlfn.XLOOKUP(P4186,匹配表1065!U:U,匹配表1065!T:T)</f>
        <v>HO00001482</v>
      </c>
      <c r="P4186" s="102" t="s">
        <v>146</v>
      </c>
      <c r="Q4186" s="102" t="s">
        <v>147</v>
      </c>
      <c r="R4186" s="89" t="str">
        <f>_xlfn.XLOOKUP(Q4186,匹配表1065!L:L,匹配表1065!O:O)</f>
        <v>A</v>
      </c>
      <c r="S4186" s="93" t="str">
        <f>IFERROR(_xlfn.XLOOKUP(Q4186,匹配表1065!AI:AI,匹配表1065!AJ:AJ),"绿标")</f>
        <v>红标</v>
      </c>
      <c r="T4186" s="93" t="str" cm="1">
        <f t="array" ref="T4186:U4186">_xlfn.XLOOKUP(Q4186,匹配表1065!L:L,匹配表1065!M:N)</f>
        <v>头痛</v>
      </c>
      <c r="U4186" s="94" t="str">
        <v>神经内科</v>
      </c>
      <c r="V4186" s="95" t="s">
        <v>33</v>
      </c>
      <c r="W4186" s="93">
        <f>_xlfn.XLOOKUP(M4186,匹配表1065!D:D,匹配表1065!F:F)*N4186</f>
        <v>8</v>
      </c>
    </row>
    <row r="4187" customHeight="1" spans="1:23">
      <c r="A4187" s="89" t="s">
        <v>787</v>
      </c>
      <c r="B4187" s="90">
        <v>46194</v>
      </c>
      <c r="C4187" s="91" t="str">
        <f t="shared" si="130"/>
        <v>6月第3周</v>
      </c>
      <c r="D4187" s="89" t="s">
        <v>854</v>
      </c>
      <c r="E4187" s="89" t="str">
        <f t="shared" si="131"/>
        <v>6月第4周--周7</v>
      </c>
      <c r="F4187" s="103" t="s">
        <v>27</v>
      </c>
      <c r="G4187" s="102" t="s">
        <v>136</v>
      </c>
      <c r="H4187" s="92" t="str">
        <f>_xlfn.XLOOKUP(O4187,匹配表1065!T:T,匹配表1065!W:W)</f>
        <v>潍坊市</v>
      </c>
      <c r="I4187" s="89" t="str">
        <f>_xlfn.XLOOKUP(O4187,匹配表1065!T:T,匹配表1065!X:X)</f>
        <v>PME2036</v>
      </c>
      <c r="J4187" s="102" t="s">
        <v>161</v>
      </c>
      <c r="K4187" s="89" cm="1">
        <f ca="1" t="array" ref="K4187:L4187">_xlfn.XLOOKUP(J4187,匹配表1065!Y:Y,匹配表1065!AA:AB)</f>
        <v>1519</v>
      </c>
      <c r="L4187" s="89" t="str">
        <v>3个月以上</v>
      </c>
      <c r="M4187" s="92" t="s">
        <v>55</v>
      </c>
      <c r="N4187" s="102">
        <v>1</v>
      </c>
      <c r="O4187" s="93" t="str">
        <f>_xlfn.XLOOKUP(P4187,匹配表1065!U:U,匹配表1065!T:T)</f>
        <v>HO00001496</v>
      </c>
      <c r="P4187" s="102" t="s">
        <v>256</v>
      </c>
      <c r="Q4187" s="102" t="s">
        <v>303</v>
      </c>
      <c r="R4187" s="89" t="str">
        <f>_xlfn.XLOOKUP(Q4187,匹配表1065!L:L,匹配表1065!O:O)</f>
        <v>C</v>
      </c>
      <c r="S4187" s="93" t="str">
        <f>IFERROR(_xlfn.XLOOKUP(Q4187,匹配表1065!AI:AI,匹配表1065!AJ:AJ),"绿标")</f>
        <v>红标</v>
      </c>
      <c r="T4187" s="93" t="str" cm="1">
        <f t="array" ref="T4187:U4187">_xlfn.XLOOKUP(Q4187,匹配表1065!L:L,匹配表1065!M:N)</f>
        <v>眩晕</v>
      </c>
      <c r="U4187" s="94" t="str">
        <v>神经内科</v>
      </c>
      <c r="V4187" s="95" t="s">
        <v>70</v>
      </c>
      <c r="W4187" s="93">
        <f>_xlfn.XLOOKUP(M4187,匹配表1065!D:D,匹配表1065!F:F)*N4187</f>
        <v>8</v>
      </c>
    </row>
    <row r="4188" customHeight="1" spans="1:23">
      <c r="A4188" s="89" t="s">
        <v>787</v>
      </c>
      <c r="B4188" s="90">
        <v>46194</v>
      </c>
      <c r="C4188" s="91" t="str">
        <f t="shared" si="130"/>
        <v>6月第3周</v>
      </c>
      <c r="D4188" s="89" t="s">
        <v>854</v>
      </c>
      <c r="E4188" s="89" t="str">
        <f t="shared" si="131"/>
        <v>6月第4周--周7</v>
      </c>
      <c r="F4188" s="103" t="s">
        <v>27</v>
      </c>
      <c r="G4188" s="102" t="s">
        <v>167</v>
      </c>
      <c r="H4188" s="92" t="str">
        <f>_xlfn.XLOOKUP(O4188,匹配表1065!T:T,匹配表1065!W:W)</f>
        <v>苏州市</v>
      </c>
      <c r="I4188" s="89" t="str">
        <f>_xlfn.XLOOKUP(O4188,匹配表1065!T:T,匹配表1065!X:X)</f>
        <v>PME2009</v>
      </c>
      <c r="J4188" s="102" t="s">
        <v>193</v>
      </c>
      <c r="K4188" s="89" cm="1">
        <f ca="1" t="array" ref="K4188:L4188">_xlfn.XLOOKUP(J4188,匹配表1065!Y:Y,匹配表1065!AA:AB)</f>
        <v>7</v>
      </c>
      <c r="L4188" s="89" t="str">
        <v>3个月以上</v>
      </c>
      <c r="M4188" s="92" t="s">
        <v>35</v>
      </c>
      <c r="N4188" s="102">
        <v>1</v>
      </c>
      <c r="O4188" s="93" t="str">
        <f>_xlfn.XLOOKUP(P4188,匹配表1065!U:U,匹配表1065!T:T)</f>
        <v>HO00139397</v>
      </c>
      <c r="P4188" s="102" t="s">
        <v>294</v>
      </c>
      <c r="Q4188" s="102" t="s">
        <v>295</v>
      </c>
      <c r="R4188" s="89" t="str">
        <f>_xlfn.XLOOKUP(Q4188,匹配表1065!L:L,匹配表1065!O:O)</f>
        <v>A</v>
      </c>
      <c r="S4188" s="93" t="str">
        <f>IFERROR(_xlfn.XLOOKUP(Q4188,匹配表1065!AI:AI,匹配表1065!AJ:AJ),"绿标")</f>
        <v>红标</v>
      </c>
      <c r="T4188" s="93" t="str" cm="1">
        <f t="array" ref="T4188:U4188">_xlfn.XLOOKUP(Q4188,匹配表1065!L:L,匹配表1065!M:N)</f>
        <v>头痛</v>
      </c>
      <c r="U4188" s="94" t="str">
        <v>神经内科</v>
      </c>
      <c r="V4188" s="95" t="s">
        <v>70</v>
      </c>
      <c r="W4188" s="93">
        <f>_xlfn.XLOOKUP(M4188,匹配表1065!D:D,匹配表1065!F:F)*N4188</f>
        <v>4</v>
      </c>
    </row>
    <row r="4189" customHeight="1" spans="1:23">
      <c r="A4189" s="89" t="s">
        <v>787</v>
      </c>
      <c r="B4189" s="90">
        <v>46194</v>
      </c>
      <c r="C4189" s="91" t="str">
        <f t="shared" si="130"/>
        <v>6月第3周</v>
      </c>
      <c r="D4189" s="89" t="s">
        <v>854</v>
      </c>
      <c r="E4189" s="89" t="str">
        <f t="shared" si="131"/>
        <v>6月第4周--周7</v>
      </c>
      <c r="F4189" s="103" t="s">
        <v>27</v>
      </c>
      <c r="G4189" s="102" t="s">
        <v>167</v>
      </c>
      <c r="H4189" s="92" t="str">
        <f>_xlfn.XLOOKUP(O4189,匹配表1065!T:T,匹配表1065!W:W)</f>
        <v>苏州市</v>
      </c>
      <c r="I4189" s="89" t="str">
        <f>_xlfn.XLOOKUP(O4189,匹配表1065!T:T,匹配表1065!X:X)</f>
        <v>PME2017</v>
      </c>
      <c r="J4189" s="102" t="s">
        <v>323</v>
      </c>
      <c r="K4189" s="89" cm="1">
        <f ca="1" t="array" ref="K4189:L4189">_xlfn.XLOOKUP(J4189,匹配表1065!Y:Y,匹配表1065!AA:AB)</f>
        <v>7</v>
      </c>
      <c r="L4189" s="89" t="str">
        <v>3个月以上</v>
      </c>
      <c r="M4189" s="92" t="s">
        <v>35</v>
      </c>
      <c r="N4189" s="102">
        <v>1</v>
      </c>
      <c r="O4189" s="93" t="str">
        <f>_xlfn.XLOOKUP(P4189,匹配表1065!U:U,匹配表1065!T:T)</f>
        <v>HO00017517</v>
      </c>
      <c r="P4189" s="102" t="s">
        <v>348</v>
      </c>
      <c r="Q4189" s="102" t="s">
        <v>705</v>
      </c>
      <c r="R4189" s="89" t="str">
        <f>_xlfn.XLOOKUP(Q4189,匹配表1065!L:L,匹配表1065!O:O)</f>
        <v>C</v>
      </c>
      <c r="S4189" s="93" t="str">
        <f>IFERROR(_xlfn.XLOOKUP(Q4189,匹配表1065!AI:AI,匹配表1065!AJ:AJ),"绿标")</f>
        <v>红标</v>
      </c>
      <c r="T4189" s="93" t="str" cm="1">
        <f t="array" ref="T4189:U4189">_xlfn.XLOOKUP(Q4189,匹配表1065!L:L,匹配表1065!M:N)</f>
        <v>眩晕</v>
      </c>
      <c r="U4189" s="94" t="str">
        <v>耳鼻喉科</v>
      </c>
      <c r="V4189" s="95" t="s">
        <v>70</v>
      </c>
      <c r="W4189" s="93">
        <f>_xlfn.XLOOKUP(M4189,匹配表1065!D:D,匹配表1065!F:F)*N4189</f>
        <v>4</v>
      </c>
    </row>
    <row r="4190" customHeight="1" spans="1:23">
      <c r="A4190" s="89" t="s">
        <v>787</v>
      </c>
      <c r="B4190" s="90">
        <v>46194</v>
      </c>
      <c r="C4190" s="91" t="str">
        <f t="shared" si="130"/>
        <v>6月第3周</v>
      </c>
      <c r="D4190" s="89" t="s">
        <v>854</v>
      </c>
      <c r="E4190" s="89" t="str">
        <f t="shared" si="131"/>
        <v>6月第4周--周7</v>
      </c>
      <c r="F4190" s="103" t="s">
        <v>27</v>
      </c>
      <c r="G4190" s="102" t="s">
        <v>167</v>
      </c>
      <c r="H4190" s="92" t="str">
        <f>_xlfn.XLOOKUP(O4190,匹配表1065!T:T,匹配表1065!W:W)</f>
        <v>南通市</v>
      </c>
      <c r="I4190" s="89" t="str">
        <f>_xlfn.XLOOKUP(O4190,匹配表1065!T:T,匹配表1065!X:X)</f>
        <v>PME2013</v>
      </c>
      <c r="J4190" s="102" t="s">
        <v>180</v>
      </c>
      <c r="K4190" s="89" cm="1">
        <f ca="1" t="array" ref="K4190:L4190">_xlfn.XLOOKUP(J4190,匹配表1065!Y:Y,匹配表1065!AA:AB)</f>
        <v>51</v>
      </c>
      <c r="L4190" s="89" t="str">
        <v>3个月以上</v>
      </c>
      <c r="M4190" s="92" t="s">
        <v>30</v>
      </c>
      <c r="N4190" s="102">
        <v>1</v>
      </c>
      <c r="O4190" s="93" t="str">
        <f>_xlfn.XLOOKUP(P4190,匹配表1065!U:U,匹配表1065!T:T)</f>
        <v>HO00001066</v>
      </c>
      <c r="P4190" s="102" t="s">
        <v>183</v>
      </c>
      <c r="Q4190" s="102" t="s">
        <v>296</v>
      </c>
      <c r="R4190" s="89" t="str">
        <f>_xlfn.XLOOKUP(Q4190,匹配表1065!L:L,匹配表1065!O:O)</f>
        <v>C</v>
      </c>
      <c r="S4190" s="93" t="str">
        <f>IFERROR(_xlfn.XLOOKUP(Q4190,匹配表1065!AI:AI,匹配表1065!AJ:AJ),"绿标")</f>
        <v>红标</v>
      </c>
      <c r="T4190" s="93" t="str" cm="1">
        <f t="array" ref="T4190:U4190">_xlfn.XLOOKUP(Q4190,匹配表1065!L:L,匹配表1065!M:N)</f>
        <v>眩晕</v>
      </c>
      <c r="U4190" s="94" t="str">
        <v>耳鼻喉科</v>
      </c>
      <c r="V4190" s="95" t="s">
        <v>70</v>
      </c>
      <c r="W4190" s="93">
        <f>_xlfn.XLOOKUP(M4190,匹配表1065!D:D,匹配表1065!F:F)*N4190</f>
        <v>12</v>
      </c>
    </row>
    <row r="4191" customHeight="1" spans="1:23">
      <c r="A4191" s="89" t="s">
        <v>787</v>
      </c>
      <c r="B4191" s="90">
        <v>46194</v>
      </c>
      <c r="C4191" s="91" t="str">
        <f t="shared" si="130"/>
        <v>6月第3周</v>
      </c>
      <c r="D4191" s="89" t="s">
        <v>854</v>
      </c>
      <c r="E4191" s="89" t="str">
        <f t="shared" si="131"/>
        <v>6月第4周--周7</v>
      </c>
      <c r="F4191" s="103" t="s">
        <v>27</v>
      </c>
      <c r="G4191" s="102" t="s">
        <v>167</v>
      </c>
      <c r="H4191" s="92" t="str">
        <f>_xlfn.XLOOKUP(O4191,匹配表1065!T:T,匹配表1065!W:W)</f>
        <v>苏州市</v>
      </c>
      <c r="I4191" s="89" t="str">
        <f>_xlfn.XLOOKUP(O4191,匹配表1065!T:T,匹配表1065!X:X)</f>
        <v>PME2016</v>
      </c>
      <c r="J4191" s="102" t="s">
        <v>173</v>
      </c>
      <c r="K4191" s="89" cm="1">
        <f ca="1" t="array" ref="K4191:L4191">_xlfn.XLOOKUP(J4191,匹配表1065!Y:Y,匹配表1065!AA:AB)</f>
        <v>1</v>
      </c>
      <c r="L4191" s="89" t="str">
        <v>3个月以内</v>
      </c>
      <c r="M4191" s="92" t="s">
        <v>35</v>
      </c>
      <c r="N4191" s="102">
        <v>1</v>
      </c>
      <c r="O4191" s="93" t="str">
        <f>_xlfn.XLOOKUP(P4191,匹配表1065!U:U,匹配表1065!T:T)</f>
        <v>HO00001048</v>
      </c>
      <c r="P4191" s="102" t="s">
        <v>176</v>
      </c>
      <c r="Q4191" s="102" t="s">
        <v>292</v>
      </c>
      <c r="R4191" s="89" t="str">
        <f>_xlfn.XLOOKUP(Q4191,匹配表1065!L:L,匹配表1065!O:O)</f>
        <v>A</v>
      </c>
      <c r="S4191" s="93" t="str">
        <f>IFERROR(_xlfn.XLOOKUP(Q4191,匹配表1065!AI:AI,匹配表1065!AJ:AJ),"绿标")</f>
        <v>红标</v>
      </c>
      <c r="T4191" s="93" t="str" cm="1">
        <f t="array" ref="T4191:U4191">_xlfn.XLOOKUP(Q4191,匹配表1065!L:L,匹配表1065!M:N)</f>
        <v>头痛</v>
      </c>
      <c r="U4191" s="94" t="str">
        <v>神经内科</v>
      </c>
      <c r="V4191" s="95" t="s">
        <v>70</v>
      </c>
      <c r="W4191" s="93">
        <f>_xlfn.XLOOKUP(M4191,匹配表1065!D:D,匹配表1065!F:F)*N4191</f>
        <v>4</v>
      </c>
    </row>
    <row r="4192" customHeight="1" spans="1:23">
      <c r="A4192" s="89" t="s">
        <v>787</v>
      </c>
      <c r="B4192" s="90">
        <v>46194</v>
      </c>
      <c r="C4192" s="91" t="str">
        <f t="shared" si="130"/>
        <v>6月第3周</v>
      </c>
      <c r="D4192" s="89" t="s">
        <v>854</v>
      </c>
      <c r="E4192" s="89" t="str">
        <f t="shared" si="131"/>
        <v>6月第4周--周7</v>
      </c>
      <c r="F4192" s="103" t="s">
        <v>27</v>
      </c>
      <c r="G4192" s="102" t="s">
        <v>167</v>
      </c>
      <c r="H4192" s="92" t="str">
        <f>_xlfn.XLOOKUP(O4192,匹配表1065!T:T,匹配表1065!W:W)</f>
        <v>苏州市</v>
      </c>
      <c r="I4192" s="89" t="str">
        <f>_xlfn.XLOOKUP(O4192,匹配表1065!T:T,匹配表1065!X:X)</f>
        <v>PME2011</v>
      </c>
      <c r="J4192" s="102" t="s">
        <v>168</v>
      </c>
      <c r="K4192" s="89" cm="1">
        <f ca="1" t="array" ref="K4192:L4192">_xlfn.XLOOKUP(J4192,匹配表1065!Y:Y,匹配表1065!AA:AB)</f>
        <v>19</v>
      </c>
      <c r="L4192" s="89" t="str">
        <v>3个月以上</v>
      </c>
      <c r="M4192" s="92" t="s">
        <v>30</v>
      </c>
      <c r="N4192" s="102">
        <v>1</v>
      </c>
      <c r="O4192" s="93" t="str">
        <f>_xlfn.XLOOKUP(P4192,匹配表1065!U:U,匹配表1065!T:T)</f>
        <v>HO00307823</v>
      </c>
      <c r="P4192" s="102" t="s">
        <v>169</v>
      </c>
      <c r="Q4192" s="102" t="s">
        <v>170</v>
      </c>
      <c r="R4192" s="89" t="str">
        <f>_xlfn.XLOOKUP(Q4192,匹配表1065!L:L,匹配表1065!O:O)</f>
        <v>A</v>
      </c>
      <c r="S4192" s="93" t="str">
        <f>IFERROR(_xlfn.XLOOKUP(Q4192,匹配表1065!AI:AI,匹配表1065!AJ:AJ),"绿标")</f>
        <v>红标</v>
      </c>
      <c r="T4192" s="93" t="str" cm="1">
        <f t="array" ref="T4192:U4192">_xlfn.XLOOKUP(Q4192,匹配表1065!L:L,匹配表1065!M:N)</f>
        <v>头痛</v>
      </c>
      <c r="U4192" s="94" t="str">
        <v>神经内科</v>
      </c>
      <c r="V4192" s="95" t="s">
        <v>70</v>
      </c>
      <c r="W4192" s="93">
        <f>_xlfn.XLOOKUP(M4192,匹配表1065!D:D,匹配表1065!F:F)*N4192</f>
        <v>12</v>
      </c>
    </row>
    <row r="4193" customHeight="1" spans="1:23">
      <c r="A4193" s="89" t="s">
        <v>787</v>
      </c>
      <c r="B4193" s="90">
        <v>46194</v>
      </c>
      <c r="C4193" s="91" t="str">
        <f t="shared" si="130"/>
        <v>6月第3周</v>
      </c>
      <c r="D4193" s="89" t="s">
        <v>854</v>
      </c>
      <c r="E4193" s="89" t="str">
        <f t="shared" si="131"/>
        <v>6月第4周--周7</v>
      </c>
      <c r="F4193" s="103" t="s">
        <v>27</v>
      </c>
      <c r="G4193" s="102" t="s">
        <v>167</v>
      </c>
      <c r="H4193" s="92" t="str">
        <f>_xlfn.XLOOKUP(O4193,匹配表1065!T:T,匹配表1065!W:W)</f>
        <v>苏州市</v>
      </c>
      <c r="I4193" s="89" t="str">
        <f>_xlfn.XLOOKUP(O4193,匹配表1065!T:T,匹配表1065!X:X)</f>
        <v>PME2010</v>
      </c>
      <c r="J4193" s="102" t="s">
        <v>186</v>
      </c>
      <c r="K4193" s="89" cm="1">
        <f ca="1" t="array" ref="K4193:L4193">_xlfn.XLOOKUP(J4193,匹配表1065!Y:Y,匹配表1065!AA:AB)</f>
        <v>6</v>
      </c>
      <c r="L4193" s="89" t="str">
        <v>3个月以上</v>
      </c>
      <c r="M4193" s="92" t="s">
        <v>35</v>
      </c>
      <c r="N4193" s="102">
        <v>1</v>
      </c>
      <c r="O4193" s="93" t="str">
        <f>_xlfn.XLOOKUP(P4193,匹配表1065!U:U,匹配表1065!T:T)</f>
        <v>HO00111872</v>
      </c>
      <c r="P4193" s="102" t="s">
        <v>218</v>
      </c>
      <c r="Q4193" s="102" t="s">
        <v>219</v>
      </c>
      <c r="R4193" s="89" t="str">
        <f>_xlfn.XLOOKUP(Q4193,匹配表1065!L:L,匹配表1065!O:O)</f>
        <v>D</v>
      </c>
      <c r="S4193" s="93" t="str">
        <f>IFERROR(_xlfn.XLOOKUP(Q4193,匹配表1065!AI:AI,匹配表1065!AJ:AJ),"绿标")</f>
        <v>绿标</v>
      </c>
      <c r="T4193" s="93" t="str" cm="1">
        <f t="array" ref="T4193:U4193">_xlfn.XLOOKUP(Q4193,匹配表1065!L:L,匹配表1065!M:N)</f>
        <v>其他</v>
      </c>
      <c r="U4193" s="94" t="str">
        <v>其他</v>
      </c>
      <c r="V4193" s="95" t="s">
        <v>70</v>
      </c>
      <c r="W4193" s="93">
        <f>_xlfn.XLOOKUP(M4193,匹配表1065!D:D,匹配表1065!F:F)*N4193</f>
        <v>4</v>
      </c>
    </row>
    <row r="4194" customHeight="1" spans="1:23">
      <c r="A4194" s="89" t="s">
        <v>787</v>
      </c>
      <c r="B4194" s="90">
        <v>46194</v>
      </c>
      <c r="C4194" s="91" t="str">
        <f t="shared" si="130"/>
        <v>6月第3周</v>
      </c>
      <c r="D4194" s="89" t="s">
        <v>854</v>
      </c>
      <c r="E4194" s="89" t="str">
        <f t="shared" si="131"/>
        <v>6月第4周--周7</v>
      </c>
      <c r="F4194" s="103" t="s">
        <v>27</v>
      </c>
      <c r="G4194" s="102" t="s">
        <v>104</v>
      </c>
      <c r="H4194" s="92" t="str">
        <f>_xlfn.XLOOKUP(O4194,匹配表1065!T:T,匹配表1065!W:W)</f>
        <v>济南市</v>
      </c>
      <c r="I4194" s="89" t="str">
        <f>_xlfn.XLOOKUP(O4194,匹配表1065!T:T,匹配表1065!X:X)</f>
        <v>PME2026</v>
      </c>
      <c r="J4194" s="102" t="s">
        <v>116</v>
      </c>
      <c r="K4194" s="89" cm="1">
        <f ca="1" t="array" ref="K4194:L4194">_xlfn.XLOOKUP(J4194,匹配表1065!Y:Y,匹配表1065!AA:AB)</f>
        <v>13</v>
      </c>
      <c r="L4194" s="89" t="str">
        <v>3个月以上</v>
      </c>
      <c r="M4194" s="92" t="s">
        <v>35</v>
      </c>
      <c r="N4194" s="102">
        <v>1</v>
      </c>
      <c r="O4194" s="93" t="str">
        <f>_xlfn.XLOOKUP(P4194,匹配表1065!U:U,匹配表1065!T:T)</f>
        <v>HO00001409</v>
      </c>
      <c r="P4194" s="102" t="s">
        <v>117</v>
      </c>
      <c r="Q4194" s="102" t="s">
        <v>356</v>
      </c>
      <c r="R4194" s="89" t="str">
        <f>_xlfn.XLOOKUP(Q4194,匹配表1065!L:L,匹配表1065!O:O)</f>
        <v>B</v>
      </c>
      <c r="S4194" s="93" t="str">
        <f>IFERROR(_xlfn.XLOOKUP(Q4194,匹配表1065!AI:AI,匹配表1065!AJ:AJ),"绿标")</f>
        <v>绿标</v>
      </c>
      <c r="T4194" s="93" t="str" cm="1">
        <f t="array" ref="T4194:U4194">_xlfn.XLOOKUP(Q4194,匹配表1065!L:L,匹配表1065!M:N)</f>
        <v>脑血管</v>
      </c>
      <c r="U4194" s="94" t="str">
        <v>神经内科</v>
      </c>
      <c r="V4194" s="95" t="s">
        <v>33</v>
      </c>
      <c r="W4194" s="93">
        <f>_xlfn.XLOOKUP(M4194,匹配表1065!D:D,匹配表1065!F:F)*N4194</f>
        <v>4</v>
      </c>
    </row>
    <row r="4195" customHeight="1" spans="1:23">
      <c r="A4195" s="89" t="s">
        <v>787</v>
      </c>
      <c r="B4195" s="90">
        <v>46194</v>
      </c>
      <c r="C4195" s="91" t="str">
        <f t="shared" si="130"/>
        <v>6月第3周</v>
      </c>
      <c r="D4195" s="89" t="s">
        <v>854</v>
      </c>
      <c r="E4195" s="89" t="str">
        <f t="shared" si="131"/>
        <v>6月第4周--周7</v>
      </c>
      <c r="F4195" s="103" t="s">
        <v>27</v>
      </c>
      <c r="G4195" s="102" t="s">
        <v>104</v>
      </c>
      <c r="H4195" s="92" t="str">
        <f>_xlfn.XLOOKUP(O4195,匹配表1065!T:T,匹配表1065!W:W)</f>
        <v>济南市</v>
      </c>
      <c r="I4195" s="89" t="str">
        <f>_xlfn.XLOOKUP(O4195,匹配表1065!T:T,匹配表1065!X:X)</f>
        <v>PME2029</v>
      </c>
      <c r="J4195" s="102" t="s">
        <v>128</v>
      </c>
      <c r="K4195" s="89" cm="1">
        <f ca="1" t="array" ref="K4195:L4195">_xlfn.XLOOKUP(J4195,匹配表1065!Y:Y,匹配表1065!AA:AB)</f>
        <v>13</v>
      </c>
      <c r="L4195" s="89" t="str">
        <v>3个月以上</v>
      </c>
      <c r="M4195" s="92" t="s">
        <v>35</v>
      </c>
      <c r="N4195" s="102">
        <v>1</v>
      </c>
      <c r="O4195" s="93" t="str">
        <f>_xlfn.XLOOKUP(P4195,匹配表1065!U:U,匹配表1065!T:T)</f>
        <v>HO00024281</v>
      </c>
      <c r="P4195" s="102" t="s">
        <v>129</v>
      </c>
      <c r="Q4195" s="102" t="s">
        <v>130</v>
      </c>
      <c r="R4195" s="89" t="str">
        <f>_xlfn.XLOOKUP(Q4195,匹配表1065!L:L,匹配表1065!O:O)</f>
        <v>B</v>
      </c>
      <c r="S4195" s="93" t="str">
        <f>IFERROR(_xlfn.XLOOKUP(Q4195,匹配表1065!AI:AI,匹配表1065!AJ:AJ),"绿标")</f>
        <v>绿标</v>
      </c>
      <c r="T4195" s="93" t="str" cm="1">
        <f t="array" ref="T4195:U4195">_xlfn.XLOOKUP(Q4195,匹配表1065!L:L,匹配表1065!M:N)</f>
        <v>脑血管</v>
      </c>
      <c r="U4195" s="94" t="str">
        <v>神经内科</v>
      </c>
      <c r="V4195" s="95" t="s">
        <v>58</v>
      </c>
      <c r="W4195" s="93">
        <f>_xlfn.XLOOKUP(M4195,匹配表1065!D:D,匹配表1065!F:F)*N4195</f>
        <v>4</v>
      </c>
    </row>
    <row r="4196" customHeight="1" spans="1:23">
      <c r="A4196" s="89" t="s">
        <v>787</v>
      </c>
      <c r="B4196" s="90">
        <v>46194</v>
      </c>
      <c r="C4196" s="91" t="str">
        <f t="shared" si="130"/>
        <v>6月第3周</v>
      </c>
      <c r="D4196" s="89" t="s">
        <v>854</v>
      </c>
      <c r="E4196" s="89" t="str">
        <f t="shared" si="131"/>
        <v>6月第4周--周7</v>
      </c>
      <c r="F4196" s="103" t="s">
        <v>27</v>
      </c>
      <c r="G4196" s="102" t="s">
        <v>104</v>
      </c>
      <c r="H4196" s="92" t="str">
        <f>_xlfn.XLOOKUP(O4196,匹配表1065!T:T,匹配表1065!W:W)</f>
        <v>济南市</v>
      </c>
      <c r="I4196" s="89" t="str">
        <f>_xlfn.XLOOKUP(O4196,匹配表1065!T:T,匹配表1065!X:X)</f>
        <v>PME2025</v>
      </c>
      <c r="J4196" s="102" t="s">
        <v>111</v>
      </c>
      <c r="K4196" s="89" cm="1">
        <f ca="1" t="array" ref="K4196:L4196">_xlfn.XLOOKUP(J4196,匹配表1065!Y:Y,匹配表1065!AA:AB)</f>
        <v>30</v>
      </c>
      <c r="L4196" s="89" t="str">
        <v>3个月以上</v>
      </c>
      <c r="M4196" s="92" t="s">
        <v>35</v>
      </c>
      <c r="N4196" s="102">
        <v>2</v>
      </c>
      <c r="O4196" s="93" t="str">
        <f>_xlfn.XLOOKUP(P4196,匹配表1065!U:U,匹配表1065!T:T)</f>
        <v>HO00001400</v>
      </c>
      <c r="P4196" s="102" t="s">
        <v>112</v>
      </c>
      <c r="Q4196" s="102" t="s">
        <v>412</v>
      </c>
      <c r="R4196" s="89" t="str">
        <f>_xlfn.XLOOKUP(Q4196,匹配表1065!L:L,匹配表1065!O:O)</f>
        <v>C</v>
      </c>
      <c r="S4196" s="93" t="str">
        <f>IFERROR(_xlfn.XLOOKUP(Q4196,匹配表1065!AI:AI,匹配表1065!AJ:AJ),"绿标")</f>
        <v>黑标</v>
      </c>
      <c r="T4196" s="93" t="str" cm="1">
        <f t="array" ref="T4196:U4196">_xlfn.XLOOKUP(Q4196,匹配表1065!L:L,匹配表1065!M:N)</f>
        <v>眩晕</v>
      </c>
      <c r="U4196" s="94" t="str">
        <v>耳鼻喉科</v>
      </c>
      <c r="V4196" s="95" t="s">
        <v>58</v>
      </c>
      <c r="W4196" s="93">
        <f>_xlfn.XLOOKUP(M4196,匹配表1065!D:D,匹配表1065!F:F)*N4196</f>
        <v>8</v>
      </c>
    </row>
    <row r="4197" customHeight="1" spans="1:23">
      <c r="A4197" s="89" t="s">
        <v>787</v>
      </c>
      <c r="B4197" s="90">
        <v>46194</v>
      </c>
      <c r="C4197" s="91" t="str">
        <f t="shared" si="130"/>
        <v>6月第3周</v>
      </c>
      <c r="D4197" s="89" t="s">
        <v>854</v>
      </c>
      <c r="E4197" s="89" t="str">
        <f t="shared" si="131"/>
        <v>6月第4周--周7</v>
      </c>
      <c r="F4197" s="103" t="s">
        <v>27</v>
      </c>
      <c r="G4197" s="102" t="s">
        <v>104</v>
      </c>
      <c r="H4197" s="92" t="str">
        <f>_xlfn.XLOOKUP(O4197,匹配表1065!T:T,匹配表1065!W:W)</f>
        <v>济南市</v>
      </c>
      <c r="I4197" s="89" t="str">
        <f>_xlfn.XLOOKUP(O4197,匹配表1065!T:T,匹配表1065!X:X)</f>
        <v>PME2024</v>
      </c>
      <c r="J4197" s="102" t="s">
        <v>125</v>
      </c>
      <c r="K4197" s="89" cm="1">
        <f ca="1" t="array" ref="K4197:L4197">_xlfn.XLOOKUP(J4197,匹配表1065!Y:Y,匹配表1065!AA:AB)</f>
        <v>9</v>
      </c>
      <c r="L4197" s="89" t="str">
        <v>3个月以上</v>
      </c>
      <c r="M4197" s="92" t="s">
        <v>35</v>
      </c>
      <c r="N4197" s="102">
        <v>1</v>
      </c>
      <c r="O4197" s="93" t="str">
        <f>_xlfn.XLOOKUP(P4197,匹配表1065!U:U,匹配表1065!T:T)</f>
        <v>HO00001404</v>
      </c>
      <c r="P4197" s="102" t="s">
        <v>126</v>
      </c>
      <c r="Q4197" s="102" t="s">
        <v>233</v>
      </c>
      <c r="R4197" s="89" t="str">
        <f>_xlfn.XLOOKUP(Q4197,匹配表1065!L:L,匹配表1065!O:O)</f>
        <v>B</v>
      </c>
      <c r="S4197" s="93" t="str">
        <f>IFERROR(_xlfn.XLOOKUP(Q4197,匹配表1065!AI:AI,匹配表1065!AJ:AJ),"绿标")</f>
        <v>红标</v>
      </c>
      <c r="T4197" s="93" t="str" cm="1">
        <f t="array" ref="T4197:U4197">_xlfn.XLOOKUP(Q4197,匹配表1065!L:L,匹配表1065!M:N)</f>
        <v>脑血管</v>
      </c>
      <c r="U4197" s="94" t="str">
        <v>神经内科</v>
      </c>
      <c r="V4197" s="95" t="s">
        <v>58</v>
      </c>
      <c r="W4197" s="93">
        <f>_xlfn.XLOOKUP(M4197,匹配表1065!D:D,匹配表1065!F:F)*N4197</f>
        <v>4</v>
      </c>
    </row>
    <row r="4198" customHeight="1" spans="1:23">
      <c r="A4198" s="89" t="s">
        <v>787</v>
      </c>
      <c r="B4198" s="90">
        <v>46194</v>
      </c>
      <c r="C4198" s="91" t="str">
        <f t="shared" si="130"/>
        <v>6月第3周</v>
      </c>
      <c r="D4198" s="89" t="s">
        <v>854</v>
      </c>
      <c r="E4198" s="89" t="str">
        <f t="shared" si="131"/>
        <v>6月第4周--周7</v>
      </c>
      <c r="F4198" s="103" t="s">
        <v>27</v>
      </c>
      <c r="G4198" s="92" t="s">
        <v>92</v>
      </c>
      <c r="H4198" s="92" t="str">
        <f>_xlfn.XLOOKUP(O4198,匹配表1065!T:T,匹配表1065!W:W)</f>
        <v>合肥市</v>
      </c>
      <c r="I4198" s="89" t="str">
        <f>_xlfn.XLOOKUP(O4198,匹配表1065!T:T,匹配表1065!X:X)</f>
        <v>PME2007</v>
      </c>
      <c r="J4198" s="102" t="s">
        <v>93</v>
      </c>
      <c r="K4198" s="89" cm="1">
        <f ca="1" t="array" ref="K4198:L4198">_xlfn.XLOOKUP(J4198,匹配表1065!Y:Y,匹配表1065!AA:AB)</f>
        <v>9</v>
      </c>
      <c r="L4198" s="89" t="str">
        <v>3个月以上</v>
      </c>
      <c r="M4198" s="92" t="s">
        <v>35</v>
      </c>
      <c r="N4198" s="102">
        <v>1</v>
      </c>
      <c r="O4198" s="93" t="str">
        <f>_xlfn.XLOOKUP(P4198,匹配表1065!U:U,匹配表1065!T:T)</f>
        <v>HO00000001</v>
      </c>
      <c r="P4198" s="102" t="s">
        <v>94</v>
      </c>
      <c r="Q4198" s="102" t="s">
        <v>206</v>
      </c>
      <c r="R4198" s="89" t="str">
        <f>_xlfn.XLOOKUP(Q4198,匹配表1065!L:L,匹配表1065!O:O)</f>
        <v>A</v>
      </c>
      <c r="S4198" s="93" t="str">
        <f>IFERROR(_xlfn.XLOOKUP(Q4198,匹配表1065!AI:AI,匹配表1065!AJ:AJ),"绿标")</f>
        <v>绿标</v>
      </c>
      <c r="T4198" s="93" t="str" cm="1">
        <f t="array" ref="T4198:U4198">_xlfn.XLOOKUP(Q4198,匹配表1065!L:L,匹配表1065!M:N)</f>
        <v>头痛</v>
      </c>
      <c r="U4198" s="94" t="str">
        <v>神经内科</v>
      </c>
      <c r="V4198" s="95" t="s">
        <v>58</v>
      </c>
      <c r="W4198" s="93">
        <f>_xlfn.XLOOKUP(M4198,匹配表1065!D:D,匹配表1065!F:F)*N4198</f>
        <v>4</v>
      </c>
    </row>
    <row r="4199" customHeight="1" spans="1:23">
      <c r="A4199" s="89" t="s">
        <v>787</v>
      </c>
      <c r="B4199" s="90">
        <v>46195</v>
      </c>
      <c r="C4199" s="91" t="str">
        <f t="shared" si="130"/>
        <v>6月第4周</v>
      </c>
      <c r="D4199" s="89" t="s">
        <v>854</v>
      </c>
      <c r="E4199" s="89" t="str">
        <f t="shared" si="131"/>
        <v>6月第4周--周1</v>
      </c>
      <c r="F4199" s="103" t="s">
        <v>27</v>
      </c>
      <c r="G4199" s="89" t="s">
        <v>63</v>
      </c>
      <c r="H4199" s="92" t="str">
        <f>_xlfn.XLOOKUP(O4199,匹配表1065!T:T,匹配表1065!W:W)</f>
        <v>南京市</v>
      </c>
      <c r="I4199" s="89" t="str">
        <f>_xlfn.XLOOKUP(O4199,匹配表1065!T:T,匹配表1065!X:X)</f>
        <v>PME2001</v>
      </c>
      <c r="J4199" s="102" t="s">
        <v>64</v>
      </c>
      <c r="K4199" s="89" cm="1">
        <f ca="1" t="array" ref="K4199:L4199">_xlfn.XLOOKUP(J4199,匹配表1065!Y:Y,匹配表1065!AA:AB)</f>
        <v>31</v>
      </c>
      <c r="L4199" s="89" t="str">
        <v>3个月以上</v>
      </c>
      <c r="M4199" s="92" t="s">
        <v>30</v>
      </c>
      <c r="N4199" s="102">
        <v>5</v>
      </c>
      <c r="O4199" s="93" t="str">
        <f>_xlfn.XLOOKUP(P4199,匹配表1065!U:U,匹配表1065!T:T)</f>
        <v>HO00000958</v>
      </c>
      <c r="P4199" s="102" t="s">
        <v>65</v>
      </c>
      <c r="Q4199" s="102" t="s">
        <v>209</v>
      </c>
      <c r="R4199" s="89" t="str">
        <f>_xlfn.XLOOKUP(Q4199,匹配表1065!L:L,匹配表1065!O:O)</f>
        <v>C</v>
      </c>
      <c r="S4199" s="93" t="str">
        <f>IFERROR(_xlfn.XLOOKUP(Q4199,匹配表1065!AI:AI,匹配表1065!AJ:AJ),"绿标")</f>
        <v>红标</v>
      </c>
      <c r="T4199" s="93" t="str" cm="1">
        <f t="array" ref="T4199:U4199">_xlfn.XLOOKUP(Q4199,匹配表1065!L:L,匹配表1065!M:N)</f>
        <v>眩晕</v>
      </c>
      <c r="U4199" s="94" t="str">
        <v>耳鼻喉科</v>
      </c>
      <c r="V4199" s="95" t="s">
        <v>70</v>
      </c>
      <c r="W4199" s="93">
        <f>_xlfn.XLOOKUP(M4199,匹配表1065!D:D,匹配表1065!F:F)*N4199</f>
        <v>60</v>
      </c>
    </row>
    <row r="4200" customHeight="1" spans="1:23">
      <c r="A4200" s="89" t="s">
        <v>787</v>
      </c>
      <c r="B4200" s="90">
        <v>46195</v>
      </c>
      <c r="C4200" s="91" t="str">
        <f t="shared" si="130"/>
        <v>6月第4周</v>
      </c>
      <c r="D4200" s="89" t="s">
        <v>854</v>
      </c>
      <c r="E4200" s="89" t="str">
        <f t="shared" si="131"/>
        <v>6月第4周--周1</v>
      </c>
      <c r="F4200" s="103" t="s">
        <v>27</v>
      </c>
      <c r="G4200" s="89" t="s">
        <v>63</v>
      </c>
      <c r="H4200" s="92" t="str">
        <f>_xlfn.XLOOKUP(O4200,匹配表1065!T:T,匹配表1065!W:W)</f>
        <v>淮安市</v>
      </c>
      <c r="I4200" s="89" t="str">
        <f>_xlfn.XLOOKUP(O4200,匹配表1065!T:T,匹配表1065!X:X)</f>
        <v>PME2041</v>
      </c>
      <c r="J4200" s="102" t="s">
        <v>71</v>
      </c>
      <c r="K4200" s="89" cm="1">
        <f ca="1" t="array" ref="K4200:L4200">_xlfn.XLOOKUP(J4200,匹配表1065!Y:Y,匹配表1065!AA:AB)</f>
        <v>5</v>
      </c>
      <c r="L4200" s="89" t="str">
        <v>3个月以上</v>
      </c>
      <c r="M4200" s="92" t="s">
        <v>35</v>
      </c>
      <c r="N4200" s="102">
        <v>1</v>
      </c>
      <c r="O4200" s="93" t="str">
        <f>_xlfn.XLOOKUP(P4200,匹配表1065!U:U,匹配表1065!T:T)</f>
        <v>HO00000992</v>
      </c>
      <c r="P4200" s="102" t="s">
        <v>72</v>
      </c>
      <c r="Q4200" s="102" t="s">
        <v>73</v>
      </c>
      <c r="R4200" s="89" t="str">
        <f>_xlfn.XLOOKUP(Q4200,匹配表1065!L:L,匹配表1065!O:O)</f>
        <v>D</v>
      </c>
      <c r="S4200" s="93" t="str">
        <f>IFERROR(_xlfn.XLOOKUP(Q4200,匹配表1065!AI:AI,匹配表1065!AJ:AJ),"绿标")</f>
        <v>绿标</v>
      </c>
      <c r="T4200" s="93" t="str" cm="1">
        <f t="array" ref="T4200:U4200">_xlfn.XLOOKUP(Q4200,匹配表1065!L:L,匹配表1065!M:N)</f>
        <v>眩晕</v>
      </c>
      <c r="U4200" s="94" t="str">
        <v>神经内科</v>
      </c>
      <c r="V4200" s="95" t="s">
        <v>67</v>
      </c>
      <c r="W4200" s="93">
        <f>_xlfn.XLOOKUP(M4200,匹配表1065!D:D,匹配表1065!F:F)*N4200</f>
        <v>4</v>
      </c>
    </row>
    <row r="4201" customHeight="1" spans="1:23">
      <c r="A4201" s="89" t="s">
        <v>787</v>
      </c>
      <c r="B4201" s="90">
        <v>46195</v>
      </c>
      <c r="C4201" s="91" t="str">
        <f t="shared" si="130"/>
        <v>6月第4周</v>
      </c>
      <c r="D4201" s="89" t="s">
        <v>854</v>
      </c>
      <c r="E4201" s="89" t="str">
        <f t="shared" si="131"/>
        <v>6月第4周--周1</v>
      </c>
      <c r="F4201" s="103" t="s">
        <v>27</v>
      </c>
      <c r="G4201" s="89" t="s">
        <v>63</v>
      </c>
      <c r="H4201" s="92" t="str">
        <f>_xlfn.XLOOKUP(O4201,匹配表1065!T:T,匹配表1065!W:W)</f>
        <v>连云港市</v>
      </c>
      <c r="I4201" s="89" t="str">
        <f>_xlfn.XLOOKUP(O4201,匹配表1065!T:T,匹配表1065!X:X)</f>
        <v>PME2042</v>
      </c>
      <c r="J4201" s="102" t="s">
        <v>74</v>
      </c>
      <c r="K4201" s="89" cm="1">
        <f ca="1" t="array" ref="K4201:L4201">_xlfn.XLOOKUP(J4201,匹配表1065!Y:Y,匹配表1065!AA:AB)</f>
        <v>7</v>
      </c>
      <c r="L4201" s="89" t="str">
        <v>3个月以上</v>
      </c>
      <c r="M4201" s="92" t="s">
        <v>35</v>
      </c>
      <c r="N4201" s="102">
        <v>1</v>
      </c>
      <c r="O4201" s="93" t="str">
        <f>_xlfn.XLOOKUP(P4201,匹配表1065!U:U,匹配表1065!T:T)</f>
        <v>HO00001004</v>
      </c>
      <c r="P4201" s="102" t="s">
        <v>75</v>
      </c>
      <c r="Q4201" s="102" t="s">
        <v>468</v>
      </c>
      <c r="R4201" s="89" t="str">
        <f>_xlfn.XLOOKUP(Q4201,匹配表1065!L:L,匹配表1065!O:O)</f>
        <v>B</v>
      </c>
      <c r="S4201" s="93" t="str">
        <f>IFERROR(_xlfn.XLOOKUP(Q4201,匹配表1065!AI:AI,匹配表1065!AJ:AJ),"绿标")</f>
        <v>黑标</v>
      </c>
      <c r="T4201" s="93" t="str" cm="1">
        <f t="array" ref="T4201:U4201">_xlfn.XLOOKUP(Q4201,匹配表1065!L:L,匹配表1065!M:N)</f>
        <v>脑血管</v>
      </c>
      <c r="U4201" s="94" t="str">
        <v>神经内科</v>
      </c>
      <c r="V4201" s="95" t="s">
        <v>33</v>
      </c>
      <c r="W4201" s="93">
        <f>_xlfn.XLOOKUP(M4201,匹配表1065!D:D,匹配表1065!F:F)*N4201</f>
        <v>4</v>
      </c>
    </row>
    <row r="4202" customHeight="1" spans="1:23">
      <c r="A4202" s="89" t="s">
        <v>787</v>
      </c>
      <c r="B4202" s="90">
        <v>46195</v>
      </c>
      <c r="C4202" s="91" t="str">
        <f t="shared" si="130"/>
        <v>6月第4周</v>
      </c>
      <c r="D4202" s="89" t="s">
        <v>854</v>
      </c>
      <c r="E4202" s="89" t="str">
        <f t="shared" si="131"/>
        <v>6月第4周--周1</v>
      </c>
      <c r="F4202" s="103" t="s">
        <v>27</v>
      </c>
      <c r="G4202" s="89" t="s">
        <v>63</v>
      </c>
      <c r="H4202" s="92" t="str">
        <f>_xlfn.XLOOKUP(O4202,匹配表1065!T:T,匹配表1065!W:W)</f>
        <v>南京市</v>
      </c>
      <c r="I4202" s="89" t="str">
        <f>_xlfn.XLOOKUP(O4202,匹配表1065!T:T,匹配表1065!X:X)</f>
        <v>PME2002</v>
      </c>
      <c r="J4202" s="102" t="s">
        <v>410</v>
      </c>
      <c r="K4202" s="89" cm="1">
        <f ca="1" t="array" ref="K4202:L4202">_xlfn.XLOOKUP(J4202,匹配表1065!Y:Y,匹配表1065!AA:AB)</f>
        <v>1</v>
      </c>
      <c r="L4202" s="89" t="str">
        <v>3个月以内</v>
      </c>
      <c r="M4202" s="92" t="s">
        <v>35</v>
      </c>
      <c r="N4202" s="102">
        <v>1</v>
      </c>
      <c r="O4202" s="93" t="str">
        <f>_xlfn.XLOOKUP(P4202,匹配表1065!U:U,匹配表1065!T:T)</f>
        <v>HO00000964</v>
      </c>
      <c r="P4202" s="102" t="s">
        <v>90</v>
      </c>
      <c r="Q4202" s="102" t="s">
        <v>213</v>
      </c>
      <c r="R4202" s="89" t="str">
        <f>_xlfn.XLOOKUP(Q4202,匹配表1065!L:L,匹配表1065!O:O)</f>
        <v>A</v>
      </c>
      <c r="S4202" s="93" t="str">
        <f>IFERROR(_xlfn.XLOOKUP(Q4202,匹配表1065!AI:AI,匹配表1065!AJ:AJ),"绿标")</f>
        <v>红标</v>
      </c>
      <c r="T4202" s="93" t="str" cm="1">
        <f t="array" ref="T4202:U4202">_xlfn.XLOOKUP(Q4202,匹配表1065!L:L,匹配表1065!M:N)</f>
        <v>头痛</v>
      </c>
      <c r="U4202" s="94" t="str">
        <v>神经内科</v>
      </c>
      <c r="V4202" s="95" t="s">
        <v>58</v>
      </c>
      <c r="W4202" s="93">
        <f>_xlfn.XLOOKUP(M4202,匹配表1065!D:D,匹配表1065!F:F)*N4202</f>
        <v>4</v>
      </c>
    </row>
    <row r="4203" customHeight="1" spans="1:23">
      <c r="A4203" s="89" t="s">
        <v>787</v>
      </c>
      <c r="B4203" s="90">
        <v>46195</v>
      </c>
      <c r="C4203" s="91" t="str">
        <f t="shared" si="130"/>
        <v>6月第4周</v>
      </c>
      <c r="D4203" s="89" t="s">
        <v>854</v>
      </c>
      <c r="E4203" s="89" t="str">
        <f t="shared" si="131"/>
        <v>6月第4周--周1</v>
      </c>
      <c r="F4203" s="103" t="s">
        <v>27</v>
      </c>
      <c r="G4203" s="89" t="s">
        <v>63</v>
      </c>
      <c r="H4203" s="92" t="str">
        <f>_xlfn.XLOOKUP(O4203,匹配表1065!T:T,匹配表1065!W:W)</f>
        <v>徐州市</v>
      </c>
      <c r="I4203" s="89" t="str">
        <f>_xlfn.XLOOKUP(O4203,匹配表1065!T:T,匹配表1065!X:X)</f>
        <v>PME2008</v>
      </c>
      <c r="J4203" s="102" t="s">
        <v>81</v>
      </c>
      <c r="K4203" s="89" cm="1">
        <f ca="1" t="array" ref="K4203:L4203">_xlfn.XLOOKUP(J4203,匹配表1065!Y:Y,匹配表1065!AA:AB)</f>
        <v>19</v>
      </c>
      <c r="L4203" s="89" t="str">
        <v>3个月以上</v>
      </c>
      <c r="M4203" s="92" t="s">
        <v>30</v>
      </c>
      <c r="N4203" s="102">
        <v>1</v>
      </c>
      <c r="O4203" s="93" t="str">
        <f>_xlfn.XLOOKUP(P4203,匹配表1065!U:U,匹配表1065!T:T)</f>
        <v>HO00000989</v>
      </c>
      <c r="P4203" s="102" t="s">
        <v>214</v>
      </c>
      <c r="Q4203" s="102" t="s">
        <v>215</v>
      </c>
      <c r="R4203" s="89" t="str">
        <f>_xlfn.XLOOKUP(Q4203,匹配表1065!L:L,匹配表1065!O:O)</f>
        <v>A</v>
      </c>
      <c r="S4203" s="93" t="str">
        <f>IFERROR(_xlfn.XLOOKUP(Q4203,匹配表1065!AI:AI,匹配表1065!AJ:AJ),"绿标")</f>
        <v>红标</v>
      </c>
      <c r="T4203" s="93" t="str" cm="1">
        <f t="array" ref="T4203:U4203">_xlfn.XLOOKUP(Q4203,匹配表1065!L:L,匹配表1065!M:N)</f>
        <v>头痛</v>
      </c>
      <c r="U4203" s="94" t="str">
        <v>神经内科</v>
      </c>
      <c r="V4203" s="95" t="s">
        <v>58</v>
      </c>
      <c r="W4203" s="93">
        <f>_xlfn.XLOOKUP(M4203,匹配表1065!D:D,匹配表1065!F:F)*N4203</f>
        <v>12</v>
      </c>
    </row>
    <row r="4204" customHeight="1" spans="1:23">
      <c r="A4204" s="89" t="s">
        <v>787</v>
      </c>
      <c r="B4204" s="90">
        <v>46195</v>
      </c>
      <c r="C4204" s="91" t="str">
        <f t="shared" si="130"/>
        <v>6月第4周</v>
      </c>
      <c r="D4204" s="89" t="s">
        <v>854</v>
      </c>
      <c r="E4204" s="89" t="str">
        <f t="shared" si="131"/>
        <v>6月第4周--周1</v>
      </c>
      <c r="F4204" s="103" t="s">
        <v>27</v>
      </c>
      <c r="G4204" s="89" t="s">
        <v>63</v>
      </c>
      <c r="H4204" s="92" t="str">
        <f>_xlfn.XLOOKUP(O4204,匹配表1065!T:T,匹配表1065!W:W)</f>
        <v>南京市</v>
      </c>
      <c r="I4204" s="89" t="str">
        <f>_xlfn.XLOOKUP(O4204,匹配表1065!T:T,匹配表1065!X:X)</f>
        <v>PME2001</v>
      </c>
      <c r="J4204" s="102" t="s">
        <v>77</v>
      </c>
      <c r="K4204" s="89" cm="1">
        <f ca="1" t="array" ref="K4204:L4204">_xlfn.XLOOKUP(J4204,匹配表1065!Y:Y,匹配表1065!AA:AB)</f>
        <v>8</v>
      </c>
      <c r="L4204" s="89" t="str">
        <v>3个月以上</v>
      </c>
      <c r="M4204" s="92" t="s">
        <v>30</v>
      </c>
      <c r="N4204" s="102">
        <v>1</v>
      </c>
      <c r="O4204" s="93" t="str">
        <f>_xlfn.XLOOKUP(P4204,匹配表1065!U:U,匹配表1065!T:T)</f>
        <v>HO00000958</v>
      </c>
      <c r="P4204" s="102" t="s">
        <v>65</v>
      </c>
      <c r="Q4204" s="102" t="s">
        <v>216</v>
      </c>
      <c r="R4204" s="89" t="str">
        <f>_xlfn.XLOOKUP(Q4204,匹配表1065!L:L,匹配表1065!O:O)</f>
        <v>A</v>
      </c>
      <c r="S4204" s="93" t="str">
        <f>IFERROR(_xlfn.XLOOKUP(Q4204,匹配表1065!AI:AI,匹配表1065!AJ:AJ),"绿标")</f>
        <v>红标</v>
      </c>
      <c r="T4204" s="93" t="str" cm="1">
        <f t="array" ref="T4204:U4204">_xlfn.XLOOKUP(Q4204,匹配表1065!L:L,匹配表1065!M:N)</f>
        <v>头痛</v>
      </c>
      <c r="U4204" s="94" t="str">
        <v>神经内科</v>
      </c>
      <c r="V4204" s="95" t="s">
        <v>33</v>
      </c>
      <c r="W4204" s="93">
        <f>_xlfn.XLOOKUP(M4204,匹配表1065!D:D,匹配表1065!F:F)*N4204</f>
        <v>12</v>
      </c>
    </row>
    <row r="4205" customHeight="1" spans="1:23">
      <c r="A4205" s="89" t="s">
        <v>787</v>
      </c>
      <c r="B4205" s="90">
        <v>46195</v>
      </c>
      <c r="C4205" s="91" t="str">
        <f t="shared" si="130"/>
        <v>6月第4周</v>
      </c>
      <c r="D4205" s="89" t="s">
        <v>854</v>
      </c>
      <c r="E4205" s="89" t="str">
        <f t="shared" si="131"/>
        <v>6月第4周--周1</v>
      </c>
      <c r="F4205" s="103" t="s">
        <v>27</v>
      </c>
      <c r="G4205" s="89" t="s">
        <v>63</v>
      </c>
      <c r="H4205" s="92" t="str">
        <f>_xlfn.XLOOKUP(O4205,匹配表1065!T:T,匹配表1065!W:W)</f>
        <v>南京市</v>
      </c>
      <c r="I4205" s="89" t="str">
        <f>_xlfn.XLOOKUP(O4205,匹配表1065!T:T,匹配表1065!X:X)</f>
        <v>PME2002</v>
      </c>
      <c r="J4205" s="102" t="s">
        <v>84</v>
      </c>
      <c r="K4205" s="89" cm="1">
        <f ca="1" t="array" ref="K4205:L4205">_xlfn.XLOOKUP(J4205,匹配表1065!Y:Y,匹配表1065!AA:AB)</f>
        <v>31</v>
      </c>
      <c r="L4205" s="89" t="str">
        <v>3个月以上</v>
      </c>
      <c r="M4205" s="92" t="s">
        <v>30</v>
      </c>
      <c r="N4205" s="102">
        <v>5</v>
      </c>
      <c r="O4205" s="93" t="str">
        <f>_xlfn.XLOOKUP(P4205,匹配表1065!U:U,匹配表1065!T:T)</f>
        <v>HO00000964</v>
      </c>
      <c r="P4205" s="102" t="s">
        <v>90</v>
      </c>
      <c r="Q4205" s="102" t="s">
        <v>281</v>
      </c>
      <c r="R4205" s="89" t="str">
        <f>_xlfn.XLOOKUP(Q4205,匹配表1065!L:L,匹配表1065!O:O)</f>
        <v>A</v>
      </c>
      <c r="S4205" s="93" t="str">
        <f>IFERROR(_xlfn.XLOOKUP(Q4205,匹配表1065!AI:AI,匹配表1065!AJ:AJ),"绿标")</f>
        <v>红标</v>
      </c>
      <c r="T4205" s="93" t="str" cm="1">
        <f t="array" ref="T4205:U4205">_xlfn.XLOOKUP(Q4205,匹配表1065!L:L,匹配表1065!M:N)</f>
        <v>头痛</v>
      </c>
      <c r="U4205" s="94" t="str">
        <v>神经内科</v>
      </c>
      <c r="V4205" s="95" t="s">
        <v>70</v>
      </c>
      <c r="W4205" s="93">
        <f>_xlfn.XLOOKUP(M4205,匹配表1065!D:D,匹配表1065!F:F)*N4205</f>
        <v>60</v>
      </c>
    </row>
    <row r="4206" customHeight="1" spans="1:23">
      <c r="A4206" s="89" t="s">
        <v>787</v>
      </c>
      <c r="B4206" s="90">
        <v>46195</v>
      </c>
      <c r="C4206" s="91" t="str">
        <f t="shared" si="130"/>
        <v>6月第4周</v>
      </c>
      <c r="D4206" s="89" t="s">
        <v>854</v>
      </c>
      <c r="E4206" s="89" t="str">
        <f t="shared" si="131"/>
        <v>6月第4周--周1</v>
      </c>
      <c r="F4206" s="103" t="s">
        <v>27</v>
      </c>
      <c r="G4206" s="92" t="s">
        <v>92</v>
      </c>
      <c r="H4206" s="92" t="str">
        <f>_xlfn.XLOOKUP(O4206,匹配表1065!T:T,匹配表1065!W:W)</f>
        <v>合肥市</v>
      </c>
      <c r="I4206" s="89" t="str">
        <f>_xlfn.XLOOKUP(O4206,匹配表1065!T:T,匹配表1065!X:X)</f>
        <v>PME2048</v>
      </c>
      <c r="J4206" s="102" t="s">
        <v>547</v>
      </c>
      <c r="K4206" s="89" cm="1">
        <f ca="1" t="array" ref="K4206:L4206">_xlfn.XLOOKUP(J4206,匹配表1065!Y:Y,匹配表1065!AA:AB)</f>
        <v>4</v>
      </c>
      <c r="L4206" s="89" t="str">
        <v>3个月以上</v>
      </c>
      <c r="M4206" s="92" t="s">
        <v>35</v>
      </c>
      <c r="N4206" s="102">
        <v>1</v>
      </c>
      <c r="O4206" s="93" t="str">
        <f>_xlfn.XLOOKUP(P4206,匹配表1065!U:U,匹配表1065!T:T)</f>
        <v>HO00002956</v>
      </c>
      <c r="P4206" s="102" t="s">
        <v>285</v>
      </c>
      <c r="Q4206" s="102" t="s">
        <v>548</v>
      </c>
      <c r="R4206" s="89" t="str">
        <f>_xlfn.XLOOKUP(Q4206,匹配表1065!L:L,匹配表1065!O:O)</f>
        <v>B</v>
      </c>
      <c r="S4206" s="93" t="str">
        <f>IFERROR(_xlfn.XLOOKUP(Q4206,匹配表1065!AI:AI,匹配表1065!AJ:AJ),"绿标")</f>
        <v>绿标</v>
      </c>
      <c r="T4206" s="93" t="str" cm="1">
        <f t="array" ref="T4206:U4206">_xlfn.XLOOKUP(Q4206,匹配表1065!L:L,匹配表1065!M:N)</f>
        <v>脑血管</v>
      </c>
      <c r="U4206" s="94" t="str">
        <v>神经内科</v>
      </c>
      <c r="V4206" s="95" t="s">
        <v>58</v>
      </c>
      <c r="W4206" s="93">
        <f>_xlfn.XLOOKUP(M4206,匹配表1065!D:D,匹配表1065!F:F)*N4206</f>
        <v>4</v>
      </c>
    </row>
    <row r="4207" customHeight="1" spans="1:23">
      <c r="A4207" s="89" t="s">
        <v>787</v>
      </c>
      <c r="B4207" s="90">
        <v>46195</v>
      </c>
      <c r="C4207" s="91" t="str">
        <f t="shared" si="130"/>
        <v>6月第4周</v>
      </c>
      <c r="D4207" s="89" t="s">
        <v>854</v>
      </c>
      <c r="E4207" s="89" t="str">
        <f t="shared" si="131"/>
        <v>6月第4周--周1</v>
      </c>
      <c r="F4207" s="103" t="s">
        <v>27</v>
      </c>
      <c r="G4207" s="92" t="s">
        <v>92</v>
      </c>
      <c r="H4207" s="92" t="str">
        <f>_xlfn.XLOOKUP(O4207,匹配表1065!T:T,匹配表1065!W:W)</f>
        <v>合肥市</v>
      </c>
      <c r="I4207" s="89" t="str">
        <f>_xlfn.XLOOKUP(O4207,匹配表1065!T:T,匹配表1065!X:X)</f>
        <v>PME2007</v>
      </c>
      <c r="J4207" s="102" t="s">
        <v>93</v>
      </c>
      <c r="K4207" s="89" cm="1">
        <f ca="1" t="array" ref="K4207:L4207">_xlfn.XLOOKUP(J4207,匹配表1065!Y:Y,匹配表1065!AA:AB)</f>
        <v>9</v>
      </c>
      <c r="L4207" s="89" t="str">
        <v>3个月以上</v>
      </c>
      <c r="M4207" s="92" t="s">
        <v>55</v>
      </c>
      <c r="N4207" s="102">
        <v>1</v>
      </c>
      <c r="O4207" s="93" t="str">
        <f>_xlfn.XLOOKUP(P4207,匹配表1065!U:U,匹配表1065!T:T)</f>
        <v>HO00000001</v>
      </c>
      <c r="P4207" s="102" t="s">
        <v>94</v>
      </c>
      <c r="Q4207" s="102" t="s">
        <v>207</v>
      </c>
      <c r="R4207" s="89" t="str">
        <f>_xlfn.XLOOKUP(Q4207,匹配表1065!L:L,匹配表1065!O:O)</f>
        <v>C</v>
      </c>
      <c r="S4207" s="93" t="str">
        <f>IFERROR(_xlfn.XLOOKUP(Q4207,匹配表1065!AI:AI,匹配表1065!AJ:AJ),"绿标")</f>
        <v>红标</v>
      </c>
      <c r="T4207" s="93" t="str" cm="1">
        <f t="array" ref="T4207:U4207">_xlfn.XLOOKUP(Q4207,匹配表1065!L:L,匹配表1065!M:N)</f>
        <v>眩晕</v>
      </c>
      <c r="U4207" s="94" t="str">
        <v>神经内科</v>
      </c>
      <c r="V4207" s="95" t="s">
        <v>33</v>
      </c>
      <c r="W4207" s="93">
        <f>_xlfn.XLOOKUP(M4207,匹配表1065!D:D,匹配表1065!F:F)*N4207</f>
        <v>8</v>
      </c>
    </row>
    <row r="4208" customHeight="1" spans="1:23">
      <c r="A4208" s="89" t="s">
        <v>787</v>
      </c>
      <c r="B4208" s="90">
        <v>46195</v>
      </c>
      <c r="C4208" s="91" t="str">
        <f t="shared" si="130"/>
        <v>6月第4周</v>
      </c>
      <c r="D4208" s="89" t="s">
        <v>854</v>
      </c>
      <c r="E4208" s="89" t="str">
        <f t="shared" si="131"/>
        <v>6月第4周--周1</v>
      </c>
      <c r="F4208" s="103" t="s">
        <v>27</v>
      </c>
      <c r="G4208" s="92" t="s">
        <v>92</v>
      </c>
      <c r="H4208" s="92" t="str">
        <f>_xlfn.XLOOKUP(O4208,匹配表1065!T:T,匹配表1065!W:W)</f>
        <v>合肥市</v>
      </c>
      <c r="I4208" s="89" t="str">
        <f>_xlfn.XLOOKUP(O4208,匹配表1065!T:T,匹配表1065!X:X)</f>
        <v>PME2007</v>
      </c>
      <c r="J4208" s="102" t="s">
        <v>93</v>
      </c>
      <c r="K4208" s="89" cm="1">
        <f ca="1" t="array" ref="K4208:L4208">_xlfn.XLOOKUP(J4208,匹配表1065!Y:Y,匹配表1065!AA:AB)</f>
        <v>9</v>
      </c>
      <c r="L4208" s="89" t="str">
        <v>3个月以上</v>
      </c>
      <c r="M4208" s="92" t="s">
        <v>35</v>
      </c>
      <c r="N4208" s="102">
        <v>1</v>
      </c>
      <c r="O4208" s="93" t="str">
        <f>_xlfn.XLOOKUP(P4208,匹配表1065!U:U,匹配表1065!T:T)</f>
        <v>HO00000001</v>
      </c>
      <c r="P4208" s="102" t="s">
        <v>94</v>
      </c>
      <c r="Q4208" s="102" t="s">
        <v>96</v>
      </c>
      <c r="R4208" s="89" t="str">
        <f>_xlfn.XLOOKUP(Q4208,匹配表1065!L:L,匹配表1065!O:O)</f>
        <v>B</v>
      </c>
      <c r="S4208" s="93" t="str">
        <f>IFERROR(_xlfn.XLOOKUP(Q4208,匹配表1065!AI:AI,匹配表1065!AJ:AJ),"绿标")</f>
        <v>黑标</v>
      </c>
      <c r="T4208" s="93" t="str" cm="1">
        <f t="array" ref="T4208:U4208">_xlfn.XLOOKUP(Q4208,匹配表1065!L:L,匹配表1065!M:N)</f>
        <v>脑血管</v>
      </c>
      <c r="U4208" s="94" t="str">
        <v>神经内科</v>
      </c>
      <c r="V4208" s="95" t="s">
        <v>58</v>
      </c>
      <c r="W4208" s="93">
        <f>_xlfn.XLOOKUP(M4208,匹配表1065!D:D,匹配表1065!F:F)*N4208</f>
        <v>4</v>
      </c>
    </row>
    <row r="4209" customHeight="1" spans="1:23">
      <c r="A4209" s="89" t="s">
        <v>787</v>
      </c>
      <c r="B4209" s="90">
        <v>46195</v>
      </c>
      <c r="C4209" s="91" t="str">
        <f t="shared" si="130"/>
        <v>6月第4周</v>
      </c>
      <c r="D4209" s="89" t="s">
        <v>854</v>
      </c>
      <c r="E4209" s="89" t="str">
        <f t="shared" si="131"/>
        <v>6月第4周--周1</v>
      </c>
      <c r="F4209" s="103" t="s">
        <v>27</v>
      </c>
      <c r="G4209" s="92" t="s">
        <v>92</v>
      </c>
      <c r="H4209" s="92" t="str">
        <f>_xlfn.XLOOKUP(O4209,匹配表1065!T:T,匹配表1065!W:W)</f>
        <v>芜湖市</v>
      </c>
      <c r="I4209" s="89" t="str">
        <f>_xlfn.XLOOKUP(O4209,匹配表1065!T:T,匹配表1065!X:X)</f>
        <v>PME2003</v>
      </c>
      <c r="J4209" s="102" t="s">
        <v>101</v>
      </c>
      <c r="K4209" s="89" cm="1">
        <f ca="1" t="array" ref="K4209:L4209">_xlfn.XLOOKUP(J4209,匹配表1065!Y:Y,匹配表1065!AA:AB)</f>
        <v>1</v>
      </c>
      <c r="L4209" s="89" t="str">
        <v>3个月以内</v>
      </c>
      <c r="M4209" s="92" t="s">
        <v>35</v>
      </c>
      <c r="N4209" s="102">
        <v>1</v>
      </c>
      <c r="O4209" s="93" t="str">
        <f>_xlfn.XLOOKUP(P4209,匹配表1065!U:U,匹配表1065!T:T)</f>
        <v>HO00000022</v>
      </c>
      <c r="P4209" s="102" t="s">
        <v>102</v>
      </c>
      <c r="Q4209" s="102" t="s">
        <v>778</v>
      </c>
      <c r="R4209" s="89" t="str">
        <f>_xlfn.XLOOKUP(Q4209,匹配表1065!L:L,匹配表1065!O:O)</f>
        <v>B</v>
      </c>
      <c r="S4209" s="93" t="str">
        <f>IFERROR(_xlfn.XLOOKUP(Q4209,匹配表1065!AI:AI,匹配表1065!AJ:AJ),"绿标")</f>
        <v>绿标</v>
      </c>
      <c r="T4209" s="93" t="str" cm="1">
        <f t="array" ref="T4209:U4209">_xlfn.XLOOKUP(Q4209,匹配表1065!L:L,匹配表1065!M:N)</f>
        <v>脑血管</v>
      </c>
      <c r="U4209" s="94" t="str">
        <v>神经内科</v>
      </c>
      <c r="V4209" s="95" t="s">
        <v>58</v>
      </c>
      <c r="W4209" s="93">
        <f>_xlfn.XLOOKUP(M4209,匹配表1065!D:D,匹配表1065!F:F)*N4209</f>
        <v>4</v>
      </c>
    </row>
    <row r="4210" customHeight="1" spans="1:23">
      <c r="A4210" s="89" t="s">
        <v>787</v>
      </c>
      <c r="B4210" s="90">
        <v>46195</v>
      </c>
      <c r="C4210" s="91" t="str">
        <f t="shared" si="130"/>
        <v>6月第4周</v>
      </c>
      <c r="D4210" s="89" t="s">
        <v>854</v>
      </c>
      <c r="E4210" s="89" t="str">
        <f t="shared" si="131"/>
        <v>6月第4周--周1</v>
      </c>
      <c r="F4210" s="103" t="s">
        <v>27</v>
      </c>
      <c r="G4210" s="92" t="s">
        <v>92</v>
      </c>
      <c r="H4210" s="92" t="str">
        <f>_xlfn.XLOOKUP(O4210,匹配表1065!T:T,匹配表1065!W:W)</f>
        <v>合肥市</v>
      </c>
      <c r="I4210" s="89" t="str">
        <f>_xlfn.XLOOKUP(O4210,匹配表1065!T:T,匹配表1065!X:X)</f>
        <v>PME2047</v>
      </c>
      <c r="J4210" s="102" t="s">
        <v>97</v>
      </c>
      <c r="K4210" s="89" cm="1">
        <f ca="1" t="array" ref="K4210:L4210">_xlfn.XLOOKUP(J4210,匹配表1065!Y:Y,匹配表1065!AA:AB)</f>
        <v>2</v>
      </c>
      <c r="L4210" s="89" t="str">
        <v>3个月以内</v>
      </c>
      <c r="M4210" s="92" t="s">
        <v>35</v>
      </c>
      <c r="N4210" s="102">
        <v>1</v>
      </c>
      <c r="O4210" s="93" t="str">
        <f>_xlfn.XLOOKUP(P4210,匹配表1065!U:U,匹配表1065!T:T)</f>
        <v>HO00000005</v>
      </c>
      <c r="P4210" s="102" t="s">
        <v>98</v>
      </c>
      <c r="Q4210" s="102" t="s">
        <v>345</v>
      </c>
      <c r="R4210" s="89" t="str">
        <f>_xlfn.XLOOKUP(Q4210,匹配表1065!L:L,匹配表1065!O:O)</f>
        <v>B</v>
      </c>
      <c r="S4210" s="93" t="str">
        <f>IFERROR(_xlfn.XLOOKUP(Q4210,匹配表1065!AI:AI,匹配表1065!AJ:AJ),"绿标")</f>
        <v>绿标</v>
      </c>
      <c r="T4210" s="93" t="str" cm="1">
        <f t="array" ref="T4210:U4210">_xlfn.XLOOKUP(Q4210,匹配表1065!L:L,匹配表1065!M:N)</f>
        <v>脑血管</v>
      </c>
      <c r="U4210" s="94" t="str">
        <v>神经内科</v>
      </c>
      <c r="V4210" s="95" t="s">
        <v>58</v>
      </c>
      <c r="W4210" s="93">
        <f>_xlfn.XLOOKUP(M4210,匹配表1065!D:D,匹配表1065!F:F)*N4210</f>
        <v>4</v>
      </c>
    </row>
    <row r="4211" customHeight="1" spans="1:23">
      <c r="A4211" s="89" t="s">
        <v>787</v>
      </c>
      <c r="B4211" s="90">
        <v>46195</v>
      </c>
      <c r="C4211" s="91" t="str">
        <f t="shared" si="130"/>
        <v>6月第4周</v>
      </c>
      <c r="D4211" s="89" t="s">
        <v>854</v>
      </c>
      <c r="E4211" s="89" t="str">
        <f t="shared" si="131"/>
        <v>6月第4周--周1</v>
      </c>
      <c r="F4211" s="103" t="s">
        <v>27</v>
      </c>
      <c r="G4211" s="102" t="s">
        <v>104</v>
      </c>
      <c r="H4211" s="92" t="str">
        <f>_xlfn.XLOOKUP(O4211,匹配表1065!T:T,匹配表1065!W:W)</f>
        <v>聊城市</v>
      </c>
      <c r="I4211" s="89" t="str">
        <f>_xlfn.XLOOKUP(O4211,匹配表1065!T:T,匹配表1065!X:X)</f>
        <v>PME2046</v>
      </c>
      <c r="J4211" s="102" t="s">
        <v>108</v>
      </c>
      <c r="K4211" s="89" cm="1">
        <f ca="1" t="array" ref="K4211:L4211">_xlfn.XLOOKUP(J4211,匹配表1065!Y:Y,匹配表1065!AA:AB)</f>
        <v>8</v>
      </c>
      <c r="L4211" s="89" t="str">
        <v>3个月以上</v>
      </c>
      <c r="M4211" s="92" t="s">
        <v>30</v>
      </c>
      <c r="N4211" s="102">
        <v>1</v>
      </c>
      <c r="O4211" s="93" t="str">
        <f>_xlfn.XLOOKUP(P4211,匹配表1065!U:U,匹配表1065!T:T)</f>
        <v>HO00001415</v>
      </c>
      <c r="P4211" s="102" t="s">
        <v>109</v>
      </c>
      <c r="Q4211" s="102" t="s">
        <v>317</v>
      </c>
      <c r="R4211" s="89" t="str">
        <f>_xlfn.XLOOKUP(Q4211,匹配表1065!L:L,匹配表1065!O:O)</f>
        <v>A</v>
      </c>
      <c r="S4211" s="93" t="str">
        <f>IFERROR(_xlfn.XLOOKUP(Q4211,匹配表1065!AI:AI,匹配表1065!AJ:AJ),"绿标")</f>
        <v>绿标</v>
      </c>
      <c r="T4211" s="93" t="str" cm="1">
        <f t="array" ref="T4211:U4211">_xlfn.XLOOKUP(Q4211,匹配表1065!L:L,匹配表1065!M:N)</f>
        <v>头痛</v>
      </c>
      <c r="U4211" s="94" t="str">
        <v>神经内科</v>
      </c>
      <c r="V4211" s="95" t="s">
        <v>42</v>
      </c>
      <c r="W4211" s="93">
        <f>_xlfn.XLOOKUP(M4211,匹配表1065!D:D,匹配表1065!F:F)*N4211</f>
        <v>12</v>
      </c>
    </row>
    <row r="4212" customHeight="1" spans="1:23">
      <c r="A4212" s="89" t="s">
        <v>787</v>
      </c>
      <c r="B4212" s="90">
        <v>46195</v>
      </c>
      <c r="C4212" s="91" t="str">
        <f t="shared" ref="C4212:C4275" si="132">MONTH(B4212)&amp;TEXT(WEEKNUM(B4212,2)-WEEKNUM(B4212+1-DAY(B4212),2)+1,"月第0周")</f>
        <v>6月第4周</v>
      </c>
      <c r="D4212" s="89" t="s">
        <v>854</v>
      </c>
      <c r="E4212" s="89" t="str">
        <f t="shared" ref="E4212:E4275" si="133">D4212&amp;"--"&amp;"周"&amp;WEEKDAY(B4212,2)</f>
        <v>6月第4周--周1</v>
      </c>
      <c r="F4212" s="103" t="s">
        <v>27</v>
      </c>
      <c r="G4212" s="102" t="s">
        <v>104</v>
      </c>
      <c r="H4212" s="92" t="str">
        <f>_xlfn.XLOOKUP(O4212,匹配表1065!T:T,匹配表1065!W:W)</f>
        <v>聊城市</v>
      </c>
      <c r="I4212" s="89" t="str">
        <f>_xlfn.XLOOKUP(O4212,匹配表1065!T:T,匹配表1065!X:X)</f>
        <v>PME2046</v>
      </c>
      <c r="J4212" s="102" t="s">
        <v>108</v>
      </c>
      <c r="K4212" s="89" cm="1">
        <f ca="1" t="array" ref="K4212:L4212">_xlfn.XLOOKUP(J4212,匹配表1065!Y:Y,匹配表1065!AA:AB)</f>
        <v>8</v>
      </c>
      <c r="L4212" s="89" t="str">
        <v>3个月以上</v>
      </c>
      <c r="M4212" s="92" t="s">
        <v>133</v>
      </c>
      <c r="N4212" s="102">
        <v>1</v>
      </c>
      <c r="O4212" s="93" t="str">
        <f>_xlfn.XLOOKUP(P4212,匹配表1065!U:U,匹配表1065!T:T)</f>
        <v>HO00023893</v>
      </c>
      <c r="P4212" s="102" t="s">
        <v>231</v>
      </c>
      <c r="Q4212" s="102" t="s">
        <v>232</v>
      </c>
      <c r="R4212" s="89" t="str">
        <f>_xlfn.XLOOKUP(Q4212,匹配表1065!L:L,匹配表1065!O:O)</f>
        <v>A</v>
      </c>
      <c r="S4212" s="93" t="str">
        <f>IFERROR(_xlfn.XLOOKUP(Q4212,匹配表1065!AI:AI,匹配表1065!AJ:AJ),"绿标")</f>
        <v>绿标</v>
      </c>
      <c r="T4212" s="93" t="str" cm="1">
        <f t="array" ref="T4212:U4212">_xlfn.XLOOKUP(Q4212,匹配表1065!L:L,匹配表1065!M:N)</f>
        <v>头痛</v>
      </c>
      <c r="U4212" s="94" t="str">
        <v>神经内科</v>
      </c>
      <c r="V4212" s="95" t="s">
        <v>58</v>
      </c>
      <c r="W4212" s="93">
        <f>_xlfn.XLOOKUP(M4212,匹配表1065!D:D,匹配表1065!F:F)*N4212</f>
        <v>1</v>
      </c>
    </row>
    <row r="4213" customHeight="1" spans="1:23">
      <c r="A4213" s="89" t="s">
        <v>787</v>
      </c>
      <c r="B4213" s="90">
        <v>46195</v>
      </c>
      <c r="C4213" s="91" t="str">
        <f t="shared" si="132"/>
        <v>6月第4周</v>
      </c>
      <c r="D4213" s="89" t="s">
        <v>854</v>
      </c>
      <c r="E4213" s="89" t="str">
        <f t="shared" si="133"/>
        <v>6月第4周--周1</v>
      </c>
      <c r="F4213" s="103" t="s">
        <v>27</v>
      </c>
      <c r="G4213" s="102" t="s">
        <v>104</v>
      </c>
      <c r="H4213" s="92" t="str">
        <f>_xlfn.XLOOKUP(O4213,匹配表1065!T:T,匹配表1065!W:W)</f>
        <v>济南市</v>
      </c>
      <c r="I4213" s="89" t="str">
        <f>_xlfn.XLOOKUP(O4213,匹配表1065!T:T,匹配表1065!X:X)</f>
        <v>PME2044</v>
      </c>
      <c r="J4213" s="102" t="s">
        <v>105</v>
      </c>
      <c r="K4213" s="89" cm="1">
        <f ca="1" t="array" ref="K4213:L4213">_xlfn.XLOOKUP(J4213,匹配表1065!Y:Y,匹配表1065!AA:AB)</f>
        <v>8</v>
      </c>
      <c r="L4213" s="89" t="str">
        <v>3个月以上</v>
      </c>
      <c r="M4213" s="92" t="s">
        <v>30</v>
      </c>
      <c r="N4213" s="102">
        <v>1</v>
      </c>
      <c r="O4213" s="93" t="str">
        <f>_xlfn.XLOOKUP(P4213,匹配表1065!U:U,匹配表1065!T:T)</f>
        <v>HO00371069</v>
      </c>
      <c r="P4213" s="102" t="s">
        <v>315</v>
      </c>
      <c r="Q4213" s="102" t="s">
        <v>461</v>
      </c>
      <c r="R4213" s="89" t="str">
        <f>_xlfn.XLOOKUP(Q4213,匹配表1065!L:L,匹配表1065!O:O)</f>
        <v>B</v>
      </c>
      <c r="S4213" s="93" t="str">
        <f>IFERROR(_xlfn.XLOOKUP(Q4213,匹配表1065!AI:AI,匹配表1065!AJ:AJ),"绿标")</f>
        <v>绿标</v>
      </c>
      <c r="T4213" s="93" t="str" cm="1">
        <f t="array" ref="T4213:U4213">_xlfn.XLOOKUP(Q4213,匹配表1065!L:L,匹配表1065!M:N)</f>
        <v>脑血管</v>
      </c>
      <c r="U4213" s="94" t="str">
        <v>神经内科</v>
      </c>
      <c r="V4213" s="95" t="s">
        <v>42</v>
      </c>
      <c r="W4213" s="93">
        <f>_xlfn.XLOOKUP(M4213,匹配表1065!D:D,匹配表1065!F:F)*N4213</f>
        <v>12</v>
      </c>
    </row>
    <row r="4214" customHeight="1" spans="1:23">
      <c r="A4214" s="89" t="s">
        <v>787</v>
      </c>
      <c r="B4214" s="90">
        <v>46195</v>
      </c>
      <c r="C4214" s="91" t="str">
        <f t="shared" si="132"/>
        <v>6月第4周</v>
      </c>
      <c r="D4214" s="89" t="s">
        <v>854</v>
      </c>
      <c r="E4214" s="89" t="str">
        <f t="shared" si="133"/>
        <v>6月第4周--周1</v>
      </c>
      <c r="F4214" s="103" t="s">
        <v>27</v>
      </c>
      <c r="G4214" s="102" t="s">
        <v>104</v>
      </c>
      <c r="H4214" s="92" t="str">
        <f>_xlfn.XLOOKUP(O4214,匹配表1065!T:T,匹配表1065!W:W)</f>
        <v>济南市</v>
      </c>
      <c r="I4214" s="89" t="str">
        <f>_xlfn.XLOOKUP(O4214,匹配表1065!T:T,匹配表1065!X:X)</f>
        <v>PME2026</v>
      </c>
      <c r="J4214" s="102" t="s">
        <v>116</v>
      </c>
      <c r="K4214" s="89" cm="1">
        <f ca="1" t="array" ref="K4214:L4214">_xlfn.XLOOKUP(J4214,匹配表1065!Y:Y,匹配表1065!AA:AB)</f>
        <v>13</v>
      </c>
      <c r="L4214" s="89" t="str">
        <v>3个月以上</v>
      </c>
      <c r="M4214" s="92" t="s">
        <v>30</v>
      </c>
      <c r="N4214" s="102">
        <v>1</v>
      </c>
      <c r="O4214" s="93" t="str">
        <f>_xlfn.XLOOKUP(P4214,匹配表1065!U:U,匹配表1065!T:T)</f>
        <v>HO00001409</v>
      </c>
      <c r="P4214" s="102" t="s">
        <v>117</v>
      </c>
      <c r="Q4214" s="102" t="s">
        <v>118</v>
      </c>
      <c r="R4214" s="89" t="str">
        <f>_xlfn.XLOOKUP(Q4214,匹配表1065!L:L,匹配表1065!O:O)</f>
        <v>A</v>
      </c>
      <c r="S4214" s="93" t="str">
        <f>IFERROR(_xlfn.XLOOKUP(Q4214,匹配表1065!AI:AI,匹配表1065!AJ:AJ),"绿标")</f>
        <v>绿标</v>
      </c>
      <c r="T4214" s="93" t="str" cm="1">
        <f t="array" ref="T4214:U4214">_xlfn.XLOOKUP(Q4214,匹配表1065!L:L,匹配表1065!M:N)</f>
        <v>头痛</v>
      </c>
      <c r="U4214" s="94" t="str">
        <v>神经内科</v>
      </c>
      <c r="V4214" s="95" t="s">
        <v>42</v>
      </c>
      <c r="W4214" s="93">
        <f>_xlfn.XLOOKUP(M4214,匹配表1065!D:D,匹配表1065!F:F)*N4214</f>
        <v>12</v>
      </c>
    </row>
    <row r="4215" customHeight="1" spans="1:23">
      <c r="A4215" s="89" t="s">
        <v>787</v>
      </c>
      <c r="B4215" s="90">
        <v>46195</v>
      </c>
      <c r="C4215" s="91" t="str">
        <f t="shared" si="132"/>
        <v>6月第4周</v>
      </c>
      <c r="D4215" s="89" t="s">
        <v>854</v>
      </c>
      <c r="E4215" s="89" t="str">
        <f t="shared" si="133"/>
        <v>6月第4周--周1</v>
      </c>
      <c r="F4215" s="103" t="s">
        <v>27</v>
      </c>
      <c r="G4215" s="102" t="s">
        <v>104</v>
      </c>
      <c r="H4215" s="92" t="str">
        <f>_xlfn.XLOOKUP(O4215,匹配表1065!T:T,匹配表1065!W:W)</f>
        <v>济南市</v>
      </c>
      <c r="I4215" s="89" t="str">
        <f>_xlfn.XLOOKUP(O4215,匹配表1065!T:T,匹配表1065!X:X)</f>
        <v>PME2026</v>
      </c>
      <c r="J4215" s="102" t="s">
        <v>116</v>
      </c>
      <c r="K4215" s="89" cm="1">
        <f ca="1" t="array" ref="K4215:L4215">_xlfn.XLOOKUP(J4215,匹配表1065!Y:Y,匹配表1065!AA:AB)</f>
        <v>13</v>
      </c>
      <c r="L4215" s="89" t="str">
        <v>3个月以上</v>
      </c>
      <c r="M4215" s="92" t="s">
        <v>55</v>
      </c>
      <c r="N4215" s="102">
        <v>1</v>
      </c>
      <c r="O4215" s="93" t="str">
        <f>_xlfn.XLOOKUP(P4215,匹配表1065!U:U,匹配表1065!T:T)</f>
        <v>HO00001417</v>
      </c>
      <c r="P4215" s="102" t="s">
        <v>119</v>
      </c>
      <c r="Q4215" s="102" t="s">
        <v>310</v>
      </c>
      <c r="R4215" s="89" t="str">
        <f>_xlfn.XLOOKUP(Q4215,匹配表1065!L:L,匹配表1065!O:O)</f>
        <v>D</v>
      </c>
      <c r="S4215" s="93" t="str">
        <f>IFERROR(_xlfn.XLOOKUP(Q4215,匹配表1065!AI:AI,匹配表1065!AJ:AJ),"绿标")</f>
        <v>红标</v>
      </c>
      <c r="T4215" s="93" t="str" cm="1">
        <f t="array" ref="T4215:U4215">_xlfn.XLOOKUP(Q4215,匹配表1065!L:L,匹配表1065!M:N)</f>
        <v>抑郁焦虑</v>
      </c>
      <c r="U4215" s="94" t="str">
        <v>精神心理科</v>
      </c>
      <c r="V4215" s="95" t="s">
        <v>33</v>
      </c>
      <c r="W4215" s="93">
        <f>_xlfn.XLOOKUP(M4215,匹配表1065!D:D,匹配表1065!F:F)*N4215</f>
        <v>8</v>
      </c>
    </row>
    <row r="4216" customHeight="1" spans="1:23">
      <c r="A4216" s="89" t="s">
        <v>787</v>
      </c>
      <c r="B4216" s="90">
        <v>46195</v>
      </c>
      <c r="C4216" s="91" t="str">
        <f t="shared" si="132"/>
        <v>6月第4周</v>
      </c>
      <c r="D4216" s="89" t="s">
        <v>854</v>
      </c>
      <c r="E4216" s="89" t="str">
        <f t="shared" si="133"/>
        <v>6月第4周--周1</v>
      </c>
      <c r="F4216" s="103" t="s">
        <v>27</v>
      </c>
      <c r="G4216" s="102" t="s">
        <v>104</v>
      </c>
      <c r="H4216" s="92" t="str">
        <f>_xlfn.XLOOKUP(O4216,匹配表1065!T:T,匹配表1065!W:W)</f>
        <v>济南市</v>
      </c>
      <c r="I4216" s="89" t="str">
        <f>_xlfn.XLOOKUP(O4216,匹配表1065!T:T,匹配表1065!X:X)</f>
        <v>PME2025</v>
      </c>
      <c r="J4216" s="102" t="s">
        <v>111</v>
      </c>
      <c r="K4216" s="89" cm="1">
        <f ca="1" t="array" ref="K4216:L4216">_xlfn.XLOOKUP(J4216,匹配表1065!Y:Y,匹配表1065!AA:AB)</f>
        <v>30</v>
      </c>
      <c r="L4216" s="89" t="str">
        <v>3个月以上</v>
      </c>
      <c r="M4216" s="92" t="s">
        <v>35</v>
      </c>
      <c r="N4216" s="102">
        <v>1</v>
      </c>
      <c r="O4216" s="93" t="str">
        <f>_xlfn.XLOOKUP(P4216,匹配表1065!U:U,匹配表1065!T:T)</f>
        <v>HO00001400</v>
      </c>
      <c r="P4216" s="102" t="s">
        <v>112</v>
      </c>
      <c r="Q4216" s="102" t="s">
        <v>115</v>
      </c>
      <c r="R4216" s="89" t="str">
        <f>_xlfn.XLOOKUP(Q4216,匹配表1065!L:L,匹配表1065!O:O)</f>
        <v>B</v>
      </c>
      <c r="S4216" s="93" t="str">
        <f>IFERROR(_xlfn.XLOOKUP(Q4216,匹配表1065!AI:AI,匹配表1065!AJ:AJ),"绿标")</f>
        <v>绿标</v>
      </c>
      <c r="T4216" s="93" t="str" cm="1">
        <f t="array" ref="T4216:U4216">_xlfn.XLOOKUP(Q4216,匹配表1065!L:L,匹配表1065!M:N)</f>
        <v>癫痫</v>
      </c>
      <c r="U4216" s="94" t="str">
        <v>神经内科</v>
      </c>
      <c r="V4216" s="95" t="s">
        <v>70</v>
      </c>
      <c r="W4216" s="93">
        <f>_xlfn.XLOOKUP(M4216,匹配表1065!D:D,匹配表1065!F:F)*N4216</f>
        <v>4</v>
      </c>
    </row>
    <row r="4217" customHeight="1" spans="1:23">
      <c r="A4217" s="89" t="s">
        <v>787</v>
      </c>
      <c r="B4217" s="90">
        <v>46195</v>
      </c>
      <c r="C4217" s="91" t="str">
        <f t="shared" si="132"/>
        <v>6月第4周</v>
      </c>
      <c r="D4217" s="89" t="s">
        <v>854</v>
      </c>
      <c r="E4217" s="89" t="str">
        <f t="shared" si="133"/>
        <v>6月第4周--周1</v>
      </c>
      <c r="F4217" s="103" t="s">
        <v>27</v>
      </c>
      <c r="G4217" s="102" t="s">
        <v>104</v>
      </c>
      <c r="H4217" s="92" t="str">
        <f>_xlfn.XLOOKUP(O4217,匹配表1065!T:T,匹配表1065!W:W)</f>
        <v>济南市</v>
      </c>
      <c r="I4217" s="89" t="str">
        <f>_xlfn.XLOOKUP(O4217,匹配表1065!T:T,匹配表1065!X:X)</f>
        <v>PME2025</v>
      </c>
      <c r="J4217" s="102" t="s">
        <v>111</v>
      </c>
      <c r="K4217" s="89" cm="1">
        <f ca="1" t="array" ref="K4217:L4217">_xlfn.XLOOKUP(J4217,匹配表1065!Y:Y,匹配表1065!AA:AB)</f>
        <v>30</v>
      </c>
      <c r="L4217" s="89" t="str">
        <v>3个月以上</v>
      </c>
      <c r="M4217" s="92" t="s">
        <v>30</v>
      </c>
      <c r="N4217" s="102">
        <v>1</v>
      </c>
      <c r="O4217" s="93" t="str">
        <f>_xlfn.XLOOKUP(P4217,匹配表1065!U:U,匹配表1065!T:T)</f>
        <v>HO00001400</v>
      </c>
      <c r="P4217" s="102" t="s">
        <v>112</v>
      </c>
      <c r="Q4217" s="102" t="s">
        <v>331</v>
      </c>
      <c r="R4217" s="89" t="str">
        <f>_xlfn.XLOOKUP(Q4217,匹配表1065!L:L,匹配表1065!O:O)</f>
        <v>C</v>
      </c>
      <c r="S4217" s="93" t="str">
        <f>IFERROR(_xlfn.XLOOKUP(Q4217,匹配表1065!AI:AI,匹配表1065!AJ:AJ),"绿标")</f>
        <v>红标</v>
      </c>
      <c r="T4217" s="93" t="str" cm="1">
        <f t="array" ref="T4217:U4217">_xlfn.XLOOKUP(Q4217,匹配表1065!L:L,匹配表1065!M:N)</f>
        <v>眩晕</v>
      </c>
      <c r="U4217" s="94" t="str">
        <v>神经内科</v>
      </c>
      <c r="V4217" s="95" t="s">
        <v>67</v>
      </c>
      <c r="W4217" s="93">
        <f>_xlfn.XLOOKUP(M4217,匹配表1065!D:D,匹配表1065!F:F)*N4217</f>
        <v>12</v>
      </c>
    </row>
    <row r="4218" customHeight="1" spans="1:23">
      <c r="A4218" s="89" t="s">
        <v>787</v>
      </c>
      <c r="B4218" s="90">
        <v>46195</v>
      </c>
      <c r="C4218" s="91" t="str">
        <f t="shared" si="132"/>
        <v>6月第4周</v>
      </c>
      <c r="D4218" s="89" t="s">
        <v>854</v>
      </c>
      <c r="E4218" s="89" t="str">
        <f t="shared" si="133"/>
        <v>6月第4周--周1</v>
      </c>
      <c r="F4218" s="103" t="s">
        <v>27</v>
      </c>
      <c r="G4218" s="102" t="s">
        <v>104</v>
      </c>
      <c r="H4218" s="92" t="str">
        <f>_xlfn.XLOOKUP(O4218,匹配表1065!T:T,匹配表1065!W:W)</f>
        <v>济南市</v>
      </c>
      <c r="I4218" s="89" t="str">
        <f>_xlfn.XLOOKUP(O4218,匹配表1065!T:T,匹配表1065!X:X)</f>
        <v>PME2025</v>
      </c>
      <c r="J4218" s="102" t="s">
        <v>111</v>
      </c>
      <c r="K4218" s="89" cm="1">
        <f ca="1" t="array" ref="K4218:L4218">_xlfn.XLOOKUP(J4218,匹配表1065!Y:Y,匹配表1065!AA:AB)</f>
        <v>30</v>
      </c>
      <c r="L4218" s="89" t="str">
        <v>3个月以上</v>
      </c>
      <c r="M4218" s="92" t="s">
        <v>30</v>
      </c>
      <c r="N4218" s="102">
        <v>1</v>
      </c>
      <c r="O4218" s="93" t="str">
        <f>_xlfn.XLOOKUP(P4218,匹配表1065!U:U,匹配表1065!T:T)</f>
        <v>HO00001400</v>
      </c>
      <c r="P4218" s="102" t="s">
        <v>112</v>
      </c>
      <c r="Q4218" s="102" t="s">
        <v>113</v>
      </c>
      <c r="R4218" s="89" t="str">
        <f>_xlfn.XLOOKUP(Q4218,匹配表1065!L:L,匹配表1065!O:O)</f>
        <v>B</v>
      </c>
      <c r="S4218" s="93" t="str">
        <f>IFERROR(_xlfn.XLOOKUP(Q4218,匹配表1065!AI:AI,匹配表1065!AJ:AJ),"绿标")</f>
        <v>红标</v>
      </c>
      <c r="T4218" s="93" t="str" cm="1">
        <f t="array" ref="T4218:U4218">_xlfn.XLOOKUP(Q4218,匹配表1065!L:L,匹配表1065!M:N)</f>
        <v>抑郁焦虑</v>
      </c>
      <c r="U4218" s="94" t="str">
        <v>神经内科</v>
      </c>
      <c r="V4218" s="95" t="s">
        <v>42</v>
      </c>
      <c r="W4218" s="93">
        <f>_xlfn.XLOOKUP(M4218,匹配表1065!D:D,匹配表1065!F:F)*N4218</f>
        <v>12</v>
      </c>
    </row>
    <row r="4219" customHeight="1" spans="1:23">
      <c r="A4219" s="89" t="s">
        <v>787</v>
      </c>
      <c r="B4219" s="90">
        <v>46195</v>
      </c>
      <c r="C4219" s="91" t="str">
        <f t="shared" si="132"/>
        <v>6月第4周</v>
      </c>
      <c r="D4219" s="89" t="s">
        <v>854</v>
      </c>
      <c r="E4219" s="89" t="str">
        <f t="shared" si="133"/>
        <v>6月第4周--周1</v>
      </c>
      <c r="F4219" s="103" t="s">
        <v>27</v>
      </c>
      <c r="G4219" s="102" t="s">
        <v>104</v>
      </c>
      <c r="H4219" s="92" t="str">
        <f>_xlfn.XLOOKUP(O4219,匹配表1065!T:T,匹配表1065!W:W)</f>
        <v>济南市</v>
      </c>
      <c r="I4219" s="89" t="str">
        <f>_xlfn.XLOOKUP(O4219,匹配表1065!T:T,匹配表1065!X:X)</f>
        <v>PME2024</v>
      </c>
      <c r="J4219" s="102" t="s">
        <v>125</v>
      </c>
      <c r="K4219" s="89" cm="1">
        <f ca="1" t="array" ref="K4219:L4219">_xlfn.XLOOKUP(J4219,匹配表1065!Y:Y,匹配表1065!AA:AB)</f>
        <v>9</v>
      </c>
      <c r="L4219" s="89" t="str">
        <v>3个月以上</v>
      </c>
      <c r="M4219" s="92" t="s">
        <v>30</v>
      </c>
      <c r="N4219" s="102">
        <v>1</v>
      </c>
      <c r="O4219" s="93" t="str">
        <f>_xlfn.XLOOKUP(P4219,匹配表1065!U:U,匹配表1065!T:T)</f>
        <v>HO00001404</v>
      </c>
      <c r="P4219" s="102" t="s">
        <v>126</v>
      </c>
      <c r="Q4219" s="102" t="s">
        <v>522</v>
      </c>
      <c r="R4219" s="89" t="str">
        <f>_xlfn.XLOOKUP(Q4219,匹配表1065!L:L,匹配表1065!O:O)</f>
        <v>B</v>
      </c>
      <c r="S4219" s="93" t="str">
        <f>IFERROR(_xlfn.XLOOKUP(Q4219,匹配表1065!AI:AI,匹配表1065!AJ:AJ),"绿标")</f>
        <v>绿标</v>
      </c>
      <c r="T4219" s="93" t="str" cm="1">
        <f t="array" ref="T4219:U4219">_xlfn.XLOOKUP(Q4219,匹配表1065!L:L,匹配表1065!M:N)</f>
        <v>脑血管</v>
      </c>
      <c r="U4219" s="94" t="str">
        <v>神经内科</v>
      </c>
      <c r="V4219" s="95" t="s">
        <v>67</v>
      </c>
      <c r="W4219" s="93">
        <f>_xlfn.XLOOKUP(M4219,匹配表1065!D:D,匹配表1065!F:F)*N4219</f>
        <v>12</v>
      </c>
    </row>
    <row r="4220" customHeight="1" spans="1:23">
      <c r="A4220" s="89" t="s">
        <v>787</v>
      </c>
      <c r="B4220" s="90">
        <v>46195</v>
      </c>
      <c r="C4220" s="91" t="str">
        <f t="shared" si="132"/>
        <v>6月第4周</v>
      </c>
      <c r="D4220" s="89" t="s">
        <v>854</v>
      </c>
      <c r="E4220" s="89" t="str">
        <f t="shared" si="133"/>
        <v>6月第4周--周1</v>
      </c>
      <c r="F4220" s="103" t="s">
        <v>27</v>
      </c>
      <c r="G4220" s="102" t="s">
        <v>104</v>
      </c>
      <c r="H4220" s="92" t="str">
        <f>_xlfn.XLOOKUP(O4220,匹配表1065!T:T,匹配表1065!W:W)</f>
        <v>济南市</v>
      </c>
      <c r="I4220" s="89" t="str">
        <f>_xlfn.XLOOKUP(O4220,匹配表1065!T:T,匹配表1065!X:X)</f>
        <v>PME2025</v>
      </c>
      <c r="J4220" s="102" t="s">
        <v>128</v>
      </c>
      <c r="K4220" s="89" cm="1">
        <f ca="1" t="array" ref="K4220:L4220">_xlfn.XLOOKUP(J4220,匹配表1065!Y:Y,匹配表1065!AA:AB)</f>
        <v>13</v>
      </c>
      <c r="L4220" s="89" t="str">
        <v>3个月以上</v>
      </c>
      <c r="M4220" s="92" t="s">
        <v>30</v>
      </c>
      <c r="N4220" s="102">
        <v>1</v>
      </c>
      <c r="O4220" s="93" t="str">
        <f>_xlfn.XLOOKUP(P4220,匹配表1065!U:U,匹配表1065!T:T)</f>
        <v>HO00001400</v>
      </c>
      <c r="P4220" s="102" t="s">
        <v>112</v>
      </c>
      <c r="Q4220" s="102" t="s">
        <v>242</v>
      </c>
      <c r="R4220" s="89" t="str">
        <f>_xlfn.XLOOKUP(Q4220,匹配表1065!L:L,匹配表1065!O:O)</f>
        <v>B</v>
      </c>
      <c r="S4220" s="93" t="str">
        <f>IFERROR(_xlfn.XLOOKUP(Q4220,匹配表1065!AI:AI,匹配表1065!AJ:AJ),"绿标")</f>
        <v>绿标</v>
      </c>
      <c r="T4220" s="93" t="str" cm="1">
        <f t="array" ref="T4220:U4220">_xlfn.XLOOKUP(Q4220,匹配表1065!L:L,匹配表1065!M:N)</f>
        <v>癫痫</v>
      </c>
      <c r="U4220" s="94" t="str">
        <v>神经内科</v>
      </c>
      <c r="V4220" s="95" t="s">
        <v>42</v>
      </c>
      <c r="W4220" s="93">
        <f>_xlfn.XLOOKUP(M4220,匹配表1065!D:D,匹配表1065!F:F)*N4220</f>
        <v>12</v>
      </c>
    </row>
    <row r="4221" customHeight="1" spans="1:23">
      <c r="A4221" s="89" t="s">
        <v>787</v>
      </c>
      <c r="B4221" s="90">
        <v>46195</v>
      </c>
      <c r="C4221" s="91" t="str">
        <f t="shared" si="132"/>
        <v>6月第4周</v>
      </c>
      <c r="D4221" s="89" t="s">
        <v>854</v>
      </c>
      <c r="E4221" s="89" t="str">
        <f t="shared" si="133"/>
        <v>6月第4周--周1</v>
      </c>
      <c r="F4221" s="103" t="s">
        <v>27</v>
      </c>
      <c r="G4221" s="102" t="s">
        <v>104</v>
      </c>
      <c r="H4221" s="92" t="str">
        <f>_xlfn.XLOOKUP(O4221,匹配表1065!T:T,匹配表1065!W:W)</f>
        <v>济南市</v>
      </c>
      <c r="I4221" s="89" t="str">
        <f>_xlfn.XLOOKUP(O4221,匹配表1065!T:T,匹配表1065!X:X)</f>
        <v>PME2025</v>
      </c>
      <c r="J4221" s="102" t="s">
        <v>128</v>
      </c>
      <c r="K4221" s="89" cm="1">
        <f ca="1" t="array" ref="K4221:L4221">_xlfn.XLOOKUP(J4221,匹配表1065!Y:Y,匹配表1065!AA:AB)</f>
        <v>13</v>
      </c>
      <c r="L4221" s="89" t="str">
        <v>3个月以上</v>
      </c>
      <c r="M4221" s="92" t="s">
        <v>35</v>
      </c>
      <c r="N4221" s="102">
        <v>1</v>
      </c>
      <c r="O4221" s="93" t="str">
        <f>_xlfn.XLOOKUP(P4221,匹配表1065!U:U,匹配表1065!T:T)</f>
        <v>HO00001400</v>
      </c>
      <c r="P4221" s="102" t="s">
        <v>112</v>
      </c>
      <c r="Q4221" s="102" t="s">
        <v>131</v>
      </c>
      <c r="R4221" s="89" t="str">
        <f>_xlfn.XLOOKUP(Q4221,匹配表1065!L:L,匹配表1065!O:O)</f>
        <v>B</v>
      </c>
      <c r="S4221" s="93" t="str">
        <f>IFERROR(_xlfn.XLOOKUP(Q4221,匹配表1065!AI:AI,匹配表1065!AJ:AJ),"绿标")</f>
        <v>红标</v>
      </c>
      <c r="T4221" s="93" t="str" cm="1">
        <f t="array" ref="T4221:U4221">_xlfn.XLOOKUP(Q4221,匹配表1065!L:L,匹配表1065!M:N)</f>
        <v>脑血管</v>
      </c>
      <c r="U4221" s="94" t="str">
        <v>神经内科</v>
      </c>
      <c r="V4221" s="95" t="s">
        <v>58</v>
      </c>
      <c r="W4221" s="93">
        <f>_xlfn.XLOOKUP(M4221,匹配表1065!D:D,匹配表1065!F:F)*N4221</f>
        <v>4</v>
      </c>
    </row>
    <row r="4222" customHeight="1" spans="1:23">
      <c r="A4222" s="89" t="s">
        <v>787</v>
      </c>
      <c r="B4222" s="90">
        <v>46195</v>
      </c>
      <c r="C4222" s="91" t="str">
        <f t="shared" si="132"/>
        <v>6月第4周</v>
      </c>
      <c r="D4222" s="89" t="s">
        <v>854</v>
      </c>
      <c r="E4222" s="89" t="str">
        <f t="shared" si="133"/>
        <v>6月第4周--周1</v>
      </c>
      <c r="F4222" s="103" t="s">
        <v>27</v>
      </c>
      <c r="G4222" s="102" t="s">
        <v>104</v>
      </c>
      <c r="H4222" s="92" t="str">
        <f>_xlfn.XLOOKUP(O4222,匹配表1065!T:T,匹配表1065!W:W)</f>
        <v>济南市</v>
      </c>
      <c r="I4222" s="89" t="str">
        <f>_xlfn.XLOOKUP(O4222,匹配表1065!T:T,匹配表1065!X:X)</f>
        <v>PME2025</v>
      </c>
      <c r="J4222" s="102" t="s">
        <v>128</v>
      </c>
      <c r="K4222" s="89" cm="1">
        <f ca="1" t="array" ref="K4222:L4222">_xlfn.XLOOKUP(J4222,匹配表1065!Y:Y,匹配表1065!AA:AB)</f>
        <v>13</v>
      </c>
      <c r="L4222" s="89" t="str">
        <v>3个月以上</v>
      </c>
      <c r="M4222" s="92" t="s">
        <v>35</v>
      </c>
      <c r="N4222" s="102">
        <v>1</v>
      </c>
      <c r="O4222" s="93" t="str">
        <f>_xlfn.XLOOKUP(P4222,匹配表1065!U:U,匹配表1065!T:T)</f>
        <v>HO00001400</v>
      </c>
      <c r="P4222" s="102" t="s">
        <v>112</v>
      </c>
      <c r="Q4222" s="102" t="s">
        <v>357</v>
      </c>
      <c r="R4222" s="89" t="str">
        <f>_xlfn.XLOOKUP(Q4222,匹配表1065!L:L,匹配表1065!O:O)</f>
        <v>B</v>
      </c>
      <c r="S4222" s="93" t="str">
        <f>IFERROR(_xlfn.XLOOKUP(Q4222,匹配表1065!AI:AI,匹配表1065!AJ:AJ),"绿标")</f>
        <v>红标</v>
      </c>
      <c r="T4222" s="93" t="str" cm="1">
        <f t="array" ref="T4222:U4222">_xlfn.XLOOKUP(Q4222,匹配表1065!L:L,匹配表1065!M:N)</f>
        <v>癫痫</v>
      </c>
      <c r="U4222" s="94" t="str">
        <v>神经内科</v>
      </c>
      <c r="V4222" s="95" t="s">
        <v>58</v>
      </c>
      <c r="W4222" s="93">
        <f>_xlfn.XLOOKUP(M4222,匹配表1065!D:D,匹配表1065!F:F)*N4222</f>
        <v>4</v>
      </c>
    </row>
    <row r="4223" customHeight="1" spans="1:23">
      <c r="A4223" s="89" t="s">
        <v>787</v>
      </c>
      <c r="B4223" s="90">
        <v>46195</v>
      </c>
      <c r="C4223" s="91" t="str">
        <f t="shared" si="132"/>
        <v>6月第4周</v>
      </c>
      <c r="D4223" s="89" t="s">
        <v>854</v>
      </c>
      <c r="E4223" s="89" t="str">
        <f t="shared" si="133"/>
        <v>6月第4周--周1</v>
      </c>
      <c r="F4223" s="103" t="s">
        <v>27</v>
      </c>
      <c r="G4223" s="102" t="s">
        <v>136</v>
      </c>
      <c r="H4223" s="92" t="str">
        <f>_xlfn.XLOOKUP(O4223,匹配表1065!T:T,匹配表1065!W:W)</f>
        <v>淄博市</v>
      </c>
      <c r="I4223" s="89" t="str">
        <f>_xlfn.XLOOKUP(O4223,匹配表1065!T:T,匹配表1065!X:X)</f>
        <v>PME2043</v>
      </c>
      <c r="J4223" s="102" t="s">
        <v>140</v>
      </c>
      <c r="K4223" s="89" cm="1">
        <f ca="1" t="array" ref="K4223:L4223">_xlfn.XLOOKUP(J4223,匹配表1065!Y:Y,匹配表1065!AA:AB)</f>
        <v>9</v>
      </c>
      <c r="L4223" s="89" t="str">
        <v>3个月以上</v>
      </c>
      <c r="M4223" s="92" t="s">
        <v>30</v>
      </c>
      <c r="N4223" s="102">
        <v>1</v>
      </c>
      <c r="O4223" s="93" t="str">
        <f>_xlfn.XLOOKUP(P4223,匹配表1065!U:U,匹配表1065!T:T)</f>
        <v>HO00001431</v>
      </c>
      <c r="P4223" s="102" t="s">
        <v>244</v>
      </c>
      <c r="Q4223" s="102" t="s">
        <v>567</v>
      </c>
      <c r="R4223" s="89" t="str">
        <f>_xlfn.XLOOKUP(Q4223,匹配表1065!L:L,匹配表1065!O:O)</f>
        <v>A</v>
      </c>
      <c r="S4223" s="93" t="str">
        <f>IFERROR(_xlfn.XLOOKUP(Q4223,匹配表1065!AI:AI,匹配表1065!AJ:AJ),"绿标")</f>
        <v>红标</v>
      </c>
      <c r="T4223" s="93" t="str" cm="1">
        <f t="array" ref="T4223:U4223">_xlfn.XLOOKUP(Q4223,匹配表1065!L:L,匹配表1065!M:N)</f>
        <v>头痛</v>
      </c>
      <c r="U4223" s="94" t="str">
        <v>神经内科</v>
      </c>
      <c r="V4223" s="95" t="s">
        <v>42</v>
      </c>
      <c r="W4223" s="93">
        <f>_xlfn.XLOOKUP(M4223,匹配表1065!D:D,匹配表1065!F:F)*N4223</f>
        <v>12</v>
      </c>
    </row>
    <row r="4224" customHeight="1" spans="1:23">
      <c r="A4224" s="89" t="s">
        <v>787</v>
      </c>
      <c r="B4224" s="90">
        <v>46195</v>
      </c>
      <c r="C4224" s="91" t="str">
        <f t="shared" si="132"/>
        <v>6月第4周</v>
      </c>
      <c r="D4224" s="89" t="s">
        <v>854</v>
      </c>
      <c r="E4224" s="89" t="str">
        <f t="shared" si="133"/>
        <v>6月第4周--周1</v>
      </c>
      <c r="F4224" s="103" t="s">
        <v>27</v>
      </c>
      <c r="G4224" s="102" t="s">
        <v>136</v>
      </c>
      <c r="H4224" s="92" t="str">
        <f>_xlfn.XLOOKUP(O4224,匹配表1065!T:T,匹配表1065!W:W)</f>
        <v>淄博市</v>
      </c>
      <c r="I4224" s="89" t="str">
        <f>_xlfn.XLOOKUP(O4224,匹配表1065!T:T,匹配表1065!X:X)</f>
        <v>PME2043</v>
      </c>
      <c r="J4224" s="102" t="s">
        <v>140</v>
      </c>
      <c r="K4224" s="89" cm="1">
        <f ca="1" t="array" ref="K4224:L4224">_xlfn.XLOOKUP(J4224,匹配表1065!Y:Y,匹配表1065!AA:AB)</f>
        <v>9</v>
      </c>
      <c r="L4224" s="89" t="str">
        <v>3个月以上</v>
      </c>
      <c r="M4224" s="92" t="s">
        <v>35</v>
      </c>
      <c r="N4224" s="102">
        <v>1</v>
      </c>
      <c r="O4224" s="93" t="str">
        <f>_xlfn.XLOOKUP(P4224,匹配表1065!U:U,匹配表1065!T:T)</f>
        <v>HO00001431</v>
      </c>
      <c r="P4224" s="102" t="s">
        <v>244</v>
      </c>
      <c r="Q4224" s="102" t="s">
        <v>473</v>
      </c>
      <c r="R4224" s="89" t="str">
        <f>_xlfn.XLOOKUP(Q4224,匹配表1065!L:L,匹配表1065!O:O)</f>
        <v>B</v>
      </c>
      <c r="S4224" s="93" t="str">
        <f>IFERROR(_xlfn.XLOOKUP(Q4224,匹配表1065!AI:AI,匹配表1065!AJ:AJ),"绿标")</f>
        <v>红标</v>
      </c>
      <c r="T4224" s="93" t="str" cm="1">
        <f t="array" ref="T4224:U4224">_xlfn.XLOOKUP(Q4224,匹配表1065!L:L,匹配表1065!M:N)</f>
        <v>脑血管</v>
      </c>
      <c r="U4224" s="94" t="str">
        <v>神经内科</v>
      </c>
      <c r="V4224" s="95" t="s">
        <v>33</v>
      </c>
      <c r="W4224" s="93">
        <f>_xlfn.XLOOKUP(M4224,匹配表1065!D:D,匹配表1065!F:F)*N4224</f>
        <v>4</v>
      </c>
    </row>
    <row r="4225" customHeight="1" spans="1:23">
      <c r="A4225" s="89" t="s">
        <v>787</v>
      </c>
      <c r="B4225" s="90">
        <v>46195</v>
      </c>
      <c r="C4225" s="91" t="str">
        <f t="shared" si="132"/>
        <v>6月第4周</v>
      </c>
      <c r="D4225" s="89" t="s">
        <v>854</v>
      </c>
      <c r="E4225" s="89" t="str">
        <f t="shared" si="133"/>
        <v>6月第4周--周1</v>
      </c>
      <c r="F4225" s="103" t="s">
        <v>27</v>
      </c>
      <c r="G4225" s="102" t="s">
        <v>136</v>
      </c>
      <c r="H4225" s="92" t="str">
        <f>_xlfn.XLOOKUP(O4225,匹配表1065!T:T,匹配表1065!W:W)</f>
        <v>青岛市</v>
      </c>
      <c r="I4225" s="89" t="str">
        <f>_xlfn.XLOOKUP(O4225,匹配表1065!T:T,匹配表1065!X:X)</f>
        <v>PME2031</v>
      </c>
      <c r="J4225" s="102" t="s">
        <v>155</v>
      </c>
      <c r="K4225" s="89" cm="1">
        <f ca="1" t="array" ref="K4225:L4225">_xlfn.XLOOKUP(J4225,匹配表1065!Y:Y,匹配表1065!AA:AB)</f>
        <v>31</v>
      </c>
      <c r="L4225" s="89" t="str">
        <v>3个月以上</v>
      </c>
      <c r="M4225" s="92" t="s">
        <v>30</v>
      </c>
      <c r="N4225" s="102">
        <v>1</v>
      </c>
      <c r="O4225" s="93" t="str">
        <f>_xlfn.XLOOKUP(P4225,匹配表1065!U:U,匹配表1065!T:T)</f>
        <v>HO00072793</v>
      </c>
      <c r="P4225" s="102" t="s">
        <v>159</v>
      </c>
      <c r="Q4225" s="102" t="s">
        <v>160</v>
      </c>
      <c r="R4225" s="89" t="str">
        <f>_xlfn.XLOOKUP(Q4225,匹配表1065!L:L,匹配表1065!O:O)</f>
        <v>A</v>
      </c>
      <c r="S4225" s="93" t="str">
        <f>IFERROR(_xlfn.XLOOKUP(Q4225,匹配表1065!AI:AI,匹配表1065!AJ:AJ),"绿标")</f>
        <v>红标</v>
      </c>
      <c r="T4225" s="93" t="str" cm="1">
        <f t="array" ref="T4225:U4225">_xlfn.XLOOKUP(Q4225,匹配表1065!L:L,匹配表1065!M:N)</f>
        <v>头痛</v>
      </c>
      <c r="U4225" s="94" t="str">
        <v>神经内科</v>
      </c>
      <c r="V4225" s="95" t="s">
        <v>67</v>
      </c>
      <c r="W4225" s="93">
        <f>_xlfn.XLOOKUP(M4225,匹配表1065!D:D,匹配表1065!F:F)*N4225</f>
        <v>12</v>
      </c>
    </row>
    <row r="4226" customHeight="1" spans="1:23">
      <c r="A4226" s="89" t="s">
        <v>787</v>
      </c>
      <c r="B4226" s="90">
        <v>46195</v>
      </c>
      <c r="C4226" s="91" t="str">
        <f t="shared" si="132"/>
        <v>6月第4周</v>
      </c>
      <c r="D4226" s="89" t="s">
        <v>854</v>
      </c>
      <c r="E4226" s="89" t="str">
        <f t="shared" si="133"/>
        <v>6月第4周--周1</v>
      </c>
      <c r="F4226" s="103" t="s">
        <v>27</v>
      </c>
      <c r="G4226" s="102" t="s">
        <v>136</v>
      </c>
      <c r="H4226" s="92" t="str">
        <f>_xlfn.XLOOKUP(O4226,匹配表1065!T:T,匹配表1065!W:W)</f>
        <v>青岛市</v>
      </c>
      <c r="I4226" s="89" t="str">
        <f>_xlfn.XLOOKUP(O4226,匹配表1065!T:T,匹配表1065!X:X)</f>
        <v>PME2031</v>
      </c>
      <c r="J4226" s="102" t="s">
        <v>155</v>
      </c>
      <c r="K4226" s="89" cm="1">
        <f ca="1" t="array" ref="K4226:L4226">_xlfn.XLOOKUP(J4226,匹配表1065!Y:Y,匹配表1065!AA:AB)</f>
        <v>31</v>
      </c>
      <c r="L4226" s="89" t="str">
        <v>3个月以上</v>
      </c>
      <c r="M4226" s="92" t="s">
        <v>30</v>
      </c>
      <c r="N4226" s="102">
        <v>1</v>
      </c>
      <c r="O4226" s="93" t="str">
        <f>_xlfn.XLOOKUP(P4226,匹配表1065!U:U,匹配表1065!T:T)</f>
        <v>HO00072793</v>
      </c>
      <c r="P4226" s="102" t="s">
        <v>159</v>
      </c>
      <c r="Q4226" s="102" t="s">
        <v>339</v>
      </c>
      <c r="R4226" s="89" t="str">
        <f>_xlfn.XLOOKUP(Q4226,匹配表1065!L:L,匹配表1065!O:O)</f>
        <v>C</v>
      </c>
      <c r="S4226" s="93" t="str">
        <f>IFERROR(_xlfn.XLOOKUP(Q4226,匹配表1065!AI:AI,匹配表1065!AJ:AJ),"绿标")</f>
        <v>红标</v>
      </c>
      <c r="T4226" s="93" t="str" cm="1">
        <f t="array" ref="T4226:U4226">_xlfn.XLOOKUP(Q4226,匹配表1065!L:L,匹配表1065!M:N)</f>
        <v>眩晕</v>
      </c>
      <c r="U4226" s="94" t="str">
        <v>神经内科</v>
      </c>
      <c r="V4226" s="95" t="s">
        <v>70</v>
      </c>
      <c r="W4226" s="93">
        <f>_xlfn.XLOOKUP(M4226,匹配表1065!D:D,匹配表1065!F:F)*N4226</f>
        <v>12</v>
      </c>
    </row>
    <row r="4227" customHeight="1" spans="1:23">
      <c r="A4227" s="89" t="s">
        <v>787</v>
      </c>
      <c r="B4227" s="90">
        <v>46195</v>
      </c>
      <c r="C4227" s="91" t="str">
        <f t="shared" si="132"/>
        <v>6月第4周</v>
      </c>
      <c r="D4227" s="89" t="s">
        <v>854</v>
      </c>
      <c r="E4227" s="89" t="str">
        <f t="shared" si="133"/>
        <v>6月第4周--周1</v>
      </c>
      <c r="F4227" s="103" t="s">
        <v>27</v>
      </c>
      <c r="G4227" s="102" t="s">
        <v>136</v>
      </c>
      <c r="H4227" s="92" t="str">
        <f>_xlfn.XLOOKUP(O4227,匹配表1065!T:T,匹配表1065!W:W)</f>
        <v>青岛市</v>
      </c>
      <c r="I4227" s="89" t="str">
        <f>_xlfn.XLOOKUP(O4227,匹配表1065!T:T,匹配表1065!X:X)</f>
        <v>PME2032</v>
      </c>
      <c r="J4227" s="102" t="s">
        <v>143</v>
      </c>
      <c r="K4227" s="89" cm="1">
        <f ca="1" t="array" ref="K4227:L4227">_xlfn.XLOOKUP(J4227,匹配表1065!Y:Y,匹配表1065!AA:AB)</f>
        <v>31</v>
      </c>
      <c r="L4227" s="89" t="str">
        <v>3个月以上</v>
      </c>
      <c r="M4227" s="92" t="s">
        <v>30</v>
      </c>
      <c r="N4227" s="102">
        <v>1</v>
      </c>
      <c r="O4227" s="93" t="str">
        <f>_xlfn.XLOOKUP(P4227,匹配表1065!U:U,匹配表1065!T:T)</f>
        <v>HO00001482</v>
      </c>
      <c r="P4227" s="102" t="s">
        <v>146</v>
      </c>
      <c r="Q4227" s="102" t="s">
        <v>471</v>
      </c>
      <c r="R4227" s="89" t="str">
        <f>_xlfn.XLOOKUP(Q4227,匹配表1065!L:L,匹配表1065!O:O)</f>
        <v>A</v>
      </c>
      <c r="S4227" s="93" t="str">
        <f>IFERROR(_xlfn.XLOOKUP(Q4227,匹配表1065!AI:AI,匹配表1065!AJ:AJ),"绿标")</f>
        <v>红标</v>
      </c>
      <c r="T4227" s="93" t="str" cm="1">
        <f t="array" ref="T4227:U4227">_xlfn.XLOOKUP(Q4227,匹配表1065!L:L,匹配表1065!M:N)</f>
        <v>头痛</v>
      </c>
      <c r="U4227" s="94" t="str">
        <v>神经内科</v>
      </c>
      <c r="V4227" s="95" t="s">
        <v>42</v>
      </c>
      <c r="W4227" s="93">
        <f>_xlfn.XLOOKUP(M4227,匹配表1065!D:D,匹配表1065!F:F)*N4227</f>
        <v>12</v>
      </c>
    </row>
    <row r="4228" customHeight="1" spans="1:23">
      <c r="A4228" s="89" t="s">
        <v>787</v>
      </c>
      <c r="B4228" s="90">
        <v>46195</v>
      </c>
      <c r="C4228" s="91" t="str">
        <f t="shared" si="132"/>
        <v>6月第4周</v>
      </c>
      <c r="D4228" s="89" t="s">
        <v>854</v>
      </c>
      <c r="E4228" s="89" t="str">
        <f t="shared" si="133"/>
        <v>6月第4周--周1</v>
      </c>
      <c r="F4228" s="103" t="s">
        <v>27</v>
      </c>
      <c r="G4228" s="102" t="s">
        <v>136</v>
      </c>
      <c r="H4228" s="92" t="str">
        <f>_xlfn.XLOOKUP(O4228,匹配表1065!T:T,匹配表1065!W:W)</f>
        <v>青岛市</v>
      </c>
      <c r="I4228" s="89" t="str">
        <f>_xlfn.XLOOKUP(O4228,匹配表1065!T:T,匹配表1065!X:X)</f>
        <v>PME2032</v>
      </c>
      <c r="J4228" s="102" t="s">
        <v>143</v>
      </c>
      <c r="K4228" s="89" cm="1">
        <f ca="1" t="array" ref="K4228:L4228">_xlfn.XLOOKUP(J4228,匹配表1065!Y:Y,匹配表1065!AA:AB)</f>
        <v>31</v>
      </c>
      <c r="L4228" s="89" t="str">
        <v>3个月以上</v>
      </c>
      <c r="M4228" s="92" t="s">
        <v>55</v>
      </c>
      <c r="N4228" s="102">
        <v>1</v>
      </c>
      <c r="O4228" s="93" t="str">
        <f>_xlfn.XLOOKUP(P4228,匹配表1065!U:U,匹配表1065!T:T)</f>
        <v>HO00001482</v>
      </c>
      <c r="P4228" s="102" t="s">
        <v>146</v>
      </c>
      <c r="Q4228" s="102" t="s">
        <v>249</v>
      </c>
      <c r="R4228" s="89" t="str">
        <f>_xlfn.XLOOKUP(Q4228,匹配表1065!L:L,匹配表1065!O:O)</f>
        <v>C</v>
      </c>
      <c r="S4228" s="93" t="str">
        <f>IFERROR(_xlfn.XLOOKUP(Q4228,匹配表1065!AI:AI,匹配表1065!AJ:AJ),"绿标")</f>
        <v>绿标</v>
      </c>
      <c r="T4228" s="93" t="str" cm="1">
        <f t="array" ref="T4228:U4228">_xlfn.XLOOKUP(Q4228,匹配表1065!L:L,匹配表1065!M:N)</f>
        <v>眩晕</v>
      </c>
      <c r="U4228" s="94" t="str">
        <v>耳鼻喉科</v>
      </c>
      <c r="V4228" s="95" t="s">
        <v>70</v>
      </c>
      <c r="W4228" s="93">
        <f>_xlfn.XLOOKUP(M4228,匹配表1065!D:D,匹配表1065!F:F)*N4228</f>
        <v>8</v>
      </c>
    </row>
    <row r="4229" customHeight="1" spans="1:23">
      <c r="A4229" s="89" t="s">
        <v>787</v>
      </c>
      <c r="B4229" s="90">
        <v>46195</v>
      </c>
      <c r="C4229" s="91" t="str">
        <f t="shared" si="132"/>
        <v>6月第4周</v>
      </c>
      <c r="D4229" s="89" t="s">
        <v>854</v>
      </c>
      <c r="E4229" s="89" t="str">
        <f t="shared" si="133"/>
        <v>6月第4周--周1</v>
      </c>
      <c r="F4229" s="103" t="s">
        <v>27</v>
      </c>
      <c r="G4229" s="102" t="s">
        <v>136</v>
      </c>
      <c r="H4229" s="92" t="str">
        <f>_xlfn.XLOOKUP(O4229,匹配表1065!T:T,匹配表1065!W:W)</f>
        <v>青岛市</v>
      </c>
      <c r="I4229" s="89" t="str">
        <f>_xlfn.XLOOKUP(O4229,匹配表1065!T:T,匹配表1065!X:X)</f>
        <v>PME2032</v>
      </c>
      <c r="J4229" s="102" t="s">
        <v>143</v>
      </c>
      <c r="K4229" s="89" cm="1">
        <f ca="1" t="array" ref="K4229:L4229">_xlfn.XLOOKUP(J4229,匹配表1065!Y:Y,匹配表1065!AA:AB)</f>
        <v>31</v>
      </c>
      <c r="L4229" s="89" t="str">
        <v>3个月以上</v>
      </c>
      <c r="M4229" s="92" t="s">
        <v>35</v>
      </c>
      <c r="N4229" s="102">
        <v>1</v>
      </c>
      <c r="O4229" s="93" t="str">
        <f>_xlfn.XLOOKUP(P4229,匹配表1065!U:U,匹配表1065!T:T)</f>
        <v>HO00001482</v>
      </c>
      <c r="P4229" s="102" t="s">
        <v>146</v>
      </c>
      <c r="Q4229" s="102" t="s">
        <v>586</v>
      </c>
      <c r="R4229" s="89" t="str">
        <f>_xlfn.XLOOKUP(Q4229,匹配表1065!L:L,匹配表1065!O:O)</f>
        <v>C</v>
      </c>
      <c r="S4229" s="93" t="str">
        <f>IFERROR(_xlfn.XLOOKUP(Q4229,匹配表1065!AI:AI,匹配表1065!AJ:AJ),"绿标")</f>
        <v>绿标</v>
      </c>
      <c r="T4229" s="93" t="str" cm="1">
        <f t="array" ref="T4229:U4229">_xlfn.XLOOKUP(Q4229,匹配表1065!L:L,匹配表1065!M:N)</f>
        <v>眩晕</v>
      </c>
      <c r="U4229" s="94" t="str">
        <v>耳鼻喉科</v>
      </c>
      <c r="V4229" s="95" t="s">
        <v>70</v>
      </c>
      <c r="W4229" s="93">
        <f>_xlfn.XLOOKUP(M4229,匹配表1065!D:D,匹配表1065!F:F)*N4229</f>
        <v>4</v>
      </c>
    </row>
    <row r="4230" customHeight="1" spans="1:23">
      <c r="A4230" s="89" t="s">
        <v>787</v>
      </c>
      <c r="B4230" s="90">
        <v>46195</v>
      </c>
      <c r="C4230" s="91" t="str">
        <f t="shared" si="132"/>
        <v>6月第4周</v>
      </c>
      <c r="D4230" s="89" t="s">
        <v>854</v>
      </c>
      <c r="E4230" s="89" t="str">
        <f t="shared" si="133"/>
        <v>6月第4周--周1</v>
      </c>
      <c r="F4230" s="103" t="s">
        <v>27</v>
      </c>
      <c r="G4230" s="102" t="s">
        <v>136</v>
      </c>
      <c r="H4230" s="92" t="str">
        <f>_xlfn.XLOOKUP(O4230,匹配表1065!T:T,匹配表1065!W:W)</f>
        <v>青岛市</v>
      </c>
      <c r="I4230" s="89" t="str">
        <f>_xlfn.XLOOKUP(O4230,匹配表1065!T:T,匹配表1065!X:X)</f>
        <v>PME2035</v>
      </c>
      <c r="J4230" s="102" t="s">
        <v>150</v>
      </c>
      <c r="K4230" s="89" cm="1">
        <f ca="1" t="array" ref="K4230:L4230">_xlfn.XLOOKUP(J4230,匹配表1065!Y:Y,匹配表1065!AA:AB)</f>
        <v>8</v>
      </c>
      <c r="L4230" s="89" t="str">
        <v>3个月以上</v>
      </c>
      <c r="M4230" s="92" t="s">
        <v>30</v>
      </c>
      <c r="N4230" s="102">
        <v>1</v>
      </c>
      <c r="O4230" s="93" t="str">
        <f>_xlfn.XLOOKUP(P4230,匹配表1065!U:U,匹配表1065!T:T)</f>
        <v>HO00001476</v>
      </c>
      <c r="P4230" s="102" t="s">
        <v>151</v>
      </c>
      <c r="Q4230" s="102" t="s">
        <v>152</v>
      </c>
      <c r="R4230" s="89" t="str">
        <f>_xlfn.XLOOKUP(Q4230,匹配表1065!L:L,匹配表1065!O:O)</f>
        <v>C</v>
      </c>
      <c r="S4230" s="93" t="str">
        <f>IFERROR(_xlfn.XLOOKUP(Q4230,匹配表1065!AI:AI,匹配表1065!AJ:AJ),"绿标")</f>
        <v>红标</v>
      </c>
      <c r="T4230" s="93" t="str" cm="1">
        <f t="array" ref="T4230:U4230">_xlfn.XLOOKUP(Q4230,匹配表1065!L:L,匹配表1065!M:N)</f>
        <v>眩晕</v>
      </c>
      <c r="U4230" s="94" t="str">
        <v>神经内科</v>
      </c>
      <c r="V4230" s="95" t="s">
        <v>70</v>
      </c>
      <c r="W4230" s="93">
        <f>_xlfn.XLOOKUP(M4230,匹配表1065!D:D,匹配表1065!F:F)*N4230</f>
        <v>12</v>
      </c>
    </row>
    <row r="4231" customHeight="1" spans="1:23">
      <c r="A4231" s="89" t="s">
        <v>787</v>
      </c>
      <c r="B4231" s="90">
        <v>46195</v>
      </c>
      <c r="C4231" s="91" t="str">
        <f t="shared" si="132"/>
        <v>6月第4周</v>
      </c>
      <c r="D4231" s="89" t="s">
        <v>854</v>
      </c>
      <c r="E4231" s="89" t="str">
        <f t="shared" si="133"/>
        <v>6月第4周--周1</v>
      </c>
      <c r="F4231" s="103" t="s">
        <v>27</v>
      </c>
      <c r="G4231" s="102" t="s">
        <v>136</v>
      </c>
      <c r="H4231" s="92" t="str">
        <f>_xlfn.XLOOKUP(O4231,匹配表1065!T:T,匹配表1065!W:W)</f>
        <v>青岛市</v>
      </c>
      <c r="I4231" s="89" t="str">
        <f>_xlfn.XLOOKUP(O4231,匹配表1065!T:T,匹配表1065!X:X)</f>
        <v>PME2035</v>
      </c>
      <c r="J4231" s="102" t="s">
        <v>150</v>
      </c>
      <c r="K4231" s="89" cm="1">
        <f ca="1" t="array" ref="K4231:L4231">_xlfn.XLOOKUP(J4231,匹配表1065!Y:Y,匹配表1065!AA:AB)</f>
        <v>8</v>
      </c>
      <c r="L4231" s="89" t="str">
        <v>3个月以上</v>
      </c>
      <c r="M4231" s="92" t="s">
        <v>35</v>
      </c>
      <c r="N4231" s="102">
        <v>1</v>
      </c>
      <c r="O4231" s="93" t="str">
        <f>_xlfn.XLOOKUP(P4231,匹配表1065!U:U,匹配表1065!T:T)</f>
        <v>HO00001483</v>
      </c>
      <c r="P4231" s="102" t="s">
        <v>259</v>
      </c>
      <c r="Q4231" s="102" t="s">
        <v>397</v>
      </c>
      <c r="R4231" s="89" t="str">
        <f>_xlfn.XLOOKUP(Q4231,匹配表1065!L:L,匹配表1065!O:O)</f>
        <v>C</v>
      </c>
      <c r="S4231" s="93" t="str">
        <f>IFERROR(_xlfn.XLOOKUP(Q4231,匹配表1065!AI:AI,匹配表1065!AJ:AJ),"绿标")</f>
        <v>绿标</v>
      </c>
      <c r="T4231" s="93" t="str" cm="1">
        <f t="array" ref="T4231:U4231">_xlfn.XLOOKUP(Q4231,匹配表1065!L:L,匹配表1065!M:N)</f>
        <v>眩晕</v>
      </c>
      <c r="U4231" s="94" t="str">
        <v>神经内科</v>
      </c>
      <c r="V4231" s="95" t="s">
        <v>42</v>
      </c>
      <c r="W4231" s="93">
        <f>_xlfn.XLOOKUP(M4231,匹配表1065!D:D,匹配表1065!F:F)*N4231</f>
        <v>4</v>
      </c>
    </row>
    <row r="4232" customHeight="1" spans="1:23">
      <c r="A4232" s="89" t="s">
        <v>787</v>
      </c>
      <c r="B4232" s="90">
        <v>46195</v>
      </c>
      <c r="C4232" s="91" t="str">
        <f t="shared" si="132"/>
        <v>6月第4周</v>
      </c>
      <c r="D4232" s="89" t="s">
        <v>854</v>
      </c>
      <c r="E4232" s="89" t="str">
        <f t="shared" si="133"/>
        <v>6月第4周--周1</v>
      </c>
      <c r="F4232" s="103" t="s">
        <v>27</v>
      </c>
      <c r="G4232" s="102" t="s">
        <v>136</v>
      </c>
      <c r="H4232" s="92" t="str">
        <f>_xlfn.XLOOKUP(O4232,匹配表1065!T:T,匹配表1065!W:W)</f>
        <v>青岛市</v>
      </c>
      <c r="I4232" s="89" t="str">
        <f>_xlfn.XLOOKUP(O4232,匹配表1065!T:T,匹配表1065!X:X)</f>
        <v>PME2035</v>
      </c>
      <c r="J4232" s="102" t="s">
        <v>150</v>
      </c>
      <c r="K4232" s="89" cm="1">
        <f ca="1" t="array" ref="K4232:L4232">_xlfn.XLOOKUP(J4232,匹配表1065!Y:Y,匹配表1065!AA:AB)</f>
        <v>8</v>
      </c>
      <c r="L4232" s="89" t="str">
        <v>3个月以上</v>
      </c>
      <c r="M4232" s="92" t="s">
        <v>30</v>
      </c>
      <c r="N4232" s="102">
        <v>1</v>
      </c>
      <c r="O4232" s="93" t="str">
        <f>_xlfn.XLOOKUP(P4232,匹配表1065!U:U,匹配表1065!T:T)</f>
        <v>HO00001483</v>
      </c>
      <c r="P4232" s="102" t="s">
        <v>259</v>
      </c>
      <c r="Q4232" s="102" t="s">
        <v>437</v>
      </c>
      <c r="R4232" s="89" t="str">
        <f>_xlfn.XLOOKUP(Q4232,匹配表1065!L:L,匹配表1065!O:O)</f>
        <v>C</v>
      </c>
      <c r="S4232" s="93" t="str">
        <f>IFERROR(_xlfn.XLOOKUP(Q4232,匹配表1065!AI:AI,匹配表1065!AJ:AJ),"绿标")</f>
        <v>红标</v>
      </c>
      <c r="T4232" s="93" t="str" cm="1">
        <f t="array" ref="T4232:U4232">_xlfn.XLOOKUP(Q4232,匹配表1065!L:L,匹配表1065!M:N)</f>
        <v>眩晕</v>
      </c>
      <c r="U4232" s="94" t="str">
        <v>耳鼻喉科</v>
      </c>
      <c r="V4232" s="95" t="s">
        <v>70</v>
      </c>
      <c r="W4232" s="93">
        <f>_xlfn.XLOOKUP(M4232,匹配表1065!D:D,匹配表1065!F:F)*N4232</f>
        <v>12</v>
      </c>
    </row>
    <row r="4233" customHeight="1" spans="1:23">
      <c r="A4233" s="89" t="s">
        <v>787</v>
      </c>
      <c r="B4233" s="90">
        <v>46195</v>
      </c>
      <c r="C4233" s="91" t="str">
        <f t="shared" si="132"/>
        <v>6月第4周</v>
      </c>
      <c r="D4233" s="89" t="s">
        <v>854</v>
      </c>
      <c r="E4233" s="89" t="str">
        <f t="shared" si="133"/>
        <v>6月第4周--周1</v>
      </c>
      <c r="F4233" s="103" t="s">
        <v>27</v>
      </c>
      <c r="G4233" s="102" t="s">
        <v>136</v>
      </c>
      <c r="H4233" s="92" t="str">
        <f>_xlfn.XLOOKUP(O4233,匹配表1065!T:T,匹配表1065!W:W)</f>
        <v>潍坊市</v>
      </c>
      <c r="I4233" s="89" t="str">
        <f>_xlfn.XLOOKUP(O4233,匹配表1065!T:T,匹配表1065!X:X)</f>
        <v>PME2036</v>
      </c>
      <c r="J4233" s="102" t="s">
        <v>161</v>
      </c>
      <c r="K4233" s="89" cm="1">
        <f ca="1" t="array" ref="K4233:L4233">_xlfn.XLOOKUP(J4233,匹配表1065!Y:Y,匹配表1065!AA:AB)</f>
        <v>1519</v>
      </c>
      <c r="L4233" s="89" t="str">
        <v>3个月以上</v>
      </c>
      <c r="M4233" s="92" t="s">
        <v>55</v>
      </c>
      <c r="N4233" s="102">
        <v>1</v>
      </c>
      <c r="O4233" s="93" t="str">
        <f>_xlfn.XLOOKUP(P4233,匹配表1065!U:U,匹配表1065!T:T)</f>
        <v>HO00001506</v>
      </c>
      <c r="P4233" s="102" t="s">
        <v>395</v>
      </c>
      <c r="Q4233" s="102" t="s">
        <v>475</v>
      </c>
      <c r="R4233" s="89" t="str">
        <f>_xlfn.XLOOKUP(Q4233,匹配表1065!L:L,匹配表1065!O:O)</f>
        <v>A</v>
      </c>
      <c r="S4233" s="93" t="str">
        <f>IFERROR(_xlfn.XLOOKUP(Q4233,匹配表1065!AI:AI,匹配表1065!AJ:AJ),"绿标")</f>
        <v>红标</v>
      </c>
      <c r="T4233" s="93" t="str" cm="1">
        <f t="array" ref="T4233:U4233">_xlfn.XLOOKUP(Q4233,匹配表1065!L:L,匹配表1065!M:N)</f>
        <v>头痛</v>
      </c>
      <c r="U4233" s="94" t="str">
        <v>神经内科</v>
      </c>
      <c r="V4233" s="95" t="s">
        <v>42</v>
      </c>
      <c r="W4233" s="93">
        <f>_xlfn.XLOOKUP(M4233,匹配表1065!D:D,匹配表1065!F:F)*N4233</f>
        <v>8</v>
      </c>
    </row>
    <row r="4234" customHeight="1" spans="1:23">
      <c r="A4234" s="89" t="s">
        <v>787</v>
      </c>
      <c r="B4234" s="90">
        <v>46195</v>
      </c>
      <c r="C4234" s="91" t="str">
        <f t="shared" si="132"/>
        <v>6月第4周</v>
      </c>
      <c r="D4234" s="89" t="s">
        <v>854</v>
      </c>
      <c r="E4234" s="89" t="str">
        <f t="shared" si="133"/>
        <v>6月第4周--周1</v>
      </c>
      <c r="F4234" s="103" t="s">
        <v>27</v>
      </c>
      <c r="G4234" s="102" t="s">
        <v>136</v>
      </c>
      <c r="H4234" s="92" t="str">
        <f>_xlfn.XLOOKUP(O4234,匹配表1065!T:T,匹配表1065!W:W)</f>
        <v>潍坊市</v>
      </c>
      <c r="I4234" s="89" t="str">
        <f>_xlfn.XLOOKUP(O4234,匹配表1065!T:T,匹配表1065!X:X)</f>
        <v>PME2036</v>
      </c>
      <c r="J4234" s="102" t="s">
        <v>161</v>
      </c>
      <c r="K4234" s="89" cm="1">
        <f ca="1" t="array" ref="K4234:L4234">_xlfn.XLOOKUP(J4234,匹配表1065!Y:Y,匹配表1065!AA:AB)</f>
        <v>1519</v>
      </c>
      <c r="L4234" s="89" t="str">
        <v>3个月以上</v>
      </c>
      <c r="M4234" s="92" t="s">
        <v>30</v>
      </c>
      <c r="N4234" s="102">
        <v>1</v>
      </c>
      <c r="O4234" s="93" t="str">
        <f>_xlfn.XLOOKUP(P4234,匹配表1065!U:U,匹配表1065!T:T)</f>
        <v>HO00001496</v>
      </c>
      <c r="P4234" s="102" t="s">
        <v>256</v>
      </c>
      <c r="Q4234" s="102" t="s">
        <v>303</v>
      </c>
      <c r="R4234" s="89" t="str">
        <f>_xlfn.XLOOKUP(Q4234,匹配表1065!L:L,匹配表1065!O:O)</f>
        <v>C</v>
      </c>
      <c r="S4234" s="93" t="str">
        <f>IFERROR(_xlfn.XLOOKUP(Q4234,匹配表1065!AI:AI,匹配表1065!AJ:AJ),"绿标")</f>
        <v>红标</v>
      </c>
      <c r="T4234" s="93" t="str" cm="1">
        <f t="array" ref="T4234:U4234">_xlfn.XLOOKUP(Q4234,匹配表1065!L:L,匹配表1065!M:N)</f>
        <v>眩晕</v>
      </c>
      <c r="U4234" s="94" t="str">
        <v>神经内科</v>
      </c>
      <c r="V4234" s="95" t="s">
        <v>70</v>
      </c>
      <c r="W4234" s="93">
        <f>_xlfn.XLOOKUP(M4234,匹配表1065!D:D,匹配表1065!F:F)*N4234</f>
        <v>12</v>
      </c>
    </row>
    <row r="4235" customHeight="1" spans="1:23">
      <c r="A4235" s="89" t="s">
        <v>787</v>
      </c>
      <c r="B4235" s="90">
        <v>46195</v>
      </c>
      <c r="C4235" s="91" t="str">
        <f t="shared" si="132"/>
        <v>6月第4周</v>
      </c>
      <c r="D4235" s="89" t="s">
        <v>854</v>
      </c>
      <c r="E4235" s="89" t="str">
        <f t="shared" si="133"/>
        <v>6月第4周--周1</v>
      </c>
      <c r="F4235" s="103" t="s">
        <v>27</v>
      </c>
      <c r="G4235" s="102" t="s">
        <v>136</v>
      </c>
      <c r="H4235" s="92" t="str">
        <f>_xlfn.XLOOKUP(O4235,匹配表1065!T:T,匹配表1065!W:W)</f>
        <v>潍坊市</v>
      </c>
      <c r="I4235" s="89" t="str">
        <f>_xlfn.XLOOKUP(O4235,匹配表1065!T:T,匹配表1065!X:X)</f>
        <v>PME2036</v>
      </c>
      <c r="J4235" s="102" t="s">
        <v>161</v>
      </c>
      <c r="K4235" s="89" cm="1">
        <f ca="1" t="array" ref="K4235:L4235">_xlfn.XLOOKUP(J4235,匹配表1065!Y:Y,匹配表1065!AA:AB)</f>
        <v>1519</v>
      </c>
      <c r="L4235" s="89" t="str">
        <v>3个月以上</v>
      </c>
      <c r="M4235" s="92" t="s">
        <v>55</v>
      </c>
      <c r="N4235" s="102">
        <v>1</v>
      </c>
      <c r="O4235" s="93" t="str">
        <f>_xlfn.XLOOKUP(P4235,匹配表1065!U:U,匹配表1065!T:T)</f>
        <v>HO00001496</v>
      </c>
      <c r="P4235" s="102" t="s">
        <v>256</v>
      </c>
      <c r="Q4235" s="102" t="s">
        <v>258</v>
      </c>
      <c r="R4235" s="89" t="str">
        <f>_xlfn.XLOOKUP(Q4235,匹配表1065!L:L,匹配表1065!O:O)</f>
        <v>A</v>
      </c>
      <c r="S4235" s="93" t="str">
        <f>IFERROR(_xlfn.XLOOKUP(Q4235,匹配表1065!AI:AI,匹配表1065!AJ:AJ),"绿标")</f>
        <v>红标</v>
      </c>
      <c r="T4235" s="93" t="str" cm="1">
        <f t="array" ref="T4235:U4235">_xlfn.XLOOKUP(Q4235,匹配表1065!L:L,匹配表1065!M:N)</f>
        <v>头痛</v>
      </c>
      <c r="U4235" s="94" t="str">
        <v>神经内科</v>
      </c>
      <c r="V4235" s="95" t="s">
        <v>42</v>
      </c>
      <c r="W4235" s="93">
        <f>_xlfn.XLOOKUP(M4235,匹配表1065!D:D,匹配表1065!F:F)*N4235</f>
        <v>8</v>
      </c>
    </row>
    <row r="4236" customHeight="1" spans="1:23">
      <c r="A4236" s="89" t="s">
        <v>787</v>
      </c>
      <c r="B4236" s="90">
        <v>46195</v>
      </c>
      <c r="C4236" s="91" t="str">
        <f t="shared" si="132"/>
        <v>6月第4周</v>
      </c>
      <c r="D4236" s="89" t="s">
        <v>854</v>
      </c>
      <c r="E4236" s="89" t="str">
        <f t="shared" si="133"/>
        <v>6月第4周--周1</v>
      </c>
      <c r="F4236" s="103" t="s">
        <v>27</v>
      </c>
      <c r="G4236" s="102" t="s">
        <v>136</v>
      </c>
      <c r="H4236" s="92" t="str">
        <f>_xlfn.XLOOKUP(O4236,匹配表1065!T:T,匹配表1065!W:W)</f>
        <v>烟台市</v>
      </c>
      <c r="I4236" s="89" t="str">
        <f>_xlfn.XLOOKUP(O4236,匹配表1065!T:T,匹配表1065!X:X)</f>
        <v>PME2034</v>
      </c>
      <c r="J4236" s="102" t="s">
        <v>501</v>
      </c>
      <c r="K4236" s="89" cm="1">
        <f ca="1" t="array" ref="K4236:L4236">_xlfn.XLOOKUP(J4236,匹配表1065!Y:Y,匹配表1065!AA:AB)</f>
        <v>4</v>
      </c>
      <c r="L4236" s="89" t="str">
        <v>3个月以上</v>
      </c>
      <c r="M4236" s="92" t="s">
        <v>35</v>
      </c>
      <c r="N4236" s="102">
        <v>1</v>
      </c>
      <c r="O4236" s="93" t="str">
        <f>_xlfn.XLOOKUP(P4236,匹配表1065!U:U,匹配表1065!T:T)</f>
        <v>HO00023998</v>
      </c>
      <c r="P4236" s="102" t="s">
        <v>757</v>
      </c>
      <c r="Q4236" s="102" t="s">
        <v>758</v>
      </c>
      <c r="R4236" s="89" t="str">
        <f>_xlfn.XLOOKUP(Q4236,匹配表1065!L:L,匹配表1065!O:O)</f>
        <v>A</v>
      </c>
      <c r="S4236" s="93" t="str">
        <f>IFERROR(_xlfn.XLOOKUP(Q4236,匹配表1065!AI:AI,匹配表1065!AJ:AJ),"绿标")</f>
        <v>绿标</v>
      </c>
      <c r="T4236" s="93" t="str" cm="1">
        <f t="array" ref="T4236:U4236">_xlfn.XLOOKUP(Q4236,匹配表1065!L:L,匹配表1065!M:N)</f>
        <v>头痛</v>
      </c>
      <c r="U4236" s="94" t="str">
        <v>神经内科</v>
      </c>
      <c r="V4236" s="95" t="s">
        <v>33</v>
      </c>
      <c r="W4236" s="93">
        <f>_xlfn.XLOOKUP(M4236,匹配表1065!D:D,匹配表1065!F:F)*N4236</f>
        <v>4</v>
      </c>
    </row>
    <row r="4237" customHeight="1" spans="1:23">
      <c r="A4237" s="89" t="s">
        <v>787</v>
      </c>
      <c r="B4237" s="90">
        <v>46195</v>
      </c>
      <c r="C4237" s="91" t="str">
        <f t="shared" si="132"/>
        <v>6月第4周</v>
      </c>
      <c r="D4237" s="89" t="s">
        <v>854</v>
      </c>
      <c r="E4237" s="89" t="str">
        <f t="shared" si="133"/>
        <v>6月第4周--周1</v>
      </c>
      <c r="F4237" s="103" t="s">
        <v>27</v>
      </c>
      <c r="G4237" s="102" t="s">
        <v>136</v>
      </c>
      <c r="H4237" s="92" t="str">
        <f>_xlfn.XLOOKUP(O4237,匹配表1065!T:T,匹配表1065!W:W)</f>
        <v>青岛市</v>
      </c>
      <c r="I4237" s="89" t="str">
        <f>_xlfn.XLOOKUP(O4237,匹配表1065!T:T,匹配表1065!X:X)</f>
        <v>PME2033</v>
      </c>
      <c r="J4237" s="102" t="s">
        <v>137</v>
      </c>
      <c r="K4237" s="89" cm="1">
        <f ca="1" t="array" ref="K4237:L4237">_xlfn.XLOOKUP(J4237,匹配表1065!Y:Y,匹配表1065!AA:AB)</f>
        <v>10</v>
      </c>
      <c r="L4237" s="89" t="str">
        <v>3个月以上</v>
      </c>
      <c r="M4237" s="92" t="s">
        <v>35</v>
      </c>
      <c r="N4237" s="102">
        <v>1</v>
      </c>
      <c r="O4237" s="93" t="str">
        <f>_xlfn.XLOOKUP(P4237,匹配表1065!U:U,匹配表1065!T:T)</f>
        <v>HO00001493</v>
      </c>
      <c r="P4237" s="102" t="s">
        <v>304</v>
      </c>
      <c r="Q4237" s="102" t="s">
        <v>305</v>
      </c>
      <c r="R4237" s="89" t="str">
        <f>_xlfn.XLOOKUP(Q4237,匹配表1065!L:L,匹配表1065!O:O)</f>
        <v>C</v>
      </c>
      <c r="S4237" s="93" t="str">
        <f>IFERROR(_xlfn.XLOOKUP(Q4237,匹配表1065!AI:AI,匹配表1065!AJ:AJ),"绿标")</f>
        <v>绿标</v>
      </c>
      <c r="T4237" s="93" t="str" cm="1">
        <f t="array" ref="T4237:U4237">_xlfn.XLOOKUP(Q4237,匹配表1065!L:L,匹配表1065!M:N)</f>
        <v>眩晕</v>
      </c>
      <c r="U4237" s="94" t="str">
        <v>耳鼻喉科</v>
      </c>
      <c r="V4237" s="95" t="s">
        <v>70</v>
      </c>
      <c r="W4237" s="93">
        <f>_xlfn.XLOOKUP(M4237,匹配表1065!D:D,匹配表1065!F:F)*N4237</f>
        <v>4</v>
      </c>
    </row>
    <row r="4238" customHeight="1" spans="1:23">
      <c r="A4238" s="89" t="s">
        <v>787</v>
      </c>
      <c r="B4238" s="90">
        <v>46195</v>
      </c>
      <c r="C4238" s="91" t="str">
        <f t="shared" si="132"/>
        <v>6月第4周</v>
      </c>
      <c r="D4238" s="89" t="s">
        <v>854</v>
      </c>
      <c r="E4238" s="89" t="str">
        <f t="shared" si="133"/>
        <v>6月第4周--周1</v>
      </c>
      <c r="F4238" s="103" t="s">
        <v>27</v>
      </c>
      <c r="G4238" s="102" t="s">
        <v>136</v>
      </c>
      <c r="H4238" s="92" t="str">
        <f>_xlfn.XLOOKUP(O4238,匹配表1065!T:T,匹配表1065!W:W)</f>
        <v>青岛市</v>
      </c>
      <c r="I4238" s="89" t="str">
        <f>_xlfn.XLOOKUP(O4238,匹配表1065!T:T,匹配表1065!X:X)</f>
        <v>PME2033</v>
      </c>
      <c r="J4238" s="102" t="s">
        <v>137</v>
      </c>
      <c r="K4238" s="89" cm="1">
        <f ca="1" t="array" ref="K4238:L4238">_xlfn.XLOOKUP(J4238,匹配表1065!Y:Y,匹配表1065!AA:AB)</f>
        <v>10</v>
      </c>
      <c r="L4238" s="89" t="str">
        <v>3个月以上</v>
      </c>
      <c r="M4238" s="92" t="s">
        <v>30</v>
      </c>
      <c r="N4238" s="102">
        <v>1</v>
      </c>
      <c r="O4238" s="93" t="str">
        <f>_xlfn.XLOOKUP(P4238,匹配表1065!U:U,匹配表1065!T:T)</f>
        <v>HO00001481</v>
      </c>
      <c r="P4238" s="102" t="s">
        <v>246</v>
      </c>
      <c r="Q4238" s="102" t="s">
        <v>306</v>
      </c>
      <c r="R4238" s="89" t="str">
        <f>_xlfn.XLOOKUP(Q4238,匹配表1065!L:L,匹配表1065!O:O)</f>
        <v>A</v>
      </c>
      <c r="S4238" s="93" t="str">
        <f>IFERROR(_xlfn.XLOOKUP(Q4238,匹配表1065!AI:AI,匹配表1065!AJ:AJ),"绿标")</f>
        <v>红标</v>
      </c>
      <c r="T4238" s="93" t="str" cm="1">
        <f t="array" ref="T4238:U4238">_xlfn.XLOOKUP(Q4238,匹配表1065!L:L,匹配表1065!M:N)</f>
        <v>头痛</v>
      </c>
      <c r="U4238" s="94" t="str">
        <v>神经内科</v>
      </c>
      <c r="V4238" s="95" t="s">
        <v>67</v>
      </c>
      <c r="W4238" s="93">
        <f>_xlfn.XLOOKUP(M4238,匹配表1065!D:D,匹配表1065!F:F)*N4238</f>
        <v>12</v>
      </c>
    </row>
    <row r="4239" customHeight="1" spans="1:23">
      <c r="A4239" s="89" t="s">
        <v>787</v>
      </c>
      <c r="B4239" s="90">
        <v>46195</v>
      </c>
      <c r="C4239" s="91" t="str">
        <f t="shared" si="132"/>
        <v>6月第4周</v>
      </c>
      <c r="D4239" s="89" t="s">
        <v>854</v>
      </c>
      <c r="E4239" s="89" t="str">
        <f t="shared" si="133"/>
        <v>6月第4周--周1</v>
      </c>
      <c r="F4239" s="103" t="s">
        <v>27</v>
      </c>
      <c r="G4239" s="102" t="s">
        <v>167</v>
      </c>
      <c r="H4239" s="92" t="str">
        <f>_xlfn.XLOOKUP(O4239,匹配表1065!T:T,匹配表1065!W:W)</f>
        <v>无锡市</v>
      </c>
      <c r="I4239" s="89" t="str">
        <f>_xlfn.XLOOKUP(O4239,匹配表1065!T:T,匹配表1065!X:X)</f>
        <v>PME2014</v>
      </c>
      <c r="J4239" s="102" t="s">
        <v>581</v>
      </c>
      <c r="K4239" s="89" cm="1">
        <f ca="1" t="array" ref="K4239:L4239">_xlfn.XLOOKUP(J4239,匹配表1065!Y:Y,匹配表1065!AA:AB)</f>
        <v>1</v>
      </c>
      <c r="L4239" s="89" t="str">
        <v>3个月以内</v>
      </c>
      <c r="M4239" s="92" t="s">
        <v>30</v>
      </c>
      <c r="N4239" s="102">
        <v>1</v>
      </c>
      <c r="O4239" s="93" t="str">
        <f>_xlfn.XLOOKUP(P4239,匹配表1065!U:U,匹配表1065!T:T)</f>
        <v>HO00001114</v>
      </c>
      <c r="P4239" s="102" t="s">
        <v>628</v>
      </c>
      <c r="Q4239" s="102" t="s">
        <v>670</v>
      </c>
      <c r="R4239" s="89" t="str">
        <f>_xlfn.XLOOKUP(Q4239,匹配表1065!L:L,匹配表1065!O:O)</f>
        <v>C</v>
      </c>
      <c r="S4239" s="93" t="str">
        <f>IFERROR(_xlfn.XLOOKUP(Q4239,匹配表1065!AI:AI,匹配表1065!AJ:AJ),"绿标")</f>
        <v>绿标</v>
      </c>
      <c r="T4239" s="93" t="str" cm="1">
        <f t="array" ref="T4239:U4239">_xlfn.XLOOKUP(Q4239,匹配表1065!L:L,匹配表1065!M:N)</f>
        <v>眩晕</v>
      </c>
      <c r="U4239" s="94" t="str">
        <v>耳鼻喉科</v>
      </c>
      <c r="V4239" s="95" t="s">
        <v>70</v>
      </c>
      <c r="W4239" s="93">
        <f>_xlfn.XLOOKUP(M4239,匹配表1065!D:D,匹配表1065!F:F)*N4239</f>
        <v>12</v>
      </c>
    </row>
    <row r="4240" customHeight="1" spans="1:23">
      <c r="A4240" s="89" t="s">
        <v>787</v>
      </c>
      <c r="B4240" s="90">
        <v>46195</v>
      </c>
      <c r="C4240" s="91" t="str">
        <f t="shared" si="132"/>
        <v>6月第4周</v>
      </c>
      <c r="D4240" s="89" t="s">
        <v>854</v>
      </c>
      <c r="E4240" s="89" t="str">
        <f t="shared" si="133"/>
        <v>6月第4周--周1</v>
      </c>
      <c r="F4240" s="103" t="s">
        <v>27</v>
      </c>
      <c r="G4240" s="102" t="s">
        <v>167</v>
      </c>
      <c r="H4240" s="92" t="str">
        <f>_xlfn.XLOOKUP(O4240,匹配表1065!T:T,匹配表1065!W:W)</f>
        <v>南通市</v>
      </c>
      <c r="I4240" s="89" t="str">
        <f>_xlfn.XLOOKUP(O4240,匹配表1065!T:T,匹配表1065!X:X)</f>
        <v>PME2013</v>
      </c>
      <c r="J4240" s="102" t="s">
        <v>180</v>
      </c>
      <c r="K4240" s="89" cm="1">
        <f ca="1" t="array" ref="K4240:L4240">_xlfn.XLOOKUP(J4240,匹配表1065!Y:Y,匹配表1065!AA:AB)</f>
        <v>51</v>
      </c>
      <c r="L4240" s="89" t="str">
        <v>3个月以上</v>
      </c>
      <c r="M4240" s="92" t="s">
        <v>30</v>
      </c>
      <c r="N4240" s="102">
        <v>1</v>
      </c>
      <c r="O4240" s="93" t="str">
        <f>_xlfn.XLOOKUP(P4240,匹配表1065!U:U,匹配表1065!T:T)</f>
        <v>HO00001066</v>
      </c>
      <c r="P4240" s="102" t="s">
        <v>183</v>
      </c>
      <c r="Q4240" s="102" t="s">
        <v>184</v>
      </c>
      <c r="R4240" s="89" t="str">
        <f>_xlfn.XLOOKUP(Q4240,匹配表1065!L:L,匹配表1065!O:O)</f>
        <v>A</v>
      </c>
      <c r="S4240" s="93" t="str">
        <f>IFERROR(_xlfn.XLOOKUP(Q4240,匹配表1065!AI:AI,匹配表1065!AJ:AJ),"绿标")</f>
        <v>红标</v>
      </c>
      <c r="T4240" s="93" t="str" cm="1">
        <f t="array" ref="T4240:U4240">_xlfn.XLOOKUP(Q4240,匹配表1065!L:L,匹配表1065!M:N)</f>
        <v>头痛</v>
      </c>
      <c r="U4240" s="94" t="str">
        <v>神经内科</v>
      </c>
      <c r="V4240" s="95" t="s">
        <v>33</v>
      </c>
      <c r="W4240" s="93">
        <f>_xlfn.XLOOKUP(M4240,匹配表1065!D:D,匹配表1065!F:F)*N4240</f>
        <v>12</v>
      </c>
    </row>
    <row r="4241" customHeight="1" spans="1:23">
      <c r="A4241" s="89" t="s">
        <v>787</v>
      </c>
      <c r="B4241" s="90">
        <v>46195</v>
      </c>
      <c r="C4241" s="91" t="str">
        <f t="shared" si="132"/>
        <v>6月第4周</v>
      </c>
      <c r="D4241" s="89" t="s">
        <v>854</v>
      </c>
      <c r="E4241" s="89" t="str">
        <f t="shared" si="133"/>
        <v>6月第4周--周1</v>
      </c>
      <c r="F4241" s="103" t="s">
        <v>27</v>
      </c>
      <c r="G4241" s="102" t="s">
        <v>167</v>
      </c>
      <c r="H4241" s="92" t="str">
        <f>_xlfn.XLOOKUP(O4241,匹配表1065!T:T,匹配表1065!W:W)</f>
        <v>南通市</v>
      </c>
      <c r="I4241" s="89" t="str">
        <f>_xlfn.XLOOKUP(O4241,匹配表1065!T:T,匹配表1065!X:X)</f>
        <v>PME2013</v>
      </c>
      <c r="J4241" s="102" t="s">
        <v>180</v>
      </c>
      <c r="K4241" s="89" cm="1">
        <f ca="1" t="array" ref="K4241:L4241">_xlfn.XLOOKUP(J4241,匹配表1065!Y:Y,匹配表1065!AA:AB)</f>
        <v>51</v>
      </c>
      <c r="L4241" s="89" t="str">
        <v>3个月以上</v>
      </c>
      <c r="M4241" s="92" t="s">
        <v>30</v>
      </c>
      <c r="N4241" s="102">
        <v>1</v>
      </c>
      <c r="O4241" s="93" t="str">
        <f>_xlfn.XLOOKUP(P4241,匹配表1065!U:U,匹配表1065!T:T)</f>
        <v>HO00001066</v>
      </c>
      <c r="P4241" s="102" t="s">
        <v>183</v>
      </c>
      <c r="Q4241" s="102" t="s">
        <v>296</v>
      </c>
      <c r="R4241" s="89" t="str">
        <f>_xlfn.XLOOKUP(Q4241,匹配表1065!L:L,匹配表1065!O:O)</f>
        <v>C</v>
      </c>
      <c r="S4241" s="93" t="str">
        <f>IFERROR(_xlfn.XLOOKUP(Q4241,匹配表1065!AI:AI,匹配表1065!AJ:AJ),"绿标")</f>
        <v>红标</v>
      </c>
      <c r="T4241" s="93" t="str" cm="1">
        <f t="array" ref="T4241:U4241">_xlfn.XLOOKUP(Q4241,匹配表1065!L:L,匹配表1065!M:N)</f>
        <v>眩晕</v>
      </c>
      <c r="U4241" s="94" t="str">
        <v>耳鼻喉科</v>
      </c>
      <c r="V4241" s="95" t="s">
        <v>70</v>
      </c>
      <c r="W4241" s="93">
        <f>_xlfn.XLOOKUP(M4241,匹配表1065!D:D,匹配表1065!F:F)*N4241</f>
        <v>12</v>
      </c>
    </row>
    <row r="4242" customHeight="1" spans="1:23">
      <c r="A4242" s="89" t="s">
        <v>787</v>
      </c>
      <c r="B4242" s="90">
        <v>46195</v>
      </c>
      <c r="C4242" s="91" t="str">
        <f t="shared" si="132"/>
        <v>6月第4周</v>
      </c>
      <c r="D4242" s="89" t="s">
        <v>854</v>
      </c>
      <c r="E4242" s="89" t="str">
        <f t="shared" si="133"/>
        <v>6月第4周--周1</v>
      </c>
      <c r="F4242" s="103" t="s">
        <v>27</v>
      </c>
      <c r="G4242" s="102" t="s">
        <v>167</v>
      </c>
      <c r="H4242" s="92" t="str">
        <f>_xlfn.XLOOKUP(O4242,匹配表1065!T:T,匹配表1065!W:W)</f>
        <v>南通市</v>
      </c>
      <c r="I4242" s="89" t="str">
        <f>_xlfn.XLOOKUP(O4242,匹配表1065!T:T,匹配表1065!X:X)</f>
        <v>PME2013</v>
      </c>
      <c r="J4242" s="102" t="s">
        <v>180</v>
      </c>
      <c r="K4242" s="89" cm="1">
        <f ca="1" t="array" ref="K4242:L4242">_xlfn.XLOOKUP(J4242,匹配表1065!Y:Y,匹配表1065!AA:AB)</f>
        <v>51</v>
      </c>
      <c r="L4242" s="89" t="str">
        <v>3个月以上</v>
      </c>
      <c r="M4242" s="92" t="s">
        <v>30</v>
      </c>
      <c r="N4242" s="102">
        <v>1</v>
      </c>
      <c r="O4242" s="93" t="str">
        <f>_xlfn.XLOOKUP(P4242,匹配表1065!U:U,匹配表1065!T:T)</f>
        <v>HO00001066</v>
      </c>
      <c r="P4242" s="102" t="s">
        <v>183</v>
      </c>
      <c r="Q4242" s="102" t="s">
        <v>352</v>
      </c>
      <c r="R4242" s="89" t="str">
        <f>_xlfn.XLOOKUP(Q4242,匹配表1065!L:L,匹配表1065!O:O)</f>
        <v>C</v>
      </c>
      <c r="S4242" s="93" t="str">
        <f>IFERROR(_xlfn.XLOOKUP(Q4242,匹配表1065!AI:AI,匹配表1065!AJ:AJ),"绿标")</f>
        <v>绿标</v>
      </c>
      <c r="T4242" s="93" t="str" cm="1">
        <f t="array" ref="T4242:U4242">_xlfn.XLOOKUP(Q4242,匹配表1065!L:L,匹配表1065!M:N)</f>
        <v>眩晕</v>
      </c>
      <c r="U4242" s="94" t="str">
        <v>耳鼻喉科</v>
      </c>
      <c r="V4242" s="95" t="s">
        <v>70</v>
      </c>
      <c r="W4242" s="93">
        <f>_xlfn.XLOOKUP(M4242,匹配表1065!D:D,匹配表1065!F:F)*N4242</f>
        <v>12</v>
      </c>
    </row>
    <row r="4243" customHeight="1" spans="1:23">
      <c r="A4243" s="89" t="s">
        <v>787</v>
      </c>
      <c r="B4243" s="90">
        <v>46195</v>
      </c>
      <c r="C4243" s="91" t="str">
        <f t="shared" si="132"/>
        <v>6月第4周</v>
      </c>
      <c r="D4243" s="89" t="s">
        <v>854</v>
      </c>
      <c r="E4243" s="89" t="str">
        <f t="shared" si="133"/>
        <v>6月第4周--周1</v>
      </c>
      <c r="F4243" s="103" t="s">
        <v>27</v>
      </c>
      <c r="G4243" s="102" t="s">
        <v>167</v>
      </c>
      <c r="H4243" s="92" t="str">
        <f>_xlfn.XLOOKUP(O4243,匹配表1065!T:T,匹配表1065!W:W)</f>
        <v>苏州市</v>
      </c>
      <c r="I4243" s="89" t="str">
        <f>_xlfn.XLOOKUP(O4243,匹配表1065!T:T,匹配表1065!X:X)</f>
        <v>PME2016</v>
      </c>
      <c r="J4243" s="102" t="s">
        <v>173</v>
      </c>
      <c r="K4243" s="89" cm="1">
        <f ca="1" t="array" ref="K4243:L4243">_xlfn.XLOOKUP(J4243,匹配表1065!Y:Y,匹配表1065!AA:AB)</f>
        <v>1</v>
      </c>
      <c r="L4243" s="89" t="str">
        <v>3个月以内</v>
      </c>
      <c r="M4243" s="92" t="s">
        <v>30</v>
      </c>
      <c r="N4243" s="102">
        <v>3</v>
      </c>
      <c r="O4243" s="93" t="str">
        <f>_xlfn.XLOOKUP(P4243,匹配表1065!U:U,匹配表1065!T:T)</f>
        <v>HO00001048</v>
      </c>
      <c r="P4243" s="102" t="s">
        <v>176</v>
      </c>
      <c r="Q4243" s="102" t="s">
        <v>290</v>
      </c>
      <c r="R4243" s="89" t="str">
        <f>_xlfn.XLOOKUP(Q4243,匹配表1065!L:L,匹配表1065!O:O)</f>
        <v>A</v>
      </c>
      <c r="S4243" s="93" t="str">
        <f>IFERROR(_xlfn.XLOOKUP(Q4243,匹配表1065!AI:AI,匹配表1065!AJ:AJ),"绿标")</f>
        <v>红标</v>
      </c>
      <c r="T4243" s="93" t="str" cm="1">
        <f t="array" ref="T4243:U4243">_xlfn.XLOOKUP(Q4243,匹配表1065!L:L,匹配表1065!M:N)</f>
        <v>头痛</v>
      </c>
      <c r="U4243" s="94" t="str">
        <v>神经内科</v>
      </c>
      <c r="V4243" s="95" t="s">
        <v>70</v>
      </c>
      <c r="W4243" s="93">
        <f>_xlfn.XLOOKUP(M4243,匹配表1065!D:D,匹配表1065!F:F)*N4243</f>
        <v>36</v>
      </c>
    </row>
    <row r="4244" customHeight="1" spans="1:23">
      <c r="A4244" s="89" t="s">
        <v>787</v>
      </c>
      <c r="B4244" s="90">
        <v>46195</v>
      </c>
      <c r="C4244" s="91" t="str">
        <f t="shared" si="132"/>
        <v>6月第4周</v>
      </c>
      <c r="D4244" s="89" t="s">
        <v>854</v>
      </c>
      <c r="E4244" s="89" t="str">
        <f t="shared" si="133"/>
        <v>6月第4周--周1</v>
      </c>
      <c r="F4244" s="103" t="s">
        <v>27</v>
      </c>
      <c r="G4244" s="102" t="s">
        <v>167</v>
      </c>
      <c r="H4244" s="92" t="str">
        <f>_xlfn.XLOOKUP(O4244,匹配表1065!T:T,匹配表1065!W:W)</f>
        <v>苏州市</v>
      </c>
      <c r="I4244" s="89" t="str">
        <f>_xlfn.XLOOKUP(O4244,匹配表1065!T:T,匹配表1065!X:X)</f>
        <v>PME2016</v>
      </c>
      <c r="J4244" s="102" t="s">
        <v>173</v>
      </c>
      <c r="K4244" s="89" cm="1">
        <f ca="1" t="array" ref="K4244:L4244">_xlfn.XLOOKUP(J4244,匹配表1065!Y:Y,匹配表1065!AA:AB)</f>
        <v>1</v>
      </c>
      <c r="L4244" s="89" t="str">
        <v>3个月以内</v>
      </c>
      <c r="M4244" s="92" t="s">
        <v>35</v>
      </c>
      <c r="N4244" s="102">
        <v>1</v>
      </c>
      <c r="O4244" s="93" t="str">
        <f>_xlfn.XLOOKUP(P4244,匹配表1065!U:U,匹配表1065!T:T)</f>
        <v>HO00001048</v>
      </c>
      <c r="P4244" s="102" t="s">
        <v>176</v>
      </c>
      <c r="Q4244" s="102" t="s">
        <v>292</v>
      </c>
      <c r="R4244" s="89" t="str">
        <f>_xlfn.XLOOKUP(Q4244,匹配表1065!L:L,匹配表1065!O:O)</f>
        <v>A</v>
      </c>
      <c r="S4244" s="93" t="str">
        <f>IFERROR(_xlfn.XLOOKUP(Q4244,匹配表1065!AI:AI,匹配表1065!AJ:AJ),"绿标")</f>
        <v>红标</v>
      </c>
      <c r="T4244" s="93" t="str" cm="1">
        <f t="array" ref="T4244:U4244">_xlfn.XLOOKUP(Q4244,匹配表1065!L:L,匹配表1065!M:N)</f>
        <v>头痛</v>
      </c>
      <c r="U4244" s="94" t="str">
        <v>神经内科</v>
      </c>
      <c r="V4244" s="95" t="s">
        <v>70</v>
      </c>
      <c r="W4244" s="93">
        <f>_xlfn.XLOOKUP(M4244,匹配表1065!D:D,匹配表1065!F:F)*N4244</f>
        <v>4</v>
      </c>
    </row>
    <row r="4245" customHeight="1" spans="1:23">
      <c r="A4245" s="89" t="s">
        <v>787</v>
      </c>
      <c r="B4245" s="90">
        <v>46195</v>
      </c>
      <c r="C4245" s="91" t="str">
        <f t="shared" si="132"/>
        <v>6月第4周</v>
      </c>
      <c r="D4245" s="89" t="s">
        <v>854</v>
      </c>
      <c r="E4245" s="89" t="str">
        <f t="shared" si="133"/>
        <v>6月第4周--周1</v>
      </c>
      <c r="F4245" s="103" t="s">
        <v>27</v>
      </c>
      <c r="G4245" s="102" t="s">
        <v>167</v>
      </c>
      <c r="H4245" s="92" t="str">
        <f>_xlfn.XLOOKUP(O4245,匹配表1065!T:T,匹配表1065!W:W)</f>
        <v>苏州市</v>
      </c>
      <c r="I4245" s="89" t="str">
        <f>_xlfn.XLOOKUP(O4245,匹配表1065!T:T,匹配表1065!X:X)</f>
        <v>PME2017</v>
      </c>
      <c r="J4245" s="102" t="s">
        <v>323</v>
      </c>
      <c r="K4245" s="89" cm="1">
        <f ca="1" t="array" ref="K4245:L4245">_xlfn.XLOOKUP(J4245,匹配表1065!Y:Y,匹配表1065!AA:AB)</f>
        <v>7</v>
      </c>
      <c r="L4245" s="89" t="str">
        <v>3个月以上</v>
      </c>
      <c r="M4245" s="92" t="s">
        <v>35</v>
      </c>
      <c r="N4245" s="102">
        <v>1</v>
      </c>
      <c r="O4245" s="93" t="str">
        <f>_xlfn.XLOOKUP(P4245,匹配表1065!U:U,匹配表1065!T:T)</f>
        <v>HO00001044</v>
      </c>
      <c r="P4245" s="102" t="s">
        <v>346</v>
      </c>
      <c r="Q4245" s="102" t="s">
        <v>672</v>
      </c>
      <c r="R4245" s="89" t="str">
        <f>_xlfn.XLOOKUP(Q4245,匹配表1065!L:L,匹配表1065!O:O)</f>
        <v>B</v>
      </c>
      <c r="S4245" s="93" t="str">
        <f>IFERROR(_xlfn.XLOOKUP(Q4245,匹配表1065!AI:AI,匹配表1065!AJ:AJ),"绿标")</f>
        <v>绿标</v>
      </c>
      <c r="T4245" s="93" t="str" cm="1">
        <f t="array" ref="T4245:U4245">_xlfn.XLOOKUP(Q4245,匹配表1065!L:L,匹配表1065!M:N)</f>
        <v>脑血管</v>
      </c>
      <c r="U4245" s="94" t="str">
        <v>神经内科</v>
      </c>
      <c r="V4245" s="95" t="s">
        <v>58</v>
      </c>
      <c r="W4245" s="93">
        <f>_xlfn.XLOOKUP(M4245,匹配表1065!D:D,匹配表1065!F:F)*N4245</f>
        <v>4</v>
      </c>
    </row>
    <row r="4246" customHeight="1" spans="1:23">
      <c r="A4246" s="89" t="s">
        <v>787</v>
      </c>
      <c r="B4246" s="90">
        <v>46195</v>
      </c>
      <c r="C4246" s="91" t="str">
        <f t="shared" si="132"/>
        <v>6月第4周</v>
      </c>
      <c r="D4246" s="89" t="s">
        <v>854</v>
      </c>
      <c r="E4246" s="89" t="str">
        <f t="shared" si="133"/>
        <v>6月第4周--周1</v>
      </c>
      <c r="F4246" s="103" t="s">
        <v>27</v>
      </c>
      <c r="G4246" s="102" t="s">
        <v>167</v>
      </c>
      <c r="H4246" s="92" t="str">
        <f>_xlfn.XLOOKUP(O4246,匹配表1065!T:T,匹配表1065!W:W)</f>
        <v>苏州市</v>
      </c>
      <c r="I4246" s="89" t="str">
        <f>_xlfn.XLOOKUP(O4246,匹配表1065!T:T,匹配表1065!X:X)</f>
        <v>PME2017</v>
      </c>
      <c r="J4246" s="102" t="s">
        <v>323</v>
      </c>
      <c r="K4246" s="89" cm="1">
        <f ca="1" t="array" ref="K4246:L4246">_xlfn.XLOOKUP(J4246,匹配表1065!Y:Y,匹配表1065!AA:AB)</f>
        <v>7</v>
      </c>
      <c r="L4246" s="89" t="str">
        <v>3个月以上</v>
      </c>
      <c r="M4246" s="92" t="s">
        <v>35</v>
      </c>
      <c r="N4246" s="102">
        <v>1</v>
      </c>
      <c r="O4246" s="93" t="str">
        <f>_xlfn.XLOOKUP(P4246,匹配表1065!U:U,匹配表1065!T:T)</f>
        <v>HO00017517</v>
      </c>
      <c r="P4246" s="102" t="s">
        <v>348</v>
      </c>
      <c r="Q4246" s="102" t="s">
        <v>659</v>
      </c>
      <c r="R4246" s="89" t="str">
        <f>_xlfn.XLOOKUP(Q4246,匹配表1065!L:L,匹配表1065!O:O)</f>
        <v>C</v>
      </c>
      <c r="S4246" s="93" t="str">
        <f>IFERROR(_xlfn.XLOOKUP(Q4246,匹配表1065!AI:AI,匹配表1065!AJ:AJ),"绿标")</f>
        <v>黑标</v>
      </c>
      <c r="T4246" s="93" t="str" cm="1">
        <f t="array" ref="T4246:U4246">_xlfn.XLOOKUP(Q4246,匹配表1065!L:L,匹配表1065!M:N)</f>
        <v>眩晕</v>
      </c>
      <c r="U4246" s="94" t="str">
        <v>耳鼻喉科</v>
      </c>
      <c r="V4246" s="95" t="s">
        <v>70</v>
      </c>
      <c r="W4246" s="93">
        <f>_xlfn.XLOOKUP(M4246,匹配表1065!D:D,匹配表1065!F:F)*N4246</f>
        <v>4</v>
      </c>
    </row>
    <row r="4247" customHeight="1" spans="1:23">
      <c r="A4247" s="89" t="s">
        <v>787</v>
      </c>
      <c r="B4247" s="90">
        <v>46195</v>
      </c>
      <c r="C4247" s="91" t="str">
        <f t="shared" si="132"/>
        <v>6月第4周</v>
      </c>
      <c r="D4247" s="89" t="s">
        <v>854</v>
      </c>
      <c r="E4247" s="89" t="str">
        <f t="shared" si="133"/>
        <v>6月第4周--周1</v>
      </c>
      <c r="F4247" s="103" t="s">
        <v>27</v>
      </c>
      <c r="G4247" s="102" t="s">
        <v>167</v>
      </c>
      <c r="H4247" s="92" t="str">
        <f>_xlfn.XLOOKUP(O4247,匹配表1065!T:T,匹配表1065!W:W)</f>
        <v>苏州市</v>
      </c>
      <c r="I4247" s="89" t="str">
        <f>_xlfn.XLOOKUP(O4247,匹配表1065!T:T,匹配表1065!X:X)</f>
        <v>PME2010</v>
      </c>
      <c r="J4247" s="102" t="s">
        <v>186</v>
      </c>
      <c r="K4247" s="89" cm="1">
        <f ca="1" t="array" ref="K4247:L4247">_xlfn.XLOOKUP(J4247,匹配表1065!Y:Y,匹配表1065!AA:AB)</f>
        <v>6</v>
      </c>
      <c r="L4247" s="89" t="str">
        <v>3个月以上</v>
      </c>
      <c r="M4247" s="92" t="s">
        <v>30</v>
      </c>
      <c r="N4247" s="102">
        <v>1</v>
      </c>
      <c r="O4247" s="93" t="str">
        <f>_xlfn.XLOOKUP(P4247,匹配表1065!U:U,匹配表1065!T:T)</f>
        <v>HO00001051</v>
      </c>
      <c r="P4247" s="102" t="s">
        <v>191</v>
      </c>
      <c r="Q4247" s="102" t="s">
        <v>192</v>
      </c>
      <c r="R4247" s="89" t="str">
        <f>_xlfn.XLOOKUP(Q4247,匹配表1065!L:L,匹配表1065!O:O)</f>
        <v>B</v>
      </c>
      <c r="S4247" s="93" t="str">
        <f>IFERROR(_xlfn.XLOOKUP(Q4247,匹配表1065!AI:AI,匹配表1065!AJ:AJ),"绿标")</f>
        <v>绿标</v>
      </c>
      <c r="T4247" s="93" t="str" cm="1">
        <f t="array" ref="T4247:U4247">_xlfn.XLOOKUP(Q4247,匹配表1065!L:L,匹配表1065!M:N)</f>
        <v>抑郁焦虑</v>
      </c>
      <c r="U4247" s="94" t="str">
        <v>神经内科</v>
      </c>
      <c r="V4247" s="95" t="s">
        <v>70</v>
      </c>
      <c r="W4247" s="93">
        <f>_xlfn.XLOOKUP(M4247,匹配表1065!D:D,匹配表1065!F:F)*N4247</f>
        <v>12</v>
      </c>
    </row>
    <row r="4248" customHeight="1" spans="1:23">
      <c r="A4248" s="89" t="s">
        <v>787</v>
      </c>
      <c r="B4248" s="90">
        <v>46195</v>
      </c>
      <c r="C4248" s="91" t="str">
        <f t="shared" si="132"/>
        <v>6月第4周</v>
      </c>
      <c r="D4248" s="89" t="s">
        <v>854</v>
      </c>
      <c r="E4248" s="89" t="str">
        <f t="shared" si="133"/>
        <v>6月第4周--周1</v>
      </c>
      <c r="F4248" s="103" t="s">
        <v>27</v>
      </c>
      <c r="G4248" s="102" t="s">
        <v>167</v>
      </c>
      <c r="H4248" s="92" t="str">
        <f>_xlfn.XLOOKUP(O4248,匹配表1065!T:T,匹配表1065!W:W)</f>
        <v>苏州市</v>
      </c>
      <c r="I4248" s="89" t="str">
        <f>_xlfn.XLOOKUP(O4248,匹配表1065!T:T,匹配表1065!X:X)</f>
        <v>PME2009</v>
      </c>
      <c r="J4248" s="102" t="s">
        <v>193</v>
      </c>
      <c r="K4248" s="89" cm="1">
        <f ca="1" t="array" ref="K4248:L4248">_xlfn.XLOOKUP(J4248,匹配表1065!Y:Y,匹配表1065!AA:AB)</f>
        <v>7</v>
      </c>
      <c r="L4248" s="89" t="str">
        <v>3个月以上</v>
      </c>
      <c r="M4248" s="92" t="s">
        <v>30</v>
      </c>
      <c r="N4248" s="102">
        <v>1</v>
      </c>
      <c r="O4248" s="93" t="str">
        <f>_xlfn.XLOOKUP(P4248,匹配表1065!U:U,匹配表1065!T:T)</f>
        <v>HO00017518</v>
      </c>
      <c r="P4248" s="102" t="s">
        <v>194</v>
      </c>
      <c r="Q4248" s="102" t="s">
        <v>195</v>
      </c>
      <c r="R4248" s="89" t="str">
        <f>_xlfn.XLOOKUP(Q4248,匹配表1065!L:L,匹配表1065!O:O)</f>
        <v>C</v>
      </c>
      <c r="S4248" s="93" t="str">
        <f>IFERROR(_xlfn.XLOOKUP(Q4248,匹配表1065!AI:AI,匹配表1065!AJ:AJ),"绿标")</f>
        <v>红标</v>
      </c>
      <c r="T4248" s="93" t="str" cm="1">
        <f t="array" ref="T4248:U4248">_xlfn.XLOOKUP(Q4248,匹配表1065!L:L,匹配表1065!M:N)</f>
        <v>眩晕</v>
      </c>
      <c r="U4248" s="94" t="str">
        <v>耳鼻喉科</v>
      </c>
      <c r="V4248" s="95" t="s">
        <v>42</v>
      </c>
      <c r="W4248" s="93">
        <f>_xlfn.XLOOKUP(M4248,匹配表1065!D:D,匹配表1065!F:F)*N4248</f>
        <v>12</v>
      </c>
    </row>
    <row r="4249" customHeight="1" spans="1:23">
      <c r="A4249" s="89" t="s">
        <v>787</v>
      </c>
      <c r="B4249" s="90">
        <v>46195</v>
      </c>
      <c r="C4249" s="91" t="str">
        <f t="shared" si="132"/>
        <v>6月第4周</v>
      </c>
      <c r="D4249" s="89" t="s">
        <v>854</v>
      </c>
      <c r="E4249" s="89" t="str">
        <f t="shared" si="133"/>
        <v>6月第4周--周1</v>
      </c>
      <c r="F4249" s="103" t="s">
        <v>27</v>
      </c>
      <c r="G4249" s="102" t="s">
        <v>167</v>
      </c>
      <c r="H4249" s="92" t="str">
        <f>_xlfn.XLOOKUP(O4249,匹配表1065!T:T,匹配表1065!W:W)</f>
        <v>苏州市</v>
      </c>
      <c r="I4249" s="89" t="str">
        <f>_xlfn.XLOOKUP(O4249,匹配表1065!T:T,匹配表1065!X:X)</f>
        <v>PME2011</v>
      </c>
      <c r="J4249" s="102" t="s">
        <v>168</v>
      </c>
      <c r="K4249" s="89" cm="1">
        <f ca="1" t="array" ref="K4249:L4249">_xlfn.XLOOKUP(J4249,匹配表1065!Y:Y,匹配表1065!AA:AB)</f>
        <v>19</v>
      </c>
      <c r="L4249" s="89" t="str">
        <v>3个月以上</v>
      </c>
      <c r="M4249" s="92" t="s">
        <v>30</v>
      </c>
      <c r="N4249" s="102">
        <v>3</v>
      </c>
      <c r="O4249" s="93" t="str">
        <f>_xlfn.XLOOKUP(P4249,匹配表1065!U:U,匹配表1065!T:T)</f>
        <v>HO00307823</v>
      </c>
      <c r="P4249" s="102" t="s">
        <v>169</v>
      </c>
      <c r="Q4249" s="102" t="s">
        <v>170</v>
      </c>
      <c r="R4249" s="89" t="str">
        <f>_xlfn.XLOOKUP(Q4249,匹配表1065!L:L,匹配表1065!O:O)</f>
        <v>A</v>
      </c>
      <c r="S4249" s="93" t="str">
        <f>IFERROR(_xlfn.XLOOKUP(Q4249,匹配表1065!AI:AI,匹配表1065!AJ:AJ),"绿标")</f>
        <v>红标</v>
      </c>
      <c r="T4249" s="93" t="str" cm="1">
        <f t="array" ref="T4249:U4249">_xlfn.XLOOKUP(Q4249,匹配表1065!L:L,匹配表1065!M:N)</f>
        <v>头痛</v>
      </c>
      <c r="U4249" s="94" t="str">
        <v>神经内科</v>
      </c>
      <c r="V4249" s="95" t="s">
        <v>70</v>
      </c>
      <c r="W4249" s="93">
        <f>_xlfn.XLOOKUP(M4249,匹配表1065!D:D,匹配表1065!F:F)*N4249</f>
        <v>36</v>
      </c>
    </row>
    <row r="4250" customHeight="1" spans="1:23">
      <c r="A4250" s="89" t="s">
        <v>787</v>
      </c>
      <c r="B4250" s="90">
        <v>46195</v>
      </c>
      <c r="C4250" s="91" t="str">
        <f t="shared" si="132"/>
        <v>6月第4周</v>
      </c>
      <c r="D4250" s="89" t="s">
        <v>854</v>
      </c>
      <c r="E4250" s="89" t="str">
        <f t="shared" si="133"/>
        <v>6月第4周--周1</v>
      </c>
      <c r="F4250" s="103" t="s">
        <v>27</v>
      </c>
      <c r="G4250" s="102" t="s">
        <v>167</v>
      </c>
      <c r="H4250" s="92" t="str">
        <f>_xlfn.XLOOKUP(O4250,匹配表1065!T:T,匹配表1065!W:W)</f>
        <v>苏州市</v>
      </c>
      <c r="I4250" s="89" t="str">
        <f>_xlfn.XLOOKUP(O4250,匹配表1065!T:T,匹配表1065!X:X)</f>
        <v>PME2011</v>
      </c>
      <c r="J4250" s="102" t="s">
        <v>168</v>
      </c>
      <c r="K4250" s="89" cm="1">
        <f ca="1" t="array" ref="K4250:L4250">_xlfn.XLOOKUP(J4250,匹配表1065!Y:Y,匹配表1065!AA:AB)</f>
        <v>19</v>
      </c>
      <c r="L4250" s="89" t="str">
        <v>3个月以上</v>
      </c>
      <c r="M4250" s="92" t="s">
        <v>35</v>
      </c>
      <c r="N4250" s="102">
        <v>1</v>
      </c>
      <c r="O4250" s="93" t="str">
        <f>_xlfn.XLOOKUP(P4250,匹配表1065!U:U,匹配表1065!T:T)</f>
        <v>HO00307823</v>
      </c>
      <c r="P4250" s="102" t="s">
        <v>169</v>
      </c>
      <c r="Q4250" s="102" t="s">
        <v>768</v>
      </c>
      <c r="R4250" s="89" t="str">
        <f>_xlfn.XLOOKUP(Q4250,匹配表1065!L:L,匹配表1065!O:O)</f>
        <v>B</v>
      </c>
      <c r="S4250" s="93" t="str">
        <f>IFERROR(_xlfn.XLOOKUP(Q4250,匹配表1065!AI:AI,匹配表1065!AJ:AJ),"绿标")</f>
        <v>绿标</v>
      </c>
      <c r="T4250" s="93" t="str" cm="1">
        <f t="array" ref="T4250:U4250">_xlfn.XLOOKUP(Q4250,匹配表1065!L:L,匹配表1065!M:N)</f>
        <v>脑血管</v>
      </c>
      <c r="U4250" s="94" t="str">
        <v>神经内科</v>
      </c>
      <c r="V4250" s="95" t="s">
        <v>33</v>
      </c>
      <c r="W4250" s="93">
        <f>_xlfn.XLOOKUP(M4250,匹配表1065!D:D,匹配表1065!F:F)*N4250</f>
        <v>4</v>
      </c>
    </row>
    <row r="4251" customHeight="1" spans="1:23">
      <c r="A4251" s="89" t="s">
        <v>787</v>
      </c>
      <c r="B4251" s="90">
        <v>46195</v>
      </c>
      <c r="C4251" s="91" t="str">
        <f t="shared" si="132"/>
        <v>6月第4周</v>
      </c>
      <c r="D4251" s="89" t="s">
        <v>854</v>
      </c>
      <c r="E4251" s="89" t="str">
        <f t="shared" si="133"/>
        <v>6月第4周--周1</v>
      </c>
      <c r="F4251" s="103" t="s">
        <v>27</v>
      </c>
      <c r="G4251" s="102" t="s">
        <v>167</v>
      </c>
      <c r="H4251" s="92" t="str">
        <f>_xlfn.XLOOKUP(O4251,匹配表1065!T:T,匹配表1065!W:W)</f>
        <v>苏州市</v>
      </c>
      <c r="I4251" s="89" t="str">
        <f>_xlfn.XLOOKUP(O4251,匹配表1065!T:T,匹配表1065!X:X)</f>
        <v>PME2011</v>
      </c>
      <c r="J4251" s="102" t="s">
        <v>168</v>
      </c>
      <c r="K4251" s="89" cm="1">
        <f ca="1" t="array" ref="K4251:L4251">_xlfn.XLOOKUP(J4251,匹配表1065!Y:Y,匹配表1065!AA:AB)</f>
        <v>19</v>
      </c>
      <c r="L4251" s="89" t="str">
        <v>3个月以上</v>
      </c>
      <c r="M4251" s="92" t="s">
        <v>30</v>
      </c>
      <c r="N4251" s="102">
        <v>1</v>
      </c>
      <c r="O4251" s="93" t="str">
        <f>_xlfn.XLOOKUP(P4251,匹配表1065!U:U,匹配表1065!T:T)</f>
        <v>HO00307823</v>
      </c>
      <c r="P4251" s="102" t="s">
        <v>169</v>
      </c>
      <c r="Q4251" s="102" t="s">
        <v>225</v>
      </c>
      <c r="R4251" s="89" t="str">
        <f>_xlfn.XLOOKUP(Q4251,匹配表1065!L:L,匹配表1065!O:O)</f>
        <v>B</v>
      </c>
      <c r="S4251" s="93" t="str">
        <f>IFERROR(_xlfn.XLOOKUP(Q4251,匹配表1065!AI:AI,匹配表1065!AJ:AJ),"绿标")</f>
        <v>绿标</v>
      </c>
      <c r="T4251" s="93" t="str" cm="1">
        <f t="array" ref="T4251:U4251">_xlfn.XLOOKUP(Q4251,匹配表1065!L:L,匹配表1065!M:N)</f>
        <v>脑血管</v>
      </c>
      <c r="U4251" s="94" t="str">
        <v>神经内科</v>
      </c>
      <c r="V4251" s="95" t="s">
        <v>70</v>
      </c>
      <c r="W4251" s="93">
        <f>_xlfn.XLOOKUP(M4251,匹配表1065!D:D,匹配表1065!F:F)*N4251</f>
        <v>12</v>
      </c>
    </row>
    <row r="4252" customHeight="1" spans="1:23">
      <c r="A4252" s="89" t="s">
        <v>787</v>
      </c>
      <c r="B4252" s="90">
        <v>46195</v>
      </c>
      <c r="C4252" s="91" t="str">
        <f t="shared" si="132"/>
        <v>6月第4周</v>
      </c>
      <c r="D4252" s="89" t="s">
        <v>854</v>
      </c>
      <c r="E4252" s="89" t="str">
        <f t="shared" si="133"/>
        <v>6月第4周--周1</v>
      </c>
      <c r="F4252" s="103" t="s">
        <v>27</v>
      </c>
      <c r="G4252" s="102" t="s">
        <v>167</v>
      </c>
      <c r="H4252" s="92" t="str">
        <f>_xlfn.XLOOKUP(O4252,匹配表1065!T:T,匹配表1065!W:W)</f>
        <v>苏州市</v>
      </c>
      <c r="I4252" s="89" t="str">
        <f>_xlfn.XLOOKUP(O4252,匹配表1065!T:T,匹配表1065!X:X)</f>
        <v>PME2011</v>
      </c>
      <c r="J4252" s="102" t="s">
        <v>852</v>
      </c>
      <c r="K4252" s="89" t="e" cm="1">
        <f ca="1" t="array" ref="K4252">_xlfn.XLOOKUP(J4252,匹配表1065!Y:Y,匹配表1065!AA:AB)</f>
        <v>#N/A</v>
      </c>
      <c r="L4252" s="89"/>
      <c r="M4252" s="92" t="s">
        <v>35</v>
      </c>
      <c r="N4252" s="102">
        <v>1</v>
      </c>
      <c r="O4252" s="93" t="str">
        <f>_xlfn.XLOOKUP(P4252,匹配表1065!U:U,匹配表1065!T:T)</f>
        <v>HO00307823</v>
      </c>
      <c r="P4252" s="102" t="s">
        <v>169</v>
      </c>
      <c r="Q4252" s="102" t="s">
        <v>171</v>
      </c>
      <c r="R4252" s="89" t="str">
        <f>_xlfn.XLOOKUP(Q4252,匹配表1065!L:L,匹配表1065!O:O)</f>
        <v>B</v>
      </c>
      <c r="S4252" s="93" t="str">
        <f>IFERROR(_xlfn.XLOOKUP(Q4252,匹配表1065!AI:AI,匹配表1065!AJ:AJ),"绿标")</f>
        <v>绿标</v>
      </c>
      <c r="T4252" s="93" t="str" cm="1">
        <f t="array" ref="T4252:U4252">_xlfn.XLOOKUP(Q4252,匹配表1065!L:L,匹配表1065!M:N)</f>
        <v>脑血管</v>
      </c>
      <c r="U4252" s="94" t="str">
        <v>神经内科</v>
      </c>
      <c r="V4252" s="95" t="s">
        <v>58</v>
      </c>
      <c r="W4252" s="93">
        <f>_xlfn.XLOOKUP(M4252,匹配表1065!D:D,匹配表1065!F:F)*N4252</f>
        <v>4</v>
      </c>
    </row>
    <row r="4253" customHeight="1" spans="1:23">
      <c r="A4253" s="89" t="s">
        <v>787</v>
      </c>
      <c r="B4253" s="90">
        <v>46195</v>
      </c>
      <c r="C4253" s="91" t="str">
        <f t="shared" si="132"/>
        <v>6月第4周</v>
      </c>
      <c r="D4253" s="89" t="s">
        <v>854</v>
      </c>
      <c r="E4253" s="89" t="str">
        <f t="shared" si="133"/>
        <v>6月第4周--周1</v>
      </c>
      <c r="F4253" s="103" t="s">
        <v>27</v>
      </c>
      <c r="G4253" s="102" t="s">
        <v>28</v>
      </c>
      <c r="H4253" s="92" t="str">
        <f>_xlfn.XLOOKUP(O4253,匹配表1065!T:T,匹配表1065!W:W)</f>
        <v>南京市</v>
      </c>
      <c r="I4253" s="89" t="str">
        <f>_xlfn.XLOOKUP(O4253,匹配表1065!T:T,匹配表1065!X:X)</f>
        <v>PME2006</v>
      </c>
      <c r="J4253" s="102" t="s">
        <v>29</v>
      </c>
      <c r="K4253" s="89" cm="1">
        <f ca="1" t="array" ref="K4253:L4253">_xlfn.XLOOKUP(J4253,匹配表1065!Y:Y,匹配表1065!AA:AB)</f>
        <v>15</v>
      </c>
      <c r="L4253" s="89" t="str">
        <v>3个月以上</v>
      </c>
      <c r="M4253" s="92" t="s">
        <v>35</v>
      </c>
      <c r="N4253" s="102">
        <v>1</v>
      </c>
      <c r="O4253" s="93" t="str">
        <f>_xlfn.XLOOKUP(P4253,匹配表1065!U:U,匹配表1065!T:T)</f>
        <v>HO00000959</v>
      </c>
      <c r="P4253" s="102" t="s">
        <v>196</v>
      </c>
      <c r="Q4253" s="102" t="s">
        <v>440</v>
      </c>
      <c r="R4253" s="89" t="str">
        <f>_xlfn.XLOOKUP(Q4253,匹配表1065!L:L,匹配表1065!O:O)</f>
        <v>A</v>
      </c>
      <c r="S4253" s="93" t="str">
        <f>IFERROR(_xlfn.XLOOKUP(Q4253,匹配表1065!AI:AI,匹配表1065!AJ:AJ),"绿标")</f>
        <v>红标</v>
      </c>
      <c r="T4253" s="93" t="str" cm="1">
        <f t="array" ref="T4253:U4253">_xlfn.XLOOKUP(Q4253,匹配表1065!L:L,匹配表1065!M:N)</f>
        <v>头痛</v>
      </c>
      <c r="U4253" s="94" t="str">
        <v>神经内科</v>
      </c>
      <c r="V4253" s="95" t="s">
        <v>58</v>
      </c>
      <c r="W4253" s="93">
        <f>_xlfn.XLOOKUP(M4253,匹配表1065!D:D,匹配表1065!F:F)*N4253</f>
        <v>4</v>
      </c>
    </row>
    <row r="4254" customHeight="1" spans="1:23">
      <c r="A4254" s="89" t="s">
        <v>787</v>
      </c>
      <c r="B4254" s="90">
        <v>46195</v>
      </c>
      <c r="C4254" s="91" t="str">
        <f t="shared" si="132"/>
        <v>6月第4周</v>
      </c>
      <c r="D4254" s="89" t="s">
        <v>854</v>
      </c>
      <c r="E4254" s="89" t="str">
        <f t="shared" si="133"/>
        <v>6月第4周--周1</v>
      </c>
      <c r="F4254" s="103" t="s">
        <v>27</v>
      </c>
      <c r="G4254" s="102" t="s">
        <v>28</v>
      </c>
      <c r="H4254" s="92" t="str">
        <f>_xlfn.XLOOKUP(O4254,匹配表1065!T:T,匹配表1065!W:W)</f>
        <v>南京市</v>
      </c>
      <c r="I4254" s="89" t="str">
        <f>_xlfn.XLOOKUP(O4254,匹配表1065!T:T,匹配表1065!X:X)</f>
        <v>PME2006</v>
      </c>
      <c r="J4254" s="102" t="s">
        <v>29</v>
      </c>
      <c r="K4254" s="89" cm="1">
        <f ca="1" t="array" ref="K4254:L4254">_xlfn.XLOOKUP(J4254,匹配表1065!Y:Y,匹配表1065!AA:AB)</f>
        <v>15</v>
      </c>
      <c r="L4254" s="89" t="str">
        <v>3个月以上</v>
      </c>
      <c r="M4254" s="92" t="s">
        <v>35</v>
      </c>
      <c r="N4254" s="102">
        <v>1</v>
      </c>
      <c r="O4254" s="93" t="str">
        <f>_xlfn.XLOOKUP(P4254,匹配表1065!U:U,匹配表1065!T:T)</f>
        <v>HO00000959</v>
      </c>
      <c r="P4254" s="102" t="s">
        <v>196</v>
      </c>
      <c r="Q4254" s="102" t="s">
        <v>838</v>
      </c>
      <c r="R4254" s="89" t="str">
        <f>_xlfn.XLOOKUP(Q4254,匹配表1065!L:L,匹配表1065!O:O)</f>
        <v>B</v>
      </c>
      <c r="S4254" s="93" t="str">
        <f>IFERROR(_xlfn.XLOOKUP(Q4254,匹配表1065!AI:AI,匹配表1065!AJ:AJ),"绿标")</f>
        <v>黑标</v>
      </c>
      <c r="T4254" s="93" t="str" cm="1">
        <f t="array" ref="T4254:U4254">_xlfn.XLOOKUP(Q4254,匹配表1065!L:L,匹配表1065!M:N)</f>
        <v>脑血管</v>
      </c>
      <c r="U4254" s="94" t="str">
        <v>神经内科</v>
      </c>
      <c r="V4254" s="95" t="s">
        <v>58</v>
      </c>
      <c r="W4254" s="93">
        <f>_xlfn.XLOOKUP(M4254,匹配表1065!D:D,匹配表1065!F:F)*N4254</f>
        <v>4</v>
      </c>
    </row>
    <row r="4255" customHeight="1" spans="1:23">
      <c r="A4255" s="89" t="s">
        <v>787</v>
      </c>
      <c r="B4255" s="90">
        <v>46195</v>
      </c>
      <c r="C4255" s="91" t="str">
        <f t="shared" si="132"/>
        <v>6月第4周</v>
      </c>
      <c r="D4255" s="89" t="s">
        <v>854</v>
      </c>
      <c r="E4255" s="89" t="str">
        <f t="shared" si="133"/>
        <v>6月第4周--周1</v>
      </c>
      <c r="F4255" s="103" t="s">
        <v>27</v>
      </c>
      <c r="G4255" s="102" t="s">
        <v>28</v>
      </c>
      <c r="H4255" s="92" t="str">
        <f>_xlfn.XLOOKUP(O4255,匹配表1065!T:T,匹配表1065!W:W)</f>
        <v>南京市</v>
      </c>
      <c r="I4255" s="89" t="str">
        <f>_xlfn.XLOOKUP(O4255,匹配表1065!T:T,匹配表1065!X:X)</f>
        <v>PME2006</v>
      </c>
      <c r="J4255" s="102" t="s">
        <v>29</v>
      </c>
      <c r="K4255" s="89" cm="1">
        <f ca="1" t="array" ref="K4255:L4255">_xlfn.XLOOKUP(J4255,匹配表1065!Y:Y,匹配表1065!AA:AB)</f>
        <v>15</v>
      </c>
      <c r="L4255" s="89" t="str">
        <v>3个月以上</v>
      </c>
      <c r="M4255" s="92" t="s">
        <v>35</v>
      </c>
      <c r="N4255" s="102">
        <v>1</v>
      </c>
      <c r="O4255" s="93" t="str">
        <f>_xlfn.XLOOKUP(P4255,匹配表1065!U:U,匹配表1065!T:T)</f>
        <v>HO00000965</v>
      </c>
      <c r="P4255" s="102" t="s">
        <v>31</v>
      </c>
      <c r="Q4255" s="102" t="s">
        <v>563</v>
      </c>
      <c r="R4255" s="89" t="str">
        <f>_xlfn.XLOOKUP(Q4255,匹配表1065!L:L,匹配表1065!O:O)</f>
        <v>C</v>
      </c>
      <c r="S4255" s="93" t="str">
        <f>IFERROR(_xlfn.XLOOKUP(Q4255,匹配表1065!AI:AI,匹配表1065!AJ:AJ),"绿标")</f>
        <v>红标</v>
      </c>
      <c r="T4255" s="93" t="str" cm="1">
        <f t="array" ref="T4255:U4255">_xlfn.XLOOKUP(Q4255,匹配表1065!L:L,匹配表1065!M:N)</f>
        <v>眩晕</v>
      </c>
      <c r="U4255" s="94" t="str">
        <v>耳鼻喉科</v>
      </c>
      <c r="V4255" s="95" t="s">
        <v>70</v>
      </c>
      <c r="W4255" s="93">
        <f>_xlfn.XLOOKUP(M4255,匹配表1065!D:D,匹配表1065!F:F)*N4255</f>
        <v>4</v>
      </c>
    </row>
    <row r="4256" customHeight="1" spans="1:23">
      <c r="A4256" s="89" t="s">
        <v>787</v>
      </c>
      <c r="B4256" s="90">
        <v>46195</v>
      </c>
      <c r="C4256" s="91" t="str">
        <f t="shared" si="132"/>
        <v>6月第4周</v>
      </c>
      <c r="D4256" s="89" t="s">
        <v>854</v>
      </c>
      <c r="E4256" s="89" t="str">
        <f t="shared" si="133"/>
        <v>6月第4周--周1</v>
      </c>
      <c r="F4256" s="103" t="s">
        <v>27</v>
      </c>
      <c r="G4256" s="102" t="s">
        <v>28</v>
      </c>
      <c r="H4256" s="92" t="str">
        <f>_xlfn.XLOOKUP(O4256,匹配表1065!T:T,匹配表1065!W:W)</f>
        <v>镇江市</v>
      </c>
      <c r="I4256" s="89" t="str">
        <f>_xlfn.XLOOKUP(O4256,匹配表1065!T:T,匹配表1065!X:X)</f>
        <v>PME2039</v>
      </c>
      <c r="J4256" s="102" t="s">
        <v>39</v>
      </c>
      <c r="K4256" s="89" cm="1">
        <f ca="1" t="array" ref="K4256:L4256">_xlfn.XLOOKUP(J4256,匹配表1065!Y:Y,匹配表1065!AA:AB)</f>
        <v>7</v>
      </c>
      <c r="L4256" s="89" t="str">
        <v>3个月以上</v>
      </c>
      <c r="M4256" s="92" t="s">
        <v>35</v>
      </c>
      <c r="N4256" s="102">
        <v>1</v>
      </c>
      <c r="O4256" s="93" t="str">
        <f>_xlfn.XLOOKUP(P4256,匹配表1065!U:U,匹配表1065!T:T)</f>
        <v>HO00001014</v>
      </c>
      <c r="P4256" s="102" t="s">
        <v>266</v>
      </c>
      <c r="Q4256" s="102" t="s">
        <v>267</v>
      </c>
      <c r="R4256" s="89" t="str">
        <f>_xlfn.XLOOKUP(Q4256,匹配表1065!L:L,匹配表1065!O:O)</f>
        <v>B</v>
      </c>
      <c r="S4256" s="93" t="str">
        <f>IFERROR(_xlfn.XLOOKUP(Q4256,匹配表1065!AI:AI,匹配表1065!AJ:AJ),"绿标")</f>
        <v>绿标</v>
      </c>
      <c r="T4256" s="93" t="str" cm="1">
        <f t="array" ref="T4256:U4256">_xlfn.XLOOKUP(Q4256,匹配表1065!L:L,匹配表1065!M:N)</f>
        <v>脑血管</v>
      </c>
      <c r="U4256" s="94" t="str">
        <v>神经内科</v>
      </c>
      <c r="V4256" s="95" t="s">
        <v>42</v>
      </c>
      <c r="W4256" s="93">
        <f>_xlfn.XLOOKUP(M4256,匹配表1065!D:D,匹配表1065!F:F)*N4256</f>
        <v>4</v>
      </c>
    </row>
    <row r="4257" customHeight="1" spans="1:23">
      <c r="A4257" s="89" t="s">
        <v>787</v>
      </c>
      <c r="B4257" s="90">
        <v>46195</v>
      </c>
      <c r="C4257" s="91" t="str">
        <f t="shared" si="132"/>
        <v>6月第4周</v>
      </c>
      <c r="D4257" s="89" t="s">
        <v>854</v>
      </c>
      <c r="E4257" s="89" t="str">
        <f t="shared" si="133"/>
        <v>6月第4周--周1</v>
      </c>
      <c r="F4257" s="103" t="s">
        <v>27</v>
      </c>
      <c r="G4257" s="102" t="s">
        <v>28</v>
      </c>
      <c r="H4257" s="92" t="str">
        <f>_xlfn.XLOOKUP(O4257,匹配表1065!T:T,匹配表1065!W:W)</f>
        <v>镇江市</v>
      </c>
      <c r="I4257" s="89" t="str">
        <f>_xlfn.XLOOKUP(O4257,匹配表1065!T:T,匹配表1065!X:X)</f>
        <v>PME2039</v>
      </c>
      <c r="J4257" s="102" t="s">
        <v>39</v>
      </c>
      <c r="K4257" s="89" cm="1">
        <f ca="1" t="array" ref="K4257:L4257">_xlfn.XLOOKUP(J4257,匹配表1065!Y:Y,匹配表1065!AA:AB)</f>
        <v>7</v>
      </c>
      <c r="L4257" s="89" t="str">
        <v>3个月以上</v>
      </c>
      <c r="M4257" s="92" t="s">
        <v>35</v>
      </c>
      <c r="N4257" s="102">
        <v>1</v>
      </c>
      <c r="O4257" s="93" t="str">
        <f>_xlfn.XLOOKUP(P4257,匹配表1065!U:U,匹配表1065!T:T)</f>
        <v>HO00001015</v>
      </c>
      <c r="P4257" s="102" t="s">
        <v>43</v>
      </c>
      <c r="Q4257" s="102" t="s">
        <v>198</v>
      </c>
      <c r="R4257" s="89" t="str">
        <f>_xlfn.XLOOKUP(Q4257,匹配表1065!L:L,匹配表1065!O:O)</f>
        <v>B</v>
      </c>
      <c r="S4257" s="93" t="str">
        <f>IFERROR(_xlfn.XLOOKUP(Q4257,匹配表1065!AI:AI,匹配表1065!AJ:AJ),"绿标")</f>
        <v>绿标</v>
      </c>
      <c r="T4257" s="93" t="str" cm="1">
        <f t="array" ref="T4257:U4257">_xlfn.XLOOKUP(Q4257,匹配表1065!L:L,匹配表1065!M:N)</f>
        <v>脑血管</v>
      </c>
      <c r="U4257" s="94" t="str">
        <v>神经内科</v>
      </c>
      <c r="V4257" s="95" t="s">
        <v>42</v>
      </c>
      <c r="W4257" s="93">
        <f>_xlfn.XLOOKUP(M4257,匹配表1065!D:D,匹配表1065!F:F)*N4257</f>
        <v>4</v>
      </c>
    </row>
    <row r="4258" customHeight="1" spans="1:23">
      <c r="A4258" s="89" t="s">
        <v>787</v>
      </c>
      <c r="B4258" s="90">
        <v>46195</v>
      </c>
      <c r="C4258" s="91" t="str">
        <f t="shared" si="132"/>
        <v>6月第4周</v>
      </c>
      <c r="D4258" s="89" t="s">
        <v>854</v>
      </c>
      <c r="E4258" s="89" t="str">
        <f t="shared" si="133"/>
        <v>6月第4周--周1</v>
      </c>
      <c r="F4258" s="103" t="s">
        <v>27</v>
      </c>
      <c r="G4258" s="102" t="s">
        <v>28</v>
      </c>
      <c r="H4258" s="92" t="str">
        <f>_xlfn.XLOOKUP(O4258,匹配表1065!T:T,匹配表1065!W:W)</f>
        <v>南京市</v>
      </c>
      <c r="I4258" s="89" t="str">
        <f>_xlfn.XLOOKUP(O4258,匹配表1065!T:T,匹配表1065!X:X)</f>
        <v>PME2005</v>
      </c>
      <c r="J4258" s="102" t="s">
        <v>54</v>
      </c>
      <c r="K4258" s="89" cm="1">
        <f ca="1" t="array" ref="K4258:L4258">_xlfn.XLOOKUP(J4258,匹配表1065!Y:Y,匹配表1065!AA:AB)</f>
        <v>3</v>
      </c>
      <c r="L4258" s="89" t="str">
        <v>3个月以上</v>
      </c>
      <c r="M4258" s="92" t="s">
        <v>35</v>
      </c>
      <c r="N4258" s="102">
        <v>1</v>
      </c>
      <c r="O4258" s="93" t="str">
        <f>_xlfn.XLOOKUP(P4258,匹配表1065!U:U,匹配表1065!T:T)</f>
        <v>HO00000975</v>
      </c>
      <c r="P4258" s="102" t="s">
        <v>56</v>
      </c>
      <c r="Q4258" s="102" t="s">
        <v>642</v>
      </c>
      <c r="R4258" s="89" t="str">
        <f>_xlfn.XLOOKUP(Q4258,匹配表1065!L:L,匹配表1065!O:O)</f>
        <v>A</v>
      </c>
      <c r="S4258" s="93" t="str">
        <f>IFERROR(_xlfn.XLOOKUP(Q4258,匹配表1065!AI:AI,匹配表1065!AJ:AJ),"绿标")</f>
        <v>绿标</v>
      </c>
      <c r="T4258" s="93" t="str" cm="1">
        <f t="array" ref="T4258:U4258">_xlfn.XLOOKUP(Q4258,匹配表1065!L:L,匹配表1065!M:N)</f>
        <v>头痛</v>
      </c>
      <c r="U4258" s="94" t="str">
        <v>神经内科</v>
      </c>
      <c r="V4258" s="95" t="s">
        <v>42</v>
      </c>
      <c r="W4258" s="93">
        <f>_xlfn.XLOOKUP(M4258,匹配表1065!D:D,匹配表1065!F:F)*N4258</f>
        <v>4</v>
      </c>
    </row>
    <row r="4259" customHeight="1" spans="1:23">
      <c r="A4259" s="89" t="s">
        <v>787</v>
      </c>
      <c r="B4259" s="90">
        <v>46195</v>
      </c>
      <c r="C4259" s="91" t="str">
        <f t="shared" si="132"/>
        <v>6月第4周</v>
      </c>
      <c r="D4259" s="89" t="s">
        <v>854</v>
      </c>
      <c r="E4259" s="89" t="str">
        <f t="shared" si="133"/>
        <v>6月第4周--周1</v>
      </c>
      <c r="F4259" s="103" t="s">
        <v>27</v>
      </c>
      <c r="G4259" s="102" t="s">
        <v>28</v>
      </c>
      <c r="H4259" s="92" t="str">
        <f>_xlfn.XLOOKUP(O4259,匹配表1065!T:T,匹配表1065!W:W)</f>
        <v>南京市</v>
      </c>
      <c r="I4259" s="89" t="str">
        <f>_xlfn.XLOOKUP(O4259,匹配表1065!T:T,匹配表1065!X:X)</f>
        <v>PME2005</v>
      </c>
      <c r="J4259" s="102" t="s">
        <v>54</v>
      </c>
      <c r="K4259" s="89" cm="1">
        <f ca="1" t="array" ref="K4259:L4259">_xlfn.XLOOKUP(J4259,匹配表1065!Y:Y,匹配表1065!AA:AB)</f>
        <v>3</v>
      </c>
      <c r="L4259" s="89" t="str">
        <v>3个月以上</v>
      </c>
      <c r="M4259" s="92" t="s">
        <v>35</v>
      </c>
      <c r="N4259" s="102">
        <v>1</v>
      </c>
      <c r="O4259" s="93" t="str">
        <f>_xlfn.XLOOKUP(P4259,匹配表1065!U:U,匹配表1065!T:T)</f>
        <v>HO00000975</v>
      </c>
      <c r="P4259" s="102" t="s">
        <v>56</v>
      </c>
      <c r="Q4259" s="102" t="s">
        <v>735</v>
      </c>
      <c r="R4259" s="89" t="str">
        <f>_xlfn.XLOOKUP(Q4259,匹配表1065!L:L,匹配表1065!O:O)</f>
        <v>C</v>
      </c>
      <c r="S4259" s="93" t="str">
        <f>IFERROR(_xlfn.XLOOKUP(Q4259,匹配表1065!AI:AI,匹配表1065!AJ:AJ),"绿标")</f>
        <v>绿标</v>
      </c>
      <c r="T4259" s="93" t="str" cm="1">
        <f t="array" ref="T4259:U4259">_xlfn.XLOOKUP(Q4259,匹配表1065!L:L,匹配表1065!M:N)</f>
        <v>眩晕</v>
      </c>
      <c r="U4259" s="94" t="str">
        <v>神经内科</v>
      </c>
      <c r="V4259" s="95" t="s">
        <v>33</v>
      </c>
      <c r="W4259" s="93">
        <f>_xlfn.XLOOKUP(M4259,匹配表1065!D:D,匹配表1065!F:F)*N4259</f>
        <v>4</v>
      </c>
    </row>
    <row r="4260" customHeight="1" spans="1:23">
      <c r="A4260" s="89" t="s">
        <v>787</v>
      </c>
      <c r="B4260" s="90">
        <v>46195</v>
      </c>
      <c r="C4260" s="91" t="str">
        <f t="shared" si="132"/>
        <v>6月第4周</v>
      </c>
      <c r="D4260" s="89" t="s">
        <v>854</v>
      </c>
      <c r="E4260" s="89" t="str">
        <f t="shared" si="133"/>
        <v>6月第4周--周1</v>
      </c>
      <c r="F4260" s="103" t="s">
        <v>27</v>
      </c>
      <c r="G4260" s="102" t="s">
        <v>28</v>
      </c>
      <c r="H4260" s="92" t="str">
        <f>_xlfn.XLOOKUP(O4260,匹配表1065!T:T,匹配表1065!W:W)</f>
        <v>常州市</v>
      </c>
      <c r="I4260" s="89" t="str">
        <f>_xlfn.XLOOKUP(O4260,匹配表1065!T:T,匹配表1065!X:X)</f>
        <v>PME2015</v>
      </c>
      <c r="J4260" s="102" t="s">
        <v>45</v>
      </c>
      <c r="K4260" s="89" cm="1">
        <f ca="1" t="array" ref="K4260:L4260">_xlfn.XLOOKUP(J4260,匹配表1065!Y:Y,匹配表1065!AA:AB)</f>
        <v>9</v>
      </c>
      <c r="L4260" s="89" t="str">
        <v>3个月以上</v>
      </c>
      <c r="M4260" s="92" t="s">
        <v>35</v>
      </c>
      <c r="N4260" s="102">
        <v>1</v>
      </c>
      <c r="O4260" s="93" t="str">
        <f>_xlfn.XLOOKUP(P4260,匹配表1065!U:U,匹配表1065!T:T)</f>
        <v>HO00000944</v>
      </c>
      <c r="P4260" s="102" t="s">
        <v>640</v>
      </c>
      <c r="Q4260" s="102" t="s">
        <v>641</v>
      </c>
      <c r="R4260" s="89" t="str">
        <f>_xlfn.XLOOKUP(Q4260,匹配表1065!L:L,匹配表1065!O:O)</f>
        <v>A</v>
      </c>
      <c r="S4260" s="93" t="str">
        <f>IFERROR(_xlfn.XLOOKUP(Q4260,匹配表1065!AI:AI,匹配表1065!AJ:AJ),"绿标")</f>
        <v>绿标</v>
      </c>
      <c r="T4260" s="93" t="str" cm="1">
        <f t="array" ref="T4260:U4260">_xlfn.XLOOKUP(Q4260,匹配表1065!L:L,匹配表1065!M:N)</f>
        <v>头痛</v>
      </c>
      <c r="U4260" s="94" t="str">
        <v>神经内科</v>
      </c>
      <c r="V4260" s="95" t="s">
        <v>33</v>
      </c>
      <c r="W4260" s="93">
        <f>_xlfn.XLOOKUP(M4260,匹配表1065!D:D,匹配表1065!F:F)*N4260</f>
        <v>4</v>
      </c>
    </row>
    <row r="4261" customHeight="1" spans="1:23">
      <c r="A4261" s="89" t="s">
        <v>787</v>
      </c>
      <c r="B4261" s="90">
        <v>46195</v>
      </c>
      <c r="C4261" s="91" t="str">
        <f t="shared" si="132"/>
        <v>6月第4周</v>
      </c>
      <c r="D4261" s="89" t="s">
        <v>854</v>
      </c>
      <c r="E4261" s="89" t="str">
        <f t="shared" si="133"/>
        <v>6月第4周--周1</v>
      </c>
      <c r="F4261" s="103" t="s">
        <v>27</v>
      </c>
      <c r="G4261" s="102" t="s">
        <v>28</v>
      </c>
      <c r="H4261" s="92" t="str">
        <f>_xlfn.XLOOKUP(O4261,匹配表1065!T:T,匹配表1065!W:W)</f>
        <v>常州市</v>
      </c>
      <c r="I4261" s="89" t="str">
        <f>_xlfn.XLOOKUP(O4261,匹配表1065!T:T,匹配表1065!X:X)</f>
        <v>PME2015</v>
      </c>
      <c r="J4261" s="102" t="s">
        <v>45</v>
      </c>
      <c r="K4261" s="89" cm="1">
        <f ca="1" t="array" ref="K4261:L4261">_xlfn.XLOOKUP(J4261,匹配表1065!Y:Y,匹配表1065!AA:AB)</f>
        <v>9</v>
      </c>
      <c r="L4261" s="89" t="str">
        <v>3个月以上</v>
      </c>
      <c r="M4261" s="92" t="s">
        <v>35</v>
      </c>
      <c r="N4261" s="102">
        <v>1</v>
      </c>
      <c r="O4261" s="93" t="str">
        <f>_xlfn.XLOOKUP(P4261,匹配表1065!U:U,匹配表1065!T:T)</f>
        <v>HO00000941</v>
      </c>
      <c r="P4261" s="102" t="s">
        <v>542</v>
      </c>
      <c r="Q4261" s="102" t="s">
        <v>544</v>
      </c>
      <c r="R4261" s="89" t="str">
        <f>_xlfn.XLOOKUP(Q4261,匹配表1065!L:L,匹配表1065!O:O)</f>
        <v>A</v>
      </c>
      <c r="S4261" s="93" t="str">
        <f>IFERROR(_xlfn.XLOOKUP(Q4261,匹配表1065!AI:AI,匹配表1065!AJ:AJ),"绿标")</f>
        <v>绿标</v>
      </c>
      <c r="T4261" s="93" t="str" cm="1">
        <f t="array" ref="T4261:U4261">_xlfn.XLOOKUP(Q4261,匹配表1065!L:L,匹配表1065!M:N)</f>
        <v>头痛</v>
      </c>
      <c r="U4261" s="94" t="str">
        <v>神经内科</v>
      </c>
      <c r="V4261" s="95" t="s">
        <v>33</v>
      </c>
      <c r="W4261" s="93">
        <f>_xlfn.XLOOKUP(M4261,匹配表1065!D:D,匹配表1065!F:F)*N4261</f>
        <v>4</v>
      </c>
    </row>
    <row r="4262" customHeight="1" spans="1:23">
      <c r="A4262" s="89" t="s">
        <v>787</v>
      </c>
      <c r="B4262" s="90">
        <v>46195</v>
      </c>
      <c r="C4262" s="91" t="str">
        <f t="shared" si="132"/>
        <v>6月第4周</v>
      </c>
      <c r="D4262" s="89" t="s">
        <v>854</v>
      </c>
      <c r="E4262" s="89" t="str">
        <f t="shared" si="133"/>
        <v>6月第4周--周1</v>
      </c>
      <c r="F4262" s="103" t="s">
        <v>27</v>
      </c>
      <c r="G4262" s="102" t="s">
        <v>28</v>
      </c>
      <c r="H4262" s="92" t="str">
        <f>_xlfn.XLOOKUP(O4262,匹配表1065!T:T,匹配表1065!W:W)</f>
        <v>南京市</v>
      </c>
      <c r="I4262" s="89" t="str">
        <f>_xlfn.XLOOKUP(O4262,匹配表1065!T:T,匹配表1065!X:X)</f>
        <v>PME2004</v>
      </c>
      <c r="J4262" s="102" t="s">
        <v>34</v>
      </c>
      <c r="K4262" s="89" cm="1">
        <f ca="1" t="array" ref="K4262:L4262">_xlfn.XLOOKUP(J4262,匹配表1065!Y:Y,匹配表1065!AA:AB)</f>
        <v>11</v>
      </c>
      <c r="L4262" s="89" t="str">
        <v>3个月以上</v>
      </c>
      <c r="M4262" s="92" t="s">
        <v>55</v>
      </c>
      <c r="N4262" s="102">
        <v>1</v>
      </c>
      <c r="O4262" s="93" t="str">
        <f>_xlfn.XLOOKUP(P4262,匹配表1065!U:U,匹配表1065!T:T)</f>
        <v>HO00000972</v>
      </c>
      <c r="P4262" s="102" t="s">
        <v>36</v>
      </c>
      <c r="Q4262" s="102" t="s">
        <v>37</v>
      </c>
      <c r="R4262" s="89" t="str">
        <f>_xlfn.XLOOKUP(Q4262,匹配表1065!L:L,匹配表1065!O:O)</f>
        <v>A</v>
      </c>
      <c r="S4262" s="93" t="str">
        <f>IFERROR(_xlfn.XLOOKUP(Q4262,匹配表1065!AI:AI,匹配表1065!AJ:AJ),"绿标")</f>
        <v>绿标</v>
      </c>
      <c r="T4262" s="93" t="str" cm="1">
        <f t="array" ref="T4262:U4262">_xlfn.XLOOKUP(Q4262,匹配表1065!L:L,匹配表1065!M:N)</f>
        <v>头痛</v>
      </c>
      <c r="U4262" s="94" t="str">
        <v>神经内科</v>
      </c>
      <c r="V4262" s="95" t="s">
        <v>33</v>
      </c>
      <c r="W4262" s="93">
        <f>_xlfn.XLOOKUP(M4262,匹配表1065!D:D,匹配表1065!F:F)*N4262</f>
        <v>8</v>
      </c>
    </row>
    <row r="4263" customHeight="1" spans="1:23">
      <c r="A4263" s="89" t="s">
        <v>787</v>
      </c>
      <c r="B4263" s="90">
        <v>46195</v>
      </c>
      <c r="C4263" s="91" t="str">
        <f t="shared" si="132"/>
        <v>6月第4周</v>
      </c>
      <c r="D4263" s="89" t="s">
        <v>854</v>
      </c>
      <c r="E4263" s="89" t="str">
        <f t="shared" si="133"/>
        <v>6月第4周--周1</v>
      </c>
      <c r="F4263" s="103" t="s">
        <v>27</v>
      </c>
      <c r="G4263" s="102" t="s">
        <v>28</v>
      </c>
      <c r="H4263" s="92" t="str">
        <f>_xlfn.XLOOKUP(O4263,匹配表1065!T:T,匹配表1065!W:W)</f>
        <v>扬州市</v>
      </c>
      <c r="I4263" s="89" t="str">
        <f>_xlfn.XLOOKUP(O4263,匹配表1065!T:T,匹配表1065!X:X)</f>
        <v>PME2012</v>
      </c>
      <c r="J4263" s="102" t="s">
        <v>60</v>
      </c>
      <c r="K4263" s="89" cm="1">
        <f ca="1" t="array" ref="K4263:L4263">_xlfn.XLOOKUP(J4263,匹配表1065!Y:Y,匹配表1065!AA:AB)</f>
        <v>13</v>
      </c>
      <c r="L4263" s="89" t="str">
        <v>3个月以上</v>
      </c>
      <c r="M4263" s="92" t="s">
        <v>30</v>
      </c>
      <c r="N4263" s="102">
        <v>2</v>
      </c>
      <c r="O4263" s="93" t="str">
        <f>_xlfn.XLOOKUP(P4263,匹配表1065!U:U,匹配表1065!T:T)</f>
        <v>HO00000968</v>
      </c>
      <c r="P4263" s="102" t="s">
        <v>61</v>
      </c>
      <c r="Q4263" s="102" t="s">
        <v>406</v>
      </c>
      <c r="R4263" s="89" t="str">
        <f>_xlfn.XLOOKUP(Q4263,匹配表1065!L:L,匹配表1065!O:O)</f>
        <v>B</v>
      </c>
      <c r="S4263" s="93" t="str">
        <f>IFERROR(_xlfn.XLOOKUP(Q4263,匹配表1065!AI:AI,匹配表1065!AJ:AJ),"绿标")</f>
        <v>红标</v>
      </c>
      <c r="T4263" s="93" t="str" cm="1">
        <f t="array" ref="T4263:U4263">_xlfn.XLOOKUP(Q4263,匹配表1065!L:L,匹配表1065!M:N)</f>
        <v>脑血管</v>
      </c>
      <c r="U4263" s="94" t="str">
        <v>神经内科</v>
      </c>
      <c r="V4263" s="95" t="s">
        <v>33</v>
      </c>
      <c r="W4263" s="93">
        <f>_xlfn.XLOOKUP(M4263,匹配表1065!D:D,匹配表1065!F:F)*N4263</f>
        <v>24</v>
      </c>
    </row>
    <row r="4264" customHeight="1" spans="1:23">
      <c r="A4264" s="89" t="s">
        <v>787</v>
      </c>
      <c r="B4264" s="90">
        <v>46196</v>
      </c>
      <c r="C4264" s="91" t="str">
        <f t="shared" si="132"/>
        <v>6月第4周</v>
      </c>
      <c r="D4264" s="89" t="s">
        <v>854</v>
      </c>
      <c r="E4264" s="89" t="str">
        <f t="shared" si="133"/>
        <v>6月第4周--周2</v>
      </c>
      <c r="F4264" s="103" t="s">
        <v>27</v>
      </c>
      <c r="G4264" s="92" t="s">
        <v>92</v>
      </c>
      <c r="H4264" s="92" t="str">
        <f>_xlfn.XLOOKUP(O4264,匹配表1065!T:T,匹配表1065!W:W)</f>
        <v>合肥市</v>
      </c>
      <c r="I4264" s="89" t="str">
        <f>_xlfn.XLOOKUP(O4264,匹配表1065!T:T,匹配表1065!X:X)</f>
        <v>PME2007</v>
      </c>
      <c r="J4264" s="102" t="s">
        <v>93</v>
      </c>
      <c r="K4264" s="89" cm="1">
        <f ca="1" t="array" ref="K4264:L4264">_xlfn.XLOOKUP(J4264,匹配表1065!Y:Y,匹配表1065!AA:AB)</f>
        <v>9</v>
      </c>
      <c r="L4264" s="89" t="str">
        <v>3个月以上</v>
      </c>
      <c r="M4264" s="92" t="s">
        <v>55</v>
      </c>
      <c r="N4264" s="102">
        <v>1</v>
      </c>
      <c r="O4264" s="93" t="str">
        <f>_xlfn.XLOOKUP(P4264,匹配表1065!U:U,匹配表1065!T:T)</f>
        <v>HO00000001</v>
      </c>
      <c r="P4264" s="102" t="s">
        <v>94</v>
      </c>
      <c r="Q4264" s="102" t="s">
        <v>95</v>
      </c>
      <c r="R4264" s="89" t="str">
        <f>_xlfn.XLOOKUP(Q4264,匹配表1065!L:L,匹配表1065!O:O)</f>
        <v>B</v>
      </c>
      <c r="S4264" s="93" t="str">
        <f>IFERROR(_xlfn.XLOOKUP(Q4264,匹配表1065!AI:AI,匹配表1065!AJ:AJ),"绿标")</f>
        <v>绿标</v>
      </c>
      <c r="T4264" s="93" t="str" cm="1">
        <f t="array" ref="T4264:U4264">_xlfn.XLOOKUP(Q4264,匹配表1065!L:L,匹配表1065!M:N)</f>
        <v>脑血管</v>
      </c>
      <c r="U4264" s="94" t="str">
        <v>神经内科</v>
      </c>
      <c r="V4264" s="95" t="s">
        <v>58</v>
      </c>
      <c r="W4264" s="93">
        <f>_xlfn.XLOOKUP(M4264,匹配表1065!D:D,匹配表1065!F:F)*N4264</f>
        <v>8</v>
      </c>
    </row>
    <row r="4265" customHeight="1" spans="1:23">
      <c r="A4265" s="89" t="s">
        <v>787</v>
      </c>
      <c r="B4265" s="90">
        <v>46196</v>
      </c>
      <c r="C4265" s="91" t="str">
        <f t="shared" si="132"/>
        <v>6月第4周</v>
      </c>
      <c r="D4265" s="89" t="s">
        <v>854</v>
      </c>
      <c r="E4265" s="89" t="str">
        <f t="shared" si="133"/>
        <v>6月第4周--周2</v>
      </c>
      <c r="F4265" s="103" t="s">
        <v>27</v>
      </c>
      <c r="G4265" s="92" t="s">
        <v>92</v>
      </c>
      <c r="H4265" s="92" t="str">
        <f>_xlfn.XLOOKUP(O4265,匹配表1065!T:T,匹配表1065!W:W)</f>
        <v>合肥市</v>
      </c>
      <c r="I4265" s="89" t="str">
        <f>_xlfn.XLOOKUP(O4265,匹配表1065!T:T,匹配表1065!X:X)</f>
        <v>PME2007</v>
      </c>
      <c r="J4265" s="102" t="s">
        <v>93</v>
      </c>
      <c r="K4265" s="89" cm="1">
        <f ca="1" t="array" ref="K4265:L4265">_xlfn.XLOOKUP(J4265,匹配表1065!Y:Y,匹配表1065!AA:AB)</f>
        <v>9</v>
      </c>
      <c r="L4265" s="89" t="str">
        <v>3个月以上</v>
      </c>
      <c r="M4265" s="92" t="s">
        <v>55</v>
      </c>
      <c r="N4265" s="102">
        <v>1</v>
      </c>
      <c r="O4265" s="93" t="str">
        <f>_xlfn.XLOOKUP(P4265,匹配表1065!U:U,匹配表1065!T:T)</f>
        <v>HO00000001</v>
      </c>
      <c r="P4265" s="102" t="s">
        <v>94</v>
      </c>
      <c r="Q4265" s="102" t="s">
        <v>207</v>
      </c>
      <c r="R4265" s="89" t="str">
        <f>_xlfn.XLOOKUP(Q4265,匹配表1065!L:L,匹配表1065!O:O)</f>
        <v>C</v>
      </c>
      <c r="S4265" s="93" t="str">
        <f>IFERROR(_xlfn.XLOOKUP(Q4265,匹配表1065!AI:AI,匹配表1065!AJ:AJ),"绿标")</f>
        <v>红标</v>
      </c>
      <c r="T4265" s="93" t="str" cm="1">
        <f t="array" ref="T4265:U4265">_xlfn.XLOOKUP(Q4265,匹配表1065!L:L,匹配表1065!M:N)</f>
        <v>眩晕</v>
      </c>
      <c r="U4265" s="94" t="str">
        <v>神经内科</v>
      </c>
      <c r="V4265" s="95" t="s">
        <v>33</v>
      </c>
      <c r="W4265" s="93">
        <f>_xlfn.XLOOKUP(M4265,匹配表1065!D:D,匹配表1065!F:F)*N4265</f>
        <v>8</v>
      </c>
    </row>
    <row r="4266" customHeight="1" spans="1:23">
      <c r="A4266" s="89" t="s">
        <v>787</v>
      </c>
      <c r="B4266" s="90">
        <v>46196</v>
      </c>
      <c r="C4266" s="91" t="str">
        <f t="shared" si="132"/>
        <v>6月第4周</v>
      </c>
      <c r="D4266" s="89" t="s">
        <v>854</v>
      </c>
      <c r="E4266" s="89" t="str">
        <f t="shared" si="133"/>
        <v>6月第4周--周2</v>
      </c>
      <c r="F4266" s="103" t="s">
        <v>27</v>
      </c>
      <c r="G4266" s="92" t="s">
        <v>92</v>
      </c>
      <c r="H4266" s="92" t="str">
        <f>_xlfn.XLOOKUP(O4266,匹配表1065!T:T,匹配表1065!W:W)</f>
        <v>合肥市</v>
      </c>
      <c r="I4266" s="89" t="str">
        <f>_xlfn.XLOOKUP(O4266,匹配表1065!T:T,匹配表1065!X:X)</f>
        <v>PME2047</v>
      </c>
      <c r="J4266" s="102" t="s">
        <v>97</v>
      </c>
      <c r="K4266" s="89" cm="1">
        <f ca="1" t="array" ref="K4266:L4266">_xlfn.XLOOKUP(J4266,匹配表1065!Y:Y,匹配表1065!AA:AB)</f>
        <v>2</v>
      </c>
      <c r="L4266" s="89" t="str">
        <v>3个月以内</v>
      </c>
      <c r="M4266" s="92" t="s">
        <v>35</v>
      </c>
      <c r="N4266" s="102">
        <v>1</v>
      </c>
      <c r="O4266" s="93" t="str">
        <f>_xlfn.XLOOKUP(P4266,匹配表1065!U:U,匹配表1065!T:T)</f>
        <v>HO00000005</v>
      </c>
      <c r="P4266" s="102" t="s">
        <v>98</v>
      </c>
      <c r="Q4266" s="102" t="s">
        <v>208</v>
      </c>
      <c r="R4266" s="89" t="str">
        <f>_xlfn.XLOOKUP(Q4266,匹配表1065!L:L,匹配表1065!O:O)</f>
        <v>A</v>
      </c>
      <c r="S4266" s="93" t="str">
        <f>IFERROR(_xlfn.XLOOKUP(Q4266,匹配表1065!AI:AI,匹配表1065!AJ:AJ),"绿标")</f>
        <v>黑标</v>
      </c>
      <c r="T4266" s="93" t="str" cm="1">
        <f t="array" ref="T4266:U4266">_xlfn.XLOOKUP(Q4266,匹配表1065!L:L,匹配表1065!M:N)</f>
        <v>头痛</v>
      </c>
      <c r="U4266" s="94" t="str">
        <v>神经内科</v>
      </c>
      <c r="V4266" s="95" t="s">
        <v>58</v>
      </c>
      <c r="W4266" s="93">
        <f>_xlfn.XLOOKUP(M4266,匹配表1065!D:D,匹配表1065!F:F)*N4266</f>
        <v>4</v>
      </c>
    </row>
    <row r="4267" customHeight="1" spans="1:23">
      <c r="A4267" s="89" t="s">
        <v>787</v>
      </c>
      <c r="B4267" s="90">
        <v>46196</v>
      </c>
      <c r="C4267" s="91" t="str">
        <f t="shared" si="132"/>
        <v>6月第4周</v>
      </c>
      <c r="D4267" s="89" t="s">
        <v>854</v>
      </c>
      <c r="E4267" s="89" t="str">
        <f t="shared" si="133"/>
        <v>6月第4周--周2</v>
      </c>
      <c r="F4267" s="103" t="s">
        <v>27</v>
      </c>
      <c r="G4267" s="92" t="s">
        <v>92</v>
      </c>
      <c r="H4267" s="92" t="str">
        <f>_xlfn.XLOOKUP(O4267,匹配表1065!T:T,匹配表1065!W:W)</f>
        <v>芜湖市</v>
      </c>
      <c r="I4267" s="89" t="str">
        <f>_xlfn.XLOOKUP(O4267,匹配表1065!T:T,匹配表1065!X:X)</f>
        <v>PME2003</v>
      </c>
      <c r="J4267" s="102" t="s">
        <v>101</v>
      </c>
      <c r="K4267" s="89" cm="1">
        <f ca="1" t="array" ref="K4267:L4267">_xlfn.XLOOKUP(J4267,匹配表1065!Y:Y,匹配表1065!AA:AB)</f>
        <v>1</v>
      </c>
      <c r="L4267" s="89" t="str">
        <v>3个月以内</v>
      </c>
      <c r="M4267" s="92" t="s">
        <v>55</v>
      </c>
      <c r="N4267" s="102">
        <v>1</v>
      </c>
      <c r="O4267" s="93" t="str">
        <f>_xlfn.XLOOKUP(P4267,匹配表1065!U:U,匹配表1065!T:T)</f>
        <v>HO00000022</v>
      </c>
      <c r="P4267" s="102" t="s">
        <v>102</v>
      </c>
      <c r="Q4267" s="102" t="s">
        <v>103</v>
      </c>
      <c r="R4267" s="89" t="str">
        <f>_xlfn.XLOOKUP(Q4267,匹配表1065!L:L,匹配表1065!O:O)</f>
        <v>A</v>
      </c>
      <c r="S4267" s="93" t="str">
        <f>IFERROR(_xlfn.XLOOKUP(Q4267,匹配表1065!AI:AI,匹配表1065!AJ:AJ),"绿标")</f>
        <v>绿标</v>
      </c>
      <c r="T4267" s="93" t="str" cm="1">
        <f t="array" ref="T4267:U4267">_xlfn.XLOOKUP(Q4267,匹配表1065!L:L,匹配表1065!M:N)</f>
        <v>头痛</v>
      </c>
      <c r="U4267" s="94" t="str">
        <v>神经内科</v>
      </c>
      <c r="V4267" s="95" t="s">
        <v>42</v>
      </c>
      <c r="W4267" s="93">
        <f>_xlfn.XLOOKUP(M4267,匹配表1065!D:D,匹配表1065!F:F)*N4267</f>
        <v>8</v>
      </c>
    </row>
    <row r="4268" customHeight="1" spans="1:23">
      <c r="A4268" s="89" t="s">
        <v>787</v>
      </c>
      <c r="B4268" s="90">
        <v>46196</v>
      </c>
      <c r="C4268" s="91" t="str">
        <f t="shared" si="132"/>
        <v>6月第4周</v>
      </c>
      <c r="D4268" s="89" t="s">
        <v>854</v>
      </c>
      <c r="E4268" s="89" t="str">
        <f t="shared" si="133"/>
        <v>6月第4周--周2</v>
      </c>
      <c r="F4268" s="103" t="s">
        <v>27</v>
      </c>
      <c r="G4268" s="92" t="s">
        <v>92</v>
      </c>
      <c r="H4268" s="92" t="e">
        <f>_xlfn.XLOOKUP(O4268,匹配表1065!T:T,匹配表1065!W:W)</f>
        <v>#N/A</v>
      </c>
      <c r="I4268" s="89" t="e">
        <f>_xlfn.XLOOKUP(O4268,匹配表1065!T:T,匹配表1065!X:X)</f>
        <v>#N/A</v>
      </c>
      <c r="J4268" s="102" t="s">
        <v>547</v>
      </c>
      <c r="K4268" s="89" cm="1">
        <f ca="1" t="array" ref="K4268:L4268">_xlfn.XLOOKUP(J4268,匹配表1065!Y:Y,匹配表1065!AA:AB)</f>
        <v>4</v>
      </c>
      <c r="L4268" s="89" t="str">
        <v>3个月以上</v>
      </c>
      <c r="M4268" s="92" t="s">
        <v>35</v>
      </c>
      <c r="N4268" s="102">
        <v>1</v>
      </c>
      <c r="O4268" s="93" t="e">
        <f>_xlfn.XLOOKUP(P4268,匹配表1065!U:U,匹配表1065!T:T)</f>
        <v>#N/A</v>
      </c>
      <c r="P4268" s="102" t="s">
        <v>847</v>
      </c>
      <c r="Q4268" s="102" t="s">
        <v>848</v>
      </c>
      <c r="R4268" s="89" t="str">
        <f>_xlfn.XLOOKUP(Q4268,匹配表1065!L:L,匹配表1065!O:O)</f>
        <v>C</v>
      </c>
      <c r="S4268" s="93" t="str">
        <f>IFERROR(_xlfn.XLOOKUP(Q4268,匹配表1065!AI:AI,匹配表1065!AJ:AJ),"绿标")</f>
        <v>绿标</v>
      </c>
      <c r="T4268" s="93" t="str" cm="1">
        <f t="array" ref="T4268:U4268">_xlfn.XLOOKUP(Q4268,匹配表1065!L:L,匹配表1065!M:N)</f>
        <v>眩晕</v>
      </c>
      <c r="U4268" s="94" t="str">
        <v>耳鼻喉科</v>
      </c>
      <c r="V4268" s="95" t="s">
        <v>33</v>
      </c>
      <c r="W4268" s="93">
        <f>_xlfn.XLOOKUP(M4268,匹配表1065!D:D,匹配表1065!F:F)*N4268</f>
        <v>4</v>
      </c>
    </row>
    <row r="4269" customHeight="1" spans="1:23">
      <c r="A4269" s="89" t="s">
        <v>787</v>
      </c>
      <c r="B4269" s="90">
        <v>46196</v>
      </c>
      <c r="C4269" s="91" t="str">
        <f t="shared" si="132"/>
        <v>6月第4周</v>
      </c>
      <c r="D4269" s="89" t="s">
        <v>854</v>
      </c>
      <c r="E4269" s="89" t="str">
        <f t="shared" si="133"/>
        <v>6月第4周--周2</v>
      </c>
      <c r="F4269" s="103" t="s">
        <v>27</v>
      </c>
      <c r="G4269" s="89" t="s">
        <v>63</v>
      </c>
      <c r="H4269" s="92" t="str">
        <f>_xlfn.XLOOKUP(O4269,匹配表1065!T:T,匹配表1065!W:W)</f>
        <v>南京市</v>
      </c>
      <c r="I4269" s="89" t="str">
        <f>_xlfn.XLOOKUP(O4269,匹配表1065!T:T,匹配表1065!X:X)</f>
        <v>PME2001</v>
      </c>
      <c r="J4269" s="102" t="s">
        <v>64</v>
      </c>
      <c r="K4269" s="89" cm="1">
        <f ca="1" t="array" ref="K4269:L4269">_xlfn.XLOOKUP(J4269,匹配表1065!Y:Y,匹配表1065!AA:AB)</f>
        <v>31</v>
      </c>
      <c r="L4269" s="89" t="str">
        <v>3个月以上</v>
      </c>
      <c r="M4269" s="92" t="s">
        <v>30</v>
      </c>
      <c r="N4269" s="102">
        <v>2</v>
      </c>
      <c r="O4269" s="93" t="str">
        <f>_xlfn.XLOOKUP(P4269,匹配表1065!U:U,匹配表1065!T:T)</f>
        <v>HO00000958</v>
      </c>
      <c r="P4269" s="102" t="s">
        <v>65</v>
      </c>
      <c r="Q4269" s="102" t="s">
        <v>68</v>
      </c>
      <c r="R4269" s="89" t="str">
        <f>_xlfn.XLOOKUP(Q4269,匹配表1065!L:L,匹配表1065!O:O)</f>
        <v>A</v>
      </c>
      <c r="S4269" s="93" t="str">
        <f>IFERROR(_xlfn.XLOOKUP(Q4269,匹配表1065!AI:AI,匹配表1065!AJ:AJ),"绿标")</f>
        <v>红标</v>
      </c>
      <c r="T4269" s="93" t="str" cm="1">
        <f t="array" ref="T4269:U4269">_xlfn.XLOOKUP(Q4269,匹配表1065!L:L,匹配表1065!M:N)</f>
        <v>头痛</v>
      </c>
      <c r="U4269" s="94" t="str">
        <v>神经内科</v>
      </c>
      <c r="V4269" s="95" t="s">
        <v>33</v>
      </c>
      <c r="W4269" s="93">
        <f>_xlfn.XLOOKUP(M4269,匹配表1065!D:D,匹配表1065!F:F)*N4269</f>
        <v>24</v>
      </c>
    </row>
    <row r="4270" customHeight="1" spans="1:23">
      <c r="A4270" s="89" t="s">
        <v>787</v>
      </c>
      <c r="B4270" s="90">
        <v>46196</v>
      </c>
      <c r="C4270" s="91" t="str">
        <f t="shared" si="132"/>
        <v>6月第4周</v>
      </c>
      <c r="D4270" s="89" t="s">
        <v>854</v>
      </c>
      <c r="E4270" s="89" t="str">
        <f t="shared" si="133"/>
        <v>6月第4周--周2</v>
      </c>
      <c r="F4270" s="103" t="s">
        <v>27</v>
      </c>
      <c r="G4270" s="89" t="s">
        <v>63</v>
      </c>
      <c r="H4270" s="92" t="str">
        <f>_xlfn.XLOOKUP(O4270,匹配表1065!T:T,匹配表1065!W:W)</f>
        <v>南京市</v>
      </c>
      <c r="I4270" s="89" t="str">
        <f>_xlfn.XLOOKUP(O4270,匹配表1065!T:T,匹配表1065!X:X)</f>
        <v>PME2001</v>
      </c>
      <c r="J4270" s="102" t="s">
        <v>64</v>
      </c>
      <c r="K4270" s="89" cm="1">
        <f ca="1" t="array" ref="K4270:L4270">_xlfn.XLOOKUP(J4270,匹配表1065!Y:Y,匹配表1065!AA:AB)</f>
        <v>31</v>
      </c>
      <c r="L4270" s="89" t="str">
        <v>3个月以上</v>
      </c>
      <c r="M4270" s="92" t="s">
        <v>35</v>
      </c>
      <c r="N4270" s="102">
        <v>1</v>
      </c>
      <c r="O4270" s="93" t="str">
        <f>_xlfn.XLOOKUP(P4270,匹配表1065!U:U,匹配表1065!T:T)</f>
        <v>HO00000958</v>
      </c>
      <c r="P4270" s="102" t="s">
        <v>65</v>
      </c>
      <c r="Q4270" s="102" t="s">
        <v>545</v>
      </c>
      <c r="R4270" s="89" t="str">
        <f>_xlfn.XLOOKUP(Q4270,匹配表1065!L:L,匹配表1065!O:O)</f>
        <v>B</v>
      </c>
      <c r="S4270" s="93" t="str">
        <f>IFERROR(_xlfn.XLOOKUP(Q4270,匹配表1065!AI:AI,匹配表1065!AJ:AJ),"绿标")</f>
        <v>绿标</v>
      </c>
      <c r="T4270" s="93" t="str" cm="1">
        <f t="array" ref="T4270:U4270">_xlfn.XLOOKUP(Q4270,匹配表1065!L:L,匹配表1065!M:N)</f>
        <v>脑血管</v>
      </c>
      <c r="U4270" s="94" t="str">
        <v>神经内科</v>
      </c>
      <c r="V4270" s="95" t="s">
        <v>33</v>
      </c>
      <c r="W4270" s="93">
        <f>_xlfn.XLOOKUP(M4270,匹配表1065!D:D,匹配表1065!F:F)*N4270</f>
        <v>4</v>
      </c>
    </row>
    <row r="4271" customHeight="1" spans="1:23">
      <c r="A4271" s="89" t="s">
        <v>787</v>
      </c>
      <c r="B4271" s="90">
        <v>46196</v>
      </c>
      <c r="C4271" s="91" t="str">
        <f t="shared" si="132"/>
        <v>6月第4周</v>
      </c>
      <c r="D4271" s="89" t="s">
        <v>854</v>
      </c>
      <c r="E4271" s="89" t="str">
        <f t="shared" si="133"/>
        <v>6月第4周--周2</v>
      </c>
      <c r="F4271" s="103" t="s">
        <v>27</v>
      </c>
      <c r="G4271" s="89" t="s">
        <v>63</v>
      </c>
      <c r="H4271" s="92" t="str">
        <f>_xlfn.XLOOKUP(O4271,匹配表1065!T:T,匹配表1065!W:W)</f>
        <v>连云港市</v>
      </c>
      <c r="I4271" s="89" t="str">
        <f>_xlfn.XLOOKUP(O4271,匹配表1065!T:T,匹配表1065!X:X)</f>
        <v>PME2042</v>
      </c>
      <c r="J4271" s="102" t="s">
        <v>74</v>
      </c>
      <c r="K4271" s="89" cm="1">
        <f ca="1" t="array" ref="K4271:L4271">_xlfn.XLOOKUP(J4271,匹配表1065!Y:Y,匹配表1065!AA:AB)</f>
        <v>7</v>
      </c>
      <c r="L4271" s="89" t="str">
        <v>3个月以上</v>
      </c>
      <c r="M4271" s="92" t="s">
        <v>35</v>
      </c>
      <c r="N4271" s="102">
        <v>1</v>
      </c>
      <c r="O4271" s="93" t="str">
        <f>_xlfn.XLOOKUP(P4271,匹配表1065!U:U,匹配表1065!T:T)</f>
        <v>HO00017661</v>
      </c>
      <c r="P4271" s="102" t="s">
        <v>508</v>
      </c>
      <c r="Q4271" s="102" t="s">
        <v>561</v>
      </c>
      <c r="R4271" s="89" t="str">
        <f>_xlfn.XLOOKUP(Q4271,匹配表1065!L:L,匹配表1065!O:O)</f>
        <v>C</v>
      </c>
      <c r="S4271" s="93" t="str">
        <f>IFERROR(_xlfn.XLOOKUP(Q4271,匹配表1065!AI:AI,匹配表1065!AJ:AJ),"绿标")</f>
        <v>黑标</v>
      </c>
      <c r="T4271" s="93" t="str" cm="1">
        <f t="array" ref="T4271:U4271">_xlfn.XLOOKUP(Q4271,匹配表1065!L:L,匹配表1065!M:N)</f>
        <v>眩晕</v>
      </c>
      <c r="U4271" s="94" t="str">
        <v>神经内科</v>
      </c>
      <c r="V4271" s="95" t="s">
        <v>33</v>
      </c>
      <c r="W4271" s="93">
        <f>_xlfn.XLOOKUP(M4271,匹配表1065!D:D,匹配表1065!F:F)*N4271</f>
        <v>4</v>
      </c>
    </row>
    <row r="4272" customHeight="1" spans="1:23">
      <c r="A4272" s="89" t="s">
        <v>787</v>
      </c>
      <c r="B4272" s="90">
        <v>46196</v>
      </c>
      <c r="C4272" s="91" t="str">
        <f t="shared" si="132"/>
        <v>6月第4周</v>
      </c>
      <c r="D4272" s="89" t="s">
        <v>854</v>
      </c>
      <c r="E4272" s="89" t="str">
        <f t="shared" si="133"/>
        <v>6月第4周--周2</v>
      </c>
      <c r="F4272" s="103" t="s">
        <v>27</v>
      </c>
      <c r="G4272" s="89" t="s">
        <v>63</v>
      </c>
      <c r="H4272" s="92" t="str">
        <f>_xlfn.XLOOKUP(O4272,匹配表1065!T:T,匹配表1065!W:W)</f>
        <v>淮安市</v>
      </c>
      <c r="I4272" s="89" t="str">
        <f>_xlfn.XLOOKUP(O4272,匹配表1065!T:T,匹配表1065!X:X)</f>
        <v>PME2041</v>
      </c>
      <c r="J4272" s="102" t="s">
        <v>71</v>
      </c>
      <c r="K4272" s="89" cm="1">
        <f ca="1" t="array" ref="K4272:L4272">_xlfn.XLOOKUP(J4272,匹配表1065!Y:Y,匹配表1065!AA:AB)</f>
        <v>5</v>
      </c>
      <c r="L4272" s="89" t="str">
        <v>3个月以上</v>
      </c>
      <c r="M4272" s="92" t="s">
        <v>35</v>
      </c>
      <c r="N4272" s="102">
        <v>1</v>
      </c>
      <c r="O4272" s="93" t="str">
        <f>_xlfn.XLOOKUP(P4272,匹配表1065!U:U,匹配表1065!T:T)</f>
        <v>HO00000992</v>
      </c>
      <c r="P4272" s="102" t="s">
        <v>72</v>
      </c>
      <c r="Q4272" s="102" t="s">
        <v>654</v>
      </c>
      <c r="R4272" s="89" t="str">
        <f>_xlfn.XLOOKUP(Q4272,匹配表1065!L:L,匹配表1065!O:O)</f>
        <v>C</v>
      </c>
      <c r="S4272" s="93" t="str">
        <f>IFERROR(_xlfn.XLOOKUP(Q4272,匹配表1065!AI:AI,匹配表1065!AJ:AJ),"绿标")</f>
        <v>绿标</v>
      </c>
      <c r="T4272" s="93" t="str" cm="1">
        <f t="array" ref="T4272:U4272">_xlfn.XLOOKUP(Q4272,匹配表1065!L:L,匹配表1065!M:N)</f>
        <v>眩晕</v>
      </c>
      <c r="U4272" s="94" t="str">
        <v>耳鼻喉科</v>
      </c>
      <c r="V4272" s="95" t="s">
        <v>67</v>
      </c>
      <c r="W4272" s="93">
        <f>_xlfn.XLOOKUP(M4272,匹配表1065!D:D,匹配表1065!F:F)*N4272</f>
        <v>4</v>
      </c>
    </row>
    <row r="4273" customHeight="1" spans="1:23">
      <c r="A4273" s="89" t="s">
        <v>787</v>
      </c>
      <c r="B4273" s="90">
        <v>46196</v>
      </c>
      <c r="C4273" s="91" t="str">
        <f t="shared" si="132"/>
        <v>6月第4周</v>
      </c>
      <c r="D4273" s="89" t="s">
        <v>854</v>
      </c>
      <c r="E4273" s="89" t="str">
        <f t="shared" si="133"/>
        <v>6月第4周--周2</v>
      </c>
      <c r="F4273" s="103" t="s">
        <v>27</v>
      </c>
      <c r="G4273" s="89" t="s">
        <v>63</v>
      </c>
      <c r="H4273" s="92" t="str">
        <f>_xlfn.XLOOKUP(O4273,匹配表1065!T:T,匹配表1065!W:W)</f>
        <v>南京市</v>
      </c>
      <c r="I4273" s="89" t="str">
        <f>_xlfn.XLOOKUP(O4273,匹配表1065!T:T,匹配表1065!X:X)</f>
        <v>PME2001</v>
      </c>
      <c r="J4273" s="102" t="s">
        <v>77</v>
      </c>
      <c r="K4273" s="89" cm="1">
        <f ca="1" t="array" ref="K4273:L4273">_xlfn.XLOOKUP(J4273,匹配表1065!Y:Y,匹配表1065!AA:AB)</f>
        <v>8</v>
      </c>
      <c r="L4273" s="89" t="str">
        <v>3个月以上</v>
      </c>
      <c r="M4273" s="92" t="s">
        <v>30</v>
      </c>
      <c r="N4273" s="102">
        <v>1</v>
      </c>
      <c r="O4273" s="93" t="str">
        <f>_xlfn.XLOOKUP(P4273,匹配表1065!U:U,匹配表1065!T:T)</f>
        <v>HO00000958</v>
      </c>
      <c r="P4273" s="102" t="s">
        <v>65</v>
      </c>
      <c r="Q4273" s="102" t="s">
        <v>78</v>
      </c>
      <c r="R4273" s="89" t="str">
        <f>_xlfn.XLOOKUP(Q4273,匹配表1065!L:L,匹配表1065!O:O)</f>
        <v>C</v>
      </c>
      <c r="S4273" s="93" t="str">
        <f>IFERROR(_xlfn.XLOOKUP(Q4273,匹配表1065!AI:AI,匹配表1065!AJ:AJ),"绿标")</f>
        <v>绿标</v>
      </c>
      <c r="T4273" s="93" t="str" cm="1">
        <f t="array" ref="T4273:U4273">_xlfn.XLOOKUP(Q4273,匹配表1065!L:L,匹配表1065!M:N)</f>
        <v>眩晕</v>
      </c>
      <c r="U4273" s="94" t="str">
        <v>神经内科</v>
      </c>
      <c r="V4273" s="95" t="s">
        <v>70</v>
      </c>
      <c r="W4273" s="93">
        <f>_xlfn.XLOOKUP(M4273,匹配表1065!D:D,匹配表1065!F:F)*N4273</f>
        <v>12</v>
      </c>
    </row>
    <row r="4274" customHeight="1" spans="1:23">
      <c r="A4274" s="89" t="s">
        <v>787</v>
      </c>
      <c r="B4274" s="90">
        <v>46196</v>
      </c>
      <c r="C4274" s="91" t="str">
        <f t="shared" si="132"/>
        <v>6月第4周</v>
      </c>
      <c r="D4274" s="89" t="s">
        <v>854</v>
      </c>
      <c r="E4274" s="89" t="str">
        <f t="shared" si="133"/>
        <v>6月第4周--周2</v>
      </c>
      <c r="F4274" s="103" t="s">
        <v>27</v>
      </c>
      <c r="G4274" s="89" t="s">
        <v>63</v>
      </c>
      <c r="H4274" s="92" t="str">
        <f>_xlfn.XLOOKUP(O4274,匹配表1065!T:T,匹配表1065!W:W)</f>
        <v>徐州市</v>
      </c>
      <c r="I4274" s="89" t="str">
        <f>_xlfn.XLOOKUP(O4274,匹配表1065!T:T,匹配表1065!X:X)</f>
        <v>PME2008</v>
      </c>
      <c r="J4274" s="102" t="s">
        <v>81</v>
      </c>
      <c r="K4274" s="89" cm="1">
        <f ca="1" t="array" ref="K4274:L4274">_xlfn.XLOOKUP(J4274,匹配表1065!Y:Y,匹配表1065!AA:AB)</f>
        <v>19</v>
      </c>
      <c r="L4274" s="89" t="str">
        <v>3个月以上</v>
      </c>
      <c r="M4274" s="92" t="s">
        <v>30</v>
      </c>
      <c r="N4274" s="102">
        <v>1</v>
      </c>
      <c r="O4274" s="93" t="str">
        <f>_xlfn.XLOOKUP(P4274,匹配表1065!U:U,匹配表1065!T:T)</f>
        <v>HO00001134</v>
      </c>
      <c r="P4274" s="102" t="s">
        <v>82</v>
      </c>
      <c r="Q4274" s="102" t="s">
        <v>280</v>
      </c>
      <c r="R4274" s="89" t="str">
        <f>_xlfn.XLOOKUP(Q4274,匹配表1065!L:L,匹配表1065!O:O)</f>
        <v>D</v>
      </c>
      <c r="S4274" s="93" t="str">
        <f>IFERROR(_xlfn.XLOOKUP(Q4274,匹配表1065!AI:AI,匹配表1065!AJ:AJ),"绿标")</f>
        <v>红标</v>
      </c>
      <c r="T4274" s="93" t="str" cm="1">
        <f t="array" ref="T4274:U4274">_xlfn.XLOOKUP(Q4274,匹配表1065!L:L,匹配表1065!M:N)</f>
        <v>疼痛</v>
      </c>
      <c r="U4274" s="94" t="str">
        <v>疼痛科</v>
      </c>
      <c r="V4274" s="95" t="s">
        <v>33</v>
      </c>
      <c r="W4274" s="93">
        <f>_xlfn.XLOOKUP(M4274,匹配表1065!D:D,匹配表1065!F:F)*N4274</f>
        <v>12</v>
      </c>
    </row>
    <row r="4275" customHeight="1" spans="1:23">
      <c r="A4275" s="89" t="s">
        <v>787</v>
      </c>
      <c r="B4275" s="90">
        <v>46196</v>
      </c>
      <c r="C4275" s="91" t="str">
        <f t="shared" si="132"/>
        <v>6月第4周</v>
      </c>
      <c r="D4275" s="89" t="s">
        <v>854</v>
      </c>
      <c r="E4275" s="89" t="str">
        <f t="shared" si="133"/>
        <v>6月第4周--周2</v>
      </c>
      <c r="F4275" s="103" t="s">
        <v>27</v>
      </c>
      <c r="G4275" s="89" t="s">
        <v>63</v>
      </c>
      <c r="H4275" s="92" t="str">
        <f>_xlfn.XLOOKUP(O4275,匹配表1065!T:T,匹配表1065!W:W)</f>
        <v>南京市</v>
      </c>
      <c r="I4275" s="89" t="str">
        <f>_xlfn.XLOOKUP(O4275,匹配表1065!T:T,匹配表1065!X:X)</f>
        <v>PME2002</v>
      </c>
      <c r="J4275" s="102" t="s">
        <v>410</v>
      </c>
      <c r="K4275" s="89" cm="1">
        <f ca="1" t="array" ref="K4275:L4275">_xlfn.XLOOKUP(J4275,匹配表1065!Y:Y,匹配表1065!AA:AB)</f>
        <v>1</v>
      </c>
      <c r="L4275" s="89" t="str">
        <v>3个月以内</v>
      </c>
      <c r="M4275" s="92" t="s">
        <v>35</v>
      </c>
      <c r="N4275" s="102">
        <v>1</v>
      </c>
      <c r="O4275" s="93" t="str">
        <f>_xlfn.XLOOKUP(P4275,匹配表1065!U:U,匹配表1065!T:T)</f>
        <v>HO00000964</v>
      </c>
      <c r="P4275" s="102" t="s">
        <v>90</v>
      </c>
      <c r="Q4275" s="102" t="s">
        <v>333</v>
      </c>
      <c r="R4275" s="89" t="str">
        <f>_xlfn.XLOOKUP(Q4275,匹配表1065!L:L,匹配表1065!O:O)</f>
        <v>A</v>
      </c>
      <c r="S4275" s="93" t="str">
        <f>IFERROR(_xlfn.XLOOKUP(Q4275,匹配表1065!AI:AI,匹配表1065!AJ:AJ),"绿标")</f>
        <v>红标</v>
      </c>
      <c r="T4275" s="93" t="str" cm="1">
        <f t="array" ref="T4275:U4275">_xlfn.XLOOKUP(Q4275,匹配表1065!L:L,匹配表1065!M:N)</f>
        <v>头痛</v>
      </c>
      <c r="U4275" s="94" t="str">
        <v>神经内科</v>
      </c>
      <c r="V4275" s="95" t="s">
        <v>33</v>
      </c>
      <c r="W4275" s="93">
        <f>_xlfn.XLOOKUP(M4275,匹配表1065!D:D,匹配表1065!F:F)*N4275</f>
        <v>4</v>
      </c>
    </row>
    <row r="4276" customHeight="1" spans="1:23">
      <c r="A4276" s="89" t="s">
        <v>787</v>
      </c>
      <c r="B4276" s="90">
        <v>46196</v>
      </c>
      <c r="C4276" s="91" t="str">
        <f t="shared" ref="C4276:C4339" si="134">MONTH(B4276)&amp;TEXT(WEEKNUM(B4276,2)-WEEKNUM(B4276+1-DAY(B4276),2)+1,"月第0周")</f>
        <v>6月第4周</v>
      </c>
      <c r="D4276" s="89" t="s">
        <v>854</v>
      </c>
      <c r="E4276" s="89" t="str">
        <f t="shared" ref="E4276:E4339" si="135">D4276&amp;"--"&amp;"周"&amp;WEEKDAY(B4276,2)</f>
        <v>6月第4周--周2</v>
      </c>
      <c r="F4276" s="103" t="s">
        <v>27</v>
      </c>
      <c r="G4276" s="89" t="s">
        <v>63</v>
      </c>
      <c r="H4276" s="92" t="str">
        <f>_xlfn.XLOOKUP(O4276,匹配表1065!T:T,匹配表1065!W:W)</f>
        <v>南京市</v>
      </c>
      <c r="I4276" s="89" t="str">
        <f>_xlfn.XLOOKUP(O4276,匹配表1065!T:T,匹配表1065!X:X)</f>
        <v>PME2002</v>
      </c>
      <c r="J4276" s="102" t="s">
        <v>84</v>
      </c>
      <c r="K4276" s="89" cm="1">
        <f ca="1" t="array" ref="K4276:L4276">_xlfn.XLOOKUP(J4276,匹配表1065!Y:Y,匹配表1065!AA:AB)</f>
        <v>31</v>
      </c>
      <c r="L4276" s="89" t="str">
        <v>3个月以上</v>
      </c>
      <c r="M4276" s="92" t="s">
        <v>30</v>
      </c>
      <c r="N4276" s="102">
        <v>4</v>
      </c>
      <c r="O4276" s="93" t="str">
        <f>_xlfn.XLOOKUP(P4276,匹配表1065!U:U,匹配表1065!T:T)</f>
        <v>HO00000964</v>
      </c>
      <c r="P4276" s="102" t="s">
        <v>90</v>
      </c>
      <c r="Q4276" s="102" t="s">
        <v>281</v>
      </c>
      <c r="R4276" s="89" t="str">
        <f>_xlfn.XLOOKUP(Q4276,匹配表1065!L:L,匹配表1065!O:O)</f>
        <v>A</v>
      </c>
      <c r="S4276" s="93" t="str">
        <f>IFERROR(_xlfn.XLOOKUP(Q4276,匹配表1065!AI:AI,匹配表1065!AJ:AJ),"绿标")</f>
        <v>红标</v>
      </c>
      <c r="T4276" s="93" t="str" cm="1">
        <f t="array" ref="T4276:U4276">_xlfn.XLOOKUP(Q4276,匹配表1065!L:L,匹配表1065!M:N)</f>
        <v>头痛</v>
      </c>
      <c r="U4276" s="94" t="str">
        <v>神经内科</v>
      </c>
      <c r="V4276" s="95" t="s">
        <v>70</v>
      </c>
      <c r="W4276" s="93">
        <f>_xlfn.XLOOKUP(M4276,匹配表1065!D:D,匹配表1065!F:F)*N4276</f>
        <v>48</v>
      </c>
    </row>
    <row r="4277" customHeight="1" spans="1:23">
      <c r="A4277" s="89" t="s">
        <v>787</v>
      </c>
      <c r="B4277" s="90">
        <v>46196</v>
      </c>
      <c r="C4277" s="91" t="str">
        <f t="shared" si="134"/>
        <v>6月第4周</v>
      </c>
      <c r="D4277" s="89" t="s">
        <v>854</v>
      </c>
      <c r="E4277" s="89" t="str">
        <f t="shared" si="135"/>
        <v>6月第4周--周2</v>
      </c>
      <c r="F4277" s="103" t="s">
        <v>27</v>
      </c>
      <c r="G4277" s="89" t="s">
        <v>63</v>
      </c>
      <c r="H4277" s="92" t="str">
        <f>_xlfn.XLOOKUP(O4277,匹配表1065!T:T,匹配表1065!W:W)</f>
        <v>南京市</v>
      </c>
      <c r="I4277" s="89" t="str">
        <f>_xlfn.XLOOKUP(O4277,匹配表1065!T:T,匹配表1065!X:X)</f>
        <v>PME2002</v>
      </c>
      <c r="J4277" s="102" t="s">
        <v>84</v>
      </c>
      <c r="K4277" s="89" cm="1">
        <f ca="1" t="array" ref="K4277:L4277">_xlfn.XLOOKUP(J4277,匹配表1065!Y:Y,匹配表1065!AA:AB)</f>
        <v>31</v>
      </c>
      <c r="L4277" s="89" t="str">
        <v>3个月以上</v>
      </c>
      <c r="M4277" s="92" t="s">
        <v>55</v>
      </c>
      <c r="N4277" s="102">
        <v>1</v>
      </c>
      <c r="O4277" s="93" t="str">
        <f>_xlfn.XLOOKUP(P4277,匹配表1065!U:U,匹配表1065!T:T)</f>
        <v>HO00000964</v>
      </c>
      <c r="P4277" s="102" t="s">
        <v>90</v>
      </c>
      <c r="Q4277" s="102" t="s">
        <v>612</v>
      </c>
      <c r="R4277" s="89" t="str">
        <f>_xlfn.XLOOKUP(Q4277,匹配表1065!L:L,匹配表1065!O:O)</f>
        <v>B</v>
      </c>
      <c r="S4277" s="93" t="str">
        <f>IFERROR(_xlfn.XLOOKUP(Q4277,匹配表1065!AI:AI,匹配表1065!AJ:AJ),"绿标")</f>
        <v>绿标</v>
      </c>
      <c r="T4277" s="93" t="str" cm="1">
        <f t="array" ref="T4277:U4277">_xlfn.XLOOKUP(Q4277,匹配表1065!L:L,匹配表1065!M:N)</f>
        <v>脑血管</v>
      </c>
      <c r="U4277" s="94" t="str">
        <v>神经内科</v>
      </c>
      <c r="V4277" s="95" t="s">
        <v>58</v>
      </c>
      <c r="W4277" s="93">
        <f>_xlfn.XLOOKUP(M4277,匹配表1065!D:D,匹配表1065!F:F)*N4277</f>
        <v>8</v>
      </c>
    </row>
    <row r="4278" customHeight="1" spans="1:23">
      <c r="A4278" s="89" t="s">
        <v>787</v>
      </c>
      <c r="B4278" s="90">
        <v>46196</v>
      </c>
      <c r="C4278" s="91" t="str">
        <f t="shared" si="134"/>
        <v>6月第4周</v>
      </c>
      <c r="D4278" s="89" t="s">
        <v>854</v>
      </c>
      <c r="E4278" s="89" t="str">
        <f t="shared" si="135"/>
        <v>6月第4周--周2</v>
      </c>
      <c r="F4278" s="103" t="s">
        <v>27</v>
      </c>
      <c r="G4278" s="89" t="s">
        <v>63</v>
      </c>
      <c r="H4278" s="92" t="str">
        <f>_xlfn.XLOOKUP(O4278,匹配表1065!T:T,匹配表1065!W:W)</f>
        <v>南京市</v>
      </c>
      <c r="I4278" s="89" t="str">
        <f>_xlfn.XLOOKUP(O4278,匹配表1065!T:T,匹配表1065!X:X)</f>
        <v>PME2002</v>
      </c>
      <c r="J4278" s="102" t="s">
        <v>84</v>
      </c>
      <c r="K4278" s="89" cm="1">
        <f ca="1" t="array" ref="K4278:L4278">_xlfn.XLOOKUP(J4278,匹配表1065!Y:Y,匹配表1065!AA:AB)</f>
        <v>31</v>
      </c>
      <c r="L4278" s="89" t="str">
        <v>3个月以上</v>
      </c>
      <c r="M4278" s="92" t="s">
        <v>35</v>
      </c>
      <c r="N4278" s="102">
        <v>1</v>
      </c>
      <c r="O4278" s="93" t="str">
        <f>_xlfn.XLOOKUP(P4278,匹配表1065!U:U,匹配表1065!T:T)</f>
        <v>HO00000964</v>
      </c>
      <c r="P4278" s="102" t="s">
        <v>90</v>
      </c>
      <c r="Q4278" s="102" t="s">
        <v>855</v>
      </c>
      <c r="R4278" s="89" t="str">
        <f>_xlfn.XLOOKUP(Q4278,匹配表1065!L:L,匹配表1065!O:O)</f>
        <v>B</v>
      </c>
      <c r="S4278" s="93" t="str">
        <f>IFERROR(_xlfn.XLOOKUP(Q4278,匹配表1065!AI:AI,匹配表1065!AJ:AJ),"绿标")</f>
        <v>黑标</v>
      </c>
      <c r="T4278" s="93" t="str" cm="1">
        <f t="array" ref="T4278:U4278">_xlfn.XLOOKUP(Q4278,匹配表1065!L:L,匹配表1065!M:N)</f>
        <v>脑血管</v>
      </c>
      <c r="U4278" s="94" t="str">
        <v>神经内科</v>
      </c>
      <c r="V4278" s="95" t="s">
        <v>58</v>
      </c>
      <c r="W4278" s="93">
        <f>_xlfn.XLOOKUP(M4278,匹配表1065!D:D,匹配表1065!F:F)*N4278</f>
        <v>4</v>
      </c>
    </row>
    <row r="4279" customHeight="1" spans="1:23">
      <c r="A4279" s="89" t="s">
        <v>787</v>
      </c>
      <c r="B4279" s="90">
        <v>46196</v>
      </c>
      <c r="C4279" s="91" t="str">
        <f t="shared" si="134"/>
        <v>6月第4周</v>
      </c>
      <c r="D4279" s="89" t="s">
        <v>854</v>
      </c>
      <c r="E4279" s="89" t="str">
        <f t="shared" si="135"/>
        <v>6月第4周--周2</v>
      </c>
      <c r="F4279" s="103" t="s">
        <v>27</v>
      </c>
      <c r="G4279" s="102" t="s">
        <v>28</v>
      </c>
      <c r="H4279" s="92" t="str">
        <f>_xlfn.XLOOKUP(O4279,匹配表1065!T:T,匹配表1065!W:W)</f>
        <v>泰州市</v>
      </c>
      <c r="I4279" s="89" t="str">
        <f>_xlfn.XLOOKUP(O4279,匹配表1065!T:T,匹配表1065!X:X)</f>
        <v>PME2012</v>
      </c>
      <c r="J4279" s="102" t="s">
        <v>60</v>
      </c>
      <c r="K4279" s="89" cm="1">
        <f ca="1" t="array" ref="K4279:L4279">_xlfn.XLOOKUP(J4279,匹配表1065!Y:Y,匹配表1065!AA:AB)</f>
        <v>13</v>
      </c>
      <c r="L4279" s="89" t="str">
        <v>3个月以上</v>
      </c>
      <c r="M4279" s="92" t="s">
        <v>30</v>
      </c>
      <c r="N4279" s="102">
        <v>1</v>
      </c>
      <c r="O4279" s="93" t="str">
        <f>_xlfn.XLOOKUP(P4279,匹配表1065!U:U,匹配表1065!T:T)</f>
        <v>HO00001108</v>
      </c>
      <c r="P4279" s="102" t="s">
        <v>489</v>
      </c>
      <c r="Q4279" s="102" t="s">
        <v>490</v>
      </c>
      <c r="R4279" s="89" t="str">
        <f>_xlfn.XLOOKUP(Q4279,匹配表1065!L:L,匹配表1065!O:O)</f>
        <v>B</v>
      </c>
      <c r="S4279" s="93" t="str">
        <f>IFERROR(_xlfn.XLOOKUP(Q4279,匹配表1065!AI:AI,匹配表1065!AJ:AJ),"绿标")</f>
        <v>绿标</v>
      </c>
      <c r="T4279" s="93" t="str" cm="1">
        <f t="array" ref="T4279:U4279">_xlfn.XLOOKUP(Q4279,匹配表1065!L:L,匹配表1065!M:N)</f>
        <v>脑血管</v>
      </c>
      <c r="U4279" s="94" t="str">
        <v>神经内科</v>
      </c>
      <c r="V4279" s="95" t="s">
        <v>33</v>
      </c>
      <c r="W4279" s="93">
        <f>_xlfn.XLOOKUP(M4279,匹配表1065!D:D,匹配表1065!F:F)*N4279</f>
        <v>12</v>
      </c>
    </row>
    <row r="4280" customHeight="1" spans="1:23">
      <c r="A4280" s="89" t="s">
        <v>787</v>
      </c>
      <c r="B4280" s="90">
        <v>46196</v>
      </c>
      <c r="C4280" s="91" t="str">
        <f t="shared" si="134"/>
        <v>6月第4周</v>
      </c>
      <c r="D4280" s="89" t="s">
        <v>854</v>
      </c>
      <c r="E4280" s="89" t="str">
        <f t="shared" si="135"/>
        <v>6月第4周--周2</v>
      </c>
      <c r="F4280" s="103" t="s">
        <v>27</v>
      </c>
      <c r="G4280" s="102" t="s">
        <v>28</v>
      </c>
      <c r="H4280" s="92" t="str">
        <f>_xlfn.XLOOKUP(O4280,匹配表1065!T:T,匹配表1065!W:W)</f>
        <v>南京市</v>
      </c>
      <c r="I4280" s="89" t="str">
        <f>_xlfn.XLOOKUP(O4280,匹配表1065!T:T,匹配表1065!X:X)</f>
        <v>PME2005</v>
      </c>
      <c r="J4280" s="102" t="s">
        <v>54</v>
      </c>
      <c r="K4280" s="89" cm="1">
        <f ca="1" t="array" ref="K4280:L4280">_xlfn.XLOOKUP(J4280,匹配表1065!Y:Y,匹配表1065!AA:AB)</f>
        <v>3</v>
      </c>
      <c r="L4280" s="89" t="str">
        <v>3个月以上</v>
      </c>
      <c r="M4280" s="92" t="s">
        <v>30</v>
      </c>
      <c r="N4280" s="102">
        <v>1</v>
      </c>
      <c r="O4280" s="93" t="str">
        <f>_xlfn.XLOOKUP(P4280,匹配表1065!U:U,匹配表1065!T:T)</f>
        <v>HO00000975</v>
      </c>
      <c r="P4280" s="102" t="s">
        <v>56</v>
      </c>
      <c r="Q4280" s="102" t="s">
        <v>264</v>
      </c>
      <c r="R4280" s="89" t="str">
        <f>_xlfn.XLOOKUP(Q4280,匹配表1065!L:L,匹配表1065!O:O)</f>
        <v>A</v>
      </c>
      <c r="S4280" s="93" t="str">
        <f>IFERROR(_xlfn.XLOOKUP(Q4280,匹配表1065!AI:AI,匹配表1065!AJ:AJ),"绿标")</f>
        <v>红标</v>
      </c>
      <c r="T4280" s="93" t="str" cm="1">
        <f t="array" ref="T4280:U4280">_xlfn.XLOOKUP(Q4280,匹配表1065!L:L,匹配表1065!M:N)</f>
        <v>头痛</v>
      </c>
      <c r="U4280" s="94" t="str">
        <v>神经内科</v>
      </c>
      <c r="V4280" s="95" t="s">
        <v>42</v>
      </c>
      <c r="W4280" s="93">
        <f>_xlfn.XLOOKUP(M4280,匹配表1065!D:D,匹配表1065!F:F)*N4280</f>
        <v>12</v>
      </c>
    </row>
    <row r="4281" customHeight="1" spans="1:23">
      <c r="A4281" s="89" t="s">
        <v>787</v>
      </c>
      <c r="B4281" s="90">
        <v>46196</v>
      </c>
      <c r="C4281" s="91" t="str">
        <f t="shared" si="134"/>
        <v>6月第4周</v>
      </c>
      <c r="D4281" s="89" t="s">
        <v>854</v>
      </c>
      <c r="E4281" s="89" t="str">
        <f t="shared" si="135"/>
        <v>6月第4周--周2</v>
      </c>
      <c r="F4281" s="103" t="s">
        <v>27</v>
      </c>
      <c r="G4281" s="102" t="s">
        <v>28</v>
      </c>
      <c r="H4281" s="92" t="str">
        <f>_xlfn.XLOOKUP(O4281,匹配表1065!T:T,匹配表1065!W:W)</f>
        <v>南京市</v>
      </c>
      <c r="I4281" s="89" t="str">
        <f>_xlfn.XLOOKUP(O4281,匹配表1065!T:T,匹配表1065!X:X)</f>
        <v>PME2039</v>
      </c>
      <c r="J4281" s="102" t="s">
        <v>39</v>
      </c>
      <c r="K4281" s="89" cm="1">
        <f ca="1" t="array" ref="K4281:L4281">_xlfn.XLOOKUP(J4281,匹配表1065!Y:Y,匹配表1065!AA:AB)</f>
        <v>7</v>
      </c>
      <c r="L4281" s="89" t="str">
        <v>3个月以上</v>
      </c>
      <c r="M4281" s="92" t="s">
        <v>30</v>
      </c>
      <c r="N4281" s="102">
        <v>1</v>
      </c>
      <c r="O4281" s="93" t="str">
        <f>_xlfn.XLOOKUP(P4281,匹配表1065!U:U,匹配表1065!T:T)</f>
        <v>HO00000971</v>
      </c>
      <c r="P4281" s="102" t="s">
        <v>40</v>
      </c>
      <c r="Q4281" s="102" t="s">
        <v>41</v>
      </c>
      <c r="R4281" s="89" t="str">
        <f>_xlfn.XLOOKUP(Q4281,匹配表1065!L:L,匹配表1065!O:O)</f>
        <v>A</v>
      </c>
      <c r="S4281" s="93" t="str">
        <f>IFERROR(_xlfn.XLOOKUP(Q4281,匹配表1065!AI:AI,匹配表1065!AJ:AJ),"绿标")</f>
        <v>绿标</v>
      </c>
      <c r="T4281" s="93" t="str" cm="1">
        <f t="array" ref="T4281:U4281">_xlfn.XLOOKUP(Q4281,匹配表1065!L:L,匹配表1065!M:N)</f>
        <v>头痛</v>
      </c>
      <c r="U4281" s="94" t="str">
        <v>神经内科</v>
      </c>
      <c r="V4281" s="95" t="s">
        <v>42</v>
      </c>
      <c r="W4281" s="93">
        <f>_xlfn.XLOOKUP(M4281,匹配表1065!D:D,匹配表1065!F:F)*N4281</f>
        <v>12</v>
      </c>
    </row>
    <row r="4282" customHeight="1" spans="1:23">
      <c r="A4282" s="89" t="s">
        <v>787</v>
      </c>
      <c r="B4282" s="90">
        <v>46196</v>
      </c>
      <c r="C4282" s="91" t="str">
        <f t="shared" si="134"/>
        <v>6月第4周</v>
      </c>
      <c r="D4282" s="89" t="s">
        <v>854</v>
      </c>
      <c r="E4282" s="89" t="str">
        <f t="shared" si="135"/>
        <v>6月第4周--周2</v>
      </c>
      <c r="F4282" s="103" t="s">
        <v>27</v>
      </c>
      <c r="G4282" s="102" t="s">
        <v>28</v>
      </c>
      <c r="H4282" s="92" t="str">
        <f>_xlfn.XLOOKUP(O4282,匹配表1065!T:T,匹配表1065!W:W)</f>
        <v>南京市</v>
      </c>
      <c r="I4282" s="89" t="str">
        <f>_xlfn.XLOOKUP(O4282,匹配表1065!T:T,匹配表1065!X:X)</f>
        <v>PME2004</v>
      </c>
      <c r="J4282" s="102" t="s">
        <v>34</v>
      </c>
      <c r="K4282" s="89" cm="1">
        <f ca="1" t="array" ref="K4282:L4282">_xlfn.XLOOKUP(J4282,匹配表1065!Y:Y,匹配表1065!AA:AB)</f>
        <v>11</v>
      </c>
      <c r="L4282" s="89" t="str">
        <v>3个月以上</v>
      </c>
      <c r="M4282" s="92" t="s">
        <v>30</v>
      </c>
      <c r="N4282" s="102">
        <v>1</v>
      </c>
      <c r="O4282" s="93" t="str">
        <f>_xlfn.XLOOKUP(P4282,匹配表1065!U:U,匹配表1065!T:T)</f>
        <v>HO00000972</v>
      </c>
      <c r="P4282" s="102" t="s">
        <v>36</v>
      </c>
      <c r="Q4282" s="102" t="s">
        <v>370</v>
      </c>
      <c r="R4282" s="89" t="str">
        <f>_xlfn.XLOOKUP(Q4282,匹配表1065!L:L,匹配表1065!O:O)</f>
        <v>A</v>
      </c>
      <c r="S4282" s="93" t="str">
        <f>IFERROR(_xlfn.XLOOKUP(Q4282,匹配表1065!AI:AI,匹配表1065!AJ:AJ),"绿标")</f>
        <v>绿标</v>
      </c>
      <c r="T4282" s="93" t="str" cm="1">
        <f t="array" ref="T4282:U4282">_xlfn.XLOOKUP(Q4282,匹配表1065!L:L,匹配表1065!M:N)</f>
        <v>头痛</v>
      </c>
      <c r="U4282" s="94" t="str">
        <v>神经内科</v>
      </c>
      <c r="V4282" s="95" t="s">
        <v>67</v>
      </c>
      <c r="W4282" s="93">
        <f>_xlfn.XLOOKUP(M4282,匹配表1065!D:D,匹配表1065!F:F)*N4282</f>
        <v>12</v>
      </c>
    </row>
    <row r="4283" customHeight="1" spans="1:23">
      <c r="A4283" s="89" t="s">
        <v>787</v>
      </c>
      <c r="B4283" s="90">
        <v>46196</v>
      </c>
      <c r="C4283" s="91" t="str">
        <f t="shared" si="134"/>
        <v>6月第4周</v>
      </c>
      <c r="D4283" s="89" t="s">
        <v>854</v>
      </c>
      <c r="E4283" s="89" t="str">
        <f t="shared" si="135"/>
        <v>6月第4周--周2</v>
      </c>
      <c r="F4283" s="103" t="s">
        <v>27</v>
      </c>
      <c r="G4283" s="102" t="s">
        <v>28</v>
      </c>
      <c r="H4283" s="92" t="str">
        <f>_xlfn.XLOOKUP(O4283,匹配表1065!T:T,匹配表1065!W:W)</f>
        <v>南京市</v>
      </c>
      <c r="I4283" s="89" t="str">
        <f>_xlfn.XLOOKUP(O4283,匹配表1065!T:T,匹配表1065!X:X)</f>
        <v>PME2006</v>
      </c>
      <c r="J4283" s="102" t="s">
        <v>29</v>
      </c>
      <c r="K4283" s="89" cm="1">
        <f ca="1" t="array" ref="K4283:L4283">_xlfn.XLOOKUP(J4283,匹配表1065!Y:Y,匹配表1065!AA:AB)</f>
        <v>15</v>
      </c>
      <c r="L4283" s="89" t="str">
        <v>3个月以上</v>
      </c>
      <c r="M4283" s="92" t="s">
        <v>30</v>
      </c>
      <c r="N4283" s="102">
        <v>1</v>
      </c>
      <c r="O4283" s="93" t="str">
        <f>_xlfn.XLOOKUP(P4283,匹配表1065!U:U,匹配表1065!T:T)</f>
        <v>HO00000959</v>
      </c>
      <c r="P4283" s="102" t="s">
        <v>196</v>
      </c>
      <c r="Q4283" s="102" t="s">
        <v>856</v>
      </c>
      <c r="R4283" s="89" t="str">
        <f>_xlfn.XLOOKUP(Q4283,匹配表1065!L:L,匹配表1065!O:O)</f>
        <v>C</v>
      </c>
      <c r="S4283" s="93" t="str">
        <f>IFERROR(_xlfn.XLOOKUP(Q4283,匹配表1065!AI:AI,匹配表1065!AJ:AJ),"绿标")</f>
        <v>绿标</v>
      </c>
      <c r="T4283" s="93" t="str" cm="1">
        <f t="array" ref="T4283:U4283">_xlfn.XLOOKUP(Q4283,匹配表1065!L:L,匹配表1065!M:N)</f>
        <v>眩晕</v>
      </c>
      <c r="U4283" s="94" t="str">
        <v>神经内科</v>
      </c>
      <c r="V4283" s="95" t="s">
        <v>70</v>
      </c>
      <c r="W4283" s="93">
        <f>_xlfn.XLOOKUP(M4283,匹配表1065!D:D,匹配表1065!F:F)*N4283</f>
        <v>12</v>
      </c>
    </row>
    <row r="4284" customHeight="1" spans="1:23">
      <c r="A4284" s="89" t="s">
        <v>787</v>
      </c>
      <c r="B4284" s="90">
        <v>46196</v>
      </c>
      <c r="C4284" s="91" t="str">
        <f t="shared" si="134"/>
        <v>6月第4周</v>
      </c>
      <c r="D4284" s="89" t="s">
        <v>854</v>
      </c>
      <c r="E4284" s="89" t="str">
        <f t="shared" si="135"/>
        <v>6月第4周--周2</v>
      </c>
      <c r="F4284" s="103" t="s">
        <v>27</v>
      </c>
      <c r="G4284" s="102" t="s">
        <v>28</v>
      </c>
      <c r="H4284" s="92" t="str">
        <f>_xlfn.XLOOKUP(O4284,匹配表1065!T:T,匹配表1065!W:W)</f>
        <v>南京市</v>
      </c>
      <c r="I4284" s="89" t="str">
        <f>_xlfn.XLOOKUP(O4284,匹配表1065!T:T,匹配表1065!X:X)</f>
        <v>PME2006</v>
      </c>
      <c r="J4284" s="102" t="s">
        <v>29</v>
      </c>
      <c r="K4284" s="89" cm="1">
        <f ca="1" t="array" ref="K4284:L4284">_xlfn.XLOOKUP(J4284,匹配表1065!Y:Y,匹配表1065!AA:AB)</f>
        <v>15</v>
      </c>
      <c r="L4284" s="89" t="str">
        <v>3个月以上</v>
      </c>
      <c r="M4284" s="92" t="s">
        <v>35</v>
      </c>
      <c r="N4284" s="102">
        <v>1</v>
      </c>
      <c r="O4284" s="93" t="str">
        <f>_xlfn.XLOOKUP(P4284,匹配表1065!U:U,匹配表1065!T:T)</f>
        <v>HO00000965</v>
      </c>
      <c r="P4284" s="102" t="s">
        <v>31</v>
      </c>
      <c r="Q4284" s="102" t="s">
        <v>563</v>
      </c>
      <c r="R4284" s="89" t="str">
        <f>_xlfn.XLOOKUP(Q4284,匹配表1065!L:L,匹配表1065!O:O)</f>
        <v>C</v>
      </c>
      <c r="S4284" s="93" t="str">
        <f>IFERROR(_xlfn.XLOOKUP(Q4284,匹配表1065!AI:AI,匹配表1065!AJ:AJ),"绿标")</f>
        <v>红标</v>
      </c>
      <c r="T4284" s="93" t="str" cm="1">
        <f t="array" ref="T4284:U4284">_xlfn.XLOOKUP(Q4284,匹配表1065!L:L,匹配表1065!M:N)</f>
        <v>眩晕</v>
      </c>
      <c r="U4284" s="94" t="str">
        <v>耳鼻喉科</v>
      </c>
      <c r="V4284" s="95" t="s">
        <v>70</v>
      </c>
      <c r="W4284" s="93">
        <f>_xlfn.XLOOKUP(M4284,匹配表1065!D:D,匹配表1065!F:F)*N4284</f>
        <v>4</v>
      </c>
    </row>
    <row r="4285" customHeight="1" spans="1:23">
      <c r="A4285" s="89" t="s">
        <v>787</v>
      </c>
      <c r="B4285" s="90">
        <v>46196</v>
      </c>
      <c r="C4285" s="91" t="str">
        <f t="shared" si="134"/>
        <v>6月第4周</v>
      </c>
      <c r="D4285" s="89" t="s">
        <v>854</v>
      </c>
      <c r="E4285" s="89" t="str">
        <f t="shared" si="135"/>
        <v>6月第4周--周2</v>
      </c>
      <c r="F4285" s="103" t="s">
        <v>27</v>
      </c>
      <c r="G4285" s="102" t="s">
        <v>28</v>
      </c>
      <c r="H4285" s="92" t="str">
        <f>_xlfn.XLOOKUP(O4285,匹配表1065!T:T,匹配表1065!W:W)</f>
        <v>常州市</v>
      </c>
      <c r="I4285" s="89" t="str">
        <f>_xlfn.XLOOKUP(O4285,匹配表1065!T:T,匹配表1065!X:X)</f>
        <v>PME2015</v>
      </c>
      <c r="J4285" s="102" t="s">
        <v>45</v>
      </c>
      <c r="K4285" s="89" cm="1">
        <f ca="1" t="array" ref="K4285:L4285">_xlfn.XLOOKUP(J4285,匹配表1065!Y:Y,匹配表1065!AA:AB)</f>
        <v>9</v>
      </c>
      <c r="L4285" s="89" t="str">
        <v>3个月以上</v>
      </c>
      <c r="M4285" s="92" t="s">
        <v>30</v>
      </c>
      <c r="N4285" s="102">
        <v>1</v>
      </c>
      <c r="O4285" s="93" t="str">
        <f>_xlfn.XLOOKUP(P4285,匹配表1065!U:U,匹配表1065!T:T)</f>
        <v>HO00000978</v>
      </c>
      <c r="P4285" s="102" t="s">
        <v>374</v>
      </c>
      <c r="Q4285" s="102" t="s">
        <v>375</v>
      </c>
      <c r="R4285" s="89" t="str">
        <f>_xlfn.XLOOKUP(Q4285,匹配表1065!L:L,匹配表1065!O:O)</f>
        <v>B</v>
      </c>
      <c r="S4285" s="93" t="str">
        <f>IFERROR(_xlfn.XLOOKUP(Q4285,匹配表1065!AI:AI,匹配表1065!AJ:AJ),"绿标")</f>
        <v>绿标</v>
      </c>
      <c r="T4285" s="93" t="str" cm="1">
        <f t="array" ref="T4285:U4285">_xlfn.XLOOKUP(Q4285,匹配表1065!L:L,匹配表1065!M:N)</f>
        <v>脑血管</v>
      </c>
      <c r="U4285" s="94" t="str">
        <v>神经内科</v>
      </c>
      <c r="V4285" s="95" t="s">
        <v>42</v>
      </c>
      <c r="W4285" s="93">
        <f>_xlfn.XLOOKUP(M4285,匹配表1065!D:D,匹配表1065!F:F)*N4285</f>
        <v>12</v>
      </c>
    </row>
    <row r="4286" customHeight="1" spans="1:23">
      <c r="A4286" s="89" t="s">
        <v>787</v>
      </c>
      <c r="B4286" s="90">
        <v>46196</v>
      </c>
      <c r="C4286" s="91" t="str">
        <f t="shared" si="134"/>
        <v>6月第4周</v>
      </c>
      <c r="D4286" s="89" t="s">
        <v>854</v>
      </c>
      <c r="E4286" s="89" t="str">
        <f t="shared" si="135"/>
        <v>6月第4周--周2</v>
      </c>
      <c r="F4286" s="103" t="s">
        <v>27</v>
      </c>
      <c r="G4286" s="102" t="s">
        <v>136</v>
      </c>
      <c r="H4286" s="92" t="str">
        <f>_xlfn.XLOOKUP(O4286,匹配表1065!T:T,匹配表1065!W:W)</f>
        <v>淄博市</v>
      </c>
      <c r="I4286" s="89" t="str">
        <f>_xlfn.XLOOKUP(O4286,匹配表1065!T:T,匹配表1065!X:X)</f>
        <v>PME2043</v>
      </c>
      <c r="J4286" s="102" t="s">
        <v>140</v>
      </c>
      <c r="K4286" s="89" cm="1">
        <f ca="1" t="array" ref="K4286:L4286">_xlfn.XLOOKUP(J4286,匹配表1065!Y:Y,匹配表1065!AA:AB)</f>
        <v>9</v>
      </c>
      <c r="L4286" s="89" t="str">
        <v>3个月以上</v>
      </c>
      <c r="M4286" s="92" t="s">
        <v>55</v>
      </c>
      <c r="N4286" s="102">
        <v>1</v>
      </c>
      <c r="O4286" s="93" t="str">
        <f>_xlfn.XLOOKUP(P4286,匹配表1065!U:U,匹配表1065!T:T)</f>
        <v>HO00001431</v>
      </c>
      <c r="P4286" s="102" t="s">
        <v>244</v>
      </c>
      <c r="Q4286" s="102" t="s">
        <v>423</v>
      </c>
      <c r="R4286" s="89" t="str">
        <f>_xlfn.XLOOKUP(Q4286,匹配表1065!L:L,匹配表1065!O:O)</f>
        <v>B</v>
      </c>
      <c r="S4286" s="93" t="str">
        <f>IFERROR(_xlfn.XLOOKUP(Q4286,匹配表1065!AI:AI,匹配表1065!AJ:AJ),"绿标")</f>
        <v>红标</v>
      </c>
      <c r="T4286" s="93" t="str" cm="1">
        <f t="array" ref="T4286:U4286">_xlfn.XLOOKUP(Q4286,匹配表1065!L:L,匹配表1065!M:N)</f>
        <v>脑血管</v>
      </c>
      <c r="U4286" s="94" t="str">
        <v>神经内科</v>
      </c>
      <c r="V4286" s="95" t="s">
        <v>42</v>
      </c>
      <c r="W4286" s="93">
        <f>_xlfn.XLOOKUP(M4286,匹配表1065!D:D,匹配表1065!F:F)*N4286</f>
        <v>8</v>
      </c>
    </row>
    <row r="4287" customHeight="1" spans="1:23">
      <c r="A4287" s="89" t="s">
        <v>787</v>
      </c>
      <c r="B4287" s="90">
        <v>46196</v>
      </c>
      <c r="C4287" s="91" t="str">
        <f t="shared" si="134"/>
        <v>6月第4周</v>
      </c>
      <c r="D4287" s="89" t="s">
        <v>854</v>
      </c>
      <c r="E4287" s="89" t="str">
        <f t="shared" si="135"/>
        <v>6月第4周--周2</v>
      </c>
      <c r="F4287" s="103" t="s">
        <v>27</v>
      </c>
      <c r="G4287" s="102" t="s">
        <v>136</v>
      </c>
      <c r="H4287" s="92" t="str">
        <f>_xlfn.XLOOKUP(O4287,匹配表1065!T:T,匹配表1065!W:W)</f>
        <v>淄博市</v>
      </c>
      <c r="I4287" s="89" t="str">
        <f>_xlfn.XLOOKUP(O4287,匹配表1065!T:T,匹配表1065!X:X)</f>
        <v>PME2043</v>
      </c>
      <c r="J4287" s="102" t="s">
        <v>140</v>
      </c>
      <c r="K4287" s="89" cm="1">
        <f ca="1" t="array" ref="K4287:L4287">_xlfn.XLOOKUP(J4287,匹配表1065!Y:Y,匹配表1065!AA:AB)</f>
        <v>9</v>
      </c>
      <c r="L4287" s="89" t="str">
        <v>3个月以上</v>
      </c>
      <c r="M4287" s="92" t="s">
        <v>35</v>
      </c>
      <c r="N4287" s="102">
        <v>1</v>
      </c>
      <c r="O4287" s="93" t="str">
        <f>_xlfn.XLOOKUP(P4287,匹配表1065!U:U,匹配表1065!T:T)</f>
        <v>HO00001431</v>
      </c>
      <c r="P4287" s="102" t="s">
        <v>244</v>
      </c>
      <c r="Q4287" s="102" t="s">
        <v>362</v>
      </c>
      <c r="R4287" s="89" t="str">
        <f>_xlfn.XLOOKUP(Q4287,匹配表1065!L:L,匹配表1065!O:O)</f>
        <v>B</v>
      </c>
      <c r="S4287" s="93" t="str">
        <f>IFERROR(_xlfn.XLOOKUP(Q4287,匹配表1065!AI:AI,匹配表1065!AJ:AJ),"绿标")</f>
        <v>黑标</v>
      </c>
      <c r="T4287" s="93" t="str" cm="1">
        <f t="array" ref="T4287:U4287">_xlfn.XLOOKUP(Q4287,匹配表1065!L:L,匹配表1065!M:N)</f>
        <v>脑血管</v>
      </c>
      <c r="U4287" s="94" t="str">
        <v>神经内科</v>
      </c>
      <c r="V4287" s="95" t="s">
        <v>58</v>
      </c>
      <c r="W4287" s="93">
        <f>_xlfn.XLOOKUP(M4287,匹配表1065!D:D,匹配表1065!F:F)*N4287</f>
        <v>4</v>
      </c>
    </row>
    <row r="4288" customHeight="1" spans="1:23">
      <c r="A4288" s="89" t="s">
        <v>787</v>
      </c>
      <c r="B4288" s="90">
        <v>46196</v>
      </c>
      <c r="C4288" s="91" t="str">
        <f t="shared" si="134"/>
        <v>6月第4周</v>
      </c>
      <c r="D4288" s="89" t="s">
        <v>854</v>
      </c>
      <c r="E4288" s="89" t="str">
        <f t="shared" si="135"/>
        <v>6月第4周--周2</v>
      </c>
      <c r="F4288" s="103" t="s">
        <v>27</v>
      </c>
      <c r="G4288" s="102" t="s">
        <v>136</v>
      </c>
      <c r="H4288" s="92" t="str">
        <f>_xlfn.XLOOKUP(O4288,匹配表1065!T:T,匹配表1065!W:W)</f>
        <v>青岛市</v>
      </c>
      <c r="I4288" s="89" t="str">
        <f>_xlfn.XLOOKUP(O4288,匹配表1065!T:T,匹配表1065!X:X)</f>
        <v>PME2032</v>
      </c>
      <c r="J4288" s="102" t="s">
        <v>143</v>
      </c>
      <c r="K4288" s="89" cm="1">
        <f ca="1" t="array" ref="K4288:L4288">_xlfn.XLOOKUP(J4288,匹配表1065!Y:Y,匹配表1065!AA:AB)</f>
        <v>31</v>
      </c>
      <c r="L4288" s="89" t="str">
        <v>3个月以上</v>
      </c>
      <c r="M4288" s="92" t="s">
        <v>30</v>
      </c>
      <c r="N4288" s="102">
        <v>1</v>
      </c>
      <c r="O4288" s="93" t="str">
        <f>_xlfn.XLOOKUP(P4288,匹配表1065!U:U,匹配表1065!T:T)</f>
        <v>HO00001482</v>
      </c>
      <c r="P4288" s="102" t="s">
        <v>146</v>
      </c>
      <c r="Q4288" s="102" t="s">
        <v>299</v>
      </c>
      <c r="R4288" s="89" t="str">
        <f>_xlfn.XLOOKUP(Q4288,匹配表1065!L:L,匹配表1065!O:O)</f>
        <v>C</v>
      </c>
      <c r="S4288" s="93" t="str">
        <f>IFERROR(_xlfn.XLOOKUP(Q4288,匹配表1065!AI:AI,匹配表1065!AJ:AJ),"绿标")</f>
        <v>绿标</v>
      </c>
      <c r="T4288" s="93" t="str" cm="1">
        <f t="array" ref="T4288:U4288">_xlfn.XLOOKUP(Q4288,匹配表1065!L:L,匹配表1065!M:N)</f>
        <v>眩晕</v>
      </c>
      <c r="U4288" s="94" t="str">
        <v>耳鼻喉科</v>
      </c>
      <c r="V4288" s="95" t="s">
        <v>70</v>
      </c>
      <c r="W4288" s="93">
        <f>_xlfn.XLOOKUP(M4288,匹配表1065!D:D,匹配表1065!F:F)*N4288</f>
        <v>12</v>
      </c>
    </row>
    <row r="4289" customHeight="1" spans="1:23">
      <c r="A4289" s="89" t="s">
        <v>787</v>
      </c>
      <c r="B4289" s="90">
        <v>46196</v>
      </c>
      <c r="C4289" s="91" t="str">
        <f t="shared" si="134"/>
        <v>6月第4周</v>
      </c>
      <c r="D4289" s="89" t="s">
        <v>854</v>
      </c>
      <c r="E4289" s="89" t="str">
        <f t="shared" si="135"/>
        <v>6月第4周--周2</v>
      </c>
      <c r="F4289" s="103" t="s">
        <v>27</v>
      </c>
      <c r="G4289" s="102" t="s">
        <v>136</v>
      </c>
      <c r="H4289" s="92" t="str">
        <f>_xlfn.XLOOKUP(O4289,匹配表1065!T:T,匹配表1065!W:W)</f>
        <v>青岛市</v>
      </c>
      <c r="I4289" s="89" t="str">
        <f>_xlfn.XLOOKUP(O4289,匹配表1065!T:T,匹配表1065!X:X)</f>
        <v>PME2032</v>
      </c>
      <c r="J4289" s="102" t="s">
        <v>143</v>
      </c>
      <c r="K4289" s="89" cm="1">
        <f ca="1" t="array" ref="K4289:L4289">_xlfn.XLOOKUP(J4289,匹配表1065!Y:Y,匹配表1065!AA:AB)</f>
        <v>31</v>
      </c>
      <c r="L4289" s="89" t="str">
        <v>3个月以上</v>
      </c>
      <c r="M4289" s="92" t="s">
        <v>55</v>
      </c>
      <c r="N4289" s="102">
        <v>1</v>
      </c>
      <c r="O4289" s="93" t="str">
        <f>_xlfn.XLOOKUP(P4289,匹配表1065!U:U,匹配表1065!T:T)</f>
        <v>HO00001482</v>
      </c>
      <c r="P4289" s="102" t="s">
        <v>146</v>
      </c>
      <c r="Q4289" s="102" t="s">
        <v>149</v>
      </c>
      <c r="R4289" s="89" t="str">
        <f>_xlfn.XLOOKUP(Q4289,匹配表1065!L:L,匹配表1065!O:O)</f>
        <v>B</v>
      </c>
      <c r="S4289" s="93" t="str">
        <f>IFERROR(_xlfn.XLOOKUP(Q4289,匹配表1065!AI:AI,匹配表1065!AJ:AJ),"绿标")</f>
        <v>红标</v>
      </c>
      <c r="T4289" s="93" t="str" cm="1">
        <f t="array" ref="T4289:U4289">_xlfn.XLOOKUP(Q4289,匹配表1065!L:L,匹配表1065!M:N)</f>
        <v>脑血管</v>
      </c>
      <c r="U4289" s="94" t="str">
        <v>神经内科</v>
      </c>
      <c r="V4289" s="95" t="s">
        <v>33</v>
      </c>
      <c r="W4289" s="93">
        <f>_xlfn.XLOOKUP(M4289,匹配表1065!D:D,匹配表1065!F:F)*N4289</f>
        <v>8</v>
      </c>
    </row>
    <row r="4290" customHeight="1" spans="1:23">
      <c r="A4290" s="89" t="s">
        <v>787</v>
      </c>
      <c r="B4290" s="90">
        <v>46196</v>
      </c>
      <c r="C4290" s="91" t="str">
        <f t="shared" si="134"/>
        <v>6月第4周</v>
      </c>
      <c r="D4290" s="89" t="s">
        <v>854</v>
      </c>
      <c r="E4290" s="89" t="str">
        <f t="shared" si="135"/>
        <v>6月第4周--周2</v>
      </c>
      <c r="F4290" s="103" t="s">
        <v>27</v>
      </c>
      <c r="G4290" s="102" t="s">
        <v>136</v>
      </c>
      <c r="H4290" s="92" t="str">
        <f>_xlfn.XLOOKUP(O4290,匹配表1065!T:T,匹配表1065!W:W)</f>
        <v>青岛市</v>
      </c>
      <c r="I4290" s="89" t="str">
        <f>_xlfn.XLOOKUP(O4290,匹配表1065!T:T,匹配表1065!X:X)</f>
        <v>PME2032</v>
      </c>
      <c r="J4290" s="102" t="s">
        <v>143</v>
      </c>
      <c r="K4290" s="89" cm="1">
        <f ca="1" t="array" ref="K4290:L4290">_xlfn.XLOOKUP(J4290,匹配表1065!Y:Y,匹配表1065!AA:AB)</f>
        <v>31</v>
      </c>
      <c r="L4290" s="89" t="str">
        <v>3个月以上</v>
      </c>
      <c r="M4290" s="92" t="s">
        <v>55</v>
      </c>
      <c r="N4290" s="102">
        <v>1</v>
      </c>
      <c r="O4290" s="93" t="str">
        <f>_xlfn.XLOOKUP(P4290,匹配表1065!U:U,匹配表1065!T:T)</f>
        <v>HO00104790</v>
      </c>
      <c r="P4290" s="102" t="s">
        <v>363</v>
      </c>
      <c r="Q4290" s="102" t="s">
        <v>364</v>
      </c>
      <c r="R4290" s="89" t="str">
        <f>_xlfn.XLOOKUP(Q4290,匹配表1065!L:L,匹配表1065!O:O)</f>
        <v>B</v>
      </c>
      <c r="S4290" s="93" t="str">
        <f>IFERROR(_xlfn.XLOOKUP(Q4290,匹配表1065!AI:AI,匹配表1065!AJ:AJ),"绿标")</f>
        <v>红标</v>
      </c>
      <c r="T4290" s="93" t="str" cm="1">
        <f t="array" ref="T4290:U4290">_xlfn.XLOOKUP(Q4290,匹配表1065!L:L,匹配表1065!M:N)</f>
        <v>脑血管</v>
      </c>
      <c r="U4290" s="94" t="str">
        <v>神经内科</v>
      </c>
      <c r="V4290" s="95" t="s">
        <v>67</v>
      </c>
      <c r="W4290" s="93">
        <f>_xlfn.XLOOKUP(M4290,匹配表1065!D:D,匹配表1065!F:F)*N4290</f>
        <v>8</v>
      </c>
    </row>
    <row r="4291" customHeight="1" spans="1:23">
      <c r="A4291" s="89" t="s">
        <v>787</v>
      </c>
      <c r="B4291" s="90">
        <v>46196</v>
      </c>
      <c r="C4291" s="91" t="str">
        <f t="shared" si="134"/>
        <v>6月第4周</v>
      </c>
      <c r="D4291" s="89" t="s">
        <v>854</v>
      </c>
      <c r="E4291" s="89" t="str">
        <f t="shared" si="135"/>
        <v>6月第4周--周2</v>
      </c>
      <c r="F4291" s="103" t="s">
        <v>27</v>
      </c>
      <c r="G4291" s="102" t="s">
        <v>136</v>
      </c>
      <c r="H4291" s="92" t="str">
        <f>_xlfn.XLOOKUP(O4291,匹配表1065!T:T,匹配表1065!W:W)</f>
        <v>青岛市</v>
      </c>
      <c r="I4291" s="89" t="str">
        <f>_xlfn.XLOOKUP(O4291,匹配表1065!T:T,匹配表1065!X:X)</f>
        <v>PME2035</v>
      </c>
      <c r="J4291" s="102" t="s">
        <v>150</v>
      </c>
      <c r="K4291" s="89" cm="1">
        <f ca="1" t="array" ref="K4291:L4291">_xlfn.XLOOKUP(J4291,匹配表1065!Y:Y,匹配表1065!AA:AB)</f>
        <v>8</v>
      </c>
      <c r="L4291" s="89" t="str">
        <v>3个月以上</v>
      </c>
      <c r="M4291" s="92" t="s">
        <v>30</v>
      </c>
      <c r="N4291" s="102">
        <v>1</v>
      </c>
      <c r="O4291" s="93" t="str">
        <f>_xlfn.XLOOKUP(P4291,匹配表1065!U:U,匹配表1065!T:T)</f>
        <v>HO00001483</v>
      </c>
      <c r="P4291" s="102" t="s">
        <v>259</v>
      </c>
      <c r="Q4291" s="102" t="s">
        <v>340</v>
      </c>
      <c r="R4291" s="89" t="str">
        <f>_xlfn.XLOOKUP(Q4291,匹配表1065!L:L,匹配表1065!O:O)</f>
        <v>A</v>
      </c>
      <c r="S4291" s="93" t="str">
        <f>IFERROR(_xlfn.XLOOKUP(Q4291,匹配表1065!AI:AI,匹配表1065!AJ:AJ),"绿标")</f>
        <v>红标</v>
      </c>
      <c r="T4291" s="93" t="str" cm="1">
        <f t="array" ref="T4291:U4291">_xlfn.XLOOKUP(Q4291,匹配表1065!L:L,匹配表1065!M:N)</f>
        <v>头痛</v>
      </c>
      <c r="U4291" s="94" t="str">
        <v>神经内科</v>
      </c>
      <c r="V4291" s="95" t="s">
        <v>33</v>
      </c>
      <c r="W4291" s="93">
        <f>_xlfn.XLOOKUP(M4291,匹配表1065!D:D,匹配表1065!F:F)*N4291</f>
        <v>12</v>
      </c>
    </row>
    <row r="4292" customHeight="1" spans="1:23">
      <c r="A4292" s="89" t="s">
        <v>787</v>
      </c>
      <c r="B4292" s="90">
        <v>46196</v>
      </c>
      <c r="C4292" s="91" t="str">
        <f t="shared" si="134"/>
        <v>6月第4周</v>
      </c>
      <c r="D4292" s="89" t="s">
        <v>854</v>
      </c>
      <c r="E4292" s="89" t="str">
        <f t="shared" si="135"/>
        <v>6月第4周--周2</v>
      </c>
      <c r="F4292" s="103" t="s">
        <v>27</v>
      </c>
      <c r="G4292" s="102" t="s">
        <v>136</v>
      </c>
      <c r="H4292" s="92" t="str">
        <f>_xlfn.XLOOKUP(O4292,匹配表1065!T:T,匹配表1065!W:W)</f>
        <v>青岛市</v>
      </c>
      <c r="I4292" s="89" t="str">
        <f>_xlfn.XLOOKUP(O4292,匹配表1065!T:T,匹配表1065!X:X)</f>
        <v>PME2035</v>
      </c>
      <c r="J4292" s="102" t="s">
        <v>150</v>
      </c>
      <c r="K4292" s="89" cm="1">
        <f ca="1" t="array" ref="K4292:L4292">_xlfn.XLOOKUP(J4292,匹配表1065!Y:Y,匹配表1065!AA:AB)</f>
        <v>8</v>
      </c>
      <c r="L4292" s="89" t="str">
        <v>3个月以上</v>
      </c>
      <c r="M4292" s="92" t="s">
        <v>35</v>
      </c>
      <c r="N4292" s="102">
        <v>1</v>
      </c>
      <c r="O4292" s="93" t="str">
        <f>_xlfn.XLOOKUP(P4292,匹配表1065!U:U,匹配表1065!T:T)</f>
        <v>HO00001483</v>
      </c>
      <c r="P4292" s="102" t="s">
        <v>259</v>
      </c>
      <c r="Q4292" s="102" t="s">
        <v>538</v>
      </c>
      <c r="R4292" s="89" t="str">
        <f>_xlfn.XLOOKUP(Q4292,匹配表1065!L:L,匹配表1065!O:O)</f>
        <v>C</v>
      </c>
      <c r="S4292" s="93" t="str">
        <f>IFERROR(_xlfn.XLOOKUP(Q4292,匹配表1065!AI:AI,匹配表1065!AJ:AJ),"绿标")</f>
        <v>红标</v>
      </c>
      <c r="T4292" s="93" t="str" cm="1">
        <f t="array" ref="T4292:U4292">_xlfn.XLOOKUP(Q4292,匹配表1065!L:L,匹配表1065!M:N)</f>
        <v>眩晕</v>
      </c>
      <c r="U4292" s="94" t="str">
        <v>耳鼻喉科</v>
      </c>
      <c r="V4292" s="95" t="s">
        <v>70</v>
      </c>
      <c r="W4292" s="93">
        <f>_xlfn.XLOOKUP(M4292,匹配表1065!D:D,匹配表1065!F:F)*N4292</f>
        <v>4</v>
      </c>
    </row>
    <row r="4293" customHeight="1" spans="1:23">
      <c r="A4293" s="89" t="s">
        <v>787</v>
      </c>
      <c r="B4293" s="90">
        <v>46196</v>
      </c>
      <c r="C4293" s="91" t="str">
        <f t="shared" si="134"/>
        <v>6月第4周</v>
      </c>
      <c r="D4293" s="89" t="s">
        <v>854</v>
      </c>
      <c r="E4293" s="89" t="str">
        <f t="shared" si="135"/>
        <v>6月第4周--周2</v>
      </c>
      <c r="F4293" s="103" t="s">
        <v>27</v>
      </c>
      <c r="G4293" s="102" t="s">
        <v>136</v>
      </c>
      <c r="H4293" s="92" t="str">
        <f>_xlfn.XLOOKUP(O4293,匹配表1065!T:T,匹配表1065!W:W)</f>
        <v>青岛市</v>
      </c>
      <c r="I4293" s="89" t="str">
        <f>_xlfn.XLOOKUP(O4293,匹配表1065!T:T,匹配表1065!X:X)</f>
        <v>PME2035</v>
      </c>
      <c r="J4293" s="102" t="s">
        <v>150</v>
      </c>
      <c r="K4293" s="89" cm="1">
        <f ca="1" t="array" ref="K4293:L4293">_xlfn.XLOOKUP(J4293,匹配表1065!Y:Y,匹配表1065!AA:AB)</f>
        <v>8</v>
      </c>
      <c r="L4293" s="89" t="str">
        <v>3个月以上</v>
      </c>
      <c r="M4293" s="92" t="s">
        <v>30</v>
      </c>
      <c r="N4293" s="102">
        <v>1</v>
      </c>
      <c r="O4293" s="93" t="str">
        <f>_xlfn.XLOOKUP(P4293,匹配表1065!U:U,匹配表1065!T:T)</f>
        <v>HO00001483</v>
      </c>
      <c r="P4293" s="102" t="s">
        <v>259</v>
      </c>
      <c r="Q4293" s="102" t="s">
        <v>260</v>
      </c>
      <c r="R4293" s="89" t="str">
        <f>_xlfn.XLOOKUP(Q4293,匹配表1065!L:L,匹配表1065!O:O)</f>
        <v>C</v>
      </c>
      <c r="S4293" s="93" t="str">
        <f>IFERROR(_xlfn.XLOOKUP(Q4293,匹配表1065!AI:AI,匹配表1065!AJ:AJ),"绿标")</f>
        <v>红标</v>
      </c>
      <c r="T4293" s="93" t="str" cm="1">
        <f t="array" ref="T4293:U4293">_xlfn.XLOOKUP(Q4293,匹配表1065!L:L,匹配表1065!M:N)</f>
        <v>眩晕</v>
      </c>
      <c r="U4293" s="94" t="str">
        <v>耳鼻喉科</v>
      </c>
      <c r="V4293" s="95" t="s">
        <v>70</v>
      </c>
      <c r="W4293" s="93">
        <f>_xlfn.XLOOKUP(M4293,匹配表1065!D:D,匹配表1065!F:F)*N4293</f>
        <v>12</v>
      </c>
    </row>
    <row r="4294" customHeight="1" spans="1:23">
      <c r="A4294" s="89" t="s">
        <v>787</v>
      </c>
      <c r="B4294" s="90">
        <v>46196</v>
      </c>
      <c r="C4294" s="91" t="str">
        <f t="shared" si="134"/>
        <v>6月第4周</v>
      </c>
      <c r="D4294" s="89" t="s">
        <v>854</v>
      </c>
      <c r="E4294" s="89" t="str">
        <f t="shared" si="135"/>
        <v>6月第4周--周2</v>
      </c>
      <c r="F4294" s="103" t="s">
        <v>27</v>
      </c>
      <c r="G4294" s="102" t="s">
        <v>136</v>
      </c>
      <c r="H4294" s="92" t="str">
        <f>_xlfn.XLOOKUP(O4294,匹配表1065!T:T,匹配表1065!W:W)</f>
        <v>潍坊市</v>
      </c>
      <c r="I4294" s="89" t="str">
        <f>_xlfn.XLOOKUP(O4294,匹配表1065!T:T,匹配表1065!X:X)</f>
        <v>PME2036</v>
      </c>
      <c r="J4294" s="102" t="s">
        <v>161</v>
      </c>
      <c r="K4294" s="89" cm="1">
        <f ca="1" t="array" ref="K4294:L4294">_xlfn.XLOOKUP(J4294,匹配表1065!Y:Y,匹配表1065!AA:AB)</f>
        <v>1519</v>
      </c>
      <c r="L4294" s="89" t="str">
        <v>3个月以上</v>
      </c>
      <c r="M4294" s="92" t="s">
        <v>30</v>
      </c>
      <c r="N4294" s="102">
        <v>1</v>
      </c>
      <c r="O4294" s="93" t="str">
        <f>_xlfn.XLOOKUP(P4294,匹配表1065!U:U,匹配表1065!T:T)</f>
        <v>HO00001521</v>
      </c>
      <c r="P4294" s="102" t="s">
        <v>162</v>
      </c>
      <c r="Q4294" s="102" t="s">
        <v>163</v>
      </c>
      <c r="R4294" s="89" t="str">
        <f>_xlfn.XLOOKUP(Q4294,匹配表1065!L:L,匹配表1065!O:O)</f>
        <v>A</v>
      </c>
      <c r="S4294" s="93" t="str">
        <f>IFERROR(_xlfn.XLOOKUP(Q4294,匹配表1065!AI:AI,匹配表1065!AJ:AJ),"绿标")</f>
        <v>红标</v>
      </c>
      <c r="T4294" s="93" t="str" cm="1">
        <f t="array" ref="T4294:U4294">_xlfn.XLOOKUP(Q4294,匹配表1065!L:L,匹配表1065!M:N)</f>
        <v>头痛</v>
      </c>
      <c r="U4294" s="94" t="str">
        <v>神经内科</v>
      </c>
      <c r="V4294" s="95" t="s">
        <v>42</v>
      </c>
      <c r="W4294" s="93">
        <f>_xlfn.XLOOKUP(M4294,匹配表1065!D:D,匹配表1065!F:F)*N4294</f>
        <v>12</v>
      </c>
    </row>
    <row r="4295" customHeight="1" spans="1:23">
      <c r="A4295" s="89" t="s">
        <v>787</v>
      </c>
      <c r="B4295" s="90">
        <v>46196</v>
      </c>
      <c r="C4295" s="91" t="str">
        <f t="shared" si="134"/>
        <v>6月第4周</v>
      </c>
      <c r="D4295" s="89" t="s">
        <v>854</v>
      </c>
      <c r="E4295" s="89" t="str">
        <f t="shared" si="135"/>
        <v>6月第4周--周2</v>
      </c>
      <c r="F4295" s="103" t="s">
        <v>27</v>
      </c>
      <c r="G4295" s="102" t="s">
        <v>136</v>
      </c>
      <c r="H4295" s="92" t="str">
        <f>_xlfn.XLOOKUP(O4295,匹配表1065!T:T,匹配表1065!W:W)</f>
        <v>潍坊市</v>
      </c>
      <c r="I4295" s="89" t="str">
        <f>_xlfn.XLOOKUP(O4295,匹配表1065!T:T,匹配表1065!X:X)</f>
        <v>PME2036</v>
      </c>
      <c r="J4295" s="102" t="s">
        <v>161</v>
      </c>
      <c r="K4295" s="89" cm="1">
        <f ca="1" t="array" ref="K4295:L4295">_xlfn.XLOOKUP(J4295,匹配表1065!Y:Y,匹配表1065!AA:AB)</f>
        <v>1519</v>
      </c>
      <c r="L4295" s="89" t="str">
        <v>3个月以上</v>
      </c>
      <c r="M4295" s="92" t="s">
        <v>30</v>
      </c>
      <c r="N4295" s="102">
        <v>1</v>
      </c>
      <c r="O4295" s="93" t="str">
        <f>_xlfn.XLOOKUP(P4295,匹配表1065!U:U,匹配表1065!T:T)</f>
        <v>HO00001466</v>
      </c>
      <c r="P4295" s="102" t="s">
        <v>164</v>
      </c>
      <c r="Q4295" s="102" t="s">
        <v>165</v>
      </c>
      <c r="R4295" s="89" t="str">
        <f>_xlfn.XLOOKUP(Q4295,匹配表1065!L:L,匹配表1065!O:O)</f>
        <v>C</v>
      </c>
      <c r="S4295" s="93" t="str">
        <f>IFERROR(_xlfn.XLOOKUP(Q4295,匹配表1065!AI:AI,匹配表1065!AJ:AJ),"绿标")</f>
        <v>绿标</v>
      </c>
      <c r="T4295" s="93" t="str" cm="1">
        <f t="array" ref="T4295:U4295">_xlfn.XLOOKUP(Q4295,匹配表1065!L:L,匹配表1065!M:N)</f>
        <v>眩晕</v>
      </c>
      <c r="U4295" s="94" t="str">
        <v>神经内科</v>
      </c>
      <c r="V4295" s="95" t="s">
        <v>70</v>
      </c>
      <c r="W4295" s="93">
        <f>_xlfn.XLOOKUP(M4295,匹配表1065!D:D,匹配表1065!F:F)*N4295</f>
        <v>12</v>
      </c>
    </row>
    <row r="4296" customHeight="1" spans="1:23">
      <c r="A4296" s="89" t="s">
        <v>787</v>
      </c>
      <c r="B4296" s="90">
        <v>46196</v>
      </c>
      <c r="C4296" s="91" t="str">
        <f t="shared" si="134"/>
        <v>6月第4周</v>
      </c>
      <c r="D4296" s="89" t="s">
        <v>854</v>
      </c>
      <c r="E4296" s="89" t="str">
        <f t="shared" si="135"/>
        <v>6月第4周--周2</v>
      </c>
      <c r="F4296" s="103" t="s">
        <v>27</v>
      </c>
      <c r="G4296" s="102" t="s">
        <v>136</v>
      </c>
      <c r="H4296" s="92" t="str">
        <f>_xlfn.XLOOKUP(O4296,匹配表1065!T:T,匹配表1065!W:W)</f>
        <v>烟台市</v>
      </c>
      <c r="I4296" s="89" t="str">
        <f>_xlfn.XLOOKUP(O4296,匹配表1065!T:T,匹配表1065!X:X)</f>
        <v>PME2034</v>
      </c>
      <c r="J4296" s="102" t="s">
        <v>501</v>
      </c>
      <c r="K4296" s="89" cm="1">
        <f ca="1" t="array" ref="K4296:L4296">_xlfn.XLOOKUP(J4296,匹配表1065!Y:Y,匹配表1065!AA:AB)</f>
        <v>4</v>
      </c>
      <c r="L4296" s="89" t="str">
        <v>3个月以上</v>
      </c>
      <c r="M4296" s="92" t="s">
        <v>35</v>
      </c>
      <c r="N4296" s="102">
        <v>1</v>
      </c>
      <c r="O4296" s="93" t="str">
        <f>_xlfn.XLOOKUP(P4296,匹配表1065!U:U,匹配表1065!T:T)</f>
        <v>HO00001522</v>
      </c>
      <c r="P4296" s="102" t="s">
        <v>502</v>
      </c>
      <c r="Q4296" s="102" t="s">
        <v>830</v>
      </c>
      <c r="R4296" s="89" t="str">
        <f>_xlfn.XLOOKUP(Q4296,匹配表1065!L:L,匹配表1065!O:O)</f>
        <v>C</v>
      </c>
      <c r="S4296" s="93" t="str">
        <f>IFERROR(_xlfn.XLOOKUP(Q4296,匹配表1065!AI:AI,匹配表1065!AJ:AJ),"绿标")</f>
        <v>绿标</v>
      </c>
      <c r="T4296" s="93" t="str" cm="1">
        <f t="array" ref="T4296:U4296">_xlfn.XLOOKUP(Q4296,匹配表1065!L:L,匹配表1065!M:N)</f>
        <v>眩晕</v>
      </c>
      <c r="U4296" s="94" t="str">
        <v>耳鼻喉科</v>
      </c>
      <c r="V4296" s="95" t="s">
        <v>70</v>
      </c>
      <c r="W4296" s="93">
        <f>_xlfn.XLOOKUP(M4296,匹配表1065!D:D,匹配表1065!F:F)*N4296</f>
        <v>4</v>
      </c>
    </row>
    <row r="4297" customHeight="1" spans="1:23">
      <c r="A4297" s="89" t="s">
        <v>787</v>
      </c>
      <c r="B4297" s="90">
        <v>46196</v>
      </c>
      <c r="C4297" s="91" t="str">
        <f t="shared" si="134"/>
        <v>6月第4周</v>
      </c>
      <c r="D4297" s="89" t="s">
        <v>854</v>
      </c>
      <c r="E4297" s="89" t="str">
        <f t="shared" si="135"/>
        <v>6月第4周--周2</v>
      </c>
      <c r="F4297" s="103" t="s">
        <v>27</v>
      </c>
      <c r="G4297" s="102" t="s">
        <v>136</v>
      </c>
      <c r="H4297" s="92" t="str">
        <f>_xlfn.XLOOKUP(O4297,匹配表1065!T:T,匹配表1065!W:W)</f>
        <v>青岛市</v>
      </c>
      <c r="I4297" s="89" t="str">
        <f>_xlfn.XLOOKUP(O4297,匹配表1065!T:T,匹配表1065!X:X)</f>
        <v>PME2033</v>
      </c>
      <c r="J4297" s="102" t="s">
        <v>137</v>
      </c>
      <c r="K4297" s="89" cm="1">
        <f ca="1" t="array" ref="K4297:L4297">_xlfn.XLOOKUP(J4297,匹配表1065!Y:Y,匹配表1065!AA:AB)</f>
        <v>10</v>
      </c>
      <c r="L4297" s="89" t="str">
        <v>3个月以上</v>
      </c>
      <c r="M4297" s="92" t="s">
        <v>30</v>
      </c>
      <c r="N4297" s="102">
        <v>1</v>
      </c>
      <c r="O4297" s="93" t="str">
        <f>_xlfn.XLOOKUP(P4297,匹配表1065!U:U,匹配表1065!T:T)</f>
        <v>HO00001481</v>
      </c>
      <c r="P4297" s="102" t="s">
        <v>246</v>
      </c>
      <c r="Q4297" s="102" t="s">
        <v>306</v>
      </c>
      <c r="R4297" s="89" t="str">
        <f>_xlfn.XLOOKUP(Q4297,匹配表1065!L:L,匹配表1065!O:O)</f>
        <v>A</v>
      </c>
      <c r="S4297" s="93" t="str">
        <f>IFERROR(_xlfn.XLOOKUP(Q4297,匹配表1065!AI:AI,匹配表1065!AJ:AJ),"绿标")</f>
        <v>红标</v>
      </c>
      <c r="T4297" s="93" t="str" cm="1">
        <f t="array" ref="T4297:U4297">_xlfn.XLOOKUP(Q4297,匹配表1065!L:L,匹配表1065!M:N)</f>
        <v>头痛</v>
      </c>
      <c r="U4297" s="94" t="str">
        <v>神经内科</v>
      </c>
      <c r="V4297" s="95" t="s">
        <v>33</v>
      </c>
      <c r="W4297" s="93">
        <f>_xlfn.XLOOKUP(M4297,匹配表1065!D:D,匹配表1065!F:F)*N4297</f>
        <v>12</v>
      </c>
    </row>
    <row r="4298" customHeight="1" spans="1:23">
      <c r="A4298" s="89" t="s">
        <v>787</v>
      </c>
      <c r="B4298" s="90">
        <v>46196</v>
      </c>
      <c r="C4298" s="91" t="str">
        <f t="shared" si="134"/>
        <v>6月第4周</v>
      </c>
      <c r="D4298" s="89" t="s">
        <v>854</v>
      </c>
      <c r="E4298" s="89" t="str">
        <f t="shared" si="135"/>
        <v>6月第4周--周2</v>
      </c>
      <c r="F4298" s="103" t="s">
        <v>27</v>
      </c>
      <c r="G4298" s="102" t="s">
        <v>136</v>
      </c>
      <c r="H4298" s="92" t="str">
        <f>_xlfn.XLOOKUP(O4298,匹配表1065!T:T,匹配表1065!W:W)</f>
        <v>青岛市</v>
      </c>
      <c r="I4298" s="89" t="str">
        <f>_xlfn.XLOOKUP(O4298,匹配表1065!T:T,匹配表1065!X:X)</f>
        <v>PME2031</v>
      </c>
      <c r="J4298" s="102" t="s">
        <v>155</v>
      </c>
      <c r="K4298" s="89" cm="1">
        <f ca="1" t="array" ref="K4298:L4298">_xlfn.XLOOKUP(J4298,匹配表1065!Y:Y,匹配表1065!AA:AB)</f>
        <v>31</v>
      </c>
      <c r="L4298" s="89" t="str">
        <v>3个月以上</v>
      </c>
      <c r="M4298" s="92" t="s">
        <v>30</v>
      </c>
      <c r="N4298" s="102">
        <v>1</v>
      </c>
      <c r="O4298" s="93" t="str">
        <f>_xlfn.XLOOKUP(P4298,匹配表1065!U:U,匹配表1065!T:T)</f>
        <v>HO00001485</v>
      </c>
      <c r="P4298" s="102" t="s">
        <v>253</v>
      </c>
      <c r="Q4298" s="102" t="s">
        <v>254</v>
      </c>
      <c r="R4298" s="89" t="str">
        <f>_xlfn.XLOOKUP(Q4298,匹配表1065!L:L,匹配表1065!O:O)</f>
        <v>B</v>
      </c>
      <c r="S4298" s="93" t="str">
        <f>IFERROR(_xlfn.XLOOKUP(Q4298,匹配表1065!AI:AI,匹配表1065!AJ:AJ),"绿标")</f>
        <v>红标</v>
      </c>
      <c r="T4298" s="93" t="str" cm="1">
        <f t="array" ref="T4298:U4298">_xlfn.XLOOKUP(Q4298,匹配表1065!L:L,匹配表1065!M:N)</f>
        <v>脑血管</v>
      </c>
      <c r="U4298" s="94" t="str">
        <v>神经内科</v>
      </c>
      <c r="V4298" s="95" t="s">
        <v>67</v>
      </c>
      <c r="W4298" s="93">
        <f>_xlfn.XLOOKUP(M4298,匹配表1065!D:D,匹配表1065!F:F)*N4298</f>
        <v>12</v>
      </c>
    </row>
    <row r="4299" customHeight="1" spans="1:23">
      <c r="A4299" s="89" t="s">
        <v>787</v>
      </c>
      <c r="B4299" s="90">
        <v>46196</v>
      </c>
      <c r="C4299" s="91" t="str">
        <f t="shared" si="134"/>
        <v>6月第4周</v>
      </c>
      <c r="D4299" s="89" t="s">
        <v>854</v>
      </c>
      <c r="E4299" s="89" t="str">
        <f t="shared" si="135"/>
        <v>6月第4周--周2</v>
      </c>
      <c r="F4299" s="103" t="s">
        <v>27</v>
      </c>
      <c r="G4299" s="102" t="s">
        <v>136</v>
      </c>
      <c r="H4299" s="92" t="str">
        <f>_xlfn.XLOOKUP(O4299,匹配表1065!T:T,匹配表1065!W:W)</f>
        <v>青岛市</v>
      </c>
      <c r="I4299" s="89" t="str">
        <f>_xlfn.XLOOKUP(O4299,匹配表1065!T:T,匹配表1065!X:X)</f>
        <v>PME2031</v>
      </c>
      <c r="J4299" s="102" t="s">
        <v>155</v>
      </c>
      <c r="K4299" s="89" cm="1">
        <f ca="1" t="array" ref="K4299:L4299">_xlfn.XLOOKUP(J4299,匹配表1065!Y:Y,匹配表1065!AA:AB)</f>
        <v>31</v>
      </c>
      <c r="L4299" s="89" t="str">
        <v>3个月以上</v>
      </c>
      <c r="M4299" s="92" t="s">
        <v>30</v>
      </c>
      <c r="N4299" s="102">
        <v>1</v>
      </c>
      <c r="O4299" s="93" t="str">
        <f>_xlfn.XLOOKUP(P4299,匹配表1065!U:U,匹配表1065!T:T)</f>
        <v>HO00072793</v>
      </c>
      <c r="P4299" s="102" t="s">
        <v>159</v>
      </c>
      <c r="Q4299" s="102" t="s">
        <v>339</v>
      </c>
      <c r="R4299" s="89" t="str">
        <f>_xlfn.XLOOKUP(Q4299,匹配表1065!L:L,匹配表1065!O:O)</f>
        <v>C</v>
      </c>
      <c r="S4299" s="93" t="str">
        <f>IFERROR(_xlfn.XLOOKUP(Q4299,匹配表1065!AI:AI,匹配表1065!AJ:AJ),"绿标")</f>
        <v>红标</v>
      </c>
      <c r="T4299" s="93" t="str" cm="1">
        <f t="array" ref="T4299:U4299">_xlfn.XLOOKUP(Q4299,匹配表1065!L:L,匹配表1065!M:N)</f>
        <v>眩晕</v>
      </c>
      <c r="U4299" s="94" t="str">
        <v>神经内科</v>
      </c>
      <c r="V4299" s="95" t="s">
        <v>70</v>
      </c>
      <c r="W4299" s="93">
        <f>_xlfn.XLOOKUP(M4299,匹配表1065!D:D,匹配表1065!F:F)*N4299</f>
        <v>12</v>
      </c>
    </row>
    <row r="4300" customHeight="1" spans="1:23">
      <c r="A4300" s="89" t="s">
        <v>787</v>
      </c>
      <c r="B4300" s="90">
        <v>46196</v>
      </c>
      <c r="C4300" s="91" t="str">
        <f t="shared" si="134"/>
        <v>6月第4周</v>
      </c>
      <c r="D4300" s="89" t="s">
        <v>854</v>
      </c>
      <c r="E4300" s="89" t="str">
        <f t="shared" si="135"/>
        <v>6月第4周--周2</v>
      </c>
      <c r="F4300" s="103" t="s">
        <v>27</v>
      </c>
      <c r="G4300" s="102" t="s">
        <v>104</v>
      </c>
      <c r="H4300" s="92" t="str">
        <f>_xlfn.XLOOKUP(O4300,匹配表1065!T:T,匹配表1065!W:W)</f>
        <v>济南市</v>
      </c>
      <c r="I4300" s="89" t="str">
        <f>_xlfn.XLOOKUP(O4300,匹配表1065!T:T,匹配表1065!X:X)</f>
        <v>PME2044</v>
      </c>
      <c r="J4300" s="102" t="s">
        <v>105</v>
      </c>
      <c r="K4300" s="89" cm="1">
        <f ca="1" t="array" ref="K4300:L4300">_xlfn.XLOOKUP(J4300,匹配表1065!Y:Y,匹配表1065!AA:AB)</f>
        <v>8</v>
      </c>
      <c r="L4300" s="89" t="str">
        <v>3个月以上</v>
      </c>
      <c r="M4300" s="92" t="s">
        <v>30</v>
      </c>
      <c r="N4300" s="102">
        <v>1</v>
      </c>
      <c r="O4300" s="93" t="str">
        <f>_xlfn.XLOOKUP(P4300,匹配表1065!U:U,匹配表1065!T:T)</f>
        <v>HO00001401</v>
      </c>
      <c r="P4300" s="102" t="s">
        <v>106</v>
      </c>
      <c r="Q4300" s="102" t="s">
        <v>243</v>
      </c>
      <c r="R4300" s="89" t="str">
        <f>_xlfn.XLOOKUP(Q4300,匹配表1065!L:L,匹配表1065!O:O)</f>
        <v>B</v>
      </c>
      <c r="S4300" s="93" t="str">
        <f>IFERROR(_xlfn.XLOOKUP(Q4300,匹配表1065!AI:AI,匹配表1065!AJ:AJ),"绿标")</f>
        <v>绿标</v>
      </c>
      <c r="T4300" s="93" t="str" cm="1">
        <f t="array" ref="T4300:U4300">_xlfn.XLOOKUP(Q4300,匹配表1065!L:L,匹配表1065!M:N)</f>
        <v>脑血管</v>
      </c>
      <c r="U4300" s="94" t="str">
        <v>神经内科</v>
      </c>
      <c r="V4300" s="95" t="s">
        <v>42</v>
      </c>
      <c r="W4300" s="93">
        <f>_xlfn.XLOOKUP(M4300,匹配表1065!D:D,匹配表1065!F:F)*N4300</f>
        <v>12</v>
      </c>
    </row>
    <row r="4301" customHeight="1" spans="1:23">
      <c r="A4301" s="89" t="s">
        <v>787</v>
      </c>
      <c r="B4301" s="90">
        <v>46196</v>
      </c>
      <c r="C4301" s="91" t="str">
        <f t="shared" si="134"/>
        <v>6月第4周</v>
      </c>
      <c r="D4301" s="89" t="s">
        <v>854</v>
      </c>
      <c r="E4301" s="89" t="str">
        <f t="shared" si="135"/>
        <v>6月第4周--周2</v>
      </c>
      <c r="F4301" s="103" t="s">
        <v>27</v>
      </c>
      <c r="G4301" s="102" t="s">
        <v>104</v>
      </c>
      <c r="H4301" s="92" t="str">
        <f>_xlfn.XLOOKUP(O4301,匹配表1065!T:T,匹配表1065!W:W)</f>
        <v>济南市</v>
      </c>
      <c r="I4301" s="89" t="str">
        <f>_xlfn.XLOOKUP(O4301,匹配表1065!T:T,匹配表1065!X:X)</f>
        <v>PME2024</v>
      </c>
      <c r="J4301" s="102" t="s">
        <v>125</v>
      </c>
      <c r="K4301" s="89" cm="1">
        <f ca="1" t="array" ref="K4301:L4301">_xlfn.XLOOKUP(J4301,匹配表1065!Y:Y,匹配表1065!AA:AB)</f>
        <v>9</v>
      </c>
      <c r="L4301" s="89" t="str">
        <v>3个月以上</v>
      </c>
      <c r="M4301" s="92" t="s">
        <v>30</v>
      </c>
      <c r="N4301" s="102">
        <v>1</v>
      </c>
      <c r="O4301" s="93" t="str">
        <f>_xlfn.XLOOKUP(P4301,匹配表1065!U:U,匹配表1065!T:T)</f>
        <v>HO00001404</v>
      </c>
      <c r="P4301" s="102" t="s">
        <v>126</v>
      </c>
      <c r="Q4301" s="102" t="s">
        <v>234</v>
      </c>
      <c r="R4301" s="89" t="str">
        <f>_xlfn.XLOOKUP(Q4301,匹配表1065!L:L,匹配表1065!O:O)</f>
        <v>A</v>
      </c>
      <c r="S4301" s="93" t="str">
        <f>IFERROR(_xlfn.XLOOKUP(Q4301,匹配表1065!AI:AI,匹配表1065!AJ:AJ),"绿标")</f>
        <v>红标</v>
      </c>
      <c r="T4301" s="93" t="str" cm="1">
        <f t="array" ref="T4301:U4301">_xlfn.XLOOKUP(Q4301,匹配表1065!L:L,匹配表1065!M:N)</f>
        <v>头痛</v>
      </c>
      <c r="U4301" s="94" t="str">
        <v>神经内科</v>
      </c>
      <c r="V4301" s="95" t="s">
        <v>33</v>
      </c>
      <c r="W4301" s="93">
        <f>_xlfn.XLOOKUP(M4301,匹配表1065!D:D,匹配表1065!F:F)*N4301</f>
        <v>12</v>
      </c>
    </row>
    <row r="4302" customHeight="1" spans="1:23">
      <c r="A4302" s="89" t="s">
        <v>787</v>
      </c>
      <c r="B4302" s="90">
        <v>46196</v>
      </c>
      <c r="C4302" s="91" t="str">
        <f t="shared" si="134"/>
        <v>6月第4周</v>
      </c>
      <c r="D4302" s="89" t="s">
        <v>854</v>
      </c>
      <c r="E4302" s="89" t="str">
        <f t="shared" si="135"/>
        <v>6月第4周--周2</v>
      </c>
      <c r="F4302" s="103" t="s">
        <v>27</v>
      </c>
      <c r="G4302" s="102" t="s">
        <v>104</v>
      </c>
      <c r="H4302" s="92" t="str">
        <f>_xlfn.XLOOKUP(O4302,匹配表1065!T:T,匹配表1065!W:W)</f>
        <v>济南市</v>
      </c>
      <c r="I4302" s="89" t="str">
        <f>_xlfn.XLOOKUP(O4302,匹配表1065!T:T,匹配表1065!X:X)</f>
        <v>PME2024</v>
      </c>
      <c r="J4302" s="102" t="s">
        <v>125</v>
      </c>
      <c r="K4302" s="89" cm="1">
        <f ca="1" t="array" ref="K4302:L4302">_xlfn.XLOOKUP(J4302,匹配表1065!Y:Y,匹配表1065!AA:AB)</f>
        <v>9</v>
      </c>
      <c r="L4302" s="89" t="str">
        <v>3个月以上</v>
      </c>
      <c r="M4302" s="92" t="s">
        <v>133</v>
      </c>
      <c r="N4302" s="102">
        <v>1</v>
      </c>
      <c r="O4302" s="93" t="str">
        <f>_xlfn.XLOOKUP(P4302,匹配表1065!U:U,匹配表1065!T:T)</f>
        <v>HO00001404</v>
      </c>
      <c r="P4302" s="102" t="s">
        <v>126</v>
      </c>
      <c r="Q4302" s="102" t="s">
        <v>580</v>
      </c>
      <c r="R4302" s="89" t="str">
        <f>_xlfn.XLOOKUP(Q4302,匹配表1065!L:L,匹配表1065!O:O)</f>
        <v>B</v>
      </c>
      <c r="S4302" s="93" t="str">
        <f>IFERROR(_xlfn.XLOOKUP(Q4302,匹配表1065!AI:AI,匹配表1065!AJ:AJ),"绿标")</f>
        <v>黑标</v>
      </c>
      <c r="T4302" s="93" t="str" cm="1">
        <f t="array" ref="T4302:U4302">_xlfn.XLOOKUP(Q4302,匹配表1065!L:L,匹配表1065!M:N)</f>
        <v>脑血管</v>
      </c>
      <c r="U4302" s="94" t="str">
        <v>神经内科</v>
      </c>
      <c r="V4302" s="95" t="s">
        <v>33</v>
      </c>
      <c r="W4302" s="93">
        <f>_xlfn.XLOOKUP(M4302,匹配表1065!D:D,匹配表1065!F:F)*N4302</f>
        <v>1</v>
      </c>
    </row>
    <row r="4303" customHeight="1" spans="1:23">
      <c r="A4303" s="89" t="s">
        <v>787</v>
      </c>
      <c r="B4303" s="90">
        <v>46196</v>
      </c>
      <c r="C4303" s="91" t="str">
        <f t="shared" si="134"/>
        <v>6月第4周</v>
      </c>
      <c r="D4303" s="89" t="s">
        <v>854</v>
      </c>
      <c r="E4303" s="89" t="str">
        <f t="shared" si="135"/>
        <v>6月第4周--周2</v>
      </c>
      <c r="F4303" s="103" t="s">
        <v>27</v>
      </c>
      <c r="G4303" s="102" t="s">
        <v>104</v>
      </c>
      <c r="H4303" s="92" t="str">
        <f>_xlfn.XLOOKUP(O4303,匹配表1065!T:T,匹配表1065!W:W)</f>
        <v>济南市</v>
      </c>
      <c r="I4303" s="89" t="str">
        <f>_xlfn.XLOOKUP(O4303,匹配表1065!T:T,匹配表1065!X:X)</f>
        <v>PME2026</v>
      </c>
      <c r="J4303" s="102" t="s">
        <v>116</v>
      </c>
      <c r="K4303" s="89" cm="1">
        <f ca="1" t="array" ref="K4303:L4303">_xlfn.XLOOKUP(J4303,匹配表1065!Y:Y,匹配表1065!AA:AB)</f>
        <v>13</v>
      </c>
      <c r="L4303" s="89" t="str">
        <v>3个月以上</v>
      </c>
      <c r="M4303" s="92" t="s">
        <v>55</v>
      </c>
      <c r="N4303" s="102">
        <v>1</v>
      </c>
      <c r="O4303" s="93" t="str">
        <f>_xlfn.XLOOKUP(P4303,匹配表1065!U:U,匹配表1065!T:T)</f>
        <v>HO00001409</v>
      </c>
      <c r="P4303" s="102" t="s">
        <v>117</v>
      </c>
      <c r="Q4303" s="102" t="s">
        <v>240</v>
      </c>
      <c r="R4303" s="89" t="str">
        <f>_xlfn.XLOOKUP(Q4303,匹配表1065!L:L,匹配表1065!O:O)</f>
        <v>B</v>
      </c>
      <c r="S4303" s="93" t="str">
        <f>IFERROR(_xlfn.XLOOKUP(Q4303,匹配表1065!AI:AI,匹配表1065!AJ:AJ),"绿标")</f>
        <v>红标</v>
      </c>
      <c r="T4303" s="93" t="str" cm="1">
        <f t="array" ref="T4303:U4303">_xlfn.XLOOKUP(Q4303,匹配表1065!L:L,匹配表1065!M:N)</f>
        <v>脑血管</v>
      </c>
      <c r="U4303" s="94" t="str">
        <v>神经内科</v>
      </c>
      <c r="V4303" s="95" t="s">
        <v>33</v>
      </c>
      <c r="W4303" s="93">
        <f>_xlfn.XLOOKUP(M4303,匹配表1065!D:D,匹配表1065!F:F)*N4303</f>
        <v>8</v>
      </c>
    </row>
    <row r="4304" customHeight="1" spans="1:23">
      <c r="A4304" s="89" t="s">
        <v>787</v>
      </c>
      <c r="B4304" s="90">
        <v>46196</v>
      </c>
      <c r="C4304" s="91" t="str">
        <f t="shared" si="134"/>
        <v>6月第4周</v>
      </c>
      <c r="D4304" s="89" t="s">
        <v>854</v>
      </c>
      <c r="E4304" s="89" t="str">
        <f t="shared" si="135"/>
        <v>6月第4周--周2</v>
      </c>
      <c r="F4304" s="103" t="s">
        <v>27</v>
      </c>
      <c r="G4304" s="102" t="s">
        <v>104</v>
      </c>
      <c r="H4304" s="92" t="str">
        <f>_xlfn.XLOOKUP(O4304,匹配表1065!T:T,匹配表1065!W:W)</f>
        <v>济南市</v>
      </c>
      <c r="I4304" s="89" t="str">
        <f>_xlfn.XLOOKUP(O4304,匹配表1065!T:T,匹配表1065!X:X)</f>
        <v>PME2026</v>
      </c>
      <c r="J4304" s="102" t="s">
        <v>116</v>
      </c>
      <c r="K4304" s="89" cm="1">
        <f ca="1" t="array" ref="K4304:L4304">_xlfn.XLOOKUP(J4304,匹配表1065!Y:Y,匹配表1065!AA:AB)</f>
        <v>13</v>
      </c>
      <c r="L4304" s="89" t="str">
        <v>3个月以上</v>
      </c>
      <c r="M4304" s="92" t="s">
        <v>30</v>
      </c>
      <c r="N4304" s="102">
        <v>1</v>
      </c>
      <c r="O4304" s="93" t="str">
        <f>_xlfn.XLOOKUP(P4304,匹配表1065!U:U,匹配表1065!T:T)</f>
        <v>HO00001417</v>
      </c>
      <c r="P4304" s="102" t="s">
        <v>119</v>
      </c>
      <c r="Q4304" s="102" t="s">
        <v>120</v>
      </c>
      <c r="R4304" s="89" t="str">
        <f>_xlfn.XLOOKUP(Q4304,匹配表1065!L:L,匹配表1065!O:O)</f>
        <v>D</v>
      </c>
      <c r="S4304" s="93" t="str">
        <f>IFERROR(_xlfn.XLOOKUP(Q4304,匹配表1065!AI:AI,匹配表1065!AJ:AJ),"绿标")</f>
        <v>绿标</v>
      </c>
      <c r="T4304" s="93" t="str" cm="1">
        <f t="array" ref="T4304:U4304">_xlfn.XLOOKUP(Q4304,匹配表1065!L:L,匹配表1065!M:N)</f>
        <v>抑郁焦虑</v>
      </c>
      <c r="U4304" s="94" t="str">
        <v>精神心理科</v>
      </c>
      <c r="V4304" s="95" t="s">
        <v>42</v>
      </c>
      <c r="W4304" s="93">
        <f>_xlfn.XLOOKUP(M4304,匹配表1065!D:D,匹配表1065!F:F)*N4304</f>
        <v>12</v>
      </c>
    </row>
    <row r="4305" customHeight="1" spans="1:23">
      <c r="A4305" s="89" t="s">
        <v>787</v>
      </c>
      <c r="B4305" s="90">
        <v>46196</v>
      </c>
      <c r="C4305" s="91" t="str">
        <f t="shared" si="134"/>
        <v>6月第4周</v>
      </c>
      <c r="D4305" s="89" t="s">
        <v>854</v>
      </c>
      <c r="E4305" s="89" t="str">
        <f t="shared" si="135"/>
        <v>6月第4周--周2</v>
      </c>
      <c r="F4305" s="103" t="s">
        <v>27</v>
      </c>
      <c r="G4305" s="102" t="s">
        <v>104</v>
      </c>
      <c r="H4305" s="92" t="str">
        <f>_xlfn.XLOOKUP(O4305,匹配表1065!T:T,匹配表1065!W:W)</f>
        <v>济南市</v>
      </c>
      <c r="I4305" s="89" t="str">
        <f>_xlfn.XLOOKUP(O4305,匹配表1065!T:T,匹配表1065!X:X)</f>
        <v>PME2025</v>
      </c>
      <c r="J4305" s="102" t="s">
        <v>128</v>
      </c>
      <c r="K4305" s="89" cm="1">
        <f ca="1" t="array" ref="K4305:L4305">_xlfn.XLOOKUP(J4305,匹配表1065!Y:Y,匹配表1065!AA:AB)</f>
        <v>13</v>
      </c>
      <c r="L4305" s="89" t="str">
        <v>3个月以上</v>
      </c>
      <c r="M4305" s="92" t="s">
        <v>30</v>
      </c>
      <c r="N4305" s="102">
        <v>1</v>
      </c>
      <c r="O4305" s="93" t="str">
        <f>_xlfn.XLOOKUP(P4305,匹配表1065!U:U,匹配表1065!T:T)</f>
        <v>HO00001400</v>
      </c>
      <c r="P4305" s="102" t="s">
        <v>112</v>
      </c>
      <c r="Q4305" s="102" t="s">
        <v>241</v>
      </c>
      <c r="R4305" s="89" t="str">
        <f>_xlfn.XLOOKUP(Q4305,匹配表1065!L:L,匹配表1065!O:O)</f>
        <v>A</v>
      </c>
      <c r="S4305" s="93" t="str">
        <f>IFERROR(_xlfn.XLOOKUP(Q4305,匹配表1065!AI:AI,匹配表1065!AJ:AJ),"绿标")</f>
        <v>红标</v>
      </c>
      <c r="T4305" s="93" t="str" cm="1">
        <f t="array" ref="T4305:U4305">_xlfn.XLOOKUP(Q4305,匹配表1065!L:L,匹配表1065!M:N)</f>
        <v>头痛</v>
      </c>
      <c r="U4305" s="94" t="str">
        <v>神经内科</v>
      </c>
      <c r="V4305" s="95" t="s">
        <v>42</v>
      </c>
      <c r="W4305" s="93">
        <f>_xlfn.XLOOKUP(M4305,匹配表1065!D:D,匹配表1065!F:F)*N4305</f>
        <v>12</v>
      </c>
    </row>
    <row r="4306" customHeight="1" spans="1:23">
      <c r="A4306" s="89" t="s">
        <v>787</v>
      </c>
      <c r="B4306" s="90">
        <v>46196</v>
      </c>
      <c r="C4306" s="91" t="str">
        <f t="shared" si="134"/>
        <v>6月第4周</v>
      </c>
      <c r="D4306" s="89" t="s">
        <v>854</v>
      </c>
      <c r="E4306" s="89" t="str">
        <f t="shared" si="135"/>
        <v>6月第4周--周2</v>
      </c>
      <c r="F4306" s="103" t="s">
        <v>27</v>
      </c>
      <c r="G4306" s="102" t="s">
        <v>104</v>
      </c>
      <c r="H4306" s="92" t="str">
        <f>_xlfn.XLOOKUP(O4306,匹配表1065!T:T,匹配表1065!W:W)</f>
        <v>济南市</v>
      </c>
      <c r="I4306" s="89" t="str">
        <f>_xlfn.XLOOKUP(O4306,匹配表1065!T:T,匹配表1065!X:X)</f>
        <v>PME2025</v>
      </c>
      <c r="J4306" s="102" t="s">
        <v>128</v>
      </c>
      <c r="K4306" s="89" cm="1">
        <f ca="1" t="array" ref="K4306:L4306">_xlfn.XLOOKUP(J4306,匹配表1065!Y:Y,匹配表1065!AA:AB)</f>
        <v>13</v>
      </c>
      <c r="L4306" s="89" t="str">
        <v>3个月以上</v>
      </c>
      <c r="M4306" s="92" t="s">
        <v>35</v>
      </c>
      <c r="N4306" s="102">
        <v>1</v>
      </c>
      <c r="O4306" s="93" t="str">
        <f>_xlfn.XLOOKUP(P4306,匹配表1065!U:U,匹配表1065!T:T)</f>
        <v>HO00001400</v>
      </c>
      <c r="P4306" s="102" t="s">
        <v>112</v>
      </c>
      <c r="Q4306" s="102" t="s">
        <v>132</v>
      </c>
      <c r="R4306" s="89" t="str">
        <f>_xlfn.XLOOKUP(Q4306,匹配表1065!L:L,匹配表1065!O:O)</f>
        <v>D</v>
      </c>
      <c r="S4306" s="93" t="str">
        <f>IFERROR(_xlfn.XLOOKUP(Q4306,匹配表1065!AI:AI,匹配表1065!AJ:AJ),"绿标")</f>
        <v>绿标</v>
      </c>
      <c r="T4306" s="93" t="str" cm="1">
        <f t="array" ref="T4306:U4306">_xlfn.XLOOKUP(Q4306,匹配表1065!L:L,匹配表1065!M:N)</f>
        <v>抑郁焦虑</v>
      </c>
      <c r="U4306" s="94" t="str">
        <v>精神心理科</v>
      </c>
      <c r="V4306" s="95" t="s">
        <v>70</v>
      </c>
      <c r="W4306" s="93">
        <f>_xlfn.XLOOKUP(M4306,匹配表1065!D:D,匹配表1065!F:F)*N4306</f>
        <v>4</v>
      </c>
    </row>
    <row r="4307" customHeight="1" spans="1:23">
      <c r="A4307" s="89" t="s">
        <v>787</v>
      </c>
      <c r="B4307" s="90">
        <v>46196</v>
      </c>
      <c r="C4307" s="91" t="str">
        <f t="shared" si="134"/>
        <v>6月第4周</v>
      </c>
      <c r="D4307" s="89" t="s">
        <v>854</v>
      </c>
      <c r="E4307" s="89" t="str">
        <f t="shared" si="135"/>
        <v>6月第4周--周2</v>
      </c>
      <c r="F4307" s="103" t="s">
        <v>27</v>
      </c>
      <c r="G4307" s="102" t="s">
        <v>104</v>
      </c>
      <c r="H4307" s="92" t="str">
        <f>_xlfn.XLOOKUP(O4307,匹配表1065!T:T,匹配表1065!W:W)</f>
        <v>济南市</v>
      </c>
      <c r="I4307" s="89" t="str">
        <f>_xlfn.XLOOKUP(O4307,匹配表1065!T:T,匹配表1065!X:X)</f>
        <v>PME2025</v>
      </c>
      <c r="J4307" s="102" t="s">
        <v>128</v>
      </c>
      <c r="K4307" s="89" cm="1">
        <f ca="1" t="array" ref="K4307:L4307">_xlfn.XLOOKUP(J4307,匹配表1065!Y:Y,匹配表1065!AA:AB)</f>
        <v>13</v>
      </c>
      <c r="L4307" s="89" t="str">
        <v>3个月以上</v>
      </c>
      <c r="M4307" s="92" t="s">
        <v>55</v>
      </c>
      <c r="N4307" s="102">
        <v>1</v>
      </c>
      <c r="O4307" s="93" t="str">
        <f>_xlfn.XLOOKUP(P4307,匹配表1065!U:U,匹配表1065!T:T)</f>
        <v>HO00001400</v>
      </c>
      <c r="P4307" s="102" t="s">
        <v>112</v>
      </c>
      <c r="Q4307" s="102" t="s">
        <v>131</v>
      </c>
      <c r="R4307" s="89" t="str">
        <f>_xlfn.XLOOKUP(Q4307,匹配表1065!L:L,匹配表1065!O:O)</f>
        <v>B</v>
      </c>
      <c r="S4307" s="93" t="str">
        <f>IFERROR(_xlfn.XLOOKUP(Q4307,匹配表1065!AI:AI,匹配表1065!AJ:AJ),"绿标")</f>
        <v>红标</v>
      </c>
      <c r="T4307" s="93" t="str" cm="1">
        <f t="array" ref="T4307:U4307">_xlfn.XLOOKUP(Q4307,匹配表1065!L:L,匹配表1065!M:N)</f>
        <v>脑血管</v>
      </c>
      <c r="U4307" s="94" t="str">
        <v>神经内科</v>
      </c>
      <c r="V4307" s="95" t="s">
        <v>33</v>
      </c>
      <c r="W4307" s="93">
        <f>_xlfn.XLOOKUP(M4307,匹配表1065!D:D,匹配表1065!F:F)*N4307</f>
        <v>8</v>
      </c>
    </row>
    <row r="4308" customHeight="1" spans="1:23">
      <c r="A4308" s="89" t="s">
        <v>787</v>
      </c>
      <c r="B4308" s="90">
        <v>46196</v>
      </c>
      <c r="C4308" s="91" t="str">
        <f t="shared" si="134"/>
        <v>6月第4周</v>
      </c>
      <c r="D4308" s="89" t="s">
        <v>854</v>
      </c>
      <c r="E4308" s="89" t="str">
        <f t="shared" si="135"/>
        <v>6月第4周--周2</v>
      </c>
      <c r="F4308" s="103" t="s">
        <v>27</v>
      </c>
      <c r="G4308" s="102" t="s">
        <v>104</v>
      </c>
      <c r="H4308" s="92" t="str">
        <f>_xlfn.XLOOKUP(O4308,匹配表1065!T:T,匹配表1065!W:W)</f>
        <v>济南市</v>
      </c>
      <c r="I4308" s="89" t="str">
        <f>_xlfn.XLOOKUP(O4308,匹配表1065!T:T,匹配表1065!X:X)</f>
        <v>PME2025</v>
      </c>
      <c r="J4308" s="102" t="s">
        <v>111</v>
      </c>
      <c r="K4308" s="89" cm="1">
        <f ca="1" t="array" ref="K4308:L4308">_xlfn.XLOOKUP(J4308,匹配表1065!Y:Y,匹配表1065!AA:AB)</f>
        <v>30</v>
      </c>
      <c r="L4308" s="89" t="str">
        <v>3个月以上</v>
      </c>
      <c r="M4308" s="92" t="s">
        <v>30</v>
      </c>
      <c r="N4308" s="102">
        <v>1</v>
      </c>
      <c r="O4308" s="93" t="str">
        <f>_xlfn.XLOOKUP(P4308,匹配表1065!U:U,匹配表1065!T:T)</f>
        <v>HO00001400</v>
      </c>
      <c r="P4308" s="102" t="s">
        <v>112</v>
      </c>
      <c r="Q4308" s="102" t="s">
        <v>115</v>
      </c>
      <c r="R4308" s="89" t="str">
        <f>_xlfn.XLOOKUP(Q4308,匹配表1065!L:L,匹配表1065!O:O)</f>
        <v>B</v>
      </c>
      <c r="S4308" s="93" t="str">
        <f>IFERROR(_xlfn.XLOOKUP(Q4308,匹配表1065!AI:AI,匹配表1065!AJ:AJ),"绿标")</f>
        <v>绿标</v>
      </c>
      <c r="T4308" s="93" t="str" cm="1">
        <f t="array" ref="T4308:U4308">_xlfn.XLOOKUP(Q4308,匹配表1065!L:L,匹配表1065!M:N)</f>
        <v>癫痫</v>
      </c>
      <c r="U4308" s="94" t="str">
        <v>神经内科</v>
      </c>
      <c r="V4308" s="95" t="s">
        <v>70</v>
      </c>
      <c r="W4308" s="93">
        <f>_xlfn.XLOOKUP(M4308,匹配表1065!D:D,匹配表1065!F:F)*N4308</f>
        <v>12</v>
      </c>
    </row>
    <row r="4309" customHeight="1" spans="1:23">
      <c r="A4309" s="89" t="s">
        <v>787</v>
      </c>
      <c r="B4309" s="90">
        <v>46196</v>
      </c>
      <c r="C4309" s="91" t="str">
        <f t="shared" si="134"/>
        <v>6月第4周</v>
      </c>
      <c r="D4309" s="89" t="s">
        <v>854</v>
      </c>
      <c r="E4309" s="89" t="str">
        <f t="shared" si="135"/>
        <v>6月第4周--周2</v>
      </c>
      <c r="F4309" s="103" t="s">
        <v>27</v>
      </c>
      <c r="G4309" s="102" t="s">
        <v>104</v>
      </c>
      <c r="H4309" s="92" t="str">
        <f>_xlfn.XLOOKUP(O4309,匹配表1065!T:T,匹配表1065!W:W)</f>
        <v>济南市</v>
      </c>
      <c r="I4309" s="89" t="str">
        <f>_xlfn.XLOOKUP(O4309,匹配表1065!T:T,匹配表1065!X:X)</f>
        <v>PME2025</v>
      </c>
      <c r="J4309" s="102" t="s">
        <v>111</v>
      </c>
      <c r="K4309" s="89" cm="1">
        <f ca="1" t="array" ref="K4309:L4309">_xlfn.XLOOKUP(J4309,匹配表1065!Y:Y,匹配表1065!AA:AB)</f>
        <v>30</v>
      </c>
      <c r="L4309" s="89" t="str">
        <v>3个月以上</v>
      </c>
      <c r="M4309" s="92" t="s">
        <v>35</v>
      </c>
      <c r="N4309" s="102">
        <v>1</v>
      </c>
      <c r="O4309" s="93" t="str">
        <f>_xlfn.XLOOKUP(P4309,匹配表1065!U:U,匹配表1065!T:T)</f>
        <v>HO00394630</v>
      </c>
      <c r="P4309" s="102" t="s">
        <v>462</v>
      </c>
      <c r="Q4309" s="102" t="s">
        <v>463</v>
      </c>
      <c r="R4309" s="89" t="str">
        <f>_xlfn.XLOOKUP(Q4309,匹配表1065!L:L,匹配表1065!O:O)</f>
        <v>C</v>
      </c>
      <c r="S4309" s="93" t="str">
        <f>IFERROR(_xlfn.XLOOKUP(Q4309,匹配表1065!AI:AI,匹配表1065!AJ:AJ),"绿标")</f>
        <v>绿标</v>
      </c>
      <c r="T4309" s="93" t="str" cm="1">
        <f t="array" ref="T4309:U4309">_xlfn.XLOOKUP(Q4309,匹配表1065!L:L,匹配表1065!M:N)</f>
        <v>眩晕</v>
      </c>
      <c r="U4309" s="94" t="str">
        <v>神经内科</v>
      </c>
      <c r="V4309" s="95" t="s">
        <v>58</v>
      </c>
      <c r="W4309" s="93">
        <f>_xlfn.XLOOKUP(M4309,匹配表1065!D:D,匹配表1065!F:F)*N4309</f>
        <v>4</v>
      </c>
    </row>
    <row r="4310" customHeight="1" spans="1:23">
      <c r="A4310" s="89" t="s">
        <v>787</v>
      </c>
      <c r="B4310" s="90">
        <v>46196</v>
      </c>
      <c r="C4310" s="91" t="str">
        <f t="shared" si="134"/>
        <v>6月第4周</v>
      </c>
      <c r="D4310" s="89" t="s">
        <v>854</v>
      </c>
      <c r="E4310" s="89" t="str">
        <f t="shared" si="135"/>
        <v>6月第4周--周2</v>
      </c>
      <c r="F4310" s="103" t="s">
        <v>27</v>
      </c>
      <c r="G4310" s="102" t="s">
        <v>104</v>
      </c>
      <c r="H4310" s="92" t="str">
        <f>_xlfn.XLOOKUP(O4310,匹配表1065!T:T,匹配表1065!W:W)</f>
        <v>济南市</v>
      </c>
      <c r="I4310" s="89" t="str">
        <f>_xlfn.XLOOKUP(O4310,匹配表1065!T:T,匹配表1065!X:X)</f>
        <v>PME2025</v>
      </c>
      <c r="J4310" s="102" t="s">
        <v>111</v>
      </c>
      <c r="K4310" s="89" cm="1">
        <f ca="1" t="array" ref="K4310:L4310">_xlfn.XLOOKUP(J4310,匹配表1065!Y:Y,匹配表1065!AA:AB)</f>
        <v>30</v>
      </c>
      <c r="L4310" s="89" t="str">
        <v>3个月以上</v>
      </c>
      <c r="M4310" s="92" t="s">
        <v>55</v>
      </c>
      <c r="N4310" s="102">
        <v>1</v>
      </c>
      <c r="O4310" s="93" t="str">
        <f>_xlfn.XLOOKUP(P4310,匹配表1065!U:U,匹配表1065!T:T)</f>
        <v>HO00001400</v>
      </c>
      <c r="P4310" s="102" t="s">
        <v>112</v>
      </c>
      <c r="Q4310" s="102" t="s">
        <v>331</v>
      </c>
      <c r="R4310" s="89" t="str">
        <f>_xlfn.XLOOKUP(Q4310,匹配表1065!L:L,匹配表1065!O:O)</f>
        <v>C</v>
      </c>
      <c r="S4310" s="93" t="str">
        <f>IFERROR(_xlfn.XLOOKUP(Q4310,匹配表1065!AI:AI,匹配表1065!AJ:AJ),"绿标")</f>
        <v>红标</v>
      </c>
      <c r="T4310" s="93" t="str" cm="1">
        <f t="array" ref="T4310:U4310">_xlfn.XLOOKUP(Q4310,匹配表1065!L:L,匹配表1065!M:N)</f>
        <v>眩晕</v>
      </c>
      <c r="U4310" s="94" t="str">
        <v>神经内科</v>
      </c>
      <c r="V4310" s="95" t="s">
        <v>33</v>
      </c>
      <c r="W4310" s="93">
        <f>_xlfn.XLOOKUP(M4310,匹配表1065!D:D,匹配表1065!F:F)*N4310</f>
        <v>8</v>
      </c>
    </row>
    <row r="4311" customHeight="1" spans="1:23">
      <c r="A4311" s="89" t="s">
        <v>787</v>
      </c>
      <c r="B4311" s="90">
        <v>46196</v>
      </c>
      <c r="C4311" s="91" t="str">
        <f t="shared" si="134"/>
        <v>6月第4周</v>
      </c>
      <c r="D4311" s="89" t="s">
        <v>854</v>
      </c>
      <c r="E4311" s="89" t="str">
        <f t="shared" si="135"/>
        <v>6月第4周--周2</v>
      </c>
      <c r="F4311" s="103" t="s">
        <v>27</v>
      </c>
      <c r="G4311" s="102" t="s">
        <v>104</v>
      </c>
      <c r="H4311" s="92" t="str">
        <f>_xlfn.XLOOKUP(O4311,匹配表1065!T:T,匹配表1065!W:W)</f>
        <v>聊城市</v>
      </c>
      <c r="I4311" s="89" t="str">
        <f>_xlfn.XLOOKUP(O4311,匹配表1065!T:T,匹配表1065!X:X)</f>
        <v>PME2046</v>
      </c>
      <c r="J4311" s="102" t="s">
        <v>108</v>
      </c>
      <c r="K4311" s="89" cm="1">
        <f ca="1" t="array" ref="K4311:L4311">_xlfn.XLOOKUP(J4311,匹配表1065!Y:Y,匹配表1065!AA:AB)</f>
        <v>8</v>
      </c>
      <c r="L4311" s="89" t="str">
        <v>3个月以上</v>
      </c>
      <c r="M4311" s="92" t="s">
        <v>30</v>
      </c>
      <c r="N4311" s="102">
        <v>1</v>
      </c>
      <c r="O4311" s="93" t="str">
        <f>_xlfn.XLOOKUP(P4311,匹配表1065!U:U,匹配表1065!T:T)</f>
        <v>HO00001415</v>
      </c>
      <c r="P4311" s="102" t="s">
        <v>109</v>
      </c>
      <c r="Q4311" s="102" t="s">
        <v>318</v>
      </c>
      <c r="R4311" s="89" t="str">
        <f>_xlfn.XLOOKUP(Q4311,匹配表1065!L:L,匹配表1065!O:O)</f>
        <v>C</v>
      </c>
      <c r="S4311" s="93" t="str">
        <f>IFERROR(_xlfn.XLOOKUP(Q4311,匹配表1065!AI:AI,匹配表1065!AJ:AJ),"绿标")</f>
        <v>黑标</v>
      </c>
      <c r="T4311" s="93" t="str" cm="1">
        <f t="array" ref="T4311:U4311">_xlfn.XLOOKUP(Q4311,匹配表1065!L:L,匹配表1065!M:N)</f>
        <v>眩晕</v>
      </c>
      <c r="U4311" s="94" t="str">
        <v>耳鼻喉科</v>
      </c>
      <c r="V4311" s="95" t="s">
        <v>42</v>
      </c>
      <c r="W4311" s="93">
        <f>_xlfn.XLOOKUP(M4311,匹配表1065!D:D,匹配表1065!F:F)*N4311</f>
        <v>12</v>
      </c>
    </row>
    <row r="4312" customHeight="1" spans="1:23">
      <c r="A4312" s="89" t="s">
        <v>787</v>
      </c>
      <c r="B4312" s="90">
        <v>46196</v>
      </c>
      <c r="C4312" s="91" t="str">
        <f t="shared" si="134"/>
        <v>6月第4周</v>
      </c>
      <c r="D4312" s="89" t="s">
        <v>854</v>
      </c>
      <c r="E4312" s="89" t="str">
        <f t="shared" si="135"/>
        <v>6月第4周--周2</v>
      </c>
      <c r="F4312" s="103" t="s">
        <v>27</v>
      </c>
      <c r="G4312" s="102" t="s">
        <v>167</v>
      </c>
      <c r="H4312" s="92" t="str">
        <f>_xlfn.XLOOKUP(O4312,匹配表1065!T:T,匹配表1065!W:W)</f>
        <v>无锡市</v>
      </c>
      <c r="I4312" s="89" t="str">
        <f>_xlfn.XLOOKUP(O4312,匹配表1065!T:T,匹配表1065!X:X)</f>
        <v>PME2014</v>
      </c>
      <c r="J4312" s="102" t="s">
        <v>581</v>
      </c>
      <c r="K4312" s="89" cm="1">
        <f ca="1" t="array" ref="K4312:L4312">_xlfn.XLOOKUP(J4312,匹配表1065!Y:Y,匹配表1065!AA:AB)</f>
        <v>1</v>
      </c>
      <c r="L4312" s="89" t="str">
        <v>3个月以内</v>
      </c>
      <c r="M4312" s="92" t="s">
        <v>35</v>
      </c>
      <c r="N4312" s="102">
        <v>1</v>
      </c>
      <c r="O4312" s="93" t="str">
        <f>_xlfn.XLOOKUP(P4312,匹配表1065!U:U,匹配表1065!T:T)</f>
        <v>HO00001111</v>
      </c>
      <c r="P4312" s="102" t="s">
        <v>582</v>
      </c>
      <c r="Q4312" s="102" t="s">
        <v>583</v>
      </c>
      <c r="R4312" s="89" t="str">
        <f>_xlfn.XLOOKUP(Q4312,匹配表1065!L:L,匹配表1065!O:O)</f>
        <v>B</v>
      </c>
      <c r="S4312" s="93" t="str">
        <f>IFERROR(_xlfn.XLOOKUP(Q4312,匹配表1065!AI:AI,匹配表1065!AJ:AJ),"绿标")</f>
        <v>黑标</v>
      </c>
      <c r="T4312" s="93" t="str" cm="1">
        <f t="array" ref="T4312:U4312">_xlfn.XLOOKUP(Q4312,匹配表1065!L:L,匹配表1065!M:N)</f>
        <v>脑血管</v>
      </c>
      <c r="U4312" s="94" t="str">
        <v>神经内科</v>
      </c>
      <c r="V4312" s="95" t="s">
        <v>67</v>
      </c>
      <c r="W4312" s="93">
        <f>_xlfn.XLOOKUP(M4312,匹配表1065!D:D,匹配表1065!F:F)*N4312</f>
        <v>4</v>
      </c>
    </row>
    <row r="4313" customHeight="1" spans="1:23">
      <c r="A4313" s="89" t="s">
        <v>787</v>
      </c>
      <c r="B4313" s="90">
        <v>46196</v>
      </c>
      <c r="C4313" s="91" t="str">
        <f t="shared" si="134"/>
        <v>6月第4周</v>
      </c>
      <c r="D4313" s="89" t="s">
        <v>854</v>
      </c>
      <c r="E4313" s="89" t="str">
        <f t="shared" si="135"/>
        <v>6月第4周--周2</v>
      </c>
      <c r="F4313" s="103" t="s">
        <v>27</v>
      </c>
      <c r="G4313" s="102" t="s">
        <v>167</v>
      </c>
      <c r="H4313" s="92" t="str">
        <f>_xlfn.XLOOKUP(O4313,匹配表1065!T:T,匹配表1065!W:W)</f>
        <v>南通市</v>
      </c>
      <c r="I4313" s="89" t="str">
        <f>_xlfn.XLOOKUP(O4313,匹配表1065!T:T,匹配表1065!X:X)</f>
        <v>PME2013</v>
      </c>
      <c r="J4313" s="102" t="s">
        <v>180</v>
      </c>
      <c r="K4313" s="89" cm="1">
        <f ca="1" t="array" ref="K4313:L4313">_xlfn.XLOOKUP(J4313,匹配表1065!Y:Y,匹配表1065!AA:AB)</f>
        <v>51</v>
      </c>
      <c r="L4313" s="89" t="str">
        <v>3个月以上</v>
      </c>
      <c r="M4313" s="92" t="s">
        <v>30</v>
      </c>
      <c r="N4313" s="102">
        <v>2</v>
      </c>
      <c r="O4313" s="93" t="str">
        <f>_xlfn.XLOOKUP(P4313,匹配表1065!U:U,匹配表1065!T:T)</f>
        <v>HO00001066</v>
      </c>
      <c r="P4313" s="102" t="s">
        <v>183</v>
      </c>
      <c r="Q4313" s="102" t="s">
        <v>296</v>
      </c>
      <c r="R4313" s="89" t="str">
        <f>_xlfn.XLOOKUP(Q4313,匹配表1065!L:L,匹配表1065!O:O)</f>
        <v>C</v>
      </c>
      <c r="S4313" s="93" t="str">
        <f>IFERROR(_xlfn.XLOOKUP(Q4313,匹配表1065!AI:AI,匹配表1065!AJ:AJ),"绿标")</f>
        <v>红标</v>
      </c>
      <c r="T4313" s="93" t="str" cm="1">
        <f t="array" ref="T4313:U4313">_xlfn.XLOOKUP(Q4313,匹配表1065!L:L,匹配表1065!M:N)</f>
        <v>眩晕</v>
      </c>
      <c r="U4313" s="94" t="str">
        <v>耳鼻喉科</v>
      </c>
      <c r="V4313" s="95" t="s">
        <v>70</v>
      </c>
      <c r="W4313" s="93">
        <f>_xlfn.XLOOKUP(M4313,匹配表1065!D:D,匹配表1065!F:F)*N4313</f>
        <v>24</v>
      </c>
    </row>
    <row r="4314" customHeight="1" spans="1:23">
      <c r="A4314" s="89" t="s">
        <v>787</v>
      </c>
      <c r="B4314" s="90">
        <v>46196</v>
      </c>
      <c r="C4314" s="91" t="str">
        <f t="shared" si="134"/>
        <v>6月第4周</v>
      </c>
      <c r="D4314" s="89" t="s">
        <v>854</v>
      </c>
      <c r="E4314" s="89" t="str">
        <f t="shared" si="135"/>
        <v>6月第4周--周2</v>
      </c>
      <c r="F4314" s="103" t="s">
        <v>27</v>
      </c>
      <c r="G4314" s="102" t="s">
        <v>167</v>
      </c>
      <c r="H4314" s="92" t="str">
        <f>_xlfn.XLOOKUP(O4314,匹配表1065!T:T,匹配表1065!W:W)</f>
        <v>南通市</v>
      </c>
      <c r="I4314" s="89" t="str">
        <f>_xlfn.XLOOKUP(O4314,匹配表1065!T:T,匹配表1065!X:X)</f>
        <v>PME2013</v>
      </c>
      <c r="J4314" s="102" t="s">
        <v>180</v>
      </c>
      <c r="K4314" s="89" cm="1">
        <f ca="1" t="array" ref="K4314:L4314">_xlfn.XLOOKUP(J4314,匹配表1065!Y:Y,匹配表1065!AA:AB)</f>
        <v>51</v>
      </c>
      <c r="L4314" s="89" t="str">
        <v>3个月以上</v>
      </c>
      <c r="M4314" s="92" t="s">
        <v>30</v>
      </c>
      <c r="N4314" s="102">
        <v>1</v>
      </c>
      <c r="O4314" s="93" t="str">
        <f>_xlfn.XLOOKUP(P4314,匹配表1065!U:U,匹配表1065!T:T)</f>
        <v>HO00001066</v>
      </c>
      <c r="P4314" s="102" t="s">
        <v>183</v>
      </c>
      <c r="Q4314" s="102" t="s">
        <v>185</v>
      </c>
      <c r="R4314" s="89" t="str">
        <f>_xlfn.XLOOKUP(Q4314,匹配表1065!L:L,匹配表1065!O:O)</f>
        <v>A</v>
      </c>
      <c r="S4314" s="93" t="str">
        <f>IFERROR(_xlfn.XLOOKUP(Q4314,匹配表1065!AI:AI,匹配表1065!AJ:AJ),"绿标")</f>
        <v>红标</v>
      </c>
      <c r="T4314" s="93" t="str" cm="1">
        <f t="array" ref="T4314:U4314">_xlfn.XLOOKUP(Q4314,匹配表1065!L:L,匹配表1065!M:N)</f>
        <v>头痛</v>
      </c>
      <c r="U4314" s="94" t="str">
        <v>神经内科</v>
      </c>
      <c r="V4314" s="95" t="s">
        <v>33</v>
      </c>
      <c r="W4314" s="93">
        <f>_xlfn.XLOOKUP(M4314,匹配表1065!D:D,匹配表1065!F:F)*N4314</f>
        <v>12</v>
      </c>
    </row>
    <row r="4315" customHeight="1" spans="1:23">
      <c r="A4315" s="89" t="s">
        <v>787</v>
      </c>
      <c r="B4315" s="90">
        <v>46196</v>
      </c>
      <c r="C4315" s="91" t="str">
        <f t="shared" si="134"/>
        <v>6月第4周</v>
      </c>
      <c r="D4315" s="89" t="s">
        <v>854</v>
      </c>
      <c r="E4315" s="89" t="str">
        <f t="shared" si="135"/>
        <v>6月第4周--周2</v>
      </c>
      <c r="F4315" s="103" t="s">
        <v>27</v>
      </c>
      <c r="G4315" s="102" t="s">
        <v>167</v>
      </c>
      <c r="H4315" s="92" t="str">
        <f>_xlfn.XLOOKUP(O4315,匹配表1065!T:T,匹配表1065!W:W)</f>
        <v>苏州市</v>
      </c>
      <c r="I4315" s="89" t="str">
        <f>_xlfn.XLOOKUP(O4315,匹配表1065!T:T,匹配表1065!X:X)</f>
        <v>PME2016</v>
      </c>
      <c r="J4315" s="102" t="s">
        <v>173</v>
      </c>
      <c r="K4315" s="89" cm="1">
        <f ca="1" t="array" ref="K4315:L4315">_xlfn.XLOOKUP(J4315,匹配表1065!Y:Y,匹配表1065!AA:AB)</f>
        <v>1</v>
      </c>
      <c r="L4315" s="89" t="str">
        <v>3个月以内</v>
      </c>
      <c r="M4315" s="92" t="s">
        <v>30</v>
      </c>
      <c r="N4315" s="102">
        <v>1</v>
      </c>
      <c r="O4315" s="93" t="str">
        <f>_xlfn.XLOOKUP(P4315,匹配表1065!U:U,匹配表1065!T:T)</f>
        <v>HO00001043</v>
      </c>
      <c r="P4315" s="102" t="s">
        <v>221</v>
      </c>
      <c r="Q4315" s="102" t="s">
        <v>291</v>
      </c>
      <c r="R4315" s="89" t="str">
        <f>_xlfn.XLOOKUP(Q4315,匹配表1065!L:L,匹配表1065!O:O)</f>
        <v>A</v>
      </c>
      <c r="S4315" s="93" t="str">
        <f>IFERROR(_xlfn.XLOOKUP(Q4315,匹配表1065!AI:AI,匹配表1065!AJ:AJ),"绿标")</f>
        <v>红标</v>
      </c>
      <c r="T4315" s="93" t="str" cm="1">
        <f t="array" ref="T4315:U4315">_xlfn.XLOOKUP(Q4315,匹配表1065!L:L,匹配表1065!M:N)</f>
        <v>头痛</v>
      </c>
      <c r="U4315" s="94" t="str">
        <v>神经内科</v>
      </c>
      <c r="V4315" s="95" t="s">
        <v>58</v>
      </c>
      <c r="W4315" s="93">
        <f>_xlfn.XLOOKUP(M4315,匹配表1065!D:D,匹配表1065!F:F)*N4315</f>
        <v>12</v>
      </c>
    </row>
    <row r="4316" customHeight="1" spans="1:23">
      <c r="A4316" s="89" t="s">
        <v>787</v>
      </c>
      <c r="B4316" s="90">
        <v>46196</v>
      </c>
      <c r="C4316" s="91" t="str">
        <f t="shared" si="134"/>
        <v>6月第4周</v>
      </c>
      <c r="D4316" s="89" t="s">
        <v>854</v>
      </c>
      <c r="E4316" s="89" t="str">
        <f t="shared" si="135"/>
        <v>6月第4周--周2</v>
      </c>
      <c r="F4316" s="103" t="s">
        <v>27</v>
      </c>
      <c r="G4316" s="102" t="s">
        <v>167</v>
      </c>
      <c r="H4316" s="92" t="str">
        <f>_xlfn.XLOOKUP(O4316,匹配表1065!T:T,匹配表1065!W:W)</f>
        <v>苏州市</v>
      </c>
      <c r="I4316" s="89" t="str">
        <f>_xlfn.XLOOKUP(O4316,匹配表1065!T:T,匹配表1065!X:X)</f>
        <v>PME2016</v>
      </c>
      <c r="J4316" s="102" t="s">
        <v>173</v>
      </c>
      <c r="K4316" s="89" cm="1">
        <f ca="1" t="array" ref="K4316:L4316">_xlfn.XLOOKUP(J4316,匹配表1065!Y:Y,匹配表1065!AA:AB)</f>
        <v>1</v>
      </c>
      <c r="L4316" s="89" t="str">
        <v>3个月以内</v>
      </c>
      <c r="M4316" s="92" t="s">
        <v>35</v>
      </c>
      <c r="N4316" s="102">
        <v>1</v>
      </c>
      <c r="O4316" s="93" t="str">
        <f>_xlfn.XLOOKUP(P4316,匹配表1065!U:U,匹配表1065!T:T)</f>
        <v>HO00001048</v>
      </c>
      <c r="P4316" s="102" t="s">
        <v>176</v>
      </c>
      <c r="Q4316" s="102" t="s">
        <v>292</v>
      </c>
      <c r="R4316" s="89" t="str">
        <f>_xlfn.XLOOKUP(Q4316,匹配表1065!L:L,匹配表1065!O:O)</f>
        <v>A</v>
      </c>
      <c r="S4316" s="93" t="str">
        <f>IFERROR(_xlfn.XLOOKUP(Q4316,匹配表1065!AI:AI,匹配表1065!AJ:AJ),"绿标")</f>
        <v>红标</v>
      </c>
      <c r="T4316" s="93" t="str" cm="1">
        <f t="array" ref="T4316:U4316">_xlfn.XLOOKUP(Q4316,匹配表1065!L:L,匹配表1065!M:N)</f>
        <v>头痛</v>
      </c>
      <c r="U4316" s="94" t="str">
        <v>神经内科</v>
      </c>
      <c r="V4316" s="95" t="s">
        <v>70</v>
      </c>
      <c r="W4316" s="93">
        <f>_xlfn.XLOOKUP(M4316,匹配表1065!D:D,匹配表1065!F:F)*N4316</f>
        <v>4</v>
      </c>
    </row>
    <row r="4317" customHeight="1" spans="1:23">
      <c r="A4317" s="89" t="s">
        <v>787</v>
      </c>
      <c r="B4317" s="90">
        <v>46196</v>
      </c>
      <c r="C4317" s="91" t="str">
        <f t="shared" si="134"/>
        <v>6月第4周</v>
      </c>
      <c r="D4317" s="89" t="s">
        <v>854</v>
      </c>
      <c r="E4317" s="89" t="str">
        <f t="shared" si="135"/>
        <v>6月第4周--周2</v>
      </c>
      <c r="F4317" s="103" t="s">
        <v>27</v>
      </c>
      <c r="G4317" s="102" t="s">
        <v>167</v>
      </c>
      <c r="H4317" s="92" t="str">
        <f>_xlfn.XLOOKUP(O4317,匹配表1065!T:T,匹配表1065!W:W)</f>
        <v>苏州市</v>
      </c>
      <c r="I4317" s="89" t="str">
        <f>_xlfn.XLOOKUP(O4317,匹配表1065!T:T,匹配表1065!X:X)</f>
        <v>PME2016</v>
      </c>
      <c r="J4317" s="102" t="s">
        <v>173</v>
      </c>
      <c r="K4317" s="89" cm="1">
        <f ca="1" t="array" ref="K4317:L4317">_xlfn.XLOOKUP(J4317,匹配表1065!Y:Y,匹配表1065!AA:AB)</f>
        <v>1</v>
      </c>
      <c r="L4317" s="89" t="str">
        <v>3个月以内</v>
      </c>
      <c r="M4317" s="92" t="s">
        <v>55</v>
      </c>
      <c r="N4317" s="102">
        <v>2</v>
      </c>
      <c r="O4317" s="93" t="str">
        <f>_xlfn.XLOOKUP(P4317,匹配表1065!U:U,匹配表1065!T:T)</f>
        <v>HO00001048</v>
      </c>
      <c r="P4317" s="102" t="s">
        <v>176</v>
      </c>
      <c r="Q4317" s="102" t="s">
        <v>290</v>
      </c>
      <c r="R4317" s="89" t="str">
        <f>_xlfn.XLOOKUP(Q4317,匹配表1065!L:L,匹配表1065!O:O)</f>
        <v>A</v>
      </c>
      <c r="S4317" s="93" t="str">
        <f>IFERROR(_xlfn.XLOOKUP(Q4317,匹配表1065!AI:AI,匹配表1065!AJ:AJ),"绿标")</f>
        <v>红标</v>
      </c>
      <c r="T4317" s="93" t="str" cm="1">
        <f t="array" ref="T4317:U4317">_xlfn.XLOOKUP(Q4317,匹配表1065!L:L,匹配表1065!M:N)</f>
        <v>头痛</v>
      </c>
      <c r="U4317" s="94" t="str">
        <v>神经内科</v>
      </c>
      <c r="V4317" s="95" t="s">
        <v>70</v>
      </c>
      <c r="W4317" s="93">
        <f>_xlfn.XLOOKUP(M4317,匹配表1065!D:D,匹配表1065!F:F)*N4317</f>
        <v>16</v>
      </c>
    </row>
    <row r="4318" customHeight="1" spans="1:23">
      <c r="A4318" s="89" t="s">
        <v>787</v>
      </c>
      <c r="B4318" s="90">
        <v>46196</v>
      </c>
      <c r="C4318" s="91" t="str">
        <f t="shared" si="134"/>
        <v>6月第4周</v>
      </c>
      <c r="D4318" s="89" t="s">
        <v>854</v>
      </c>
      <c r="E4318" s="89" t="str">
        <f t="shared" si="135"/>
        <v>6月第4周--周2</v>
      </c>
      <c r="F4318" s="103" t="s">
        <v>27</v>
      </c>
      <c r="G4318" s="102" t="s">
        <v>167</v>
      </c>
      <c r="H4318" s="92" t="str">
        <f>_xlfn.XLOOKUP(O4318,匹配表1065!T:T,匹配表1065!W:W)</f>
        <v>苏州市</v>
      </c>
      <c r="I4318" s="89" t="str">
        <f>_xlfn.XLOOKUP(O4318,匹配表1065!T:T,匹配表1065!X:X)</f>
        <v>PME2017</v>
      </c>
      <c r="J4318" s="102" t="s">
        <v>323</v>
      </c>
      <c r="K4318" s="89" cm="1">
        <f ca="1" t="array" ref="K4318:L4318">_xlfn.XLOOKUP(J4318,匹配表1065!Y:Y,匹配表1065!AA:AB)</f>
        <v>7</v>
      </c>
      <c r="L4318" s="89" t="str">
        <v>3个月以上</v>
      </c>
      <c r="M4318" s="92" t="s">
        <v>30</v>
      </c>
      <c r="N4318" s="102">
        <v>1</v>
      </c>
      <c r="O4318" s="93" t="str">
        <f>_xlfn.XLOOKUP(P4318,匹配表1065!U:U,匹配表1065!T:T)</f>
        <v>HO00001044</v>
      </c>
      <c r="P4318" s="102" t="s">
        <v>346</v>
      </c>
      <c r="Q4318" s="102" t="s">
        <v>347</v>
      </c>
      <c r="R4318" s="89" t="str">
        <f>_xlfn.XLOOKUP(Q4318,匹配表1065!L:L,匹配表1065!O:O)</f>
        <v>A</v>
      </c>
      <c r="S4318" s="93" t="str">
        <f>IFERROR(_xlfn.XLOOKUP(Q4318,匹配表1065!AI:AI,匹配表1065!AJ:AJ),"绿标")</f>
        <v>红标</v>
      </c>
      <c r="T4318" s="93" t="str" cm="1">
        <f t="array" ref="T4318:U4318">_xlfn.XLOOKUP(Q4318,匹配表1065!L:L,匹配表1065!M:N)</f>
        <v>头痛</v>
      </c>
      <c r="U4318" s="94" t="str">
        <v>神经内科</v>
      </c>
      <c r="V4318" s="95" t="s">
        <v>33</v>
      </c>
      <c r="W4318" s="93">
        <f>_xlfn.XLOOKUP(M4318,匹配表1065!D:D,匹配表1065!F:F)*N4318</f>
        <v>12</v>
      </c>
    </row>
    <row r="4319" customHeight="1" spans="1:23">
      <c r="A4319" s="89" t="s">
        <v>787</v>
      </c>
      <c r="B4319" s="90">
        <v>46196</v>
      </c>
      <c r="C4319" s="91" t="str">
        <f t="shared" si="134"/>
        <v>6月第4周</v>
      </c>
      <c r="D4319" s="89" t="s">
        <v>854</v>
      </c>
      <c r="E4319" s="89" t="str">
        <f t="shared" si="135"/>
        <v>6月第4周--周2</v>
      </c>
      <c r="F4319" s="103" t="s">
        <v>27</v>
      </c>
      <c r="G4319" s="102" t="s">
        <v>167</v>
      </c>
      <c r="H4319" s="92" t="str">
        <f>_xlfn.XLOOKUP(O4319,匹配表1065!T:T,匹配表1065!W:W)</f>
        <v>无锡市</v>
      </c>
      <c r="I4319" s="89" t="str">
        <f>_xlfn.XLOOKUP(O4319,匹配表1065!T:T,匹配表1065!X:X)</f>
        <v>PME2009</v>
      </c>
      <c r="J4319" s="102" t="s">
        <v>193</v>
      </c>
      <c r="K4319" s="89" cm="1">
        <f ca="1" t="array" ref="K4319:L4319">_xlfn.XLOOKUP(J4319,匹配表1065!Y:Y,匹配表1065!AA:AB)</f>
        <v>7</v>
      </c>
      <c r="L4319" s="89" t="str">
        <v>3个月以上</v>
      </c>
      <c r="M4319" s="92" t="s">
        <v>30</v>
      </c>
      <c r="N4319" s="102">
        <v>2</v>
      </c>
      <c r="O4319" s="93" t="str">
        <f>_xlfn.XLOOKUP(P4319,匹配表1065!U:U,匹配表1065!T:T)</f>
        <v>HO00001116</v>
      </c>
      <c r="P4319" s="102" t="s">
        <v>229</v>
      </c>
      <c r="Q4319" s="102" t="s">
        <v>230</v>
      </c>
      <c r="R4319" s="89" t="str">
        <f>_xlfn.XLOOKUP(Q4319,匹配表1065!L:L,匹配表1065!O:O)</f>
        <v>A</v>
      </c>
      <c r="S4319" s="93" t="str">
        <f>IFERROR(_xlfn.XLOOKUP(Q4319,匹配表1065!AI:AI,匹配表1065!AJ:AJ),"绿标")</f>
        <v>绿标</v>
      </c>
      <c r="T4319" s="93" t="str" cm="1">
        <f t="array" ref="T4319:U4319">_xlfn.XLOOKUP(Q4319,匹配表1065!L:L,匹配表1065!M:N)</f>
        <v>头痛</v>
      </c>
      <c r="U4319" s="94" t="str">
        <v>神经内科</v>
      </c>
      <c r="V4319" s="95" t="s">
        <v>42</v>
      </c>
      <c r="W4319" s="93">
        <f>_xlfn.XLOOKUP(M4319,匹配表1065!D:D,匹配表1065!F:F)*N4319</f>
        <v>24</v>
      </c>
    </row>
    <row r="4320" customHeight="1" spans="1:23">
      <c r="A4320" s="89" t="s">
        <v>787</v>
      </c>
      <c r="B4320" s="90">
        <v>46196</v>
      </c>
      <c r="C4320" s="91" t="str">
        <f t="shared" si="134"/>
        <v>6月第4周</v>
      </c>
      <c r="D4320" s="89" t="s">
        <v>854</v>
      </c>
      <c r="E4320" s="89" t="str">
        <f t="shared" si="135"/>
        <v>6月第4周--周2</v>
      </c>
      <c r="F4320" s="103" t="s">
        <v>27</v>
      </c>
      <c r="G4320" s="102" t="s">
        <v>167</v>
      </c>
      <c r="H4320" s="92" t="str">
        <f>_xlfn.XLOOKUP(O4320,匹配表1065!T:T,匹配表1065!W:W)</f>
        <v>苏州市</v>
      </c>
      <c r="I4320" s="89" t="str">
        <f>_xlfn.XLOOKUP(O4320,匹配表1065!T:T,匹配表1065!X:X)</f>
        <v>PME2010</v>
      </c>
      <c r="J4320" s="102" t="s">
        <v>186</v>
      </c>
      <c r="K4320" s="89" cm="1">
        <f ca="1" t="array" ref="K4320:L4320">_xlfn.XLOOKUP(J4320,匹配表1065!Y:Y,匹配表1065!AA:AB)</f>
        <v>6</v>
      </c>
      <c r="L4320" s="89" t="str">
        <v>3个月以上</v>
      </c>
      <c r="M4320" s="92" t="s">
        <v>30</v>
      </c>
      <c r="N4320" s="102">
        <v>1</v>
      </c>
      <c r="O4320" s="93" t="str">
        <f>_xlfn.XLOOKUP(P4320,匹配表1065!U:U,匹配表1065!T:T)</f>
        <v>HO00001051</v>
      </c>
      <c r="P4320" s="102" t="s">
        <v>191</v>
      </c>
      <c r="Q4320" s="102" t="s">
        <v>192</v>
      </c>
      <c r="R4320" s="89" t="str">
        <f>_xlfn.XLOOKUP(Q4320,匹配表1065!L:L,匹配表1065!O:O)</f>
        <v>B</v>
      </c>
      <c r="S4320" s="93" t="str">
        <f>IFERROR(_xlfn.XLOOKUP(Q4320,匹配表1065!AI:AI,匹配表1065!AJ:AJ),"绿标")</f>
        <v>绿标</v>
      </c>
      <c r="T4320" s="93" t="str" cm="1">
        <f t="array" ref="T4320:U4320">_xlfn.XLOOKUP(Q4320,匹配表1065!L:L,匹配表1065!M:N)</f>
        <v>抑郁焦虑</v>
      </c>
      <c r="U4320" s="94" t="str">
        <v>神经内科</v>
      </c>
      <c r="V4320" s="95" t="s">
        <v>70</v>
      </c>
      <c r="W4320" s="93">
        <f>_xlfn.XLOOKUP(M4320,匹配表1065!D:D,匹配表1065!F:F)*N4320</f>
        <v>12</v>
      </c>
    </row>
    <row r="4321" customHeight="1" spans="1:23">
      <c r="A4321" s="89" t="s">
        <v>787</v>
      </c>
      <c r="B4321" s="90">
        <v>46196</v>
      </c>
      <c r="C4321" s="91" t="str">
        <f t="shared" si="134"/>
        <v>6月第4周</v>
      </c>
      <c r="D4321" s="89" t="s">
        <v>854</v>
      </c>
      <c r="E4321" s="89" t="str">
        <f t="shared" si="135"/>
        <v>6月第4周--周2</v>
      </c>
      <c r="F4321" s="103" t="s">
        <v>27</v>
      </c>
      <c r="G4321" s="102" t="s">
        <v>167</v>
      </c>
      <c r="H4321" s="92" t="str">
        <f>_xlfn.XLOOKUP(O4321,匹配表1065!T:T,匹配表1065!W:W)</f>
        <v>苏州市</v>
      </c>
      <c r="I4321" s="89" t="str">
        <f>_xlfn.XLOOKUP(O4321,匹配表1065!T:T,匹配表1065!X:X)</f>
        <v>PME2010</v>
      </c>
      <c r="J4321" s="102" t="s">
        <v>186</v>
      </c>
      <c r="K4321" s="89" cm="1">
        <f ca="1" t="array" ref="K4321:L4321">_xlfn.XLOOKUP(J4321,匹配表1065!Y:Y,匹配表1065!AA:AB)</f>
        <v>6</v>
      </c>
      <c r="L4321" s="89" t="str">
        <v>3个月以上</v>
      </c>
      <c r="M4321" s="92" t="s">
        <v>30</v>
      </c>
      <c r="N4321" s="102">
        <v>1</v>
      </c>
      <c r="O4321" s="93" t="str">
        <f>_xlfn.XLOOKUP(P4321,匹配表1065!U:U,匹配表1065!T:T)</f>
        <v>HO00001047</v>
      </c>
      <c r="P4321" s="102" t="s">
        <v>189</v>
      </c>
      <c r="Q4321" s="102" t="s">
        <v>518</v>
      </c>
      <c r="R4321" s="89" t="str">
        <f>_xlfn.XLOOKUP(Q4321,匹配表1065!L:L,匹配表1065!O:O)</f>
        <v>C</v>
      </c>
      <c r="S4321" s="93" t="str">
        <f>IFERROR(_xlfn.XLOOKUP(Q4321,匹配表1065!AI:AI,匹配表1065!AJ:AJ),"绿标")</f>
        <v>绿标</v>
      </c>
      <c r="T4321" s="93" t="str" cm="1">
        <f t="array" ref="T4321:U4321">_xlfn.XLOOKUP(Q4321,匹配表1065!L:L,匹配表1065!M:N)</f>
        <v>眩晕</v>
      </c>
      <c r="U4321" s="94" t="str">
        <v>耳鼻喉科</v>
      </c>
      <c r="V4321" s="95" t="s">
        <v>58</v>
      </c>
      <c r="W4321" s="93">
        <f>_xlfn.XLOOKUP(M4321,匹配表1065!D:D,匹配表1065!F:F)*N4321</f>
        <v>12</v>
      </c>
    </row>
    <row r="4322" customHeight="1" spans="1:23">
      <c r="A4322" s="89" t="s">
        <v>787</v>
      </c>
      <c r="B4322" s="90">
        <v>46196</v>
      </c>
      <c r="C4322" s="91" t="str">
        <f t="shared" si="134"/>
        <v>6月第4周</v>
      </c>
      <c r="D4322" s="89" t="s">
        <v>854</v>
      </c>
      <c r="E4322" s="89" t="str">
        <f t="shared" si="135"/>
        <v>6月第4周--周2</v>
      </c>
      <c r="F4322" s="103" t="s">
        <v>27</v>
      </c>
      <c r="G4322" s="102" t="s">
        <v>167</v>
      </c>
      <c r="H4322" s="92" t="str">
        <f>_xlfn.XLOOKUP(O4322,匹配表1065!T:T,匹配表1065!W:W)</f>
        <v>苏州市</v>
      </c>
      <c r="I4322" s="89" t="str">
        <f>_xlfn.XLOOKUP(O4322,匹配表1065!T:T,匹配表1065!X:X)</f>
        <v>PME2011</v>
      </c>
      <c r="J4322" s="102" t="s">
        <v>168</v>
      </c>
      <c r="K4322" s="89" cm="1">
        <f ca="1" t="array" ref="K4322:L4322">_xlfn.XLOOKUP(J4322,匹配表1065!Y:Y,匹配表1065!AA:AB)</f>
        <v>19</v>
      </c>
      <c r="L4322" s="89" t="str">
        <v>3个月以上</v>
      </c>
      <c r="M4322" s="92" t="s">
        <v>30</v>
      </c>
      <c r="N4322" s="102">
        <v>2</v>
      </c>
      <c r="O4322" s="93" t="str">
        <f>_xlfn.XLOOKUP(P4322,匹配表1065!U:U,匹配表1065!T:T)</f>
        <v>HO00307823</v>
      </c>
      <c r="P4322" s="102" t="s">
        <v>169</v>
      </c>
      <c r="Q4322" s="102" t="s">
        <v>170</v>
      </c>
      <c r="R4322" s="89" t="str">
        <f>_xlfn.XLOOKUP(Q4322,匹配表1065!L:L,匹配表1065!O:O)</f>
        <v>A</v>
      </c>
      <c r="S4322" s="93" t="str">
        <f>IFERROR(_xlfn.XLOOKUP(Q4322,匹配表1065!AI:AI,匹配表1065!AJ:AJ),"绿标")</f>
        <v>红标</v>
      </c>
      <c r="T4322" s="93" t="str" cm="1">
        <f t="array" ref="T4322:U4322">_xlfn.XLOOKUP(Q4322,匹配表1065!L:L,匹配表1065!M:N)</f>
        <v>头痛</v>
      </c>
      <c r="U4322" s="94" t="str">
        <v>神经内科</v>
      </c>
      <c r="V4322" s="95" t="s">
        <v>70</v>
      </c>
      <c r="W4322" s="93">
        <f>_xlfn.XLOOKUP(M4322,匹配表1065!D:D,匹配表1065!F:F)*N4322</f>
        <v>24</v>
      </c>
    </row>
    <row r="4323" customHeight="1" spans="1:23">
      <c r="A4323" s="89" t="s">
        <v>787</v>
      </c>
      <c r="B4323" s="90">
        <v>46196</v>
      </c>
      <c r="C4323" s="91" t="str">
        <f t="shared" si="134"/>
        <v>6月第4周</v>
      </c>
      <c r="D4323" s="89" t="s">
        <v>854</v>
      </c>
      <c r="E4323" s="89" t="str">
        <f t="shared" si="135"/>
        <v>6月第4周--周2</v>
      </c>
      <c r="F4323" s="103" t="s">
        <v>27</v>
      </c>
      <c r="G4323" s="102" t="s">
        <v>167</v>
      </c>
      <c r="H4323" s="92" t="str">
        <f>_xlfn.XLOOKUP(O4323,匹配表1065!T:T,匹配表1065!W:W)</f>
        <v>苏州市</v>
      </c>
      <c r="I4323" s="89" t="str">
        <f>_xlfn.XLOOKUP(O4323,匹配表1065!T:T,匹配表1065!X:X)</f>
        <v>PME2011</v>
      </c>
      <c r="J4323" s="102" t="s">
        <v>168</v>
      </c>
      <c r="K4323" s="89" cm="1">
        <f ca="1" t="array" ref="K4323:L4323">_xlfn.XLOOKUP(J4323,匹配表1065!Y:Y,匹配表1065!AA:AB)</f>
        <v>19</v>
      </c>
      <c r="L4323" s="89" t="str">
        <v>3个月以上</v>
      </c>
      <c r="M4323" s="92" t="s">
        <v>30</v>
      </c>
      <c r="N4323" s="102">
        <v>2</v>
      </c>
      <c r="O4323" s="93" t="str">
        <f>_xlfn.XLOOKUP(P4323,匹配表1065!U:U,匹配表1065!T:T)</f>
        <v>HO00307823</v>
      </c>
      <c r="P4323" s="102" t="s">
        <v>169</v>
      </c>
      <c r="Q4323" s="102" t="s">
        <v>172</v>
      </c>
      <c r="R4323" s="89" t="str">
        <f>_xlfn.XLOOKUP(Q4323,匹配表1065!L:L,匹配表1065!O:O)</f>
        <v>C</v>
      </c>
      <c r="S4323" s="93" t="str">
        <f>IFERROR(_xlfn.XLOOKUP(Q4323,匹配表1065!AI:AI,匹配表1065!AJ:AJ),"绿标")</f>
        <v>绿标</v>
      </c>
      <c r="T4323" s="93" t="str" cm="1">
        <f t="array" ref="T4323:U4323">_xlfn.XLOOKUP(Q4323,匹配表1065!L:L,匹配表1065!M:N)</f>
        <v>眩晕</v>
      </c>
      <c r="U4323" s="94" t="str">
        <v>神经内科</v>
      </c>
      <c r="V4323" s="95" t="s">
        <v>33</v>
      </c>
      <c r="W4323" s="93">
        <f>_xlfn.XLOOKUP(M4323,匹配表1065!D:D,匹配表1065!F:F)*N4323</f>
        <v>24</v>
      </c>
    </row>
    <row r="4324" customHeight="1" spans="1:23">
      <c r="A4324" s="89" t="s">
        <v>787</v>
      </c>
      <c r="B4324" s="90">
        <v>46196</v>
      </c>
      <c r="C4324" s="91" t="str">
        <f t="shared" si="134"/>
        <v>6月第4周</v>
      </c>
      <c r="D4324" s="89" t="s">
        <v>854</v>
      </c>
      <c r="E4324" s="89" t="str">
        <f t="shared" si="135"/>
        <v>6月第4周--周2</v>
      </c>
      <c r="F4324" s="103" t="s">
        <v>27</v>
      </c>
      <c r="G4324" s="102" t="s">
        <v>167</v>
      </c>
      <c r="H4324" s="92" t="str">
        <f>_xlfn.XLOOKUP(O4324,匹配表1065!T:T,匹配表1065!W:W)</f>
        <v>苏州市</v>
      </c>
      <c r="I4324" s="89" t="str">
        <f>_xlfn.XLOOKUP(O4324,匹配表1065!T:T,匹配表1065!X:X)</f>
        <v>PME2011</v>
      </c>
      <c r="J4324" s="102" t="s">
        <v>168</v>
      </c>
      <c r="K4324" s="89" cm="1">
        <f ca="1" t="array" ref="K4324:L4324">_xlfn.XLOOKUP(J4324,匹配表1065!Y:Y,匹配表1065!AA:AB)</f>
        <v>19</v>
      </c>
      <c r="L4324" s="89" t="str">
        <v>3个月以上</v>
      </c>
      <c r="M4324" s="92" t="s">
        <v>35</v>
      </c>
      <c r="N4324" s="102">
        <v>1</v>
      </c>
      <c r="O4324" s="93" t="str">
        <f>_xlfn.XLOOKUP(P4324,匹配表1065!U:U,匹配表1065!T:T)</f>
        <v>HO00307823</v>
      </c>
      <c r="P4324" s="102" t="s">
        <v>169</v>
      </c>
      <c r="Q4324" s="102" t="s">
        <v>857</v>
      </c>
      <c r="R4324" s="89" t="str">
        <f>_xlfn.XLOOKUP(Q4324,匹配表1065!L:L,匹配表1065!O:O)</f>
        <v>B</v>
      </c>
      <c r="S4324" s="93" t="str">
        <f>IFERROR(_xlfn.XLOOKUP(Q4324,匹配表1065!AI:AI,匹配表1065!AJ:AJ),"绿标")</f>
        <v>绿标</v>
      </c>
      <c r="T4324" s="93" t="str" cm="1">
        <f t="array" ref="T4324:U4324">_xlfn.XLOOKUP(Q4324,匹配表1065!L:L,匹配表1065!M:N)</f>
        <v>脑血管</v>
      </c>
      <c r="U4324" s="94" t="str">
        <v>神经内科</v>
      </c>
      <c r="V4324" s="95" t="s">
        <v>100</v>
      </c>
      <c r="W4324" s="93">
        <f>_xlfn.XLOOKUP(M4324,匹配表1065!D:D,匹配表1065!F:F)*N4324</f>
        <v>4</v>
      </c>
    </row>
    <row r="4325" customHeight="1" spans="1:23">
      <c r="A4325" s="89" t="s">
        <v>787</v>
      </c>
      <c r="B4325" s="90">
        <v>46196</v>
      </c>
      <c r="C4325" s="91" t="str">
        <f t="shared" si="134"/>
        <v>6月第4周</v>
      </c>
      <c r="D4325" s="89" t="s">
        <v>854</v>
      </c>
      <c r="E4325" s="89" t="str">
        <f t="shared" si="135"/>
        <v>6月第4周--周2</v>
      </c>
      <c r="F4325" s="103" t="s">
        <v>27</v>
      </c>
      <c r="G4325" s="102" t="s">
        <v>167</v>
      </c>
      <c r="H4325" s="92" t="str">
        <f>_xlfn.XLOOKUP(O4325,匹配表1065!T:T,匹配表1065!W:W)</f>
        <v>苏州市</v>
      </c>
      <c r="I4325" s="89" t="str">
        <f>_xlfn.XLOOKUP(O4325,匹配表1065!T:T,匹配表1065!X:X)</f>
        <v>PME2011</v>
      </c>
      <c r="J4325" s="102" t="s">
        <v>168</v>
      </c>
      <c r="K4325" s="89" cm="1">
        <f ca="1" t="array" ref="K4325:L4325">_xlfn.XLOOKUP(J4325,匹配表1065!Y:Y,匹配表1065!AA:AB)</f>
        <v>19</v>
      </c>
      <c r="L4325" s="89" t="str">
        <v>3个月以上</v>
      </c>
      <c r="M4325" s="92" t="s">
        <v>35</v>
      </c>
      <c r="N4325" s="102">
        <v>1</v>
      </c>
      <c r="O4325" s="93" t="str">
        <f>_xlfn.XLOOKUP(P4325,匹配表1065!U:U,匹配表1065!T:T)</f>
        <v>HO00307823</v>
      </c>
      <c r="P4325" s="102" t="s">
        <v>169</v>
      </c>
      <c r="Q4325" s="102" t="s">
        <v>288</v>
      </c>
      <c r="R4325" s="89" t="str">
        <f>_xlfn.XLOOKUP(Q4325,匹配表1065!L:L,匹配表1065!O:O)</f>
        <v>B</v>
      </c>
      <c r="S4325" s="93" t="str">
        <f>IFERROR(_xlfn.XLOOKUP(Q4325,匹配表1065!AI:AI,匹配表1065!AJ:AJ),"绿标")</f>
        <v>红标</v>
      </c>
      <c r="T4325" s="93" t="str" cm="1">
        <f t="array" ref="T4325:U4325">_xlfn.XLOOKUP(Q4325,匹配表1065!L:L,匹配表1065!M:N)</f>
        <v>脑血管</v>
      </c>
      <c r="U4325" s="94" t="str">
        <v>神经内科</v>
      </c>
      <c r="V4325" s="95" t="s">
        <v>67</v>
      </c>
      <c r="W4325" s="93">
        <f>_xlfn.XLOOKUP(M4325,匹配表1065!D:D,匹配表1065!F:F)*N4325</f>
        <v>4</v>
      </c>
    </row>
    <row r="4326" customHeight="1" spans="1:23">
      <c r="A4326" s="89" t="s">
        <v>787</v>
      </c>
      <c r="B4326" s="90">
        <v>46197</v>
      </c>
      <c r="C4326" s="91" t="str">
        <f t="shared" si="134"/>
        <v>6月第4周</v>
      </c>
      <c r="D4326" s="89" t="s">
        <v>854</v>
      </c>
      <c r="E4326" s="89" t="str">
        <f t="shared" si="135"/>
        <v>6月第4周--周3</v>
      </c>
      <c r="F4326" s="103" t="s">
        <v>27</v>
      </c>
      <c r="G4326" s="92" t="s">
        <v>92</v>
      </c>
      <c r="H4326" s="92" t="str">
        <f>_xlfn.XLOOKUP(O4326,匹配表1065!T:T,匹配表1065!W:W)</f>
        <v>合肥市</v>
      </c>
      <c r="I4326" s="89" t="str">
        <f>_xlfn.XLOOKUP(O4326,匹配表1065!T:T,匹配表1065!X:X)</f>
        <v>PME2047</v>
      </c>
      <c r="J4326" s="102" t="s">
        <v>97</v>
      </c>
      <c r="K4326" s="89" cm="1">
        <f ca="1" t="array" ref="K4326:L4326">_xlfn.XLOOKUP(J4326,匹配表1065!Y:Y,匹配表1065!AA:AB)</f>
        <v>2</v>
      </c>
      <c r="L4326" s="89" t="str">
        <v>3个月以内</v>
      </c>
      <c r="M4326" s="92" t="s">
        <v>35</v>
      </c>
      <c r="N4326" s="102">
        <v>1</v>
      </c>
      <c r="O4326" s="93" t="str">
        <f>_xlfn.XLOOKUP(P4326,匹配表1065!U:U,匹配表1065!T:T)</f>
        <v>HO00000005</v>
      </c>
      <c r="P4326" s="102" t="s">
        <v>98</v>
      </c>
      <c r="Q4326" s="102" t="s">
        <v>99</v>
      </c>
      <c r="R4326" s="89" t="str">
        <f>_xlfn.XLOOKUP(Q4326,匹配表1065!L:L,匹配表1065!O:O)</f>
        <v>C</v>
      </c>
      <c r="S4326" s="93" t="str">
        <f>IFERROR(_xlfn.XLOOKUP(Q4326,匹配表1065!AI:AI,匹配表1065!AJ:AJ),"绿标")</f>
        <v>黑标</v>
      </c>
      <c r="T4326" s="93" t="str" cm="1">
        <f t="array" ref="T4326:U4326">_xlfn.XLOOKUP(Q4326,匹配表1065!L:L,匹配表1065!M:N)</f>
        <v>眩晕</v>
      </c>
      <c r="U4326" s="94" t="str">
        <v>耳鼻喉科</v>
      </c>
      <c r="V4326" s="95" t="s">
        <v>70</v>
      </c>
      <c r="W4326" s="93">
        <f>_xlfn.XLOOKUP(M4326,匹配表1065!D:D,匹配表1065!F:F)*N4326</f>
        <v>4</v>
      </c>
    </row>
    <row r="4327" customHeight="1" spans="1:23">
      <c r="A4327" s="89" t="s">
        <v>787</v>
      </c>
      <c r="B4327" s="90">
        <v>46197</v>
      </c>
      <c r="C4327" s="91" t="str">
        <f t="shared" si="134"/>
        <v>6月第4周</v>
      </c>
      <c r="D4327" s="89" t="s">
        <v>854</v>
      </c>
      <c r="E4327" s="89" t="str">
        <f t="shared" si="135"/>
        <v>6月第4周--周3</v>
      </c>
      <c r="F4327" s="103" t="s">
        <v>27</v>
      </c>
      <c r="G4327" s="92" t="s">
        <v>92</v>
      </c>
      <c r="H4327" s="92" t="str">
        <f>_xlfn.XLOOKUP(O4327,匹配表1065!T:T,匹配表1065!W:W)</f>
        <v>合肥市</v>
      </c>
      <c r="I4327" s="89" t="str">
        <f>_xlfn.XLOOKUP(O4327,匹配表1065!T:T,匹配表1065!X:X)</f>
        <v>PME2048</v>
      </c>
      <c r="J4327" s="102" t="s">
        <v>547</v>
      </c>
      <c r="K4327" s="89" cm="1">
        <f ca="1" t="array" ref="K4327:L4327">_xlfn.XLOOKUP(J4327,匹配表1065!Y:Y,匹配表1065!AA:AB)</f>
        <v>4</v>
      </c>
      <c r="L4327" s="89" t="str">
        <v>3个月以上</v>
      </c>
      <c r="M4327" s="92" t="s">
        <v>35</v>
      </c>
      <c r="N4327" s="102">
        <v>1</v>
      </c>
      <c r="O4327" s="93" t="str">
        <f>_xlfn.XLOOKUP(P4327,匹配表1065!U:U,匹配表1065!T:T)</f>
        <v>HO00002956</v>
      </c>
      <c r="P4327" s="102" t="s">
        <v>285</v>
      </c>
      <c r="Q4327" s="102" t="s">
        <v>548</v>
      </c>
      <c r="R4327" s="89" t="str">
        <f>_xlfn.XLOOKUP(Q4327,匹配表1065!L:L,匹配表1065!O:O)</f>
        <v>B</v>
      </c>
      <c r="S4327" s="93" t="str">
        <f>IFERROR(_xlfn.XLOOKUP(Q4327,匹配表1065!AI:AI,匹配表1065!AJ:AJ),"绿标")</f>
        <v>绿标</v>
      </c>
      <c r="T4327" s="93" t="str" cm="1">
        <f t="array" ref="T4327:U4327">_xlfn.XLOOKUP(Q4327,匹配表1065!L:L,匹配表1065!M:N)</f>
        <v>脑血管</v>
      </c>
      <c r="U4327" s="94" t="str">
        <v>神经内科</v>
      </c>
      <c r="V4327" s="95" t="s">
        <v>58</v>
      </c>
      <c r="W4327" s="93">
        <f>_xlfn.XLOOKUP(M4327,匹配表1065!D:D,匹配表1065!F:F)*N4327</f>
        <v>4</v>
      </c>
    </row>
    <row r="4328" customHeight="1" spans="1:23">
      <c r="A4328" s="89" t="s">
        <v>787</v>
      </c>
      <c r="B4328" s="90">
        <v>46197</v>
      </c>
      <c r="C4328" s="91" t="str">
        <f t="shared" si="134"/>
        <v>6月第4周</v>
      </c>
      <c r="D4328" s="89" t="s">
        <v>854</v>
      </c>
      <c r="E4328" s="89" t="str">
        <f t="shared" si="135"/>
        <v>6月第4周--周3</v>
      </c>
      <c r="F4328" s="103" t="s">
        <v>27</v>
      </c>
      <c r="G4328" s="92" t="s">
        <v>92</v>
      </c>
      <c r="H4328" s="92" t="str">
        <f>_xlfn.XLOOKUP(O4328,匹配表1065!T:T,匹配表1065!W:W)</f>
        <v>芜湖市</v>
      </c>
      <c r="I4328" s="89" t="str">
        <f>_xlfn.XLOOKUP(O4328,匹配表1065!T:T,匹配表1065!X:X)</f>
        <v>PME2003</v>
      </c>
      <c r="J4328" s="102" t="s">
        <v>101</v>
      </c>
      <c r="K4328" s="89" cm="1">
        <f ca="1" t="array" ref="K4328:L4328">_xlfn.XLOOKUP(J4328,匹配表1065!Y:Y,匹配表1065!AA:AB)</f>
        <v>1</v>
      </c>
      <c r="L4328" s="89" t="str">
        <v>3个月以内</v>
      </c>
      <c r="M4328" s="92" t="s">
        <v>30</v>
      </c>
      <c r="N4328" s="102">
        <v>1</v>
      </c>
      <c r="O4328" s="93" t="str">
        <f>_xlfn.XLOOKUP(P4328,匹配表1065!U:U,匹配表1065!T:T)</f>
        <v>HO00000022</v>
      </c>
      <c r="P4328" s="102" t="s">
        <v>102</v>
      </c>
      <c r="Q4328" s="102" t="s">
        <v>661</v>
      </c>
      <c r="R4328" s="89" t="str">
        <f>_xlfn.XLOOKUP(Q4328,匹配表1065!L:L,匹配表1065!O:O)</f>
        <v>A</v>
      </c>
      <c r="S4328" s="93" t="str">
        <f>IFERROR(_xlfn.XLOOKUP(Q4328,匹配表1065!AI:AI,匹配表1065!AJ:AJ),"绿标")</f>
        <v>绿标</v>
      </c>
      <c r="T4328" s="93" t="str" cm="1">
        <f t="array" ref="T4328:U4328">_xlfn.XLOOKUP(Q4328,匹配表1065!L:L,匹配表1065!M:N)</f>
        <v>头痛</v>
      </c>
      <c r="U4328" s="94" t="str">
        <v>神经内科</v>
      </c>
      <c r="V4328" s="95" t="s">
        <v>67</v>
      </c>
      <c r="W4328" s="93">
        <f>_xlfn.XLOOKUP(M4328,匹配表1065!D:D,匹配表1065!F:F)*N4328</f>
        <v>12</v>
      </c>
    </row>
    <row r="4329" customHeight="1" spans="1:23">
      <c r="A4329" s="89" t="s">
        <v>787</v>
      </c>
      <c r="B4329" s="90">
        <v>46197</v>
      </c>
      <c r="C4329" s="91" t="str">
        <f t="shared" si="134"/>
        <v>6月第4周</v>
      </c>
      <c r="D4329" s="89" t="s">
        <v>854</v>
      </c>
      <c r="E4329" s="89" t="str">
        <f t="shared" si="135"/>
        <v>6月第4周--周3</v>
      </c>
      <c r="F4329" s="103" t="s">
        <v>27</v>
      </c>
      <c r="G4329" s="92" t="s">
        <v>92</v>
      </c>
      <c r="H4329" s="92" t="str">
        <f>_xlfn.XLOOKUP(O4329,匹配表1065!T:T,匹配表1065!W:W)</f>
        <v>合肥市</v>
      </c>
      <c r="I4329" s="89" t="str">
        <f>_xlfn.XLOOKUP(O4329,匹配表1065!T:T,匹配表1065!X:X)</f>
        <v>PME2007</v>
      </c>
      <c r="J4329" s="102" t="s">
        <v>93</v>
      </c>
      <c r="K4329" s="89" cm="1">
        <f ca="1" t="array" ref="K4329:L4329">_xlfn.XLOOKUP(J4329,匹配表1065!Y:Y,匹配表1065!AA:AB)</f>
        <v>9</v>
      </c>
      <c r="L4329" s="89" t="str">
        <v>3个月以上</v>
      </c>
      <c r="M4329" s="92" t="s">
        <v>30</v>
      </c>
      <c r="N4329" s="102">
        <v>1</v>
      </c>
      <c r="O4329" s="93" t="str">
        <f>_xlfn.XLOOKUP(P4329,匹配表1065!U:U,匹配表1065!T:T)</f>
        <v>HO00000001</v>
      </c>
      <c r="P4329" s="102" t="s">
        <v>94</v>
      </c>
      <c r="Q4329" s="102" t="s">
        <v>96</v>
      </c>
      <c r="R4329" s="89" t="str">
        <f>_xlfn.XLOOKUP(Q4329,匹配表1065!L:L,匹配表1065!O:O)</f>
        <v>B</v>
      </c>
      <c r="S4329" s="93" t="str">
        <f>IFERROR(_xlfn.XLOOKUP(Q4329,匹配表1065!AI:AI,匹配表1065!AJ:AJ),"绿标")</f>
        <v>黑标</v>
      </c>
      <c r="T4329" s="93" t="str" cm="1">
        <f t="array" ref="T4329:U4329">_xlfn.XLOOKUP(Q4329,匹配表1065!L:L,匹配表1065!M:N)</f>
        <v>脑血管</v>
      </c>
      <c r="U4329" s="94" t="str">
        <v>神经内科</v>
      </c>
      <c r="V4329" s="95" t="s">
        <v>33</v>
      </c>
      <c r="W4329" s="93">
        <f>_xlfn.XLOOKUP(M4329,匹配表1065!D:D,匹配表1065!F:F)*N4329</f>
        <v>12</v>
      </c>
    </row>
    <row r="4330" customHeight="1" spans="1:23">
      <c r="A4330" s="89" t="s">
        <v>787</v>
      </c>
      <c r="B4330" s="90">
        <v>46197</v>
      </c>
      <c r="C4330" s="91" t="str">
        <f t="shared" si="134"/>
        <v>6月第4周</v>
      </c>
      <c r="D4330" s="89" t="s">
        <v>854</v>
      </c>
      <c r="E4330" s="89" t="str">
        <f t="shared" si="135"/>
        <v>6月第4周--周3</v>
      </c>
      <c r="F4330" s="103" t="s">
        <v>27</v>
      </c>
      <c r="G4330" s="89" t="s">
        <v>63</v>
      </c>
      <c r="H4330" s="92" t="str">
        <f>_xlfn.XLOOKUP(O4330,匹配表1065!T:T,匹配表1065!W:W)</f>
        <v>南京市</v>
      </c>
      <c r="I4330" s="89" t="str">
        <f>_xlfn.XLOOKUP(O4330,匹配表1065!T:T,匹配表1065!X:X)</f>
        <v>PME2001</v>
      </c>
      <c r="J4330" s="102" t="s">
        <v>64</v>
      </c>
      <c r="K4330" s="89" cm="1">
        <f ca="1" t="array" ref="K4330:L4330">_xlfn.XLOOKUP(J4330,匹配表1065!Y:Y,匹配表1065!AA:AB)</f>
        <v>31</v>
      </c>
      <c r="L4330" s="89" t="str">
        <v>3个月以上</v>
      </c>
      <c r="M4330" s="92" t="s">
        <v>30</v>
      </c>
      <c r="N4330" s="102">
        <v>1</v>
      </c>
      <c r="O4330" s="93" t="str">
        <f>_xlfn.XLOOKUP(P4330,匹配表1065!U:U,匹配表1065!T:T)</f>
        <v>HO00000958</v>
      </c>
      <c r="P4330" s="102" t="s">
        <v>65</v>
      </c>
      <c r="Q4330" s="102" t="s">
        <v>68</v>
      </c>
      <c r="R4330" s="89" t="str">
        <f>_xlfn.XLOOKUP(Q4330,匹配表1065!L:L,匹配表1065!O:O)</f>
        <v>A</v>
      </c>
      <c r="S4330" s="93" t="str">
        <f>IFERROR(_xlfn.XLOOKUP(Q4330,匹配表1065!AI:AI,匹配表1065!AJ:AJ),"绿标")</f>
        <v>红标</v>
      </c>
      <c r="T4330" s="93" t="str" cm="1">
        <f t="array" ref="T4330:U4330">_xlfn.XLOOKUP(Q4330,匹配表1065!L:L,匹配表1065!M:N)</f>
        <v>头痛</v>
      </c>
      <c r="U4330" s="94" t="str">
        <v>神经内科</v>
      </c>
      <c r="V4330" s="95" t="s">
        <v>67</v>
      </c>
      <c r="W4330" s="93">
        <f>_xlfn.XLOOKUP(M4330,匹配表1065!D:D,匹配表1065!F:F)*N4330</f>
        <v>12</v>
      </c>
    </row>
    <row r="4331" customHeight="1" spans="1:23">
      <c r="A4331" s="89" t="s">
        <v>787</v>
      </c>
      <c r="B4331" s="90">
        <v>46197</v>
      </c>
      <c r="C4331" s="91" t="str">
        <f t="shared" si="134"/>
        <v>6月第4周</v>
      </c>
      <c r="D4331" s="89" t="s">
        <v>854</v>
      </c>
      <c r="E4331" s="89" t="str">
        <f t="shared" si="135"/>
        <v>6月第4周--周3</v>
      </c>
      <c r="F4331" s="103" t="s">
        <v>27</v>
      </c>
      <c r="G4331" s="89" t="s">
        <v>63</v>
      </c>
      <c r="H4331" s="92" t="str">
        <f>_xlfn.XLOOKUP(O4331,匹配表1065!T:T,匹配表1065!W:W)</f>
        <v>南京市</v>
      </c>
      <c r="I4331" s="89" t="str">
        <f>_xlfn.XLOOKUP(O4331,匹配表1065!T:T,匹配表1065!X:X)</f>
        <v>PME2001</v>
      </c>
      <c r="J4331" s="102" t="s">
        <v>64</v>
      </c>
      <c r="K4331" s="89" cm="1">
        <f ca="1" t="array" ref="K4331:L4331">_xlfn.XLOOKUP(J4331,匹配表1065!Y:Y,匹配表1065!AA:AB)</f>
        <v>31</v>
      </c>
      <c r="L4331" s="89" t="str">
        <v>3个月以上</v>
      </c>
      <c r="M4331" s="92" t="s">
        <v>30</v>
      </c>
      <c r="N4331" s="102">
        <v>1</v>
      </c>
      <c r="O4331" s="93" t="str">
        <f>_xlfn.XLOOKUP(P4331,匹配表1065!U:U,匹配表1065!T:T)</f>
        <v>HO00000958</v>
      </c>
      <c r="P4331" s="102" t="s">
        <v>65</v>
      </c>
      <c r="Q4331" s="102" t="s">
        <v>69</v>
      </c>
      <c r="R4331" s="89" t="str">
        <f>_xlfn.XLOOKUP(Q4331,匹配表1065!L:L,匹配表1065!O:O)</f>
        <v>C</v>
      </c>
      <c r="S4331" s="93" t="str">
        <f>IFERROR(_xlfn.XLOOKUP(Q4331,匹配表1065!AI:AI,匹配表1065!AJ:AJ),"绿标")</f>
        <v>绿标</v>
      </c>
      <c r="T4331" s="93" t="str" cm="1">
        <f t="array" ref="T4331:U4331">_xlfn.XLOOKUP(Q4331,匹配表1065!L:L,匹配表1065!M:N)</f>
        <v>眩晕</v>
      </c>
      <c r="U4331" s="94" t="str">
        <v>耳鼻喉科</v>
      </c>
      <c r="V4331" s="95" t="s">
        <v>33</v>
      </c>
      <c r="W4331" s="93">
        <f>_xlfn.XLOOKUP(M4331,匹配表1065!D:D,匹配表1065!F:F)*N4331</f>
        <v>12</v>
      </c>
    </row>
    <row r="4332" customHeight="1" spans="1:23">
      <c r="A4332" s="89" t="s">
        <v>787</v>
      </c>
      <c r="B4332" s="90">
        <v>46197</v>
      </c>
      <c r="C4332" s="91" t="str">
        <f t="shared" si="134"/>
        <v>6月第4周</v>
      </c>
      <c r="D4332" s="89" t="s">
        <v>854</v>
      </c>
      <c r="E4332" s="89" t="str">
        <f t="shared" si="135"/>
        <v>6月第4周--周3</v>
      </c>
      <c r="F4332" s="103" t="s">
        <v>27</v>
      </c>
      <c r="G4332" s="89" t="s">
        <v>63</v>
      </c>
      <c r="H4332" s="92" t="str">
        <f>_xlfn.XLOOKUP(O4332,匹配表1065!T:T,匹配表1065!W:W)</f>
        <v>南京市</v>
      </c>
      <c r="I4332" s="89" t="str">
        <f>_xlfn.XLOOKUP(O4332,匹配表1065!T:T,匹配表1065!X:X)</f>
        <v>PME2001</v>
      </c>
      <c r="J4332" s="102" t="s">
        <v>77</v>
      </c>
      <c r="K4332" s="89" cm="1">
        <f ca="1" t="array" ref="K4332:L4332">_xlfn.XLOOKUP(J4332,匹配表1065!Y:Y,匹配表1065!AA:AB)</f>
        <v>8</v>
      </c>
      <c r="L4332" s="89" t="str">
        <v>3个月以上</v>
      </c>
      <c r="M4332" s="92" t="s">
        <v>35</v>
      </c>
      <c r="N4332" s="102">
        <v>1</v>
      </c>
      <c r="O4332" s="93" t="str">
        <f>_xlfn.XLOOKUP(P4332,匹配表1065!U:U,匹配表1065!T:T)</f>
        <v>HO00000958</v>
      </c>
      <c r="P4332" s="102" t="s">
        <v>65</v>
      </c>
      <c r="Q4332" s="102" t="s">
        <v>78</v>
      </c>
      <c r="R4332" s="89" t="str">
        <f>_xlfn.XLOOKUP(Q4332,匹配表1065!L:L,匹配表1065!O:O)</f>
        <v>C</v>
      </c>
      <c r="S4332" s="93" t="str">
        <f>IFERROR(_xlfn.XLOOKUP(Q4332,匹配表1065!AI:AI,匹配表1065!AJ:AJ),"绿标")</f>
        <v>绿标</v>
      </c>
      <c r="T4332" s="93" t="str" cm="1">
        <f t="array" ref="T4332:U4332">_xlfn.XLOOKUP(Q4332,匹配表1065!L:L,匹配表1065!M:N)</f>
        <v>眩晕</v>
      </c>
      <c r="U4332" s="94" t="str">
        <v>神经内科</v>
      </c>
      <c r="V4332" s="95" t="s">
        <v>70</v>
      </c>
      <c r="W4332" s="93">
        <f>_xlfn.XLOOKUP(M4332,匹配表1065!D:D,匹配表1065!F:F)*N4332</f>
        <v>4</v>
      </c>
    </row>
    <row r="4333" customHeight="1" spans="1:23">
      <c r="A4333" s="89" t="s">
        <v>787</v>
      </c>
      <c r="B4333" s="90">
        <v>46197</v>
      </c>
      <c r="C4333" s="91" t="str">
        <f t="shared" si="134"/>
        <v>6月第4周</v>
      </c>
      <c r="D4333" s="89" t="s">
        <v>854</v>
      </c>
      <c r="E4333" s="89" t="str">
        <f t="shared" si="135"/>
        <v>6月第4周--周3</v>
      </c>
      <c r="F4333" s="103" t="s">
        <v>27</v>
      </c>
      <c r="G4333" s="89" t="s">
        <v>63</v>
      </c>
      <c r="H4333" s="92" t="str">
        <f>_xlfn.XLOOKUP(O4333,匹配表1065!T:T,匹配表1065!W:W)</f>
        <v>南京市</v>
      </c>
      <c r="I4333" s="89" t="str">
        <f>_xlfn.XLOOKUP(O4333,匹配表1065!T:T,匹配表1065!X:X)</f>
        <v>PME2001</v>
      </c>
      <c r="J4333" s="102" t="s">
        <v>77</v>
      </c>
      <c r="K4333" s="89" cm="1">
        <f ca="1" t="array" ref="K4333:L4333">_xlfn.XLOOKUP(J4333,匹配表1065!Y:Y,匹配表1065!AA:AB)</f>
        <v>8</v>
      </c>
      <c r="L4333" s="89" t="str">
        <v>3个月以上</v>
      </c>
      <c r="M4333" s="92" t="s">
        <v>30</v>
      </c>
      <c r="N4333" s="102">
        <v>1</v>
      </c>
      <c r="O4333" s="93" t="str">
        <f>_xlfn.XLOOKUP(P4333,匹配表1065!U:U,匹配表1065!T:T)</f>
        <v>HO00000958</v>
      </c>
      <c r="P4333" s="102" t="s">
        <v>65</v>
      </c>
      <c r="Q4333" s="102" t="s">
        <v>66</v>
      </c>
      <c r="R4333" s="89" t="str">
        <f>_xlfn.XLOOKUP(Q4333,匹配表1065!L:L,匹配表1065!O:O)</f>
        <v>A</v>
      </c>
      <c r="S4333" s="93" t="str">
        <f>IFERROR(_xlfn.XLOOKUP(Q4333,匹配表1065!AI:AI,匹配表1065!AJ:AJ),"绿标")</f>
        <v>红标</v>
      </c>
      <c r="T4333" s="93" t="str" cm="1">
        <f t="array" ref="T4333:U4333">_xlfn.XLOOKUP(Q4333,匹配表1065!L:L,匹配表1065!M:N)</f>
        <v>头痛</v>
      </c>
      <c r="U4333" s="94" t="str">
        <v>神经内科</v>
      </c>
      <c r="V4333" s="95" t="s">
        <v>42</v>
      </c>
      <c r="W4333" s="93">
        <f>_xlfn.XLOOKUP(M4333,匹配表1065!D:D,匹配表1065!F:F)*N4333</f>
        <v>12</v>
      </c>
    </row>
    <row r="4334" customHeight="1" spans="1:23">
      <c r="A4334" s="89" t="s">
        <v>787</v>
      </c>
      <c r="B4334" s="90">
        <v>46197</v>
      </c>
      <c r="C4334" s="91" t="str">
        <f t="shared" si="134"/>
        <v>6月第4周</v>
      </c>
      <c r="D4334" s="89" t="s">
        <v>854</v>
      </c>
      <c r="E4334" s="89" t="str">
        <f t="shared" si="135"/>
        <v>6月第4周--周3</v>
      </c>
      <c r="F4334" s="103" t="s">
        <v>27</v>
      </c>
      <c r="G4334" s="89" t="s">
        <v>63</v>
      </c>
      <c r="H4334" s="92" t="str">
        <f>_xlfn.XLOOKUP(O4334,匹配表1065!T:T,匹配表1065!W:W)</f>
        <v>连云港市</v>
      </c>
      <c r="I4334" s="89" t="str">
        <f>_xlfn.XLOOKUP(O4334,匹配表1065!T:T,匹配表1065!X:X)</f>
        <v>PME2042</v>
      </c>
      <c r="J4334" s="102" t="s">
        <v>74</v>
      </c>
      <c r="K4334" s="89" cm="1">
        <f ca="1" t="array" ref="K4334:L4334">_xlfn.XLOOKUP(J4334,匹配表1065!Y:Y,匹配表1065!AA:AB)</f>
        <v>7</v>
      </c>
      <c r="L4334" s="89" t="str">
        <v>3个月以上</v>
      </c>
      <c r="M4334" s="92" t="s">
        <v>35</v>
      </c>
      <c r="N4334" s="102">
        <v>1</v>
      </c>
      <c r="O4334" s="93" t="str">
        <f>_xlfn.XLOOKUP(P4334,匹配表1065!U:U,匹配表1065!T:T)</f>
        <v>HO00017661</v>
      </c>
      <c r="P4334" s="102" t="s">
        <v>508</v>
      </c>
      <c r="Q4334" s="102" t="s">
        <v>509</v>
      </c>
      <c r="R4334" s="89" t="str">
        <f>_xlfn.XLOOKUP(Q4334,匹配表1065!L:L,匹配表1065!O:O)</f>
        <v>A</v>
      </c>
      <c r="S4334" s="93" t="str">
        <f>IFERROR(_xlfn.XLOOKUP(Q4334,匹配表1065!AI:AI,匹配表1065!AJ:AJ),"绿标")</f>
        <v>绿标</v>
      </c>
      <c r="T4334" s="93" t="str" cm="1">
        <f t="array" ref="T4334:U4334">_xlfn.XLOOKUP(Q4334,匹配表1065!L:L,匹配表1065!M:N)</f>
        <v>头痛</v>
      </c>
      <c r="U4334" s="94" t="str">
        <v>神经内科</v>
      </c>
      <c r="V4334" s="95" t="s">
        <v>33</v>
      </c>
      <c r="W4334" s="93">
        <f>_xlfn.XLOOKUP(M4334,匹配表1065!D:D,匹配表1065!F:F)*N4334</f>
        <v>4</v>
      </c>
    </row>
    <row r="4335" customHeight="1" spans="1:23">
      <c r="A4335" s="89" t="s">
        <v>787</v>
      </c>
      <c r="B4335" s="90">
        <v>46197</v>
      </c>
      <c r="C4335" s="91" t="str">
        <f t="shared" si="134"/>
        <v>6月第4周</v>
      </c>
      <c r="D4335" s="89" t="s">
        <v>854</v>
      </c>
      <c r="E4335" s="89" t="str">
        <f t="shared" si="135"/>
        <v>6月第4周--周3</v>
      </c>
      <c r="F4335" s="103" t="s">
        <v>27</v>
      </c>
      <c r="G4335" s="89" t="s">
        <v>63</v>
      </c>
      <c r="H4335" s="92" t="str">
        <f>_xlfn.XLOOKUP(O4335,匹配表1065!T:T,匹配表1065!W:W)</f>
        <v>盐城市</v>
      </c>
      <c r="I4335" s="89" t="str">
        <f>_xlfn.XLOOKUP(O4335,匹配表1065!T:T,匹配表1065!X:X)</f>
        <v>PME2042</v>
      </c>
      <c r="J4335" s="102" t="s">
        <v>74</v>
      </c>
      <c r="K4335" s="89" cm="1">
        <f ca="1" t="array" ref="K4335:L4335">_xlfn.XLOOKUP(J4335,匹配表1065!Y:Y,匹配表1065!AA:AB)</f>
        <v>7</v>
      </c>
      <c r="L4335" s="89" t="str">
        <v>3个月以上</v>
      </c>
      <c r="M4335" s="92" t="s">
        <v>35</v>
      </c>
      <c r="N4335" s="102">
        <v>1</v>
      </c>
      <c r="O4335" s="93" t="str">
        <f>_xlfn.XLOOKUP(P4335,匹配表1065!U:U,匹配表1065!T:T)</f>
        <v>HO00016743</v>
      </c>
      <c r="P4335" s="102" t="s">
        <v>510</v>
      </c>
      <c r="Q4335" s="102" t="s">
        <v>511</v>
      </c>
      <c r="R4335" s="89" t="str">
        <f>_xlfn.XLOOKUP(Q4335,匹配表1065!L:L,匹配表1065!O:O)</f>
        <v>A</v>
      </c>
      <c r="S4335" s="93" t="str">
        <f>IFERROR(_xlfn.XLOOKUP(Q4335,匹配表1065!AI:AI,匹配表1065!AJ:AJ),"绿标")</f>
        <v>绿标</v>
      </c>
      <c r="T4335" s="93" t="str" cm="1">
        <f t="array" ref="T4335:U4335">_xlfn.XLOOKUP(Q4335,匹配表1065!L:L,匹配表1065!M:N)</f>
        <v>头痛</v>
      </c>
      <c r="U4335" s="94" t="str">
        <v>神经内科</v>
      </c>
      <c r="V4335" s="95" t="s">
        <v>70</v>
      </c>
      <c r="W4335" s="93">
        <f>_xlfn.XLOOKUP(M4335,匹配表1065!D:D,匹配表1065!F:F)*N4335</f>
        <v>4</v>
      </c>
    </row>
    <row r="4336" customHeight="1" spans="1:23">
      <c r="A4336" s="89" t="s">
        <v>787</v>
      </c>
      <c r="B4336" s="90">
        <v>46197</v>
      </c>
      <c r="C4336" s="91" t="str">
        <f t="shared" si="134"/>
        <v>6月第4周</v>
      </c>
      <c r="D4336" s="89" t="s">
        <v>854</v>
      </c>
      <c r="E4336" s="89" t="str">
        <f t="shared" si="135"/>
        <v>6月第4周--周3</v>
      </c>
      <c r="F4336" s="103" t="s">
        <v>27</v>
      </c>
      <c r="G4336" s="89" t="s">
        <v>63</v>
      </c>
      <c r="H4336" s="92" t="str">
        <f>_xlfn.XLOOKUP(O4336,匹配表1065!T:T,匹配表1065!W:W)</f>
        <v>徐州市</v>
      </c>
      <c r="I4336" s="89" t="str">
        <f>_xlfn.XLOOKUP(O4336,匹配表1065!T:T,匹配表1065!X:X)</f>
        <v>PME2008</v>
      </c>
      <c r="J4336" s="102" t="s">
        <v>81</v>
      </c>
      <c r="K4336" s="89" cm="1">
        <f ca="1" t="array" ref="K4336:L4336">_xlfn.XLOOKUP(J4336,匹配表1065!Y:Y,匹配表1065!AA:AB)</f>
        <v>19</v>
      </c>
      <c r="L4336" s="89" t="str">
        <v>3个月以上</v>
      </c>
      <c r="M4336" s="92" t="s">
        <v>30</v>
      </c>
      <c r="N4336" s="102">
        <v>1</v>
      </c>
      <c r="O4336" s="93" t="str">
        <f>_xlfn.XLOOKUP(P4336,匹配表1065!U:U,匹配表1065!T:T)</f>
        <v>HO00317328</v>
      </c>
      <c r="P4336" s="102" t="s">
        <v>512</v>
      </c>
      <c r="Q4336" s="102" t="s">
        <v>513</v>
      </c>
      <c r="R4336" s="89" t="str">
        <f>_xlfn.XLOOKUP(Q4336,匹配表1065!L:L,匹配表1065!O:O)</f>
        <v>A</v>
      </c>
      <c r="S4336" s="93" t="str">
        <f>IFERROR(_xlfn.XLOOKUP(Q4336,匹配表1065!AI:AI,匹配表1065!AJ:AJ),"绿标")</f>
        <v>绿标</v>
      </c>
      <c r="T4336" s="93" t="str" cm="1">
        <f t="array" ref="T4336:U4336">_xlfn.XLOOKUP(Q4336,匹配表1065!L:L,匹配表1065!M:N)</f>
        <v>头痛</v>
      </c>
      <c r="U4336" s="94" t="str">
        <v>神经内科</v>
      </c>
      <c r="V4336" s="95" t="s">
        <v>33</v>
      </c>
      <c r="W4336" s="93">
        <f>_xlfn.XLOOKUP(M4336,匹配表1065!D:D,匹配表1065!F:F)*N4336</f>
        <v>12</v>
      </c>
    </row>
    <row r="4337" customHeight="1" spans="1:23">
      <c r="A4337" s="89" t="s">
        <v>787</v>
      </c>
      <c r="B4337" s="90">
        <v>46197</v>
      </c>
      <c r="C4337" s="91" t="str">
        <f t="shared" si="134"/>
        <v>6月第4周</v>
      </c>
      <c r="D4337" s="89" t="s">
        <v>854</v>
      </c>
      <c r="E4337" s="89" t="str">
        <f t="shared" si="135"/>
        <v>6月第4周--周3</v>
      </c>
      <c r="F4337" s="103" t="s">
        <v>27</v>
      </c>
      <c r="G4337" s="89" t="s">
        <v>63</v>
      </c>
      <c r="H4337" s="92" t="str">
        <f>_xlfn.XLOOKUP(O4337,匹配表1065!T:T,匹配表1065!W:W)</f>
        <v>淮安市</v>
      </c>
      <c r="I4337" s="89" t="str">
        <f>_xlfn.XLOOKUP(O4337,匹配表1065!T:T,匹配表1065!X:X)</f>
        <v>PME2041</v>
      </c>
      <c r="J4337" s="102" t="s">
        <v>71</v>
      </c>
      <c r="K4337" s="89" cm="1">
        <f ca="1" t="array" ref="K4337:L4337">_xlfn.XLOOKUP(J4337,匹配表1065!Y:Y,匹配表1065!AA:AB)</f>
        <v>5</v>
      </c>
      <c r="L4337" s="89" t="str">
        <v>3个月以上</v>
      </c>
      <c r="M4337" s="92" t="s">
        <v>35</v>
      </c>
      <c r="N4337" s="102">
        <v>1</v>
      </c>
      <c r="O4337" s="93" t="str">
        <f>_xlfn.XLOOKUP(P4337,匹配表1065!U:U,匹配表1065!T:T)</f>
        <v>HO00000992</v>
      </c>
      <c r="P4337" s="102" t="s">
        <v>72</v>
      </c>
      <c r="Q4337" s="102" t="s">
        <v>73</v>
      </c>
      <c r="R4337" s="89" t="str">
        <f>_xlfn.XLOOKUP(Q4337,匹配表1065!L:L,匹配表1065!O:O)</f>
        <v>D</v>
      </c>
      <c r="S4337" s="93" t="str">
        <f>IFERROR(_xlfn.XLOOKUP(Q4337,匹配表1065!AI:AI,匹配表1065!AJ:AJ),"绿标")</f>
        <v>绿标</v>
      </c>
      <c r="T4337" s="93" t="str" cm="1">
        <f t="array" ref="T4337:U4337">_xlfn.XLOOKUP(Q4337,匹配表1065!L:L,匹配表1065!M:N)</f>
        <v>眩晕</v>
      </c>
      <c r="U4337" s="94" t="str">
        <v>神经内科</v>
      </c>
      <c r="V4337" s="95" t="s">
        <v>33</v>
      </c>
      <c r="W4337" s="93">
        <f>_xlfn.XLOOKUP(M4337,匹配表1065!D:D,匹配表1065!F:F)*N4337</f>
        <v>4</v>
      </c>
    </row>
    <row r="4338" customHeight="1" spans="1:23">
      <c r="A4338" s="89" t="s">
        <v>787</v>
      </c>
      <c r="B4338" s="90">
        <v>46197</v>
      </c>
      <c r="C4338" s="91" t="str">
        <f t="shared" si="134"/>
        <v>6月第4周</v>
      </c>
      <c r="D4338" s="89" t="s">
        <v>854</v>
      </c>
      <c r="E4338" s="89" t="str">
        <f t="shared" si="135"/>
        <v>6月第4周--周3</v>
      </c>
      <c r="F4338" s="103" t="s">
        <v>27</v>
      </c>
      <c r="G4338" s="89" t="s">
        <v>63</v>
      </c>
      <c r="H4338" s="92" t="str">
        <f>_xlfn.XLOOKUP(O4338,匹配表1065!T:T,匹配表1065!W:W)</f>
        <v>南京市</v>
      </c>
      <c r="I4338" s="89" t="str">
        <f>_xlfn.XLOOKUP(O4338,匹配表1065!T:T,匹配表1065!X:X)</f>
        <v>PME2002</v>
      </c>
      <c r="J4338" s="102" t="s">
        <v>410</v>
      </c>
      <c r="K4338" s="89" cm="1">
        <f ca="1" t="array" ref="K4338:L4338">_xlfn.XLOOKUP(J4338,匹配表1065!Y:Y,匹配表1065!AA:AB)</f>
        <v>1</v>
      </c>
      <c r="L4338" s="89" t="str">
        <v>3个月以内</v>
      </c>
      <c r="M4338" s="92" t="s">
        <v>35</v>
      </c>
      <c r="N4338" s="102">
        <v>1</v>
      </c>
      <c r="O4338" s="93" t="str">
        <f>_xlfn.XLOOKUP(P4338,匹配表1065!U:U,匹配表1065!T:T)</f>
        <v>HO00000964</v>
      </c>
      <c r="P4338" s="102" t="s">
        <v>90</v>
      </c>
      <c r="Q4338" s="102" t="s">
        <v>668</v>
      </c>
      <c r="R4338" s="89" t="str">
        <f>_xlfn.XLOOKUP(Q4338,匹配表1065!L:L,匹配表1065!O:O)</f>
        <v>A</v>
      </c>
      <c r="S4338" s="93" t="str">
        <f>IFERROR(_xlfn.XLOOKUP(Q4338,匹配表1065!AI:AI,匹配表1065!AJ:AJ),"绿标")</f>
        <v>绿标</v>
      </c>
      <c r="T4338" s="93" t="str" cm="1">
        <f t="array" ref="T4338:U4338">_xlfn.XLOOKUP(Q4338,匹配表1065!L:L,匹配表1065!M:N)</f>
        <v>头痛</v>
      </c>
      <c r="U4338" s="94" t="str">
        <v>神经内科</v>
      </c>
      <c r="V4338" s="95" t="s">
        <v>58</v>
      </c>
      <c r="W4338" s="93">
        <f>_xlfn.XLOOKUP(M4338,匹配表1065!D:D,匹配表1065!F:F)*N4338</f>
        <v>4</v>
      </c>
    </row>
    <row r="4339" customHeight="1" spans="1:23">
      <c r="A4339" s="89" t="s">
        <v>787</v>
      </c>
      <c r="B4339" s="90">
        <v>46197</v>
      </c>
      <c r="C4339" s="91" t="str">
        <f t="shared" si="134"/>
        <v>6月第4周</v>
      </c>
      <c r="D4339" s="89" t="s">
        <v>854</v>
      </c>
      <c r="E4339" s="89" t="str">
        <f t="shared" si="135"/>
        <v>6月第4周--周3</v>
      </c>
      <c r="F4339" s="103" t="s">
        <v>27</v>
      </c>
      <c r="G4339" s="89" t="s">
        <v>63</v>
      </c>
      <c r="H4339" s="92" t="str">
        <f>_xlfn.XLOOKUP(O4339,匹配表1065!T:T,匹配表1065!W:W)</f>
        <v>南京市</v>
      </c>
      <c r="I4339" s="89" t="str">
        <f>_xlfn.XLOOKUP(O4339,匹配表1065!T:T,匹配表1065!X:X)</f>
        <v>PME2002</v>
      </c>
      <c r="J4339" s="102" t="s">
        <v>84</v>
      </c>
      <c r="K4339" s="89" cm="1">
        <f ca="1" t="array" ref="K4339:L4339">_xlfn.XLOOKUP(J4339,匹配表1065!Y:Y,匹配表1065!AA:AB)</f>
        <v>31</v>
      </c>
      <c r="L4339" s="89" t="str">
        <v>3个月以上</v>
      </c>
      <c r="M4339" s="92" t="s">
        <v>30</v>
      </c>
      <c r="N4339" s="102">
        <v>1</v>
      </c>
      <c r="O4339" s="93" t="str">
        <f>_xlfn.XLOOKUP(P4339,匹配表1065!U:U,匹配表1065!T:T)</f>
        <v>HO00000964</v>
      </c>
      <c r="P4339" s="102" t="s">
        <v>90</v>
      </c>
      <c r="Q4339" s="102" t="s">
        <v>281</v>
      </c>
      <c r="R4339" s="89" t="str">
        <f>_xlfn.XLOOKUP(Q4339,匹配表1065!L:L,匹配表1065!O:O)</f>
        <v>A</v>
      </c>
      <c r="S4339" s="93" t="str">
        <f>IFERROR(_xlfn.XLOOKUP(Q4339,匹配表1065!AI:AI,匹配表1065!AJ:AJ),"绿标")</f>
        <v>红标</v>
      </c>
      <c r="T4339" s="93" t="str" cm="1">
        <f t="array" ref="T4339:U4339">_xlfn.XLOOKUP(Q4339,匹配表1065!L:L,匹配表1065!M:N)</f>
        <v>头痛</v>
      </c>
      <c r="U4339" s="94" t="str">
        <v>神经内科</v>
      </c>
      <c r="V4339" s="95" t="s">
        <v>70</v>
      </c>
      <c r="W4339" s="93">
        <f>_xlfn.XLOOKUP(M4339,匹配表1065!D:D,匹配表1065!F:F)*N4339</f>
        <v>12</v>
      </c>
    </row>
    <row r="4340" customHeight="1" spans="1:23">
      <c r="A4340" s="89" t="s">
        <v>787</v>
      </c>
      <c r="B4340" s="90">
        <v>46197</v>
      </c>
      <c r="C4340" s="91" t="str">
        <f t="shared" ref="C4340:C4403" si="136">MONTH(B4340)&amp;TEXT(WEEKNUM(B4340,2)-WEEKNUM(B4340+1-DAY(B4340),2)+1,"月第0周")</f>
        <v>6月第4周</v>
      </c>
      <c r="D4340" s="89" t="s">
        <v>854</v>
      </c>
      <c r="E4340" s="89" t="str">
        <f t="shared" ref="E4340:E4403" si="137">D4340&amp;"--"&amp;"周"&amp;WEEKDAY(B4340,2)</f>
        <v>6月第4周--周3</v>
      </c>
      <c r="F4340" s="103" t="s">
        <v>27</v>
      </c>
      <c r="G4340" s="89" t="s">
        <v>63</v>
      </c>
      <c r="H4340" s="92" t="str">
        <f>_xlfn.XLOOKUP(O4340,匹配表1065!T:T,匹配表1065!W:W)</f>
        <v>南京市</v>
      </c>
      <c r="I4340" s="89" t="str">
        <f>_xlfn.XLOOKUP(O4340,匹配表1065!T:T,匹配表1065!X:X)</f>
        <v>PME2002</v>
      </c>
      <c r="J4340" s="102" t="s">
        <v>84</v>
      </c>
      <c r="K4340" s="89" cm="1">
        <f ca="1" t="array" ref="K4340:L4340">_xlfn.XLOOKUP(J4340,匹配表1065!Y:Y,匹配表1065!AA:AB)</f>
        <v>31</v>
      </c>
      <c r="L4340" s="89" t="str">
        <v>3个月以上</v>
      </c>
      <c r="M4340" s="92" t="s">
        <v>30</v>
      </c>
      <c r="N4340" s="102">
        <v>2</v>
      </c>
      <c r="O4340" s="93" t="str">
        <f>_xlfn.XLOOKUP(P4340,匹配表1065!U:U,匹配表1065!T:T)</f>
        <v>HO00111156</v>
      </c>
      <c r="P4340" s="102" t="s">
        <v>85</v>
      </c>
      <c r="Q4340" s="102" t="s">
        <v>86</v>
      </c>
      <c r="R4340" s="89" t="str">
        <f>_xlfn.XLOOKUP(Q4340,匹配表1065!L:L,匹配表1065!O:O)</f>
        <v>D</v>
      </c>
      <c r="S4340" s="93" t="str">
        <f>IFERROR(_xlfn.XLOOKUP(Q4340,匹配表1065!AI:AI,匹配表1065!AJ:AJ),"绿标")</f>
        <v>红标</v>
      </c>
      <c r="T4340" s="93" t="str" cm="1">
        <f t="array" ref="T4340:U4340">_xlfn.XLOOKUP(Q4340,匹配表1065!L:L,匹配表1065!M:N)</f>
        <v>头痛</v>
      </c>
      <c r="U4340" s="94" t="str">
        <v>神经内科</v>
      </c>
      <c r="V4340" s="95" t="s">
        <v>42</v>
      </c>
      <c r="W4340" s="93">
        <f>_xlfn.XLOOKUP(M4340,匹配表1065!D:D,匹配表1065!F:F)*N4340</f>
        <v>24</v>
      </c>
    </row>
    <row r="4341" customHeight="1" spans="1:23">
      <c r="A4341" s="89" t="s">
        <v>787</v>
      </c>
      <c r="B4341" s="90">
        <v>46197</v>
      </c>
      <c r="C4341" s="91" t="str">
        <f t="shared" si="136"/>
        <v>6月第4周</v>
      </c>
      <c r="D4341" s="89" t="s">
        <v>854</v>
      </c>
      <c r="E4341" s="89" t="str">
        <f t="shared" si="137"/>
        <v>6月第4周--周3</v>
      </c>
      <c r="F4341" s="103" t="s">
        <v>27</v>
      </c>
      <c r="G4341" s="89" t="s">
        <v>63</v>
      </c>
      <c r="H4341" s="92" t="str">
        <f>_xlfn.XLOOKUP(O4341,匹配表1065!T:T,匹配表1065!W:W)</f>
        <v>南京市</v>
      </c>
      <c r="I4341" s="89" t="str">
        <f>_xlfn.XLOOKUP(O4341,匹配表1065!T:T,匹配表1065!X:X)</f>
        <v>PME2002</v>
      </c>
      <c r="J4341" s="102" t="s">
        <v>84</v>
      </c>
      <c r="K4341" s="89" cm="1">
        <f ca="1" t="array" ref="K4341:L4341">_xlfn.XLOOKUP(J4341,匹配表1065!Y:Y,匹配表1065!AA:AB)</f>
        <v>31</v>
      </c>
      <c r="L4341" s="89" t="str">
        <v>3个月以上</v>
      </c>
      <c r="M4341" s="92" t="s">
        <v>30</v>
      </c>
      <c r="N4341" s="102">
        <v>1</v>
      </c>
      <c r="O4341" s="93" t="str">
        <f>_xlfn.XLOOKUP(P4341,匹配表1065!U:U,匹配表1065!T:T)</f>
        <v>HO00039936</v>
      </c>
      <c r="P4341" s="102" t="s">
        <v>87</v>
      </c>
      <c r="Q4341" s="102" t="s">
        <v>88</v>
      </c>
      <c r="R4341" s="89" t="str">
        <f>_xlfn.XLOOKUP(Q4341,匹配表1065!L:L,匹配表1065!O:O)</f>
        <v>C</v>
      </c>
      <c r="S4341" s="93" t="str">
        <f>IFERROR(_xlfn.XLOOKUP(Q4341,匹配表1065!AI:AI,匹配表1065!AJ:AJ),"绿标")</f>
        <v>黑标</v>
      </c>
      <c r="T4341" s="93" t="str" cm="1">
        <f t="array" ref="T4341:U4341">_xlfn.XLOOKUP(Q4341,匹配表1065!L:L,匹配表1065!M:N)</f>
        <v>眩晕</v>
      </c>
      <c r="U4341" s="94" t="str">
        <v>耳鼻喉科</v>
      </c>
      <c r="V4341" s="95" t="s">
        <v>70</v>
      </c>
      <c r="W4341" s="93">
        <f>_xlfn.XLOOKUP(M4341,匹配表1065!D:D,匹配表1065!F:F)*N4341</f>
        <v>12</v>
      </c>
    </row>
    <row r="4342" customHeight="1" spans="1:23">
      <c r="A4342" s="89" t="s">
        <v>787</v>
      </c>
      <c r="B4342" s="90">
        <v>46197</v>
      </c>
      <c r="C4342" s="91" t="str">
        <f t="shared" si="136"/>
        <v>6月第4周</v>
      </c>
      <c r="D4342" s="89" t="s">
        <v>854</v>
      </c>
      <c r="E4342" s="89" t="str">
        <f t="shared" si="137"/>
        <v>6月第4周--周3</v>
      </c>
      <c r="F4342" s="103" t="s">
        <v>27</v>
      </c>
      <c r="G4342" s="89" t="s">
        <v>63</v>
      </c>
      <c r="H4342" s="92" t="str">
        <f>_xlfn.XLOOKUP(O4342,匹配表1065!T:T,匹配表1065!W:W)</f>
        <v>南京市</v>
      </c>
      <c r="I4342" s="89" t="str">
        <f>_xlfn.XLOOKUP(O4342,匹配表1065!T:T,匹配表1065!X:X)</f>
        <v>PME2002</v>
      </c>
      <c r="J4342" s="102" t="s">
        <v>84</v>
      </c>
      <c r="K4342" s="89" cm="1">
        <f ca="1" t="array" ref="K4342:L4342">_xlfn.XLOOKUP(J4342,匹配表1065!Y:Y,匹配表1065!AA:AB)</f>
        <v>31</v>
      </c>
      <c r="L4342" s="89" t="str">
        <v>3个月以上</v>
      </c>
      <c r="M4342" s="92" t="s">
        <v>30</v>
      </c>
      <c r="N4342" s="102">
        <v>1</v>
      </c>
      <c r="O4342" s="93" t="str">
        <f>_xlfn.XLOOKUP(P4342,匹配表1065!U:U,匹配表1065!T:T)</f>
        <v>HO00111156</v>
      </c>
      <c r="P4342" s="102" t="s">
        <v>85</v>
      </c>
      <c r="Q4342" s="102" t="s">
        <v>558</v>
      </c>
      <c r="R4342" s="89" t="str">
        <f>_xlfn.XLOOKUP(Q4342,匹配表1065!L:L,匹配表1065!O:O)</f>
        <v>C</v>
      </c>
      <c r="S4342" s="93" t="str">
        <f>IFERROR(_xlfn.XLOOKUP(Q4342,匹配表1065!AI:AI,匹配表1065!AJ:AJ),"绿标")</f>
        <v>黑标</v>
      </c>
      <c r="T4342" s="93" t="str" cm="1">
        <f t="array" ref="T4342:U4342">_xlfn.XLOOKUP(Q4342,匹配表1065!L:L,匹配表1065!M:N)</f>
        <v>眩晕</v>
      </c>
      <c r="U4342" s="94" t="str">
        <v>耳鼻喉科</v>
      </c>
      <c r="V4342" s="95" t="s">
        <v>42</v>
      </c>
      <c r="W4342" s="93">
        <f>_xlfn.XLOOKUP(M4342,匹配表1065!D:D,匹配表1065!F:F)*N4342</f>
        <v>12</v>
      </c>
    </row>
    <row r="4343" customHeight="1" spans="1:23">
      <c r="A4343" s="89" t="s">
        <v>787</v>
      </c>
      <c r="B4343" s="90">
        <v>46197</v>
      </c>
      <c r="C4343" s="91" t="str">
        <f t="shared" si="136"/>
        <v>6月第4周</v>
      </c>
      <c r="D4343" s="89" t="s">
        <v>854</v>
      </c>
      <c r="E4343" s="89" t="str">
        <f t="shared" si="137"/>
        <v>6月第4周--周3</v>
      </c>
      <c r="F4343" s="103" t="s">
        <v>27</v>
      </c>
      <c r="G4343" s="89" t="s">
        <v>63</v>
      </c>
      <c r="H4343" s="92" t="str">
        <f>_xlfn.XLOOKUP(O4343,匹配表1065!T:T,匹配表1065!W:W)</f>
        <v>南京市</v>
      </c>
      <c r="I4343" s="89" t="str">
        <f>_xlfn.XLOOKUP(O4343,匹配表1065!T:T,匹配表1065!X:X)</f>
        <v>PME2002</v>
      </c>
      <c r="J4343" s="102" t="s">
        <v>84</v>
      </c>
      <c r="K4343" s="89" cm="1">
        <f ca="1" t="array" ref="K4343:L4343">_xlfn.XLOOKUP(J4343,匹配表1065!Y:Y,匹配表1065!AA:AB)</f>
        <v>31</v>
      </c>
      <c r="L4343" s="89" t="str">
        <v>3个月以上</v>
      </c>
      <c r="M4343" s="92" t="s">
        <v>30</v>
      </c>
      <c r="N4343" s="102">
        <v>1</v>
      </c>
      <c r="O4343" s="93" t="str">
        <f>_xlfn.XLOOKUP(P4343,匹配表1065!U:U,匹配表1065!T:T)</f>
        <v>HO00039936</v>
      </c>
      <c r="P4343" s="102" t="s">
        <v>87</v>
      </c>
      <c r="Q4343" s="102" t="s">
        <v>282</v>
      </c>
      <c r="R4343" s="89" t="str">
        <f>_xlfn.XLOOKUP(Q4343,匹配表1065!L:L,匹配表1065!O:O)</f>
        <v>B</v>
      </c>
      <c r="S4343" s="93" t="str">
        <f>IFERROR(_xlfn.XLOOKUP(Q4343,匹配表1065!AI:AI,匹配表1065!AJ:AJ),"绿标")</f>
        <v>红标</v>
      </c>
      <c r="T4343" s="93" t="str" cm="1">
        <f t="array" ref="T4343:U4343">_xlfn.XLOOKUP(Q4343,匹配表1065!L:L,匹配表1065!M:N)</f>
        <v>癫痫</v>
      </c>
      <c r="U4343" s="94" t="str">
        <v>神经内科</v>
      </c>
      <c r="V4343" s="95" t="s">
        <v>70</v>
      </c>
      <c r="W4343" s="93">
        <f>_xlfn.XLOOKUP(M4343,匹配表1065!D:D,匹配表1065!F:F)*N4343</f>
        <v>12</v>
      </c>
    </row>
    <row r="4344" customHeight="1" spans="1:23">
      <c r="A4344" s="89" t="s">
        <v>787</v>
      </c>
      <c r="B4344" s="90">
        <v>46197</v>
      </c>
      <c r="C4344" s="91" t="str">
        <f t="shared" si="136"/>
        <v>6月第4周</v>
      </c>
      <c r="D4344" s="89" t="s">
        <v>854</v>
      </c>
      <c r="E4344" s="89" t="str">
        <f t="shared" si="137"/>
        <v>6月第4周--周3</v>
      </c>
      <c r="F4344" s="103" t="s">
        <v>27</v>
      </c>
      <c r="G4344" s="102" t="s">
        <v>28</v>
      </c>
      <c r="H4344" s="92" t="str">
        <f>_xlfn.XLOOKUP(O4344,匹配表1065!T:T,匹配表1065!W:W)</f>
        <v>镇江市</v>
      </c>
      <c r="I4344" s="89" t="str">
        <f>_xlfn.XLOOKUP(O4344,匹配表1065!T:T,匹配表1065!X:X)</f>
        <v>PME2039</v>
      </c>
      <c r="J4344" s="102" t="s">
        <v>39</v>
      </c>
      <c r="K4344" s="89" cm="1">
        <f ca="1" t="array" ref="K4344:L4344">_xlfn.XLOOKUP(J4344,匹配表1065!Y:Y,匹配表1065!AA:AB)</f>
        <v>7</v>
      </c>
      <c r="L4344" s="89" t="str">
        <v>3个月以上</v>
      </c>
      <c r="M4344" s="92" t="s">
        <v>30</v>
      </c>
      <c r="N4344" s="102">
        <v>1</v>
      </c>
      <c r="O4344" s="93" t="str">
        <f>_xlfn.XLOOKUP(P4344,匹配表1065!U:U,匹配表1065!T:T)</f>
        <v>HO00001014</v>
      </c>
      <c r="P4344" s="102" t="s">
        <v>266</v>
      </c>
      <c r="Q4344" s="102" t="s">
        <v>267</v>
      </c>
      <c r="R4344" s="89" t="str">
        <f>_xlfn.XLOOKUP(Q4344,匹配表1065!L:L,匹配表1065!O:O)</f>
        <v>B</v>
      </c>
      <c r="S4344" s="93" t="str">
        <f>IFERROR(_xlfn.XLOOKUP(Q4344,匹配表1065!AI:AI,匹配表1065!AJ:AJ),"绿标")</f>
        <v>绿标</v>
      </c>
      <c r="T4344" s="93" t="str" cm="1">
        <f t="array" ref="T4344:U4344">_xlfn.XLOOKUP(Q4344,匹配表1065!L:L,匹配表1065!M:N)</f>
        <v>脑血管</v>
      </c>
      <c r="U4344" s="94" t="str">
        <v>神经内科</v>
      </c>
      <c r="V4344" s="95" t="s">
        <v>42</v>
      </c>
      <c r="W4344" s="93">
        <f>_xlfn.XLOOKUP(M4344,匹配表1065!D:D,匹配表1065!F:F)*N4344</f>
        <v>12</v>
      </c>
    </row>
    <row r="4345" customHeight="1" spans="1:23">
      <c r="A4345" s="89" t="s">
        <v>787</v>
      </c>
      <c r="B4345" s="90">
        <v>46197</v>
      </c>
      <c r="C4345" s="91" t="str">
        <f t="shared" si="136"/>
        <v>6月第4周</v>
      </c>
      <c r="D4345" s="89" t="s">
        <v>854</v>
      </c>
      <c r="E4345" s="89" t="str">
        <f t="shared" si="137"/>
        <v>6月第4周--周3</v>
      </c>
      <c r="F4345" s="103" t="s">
        <v>27</v>
      </c>
      <c r="G4345" s="102" t="s">
        <v>28</v>
      </c>
      <c r="H4345" s="92" t="str">
        <f>_xlfn.XLOOKUP(O4345,匹配表1065!T:T,匹配表1065!W:W)</f>
        <v>扬州市</v>
      </c>
      <c r="I4345" s="89" t="str">
        <f>_xlfn.XLOOKUP(O4345,匹配表1065!T:T,匹配表1065!X:X)</f>
        <v>PME2012</v>
      </c>
      <c r="J4345" s="102" t="s">
        <v>60</v>
      </c>
      <c r="K4345" s="89" cm="1">
        <f ca="1" t="array" ref="K4345:L4345">_xlfn.XLOOKUP(J4345,匹配表1065!Y:Y,匹配表1065!AA:AB)</f>
        <v>13</v>
      </c>
      <c r="L4345" s="89" t="str">
        <v>3个月以上</v>
      </c>
      <c r="M4345" s="92" t="s">
        <v>30</v>
      </c>
      <c r="N4345" s="102">
        <v>1</v>
      </c>
      <c r="O4345" s="93" t="str">
        <f>_xlfn.XLOOKUP(P4345,匹配表1065!U:U,匹配表1065!T:T)</f>
        <v>HO00041526</v>
      </c>
      <c r="P4345" s="102" t="s">
        <v>407</v>
      </c>
      <c r="Q4345" s="102" t="s">
        <v>408</v>
      </c>
      <c r="R4345" s="89" t="str">
        <f>_xlfn.XLOOKUP(Q4345,匹配表1065!L:L,匹配表1065!O:O)</f>
        <v>C</v>
      </c>
      <c r="S4345" s="93" t="str">
        <f>IFERROR(_xlfn.XLOOKUP(Q4345,匹配表1065!AI:AI,匹配表1065!AJ:AJ),"绿标")</f>
        <v>红标</v>
      </c>
      <c r="T4345" s="93" t="str" cm="1">
        <f t="array" ref="T4345:U4345">_xlfn.XLOOKUP(Q4345,匹配表1065!L:L,匹配表1065!M:N)</f>
        <v>眩晕</v>
      </c>
      <c r="U4345" s="94" t="str">
        <v>神经内科</v>
      </c>
      <c r="V4345" s="95" t="s">
        <v>70</v>
      </c>
      <c r="W4345" s="93">
        <f>_xlfn.XLOOKUP(M4345,匹配表1065!D:D,匹配表1065!F:F)*N4345</f>
        <v>12</v>
      </c>
    </row>
    <row r="4346" customHeight="1" spans="1:23">
      <c r="A4346" s="89" t="s">
        <v>787</v>
      </c>
      <c r="B4346" s="90">
        <v>46197</v>
      </c>
      <c r="C4346" s="91" t="str">
        <f t="shared" si="136"/>
        <v>6月第4周</v>
      </c>
      <c r="D4346" s="89" t="s">
        <v>854</v>
      </c>
      <c r="E4346" s="89" t="str">
        <f t="shared" si="137"/>
        <v>6月第4周--周3</v>
      </c>
      <c r="F4346" s="103" t="s">
        <v>27</v>
      </c>
      <c r="G4346" s="102" t="s">
        <v>28</v>
      </c>
      <c r="H4346" s="92" t="str">
        <f>_xlfn.XLOOKUP(O4346,匹配表1065!T:T,匹配表1065!W:W)</f>
        <v>扬州市</v>
      </c>
      <c r="I4346" s="89" t="str">
        <f>_xlfn.XLOOKUP(O4346,匹配表1065!T:T,匹配表1065!X:X)</f>
        <v>PME2012</v>
      </c>
      <c r="J4346" s="102" t="s">
        <v>60</v>
      </c>
      <c r="K4346" s="89" cm="1">
        <f ca="1" t="array" ref="K4346:L4346">_xlfn.XLOOKUP(J4346,匹配表1065!Y:Y,匹配表1065!AA:AB)</f>
        <v>13</v>
      </c>
      <c r="L4346" s="89" t="str">
        <v>3个月以上</v>
      </c>
      <c r="M4346" s="92" t="s">
        <v>35</v>
      </c>
      <c r="N4346" s="102">
        <v>1</v>
      </c>
      <c r="O4346" s="93" t="str">
        <f>_xlfn.XLOOKUP(P4346,匹配表1065!U:U,匹配表1065!T:T)</f>
        <v>HO00041526</v>
      </c>
      <c r="P4346" s="102" t="s">
        <v>407</v>
      </c>
      <c r="Q4346" s="102" t="s">
        <v>408</v>
      </c>
      <c r="R4346" s="89" t="str">
        <f>_xlfn.XLOOKUP(Q4346,匹配表1065!L:L,匹配表1065!O:O)</f>
        <v>C</v>
      </c>
      <c r="S4346" s="93" t="str">
        <f>IFERROR(_xlfn.XLOOKUP(Q4346,匹配表1065!AI:AI,匹配表1065!AJ:AJ),"绿标")</f>
        <v>红标</v>
      </c>
      <c r="T4346" s="93" t="str" cm="1">
        <f t="array" ref="T4346:U4346">_xlfn.XLOOKUP(Q4346,匹配表1065!L:L,匹配表1065!M:N)</f>
        <v>眩晕</v>
      </c>
      <c r="U4346" s="94" t="str">
        <v>神经内科</v>
      </c>
      <c r="V4346" s="95" t="s">
        <v>70</v>
      </c>
      <c r="W4346" s="93">
        <f>_xlfn.XLOOKUP(M4346,匹配表1065!D:D,匹配表1065!F:F)*N4346</f>
        <v>4</v>
      </c>
    </row>
    <row r="4347" customHeight="1" spans="1:23">
      <c r="A4347" s="89" t="s">
        <v>787</v>
      </c>
      <c r="B4347" s="90">
        <v>46197</v>
      </c>
      <c r="C4347" s="91" t="str">
        <f t="shared" si="136"/>
        <v>6月第4周</v>
      </c>
      <c r="D4347" s="89" t="s">
        <v>854</v>
      </c>
      <c r="E4347" s="89" t="str">
        <f t="shared" si="137"/>
        <v>6月第4周--周3</v>
      </c>
      <c r="F4347" s="103" t="s">
        <v>27</v>
      </c>
      <c r="G4347" s="102" t="s">
        <v>28</v>
      </c>
      <c r="H4347" s="92" t="str">
        <f>_xlfn.XLOOKUP(O4347,匹配表1065!T:T,匹配表1065!W:W)</f>
        <v>南京市</v>
      </c>
      <c r="I4347" s="89" t="str">
        <f>_xlfn.XLOOKUP(O4347,匹配表1065!T:T,匹配表1065!X:X)</f>
        <v>PME2006</v>
      </c>
      <c r="J4347" s="102" t="s">
        <v>29</v>
      </c>
      <c r="K4347" s="89" cm="1">
        <f ca="1" t="array" ref="K4347:L4347">_xlfn.XLOOKUP(J4347,匹配表1065!Y:Y,匹配表1065!AA:AB)</f>
        <v>15</v>
      </c>
      <c r="L4347" s="89" t="str">
        <v>3个月以上</v>
      </c>
      <c r="M4347" s="92" t="s">
        <v>30</v>
      </c>
      <c r="N4347" s="102">
        <v>1</v>
      </c>
      <c r="O4347" s="93" t="str">
        <f>_xlfn.XLOOKUP(P4347,匹配表1065!U:U,匹配表1065!T:T)</f>
        <v>HO00000959</v>
      </c>
      <c r="P4347" s="102" t="s">
        <v>196</v>
      </c>
      <c r="Q4347" s="102" t="s">
        <v>197</v>
      </c>
      <c r="R4347" s="89" t="str">
        <f>_xlfn.XLOOKUP(Q4347,匹配表1065!L:L,匹配表1065!O:O)</f>
        <v>C</v>
      </c>
      <c r="S4347" s="93" t="str">
        <f>IFERROR(_xlfn.XLOOKUP(Q4347,匹配表1065!AI:AI,匹配表1065!AJ:AJ),"绿标")</f>
        <v>红标</v>
      </c>
      <c r="T4347" s="93" t="str" cm="1">
        <f t="array" ref="T4347:U4347">_xlfn.XLOOKUP(Q4347,匹配表1065!L:L,匹配表1065!M:N)</f>
        <v>眩晕</v>
      </c>
      <c r="U4347" s="94" t="str">
        <v>神经内科</v>
      </c>
      <c r="V4347" s="95" t="s">
        <v>70</v>
      </c>
      <c r="W4347" s="93">
        <f>_xlfn.XLOOKUP(M4347,匹配表1065!D:D,匹配表1065!F:F)*N4347</f>
        <v>12</v>
      </c>
    </row>
    <row r="4348" customHeight="1" spans="1:23">
      <c r="A4348" s="89" t="s">
        <v>787</v>
      </c>
      <c r="B4348" s="90">
        <v>46197</v>
      </c>
      <c r="C4348" s="91" t="str">
        <f t="shared" si="136"/>
        <v>6月第4周</v>
      </c>
      <c r="D4348" s="89" t="s">
        <v>854</v>
      </c>
      <c r="E4348" s="89" t="str">
        <f t="shared" si="137"/>
        <v>6月第4周--周3</v>
      </c>
      <c r="F4348" s="103" t="s">
        <v>27</v>
      </c>
      <c r="G4348" s="102" t="s">
        <v>28</v>
      </c>
      <c r="H4348" s="92" t="str">
        <f>_xlfn.XLOOKUP(O4348,匹配表1065!T:T,匹配表1065!W:W)</f>
        <v>南京市</v>
      </c>
      <c r="I4348" s="89" t="str">
        <f>_xlfn.XLOOKUP(O4348,匹配表1065!T:T,匹配表1065!X:X)</f>
        <v>PME2006</v>
      </c>
      <c r="J4348" s="102" t="s">
        <v>29</v>
      </c>
      <c r="K4348" s="89" cm="1">
        <f ca="1" t="array" ref="K4348:L4348">_xlfn.XLOOKUP(J4348,匹配表1065!Y:Y,匹配表1065!AA:AB)</f>
        <v>15</v>
      </c>
      <c r="L4348" s="89" t="str">
        <v>3个月以上</v>
      </c>
      <c r="M4348" s="92" t="s">
        <v>35</v>
      </c>
      <c r="N4348" s="102">
        <v>1</v>
      </c>
      <c r="O4348" s="93" t="str">
        <f>_xlfn.XLOOKUP(P4348,匹配表1065!U:U,匹配表1065!T:T)</f>
        <v>HO00000965</v>
      </c>
      <c r="P4348" s="102" t="s">
        <v>31</v>
      </c>
      <c r="Q4348" s="102" t="s">
        <v>485</v>
      </c>
      <c r="R4348" s="89" t="str">
        <f>_xlfn.XLOOKUP(Q4348,匹配表1065!L:L,匹配表1065!O:O)</f>
        <v>A</v>
      </c>
      <c r="S4348" s="93" t="str">
        <f>IFERROR(_xlfn.XLOOKUP(Q4348,匹配表1065!AI:AI,匹配表1065!AJ:AJ),"绿标")</f>
        <v>绿标</v>
      </c>
      <c r="T4348" s="93" t="str" cm="1">
        <f t="array" ref="T4348:U4348">_xlfn.XLOOKUP(Q4348,匹配表1065!L:L,匹配表1065!M:N)</f>
        <v>头痛</v>
      </c>
      <c r="U4348" s="94" t="str">
        <v>神经内科</v>
      </c>
      <c r="V4348" s="95" t="s">
        <v>58</v>
      </c>
      <c r="W4348" s="93">
        <f>_xlfn.XLOOKUP(M4348,匹配表1065!D:D,匹配表1065!F:F)*N4348</f>
        <v>4</v>
      </c>
    </row>
    <row r="4349" customHeight="1" spans="1:23">
      <c r="A4349" s="89" t="s">
        <v>787</v>
      </c>
      <c r="B4349" s="90">
        <v>46197</v>
      </c>
      <c r="C4349" s="91" t="str">
        <f t="shared" si="136"/>
        <v>6月第4周</v>
      </c>
      <c r="D4349" s="89" t="s">
        <v>854</v>
      </c>
      <c r="E4349" s="89" t="str">
        <f t="shared" si="137"/>
        <v>6月第4周--周3</v>
      </c>
      <c r="F4349" s="103" t="s">
        <v>27</v>
      </c>
      <c r="G4349" s="102" t="s">
        <v>28</v>
      </c>
      <c r="H4349" s="92" t="str">
        <f>_xlfn.XLOOKUP(O4349,匹配表1065!T:T,匹配表1065!W:W)</f>
        <v>南京市</v>
      </c>
      <c r="I4349" s="89" t="str">
        <f>_xlfn.XLOOKUP(O4349,匹配表1065!T:T,匹配表1065!X:X)</f>
        <v>PME2004</v>
      </c>
      <c r="J4349" s="102" t="s">
        <v>34</v>
      </c>
      <c r="K4349" s="89" cm="1">
        <f ca="1" t="array" ref="K4349:L4349">_xlfn.XLOOKUP(J4349,匹配表1065!Y:Y,匹配表1065!AA:AB)</f>
        <v>11</v>
      </c>
      <c r="L4349" s="89" t="str">
        <v>3个月以上</v>
      </c>
      <c r="M4349" s="92" t="s">
        <v>35</v>
      </c>
      <c r="N4349" s="102">
        <v>1</v>
      </c>
      <c r="O4349" s="93" t="str">
        <f>_xlfn.XLOOKUP(P4349,匹配表1065!U:U,匹配表1065!T:T)</f>
        <v>HO00000972</v>
      </c>
      <c r="P4349" s="102" t="s">
        <v>36</v>
      </c>
      <c r="Q4349" s="102" t="s">
        <v>795</v>
      </c>
      <c r="R4349" s="89" t="str">
        <f>_xlfn.XLOOKUP(Q4349,匹配表1065!L:L,匹配表1065!O:O)</f>
        <v>B</v>
      </c>
      <c r="S4349" s="93" t="str">
        <f>IFERROR(_xlfn.XLOOKUP(Q4349,匹配表1065!AI:AI,匹配表1065!AJ:AJ),"绿标")</f>
        <v>绿标</v>
      </c>
      <c r="T4349" s="93" t="str" cm="1">
        <f t="array" ref="T4349:U4349">_xlfn.XLOOKUP(Q4349,匹配表1065!L:L,匹配表1065!M:N)</f>
        <v>脑血管</v>
      </c>
      <c r="U4349" s="94" t="str">
        <v>神经内科</v>
      </c>
      <c r="V4349" s="95" t="s">
        <v>33</v>
      </c>
      <c r="W4349" s="93">
        <f>_xlfn.XLOOKUP(M4349,匹配表1065!D:D,匹配表1065!F:F)*N4349</f>
        <v>4</v>
      </c>
    </row>
    <row r="4350" customHeight="1" spans="1:23">
      <c r="A4350" s="89" t="s">
        <v>787</v>
      </c>
      <c r="B4350" s="90">
        <v>46197</v>
      </c>
      <c r="C4350" s="91" t="str">
        <f t="shared" si="136"/>
        <v>6月第4周</v>
      </c>
      <c r="D4350" s="89" t="s">
        <v>854</v>
      </c>
      <c r="E4350" s="89" t="str">
        <f t="shared" si="137"/>
        <v>6月第4周--周3</v>
      </c>
      <c r="F4350" s="103" t="s">
        <v>27</v>
      </c>
      <c r="G4350" s="102" t="s">
        <v>28</v>
      </c>
      <c r="H4350" s="92" t="str">
        <f>_xlfn.XLOOKUP(O4350,匹配表1065!T:T,匹配表1065!W:W)</f>
        <v>南京市</v>
      </c>
      <c r="I4350" s="89" t="str">
        <f>_xlfn.XLOOKUP(O4350,匹配表1065!T:T,匹配表1065!X:X)</f>
        <v>PME2004</v>
      </c>
      <c r="J4350" s="102" t="s">
        <v>34</v>
      </c>
      <c r="K4350" s="89" cm="1">
        <f ca="1" t="array" ref="K4350:L4350">_xlfn.XLOOKUP(J4350,匹配表1065!Y:Y,匹配表1065!AA:AB)</f>
        <v>11</v>
      </c>
      <c r="L4350" s="89" t="str">
        <v>3个月以上</v>
      </c>
      <c r="M4350" s="92" t="s">
        <v>35</v>
      </c>
      <c r="N4350" s="102">
        <v>1</v>
      </c>
      <c r="O4350" s="93" t="str">
        <f>_xlfn.XLOOKUP(P4350,匹配表1065!U:U,匹配表1065!T:T)</f>
        <v>HO00000960</v>
      </c>
      <c r="P4350" s="102" t="s">
        <v>272</v>
      </c>
      <c r="Q4350" s="102" t="s">
        <v>590</v>
      </c>
      <c r="R4350" s="89" t="str">
        <f>_xlfn.XLOOKUP(Q4350,匹配表1065!L:L,匹配表1065!O:O)</f>
        <v>B</v>
      </c>
      <c r="S4350" s="93" t="str">
        <f>IFERROR(_xlfn.XLOOKUP(Q4350,匹配表1065!AI:AI,匹配表1065!AJ:AJ),"绿标")</f>
        <v>绿标</v>
      </c>
      <c r="T4350" s="93" t="str" cm="1">
        <f t="array" ref="T4350:U4350">_xlfn.XLOOKUP(Q4350,匹配表1065!L:L,匹配表1065!M:N)</f>
        <v>脑血管</v>
      </c>
      <c r="U4350" s="94" t="str">
        <v>神经内科</v>
      </c>
      <c r="V4350" s="95" t="s">
        <v>33</v>
      </c>
      <c r="W4350" s="93">
        <f>_xlfn.XLOOKUP(M4350,匹配表1065!D:D,匹配表1065!F:F)*N4350</f>
        <v>4</v>
      </c>
    </row>
    <row r="4351" customHeight="1" spans="1:23">
      <c r="A4351" s="89" t="s">
        <v>787</v>
      </c>
      <c r="B4351" s="90">
        <v>46197</v>
      </c>
      <c r="C4351" s="91" t="str">
        <f t="shared" si="136"/>
        <v>6月第4周</v>
      </c>
      <c r="D4351" s="89" t="s">
        <v>854</v>
      </c>
      <c r="E4351" s="89" t="str">
        <f t="shared" si="137"/>
        <v>6月第4周--周3</v>
      </c>
      <c r="F4351" s="103" t="s">
        <v>27</v>
      </c>
      <c r="G4351" s="102" t="s">
        <v>28</v>
      </c>
      <c r="H4351" s="92" t="str">
        <f>_xlfn.XLOOKUP(O4351,匹配表1065!T:T,匹配表1065!W:W)</f>
        <v>南京市</v>
      </c>
      <c r="I4351" s="89" t="str">
        <f>_xlfn.XLOOKUP(O4351,匹配表1065!T:T,匹配表1065!X:X)</f>
        <v>PME2005</v>
      </c>
      <c r="J4351" s="102" t="s">
        <v>54</v>
      </c>
      <c r="K4351" s="89" cm="1">
        <f ca="1" t="array" ref="K4351:L4351">_xlfn.XLOOKUP(J4351,匹配表1065!Y:Y,匹配表1065!AA:AB)</f>
        <v>3</v>
      </c>
      <c r="L4351" s="89" t="str">
        <v>3个月以上</v>
      </c>
      <c r="M4351" s="92" t="s">
        <v>35</v>
      </c>
      <c r="N4351" s="102">
        <v>1</v>
      </c>
      <c r="O4351" s="93" t="str">
        <f>_xlfn.XLOOKUP(P4351,匹配表1065!U:U,匹配表1065!T:T)</f>
        <v>HO00000975</v>
      </c>
      <c r="P4351" s="102" t="s">
        <v>56</v>
      </c>
      <c r="Q4351" s="102" t="s">
        <v>592</v>
      </c>
      <c r="R4351" s="89" t="str">
        <f>_xlfn.XLOOKUP(Q4351,匹配表1065!L:L,匹配表1065!O:O)</f>
        <v>A</v>
      </c>
      <c r="S4351" s="93" t="str">
        <f>IFERROR(_xlfn.XLOOKUP(Q4351,匹配表1065!AI:AI,匹配表1065!AJ:AJ),"绿标")</f>
        <v>绿标</v>
      </c>
      <c r="T4351" s="93" t="str" cm="1">
        <f t="array" ref="T4351:U4351">_xlfn.XLOOKUP(Q4351,匹配表1065!L:L,匹配表1065!M:N)</f>
        <v>头痛</v>
      </c>
      <c r="U4351" s="94" t="str">
        <v>神经内科</v>
      </c>
      <c r="V4351" s="95" t="s">
        <v>42</v>
      </c>
      <c r="W4351" s="93">
        <f>_xlfn.XLOOKUP(M4351,匹配表1065!D:D,匹配表1065!F:F)*N4351</f>
        <v>4</v>
      </c>
    </row>
    <row r="4352" customHeight="1" spans="1:23">
      <c r="A4352" s="89" t="s">
        <v>787</v>
      </c>
      <c r="B4352" s="90">
        <v>46197</v>
      </c>
      <c r="C4352" s="91" t="str">
        <f t="shared" si="136"/>
        <v>6月第4周</v>
      </c>
      <c r="D4352" s="89" t="s">
        <v>854</v>
      </c>
      <c r="E4352" s="89" t="str">
        <f t="shared" si="137"/>
        <v>6月第4周--周3</v>
      </c>
      <c r="F4352" s="103" t="s">
        <v>27</v>
      </c>
      <c r="G4352" s="102" t="s">
        <v>28</v>
      </c>
      <c r="H4352" s="92" t="str">
        <f>_xlfn.XLOOKUP(O4352,匹配表1065!T:T,匹配表1065!W:W)</f>
        <v>南京市</v>
      </c>
      <c r="I4352" s="89" t="str">
        <f>_xlfn.XLOOKUP(O4352,匹配表1065!T:T,匹配表1065!X:X)</f>
        <v>PME2005</v>
      </c>
      <c r="J4352" s="102" t="s">
        <v>54</v>
      </c>
      <c r="K4352" s="89" cm="1">
        <f ca="1" t="array" ref="K4352:L4352">_xlfn.XLOOKUP(J4352,匹配表1065!Y:Y,匹配表1065!AA:AB)</f>
        <v>3</v>
      </c>
      <c r="L4352" s="89" t="str">
        <v>3个月以上</v>
      </c>
      <c r="M4352" s="92" t="s">
        <v>35</v>
      </c>
      <c r="N4352" s="102">
        <v>1</v>
      </c>
      <c r="O4352" s="93" t="str">
        <f>_xlfn.XLOOKUP(P4352,匹配表1065!U:U,匹配表1065!T:T)</f>
        <v>HO00000975</v>
      </c>
      <c r="P4352" s="102" t="s">
        <v>56</v>
      </c>
      <c r="Q4352" s="102" t="s">
        <v>57</v>
      </c>
      <c r="R4352" s="89" t="str">
        <f>_xlfn.XLOOKUP(Q4352,匹配表1065!L:L,匹配表1065!O:O)</f>
        <v>C</v>
      </c>
      <c r="S4352" s="93" t="str">
        <f>IFERROR(_xlfn.XLOOKUP(Q4352,匹配表1065!AI:AI,匹配表1065!AJ:AJ),"绿标")</f>
        <v>绿标</v>
      </c>
      <c r="T4352" s="93" t="str" cm="1">
        <f t="array" ref="T4352:U4352">_xlfn.XLOOKUP(Q4352,匹配表1065!L:L,匹配表1065!M:N)</f>
        <v>眩晕</v>
      </c>
      <c r="U4352" s="94" t="str">
        <v>神经内科</v>
      </c>
      <c r="V4352" s="95" t="s">
        <v>33</v>
      </c>
      <c r="W4352" s="93">
        <f>_xlfn.XLOOKUP(M4352,匹配表1065!D:D,匹配表1065!F:F)*N4352</f>
        <v>4</v>
      </c>
    </row>
    <row r="4353" customHeight="1" spans="1:23">
      <c r="A4353" s="89" t="s">
        <v>787</v>
      </c>
      <c r="B4353" s="90">
        <v>46197</v>
      </c>
      <c r="C4353" s="91" t="str">
        <f t="shared" si="136"/>
        <v>6月第4周</v>
      </c>
      <c r="D4353" s="89" t="s">
        <v>854</v>
      </c>
      <c r="E4353" s="89" t="str">
        <f t="shared" si="137"/>
        <v>6月第4周--周3</v>
      </c>
      <c r="F4353" s="103" t="s">
        <v>27</v>
      </c>
      <c r="G4353" s="102" t="s">
        <v>28</v>
      </c>
      <c r="H4353" s="92" t="str">
        <f>_xlfn.XLOOKUP(O4353,匹配表1065!T:T,匹配表1065!W:W)</f>
        <v>常州市</v>
      </c>
      <c r="I4353" s="89" t="str">
        <f>_xlfn.XLOOKUP(O4353,匹配表1065!T:T,匹配表1065!X:X)</f>
        <v>PME2015</v>
      </c>
      <c r="J4353" s="102" t="s">
        <v>45</v>
      </c>
      <c r="K4353" s="89" cm="1">
        <f ca="1" t="array" ref="K4353:L4353">_xlfn.XLOOKUP(J4353,匹配表1065!Y:Y,匹配表1065!AA:AB)</f>
        <v>9</v>
      </c>
      <c r="L4353" s="89" t="str">
        <v>3个月以上</v>
      </c>
      <c r="M4353" s="92" t="s">
        <v>35</v>
      </c>
      <c r="N4353" s="102">
        <v>1</v>
      </c>
      <c r="O4353" s="93" t="str">
        <f>_xlfn.XLOOKUP(P4353,匹配表1065!U:U,匹配表1065!T:T)</f>
        <v>HO00000941</v>
      </c>
      <c r="P4353" s="102" t="s">
        <v>542</v>
      </c>
      <c r="Q4353" s="102" t="s">
        <v>858</v>
      </c>
      <c r="R4353" s="89" t="str">
        <f>_xlfn.XLOOKUP(Q4353,匹配表1065!L:L,匹配表1065!O:O)</f>
        <v>A</v>
      </c>
      <c r="S4353" s="93" t="str">
        <f>IFERROR(_xlfn.XLOOKUP(Q4353,匹配表1065!AI:AI,匹配表1065!AJ:AJ),"绿标")</f>
        <v>绿标</v>
      </c>
      <c r="T4353" s="93" t="str" cm="1">
        <f t="array" ref="T4353:U4353">_xlfn.XLOOKUP(Q4353,匹配表1065!L:L,匹配表1065!M:N)</f>
        <v>头痛</v>
      </c>
      <c r="U4353" s="94" t="str">
        <v>神经内科</v>
      </c>
      <c r="V4353" s="95" t="s">
        <v>33</v>
      </c>
      <c r="W4353" s="93">
        <f>_xlfn.XLOOKUP(M4353,匹配表1065!D:D,匹配表1065!F:F)*N4353</f>
        <v>4</v>
      </c>
    </row>
    <row r="4354" customHeight="1" spans="1:23">
      <c r="A4354" s="89" t="s">
        <v>787</v>
      </c>
      <c r="B4354" s="90">
        <v>46197</v>
      </c>
      <c r="C4354" s="91" t="str">
        <f t="shared" si="136"/>
        <v>6月第4周</v>
      </c>
      <c r="D4354" s="89" t="s">
        <v>854</v>
      </c>
      <c r="E4354" s="89" t="str">
        <f t="shared" si="137"/>
        <v>6月第4周--周3</v>
      </c>
      <c r="F4354" s="103" t="s">
        <v>27</v>
      </c>
      <c r="G4354" s="102" t="s">
        <v>28</v>
      </c>
      <c r="H4354" s="92" t="str">
        <f>_xlfn.XLOOKUP(O4354,匹配表1065!T:T,匹配表1065!W:W)</f>
        <v>常州市</v>
      </c>
      <c r="I4354" s="89" t="str">
        <f>_xlfn.XLOOKUP(O4354,匹配表1065!T:T,匹配表1065!X:X)</f>
        <v>PME2015</v>
      </c>
      <c r="J4354" s="102" t="s">
        <v>45</v>
      </c>
      <c r="K4354" s="89" cm="1">
        <f ca="1" t="array" ref="K4354:L4354">_xlfn.XLOOKUP(J4354,匹配表1065!Y:Y,匹配表1065!AA:AB)</f>
        <v>9</v>
      </c>
      <c r="L4354" s="89" t="str">
        <v>3个月以上</v>
      </c>
      <c r="M4354" s="92" t="s">
        <v>35</v>
      </c>
      <c r="N4354" s="102">
        <v>1</v>
      </c>
      <c r="O4354" s="93" t="str">
        <f>_xlfn.XLOOKUP(P4354,匹配表1065!U:U,匹配表1065!T:T)</f>
        <v>HO00016083</v>
      </c>
      <c r="P4354" s="102" t="s">
        <v>48</v>
      </c>
      <c r="Q4354" s="102" t="s">
        <v>49</v>
      </c>
      <c r="R4354" s="89" t="str">
        <f>_xlfn.XLOOKUP(Q4354,匹配表1065!L:L,匹配表1065!O:O)</f>
        <v>B</v>
      </c>
      <c r="S4354" s="93" t="str">
        <f>IFERROR(_xlfn.XLOOKUP(Q4354,匹配表1065!AI:AI,匹配表1065!AJ:AJ),"绿标")</f>
        <v>红标</v>
      </c>
      <c r="T4354" s="93" t="str" cm="1">
        <f t="array" ref="T4354:U4354">_xlfn.XLOOKUP(Q4354,匹配表1065!L:L,匹配表1065!M:N)</f>
        <v>脑血管</v>
      </c>
      <c r="U4354" s="94" t="str">
        <v>神经内科</v>
      </c>
      <c r="V4354" s="95" t="s">
        <v>33</v>
      </c>
      <c r="W4354" s="93">
        <f>_xlfn.XLOOKUP(M4354,匹配表1065!D:D,匹配表1065!F:F)*N4354</f>
        <v>4</v>
      </c>
    </row>
    <row r="4355" customHeight="1" spans="1:23">
      <c r="A4355" s="89" t="s">
        <v>787</v>
      </c>
      <c r="B4355" s="90">
        <v>46197</v>
      </c>
      <c r="C4355" s="91" t="str">
        <f t="shared" si="136"/>
        <v>6月第4周</v>
      </c>
      <c r="D4355" s="89" t="s">
        <v>854</v>
      </c>
      <c r="E4355" s="89" t="str">
        <f t="shared" si="137"/>
        <v>6月第4周--周3</v>
      </c>
      <c r="F4355" s="103" t="s">
        <v>27</v>
      </c>
      <c r="G4355" s="102" t="s">
        <v>136</v>
      </c>
      <c r="H4355" s="92" t="str">
        <f>_xlfn.XLOOKUP(O4355,匹配表1065!T:T,匹配表1065!W:W)</f>
        <v>青岛市</v>
      </c>
      <c r="I4355" s="89" t="str">
        <f>_xlfn.XLOOKUP(O4355,匹配表1065!T:T,匹配表1065!X:X)</f>
        <v>PME2035</v>
      </c>
      <c r="J4355" s="102" t="s">
        <v>150</v>
      </c>
      <c r="K4355" s="89" cm="1">
        <f ca="1" t="array" ref="K4355:L4355">_xlfn.XLOOKUP(J4355,匹配表1065!Y:Y,匹配表1065!AA:AB)</f>
        <v>8</v>
      </c>
      <c r="L4355" s="89" t="str">
        <v>3个月以上</v>
      </c>
      <c r="M4355" s="92" t="s">
        <v>35</v>
      </c>
      <c r="N4355" s="102">
        <v>1</v>
      </c>
      <c r="O4355" s="93" t="str">
        <f>_xlfn.XLOOKUP(P4355,匹配表1065!U:U,匹配表1065!T:T)</f>
        <v>HO00001476</v>
      </c>
      <c r="P4355" s="102" t="s">
        <v>151</v>
      </c>
      <c r="Q4355" s="102" t="s">
        <v>152</v>
      </c>
      <c r="R4355" s="89" t="str">
        <f>_xlfn.XLOOKUP(Q4355,匹配表1065!L:L,匹配表1065!O:O)</f>
        <v>C</v>
      </c>
      <c r="S4355" s="93" t="str">
        <f>IFERROR(_xlfn.XLOOKUP(Q4355,匹配表1065!AI:AI,匹配表1065!AJ:AJ),"绿标")</f>
        <v>红标</v>
      </c>
      <c r="T4355" s="93" t="str" cm="1">
        <f t="array" ref="T4355:U4355">_xlfn.XLOOKUP(Q4355,匹配表1065!L:L,匹配表1065!M:N)</f>
        <v>眩晕</v>
      </c>
      <c r="U4355" s="94" t="str">
        <v>神经内科</v>
      </c>
      <c r="V4355" s="95" t="s">
        <v>70</v>
      </c>
      <c r="W4355" s="93">
        <f>_xlfn.XLOOKUP(M4355,匹配表1065!D:D,匹配表1065!F:F)*N4355</f>
        <v>4</v>
      </c>
    </row>
    <row r="4356" customHeight="1" spans="1:23">
      <c r="A4356" s="89" t="s">
        <v>787</v>
      </c>
      <c r="B4356" s="90">
        <v>46197</v>
      </c>
      <c r="C4356" s="91" t="str">
        <f t="shared" si="136"/>
        <v>6月第4周</v>
      </c>
      <c r="D4356" s="89" t="s">
        <v>854</v>
      </c>
      <c r="E4356" s="89" t="str">
        <f t="shared" si="137"/>
        <v>6月第4周--周3</v>
      </c>
      <c r="F4356" s="103" t="s">
        <v>27</v>
      </c>
      <c r="G4356" s="102" t="s">
        <v>136</v>
      </c>
      <c r="H4356" s="92" t="str">
        <f>_xlfn.XLOOKUP(O4356,匹配表1065!T:T,匹配表1065!W:W)</f>
        <v>青岛市</v>
      </c>
      <c r="I4356" s="89" t="str">
        <f>_xlfn.XLOOKUP(O4356,匹配表1065!T:T,匹配表1065!X:X)</f>
        <v>PME2035</v>
      </c>
      <c r="J4356" s="102" t="s">
        <v>150</v>
      </c>
      <c r="K4356" s="89" cm="1">
        <f ca="1" t="array" ref="K4356:L4356">_xlfn.XLOOKUP(J4356,匹配表1065!Y:Y,匹配表1065!AA:AB)</f>
        <v>8</v>
      </c>
      <c r="L4356" s="89" t="str">
        <v>3个月以上</v>
      </c>
      <c r="M4356" s="92" t="s">
        <v>35</v>
      </c>
      <c r="N4356" s="102">
        <v>1</v>
      </c>
      <c r="O4356" s="93" t="str">
        <f>_xlfn.XLOOKUP(P4356,匹配表1065!U:U,匹配表1065!T:T)</f>
        <v>HO00001483</v>
      </c>
      <c r="P4356" s="102" t="s">
        <v>259</v>
      </c>
      <c r="Q4356" s="102" t="s">
        <v>474</v>
      </c>
      <c r="R4356" s="89" t="str">
        <f>_xlfn.XLOOKUP(Q4356,匹配表1065!L:L,匹配表1065!O:O)</f>
        <v>B</v>
      </c>
      <c r="S4356" s="93" t="str">
        <f>IFERROR(_xlfn.XLOOKUP(Q4356,匹配表1065!AI:AI,匹配表1065!AJ:AJ),"绿标")</f>
        <v>黑标</v>
      </c>
      <c r="T4356" s="93" t="str" cm="1">
        <f t="array" ref="T4356:U4356">_xlfn.XLOOKUP(Q4356,匹配表1065!L:L,匹配表1065!M:N)</f>
        <v>脑血管</v>
      </c>
      <c r="U4356" s="94" t="str">
        <v>神经内科</v>
      </c>
      <c r="V4356" s="95" t="s">
        <v>33</v>
      </c>
      <c r="W4356" s="93">
        <f>_xlfn.XLOOKUP(M4356,匹配表1065!D:D,匹配表1065!F:F)*N4356</f>
        <v>4</v>
      </c>
    </row>
    <row r="4357" customHeight="1" spans="1:23">
      <c r="A4357" s="89" t="s">
        <v>787</v>
      </c>
      <c r="B4357" s="90">
        <v>46197</v>
      </c>
      <c r="C4357" s="91" t="str">
        <f t="shared" si="136"/>
        <v>6月第4周</v>
      </c>
      <c r="D4357" s="89" t="s">
        <v>854</v>
      </c>
      <c r="E4357" s="89" t="str">
        <f t="shared" si="137"/>
        <v>6月第4周--周3</v>
      </c>
      <c r="F4357" s="103" t="s">
        <v>27</v>
      </c>
      <c r="G4357" s="102" t="s">
        <v>136</v>
      </c>
      <c r="H4357" s="92" t="str">
        <f>_xlfn.XLOOKUP(O4357,匹配表1065!T:T,匹配表1065!W:W)</f>
        <v>青岛市</v>
      </c>
      <c r="I4357" s="89" t="str">
        <f>_xlfn.XLOOKUP(O4357,匹配表1065!T:T,匹配表1065!X:X)</f>
        <v>PME2035</v>
      </c>
      <c r="J4357" s="102" t="s">
        <v>150</v>
      </c>
      <c r="K4357" s="89" cm="1">
        <f ca="1" t="array" ref="K4357:L4357">_xlfn.XLOOKUP(J4357,匹配表1065!Y:Y,匹配表1065!AA:AB)</f>
        <v>8</v>
      </c>
      <c r="L4357" s="89" t="str">
        <v>3个月以上</v>
      </c>
      <c r="M4357" s="92" t="s">
        <v>35</v>
      </c>
      <c r="N4357" s="102">
        <v>1</v>
      </c>
      <c r="O4357" s="93" t="str">
        <f>_xlfn.XLOOKUP(P4357,匹配表1065!U:U,匹配表1065!T:T)</f>
        <v>HO00370760</v>
      </c>
      <c r="P4357" s="102" t="s">
        <v>499</v>
      </c>
      <c r="Q4357" s="102" t="s">
        <v>737</v>
      </c>
      <c r="R4357" s="89" t="str">
        <f>_xlfn.XLOOKUP(Q4357,匹配表1065!L:L,匹配表1065!O:O)</f>
        <v>B</v>
      </c>
      <c r="S4357" s="93" t="str">
        <f>IFERROR(_xlfn.XLOOKUP(Q4357,匹配表1065!AI:AI,匹配表1065!AJ:AJ),"绿标")</f>
        <v>绿标</v>
      </c>
      <c r="T4357" s="93" t="str" cm="1">
        <f t="array" ref="T4357:U4357">_xlfn.XLOOKUP(Q4357,匹配表1065!L:L,匹配表1065!M:N)</f>
        <v>脑血管</v>
      </c>
      <c r="U4357" s="94" t="str">
        <v>神经内科</v>
      </c>
      <c r="V4357" s="95" t="s">
        <v>42</v>
      </c>
      <c r="W4357" s="93">
        <f>_xlfn.XLOOKUP(M4357,匹配表1065!D:D,匹配表1065!F:F)*N4357</f>
        <v>4</v>
      </c>
    </row>
    <row r="4358" customHeight="1" spans="1:23">
      <c r="A4358" s="89" t="s">
        <v>787</v>
      </c>
      <c r="B4358" s="90">
        <v>46197</v>
      </c>
      <c r="C4358" s="91" t="str">
        <f t="shared" si="136"/>
        <v>6月第4周</v>
      </c>
      <c r="D4358" s="89" t="s">
        <v>854</v>
      </c>
      <c r="E4358" s="89" t="str">
        <f t="shared" si="137"/>
        <v>6月第4周--周3</v>
      </c>
      <c r="F4358" s="103" t="s">
        <v>27</v>
      </c>
      <c r="G4358" s="102" t="s">
        <v>136</v>
      </c>
      <c r="H4358" s="92" t="str">
        <f>_xlfn.XLOOKUP(O4358,匹配表1065!T:T,匹配表1065!W:W)</f>
        <v>青岛市</v>
      </c>
      <c r="I4358" s="89" t="str">
        <f>_xlfn.XLOOKUP(O4358,匹配表1065!T:T,匹配表1065!X:X)</f>
        <v>PME2035</v>
      </c>
      <c r="J4358" s="102" t="s">
        <v>150</v>
      </c>
      <c r="K4358" s="89" cm="1">
        <f ca="1" t="array" ref="K4358:L4358">_xlfn.XLOOKUP(J4358,匹配表1065!Y:Y,匹配表1065!AA:AB)</f>
        <v>8</v>
      </c>
      <c r="L4358" s="89" t="str">
        <v>3个月以上</v>
      </c>
      <c r="M4358" s="92" t="s">
        <v>30</v>
      </c>
      <c r="N4358" s="102">
        <v>1</v>
      </c>
      <c r="O4358" s="93" t="str">
        <f>_xlfn.XLOOKUP(P4358,匹配表1065!U:U,匹配表1065!T:T)</f>
        <v>HO00001483</v>
      </c>
      <c r="P4358" s="102" t="s">
        <v>259</v>
      </c>
      <c r="Q4358" s="102" t="s">
        <v>398</v>
      </c>
      <c r="R4358" s="89" t="str">
        <f>_xlfn.XLOOKUP(Q4358,匹配表1065!L:L,匹配表1065!O:O)</f>
        <v>C</v>
      </c>
      <c r="S4358" s="93" t="str">
        <f>IFERROR(_xlfn.XLOOKUP(Q4358,匹配表1065!AI:AI,匹配表1065!AJ:AJ),"绿标")</f>
        <v>绿标</v>
      </c>
      <c r="T4358" s="93" t="str" cm="1">
        <f t="array" ref="T4358:U4358">_xlfn.XLOOKUP(Q4358,匹配表1065!L:L,匹配表1065!M:N)</f>
        <v>眩晕</v>
      </c>
      <c r="U4358" s="94" t="str">
        <v>耳鼻喉科</v>
      </c>
      <c r="V4358" s="95" t="s">
        <v>70</v>
      </c>
      <c r="W4358" s="93">
        <f>_xlfn.XLOOKUP(M4358,匹配表1065!D:D,匹配表1065!F:F)*N4358</f>
        <v>12</v>
      </c>
    </row>
    <row r="4359" customHeight="1" spans="1:23">
      <c r="A4359" s="89" t="s">
        <v>787</v>
      </c>
      <c r="B4359" s="90">
        <v>46197</v>
      </c>
      <c r="C4359" s="91" t="str">
        <f t="shared" si="136"/>
        <v>6月第4周</v>
      </c>
      <c r="D4359" s="89" t="s">
        <v>854</v>
      </c>
      <c r="E4359" s="89" t="str">
        <f t="shared" si="137"/>
        <v>6月第4周--周3</v>
      </c>
      <c r="F4359" s="103" t="s">
        <v>27</v>
      </c>
      <c r="G4359" s="102" t="s">
        <v>136</v>
      </c>
      <c r="H4359" s="92" t="str">
        <f>_xlfn.XLOOKUP(O4359,匹配表1065!T:T,匹配表1065!W:W)</f>
        <v>青岛市</v>
      </c>
      <c r="I4359" s="89" t="str">
        <f>_xlfn.XLOOKUP(O4359,匹配表1065!T:T,匹配表1065!X:X)</f>
        <v>PME2031</v>
      </c>
      <c r="J4359" s="102" t="s">
        <v>155</v>
      </c>
      <c r="K4359" s="89" cm="1">
        <f ca="1" t="array" ref="K4359:L4359">_xlfn.XLOOKUP(J4359,匹配表1065!Y:Y,匹配表1065!AA:AB)</f>
        <v>31</v>
      </c>
      <c r="L4359" s="89" t="str">
        <v>3个月以上</v>
      </c>
      <c r="M4359" s="92" t="s">
        <v>30</v>
      </c>
      <c r="N4359" s="102">
        <v>1</v>
      </c>
      <c r="O4359" s="93" t="str">
        <f>_xlfn.XLOOKUP(P4359,匹配表1065!U:U,匹配表1065!T:T)</f>
        <v>HO00072793</v>
      </c>
      <c r="P4359" s="102" t="s">
        <v>159</v>
      </c>
      <c r="Q4359" s="102" t="s">
        <v>160</v>
      </c>
      <c r="R4359" s="89" t="str">
        <f>_xlfn.XLOOKUP(Q4359,匹配表1065!L:L,匹配表1065!O:O)</f>
        <v>A</v>
      </c>
      <c r="S4359" s="93" t="str">
        <f>IFERROR(_xlfn.XLOOKUP(Q4359,匹配表1065!AI:AI,匹配表1065!AJ:AJ),"绿标")</f>
        <v>红标</v>
      </c>
      <c r="T4359" s="93" t="str" cm="1">
        <f t="array" ref="T4359:U4359">_xlfn.XLOOKUP(Q4359,匹配表1065!L:L,匹配表1065!M:N)</f>
        <v>头痛</v>
      </c>
      <c r="U4359" s="94" t="str">
        <v>神经内科</v>
      </c>
      <c r="V4359" s="95" t="s">
        <v>67</v>
      </c>
      <c r="W4359" s="93">
        <f>_xlfn.XLOOKUP(M4359,匹配表1065!D:D,匹配表1065!F:F)*N4359</f>
        <v>12</v>
      </c>
    </row>
    <row r="4360" customHeight="1" spans="1:23">
      <c r="A4360" s="89" t="s">
        <v>787</v>
      </c>
      <c r="B4360" s="90">
        <v>46197</v>
      </c>
      <c r="C4360" s="91" t="str">
        <f t="shared" si="136"/>
        <v>6月第4周</v>
      </c>
      <c r="D4360" s="89" t="s">
        <v>854</v>
      </c>
      <c r="E4360" s="89" t="str">
        <f t="shared" si="137"/>
        <v>6月第4周--周3</v>
      </c>
      <c r="F4360" s="103" t="s">
        <v>27</v>
      </c>
      <c r="G4360" s="102" t="s">
        <v>136</v>
      </c>
      <c r="H4360" s="92" t="str">
        <f>_xlfn.XLOOKUP(O4360,匹配表1065!T:T,匹配表1065!W:W)</f>
        <v>青岛市</v>
      </c>
      <c r="I4360" s="89" t="str">
        <f>_xlfn.XLOOKUP(O4360,匹配表1065!T:T,匹配表1065!X:X)</f>
        <v>PME2031</v>
      </c>
      <c r="J4360" s="102" t="s">
        <v>155</v>
      </c>
      <c r="K4360" s="89" cm="1">
        <f ca="1" t="array" ref="K4360:L4360">_xlfn.XLOOKUP(J4360,匹配表1065!Y:Y,匹配表1065!AA:AB)</f>
        <v>31</v>
      </c>
      <c r="L4360" s="89" t="str">
        <v>3个月以上</v>
      </c>
      <c r="M4360" s="92" t="s">
        <v>55</v>
      </c>
      <c r="N4360" s="102">
        <v>1</v>
      </c>
      <c r="O4360" s="93" t="str">
        <f>_xlfn.XLOOKUP(P4360,匹配表1065!U:U,匹配表1065!T:T)</f>
        <v>HO00072793</v>
      </c>
      <c r="P4360" s="102" t="s">
        <v>159</v>
      </c>
      <c r="Q4360" s="102" t="s">
        <v>160</v>
      </c>
      <c r="R4360" s="89" t="str">
        <f>_xlfn.XLOOKUP(Q4360,匹配表1065!L:L,匹配表1065!O:O)</f>
        <v>A</v>
      </c>
      <c r="S4360" s="93" t="str">
        <f>IFERROR(_xlfn.XLOOKUP(Q4360,匹配表1065!AI:AI,匹配表1065!AJ:AJ),"绿标")</f>
        <v>红标</v>
      </c>
      <c r="T4360" s="93" t="str" cm="1">
        <f t="array" ref="T4360:U4360">_xlfn.XLOOKUP(Q4360,匹配表1065!L:L,匹配表1065!M:N)</f>
        <v>头痛</v>
      </c>
      <c r="U4360" s="94" t="str">
        <v>神经内科</v>
      </c>
      <c r="V4360" s="95" t="s">
        <v>67</v>
      </c>
      <c r="W4360" s="93">
        <f>_xlfn.XLOOKUP(M4360,匹配表1065!D:D,匹配表1065!F:F)*N4360</f>
        <v>8</v>
      </c>
    </row>
    <row r="4361" customHeight="1" spans="1:23">
      <c r="A4361" s="89" t="s">
        <v>787</v>
      </c>
      <c r="B4361" s="90">
        <v>46197</v>
      </c>
      <c r="C4361" s="91" t="str">
        <f t="shared" si="136"/>
        <v>6月第4周</v>
      </c>
      <c r="D4361" s="89" t="s">
        <v>854</v>
      </c>
      <c r="E4361" s="89" t="str">
        <f t="shared" si="137"/>
        <v>6月第4周--周3</v>
      </c>
      <c r="F4361" s="103" t="s">
        <v>27</v>
      </c>
      <c r="G4361" s="102" t="s">
        <v>136</v>
      </c>
      <c r="H4361" s="92" t="str">
        <f>_xlfn.XLOOKUP(O4361,匹配表1065!T:T,匹配表1065!W:W)</f>
        <v>青岛市</v>
      </c>
      <c r="I4361" s="89" t="str">
        <f>_xlfn.XLOOKUP(O4361,匹配表1065!T:T,匹配表1065!X:X)</f>
        <v>PME2031</v>
      </c>
      <c r="J4361" s="102" t="s">
        <v>155</v>
      </c>
      <c r="K4361" s="89" cm="1">
        <f ca="1" t="array" ref="K4361:L4361">_xlfn.XLOOKUP(J4361,匹配表1065!Y:Y,匹配表1065!AA:AB)</f>
        <v>31</v>
      </c>
      <c r="L4361" s="89" t="str">
        <v>3个月以上</v>
      </c>
      <c r="M4361" s="92" t="s">
        <v>55</v>
      </c>
      <c r="N4361" s="102">
        <v>1</v>
      </c>
      <c r="O4361" s="93" t="str">
        <f>_xlfn.XLOOKUP(P4361,匹配表1065!U:U,匹配表1065!T:T)</f>
        <v>HO00072793</v>
      </c>
      <c r="P4361" s="102" t="s">
        <v>159</v>
      </c>
      <c r="Q4361" s="102" t="s">
        <v>160</v>
      </c>
      <c r="R4361" s="89" t="str">
        <f>_xlfn.XLOOKUP(Q4361,匹配表1065!L:L,匹配表1065!O:O)</f>
        <v>A</v>
      </c>
      <c r="S4361" s="93" t="str">
        <f>IFERROR(_xlfn.XLOOKUP(Q4361,匹配表1065!AI:AI,匹配表1065!AJ:AJ),"绿标")</f>
        <v>红标</v>
      </c>
      <c r="T4361" s="93" t="str" cm="1">
        <f t="array" ref="T4361:U4361">_xlfn.XLOOKUP(Q4361,匹配表1065!L:L,匹配表1065!M:N)</f>
        <v>头痛</v>
      </c>
      <c r="U4361" s="94" t="str">
        <v>神经内科</v>
      </c>
      <c r="V4361" s="95" t="s">
        <v>67</v>
      </c>
      <c r="W4361" s="93">
        <f>_xlfn.XLOOKUP(M4361,匹配表1065!D:D,匹配表1065!F:F)*N4361</f>
        <v>8</v>
      </c>
    </row>
    <row r="4362" customHeight="1" spans="1:23">
      <c r="A4362" s="89" t="s">
        <v>787</v>
      </c>
      <c r="B4362" s="90">
        <v>46197</v>
      </c>
      <c r="C4362" s="91" t="str">
        <f t="shared" si="136"/>
        <v>6月第4周</v>
      </c>
      <c r="D4362" s="89" t="s">
        <v>854</v>
      </c>
      <c r="E4362" s="89" t="str">
        <f t="shared" si="137"/>
        <v>6月第4周--周3</v>
      </c>
      <c r="F4362" s="103" t="s">
        <v>27</v>
      </c>
      <c r="G4362" s="102" t="s">
        <v>136</v>
      </c>
      <c r="H4362" s="92" t="str">
        <f>_xlfn.XLOOKUP(O4362,匹配表1065!T:T,匹配表1065!W:W)</f>
        <v>淄博市</v>
      </c>
      <c r="I4362" s="89" t="str">
        <f>_xlfn.XLOOKUP(O4362,匹配表1065!T:T,匹配表1065!X:X)</f>
        <v>PME2043</v>
      </c>
      <c r="J4362" s="102" t="s">
        <v>140</v>
      </c>
      <c r="K4362" s="89" cm="1">
        <f ca="1" t="array" ref="K4362:L4362">_xlfn.XLOOKUP(J4362,匹配表1065!Y:Y,匹配表1065!AA:AB)</f>
        <v>9</v>
      </c>
      <c r="L4362" s="89" t="str">
        <v>3个月以上</v>
      </c>
      <c r="M4362" s="92" t="s">
        <v>30</v>
      </c>
      <c r="N4362" s="102">
        <v>1</v>
      </c>
      <c r="O4362" s="93" t="str">
        <f>_xlfn.XLOOKUP(P4362,匹配表1065!U:U,匹配表1065!T:T)</f>
        <v>HO00024398</v>
      </c>
      <c r="P4362" s="89" t="s">
        <v>141</v>
      </c>
      <c r="Q4362" s="102" t="s">
        <v>298</v>
      </c>
      <c r="R4362" s="89" t="str">
        <f>_xlfn.XLOOKUP(Q4362,匹配表1065!L:L,匹配表1065!O:O)</f>
        <v>C</v>
      </c>
      <c r="S4362" s="93" t="str">
        <f>IFERROR(_xlfn.XLOOKUP(Q4362,匹配表1065!AI:AI,匹配表1065!AJ:AJ),"绿标")</f>
        <v>红标</v>
      </c>
      <c r="T4362" s="93" t="str" cm="1">
        <f t="array" ref="T4362:U4362">_xlfn.XLOOKUP(Q4362,匹配表1065!L:L,匹配表1065!M:N)</f>
        <v>眩晕</v>
      </c>
      <c r="U4362" s="94" t="str">
        <v>神经内科</v>
      </c>
      <c r="V4362" s="95" t="s">
        <v>70</v>
      </c>
      <c r="W4362" s="93">
        <f>_xlfn.XLOOKUP(M4362,匹配表1065!D:D,匹配表1065!F:F)*N4362</f>
        <v>12</v>
      </c>
    </row>
    <row r="4363" customHeight="1" spans="1:23">
      <c r="A4363" s="89" t="s">
        <v>787</v>
      </c>
      <c r="B4363" s="90">
        <v>46197</v>
      </c>
      <c r="C4363" s="91" t="str">
        <f t="shared" si="136"/>
        <v>6月第4周</v>
      </c>
      <c r="D4363" s="89" t="s">
        <v>854</v>
      </c>
      <c r="E4363" s="89" t="str">
        <f t="shared" si="137"/>
        <v>6月第4周--周3</v>
      </c>
      <c r="F4363" s="103" t="s">
        <v>27</v>
      </c>
      <c r="G4363" s="102" t="s">
        <v>136</v>
      </c>
      <c r="H4363" s="92" t="str">
        <f>_xlfn.XLOOKUP(O4363,匹配表1065!T:T,匹配表1065!W:W)</f>
        <v>青岛市</v>
      </c>
      <c r="I4363" s="89" t="str">
        <f>_xlfn.XLOOKUP(O4363,匹配表1065!T:T,匹配表1065!X:X)</f>
        <v>PME2032</v>
      </c>
      <c r="J4363" s="102" t="s">
        <v>143</v>
      </c>
      <c r="K4363" s="89" cm="1">
        <f ca="1" t="array" ref="K4363:L4363">_xlfn.XLOOKUP(J4363,匹配表1065!Y:Y,匹配表1065!AA:AB)</f>
        <v>31</v>
      </c>
      <c r="L4363" s="89" t="str">
        <v>3个月以上</v>
      </c>
      <c r="M4363" s="92" t="s">
        <v>30</v>
      </c>
      <c r="N4363" s="102">
        <v>1</v>
      </c>
      <c r="O4363" s="93" t="str">
        <f>_xlfn.XLOOKUP(P4363,匹配表1065!U:U,匹配表1065!T:T)</f>
        <v>HO00001482</v>
      </c>
      <c r="P4363" s="102" t="s">
        <v>146</v>
      </c>
      <c r="Q4363" s="102" t="s">
        <v>149</v>
      </c>
      <c r="R4363" s="89" t="str">
        <f>_xlfn.XLOOKUP(Q4363,匹配表1065!L:L,匹配表1065!O:O)</f>
        <v>B</v>
      </c>
      <c r="S4363" s="93" t="str">
        <f>IFERROR(_xlfn.XLOOKUP(Q4363,匹配表1065!AI:AI,匹配表1065!AJ:AJ),"绿标")</f>
        <v>红标</v>
      </c>
      <c r="T4363" s="93" t="str" cm="1">
        <f t="array" ref="T4363:U4363">_xlfn.XLOOKUP(Q4363,匹配表1065!L:L,匹配表1065!M:N)</f>
        <v>脑血管</v>
      </c>
      <c r="U4363" s="94" t="str">
        <v>神经内科</v>
      </c>
      <c r="V4363" s="95" t="s">
        <v>70</v>
      </c>
      <c r="W4363" s="93">
        <f>_xlfn.XLOOKUP(M4363,匹配表1065!D:D,匹配表1065!F:F)*N4363</f>
        <v>12</v>
      </c>
    </row>
    <row r="4364" customHeight="1" spans="1:23">
      <c r="A4364" s="89" t="s">
        <v>787</v>
      </c>
      <c r="B4364" s="90">
        <v>46197</v>
      </c>
      <c r="C4364" s="91" t="str">
        <f t="shared" si="136"/>
        <v>6月第4周</v>
      </c>
      <c r="D4364" s="89" t="s">
        <v>854</v>
      </c>
      <c r="E4364" s="89" t="str">
        <f t="shared" si="137"/>
        <v>6月第4周--周3</v>
      </c>
      <c r="F4364" s="103" t="s">
        <v>27</v>
      </c>
      <c r="G4364" s="102" t="s">
        <v>136</v>
      </c>
      <c r="H4364" s="92" t="str">
        <f>_xlfn.XLOOKUP(O4364,匹配表1065!T:T,匹配表1065!W:W)</f>
        <v>青岛市</v>
      </c>
      <c r="I4364" s="89" t="str">
        <f>_xlfn.XLOOKUP(O4364,匹配表1065!T:T,匹配表1065!X:X)</f>
        <v>PME2032</v>
      </c>
      <c r="J4364" s="102" t="s">
        <v>143</v>
      </c>
      <c r="K4364" s="89" cm="1">
        <f ca="1" t="array" ref="K4364:L4364">_xlfn.XLOOKUP(J4364,匹配表1065!Y:Y,匹配表1065!AA:AB)</f>
        <v>31</v>
      </c>
      <c r="L4364" s="89" t="str">
        <v>3个月以上</v>
      </c>
      <c r="M4364" s="92" t="s">
        <v>55</v>
      </c>
      <c r="N4364" s="102">
        <v>1</v>
      </c>
      <c r="O4364" s="93" t="str">
        <f>_xlfn.XLOOKUP(P4364,匹配表1065!U:U,匹配表1065!T:T)</f>
        <v>HO00001482</v>
      </c>
      <c r="P4364" s="102" t="s">
        <v>146</v>
      </c>
      <c r="Q4364" s="102" t="s">
        <v>299</v>
      </c>
      <c r="R4364" s="89" t="str">
        <f>_xlfn.XLOOKUP(Q4364,匹配表1065!L:L,匹配表1065!O:O)</f>
        <v>C</v>
      </c>
      <c r="S4364" s="93" t="str">
        <f>IFERROR(_xlfn.XLOOKUP(Q4364,匹配表1065!AI:AI,匹配表1065!AJ:AJ),"绿标")</f>
        <v>绿标</v>
      </c>
      <c r="T4364" s="93" t="str" cm="1">
        <f t="array" ref="T4364:U4364">_xlfn.XLOOKUP(Q4364,匹配表1065!L:L,匹配表1065!M:N)</f>
        <v>眩晕</v>
      </c>
      <c r="U4364" s="94" t="str">
        <v>耳鼻喉科</v>
      </c>
      <c r="V4364" s="95" t="s">
        <v>70</v>
      </c>
      <c r="W4364" s="93">
        <f>_xlfn.XLOOKUP(M4364,匹配表1065!D:D,匹配表1065!F:F)*N4364</f>
        <v>8</v>
      </c>
    </row>
    <row r="4365" customHeight="1" spans="1:23">
      <c r="A4365" s="89" t="s">
        <v>787</v>
      </c>
      <c r="B4365" s="90">
        <v>46197</v>
      </c>
      <c r="C4365" s="91" t="str">
        <f t="shared" si="136"/>
        <v>6月第4周</v>
      </c>
      <c r="D4365" s="89" t="s">
        <v>854</v>
      </c>
      <c r="E4365" s="89" t="str">
        <f t="shared" si="137"/>
        <v>6月第4周--周3</v>
      </c>
      <c r="F4365" s="103" t="s">
        <v>27</v>
      </c>
      <c r="G4365" s="102" t="s">
        <v>136</v>
      </c>
      <c r="H4365" s="92" t="str">
        <f>_xlfn.XLOOKUP(O4365,匹配表1065!T:T,匹配表1065!W:W)</f>
        <v>青岛市</v>
      </c>
      <c r="I4365" s="89" t="str">
        <f>_xlfn.XLOOKUP(O4365,匹配表1065!T:T,匹配表1065!X:X)</f>
        <v>PME2032</v>
      </c>
      <c r="J4365" s="102" t="s">
        <v>143</v>
      </c>
      <c r="K4365" s="89" cm="1">
        <f ca="1" t="array" ref="K4365:L4365">_xlfn.XLOOKUP(J4365,匹配表1065!Y:Y,匹配表1065!AA:AB)</f>
        <v>31</v>
      </c>
      <c r="L4365" s="89" t="str">
        <v>3个月以上</v>
      </c>
      <c r="M4365" s="92" t="s">
        <v>55</v>
      </c>
      <c r="N4365" s="102">
        <v>1</v>
      </c>
      <c r="O4365" s="93" t="str">
        <f>_xlfn.XLOOKUP(P4365,匹配表1065!U:U,匹配表1065!T:T)</f>
        <v>HO00104790</v>
      </c>
      <c r="P4365" s="102" t="s">
        <v>363</v>
      </c>
      <c r="Q4365" s="102" t="s">
        <v>364</v>
      </c>
      <c r="R4365" s="89" t="str">
        <f>_xlfn.XLOOKUP(Q4365,匹配表1065!L:L,匹配表1065!O:O)</f>
        <v>B</v>
      </c>
      <c r="S4365" s="93" t="str">
        <f>IFERROR(_xlfn.XLOOKUP(Q4365,匹配表1065!AI:AI,匹配表1065!AJ:AJ),"绿标")</f>
        <v>红标</v>
      </c>
      <c r="T4365" s="93" t="str" cm="1">
        <f t="array" ref="T4365:U4365">_xlfn.XLOOKUP(Q4365,匹配表1065!L:L,匹配表1065!M:N)</f>
        <v>脑血管</v>
      </c>
      <c r="U4365" s="94" t="str">
        <v>神经内科</v>
      </c>
      <c r="V4365" s="95" t="s">
        <v>58</v>
      </c>
      <c r="W4365" s="93">
        <f>_xlfn.XLOOKUP(M4365,匹配表1065!D:D,匹配表1065!F:F)*N4365</f>
        <v>8</v>
      </c>
    </row>
    <row r="4366" customHeight="1" spans="1:23">
      <c r="A4366" s="89" t="s">
        <v>787</v>
      </c>
      <c r="B4366" s="90">
        <v>46197</v>
      </c>
      <c r="C4366" s="91" t="str">
        <f t="shared" si="136"/>
        <v>6月第4周</v>
      </c>
      <c r="D4366" s="89" t="s">
        <v>854</v>
      </c>
      <c r="E4366" s="89" t="str">
        <f t="shared" si="137"/>
        <v>6月第4周--周3</v>
      </c>
      <c r="F4366" s="103" t="s">
        <v>27</v>
      </c>
      <c r="G4366" s="102" t="s">
        <v>136</v>
      </c>
      <c r="H4366" s="92" t="str">
        <f>_xlfn.XLOOKUP(O4366,匹配表1065!T:T,匹配表1065!W:W)</f>
        <v>烟台市</v>
      </c>
      <c r="I4366" s="89" t="str">
        <f>_xlfn.XLOOKUP(O4366,匹配表1065!T:T,匹配表1065!X:X)</f>
        <v>PME2034</v>
      </c>
      <c r="J4366" s="102" t="s">
        <v>501</v>
      </c>
      <c r="K4366" s="89" cm="1">
        <f ca="1" t="array" ref="K4366:L4366">_xlfn.XLOOKUP(J4366,匹配表1065!Y:Y,匹配表1065!AA:AB)</f>
        <v>4</v>
      </c>
      <c r="L4366" s="89" t="str">
        <v>3个月以上</v>
      </c>
      <c r="M4366" s="92" t="s">
        <v>35</v>
      </c>
      <c r="N4366" s="102">
        <v>1</v>
      </c>
      <c r="O4366" s="93" t="str">
        <f>_xlfn.XLOOKUP(P4366,匹配表1065!U:U,匹配表1065!T:T)</f>
        <v>HO00001518</v>
      </c>
      <c r="P4366" s="102" t="s">
        <v>824</v>
      </c>
      <c r="Q4366" s="102" t="s">
        <v>825</v>
      </c>
      <c r="R4366" s="89" t="str">
        <f>_xlfn.XLOOKUP(Q4366,匹配表1065!L:L,匹配表1065!O:O)</f>
        <v>B</v>
      </c>
      <c r="S4366" s="93" t="str">
        <f>IFERROR(_xlfn.XLOOKUP(Q4366,匹配表1065!AI:AI,匹配表1065!AJ:AJ),"绿标")</f>
        <v>绿标</v>
      </c>
      <c r="T4366" s="93" t="str" cm="1">
        <f t="array" ref="T4366:U4366">_xlfn.XLOOKUP(Q4366,匹配表1065!L:L,匹配表1065!M:N)</f>
        <v>脑血管</v>
      </c>
      <c r="U4366" s="94" t="str">
        <v>神经内科</v>
      </c>
      <c r="V4366" s="95" t="s">
        <v>67</v>
      </c>
      <c r="W4366" s="93">
        <f>_xlfn.XLOOKUP(M4366,匹配表1065!D:D,匹配表1065!F:F)*N4366</f>
        <v>4</v>
      </c>
    </row>
    <row r="4367" customHeight="1" spans="1:23">
      <c r="A4367" s="89" t="s">
        <v>787</v>
      </c>
      <c r="B4367" s="90">
        <v>46197</v>
      </c>
      <c r="C4367" s="91" t="str">
        <f t="shared" si="136"/>
        <v>6月第4周</v>
      </c>
      <c r="D4367" s="89" t="s">
        <v>854</v>
      </c>
      <c r="E4367" s="89" t="str">
        <f t="shared" si="137"/>
        <v>6月第4周--周3</v>
      </c>
      <c r="F4367" s="103" t="s">
        <v>27</v>
      </c>
      <c r="G4367" s="102" t="s">
        <v>136</v>
      </c>
      <c r="H4367" s="92" t="str">
        <f>_xlfn.XLOOKUP(O4367,匹配表1065!T:T,匹配表1065!W:W)</f>
        <v>青岛市</v>
      </c>
      <c r="I4367" s="89" t="str">
        <f>_xlfn.XLOOKUP(O4367,匹配表1065!T:T,匹配表1065!X:X)</f>
        <v>PME2033</v>
      </c>
      <c r="J4367" s="102" t="s">
        <v>137</v>
      </c>
      <c r="K4367" s="89" cm="1">
        <f ca="1" t="array" ref="K4367:L4367">_xlfn.XLOOKUP(J4367,匹配表1065!Y:Y,匹配表1065!AA:AB)</f>
        <v>10</v>
      </c>
      <c r="L4367" s="89" t="str">
        <v>3个月以上</v>
      </c>
      <c r="M4367" s="92" t="s">
        <v>55</v>
      </c>
      <c r="N4367" s="102">
        <v>1</v>
      </c>
      <c r="O4367" s="93" t="str">
        <f>_xlfn.XLOOKUP(P4367,匹配表1065!U:U,匹配表1065!T:T)</f>
        <v>HO00273985</v>
      </c>
      <c r="P4367" s="102" t="s">
        <v>419</v>
      </c>
      <c r="Q4367" s="102" t="s">
        <v>685</v>
      </c>
      <c r="R4367" s="89" t="str">
        <f>_xlfn.XLOOKUP(Q4367,匹配表1065!L:L,匹配表1065!O:O)</f>
        <v>B</v>
      </c>
      <c r="S4367" s="93" t="str">
        <f>IFERROR(_xlfn.XLOOKUP(Q4367,匹配表1065!AI:AI,匹配表1065!AJ:AJ),"绿标")</f>
        <v>绿标</v>
      </c>
      <c r="T4367" s="93" t="str" cm="1">
        <f t="array" ref="T4367:U4367">_xlfn.XLOOKUP(Q4367,匹配表1065!L:L,匹配表1065!M:N)</f>
        <v>脑血管</v>
      </c>
      <c r="U4367" s="94" t="str">
        <v>神经内科</v>
      </c>
      <c r="V4367" s="95" t="s">
        <v>33</v>
      </c>
      <c r="W4367" s="93">
        <f>_xlfn.XLOOKUP(M4367,匹配表1065!D:D,匹配表1065!F:F)*N4367</f>
        <v>8</v>
      </c>
    </row>
    <row r="4368" customHeight="1" spans="1:23">
      <c r="A4368" s="89" t="s">
        <v>787</v>
      </c>
      <c r="B4368" s="90">
        <v>46197</v>
      </c>
      <c r="C4368" s="91" t="str">
        <f t="shared" si="136"/>
        <v>6月第4周</v>
      </c>
      <c r="D4368" s="89" t="s">
        <v>854</v>
      </c>
      <c r="E4368" s="89" t="str">
        <f t="shared" si="137"/>
        <v>6月第4周--周3</v>
      </c>
      <c r="F4368" s="103" t="s">
        <v>27</v>
      </c>
      <c r="G4368" s="102" t="s">
        <v>136</v>
      </c>
      <c r="H4368" s="92" t="str">
        <f>_xlfn.XLOOKUP(O4368,匹配表1065!T:T,匹配表1065!W:W)</f>
        <v>青岛市</v>
      </c>
      <c r="I4368" s="89" t="str">
        <f>_xlfn.XLOOKUP(O4368,匹配表1065!T:T,匹配表1065!X:X)</f>
        <v>PME2033</v>
      </c>
      <c r="J4368" s="102" t="s">
        <v>137</v>
      </c>
      <c r="K4368" s="89" cm="1">
        <f ca="1" t="array" ref="K4368:L4368">_xlfn.XLOOKUP(J4368,匹配表1065!Y:Y,匹配表1065!AA:AB)</f>
        <v>10</v>
      </c>
      <c r="L4368" s="89" t="str">
        <v>3个月以上</v>
      </c>
      <c r="M4368" s="92" t="s">
        <v>55</v>
      </c>
      <c r="N4368" s="102">
        <v>1</v>
      </c>
      <c r="O4368" s="93" t="str">
        <f>_xlfn.XLOOKUP(P4368,匹配表1065!U:U,匹配表1065!T:T)</f>
        <v>HO00001493</v>
      </c>
      <c r="P4368" s="102" t="s">
        <v>304</v>
      </c>
      <c r="Q4368" s="102" t="s">
        <v>460</v>
      </c>
      <c r="R4368" s="89" t="str">
        <f>_xlfn.XLOOKUP(Q4368,匹配表1065!L:L,匹配表1065!O:O)</f>
        <v>C</v>
      </c>
      <c r="S4368" s="93" t="str">
        <f>IFERROR(_xlfn.XLOOKUP(Q4368,匹配表1065!AI:AI,匹配表1065!AJ:AJ),"绿标")</f>
        <v>红标</v>
      </c>
      <c r="T4368" s="93" t="str" cm="1">
        <f t="array" ref="T4368:U4368">_xlfn.XLOOKUP(Q4368,匹配表1065!L:L,匹配表1065!M:N)</f>
        <v>眩晕</v>
      </c>
      <c r="U4368" s="94" t="str">
        <v>耳鼻喉科</v>
      </c>
      <c r="V4368" s="95" t="s">
        <v>70</v>
      </c>
      <c r="W4368" s="93">
        <f>_xlfn.XLOOKUP(M4368,匹配表1065!D:D,匹配表1065!F:F)*N4368</f>
        <v>8</v>
      </c>
    </row>
    <row r="4369" customHeight="1" spans="1:23">
      <c r="A4369" s="89" t="s">
        <v>787</v>
      </c>
      <c r="B4369" s="90">
        <v>46197</v>
      </c>
      <c r="C4369" s="91" t="str">
        <f t="shared" si="136"/>
        <v>6月第4周</v>
      </c>
      <c r="D4369" s="89" t="s">
        <v>854</v>
      </c>
      <c r="E4369" s="89" t="str">
        <f t="shared" si="137"/>
        <v>6月第4周--周3</v>
      </c>
      <c r="F4369" s="103" t="s">
        <v>27</v>
      </c>
      <c r="G4369" s="102" t="s">
        <v>136</v>
      </c>
      <c r="H4369" s="92" t="str">
        <f>_xlfn.XLOOKUP(O4369,匹配表1065!T:T,匹配表1065!W:W)</f>
        <v>潍坊市</v>
      </c>
      <c r="I4369" s="89" t="str">
        <f>_xlfn.XLOOKUP(O4369,匹配表1065!T:T,匹配表1065!X:X)</f>
        <v>PME2036</v>
      </c>
      <c r="J4369" s="102" t="s">
        <v>161</v>
      </c>
      <c r="K4369" s="89" cm="1">
        <f ca="1" t="array" ref="K4369:L4369">_xlfn.XLOOKUP(J4369,匹配表1065!Y:Y,匹配表1065!AA:AB)</f>
        <v>1519</v>
      </c>
      <c r="L4369" s="89" t="str">
        <v>3个月以上</v>
      </c>
      <c r="M4369" s="92" t="s">
        <v>55</v>
      </c>
      <c r="N4369" s="102">
        <v>1</v>
      </c>
      <c r="O4369" s="93" t="str">
        <f>_xlfn.XLOOKUP(P4369,匹配表1065!U:U,匹配表1065!T:T)</f>
        <v>HO00001496</v>
      </c>
      <c r="P4369" s="102" t="s">
        <v>256</v>
      </c>
      <c r="Q4369" s="102" t="s">
        <v>497</v>
      </c>
      <c r="R4369" s="89" t="str">
        <f>_xlfn.XLOOKUP(Q4369,匹配表1065!L:L,匹配表1065!O:O)</f>
        <v>A</v>
      </c>
      <c r="S4369" s="93" t="str">
        <f>IFERROR(_xlfn.XLOOKUP(Q4369,匹配表1065!AI:AI,匹配表1065!AJ:AJ),"绿标")</f>
        <v>绿标</v>
      </c>
      <c r="T4369" s="93" t="str" cm="1">
        <f t="array" ref="T4369:U4369">_xlfn.XLOOKUP(Q4369,匹配表1065!L:L,匹配表1065!M:N)</f>
        <v>头痛</v>
      </c>
      <c r="U4369" s="94" t="str">
        <v>神经内科</v>
      </c>
      <c r="V4369" s="95" t="s">
        <v>70</v>
      </c>
      <c r="W4369" s="93">
        <f>_xlfn.XLOOKUP(M4369,匹配表1065!D:D,匹配表1065!F:F)*N4369</f>
        <v>8</v>
      </c>
    </row>
    <row r="4370" customHeight="1" spans="1:23">
      <c r="A4370" s="89" t="s">
        <v>787</v>
      </c>
      <c r="B4370" s="90">
        <v>46197</v>
      </c>
      <c r="C4370" s="91" t="str">
        <f t="shared" si="136"/>
        <v>6月第4周</v>
      </c>
      <c r="D4370" s="89" t="s">
        <v>854</v>
      </c>
      <c r="E4370" s="89" t="str">
        <f t="shared" si="137"/>
        <v>6月第4周--周3</v>
      </c>
      <c r="F4370" s="103" t="s">
        <v>27</v>
      </c>
      <c r="G4370" s="102" t="s">
        <v>136</v>
      </c>
      <c r="H4370" s="92" t="str">
        <f>_xlfn.XLOOKUP(O4370,匹配表1065!T:T,匹配表1065!W:W)</f>
        <v>潍坊市</v>
      </c>
      <c r="I4370" s="89" t="str">
        <f>_xlfn.XLOOKUP(O4370,匹配表1065!T:T,匹配表1065!X:X)</f>
        <v>PME2036</v>
      </c>
      <c r="J4370" s="102" t="s">
        <v>161</v>
      </c>
      <c r="K4370" s="89" cm="1">
        <f ca="1" t="array" ref="K4370:L4370">_xlfn.XLOOKUP(J4370,匹配表1065!Y:Y,匹配表1065!AA:AB)</f>
        <v>1519</v>
      </c>
      <c r="L4370" s="89" t="str">
        <v>3个月以上</v>
      </c>
      <c r="M4370" s="92" t="s">
        <v>631</v>
      </c>
      <c r="N4370" s="102">
        <v>1</v>
      </c>
      <c r="O4370" s="93" t="str">
        <f>_xlfn.XLOOKUP(P4370,匹配表1065!U:U,匹配表1065!T:T)</f>
        <v>HO00001496</v>
      </c>
      <c r="P4370" s="102" t="s">
        <v>256</v>
      </c>
      <c r="Q4370" s="102" t="s">
        <v>257</v>
      </c>
      <c r="R4370" s="89" t="str">
        <f>_xlfn.XLOOKUP(Q4370,匹配表1065!L:L,匹配表1065!O:O)</f>
        <v>B</v>
      </c>
      <c r="S4370" s="93" t="str">
        <f>IFERROR(_xlfn.XLOOKUP(Q4370,匹配表1065!AI:AI,匹配表1065!AJ:AJ),"绿标")</f>
        <v>绿标</v>
      </c>
      <c r="T4370" s="93" t="str" cm="1">
        <f t="array" ref="T4370:U4370">_xlfn.XLOOKUP(Q4370,匹配表1065!L:L,匹配表1065!M:N)</f>
        <v>癫痫</v>
      </c>
      <c r="U4370" s="94" t="str">
        <v>神经内科</v>
      </c>
      <c r="V4370" s="95" t="s">
        <v>70</v>
      </c>
      <c r="W4370" s="93">
        <f>_xlfn.XLOOKUP(M4370,匹配表1065!D:D,匹配表1065!F:F)*N4370</f>
        <v>24</v>
      </c>
    </row>
    <row r="4371" customHeight="1" spans="1:23">
      <c r="A4371" s="89" t="s">
        <v>787</v>
      </c>
      <c r="B4371" s="90">
        <v>46197</v>
      </c>
      <c r="C4371" s="91" t="str">
        <f t="shared" si="136"/>
        <v>6月第4周</v>
      </c>
      <c r="D4371" s="89" t="s">
        <v>854</v>
      </c>
      <c r="E4371" s="89" t="str">
        <f t="shared" si="137"/>
        <v>6月第4周--周3</v>
      </c>
      <c r="F4371" s="103" t="s">
        <v>27</v>
      </c>
      <c r="G4371" s="102" t="s">
        <v>104</v>
      </c>
      <c r="H4371" s="92" t="str">
        <f>_xlfn.XLOOKUP(O4371,匹配表1065!T:T,匹配表1065!W:W)</f>
        <v>济南市</v>
      </c>
      <c r="I4371" s="89" t="str">
        <f>_xlfn.XLOOKUP(O4371,匹配表1065!T:T,匹配表1065!X:X)</f>
        <v>PME2044</v>
      </c>
      <c r="J4371" s="102" t="s">
        <v>105</v>
      </c>
      <c r="K4371" s="89" cm="1">
        <f ca="1" t="array" ref="K4371:L4371">_xlfn.XLOOKUP(J4371,匹配表1065!Y:Y,匹配表1065!AA:AB)</f>
        <v>8</v>
      </c>
      <c r="L4371" s="89" t="str">
        <v>3个月以上</v>
      </c>
      <c r="M4371" s="92" t="s">
        <v>30</v>
      </c>
      <c r="N4371" s="102">
        <v>1</v>
      </c>
      <c r="O4371" s="93" t="str">
        <f>_xlfn.XLOOKUP(P4371,匹配表1065!U:U,匹配表1065!T:T)</f>
        <v>HO00001401</v>
      </c>
      <c r="P4371" s="102" t="s">
        <v>106</v>
      </c>
      <c r="Q4371" s="102" t="s">
        <v>107</v>
      </c>
      <c r="R4371" s="89" t="str">
        <f>_xlfn.XLOOKUP(Q4371,匹配表1065!L:L,匹配表1065!O:O)</f>
        <v>B</v>
      </c>
      <c r="S4371" s="93" t="str">
        <f>IFERROR(_xlfn.XLOOKUP(Q4371,匹配表1065!AI:AI,匹配表1065!AJ:AJ),"绿标")</f>
        <v>红标</v>
      </c>
      <c r="T4371" s="93" t="str" cm="1">
        <f t="array" ref="T4371:U4371">_xlfn.XLOOKUP(Q4371,匹配表1065!L:L,匹配表1065!M:N)</f>
        <v>脑血管</v>
      </c>
      <c r="U4371" s="94" t="str">
        <v>神经内科</v>
      </c>
      <c r="V4371" s="95" t="s">
        <v>67</v>
      </c>
      <c r="W4371" s="93">
        <f>_xlfn.XLOOKUP(M4371,匹配表1065!D:D,匹配表1065!F:F)*N4371</f>
        <v>12</v>
      </c>
    </row>
    <row r="4372" customHeight="1" spans="1:23">
      <c r="A4372" s="89" t="s">
        <v>787</v>
      </c>
      <c r="B4372" s="90">
        <v>46197</v>
      </c>
      <c r="C4372" s="91" t="str">
        <f t="shared" si="136"/>
        <v>6月第4周</v>
      </c>
      <c r="D4372" s="89" t="s">
        <v>854</v>
      </c>
      <c r="E4372" s="89" t="str">
        <f t="shared" si="137"/>
        <v>6月第4周--周3</v>
      </c>
      <c r="F4372" s="103" t="s">
        <v>27</v>
      </c>
      <c r="G4372" s="102" t="s">
        <v>104</v>
      </c>
      <c r="H4372" s="92" t="str">
        <f>_xlfn.XLOOKUP(O4372,匹配表1065!T:T,匹配表1065!W:W)</f>
        <v>济南市</v>
      </c>
      <c r="I4372" s="89" t="str">
        <f>_xlfn.XLOOKUP(O4372,匹配表1065!T:T,匹配表1065!X:X)</f>
        <v>PME2025</v>
      </c>
      <c r="J4372" s="102" t="s">
        <v>111</v>
      </c>
      <c r="K4372" s="89" cm="1">
        <f ca="1" t="array" ref="K4372:L4372">_xlfn.XLOOKUP(J4372,匹配表1065!Y:Y,匹配表1065!AA:AB)</f>
        <v>30</v>
      </c>
      <c r="L4372" s="89" t="str">
        <v>3个月以上</v>
      </c>
      <c r="M4372" s="92" t="s">
        <v>30</v>
      </c>
      <c r="N4372" s="102">
        <v>1</v>
      </c>
      <c r="O4372" s="93" t="str">
        <f>_xlfn.XLOOKUP(P4372,匹配表1065!U:U,匹配表1065!T:T)</f>
        <v>HO00001400</v>
      </c>
      <c r="P4372" s="102" t="s">
        <v>112</v>
      </c>
      <c r="Q4372" s="102" t="s">
        <v>113</v>
      </c>
      <c r="R4372" s="89" t="str">
        <f>_xlfn.XLOOKUP(Q4372,匹配表1065!L:L,匹配表1065!O:O)</f>
        <v>B</v>
      </c>
      <c r="S4372" s="93" t="str">
        <f>IFERROR(_xlfn.XLOOKUP(Q4372,匹配表1065!AI:AI,匹配表1065!AJ:AJ),"绿标")</f>
        <v>红标</v>
      </c>
      <c r="T4372" s="93" t="str" cm="1">
        <f t="array" ref="T4372:U4372">_xlfn.XLOOKUP(Q4372,匹配表1065!L:L,匹配表1065!M:N)</f>
        <v>抑郁焦虑</v>
      </c>
      <c r="U4372" s="94" t="str">
        <v>神经内科</v>
      </c>
      <c r="V4372" s="95" t="s">
        <v>42</v>
      </c>
      <c r="W4372" s="93">
        <f>_xlfn.XLOOKUP(M4372,匹配表1065!D:D,匹配表1065!F:F)*N4372</f>
        <v>12</v>
      </c>
    </row>
    <row r="4373" customHeight="1" spans="1:23">
      <c r="A4373" s="89" t="s">
        <v>787</v>
      </c>
      <c r="B4373" s="90">
        <v>46197</v>
      </c>
      <c r="C4373" s="91" t="str">
        <f t="shared" si="136"/>
        <v>6月第4周</v>
      </c>
      <c r="D4373" s="89" t="s">
        <v>854</v>
      </c>
      <c r="E4373" s="89" t="str">
        <f t="shared" si="137"/>
        <v>6月第4周--周3</v>
      </c>
      <c r="F4373" s="103" t="s">
        <v>27</v>
      </c>
      <c r="G4373" s="102" t="s">
        <v>104</v>
      </c>
      <c r="H4373" s="92" t="str">
        <f>_xlfn.XLOOKUP(O4373,匹配表1065!T:T,匹配表1065!W:W)</f>
        <v>济南市</v>
      </c>
      <c r="I4373" s="89" t="str">
        <f>_xlfn.XLOOKUP(O4373,匹配表1065!T:T,匹配表1065!X:X)</f>
        <v>PME2025</v>
      </c>
      <c r="J4373" s="102" t="s">
        <v>111</v>
      </c>
      <c r="K4373" s="89" cm="1">
        <f ca="1" t="array" ref="K4373:L4373">_xlfn.XLOOKUP(J4373,匹配表1065!Y:Y,匹配表1065!AA:AB)</f>
        <v>30</v>
      </c>
      <c r="L4373" s="89" t="str">
        <v>3个月以上</v>
      </c>
      <c r="M4373" s="92" t="s">
        <v>55</v>
      </c>
      <c r="N4373" s="102">
        <v>1</v>
      </c>
      <c r="O4373" s="93" t="str">
        <f>_xlfn.XLOOKUP(P4373,匹配表1065!U:U,匹配表1065!T:T)</f>
        <v>HO00001400</v>
      </c>
      <c r="P4373" s="102" t="s">
        <v>112</v>
      </c>
      <c r="Q4373" s="102" t="s">
        <v>115</v>
      </c>
      <c r="R4373" s="89" t="str">
        <f>_xlfn.XLOOKUP(Q4373,匹配表1065!L:L,匹配表1065!O:O)</f>
        <v>B</v>
      </c>
      <c r="S4373" s="93" t="str">
        <f>IFERROR(_xlfn.XLOOKUP(Q4373,匹配表1065!AI:AI,匹配表1065!AJ:AJ),"绿标")</f>
        <v>绿标</v>
      </c>
      <c r="T4373" s="93" t="str" cm="1">
        <f t="array" ref="T4373:U4373">_xlfn.XLOOKUP(Q4373,匹配表1065!L:L,匹配表1065!M:N)</f>
        <v>癫痫</v>
      </c>
      <c r="U4373" s="94" t="str">
        <v>神经内科</v>
      </c>
      <c r="V4373" s="95" t="s">
        <v>33</v>
      </c>
      <c r="W4373" s="93">
        <f>_xlfn.XLOOKUP(M4373,匹配表1065!D:D,匹配表1065!F:F)*N4373</f>
        <v>8</v>
      </c>
    </row>
    <row r="4374" customHeight="1" spans="1:23">
      <c r="A4374" s="89" t="s">
        <v>787</v>
      </c>
      <c r="B4374" s="90">
        <v>46197</v>
      </c>
      <c r="C4374" s="91" t="str">
        <f t="shared" si="136"/>
        <v>6月第4周</v>
      </c>
      <c r="D4374" s="89" t="s">
        <v>854</v>
      </c>
      <c r="E4374" s="89" t="str">
        <f t="shared" si="137"/>
        <v>6月第4周--周3</v>
      </c>
      <c r="F4374" s="103" t="s">
        <v>27</v>
      </c>
      <c r="G4374" s="102" t="s">
        <v>104</v>
      </c>
      <c r="H4374" s="92" t="str">
        <f>_xlfn.XLOOKUP(O4374,匹配表1065!T:T,匹配表1065!W:W)</f>
        <v>济南市</v>
      </c>
      <c r="I4374" s="89" t="str">
        <f>_xlfn.XLOOKUP(O4374,匹配表1065!T:T,匹配表1065!X:X)</f>
        <v>PME2025</v>
      </c>
      <c r="J4374" s="102" t="s">
        <v>111</v>
      </c>
      <c r="K4374" s="89" cm="1">
        <f ca="1" t="array" ref="K4374:L4374">_xlfn.XLOOKUP(J4374,匹配表1065!Y:Y,匹配表1065!AA:AB)</f>
        <v>30</v>
      </c>
      <c r="L4374" s="89" t="str">
        <v>3个月以上</v>
      </c>
      <c r="M4374" s="92" t="s">
        <v>35</v>
      </c>
      <c r="N4374" s="102">
        <v>1</v>
      </c>
      <c r="O4374" s="93" t="str">
        <f>_xlfn.XLOOKUP(P4374,匹配表1065!U:U,匹配表1065!T:T)</f>
        <v>HO00001400</v>
      </c>
      <c r="P4374" s="102" t="s">
        <v>112</v>
      </c>
      <c r="Q4374" s="102" t="s">
        <v>597</v>
      </c>
      <c r="R4374" s="89" t="str">
        <f>_xlfn.XLOOKUP(Q4374,匹配表1065!L:L,匹配表1065!O:O)</f>
        <v>B</v>
      </c>
      <c r="S4374" s="93" t="str">
        <f>IFERROR(_xlfn.XLOOKUP(Q4374,匹配表1065!AI:AI,匹配表1065!AJ:AJ),"绿标")</f>
        <v>绿标</v>
      </c>
      <c r="T4374" s="93" t="str" cm="1">
        <f t="array" ref="T4374:U4374">_xlfn.XLOOKUP(Q4374,匹配表1065!L:L,匹配表1065!M:N)</f>
        <v>脑血管</v>
      </c>
      <c r="U4374" s="94" t="str">
        <v>神经内科</v>
      </c>
      <c r="V4374" s="95" t="s">
        <v>58</v>
      </c>
      <c r="W4374" s="93">
        <f>_xlfn.XLOOKUP(M4374,匹配表1065!D:D,匹配表1065!F:F)*N4374</f>
        <v>4</v>
      </c>
    </row>
    <row r="4375" customHeight="1" spans="1:23">
      <c r="A4375" s="89" t="s">
        <v>787</v>
      </c>
      <c r="B4375" s="90">
        <v>46197</v>
      </c>
      <c r="C4375" s="91" t="str">
        <f t="shared" si="136"/>
        <v>6月第4周</v>
      </c>
      <c r="D4375" s="89" t="s">
        <v>854</v>
      </c>
      <c r="E4375" s="89" t="str">
        <f t="shared" si="137"/>
        <v>6月第4周--周3</v>
      </c>
      <c r="F4375" s="103" t="s">
        <v>27</v>
      </c>
      <c r="G4375" s="102" t="s">
        <v>104</v>
      </c>
      <c r="H4375" s="92" t="str">
        <f>_xlfn.XLOOKUP(O4375,匹配表1065!T:T,匹配表1065!W:W)</f>
        <v>济南市</v>
      </c>
      <c r="I4375" s="89" t="str">
        <f>_xlfn.XLOOKUP(O4375,匹配表1065!T:T,匹配表1065!X:X)</f>
        <v>PME2025</v>
      </c>
      <c r="J4375" s="102" t="s">
        <v>111</v>
      </c>
      <c r="K4375" s="89" cm="1">
        <f ca="1" t="array" ref="K4375:L4375">_xlfn.XLOOKUP(J4375,匹配表1065!Y:Y,匹配表1065!AA:AB)</f>
        <v>30</v>
      </c>
      <c r="L4375" s="89" t="str">
        <v>3个月以上</v>
      </c>
      <c r="M4375" s="92" t="s">
        <v>35</v>
      </c>
      <c r="N4375" s="102">
        <v>1</v>
      </c>
      <c r="O4375" s="93" t="str">
        <f>_xlfn.XLOOKUP(P4375,匹配表1065!U:U,匹配表1065!T:T)</f>
        <v>HO00394630</v>
      </c>
      <c r="P4375" s="102" t="s">
        <v>462</v>
      </c>
      <c r="Q4375" s="102" t="s">
        <v>463</v>
      </c>
      <c r="R4375" s="89" t="str">
        <f>_xlfn.XLOOKUP(Q4375,匹配表1065!L:L,匹配表1065!O:O)</f>
        <v>C</v>
      </c>
      <c r="S4375" s="93" t="str">
        <f>IFERROR(_xlfn.XLOOKUP(Q4375,匹配表1065!AI:AI,匹配表1065!AJ:AJ),"绿标")</f>
        <v>绿标</v>
      </c>
      <c r="T4375" s="93" t="str" cm="1">
        <f t="array" ref="T4375:U4375">_xlfn.XLOOKUP(Q4375,匹配表1065!L:L,匹配表1065!M:N)</f>
        <v>眩晕</v>
      </c>
      <c r="U4375" s="94" t="str">
        <v>神经内科</v>
      </c>
      <c r="V4375" s="95" t="s">
        <v>58</v>
      </c>
      <c r="W4375" s="93">
        <f>_xlfn.XLOOKUP(M4375,匹配表1065!D:D,匹配表1065!F:F)*N4375</f>
        <v>4</v>
      </c>
    </row>
    <row r="4376" customHeight="1" spans="1:23">
      <c r="A4376" s="89" t="s">
        <v>787</v>
      </c>
      <c r="B4376" s="90">
        <v>46197</v>
      </c>
      <c r="C4376" s="91" t="str">
        <f t="shared" si="136"/>
        <v>6月第4周</v>
      </c>
      <c r="D4376" s="89" t="s">
        <v>854</v>
      </c>
      <c r="E4376" s="89" t="str">
        <f t="shared" si="137"/>
        <v>6月第4周--周3</v>
      </c>
      <c r="F4376" s="103" t="s">
        <v>27</v>
      </c>
      <c r="G4376" s="102" t="s">
        <v>104</v>
      </c>
      <c r="H4376" s="92" t="str">
        <f>_xlfn.XLOOKUP(O4376,匹配表1065!T:T,匹配表1065!W:W)</f>
        <v>聊城市</v>
      </c>
      <c r="I4376" s="89" t="str">
        <f>_xlfn.XLOOKUP(O4376,匹配表1065!T:T,匹配表1065!X:X)</f>
        <v>PME2046</v>
      </c>
      <c r="J4376" s="102" t="s">
        <v>108</v>
      </c>
      <c r="K4376" s="89" cm="1">
        <f ca="1" t="array" ref="K4376:L4376">_xlfn.XLOOKUP(J4376,匹配表1065!Y:Y,匹配表1065!AA:AB)</f>
        <v>8</v>
      </c>
      <c r="L4376" s="89" t="str">
        <v>3个月以上</v>
      </c>
      <c r="M4376" s="92" t="s">
        <v>30</v>
      </c>
      <c r="N4376" s="102">
        <v>1</v>
      </c>
      <c r="O4376" s="93" t="str">
        <f>_xlfn.XLOOKUP(P4376,匹配表1065!U:U,匹配表1065!T:T)</f>
        <v>HO00001415</v>
      </c>
      <c r="P4376" s="102" t="s">
        <v>109</v>
      </c>
      <c r="Q4376" s="102" t="s">
        <v>110</v>
      </c>
      <c r="R4376" s="89" t="str">
        <f>_xlfn.XLOOKUP(Q4376,匹配表1065!L:L,匹配表1065!O:O)</f>
        <v>B</v>
      </c>
      <c r="S4376" s="93" t="str">
        <f>IFERROR(_xlfn.XLOOKUP(Q4376,匹配表1065!AI:AI,匹配表1065!AJ:AJ),"绿标")</f>
        <v>绿标</v>
      </c>
      <c r="T4376" s="93" t="str" cm="1">
        <f t="array" ref="T4376:U4376">_xlfn.XLOOKUP(Q4376,匹配表1065!L:L,匹配表1065!M:N)</f>
        <v>脑血管</v>
      </c>
      <c r="U4376" s="94" t="str">
        <v>神经内科</v>
      </c>
      <c r="V4376" s="95" t="s">
        <v>42</v>
      </c>
      <c r="W4376" s="93">
        <f>_xlfn.XLOOKUP(M4376,匹配表1065!D:D,匹配表1065!F:F)*N4376</f>
        <v>12</v>
      </c>
    </row>
    <row r="4377" customHeight="1" spans="1:23">
      <c r="A4377" s="89" t="s">
        <v>787</v>
      </c>
      <c r="B4377" s="90">
        <v>46197</v>
      </c>
      <c r="C4377" s="91" t="str">
        <f t="shared" si="136"/>
        <v>6月第4周</v>
      </c>
      <c r="D4377" s="89" t="s">
        <v>854</v>
      </c>
      <c r="E4377" s="89" t="str">
        <f t="shared" si="137"/>
        <v>6月第4周--周3</v>
      </c>
      <c r="F4377" s="103" t="s">
        <v>27</v>
      </c>
      <c r="G4377" s="102" t="s">
        <v>104</v>
      </c>
      <c r="H4377" s="92" t="str">
        <f>_xlfn.XLOOKUP(O4377,匹配表1065!T:T,匹配表1065!W:W)</f>
        <v>聊城市</v>
      </c>
      <c r="I4377" s="89" t="str">
        <f>_xlfn.XLOOKUP(O4377,匹配表1065!T:T,匹配表1065!X:X)</f>
        <v>PME2046</v>
      </c>
      <c r="J4377" s="102" t="s">
        <v>108</v>
      </c>
      <c r="K4377" s="89" cm="1">
        <f ca="1" t="array" ref="K4377:L4377">_xlfn.XLOOKUP(J4377,匹配表1065!Y:Y,匹配表1065!AA:AB)</f>
        <v>8</v>
      </c>
      <c r="L4377" s="89" t="str">
        <v>3个月以上</v>
      </c>
      <c r="M4377" s="92" t="s">
        <v>35</v>
      </c>
      <c r="N4377" s="102">
        <v>1</v>
      </c>
      <c r="O4377" s="93" t="str">
        <f>_xlfn.XLOOKUP(P4377,匹配表1065!U:U,匹配表1065!T:T)</f>
        <v>HO00001415</v>
      </c>
      <c r="P4377" s="102" t="s">
        <v>109</v>
      </c>
      <c r="Q4377" s="102" t="s">
        <v>318</v>
      </c>
      <c r="R4377" s="89" t="str">
        <f>_xlfn.XLOOKUP(Q4377,匹配表1065!L:L,匹配表1065!O:O)</f>
        <v>C</v>
      </c>
      <c r="S4377" s="93" t="str">
        <f>IFERROR(_xlfn.XLOOKUP(Q4377,匹配表1065!AI:AI,匹配表1065!AJ:AJ),"绿标")</f>
        <v>黑标</v>
      </c>
      <c r="T4377" s="93" t="str" cm="1">
        <f t="array" ref="T4377:U4377">_xlfn.XLOOKUP(Q4377,匹配表1065!L:L,匹配表1065!M:N)</f>
        <v>眩晕</v>
      </c>
      <c r="U4377" s="94" t="str">
        <v>耳鼻喉科</v>
      </c>
      <c r="V4377" s="95" t="s">
        <v>33</v>
      </c>
      <c r="W4377" s="93">
        <f>_xlfn.XLOOKUP(M4377,匹配表1065!D:D,匹配表1065!F:F)*N4377</f>
        <v>4</v>
      </c>
    </row>
    <row r="4378" customHeight="1" spans="1:23">
      <c r="A4378" s="89" t="s">
        <v>787</v>
      </c>
      <c r="B4378" s="90">
        <v>46197</v>
      </c>
      <c r="C4378" s="91" t="str">
        <f t="shared" si="136"/>
        <v>6月第4周</v>
      </c>
      <c r="D4378" s="89" t="s">
        <v>854</v>
      </c>
      <c r="E4378" s="89" t="str">
        <f t="shared" si="137"/>
        <v>6月第4周--周3</v>
      </c>
      <c r="F4378" s="103" t="s">
        <v>27</v>
      </c>
      <c r="G4378" s="102" t="s">
        <v>104</v>
      </c>
      <c r="H4378" s="92" t="str">
        <f>_xlfn.XLOOKUP(O4378,匹配表1065!T:T,匹配表1065!W:W)</f>
        <v>济南市</v>
      </c>
      <c r="I4378" s="89" t="str">
        <f>_xlfn.XLOOKUP(O4378,匹配表1065!T:T,匹配表1065!X:X)</f>
        <v>PME2024</v>
      </c>
      <c r="J4378" s="102" t="s">
        <v>125</v>
      </c>
      <c r="K4378" s="89" cm="1">
        <f ca="1" t="array" ref="K4378:L4378">_xlfn.XLOOKUP(J4378,匹配表1065!Y:Y,匹配表1065!AA:AB)</f>
        <v>9</v>
      </c>
      <c r="L4378" s="89" t="str">
        <v>3个月以上</v>
      </c>
      <c r="M4378" s="92" t="s">
        <v>30</v>
      </c>
      <c r="N4378" s="102">
        <v>1</v>
      </c>
      <c r="O4378" s="93" t="str">
        <f>_xlfn.XLOOKUP(P4378,匹配表1065!U:U,匹配表1065!T:T)</f>
        <v>HO00001404</v>
      </c>
      <c r="P4378" s="102" t="s">
        <v>126</v>
      </c>
      <c r="Q4378" s="102" t="s">
        <v>233</v>
      </c>
      <c r="R4378" s="89" t="str">
        <f>_xlfn.XLOOKUP(Q4378,匹配表1065!L:L,匹配表1065!O:O)</f>
        <v>B</v>
      </c>
      <c r="S4378" s="93" t="str">
        <f>IFERROR(_xlfn.XLOOKUP(Q4378,匹配表1065!AI:AI,匹配表1065!AJ:AJ),"绿标")</f>
        <v>红标</v>
      </c>
      <c r="T4378" s="93" t="str" cm="1">
        <f t="array" ref="T4378:U4378">_xlfn.XLOOKUP(Q4378,匹配表1065!L:L,匹配表1065!M:N)</f>
        <v>脑血管</v>
      </c>
      <c r="U4378" s="94" t="str">
        <v>神经内科</v>
      </c>
      <c r="V4378" s="95" t="s">
        <v>42</v>
      </c>
      <c r="W4378" s="93">
        <f>_xlfn.XLOOKUP(M4378,匹配表1065!D:D,匹配表1065!F:F)*N4378</f>
        <v>12</v>
      </c>
    </row>
    <row r="4379" customHeight="1" spans="1:23">
      <c r="A4379" s="89" t="s">
        <v>787</v>
      </c>
      <c r="B4379" s="90">
        <v>46197</v>
      </c>
      <c r="C4379" s="91" t="str">
        <f t="shared" si="136"/>
        <v>6月第4周</v>
      </c>
      <c r="D4379" s="89" t="s">
        <v>854</v>
      </c>
      <c r="E4379" s="89" t="str">
        <f t="shared" si="137"/>
        <v>6月第4周--周3</v>
      </c>
      <c r="F4379" s="103" t="s">
        <v>27</v>
      </c>
      <c r="G4379" s="102" t="s">
        <v>104</v>
      </c>
      <c r="H4379" s="92" t="str">
        <f>_xlfn.XLOOKUP(O4379,匹配表1065!T:T,匹配表1065!W:W)</f>
        <v>济南市</v>
      </c>
      <c r="I4379" s="89" t="str">
        <f>_xlfn.XLOOKUP(O4379,匹配表1065!T:T,匹配表1065!X:X)</f>
        <v>PME2024</v>
      </c>
      <c r="J4379" s="102" t="s">
        <v>125</v>
      </c>
      <c r="K4379" s="89" cm="1">
        <f ca="1" t="array" ref="K4379:L4379">_xlfn.XLOOKUP(J4379,匹配表1065!Y:Y,匹配表1065!AA:AB)</f>
        <v>9</v>
      </c>
      <c r="L4379" s="89" t="str">
        <v>3个月以上</v>
      </c>
      <c r="M4379" s="92" t="s">
        <v>35</v>
      </c>
      <c r="N4379" s="102">
        <v>1</v>
      </c>
      <c r="O4379" s="93" t="str">
        <f>_xlfn.XLOOKUP(P4379,匹配表1065!U:U,匹配表1065!T:T)</f>
        <v>HO00001404</v>
      </c>
      <c r="P4379" s="102" t="s">
        <v>126</v>
      </c>
      <c r="Q4379" s="102" t="s">
        <v>127</v>
      </c>
      <c r="R4379" s="89" t="str">
        <f>_xlfn.XLOOKUP(Q4379,匹配表1065!L:L,匹配表1065!O:O)</f>
        <v>A</v>
      </c>
      <c r="S4379" s="93" t="str">
        <f>IFERROR(_xlfn.XLOOKUP(Q4379,匹配表1065!AI:AI,匹配表1065!AJ:AJ),"绿标")</f>
        <v>红标</v>
      </c>
      <c r="T4379" s="93" t="str" cm="1">
        <f t="array" ref="T4379:U4379">_xlfn.XLOOKUP(Q4379,匹配表1065!L:L,匹配表1065!M:N)</f>
        <v>头痛</v>
      </c>
      <c r="U4379" s="94" t="str">
        <v>神经内科</v>
      </c>
      <c r="V4379" s="95" t="s">
        <v>42</v>
      </c>
      <c r="W4379" s="93">
        <f>_xlfn.XLOOKUP(M4379,匹配表1065!D:D,匹配表1065!F:F)*N4379</f>
        <v>4</v>
      </c>
    </row>
    <row r="4380" customHeight="1" spans="1:23">
      <c r="A4380" s="89" t="s">
        <v>787</v>
      </c>
      <c r="B4380" s="90">
        <v>46197</v>
      </c>
      <c r="C4380" s="91" t="str">
        <f t="shared" si="136"/>
        <v>6月第4周</v>
      </c>
      <c r="D4380" s="89" t="s">
        <v>854</v>
      </c>
      <c r="E4380" s="89" t="str">
        <f t="shared" si="137"/>
        <v>6月第4周--周3</v>
      </c>
      <c r="F4380" s="103" t="s">
        <v>27</v>
      </c>
      <c r="G4380" s="102" t="s">
        <v>104</v>
      </c>
      <c r="H4380" s="92" t="str">
        <f>_xlfn.XLOOKUP(O4380,匹配表1065!T:T,匹配表1065!W:W)</f>
        <v>济南市</v>
      </c>
      <c r="I4380" s="89" t="str">
        <f>_xlfn.XLOOKUP(O4380,匹配表1065!T:T,匹配表1065!X:X)</f>
        <v>PME2026</v>
      </c>
      <c r="J4380" s="102" t="s">
        <v>116</v>
      </c>
      <c r="K4380" s="89" cm="1">
        <f ca="1" t="array" ref="K4380:L4380">_xlfn.XLOOKUP(J4380,匹配表1065!Y:Y,匹配表1065!AA:AB)</f>
        <v>13</v>
      </c>
      <c r="L4380" s="89" t="str">
        <v>3个月以上</v>
      </c>
      <c r="M4380" s="92" t="s">
        <v>30</v>
      </c>
      <c r="N4380" s="102">
        <v>1</v>
      </c>
      <c r="O4380" s="93" t="str">
        <f>_xlfn.XLOOKUP(P4380,匹配表1065!U:U,匹配表1065!T:T)</f>
        <v>HO00001409</v>
      </c>
      <c r="P4380" s="102" t="s">
        <v>117</v>
      </c>
      <c r="Q4380" s="102" t="s">
        <v>118</v>
      </c>
      <c r="R4380" s="89" t="str">
        <f>_xlfn.XLOOKUP(Q4380,匹配表1065!L:L,匹配表1065!O:O)</f>
        <v>A</v>
      </c>
      <c r="S4380" s="93" t="str">
        <f>IFERROR(_xlfn.XLOOKUP(Q4380,匹配表1065!AI:AI,匹配表1065!AJ:AJ),"绿标")</f>
        <v>绿标</v>
      </c>
      <c r="T4380" s="93" t="str" cm="1">
        <f t="array" ref="T4380:U4380">_xlfn.XLOOKUP(Q4380,匹配表1065!L:L,匹配表1065!M:N)</f>
        <v>头痛</v>
      </c>
      <c r="U4380" s="94" t="str">
        <v>神经内科</v>
      </c>
      <c r="V4380" s="95" t="s">
        <v>67</v>
      </c>
      <c r="W4380" s="93">
        <f>_xlfn.XLOOKUP(M4380,匹配表1065!D:D,匹配表1065!F:F)*N4380</f>
        <v>12</v>
      </c>
    </row>
    <row r="4381" customHeight="1" spans="1:23">
      <c r="A4381" s="89" t="s">
        <v>787</v>
      </c>
      <c r="B4381" s="90">
        <v>46197</v>
      </c>
      <c r="C4381" s="91" t="str">
        <f t="shared" si="136"/>
        <v>6月第4周</v>
      </c>
      <c r="D4381" s="89" t="s">
        <v>854</v>
      </c>
      <c r="E4381" s="89" t="str">
        <f t="shared" si="137"/>
        <v>6月第4周--周3</v>
      </c>
      <c r="F4381" s="103" t="s">
        <v>27</v>
      </c>
      <c r="G4381" s="102" t="s">
        <v>104</v>
      </c>
      <c r="H4381" s="92" t="str">
        <f>_xlfn.XLOOKUP(O4381,匹配表1065!T:T,匹配表1065!W:W)</f>
        <v>济南市</v>
      </c>
      <c r="I4381" s="89" t="str">
        <f>_xlfn.XLOOKUP(O4381,匹配表1065!T:T,匹配表1065!X:X)</f>
        <v>PME2026</v>
      </c>
      <c r="J4381" s="102" t="s">
        <v>116</v>
      </c>
      <c r="K4381" s="89" cm="1">
        <f ca="1" t="array" ref="K4381:L4381">_xlfn.XLOOKUP(J4381,匹配表1065!Y:Y,匹配表1065!AA:AB)</f>
        <v>13</v>
      </c>
      <c r="L4381" s="89" t="str">
        <v>3个月以上</v>
      </c>
      <c r="M4381" s="92" t="s">
        <v>30</v>
      </c>
      <c r="N4381" s="102">
        <v>1</v>
      </c>
      <c r="O4381" s="93" t="str">
        <f>_xlfn.XLOOKUP(P4381,匹配表1065!U:U,匹配表1065!T:T)</f>
        <v>HO00001417</v>
      </c>
      <c r="P4381" s="102" t="s">
        <v>119</v>
      </c>
      <c r="Q4381" s="102" t="s">
        <v>120</v>
      </c>
      <c r="R4381" s="89" t="str">
        <f>_xlfn.XLOOKUP(Q4381,匹配表1065!L:L,匹配表1065!O:O)</f>
        <v>D</v>
      </c>
      <c r="S4381" s="93" t="str">
        <f>IFERROR(_xlfn.XLOOKUP(Q4381,匹配表1065!AI:AI,匹配表1065!AJ:AJ),"绿标")</f>
        <v>绿标</v>
      </c>
      <c r="T4381" s="93" t="str" cm="1">
        <f t="array" ref="T4381:U4381">_xlfn.XLOOKUP(Q4381,匹配表1065!L:L,匹配表1065!M:N)</f>
        <v>抑郁焦虑</v>
      </c>
      <c r="U4381" s="94" t="str">
        <v>精神心理科</v>
      </c>
      <c r="V4381" s="95" t="s">
        <v>42</v>
      </c>
      <c r="W4381" s="93">
        <f>_xlfn.XLOOKUP(M4381,匹配表1065!D:D,匹配表1065!F:F)*N4381</f>
        <v>12</v>
      </c>
    </row>
    <row r="4382" customHeight="1" spans="1:23">
      <c r="A4382" s="89" t="s">
        <v>787</v>
      </c>
      <c r="B4382" s="90">
        <v>46197</v>
      </c>
      <c r="C4382" s="91" t="str">
        <f t="shared" si="136"/>
        <v>6月第4周</v>
      </c>
      <c r="D4382" s="89" t="s">
        <v>854</v>
      </c>
      <c r="E4382" s="89" t="str">
        <f t="shared" si="137"/>
        <v>6月第4周--周3</v>
      </c>
      <c r="F4382" s="103" t="s">
        <v>27</v>
      </c>
      <c r="G4382" s="102" t="s">
        <v>104</v>
      </c>
      <c r="H4382" s="92" t="str">
        <f>_xlfn.XLOOKUP(O4382,匹配表1065!T:T,匹配表1065!W:W)</f>
        <v>济南市</v>
      </c>
      <c r="I4382" s="89" t="str">
        <f>_xlfn.XLOOKUP(O4382,匹配表1065!T:T,匹配表1065!X:X)</f>
        <v>PME2025</v>
      </c>
      <c r="J4382" s="102" t="s">
        <v>128</v>
      </c>
      <c r="K4382" s="89" cm="1">
        <f ca="1" t="array" ref="K4382:L4382">_xlfn.XLOOKUP(J4382,匹配表1065!Y:Y,匹配表1065!AA:AB)</f>
        <v>13</v>
      </c>
      <c r="L4382" s="89" t="str">
        <v>3个月以上</v>
      </c>
      <c r="M4382" s="92" t="s">
        <v>202</v>
      </c>
      <c r="N4382" s="102">
        <v>1</v>
      </c>
      <c r="O4382" s="93" t="str">
        <f>_xlfn.XLOOKUP(P4382,匹配表1065!U:U,匹配表1065!T:T)</f>
        <v>HO00001400</v>
      </c>
      <c r="P4382" s="102" t="s">
        <v>112</v>
      </c>
      <c r="Q4382" s="102" t="s">
        <v>241</v>
      </c>
      <c r="R4382" s="89" t="str">
        <f>_xlfn.XLOOKUP(Q4382,匹配表1065!L:L,匹配表1065!O:O)</f>
        <v>A</v>
      </c>
      <c r="S4382" s="93" t="str">
        <f>IFERROR(_xlfn.XLOOKUP(Q4382,匹配表1065!AI:AI,匹配表1065!AJ:AJ),"绿标")</f>
        <v>红标</v>
      </c>
      <c r="T4382" s="93" t="str" cm="1">
        <f t="array" ref="T4382:U4382">_xlfn.XLOOKUP(Q4382,匹配表1065!L:L,匹配表1065!M:N)</f>
        <v>头痛</v>
      </c>
      <c r="U4382" s="94" t="str">
        <v>神经内科</v>
      </c>
      <c r="V4382" s="95" t="s">
        <v>67</v>
      </c>
      <c r="W4382" s="93">
        <f>_xlfn.XLOOKUP(M4382,匹配表1065!D:D,匹配表1065!F:F)*N4382</f>
        <v>16</v>
      </c>
    </row>
    <row r="4383" customHeight="1" spans="1:23">
      <c r="A4383" s="89" t="s">
        <v>787</v>
      </c>
      <c r="B4383" s="90">
        <v>46197</v>
      </c>
      <c r="C4383" s="91" t="str">
        <f t="shared" si="136"/>
        <v>6月第4周</v>
      </c>
      <c r="D4383" s="89" t="s">
        <v>854</v>
      </c>
      <c r="E4383" s="89" t="str">
        <f t="shared" si="137"/>
        <v>6月第4周--周3</v>
      </c>
      <c r="F4383" s="103" t="s">
        <v>27</v>
      </c>
      <c r="G4383" s="102" t="s">
        <v>104</v>
      </c>
      <c r="H4383" s="92" t="str">
        <f>_xlfn.XLOOKUP(O4383,匹配表1065!T:T,匹配表1065!W:W)</f>
        <v>济南市</v>
      </c>
      <c r="I4383" s="89" t="str">
        <f>_xlfn.XLOOKUP(O4383,匹配表1065!T:T,匹配表1065!X:X)</f>
        <v>PME2025</v>
      </c>
      <c r="J4383" s="102" t="s">
        <v>128</v>
      </c>
      <c r="K4383" s="89" cm="1">
        <f ca="1" t="array" ref="K4383:L4383">_xlfn.XLOOKUP(J4383,匹配表1065!Y:Y,匹配表1065!AA:AB)</f>
        <v>13</v>
      </c>
      <c r="L4383" s="89" t="str">
        <v>3个月以上</v>
      </c>
      <c r="M4383" s="92" t="s">
        <v>35</v>
      </c>
      <c r="N4383" s="102">
        <v>1</v>
      </c>
      <c r="O4383" s="93" t="str">
        <f>_xlfn.XLOOKUP(P4383,匹配表1065!U:U,匹配表1065!T:T)</f>
        <v>HO00001400</v>
      </c>
      <c r="P4383" s="102" t="s">
        <v>112</v>
      </c>
      <c r="Q4383" s="102" t="s">
        <v>131</v>
      </c>
      <c r="R4383" s="89" t="str">
        <f>_xlfn.XLOOKUP(Q4383,匹配表1065!L:L,匹配表1065!O:O)</f>
        <v>B</v>
      </c>
      <c r="S4383" s="93" t="str">
        <f>IFERROR(_xlfn.XLOOKUP(Q4383,匹配表1065!AI:AI,匹配表1065!AJ:AJ),"绿标")</f>
        <v>红标</v>
      </c>
      <c r="T4383" s="93" t="str" cm="1">
        <f t="array" ref="T4383:U4383">_xlfn.XLOOKUP(Q4383,匹配表1065!L:L,匹配表1065!M:N)</f>
        <v>脑血管</v>
      </c>
      <c r="U4383" s="94" t="str">
        <v>神经内科</v>
      </c>
      <c r="V4383" s="95" t="s">
        <v>58</v>
      </c>
      <c r="W4383" s="93">
        <f>_xlfn.XLOOKUP(M4383,匹配表1065!D:D,匹配表1065!F:F)*N4383</f>
        <v>4</v>
      </c>
    </row>
    <row r="4384" customHeight="1" spans="1:23">
      <c r="A4384" s="89" t="s">
        <v>787</v>
      </c>
      <c r="B4384" s="90">
        <v>46197</v>
      </c>
      <c r="C4384" s="91" t="str">
        <f t="shared" si="136"/>
        <v>6月第4周</v>
      </c>
      <c r="D4384" s="89" t="s">
        <v>854</v>
      </c>
      <c r="E4384" s="89" t="str">
        <f t="shared" si="137"/>
        <v>6月第4周--周3</v>
      </c>
      <c r="F4384" s="103" t="s">
        <v>27</v>
      </c>
      <c r="G4384" s="102" t="s">
        <v>167</v>
      </c>
      <c r="H4384" s="92" t="str">
        <f>_xlfn.XLOOKUP(O4384,匹配表1065!T:T,匹配表1065!W:W)</f>
        <v>南通市</v>
      </c>
      <c r="I4384" s="89" t="str">
        <f>_xlfn.XLOOKUP(O4384,匹配表1065!T:T,匹配表1065!X:X)</f>
        <v>PME2013</v>
      </c>
      <c r="J4384" s="102" t="s">
        <v>180</v>
      </c>
      <c r="K4384" s="89" cm="1">
        <f ca="1" t="array" ref="K4384:L4384">_xlfn.XLOOKUP(J4384,匹配表1065!Y:Y,匹配表1065!AA:AB)</f>
        <v>51</v>
      </c>
      <c r="L4384" s="89" t="str">
        <v>3个月以上</v>
      </c>
      <c r="M4384" s="92" t="s">
        <v>30</v>
      </c>
      <c r="N4384" s="102">
        <v>3</v>
      </c>
      <c r="O4384" s="93" t="str">
        <f>_xlfn.XLOOKUP(P4384,匹配表1065!U:U,匹配表1065!T:T)</f>
        <v>HO00001021</v>
      </c>
      <c r="P4384" s="102" t="s">
        <v>181</v>
      </c>
      <c r="Q4384" s="102" t="s">
        <v>182</v>
      </c>
      <c r="R4384" s="89" t="str">
        <f>_xlfn.XLOOKUP(Q4384,匹配表1065!L:L,匹配表1065!O:O)</f>
        <v>C</v>
      </c>
      <c r="S4384" s="93" t="str">
        <f>IFERROR(_xlfn.XLOOKUP(Q4384,匹配表1065!AI:AI,匹配表1065!AJ:AJ),"绿标")</f>
        <v>红标</v>
      </c>
      <c r="T4384" s="93" t="str" cm="1">
        <f t="array" ref="T4384:U4384">_xlfn.XLOOKUP(Q4384,匹配表1065!L:L,匹配表1065!M:N)</f>
        <v>眩晕</v>
      </c>
      <c r="U4384" s="94" t="str">
        <v>神经内科</v>
      </c>
      <c r="V4384" s="95" t="s">
        <v>70</v>
      </c>
      <c r="W4384" s="93">
        <f>_xlfn.XLOOKUP(M4384,匹配表1065!D:D,匹配表1065!F:F)*N4384</f>
        <v>36</v>
      </c>
    </row>
    <row r="4385" customHeight="1" spans="1:23">
      <c r="A4385" s="89" t="s">
        <v>787</v>
      </c>
      <c r="B4385" s="90">
        <v>46197</v>
      </c>
      <c r="C4385" s="91" t="str">
        <f t="shared" si="136"/>
        <v>6月第4周</v>
      </c>
      <c r="D4385" s="89" t="s">
        <v>854</v>
      </c>
      <c r="E4385" s="89" t="str">
        <f t="shared" si="137"/>
        <v>6月第4周--周3</v>
      </c>
      <c r="F4385" s="103" t="s">
        <v>27</v>
      </c>
      <c r="G4385" s="102" t="s">
        <v>167</v>
      </c>
      <c r="H4385" s="92" t="str">
        <f>_xlfn.XLOOKUP(O4385,匹配表1065!T:T,匹配表1065!W:W)</f>
        <v>南通市</v>
      </c>
      <c r="I4385" s="89" t="str">
        <f>_xlfn.XLOOKUP(O4385,匹配表1065!T:T,匹配表1065!X:X)</f>
        <v>PME2013</v>
      </c>
      <c r="J4385" s="102" t="s">
        <v>180</v>
      </c>
      <c r="K4385" s="89" cm="1">
        <f ca="1" t="array" ref="K4385:L4385">_xlfn.XLOOKUP(J4385,匹配表1065!Y:Y,匹配表1065!AA:AB)</f>
        <v>51</v>
      </c>
      <c r="L4385" s="89" t="str">
        <v>3个月以上</v>
      </c>
      <c r="M4385" s="92" t="s">
        <v>35</v>
      </c>
      <c r="N4385" s="102">
        <v>1</v>
      </c>
      <c r="O4385" s="93" t="str">
        <f>_xlfn.XLOOKUP(P4385,匹配表1065!U:U,匹配表1065!T:T)</f>
        <v>HO00001021</v>
      </c>
      <c r="P4385" s="102" t="s">
        <v>181</v>
      </c>
      <c r="Q4385" s="102" t="s">
        <v>297</v>
      </c>
      <c r="R4385" s="89" t="str">
        <f>_xlfn.XLOOKUP(Q4385,匹配表1065!L:L,匹配表1065!O:O)</f>
        <v>B</v>
      </c>
      <c r="S4385" s="93" t="str">
        <f>IFERROR(_xlfn.XLOOKUP(Q4385,匹配表1065!AI:AI,匹配表1065!AJ:AJ),"绿标")</f>
        <v>红标</v>
      </c>
      <c r="T4385" s="93" t="str" cm="1">
        <f t="array" ref="T4385:U4385">_xlfn.XLOOKUP(Q4385,匹配表1065!L:L,匹配表1065!M:N)</f>
        <v>脑血管</v>
      </c>
      <c r="U4385" s="94" t="str">
        <v>神经内科</v>
      </c>
      <c r="V4385" s="95" t="s">
        <v>33</v>
      </c>
      <c r="W4385" s="93">
        <f>_xlfn.XLOOKUP(M4385,匹配表1065!D:D,匹配表1065!F:F)*N4385</f>
        <v>4</v>
      </c>
    </row>
    <row r="4386" customHeight="1" spans="1:23">
      <c r="A4386" s="89" t="s">
        <v>787</v>
      </c>
      <c r="B4386" s="90">
        <v>46197</v>
      </c>
      <c r="C4386" s="91" t="str">
        <f t="shared" si="136"/>
        <v>6月第4周</v>
      </c>
      <c r="D4386" s="89" t="s">
        <v>854</v>
      </c>
      <c r="E4386" s="89" t="str">
        <f t="shared" si="137"/>
        <v>6月第4周--周3</v>
      </c>
      <c r="F4386" s="103" t="s">
        <v>27</v>
      </c>
      <c r="G4386" s="102" t="s">
        <v>167</v>
      </c>
      <c r="H4386" s="92" t="str">
        <f>_xlfn.XLOOKUP(O4386,匹配表1065!T:T,匹配表1065!W:W)</f>
        <v>无锡市</v>
      </c>
      <c r="I4386" s="89" t="str">
        <f>_xlfn.XLOOKUP(O4386,匹配表1065!T:T,匹配表1065!X:X)</f>
        <v>PME2014</v>
      </c>
      <c r="J4386" s="102" t="s">
        <v>581</v>
      </c>
      <c r="K4386" s="89" cm="1">
        <f ca="1" t="array" ref="K4386:L4386">_xlfn.XLOOKUP(J4386,匹配表1065!Y:Y,匹配表1065!AA:AB)</f>
        <v>1</v>
      </c>
      <c r="L4386" s="89" t="str">
        <v>3个月以内</v>
      </c>
      <c r="M4386" s="92" t="s">
        <v>35</v>
      </c>
      <c r="N4386" s="102">
        <v>1</v>
      </c>
      <c r="O4386" s="93" t="str">
        <f>_xlfn.XLOOKUP(P4386,匹配表1065!U:U,匹配表1065!T:T)</f>
        <v>HO00001111</v>
      </c>
      <c r="P4386" s="102" t="s">
        <v>582</v>
      </c>
      <c r="Q4386" s="102" t="s">
        <v>583</v>
      </c>
      <c r="R4386" s="89" t="str">
        <f>_xlfn.XLOOKUP(Q4386,匹配表1065!L:L,匹配表1065!O:O)</f>
        <v>B</v>
      </c>
      <c r="S4386" s="93" t="str">
        <f>IFERROR(_xlfn.XLOOKUP(Q4386,匹配表1065!AI:AI,匹配表1065!AJ:AJ),"绿标")</f>
        <v>黑标</v>
      </c>
      <c r="T4386" s="93" t="str" cm="1">
        <f t="array" ref="T4386:U4386">_xlfn.XLOOKUP(Q4386,匹配表1065!L:L,匹配表1065!M:N)</f>
        <v>脑血管</v>
      </c>
      <c r="U4386" s="94" t="str">
        <v>神经内科</v>
      </c>
      <c r="V4386" s="95" t="s">
        <v>33</v>
      </c>
      <c r="W4386" s="93">
        <f>_xlfn.XLOOKUP(M4386,匹配表1065!D:D,匹配表1065!F:F)*N4386</f>
        <v>4</v>
      </c>
    </row>
    <row r="4387" customHeight="1" spans="1:23">
      <c r="A4387" s="89" t="s">
        <v>787</v>
      </c>
      <c r="B4387" s="90">
        <v>46197</v>
      </c>
      <c r="C4387" s="91" t="str">
        <f t="shared" si="136"/>
        <v>6月第4周</v>
      </c>
      <c r="D4387" s="89" t="s">
        <v>854</v>
      </c>
      <c r="E4387" s="89" t="str">
        <f t="shared" si="137"/>
        <v>6月第4周--周3</v>
      </c>
      <c r="F4387" s="103" t="s">
        <v>27</v>
      </c>
      <c r="G4387" s="102" t="s">
        <v>167</v>
      </c>
      <c r="H4387" s="92" t="str">
        <f>_xlfn.XLOOKUP(O4387,匹配表1065!T:T,匹配表1065!W:W)</f>
        <v>无锡市</v>
      </c>
      <c r="I4387" s="89" t="str">
        <f>_xlfn.XLOOKUP(O4387,匹配表1065!T:T,匹配表1065!X:X)</f>
        <v>PME2014</v>
      </c>
      <c r="J4387" s="102" t="s">
        <v>581</v>
      </c>
      <c r="K4387" s="89" cm="1">
        <f ca="1" t="array" ref="K4387:L4387">_xlfn.XLOOKUP(J4387,匹配表1065!Y:Y,匹配表1065!AA:AB)</f>
        <v>1</v>
      </c>
      <c r="L4387" s="89" t="str">
        <v>3个月以内</v>
      </c>
      <c r="M4387" s="92" t="s">
        <v>35</v>
      </c>
      <c r="N4387" s="102">
        <v>1</v>
      </c>
      <c r="O4387" s="93" t="str">
        <f>_xlfn.XLOOKUP(P4387,匹配表1065!U:U,匹配表1065!T:T)</f>
        <v>HO00001112</v>
      </c>
      <c r="P4387" s="102" t="s">
        <v>594</v>
      </c>
      <c r="Q4387" s="102" t="s">
        <v>859</v>
      </c>
      <c r="R4387" s="89" t="str">
        <f>_xlfn.XLOOKUP(Q4387,匹配表1065!L:L,匹配表1065!O:O)</f>
        <v>B</v>
      </c>
      <c r="S4387" s="93" t="str">
        <f>IFERROR(_xlfn.XLOOKUP(Q4387,匹配表1065!AI:AI,匹配表1065!AJ:AJ),"绿标")</f>
        <v>绿标</v>
      </c>
      <c r="T4387" s="93" t="str" cm="1">
        <f t="array" ref="T4387:U4387">_xlfn.XLOOKUP(Q4387,匹配表1065!L:L,匹配表1065!M:N)</f>
        <v>脑血管</v>
      </c>
      <c r="U4387" s="94" t="str">
        <v>神经内科</v>
      </c>
      <c r="V4387" s="95" t="s">
        <v>42</v>
      </c>
      <c r="W4387" s="93">
        <f>_xlfn.XLOOKUP(M4387,匹配表1065!D:D,匹配表1065!F:F)*N4387</f>
        <v>4</v>
      </c>
    </row>
    <row r="4388" customHeight="1" spans="1:23">
      <c r="A4388" s="89" t="s">
        <v>787</v>
      </c>
      <c r="B4388" s="90">
        <v>46197</v>
      </c>
      <c r="C4388" s="91" t="str">
        <f t="shared" si="136"/>
        <v>6月第4周</v>
      </c>
      <c r="D4388" s="89" t="s">
        <v>854</v>
      </c>
      <c r="E4388" s="89" t="str">
        <f t="shared" si="137"/>
        <v>6月第4周--周3</v>
      </c>
      <c r="F4388" s="103" t="s">
        <v>27</v>
      </c>
      <c r="G4388" s="102" t="s">
        <v>167</v>
      </c>
      <c r="H4388" s="92" t="str">
        <f>_xlfn.XLOOKUP(O4388,匹配表1065!T:T,匹配表1065!W:W)</f>
        <v>苏州市</v>
      </c>
      <c r="I4388" s="89" t="str">
        <f>_xlfn.XLOOKUP(O4388,匹配表1065!T:T,匹配表1065!X:X)</f>
        <v>PME2010</v>
      </c>
      <c r="J4388" s="102" t="s">
        <v>186</v>
      </c>
      <c r="K4388" s="89" cm="1">
        <f ca="1" t="array" ref="K4388:L4388">_xlfn.XLOOKUP(J4388,匹配表1065!Y:Y,匹配表1065!AA:AB)</f>
        <v>6</v>
      </c>
      <c r="L4388" s="89" t="str">
        <v>3个月以上</v>
      </c>
      <c r="M4388" s="92" t="s">
        <v>30</v>
      </c>
      <c r="N4388" s="102">
        <v>1</v>
      </c>
      <c r="O4388" s="93" t="str">
        <f>_xlfn.XLOOKUP(P4388,匹配表1065!U:U,匹配表1065!T:T)</f>
        <v>HO00001051</v>
      </c>
      <c r="P4388" s="102" t="s">
        <v>191</v>
      </c>
      <c r="Q4388" s="102" t="s">
        <v>192</v>
      </c>
      <c r="R4388" s="89" t="str">
        <f>_xlfn.XLOOKUP(Q4388,匹配表1065!L:L,匹配表1065!O:O)</f>
        <v>B</v>
      </c>
      <c r="S4388" s="93" t="str">
        <f>IFERROR(_xlfn.XLOOKUP(Q4388,匹配表1065!AI:AI,匹配表1065!AJ:AJ),"绿标")</f>
        <v>绿标</v>
      </c>
      <c r="T4388" s="93" t="str" cm="1">
        <f t="array" ref="T4388:U4388">_xlfn.XLOOKUP(Q4388,匹配表1065!L:L,匹配表1065!M:N)</f>
        <v>抑郁焦虑</v>
      </c>
      <c r="U4388" s="94" t="str">
        <v>神经内科</v>
      </c>
      <c r="V4388" s="95" t="s">
        <v>70</v>
      </c>
      <c r="W4388" s="93">
        <f>_xlfn.XLOOKUP(M4388,匹配表1065!D:D,匹配表1065!F:F)*N4388</f>
        <v>12</v>
      </c>
    </row>
    <row r="4389" customHeight="1" spans="1:23">
      <c r="A4389" s="89" t="s">
        <v>787</v>
      </c>
      <c r="B4389" s="90">
        <v>46197</v>
      </c>
      <c r="C4389" s="91" t="str">
        <f t="shared" si="136"/>
        <v>6月第4周</v>
      </c>
      <c r="D4389" s="89" t="s">
        <v>854</v>
      </c>
      <c r="E4389" s="89" t="str">
        <f t="shared" si="137"/>
        <v>6月第4周--周3</v>
      </c>
      <c r="F4389" s="103" t="s">
        <v>27</v>
      </c>
      <c r="G4389" s="102" t="s">
        <v>167</v>
      </c>
      <c r="H4389" s="92" t="str">
        <f>_xlfn.XLOOKUP(O4389,匹配表1065!T:T,匹配表1065!W:W)</f>
        <v>苏州市</v>
      </c>
      <c r="I4389" s="89" t="str">
        <f>_xlfn.XLOOKUP(O4389,匹配表1065!T:T,匹配表1065!X:X)</f>
        <v>PME2010</v>
      </c>
      <c r="J4389" s="102" t="s">
        <v>186</v>
      </c>
      <c r="K4389" s="89" cm="1">
        <f ca="1" t="array" ref="K4389:L4389">_xlfn.XLOOKUP(J4389,匹配表1065!Y:Y,匹配表1065!AA:AB)</f>
        <v>6</v>
      </c>
      <c r="L4389" s="89" t="str">
        <v>3个月以上</v>
      </c>
      <c r="M4389" s="92" t="s">
        <v>35</v>
      </c>
      <c r="N4389" s="102">
        <v>1</v>
      </c>
      <c r="O4389" s="93" t="str">
        <f>_xlfn.XLOOKUP(P4389,匹配表1065!U:U,匹配表1065!T:T)</f>
        <v>HO00001047</v>
      </c>
      <c r="P4389" s="102" t="s">
        <v>189</v>
      </c>
      <c r="Q4389" s="102" t="s">
        <v>518</v>
      </c>
      <c r="R4389" s="89" t="str">
        <f>_xlfn.XLOOKUP(Q4389,匹配表1065!L:L,匹配表1065!O:O)</f>
        <v>C</v>
      </c>
      <c r="S4389" s="93" t="str">
        <f>IFERROR(_xlfn.XLOOKUP(Q4389,匹配表1065!AI:AI,匹配表1065!AJ:AJ),"绿标")</f>
        <v>绿标</v>
      </c>
      <c r="T4389" s="93" t="str" cm="1">
        <f t="array" ref="T4389:U4389">_xlfn.XLOOKUP(Q4389,匹配表1065!L:L,匹配表1065!M:N)</f>
        <v>眩晕</v>
      </c>
      <c r="U4389" s="94" t="str">
        <v>耳鼻喉科</v>
      </c>
      <c r="V4389" s="95" t="s">
        <v>58</v>
      </c>
      <c r="W4389" s="93">
        <f>_xlfn.XLOOKUP(M4389,匹配表1065!D:D,匹配表1065!F:F)*N4389</f>
        <v>4</v>
      </c>
    </row>
    <row r="4390" customHeight="1" spans="1:23">
      <c r="A4390" s="89" t="s">
        <v>787</v>
      </c>
      <c r="B4390" s="90">
        <v>46197</v>
      </c>
      <c r="C4390" s="91" t="str">
        <f t="shared" si="136"/>
        <v>6月第4周</v>
      </c>
      <c r="D4390" s="89" t="s">
        <v>854</v>
      </c>
      <c r="E4390" s="89" t="str">
        <f t="shared" si="137"/>
        <v>6月第4周--周3</v>
      </c>
      <c r="F4390" s="103" t="s">
        <v>27</v>
      </c>
      <c r="G4390" s="102" t="s">
        <v>167</v>
      </c>
      <c r="H4390" s="92" t="str">
        <f>_xlfn.XLOOKUP(O4390,匹配表1065!T:T,匹配表1065!W:W)</f>
        <v>苏州市</v>
      </c>
      <c r="I4390" s="89" t="str">
        <f>_xlfn.XLOOKUP(O4390,匹配表1065!T:T,匹配表1065!X:X)</f>
        <v>PME2017</v>
      </c>
      <c r="J4390" s="102" t="s">
        <v>323</v>
      </c>
      <c r="K4390" s="89" cm="1">
        <f ca="1" t="array" ref="K4390:L4390">_xlfn.XLOOKUP(J4390,匹配表1065!Y:Y,匹配表1065!AA:AB)</f>
        <v>7</v>
      </c>
      <c r="L4390" s="89" t="str">
        <v>3个月以上</v>
      </c>
      <c r="M4390" s="92" t="s">
        <v>30</v>
      </c>
      <c r="N4390" s="102">
        <v>1</v>
      </c>
      <c r="O4390" s="93" t="str">
        <f>_xlfn.XLOOKUP(P4390,匹配表1065!U:U,匹配表1065!T:T)</f>
        <v>HO00001110</v>
      </c>
      <c r="P4390" s="102" t="s">
        <v>324</v>
      </c>
      <c r="Q4390" s="102" t="s">
        <v>533</v>
      </c>
      <c r="R4390" s="89" t="str">
        <f>_xlfn.XLOOKUP(Q4390,匹配表1065!L:L,匹配表1065!O:O)</f>
        <v>A</v>
      </c>
      <c r="S4390" s="93" t="str">
        <f>IFERROR(_xlfn.XLOOKUP(Q4390,匹配表1065!AI:AI,匹配表1065!AJ:AJ),"绿标")</f>
        <v>绿标</v>
      </c>
      <c r="T4390" s="93" t="str" cm="1">
        <f t="array" ref="T4390:U4390">_xlfn.XLOOKUP(Q4390,匹配表1065!L:L,匹配表1065!M:N)</f>
        <v>头痛</v>
      </c>
      <c r="U4390" s="94" t="str">
        <v>神经内科</v>
      </c>
      <c r="V4390" s="95" t="s">
        <v>58</v>
      </c>
      <c r="W4390" s="93">
        <f>_xlfn.XLOOKUP(M4390,匹配表1065!D:D,匹配表1065!F:F)*N4390</f>
        <v>12</v>
      </c>
    </row>
    <row r="4391" customHeight="1" spans="1:23">
      <c r="A4391" s="89" t="s">
        <v>787</v>
      </c>
      <c r="B4391" s="90">
        <v>46197</v>
      </c>
      <c r="C4391" s="91" t="str">
        <f t="shared" si="136"/>
        <v>6月第4周</v>
      </c>
      <c r="D4391" s="89" t="s">
        <v>854</v>
      </c>
      <c r="E4391" s="89" t="str">
        <f t="shared" si="137"/>
        <v>6月第4周--周3</v>
      </c>
      <c r="F4391" s="103" t="s">
        <v>27</v>
      </c>
      <c r="G4391" s="102" t="s">
        <v>167</v>
      </c>
      <c r="H4391" s="92" t="str">
        <f>_xlfn.XLOOKUP(O4391,匹配表1065!T:T,匹配表1065!W:W)</f>
        <v>苏州市</v>
      </c>
      <c r="I4391" s="89" t="str">
        <f>_xlfn.XLOOKUP(O4391,匹配表1065!T:T,匹配表1065!X:X)</f>
        <v>PME2017</v>
      </c>
      <c r="J4391" s="102" t="s">
        <v>323</v>
      </c>
      <c r="K4391" s="89" cm="1">
        <f ca="1" t="array" ref="K4391:L4391">_xlfn.XLOOKUP(J4391,匹配表1065!Y:Y,匹配表1065!AA:AB)</f>
        <v>7</v>
      </c>
      <c r="L4391" s="89" t="str">
        <v>3个月以上</v>
      </c>
      <c r="M4391" s="92" t="s">
        <v>35</v>
      </c>
      <c r="N4391" s="102">
        <v>1</v>
      </c>
      <c r="O4391" s="93" t="str">
        <f>_xlfn.XLOOKUP(P4391,匹配表1065!U:U,匹配表1065!T:T)</f>
        <v>HO00017517</v>
      </c>
      <c r="P4391" s="102" t="s">
        <v>348</v>
      </c>
      <c r="Q4391" s="102" t="s">
        <v>659</v>
      </c>
      <c r="R4391" s="89" t="str">
        <f>_xlfn.XLOOKUP(Q4391,匹配表1065!L:L,匹配表1065!O:O)</f>
        <v>C</v>
      </c>
      <c r="S4391" s="93" t="str">
        <f>IFERROR(_xlfn.XLOOKUP(Q4391,匹配表1065!AI:AI,匹配表1065!AJ:AJ),"绿标")</f>
        <v>黑标</v>
      </c>
      <c r="T4391" s="93" t="str" cm="1">
        <f t="array" ref="T4391:U4391">_xlfn.XLOOKUP(Q4391,匹配表1065!L:L,匹配表1065!M:N)</f>
        <v>眩晕</v>
      </c>
      <c r="U4391" s="94" t="str">
        <v>耳鼻喉科</v>
      </c>
      <c r="V4391" s="95" t="s">
        <v>70</v>
      </c>
      <c r="W4391" s="93">
        <f>_xlfn.XLOOKUP(M4391,匹配表1065!D:D,匹配表1065!F:F)*N4391</f>
        <v>4</v>
      </c>
    </row>
    <row r="4392" customHeight="1" spans="1:23">
      <c r="A4392" s="89" t="s">
        <v>787</v>
      </c>
      <c r="B4392" s="90">
        <v>46197</v>
      </c>
      <c r="C4392" s="91" t="str">
        <f t="shared" si="136"/>
        <v>6月第4周</v>
      </c>
      <c r="D4392" s="89" t="s">
        <v>854</v>
      </c>
      <c r="E4392" s="89" t="str">
        <f t="shared" si="137"/>
        <v>6月第4周--周3</v>
      </c>
      <c r="F4392" s="103" t="s">
        <v>27</v>
      </c>
      <c r="G4392" s="102" t="s">
        <v>167</v>
      </c>
      <c r="H4392" s="92" t="str">
        <f>_xlfn.XLOOKUP(O4392,匹配表1065!T:T,匹配表1065!W:W)</f>
        <v>苏州市</v>
      </c>
      <c r="I4392" s="89" t="str">
        <f>_xlfn.XLOOKUP(O4392,匹配表1065!T:T,匹配表1065!X:X)</f>
        <v>PME2016</v>
      </c>
      <c r="J4392" s="102" t="s">
        <v>173</v>
      </c>
      <c r="K4392" s="89" cm="1">
        <f ca="1" t="array" ref="K4392:L4392">_xlfn.XLOOKUP(J4392,匹配表1065!Y:Y,匹配表1065!AA:AB)</f>
        <v>1</v>
      </c>
      <c r="L4392" s="89" t="str">
        <v>3个月以内</v>
      </c>
      <c r="M4392" s="92" t="s">
        <v>30</v>
      </c>
      <c r="N4392" s="102">
        <v>2</v>
      </c>
      <c r="O4392" s="93" t="str">
        <f>_xlfn.XLOOKUP(P4392,匹配表1065!U:U,匹配表1065!T:T)</f>
        <v>HO00001048</v>
      </c>
      <c r="P4392" s="102" t="s">
        <v>176</v>
      </c>
      <c r="Q4392" s="102" t="s">
        <v>290</v>
      </c>
      <c r="R4392" s="89" t="str">
        <f>_xlfn.XLOOKUP(Q4392,匹配表1065!L:L,匹配表1065!O:O)</f>
        <v>A</v>
      </c>
      <c r="S4392" s="93" t="str">
        <f>IFERROR(_xlfn.XLOOKUP(Q4392,匹配表1065!AI:AI,匹配表1065!AJ:AJ),"绿标")</f>
        <v>红标</v>
      </c>
      <c r="T4392" s="93" t="str" cm="1">
        <f t="array" ref="T4392:U4392">_xlfn.XLOOKUP(Q4392,匹配表1065!L:L,匹配表1065!M:N)</f>
        <v>头痛</v>
      </c>
      <c r="U4392" s="94" t="str">
        <v>神经内科</v>
      </c>
      <c r="V4392" s="95" t="s">
        <v>70</v>
      </c>
      <c r="W4392" s="93">
        <f>_xlfn.XLOOKUP(M4392,匹配表1065!D:D,匹配表1065!F:F)*N4392</f>
        <v>24</v>
      </c>
    </row>
    <row r="4393" customHeight="1" spans="1:23">
      <c r="A4393" s="89" t="s">
        <v>787</v>
      </c>
      <c r="B4393" s="90">
        <v>46197</v>
      </c>
      <c r="C4393" s="91" t="str">
        <f t="shared" si="136"/>
        <v>6月第4周</v>
      </c>
      <c r="D4393" s="89" t="s">
        <v>854</v>
      </c>
      <c r="E4393" s="89" t="str">
        <f t="shared" si="137"/>
        <v>6月第4周--周3</v>
      </c>
      <c r="F4393" s="103" t="s">
        <v>27</v>
      </c>
      <c r="G4393" s="102" t="s">
        <v>167</v>
      </c>
      <c r="H4393" s="92" t="str">
        <f>_xlfn.XLOOKUP(O4393,匹配表1065!T:T,匹配表1065!W:W)</f>
        <v>苏州市</v>
      </c>
      <c r="I4393" s="89" t="str">
        <f>_xlfn.XLOOKUP(O4393,匹配表1065!T:T,匹配表1065!X:X)</f>
        <v>PME2016</v>
      </c>
      <c r="J4393" s="102" t="s">
        <v>173</v>
      </c>
      <c r="K4393" s="89" cm="1">
        <f ca="1" t="array" ref="K4393:L4393">_xlfn.XLOOKUP(J4393,匹配表1065!Y:Y,匹配表1065!AA:AB)</f>
        <v>1</v>
      </c>
      <c r="L4393" s="89" t="str">
        <v>3个月以内</v>
      </c>
      <c r="M4393" s="92" t="s">
        <v>30</v>
      </c>
      <c r="N4393" s="102">
        <v>1</v>
      </c>
      <c r="O4393" s="93" t="str">
        <f>_xlfn.XLOOKUP(P4393,匹配表1065!U:U,匹配表1065!T:T)</f>
        <v>HO00001043</v>
      </c>
      <c r="P4393" s="102" t="s">
        <v>221</v>
      </c>
      <c r="Q4393" s="102" t="s">
        <v>291</v>
      </c>
      <c r="R4393" s="89" t="str">
        <f>_xlfn.XLOOKUP(Q4393,匹配表1065!L:L,匹配表1065!O:O)</f>
        <v>A</v>
      </c>
      <c r="S4393" s="93" t="str">
        <f>IFERROR(_xlfn.XLOOKUP(Q4393,匹配表1065!AI:AI,匹配表1065!AJ:AJ),"绿标")</f>
        <v>红标</v>
      </c>
      <c r="T4393" s="93" t="str" cm="1">
        <f t="array" ref="T4393:U4393">_xlfn.XLOOKUP(Q4393,匹配表1065!L:L,匹配表1065!M:N)</f>
        <v>头痛</v>
      </c>
      <c r="U4393" s="94" t="str">
        <v>神经内科</v>
      </c>
      <c r="V4393" s="95" t="s">
        <v>58</v>
      </c>
      <c r="W4393" s="93">
        <f>_xlfn.XLOOKUP(M4393,匹配表1065!D:D,匹配表1065!F:F)*N4393</f>
        <v>12</v>
      </c>
    </row>
    <row r="4394" customHeight="1" spans="1:23">
      <c r="A4394" s="89" t="s">
        <v>787</v>
      </c>
      <c r="B4394" s="90">
        <v>46197</v>
      </c>
      <c r="C4394" s="91" t="str">
        <f t="shared" si="136"/>
        <v>6月第4周</v>
      </c>
      <c r="D4394" s="89" t="s">
        <v>854</v>
      </c>
      <c r="E4394" s="89" t="str">
        <f t="shared" si="137"/>
        <v>6月第4周--周3</v>
      </c>
      <c r="F4394" s="103" t="s">
        <v>27</v>
      </c>
      <c r="G4394" s="102" t="s">
        <v>167</v>
      </c>
      <c r="H4394" s="92" t="str">
        <f>_xlfn.XLOOKUP(O4394,匹配表1065!T:T,匹配表1065!W:W)</f>
        <v>苏州市</v>
      </c>
      <c r="I4394" s="89" t="str">
        <f>_xlfn.XLOOKUP(O4394,匹配表1065!T:T,匹配表1065!X:X)</f>
        <v>PME2011</v>
      </c>
      <c r="J4394" s="102" t="s">
        <v>168</v>
      </c>
      <c r="K4394" s="89" cm="1">
        <f ca="1" t="array" ref="K4394:L4394">_xlfn.XLOOKUP(J4394,匹配表1065!Y:Y,匹配表1065!AA:AB)</f>
        <v>19</v>
      </c>
      <c r="L4394" s="89" t="str">
        <v>3个月以上</v>
      </c>
      <c r="M4394" s="92" t="s">
        <v>30</v>
      </c>
      <c r="N4394" s="102">
        <v>4</v>
      </c>
      <c r="O4394" s="93" t="str">
        <f>_xlfn.XLOOKUP(P4394,匹配表1065!U:U,匹配表1065!T:T)</f>
        <v>HO00307823</v>
      </c>
      <c r="P4394" s="102" t="s">
        <v>169</v>
      </c>
      <c r="Q4394" s="102" t="s">
        <v>170</v>
      </c>
      <c r="R4394" s="89" t="str">
        <f>_xlfn.XLOOKUP(Q4394,匹配表1065!L:L,匹配表1065!O:O)</f>
        <v>A</v>
      </c>
      <c r="S4394" s="93" t="str">
        <f>IFERROR(_xlfn.XLOOKUP(Q4394,匹配表1065!AI:AI,匹配表1065!AJ:AJ),"绿标")</f>
        <v>红标</v>
      </c>
      <c r="T4394" s="93" t="str" cm="1">
        <f t="array" ref="T4394:U4394">_xlfn.XLOOKUP(Q4394,匹配表1065!L:L,匹配表1065!M:N)</f>
        <v>头痛</v>
      </c>
      <c r="U4394" s="94" t="str">
        <v>神经内科</v>
      </c>
      <c r="V4394" s="95" t="s">
        <v>70</v>
      </c>
      <c r="W4394" s="93">
        <f>_xlfn.XLOOKUP(M4394,匹配表1065!D:D,匹配表1065!F:F)*N4394</f>
        <v>48</v>
      </c>
    </row>
    <row r="4395" customHeight="1" spans="1:23">
      <c r="A4395" s="89" t="s">
        <v>787</v>
      </c>
      <c r="B4395" s="90">
        <v>46197</v>
      </c>
      <c r="C4395" s="91" t="str">
        <f t="shared" si="136"/>
        <v>6月第4周</v>
      </c>
      <c r="D4395" s="89" t="s">
        <v>854</v>
      </c>
      <c r="E4395" s="89" t="str">
        <f t="shared" si="137"/>
        <v>6月第4周--周3</v>
      </c>
      <c r="F4395" s="103" t="s">
        <v>27</v>
      </c>
      <c r="G4395" s="102" t="s">
        <v>167</v>
      </c>
      <c r="H4395" s="92" t="str">
        <f>_xlfn.XLOOKUP(O4395,匹配表1065!T:T,匹配表1065!W:W)</f>
        <v>苏州市</v>
      </c>
      <c r="I4395" s="89" t="str">
        <f>_xlfn.XLOOKUP(O4395,匹配表1065!T:T,匹配表1065!X:X)</f>
        <v>PME2011</v>
      </c>
      <c r="J4395" s="102" t="s">
        <v>168</v>
      </c>
      <c r="K4395" s="89" cm="1">
        <f ca="1" t="array" ref="K4395:L4395">_xlfn.XLOOKUP(J4395,匹配表1065!Y:Y,匹配表1065!AA:AB)</f>
        <v>19</v>
      </c>
      <c r="L4395" s="89" t="str">
        <v>3个月以上</v>
      </c>
      <c r="M4395" s="92" t="s">
        <v>30</v>
      </c>
      <c r="N4395" s="102">
        <v>1</v>
      </c>
      <c r="O4395" s="93" t="str">
        <f>_xlfn.XLOOKUP(P4395,匹配表1065!U:U,匹配表1065!T:T)</f>
        <v>HO00307823</v>
      </c>
      <c r="P4395" s="102" t="s">
        <v>169</v>
      </c>
      <c r="Q4395" s="102" t="s">
        <v>172</v>
      </c>
      <c r="R4395" s="89" t="str">
        <f>_xlfn.XLOOKUP(Q4395,匹配表1065!L:L,匹配表1065!O:O)</f>
        <v>C</v>
      </c>
      <c r="S4395" s="93" t="str">
        <f>IFERROR(_xlfn.XLOOKUP(Q4395,匹配表1065!AI:AI,匹配表1065!AJ:AJ),"绿标")</f>
        <v>绿标</v>
      </c>
      <c r="T4395" s="93" t="str" cm="1">
        <f t="array" ref="T4395:U4395">_xlfn.XLOOKUP(Q4395,匹配表1065!L:L,匹配表1065!M:N)</f>
        <v>眩晕</v>
      </c>
      <c r="U4395" s="94" t="str">
        <v>神经内科</v>
      </c>
      <c r="V4395" s="95" t="s">
        <v>33</v>
      </c>
      <c r="W4395" s="93">
        <f>_xlfn.XLOOKUP(M4395,匹配表1065!D:D,匹配表1065!F:F)*N4395</f>
        <v>12</v>
      </c>
    </row>
    <row r="4396" customHeight="1" spans="1:23">
      <c r="A4396" s="89" t="s">
        <v>787</v>
      </c>
      <c r="B4396" s="90">
        <v>46197</v>
      </c>
      <c r="C4396" s="91" t="str">
        <f t="shared" si="136"/>
        <v>6月第4周</v>
      </c>
      <c r="D4396" s="89" t="s">
        <v>854</v>
      </c>
      <c r="E4396" s="89" t="str">
        <f t="shared" si="137"/>
        <v>6月第4周--周3</v>
      </c>
      <c r="F4396" s="103" t="s">
        <v>27</v>
      </c>
      <c r="G4396" s="102" t="s">
        <v>167</v>
      </c>
      <c r="H4396" s="92" t="str">
        <f>_xlfn.XLOOKUP(O4396,匹配表1065!T:T,匹配表1065!W:W)</f>
        <v>苏州市</v>
      </c>
      <c r="I4396" s="89" t="str">
        <f>_xlfn.XLOOKUP(O4396,匹配表1065!T:T,匹配表1065!X:X)</f>
        <v>PME2011</v>
      </c>
      <c r="J4396" s="102" t="s">
        <v>168</v>
      </c>
      <c r="K4396" s="89" cm="1">
        <f ca="1" t="array" ref="K4396:L4396">_xlfn.XLOOKUP(J4396,匹配表1065!Y:Y,匹配表1065!AA:AB)</f>
        <v>19</v>
      </c>
      <c r="L4396" s="89" t="str">
        <v>3个月以上</v>
      </c>
      <c r="M4396" s="92" t="s">
        <v>35</v>
      </c>
      <c r="N4396" s="102">
        <v>1</v>
      </c>
      <c r="O4396" s="93" t="str">
        <f>_xlfn.XLOOKUP(P4396,匹配表1065!U:U,匹配表1065!T:T)</f>
        <v>HO00307823</v>
      </c>
      <c r="P4396" s="102" t="s">
        <v>169</v>
      </c>
      <c r="Q4396" s="102" t="s">
        <v>288</v>
      </c>
      <c r="R4396" s="89" t="str">
        <f>_xlfn.XLOOKUP(Q4396,匹配表1065!L:L,匹配表1065!O:O)</f>
        <v>B</v>
      </c>
      <c r="S4396" s="93" t="str">
        <f>IFERROR(_xlfn.XLOOKUP(Q4396,匹配表1065!AI:AI,匹配表1065!AJ:AJ),"绿标")</f>
        <v>红标</v>
      </c>
      <c r="T4396" s="93" t="str" cm="1">
        <f t="array" ref="T4396:U4396">_xlfn.XLOOKUP(Q4396,匹配表1065!L:L,匹配表1065!M:N)</f>
        <v>脑血管</v>
      </c>
      <c r="U4396" s="94" t="str">
        <v>神经内科</v>
      </c>
      <c r="V4396" s="95" t="s">
        <v>67</v>
      </c>
      <c r="W4396" s="93">
        <f>_xlfn.XLOOKUP(M4396,匹配表1065!D:D,匹配表1065!F:F)*N4396</f>
        <v>4</v>
      </c>
    </row>
    <row r="4397" customHeight="1" spans="1:23">
      <c r="A4397" s="89" t="s">
        <v>787</v>
      </c>
      <c r="B4397" s="90">
        <v>46197</v>
      </c>
      <c r="C4397" s="91" t="str">
        <f t="shared" si="136"/>
        <v>6月第4周</v>
      </c>
      <c r="D4397" s="89" t="s">
        <v>854</v>
      </c>
      <c r="E4397" s="89" t="str">
        <f t="shared" si="137"/>
        <v>6月第4周--周3</v>
      </c>
      <c r="F4397" s="103" t="s">
        <v>27</v>
      </c>
      <c r="G4397" s="102" t="s">
        <v>167</v>
      </c>
      <c r="H4397" s="92" t="str">
        <f>_xlfn.XLOOKUP(O4397,匹配表1065!T:T,匹配表1065!W:W)</f>
        <v>苏州市</v>
      </c>
      <c r="I4397" s="89" t="str">
        <f>_xlfn.XLOOKUP(O4397,匹配表1065!T:T,匹配表1065!X:X)</f>
        <v>PME2009</v>
      </c>
      <c r="J4397" s="102" t="s">
        <v>193</v>
      </c>
      <c r="K4397" s="89" cm="1">
        <f ca="1" t="array" ref="K4397:L4397">_xlfn.XLOOKUP(J4397,匹配表1065!Y:Y,匹配表1065!AA:AB)</f>
        <v>7</v>
      </c>
      <c r="L4397" s="89" t="str">
        <v>3个月以上</v>
      </c>
      <c r="M4397" s="92" t="s">
        <v>30</v>
      </c>
      <c r="N4397" s="102">
        <v>1</v>
      </c>
      <c r="O4397" s="93" t="str">
        <f>_xlfn.XLOOKUP(P4397,匹配表1065!U:U,匹配表1065!T:T)</f>
        <v>HO00017518</v>
      </c>
      <c r="P4397" s="102" t="s">
        <v>194</v>
      </c>
      <c r="Q4397" s="102" t="s">
        <v>195</v>
      </c>
      <c r="R4397" s="89" t="str">
        <f>_xlfn.XLOOKUP(Q4397,匹配表1065!L:L,匹配表1065!O:O)</f>
        <v>C</v>
      </c>
      <c r="S4397" s="93" t="str">
        <f>IFERROR(_xlfn.XLOOKUP(Q4397,匹配表1065!AI:AI,匹配表1065!AJ:AJ),"绿标")</f>
        <v>红标</v>
      </c>
      <c r="T4397" s="93" t="str" cm="1">
        <f t="array" ref="T4397:U4397">_xlfn.XLOOKUP(Q4397,匹配表1065!L:L,匹配表1065!M:N)</f>
        <v>眩晕</v>
      </c>
      <c r="U4397" s="94" t="str">
        <v>耳鼻喉科</v>
      </c>
      <c r="V4397" s="95" t="s">
        <v>70</v>
      </c>
      <c r="W4397" s="93">
        <f>_xlfn.XLOOKUP(M4397,匹配表1065!D:D,匹配表1065!F:F)*N4397</f>
        <v>12</v>
      </c>
    </row>
    <row r="4398" customHeight="1" spans="1:23">
      <c r="A4398" s="89" t="s">
        <v>787</v>
      </c>
      <c r="B4398" s="90">
        <v>46197</v>
      </c>
      <c r="C4398" s="91" t="str">
        <f t="shared" si="136"/>
        <v>6月第4周</v>
      </c>
      <c r="D4398" s="89" t="s">
        <v>854</v>
      </c>
      <c r="E4398" s="89" t="str">
        <f t="shared" si="137"/>
        <v>6月第4周--周3</v>
      </c>
      <c r="F4398" s="103" t="s">
        <v>27</v>
      </c>
      <c r="G4398" s="102" t="s">
        <v>167</v>
      </c>
      <c r="H4398" s="92" t="str">
        <f>_xlfn.XLOOKUP(O4398,匹配表1065!T:T,匹配表1065!W:W)</f>
        <v>苏州市</v>
      </c>
      <c r="I4398" s="89" t="str">
        <f>_xlfn.XLOOKUP(O4398,匹配表1065!T:T,匹配表1065!X:X)</f>
        <v>PME2009</v>
      </c>
      <c r="J4398" s="102" t="s">
        <v>193</v>
      </c>
      <c r="K4398" s="89" cm="1">
        <f ca="1" t="array" ref="K4398:L4398">_xlfn.XLOOKUP(J4398,匹配表1065!Y:Y,匹配表1065!AA:AB)</f>
        <v>7</v>
      </c>
      <c r="L4398" s="89" t="str">
        <v>3个月以上</v>
      </c>
      <c r="M4398" s="92" t="s">
        <v>35</v>
      </c>
      <c r="N4398" s="102">
        <v>1</v>
      </c>
      <c r="O4398" s="93" t="str">
        <f>_xlfn.XLOOKUP(P4398,匹配表1065!U:U,匹配表1065!T:T)</f>
        <v>HO00402369</v>
      </c>
      <c r="P4398" s="102" t="s">
        <v>227</v>
      </c>
      <c r="Q4398" s="102" t="s">
        <v>596</v>
      </c>
      <c r="R4398" s="89" t="str">
        <f>_xlfn.XLOOKUP(Q4398,匹配表1065!L:L,匹配表1065!O:O)</f>
        <v>B</v>
      </c>
      <c r="S4398" s="93" t="str">
        <f>IFERROR(_xlfn.XLOOKUP(Q4398,匹配表1065!AI:AI,匹配表1065!AJ:AJ),"绿标")</f>
        <v>黑标</v>
      </c>
      <c r="T4398" s="93" t="str" cm="1">
        <f t="array" ref="T4398:U4398">_xlfn.XLOOKUP(Q4398,匹配表1065!L:L,匹配表1065!M:N)</f>
        <v>脑血管</v>
      </c>
      <c r="U4398" s="94" t="str">
        <v>神经内科</v>
      </c>
      <c r="V4398" s="95" t="s">
        <v>42</v>
      </c>
      <c r="W4398" s="93">
        <f>_xlfn.XLOOKUP(M4398,匹配表1065!D:D,匹配表1065!F:F)*N4398</f>
        <v>4</v>
      </c>
    </row>
    <row r="4399" customHeight="1" spans="1:23">
      <c r="A4399" s="89" t="s">
        <v>787</v>
      </c>
      <c r="B4399" s="90">
        <v>46197</v>
      </c>
      <c r="C4399" s="91" t="str">
        <f t="shared" si="136"/>
        <v>6月第4周</v>
      </c>
      <c r="D4399" s="89" t="s">
        <v>854</v>
      </c>
      <c r="E4399" s="89" t="str">
        <f t="shared" si="137"/>
        <v>6月第4周--周3</v>
      </c>
      <c r="F4399" s="103" t="s">
        <v>27</v>
      </c>
      <c r="G4399" s="102" t="s">
        <v>167</v>
      </c>
      <c r="H4399" s="92" t="str">
        <f>_xlfn.XLOOKUP(O4399,匹配表1065!T:T,匹配表1065!W:W)</f>
        <v>苏州市</v>
      </c>
      <c r="I4399" s="89" t="str">
        <f>_xlfn.XLOOKUP(O4399,匹配表1065!T:T,匹配表1065!X:X)</f>
        <v>PME2010</v>
      </c>
      <c r="J4399" s="102" t="s">
        <v>186</v>
      </c>
      <c r="K4399" s="89" cm="1">
        <f ca="1" t="array" ref="K4399:L4399">_xlfn.XLOOKUP(J4399,匹配表1065!Y:Y,匹配表1065!AA:AB)</f>
        <v>6</v>
      </c>
      <c r="L4399" s="89" t="str">
        <v>3个月以上</v>
      </c>
      <c r="M4399" s="92" t="s">
        <v>35</v>
      </c>
      <c r="N4399" s="102">
        <v>1</v>
      </c>
      <c r="O4399" s="93" t="str">
        <f>_xlfn.XLOOKUP(P4399,匹配表1065!U:U,匹配表1065!T:T)</f>
        <v>HO00392084</v>
      </c>
      <c r="P4399" s="102" t="s">
        <v>187</v>
      </c>
      <c r="Q4399" s="102" t="s">
        <v>188</v>
      </c>
      <c r="R4399" s="89" t="str">
        <f>_xlfn.XLOOKUP(Q4399,匹配表1065!L:L,匹配表1065!O:O)</f>
        <v>A</v>
      </c>
      <c r="S4399" s="93" t="str">
        <f>IFERROR(_xlfn.XLOOKUP(Q4399,匹配表1065!AI:AI,匹配表1065!AJ:AJ),"绿标")</f>
        <v>黑标</v>
      </c>
      <c r="T4399" s="93" t="str" cm="1">
        <f t="array" ref="T4399:U4399">_xlfn.XLOOKUP(Q4399,匹配表1065!L:L,匹配表1065!M:N)</f>
        <v>头痛</v>
      </c>
      <c r="U4399" s="94" t="str">
        <v>神经内科</v>
      </c>
      <c r="V4399" s="95" t="s">
        <v>70</v>
      </c>
      <c r="W4399" s="93">
        <f>_xlfn.XLOOKUP(M4399,匹配表1065!D:D,匹配表1065!F:F)*N4399</f>
        <v>4</v>
      </c>
    </row>
    <row r="4400" customHeight="1" spans="1:23">
      <c r="A4400" s="89" t="s">
        <v>787</v>
      </c>
      <c r="B4400" s="90">
        <v>46198</v>
      </c>
      <c r="C4400" s="91" t="str">
        <f t="shared" si="136"/>
        <v>6月第4周</v>
      </c>
      <c r="D4400" s="89" t="s">
        <v>854</v>
      </c>
      <c r="E4400" s="89" t="str">
        <f t="shared" si="137"/>
        <v>6月第4周--周4</v>
      </c>
      <c r="F4400" s="103" t="s">
        <v>27</v>
      </c>
      <c r="G4400" s="89" t="s">
        <v>63</v>
      </c>
      <c r="H4400" s="92" t="str">
        <f>_xlfn.XLOOKUP(O4400,匹配表1065!T:T,匹配表1065!W:W)</f>
        <v>南京市</v>
      </c>
      <c r="I4400" s="89" t="str">
        <f>_xlfn.XLOOKUP(O4400,匹配表1065!T:T,匹配表1065!X:X)</f>
        <v>PME2001</v>
      </c>
      <c r="J4400" s="102" t="s">
        <v>64</v>
      </c>
      <c r="K4400" s="89" cm="1">
        <f ca="1" t="array" ref="K4400:L4400">_xlfn.XLOOKUP(J4400,匹配表1065!Y:Y,匹配表1065!AA:AB)</f>
        <v>31</v>
      </c>
      <c r="L4400" s="89" t="str">
        <v>3个月以上</v>
      </c>
      <c r="M4400" s="92" t="s">
        <v>30</v>
      </c>
      <c r="N4400" s="102">
        <v>4</v>
      </c>
      <c r="O4400" s="93" t="str">
        <f>_xlfn.XLOOKUP(P4400,匹配表1065!U:U,匹配表1065!T:T)</f>
        <v>HO00000958</v>
      </c>
      <c r="P4400" s="102" t="s">
        <v>65</v>
      </c>
      <c r="Q4400" s="102" t="s">
        <v>209</v>
      </c>
      <c r="R4400" s="89" t="str">
        <f>_xlfn.XLOOKUP(Q4400,匹配表1065!L:L,匹配表1065!O:O)</f>
        <v>C</v>
      </c>
      <c r="S4400" s="93" t="str">
        <f>IFERROR(_xlfn.XLOOKUP(Q4400,匹配表1065!AI:AI,匹配表1065!AJ:AJ),"绿标")</f>
        <v>红标</v>
      </c>
      <c r="T4400" s="93" t="str" cm="1">
        <f t="array" ref="T4400:U4400">_xlfn.XLOOKUP(Q4400,匹配表1065!L:L,匹配表1065!M:N)</f>
        <v>眩晕</v>
      </c>
      <c r="U4400" s="94" t="str">
        <v>耳鼻喉科</v>
      </c>
      <c r="V4400" s="95" t="s">
        <v>70</v>
      </c>
      <c r="W4400" s="93">
        <f>_xlfn.XLOOKUP(M4400,匹配表1065!D:D,匹配表1065!F:F)*N4400</f>
        <v>48</v>
      </c>
    </row>
    <row r="4401" customHeight="1" spans="1:23">
      <c r="A4401" s="89" t="s">
        <v>787</v>
      </c>
      <c r="B4401" s="90">
        <v>46198</v>
      </c>
      <c r="C4401" s="91" t="str">
        <f t="shared" si="136"/>
        <v>6月第4周</v>
      </c>
      <c r="D4401" s="89" t="s">
        <v>854</v>
      </c>
      <c r="E4401" s="89" t="str">
        <f t="shared" si="137"/>
        <v>6月第4周--周4</v>
      </c>
      <c r="F4401" s="103" t="s">
        <v>27</v>
      </c>
      <c r="G4401" s="89" t="s">
        <v>63</v>
      </c>
      <c r="H4401" s="92" t="str">
        <f>_xlfn.XLOOKUP(O4401,匹配表1065!T:T,匹配表1065!W:W)</f>
        <v>连云港市</v>
      </c>
      <c r="I4401" s="89" t="str">
        <f>_xlfn.XLOOKUP(O4401,匹配表1065!T:T,匹配表1065!X:X)</f>
        <v>PME2042</v>
      </c>
      <c r="J4401" s="102" t="s">
        <v>74</v>
      </c>
      <c r="K4401" s="89" cm="1">
        <f ca="1" t="array" ref="K4401:L4401">_xlfn.XLOOKUP(J4401,匹配表1065!Y:Y,匹配表1065!AA:AB)</f>
        <v>7</v>
      </c>
      <c r="L4401" s="89" t="str">
        <v>3个月以上</v>
      </c>
      <c r="M4401" s="92" t="s">
        <v>30</v>
      </c>
      <c r="N4401" s="102">
        <v>1</v>
      </c>
      <c r="O4401" s="93" t="str">
        <f>_xlfn.XLOOKUP(P4401,匹配表1065!U:U,匹配表1065!T:T)</f>
        <v>HO00001004</v>
      </c>
      <c r="P4401" s="102" t="s">
        <v>75</v>
      </c>
      <c r="Q4401" s="102" t="s">
        <v>210</v>
      </c>
      <c r="R4401" s="89" t="str">
        <f>_xlfn.XLOOKUP(Q4401,匹配表1065!L:L,匹配表1065!O:O)</f>
        <v>A</v>
      </c>
      <c r="S4401" s="93" t="str">
        <f>IFERROR(_xlfn.XLOOKUP(Q4401,匹配表1065!AI:AI,匹配表1065!AJ:AJ),"绿标")</f>
        <v>红标</v>
      </c>
      <c r="T4401" s="93" t="str" cm="1">
        <f t="array" ref="T4401:U4401">_xlfn.XLOOKUP(Q4401,匹配表1065!L:L,匹配表1065!M:N)</f>
        <v>头痛</v>
      </c>
      <c r="U4401" s="94" t="str">
        <v>神经内科</v>
      </c>
      <c r="V4401" s="95" t="s">
        <v>70</v>
      </c>
      <c r="W4401" s="93">
        <f>_xlfn.XLOOKUP(M4401,匹配表1065!D:D,匹配表1065!F:F)*N4401</f>
        <v>12</v>
      </c>
    </row>
    <row r="4402" customHeight="1" spans="1:23">
      <c r="A4402" s="89" t="s">
        <v>787</v>
      </c>
      <c r="B4402" s="90">
        <v>46198</v>
      </c>
      <c r="C4402" s="91" t="str">
        <f t="shared" si="136"/>
        <v>6月第4周</v>
      </c>
      <c r="D4402" s="89" t="s">
        <v>854</v>
      </c>
      <c r="E4402" s="89" t="str">
        <f t="shared" si="137"/>
        <v>6月第4周--周4</v>
      </c>
      <c r="F4402" s="103" t="s">
        <v>27</v>
      </c>
      <c r="G4402" s="89" t="s">
        <v>63</v>
      </c>
      <c r="H4402" s="92" t="str">
        <f>_xlfn.XLOOKUP(O4402,匹配表1065!T:T,匹配表1065!W:W)</f>
        <v>徐州市</v>
      </c>
      <c r="I4402" s="89" t="str">
        <f>_xlfn.XLOOKUP(O4402,匹配表1065!T:T,匹配表1065!X:X)</f>
        <v>PME2008</v>
      </c>
      <c r="J4402" s="102" t="s">
        <v>81</v>
      </c>
      <c r="K4402" s="89" cm="1">
        <f ca="1" t="array" ref="K4402:L4402">_xlfn.XLOOKUP(J4402,匹配表1065!Y:Y,匹配表1065!AA:AB)</f>
        <v>19</v>
      </c>
      <c r="L4402" s="89" t="str">
        <v>3个月以上</v>
      </c>
      <c r="M4402" s="92" t="s">
        <v>30</v>
      </c>
      <c r="N4402" s="102">
        <v>1</v>
      </c>
      <c r="O4402" s="93" t="str">
        <f>_xlfn.XLOOKUP(P4402,匹配表1065!U:U,匹配表1065!T:T)</f>
        <v>HO00317328</v>
      </c>
      <c r="P4402" s="102" t="s">
        <v>512</v>
      </c>
      <c r="Q4402" s="102" t="s">
        <v>513</v>
      </c>
      <c r="R4402" s="89" t="str">
        <f>_xlfn.XLOOKUP(Q4402,匹配表1065!L:L,匹配表1065!O:O)</f>
        <v>A</v>
      </c>
      <c r="S4402" s="93" t="str">
        <f>IFERROR(_xlfn.XLOOKUP(Q4402,匹配表1065!AI:AI,匹配表1065!AJ:AJ),"绿标")</f>
        <v>绿标</v>
      </c>
      <c r="T4402" s="93" t="str" cm="1">
        <f t="array" ref="T4402:U4402">_xlfn.XLOOKUP(Q4402,匹配表1065!L:L,匹配表1065!M:N)</f>
        <v>头痛</v>
      </c>
      <c r="U4402" s="94" t="str">
        <v>神经内科</v>
      </c>
      <c r="V4402" s="95" t="s">
        <v>33</v>
      </c>
      <c r="W4402" s="93">
        <f>_xlfn.XLOOKUP(M4402,匹配表1065!D:D,匹配表1065!F:F)*N4402</f>
        <v>12</v>
      </c>
    </row>
    <row r="4403" customHeight="1" spans="1:23">
      <c r="A4403" s="89" t="s">
        <v>787</v>
      </c>
      <c r="B4403" s="90">
        <v>46198</v>
      </c>
      <c r="C4403" s="91" t="str">
        <f t="shared" si="136"/>
        <v>6月第4周</v>
      </c>
      <c r="D4403" s="89" t="s">
        <v>854</v>
      </c>
      <c r="E4403" s="89" t="str">
        <f t="shared" si="137"/>
        <v>6月第4周--周4</v>
      </c>
      <c r="F4403" s="103" t="s">
        <v>27</v>
      </c>
      <c r="G4403" s="89" t="s">
        <v>63</v>
      </c>
      <c r="H4403" s="92" t="str">
        <f>_xlfn.XLOOKUP(O4403,匹配表1065!T:T,匹配表1065!W:W)</f>
        <v>徐州市</v>
      </c>
      <c r="I4403" s="89" t="str">
        <f>_xlfn.XLOOKUP(O4403,匹配表1065!T:T,匹配表1065!X:X)</f>
        <v>PME2008</v>
      </c>
      <c r="J4403" s="102" t="s">
        <v>71</v>
      </c>
      <c r="K4403" s="89" cm="1">
        <f ca="1" t="array" ref="K4403:L4403">_xlfn.XLOOKUP(J4403,匹配表1065!Y:Y,匹配表1065!AA:AB)</f>
        <v>5</v>
      </c>
      <c r="L4403" s="89" t="str">
        <v>3个月以上</v>
      </c>
      <c r="M4403" s="92" t="s">
        <v>35</v>
      </c>
      <c r="N4403" s="102">
        <v>1</v>
      </c>
      <c r="O4403" s="93" t="str">
        <f>_xlfn.XLOOKUP(P4403,匹配表1065!U:U,匹配表1065!T:T)</f>
        <v>HO00000989</v>
      </c>
      <c r="P4403" s="102" t="s">
        <v>214</v>
      </c>
      <c r="Q4403" s="102" t="s">
        <v>401</v>
      </c>
      <c r="R4403" s="89" t="str">
        <f>_xlfn.XLOOKUP(Q4403,匹配表1065!L:L,匹配表1065!O:O)</f>
        <v>C</v>
      </c>
      <c r="S4403" s="93" t="str">
        <f>IFERROR(_xlfn.XLOOKUP(Q4403,匹配表1065!AI:AI,匹配表1065!AJ:AJ),"绿标")</f>
        <v>绿标</v>
      </c>
      <c r="T4403" s="93" t="str" cm="1">
        <f t="array" ref="T4403:U4403">_xlfn.XLOOKUP(Q4403,匹配表1065!L:L,匹配表1065!M:N)</f>
        <v>眩晕</v>
      </c>
      <c r="U4403" s="94" t="str">
        <v>耳鼻喉科</v>
      </c>
      <c r="V4403" s="95" t="s">
        <v>33</v>
      </c>
      <c r="W4403" s="93">
        <f>_xlfn.XLOOKUP(M4403,匹配表1065!D:D,匹配表1065!F:F)*N4403</f>
        <v>4</v>
      </c>
    </row>
    <row r="4404" customHeight="1" spans="1:23">
      <c r="A4404" s="89" t="s">
        <v>787</v>
      </c>
      <c r="B4404" s="90">
        <v>46198</v>
      </c>
      <c r="C4404" s="91" t="str">
        <f t="shared" ref="C4404:C4467" si="138">MONTH(B4404)&amp;TEXT(WEEKNUM(B4404,2)-WEEKNUM(B4404+1-DAY(B4404),2)+1,"月第0周")</f>
        <v>6月第4周</v>
      </c>
      <c r="D4404" s="89" t="s">
        <v>854</v>
      </c>
      <c r="E4404" s="89" t="str">
        <f t="shared" ref="E4404:E4467" si="139">D4404&amp;"--"&amp;"周"&amp;WEEKDAY(B4404,2)</f>
        <v>6月第4周--周4</v>
      </c>
      <c r="F4404" s="103" t="s">
        <v>27</v>
      </c>
      <c r="G4404" s="89" t="s">
        <v>63</v>
      </c>
      <c r="H4404" s="92" t="str">
        <f>_xlfn.XLOOKUP(O4404,匹配表1065!T:T,匹配表1065!W:W)</f>
        <v>南京市</v>
      </c>
      <c r="I4404" s="89" t="str">
        <f>_xlfn.XLOOKUP(O4404,匹配表1065!T:T,匹配表1065!X:X)</f>
        <v>PME2001</v>
      </c>
      <c r="J4404" s="102" t="s">
        <v>77</v>
      </c>
      <c r="K4404" s="89" cm="1">
        <f ca="1" t="array" ref="K4404:L4404">_xlfn.XLOOKUP(J4404,匹配表1065!Y:Y,匹配表1065!AA:AB)</f>
        <v>8</v>
      </c>
      <c r="L4404" s="89" t="str">
        <v>3个月以上</v>
      </c>
      <c r="M4404" s="92" t="s">
        <v>35</v>
      </c>
      <c r="N4404" s="102">
        <v>1</v>
      </c>
      <c r="O4404" s="93" t="str">
        <f>_xlfn.XLOOKUP(P4404,匹配表1065!U:U,匹配表1065!T:T)</f>
        <v>HO00000958</v>
      </c>
      <c r="P4404" s="102" t="s">
        <v>65</v>
      </c>
      <c r="Q4404" s="102" t="s">
        <v>78</v>
      </c>
      <c r="R4404" s="89" t="str">
        <f>_xlfn.XLOOKUP(Q4404,匹配表1065!L:L,匹配表1065!O:O)</f>
        <v>C</v>
      </c>
      <c r="S4404" s="93" t="str">
        <f>IFERROR(_xlfn.XLOOKUP(Q4404,匹配表1065!AI:AI,匹配表1065!AJ:AJ),"绿标")</f>
        <v>绿标</v>
      </c>
      <c r="T4404" s="93" t="str" cm="1">
        <f t="array" ref="T4404:U4404">_xlfn.XLOOKUP(Q4404,匹配表1065!L:L,匹配表1065!M:N)</f>
        <v>眩晕</v>
      </c>
      <c r="U4404" s="94" t="str">
        <v>神经内科</v>
      </c>
      <c r="V4404" s="95" t="s">
        <v>70</v>
      </c>
      <c r="W4404" s="93">
        <f>_xlfn.XLOOKUP(M4404,匹配表1065!D:D,匹配表1065!F:F)*N4404</f>
        <v>4</v>
      </c>
    </row>
    <row r="4405" customHeight="1" spans="1:23">
      <c r="A4405" s="89" t="s">
        <v>787</v>
      </c>
      <c r="B4405" s="90">
        <v>46198</v>
      </c>
      <c r="C4405" s="91" t="str">
        <f t="shared" si="138"/>
        <v>6月第4周</v>
      </c>
      <c r="D4405" s="89" t="s">
        <v>854</v>
      </c>
      <c r="E4405" s="89" t="str">
        <f t="shared" si="139"/>
        <v>6月第4周--周4</v>
      </c>
      <c r="F4405" s="103" t="s">
        <v>27</v>
      </c>
      <c r="G4405" s="89" t="s">
        <v>63</v>
      </c>
      <c r="H4405" s="92" t="str">
        <f>_xlfn.XLOOKUP(O4405,匹配表1065!T:T,匹配表1065!W:W)</f>
        <v>南京市</v>
      </c>
      <c r="I4405" s="89" t="str">
        <f>_xlfn.XLOOKUP(O4405,匹配表1065!T:T,匹配表1065!X:X)</f>
        <v>PME2001</v>
      </c>
      <c r="J4405" s="102" t="s">
        <v>77</v>
      </c>
      <c r="K4405" s="89" cm="1">
        <f ca="1" t="array" ref="K4405:L4405">_xlfn.XLOOKUP(J4405,匹配表1065!Y:Y,匹配表1065!AA:AB)</f>
        <v>8</v>
      </c>
      <c r="L4405" s="89" t="str">
        <v>3个月以上</v>
      </c>
      <c r="M4405" s="92" t="s">
        <v>30</v>
      </c>
      <c r="N4405" s="102">
        <v>1</v>
      </c>
      <c r="O4405" s="93" t="str">
        <f>_xlfn.XLOOKUP(P4405,匹配表1065!U:U,匹配表1065!T:T)</f>
        <v>HO00000958</v>
      </c>
      <c r="P4405" s="102" t="s">
        <v>65</v>
      </c>
      <c r="Q4405" s="102" t="s">
        <v>409</v>
      </c>
      <c r="R4405" s="89" t="str">
        <f>_xlfn.XLOOKUP(Q4405,匹配表1065!L:L,匹配表1065!O:O)</f>
        <v>B</v>
      </c>
      <c r="S4405" s="93" t="str">
        <f>IFERROR(_xlfn.XLOOKUP(Q4405,匹配表1065!AI:AI,匹配表1065!AJ:AJ),"绿标")</f>
        <v>红标</v>
      </c>
      <c r="T4405" s="93" t="str" cm="1">
        <f t="array" ref="T4405:U4405">_xlfn.XLOOKUP(Q4405,匹配表1065!L:L,匹配表1065!M:N)</f>
        <v>其他</v>
      </c>
      <c r="U4405" s="94" t="str">
        <v>神经内科</v>
      </c>
      <c r="V4405" s="95" t="s">
        <v>42</v>
      </c>
      <c r="W4405" s="93">
        <f>_xlfn.XLOOKUP(M4405,匹配表1065!D:D,匹配表1065!F:F)*N4405</f>
        <v>12</v>
      </c>
    </row>
    <row r="4406" customHeight="1" spans="1:23">
      <c r="A4406" s="89" t="s">
        <v>787</v>
      </c>
      <c r="B4406" s="90">
        <v>46198</v>
      </c>
      <c r="C4406" s="91" t="str">
        <f t="shared" si="138"/>
        <v>6月第4周</v>
      </c>
      <c r="D4406" s="89" t="s">
        <v>854</v>
      </c>
      <c r="E4406" s="89" t="str">
        <f t="shared" si="139"/>
        <v>6月第4周--周4</v>
      </c>
      <c r="F4406" s="103" t="s">
        <v>27</v>
      </c>
      <c r="G4406" s="89" t="s">
        <v>63</v>
      </c>
      <c r="H4406" s="92" t="str">
        <f>_xlfn.XLOOKUP(O4406,匹配表1065!T:T,匹配表1065!W:W)</f>
        <v>南京市</v>
      </c>
      <c r="I4406" s="89" t="str">
        <f>_xlfn.XLOOKUP(O4406,匹配表1065!T:T,匹配表1065!X:X)</f>
        <v>PME2002</v>
      </c>
      <c r="J4406" s="102" t="s">
        <v>410</v>
      </c>
      <c r="K4406" s="89" cm="1">
        <f ca="1" t="array" ref="K4406:L4406">_xlfn.XLOOKUP(J4406,匹配表1065!Y:Y,匹配表1065!AA:AB)</f>
        <v>1</v>
      </c>
      <c r="L4406" s="89" t="str">
        <v>3个月以内</v>
      </c>
      <c r="M4406" s="92" t="s">
        <v>35</v>
      </c>
      <c r="N4406" s="102">
        <v>1</v>
      </c>
      <c r="O4406" s="93" t="str">
        <f>_xlfn.XLOOKUP(P4406,匹配表1065!U:U,匹配表1065!T:T)</f>
        <v>HO00000964</v>
      </c>
      <c r="P4406" s="102" t="s">
        <v>90</v>
      </c>
      <c r="Q4406" s="102" t="s">
        <v>837</v>
      </c>
      <c r="R4406" s="89" t="str">
        <f>_xlfn.XLOOKUP(Q4406,匹配表1065!L:L,匹配表1065!O:O)</f>
        <v>B</v>
      </c>
      <c r="S4406" s="93" t="str">
        <f>IFERROR(_xlfn.XLOOKUP(Q4406,匹配表1065!AI:AI,匹配表1065!AJ:AJ),"绿标")</f>
        <v>黑标</v>
      </c>
      <c r="T4406" s="93" t="str" cm="1">
        <f t="array" ref="T4406:U4406">_xlfn.XLOOKUP(Q4406,匹配表1065!L:L,匹配表1065!M:N)</f>
        <v>脑血管</v>
      </c>
      <c r="U4406" s="94" t="str">
        <v>神经内科</v>
      </c>
      <c r="V4406" s="95" t="s">
        <v>58</v>
      </c>
      <c r="W4406" s="93">
        <f>_xlfn.XLOOKUP(M4406,匹配表1065!D:D,匹配表1065!F:F)*N4406</f>
        <v>4</v>
      </c>
    </row>
    <row r="4407" customHeight="1" spans="1:23">
      <c r="A4407" s="89" t="s">
        <v>787</v>
      </c>
      <c r="B4407" s="90">
        <v>46198</v>
      </c>
      <c r="C4407" s="91" t="str">
        <f t="shared" si="138"/>
        <v>6月第4周</v>
      </c>
      <c r="D4407" s="89" t="s">
        <v>854</v>
      </c>
      <c r="E4407" s="89" t="str">
        <f t="shared" si="139"/>
        <v>6月第4周--周4</v>
      </c>
      <c r="F4407" s="103" t="s">
        <v>27</v>
      </c>
      <c r="G4407" s="89" t="s">
        <v>63</v>
      </c>
      <c r="H4407" s="92" t="str">
        <f>_xlfn.XLOOKUP(O4407,匹配表1065!T:T,匹配表1065!W:W)</f>
        <v>南京市</v>
      </c>
      <c r="I4407" s="89" t="str">
        <f>_xlfn.XLOOKUP(O4407,匹配表1065!T:T,匹配表1065!X:X)</f>
        <v>PME2002</v>
      </c>
      <c r="J4407" s="102" t="s">
        <v>84</v>
      </c>
      <c r="K4407" s="89" cm="1">
        <f ca="1" t="array" ref="K4407:L4407">_xlfn.XLOOKUP(J4407,匹配表1065!Y:Y,匹配表1065!AA:AB)</f>
        <v>31</v>
      </c>
      <c r="L4407" s="89" t="str">
        <v>3个月以上</v>
      </c>
      <c r="M4407" s="92" t="s">
        <v>30</v>
      </c>
      <c r="N4407" s="102">
        <v>1</v>
      </c>
      <c r="O4407" s="93" t="str">
        <f>_xlfn.XLOOKUP(P4407,匹配表1065!U:U,匹配表1065!T:T)</f>
        <v>HO00039936</v>
      </c>
      <c r="P4407" s="102" t="s">
        <v>87</v>
      </c>
      <c r="Q4407" s="102" t="s">
        <v>403</v>
      </c>
      <c r="R4407" s="89" t="str">
        <f>_xlfn.XLOOKUP(Q4407,匹配表1065!L:L,匹配表1065!O:O)</f>
        <v>C</v>
      </c>
      <c r="S4407" s="93" t="str">
        <f>IFERROR(_xlfn.XLOOKUP(Q4407,匹配表1065!AI:AI,匹配表1065!AJ:AJ),"绿标")</f>
        <v>绿标</v>
      </c>
      <c r="T4407" s="93" t="str" cm="1">
        <f t="array" ref="T4407:U4407">_xlfn.XLOOKUP(Q4407,匹配表1065!L:L,匹配表1065!M:N)</f>
        <v>眩晕</v>
      </c>
      <c r="U4407" s="94" t="str">
        <v>耳鼻喉科</v>
      </c>
      <c r="V4407" s="95" t="s">
        <v>70</v>
      </c>
      <c r="W4407" s="93">
        <f>_xlfn.XLOOKUP(M4407,匹配表1065!D:D,匹配表1065!F:F)*N4407</f>
        <v>12</v>
      </c>
    </row>
    <row r="4408" customHeight="1" spans="1:23">
      <c r="A4408" s="89" t="s">
        <v>787</v>
      </c>
      <c r="B4408" s="90">
        <v>46198</v>
      </c>
      <c r="C4408" s="91" t="str">
        <f t="shared" si="138"/>
        <v>6月第4周</v>
      </c>
      <c r="D4408" s="89" t="s">
        <v>854</v>
      </c>
      <c r="E4408" s="89" t="str">
        <f t="shared" si="139"/>
        <v>6月第4周--周4</v>
      </c>
      <c r="F4408" s="103" t="s">
        <v>27</v>
      </c>
      <c r="G4408" s="89" t="s">
        <v>63</v>
      </c>
      <c r="H4408" s="92" t="str">
        <f>_xlfn.XLOOKUP(O4408,匹配表1065!T:T,匹配表1065!W:W)</f>
        <v>南京市</v>
      </c>
      <c r="I4408" s="89" t="str">
        <f>_xlfn.XLOOKUP(O4408,匹配表1065!T:T,匹配表1065!X:X)</f>
        <v>PME2002</v>
      </c>
      <c r="J4408" s="102" t="s">
        <v>84</v>
      </c>
      <c r="K4408" s="89" cm="1">
        <f ca="1" t="array" ref="K4408:L4408">_xlfn.XLOOKUP(J4408,匹配表1065!Y:Y,匹配表1065!AA:AB)</f>
        <v>31</v>
      </c>
      <c r="L4408" s="89" t="str">
        <v>3个月以上</v>
      </c>
      <c r="M4408" s="92" t="s">
        <v>30</v>
      </c>
      <c r="N4408" s="102">
        <v>1</v>
      </c>
      <c r="O4408" s="93" t="str">
        <f>_xlfn.XLOOKUP(P4408,匹配表1065!U:U,匹配表1065!T:T)</f>
        <v>HO00111156</v>
      </c>
      <c r="P4408" s="102" t="s">
        <v>85</v>
      </c>
      <c r="Q4408" s="102" t="s">
        <v>86</v>
      </c>
      <c r="R4408" s="89" t="str">
        <f>_xlfn.XLOOKUP(Q4408,匹配表1065!L:L,匹配表1065!O:O)</f>
        <v>D</v>
      </c>
      <c r="S4408" s="93" t="str">
        <f>IFERROR(_xlfn.XLOOKUP(Q4408,匹配表1065!AI:AI,匹配表1065!AJ:AJ),"绿标")</f>
        <v>红标</v>
      </c>
      <c r="T4408" s="93" t="str" cm="1">
        <f t="array" ref="T4408:U4408">_xlfn.XLOOKUP(Q4408,匹配表1065!L:L,匹配表1065!M:N)</f>
        <v>头痛</v>
      </c>
      <c r="U4408" s="94" t="str">
        <v>神经内科</v>
      </c>
      <c r="V4408" s="95" t="s">
        <v>42</v>
      </c>
      <c r="W4408" s="93">
        <f>_xlfn.XLOOKUP(M4408,匹配表1065!D:D,匹配表1065!F:F)*N4408</f>
        <v>12</v>
      </c>
    </row>
    <row r="4409" customHeight="1" spans="1:23">
      <c r="A4409" s="89" t="s">
        <v>787</v>
      </c>
      <c r="B4409" s="90">
        <v>46198</v>
      </c>
      <c r="C4409" s="91" t="str">
        <f t="shared" si="138"/>
        <v>6月第4周</v>
      </c>
      <c r="D4409" s="89" t="s">
        <v>854</v>
      </c>
      <c r="E4409" s="89" t="str">
        <f t="shared" si="139"/>
        <v>6月第4周--周4</v>
      </c>
      <c r="F4409" s="103" t="s">
        <v>27</v>
      </c>
      <c r="G4409" s="89" t="s">
        <v>63</v>
      </c>
      <c r="H4409" s="92" t="str">
        <f>_xlfn.XLOOKUP(O4409,匹配表1065!T:T,匹配表1065!W:W)</f>
        <v>南京市</v>
      </c>
      <c r="I4409" s="89" t="str">
        <f>_xlfn.XLOOKUP(O4409,匹配表1065!T:T,匹配表1065!X:X)</f>
        <v>PME2002</v>
      </c>
      <c r="J4409" s="102" t="s">
        <v>84</v>
      </c>
      <c r="K4409" s="89" cm="1">
        <f ca="1" t="array" ref="K4409:L4409">_xlfn.XLOOKUP(J4409,匹配表1065!Y:Y,匹配表1065!AA:AB)</f>
        <v>31</v>
      </c>
      <c r="L4409" s="89" t="str">
        <v>3个月以上</v>
      </c>
      <c r="M4409" s="92" t="s">
        <v>30</v>
      </c>
      <c r="N4409" s="102">
        <v>1</v>
      </c>
      <c r="O4409" s="93" t="str">
        <f>_xlfn.XLOOKUP(P4409,匹配表1065!U:U,匹配表1065!T:T)</f>
        <v>HO00039936</v>
      </c>
      <c r="P4409" s="102" t="s">
        <v>87</v>
      </c>
      <c r="Q4409" s="102" t="s">
        <v>604</v>
      </c>
      <c r="R4409" s="89" t="str">
        <f>_xlfn.XLOOKUP(Q4409,匹配表1065!L:L,匹配表1065!O:O)</f>
        <v>A</v>
      </c>
      <c r="S4409" s="93" t="str">
        <f>IFERROR(_xlfn.XLOOKUP(Q4409,匹配表1065!AI:AI,匹配表1065!AJ:AJ),"绿标")</f>
        <v>红标</v>
      </c>
      <c r="T4409" s="93" t="str" cm="1">
        <f t="array" ref="T4409:U4409">_xlfn.XLOOKUP(Q4409,匹配表1065!L:L,匹配表1065!M:N)</f>
        <v>头痛</v>
      </c>
      <c r="U4409" s="94" t="str">
        <v>神经内科</v>
      </c>
      <c r="V4409" s="95" t="s">
        <v>42</v>
      </c>
      <c r="W4409" s="93">
        <f>_xlfn.XLOOKUP(M4409,匹配表1065!D:D,匹配表1065!F:F)*N4409</f>
        <v>12</v>
      </c>
    </row>
    <row r="4410" customHeight="1" spans="1:23">
      <c r="A4410" s="89" t="s">
        <v>787</v>
      </c>
      <c r="B4410" s="90">
        <v>46198</v>
      </c>
      <c r="C4410" s="91" t="str">
        <f t="shared" si="138"/>
        <v>6月第4周</v>
      </c>
      <c r="D4410" s="89" t="s">
        <v>854</v>
      </c>
      <c r="E4410" s="89" t="str">
        <f t="shared" si="139"/>
        <v>6月第4周--周4</v>
      </c>
      <c r="F4410" s="103" t="s">
        <v>27</v>
      </c>
      <c r="G4410" s="92" t="s">
        <v>92</v>
      </c>
      <c r="H4410" s="92" t="str">
        <f>_xlfn.XLOOKUP(O4410,匹配表1065!T:T,匹配表1065!W:W)</f>
        <v>合肥市</v>
      </c>
      <c r="I4410" s="89" t="str">
        <f>_xlfn.XLOOKUP(O4410,匹配表1065!T:T,匹配表1065!X:X)</f>
        <v>PME2007</v>
      </c>
      <c r="J4410" s="102" t="s">
        <v>93</v>
      </c>
      <c r="K4410" s="89" cm="1">
        <f ca="1" t="array" ref="K4410:L4410">_xlfn.XLOOKUP(J4410,匹配表1065!Y:Y,匹配表1065!AA:AB)</f>
        <v>9</v>
      </c>
      <c r="L4410" s="89" t="str">
        <v>3个月以上</v>
      </c>
      <c r="M4410" s="92" t="s">
        <v>55</v>
      </c>
      <c r="N4410" s="102">
        <v>1</v>
      </c>
      <c r="O4410" s="93" t="str">
        <f>_xlfn.XLOOKUP(P4410,匹配表1065!U:U,匹配表1065!T:T)</f>
        <v>HO00000001</v>
      </c>
      <c r="P4410" s="102" t="s">
        <v>94</v>
      </c>
      <c r="Q4410" s="102" t="s">
        <v>433</v>
      </c>
      <c r="R4410" s="89" t="str">
        <f>_xlfn.XLOOKUP(Q4410,匹配表1065!L:L,匹配表1065!O:O)</f>
        <v>A</v>
      </c>
      <c r="S4410" s="93" t="str">
        <f>IFERROR(_xlfn.XLOOKUP(Q4410,匹配表1065!AI:AI,匹配表1065!AJ:AJ),"绿标")</f>
        <v>绿标</v>
      </c>
      <c r="T4410" s="93" t="str" cm="1">
        <f t="array" ref="T4410:U4410">_xlfn.XLOOKUP(Q4410,匹配表1065!L:L,匹配表1065!M:N)</f>
        <v>头痛</v>
      </c>
      <c r="U4410" s="94" t="str">
        <v>神经内科</v>
      </c>
      <c r="V4410" s="95" t="s">
        <v>58</v>
      </c>
      <c r="W4410" s="93">
        <f>_xlfn.XLOOKUP(M4410,匹配表1065!D:D,匹配表1065!F:F)*N4410</f>
        <v>8</v>
      </c>
    </row>
    <row r="4411" customHeight="1" spans="1:23">
      <c r="A4411" s="89" t="s">
        <v>787</v>
      </c>
      <c r="B4411" s="90">
        <v>46198</v>
      </c>
      <c r="C4411" s="91" t="str">
        <f t="shared" si="138"/>
        <v>6月第4周</v>
      </c>
      <c r="D4411" s="89" t="s">
        <v>854</v>
      </c>
      <c r="E4411" s="89" t="str">
        <f t="shared" si="139"/>
        <v>6月第4周--周4</v>
      </c>
      <c r="F4411" s="103" t="s">
        <v>27</v>
      </c>
      <c r="G4411" s="92" t="s">
        <v>92</v>
      </c>
      <c r="H4411" s="92" t="str">
        <f>_xlfn.XLOOKUP(O4411,匹配表1065!T:T,匹配表1065!W:W)</f>
        <v>合肥市</v>
      </c>
      <c r="I4411" s="89" t="str">
        <f>_xlfn.XLOOKUP(O4411,匹配表1065!T:T,匹配表1065!X:X)</f>
        <v>PME2007</v>
      </c>
      <c r="J4411" s="102" t="s">
        <v>93</v>
      </c>
      <c r="K4411" s="89" cm="1">
        <f ca="1" t="array" ref="K4411:L4411">_xlfn.XLOOKUP(J4411,匹配表1065!Y:Y,匹配表1065!AA:AB)</f>
        <v>9</v>
      </c>
      <c r="L4411" s="89" t="str">
        <v>3个月以上</v>
      </c>
      <c r="M4411" s="92" t="s">
        <v>35</v>
      </c>
      <c r="N4411" s="102">
        <v>1</v>
      </c>
      <c r="O4411" s="93" t="str">
        <f>_xlfn.XLOOKUP(P4411,匹配表1065!U:U,匹配表1065!T:T)</f>
        <v>HO00000001</v>
      </c>
      <c r="P4411" s="102" t="s">
        <v>94</v>
      </c>
      <c r="Q4411" s="102" t="s">
        <v>860</v>
      </c>
      <c r="R4411" s="89" t="str">
        <f>_xlfn.XLOOKUP(Q4411,匹配表1065!L:L,匹配表1065!O:O)</f>
        <v>B</v>
      </c>
      <c r="S4411" s="93" t="str">
        <f>IFERROR(_xlfn.XLOOKUP(Q4411,匹配表1065!AI:AI,匹配表1065!AJ:AJ),"绿标")</f>
        <v>绿标</v>
      </c>
      <c r="T4411" s="93" t="str" cm="1">
        <f t="array" ref="T4411:U4411">_xlfn.XLOOKUP(Q4411,匹配表1065!L:L,匹配表1065!M:N)</f>
        <v>睡眠</v>
      </c>
      <c r="U4411" s="94" t="str">
        <v>神经内科</v>
      </c>
      <c r="V4411" s="95" t="s">
        <v>58</v>
      </c>
      <c r="W4411" s="93">
        <f>_xlfn.XLOOKUP(M4411,匹配表1065!D:D,匹配表1065!F:F)*N4411</f>
        <v>4</v>
      </c>
    </row>
    <row r="4412" customHeight="1" spans="1:23">
      <c r="A4412" s="89" t="s">
        <v>787</v>
      </c>
      <c r="B4412" s="90">
        <v>46198</v>
      </c>
      <c r="C4412" s="91" t="str">
        <f t="shared" si="138"/>
        <v>6月第4周</v>
      </c>
      <c r="D4412" s="89" t="s">
        <v>854</v>
      </c>
      <c r="E4412" s="89" t="str">
        <f t="shared" si="139"/>
        <v>6月第4周--周4</v>
      </c>
      <c r="F4412" s="103" t="s">
        <v>27</v>
      </c>
      <c r="G4412" s="92" t="s">
        <v>92</v>
      </c>
      <c r="H4412" s="92" t="str">
        <f>_xlfn.XLOOKUP(O4412,匹配表1065!T:T,匹配表1065!W:W)</f>
        <v>合肥市</v>
      </c>
      <c r="I4412" s="89" t="str">
        <f>_xlfn.XLOOKUP(O4412,匹配表1065!T:T,匹配表1065!X:X)</f>
        <v>PME2047</v>
      </c>
      <c r="J4412" s="102" t="s">
        <v>97</v>
      </c>
      <c r="K4412" s="89" cm="1">
        <f ca="1" t="array" ref="K4412:L4412">_xlfn.XLOOKUP(J4412,匹配表1065!Y:Y,匹配表1065!AA:AB)</f>
        <v>2</v>
      </c>
      <c r="L4412" s="89" t="str">
        <v>3个月以内</v>
      </c>
      <c r="M4412" s="92" t="s">
        <v>30</v>
      </c>
      <c r="N4412" s="102">
        <v>1</v>
      </c>
      <c r="O4412" s="93" t="str">
        <f>_xlfn.XLOOKUP(P4412,匹配表1065!U:U,匹配表1065!T:T)</f>
        <v>HO00000005</v>
      </c>
      <c r="P4412" s="102" t="s">
        <v>98</v>
      </c>
      <c r="Q4412" s="102" t="s">
        <v>345</v>
      </c>
      <c r="R4412" s="89" t="str">
        <f>_xlfn.XLOOKUP(Q4412,匹配表1065!L:L,匹配表1065!O:O)</f>
        <v>B</v>
      </c>
      <c r="S4412" s="93" t="str">
        <f>IFERROR(_xlfn.XLOOKUP(Q4412,匹配表1065!AI:AI,匹配表1065!AJ:AJ),"绿标")</f>
        <v>绿标</v>
      </c>
      <c r="T4412" s="93" t="str" cm="1">
        <f t="array" ref="T4412:U4412">_xlfn.XLOOKUP(Q4412,匹配表1065!L:L,匹配表1065!M:N)</f>
        <v>脑血管</v>
      </c>
      <c r="U4412" s="94" t="str">
        <v>神经内科</v>
      </c>
      <c r="V4412" s="95" t="s">
        <v>58</v>
      </c>
      <c r="W4412" s="93">
        <f>_xlfn.XLOOKUP(M4412,匹配表1065!D:D,匹配表1065!F:F)*N4412</f>
        <v>12</v>
      </c>
    </row>
    <row r="4413" customHeight="1" spans="1:23">
      <c r="A4413" s="89" t="s">
        <v>787</v>
      </c>
      <c r="B4413" s="90">
        <v>46198</v>
      </c>
      <c r="C4413" s="91" t="str">
        <f t="shared" si="138"/>
        <v>6月第4周</v>
      </c>
      <c r="D4413" s="89" t="s">
        <v>854</v>
      </c>
      <c r="E4413" s="89" t="str">
        <f t="shared" si="139"/>
        <v>6月第4周--周4</v>
      </c>
      <c r="F4413" s="103" t="s">
        <v>27</v>
      </c>
      <c r="G4413" s="92" t="s">
        <v>92</v>
      </c>
      <c r="H4413" s="92" t="str">
        <f>_xlfn.XLOOKUP(O4413,匹配表1065!T:T,匹配表1065!W:W)</f>
        <v>合肥市</v>
      </c>
      <c r="I4413" s="89" t="str">
        <f>_xlfn.XLOOKUP(O4413,匹配表1065!T:T,匹配表1065!X:X)</f>
        <v>PME2047</v>
      </c>
      <c r="J4413" s="102" t="s">
        <v>97</v>
      </c>
      <c r="K4413" s="89" cm="1">
        <f ca="1" t="array" ref="K4413:L4413">_xlfn.XLOOKUP(J4413,匹配表1065!Y:Y,匹配表1065!AA:AB)</f>
        <v>2</v>
      </c>
      <c r="L4413" s="89" t="str">
        <v>3个月以内</v>
      </c>
      <c r="M4413" s="92" t="s">
        <v>35</v>
      </c>
      <c r="N4413" s="102">
        <v>1</v>
      </c>
      <c r="O4413" s="93" t="str">
        <f>_xlfn.XLOOKUP(P4413,匹配表1065!U:U,匹配表1065!T:T)</f>
        <v>HO00000005</v>
      </c>
      <c r="P4413" s="102" t="s">
        <v>98</v>
      </c>
      <c r="Q4413" s="102" t="s">
        <v>208</v>
      </c>
      <c r="R4413" s="89" t="str">
        <f>_xlfn.XLOOKUP(Q4413,匹配表1065!L:L,匹配表1065!O:O)</f>
        <v>A</v>
      </c>
      <c r="S4413" s="93" t="str">
        <f>IFERROR(_xlfn.XLOOKUP(Q4413,匹配表1065!AI:AI,匹配表1065!AJ:AJ),"绿标")</f>
        <v>黑标</v>
      </c>
      <c r="T4413" s="93" t="str" cm="1">
        <f t="array" ref="T4413:U4413">_xlfn.XLOOKUP(Q4413,匹配表1065!L:L,匹配表1065!M:N)</f>
        <v>头痛</v>
      </c>
      <c r="U4413" s="94" t="str">
        <v>神经内科</v>
      </c>
      <c r="V4413" s="95" t="s">
        <v>58</v>
      </c>
      <c r="W4413" s="93">
        <f>_xlfn.XLOOKUP(M4413,匹配表1065!D:D,匹配表1065!F:F)*N4413</f>
        <v>4</v>
      </c>
    </row>
    <row r="4414" customHeight="1" spans="1:23">
      <c r="A4414" s="89" t="s">
        <v>787</v>
      </c>
      <c r="B4414" s="90">
        <v>46198</v>
      </c>
      <c r="C4414" s="91" t="str">
        <f t="shared" si="138"/>
        <v>6月第4周</v>
      </c>
      <c r="D4414" s="89" t="s">
        <v>854</v>
      </c>
      <c r="E4414" s="89" t="str">
        <f t="shared" si="139"/>
        <v>6月第4周--周4</v>
      </c>
      <c r="F4414" s="103" t="s">
        <v>27</v>
      </c>
      <c r="G4414" s="102" t="s">
        <v>28</v>
      </c>
      <c r="H4414" s="92" t="str">
        <f>_xlfn.XLOOKUP(O4414,匹配表1065!T:T,匹配表1065!W:W)</f>
        <v>南京市</v>
      </c>
      <c r="I4414" s="89" t="str">
        <f>_xlfn.XLOOKUP(O4414,匹配表1065!T:T,匹配表1065!X:X)</f>
        <v>PME2006</v>
      </c>
      <c r="J4414" s="102" t="s">
        <v>29</v>
      </c>
      <c r="K4414" s="89" cm="1">
        <f ca="1" t="array" ref="K4414:L4414">_xlfn.XLOOKUP(J4414,匹配表1065!Y:Y,匹配表1065!AA:AB)</f>
        <v>15</v>
      </c>
      <c r="L4414" s="89" t="str">
        <v>3个月以上</v>
      </c>
      <c r="M4414" s="92" t="s">
        <v>30</v>
      </c>
      <c r="N4414" s="102">
        <v>1</v>
      </c>
      <c r="O4414" s="93" t="str">
        <f>_xlfn.XLOOKUP(P4414,匹配表1065!U:U,匹配表1065!T:T)</f>
        <v>HO00000959</v>
      </c>
      <c r="P4414" s="102" t="s">
        <v>196</v>
      </c>
      <c r="Q4414" s="102" t="s">
        <v>440</v>
      </c>
      <c r="R4414" s="89" t="str">
        <f>_xlfn.XLOOKUP(Q4414,匹配表1065!L:L,匹配表1065!O:O)</f>
        <v>A</v>
      </c>
      <c r="S4414" s="93" t="str">
        <f>IFERROR(_xlfn.XLOOKUP(Q4414,匹配表1065!AI:AI,匹配表1065!AJ:AJ),"绿标")</f>
        <v>红标</v>
      </c>
      <c r="T4414" s="93" t="str" cm="1">
        <f t="array" ref="T4414:U4414">_xlfn.XLOOKUP(Q4414,匹配表1065!L:L,匹配表1065!M:N)</f>
        <v>头痛</v>
      </c>
      <c r="U4414" s="94" t="str">
        <v>神经内科</v>
      </c>
      <c r="V4414" s="95" t="s">
        <v>33</v>
      </c>
      <c r="W4414" s="93">
        <f>_xlfn.XLOOKUP(M4414,匹配表1065!D:D,匹配表1065!F:F)*N4414</f>
        <v>12</v>
      </c>
    </row>
    <row r="4415" customHeight="1" spans="1:23">
      <c r="A4415" s="89" t="s">
        <v>787</v>
      </c>
      <c r="B4415" s="90">
        <v>46198</v>
      </c>
      <c r="C4415" s="91" t="str">
        <f t="shared" si="138"/>
        <v>6月第4周</v>
      </c>
      <c r="D4415" s="89" t="s">
        <v>854</v>
      </c>
      <c r="E4415" s="89" t="str">
        <f t="shared" si="139"/>
        <v>6月第4周--周4</v>
      </c>
      <c r="F4415" s="103" t="s">
        <v>27</v>
      </c>
      <c r="G4415" s="102" t="s">
        <v>28</v>
      </c>
      <c r="H4415" s="92" t="str">
        <f>_xlfn.XLOOKUP(O4415,匹配表1065!T:T,匹配表1065!W:W)</f>
        <v>南京市</v>
      </c>
      <c r="I4415" s="89" t="str">
        <f>_xlfn.XLOOKUP(O4415,匹配表1065!T:T,匹配表1065!X:X)</f>
        <v>PME2006</v>
      </c>
      <c r="J4415" s="102" t="s">
        <v>29</v>
      </c>
      <c r="K4415" s="89" cm="1">
        <f ca="1" t="array" ref="K4415:L4415">_xlfn.XLOOKUP(J4415,匹配表1065!Y:Y,匹配表1065!AA:AB)</f>
        <v>15</v>
      </c>
      <c r="L4415" s="89" t="str">
        <v>3个月以上</v>
      </c>
      <c r="M4415" s="92" t="s">
        <v>133</v>
      </c>
      <c r="N4415" s="102">
        <v>1</v>
      </c>
      <c r="O4415" s="93" t="str">
        <f>_xlfn.XLOOKUP(P4415,匹配表1065!U:U,匹配表1065!T:T)</f>
        <v>HO00016614</v>
      </c>
      <c r="P4415" s="102" t="s">
        <v>540</v>
      </c>
      <c r="Q4415" s="102" t="s">
        <v>861</v>
      </c>
      <c r="R4415" s="89" t="str">
        <f>_xlfn.XLOOKUP(Q4415,匹配表1065!L:L,匹配表1065!O:O)</f>
        <v>A</v>
      </c>
      <c r="S4415" s="93" t="str">
        <f>IFERROR(_xlfn.XLOOKUP(Q4415,匹配表1065!AI:AI,匹配表1065!AJ:AJ),"绿标")</f>
        <v>绿标</v>
      </c>
      <c r="T4415" s="93" t="str" cm="1">
        <f t="array" ref="T4415:U4415">_xlfn.XLOOKUP(Q4415,匹配表1065!L:L,匹配表1065!M:N)</f>
        <v>头痛</v>
      </c>
      <c r="U4415" s="94" t="str">
        <v>神经内科</v>
      </c>
      <c r="V4415" s="95" t="s">
        <v>58</v>
      </c>
      <c r="W4415" s="93">
        <f>_xlfn.XLOOKUP(M4415,匹配表1065!D:D,匹配表1065!F:F)*N4415</f>
        <v>1</v>
      </c>
    </row>
    <row r="4416" customHeight="1" spans="1:23">
      <c r="A4416" s="89" t="s">
        <v>787</v>
      </c>
      <c r="B4416" s="90">
        <v>46198</v>
      </c>
      <c r="C4416" s="91" t="str">
        <f t="shared" si="138"/>
        <v>6月第4周</v>
      </c>
      <c r="D4416" s="89" t="s">
        <v>854</v>
      </c>
      <c r="E4416" s="89" t="str">
        <f t="shared" si="139"/>
        <v>6月第4周--周4</v>
      </c>
      <c r="F4416" s="103" t="s">
        <v>27</v>
      </c>
      <c r="G4416" s="102" t="s">
        <v>28</v>
      </c>
      <c r="H4416" s="92" t="str">
        <f>_xlfn.XLOOKUP(O4416,匹配表1065!T:T,匹配表1065!W:W)</f>
        <v>南京市</v>
      </c>
      <c r="I4416" s="89" t="str">
        <f>_xlfn.XLOOKUP(O4416,匹配表1065!T:T,匹配表1065!X:X)</f>
        <v>PME2039</v>
      </c>
      <c r="J4416" s="102" t="s">
        <v>39</v>
      </c>
      <c r="K4416" s="89" cm="1">
        <f ca="1" t="array" ref="K4416:L4416">_xlfn.XLOOKUP(J4416,匹配表1065!Y:Y,匹配表1065!AA:AB)</f>
        <v>7</v>
      </c>
      <c r="L4416" s="89" t="str">
        <v>3个月以上</v>
      </c>
      <c r="M4416" s="92" t="s">
        <v>35</v>
      </c>
      <c r="N4416" s="102">
        <v>1</v>
      </c>
      <c r="O4416" s="93" t="str">
        <f>_xlfn.XLOOKUP(P4416,匹配表1065!U:U,匹配表1065!T:T)</f>
        <v>HO00000971</v>
      </c>
      <c r="P4416" s="102" t="s">
        <v>40</v>
      </c>
      <c r="Q4416" s="102" t="s">
        <v>379</v>
      </c>
      <c r="R4416" s="89" t="str">
        <f>_xlfn.XLOOKUP(Q4416,匹配表1065!L:L,匹配表1065!O:O)</f>
        <v>A</v>
      </c>
      <c r="S4416" s="93" t="str">
        <f>IFERROR(_xlfn.XLOOKUP(Q4416,匹配表1065!AI:AI,匹配表1065!AJ:AJ),"绿标")</f>
        <v>绿标</v>
      </c>
      <c r="T4416" s="93" t="str" cm="1">
        <f t="array" ref="T4416:U4416">_xlfn.XLOOKUP(Q4416,匹配表1065!L:L,匹配表1065!M:N)</f>
        <v>头痛</v>
      </c>
      <c r="U4416" s="94" t="str">
        <v>神经内科</v>
      </c>
      <c r="V4416" s="95" t="s">
        <v>42</v>
      </c>
      <c r="W4416" s="93">
        <f>_xlfn.XLOOKUP(M4416,匹配表1065!D:D,匹配表1065!F:F)*N4416</f>
        <v>4</v>
      </c>
    </row>
    <row r="4417" customHeight="1" spans="1:23">
      <c r="A4417" s="89" t="s">
        <v>787</v>
      </c>
      <c r="B4417" s="90">
        <v>46198</v>
      </c>
      <c r="C4417" s="91" t="str">
        <f t="shared" si="138"/>
        <v>6月第4周</v>
      </c>
      <c r="D4417" s="89" t="s">
        <v>854</v>
      </c>
      <c r="E4417" s="89" t="str">
        <f t="shared" si="139"/>
        <v>6月第4周--周4</v>
      </c>
      <c r="F4417" s="103" t="s">
        <v>27</v>
      </c>
      <c r="G4417" s="102" t="s">
        <v>28</v>
      </c>
      <c r="H4417" s="92" t="str">
        <f>_xlfn.XLOOKUP(O4417,匹配表1065!T:T,匹配表1065!W:W)</f>
        <v>南京市</v>
      </c>
      <c r="I4417" s="89" t="str">
        <f>_xlfn.XLOOKUP(O4417,匹配表1065!T:T,匹配表1065!X:X)</f>
        <v>PME2039</v>
      </c>
      <c r="J4417" s="102" t="s">
        <v>39</v>
      </c>
      <c r="K4417" s="89" cm="1">
        <f ca="1" t="array" ref="K4417:L4417">_xlfn.XLOOKUP(J4417,匹配表1065!Y:Y,匹配表1065!AA:AB)</f>
        <v>7</v>
      </c>
      <c r="L4417" s="89" t="str">
        <v>3个月以上</v>
      </c>
      <c r="M4417" s="92" t="s">
        <v>35</v>
      </c>
      <c r="N4417" s="102">
        <v>1</v>
      </c>
      <c r="O4417" s="93" t="str">
        <f>_xlfn.XLOOKUP(P4417,匹配表1065!U:U,匹配表1065!T:T)</f>
        <v>HO00000971</v>
      </c>
      <c r="P4417" s="102" t="s">
        <v>40</v>
      </c>
      <c r="Q4417" s="102" t="s">
        <v>674</v>
      </c>
      <c r="R4417" s="89" t="str">
        <f>_xlfn.XLOOKUP(Q4417,匹配表1065!L:L,匹配表1065!O:O)</f>
        <v>D</v>
      </c>
      <c r="S4417" s="93" t="str">
        <f>IFERROR(_xlfn.XLOOKUP(Q4417,匹配表1065!AI:AI,匹配表1065!AJ:AJ),"绿标")</f>
        <v>绿标</v>
      </c>
      <c r="T4417" s="93" t="str" cm="1">
        <f t="array" ref="T4417:U4417">_xlfn.XLOOKUP(Q4417,匹配表1065!L:L,匹配表1065!M:N)</f>
        <v>疼痛</v>
      </c>
      <c r="U4417" s="94" t="str">
        <v>疼痛科</v>
      </c>
      <c r="V4417" s="95" t="s">
        <v>42</v>
      </c>
      <c r="W4417" s="93">
        <f>_xlfn.XLOOKUP(M4417,匹配表1065!D:D,匹配表1065!F:F)*N4417</f>
        <v>4</v>
      </c>
    </row>
    <row r="4418" customHeight="1" spans="1:23">
      <c r="A4418" s="89" t="s">
        <v>787</v>
      </c>
      <c r="B4418" s="90">
        <v>46198</v>
      </c>
      <c r="C4418" s="91" t="str">
        <f t="shared" si="138"/>
        <v>6月第4周</v>
      </c>
      <c r="D4418" s="89" t="s">
        <v>854</v>
      </c>
      <c r="E4418" s="89" t="str">
        <f t="shared" si="139"/>
        <v>6月第4周--周4</v>
      </c>
      <c r="F4418" s="103" t="s">
        <v>27</v>
      </c>
      <c r="G4418" s="102" t="s">
        <v>28</v>
      </c>
      <c r="H4418" s="92" t="str">
        <f>_xlfn.XLOOKUP(O4418,匹配表1065!T:T,匹配表1065!W:W)</f>
        <v>扬州市</v>
      </c>
      <c r="I4418" s="89" t="str">
        <f>_xlfn.XLOOKUP(O4418,匹配表1065!T:T,匹配表1065!X:X)</f>
        <v>PME2012</v>
      </c>
      <c r="J4418" s="102" t="s">
        <v>60</v>
      </c>
      <c r="K4418" s="89" cm="1">
        <f ca="1" t="array" ref="K4418:L4418">_xlfn.XLOOKUP(J4418,匹配表1065!Y:Y,匹配表1065!AA:AB)</f>
        <v>13</v>
      </c>
      <c r="L4418" s="89" t="str">
        <v>3个月以上</v>
      </c>
      <c r="M4418" s="92" t="s">
        <v>30</v>
      </c>
      <c r="N4418" s="102">
        <v>1</v>
      </c>
      <c r="O4418" s="93" t="str">
        <f>_xlfn.XLOOKUP(P4418,匹配表1065!U:U,匹配表1065!T:T)</f>
        <v>HO00041526</v>
      </c>
      <c r="P4418" s="102" t="s">
        <v>407</v>
      </c>
      <c r="Q4418" s="102" t="s">
        <v>408</v>
      </c>
      <c r="R4418" s="89" t="str">
        <f>_xlfn.XLOOKUP(Q4418,匹配表1065!L:L,匹配表1065!O:O)</f>
        <v>C</v>
      </c>
      <c r="S4418" s="93" t="str">
        <f>IFERROR(_xlfn.XLOOKUP(Q4418,匹配表1065!AI:AI,匹配表1065!AJ:AJ),"绿标")</f>
        <v>红标</v>
      </c>
      <c r="T4418" s="93" t="str" cm="1">
        <f t="array" ref="T4418:U4418">_xlfn.XLOOKUP(Q4418,匹配表1065!L:L,匹配表1065!M:N)</f>
        <v>眩晕</v>
      </c>
      <c r="U4418" s="94" t="str">
        <v>神经内科</v>
      </c>
      <c r="V4418" s="95" t="s">
        <v>70</v>
      </c>
      <c r="W4418" s="93">
        <f>_xlfn.XLOOKUP(M4418,匹配表1065!D:D,匹配表1065!F:F)*N4418</f>
        <v>12</v>
      </c>
    </row>
    <row r="4419" customHeight="1" spans="1:23">
      <c r="A4419" s="89" t="s">
        <v>787</v>
      </c>
      <c r="B4419" s="90">
        <v>46198</v>
      </c>
      <c r="C4419" s="91" t="str">
        <f t="shared" si="138"/>
        <v>6月第4周</v>
      </c>
      <c r="D4419" s="89" t="s">
        <v>854</v>
      </c>
      <c r="E4419" s="89" t="str">
        <f t="shared" si="139"/>
        <v>6月第4周--周4</v>
      </c>
      <c r="F4419" s="103" t="s">
        <v>27</v>
      </c>
      <c r="G4419" s="102" t="s">
        <v>28</v>
      </c>
      <c r="H4419" s="92" t="str">
        <f>_xlfn.XLOOKUP(O4419,匹配表1065!T:T,匹配表1065!W:W)</f>
        <v>扬州市</v>
      </c>
      <c r="I4419" s="89" t="str">
        <f>_xlfn.XLOOKUP(O4419,匹配表1065!T:T,匹配表1065!X:X)</f>
        <v>PME2012</v>
      </c>
      <c r="J4419" s="102" t="s">
        <v>60</v>
      </c>
      <c r="K4419" s="89" cm="1">
        <f ca="1" t="array" ref="K4419:L4419">_xlfn.XLOOKUP(J4419,匹配表1065!Y:Y,匹配表1065!AA:AB)</f>
        <v>13</v>
      </c>
      <c r="L4419" s="89" t="str">
        <v>3个月以上</v>
      </c>
      <c r="M4419" s="92" t="s">
        <v>35</v>
      </c>
      <c r="N4419" s="102">
        <v>1</v>
      </c>
      <c r="O4419" s="93" t="str">
        <f>_xlfn.XLOOKUP(P4419,匹配表1065!U:U,匹配表1065!T:T)</f>
        <v>HO00000968</v>
      </c>
      <c r="P4419" s="102" t="s">
        <v>61</v>
      </c>
      <c r="Q4419" s="102" t="s">
        <v>62</v>
      </c>
      <c r="R4419" s="89" t="str">
        <f>_xlfn.XLOOKUP(Q4419,匹配表1065!L:L,匹配表1065!O:O)</f>
        <v>A</v>
      </c>
      <c r="S4419" s="93" t="str">
        <f>IFERROR(_xlfn.XLOOKUP(Q4419,匹配表1065!AI:AI,匹配表1065!AJ:AJ),"绿标")</f>
        <v>红标</v>
      </c>
      <c r="T4419" s="93" t="str" cm="1">
        <f t="array" ref="T4419:U4419">_xlfn.XLOOKUP(Q4419,匹配表1065!L:L,匹配表1065!M:N)</f>
        <v>头痛</v>
      </c>
      <c r="U4419" s="94" t="str">
        <v>神经内科</v>
      </c>
      <c r="V4419" s="95" t="s">
        <v>70</v>
      </c>
      <c r="W4419" s="93">
        <f>_xlfn.XLOOKUP(M4419,匹配表1065!D:D,匹配表1065!F:F)*N4419</f>
        <v>4</v>
      </c>
    </row>
    <row r="4420" customHeight="1" spans="1:23">
      <c r="A4420" s="89" t="s">
        <v>787</v>
      </c>
      <c r="B4420" s="90">
        <v>46198</v>
      </c>
      <c r="C4420" s="91" t="str">
        <f t="shared" si="138"/>
        <v>6月第4周</v>
      </c>
      <c r="D4420" s="89" t="s">
        <v>854</v>
      </c>
      <c r="E4420" s="89" t="str">
        <f t="shared" si="139"/>
        <v>6月第4周--周4</v>
      </c>
      <c r="F4420" s="103" t="s">
        <v>27</v>
      </c>
      <c r="G4420" s="102" t="s">
        <v>28</v>
      </c>
      <c r="H4420" s="92" t="str">
        <f>_xlfn.XLOOKUP(O4420,匹配表1065!T:T,匹配表1065!W:W)</f>
        <v>常州市</v>
      </c>
      <c r="I4420" s="89" t="str">
        <f>_xlfn.XLOOKUP(O4420,匹配表1065!T:T,匹配表1065!X:X)</f>
        <v>PME2015</v>
      </c>
      <c r="J4420" s="102" t="s">
        <v>45</v>
      </c>
      <c r="K4420" s="89" cm="1">
        <f ca="1" t="array" ref="K4420:L4420">_xlfn.XLOOKUP(J4420,匹配表1065!Y:Y,匹配表1065!AA:AB)</f>
        <v>9</v>
      </c>
      <c r="L4420" s="89" t="str">
        <v>3个月以上</v>
      </c>
      <c r="M4420" s="92" t="s">
        <v>30</v>
      </c>
      <c r="N4420" s="102">
        <v>1</v>
      </c>
      <c r="O4420" s="93" t="str">
        <f>_xlfn.XLOOKUP(P4420,匹配表1065!U:U,匹配表1065!T:T)</f>
        <v>HO00000940</v>
      </c>
      <c r="P4420" s="102" t="s">
        <v>203</v>
      </c>
      <c r="Q4420" s="102" t="s">
        <v>204</v>
      </c>
      <c r="R4420" s="89" t="str">
        <f>_xlfn.XLOOKUP(Q4420,匹配表1065!L:L,匹配表1065!O:O)</f>
        <v>C</v>
      </c>
      <c r="S4420" s="93" t="str">
        <f>IFERROR(_xlfn.XLOOKUP(Q4420,匹配表1065!AI:AI,匹配表1065!AJ:AJ),"绿标")</f>
        <v>红标</v>
      </c>
      <c r="T4420" s="93" t="str" cm="1">
        <f t="array" ref="T4420:U4420">_xlfn.XLOOKUP(Q4420,匹配表1065!L:L,匹配表1065!M:N)</f>
        <v>眩晕</v>
      </c>
      <c r="U4420" s="94" t="str">
        <v>耳鼻喉科</v>
      </c>
      <c r="V4420" s="95" t="s">
        <v>58</v>
      </c>
      <c r="W4420" s="93">
        <f>_xlfn.XLOOKUP(M4420,匹配表1065!D:D,匹配表1065!F:F)*N4420</f>
        <v>12</v>
      </c>
    </row>
    <row r="4421" customHeight="1" spans="1:23">
      <c r="A4421" s="89" t="s">
        <v>787</v>
      </c>
      <c r="B4421" s="90">
        <v>46198</v>
      </c>
      <c r="C4421" s="91" t="str">
        <f t="shared" si="138"/>
        <v>6月第4周</v>
      </c>
      <c r="D4421" s="89" t="s">
        <v>854</v>
      </c>
      <c r="E4421" s="89" t="str">
        <f t="shared" si="139"/>
        <v>6月第4周--周4</v>
      </c>
      <c r="F4421" s="103" t="s">
        <v>27</v>
      </c>
      <c r="G4421" s="102" t="s">
        <v>28</v>
      </c>
      <c r="H4421" s="92" t="str">
        <f>_xlfn.XLOOKUP(O4421,匹配表1065!T:T,匹配表1065!W:W)</f>
        <v>常州市</v>
      </c>
      <c r="I4421" s="89" t="str">
        <f>_xlfn.XLOOKUP(O4421,匹配表1065!T:T,匹配表1065!X:X)</f>
        <v>PME2015</v>
      </c>
      <c r="J4421" s="102" t="s">
        <v>45</v>
      </c>
      <c r="K4421" s="89" cm="1">
        <f ca="1" t="array" ref="K4421:L4421">_xlfn.XLOOKUP(J4421,匹配表1065!Y:Y,匹配表1065!AA:AB)</f>
        <v>9</v>
      </c>
      <c r="L4421" s="89" t="str">
        <v>3个月以上</v>
      </c>
      <c r="M4421" s="92" t="s">
        <v>55</v>
      </c>
      <c r="N4421" s="102">
        <v>1</v>
      </c>
      <c r="O4421" s="93" t="str">
        <f>_xlfn.XLOOKUP(P4421,匹配表1065!U:U,匹配表1065!T:T)</f>
        <v>HO00000940</v>
      </c>
      <c r="P4421" s="102" t="s">
        <v>203</v>
      </c>
      <c r="Q4421" s="102" t="s">
        <v>204</v>
      </c>
      <c r="R4421" s="89" t="str">
        <f>_xlfn.XLOOKUP(Q4421,匹配表1065!L:L,匹配表1065!O:O)</f>
        <v>C</v>
      </c>
      <c r="S4421" s="93" t="str">
        <f>IFERROR(_xlfn.XLOOKUP(Q4421,匹配表1065!AI:AI,匹配表1065!AJ:AJ),"绿标")</f>
        <v>红标</v>
      </c>
      <c r="T4421" s="93" t="str" cm="1">
        <f t="array" ref="T4421:U4421">_xlfn.XLOOKUP(Q4421,匹配表1065!L:L,匹配表1065!M:N)</f>
        <v>眩晕</v>
      </c>
      <c r="U4421" s="94" t="str">
        <v>耳鼻喉科</v>
      </c>
      <c r="V4421" s="95" t="s">
        <v>58</v>
      </c>
      <c r="W4421" s="93">
        <f>_xlfn.XLOOKUP(M4421,匹配表1065!D:D,匹配表1065!F:F)*N4421</f>
        <v>8</v>
      </c>
    </row>
    <row r="4422" customHeight="1" spans="1:23">
      <c r="A4422" s="89" t="s">
        <v>787</v>
      </c>
      <c r="B4422" s="90">
        <v>46198</v>
      </c>
      <c r="C4422" s="91" t="str">
        <f t="shared" si="138"/>
        <v>6月第4周</v>
      </c>
      <c r="D4422" s="89" t="s">
        <v>854</v>
      </c>
      <c r="E4422" s="89" t="str">
        <f t="shared" si="139"/>
        <v>6月第4周--周4</v>
      </c>
      <c r="F4422" s="103" t="s">
        <v>27</v>
      </c>
      <c r="G4422" s="102" t="s">
        <v>28</v>
      </c>
      <c r="H4422" s="92" t="str">
        <f>_xlfn.XLOOKUP(O4422,匹配表1065!T:T,匹配表1065!W:W)</f>
        <v>南京市</v>
      </c>
      <c r="I4422" s="89" t="str">
        <f>_xlfn.XLOOKUP(O4422,匹配表1065!T:T,匹配表1065!X:X)</f>
        <v>PME2005</v>
      </c>
      <c r="J4422" s="102" t="s">
        <v>54</v>
      </c>
      <c r="K4422" s="89" cm="1">
        <f ca="1" t="array" ref="K4422:L4422">_xlfn.XLOOKUP(J4422,匹配表1065!Y:Y,匹配表1065!AA:AB)</f>
        <v>3</v>
      </c>
      <c r="L4422" s="89" t="str">
        <v>3个月以上</v>
      </c>
      <c r="M4422" s="92" t="s">
        <v>55</v>
      </c>
      <c r="N4422" s="102">
        <v>1</v>
      </c>
      <c r="O4422" s="93" t="str">
        <f>_xlfn.XLOOKUP(P4422,匹配表1065!U:U,匹配表1065!T:T)</f>
        <v>HO00000975</v>
      </c>
      <c r="P4422" s="102" t="s">
        <v>56</v>
      </c>
      <c r="Q4422" s="102" t="s">
        <v>205</v>
      </c>
      <c r="R4422" s="89" t="str">
        <f>_xlfn.XLOOKUP(Q4422,匹配表1065!L:L,匹配表1065!O:O)</f>
        <v>B</v>
      </c>
      <c r="S4422" s="93" t="str">
        <f>IFERROR(_xlfn.XLOOKUP(Q4422,匹配表1065!AI:AI,匹配表1065!AJ:AJ),"绿标")</f>
        <v>绿标</v>
      </c>
      <c r="T4422" s="93" t="str" cm="1">
        <f t="array" ref="T4422:U4422">_xlfn.XLOOKUP(Q4422,匹配表1065!L:L,匹配表1065!M:N)</f>
        <v>脑血管</v>
      </c>
      <c r="U4422" s="94" t="str">
        <v>神经内科</v>
      </c>
      <c r="V4422" s="95" t="s">
        <v>42</v>
      </c>
      <c r="W4422" s="93">
        <f>_xlfn.XLOOKUP(M4422,匹配表1065!D:D,匹配表1065!F:F)*N4422</f>
        <v>8</v>
      </c>
    </row>
    <row r="4423" customHeight="1" spans="1:23">
      <c r="A4423" s="89" t="s">
        <v>787</v>
      </c>
      <c r="B4423" s="90">
        <v>46198</v>
      </c>
      <c r="C4423" s="91" t="str">
        <f t="shared" si="138"/>
        <v>6月第4周</v>
      </c>
      <c r="D4423" s="89" t="s">
        <v>854</v>
      </c>
      <c r="E4423" s="89" t="str">
        <f t="shared" si="139"/>
        <v>6月第4周--周4</v>
      </c>
      <c r="F4423" s="103" t="s">
        <v>27</v>
      </c>
      <c r="G4423" s="102" t="s">
        <v>28</v>
      </c>
      <c r="H4423" s="92" t="str">
        <f>_xlfn.XLOOKUP(O4423,匹配表1065!T:T,匹配表1065!W:W)</f>
        <v>南京市</v>
      </c>
      <c r="I4423" s="89" t="str">
        <f>_xlfn.XLOOKUP(O4423,匹配表1065!T:T,匹配表1065!X:X)</f>
        <v>PME2005</v>
      </c>
      <c r="J4423" s="102" t="s">
        <v>54</v>
      </c>
      <c r="K4423" s="89" cm="1">
        <f ca="1" t="array" ref="K4423:L4423">_xlfn.XLOOKUP(J4423,匹配表1065!Y:Y,匹配表1065!AA:AB)</f>
        <v>3</v>
      </c>
      <c r="L4423" s="89" t="str">
        <v>3个月以上</v>
      </c>
      <c r="M4423" s="92" t="s">
        <v>35</v>
      </c>
      <c r="N4423" s="102">
        <v>1</v>
      </c>
      <c r="O4423" s="93" t="str">
        <f>_xlfn.XLOOKUP(P4423,匹配表1065!U:U,匹配表1065!T:T)</f>
        <v>HO00000975</v>
      </c>
      <c r="P4423" s="102" t="s">
        <v>56</v>
      </c>
      <c r="Q4423" s="102" t="s">
        <v>751</v>
      </c>
      <c r="R4423" s="89" t="str">
        <f>_xlfn.XLOOKUP(Q4423,匹配表1065!L:L,匹配表1065!O:O)</f>
        <v>B</v>
      </c>
      <c r="S4423" s="93" t="str">
        <f>IFERROR(_xlfn.XLOOKUP(Q4423,匹配表1065!AI:AI,匹配表1065!AJ:AJ),"绿标")</f>
        <v>绿标</v>
      </c>
      <c r="T4423" s="93" t="str" cm="1">
        <f t="array" ref="T4423:U4423">_xlfn.XLOOKUP(Q4423,匹配表1065!L:L,匹配表1065!M:N)</f>
        <v>脑血管</v>
      </c>
      <c r="U4423" s="94" t="str">
        <v>神经内科</v>
      </c>
      <c r="V4423" s="95" t="s">
        <v>42</v>
      </c>
      <c r="W4423" s="93">
        <f>_xlfn.XLOOKUP(M4423,匹配表1065!D:D,匹配表1065!F:F)*N4423</f>
        <v>4</v>
      </c>
    </row>
    <row r="4424" customHeight="1" spans="1:23">
      <c r="A4424" s="89" t="s">
        <v>787</v>
      </c>
      <c r="B4424" s="90">
        <v>46198</v>
      </c>
      <c r="C4424" s="91" t="str">
        <f t="shared" si="138"/>
        <v>6月第4周</v>
      </c>
      <c r="D4424" s="89" t="s">
        <v>854</v>
      </c>
      <c r="E4424" s="89" t="str">
        <f t="shared" si="139"/>
        <v>6月第4周--周4</v>
      </c>
      <c r="F4424" s="103" t="s">
        <v>27</v>
      </c>
      <c r="G4424" s="102" t="s">
        <v>28</v>
      </c>
      <c r="H4424" s="92" t="str">
        <f>_xlfn.XLOOKUP(O4424,匹配表1065!T:T,匹配表1065!W:W)</f>
        <v>南京市</v>
      </c>
      <c r="I4424" s="89" t="str">
        <f>_xlfn.XLOOKUP(O4424,匹配表1065!T:T,匹配表1065!X:X)</f>
        <v>PME2004</v>
      </c>
      <c r="J4424" s="102" t="s">
        <v>34</v>
      </c>
      <c r="K4424" s="89" cm="1">
        <f ca="1" t="array" ref="K4424:L4424">_xlfn.XLOOKUP(J4424,匹配表1065!Y:Y,匹配表1065!AA:AB)</f>
        <v>11</v>
      </c>
      <c r="L4424" s="89" t="str">
        <v>3个月以上</v>
      </c>
      <c r="M4424" s="92" t="s">
        <v>30</v>
      </c>
      <c r="N4424" s="102">
        <v>1</v>
      </c>
      <c r="O4424" s="93" t="str">
        <f>_xlfn.XLOOKUP(P4424,匹配表1065!U:U,匹配表1065!T:T)</f>
        <v>HO00000972</v>
      </c>
      <c r="P4424" s="102" t="s">
        <v>36</v>
      </c>
      <c r="Q4424" s="102" t="s">
        <v>37</v>
      </c>
      <c r="R4424" s="89" t="str">
        <f>_xlfn.XLOOKUP(Q4424,匹配表1065!L:L,匹配表1065!O:O)</f>
        <v>A</v>
      </c>
      <c r="S4424" s="93" t="str">
        <f>IFERROR(_xlfn.XLOOKUP(Q4424,匹配表1065!AI:AI,匹配表1065!AJ:AJ),"绿标")</f>
        <v>绿标</v>
      </c>
      <c r="T4424" s="93" t="str" cm="1">
        <f t="array" ref="T4424:U4424">_xlfn.XLOOKUP(Q4424,匹配表1065!L:L,匹配表1065!M:N)</f>
        <v>头痛</v>
      </c>
      <c r="U4424" s="94" t="str">
        <v>神经内科</v>
      </c>
      <c r="V4424" s="95" t="s">
        <v>33</v>
      </c>
      <c r="W4424" s="93">
        <f>_xlfn.XLOOKUP(M4424,匹配表1065!D:D,匹配表1065!F:F)*N4424</f>
        <v>12</v>
      </c>
    </row>
    <row r="4425" customHeight="1" spans="1:23">
      <c r="A4425" s="89" t="s">
        <v>787</v>
      </c>
      <c r="B4425" s="90">
        <v>46198</v>
      </c>
      <c r="C4425" s="91" t="str">
        <f t="shared" si="138"/>
        <v>6月第4周</v>
      </c>
      <c r="D4425" s="89" t="s">
        <v>854</v>
      </c>
      <c r="E4425" s="89" t="str">
        <f t="shared" si="139"/>
        <v>6月第4周--周4</v>
      </c>
      <c r="F4425" s="103" t="s">
        <v>27</v>
      </c>
      <c r="G4425" s="102" t="s">
        <v>28</v>
      </c>
      <c r="H4425" s="92" t="str">
        <f>_xlfn.XLOOKUP(O4425,匹配表1065!T:T,匹配表1065!W:W)</f>
        <v>南京市</v>
      </c>
      <c r="I4425" s="89" t="str">
        <f>_xlfn.XLOOKUP(O4425,匹配表1065!T:T,匹配表1065!X:X)</f>
        <v>PME2004</v>
      </c>
      <c r="J4425" s="102" t="s">
        <v>34</v>
      </c>
      <c r="K4425" s="89" cm="1">
        <f ca="1" t="array" ref="K4425:L4425">_xlfn.XLOOKUP(J4425,匹配表1065!Y:Y,匹配表1065!AA:AB)</f>
        <v>11</v>
      </c>
      <c r="L4425" s="89" t="str">
        <v>3个月以上</v>
      </c>
      <c r="M4425" s="92" t="s">
        <v>133</v>
      </c>
      <c r="N4425" s="102">
        <v>1</v>
      </c>
      <c r="O4425" s="93" t="str">
        <f>_xlfn.XLOOKUP(P4425,匹配表1065!U:U,匹配表1065!T:T)</f>
        <v>HO00001017</v>
      </c>
      <c r="P4425" s="102" t="s">
        <v>343</v>
      </c>
      <c r="Q4425" s="102" t="s">
        <v>862</v>
      </c>
      <c r="R4425" s="89" t="str">
        <f>_xlfn.XLOOKUP(Q4425,匹配表1065!L:L,匹配表1065!O:O)</f>
        <v>B</v>
      </c>
      <c r="S4425" s="93" t="str">
        <f>IFERROR(_xlfn.XLOOKUP(Q4425,匹配表1065!AI:AI,匹配表1065!AJ:AJ),"绿标")</f>
        <v>绿标</v>
      </c>
      <c r="T4425" s="93" t="str" cm="1">
        <f t="array" ref="T4425:U4425">_xlfn.XLOOKUP(Q4425,匹配表1065!L:L,匹配表1065!M:N)</f>
        <v>脑血管</v>
      </c>
      <c r="U4425" s="94" t="str">
        <v>神经内科</v>
      </c>
      <c r="V4425" s="95" t="s">
        <v>33</v>
      </c>
      <c r="W4425" s="93">
        <f>_xlfn.XLOOKUP(M4425,匹配表1065!D:D,匹配表1065!F:F)*N4425</f>
        <v>1</v>
      </c>
    </row>
    <row r="4426" customHeight="1" spans="1:23">
      <c r="A4426" s="89" t="s">
        <v>787</v>
      </c>
      <c r="B4426" s="90">
        <v>46198</v>
      </c>
      <c r="C4426" s="91" t="str">
        <f t="shared" si="138"/>
        <v>6月第4周</v>
      </c>
      <c r="D4426" s="89" t="s">
        <v>854</v>
      </c>
      <c r="E4426" s="89" t="str">
        <f t="shared" si="139"/>
        <v>6月第4周--周4</v>
      </c>
      <c r="F4426" s="103" t="s">
        <v>27</v>
      </c>
      <c r="G4426" s="102" t="s">
        <v>136</v>
      </c>
      <c r="H4426" s="92" t="str">
        <f>_xlfn.XLOOKUP(O4426,匹配表1065!T:T,匹配表1065!W:W)</f>
        <v>淄博市</v>
      </c>
      <c r="I4426" s="89" t="str">
        <f>_xlfn.XLOOKUP(O4426,匹配表1065!T:T,匹配表1065!X:X)</f>
        <v>PME2043</v>
      </c>
      <c r="J4426" s="102" t="s">
        <v>140</v>
      </c>
      <c r="K4426" s="89" cm="1">
        <f ca="1" t="array" ref="K4426:L4426">_xlfn.XLOOKUP(J4426,匹配表1065!Y:Y,匹配表1065!AA:AB)</f>
        <v>9</v>
      </c>
      <c r="L4426" s="89" t="str">
        <v>3个月以上</v>
      </c>
      <c r="M4426" s="92" t="s">
        <v>55</v>
      </c>
      <c r="N4426" s="102">
        <v>1</v>
      </c>
      <c r="O4426" s="93" t="str">
        <f>_xlfn.XLOOKUP(P4426,匹配表1065!U:U,匹配表1065!T:T)</f>
        <v>HO00024398</v>
      </c>
      <c r="P4426" s="89" t="s">
        <v>141</v>
      </c>
      <c r="Q4426" s="102" t="s">
        <v>298</v>
      </c>
      <c r="R4426" s="89" t="str">
        <f>_xlfn.XLOOKUP(Q4426,匹配表1065!L:L,匹配表1065!O:O)</f>
        <v>C</v>
      </c>
      <c r="S4426" s="93" t="str">
        <f>IFERROR(_xlfn.XLOOKUP(Q4426,匹配表1065!AI:AI,匹配表1065!AJ:AJ),"绿标")</f>
        <v>红标</v>
      </c>
      <c r="T4426" s="93" t="str" cm="1">
        <f t="array" ref="T4426:U4426">_xlfn.XLOOKUP(Q4426,匹配表1065!L:L,匹配表1065!M:N)</f>
        <v>眩晕</v>
      </c>
      <c r="U4426" s="94" t="str">
        <v>神经内科</v>
      </c>
      <c r="V4426" s="95" t="s">
        <v>70</v>
      </c>
      <c r="W4426" s="93">
        <f>_xlfn.XLOOKUP(M4426,匹配表1065!D:D,匹配表1065!F:F)*N4426</f>
        <v>8</v>
      </c>
    </row>
    <row r="4427" customHeight="1" spans="1:23">
      <c r="A4427" s="89" t="s">
        <v>787</v>
      </c>
      <c r="B4427" s="90">
        <v>46198</v>
      </c>
      <c r="C4427" s="91" t="str">
        <f t="shared" si="138"/>
        <v>6月第4周</v>
      </c>
      <c r="D4427" s="89" t="s">
        <v>854</v>
      </c>
      <c r="E4427" s="89" t="str">
        <f t="shared" si="139"/>
        <v>6月第4周--周4</v>
      </c>
      <c r="F4427" s="103" t="s">
        <v>27</v>
      </c>
      <c r="G4427" s="102" t="s">
        <v>136</v>
      </c>
      <c r="H4427" s="92" t="str">
        <f>_xlfn.XLOOKUP(O4427,匹配表1065!T:T,匹配表1065!W:W)</f>
        <v>淄博市</v>
      </c>
      <c r="I4427" s="89" t="str">
        <f>_xlfn.XLOOKUP(O4427,匹配表1065!T:T,匹配表1065!X:X)</f>
        <v>PME2043</v>
      </c>
      <c r="J4427" s="102" t="s">
        <v>140</v>
      </c>
      <c r="K4427" s="89" cm="1">
        <f ca="1" t="array" ref="K4427:L4427">_xlfn.XLOOKUP(J4427,匹配表1065!Y:Y,匹配表1065!AA:AB)</f>
        <v>9</v>
      </c>
      <c r="L4427" s="89" t="str">
        <v>3个月以上</v>
      </c>
      <c r="M4427" s="92" t="s">
        <v>35</v>
      </c>
      <c r="N4427" s="102">
        <v>1</v>
      </c>
      <c r="O4427" s="93" t="str">
        <f>_xlfn.XLOOKUP(P4427,匹配表1065!U:U,匹配表1065!T:T)</f>
        <v>HO00001431</v>
      </c>
      <c r="P4427" s="102" t="s">
        <v>244</v>
      </c>
      <c r="Q4427" s="102" t="s">
        <v>423</v>
      </c>
      <c r="R4427" s="89" t="str">
        <f>_xlfn.XLOOKUP(Q4427,匹配表1065!L:L,匹配表1065!O:O)</f>
        <v>B</v>
      </c>
      <c r="S4427" s="93" t="str">
        <f>IFERROR(_xlfn.XLOOKUP(Q4427,匹配表1065!AI:AI,匹配表1065!AJ:AJ),"绿标")</f>
        <v>红标</v>
      </c>
      <c r="T4427" s="93" t="str" cm="1">
        <f t="array" ref="T4427:U4427">_xlfn.XLOOKUP(Q4427,匹配表1065!L:L,匹配表1065!M:N)</f>
        <v>脑血管</v>
      </c>
      <c r="U4427" s="94" t="str">
        <v>神经内科</v>
      </c>
      <c r="V4427" s="95" t="s">
        <v>42</v>
      </c>
      <c r="W4427" s="93">
        <f>_xlfn.XLOOKUP(M4427,匹配表1065!D:D,匹配表1065!F:F)*N4427</f>
        <v>4</v>
      </c>
    </row>
    <row r="4428" customHeight="1" spans="1:23">
      <c r="A4428" s="89" t="s">
        <v>787</v>
      </c>
      <c r="B4428" s="90">
        <v>46198</v>
      </c>
      <c r="C4428" s="91" t="str">
        <f t="shared" si="138"/>
        <v>6月第4周</v>
      </c>
      <c r="D4428" s="89" t="s">
        <v>854</v>
      </c>
      <c r="E4428" s="89" t="str">
        <f t="shared" si="139"/>
        <v>6月第4周--周4</v>
      </c>
      <c r="F4428" s="103" t="s">
        <v>27</v>
      </c>
      <c r="G4428" s="102" t="s">
        <v>136</v>
      </c>
      <c r="H4428" s="92" t="str">
        <f>_xlfn.XLOOKUP(O4428,匹配表1065!T:T,匹配表1065!W:W)</f>
        <v>威海市</v>
      </c>
      <c r="I4428" s="89" t="str">
        <f>_xlfn.XLOOKUP(O4428,匹配表1065!T:T,匹配表1065!X:X)</f>
        <v>PME2033</v>
      </c>
      <c r="J4428" s="102" t="s">
        <v>137</v>
      </c>
      <c r="K4428" s="89" cm="1">
        <f ca="1" t="array" ref="K4428:L4428">_xlfn.XLOOKUP(J4428,匹配表1065!Y:Y,匹配表1065!AA:AB)</f>
        <v>10</v>
      </c>
      <c r="L4428" s="89" t="str">
        <v>3个月以上</v>
      </c>
      <c r="M4428" s="92" t="s">
        <v>30</v>
      </c>
      <c r="N4428" s="102">
        <v>1</v>
      </c>
      <c r="O4428" s="93" t="str">
        <f>_xlfn.XLOOKUP(P4428,匹配表1065!U:U,匹配表1065!T:T)</f>
        <v>HO00001513</v>
      </c>
      <c r="P4428" s="102" t="s">
        <v>622</v>
      </c>
      <c r="Q4428" s="102" t="s">
        <v>623</v>
      </c>
      <c r="R4428" s="89" t="str">
        <f>_xlfn.XLOOKUP(Q4428,匹配表1065!L:L,匹配表1065!O:O)</f>
        <v>A</v>
      </c>
      <c r="S4428" s="93" t="str">
        <f>IFERROR(_xlfn.XLOOKUP(Q4428,匹配表1065!AI:AI,匹配表1065!AJ:AJ),"绿标")</f>
        <v>绿标</v>
      </c>
      <c r="T4428" s="93" t="str" cm="1">
        <f t="array" ref="T4428:U4428">_xlfn.XLOOKUP(Q4428,匹配表1065!L:L,匹配表1065!M:N)</f>
        <v>头痛</v>
      </c>
      <c r="U4428" s="94" t="str">
        <v>神经内科</v>
      </c>
      <c r="V4428" s="95" t="s">
        <v>42</v>
      </c>
      <c r="W4428" s="93">
        <f>_xlfn.XLOOKUP(M4428,匹配表1065!D:D,匹配表1065!F:F)*N4428</f>
        <v>12</v>
      </c>
    </row>
    <row r="4429" customHeight="1" spans="1:23">
      <c r="A4429" s="89" t="s">
        <v>787</v>
      </c>
      <c r="B4429" s="90">
        <v>46198</v>
      </c>
      <c r="C4429" s="91" t="str">
        <f t="shared" si="138"/>
        <v>6月第4周</v>
      </c>
      <c r="D4429" s="89" t="s">
        <v>854</v>
      </c>
      <c r="E4429" s="89" t="str">
        <f t="shared" si="139"/>
        <v>6月第4周--周4</v>
      </c>
      <c r="F4429" s="103" t="s">
        <v>27</v>
      </c>
      <c r="G4429" s="102" t="s">
        <v>136</v>
      </c>
      <c r="H4429" s="92" t="str">
        <f>_xlfn.XLOOKUP(O4429,匹配表1065!T:T,匹配表1065!W:W)</f>
        <v>青岛市</v>
      </c>
      <c r="I4429" s="89" t="str">
        <f>_xlfn.XLOOKUP(O4429,匹配表1065!T:T,匹配表1065!X:X)</f>
        <v>PME2031</v>
      </c>
      <c r="J4429" s="102" t="s">
        <v>155</v>
      </c>
      <c r="K4429" s="89" cm="1">
        <f ca="1" t="array" ref="K4429:L4429">_xlfn.XLOOKUP(J4429,匹配表1065!Y:Y,匹配表1065!AA:AB)</f>
        <v>31</v>
      </c>
      <c r="L4429" s="89" t="str">
        <v>3个月以上</v>
      </c>
      <c r="M4429" s="92" t="s">
        <v>30</v>
      </c>
      <c r="N4429" s="102">
        <v>1</v>
      </c>
      <c r="O4429" s="93" t="str">
        <f>_xlfn.XLOOKUP(P4429,匹配表1065!U:U,匹配表1065!T:T)</f>
        <v>HO00001485</v>
      </c>
      <c r="P4429" s="102" t="s">
        <v>253</v>
      </c>
      <c r="Q4429" s="102" t="s">
        <v>254</v>
      </c>
      <c r="R4429" s="89" t="str">
        <f>_xlfn.XLOOKUP(Q4429,匹配表1065!L:L,匹配表1065!O:O)</f>
        <v>B</v>
      </c>
      <c r="S4429" s="93" t="str">
        <f>IFERROR(_xlfn.XLOOKUP(Q4429,匹配表1065!AI:AI,匹配表1065!AJ:AJ),"绿标")</f>
        <v>红标</v>
      </c>
      <c r="T4429" s="93" t="str" cm="1">
        <f t="array" ref="T4429:U4429">_xlfn.XLOOKUP(Q4429,匹配表1065!L:L,匹配表1065!M:N)</f>
        <v>脑血管</v>
      </c>
      <c r="U4429" s="94" t="str">
        <v>神经内科</v>
      </c>
      <c r="V4429" s="95" t="s">
        <v>67</v>
      </c>
      <c r="W4429" s="93">
        <f>_xlfn.XLOOKUP(M4429,匹配表1065!D:D,匹配表1065!F:F)*N4429</f>
        <v>12</v>
      </c>
    </row>
    <row r="4430" customHeight="1" spans="1:23">
      <c r="A4430" s="89" t="s">
        <v>787</v>
      </c>
      <c r="B4430" s="90">
        <v>46198</v>
      </c>
      <c r="C4430" s="91" t="str">
        <f t="shared" si="138"/>
        <v>6月第4周</v>
      </c>
      <c r="D4430" s="89" t="s">
        <v>854</v>
      </c>
      <c r="E4430" s="89" t="str">
        <f t="shared" si="139"/>
        <v>6月第4周--周4</v>
      </c>
      <c r="F4430" s="103" t="s">
        <v>27</v>
      </c>
      <c r="G4430" s="102" t="s">
        <v>136</v>
      </c>
      <c r="H4430" s="92" t="str">
        <f>_xlfn.XLOOKUP(O4430,匹配表1065!T:T,匹配表1065!W:W)</f>
        <v>青岛市</v>
      </c>
      <c r="I4430" s="89" t="str">
        <f>_xlfn.XLOOKUP(O4430,匹配表1065!T:T,匹配表1065!X:X)</f>
        <v>PME2031</v>
      </c>
      <c r="J4430" s="102" t="s">
        <v>155</v>
      </c>
      <c r="K4430" s="89" cm="1">
        <f ca="1" t="array" ref="K4430:L4430">_xlfn.XLOOKUP(J4430,匹配表1065!Y:Y,匹配表1065!AA:AB)</f>
        <v>31</v>
      </c>
      <c r="L4430" s="89" t="str">
        <v>3个月以上</v>
      </c>
      <c r="M4430" s="92" t="s">
        <v>55</v>
      </c>
      <c r="N4430" s="102">
        <v>1</v>
      </c>
      <c r="O4430" s="93" t="str">
        <f>_xlfn.XLOOKUP(P4430,匹配表1065!U:U,匹配表1065!T:T)</f>
        <v>HO00072793</v>
      </c>
      <c r="P4430" s="102" t="s">
        <v>159</v>
      </c>
      <c r="Q4430" s="102" t="s">
        <v>250</v>
      </c>
      <c r="R4430" s="89" t="str">
        <f>_xlfn.XLOOKUP(Q4430,匹配表1065!L:L,匹配表1065!O:O)</f>
        <v>A</v>
      </c>
      <c r="S4430" s="93" t="str">
        <f>IFERROR(_xlfn.XLOOKUP(Q4430,匹配表1065!AI:AI,匹配表1065!AJ:AJ),"绿标")</f>
        <v>绿标</v>
      </c>
      <c r="T4430" s="93" t="str" cm="1">
        <f t="array" ref="T4430:U4430">_xlfn.XLOOKUP(Q4430,匹配表1065!L:L,匹配表1065!M:N)</f>
        <v>头痛</v>
      </c>
      <c r="U4430" s="94" t="str">
        <v>神经内科</v>
      </c>
      <c r="V4430" s="95" t="s">
        <v>67</v>
      </c>
      <c r="W4430" s="93">
        <f>_xlfn.XLOOKUP(M4430,匹配表1065!D:D,匹配表1065!F:F)*N4430</f>
        <v>8</v>
      </c>
    </row>
    <row r="4431" customHeight="1" spans="1:23">
      <c r="A4431" s="89" t="s">
        <v>787</v>
      </c>
      <c r="B4431" s="90">
        <v>46198</v>
      </c>
      <c r="C4431" s="91" t="str">
        <f t="shared" si="138"/>
        <v>6月第4周</v>
      </c>
      <c r="D4431" s="89" t="s">
        <v>854</v>
      </c>
      <c r="E4431" s="89" t="str">
        <f t="shared" si="139"/>
        <v>6月第4周--周4</v>
      </c>
      <c r="F4431" s="103" t="s">
        <v>27</v>
      </c>
      <c r="G4431" s="102" t="s">
        <v>136</v>
      </c>
      <c r="H4431" s="92" t="str">
        <f>_xlfn.XLOOKUP(O4431,匹配表1065!T:T,匹配表1065!W:W)</f>
        <v>青岛市</v>
      </c>
      <c r="I4431" s="89" t="str">
        <f>_xlfn.XLOOKUP(O4431,匹配表1065!T:T,匹配表1065!X:X)</f>
        <v>PME2031</v>
      </c>
      <c r="J4431" s="102" t="s">
        <v>155</v>
      </c>
      <c r="K4431" s="89" cm="1">
        <f ca="1" t="array" ref="K4431:L4431">_xlfn.XLOOKUP(J4431,匹配表1065!Y:Y,匹配表1065!AA:AB)</f>
        <v>31</v>
      </c>
      <c r="L4431" s="89" t="str">
        <v>3个月以上</v>
      </c>
      <c r="M4431" s="92" t="s">
        <v>55</v>
      </c>
      <c r="N4431" s="102">
        <v>1</v>
      </c>
      <c r="O4431" s="93" t="str">
        <f>_xlfn.XLOOKUP(P4431,匹配表1065!U:U,匹配表1065!T:T)</f>
        <v>HO00072793</v>
      </c>
      <c r="P4431" s="102" t="s">
        <v>159</v>
      </c>
      <c r="Q4431" s="102" t="s">
        <v>160</v>
      </c>
      <c r="R4431" s="89" t="str">
        <f>_xlfn.XLOOKUP(Q4431,匹配表1065!L:L,匹配表1065!O:O)</f>
        <v>A</v>
      </c>
      <c r="S4431" s="93" t="str">
        <f>IFERROR(_xlfn.XLOOKUP(Q4431,匹配表1065!AI:AI,匹配表1065!AJ:AJ),"绿标")</f>
        <v>红标</v>
      </c>
      <c r="T4431" s="93" t="str" cm="1">
        <f t="array" ref="T4431:U4431">_xlfn.XLOOKUP(Q4431,匹配表1065!L:L,匹配表1065!M:N)</f>
        <v>头痛</v>
      </c>
      <c r="U4431" s="94" t="str">
        <v>神经内科</v>
      </c>
      <c r="V4431" s="95" t="s">
        <v>67</v>
      </c>
      <c r="W4431" s="93">
        <f>_xlfn.XLOOKUP(M4431,匹配表1065!D:D,匹配表1065!F:F)*N4431</f>
        <v>8</v>
      </c>
    </row>
    <row r="4432" customHeight="1" spans="1:23">
      <c r="A4432" s="89" t="s">
        <v>787</v>
      </c>
      <c r="B4432" s="90">
        <v>46198</v>
      </c>
      <c r="C4432" s="91" t="str">
        <f t="shared" si="138"/>
        <v>6月第4周</v>
      </c>
      <c r="D4432" s="89" t="s">
        <v>854</v>
      </c>
      <c r="E4432" s="89" t="str">
        <f t="shared" si="139"/>
        <v>6月第4周--周4</v>
      </c>
      <c r="F4432" s="103" t="s">
        <v>27</v>
      </c>
      <c r="G4432" s="102" t="s">
        <v>136</v>
      </c>
      <c r="H4432" s="92" t="str">
        <f>_xlfn.XLOOKUP(O4432,匹配表1065!T:T,匹配表1065!W:W)</f>
        <v>青岛市</v>
      </c>
      <c r="I4432" s="89" t="str">
        <f>_xlfn.XLOOKUP(O4432,匹配表1065!T:T,匹配表1065!X:X)</f>
        <v>PME2032</v>
      </c>
      <c r="J4432" s="102" t="s">
        <v>143</v>
      </c>
      <c r="K4432" s="89" cm="1">
        <f ca="1" t="array" ref="K4432:L4432">_xlfn.XLOOKUP(J4432,匹配表1065!Y:Y,匹配表1065!AA:AB)</f>
        <v>31</v>
      </c>
      <c r="L4432" s="89" t="str">
        <v>3个月以上</v>
      </c>
      <c r="M4432" s="92" t="s">
        <v>30</v>
      </c>
      <c r="N4432" s="102">
        <v>1</v>
      </c>
      <c r="O4432" s="93" t="str">
        <f>_xlfn.XLOOKUP(P4432,匹配表1065!U:U,匹配表1065!T:T)</f>
        <v>HO00001482</v>
      </c>
      <c r="P4432" s="102" t="s">
        <v>146</v>
      </c>
      <c r="Q4432" s="102" t="s">
        <v>147</v>
      </c>
      <c r="R4432" s="89" t="str">
        <f>_xlfn.XLOOKUP(Q4432,匹配表1065!L:L,匹配表1065!O:O)</f>
        <v>A</v>
      </c>
      <c r="S4432" s="93" t="str">
        <f>IFERROR(_xlfn.XLOOKUP(Q4432,匹配表1065!AI:AI,匹配表1065!AJ:AJ),"绿标")</f>
        <v>红标</v>
      </c>
      <c r="T4432" s="93" t="str" cm="1">
        <f t="array" ref="T4432:U4432">_xlfn.XLOOKUP(Q4432,匹配表1065!L:L,匹配表1065!M:N)</f>
        <v>头痛</v>
      </c>
      <c r="U4432" s="94" t="str">
        <v>神经内科</v>
      </c>
      <c r="V4432" s="95" t="s">
        <v>67</v>
      </c>
      <c r="W4432" s="93">
        <f>_xlfn.XLOOKUP(M4432,匹配表1065!D:D,匹配表1065!F:F)*N4432</f>
        <v>12</v>
      </c>
    </row>
    <row r="4433" customHeight="1" spans="1:23">
      <c r="A4433" s="89" t="s">
        <v>787</v>
      </c>
      <c r="B4433" s="90">
        <v>46198</v>
      </c>
      <c r="C4433" s="91" t="str">
        <f t="shared" si="138"/>
        <v>6月第4周</v>
      </c>
      <c r="D4433" s="89" t="s">
        <v>854</v>
      </c>
      <c r="E4433" s="89" t="str">
        <f t="shared" si="139"/>
        <v>6月第4周--周4</v>
      </c>
      <c r="F4433" s="103" t="s">
        <v>27</v>
      </c>
      <c r="G4433" s="102" t="s">
        <v>136</v>
      </c>
      <c r="H4433" s="92" t="str">
        <f>_xlfn.XLOOKUP(O4433,匹配表1065!T:T,匹配表1065!W:W)</f>
        <v>青岛市</v>
      </c>
      <c r="I4433" s="89" t="str">
        <f>_xlfn.XLOOKUP(O4433,匹配表1065!T:T,匹配表1065!X:X)</f>
        <v>PME2032</v>
      </c>
      <c r="J4433" s="102" t="s">
        <v>143</v>
      </c>
      <c r="K4433" s="89" cm="1">
        <f ca="1" t="array" ref="K4433:L4433">_xlfn.XLOOKUP(J4433,匹配表1065!Y:Y,匹配表1065!AA:AB)</f>
        <v>31</v>
      </c>
      <c r="L4433" s="89" t="str">
        <v>3个月以上</v>
      </c>
      <c r="M4433" s="92" t="s">
        <v>55</v>
      </c>
      <c r="N4433" s="102">
        <v>1</v>
      </c>
      <c r="O4433" s="93" t="str">
        <f>_xlfn.XLOOKUP(P4433,匹配表1065!U:U,匹配表1065!T:T)</f>
        <v>HO00001482</v>
      </c>
      <c r="P4433" s="102" t="s">
        <v>146</v>
      </c>
      <c r="Q4433" s="102" t="s">
        <v>149</v>
      </c>
      <c r="R4433" s="89" t="str">
        <f>_xlfn.XLOOKUP(Q4433,匹配表1065!L:L,匹配表1065!O:O)</f>
        <v>B</v>
      </c>
      <c r="S4433" s="93" t="str">
        <f>IFERROR(_xlfn.XLOOKUP(Q4433,匹配表1065!AI:AI,匹配表1065!AJ:AJ),"绿标")</f>
        <v>红标</v>
      </c>
      <c r="T4433" s="93" t="str" cm="1">
        <f t="array" ref="T4433:U4433">_xlfn.XLOOKUP(Q4433,匹配表1065!L:L,匹配表1065!M:N)</f>
        <v>脑血管</v>
      </c>
      <c r="U4433" s="94" t="str">
        <v>神经内科</v>
      </c>
      <c r="V4433" s="95" t="s">
        <v>33</v>
      </c>
      <c r="W4433" s="93">
        <f>_xlfn.XLOOKUP(M4433,匹配表1065!D:D,匹配表1065!F:F)*N4433</f>
        <v>8</v>
      </c>
    </row>
    <row r="4434" customHeight="1" spans="1:23">
      <c r="A4434" s="89" t="s">
        <v>787</v>
      </c>
      <c r="B4434" s="90">
        <v>46198</v>
      </c>
      <c r="C4434" s="91" t="str">
        <f t="shared" si="138"/>
        <v>6月第4周</v>
      </c>
      <c r="D4434" s="89" t="s">
        <v>854</v>
      </c>
      <c r="E4434" s="89" t="str">
        <f t="shared" si="139"/>
        <v>6月第4周--周4</v>
      </c>
      <c r="F4434" s="103" t="s">
        <v>27</v>
      </c>
      <c r="G4434" s="102" t="s">
        <v>136</v>
      </c>
      <c r="H4434" s="92" t="str">
        <f>_xlfn.XLOOKUP(O4434,匹配表1065!T:T,匹配表1065!W:W)</f>
        <v>青岛市</v>
      </c>
      <c r="I4434" s="89" t="str">
        <f>_xlfn.XLOOKUP(O4434,匹配表1065!T:T,匹配表1065!X:X)</f>
        <v>PME2032</v>
      </c>
      <c r="J4434" s="102" t="s">
        <v>143</v>
      </c>
      <c r="K4434" s="89" cm="1">
        <f ca="1" t="array" ref="K4434:L4434">_xlfn.XLOOKUP(J4434,匹配表1065!Y:Y,匹配表1065!AA:AB)</f>
        <v>31</v>
      </c>
      <c r="L4434" s="89" t="str">
        <v>3个月以上</v>
      </c>
      <c r="M4434" s="92" t="s">
        <v>35</v>
      </c>
      <c r="N4434" s="102">
        <v>1</v>
      </c>
      <c r="O4434" s="93" t="str">
        <f>_xlfn.XLOOKUP(P4434,匹配表1065!U:U,匹配表1065!T:T)</f>
        <v>HO00001482</v>
      </c>
      <c r="P4434" s="102" t="s">
        <v>146</v>
      </c>
      <c r="Q4434" s="102" t="s">
        <v>248</v>
      </c>
      <c r="R4434" s="89" t="str">
        <f>_xlfn.XLOOKUP(Q4434,匹配表1065!L:L,匹配表1065!O:O)</f>
        <v>A</v>
      </c>
      <c r="S4434" s="93" t="str">
        <f>IFERROR(_xlfn.XLOOKUP(Q4434,匹配表1065!AI:AI,匹配表1065!AJ:AJ),"绿标")</f>
        <v>红标</v>
      </c>
      <c r="T4434" s="93" t="str" cm="1">
        <f t="array" ref="T4434:U4434">_xlfn.XLOOKUP(Q4434,匹配表1065!L:L,匹配表1065!M:N)</f>
        <v>头痛</v>
      </c>
      <c r="U4434" s="94" t="str">
        <v>神经内科</v>
      </c>
      <c r="V4434" s="95" t="s">
        <v>58</v>
      </c>
      <c r="W4434" s="93">
        <f>_xlfn.XLOOKUP(M4434,匹配表1065!D:D,匹配表1065!F:F)*N4434</f>
        <v>4</v>
      </c>
    </row>
    <row r="4435" customHeight="1" spans="1:23">
      <c r="A4435" s="89" t="s">
        <v>787</v>
      </c>
      <c r="B4435" s="90">
        <v>46198</v>
      </c>
      <c r="C4435" s="91" t="str">
        <f t="shared" si="138"/>
        <v>6月第4周</v>
      </c>
      <c r="D4435" s="89" t="s">
        <v>854</v>
      </c>
      <c r="E4435" s="89" t="str">
        <f t="shared" si="139"/>
        <v>6月第4周--周4</v>
      </c>
      <c r="F4435" s="103" t="s">
        <v>27</v>
      </c>
      <c r="G4435" s="102" t="s">
        <v>136</v>
      </c>
      <c r="H4435" s="92" t="str">
        <f>_xlfn.XLOOKUP(O4435,匹配表1065!T:T,匹配表1065!W:W)</f>
        <v>青岛市</v>
      </c>
      <c r="I4435" s="89" t="str">
        <f>_xlfn.XLOOKUP(O4435,匹配表1065!T:T,匹配表1065!X:X)</f>
        <v>PME2035</v>
      </c>
      <c r="J4435" s="102" t="s">
        <v>150</v>
      </c>
      <c r="K4435" s="89" cm="1">
        <f ca="1" t="array" ref="K4435:L4435">_xlfn.XLOOKUP(J4435,匹配表1065!Y:Y,匹配表1065!AA:AB)</f>
        <v>8</v>
      </c>
      <c r="L4435" s="89" t="str">
        <v>3个月以上</v>
      </c>
      <c r="M4435" s="92" t="s">
        <v>30</v>
      </c>
      <c r="N4435" s="102">
        <v>1</v>
      </c>
      <c r="O4435" s="93" t="str">
        <f>_xlfn.XLOOKUP(P4435,匹配表1065!U:U,匹配表1065!T:T)</f>
        <v>HO00001483</v>
      </c>
      <c r="P4435" s="102" t="s">
        <v>259</v>
      </c>
      <c r="Q4435" s="102" t="s">
        <v>340</v>
      </c>
      <c r="R4435" s="89" t="str">
        <f>_xlfn.XLOOKUP(Q4435,匹配表1065!L:L,匹配表1065!O:O)</f>
        <v>A</v>
      </c>
      <c r="S4435" s="93" t="str">
        <f>IFERROR(_xlfn.XLOOKUP(Q4435,匹配表1065!AI:AI,匹配表1065!AJ:AJ),"绿标")</f>
        <v>红标</v>
      </c>
      <c r="T4435" s="93" t="str" cm="1">
        <f t="array" ref="T4435:U4435">_xlfn.XLOOKUP(Q4435,匹配表1065!L:L,匹配表1065!M:N)</f>
        <v>头痛</v>
      </c>
      <c r="U4435" s="94" t="str">
        <v>神经内科</v>
      </c>
      <c r="V4435" s="95" t="s">
        <v>33</v>
      </c>
      <c r="W4435" s="93">
        <f>_xlfn.XLOOKUP(M4435,匹配表1065!D:D,匹配表1065!F:F)*N4435</f>
        <v>12</v>
      </c>
    </row>
    <row r="4436" customHeight="1" spans="1:23">
      <c r="A4436" s="89" t="s">
        <v>787</v>
      </c>
      <c r="B4436" s="90">
        <v>46198</v>
      </c>
      <c r="C4436" s="91" t="str">
        <f t="shared" si="138"/>
        <v>6月第4周</v>
      </c>
      <c r="D4436" s="89" t="s">
        <v>854</v>
      </c>
      <c r="E4436" s="89" t="str">
        <f t="shared" si="139"/>
        <v>6月第4周--周4</v>
      </c>
      <c r="F4436" s="103" t="s">
        <v>27</v>
      </c>
      <c r="G4436" s="102" t="s">
        <v>136</v>
      </c>
      <c r="H4436" s="92" t="str">
        <f>_xlfn.XLOOKUP(O4436,匹配表1065!T:T,匹配表1065!W:W)</f>
        <v>青岛市</v>
      </c>
      <c r="I4436" s="89" t="str">
        <f>_xlfn.XLOOKUP(O4436,匹配表1065!T:T,匹配表1065!X:X)</f>
        <v>PME2035</v>
      </c>
      <c r="J4436" s="102" t="s">
        <v>150</v>
      </c>
      <c r="K4436" s="89" cm="1">
        <f ca="1" t="array" ref="K4436:L4436">_xlfn.XLOOKUP(J4436,匹配表1065!Y:Y,匹配表1065!AA:AB)</f>
        <v>8</v>
      </c>
      <c r="L4436" s="89" t="str">
        <v>3个月以上</v>
      </c>
      <c r="M4436" s="92" t="s">
        <v>35</v>
      </c>
      <c r="N4436" s="102">
        <v>1</v>
      </c>
      <c r="O4436" s="93" t="str">
        <f>_xlfn.XLOOKUP(P4436,匹配表1065!U:U,匹配表1065!T:T)</f>
        <v>HO00001483</v>
      </c>
      <c r="P4436" s="102" t="s">
        <v>259</v>
      </c>
      <c r="Q4436" s="102" t="s">
        <v>538</v>
      </c>
      <c r="R4436" s="89" t="str">
        <f>_xlfn.XLOOKUP(Q4436,匹配表1065!L:L,匹配表1065!O:O)</f>
        <v>C</v>
      </c>
      <c r="S4436" s="93" t="str">
        <f>IFERROR(_xlfn.XLOOKUP(Q4436,匹配表1065!AI:AI,匹配表1065!AJ:AJ),"绿标")</f>
        <v>红标</v>
      </c>
      <c r="T4436" s="93" t="str" cm="1">
        <f t="array" ref="T4436:U4436">_xlfn.XLOOKUP(Q4436,匹配表1065!L:L,匹配表1065!M:N)</f>
        <v>眩晕</v>
      </c>
      <c r="U4436" s="94" t="str">
        <v>耳鼻喉科</v>
      </c>
      <c r="V4436" s="95" t="s">
        <v>70</v>
      </c>
      <c r="W4436" s="93">
        <f>_xlfn.XLOOKUP(M4436,匹配表1065!D:D,匹配表1065!F:F)*N4436</f>
        <v>4</v>
      </c>
    </row>
    <row r="4437" customHeight="1" spans="1:23">
      <c r="A4437" s="89" t="s">
        <v>787</v>
      </c>
      <c r="B4437" s="90">
        <v>46198</v>
      </c>
      <c r="C4437" s="91" t="str">
        <f t="shared" si="138"/>
        <v>6月第4周</v>
      </c>
      <c r="D4437" s="89" t="s">
        <v>854</v>
      </c>
      <c r="E4437" s="89" t="str">
        <f t="shared" si="139"/>
        <v>6月第4周--周4</v>
      </c>
      <c r="F4437" s="103" t="s">
        <v>27</v>
      </c>
      <c r="G4437" s="102" t="s">
        <v>136</v>
      </c>
      <c r="H4437" s="92" t="str">
        <f>_xlfn.XLOOKUP(O4437,匹配表1065!T:T,匹配表1065!W:W)</f>
        <v>青岛市</v>
      </c>
      <c r="I4437" s="89" t="str">
        <f>_xlfn.XLOOKUP(O4437,匹配表1065!T:T,匹配表1065!X:X)</f>
        <v>PME2035</v>
      </c>
      <c r="J4437" s="102" t="s">
        <v>150</v>
      </c>
      <c r="K4437" s="89" cm="1">
        <f ca="1" t="array" ref="K4437:L4437">_xlfn.XLOOKUP(J4437,匹配表1065!Y:Y,匹配表1065!AA:AB)</f>
        <v>8</v>
      </c>
      <c r="L4437" s="89" t="str">
        <v>3个月以上</v>
      </c>
      <c r="M4437" s="92" t="s">
        <v>35</v>
      </c>
      <c r="N4437" s="102">
        <v>1</v>
      </c>
      <c r="O4437" s="93" t="str">
        <f>_xlfn.XLOOKUP(P4437,匹配表1065!U:U,匹配表1065!T:T)</f>
        <v>HO00001483</v>
      </c>
      <c r="P4437" s="102" t="s">
        <v>259</v>
      </c>
      <c r="Q4437" s="102" t="s">
        <v>398</v>
      </c>
      <c r="R4437" s="89" t="str">
        <f>_xlfn.XLOOKUP(Q4437,匹配表1065!L:L,匹配表1065!O:O)</f>
        <v>C</v>
      </c>
      <c r="S4437" s="93" t="str">
        <f>IFERROR(_xlfn.XLOOKUP(Q4437,匹配表1065!AI:AI,匹配表1065!AJ:AJ),"绿标")</f>
        <v>绿标</v>
      </c>
      <c r="T4437" s="93" t="str" cm="1">
        <f t="array" ref="T4437:U4437">_xlfn.XLOOKUP(Q4437,匹配表1065!L:L,匹配表1065!M:N)</f>
        <v>眩晕</v>
      </c>
      <c r="U4437" s="94" t="str">
        <v>耳鼻喉科</v>
      </c>
      <c r="V4437" s="95" t="s">
        <v>70</v>
      </c>
      <c r="W4437" s="93">
        <f>_xlfn.XLOOKUP(M4437,匹配表1065!D:D,匹配表1065!F:F)*N4437</f>
        <v>4</v>
      </c>
    </row>
    <row r="4438" customHeight="1" spans="1:23">
      <c r="A4438" s="89" t="s">
        <v>787</v>
      </c>
      <c r="B4438" s="90">
        <v>46198</v>
      </c>
      <c r="C4438" s="91" t="str">
        <f t="shared" si="138"/>
        <v>6月第4周</v>
      </c>
      <c r="D4438" s="89" t="s">
        <v>854</v>
      </c>
      <c r="E4438" s="89" t="str">
        <f t="shared" si="139"/>
        <v>6月第4周--周4</v>
      </c>
      <c r="F4438" s="103" t="s">
        <v>27</v>
      </c>
      <c r="G4438" s="102" t="s">
        <v>136</v>
      </c>
      <c r="H4438" s="92" t="str">
        <f>_xlfn.XLOOKUP(O4438,匹配表1065!T:T,匹配表1065!W:W)</f>
        <v>青岛市</v>
      </c>
      <c r="I4438" s="89" t="str">
        <f>_xlfn.XLOOKUP(O4438,匹配表1065!T:T,匹配表1065!X:X)</f>
        <v>PME2035</v>
      </c>
      <c r="J4438" s="102" t="s">
        <v>150</v>
      </c>
      <c r="K4438" s="89" cm="1">
        <f ca="1" t="array" ref="K4438:L4438">_xlfn.XLOOKUP(J4438,匹配表1065!Y:Y,匹配表1065!AA:AB)</f>
        <v>8</v>
      </c>
      <c r="L4438" s="89" t="str">
        <v>3个月以上</v>
      </c>
      <c r="M4438" s="92" t="s">
        <v>35</v>
      </c>
      <c r="N4438" s="102">
        <v>1</v>
      </c>
      <c r="O4438" s="93" t="str">
        <f>_xlfn.XLOOKUP(P4438,匹配表1065!U:U,匹配表1065!T:T)</f>
        <v>HO00001483</v>
      </c>
      <c r="P4438" s="102" t="s">
        <v>259</v>
      </c>
      <c r="Q4438" s="102" t="s">
        <v>397</v>
      </c>
      <c r="R4438" s="89" t="str">
        <f>_xlfn.XLOOKUP(Q4438,匹配表1065!L:L,匹配表1065!O:O)</f>
        <v>C</v>
      </c>
      <c r="S4438" s="93" t="str">
        <f>IFERROR(_xlfn.XLOOKUP(Q4438,匹配表1065!AI:AI,匹配表1065!AJ:AJ),"绿标")</f>
        <v>绿标</v>
      </c>
      <c r="T4438" s="93" t="str" cm="1">
        <f t="array" ref="T4438:U4438">_xlfn.XLOOKUP(Q4438,匹配表1065!L:L,匹配表1065!M:N)</f>
        <v>眩晕</v>
      </c>
      <c r="U4438" s="94" t="str">
        <v>神经内科</v>
      </c>
      <c r="V4438" s="95" t="s">
        <v>33</v>
      </c>
      <c r="W4438" s="93">
        <f>_xlfn.XLOOKUP(M4438,匹配表1065!D:D,匹配表1065!F:F)*N4438</f>
        <v>4</v>
      </c>
    </row>
    <row r="4439" customHeight="1" spans="1:23">
      <c r="A4439" s="89" t="s">
        <v>787</v>
      </c>
      <c r="B4439" s="90">
        <v>46198</v>
      </c>
      <c r="C4439" s="91" t="str">
        <f t="shared" si="138"/>
        <v>6月第4周</v>
      </c>
      <c r="D4439" s="89" t="s">
        <v>854</v>
      </c>
      <c r="E4439" s="89" t="str">
        <f t="shared" si="139"/>
        <v>6月第4周--周4</v>
      </c>
      <c r="F4439" s="103" t="s">
        <v>27</v>
      </c>
      <c r="G4439" s="102" t="s">
        <v>136</v>
      </c>
      <c r="H4439" s="92" t="str">
        <f>_xlfn.XLOOKUP(O4439,匹配表1065!T:T,匹配表1065!W:W)</f>
        <v>潍坊市</v>
      </c>
      <c r="I4439" s="89" t="str">
        <f>_xlfn.XLOOKUP(O4439,匹配表1065!T:T,匹配表1065!X:X)</f>
        <v>PME2036</v>
      </c>
      <c r="J4439" s="102" t="s">
        <v>161</v>
      </c>
      <c r="K4439" s="89" cm="1">
        <f ca="1" t="array" ref="K4439:L4439">_xlfn.XLOOKUP(J4439,匹配表1065!Y:Y,匹配表1065!AA:AB)</f>
        <v>1519</v>
      </c>
      <c r="L4439" s="89" t="str">
        <v>3个月以上</v>
      </c>
      <c r="M4439" s="92" t="s">
        <v>55</v>
      </c>
      <c r="N4439" s="102">
        <v>1</v>
      </c>
      <c r="O4439" s="93" t="str">
        <f>_xlfn.XLOOKUP(P4439,匹配表1065!U:U,匹配表1065!T:T)</f>
        <v>HO00001507</v>
      </c>
      <c r="P4439" s="102" t="s">
        <v>424</v>
      </c>
      <c r="Q4439" s="102" t="s">
        <v>711</v>
      </c>
      <c r="R4439" s="89" t="str">
        <f>_xlfn.XLOOKUP(Q4439,匹配表1065!L:L,匹配表1065!O:O)</f>
        <v>C</v>
      </c>
      <c r="S4439" s="93" t="str">
        <f>IFERROR(_xlfn.XLOOKUP(Q4439,匹配表1065!AI:AI,匹配表1065!AJ:AJ),"绿标")</f>
        <v>绿标</v>
      </c>
      <c r="T4439" s="93" t="str" cm="1">
        <f t="array" ref="T4439:U4439">_xlfn.XLOOKUP(Q4439,匹配表1065!L:L,匹配表1065!M:N)</f>
        <v>眩晕</v>
      </c>
      <c r="U4439" s="94" t="str">
        <v>神经内科</v>
      </c>
      <c r="V4439" s="95" t="s">
        <v>70</v>
      </c>
      <c r="W4439" s="93">
        <f>_xlfn.XLOOKUP(M4439,匹配表1065!D:D,匹配表1065!F:F)*N4439</f>
        <v>8</v>
      </c>
    </row>
    <row r="4440" customHeight="1" spans="1:23">
      <c r="A4440" s="89" t="s">
        <v>787</v>
      </c>
      <c r="B4440" s="90">
        <v>46198</v>
      </c>
      <c r="C4440" s="91" t="str">
        <f t="shared" si="138"/>
        <v>6月第4周</v>
      </c>
      <c r="D4440" s="89" t="s">
        <v>854</v>
      </c>
      <c r="E4440" s="89" t="str">
        <f t="shared" si="139"/>
        <v>6月第4周--周4</v>
      </c>
      <c r="F4440" s="103" t="s">
        <v>27</v>
      </c>
      <c r="G4440" s="102" t="s">
        <v>136</v>
      </c>
      <c r="H4440" s="92" t="str">
        <f>_xlfn.XLOOKUP(O4440,匹配表1065!T:T,匹配表1065!W:W)</f>
        <v>潍坊市</v>
      </c>
      <c r="I4440" s="89" t="str">
        <f>_xlfn.XLOOKUP(O4440,匹配表1065!T:T,匹配表1065!X:X)</f>
        <v>PME2036</v>
      </c>
      <c r="J4440" s="102" t="s">
        <v>161</v>
      </c>
      <c r="K4440" s="89" cm="1">
        <f ca="1" t="array" ref="K4440:L4440">_xlfn.XLOOKUP(J4440,匹配表1065!Y:Y,匹配表1065!AA:AB)</f>
        <v>1519</v>
      </c>
      <c r="L4440" s="89" t="str">
        <v>3个月以上</v>
      </c>
      <c r="M4440" s="92" t="s">
        <v>30</v>
      </c>
      <c r="N4440" s="102">
        <v>1</v>
      </c>
      <c r="O4440" s="93" t="str">
        <f>_xlfn.XLOOKUP(P4440,匹配表1065!U:U,匹配表1065!T:T)</f>
        <v>HO00001521</v>
      </c>
      <c r="P4440" s="102" t="s">
        <v>162</v>
      </c>
      <c r="Q4440" s="102" t="s">
        <v>255</v>
      </c>
      <c r="R4440" s="89" t="str">
        <f>_xlfn.XLOOKUP(Q4440,匹配表1065!L:L,匹配表1065!O:O)</f>
        <v>C</v>
      </c>
      <c r="S4440" s="93" t="str">
        <f>IFERROR(_xlfn.XLOOKUP(Q4440,匹配表1065!AI:AI,匹配表1065!AJ:AJ),"绿标")</f>
        <v>黑标</v>
      </c>
      <c r="T4440" s="93" t="str" cm="1">
        <f t="array" ref="T4440:U4440">_xlfn.XLOOKUP(Q4440,匹配表1065!L:L,匹配表1065!M:N)</f>
        <v>眩晕</v>
      </c>
      <c r="U4440" s="94" t="str">
        <v>耳鼻喉科</v>
      </c>
      <c r="V4440" s="95" t="s">
        <v>70</v>
      </c>
      <c r="W4440" s="93">
        <f>_xlfn.XLOOKUP(M4440,匹配表1065!D:D,匹配表1065!F:F)*N4440</f>
        <v>12</v>
      </c>
    </row>
    <row r="4441" customHeight="1" spans="1:23">
      <c r="A4441" s="89" t="s">
        <v>787</v>
      </c>
      <c r="B4441" s="90">
        <v>46198</v>
      </c>
      <c r="C4441" s="91" t="str">
        <f t="shared" si="138"/>
        <v>6月第4周</v>
      </c>
      <c r="D4441" s="89" t="s">
        <v>854</v>
      </c>
      <c r="E4441" s="89" t="str">
        <f t="shared" si="139"/>
        <v>6月第4周--周4</v>
      </c>
      <c r="F4441" s="103" t="s">
        <v>27</v>
      </c>
      <c r="G4441" s="102" t="s">
        <v>136</v>
      </c>
      <c r="H4441" s="92" t="str">
        <f>_xlfn.XLOOKUP(O4441,匹配表1065!T:T,匹配表1065!W:W)</f>
        <v>潍坊市</v>
      </c>
      <c r="I4441" s="89" t="str">
        <f>_xlfn.XLOOKUP(O4441,匹配表1065!T:T,匹配表1065!X:X)</f>
        <v>PME2036</v>
      </c>
      <c r="J4441" s="102" t="s">
        <v>161</v>
      </c>
      <c r="K4441" s="89" cm="1">
        <f ca="1" t="array" ref="K4441:L4441">_xlfn.XLOOKUP(J4441,匹配表1065!Y:Y,匹配表1065!AA:AB)</f>
        <v>1519</v>
      </c>
      <c r="L4441" s="89" t="str">
        <v>3个月以上</v>
      </c>
      <c r="M4441" s="92" t="s">
        <v>35</v>
      </c>
      <c r="N4441" s="102">
        <v>1</v>
      </c>
      <c r="O4441" s="93" t="str">
        <f>_xlfn.XLOOKUP(P4441,匹配表1065!U:U,匹配表1065!T:T)</f>
        <v>HO00139638</v>
      </c>
      <c r="P4441" s="102" t="s">
        <v>457</v>
      </c>
      <c r="Q4441" s="102" t="s">
        <v>458</v>
      </c>
      <c r="R4441" s="89" t="str">
        <f>_xlfn.XLOOKUP(Q4441,匹配表1065!L:L,匹配表1065!O:O)</f>
        <v>C</v>
      </c>
      <c r="S4441" s="93" t="str">
        <f>IFERROR(_xlfn.XLOOKUP(Q4441,匹配表1065!AI:AI,匹配表1065!AJ:AJ),"绿标")</f>
        <v>黑标</v>
      </c>
      <c r="T4441" s="93" t="str" cm="1">
        <f t="array" ref="T4441:U4441">_xlfn.XLOOKUP(Q4441,匹配表1065!L:L,匹配表1065!M:N)</f>
        <v>眩晕</v>
      </c>
      <c r="U4441" s="94" t="str">
        <v>神经内科</v>
      </c>
      <c r="V4441" s="95" t="s">
        <v>42</v>
      </c>
      <c r="W4441" s="93">
        <f>_xlfn.XLOOKUP(M4441,匹配表1065!D:D,匹配表1065!F:F)*N4441</f>
        <v>4</v>
      </c>
    </row>
    <row r="4442" customHeight="1" spans="1:23">
      <c r="A4442" s="89" t="s">
        <v>787</v>
      </c>
      <c r="B4442" s="90">
        <v>46198</v>
      </c>
      <c r="C4442" s="91" t="str">
        <f t="shared" si="138"/>
        <v>6月第4周</v>
      </c>
      <c r="D4442" s="89" t="s">
        <v>854</v>
      </c>
      <c r="E4442" s="89" t="str">
        <f t="shared" si="139"/>
        <v>6月第4周--周4</v>
      </c>
      <c r="F4442" s="103" t="s">
        <v>27</v>
      </c>
      <c r="G4442" s="102" t="s">
        <v>136</v>
      </c>
      <c r="H4442" s="92" t="str">
        <f>_xlfn.XLOOKUP(O4442,匹配表1065!T:T,匹配表1065!W:W)</f>
        <v>烟台市</v>
      </c>
      <c r="I4442" s="89" t="str">
        <f>_xlfn.XLOOKUP(O4442,匹配表1065!T:T,匹配表1065!X:X)</f>
        <v>PME2034</v>
      </c>
      <c r="J4442" s="102" t="s">
        <v>501</v>
      </c>
      <c r="K4442" s="89" cm="1">
        <f ca="1" t="array" ref="K4442:L4442">_xlfn.XLOOKUP(J4442,匹配表1065!Y:Y,匹配表1065!AA:AB)</f>
        <v>4</v>
      </c>
      <c r="L4442" s="89" t="str">
        <v>3个月以上</v>
      </c>
      <c r="M4442" s="92" t="s">
        <v>35</v>
      </c>
      <c r="N4442" s="102">
        <v>1</v>
      </c>
      <c r="O4442" s="93" t="str">
        <f>_xlfn.XLOOKUP(P4442,匹配表1065!U:U,匹配表1065!T:T)</f>
        <v>HO00023998</v>
      </c>
      <c r="P4442" s="102" t="s">
        <v>757</v>
      </c>
      <c r="Q4442" s="102" t="s">
        <v>758</v>
      </c>
      <c r="R4442" s="89" t="str">
        <f>_xlfn.XLOOKUP(Q4442,匹配表1065!L:L,匹配表1065!O:O)</f>
        <v>A</v>
      </c>
      <c r="S4442" s="93" t="str">
        <f>IFERROR(_xlfn.XLOOKUP(Q4442,匹配表1065!AI:AI,匹配表1065!AJ:AJ),"绿标")</f>
        <v>绿标</v>
      </c>
      <c r="T4442" s="93" t="str" cm="1">
        <f t="array" ref="T4442:U4442">_xlfn.XLOOKUP(Q4442,匹配表1065!L:L,匹配表1065!M:N)</f>
        <v>头痛</v>
      </c>
      <c r="U4442" s="94" t="str">
        <v>神经内科</v>
      </c>
      <c r="V4442" s="95" t="s">
        <v>42</v>
      </c>
      <c r="W4442" s="93">
        <f>_xlfn.XLOOKUP(M4442,匹配表1065!D:D,匹配表1065!F:F)*N4442</f>
        <v>4</v>
      </c>
    </row>
    <row r="4443" customHeight="1" spans="1:23">
      <c r="A4443" s="89" t="s">
        <v>787</v>
      </c>
      <c r="B4443" s="90">
        <v>46198</v>
      </c>
      <c r="C4443" s="91" t="str">
        <f t="shared" si="138"/>
        <v>6月第4周</v>
      </c>
      <c r="D4443" s="89" t="s">
        <v>854</v>
      </c>
      <c r="E4443" s="89" t="str">
        <f t="shared" si="139"/>
        <v>6月第4周--周4</v>
      </c>
      <c r="F4443" s="103" t="s">
        <v>27</v>
      </c>
      <c r="G4443" s="102" t="s">
        <v>104</v>
      </c>
      <c r="H4443" s="92" t="str">
        <f>_xlfn.XLOOKUP(O4443,匹配表1065!T:T,匹配表1065!W:W)</f>
        <v>济南市</v>
      </c>
      <c r="I4443" s="89" t="str">
        <f>_xlfn.XLOOKUP(O4443,匹配表1065!T:T,匹配表1065!X:X)</f>
        <v>PME2044</v>
      </c>
      <c r="J4443" s="102" t="s">
        <v>105</v>
      </c>
      <c r="K4443" s="89" cm="1">
        <f ca="1" t="array" ref="K4443:L4443">_xlfn.XLOOKUP(J4443,匹配表1065!Y:Y,匹配表1065!AA:AB)</f>
        <v>8</v>
      </c>
      <c r="L4443" s="89" t="str">
        <v>3个月以上</v>
      </c>
      <c r="M4443" s="92" t="s">
        <v>30</v>
      </c>
      <c r="N4443" s="102">
        <v>1</v>
      </c>
      <c r="O4443" s="93" t="str">
        <f>_xlfn.XLOOKUP(P4443,匹配表1065!U:U,匹配表1065!T:T)</f>
        <v>HO00001401</v>
      </c>
      <c r="P4443" s="102" t="s">
        <v>106</v>
      </c>
      <c r="Q4443" s="102" t="s">
        <v>525</v>
      </c>
      <c r="R4443" s="89" t="str">
        <f>_xlfn.XLOOKUP(Q4443,匹配表1065!L:L,匹配表1065!O:O)</f>
        <v>B</v>
      </c>
      <c r="S4443" s="93" t="str">
        <f>IFERROR(_xlfn.XLOOKUP(Q4443,匹配表1065!AI:AI,匹配表1065!AJ:AJ),"绿标")</f>
        <v>绿标</v>
      </c>
      <c r="T4443" s="93" t="str" cm="1">
        <f t="array" ref="T4443:U4443">_xlfn.XLOOKUP(Q4443,匹配表1065!L:L,匹配表1065!M:N)</f>
        <v>脑血管</v>
      </c>
      <c r="U4443" s="94" t="str">
        <v>神经内科</v>
      </c>
      <c r="V4443" s="95" t="s">
        <v>42</v>
      </c>
      <c r="W4443" s="93">
        <f>_xlfn.XLOOKUP(M4443,匹配表1065!D:D,匹配表1065!F:F)*N4443</f>
        <v>12</v>
      </c>
    </row>
    <row r="4444" customHeight="1" spans="1:23">
      <c r="A4444" s="89" t="s">
        <v>787</v>
      </c>
      <c r="B4444" s="90">
        <v>46198</v>
      </c>
      <c r="C4444" s="91" t="str">
        <f t="shared" si="138"/>
        <v>6月第4周</v>
      </c>
      <c r="D4444" s="89" t="s">
        <v>854</v>
      </c>
      <c r="E4444" s="89" t="str">
        <f t="shared" si="139"/>
        <v>6月第4周--周4</v>
      </c>
      <c r="F4444" s="103" t="s">
        <v>27</v>
      </c>
      <c r="G4444" s="102" t="s">
        <v>104</v>
      </c>
      <c r="H4444" s="92" t="str">
        <f>_xlfn.XLOOKUP(O4444,匹配表1065!T:T,匹配表1065!W:W)</f>
        <v>济南市</v>
      </c>
      <c r="I4444" s="89" t="str">
        <f>_xlfn.XLOOKUP(O4444,匹配表1065!T:T,匹配表1065!X:X)</f>
        <v>PME2024</v>
      </c>
      <c r="J4444" s="102" t="s">
        <v>125</v>
      </c>
      <c r="K4444" s="89" cm="1">
        <f ca="1" t="array" ref="K4444:L4444">_xlfn.XLOOKUP(J4444,匹配表1065!Y:Y,匹配表1065!AA:AB)</f>
        <v>9</v>
      </c>
      <c r="L4444" s="89" t="str">
        <v>3个月以上</v>
      </c>
      <c r="M4444" s="92" t="s">
        <v>30</v>
      </c>
      <c r="N4444" s="102">
        <v>1</v>
      </c>
      <c r="O4444" s="93" t="str">
        <f>_xlfn.XLOOKUP(P4444,匹配表1065!U:U,匹配表1065!T:T)</f>
        <v>HO00001404</v>
      </c>
      <c r="P4444" s="102" t="s">
        <v>126</v>
      </c>
      <c r="Q4444" s="102" t="s">
        <v>522</v>
      </c>
      <c r="R4444" s="89" t="str">
        <f>_xlfn.XLOOKUP(Q4444,匹配表1065!L:L,匹配表1065!O:O)</f>
        <v>B</v>
      </c>
      <c r="S4444" s="93" t="str">
        <f>IFERROR(_xlfn.XLOOKUP(Q4444,匹配表1065!AI:AI,匹配表1065!AJ:AJ),"绿标")</f>
        <v>绿标</v>
      </c>
      <c r="T4444" s="93" t="str" cm="1">
        <f t="array" ref="T4444:U4444">_xlfn.XLOOKUP(Q4444,匹配表1065!L:L,匹配表1065!M:N)</f>
        <v>脑血管</v>
      </c>
      <c r="U4444" s="94" t="str">
        <v>神经内科</v>
      </c>
      <c r="V4444" s="95" t="s">
        <v>67</v>
      </c>
      <c r="W4444" s="93">
        <f>_xlfn.XLOOKUP(M4444,匹配表1065!D:D,匹配表1065!F:F)*N4444</f>
        <v>12</v>
      </c>
    </row>
    <row r="4445" customHeight="1" spans="1:23">
      <c r="A4445" s="89" t="s">
        <v>787</v>
      </c>
      <c r="B4445" s="90">
        <v>46198</v>
      </c>
      <c r="C4445" s="91" t="str">
        <f t="shared" si="138"/>
        <v>6月第4周</v>
      </c>
      <c r="D4445" s="89" t="s">
        <v>854</v>
      </c>
      <c r="E4445" s="89" t="str">
        <f t="shared" si="139"/>
        <v>6月第4周--周4</v>
      </c>
      <c r="F4445" s="103" t="s">
        <v>27</v>
      </c>
      <c r="G4445" s="102" t="s">
        <v>104</v>
      </c>
      <c r="H4445" s="92" t="str">
        <f>_xlfn.XLOOKUP(O4445,匹配表1065!T:T,匹配表1065!W:W)</f>
        <v>济南市</v>
      </c>
      <c r="I4445" s="89" t="str">
        <f>_xlfn.XLOOKUP(O4445,匹配表1065!T:T,匹配表1065!X:X)</f>
        <v>PME2024</v>
      </c>
      <c r="J4445" s="102" t="s">
        <v>125</v>
      </c>
      <c r="K4445" s="89" cm="1">
        <f ca="1" t="array" ref="K4445:L4445">_xlfn.XLOOKUP(J4445,匹配表1065!Y:Y,匹配表1065!AA:AB)</f>
        <v>9</v>
      </c>
      <c r="L4445" s="89" t="str">
        <v>3个月以上</v>
      </c>
      <c r="M4445" s="92" t="s">
        <v>133</v>
      </c>
      <c r="N4445" s="102">
        <v>1</v>
      </c>
      <c r="O4445" s="93" t="str">
        <f>_xlfn.XLOOKUP(P4445,匹配表1065!U:U,匹配表1065!T:T)</f>
        <v>HO00001404</v>
      </c>
      <c r="P4445" s="102" t="s">
        <v>126</v>
      </c>
      <c r="Q4445" s="102" t="s">
        <v>523</v>
      </c>
      <c r="R4445" s="89" t="str">
        <f>_xlfn.XLOOKUP(Q4445,匹配表1065!L:L,匹配表1065!O:O)</f>
        <v>B</v>
      </c>
      <c r="S4445" s="93" t="str">
        <f>IFERROR(_xlfn.XLOOKUP(Q4445,匹配表1065!AI:AI,匹配表1065!AJ:AJ),"绿标")</f>
        <v>绿标</v>
      </c>
      <c r="T4445" s="93" t="str" cm="1">
        <f t="array" ref="T4445:U4445">_xlfn.XLOOKUP(Q4445,匹配表1065!L:L,匹配表1065!M:N)</f>
        <v>脑血管</v>
      </c>
      <c r="U4445" s="94" t="str">
        <v>神经内科</v>
      </c>
      <c r="V4445" s="95" t="s">
        <v>58</v>
      </c>
      <c r="W4445" s="93">
        <f>_xlfn.XLOOKUP(M4445,匹配表1065!D:D,匹配表1065!F:F)*N4445</f>
        <v>1</v>
      </c>
    </row>
    <row r="4446" customHeight="1" spans="1:23">
      <c r="A4446" s="89" t="s">
        <v>787</v>
      </c>
      <c r="B4446" s="90">
        <v>46198</v>
      </c>
      <c r="C4446" s="91" t="str">
        <f t="shared" si="138"/>
        <v>6月第4周</v>
      </c>
      <c r="D4446" s="89" t="s">
        <v>854</v>
      </c>
      <c r="E4446" s="89" t="str">
        <f t="shared" si="139"/>
        <v>6月第4周--周4</v>
      </c>
      <c r="F4446" s="103" t="s">
        <v>27</v>
      </c>
      <c r="G4446" s="102" t="s">
        <v>104</v>
      </c>
      <c r="H4446" s="92" t="str">
        <f>_xlfn.XLOOKUP(O4446,匹配表1065!T:T,匹配表1065!W:W)</f>
        <v>济南市</v>
      </c>
      <c r="I4446" s="89" t="str">
        <f>_xlfn.XLOOKUP(O4446,匹配表1065!T:T,匹配表1065!X:X)</f>
        <v>PME2025</v>
      </c>
      <c r="J4446" s="102" t="s">
        <v>111</v>
      </c>
      <c r="K4446" s="89" cm="1">
        <f ca="1" t="array" ref="K4446:L4446">_xlfn.XLOOKUP(J4446,匹配表1065!Y:Y,匹配表1065!AA:AB)</f>
        <v>30</v>
      </c>
      <c r="L4446" s="89" t="str">
        <v>3个月以上</v>
      </c>
      <c r="M4446" s="92" t="s">
        <v>55</v>
      </c>
      <c r="N4446" s="102">
        <v>1</v>
      </c>
      <c r="O4446" s="93" t="str">
        <f>_xlfn.XLOOKUP(P4446,匹配表1065!U:U,匹配表1065!T:T)</f>
        <v>HO00001400</v>
      </c>
      <c r="P4446" s="102" t="s">
        <v>112</v>
      </c>
      <c r="Q4446" s="102" t="s">
        <v>115</v>
      </c>
      <c r="R4446" s="89" t="str">
        <f>_xlfn.XLOOKUP(Q4446,匹配表1065!L:L,匹配表1065!O:O)</f>
        <v>B</v>
      </c>
      <c r="S4446" s="93" t="str">
        <f>IFERROR(_xlfn.XLOOKUP(Q4446,匹配表1065!AI:AI,匹配表1065!AJ:AJ),"绿标")</f>
        <v>绿标</v>
      </c>
      <c r="T4446" s="93" t="str" cm="1">
        <f t="array" ref="T4446:U4446">_xlfn.XLOOKUP(Q4446,匹配表1065!L:L,匹配表1065!M:N)</f>
        <v>癫痫</v>
      </c>
      <c r="U4446" s="94" t="str">
        <v>神经内科</v>
      </c>
      <c r="V4446" s="95" t="s">
        <v>33</v>
      </c>
      <c r="W4446" s="93">
        <f>_xlfn.XLOOKUP(M4446,匹配表1065!D:D,匹配表1065!F:F)*N4446</f>
        <v>8</v>
      </c>
    </row>
    <row r="4447" customHeight="1" spans="1:23">
      <c r="A4447" s="89" t="s">
        <v>787</v>
      </c>
      <c r="B4447" s="90">
        <v>46198</v>
      </c>
      <c r="C4447" s="91" t="str">
        <f t="shared" si="138"/>
        <v>6月第4周</v>
      </c>
      <c r="D4447" s="89" t="s">
        <v>854</v>
      </c>
      <c r="E4447" s="89" t="str">
        <f t="shared" si="139"/>
        <v>6月第4周--周4</v>
      </c>
      <c r="F4447" s="103" t="s">
        <v>27</v>
      </c>
      <c r="G4447" s="102" t="s">
        <v>104</v>
      </c>
      <c r="H4447" s="92" t="str">
        <f>_xlfn.XLOOKUP(O4447,匹配表1065!T:T,匹配表1065!W:W)</f>
        <v>济南市</v>
      </c>
      <c r="I4447" s="89" t="str">
        <f>_xlfn.XLOOKUP(O4447,匹配表1065!T:T,匹配表1065!X:X)</f>
        <v>PME2025</v>
      </c>
      <c r="J4447" s="102" t="s">
        <v>111</v>
      </c>
      <c r="K4447" s="89" cm="1">
        <f ca="1" t="array" ref="K4447:L4447">_xlfn.XLOOKUP(J4447,匹配表1065!Y:Y,匹配表1065!AA:AB)</f>
        <v>30</v>
      </c>
      <c r="L4447" s="89" t="str">
        <v>3个月以上</v>
      </c>
      <c r="M4447" s="92" t="s">
        <v>55</v>
      </c>
      <c r="N4447" s="102">
        <v>1</v>
      </c>
      <c r="O4447" s="93" t="str">
        <f>_xlfn.XLOOKUP(P4447,匹配表1065!U:U,匹配表1065!T:T)</f>
        <v>HO00001400</v>
      </c>
      <c r="P4447" s="102" t="s">
        <v>112</v>
      </c>
      <c r="Q4447" s="102" t="s">
        <v>603</v>
      </c>
      <c r="R4447" s="89" t="str">
        <f>_xlfn.XLOOKUP(Q4447,匹配表1065!L:L,匹配表1065!O:O)</f>
        <v>B</v>
      </c>
      <c r="S4447" s="93" t="str">
        <f>IFERROR(_xlfn.XLOOKUP(Q4447,匹配表1065!AI:AI,匹配表1065!AJ:AJ),"绿标")</f>
        <v>绿标</v>
      </c>
      <c r="T4447" s="93" t="str" cm="1">
        <f t="array" ref="T4447:U4447">_xlfn.XLOOKUP(Q4447,匹配表1065!L:L,匹配表1065!M:N)</f>
        <v>脑血管</v>
      </c>
      <c r="U4447" s="94" t="str">
        <v>神经内科</v>
      </c>
      <c r="V4447" s="95" t="s">
        <v>33</v>
      </c>
      <c r="W4447" s="93">
        <f>_xlfn.XLOOKUP(M4447,匹配表1065!D:D,匹配表1065!F:F)*N4447</f>
        <v>8</v>
      </c>
    </row>
    <row r="4448" customHeight="1" spans="1:23">
      <c r="A4448" s="89" t="s">
        <v>787</v>
      </c>
      <c r="B4448" s="90">
        <v>46198</v>
      </c>
      <c r="C4448" s="91" t="str">
        <f t="shared" si="138"/>
        <v>6月第4周</v>
      </c>
      <c r="D4448" s="89" t="s">
        <v>854</v>
      </c>
      <c r="E4448" s="89" t="str">
        <f t="shared" si="139"/>
        <v>6月第4周--周4</v>
      </c>
      <c r="F4448" s="103" t="s">
        <v>27</v>
      </c>
      <c r="G4448" s="102" t="s">
        <v>104</v>
      </c>
      <c r="H4448" s="92" t="str">
        <f>_xlfn.XLOOKUP(O4448,匹配表1065!T:T,匹配表1065!W:W)</f>
        <v>济南市</v>
      </c>
      <c r="I4448" s="89" t="str">
        <f>_xlfn.XLOOKUP(O4448,匹配表1065!T:T,匹配表1065!X:X)</f>
        <v>PME2025</v>
      </c>
      <c r="J4448" s="102" t="s">
        <v>111</v>
      </c>
      <c r="K4448" s="89" cm="1">
        <f ca="1" t="array" ref="K4448:L4448">_xlfn.XLOOKUP(J4448,匹配表1065!Y:Y,匹配表1065!AA:AB)</f>
        <v>30</v>
      </c>
      <c r="L4448" s="89" t="str">
        <v>3个月以上</v>
      </c>
      <c r="M4448" s="92" t="s">
        <v>30</v>
      </c>
      <c r="N4448" s="102">
        <v>1</v>
      </c>
      <c r="O4448" s="93" t="str">
        <f>_xlfn.XLOOKUP(P4448,匹配表1065!U:U,匹配表1065!T:T)</f>
        <v>HO00001400</v>
      </c>
      <c r="P4448" s="102" t="s">
        <v>112</v>
      </c>
      <c r="Q4448" s="102" t="s">
        <v>492</v>
      </c>
      <c r="R4448" s="89" t="str">
        <f>_xlfn.XLOOKUP(Q4448,匹配表1065!L:L,匹配表1065!O:O)</f>
        <v>B</v>
      </c>
      <c r="S4448" s="93" t="str">
        <f>IFERROR(_xlfn.XLOOKUP(Q4448,匹配表1065!AI:AI,匹配表1065!AJ:AJ),"绿标")</f>
        <v>红标</v>
      </c>
      <c r="T4448" s="93" t="str" cm="1">
        <f t="array" ref="T4448:U4448">_xlfn.XLOOKUP(Q4448,匹配表1065!L:L,匹配表1065!M:N)</f>
        <v>脑血管</v>
      </c>
      <c r="U4448" s="94" t="str">
        <v>神经内科</v>
      </c>
      <c r="V4448" s="95" t="s">
        <v>42</v>
      </c>
      <c r="W4448" s="93">
        <f>_xlfn.XLOOKUP(M4448,匹配表1065!D:D,匹配表1065!F:F)*N4448</f>
        <v>12</v>
      </c>
    </row>
    <row r="4449" customHeight="1" spans="1:23">
      <c r="A4449" s="89" t="s">
        <v>787</v>
      </c>
      <c r="B4449" s="90">
        <v>46198</v>
      </c>
      <c r="C4449" s="91" t="str">
        <f t="shared" si="138"/>
        <v>6月第4周</v>
      </c>
      <c r="D4449" s="89" t="s">
        <v>854</v>
      </c>
      <c r="E4449" s="89" t="str">
        <f t="shared" si="139"/>
        <v>6月第4周--周4</v>
      </c>
      <c r="F4449" s="103" t="s">
        <v>27</v>
      </c>
      <c r="G4449" s="102" t="s">
        <v>104</v>
      </c>
      <c r="H4449" s="92" t="str">
        <f>_xlfn.XLOOKUP(O4449,匹配表1065!T:T,匹配表1065!W:W)</f>
        <v>济南市</v>
      </c>
      <c r="I4449" s="89" t="str">
        <f>_xlfn.XLOOKUP(O4449,匹配表1065!T:T,匹配表1065!X:X)</f>
        <v>PME2026</v>
      </c>
      <c r="J4449" s="102" t="s">
        <v>116</v>
      </c>
      <c r="K4449" s="89" cm="1">
        <f ca="1" t="array" ref="K4449:L4449">_xlfn.XLOOKUP(J4449,匹配表1065!Y:Y,匹配表1065!AA:AB)</f>
        <v>13</v>
      </c>
      <c r="L4449" s="89" t="str">
        <v>3个月以上</v>
      </c>
      <c r="M4449" s="92" t="s">
        <v>30</v>
      </c>
      <c r="N4449" s="102">
        <v>1</v>
      </c>
      <c r="O4449" s="93" t="str">
        <f>_xlfn.XLOOKUP(P4449,匹配表1065!U:U,匹配表1065!T:T)</f>
        <v>HO00001409</v>
      </c>
      <c r="P4449" s="102" t="s">
        <v>117</v>
      </c>
      <c r="Q4449" s="102" t="s">
        <v>118</v>
      </c>
      <c r="R4449" s="89" t="str">
        <f>_xlfn.XLOOKUP(Q4449,匹配表1065!L:L,匹配表1065!O:O)</f>
        <v>A</v>
      </c>
      <c r="S4449" s="93" t="str">
        <f>IFERROR(_xlfn.XLOOKUP(Q4449,匹配表1065!AI:AI,匹配表1065!AJ:AJ),"绿标")</f>
        <v>绿标</v>
      </c>
      <c r="T4449" s="93" t="str" cm="1">
        <f t="array" ref="T4449:U4449">_xlfn.XLOOKUP(Q4449,匹配表1065!L:L,匹配表1065!M:N)</f>
        <v>头痛</v>
      </c>
      <c r="U4449" s="94" t="str">
        <v>神经内科</v>
      </c>
      <c r="V4449" s="95" t="s">
        <v>42</v>
      </c>
      <c r="W4449" s="93">
        <f>_xlfn.XLOOKUP(M4449,匹配表1065!D:D,匹配表1065!F:F)*N4449</f>
        <v>12</v>
      </c>
    </row>
    <row r="4450" customHeight="1" spans="1:23">
      <c r="A4450" s="89" t="s">
        <v>787</v>
      </c>
      <c r="B4450" s="90">
        <v>46198</v>
      </c>
      <c r="C4450" s="91" t="str">
        <f t="shared" si="138"/>
        <v>6月第4周</v>
      </c>
      <c r="D4450" s="89" t="s">
        <v>854</v>
      </c>
      <c r="E4450" s="89" t="str">
        <f t="shared" si="139"/>
        <v>6月第4周--周4</v>
      </c>
      <c r="F4450" s="103" t="s">
        <v>27</v>
      </c>
      <c r="G4450" s="102" t="s">
        <v>104</v>
      </c>
      <c r="H4450" s="92" t="str">
        <f>_xlfn.XLOOKUP(O4450,匹配表1065!T:T,匹配表1065!W:W)</f>
        <v>济南市</v>
      </c>
      <c r="I4450" s="89" t="str">
        <f>_xlfn.XLOOKUP(O4450,匹配表1065!T:T,匹配表1065!X:X)</f>
        <v>PME2026</v>
      </c>
      <c r="J4450" s="102" t="s">
        <v>116</v>
      </c>
      <c r="K4450" s="89" cm="1">
        <f ca="1" t="array" ref="K4450:L4450">_xlfn.XLOOKUP(J4450,匹配表1065!Y:Y,匹配表1065!AA:AB)</f>
        <v>13</v>
      </c>
      <c r="L4450" s="89" t="str">
        <v>3个月以上</v>
      </c>
      <c r="M4450" s="92" t="s">
        <v>35</v>
      </c>
      <c r="N4450" s="102">
        <v>1</v>
      </c>
      <c r="O4450" s="93" t="str">
        <f>_xlfn.XLOOKUP(P4450,匹配表1065!U:U,匹配表1065!T:T)</f>
        <v>HO00001409</v>
      </c>
      <c r="P4450" s="102" t="s">
        <v>117</v>
      </c>
      <c r="Q4450" s="102" t="s">
        <v>312</v>
      </c>
      <c r="R4450" s="89" t="str">
        <f>_xlfn.XLOOKUP(Q4450,匹配表1065!L:L,匹配表1065!O:O)</f>
        <v>A</v>
      </c>
      <c r="S4450" s="93" t="str">
        <f>IFERROR(_xlfn.XLOOKUP(Q4450,匹配表1065!AI:AI,匹配表1065!AJ:AJ),"绿标")</f>
        <v>绿标</v>
      </c>
      <c r="T4450" s="93" t="str" cm="1">
        <f t="array" ref="T4450:U4450">_xlfn.XLOOKUP(Q4450,匹配表1065!L:L,匹配表1065!M:N)</f>
        <v>头痛</v>
      </c>
      <c r="U4450" s="94" t="str">
        <v>神经内科</v>
      </c>
      <c r="V4450" s="95" t="s">
        <v>33</v>
      </c>
      <c r="W4450" s="93">
        <f>_xlfn.XLOOKUP(M4450,匹配表1065!D:D,匹配表1065!F:F)*N4450</f>
        <v>4</v>
      </c>
    </row>
    <row r="4451" customHeight="1" spans="1:23">
      <c r="A4451" s="89" t="s">
        <v>787</v>
      </c>
      <c r="B4451" s="90">
        <v>46198</v>
      </c>
      <c r="C4451" s="91" t="str">
        <f t="shared" si="138"/>
        <v>6月第4周</v>
      </c>
      <c r="D4451" s="89" t="s">
        <v>854</v>
      </c>
      <c r="E4451" s="89" t="str">
        <f t="shared" si="139"/>
        <v>6月第4周--周4</v>
      </c>
      <c r="F4451" s="103" t="s">
        <v>27</v>
      </c>
      <c r="G4451" s="102" t="s">
        <v>104</v>
      </c>
      <c r="H4451" s="92" t="str">
        <f>_xlfn.XLOOKUP(O4451,匹配表1065!T:T,匹配表1065!W:W)</f>
        <v>济南市</v>
      </c>
      <c r="I4451" s="89" t="str">
        <f>_xlfn.XLOOKUP(O4451,匹配表1065!T:T,匹配表1065!X:X)</f>
        <v>PME2025</v>
      </c>
      <c r="J4451" s="102" t="s">
        <v>128</v>
      </c>
      <c r="K4451" s="89" cm="1">
        <f ca="1" t="array" ref="K4451:L4451">_xlfn.XLOOKUP(J4451,匹配表1065!Y:Y,匹配表1065!AA:AB)</f>
        <v>13</v>
      </c>
      <c r="L4451" s="89" t="str">
        <v>3个月以上</v>
      </c>
      <c r="M4451" s="92" t="s">
        <v>35</v>
      </c>
      <c r="N4451" s="102">
        <v>1</v>
      </c>
      <c r="O4451" s="93" t="str">
        <f>_xlfn.XLOOKUP(P4451,匹配表1065!U:U,匹配表1065!T:T)</f>
        <v>HO00001400</v>
      </c>
      <c r="P4451" s="102" t="s">
        <v>112</v>
      </c>
      <c r="Q4451" s="102" t="s">
        <v>132</v>
      </c>
      <c r="R4451" s="89" t="str">
        <f>_xlfn.XLOOKUP(Q4451,匹配表1065!L:L,匹配表1065!O:O)</f>
        <v>D</v>
      </c>
      <c r="S4451" s="93" t="str">
        <f>IFERROR(_xlfn.XLOOKUP(Q4451,匹配表1065!AI:AI,匹配表1065!AJ:AJ),"绿标")</f>
        <v>绿标</v>
      </c>
      <c r="T4451" s="93" t="str" cm="1">
        <f t="array" ref="T4451:U4451">_xlfn.XLOOKUP(Q4451,匹配表1065!L:L,匹配表1065!M:N)</f>
        <v>抑郁焦虑</v>
      </c>
      <c r="U4451" s="94" t="str">
        <v>精神心理科</v>
      </c>
      <c r="V4451" s="95" t="s">
        <v>70</v>
      </c>
      <c r="W4451" s="93">
        <f>_xlfn.XLOOKUP(M4451,匹配表1065!D:D,匹配表1065!F:F)*N4451</f>
        <v>4</v>
      </c>
    </row>
    <row r="4452" customHeight="1" spans="1:23">
      <c r="A4452" s="89" t="s">
        <v>787</v>
      </c>
      <c r="B4452" s="90">
        <v>46198</v>
      </c>
      <c r="C4452" s="91" t="str">
        <f t="shared" si="138"/>
        <v>6月第4周</v>
      </c>
      <c r="D4452" s="89" t="s">
        <v>854</v>
      </c>
      <c r="E4452" s="89" t="str">
        <f t="shared" si="139"/>
        <v>6月第4周--周4</v>
      </c>
      <c r="F4452" s="103" t="s">
        <v>27</v>
      </c>
      <c r="G4452" s="102" t="s">
        <v>104</v>
      </c>
      <c r="H4452" s="92" t="str">
        <f>_xlfn.XLOOKUP(O4452,匹配表1065!T:T,匹配表1065!W:W)</f>
        <v>济南市</v>
      </c>
      <c r="I4452" s="89" t="str">
        <f>_xlfn.XLOOKUP(O4452,匹配表1065!T:T,匹配表1065!X:X)</f>
        <v>PME2025</v>
      </c>
      <c r="J4452" s="102" t="s">
        <v>128</v>
      </c>
      <c r="K4452" s="89" cm="1">
        <f ca="1" t="array" ref="K4452:L4452">_xlfn.XLOOKUP(J4452,匹配表1065!Y:Y,匹配表1065!AA:AB)</f>
        <v>13</v>
      </c>
      <c r="L4452" s="89" t="str">
        <v>3个月以上</v>
      </c>
      <c r="M4452" s="92" t="s">
        <v>35</v>
      </c>
      <c r="N4452" s="102">
        <v>1</v>
      </c>
      <c r="O4452" s="93" t="str">
        <f>_xlfn.XLOOKUP(P4452,匹配表1065!U:U,匹配表1065!T:T)</f>
        <v>HO00001400</v>
      </c>
      <c r="P4452" s="102" t="s">
        <v>112</v>
      </c>
      <c r="Q4452" s="102" t="s">
        <v>466</v>
      </c>
      <c r="R4452" s="89" t="str">
        <f>_xlfn.XLOOKUP(Q4452,匹配表1065!L:L,匹配表1065!O:O)</f>
        <v>B</v>
      </c>
      <c r="S4452" s="93" t="str">
        <f>IFERROR(_xlfn.XLOOKUP(Q4452,匹配表1065!AI:AI,匹配表1065!AJ:AJ),"绿标")</f>
        <v>绿标</v>
      </c>
      <c r="T4452" s="93" t="str" cm="1">
        <f t="array" ref="T4452:U4452">_xlfn.XLOOKUP(Q4452,匹配表1065!L:L,匹配表1065!M:N)</f>
        <v>脑血管</v>
      </c>
      <c r="U4452" s="94" t="str">
        <v>神经内科</v>
      </c>
      <c r="V4452" s="95" t="s">
        <v>70</v>
      </c>
      <c r="W4452" s="93">
        <f>_xlfn.XLOOKUP(M4452,匹配表1065!D:D,匹配表1065!F:F)*N4452</f>
        <v>4</v>
      </c>
    </row>
    <row r="4453" customHeight="1" spans="1:23">
      <c r="A4453" s="89" t="s">
        <v>787</v>
      </c>
      <c r="B4453" s="90">
        <v>46198</v>
      </c>
      <c r="C4453" s="91" t="str">
        <f t="shared" si="138"/>
        <v>6月第4周</v>
      </c>
      <c r="D4453" s="89" t="s">
        <v>854</v>
      </c>
      <c r="E4453" s="89" t="str">
        <f t="shared" si="139"/>
        <v>6月第4周--周4</v>
      </c>
      <c r="F4453" s="103" t="s">
        <v>27</v>
      </c>
      <c r="G4453" s="102" t="s">
        <v>104</v>
      </c>
      <c r="H4453" s="92" t="str">
        <f>_xlfn.XLOOKUP(O4453,匹配表1065!T:T,匹配表1065!W:W)</f>
        <v>济南市</v>
      </c>
      <c r="I4453" s="89" t="str">
        <f>_xlfn.XLOOKUP(O4453,匹配表1065!T:T,匹配表1065!X:X)</f>
        <v>PME2025</v>
      </c>
      <c r="J4453" s="102" t="s">
        <v>128</v>
      </c>
      <c r="K4453" s="89" cm="1">
        <f ca="1" t="array" ref="K4453:L4453">_xlfn.XLOOKUP(J4453,匹配表1065!Y:Y,匹配表1065!AA:AB)</f>
        <v>13</v>
      </c>
      <c r="L4453" s="89" t="str">
        <v>3个月以上</v>
      </c>
      <c r="M4453" s="92" t="s">
        <v>55</v>
      </c>
      <c r="N4453" s="102">
        <v>1</v>
      </c>
      <c r="O4453" s="93" t="str">
        <f>_xlfn.XLOOKUP(P4453,匹配表1065!U:U,匹配表1065!T:T)</f>
        <v>HO00001400</v>
      </c>
      <c r="P4453" s="102" t="s">
        <v>112</v>
      </c>
      <c r="Q4453" s="102" t="s">
        <v>242</v>
      </c>
      <c r="R4453" s="89" t="str">
        <f>_xlfn.XLOOKUP(Q4453,匹配表1065!L:L,匹配表1065!O:O)</f>
        <v>B</v>
      </c>
      <c r="S4453" s="93" t="str">
        <f>IFERROR(_xlfn.XLOOKUP(Q4453,匹配表1065!AI:AI,匹配表1065!AJ:AJ),"绿标")</f>
        <v>绿标</v>
      </c>
      <c r="T4453" s="93" t="str" cm="1">
        <f t="array" ref="T4453:U4453">_xlfn.XLOOKUP(Q4453,匹配表1065!L:L,匹配表1065!M:N)</f>
        <v>癫痫</v>
      </c>
      <c r="U4453" s="94" t="str">
        <v>神经内科</v>
      </c>
      <c r="V4453" s="95" t="s">
        <v>70</v>
      </c>
      <c r="W4453" s="93">
        <f>_xlfn.XLOOKUP(M4453,匹配表1065!D:D,匹配表1065!F:F)*N4453</f>
        <v>8</v>
      </c>
    </row>
    <row r="4454" customHeight="1" spans="1:23">
      <c r="A4454" s="89" t="s">
        <v>787</v>
      </c>
      <c r="B4454" s="90">
        <v>46198</v>
      </c>
      <c r="C4454" s="91" t="str">
        <f t="shared" si="138"/>
        <v>6月第4周</v>
      </c>
      <c r="D4454" s="89" t="s">
        <v>854</v>
      </c>
      <c r="E4454" s="89" t="str">
        <f t="shared" si="139"/>
        <v>6月第4周--周4</v>
      </c>
      <c r="F4454" s="103" t="s">
        <v>27</v>
      </c>
      <c r="G4454" s="102" t="s">
        <v>104</v>
      </c>
      <c r="H4454" s="92" t="str">
        <f>_xlfn.XLOOKUP(O4454,匹配表1065!T:T,匹配表1065!W:W)</f>
        <v>济南市</v>
      </c>
      <c r="I4454" s="89" t="str">
        <f>_xlfn.XLOOKUP(O4454,匹配表1065!T:T,匹配表1065!X:X)</f>
        <v>PME2029</v>
      </c>
      <c r="J4454" s="102" t="s">
        <v>128</v>
      </c>
      <c r="K4454" s="89" cm="1">
        <f ca="1" t="array" ref="K4454:L4454">_xlfn.XLOOKUP(J4454,匹配表1065!Y:Y,匹配表1065!AA:AB)</f>
        <v>13</v>
      </c>
      <c r="L4454" s="89" t="str">
        <v>3个月以上</v>
      </c>
      <c r="M4454" s="92" t="s">
        <v>35</v>
      </c>
      <c r="N4454" s="102">
        <v>1</v>
      </c>
      <c r="O4454" s="93" t="str">
        <f>_xlfn.XLOOKUP(P4454,匹配表1065!U:U,匹配表1065!T:T)</f>
        <v>HO00001403</v>
      </c>
      <c r="P4454" s="102" t="s">
        <v>329</v>
      </c>
      <c r="Q4454" s="102" t="s">
        <v>455</v>
      </c>
      <c r="R4454" s="89" t="str">
        <f>_xlfn.XLOOKUP(Q4454,匹配表1065!L:L,匹配表1065!O:O)</f>
        <v>C</v>
      </c>
      <c r="S4454" s="93" t="str">
        <f>IFERROR(_xlfn.XLOOKUP(Q4454,匹配表1065!AI:AI,匹配表1065!AJ:AJ),"绿标")</f>
        <v>绿标</v>
      </c>
      <c r="T4454" s="93" t="str" cm="1">
        <f t="array" ref="T4454:U4454">_xlfn.XLOOKUP(Q4454,匹配表1065!L:L,匹配表1065!M:N)</f>
        <v>眩晕</v>
      </c>
      <c r="U4454" s="94" t="str">
        <v>耳鼻喉科</v>
      </c>
      <c r="V4454" s="95" t="s">
        <v>33</v>
      </c>
      <c r="W4454" s="93">
        <f>_xlfn.XLOOKUP(M4454,匹配表1065!D:D,匹配表1065!F:F)*N4454</f>
        <v>4</v>
      </c>
    </row>
    <row r="4455" customHeight="1" spans="1:23">
      <c r="A4455" s="89" t="s">
        <v>787</v>
      </c>
      <c r="B4455" s="90">
        <v>46198</v>
      </c>
      <c r="C4455" s="91" t="str">
        <f t="shared" si="138"/>
        <v>6月第4周</v>
      </c>
      <c r="D4455" s="89" t="s">
        <v>854</v>
      </c>
      <c r="E4455" s="89" t="str">
        <f t="shared" si="139"/>
        <v>6月第4周--周4</v>
      </c>
      <c r="F4455" s="103" t="s">
        <v>27</v>
      </c>
      <c r="G4455" s="102" t="s">
        <v>104</v>
      </c>
      <c r="H4455" s="92" t="str">
        <f>_xlfn.XLOOKUP(O4455,匹配表1065!T:T,匹配表1065!W:W)</f>
        <v>聊城市</v>
      </c>
      <c r="I4455" s="89" t="str">
        <f>_xlfn.XLOOKUP(O4455,匹配表1065!T:T,匹配表1065!X:X)</f>
        <v>PME2046</v>
      </c>
      <c r="J4455" s="102" t="s">
        <v>108</v>
      </c>
      <c r="K4455" s="89" cm="1">
        <f ca="1" t="array" ref="K4455:L4455">_xlfn.XLOOKUP(J4455,匹配表1065!Y:Y,匹配表1065!AA:AB)</f>
        <v>8</v>
      </c>
      <c r="L4455" s="89" t="str">
        <v>3个月以上</v>
      </c>
      <c r="M4455" s="92" t="s">
        <v>30</v>
      </c>
      <c r="N4455" s="102">
        <v>1</v>
      </c>
      <c r="O4455" s="93" t="str">
        <f>_xlfn.XLOOKUP(P4455,匹配表1065!U:U,匹配表1065!T:T)</f>
        <v>HO00001415</v>
      </c>
      <c r="P4455" s="102" t="s">
        <v>109</v>
      </c>
      <c r="Q4455" s="102" t="s">
        <v>318</v>
      </c>
      <c r="R4455" s="89" t="str">
        <f>_xlfn.XLOOKUP(Q4455,匹配表1065!L:L,匹配表1065!O:O)</f>
        <v>C</v>
      </c>
      <c r="S4455" s="93" t="str">
        <f>IFERROR(_xlfn.XLOOKUP(Q4455,匹配表1065!AI:AI,匹配表1065!AJ:AJ),"绿标")</f>
        <v>黑标</v>
      </c>
      <c r="T4455" s="93" t="str" cm="1">
        <f t="array" ref="T4455:U4455">_xlfn.XLOOKUP(Q4455,匹配表1065!L:L,匹配表1065!M:N)</f>
        <v>眩晕</v>
      </c>
      <c r="U4455" s="94" t="str">
        <v>耳鼻喉科</v>
      </c>
      <c r="V4455" s="95" t="s">
        <v>42</v>
      </c>
      <c r="W4455" s="93">
        <f>_xlfn.XLOOKUP(M4455,匹配表1065!D:D,匹配表1065!F:F)*N4455</f>
        <v>12</v>
      </c>
    </row>
    <row r="4456" customHeight="1" spans="1:23">
      <c r="A4456" s="89" t="s">
        <v>787</v>
      </c>
      <c r="B4456" s="90">
        <v>46198</v>
      </c>
      <c r="C4456" s="91" t="str">
        <f t="shared" si="138"/>
        <v>6月第4周</v>
      </c>
      <c r="D4456" s="89" t="s">
        <v>854</v>
      </c>
      <c r="E4456" s="89" t="str">
        <f t="shared" si="139"/>
        <v>6月第4周--周4</v>
      </c>
      <c r="F4456" s="103" t="s">
        <v>27</v>
      </c>
      <c r="G4456" s="102" t="s">
        <v>167</v>
      </c>
      <c r="H4456" s="92" t="str">
        <f>_xlfn.XLOOKUP(O4456,匹配表1065!T:T,匹配表1065!W:W)</f>
        <v>无锡市</v>
      </c>
      <c r="I4456" s="89" t="str">
        <f>_xlfn.XLOOKUP(O4456,匹配表1065!T:T,匹配表1065!X:X)</f>
        <v>PME2014</v>
      </c>
      <c r="J4456" s="102" t="s">
        <v>581</v>
      </c>
      <c r="K4456" s="89" cm="1">
        <f ca="1" t="array" ref="K4456:L4456">_xlfn.XLOOKUP(J4456,匹配表1065!Y:Y,匹配表1065!AA:AB)</f>
        <v>1</v>
      </c>
      <c r="L4456" s="89" t="str">
        <v>3个月以内</v>
      </c>
      <c r="M4456" s="92" t="s">
        <v>35</v>
      </c>
      <c r="N4456" s="102">
        <v>1</v>
      </c>
      <c r="O4456" s="93" t="str">
        <f>_xlfn.XLOOKUP(P4456,匹配表1065!U:U,匹配表1065!T:T)</f>
        <v>HO00001114</v>
      </c>
      <c r="P4456" s="102" t="s">
        <v>628</v>
      </c>
      <c r="Q4456" s="102" t="s">
        <v>629</v>
      </c>
      <c r="R4456" s="89" t="str">
        <f>_xlfn.XLOOKUP(Q4456,匹配表1065!L:L,匹配表1065!O:O)</f>
        <v>C</v>
      </c>
      <c r="S4456" s="93" t="str">
        <f>IFERROR(_xlfn.XLOOKUP(Q4456,匹配表1065!AI:AI,匹配表1065!AJ:AJ),"绿标")</f>
        <v>绿标</v>
      </c>
      <c r="T4456" s="93" t="str" cm="1">
        <f t="array" ref="T4456:U4456">_xlfn.XLOOKUP(Q4456,匹配表1065!L:L,匹配表1065!M:N)</f>
        <v>眩晕</v>
      </c>
      <c r="U4456" s="94" t="str">
        <v>耳鼻喉科</v>
      </c>
      <c r="V4456" s="95" t="s">
        <v>70</v>
      </c>
      <c r="W4456" s="93">
        <f>_xlfn.XLOOKUP(M4456,匹配表1065!D:D,匹配表1065!F:F)*N4456</f>
        <v>4</v>
      </c>
    </row>
    <row r="4457" customHeight="1" spans="1:23">
      <c r="A4457" s="89" t="s">
        <v>787</v>
      </c>
      <c r="B4457" s="90">
        <v>46198</v>
      </c>
      <c r="C4457" s="91" t="str">
        <f t="shared" si="138"/>
        <v>6月第4周</v>
      </c>
      <c r="D4457" s="89" t="s">
        <v>854</v>
      </c>
      <c r="E4457" s="89" t="str">
        <f t="shared" si="139"/>
        <v>6月第4周--周4</v>
      </c>
      <c r="F4457" s="103" t="s">
        <v>27</v>
      </c>
      <c r="G4457" s="102" t="s">
        <v>167</v>
      </c>
      <c r="H4457" s="92" t="str">
        <f>_xlfn.XLOOKUP(O4457,匹配表1065!T:T,匹配表1065!W:W)</f>
        <v>无锡市</v>
      </c>
      <c r="I4457" s="89" t="str">
        <f>_xlfn.XLOOKUP(O4457,匹配表1065!T:T,匹配表1065!X:X)</f>
        <v>PME2014</v>
      </c>
      <c r="J4457" s="102" t="s">
        <v>581</v>
      </c>
      <c r="K4457" s="89" cm="1">
        <f ca="1" t="array" ref="K4457:L4457">_xlfn.XLOOKUP(J4457,匹配表1065!Y:Y,匹配表1065!AA:AB)</f>
        <v>1</v>
      </c>
      <c r="L4457" s="89" t="str">
        <v>3个月以内</v>
      </c>
      <c r="M4457" s="92" t="s">
        <v>35</v>
      </c>
      <c r="N4457" s="102">
        <v>1</v>
      </c>
      <c r="O4457" s="93" t="str">
        <f>_xlfn.XLOOKUP(P4457,匹配表1065!U:U,匹配表1065!T:T)</f>
        <v>HO00001114</v>
      </c>
      <c r="P4457" s="102" t="s">
        <v>628</v>
      </c>
      <c r="Q4457" s="102" t="s">
        <v>670</v>
      </c>
      <c r="R4457" s="89" t="str">
        <f>_xlfn.XLOOKUP(Q4457,匹配表1065!L:L,匹配表1065!O:O)</f>
        <v>C</v>
      </c>
      <c r="S4457" s="93" t="str">
        <f>IFERROR(_xlfn.XLOOKUP(Q4457,匹配表1065!AI:AI,匹配表1065!AJ:AJ),"绿标")</f>
        <v>绿标</v>
      </c>
      <c r="T4457" s="93" t="str" cm="1">
        <f t="array" ref="T4457:U4457">_xlfn.XLOOKUP(Q4457,匹配表1065!L:L,匹配表1065!M:N)</f>
        <v>眩晕</v>
      </c>
      <c r="U4457" s="94" t="str">
        <v>耳鼻喉科</v>
      </c>
      <c r="V4457" s="95" t="s">
        <v>70</v>
      </c>
      <c r="W4457" s="93">
        <f>_xlfn.XLOOKUP(M4457,匹配表1065!D:D,匹配表1065!F:F)*N4457</f>
        <v>4</v>
      </c>
    </row>
    <row r="4458" customHeight="1" spans="1:23">
      <c r="A4458" s="89" t="s">
        <v>787</v>
      </c>
      <c r="B4458" s="90">
        <v>46198</v>
      </c>
      <c r="C4458" s="91" t="str">
        <f t="shared" si="138"/>
        <v>6月第4周</v>
      </c>
      <c r="D4458" s="89" t="s">
        <v>854</v>
      </c>
      <c r="E4458" s="89" t="str">
        <f t="shared" si="139"/>
        <v>6月第4周--周4</v>
      </c>
      <c r="F4458" s="103" t="s">
        <v>27</v>
      </c>
      <c r="G4458" s="102" t="s">
        <v>167</v>
      </c>
      <c r="H4458" s="92" t="str">
        <f>_xlfn.XLOOKUP(O4458,匹配表1065!T:T,匹配表1065!W:W)</f>
        <v>南通市</v>
      </c>
      <c r="I4458" s="89" t="str">
        <f>_xlfn.XLOOKUP(O4458,匹配表1065!T:T,匹配表1065!X:X)</f>
        <v>PME2013</v>
      </c>
      <c r="J4458" s="102" t="s">
        <v>180</v>
      </c>
      <c r="K4458" s="89" cm="1">
        <f ca="1" t="array" ref="K4458:L4458">_xlfn.XLOOKUP(J4458,匹配表1065!Y:Y,匹配表1065!AA:AB)</f>
        <v>51</v>
      </c>
      <c r="L4458" s="89" t="str">
        <v>3个月以上</v>
      </c>
      <c r="M4458" s="92" t="s">
        <v>30</v>
      </c>
      <c r="N4458" s="102">
        <v>3</v>
      </c>
      <c r="O4458" s="93" t="str">
        <f>_xlfn.XLOOKUP(P4458,匹配表1065!U:U,匹配表1065!T:T)</f>
        <v>HO00001021</v>
      </c>
      <c r="P4458" s="102" t="s">
        <v>181</v>
      </c>
      <c r="Q4458" s="102" t="s">
        <v>182</v>
      </c>
      <c r="R4458" s="89" t="str">
        <f>_xlfn.XLOOKUP(Q4458,匹配表1065!L:L,匹配表1065!O:O)</f>
        <v>C</v>
      </c>
      <c r="S4458" s="93" t="str">
        <f>IFERROR(_xlfn.XLOOKUP(Q4458,匹配表1065!AI:AI,匹配表1065!AJ:AJ),"绿标")</f>
        <v>红标</v>
      </c>
      <c r="T4458" s="93" t="str" cm="1">
        <f t="array" ref="T4458:U4458">_xlfn.XLOOKUP(Q4458,匹配表1065!L:L,匹配表1065!M:N)</f>
        <v>眩晕</v>
      </c>
      <c r="U4458" s="94" t="str">
        <v>神经内科</v>
      </c>
      <c r="V4458" s="95" t="s">
        <v>70</v>
      </c>
      <c r="W4458" s="93">
        <f>_xlfn.XLOOKUP(M4458,匹配表1065!D:D,匹配表1065!F:F)*N4458</f>
        <v>36</v>
      </c>
    </row>
    <row r="4459" customHeight="1" spans="1:23">
      <c r="A4459" s="89" t="s">
        <v>787</v>
      </c>
      <c r="B4459" s="90">
        <v>46198</v>
      </c>
      <c r="C4459" s="91" t="str">
        <f t="shared" si="138"/>
        <v>6月第4周</v>
      </c>
      <c r="D4459" s="89" t="s">
        <v>854</v>
      </c>
      <c r="E4459" s="89" t="str">
        <f t="shared" si="139"/>
        <v>6月第4周--周4</v>
      </c>
      <c r="F4459" s="103" t="s">
        <v>27</v>
      </c>
      <c r="G4459" s="102" t="s">
        <v>167</v>
      </c>
      <c r="H4459" s="92" t="str">
        <f>_xlfn.XLOOKUP(O4459,匹配表1065!T:T,匹配表1065!W:W)</f>
        <v>南通市</v>
      </c>
      <c r="I4459" s="89" t="str">
        <f>_xlfn.XLOOKUP(O4459,匹配表1065!T:T,匹配表1065!X:X)</f>
        <v>PME2013</v>
      </c>
      <c r="J4459" s="102" t="s">
        <v>180</v>
      </c>
      <c r="K4459" s="89" cm="1">
        <f ca="1" t="array" ref="K4459:L4459">_xlfn.XLOOKUP(J4459,匹配表1065!Y:Y,匹配表1065!AA:AB)</f>
        <v>51</v>
      </c>
      <c r="L4459" s="89" t="str">
        <v>3个月以上</v>
      </c>
      <c r="M4459" s="92" t="s">
        <v>35</v>
      </c>
      <c r="N4459" s="102">
        <v>1</v>
      </c>
      <c r="O4459" s="93" t="str">
        <f>_xlfn.XLOOKUP(P4459,匹配表1065!U:U,匹配表1065!T:T)</f>
        <v>HO00001019</v>
      </c>
      <c r="P4459" s="102" t="s">
        <v>350</v>
      </c>
      <c r="Q4459" s="102" t="s">
        <v>351</v>
      </c>
      <c r="R4459" s="89" t="str">
        <f>_xlfn.XLOOKUP(Q4459,匹配表1065!L:L,匹配表1065!O:O)</f>
        <v>C</v>
      </c>
      <c r="S4459" s="93" t="str">
        <f>IFERROR(_xlfn.XLOOKUP(Q4459,匹配表1065!AI:AI,匹配表1065!AJ:AJ),"绿标")</f>
        <v>红标</v>
      </c>
      <c r="T4459" s="93" t="str" cm="1">
        <f t="array" ref="T4459:U4459">_xlfn.XLOOKUP(Q4459,匹配表1065!L:L,匹配表1065!M:N)</f>
        <v>眩晕</v>
      </c>
      <c r="U4459" s="94" t="str">
        <v>神经内科</v>
      </c>
      <c r="V4459" s="95" t="s">
        <v>33</v>
      </c>
      <c r="W4459" s="93">
        <f>_xlfn.XLOOKUP(M4459,匹配表1065!D:D,匹配表1065!F:F)*N4459</f>
        <v>4</v>
      </c>
    </row>
    <row r="4460" customHeight="1" spans="1:23">
      <c r="A4460" s="89" t="s">
        <v>787</v>
      </c>
      <c r="B4460" s="90">
        <v>46198</v>
      </c>
      <c r="C4460" s="91" t="str">
        <f t="shared" si="138"/>
        <v>6月第4周</v>
      </c>
      <c r="D4460" s="89" t="s">
        <v>854</v>
      </c>
      <c r="E4460" s="89" t="str">
        <f t="shared" si="139"/>
        <v>6月第4周--周4</v>
      </c>
      <c r="F4460" s="103" t="s">
        <v>27</v>
      </c>
      <c r="G4460" s="102" t="s">
        <v>167</v>
      </c>
      <c r="H4460" s="92" t="str">
        <f>_xlfn.XLOOKUP(O4460,匹配表1065!T:T,匹配表1065!W:W)</f>
        <v>苏州市</v>
      </c>
      <c r="I4460" s="89" t="str">
        <f>_xlfn.XLOOKUP(O4460,匹配表1065!T:T,匹配表1065!X:X)</f>
        <v>PME2016</v>
      </c>
      <c r="J4460" s="102" t="s">
        <v>173</v>
      </c>
      <c r="K4460" s="89" cm="1">
        <f ca="1" t="array" ref="K4460:L4460">_xlfn.XLOOKUP(J4460,匹配表1065!Y:Y,匹配表1065!AA:AB)</f>
        <v>1</v>
      </c>
      <c r="L4460" s="89" t="str">
        <v>3个月以内</v>
      </c>
      <c r="M4460" s="92" t="s">
        <v>30</v>
      </c>
      <c r="N4460" s="102">
        <v>1</v>
      </c>
      <c r="O4460" s="93" t="str">
        <f>_xlfn.XLOOKUP(P4460,匹配表1065!U:U,匹配表1065!T:T)</f>
        <v>HO00001043</v>
      </c>
      <c r="P4460" s="102" t="s">
        <v>221</v>
      </c>
      <c r="Q4460" s="102" t="s">
        <v>291</v>
      </c>
      <c r="R4460" s="89" t="str">
        <f>_xlfn.XLOOKUP(Q4460,匹配表1065!L:L,匹配表1065!O:O)</f>
        <v>A</v>
      </c>
      <c r="S4460" s="93" t="str">
        <f>IFERROR(_xlfn.XLOOKUP(Q4460,匹配表1065!AI:AI,匹配表1065!AJ:AJ),"绿标")</f>
        <v>红标</v>
      </c>
      <c r="T4460" s="93" t="str" cm="1">
        <f t="array" ref="T4460:U4460">_xlfn.XLOOKUP(Q4460,匹配表1065!L:L,匹配表1065!M:N)</f>
        <v>头痛</v>
      </c>
      <c r="U4460" s="94" t="str">
        <v>神经内科</v>
      </c>
      <c r="V4460" s="95" t="s">
        <v>58</v>
      </c>
      <c r="W4460" s="93">
        <f>_xlfn.XLOOKUP(M4460,匹配表1065!D:D,匹配表1065!F:F)*N4460</f>
        <v>12</v>
      </c>
    </row>
    <row r="4461" customHeight="1" spans="1:23">
      <c r="A4461" s="89" t="s">
        <v>787</v>
      </c>
      <c r="B4461" s="90">
        <v>46198</v>
      </c>
      <c r="C4461" s="91" t="str">
        <f t="shared" si="138"/>
        <v>6月第4周</v>
      </c>
      <c r="D4461" s="89" t="s">
        <v>854</v>
      </c>
      <c r="E4461" s="89" t="str">
        <f t="shared" si="139"/>
        <v>6月第4周--周4</v>
      </c>
      <c r="F4461" s="103" t="s">
        <v>27</v>
      </c>
      <c r="G4461" s="102" t="s">
        <v>167</v>
      </c>
      <c r="H4461" s="92" t="str">
        <f>_xlfn.XLOOKUP(O4461,匹配表1065!T:T,匹配表1065!W:W)</f>
        <v>苏州市</v>
      </c>
      <c r="I4461" s="89" t="str">
        <f>_xlfn.XLOOKUP(O4461,匹配表1065!T:T,匹配表1065!X:X)</f>
        <v>PME2016</v>
      </c>
      <c r="J4461" s="102" t="s">
        <v>173</v>
      </c>
      <c r="K4461" s="89" cm="1">
        <f ca="1" t="array" ref="K4461:L4461">_xlfn.XLOOKUP(J4461,匹配表1065!Y:Y,匹配表1065!AA:AB)</f>
        <v>1</v>
      </c>
      <c r="L4461" s="89" t="str">
        <v>3个月以内</v>
      </c>
      <c r="M4461" s="92" t="s">
        <v>30</v>
      </c>
      <c r="N4461" s="102">
        <v>1</v>
      </c>
      <c r="O4461" s="93" t="str">
        <f>_xlfn.XLOOKUP(P4461,匹配表1065!U:U,匹配表1065!T:T)</f>
        <v>HO00001048</v>
      </c>
      <c r="P4461" s="102" t="s">
        <v>176</v>
      </c>
      <c r="Q4461" s="102" t="s">
        <v>220</v>
      </c>
      <c r="R4461" s="89" t="str">
        <f>_xlfn.XLOOKUP(Q4461,匹配表1065!L:L,匹配表1065!O:O)</f>
        <v>A</v>
      </c>
      <c r="S4461" s="93" t="str">
        <f>IFERROR(_xlfn.XLOOKUP(Q4461,匹配表1065!AI:AI,匹配表1065!AJ:AJ),"绿标")</f>
        <v>红标</v>
      </c>
      <c r="T4461" s="93" t="str" cm="1">
        <f t="array" ref="T4461:U4461">_xlfn.XLOOKUP(Q4461,匹配表1065!L:L,匹配表1065!M:N)</f>
        <v>头痛</v>
      </c>
      <c r="U4461" s="94" t="str">
        <v>神经内科</v>
      </c>
      <c r="V4461" s="95" t="s">
        <v>70</v>
      </c>
      <c r="W4461" s="93">
        <f>_xlfn.XLOOKUP(M4461,匹配表1065!D:D,匹配表1065!F:F)*N4461</f>
        <v>12</v>
      </c>
    </row>
    <row r="4462" customHeight="1" spans="1:23">
      <c r="A4462" s="89" t="s">
        <v>787</v>
      </c>
      <c r="B4462" s="90">
        <v>46198</v>
      </c>
      <c r="C4462" s="91" t="str">
        <f t="shared" si="138"/>
        <v>6月第4周</v>
      </c>
      <c r="D4462" s="89" t="s">
        <v>854</v>
      </c>
      <c r="E4462" s="89" t="str">
        <f t="shared" si="139"/>
        <v>6月第4周--周4</v>
      </c>
      <c r="F4462" s="103" t="s">
        <v>27</v>
      </c>
      <c r="G4462" s="102" t="s">
        <v>167</v>
      </c>
      <c r="H4462" s="92" t="str">
        <f>_xlfn.XLOOKUP(O4462,匹配表1065!T:T,匹配表1065!W:W)</f>
        <v>苏州市</v>
      </c>
      <c r="I4462" s="89" t="str">
        <f>_xlfn.XLOOKUP(O4462,匹配表1065!T:T,匹配表1065!X:X)</f>
        <v>PME2016</v>
      </c>
      <c r="J4462" s="102" t="s">
        <v>173</v>
      </c>
      <c r="K4462" s="89" cm="1">
        <f ca="1" t="array" ref="K4462:L4462">_xlfn.XLOOKUP(J4462,匹配表1065!Y:Y,匹配表1065!AA:AB)</f>
        <v>1</v>
      </c>
      <c r="L4462" s="89" t="str">
        <v>3个月以内</v>
      </c>
      <c r="M4462" s="92" t="s">
        <v>55</v>
      </c>
      <c r="N4462" s="102">
        <v>1</v>
      </c>
      <c r="O4462" s="93" t="str">
        <f>_xlfn.XLOOKUP(P4462,匹配表1065!U:U,匹配表1065!T:T)</f>
        <v>HO00001048</v>
      </c>
      <c r="P4462" s="102" t="s">
        <v>176</v>
      </c>
      <c r="Q4462" s="102" t="s">
        <v>426</v>
      </c>
      <c r="R4462" s="89" t="str">
        <f>_xlfn.XLOOKUP(Q4462,匹配表1065!L:L,匹配表1065!O:O)</f>
        <v>C</v>
      </c>
      <c r="S4462" s="93" t="str">
        <f>IFERROR(_xlfn.XLOOKUP(Q4462,匹配表1065!AI:AI,匹配表1065!AJ:AJ),"绿标")</f>
        <v>红标</v>
      </c>
      <c r="T4462" s="93" t="str" cm="1">
        <f t="array" ref="T4462:U4462">_xlfn.XLOOKUP(Q4462,匹配表1065!L:L,匹配表1065!M:N)</f>
        <v>眩晕</v>
      </c>
      <c r="U4462" s="94" t="str">
        <v>耳鼻喉科</v>
      </c>
      <c r="V4462" s="95" t="s">
        <v>70</v>
      </c>
      <c r="W4462" s="93">
        <f>_xlfn.XLOOKUP(M4462,匹配表1065!D:D,匹配表1065!F:F)*N4462</f>
        <v>8</v>
      </c>
    </row>
    <row r="4463" customHeight="1" spans="1:23">
      <c r="A4463" s="89" t="s">
        <v>787</v>
      </c>
      <c r="B4463" s="90">
        <v>46198</v>
      </c>
      <c r="C4463" s="91" t="str">
        <f t="shared" si="138"/>
        <v>6月第4周</v>
      </c>
      <c r="D4463" s="89" t="s">
        <v>854</v>
      </c>
      <c r="E4463" s="89" t="str">
        <f t="shared" si="139"/>
        <v>6月第4周--周4</v>
      </c>
      <c r="F4463" s="103" t="s">
        <v>27</v>
      </c>
      <c r="G4463" s="102" t="s">
        <v>167</v>
      </c>
      <c r="H4463" s="92" t="str">
        <f>_xlfn.XLOOKUP(O4463,匹配表1065!T:T,匹配表1065!W:W)</f>
        <v>苏州市</v>
      </c>
      <c r="I4463" s="89" t="str">
        <f>_xlfn.XLOOKUP(O4463,匹配表1065!T:T,匹配表1065!X:X)</f>
        <v>PME2017</v>
      </c>
      <c r="J4463" s="102" t="s">
        <v>186</v>
      </c>
      <c r="K4463" s="89" cm="1">
        <f ca="1" t="array" ref="K4463:L4463">_xlfn.XLOOKUP(J4463,匹配表1065!Y:Y,匹配表1065!AA:AB)</f>
        <v>6</v>
      </c>
      <c r="L4463" s="89" t="str">
        <v>3个月以上</v>
      </c>
      <c r="M4463" s="92" t="s">
        <v>30</v>
      </c>
      <c r="N4463" s="102">
        <v>1</v>
      </c>
      <c r="O4463" s="93" t="str">
        <f>_xlfn.XLOOKUP(P4463,匹配表1065!U:U,匹配表1065!T:T)</f>
        <v>HO00001044</v>
      </c>
      <c r="P4463" s="102" t="s">
        <v>346</v>
      </c>
      <c r="Q4463" s="102" t="s">
        <v>217</v>
      </c>
      <c r="R4463" s="89" t="str">
        <f>_xlfn.XLOOKUP(Q4463,匹配表1065!L:L,匹配表1065!O:O)</f>
        <v>A</v>
      </c>
      <c r="S4463" s="93" t="str">
        <f>IFERROR(_xlfn.XLOOKUP(Q4463,匹配表1065!AI:AI,匹配表1065!AJ:AJ),"绿标")</f>
        <v>红标</v>
      </c>
      <c r="T4463" s="93" t="str" cm="1">
        <f t="array" ref="T4463:U4463">_xlfn.XLOOKUP(Q4463,匹配表1065!L:L,匹配表1065!M:N)</f>
        <v>头痛</v>
      </c>
      <c r="U4463" s="94" t="str">
        <v>神经内科</v>
      </c>
      <c r="V4463" s="95" t="s">
        <v>33</v>
      </c>
      <c r="W4463" s="93">
        <f>_xlfn.XLOOKUP(M4463,匹配表1065!D:D,匹配表1065!F:F)*N4463</f>
        <v>12</v>
      </c>
    </row>
    <row r="4464" customHeight="1" spans="1:23">
      <c r="A4464" s="89" t="s">
        <v>787</v>
      </c>
      <c r="B4464" s="90">
        <v>46198</v>
      </c>
      <c r="C4464" s="91" t="str">
        <f t="shared" si="138"/>
        <v>6月第4周</v>
      </c>
      <c r="D4464" s="89" t="s">
        <v>854</v>
      </c>
      <c r="E4464" s="89" t="str">
        <f t="shared" si="139"/>
        <v>6月第4周--周4</v>
      </c>
      <c r="F4464" s="103" t="s">
        <v>27</v>
      </c>
      <c r="G4464" s="102" t="s">
        <v>167</v>
      </c>
      <c r="H4464" s="92" t="str">
        <f>_xlfn.XLOOKUP(O4464,匹配表1065!T:T,匹配表1065!W:W)</f>
        <v>苏州市</v>
      </c>
      <c r="I4464" s="89" t="str">
        <f>_xlfn.XLOOKUP(O4464,匹配表1065!T:T,匹配表1065!X:X)</f>
        <v>PME2010</v>
      </c>
      <c r="J4464" s="102" t="s">
        <v>186</v>
      </c>
      <c r="K4464" s="89" cm="1">
        <f ca="1" t="array" ref="K4464:L4464">_xlfn.XLOOKUP(J4464,匹配表1065!Y:Y,匹配表1065!AA:AB)</f>
        <v>6</v>
      </c>
      <c r="L4464" s="89" t="str">
        <v>3个月以上</v>
      </c>
      <c r="M4464" s="92" t="s">
        <v>35</v>
      </c>
      <c r="N4464" s="102">
        <v>1</v>
      </c>
      <c r="O4464" s="93" t="str">
        <f>_xlfn.XLOOKUP(P4464,匹配表1065!U:U,匹配表1065!T:T)</f>
        <v>HO00001051</v>
      </c>
      <c r="P4464" s="102" t="s">
        <v>191</v>
      </c>
      <c r="Q4464" s="102" t="s">
        <v>192</v>
      </c>
      <c r="R4464" s="89" t="str">
        <f>_xlfn.XLOOKUP(Q4464,匹配表1065!L:L,匹配表1065!O:O)</f>
        <v>B</v>
      </c>
      <c r="S4464" s="93" t="str">
        <f>IFERROR(_xlfn.XLOOKUP(Q4464,匹配表1065!AI:AI,匹配表1065!AJ:AJ),"绿标")</f>
        <v>绿标</v>
      </c>
      <c r="T4464" s="93" t="str" cm="1">
        <f t="array" ref="T4464:U4464">_xlfn.XLOOKUP(Q4464,匹配表1065!L:L,匹配表1065!M:N)</f>
        <v>抑郁焦虑</v>
      </c>
      <c r="U4464" s="94" t="str">
        <v>神经内科</v>
      </c>
      <c r="V4464" s="95" t="s">
        <v>70</v>
      </c>
      <c r="W4464" s="93">
        <f>_xlfn.XLOOKUP(M4464,匹配表1065!D:D,匹配表1065!F:F)*N4464</f>
        <v>4</v>
      </c>
    </row>
    <row r="4465" customHeight="1" spans="1:23">
      <c r="A4465" s="89" t="s">
        <v>787</v>
      </c>
      <c r="B4465" s="90">
        <v>46198</v>
      </c>
      <c r="C4465" s="91" t="str">
        <f t="shared" si="138"/>
        <v>6月第4周</v>
      </c>
      <c r="D4465" s="89" t="s">
        <v>854</v>
      </c>
      <c r="E4465" s="89" t="str">
        <f t="shared" si="139"/>
        <v>6月第4周--周4</v>
      </c>
      <c r="F4465" s="103" t="s">
        <v>27</v>
      </c>
      <c r="G4465" s="102" t="s">
        <v>167</v>
      </c>
      <c r="H4465" s="92" t="str">
        <f>_xlfn.XLOOKUP(O4465,匹配表1065!T:T,匹配表1065!W:W)</f>
        <v>苏州市</v>
      </c>
      <c r="I4465" s="89" t="str">
        <f>_xlfn.XLOOKUP(O4465,匹配表1065!T:T,匹配表1065!X:X)</f>
        <v>PME2017</v>
      </c>
      <c r="J4465" s="102" t="s">
        <v>323</v>
      </c>
      <c r="K4465" s="89" cm="1">
        <f ca="1" t="array" ref="K4465:L4465">_xlfn.XLOOKUP(J4465,匹配表1065!Y:Y,匹配表1065!AA:AB)</f>
        <v>7</v>
      </c>
      <c r="L4465" s="89" t="str">
        <v>3个月以上</v>
      </c>
      <c r="M4465" s="92" t="s">
        <v>30</v>
      </c>
      <c r="N4465" s="102">
        <v>1</v>
      </c>
      <c r="O4465" s="93" t="str">
        <f>_xlfn.XLOOKUP(P4465,匹配表1065!U:U,匹配表1065!T:T)</f>
        <v>HO00001044</v>
      </c>
      <c r="P4465" s="102" t="s">
        <v>346</v>
      </c>
      <c r="Q4465" s="102" t="s">
        <v>428</v>
      </c>
      <c r="R4465" s="89" t="str">
        <f>_xlfn.XLOOKUP(Q4465,匹配表1065!L:L,匹配表1065!O:O)</f>
        <v>B</v>
      </c>
      <c r="S4465" s="93" t="str">
        <f>IFERROR(_xlfn.XLOOKUP(Q4465,匹配表1065!AI:AI,匹配表1065!AJ:AJ),"绿标")</f>
        <v>绿标</v>
      </c>
      <c r="T4465" s="93" t="str" cm="1">
        <f t="array" ref="T4465:U4465">_xlfn.XLOOKUP(Q4465,匹配表1065!L:L,匹配表1065!M:N)</f>
        <v>脑血管</v>
      </c>
      <c r="U4465" s="94" t="str">
        <v>神经内科</v>
      </c>
      <c r="V4465" s="95" t="s">
        <v>58</v>
      </c>
      <c r="W4465" s="93">
        <f>_xlfn.XLOOKUP(M4465,匹配表1065!D:D,匹配表1065!F:F)*N4465</f>
        <v>12</v>
      </c>
    </row>
    <row r="4466" customHeight="1" spans="1:23">
      <c r="A4466" s="89" t="s">
        <v>787</v>
      </c>
      <c r="B4466" s="90">
        <v>46198</v>
      </c>
      <c r="C4466" s="91" t="str">
        <f t="shared" si="138"/>
        <v>6月第4周</v>
      </c>
      <c r="D4466" s="89" t="s">
        <v>854</v>
      </c>
      <c r="E4466" s="89" t="str">
        <f t="shared" si="139"/>
        <v>6月第4周--周4</v>
      </c>
      <c r="F4466" s="103" t="s">
        <v>27</v>
      </c>
      <c r="G4466" s="102" t="s">
        <v>167</v>
      </c>
      <c r="H4466" s="92" t="str">
        <f>_xlfn.XLOOKUP(O4466,匹配表1065!T:T,匹配表1065!W:W)</f>
        <v>苏州市</v>
      </c>
      <c r="I4466" s="89" t="str">
        <f>_xlfn.XLOOKUP(O4466,匹配表1065!T:T,匹配表1065!X:X)</f>
        <v>PME2017</v>
      </c>
      <c r="J4466" s="102" t="s">
        <v>323</v>
      </c>
      <c r="K4466" s="89" cm="1">
        <f ca="1" t="array" ref="K4466:L4466">_xlfn.XLOOKUP(J4466,匹配表1065!Y:Y,匹配表1065!AA:AB)</f>
        <v>7</v>
      </c>
      <c r="L4466" s="89" t="str">
        <v>3个月以上</v>
      </c>
      <c r="M4466" s="92" t="s">
        <v>35</v>
      </c>
      <c r="N4466" s="102">
        <v>1</v>
      </c>
      <c r="O4466" s="93" t="str">
        <f>_xlfn.XLOOKUP(P4466,匹配表1065!U:U,匹配表1065!T:T)</f>
        <v>HO00001110</v>
      </c>
      <c r="P4466" s="102" t="s">
        <v>324</v>
      </c>
      <c r="Q4466" s="102" t="s">
        <v>386</v>
      </c>
      <c r="R4466" s="89" t="str">
        <f>_xlfn.XLOOKUP(Q4466,匹配表1065!L:L,匹配表1065!O:O)</f>
        <v>C</v>
      </c>
      <c r="S4466" s="93" t="str">
        <f>IFERROR(_xlfn.XLOOKUP(Q4466,匹配表1065!AI:AI,匹配表1065!AJ:AJ),"绿标")</f>
        <v>绿标</v>
      </c>
      <c r="T4466" s="93" t="str" cm="1">
        <f t="array" ref="T4466:U4466">_xlfn.XLOOKUP(Q4466,匹配表1065!L:L,匹配表1065!M:N)</f>
        <v>眩晕</v>
      </c>
      <c r="U4466" s="94" t="str">
        <v>耳鼻喉科</v>
      </c>
      <c r="V4466" s="95" t="s">
        <v>70</v>
      </c>
      <c r="W4466" s="93">
        <f>_xlfn.XLOOKUP(M4466,匹配表1065!D:D,匹配表1065!F:F)*N4466</f>
        <v>4</v>
      </c>
    </row>
    <row r="4467" customHeight="1" spans="1:23">
      <c r="A4467" s="89" t="s">
        <v>787</v>
      </c>
      <c r="B4467" s="90">
        <v>46198</v>
      </c>
      <c r="C4467" s="91" t="str">
        <f t="shared" si="138"/>
        <v>6月第4周</v>
      </c>
      <c r="D4467" s="89" t="s">
        <v>854</v>
      </c>
      <c r="E4467" s="89" t="str">
        <f t="shared" si="139"/>
        <v>6月第4周--周4</v>
      </c>
      <c r="F4467" s="103" t="s">
        <v>27</v>
      </c>
      <c r="G4467" s="102" t="s">
        <v>167</v>
      </c>
      <c r="H4467" s="92" t="str">
        <f>_xlfn.XLOOKUP(O4467,匹配表1065!T:T,匹配表1065!W:W)</f>
        <v>苏州市</v>
      </c>
      <c r="I4467" s="89" t="str">
        <f>_xlfn.XLOOKUP(O4467,匹配表1065!T:T,匹配表1065!X:X)</f>
        <v>PME2011</v>
      </c>
      <c r="J4467" s="102" t="s">
        <v>168</v>
      </c>
      <c r="K4467" s="89" cm="1">
        <f ca="1" t="array" ref="K4467:L4467">_xlfn.XLOOKUP(J4467,匹配表1065!Y:Y,匹配表1065!AA:AB)</f>
        <v>19</v>
      </c>
      <c r="L4467" s="89" t="str">
        <v>3个月以上</v>
      </c>
      <c r="M4467" s="92" t="s">
        <v>30</v>
      </c>
      <c r="N4467" s="102">
        <v>3</v>
      </c>
      <c r="O4467" s="93" t="str">
        <f>_xlfn.XLOOKUP(P4467,匹配表1065!U:U,匹配表1065!T:T)</f>
        <v>HO00307823</v>
      </c>
      <c r="P4467" s="102" t="s">
        <v>169</v>
      </c>
      <c r="Q4467" s="102" t="s">
        <v>170</v>
      </c>
      <c r="R4467" s="89" t="str">
        <f>_xlfn.XLOOKUP(Q4467,匹配表1065!L:L,匹配表1065!O:O)</f>
        <v>A</v>
      </c>
      <c r="S4467" s="93" t="str">
        <f>IFERROR(_xlfn.XLOOKUP(Q4467,匹配表1065!AI:AI,匹配表1065!AJ:AJ),"绿标")</f>
        <v>红标</v>
      </c>
      <c r="T4467" s="93" t="str" cm="1">
        <f t="array" ref="T4467:U4467">_xlfn.XLOOKUP(Q4467,匹配表1065!L:L,匹配表1065!M:N)</f>
        <v>头痛</v>
      </c>
      <c r="U4467" s="94" t="str">
        <v>神经内科</v>
      </c>
      <c r="V4467" s="95" t="s">
        <v>70</v>
      </c>
      <c r="W4467" s="93">
        <f>_xlfn.XLOOKUP(M4467,匹配表1065!D:D,匹配表1065!F:F)*N4467</f>
        <v>36</v>
      </c>
    </row>
    <row r="4468" customHeight="1" spans="1:23">
      <c r="A4468" s="89" t="s">
        <v>787</v>
      </c>
      <c r="B4468" s="90">
        <v>46198</v>
      </c>
      <c r="C4468" s="91" t="str">
        <f t="shared" ref="C4468:C4531" si="140">MONTH(B4468)&amp;TEXT(WEEKNUM(B4468,2)-WEEKNUM(B4468+1-DAY(B4468),2)+1,"月第0周")</f>
        <v>6月第4周</v>
      </c>
      <c r="D4468" s="89" t="s">
        <v>854</v>
      </c>
      <c r="E4468" s="89" t="str">
        <f t="shared" ref="E4468:E4531" si="141">D4468&amp;"--"&amp;"周"&amp;WEEKDAY(B4468,2)</f>
        <v>6月第4周--周4</v>
      </c>
      <c r="F4468" s="103" t="s">
        <v>27</v>
      </c>
      <c r="G4468" s="102" t="s">
        <v>167</v>
      </c>
      <c r="H4468" s="92" t="str">
        <f>_xlfn.XLOOKUP(O4468,匹配表1065!T:T,匹配表1065!W:W)</f>
        <v>苏州市</v>
      </c>
      <c r="I4468" s="89" t="str">
        <f>_xlfn.XLOOKUP(O4468,匹配表1065!T:T,匹配表1065!X:X)</f>
        <v>PME2011</v>
      </c>
      <c r="J4468" s="102" t="s">
        <v>168</v>
      </c>
      <c r="K4468" s="89" cm="1">
        <f ca="1" t="array" ref="K4468:L4468">_xlfn.XLOOKUP(J4468,匹配表1065!Y:Y,匹配表1065!AA:AB)</f>
        <v>19</v>
      </c>
      <c r="L4468" s="89" t="str">
        <v>3个月以上</v>
      </c>
      <c r="M4468" s="92" t="s">
        <v>30</v>
      </c>
      <c r="N4468" s="102">
        <v>1</v>
      </c>
      <c r="O4468" s="93" t="str">
        <f>_xlfn.XLOOKUP(P4468,匹配表1065!U:U,匹配表1065!T:T)</f>
        <v>HO00307823</v>
      </c>
      <c r="P4468" s="102" t="s">
        <v>169</v>
      </c>
      <c r="Q4468" s="102" t="s">
        <v>172</v>
      </c>
      <c r="R4468" s="89" t="str">
        <f>_xlfn.XLOOKUP(Q4468,匹配表1065!L:L,匹配表1065!O:O)</f>
        <v>C</v>
      </c>
      <c r="S4468" s="93" t="str">
        <f>IFERROR(_xlfn.XLOOKUP(Q4468,匹配表1065!AI:AI,匹配表1065!AJ:AJ),"绿标")</f>
        <v>绿标</v>
      </c>
      <c r="T4468" s="93" t="str" cm="1">
        <f t="array" ref="T4468:U4468">_xlfn.XLOOKUP(Q4468,匹配表1065!L:L,匹配表1065!M:N)</f>
        <v>眩晕</v>
      </c>
      <c r="U4468" s="94" t="str">
        <v>神经内科</v>
      </c>
      <c r="V4468" s="95" t="s">
        <v>33</v>
      </c>
      <c r="W4468" s="93">
        <f>_xlfn.XLOOKUP(M4468,匹配表1065!D:D,匹配表1065!F:F)*N4468</f>
        <v>12</v>
      </c>
    </row>
    <row r="4469" customHeight="1" spans="1:23">
      <c r="A4469" s="89" t="s">
        <v>787</v>
      </c>
      <c r="B4469" s="90">
        <v>46198</v>
      </c>
      <c r="C4469" s="91" t="str">
        <f t="shared" si="140"/>
        <v>6月第4周</v>
      </c>
      <c r="D4469" s="89" t="s">
        <v>854</v>
      </c>
      <c r="E4469" s="89" t="str">
        <f t="shared" si="141"/>
        <v>6月第4周--周4</v>
      </c>
      <c r="F4469" s="103" t="s">
        <v>27</v>
      </c>
      <c r="G4469" s="102" t="s">
        <v>167</v>
      </c>
      <c r="H4469" s="92" t="str">
        <f>_xlfn.XLOOKUP(O4469,匹配表1065!T:T,匹配表1065!W:W)</f>
        <v>苏州市</v>
      </c>
      <c r="I4469" s="89" t="str">
        <f>_xlfn.XLOOKUP(O4469,匹配表1065!T:T,匹配表1065!X:X)</f>
        <v>PME2011</v>
      </c>
      <c r="J4469" s="102" t="s">
        <v>168</v>
      </c>
      <c r="K4469" s="89" cm="1">
        <f ca="1" t="array" ref="K4469:L4469">_xlfn.XLOOKUP(J4469,匹配表1065!Y:Y,匹配表1065!AA:AB)</f>
        <v>19</v>
      </c>
      <c r="L4469" s="89" t="str">
        <v>3个月以上</v>
      </c>
      <c r="M4469" s="92" t="s">
        <v>35</v>
      </c>
      <c r="N4469" s="102">
        <v>1</v>
      </c>
      <c r="O4469" s="93" t="str">
        <f>_xlfn.XLOOKUP(P4469,匹配表1065!U:U,匹配表1065!T:T)</f>
        <v>HO00307823</v>
      </c>
      <c r="P4469" s="102" t="s">
        <v>169</v>
      </c>
      <c r="Q4469" s="102" t="s">
        <v>288</v>
      </c>
      <c r="R4469" s="89" t="str">
        <f>_xlfn.XLOOKUP(Q4469,匹配表1065!L:L,匹配表1065!O:O)</f>
        <v>B</v>
      </c>
      <c r="S4469" s="93" t="str">
        <f>IFERROR(_xlfn.XLOOKUP(Q4469,匹配表1065!AI:AI,匹配表1065!AJ:AJ),"绿标")</f>
        <v>红标</v>
      </c>
      <c r="T4469" s="93" t="str" cm="1">
        <f t="array" ref="T4469:U4469">_xlfn.XLOOKUP(Q4469,匹配表1065!L:L,匹配表1065!M:N)</f>
        <v>脑血管</v>
      </c>
      <c r="U4469" s="94" t="str">
        <v>神经内科</v>
      </c>
      <c r="V4469" s="95" t="s">
        <v>67</v>
      </c>
      <c r="W4469" s="93">
        <f>_xlfn.XLOOKUP(M4469,匹配表1065!D:D,匹配表1065!F:F)*N4469</f>
        <v>4</v>
      </c>
    </row>
    <row r="4470" customHeight="1" spans="1:23">
      <c r="A4470" s="89" t="s">
        <v>787</v>
      </c>
      <c r="B4470" s="90">
        <v>46198</v>
      </c>
      <c r="C4470" s="91" t="str">
        <f t="shared" si="140"/>
        <v>6月第4周</v>
      </c>
      <c r="D4470" s="89" t="s">
        <v>854</v>
      </c>
      <c r="E4470" s="89" t="str">
        <f t="shared" si="141"/>
        <v>6月第4周--周4</v>
      </c>
      <c r="F4470" s="103" t="s">
        <v>27</v>
      </c>
      <c r="G4470" s="102" t="s">
        <v>167</v>
      </c>
      <c r="H4470" s="92" t="str">
        <f>_xlfn.XLOOKUP(O4470,匹配表1065!T:T,匹配表1065!W:W)</f>
        <v>苏州市</v>
      </c>
      <c r="I4470" s="89" t="str">
        <f>_xlfn.XLOOKUP(O4470,匹配表1065!T:T,匹配表1065!X:X)</f>
        <v>PME2009</v>
      </c>
      <c r="J4470" s="102" t="s">
        <v>193</v>
      </c>
      <c r="K4470" s="89" cm="1">
        <f ca="1" t="array" ref="K4470:L4470">_xlfn.XLOOKUP(J4470,匹配表1065!Y:Y,匹配表1065!AA:AB)</f>
        <v>7</v>
      </c>
      <c r="L4470" s="89" t="str">
        <v>3个月以上</v>
      </c>
      <c r="M4470" s="92" t="s">
        <v>35</v>
      </c>
      <c r="N4470" s="102">
        <v>1</v>
      </c>
      <c r="O4470" s="93" t="str">
        <f>_xlfn.XLOOKUP(P4470,匹配表1065!U:U,匹配表1065!T:T)</f>
        <v>HO00402369</v>
      </c>
      <c r="P4470" s="102" t="s">
        <v>227</v>
      </c>
      <c r="Q4470" s="102" t="s">
        <v>228</v>
      </c>
      <c r="R4470" s="89" t="str">
        <f>_xlfn.XLOOKUP(Q4470,匹配表1065!L:L,匹配表1065!O:O)</f>
        <v>B</v>
      </c>
      <c r="S4470" s="93" t="str">
        <f>IFERROR(_xlfn.XLOOKUP(Q4470,匹配表1065!AI:AI,匹配表1065!AJ:AJ),"绿标")</f>
        <v>绿标</v>
      </c>
      <c r="T4470" s="93" t="str" cm="1">
        <f t="array" ref="T4470:U4470">_xlfn.XLOOKUP(Q4470,匹配表1065!L:L,匹配表1065!M:N)</f>
        <v>脑血管</v>
      </c>
      <c r="U4470" s="94" t="str">
        <v>神经内科</v>
      </c>
      <c r="V4470" s="95" t="s">
        <v>33</v>
      </c>
      <c r="W4470" s="93">
        <f>_xlfn.XLOOKUP(M4470,匹配表1065!D:D,匹配表1065!F:F)*N4470</f>
        <v>4</v>
      </c>
    </row>
    <row r="4471" customHeight="1" spans="1:23">
      <c r="A4471" s="89" t="s">
        <v>787</v>
      </c>
      <c r="B4471" s="90">
        <v>46198</v>
      </c>
      <c r="C4471" s="91" t="str">
        <f t="shared" si="140"/>
        <v>6月第4周</v>
      </c>
      <c r="D4471" s="89" t="s">
        <v>854</v>
      </c>
      <c r="E4471" s="89" t="str">
        <f t="shared" si="141"/>
        <v>6月第4周--周4</v>
      </c>
      <c r="F4471" s="103" t="s">
        <v>27</v>
      </c>
      <c r="G4471" s="102" t="s">
        <v>167</v>
      </c>
      <c r="H4471" s="92" t="str">
        <f>_xlfn.XLOOKUP(O4471,匹配表1065!T:T,匹配表1065!W:W)</f>
        <v>苏州市</v>
      </c>
      <c r="I4471" s="89" t="str">
        <f>_xlfn.XLOOKUP(O4471,匹配表1065!T:T,匹配表1065!X:X)</f>
        <v>PME2011</v>
      </c>
      <c r="J4471" s="102" t="s">
        <v>852</v>
      </c>
      <c r="K4471" s="89" t="e" cm="1">
        <f ca="1" t="array" ref="K4471">_xlfn.XLOOKUP(J4471,匹配表1065!Y:Y,匹配表1065!AA:AB)</f>
        <v>#N/A</v>
      </c>
      <c r="L4471" s="89"/>
      <c r="M4471" s="92" t="s">
        <v>35</v>
      </c>
      <c r="N4471" s="102">
        <v>1</v>
      </c>
      <c r="O4471" s="93" t="str">
        <f>_xlfn.XLOOKUP(P4471,匹配表1065!U:U,匹配表1065!T:T)</f>
        <v>HO00307823</v>
      </c>
      <c r="P4471" s="102" t="s">
        <v>169</v>
      </c>
      <c r="Q4471" s="102" t="s">
        <v>171</v>
      </c>
      <c r="R4471" s="89" t="str">
        <f>_xlfn.XLOOKUP(Q4471,匹配表1065!L:L,匹配表1065!O:O)</f>
        <v>B</v>
      </c>
      <c r="S4471" s="93" t="str">
        <f>IFERROR(_xlfn.XLOOKUP(Q4471,匹配表1065!AI:AI,匹配表1065!AJ:AJ),"绿标")</f>
        <v>绿标</v>
      </c>
      <c r="T4471" s="93" t="str" cm="1">
        <f t="array" ref="T4471:U4471">_xlfn.XLOOKUP(Q4471,匹配表1065!L:L,匹配表1065!M:N)</f>
        <v>脑血管</v>
      </c>
      <c r="U4471" s="94" t="str">
        <v>神经内科</v>
      </c>
      <c r="V4471" s="95" t="s">
        <v>58</v>
      </c>
      <c r="W4471" s="93">
        <f>_xlfn.XLOOKUP(M4471,匹配表1065!D:D,匹配表1065!F:F)*N4471</f>
        <v>4</v>
      </c>
    </row>
    <row r="4472" customHeight="1" spans="1:23">
      <c r="A4472" s="89" t="s">
        <v>787</v>
      </c>
      <c r="B4472" s="90">
        <v>46199</v>
      </c>
      <c r="C4472" s="91" t="str">
        <f t="shared" si="140"/>
        <v>6月第4周</v>
      </c>
      <c r="D4472" s="89" t="s">
        <v>854</v>
      </c>
      <c r="E4472" s="89" t="str">
        <f t="shared" si="141"/>
        <v>6月第4周--周5</v>
      </c>
      <c r="F4472" s="103" t="s">
        <v>27</v>
      </c>
      <c r="G4472" s="89" t="s">
        <v>63</v>
      </c>
      <c r="H4472" s="92" t="str">
        <f>_xlfn.XLOOKUP(O4472,匹配表1065!T:T,匹配表1065!W:W)</f>
        <v>南京市</v>
      </c>
      <c r="I4472" s="89" t="str">
        <f>_xlfn.XLOOKUP(O4472,匹配表1065!T:T,匹配表1065!X:X)</f>
        <v>PME2001</v>
      </c>
      <c r="J4472" s="102" t="s">
        <v>64</v>
      </c>
      <c r="K4472" s="89" cm="1">
        <f ca="1" t="array" ref="K4472:L4472">_xlfn.XLOOKUP(J4472,匹配表1065!Y:Y,匹配表1065!AA:AB)</f>
        <v>31</v>
      </c>
      <c r="L4472" s="89" t="str">
        <v>3个月以上</v>
      </c>
      <c r="M4472" s="92" t="s">
        <v>30</v>
      </c>
      <c r="N4472" s="102">
        <v>2</v>
      </c>
      <c r="O4472" s="93" t="str">
        <f>_xlfn.XLOOKUP(P4472,匹配表1065!U:U,匹配表1065!T:T)</f>
        <v>HO00000958</v>
      </c>
      <c r="P4472" s="102" t="s">
        <v>65</v>
      </c>
      <c r="Q4472" s="102" t="s">
        <v>68</v>
      </c>
      <c r="R4472" s="89" t="str">
        <f>_xlfn.XLOOKUP(Q4472,匹配表1065!L:L,匹配表1065!O:O)</f>
        <v>A</v>
      </c>
      <c r="S4472" s="93" t="str">
        <f>IFERROR(_xlfn.XLOOKUP(Q4472,匹配表1065!AI:AI,匹配表1065!AJ:AJ),"绿标")</f>
        <v>红标</v>
      </c>
      <c r="T4472" s="93" t="str" cm="1">
        <f t="array" ref="T4472:U4472">_xlfn.XLOOKUP(Q4472,匹配表1065!L:L,匹配表1065!M:N)</f>
        <v>头痛</v>
      </c>
      <c r="U4472" s="94" t="str">
        <v>神经内科</v>
      </c>
      <c r="V4472" s="95" t="s">
        <v>67</v>
      </c>
      <c r="W4472" s="93">
        <f>_xlfn.XLOOKUP(M4472,匹配表1065!D:D,匹配表1065!F:F)*N4472</f>
        <v>24</v>
      </c>
    </row>
    <row r="4473" customHeight="1" spans="1:23">
      <c r="A4473" s="89" t="s">
        <v>787</v>
      </c>
      <c r="B4473" s="90">
        <v>46199</v>
      </c>
      <c r="C4473" s="91" t="str">
        <f t="shared" si="140"/>
        <v>6月第4周</v>
      </c>
      <c r="D4473" s="89" t="s">
        <v>854</v>
      </c>
      <c r="E4473" s="89" t="str">
        <f t="shared" si="141"/>
        <v>6月第4周--周5</v>
      </c>
      <c r="F4473" s="103" t="s">
        <v>27</v>
      </c>
      <c r="G4473" s="89" t="s">
        <v>63</v>
      </c>
      <c r="H4473" s="92" t="str">
        <f>_xlfn.XLOOKUP(O4473,匹配表1065!T:T,匹配表1065!W:W)</f>
        <v>南京市</v>
      </c>
      <c r="I4473" s="89" t="str">
        <f>_xlfn.XLOOKUP(O4473,匹配表1065!T:T,匹配表1065!X:X)</f>
        <v>PME2001</v>
      </c>
      <c r="J4473" s="102" t="s">
        <v>64</v>
      </c>
      <c r="K4473" s="89" cm="1">
        <f ca="1" t="array" ref="K4473:L4473">_xlfn.XLOOKUP(J4473,匹配表1065!Y:Y,匹配表1065!AA:AB)</f>
        <v>31</v>
      </c>
      <c r="L4473" s="89" t="str">
        <v>3个月以上</v>
      </c>
      <c r="M4473" s="92" t="s">
        <v>55</v>
      </c>
      <c r="N4473" s="102">
        <v>1</v>
      </c>
      <c r="O4473" s="93" t="str">
        <f>_xlfn.XLOOKUP(P4473,匹配表1065!U:U,匹配表1065!T:T)</f>
        <v>HO00000958</v>
      </c>
      <c r="P4473" s="102" t="s">
        <v>65</v>
      </c>
      <c r="Q4473" s="102" t="s">
        <v>529</v>
      </c>
      <c r="R4473" s="89" t="str">
        <f>_xlfn.XLOOKUP(Q4473,匹配表1065!L:L,匹配表1065!O:O)</f>
        <v>B</v>
      </c>
      <c r="S4473" s="93" t="str">
        <f>IFERROR(_xlfn.XLOOKUP(Q4473,匹配表1065!AI:AI,匹配表1065!AJ:AJ),"绿标")</f>
        <v>黑标</v>
      </c>
      <c r="T4473" s="93" t="str" cm="1">
        <f t="array" ref="T4473:U4473">_xlfn.XLOOKUP(Q4473,匹配表1065!L:L,匹配表1065!M:N)</f>
        <v>脑血管</v>
      </c>
      <c r="U4473" s="94" t="str">
        <v>神经内科</v>
      </c>
      <c r="V4473" s="95" t="s">
        <v>67</v>
      </c>
      <c r="W4473" s="93">
        <f>_xlfn.XLOOKUP(M4473,匹配表1065!D:D,匹配表1065!F:F)*N4473</f>
        <v>8</v>
      </c>
    </row>
    <row r="4474" customHeight="1" spans="1:23">
      <c r="A4474" s="89" t="s">
        <v>787</v>
      </c>
      <c r="B4474" s="90">
        <v>46199</v>
      </c>
      <c r="C4474" s="91" t="str">
        <f t="shared" si="140"/>
        <v>6月第4周</v>
      </c>
      <c r="D4474" s="89" t="s">
        <v>854</v>
      </c>
      <c r="E4474" s="89" t="str">
        <f t="shared" si="141"/>
        <v>6月第4周--周5</v>
      </c>
      <c r="F4474" s="103" t="s">
        <v>27</v>
      </c>
      <c r="G4474" s="89" t="s">
        <v>63</v>
      </c>
      <c r="H4474" s="92" t="str">
        <f>_xlfn.XLOOKUP(O4474,匹配表1065!T:T,匹配表1065!W:W)</f>
        <v>连云港市</v>
      </c>
      <c r="I4474" s="89" t="str">
        <f>_xlfn.XLOOKUP(O4474,匹配表1065!T:T,匹配表1065!X:X)</f>
        <v>PME2042</v>
      </c>
      <c r="J4474" s="102" t="s">
        <v>74</v>
      </c>
      <c r="K4474" s="89" cm="1">
        <f ca="1" t="array" ref="K4474:L4474">_xlfn.XLOOKUP(J4474,匹配表1065!Y:Y,匹配表1065!AA:AB)</f>
        <v>7</v>
      </c>
      <c r="L4474" s="89" t="str">
        <v>3个月以上</v>
      </c>
      <c r="M4474" s="92" t="s">
        <v>30</v>
      </c>
      <c r="N4474" s="102">
        <v>1</v>
      </c>
      <c r="O4474" s="93" t="str">
        <f>_xlfn.XLOOKUP(P4474,匹配表1065!U:U,匹配表1065!T:T)</f>
        <v>HO00001004</v>
      </c>
      <c r="P4474" s="102" t="s">
        <v>75</v>
      </c>
      <c r="Q4474" s="102" t="s">
        <v>279</v>
      </c>
      <c r="R4474" s="89" t="str">
        <f>_xlfn.XLOOKUP(Q4474,匹配表1065!L:L,匹配表1065!O:O)</f>
        <v>B</v>
      </c>
      <c r="S4474" s="93" t="str">
        <f>IFERROR(_xlfn.XLOOKUP(Q4474,匹配表1065!AI:AI,匹配表1065!AJ:AJ),"绿标")</f>
        <v>绿标</v>
      </c>
      <c r="T4474" s="93" t="str" cm="1">
        <f t="array" ref="T4474:U4474">_xlfn.XLOOKUP(Q4474,匹配表1065!L:L,匹配表1065!M:N)</f>
        <v>脑血管</v>
      </c>
      <c r="U4474" s="94" t="str">
        <v>神经内科</v>
      </c>
      <c r="V4474" s="95" t="s">
        <v>70</v>
      </c>
      <c r="W4474" s="93">
        <f>_xlfn.XLOOKUP(M4474,匹配表1065!D:D,匹配表1065!F:F)*N4474</f>
        <v>12</v>
      </c>
    </row>
    <row r="4475" customHeight="1" spans="1:23">
      <c r="A4475" s="89" t="s">
        <v>787</v>
      </c>
      <c r="B4475" s="90">
        <v>46199</v>
      </c>
      <c r="C4475" s="91" t="str">
        <f t="shared" si="140"/>
        <v>6月第4周</v>
      </c>
      <c r="D4475" s="89" t="s">
        <v>854</v>
      </c>
      <c r="E4475" s="89" t="str">
        <f t="shared" si="141"/>
        <v>6月第4周--周5</v>
      </c>
      <c r="F4475" s="103" t="s">
        <v>27</v>
      </c>
      <c r="G4475" s="89" t="s">
        <v>63</v>
      </c>
      <c r="H4475" s="92" t="str">
        <f>_xlfn.XLOOKUP(O4475,匹配表1065!T:T,匹配表1065!W:W)</f>
        <v>徐州市</v>
      </c>
      <c r="I4475" s="89" t="str">
        <f>_xlfn.XLOOKUP(O4475,匹配表1065!T:T,匹配表1065!X:X)</f>
        <v>PME2008</v>
      </c>
      <c r="J4475" s="102" t="s">
        <v>81</v>
      </c>
      <c r="K4475" s="89" cm="1">
        <f ca="1" t="array" ref="K4475:L4475">_xlfn.XLOOKUP(J4475,匹配表1065!Y:Y,匹配表1065!AA:AB)</f>
        <v>19</v>
      </c>
      <c r="L4475" s="89" t="str">
        <v>3个月以上</v>
      </c>
      <c r="M4475" s="92" t="s">
        <v>35</v>
      </c>
      <c r="N4475" s="102">
        <v>1</v>
      </c>
      <c r="O4475" s="93" t="str">
        <f>_xlfn.XLOOKUP(P4475,匹配表1065!U:U,匹配表1065!T:T)</f>
        <v>HO00001134</v>
      </c>
      <c r="P4475" s="102" t="s">
        <v>82</v>
      </c>
      <c r="Q4475" s="102" t="s">
        <v>280</v>
      </c>
      <c r="R4475" s="89" t="str">
        <f>_xlfn.XLOOKUP(Q4475,匹配表1065!L:L,匹配表1065!O:O)</f>
        <v>D</v>
      </c>
      <c r="S4475" s="93" t="str">
        <f>IFERROR(_xlfn.XLOOKUP(Q4475,匹配表1065!AI:AI,匹配表1065!AJ:AJ),"绿标")</f>
        <v>红标</v>
      </c>
      <c r="T4475" s="93" t="str" cm="1">
        <f t="array" ref="T4475:U4475">_xlfn.XLOOKUP(Q4475,匹配表1065!L:L,匹配表1065!M:N)</f>
        <v>疼痛</v>
      </c>
      <c r="U4475" s="94" t="str">
        <v>疼痛科</v>
      </c>
      <c r="V4475" s="95" t="s">
        <v>33</v>
      </c>
      <c r="W4475" s="93">
        <f>_xlfn.XLOOKUP(M4475,匹配表1065!D:D,匹配表1065!F:F)*N4475</f>
        <v>4</v>
      </c>
    </row>
    <row r="4476" customHeight="1" spans="1:23">
      <c r="A4476" s="89" t="s">
        <v>787</v>
      </c>
      <c r="B4476" s="90">
        <v>46199</v>
      </c>
      <c r="C4476" s="91" t="str">
        <f t="shared" si="140"/>
        <v>6月第4周</v>
      </c>
      <c r="D4476" s="89" t="s">
        <v>854</v>
      </c>
      <c r="E4476" s="89" t="str">
        <f t="shared" si="141"/>
        <v>6月第4周--周5</v>
      </c>
      <c r="F4476" s="103" t="s">
        <v>27</v>
      </c>
      <c r="G4476" s="89" t="s">
        <v>63</v>
      </c>
      <c r="H4476" s="92" t="str">
        <f>_xlfn.XLOOKUP(O4476,匹配表1065!T:T,匹配表1065!W:W)</f>
        <v>徐州市</v>
      </c>
      <c r="I4476" s="89" t="str">
        <f>_xlfn.XLOOKUP(O4476,匹配表1065!T:T,匹配表1065!X:X)</f>
        <v>PME2008</v>
      </c>
      <c r="J4476" s="102" t="s">
        <v>81</v>
      </c>
      <c r="K4476" s="89" cm="1">
        <f ca="1" t="array" ref="K4476:L4476">_xlfn.XLOOKUP(J4476,匹配表1065!Y:Y,匹配表1065!AA:AB)</f>
        <v>19</v>
      </c>
      <c r="L4476" s="89" t="str">
        <v>3个月以上</v>
      </c>
      <c r="M4476" s="92" t="s">
        <v>35</v>
      </c>
      <c r="N4476" s="102">
        <v>1</v>
      </c>
      <c r="O4476" s="93" t="str">
        <f>_xlfn.XLOOKUP(P4476,匹配表1065!U:U,匹配表1065!T:T)</f>
        <v>HO00000989</v>
      </c>
      <c r="P4476" s="102" t="s">
        <v>214</v>
      </c>
      <c r="Q4476" s="102" t="s">
        <v>215</v>
      </c>
      <c r="R4476" s="89" t="str">
        <f>_xlfn.XLOOKUP(Q4476,匹配表1065!L:L,匹配表1065!O:O)</f>
        <v>A</v>
      </c>
      <c r="S4476" s="93" t="str">
        <f>IFERROR(_xlfn.XLOOKUP(Q4476,匹配表1065!AI:AI,匹配表1065!AJ:AJ),"绿标")</f>
        <v>红标</v>
      </c>
      <c r="T4476" s="93" t="str" cm="1">
        <f t="array" ref="T4476:U4476">_xlfn.XLOOKUP(Q4476,匹配表1065!L:L,匹配表1065!M:N)</f>
        <v>头痛</v>
      </c>
      <c r="U4476" s="94" t="str">
        <v>神经内科</v>
      </c>
      <c r="V4476" s="95" t="s">
        <v>58</v>
      </c>
      <c r="W4476" s="93">
        <f>_xlfn.XLOOKUP(M4476,匹配表1065!D:D,匹配表1065!F:F)*N4476</f>
        <v>4</v>
      </c>
    </row>
    <row r="4477" customHeight="1" spans="1:23">
      <c r="A4477" s="89" t="s">
        <v>787</v>
      </c>
      <c r="B4477" s="90">
        <v>46199</v>
      </c>
      <c r="C4477" s="91" t="str">
        <f t="shared" si="140"/>
        <v>6月第4周</v>
      </c>
      <c r="D4477" s="89" t="s">
        <v>854</v>
      </c>
      <c r="E4477" s="89" t="str">
        <f t="shared" si="141"/>
        <v>6月第4周--周5</v>
      </c>
      <c r="F4477" s="103" t="s">
        <v>27</v>
      </c>
      <c r="G4477" s="89" t="s">
        <v>63</v>
      </c>
      <c r="H4477" s="92" t="str">
        <f>_xlfn.XLOOKUP(O4477,匹配表1065!T:T,匹配表1065!W:W)</f>
        <v>徐州市</v>
      </c>
      <c r="I4477" s="89" t="str">
        <f>_xlfn.XLOOKUP(O4477,匹配表1065!T:T,匹配表1065!X:X)</f>
        <v>PME2008</v>
      </c>
      <c r="J4477" s="102" t="s">
        <v>81</v>
      </c>
      <c r="K4477" s="89" cm="1">
        <f ca="1" t="array" ref="K4477:L4477">_xlfn.XLOOKUP(J4477,匹配表1065!Y:Y,匹配表1065!AA:AB)</f>
        <v>19</v>
      </c>
      <c r="L4477" s="89" t="str">
        <v>3个月以上</v>
      </c>
      <c r="M4477" s="92" t="s">
        <v>55</v>
      </c>
      <c r="N4477" s="102">
        <v>1</v>
      </c>
      <c r="O4477" s="93" t="str">
        <f>_xlfn.XLOOKUP(P4477,匹配表1065!U:U,匹配表1065!T:T)</f>
        <v>HO00001134</v>
      </c>
      <c r="P4477" s="102" t="s">
        <v>82</v>
      </c>
      <c r="Q4477" s="102" t="s">
        <v>655</v>
      </c>
      <c r="R4477" s="89" t="str">
        <f>_xlfn.XLOOKUP(Q4477,匹配表1065!L:L,匹配表1065!O:O)</f>
        <v>C</v>
      </c>
      <c r="S4477" s="93" t="str">
        <f>IFERROR(_xlfn.XLOOKUP(Q4477,匹配表1065!AI:AI,匹配表1065!AJ:AJ),"绿标")</f>
        <v>黑标</v>
      </c>
      <c r="T4477" s="93" t="str" cm="1">
        <f t="array" ref="T4477:U4477">_xlfn.XLOOKUP(Q4477,匹配表1065!L:L,匹配表1065!M:N)</f>
        <v>眩晕</v>
      </c>
      <c r="U4477" s="94" t="str">
        <v>神经内科</v>
      </c>
      <c r="V4477" s="95" t="s">
        <v>58</v>
      </c>
      <c r="W4477" s="93">
        <f>_xlfn.XLOOKUP(M4477,匹配表1065!D:D,匹配表1065!F:F)*N4477</f>
        <v>8</v>
      </c>
    </row>
    <row r="4478" customHeight="1" spans="1:23">
      <c r="A4478" s="89" t="s">
        <v>787</v>
      </c>
      <c r="B4478" s="90">
        <v>46199</v>
      </c>
      <c r="C4478" s="91" t="str">
        <f t="shared" si="140"/>
        <v>6月第4周</v>
      </c>
      <c r="D4478" s="89" t="s">
        <v>854</v>
      </c>
      <c r="E4478" s="89" t="str">
        <f t="shared" si="141"/>
        <v>6月第4周--周5</v>
      </c>
      <c r="F4478" s="103" t="s">
        <v>27</v>
      </c>
      <c r="G4478" s="89" t="s">
        <v>63</v>
      </c>
      <c r="H4478" s="92" t="str">
        <f>_xlfn.XLOOKUP(O4478,匹配表1065!T:T,匹配表1065!W:W)</f>
        <v>南京市</v>
      </c>
      <c r="I4478" s="89" t="str">
        <f>_xlfn.XLOOKUP(O4478,匹配表1065!T:T,匹配表1065!X:X)</f>
        <v>PME2002</v>
      </c>
      <c r="J4478" s="102" t="s">
        <v>84</v>
      </c>
      <c r="K4478" s="89" cm="1">
        <f ca="1" t="array" ref="K4478:L4478">_xlfn.XLOOKUP(J4478,匹配表1065!Y:Y,匹配表1065!AA:AB)</f>
        <v>31</v>
      </c>
      <c r="L4478" s="89" t="str">
        <v>3个月以上</v>
      </c>
      <c r="M4478" s="92" t="s">
        <v>30</v>
      </c>
      <c r="N4478" s="102">
        <v>1</v>
      </c>
      <c r="O4478" s="93" t="str">
        <f>_xlfn.XLOOKUP(P4478,匹配表1065!U:U,匹配表1065!T:T)</f>
        <v>HO00039936</v>
      </c>
      <c r="P4478" s="102" t="s">
        <v>87</v>
      </c>
      <c r="Q4478" s="102" t="s">
        <v>403</v>
      </c>
      <c r="R4478" s="89" t="str">
        <f>_xlfn.XLOOKUP(Q4478,匹配表1065!L:L,匹配表1065!O:O)</f>
        <v>C</v>
      </c>
      <c r="S4478" s="93" t="str">
        <f>IFERROR(_xlfn.XLOOKUP(Q4478,匹配表1065!AI:AI,匹配表1065!AJ:AJ),"绿标")</f>
        <v>绿标</v>
      </c>
      <c r="T4478" s="93" t="str" cm="1">
        <f t="array" ref="T4478:U4478">_xlfn.XLOOKUP(Q4478,匹配表1065!L:L,匹配表1065!M:N)</f>
        <v>眩晕</v>
      </c>
      <c r="U4478" s="94" t="str">
        <v>耳鼻喉科</v>
      </c>
      <c r="V4478" s="95" t="s">
        <v>70</v>
      </c>
      <c r="W4478" s="93">
        <f>_xlfn.XLOOKUP(M4478,匹配表1065!D:D,匹配表1065!F:F)*N4478</f>
        <v>12</v>
      </c>
    </row>
    <row r="4479" customHeight="1" spans="1:23">
      <c r="A4479" s="89" t="s">
        <v>787</v>
      </c>
      <c r="B4479" s="90">
        <v>46199</v>
      </c>
      <c r="C4479" s="91" t="str">
        <f t="shared" si="140"/>
        <v>6月第4周</v>
      </c>
      <c r="D4479" s="89" t="s">
        <v>854</v>
      </c>
      <c r="E4479" s="89" t="str">
        <f t="shared" si="141"/>
        <v>6月第4周--周5</v>
      </c>
      <c r="F4479" s="103" t="s">
        <v>27</v>
      </c>
      <c r="G4479" s="89" t="s">
        <v>63</v>
      </c>
      <c r="H4479" s="92" t="str">
        <f>_xlfn.XLOOKUP(O4479,匹配表1065!T:T,匹配表1065!W:W)</f>
        <v>南京市</v>
      </c>
      <c r="I4479" s="89" t="str">
        <f>_xlfn.XLOOKUP(O4479,匹配表1065!T:T,匹配表1065!X:X)</f>
        <v>PME2002</v>
      </c>
      <c r="J4479" s="102" t="s">
        <v>84</v>
      </c>
      <c r="K4479" s="89" cm="1">
        <f ca="1" t="array" ref="K4479:L4479">_xlfn.XLOOKUP(J4479,匹配表1065!Y:Y,匹配表1065!AA:AB)</f>
        <v>31</v>
      </c>
      <c r="L4479" s="89" t="str">
        <v>3个月以上</v>
      </c>
      <c r="M4479" s="92" t="s">
        <v>30</v>
      </c>
      <c r="N4479" s="102">
        <v>1</v>
      </c>
      <c r="O4479" s="93" t="str">
        <f>_xlfn.XLOOKUP(P4479,匹配表1065!U:U,匹配表1065!T:T)</f>
        <v>HO00111156</v>
      </c>
      <c r="P4479" s="102" t="s">
        <v>85</v>
      </c>
      <c r="Q4479" s="102" t="s">
        <v>86</v>
      </c>
      <c r="R4479" s="89" t="str">
        <f>_xlfn.XLOOKUP(Q4479,匹配表1065!L:L,匹配表1065!O:O)</f>
        <v>D</v>
      </c>
      <c r="S4479" s="93" t="str">
        <f>IFERROR(_xlfn.XLOOKUP(Q4479,匹配表1065!AI:AI,匹配表1065!AJ:AJ),"绿标")</f>
        <v>红标</v>
      </c>
      <c r="T4479" s="93" t="str" cm="1">
        <f t="array" ref="T4479:U4479">_xlfn.XLOOKUP(Q4479,匹配表1065!L:L,匹配表1065!M:N)</f>
        <v>头痛</v>
      </c>
      <c r="U4479" s="94" t="str">
        <v>神经内科</v>
      </c>
      <c r="V4479" s="95" t="s">
        <v>42</v>
      </c>
      <c r="W4479" s="93">
        <f>_xlfn.XLOOKUP(M4479,匹配表1065!D:D,匹配表1065!F:F)*N4479</f>
        <v>12</v>
      </c>
    </row>
    <row r="4480" customHeight="1" spans="1:23">
      <c r="A4480" s="89" t="s">
        <v>787</v>
      </c>
      <c r="B4480" s="90">
        <v>46199</v>
      </c>
      <c r="C4480" s="91" t="str">
        <f t="shared" si="140"/>
        <v>6月第4周</v>
      </c>
      <c r="D4480" s="89" t="s">
        <v>854</v>
      </c>
      <c r="E4480" s="89" t="str">
        <f t="shared" si="141"/>
        <v>6月第4周--周5</v>
      </c>
      <c r="F4480" s="103" t="s">
        <v>27</v>
      </c>
      <c r="G4480" s="89" t="s">
        <v>63</v>
      </c>
      <c r="H4480" s="92" t="str">
        <f>_xlfn.XLOOKUP(O4480,匹配表1065!T:T,匹配表1065!W:W)</f>
        <v>南京市</v>
      </c>
      <c r="I4480" s="89" t="str">
        <f>_xlfn.XLOOKUP(O4480,匹配表1065!T:T,匹配表1065!X:X)</f>
        <v>PME2002</v>
      </c>
      <c r="J4480" s="102" t="s">
        <v>84</v>
      </c>
      <c r="K4480" s="89" cm="1">
        <f ca="1" t="array" ref="K4480:L4480">_xlfn.XLOOKUP(J4480,匹配表1065!Y:Y,匹配表1065!AA:AB)</f>
        <v>31</v>
      </c>
      <c r="L4480" s="89" t="str">
        <v>3个月以上</v>
      </c>
      <c r="M4480" s="92" t="s">
        <v>35</v>
      </c>
      <c r="N4480" s="102">
        <v>1</v>
      </c>
      <c r="O4480" s="93" t="str">
        <f>_xlfn.XLOOKUP(P4480,匹配表1065!U:U,匹配表1065!T:T)</f>
        <v>HO00000964</v>
      </c>
      <c r="P4480" s="102" t="s">
        <v>90</v>
      </c>
      <c r="Q4480" s="102" t="s">
        <v>283</v>
      </c>
      <c r="R4480" s="89" t="str">
        <f>_xlfn.XLOOKUP(Q4480,匹配表1065!L:L,匹配表1065!O:O)</f>
        <v>D</v>
      </c>
      <c r="S4480" s="93" t="str">
        <f>IFERROR(_xlfn.XLOOKUP(Q4480,匹配表1065!AI:AI,匹配表1065!AJ:AJ),"绿标")</f>
        <v>红标</v>
      </c>
      <c r="T4480" s="93" t="str" cm="1">
        <f t="array" ref="T4480:U4480">_xlfn.XLOOKUP(Q4480,匹配表1065!L:L,匹配表1065!M:N)</f>
        <v>疼痛</v>
      </c>
      <c r="U4480" s="94" t="str">
        <v>疼痛科</v>
      </c>
      <c r="V4480" s="95" t="s">
        <v>42</v>
      </c>
      <c r="W4480" s="93">
        <f>_xlfn.XLOOKUP(M4480,匹配表1065!D:D,匹配表1065!F:F)*N4480</f>
        <v>4</v>
      </c>
    </row>
    <row r="4481" customHeight="1" spans="1:23">
      <c r="A4481" s="89" t="s">
        <v>787</v>
      </c>
      <c r="B4481" s="90">
        <v>46199</v>
      </c>
      <c r="C4481" s="91" t="str">
        <f t="shared" si="140"/>
        <v>6月第4周</v>
      </c>
      <c r="D4481" s="89" t="s">
        <v>854</v>
      </c>
      <c r="E4481" s="89" t="str">
        <f t="shared" si="141"/>
        <v>6月第4周--周5</v>
      </c>
      <c r="F4481" s="103" t="s">
        <v>27</v>
      </c>
      <c r="G4481" s="89" t="s">
        <v>63</v>
      </c>
      <c r="H4481" s="92" t="str">
        <f>_xlfn.XLOOKUP(O4481,匹配表1065!T:T,匹配表1065!W:W)</f>
        <v>南京市</v>
      </c>
      <c r="I4481" s="89" t="str">
        <f>_xlfn.XLOOKUP(O4481,匹配表1065!T:T,匹配表1065!X:X)</f>
        <v>PME2001</v>
      </c>
      <c r="J4481" s="102" t="s">
        <v>77</v>
      </c>
      <c r="K4481" s="89" cm="1">
        <f ca="1" t="array" ref="K4481:L4481">_xlfn.XLOOKUP(J4481,匹配表1065!Y:Y,匹配表1065!AA:AB)</f>
        <v>8</v>
      </c>
      <c r="L4481" s="89" t="str">
        <v>3个月以上</v>
      </c>
      <c r="M4481" s="92" t="s">
        <v>30</v>
      </c>
      <c r="N4481" s="102">
        <v>1</v>
      </c>
      <c r="O4481" s="93" t="str">
        <f>_xlfn.XLOOKUP(P4481,匹配表1065!U:U,匹配表1065!T:T)</f>
        <v>HO00000958</v>
      </c>
      <c r="P4481" s="102" t="s">
        <v>65</v>
      </c>
      <c r="Q4481" s="102" t="s">
        <v>216</v>
      </c>
      <c r="R4481" s="89" t="str">
        <f>_xlfn.XLOOKUP(Q4481,匹配表1065!L:L,匹配表1065!O:O)</f>
        <v>A</v>
      </c>
      <c r="S4481" s="93" t="str">
        <f>IFERROR(_xlfn.XLOOKUP(Q4481,匹配表1065!AI:AI,匹配表1065!AJ:AJ),"绿标")</f>
        <v>红标</v>
      </c>
      <c r="T4481" s="93" t="str" cm="1">
        <f t="array" ref="T4481:U4481">_xlfn.XLOOKUP(Q4481,匹配表1065!L:L,匹配表1065!M:N)</f>
        <v>头痛</v>
      </c>
      <c r="U4481" s="94" t="str">
        <v>神经内科</v>
      </c>
      <c r="V4481" s="95" t="s">
        <v>42</v>
      </c>
      <c r="W4481" s="93">
        <f>_xlfn.XLOOKUP(M4481,匹配表1065!D:D,匹配表1065!F:F)*N4481</f>
        <v>12</v>
      </c>
    </row>
    <row r="4482" customHeight="1" spans="1:23">
      <c r="A4482" s="89" t="s">
        <v>787</v>
      </c>
      <c r="B4482" s="90">
        <v>46199</v>
      </c>
      <c r="C4482" s="91" t="str">
        <f t="shared" si="140"/>
        <v>6月第4周</v>
      </c>
      <c r="D4482" s="89" t="s">
        <v>854</v>
      </c>
      <c r="E4482" s="89" t="str">
        <f t="shared" si="141"/>
        <v>6月第4周--周5</v>
      </c>
      <c r="F4482" s="103" t="s">
        <v>27</v>
      </c>
      <c r="G4482" s="89" t="s">
        <v>63</v>
      </c>
      <c r="H4482" s="92" t="str">
        <f>_xlfn.XLOOKUP(O4482,匹配表1065!T:T,匹配表1065!W:W)</f>
        <v>南京市</v>
      </c>
      <c r="I4482" s="89" t="str">
        <f>_xlfn.XLOOKUP(O4482,匹配表1065!T:T,匹配表1065!X:X)</f>
        <v>PME2001</v>
      </c>
      <c r="J4482" s="102" t="s">
        <v>77</v>
      </c>
      <c r="K4482" s="89" cm="1">
        <f ca="1" t="array" ref="K4482:L4482">_xlfn.XLOOKUP(J4482,匹配表1065!Y:Y,匹配表1065!AA:AB)</f>
        <v>8</v>
      </c>
      <c r="L4482" s="89" t="str">
        <v>3个月以上</v>
      </c>
      <c r="M4482" s="92" t="s">
        <v>35</v>
      </c>
      <c r="N4482" s="102">
        <v>1</v>
      </c>
      <c r="O4482" s="93" t="str">
        <f>_xlfn.XLOOKUP(P4482,匹配表1065!U:U,匹配表1065!T:T)</f>
        <v>HO00000958</v>
      </c>
      <c r="P4482" s="102" t="s">
        <v>65</v>
      </c>
      <c r="Q4482" s="102" t="s">
        <v>690</v>
      </c>
      <c r="R4482" s="89" t="str">
        <f>_xlfn.XLOOKUP(Q4482,匹配表1065!L:L,匹配表1065!O:O)</f>
        <v>A</v>
      </c>
      <c r="S4482" s="93" t="str">
        <f>IFERROR(_xlfn.XLOOKUP(Q4482,匹配表1065!AI:AI,匹配表1065!AJ:AJ),"绿标")</f>
        <v>绿标</v>
      </c>
      <c r="T4482" s="93" t="str" cm="1">
        <f t="array" ref="T4482:U4482">_xlfn.XLOOKUP(Q4482,匹配表1065!L:L,匹配表1065!M:N)</f>
        <v>头痛</v>
      </c>
      <c r="U4482" s="94" t="str">
        <v>神经内科</v>
      </c>
      <c r="V4482" s="95" t="s">
        <v>58</v>
      </c>
      <c r="W4482" s="93">
        <f>_xlfn.XLOOKUP(M4482,匹配表1065!D:D,匹配表1065!F:F)*N4482</f>
        <v>4</v>
      </c>
    </row>
    <row r="4483" customHeight="1" spans="1:23">
      <c r="A4483" s="89" t="s">
        <v>787</v>
      </c>
      <c r="B4483" s="90">
        <v>46199</v>
      </c>
      <c r="C4483" s="91" t="str">
        <f t="shared" si="140"/>
        <v>6月第4周</v>
      </c>
      <c r="D4483" s="89" t="s">
        <v>854</v>
      </c>
      <c r="E4483" s="89" t="str">
        <f t="shared" si="141"/>
        <v>6月第4周--周5</v>
      </c>
      <c r="F4483" s="103" t="s">
        <v>27</v>
      </c>
      <c r="G4483" s="89" t="s">
        <v>63</v>
      </c>
      <c r="H4483" s="92" t="str">
        <f>_xlfn.XLOOKUP(O4483,匹配表1065!T:T,匹配表1065!W:W)</f>
        <v>南京市</v>
      </c>
      <c r="I4483" s="89" t="str">
        <f>_xlfn.XLOOKUP(O4483,匹配表1065!T:T,匹配表1065!X:X)</f>
        <v>PME2002</v>
      </c>
      <c r="J4483" s="102" t="s">
        <v>410</v>
      </c>
      <c r="K4483" s="89" cm="1">
        <f ca="1" t="array" ref="K4483:L4483">_xlfn.XLOOKUP(J4483,匹配表1065!Y:Y,匹配表1065!AA:AB)</f>
        <v>1</v>
      </c>
      <c r="L4483" s="89" t="str">
        <v>3个月以内</v>
      </c>
      <c r="M4483" s="92" t="s">
        <v>35</v>
      </c>
      <c r="N4483" s="102">
        <v>1</v>
      </c>
      <c r="O4483" s="93" t="str">
        <f>_xlfn.XLOOKUP(P4483,匹配表1065!U:U,匹配表1065!T:T)</f>
        <v>HO00000964</v>
      </c>
      <c r="P4483" s="102" t="s">
        <v>90</v>
      </c>
      <c r="Q4483" s="102" t="s">
        <v>668</v>
      </c>
      <c r="R4483" s="89" t="str">
        <f>_xlfn.XLOOKUP(Q4483,匹配表1065!L:L,匹配表1065!O:O)</f>
        <v>A</v>
      </c>
      <c r="S4483" s="93" t="str">
        <f>IFERROR(_xlfn.XLOOKUP(Q4483,匹配表1065!AI:AI,匹配表1065!AJ:AJ),"绿标")</f>
        <v>绿标</v>
      </c>
      <c r="T4483" s="93" t="str" cm="1">
        <f t="array" ref="T4483:U4483">_xlfn.XLOOKUP(Q4483,匹配表1065!L:L,匹配表1065!M:N)</f>
        <v>头痛</v>
      </c>
      <c r="U4483" s="94" t="str">
        <v>神经内科</v>
      </c>
      <c r="V4483" s="95" t="s">
        <v>58</v>
      </c>
      <c r="W4483" s="93">
        <f>_xlfn.XLOOKUP(M4483,匹配表1065!D:D,匹配表1065!F:F)*N4483</f>
        <v>4</v>
      </c>
    </row>
    <row r="4484" customHeight="1" spans="1:23">
      <c r="A4484" s="89" t="s">
        <v>787</v>
      </c>
      <c r="B4484" s="90">
        <v>46199</v>
      </c>
      <c r="C4484" s="91" t="str">
        <f t="shared" si="140"/>
        <v>6月第4周</v>
      </c>
      <c r="D4484" s="89" t="s">
        <v>854</v>
      </c>
      <c r="E4484" s="89" t="str">
        <f t="shared" si="141"/>
        <v>6月第4周--周5</v>
      </c>
      <c r="F4484" s="103" t="s">
        <v>27</v>
      </c>
      <c r="G4484" s="102" t="s">
        <v>167</v>
      </c>
      <c r="H4484" s="92" t="str">
        <f>_xlfn.XLOOKUP(O4484,匹配表1065!T:T,匹配表1065!W:W)</f>
        <v>南通市</v>
      </c>
      <c r="I4484" s="89" t="str">
        <f>_xlfn.XLOOKUP(O4484,匹配表1065!T:T,匹配表1065!X:X)</f>
        <v>PME2013</v>
      </c>
      <c r="J4484" s="102" t="s">
        <v>180</v>
      </c>
      <c r="K4484" s="89" cm="1">
        <f ca="1" t="array" ref="K4484:L4484">_xlfn.XLOOKUP(J4484,匹配表1065!Y:Y,匹配表1065!AA:AB)</f>
        <v>51</v>
      </c>
      <c r="L4484" s="89" t="str">
        <v>3个月以上</v>
      </c>
      <c r="M4484" s="92" t="s">
        <v>30</v>
      </c>
      <c r="N4484" s="102">
        <v>2</v>
      </c>
      <c r="O4484" s="93" t="str">
        <f>_xlfn.XLOOKUP(P4484,匹配表1065!U:U,匹配表1065!T:T)</f>
        <v>HO00001066</v>
      </c>
      <c r="P4484" s="102" t="s">
        <v>183</v>
      </c>
      <c r="Q4484" s="102" t="s">
        <v>296</v>
      </c>
      <c r="R4484" s="89" t="str">
        <f>_xlfn.XLOOKUP(Q4484,匹配表1065!L:L,匹配表1065!O:O)</f>
        <v>C</v>
      </c>
      <c r="S4484" s="93" t="str">
        <f>IFERROR(_xlfn.XLOOKUP(Q4484,匹配表1065!AI:AI,匹配表1065!AJ:AJ),"绿标")</f>
        <v>红标</v>
      </c>
      <c r="T4484" s="93" t="str" cm="1">
        <f t="array" ref="T4484:U4484">_xlfn.XLOOKUP(Q4484,匹配表1065!L:L,匹配表1065!M:N)</f>
        <v>眩晕</v>
      </c>
      <c r="U4484" s="94" t="str">
        <v>耳鼻喉科</v>
      </c>
      <c r="V4484" s="95" t="s">
        <v>70</v>
      </c>
      <c r="W4484" s="93">
        <f>_xlfn.XLOOKUP(M4484,匹配表1065!D:D,匹配表1065!F:F)*N4484</f>
        <v>24</v>
      </c>
    </row>
    <row r="4485" customHeight="1" spans="1:23">
      <c r="A4485" s="89" t="s">
        <v>787</v>
      </c>
      <c r="B4485" s="90">
        <v>46199</v>
      </c>
      <c r="C4485" s="91" t="str">
        <f t="shared" si="140"/>
        <v>6月第4周</v>
      </c>
      <c r="D4485" s="89" t="s">
        <v>854</v>
      </c>
      <c r="E4485" s="89" t="str">
        <f t="shared" si="141"/>
        <v>6月第4周--周5</v>
      </c>
      <c r="F4485" s="103" t="s">
        <v>27</v>
      </c>
      <c r="G4485" s="102" t="s">
        <v>167</v>
      </c>
      <c r="H4485" s="92" t="str">
        <f>_xlfn.XLOOKUP(O4485,匹配表1065!T:T,匹配表1065!W:W)</f>
        <v>南通市</v>
      </c>
      <c r="I4485" s="89" t="str">
        <f>_xlfn.XLOOKUP(O4485,匹配表1065!T:T,匹配表1065!X:X)</f>
        <v>PME2013</v>
      </c>
      <c r="J4485" s="102" t="s">
        <v>180</v>
      </c>
      <c r="K4485" s="89" cm="1">
        <f ca="1" t="array" ref="K4485:L4485">_xlfn.XLOOKUP(J4485,匹配表1065!Y:Y,匹配表1065!AA:AB)</f>
        <v>51</v>
      </c>
      <c r="L4485" s="89" t="str">
        <v>3个月以上</v>
      </c>
      <c r="M4485" s="92" t="s">
        <v>30</v>
      </c>
      <c r="N4485" s="102">
        <v>1</v>
      </c>
      <c r="O4485" s="93" t="str">
        <f>_xlfn.XLOOKUP(P4485,匹配表1065!U:U,匹配表1065!T:T)</f>
        <v>HO00001021</v>
      </c>
      <c r="P4485" s="102" t="s">
        <v>181</v>
      </c>
      <c r="Q4485" s="102" t="s">
        <v>182</v>
      </c>
      <c r="R4485" s="89" t="str">
        <f>_xlfn.XLOOKUP(Q4485,匹配表1065!L:L,匹配表1065!O:O)</f>
        <v>C</v>
      </c>
      <c r="S4485" s="93" t="str">
        <f>IFERROR(_xlfn.XLOOKUP(Q4485,匹配表1065!AI:AI,匹配表1065!AJ:AJ),"绿标")</f>
        <v>红标</v>
      </c>
      <c r="T4485" s="93" t="str" cm="1">
        <f t="array" ref="T4485:U4485">_xlfn.XLOOKUP(Q4485,匹配表1065!L:L,匹配表1065!M:N)</f>
        <v>眩晕</v>
      </c>
      <c r="U4485" s="94" t="str">
        <v>神经内科</v>
      </c>
      <c r="V4485" s="95" t="s">
        <v>33</v>
      </c>
      <c r="W4485" s="93">
        <f>_xlfn.XLOOKUP(M4485,匹配表1065!D:D,匹配表1065!F:F)*N4485</f>
        <v>12</v>
      </c>
    </row>
    <row r="4486" customHeight="1" spans="1:23">
      <c r="A4486" s="89" t="s">
        <v>787</v>
      </c>
      <c r="B4486" s="90">
        <v>46199</v>
      </c>
      <c r="C4486" s="91" t="str">
        <f t="shared" si="140"/>
        <v>6月第4周</v>
      </c>
      <c r="D4486" s="89" t="s">
        <v>854</v>
      </c>
      <c r="E4486" s="89" t="str">
        <f t="shared" si="141"/>
        <v>6月第4周--周5</v>
      </c>
      <c r="F4486" s="103" t="s">
        <v>27</v>
      </c>
      <c r="G4486" s="102" t="s">
        <v>167</v>
      </c>
      <c r="H4486" s="92" t="str">
        <f>_xlfn.XLOOKUP(O4486,匹配表1065!T:T,匹配表1065!W:W)</f>
        <v>无锡市</v>
      </c>
      <c r="I4486" s="89" t="str">
        <f>_xlfn.XLOOKUP(O4486,匹配表1065!T:T,匹配表1065!X:X)</f>
        <v>PME2014</v>
      </c>
      <c r="J4486" s="102" t="s">
        <v>581</v>
      </c>
      <c r="K4486" s="89" cm="1">
        <f ca="1" t="array" ref="K4486:L4486">_xlfn.XLOOKUP(J4486,匹配表1065!Y:Y,匹配表1065!AA:AB)</f>
        <v>1</v>
      </c>
      <c r="L4486" s="89" t="str">
        <v>3个月以内</v>
      </c>
      <c r="M4486" s="92" t="s">
        <v>35</v>
      </c>
      <c r="N4486" s="102">
        <v>1</v>
      </c>
      <c r="O4486" s="93" t="str">
        <f>_xlfn.XLOOKUP(P4486,匹配表1065!U:U,匹配表1065!T:T)</f>
        <v>HO00001114</v>
      </c>
      <c r="P4486" s="102" t="s">
        <v>628</v>
      </c>
      <c r="Q4486" s="102" t="s">
        <v>629</v>
      </c>
      <c r="R4486" s="89" t="str">
        <f>_xlfn.XLOOKUP(Q4486,匹配表1065!L:L,匹配表1065!O:O)</f>
        <v>C</v>
      </c>
      <c r="S4486" s="93" t="str">
        <f>IFERROR(_xlfn.XLOOKUP(Q4486,匹配表1065!AI:AI,匹配表1065!AJ:AJ),"绿标")</f>
        <v>绿标</v>
      </c>
      <c r="T4486" s="93" t="str" cm="1">
        <f t="array" ref="T4486:U4486">_xlfn.XLOOKUP(Q4486,匹配表1065!L:L,匹配表1065!M:N)</f>
        <v>眩晕</v>
      </c>
      <c r="U4486" s="94" t="str">
        <v>耳鼻喉科</v>
      </c>
      <c r="V4486" s="95" t="s">
        <v>70</v>
      </c>
      <c r="W4486" s="93">
        <f>_xlfn.XLOOKUP(M4486,匹配表1065!D:D,匹配表1065!F:F)*N4486</f>
        <v>4</v>
      </c>
    </row>
    <row r="4487" customHeight="1" spans="1:23">
      <c r="A4487" s="89" t="s">
        <v>787</v>
      </c>
      <c r="B4487" s="90">
        <v>46199</v>
      </c>
      <c r="C4487" s="91" t="str">
        <f t="shared" si="140"/>
        <v>6月第4周</v>
      </c>
      <c r="D4487" s="89" t="s">
        <v>854</v>
      </c>
      <c r="E4487" s="89" t="str">
        <f t="shared" si="141"/>
        <v>6月第4周--周5</v>
      </c>
      <c r="F4487" s="103" t="s">
        <v>27</v>
      </c>
      <c r="G4487" s="102" t="s">
        <v>167</v>
      </c>
      <c r="H4487" s="92" t="str">
        <f>_xlfn.XLOOKUP(O4487,匹配表1065!T:T,匹配表1065!W:W)</f>
        <v>苏州市</v>
      </c>
      <c r="I4487" s="89" t="str">
        <f>_xlfn.XLOOKUP(O4487,匹配表1065!T:T,匹配表1065!X:X)</f>
        <v>PME2011</v>
      </c>
      <c r="J4487" s="102" t="s">
        <v>852</v>
      </c>
      <c r="K4487" s="89" t="e" cm="1">
        <f ca="1" t="array" ref="K4487">_xlfn.XLOOKUP(J4487,匹配表1065!Y:Y,匹配表1065!AA:AB)</f>
        <v>#N/A</v>
      </c>
      <c r="L4487" s="89"/>
      <c r="M4487" s="92" t="s">
        <v>30</v>
      </c>
      <c r="N4487" s="102">
        <v>1</v>
      </c>
      <c r="O4487" s="93" t="str">
        <f>_xlfn.XLOOKUP(P4487,匹配表1065!U:U,匹配表1065!T:T)</f>
        <v>HO00307823</v>
      </c>
      <c r="P4487" s="102" t="s">
        <v>169</v>
      </c>
      <c r="Q4487" s="102" t="s">
        <v>171</v>
      </c>
      <c r="R4487" s="89" t="str">
        <f>_xlfn.XLOOKUP(Q4487,匹配表1065!L:L,匹配表1065!O:O)</f>
        <v>B</v>
      </c>
      <c r="S4487" s="93" t="str">
        <f>IFERROR(_xlfn.XLOOKUP(Q4487,匹配表1065!AI:AI,匹配表1065!AJ:AJ),"绿标")</f>
        <v>绿标</v>
      </c>
      <c r="T4487" s="93" t="str" cm="1">
        <f t="array" ref="T4487:U4487">_xlfn.XLOOKUP(Q4487,匹配表1065!L:L,匹配表1065!M:N)</f>
        <v>脑血管</v>
      </c>
      <c r="U4487" s="94" t="str">
        <v>神经内科</v>
      </c>
      <c r="V4487" s="95" t="s">
        <v>58</v>
      </c>
      <c r="W4487" s="93">
        <f>_xlfn.XLOOKUP(M4487,匹配表1065!D:D,匹配表1065!F:F)*N4487</f>
        <v>12</v>
      </c>
    </row>
    <row r="4488" customHeight="1" spans="1:23">
      <c r="A4488" s="89" t="s">
        <v>787</v>
      </c>
      <c r="B4488" s="90">
        <v>46199</v>
      </c>
      <c r="C4488" s="91" t="str">
        <f t="shared" si="140"/>
        <v>6月第4周</v>
      </c>
      <c r="D4488" s="89" t="s">
        <v>854</v>
      </c>
      <c r="E4488" s="89" t="str">
        <f t="shared" si="141"/>
        <v>6月第4周--周5</v>
      </c>
      <c r="F4488" s="103" t="s">
        <v>27</v>
      </c>
      <c r="G4488" s="102" t="s">
        <v>167</v>
      </c>
      <c r="H4488" s="92" t="str">
        <f>_xlfn.XLOOKUP(O4488,匹配表1065!T:T,匹配表1065!W:W)</f>
        <v>苏州市</v>
      </c>
      <c r="I4488" s="89" t="str">
        <f>_xlfn.XLOOKUP(O4488,匹配表1065!T:T,匹配表1065!X:X)</f>
        <v>PME2009</v>
      </c>
      <c r="J4488" s="102" t="s">
        <v>193</v>
      </c>
      <c r="K4488" s="89" cm="1">
        <f ca="1" t="array" ref="K4488:L4488">_xlfn.XLOOKUP(J4488,匹配表1065!Y:Y,匹配表1065!AA:AB)</f>
        <v>7</v>
      </c>
      <c r="L4488" s="89" t="str">
        <v>3个月以上</v>
      </c>
      <c r="M4488" s="92" t="s">
        <v>35</v>
      </c>
      <c r="N4488" s="102">
        <v>1</v>
      </c>
      <c r="O4488" s="93" t="str">
        <f>_xlfn.XLOOKUP(P4488,匹配表1065!U:U,匹配表1065!T:T)</f>
        <v>HO00139397</v>
      </c>
      <c r="P4488" s="102" t="s">
        <v>294</v>
      </c>
      <c r="Q4488" s="102" t="s">
        <v>295</v>
      </c>
      <c r="R4488" s="89" t="str">
        <f>_xlfn.XLOOKUP(Q4488,匹配表1065!L:L,匹配表1065!O:O)</f>
        <v>A</v>
      </c>
      <c r="S4488" s="93" t="str">
        <f>IFERROR(_xlfn.XLOOKUP(Q4488,匹配表1065!AI:AI,匹配表1065!AJ:AJ),"绿标")</f>
        <v>红标</v>
      </c>
      <c r="T4488" s="93" t="str" cm="1">
        <f t="array" ref="T4488:U4488">_xlfn.XLOOKUP(Q4488,匹配表1065!L:L,匹配表1065!M:N)</f>
        <v>头痛</v>
      </c>
      <c r="U4488" s="94" t="str">
        <v>神经内科</v>
      </c>
      <c r="V4488" s="95" t="s">
        <v>70</v>
      </c>
      <c r="W4488" s="93">
        <f>_xlfn.XLOOKUP(M4488,匹配表1065!D:D,匹配表1065!F:F)*N4488</f>
        <v>4</v>
      </c>
    </row>
    <row r="4489" customHeight="1" spans="1:23">
      <c r="A4489" s="89" t="s">
        <v>787</v>
      </c>
      <c r="B4489" s="90">
        <v>46199</v>
      </c>
      <c r="C4489" s="91" t="str">
        <f t="shared" si="140"/>
        <v>6月第4周</v>
      </c>
      <c r="D4489" s="89" t="s">
        <v>854</v>
      </c>
      <c r="E4489" s="89" t="str">
        <f t="shared" si="141"/>
        <v>6月第4周--周5</v>
      </c>
      <c r="F4489" s="103" t="s">
        <v>27</v>
      </c>
      <c r="G4489" s="102" t="s">
        <v>167</v>
      </c>
      <c r="H4489" s="92" t="str">
        <f>_xlfn.XLOOKUP(O4489,匹配表1065!T:T,匹配表1065!W:W)</f>
        <v>苏州市</v>
      </c>
      <c r="I4489" s="89" t="str">
        <f>_xlfn.XLOOKUP(O4489,匹配表1065!T:T,匹配表1065!X:X)</f>
        <v>PME2009</v>
      </c>
      <c r="J4489" s="102" t="s">
        <v>193</v>
      </c>
      <c r="K4489" s="89" cm="1">
        <f ca="1" t="array" ref="K4489:L4489">_xlfn.XLOOKUP(J4489,匹配表1065!Y:Y,匹配表1065!AA:AB)</f>
        <v>7</v>
      </c>
      <c r="L4489" s="89" t="str">
        <v>3个月以上</v>
      </c>
      <c r="M4489" s="92" t="s">
        <v>35</v>
      </c>
      <c r="N4489" s="102">
        <v>1</v>
      </c>
      <c r="O4489" s="93" t="str">
        <f>_xlfn.XLOOKUP(P4489,匹配表1065!U:U,匹配表1065!T:T)</f>
        <v>HO00402369</v>
      </c>
      <c r="P4489" s="102" t="s">
        <v>227</v>
      </c>
      <c r="Q4489" s="102" t="s">
        <v>816</v>
      </c>
      <c r="R4489" s="89" t="str">
        <f>_xlfn.XLOOKUP(Q4489,匹配表1065!L:L,匹配表1065!O:O)</f>
        <v>B</v>
      </c>
      <c r="S4489" s="93" t="str">
        <f>IFERROR(_xlfn.XLOOKUP(Q4489,匹配表1065!AI:AI,匹配表1065!AJ:AJ),"绿标")</f>
        <v>黑标</v>
      </c>
      <c r="T4489" s="93" t="str" cm="1">
        <f t="array" ref="T4489:U4489">_xlfn.XLOOKUP(Q4489,匹配表1065!L:L,匹配表1065!M:N)</f>
        <v>脑血管</v>
      </c>
      <c r="U4489" s="94" t="str">
        <v>神经内科</v>
      </c>
      <c r="V4489" s="95" t="s">
        <v>58</v>
      </c>
      <c r="W4489" s="93">
        <f>_xlfn.XLOOKUP(M4489,匹配表1065!D:D,匹配表1065!F:F)*N4489</f>
        <v>4</v>
      </c>
    </row>
    <row r="4490" customHeight="1" spans="1:23">
      <c r="A4490" s="89" t="s">
        <v>787</v>
      </c>
      <c r="B4490" s="90">
        <v>46199</v>
      </c>
      <c r="C4490" s="91" t="str">
        <f t="shared" si="140"/>
        <v>6月第4周</v>
      </c>
      <c r="D4490" s="89" t="s">
        <v>854</v>
      </c>
      <c r="E4490" s="89" t="str">
        <f t="shared" si="141"/>
        <v>6月第4周--周5</v>
      </c>
      <c r="F4490" s="103" t="s">
        <v>27</v>
      </c>
      <c r="G4490" s="102" t="s">
        <v>167</v>
      </c>
      <c r="H4490" s="92" t="str">
        <f>_xlfn.XLOOKUP(O4490,匹配表1065!T:T,匹配表1065!W:W)</f>
        <v>苏州市</v>
      </c>
      <c r="I4490" s="89" t="str">
        <f>_xlfn.XLOOKUP(O4490,匹配表1065!T:T,匹配表1065!X:X)</f>
        <v>PME2017</v>
      </c>
      <c r="J4490" s="102" t="s">
        <v>186</v>
      </c>
      <c r="K4490" s="89" cm="1">
        <f ca="1" t="array" ref="K4490:L4490">_xlfn.XLOOKUP(J4490,匹配表1065!Y:Y,匹配表1065!AA:AB)</f>
        <v>6</v>
      </c>
      <c r="L4490" s="89" t="str">
        <v>3个月以上</v>
      </c>
      <c r="M4490" s="92" t="s">
        <v>30</v>
      </c>
      <c r="N4490" s="102">
        <v>1</v>
      </c>
      <c r="O4490" s="93" t="str">
        <f>_xlfn.XLOOKUP(P4490,匹配表1065!U:U,匹配表1065!T:T)</f>
        <v>HO00001044</v>
      </c>
      <c r="P4490" s="102" t="s">
        <v>346</v>
      </c>
      <c r="Q4490" s="102" t="s">
        <v>217</v>
      </c>
      <c r="R4490" s="89" t="str">
        <f>_xlfn.XLOOKUP(Q4490,匹配表1065!L:L,匹配表1065!O:O)</f>
        <v>A</v>
      </c>
      <c r="S4490" s="93" t="str">
        <f>IFERROR(_xlfn.XLOOKUP(Q4490,匹配表1065!AI:AI,匹配表1065!AJ:AJ),"绿标")</f>
        <v>红标</v>
      </c>
      <c r="T4490" s="93" t="str" cm="1">
        <f t="array" ref="T4490:U4490">_xlfn.XLOOKUP(Q4490,匹配表1065!L:L,匹配表1065!M:N)</f>
        <v>头痛</v>
      </c>
      <c r="U4490" s="94" t="str">
        <v>神经内科</v>
      </c>
      <c r="V4490" s="95" t="s">
        <v>33</v>
      </c>
      <c r="W4490" s="93">
        <f>_xlfn.XLOOKUP(M4490,匹配表1065!D:D,匹配表1065!F:F)*N4490</f>
        <v>12</v>
      </c>
    </row>
    <row r="4491" customHeight="1" spans="1:23">
      <c r="A4491" s="89" t="s">
        <v>787</v>
      </c>
      <c r="B4491" s="90">
        <v>46199</v>
      </c>
      <c r="C4491" s="91" t="str">
        <f t="shared" si="140"/>
        <v>6月第4周</v>
      </c>
      <c r="D4491" s="89" t="s">
        <v>854</v>
      </c>
      <c r="E4491" s="89" t="str">
        <f t="shared" si="141"/>
        <v>6月第4周--周5</v>
      </c>
      <c r="F4491" s="103" t="s">
        <v>27</v>
      </c>
      <c r="G4491" s="102" t="s">
        <v>167</v>
      </c>
      <c r="H4491" s="92" t="str">
        <f>_xlfn.XLOOKUP(O4491,匹配表1065!T:T,匹配表1065!W:W)</f>
        <v>苏州市</v>
      </c>
      <c r="I4491" s="89" t="str">
        <f>_xlfn.XLOOKUP(O4491,匹配表1065!T:T,匹配表1065!X:X)</f>
        <v>PME2010</v>
      </c>
      <c r="J4491" s="102" t="s">
        <v>186</v>
      </c>
      <c r="K4491" s="89" cm="1">
        <f ca="1" t="array" ref="K4491:L4491">_xlfn.XLOOKUP(J4491,匹配表1065!Y:Y,匹配表1065!AA:AB)</f>
        <v>6</v>
      </c>
      <c r="L4491" s="89" t="str">
        <v>3个月以上</v>
      </c>
      <c r="M4491" s="92" t="s">
        <v>35</v>
      </c>
      <c r="N4491" s="102">
        <v>1</v>
      </c>
      <c r="O4491" s="93" t="str">
        <f>_xlfn.XLOOKUP(P4491,匹配表1065!U:U,匹配表1065!T:T)</f>
        <v>HO00392084</v>
      </c>
      <c r="P4491" s="102" t="s">
        <v>187</v>
      </c>
      <c r="Q4491" s="102" t="s">
        <v>188</v>
      </c>
      <c r="R4491" s="89" t="str">
        <f>_xlfn.XLOOKUP(Q4491,匹配表1065!L:L,匹配表1065!O:O)</f>
        <v>A</v>
      </c>
      <c r="S4491" s="93" t="str">
        <f>IFERROR(_xlfn.XLOOKUP(Q4491,匹配表1065!AI:AI,匹配表1065!AJ:AJ),"绿标")</f>
        <v>黑标</v>
      </c>
      <c r="T4491" s="93" t="str" cm="1">
        <f t="array" ref="T4491:U4491">_xlfn.XLOOKUP(Q4491,匹配表1065!L:L,匹配表1065!M:N)</f>
        <v>头痛</v>
      </c>
      <c r="U4491" s="94" t="str">
        <v>神经内科</v>
      </c>
      <c r="V4491" s="95" t="s">
        <v>70</v>
      </c>
      <c r="W4491" s="93">
        <f>_xlfn.XLOOKUP(M4491,匹配表1065!D:D,匹配表1065!F:F)*N4491</f>
        <v>4</v>
      </c>
    </row>
    <row r="4492" customHeight="1" spans="1:23">
      <c r="A4492" s="89" t="s">
        <v>787</v>
      </c>
      <c r="B4492" s="90">
        <v>46199</v>
      </c>
      <c r="C4492" s="91" t="str">
        <f t="shared" si="140"/>
        <v>6月第4周</v>
      </c>
      <c r="D4492" s="89" t="s">
        <v>854</v>
      </c>
      <c r="E4492" s="89" t="str">
        <f t="shared" si="141"/>
        <v>6月第4周--周5</v>
      </c>
      <c r="F4492" s="103" t="s">
        <v>27</v>
      </c>
      <c r="G4492" s="102" t="s">
        <v>167</v>
      </c>
      <c r="H4492" s="92" t="str">
        <f>_xlfn.XLOOKUP(O4492,匹配表1065!T:T,匹配表1065!W:W)</f>
        <v>苏州市</v>
      </c>
      <c r="I4492" s="89" t="str">
        <f>_xlfn.XLOOKUP(O4492,匹配表1065!T:T,匹配表1065!X:X)</f>
        <v>PME2017</v>
      </c>
      <c r="J4492" s="102" t="s">
        <v>323</v>
      </c>
      <c r="K4492" s="89" cm="1">
        <f ca="1" t="array" ref="K4492:L4492">_xlfn.XLOOKUP(J4492,匹配表1065!Y:Y,匹配表1065!AA:AB)</f>
        <v>7</v>
      </c>
      <c r="L4492" s="89" t="str">
        <v>3个月以上</v>
      </c>
      <c r="M4492" s="92" t="s">
        <v>55</v>
      </c>
      <c r="N4492" s="102">
        <v>2</v>
      </c>
      <c r="O4492" s="93" t="str">
        <f>_xlfn.XLOOKUP(P4492,匹配表1065!U:U,匹配表1065!T:T)</f>
        <v>HO00001044</v>
      </c>
      <c r="P4492" s="102" t="s">
        <v>346</v>
      </c>
      <c r="Q4492" s="102" t="s">
        <v>347</v>
      </c>
      <c r="R4492" s="89" t="str">
        <f>_xlfn.XLOOKUP(Q4492,匹配表1065!L:L,匹配表1065!O:O)</f>
        <v>A</v>
      </c>
      <c r="S4492" s="93" t="str">
        <f>IFERROR(_xlfn.XLOOKUP(Q4492,匹配表1065!AI:AI,匹配表1065!AJ:AJ),"绿标")</f>
        <v>红标</v>
      </c>
      <c r="T4492" s="93" t="str" cm="1">
        <f t="array" ref="T4492:U4492">_xlfn.XLOOKUP(Q4492,匹配表1065!L:L,匹配表1065!M:N)</f>
        <v>头痛</v>
      </c>
      <c r="U4492" s="94" t="str">
        <v>神经内科</v>
      </c>
      <c r="V4492" s="95" t="s">
        <v>33</v>
      </c>
      <c r="W4492" s="93">
        <f>_xlfn.XLOOKUP(M4492,匹配表1065!D:D,匹配表1065!F:F)*N4492</f>
        <v>16</v>
      </c>
    </row>
    <row r="4493" customHeight="1" spans="1:23">
      <c r="A4493" s="89" t="s">
        <v>787</v>
      </c>
      <c r="B4493" s="90">
        <v>46199</v>
      </c>
      <c r="C4493" s="91" t="str">
        <f t="shared" si="140"/>
        <v>6月第4周</v>
      </c>
      <c r="D4493" s="89" t="s">
        <v>854</v>
      </c>
      <c r="E4493" s="89" t="str">
        <f t="shared" si="141"/>
        <v>6月第4周--周5</v>
      </c>
      <c r="F4493" s="103" t="s">
        <v>27</v>
      </c>
      <c r="G4493" s="102" t="s">
        <v>167</v>
      </c>
      <c r="H4493" s="92" t="str">
        <f>_xlfn.XLOOKUP(O4493,匹配表1065!T:T,匹配表1065!W:W)</f>
        <v>苏州市</v>
      </c>
      <c r="I4493" s="89" t="str">
        <f>_xlfn.XLOOKUP(O4493,匹配表1065!T:T,匹配表1065!X:X)</f>
        <v>PME2011</v>
      </c>
      <c r="J4493" s="102" t="s">
        <v>168</v>
      </c>
      <c r="K4493" s="89" cm="1">
        <f ca="1" t="array" ref="K4493:L4493">_xlfn.XLOOKUP(J4493,匹配表1065!Y:Y,匹配表1065!AA:AB)</f>
        <v>19</v>
      </c>
      <c r="L4493" s="89" t="str">
        <v>3个月以上</v>
      </c>
      <c r="M4493" s="92" t="s">
        <v>30</v>
      </c>
      <c r="N4493" s="102">
        <v>3</v>
      </c>
      <c r="O4493" s="93" t="str">
        <f>_xlfn.XLOOKUP(P4493,匹配表1065!U:U,匹配表1065!T:T)</f>
        <v>HO00307823</v>
      </c>
      <c r="P4493" s="102" t="s">
        <v>169</v>
      </c>
      <c r="Q4493" s="102" t="s">
        <v>170</v>
      </c>
      <c r="R4493" s="89" t="str">
        <f>_xlfn.XLOOKUP(Q4493,匹配表1065!L:L,匹配表1065!O:O)</f>
        <v>A</v>
      </c>
      <c r="S4493" s="93" t="str">
        <f>IFERROR(_xlfn.XLOOKUP(Q4493,匹配表1065!AI:AI,匹配表1065!AJ:AJ),"绿标")</f>
        <v>红标</v>
      </c>
      <c r="T4493" s="93" t="str" cm="1">
        <f t="array" ref="T4493:U4493">_xlfn.XLOOKUP(Q4493,匹配表1065!L:L,匹配表1065!M:N)</f>
        <v>头痛</v>
      </c>
      <c r="U4493" s="94" t="str">
        <v>神经内科</v>
      </c>
      <c r="V4493" s="95" t="s">
        <v>70</v>
      </c>
      <c r="W4493" s="93">
        <f>_xlfn.XLOOKUP(M4493,匹配表1065!D:D,匹配表1065!F:F)*N4493</f>
        <v>36</v>
      </c>
    </row>
    <row r="4494" customHeight="1" spans="1:23">
      <c r="A4494" s="89" t="s">
        <v>787</v>
      </c>
      <c r="B4494" s="90">
        <v>46199</v>
      </c>
      <c r="C4494" s="91" t="str">
        <f t="shared" si="140"/>
        <v>6月第4周</v>
      </c>
      <c r="D4494" s="89" t="s">
        <v>854</v>
      </c>
      <c r="E4494" s="89" t="str">
        <f t="shared" si="141"/>
        <v>6月第4周--周5</v>
      </c>
      <c r="F4494" s="103" t="s">
        <v>27</v>
      </c>
      <c r="G4494" s="102" t="s">
        <v>167</v>
      </c>
      <c r="H4494" s="92" t="str">
        <f>_xlfn.XLOOKUP(O4494,匹配表1065!T:T,匹配表1065!W:W)</f>
        <v>苏州市</v>
      </c>
      <c r="I4494" s="89" t="str">
        <f>_xlfn.XLOOKUP(O4494,匹配表1065!T:T,匹配表1065!X:X)</f>
        <v>PME2011</v>
      </c>
      <c r="J4494" s="102" t="s">
        <v>168</v>
      </c>
      <c r="K4494" s="89" cm="1">
        <f ca="1" t="array" ref="K4494:L4494">_xlfn.XLOOKUP(J4494,匹配表1065!Y:Y,匹配表1065!AA:AB)</f>
        <v>19</v>
      </c>
      <c r="L4494" s="89" t="str">
        <v>3个月以上</v>
      </c>
      <c r="M4494" s="92" t="s">
        <v>30</v>
      </c>
      <c r="N4494" s="102">
        <v>1</v>
      </c>
      <c r="O4494" s="93" t="str">
        <f>_xlfn.XLOOKUP(P4494,匹配表1065!U:U,匹配表1065!T:T)</f>
        <v>HO00307823</v>
      </c>
      <c r="P4494" s="102" t="s">
        <v>169</v>
      </c>
      <c r="Q4494" s="102" t="s">
        <v>172</v>
      </c>
      <c r="R4494" s="89" t="str">
        <f>_xlfn.XLOOKUP(Q4494,匹配表1065!L:L,匹配表1065!O:O)</f>
        <v>C</v>
      </c>
      <c r="S4494" s="93" t="str">
        <f>IFERROR(_xlfn.XLOOKUP(Q4494,匹配表1065!AI:AI,匹配表1065!AJ:AJ),"绿标")</f>
        <v>绿标</v>
      </c>
      <c r="T4494" s="93" t="str" cm="1">
        <f t="array" ref="T4494:U4494">_xlfn.XLOOKUP(Q4494,匹配表1065!L:L,匹配表1065!M:N)</f>
        <v>眩晕</v>
      </c>
      <c r="U4494" s="94" t="str">
        <v>神经内科</v>
      </c>
      <c r="V4494" s="95" t="s">
        <v>33</v>
      </c>
      <c r="W4494" s="93">
        <f>_xlfn.XLOOKUP(M4494,匹配表1065!D:D,匹配表1065!F:F)*N4494</f>
        <v>12</v>
      </c>
    </row>
    <row r="4495" customHeight="1" spans="1:23">
      <c r="A4495" s="89" t="s">
        <v>787</v>
      </c>
      <c r="B4495" s="90">
        <v>46199</v>
      </c>
      <c r="C4495" s="91" t="str">
        <f t="shared" si="140"/>
        <v>6月第4周</v>
      </c>
      <c r="D4495" s="89" t="s">
        <v>854</v>
      </c>
      <c r="E4495" s="89" t="str">
        <f t="shared" si="141"/>
        <v>6月第4周--周5</v>
      </c>
      <c r="F4495" s="103" t="s">
        <v>27</v>
      </c>
      <c r="G4495" s="102" t="s">
        <v>167</v>
      </c>
      <c r="H4495" s="92" t="str">
        <f>_xlfn.XLOOKUP(O4495,匹配表1065!T:T,匹配表1065!W:W)</f>
        <v>苏州市</v>
      </c>
      <c r="I4495" s="89" t="str">
        <f>_xlfn.XLOOKUP(O4495,匹配表1065!T:T,匹配表1065!X:X)</f>
        <v>PME2016</v>
      </c>
      <c r="J4495" s="102" t="s">
        <v>173</v>
      </c>
      <c r="K4495" s="89" cm="1">
        <f ca="1" t="array" ref="K4495:L4495">_xlfn.XLOOKUP(J4495,匹配表1065!Y:Y,匹配表1065!AA:AB)</f>
        <v>1</v>
      </c>
      <c r="L4495" s="89" t="str">
        <v>3个月以内</v>
      </c>
      <c r="M4495" s="92" t="s">
        <v>30</v>
      </c>
      <c r="N4495" s="102">
        <v>1</v>
      </c>
      <c r="O4495" s="93" t="str">
        <f>_xlfn.XLOOKUP(P4495,匹配表1065!U:U,匹配表1065!T:T)</f>
        <v>HO00001043</v>
      </c>
      <c r="P4495" s="102" t="s">
        <v>221</v>
      </c>
      <c r="Q4495" s="102" t="s">
        <v>291</v>
      </c>
      <c r="R4495" s="89" t="str">
        <f>_xlfn.XLOOKUP(Q4495,匹配表1065!L:L,匹配表1065!O:O)</f>
        <v>A</v>
      </c>
      <c r="S4495" s="93" t="str">
        <f>IFERROR(_xlfn.XLOOKUP(Q4495,匹配表1065!AI:AI,匹配表1065!AJ:AJ),"绿标")</f>
        <v>红标</v>
      </c>
      <c r="T4495" s="93" t="str" cm="1">
        <f t="array" ref="T4495:U4495">_xlfn.XLOOKUP(Q4495,匹配表1065!L:L,匹配表1065!M:N)</f>
        <v>头痛</v>
      </c>
      <c r="U4495" s="94" t="str">
        <v>神经内科</v>
      </c>
      <c r="V4495" s="95" t="s">
        <v>58</v>
      </c>
      <c r="W4495" s="93">
        <f>_xlfn.XLOOKUP(M4495,匹配表1065!D:D,匹配表1065!F:F)*N4495</f>
        <v>12</v>
      </c>
    </row>
    <row r="4496" customHeight="1" spans="1:23">
      <c r="A4496" s="89" t="s">
        <v>787</v>
      </c>
      <c r="B4496" s="90">
        <v>46199</v>
      </c>
      <c r="C4496" s="91" t="str">
        <f t="shared" si="140"/>
        <v>6月第4周</v>
      </c>
      <c r="D4496" s="89" t="s">
        <v>854</v>
      </c>
      <c r="E4496" s="89" t="str">
        <f t="shared" si="141"/>
        <v>6月第4周--周5</v>
      </c>
      <c r="F4496" s="103" t="s">
        <v>27</v>
      </c>
      <c r="G4496" s="102" t="s">
        <v>167</v>
      </c>
      <c r="H4496" s="92" t="str">
        <f>_xlfn.XLOOKUP(O4496,匹配表1065!T:T,匹配表1065!W:W)</f>
        <v>苏州市</v>
      </c>
      <c r="I4496" s="89" t="str">
        <f>_xlfn.XLOOKUP(O4496,匹配表1065!T:T,匹配表1065!X:X)</f>
        <v>PME2016</v>
      </c>
      <c r="J4496" s="102" t="s">
        <v>173</v>
      </c>
      <c r="K4496" s="89" cm="1">
        <f ca="1" t="array" ref="K4496:L4496">_xlfn.XLOOKUP(J4496,匹配表1065!Y:Y,匹配表1065!AA:AB)</f>
        <v>1</v>
      </c>
      <c r="L4496" s="89" t="str">
        <v>3个月以内</v>
      </c>
      <c r="M4496" s="92" t="s">
        <v>30</v>
      </c>
      <c r="N4496" s="102">
        <v>1</v>
      </c>
      <c r="O4496" s="93" t="str">
        <f>_xlfn.XLOOKUP(P4496,匹配表1065!U:U,匹配表1065!T:T)</f>
        <v>HO00001048</v>
      </c>
      <c r="P4496" s="102" t="s">
        <v>176</v>
      </c>
      <c r="Q4496" s="102" t="s">
        <v>290</v>
      </c>
      <c r="R4496" s="89" t="str">
        <f>_xlfn.XLOOKUP(Q4496,匹配表1065!L:L,匹配表1065!O:O)</f>
        <v>A</v>
      </c>
      <c r="S4496" s="93" t="str">
        <f>IFERROR(_xlfn.XLOOKUP(Q4496,匹配表1065!AI:AI,匹配表1065!AJ:AJ),"绿标")</f>
        <v>红标</v>
      </c>
      <c r="T4496" s="93" t="str" cm="1">
        <f t="array" ref="T4496:U4496">_xlfn.XLOOKUP(Q4496,匹配表1065!L:L,匹配表1065!M:N)</f>
        <v>头痛</v>
      </c>
      <c r="U4496" s="94" t="str">
        <v>神经内科</v>
      </c>
      <c r="V4496" s="95" t="s">
        <v>70</v>
      </c>
      <c r="W4496" s="93">
        <f>_xlfn.XLOOKUP(M4496,匹配表1065!D:D,匹配表1065!F:F)*N4496</f>
        <v>12</v>
      </c>
    </row>
    <row r="4497" customHeight="1" spans="1:23">
      <c r="A4497" s="89" t="s">
        <v>787</v>
      </c>
      <c r="B4497" s="90">
        <v>46199</v>
      </c>
      <c r="C4497" s="91" t="str">
        <f t="shared" si="140"/>
        <v>6月第4周</v>
      </c>
      <c r="D4497" s="89" t="s">
        <v>854</v>
      </c>
      <c r="E4497" s="89" t="str">
        <f t="shared" si="141"/>
        <v>6月第4周--周5</v>
      </c>
      <c r="F4497" s="103" t="s">
        <v>27</v>
      </c>
      <c r="G4497" s="102" t="s">
        <v>167</v>
      </c>
      <c r="H4497" s="92" t="str">
        <f>_xlfn.XLOOKUP(O4497,匹配表1065!T:T,匹配表1065!W:W)</f>
        <v>苏州市</v>
      </c>
      <c r="I4497" s="89" t="str">
        <f>_xlfn.XLOOKUP(O4497,匹配表1065!T:T,匹配表1065!X:X)</f>
        <v>PME2016</v>
      </c>
      <c r="J4497" s="102" t="s">
        <v>173</v>
      </c>
      <c r="K4497" s="89" cm="1">
        <f ca="1" t="array" ref="K4497:L4497">_xlfn.XLOOKUP(J4497,匹配表1065!Y:Y,匹配表1065!AA:AB)</f>
        <v>1</v>
      </c>
      <c r="L4497" s="89" t="str">
        <v>3个月以内</v>
      </c>
      <c r="M4497" s="92" t="s">
        <v>30</v>
      </c>
      <c r="N4497" s="102">
        <v>1</v>
      </c>
      <c r="O4497" s="93" t="str">
        <f>_xlfn.XLOOKUP(P4497,匹配表1065!U:U,匹配表1065!T:T)</f>
        <v>HO00099680</v>
      </c>
      <c r="P4497" s="102" t="s">
        <v>174</v>
      </c>
      <c r="Q4497" s="102" t="s">
        <v>175</v>
      </c>
      <c r="R4497" s="89" t="str">
        <f>_xlfn.XLOOKUP(Q4497,匹配表1065!L:L,匹配表1065!O:O)</f>
        <v>A</v>
      </c>
      <c r="S4497" s="93" t="str">
        <f>IFERROR(_xlfn.XLOOKUP(Q4497,匹配表1065!AI:AI,匹配表1065!AJ:AJ),"绿标")</f>
        <v>红标</v>
      </c>
      <c r="T4497" s="93" t="str" cm="1">
        <f t="array" ref="T4497:U4497">_xlfn.XLOOKUP(Q4497,匹配表1065!L:L,匹配表1065!M:N)</f>
        <v>头痛</v>
      </c>
      <c r="U4497" s="94" t="str">
        <v>神经内科</v>
      </c>
      <c r="V4497" s="95" t="s">
        <v>70</v>
      </c>
      <c r="W4497" s="93">
        <f>_xlfn.XLOOKUP(M4497,匹配表1065!D:D,匹配表1065!F:F)*N4497</f>
        <v>12</v>
      </c>
    </row>
    <row r="4498" customHeight="1" spans="1:23">
      <c r="A4498" s="89" t="s">
        <v>787</v>
      </c>
      <c r="B4498" s="90">
        <v>46199</v>
      </c>
      <c r="C4498" s="91" t="str">
        <f t="shared" si="140"/>
        <v>6月第4周</v>
      </c>
      <c r="D4498" s="89" t="s">
        <v>854</v>
      </c>
      <c r="E4498" s="89" t="str">
        <f t="shared" si="141"/>
        <v>6月第4周--周5</v>
      </c>
      <c r="F4498" s="103" t="s">
        <v>27</v>
      </c>
      <c r="G4498" s="102" t="s">
        <v>104</v>
      </c>
      <c r="H4498" s="92" t="str">
        <f>_xlfn.XLOOKUP(O4498,匹配表1065!T:T,匹配表1065!W:W)</f>
        <v>济南市</v>
      </c>
      <c r="I4498" s="89" t="str">
        <f>_xlfn.XLOOKUP(O4498,匹配表1065!T:T,匹配表1065!X:X)</f>
        <v>PME2044</v>
      </c>
      <c r="J4498" s="102" t="s">
        <v>105</v>
      </c>
      <c r="K4498" s="89" cm="1">
        <f ca="1" t="array" ref="K4498:L4498">_xlfn.XLOOKUP(J4498,匹配表1065!Y:Y,匹配表1065!AA:AB)</f>
        <v>8</v>
      </c>
      <c r="L4498" s="89" t="str">
        <v>3个月以上</v>
      </c>
      <c r="M4498" s="92" t="s">
        <v>30</v>
      </c>
      <c r="N4498" s="102">
        <v>1</v>
      </c>
      <c r="O4498" s="93" t="str">
        <f>_xlfn.XLOOKUP(P4498,匹配表1065!U:U,匹配表1065!T:T)</f>
        <v>HO00371069</v>
      </c>
      <c r="P4498" s="102" t="s">
        <v>315</v>
      </c>
      <c r="Q4498" s="102" t="s">
        <v>316</v>
      </c>
      <c r="R4498" s="89" t="str">
        <f>_xlfn.XLOOKUP(Q4498,匹配表1065!L:L,匹配表1065!O:O)</f>
        <v>B</v>
      </c>
      <c r="S4498" s="93" t="str">
        <f>IFERROR(_xlfn.XLOOKUP(Q4498,匹配表1065!AI:AI,匹配表1065!AJ:AJ),"绿标")</f>
        <v>绿标</v>
      </c>
      <c r="T4498" s="93" t="str" cm="1">
        <f t="array" ref="T4498:U4498">_xlfn.XLOOKUP(Q4498,匹配表1065!L:L,匹配表1065!M:N)</f>
        <v>脑血管</v>
      </c>
      <c r="U4498" s="94" t="str">
        <v>神经内科</v>
      </c>
      <c r="V4498" s="95" t="s">
        <v>42</v>
      </c>
      <c r="W4498" s="93">
        <f>_xlfn.XLOOKUP(M4498,匹配表1065!D:D,匹配表1065!F:F)*N4498</f>
        <v>12</v>
      </c>
    </row>
    <row r="4499" customHeight="1" spans="1:23">
      <c r="A4499" s="89" t="s">
        <v>787</v>
      </c>
      <c r="B4499" s="90">
        <v>46199</v>
      </c>
      <c r="C4499" s="91" t="str">
        <f t="shared" si="140"/>
        <v>6月第4周</v>
      </c>
      <c r="D4499" s="89" t="s">
        <v>854</v>
      </c>
      <c r="E4499" s="89" t="str">
        <f t="shared" si="141"/>
        <v>6月第4周--周5</v>
      </c>
      <c r="F4499" s="103" t="s">
        <v>27</v>
      </c>
      <c r="G4499" s="102" t="s">
        <v>104</v>
      </c>
      <c r="H4499" s="92" t="str">
        <f>_xlfn.XLOOKUP(O4499,匹配表1065!T:T,匹配表1065!W:W)</f>
        <v>济南市</v>
      </c>
      <c r="I4499" s="89" t="str">
        <f>_xlfn.XLOOKUP(O4499,匹配表1065!T:T,匹配表1065!X:X)</f>
        <v>PME2026</v>
      </c>
      <c r="J4499" s="102" t="s">
        <v>116</v>
      </c>
      <c r="K4499" s="89" cm="1">
        <f ca="1" t="array" ref="K4499:L4499">_xlfn.XLOOKUP(J4499,匹配表1065!Y:Y,匹配表1065!AA:AB)</f>
        <v>13</v>
      </c>
      <c r="L4499" s="89" t="str">
        <v>3个月以上</v>
      </c>
      <c r="M4499" s="92" t="s">
        <v>35</v>
      </c>
      <c r="N4499" s="102">
        <v>1</v>
      </c>
      <c r="O4499" s="93" t="str">
        <f>_xlfn.XLOOKUP(P4499,匹配表1065!U:U,匹配表1065!T:T)</f>
        <v>HO00001409</v>
      </c>
      <c r="P4499" s="102" t="s">
        <v>117</v>
      </c>
      <c r="Q4499" s="102" t="s">
        <v>554</v>
      </c>
      <c r="R4499" s="89" t="str">
        <f>_xlfn.XLOOKUP(Q4499,匹配表1065!L:L,匹配表1065!O:O)</f>
        <v>B</v>
      </c>
      <c r="S4499" s="93" t="str">
        <f>IFERROR(_xlfn.XLOOKUP(Q4499,匹配表1065!AI:AI,匹配表1065!AJ:AJ),"绿标")</f>
        <v>红标</v>
      </c>
      <c r="T4499" s="93" t="str" cm="1">
        <f t="array" ref="T4499:U4499">_xlfn.XLOOKUP(Q4499,匹配表1065!L:L,匹配表1065!M:N)</f>
        <v>脑血管</v>
      </c>
      <c r="U4499" s="94" t="str">
        <v>神经内科</v>
      </c>
      <c r="V4499" s="95" t="s">
        <v>58</v>
      </c>
      <c r="W4499" s="93">
        <f>_xlfn.XLOOKUP(M4499,匹配表1065!D:D,匹配表1065!F:F)*N4499</f>
        <v>4</v>
      </c>
    </row>
    <row r="4500" customHeight="1" spans="1:23">
      <c r="A4500" s="89" t="s">
        <v>787</v>
      </c>
      <c r="B4500" s="90">
        <v>46199</v>
      </c>
      <c r="C4500" s="91" t="str">
        <f t="shared" si="140"/>
        <v>6月第4周</v>
      </c>
      <c r="D4500" s="89" t="s">
        <v>854</v>
      </c>
      <c r="E4500" s="89" t="str">
        <f t="shared" si="141"/>
        <v>6月第4周--周5</v>
      </c>
      <c r="F4500" s="103" t="s">
        <v>27</v>
      </c>
      <c r="G4500" s="102" t="s">
        <v>104</v>
      </c>
      <c r="H4500" s="92" t="str">
        <f>_xlfn.XLOOKUP(O4500,匹配表1065!T:T,匹配表1065!W:W)</f>
        <v>济南市</v>
      </c>
      <c r="I4500" s="89" t="str">
        <f>_xlfn.XLOOKUP(O4500,匹配表1065!T:T,匹配表1065!X:X)</f>
        <v>PME2026</v>
      </c>
      <c r="J4500" s="102" t="s">
        <v>116</v>
      </c>
      <c r="K4500" s="89" cm="1">
        <f ca="1" t="array" ref="K4500:L4500">_xlfn.XLOOKUP(J4500,匹配表1065!Y:Y,匹配表1065!AA:AB)</f>
        <v>13</v>
      </c>
      <c r="L4500" s="89" t="str">
        <v>3个月以上</v>
      </c>
      <c r="M4500" s="92" t="s">
        <v>30</v>
      </c>
      <c r="N4500" s="102">
        <v>1</v>
      </c>
      <c r="O4500" s="93" t="str">
        <f>_xlfn.XLOOKUP(P4500,匹配表1065!U:U,匹配表1065!T:T)</f>
        <v>HO00001409</v>
      </c>
      <c r="P4500" s="102" t="s">
        <v>117</v>
      </c>
      <c r="Q4500" s="102" t="s">
        <v>118</v>
      </c>
      <c r="R4500" s="89" t="str">
        <f>_xlfn.XLOOKUP(Q4500,匹配表1065!L:L,匹配表1065!O:O)</f>
        <v>A</v>
      </c>
      <c r="S4500" s="93" t="str">
        <f>IFERROR(_xlfn.XLOOKUP(Q4500,匹配表1065!AI:AI,匹配表1065!AJ:AJ),"绿标")</f>
        <v>绿标</v>
      </c>
      <c r="T4500" s="93" t="str" cm="1">
        <f t="array" ref="T4500:U4500">_xlfn.XLOOKUP(Q4500,匹配表1065!L:L,匹配表1065!M:N)</f>
        <v>头痛</v>
      </c>
      <c r="U4500" s="94" t="str">
        <v>神经内科</v>
      </c>
      <c r="V4500" s="95" t="s">
        <v>67</v>
      </c>
      <c r="W4500" s="93">
        <f>_xlfn.XLOOKUP(M4500,匹配表1065!D:D,匹配表1065!F:F)*N4500</f>
        <v>12</v>
      </c>
    </row>
    <row r="4501" customHeight="1" spans="1:23">
      <c r="A4501" s="89" t="s">
        <v>787</v>
      </c>
      <c r="B4501" s="90">
        <v>46199</v>
      </c>
      <c r="C4501" s="91" t="str">
        <f t="shared" si="140"/>
        <v>6月第4周</v>
      </c>
      <c r="D4501" s="89" t="s">
        <v>854</v>
      </c>
      <c r="E4501" s="89" t="str">
        <f t="shared" si="141"/>
        <v>6月第4周--周5</v>
      </c>
      <c r="F4501" s="103" t="s">
        <v>27</v>
      </c>
      <c r="G4501" s="102" t="s">
        <v>104</v>
      </c>
      <c r="H4501" s="92" t="str">
        <f>_xlfn.XLOOKUP(O4501,匹配表1065!T:T,匹配表1065!W:W)</f>
        <v>聊城市</v>
      </c>
      <c r="I4501" s="89" t="str">
        <f>_xlfn.XLOOKUP(O4501,匹配表1065!T:T,匹配表1065!X:X)</f>
        <v>PME2046</v>
      </c>
      <c r="J4501" s="102" t="s">
        <v>108</v>
      </c>
      <c r="K4501" s="89" cm="1">
        <f ca="1" t="array" ref="K4501:L4501">_xlfn.XLOOKUP(J4501,匹配表1065!Y:Y,匹配表1065!AA:AB)</f>
        <v>8</v>
      </c>
      <c r="L4501" s="89" t="str">
        <v>3个月以上</v>
      </c>
      <c r="M4501" s="92" t="s">
        <v>30</v>
      </c>
      <c r="N4501" s="102">
        <v>1</v>
      </c>
      <c r="O4501" s="93" t="str">
        <f>_xlfn.XLOOKUP(P4501,匹配表1065!U:U,匹配表1065!T:T)</f>
        <v>HO00001415</v>
      </c>
      <c r="P4501" s="102" t="s">
        <v>109</v>
      </c>
      <c r="Q4501" s="102" t="s">
        <v>317</v>
      </c>
      <c r="R4501" s="89" t="str">
        <f>_xlfn.XLOOKUP(Q4501,匹配表1065!L:L,匹配表1065!O:O)</f>
        <v>A</v>
      </c>
      <c r="S4501" s="93" t="str">
        <f>IFERROR(_xlfn.XLOOKUP(Q4501,匹配表1065!AI:AI,匹配表1065!AJ:AJ),"绿标")</f>
        <v>绿标</v>
      </c>
      <c r="T4501" s="93" t="str" cm="1">
        <f t="array" ref="T4501:U4501">_xlfn.XLOOKUP(Q4501,匹配表1065!L:L,匹配表1065!M:N)</f>
        <v>头痛</v>
      </c>
      <c r="U4501" s="94" t="str">
        <v>神经内科</v>
      </c>
      <c r="V4501" s="95" t="s">
        <v>42</v>
      </c>
      <c r="W4501" s="93">
        <f>_xlfn.XLOOKUP(M4501,匹配表1065!D:D,匹配表1065!F:F)*N4501</f>
        <v>12</v>
      </c>
    </row>
    <row r="4502" customHeight="1" spans="1:23">
      <c r="A4502" s="89" t="s">
        <v>787</v>
      </c>
      <c r="B4502" s="90">
        <v>46199</v>
      </c>
      <c r="C4502" s="91" t="str">
        <f t="shared" si="140"/>
        <v>6月第4周</v>
      </c>
      <c r="D4502" s="89" t="s">
        <v>854</v>
      </c>
      <c r="E4502" s="89" t="str">
        <f t="shared" si="141"/>
        <v>6月第4周--周5</v>
      </c>
      <c r="F4502" s="103" t="s">
        <v>27</v>
      </c>
      <c r="G4502" s="102" t="s">
        <v>104</v>
      </c>
      <c r="H4502" s="92" t="str">
        <f>_xlfn.XLOOKUP(O4502,匹配表1065!T:T,匹配表1065!W:W)</f>
        <v>济南市</v>
      </c>
      <c r="I4502" s="89" t="str">
        <f>_xlfn.XLOOKUP(O4502,匹配表1065!T:T,匹配表1065!X:X)</f>
        <v>PME2029</v>
      </c>
      <c r="J4502" s="102" t="s">
        <v>128</v>
      </c>
      <c r="K4502" s="89" cm="1">
        <f ca="1" t="array" ref="K4502:L4502">_xlfn.XLOOKUP(J4502,匹配表1065!Y:Y,匹配表1065!AA:AB)</f>
        <v>13</v>
      </c>
      <c r="L4502" s="89" t="str">
        <v>3个月以上</v>
      </c>
      <c r="M4502" s="92" t="s">
        <v>35</v>
      </c>
      <c r="N4502" s="102">
        <v>1</v>
      </c>
      <c r="O4502" s="93" t="str">
        <f>_xlfn.XLOOKUP(P4502,匹配表1065!U:U,匹配表1065!T:T)</f>
        <v>HO00001403</v>
      </c>
      <c r="P4502" s="102" t="s">
        <v>329</v>
      </c>
      <c r="Q4502" s="102" t="s">
        <v>330</v>
      </c>
      <c r="R4502" s="89" t="str">
        <f>_xlfn.XLOOKUP(Q4502,匹配表1065!L:L,匹配表1065!O:O)</f>
        <v>A</v>
      </c>
      <c r="S4502" s="93" t="str">
        <f>IFERROR(_xlfn.XLOOKUP(Q4502,匹配表1065!AI:AI,匹配表1065!AJ:AJ),"绿标")</f>
        <v>黑标</v>
      </c>
      <c r="T4502" s="93" t="str" cm="1">
        <f t="array" ref="T4502:U4502">_xlfn.XLOOKUP(Q4502,匹配表1065!L:L,匹配表1065!M:N)</f>
        <v>头痛</v>
      </c>
      <c r="U4502" s="94" t="str">
        <v>神经内科</v>
      </c>
      <c r="V4502" s="95" t="s">
        <v>33</v>
      </c>
      <c r="W4502" s="93">
        <f>_xlfn.XLOOKUP(M4502,匹配表1065!D:D,匹配表1065!F:F)*N4502</f>
        <v>4</v>
      </c>
    </row>
    <row r="4503" customHeight="1" spans="1:23">
      <c r="A4503" s="89" t="s">
        <v>787</v>
      </c>
      <c r="B4503" s="90">
        <v>46199</v>
      </c>
      <c r="C4503" s="91" t="str">
        <f t="shared" si="140"/>
        <v>6月第4周</v>
      </c>
      <c r="D4503" s="89" t="s">
        <v>854</v>
      </c>
      <c r="E4503" s="89" t="str">
        <f t="shared" si="141"/>
        <v>6月第4周--周5</v>
      </c>
      <c r="F4503" s="103" t="s">
        <v>27</v>
      </c>
      <c r="G4503" s="102" t="s">
        <v>104</v>
      </c>
      <c r="H4503" s="92" t="str">
        <f>_xlfn.XLOOKUP(O4503,匹配表1065!T:T,匹配表1065!W:W)</f>
        <v>济南市</v>
      </c>
      <c r="I4503" s="89" t="str">
        <f>_xlfn.XLOOKUP(O4503,匹配表1065!T:T,匹配表1065!X:X)</f>
        <v>PME2025</v>
      </c>
      <c r="J4503" s="102" t="s">
        <v>128</v>
      </c>
      <c r="K4503" s="89" cm="1">
        <f ca="1" t="array" ref="K4503:L4503">_xlfn.XLOOKUP(J4503,匹配表1065!Y:Y,匹配表1065!AA:AB)</f>
        <v>13</v>
      </c>
      <c r="L4503" s="89" t="str">
        <v>3个月以上</v>
      </c>
      <c r="M4503" s="92" t="s">
        <v>30</v>
      </c>
      <c r="N4503" s="102">
        <v>1</v>
      </c>
      <c r="O4503" s="93" t="str">
        <f>_xlfn.XLOOKUP(P4503,匹配表1065!U:U,匹配表1065!T:T)</f>
        <v>HO00001400</v>
      </c>
      <c r="P4503" s="102" t="s">
        <v>112</v>
      </c>
      <c r="Q4503" s="102" t="s">
        <v>131</v>
      </c>
      <c r="R4503" s="89" t="str">
        <f>_xlfn.XLOOKUP(Q4503,匹配表1065!L:L,匹配表1065!O:O)</f>
        <v>B</v>
      </c>
      <c r="S4503" s="93" t="str">
        <f>IFERROR(_xlfn.XLOOKUP(Q4503,匹配表1065!AI:AI,匹配表1065!AJ:AJ),"绿标")</f>
        <v>红标</v>
      </c>
      <c r="T4503" s="93" t="str" cm="1">
        <f t="array" ref="T4503:U4503">_xlfn.XLOOKUP(Q4503,匹配表1065!L:L,匹配表1065!M:N)</f>
        <v>脑血管</v>
      </c>
      <c r="U4503" s="94" t="str">
        <v>神经内科</v>
      </c>
      <c r="V4503" s="95" t="s">
        <v>42</v>
      </c>
      <c r="W4503" s="93">
        <f>_xlfn.XLOOKUP(M4503,匹配表1065!D:D,匹配表1065!F:F)*N4503</f>
        <v>12</v>
      </c>
    </row>
    <row r="4504" customHeight="1" spans="1:23">
      <c r="A4504" s="89" t="s">
        <v>787</v>
      </c>
      <c r="B4504" s="90">
        <v>46199</v>
      </c>
      <c r="C4504" s="91" t="str">
        <f t="shared" si="140"/>
        <v>6月第4周</v>
      </c>
      <c r="D4504" s="89" t="s">
        <v>854</v>
      </c>
      <c r="E4504" s="89" t="str">
        <f t="shared" si="141"/>
        <v>6月第4周--周5</v>
      </c>
      <c r="F4504" s="103" t="s">
        <v>27</v>
      </c>
      <c r="G4504" s="102" t="s">
        <v>104</v>
      </c>
      <c r="H4504" s="92" t="str">
        <f>_xlfn.XLOOKUP(O4504,匹配表1065!T:T,匹配表1065!W:W)</f>
        <v>济南市</v>
      </c>
      <c r="I4504" s="89" t="str">
        <f>_xlfn.XLOOKUP(O4504,匹配表1065!T:T,匹配表1065!X:X)</f>
        <v>PME2025</v>
      </c>
      <c r="J4504" s="102" t="s">
        <v>128</v>
      </c>
      <c r="K4504" s="89" cm="1">
        <f ca="1" t="array" ref="K4504:L4504">_xlfn.XLOOKUP(J4504,匹配表1065!Y:Y,匹配表1065!AA:AB)</f>
        <v>13</v>
      </c>
      <c r="L4504" s="89" t="str">
        <v>3个月以上</v>
      </c>
      <c r="M4504" s="92" t="s">
        <v>35</v>
      </c>
      <c r="N4504" s="102">
        <v>1</v>
      </c>
      <c r="O4504" s="93" t="str">
        <f>_xlfn.XLOOKUP(P4504,匹配表1065!U:U,匹配表1065!T:T)</f>
        <v>HO00001400</v>
      </c>
      <c r="P4504" s="102" t="s">
        <v>112</v>
      </c>
      <c r="Q4504" s="102" t="s">
        <v>319</v>
      </c>
      <c r="R4504" s="89" t="str">
        <f>_xlfn.XLOOKUP(Q4504,匹配表1065!L:L,匹配表1065!O:O)</f>
        <v>B</v>
      </c>
      <c r="S4504" s="93" t="str">
        <f>IFERROR(_xlfn.XLOOKUP(Q4504,匹配表1065!AI:AI,匹配表1065!AJ:AJ),"绿标")</f>
        <v>绿标</v>
      </c>
      <c r="T4504" s="93" t="str" cm="1">
        <f t="array" ref="T4504:U4504">_xlfn.XLOOKUP(Q4504,匹配表1065!L:L,匹配表1065!M:N)</f>
        <v>脑血管</v>
      </c>
      <c r="U4504" s="94" t="str">
        <v>神经内科</v>
      </c>
      <c r="V4504" s="95" t="s">
        <v>58</v>
      </c>
      <c r="W4504" s="93">
        <f>_xlfn.XLOOKUP(M4504,匹配表1065!D:D,匹配表1065!F:F)*N4504</f>
        <v>4</v>
      </c>
    </row>
    <row r="4505" customHeight="1" spans="1:23">
      <c r="A4505" s="89" t="s">
        <v>787</v>
      </c>
      <c r="B4505" s="90">
        <v>46199</v>
      </c>
      <c r="C4505" s="91" t="str">
        <f t="shared" si="140"/>
        <v>6月第4周</v>
      </c>
      <c r="D4505" s="89" t="s">
        <v>854</v>
      </c>
      <c r="E4505" s="89" t="str">
        <f t="shared" si="141"/>
        <v>6月第4周--周5</v>
      </c>
      <c r="F4505" s="103" t="s">
        <v>27</v>
      </c>
      <c r="G4505" s="102" t="s">
        <v>104</v>
      </c>
      <c r="H4505" s="92" t="str">
        <f>_xlfn.XLOOKUP(O4505,匹配表1065!T:T,匹配表1065!W:W)</f>
        <v>济南市</v>
      </c>
      <c r="I4505" s="89" t="str">
        <f>_xlfn.XLOOKUP(O4505,匹配表1065!T:T,匹配表1065!X:X)</f>
        <v>PME2025</v>
      </c>
      <c r="J4505" s="102" t="s">
        <v>111</v>
      </c>
      <c r="K4505" s="89" cm="1">
        <f ca="1" t="array" ref="K4505:L4505">_xlfn.XLOOKUP(J4505,匹配表1065!Y:Y,匹配表1065!AA:AB)</f>
        <v>30</v>
      </c>
      <c r="L4505" s="89" t="str">
        <v>3个月以上</v>
      </c>
      <c r="M4505" s="92" t="s">
        <v>30</v>
      </c>
      <c r="N4505" s="102">
        <v>1</v>
      </c>
      <c r="O4505" s="93" t="str">
        <f>_xlfn.XLOOKUP(P4505,匹配表1065!U:U,匹配表1065!T:T)</f>
        <v>HO00001400</v>
      </c>
      <c r="P4505" s="102" t="s">
        <v>112</v>
      </c>
      <c r="Q4505" s="102" t="s">
        <v>309</v>
      </c>
      <c r="R4505" s="89" t="str">
        <f>_xlfn.XLOOKUP(Q4505,匹配表1065!L:L,匹配表1065!O:O)</f>
        <v>A</v>
      </c>
      <c r="S4505" s="93" t="str">
        <f>IFERROR(_xlfn.XLOOKUP(Q4505,匹配表1065!AI:AI,匹配表1065!AJ:AJ),"绿标")</f>
        <v>红标</v>
      </c>
      <c r="T4505" s="93" t="str" cm="1">
        <f t="array" ref="T4505:U4505">_xlfn.XLOOKUP(Q4505,匹配表1065!L:L,匹配表1065!M:N)</f>
        <v>头痛</v>
      </c>
      <c r="U4505" s="94" t="str">
        <v>神经内科</v>
      </c>
      <c r="V4505" s="95" t="s">
        <v>33</v>
      </c>
      <c r="W4505" s="93">
        <f>_xlfn.XLOOKUP(M4505,匹配表1065!D:D,匹配表1065!F:F)*N4505</f>
        <v>12</v>
      </c>
    </row>
    <row r="4506" customHeight="1" spans="1:23">
      <c r="A4506" s="89" t="s">
        <v>787</v>
      </c>
      <c r="B4506" s="90">
        <v>46199</v>
      </c>
      <c r="C4506" s="91" t="str">
        <f t="shared" si="140"/>
        <v>6月第4周</v>
      </c>
      <c r="D4506" s="89" t="s">
        <v>854</v>
      </c>
      <c r="E4506" s="89" t="str">
        <f t="shared" si="141"/>
        <v>6月第4周--周5</v>
      </c>
      <c r="F4506" s="103" t="s">
        <v>27</v>
      </c>
      <c r="G4506" s="102" t="s">
        <v>104</v>
      </c>
      <c r="H4506" s="92" t="str">
        <f>_xlfn.XLOOKUP(O4506,匹配表1065!T:T,匹配表1065!W:W)</f>
        <v>济南市</v>
      </c>
      <c r="I4506" s="89" t="str">
        <f>_xlfn.XLOOKUP(O4506,匹配表1065!T:T,匹配表1065!X:X)</f>
        <v>PME2025</v>
      </c>
      <c r="J4506" s="102" t="s">
        <v>111</v>
      </c>
      <c r="K4506" s="89" cm="1">
        <f ca="1" t="array" ref="K4506:L4506">_xlfn.XLOOKUP(J4506,匹配表1065!Y:Y,匹配表1065!AA:AB)</f>
        <v>30</v>
      </c>
      <c r="L4506" s="89" t="str">
        <v>3个月以上</v>
      </c>
      <c r="M4506" s="92" t="s">
        <v>55</v>
      </c>
      <c r="N4506" s="102">
        <v>1</v>
      </c>
      <c r="O4506" s="93" t="str">
        <f>_xlfn.XLOOKUP(P4506,匹配表1065!U:U,匹配表1065!T:T)</f>
        <v>HO00001400</v>
      </c>
      <c r="P4506" s="102" t="s">
        <v>112</v>
      </c>
      <c r="Q4506" s="102" t="s">
        <v>308</v>
      </c>
      <c r="R4506" s="89" t="str">
        <f>_xlfn.XLOOKUP(Q4506,匹配表1065!L:L,匹配表1065!O:O)</f>
        <v>B</v>
      </c>
      <c r="S4506" s="93" t="str">
        <f>IFERROR(_xlfn.XLOOKUP(Q4506,匹配表1065!AI:AI,匹配表1065!AJ:AJ),"绿标")</f>
        <v>红标</v>
      </c>
      <c r="T4506" s="93" t="str" cm="1">
        <f t="array" ref="T4506:U4506">_xlfn.XLOOKUP(Q4506,匹配表1065!L:L,匹配表1065!M:N)</f>
        <v>脑血管</v>
      </c>
      <c r="U4506" s="94" t="str">
        <v>神经内科</v>
      </c>
      <c r="V4506" s="95" t="s">
        <v>42</v>
      </c>
      <c r="W4506" s="93">
        <f>_xlfn.XLOOKUP(M4506,匹配表1065!D:D,匹配表1065!F:F)*N4506</f>
        <v>8</v>
      </c>
    </row>
    <row r="4507" customHeight="1" spans="1:23">
      <c r="A4507" s="89" t="s">
        <v>787</v>
      </c>
      <c r="B4507" s="90">
        <v>46199</v>
      </c>
      <c r="C4507" s="91" t="str">
        <f t="shared" si="140"/>
        <v>6月第4周</v>
      </c>
      <c r="D4507" s="89" t="s">
        <v>854</v>
      </c>
      <c r="E4507" s="89" t="str">
        <f t="shared" si="141"/>
        <v>6月第4周--周5</v>
      </c>
      <c r="F4507" s="103" t="s">
        <v>27</v>
      </c>
      <c r="G4507" s="102" t="s">
        <v>104</v>
      </c>
      <c r="H4507" s="92" t="str">
        <f>_xlfn.XLOOKUP(O4507,匹配表1065!T:T,匹配表1065!W:W)</f>
        <v>济南市</v>
      </c>
      <c r="I4507" s="89" t="str">
        <f>_xlfn.XLOOKUP(O4507,匹配表1065!T:T,匹配表1065!X:X)</f>
        <v>PME2025</v>
      </c>
      <c r="J4507" s="102" t="s">
        <v>111</v>
      </c>
      <c r="K4507" s="89" cm="1">
        <f ca="1" t="array" ref="K4507:L4507">_xlfn.XLOOKUP(J4507,匹配表1065!Y:Y,匹配表1065!AA:AB)</f>
        <v>30</v>
      </c>
      <c r="L4507" s="89" t="str">
        <v>3个月以上</v>
      </c>
      <c r="M4507" s="92" t="s">
        <v>55</v>
      </c>
      <c r="N4507" s="102">
        <v>1</v>
      </c>
      <c r="O4507" s="93" t="str">
        <f>_xlfn.XLOOKUP(P4507,匹配表1065!U:U,匹配表1065!T:T)</f>
        <v>HO00001400</v>
      </c>
      <c r="P4507" s="102" t="s">
        <v>112</v>
      </c>
      <c r="Q4507" s="102" t="s">
        <v>113</v>
      </c>
      <c r="R4507" s="89" t="str">
        <f>_xlfn.XLOOKUP(Q4507,匹配表1065!L:L,匹配表1065!O:O)</f>
        <v>B</v>
      </c>
      <c r="S4507" s="93" t="str">
        <f>IFERROR(_xlfn.XLOOKUP(Q4507,匹配表1065!AI:AI,匹配表1065!AJ:AJ),"绿标")</f>
        <v>红标</v>
      </c>
      <c r="T4507" s="93" t="str" cm="1">
        <f t="array" ref="T4507:U4507">_xlfn.XLOOKUP(Q4507,匹配表1065!L:L,匹配表1065!M:N)</f>
        <v>抑郁焦虑</v>
      </c>
      <c r="U4507" s="94" t="str">
        <v>神经内科</v>
      </c>
      <c r="V4507" s="95" t="s">
        <v>33</v>
      </c>
      <c r="W4507" s="93">
        <f>_xlfn.XLOOKUP(M4507,匹配表1065!D:D,匹配表1065!F:F)*N4507</f>
        <v>8</v>
      </c>
    </row>
    <row r="4508" customHeight="1" spans="1:23">
      <c r="A4508" s="89" t="s">
        <v>787</v>
      </c>
      <c r="B4508" s="90">
        <v>46199</v>
      </c>
      <c r="C4508" s="91" t="str">
        <f t="shared" si="140"/>
        <v>6月第4周</v>
      </c>
      <c r="D4508" s="89" t="s">
        <v>854</v>
      </c>
      <c r="E4508" s="89" t="str">
        <f t="shared" si="141"/>
        <v>6月第4周--周5</v>
      </c>
      <c r="F4508" s="103" t="s">
        <v>27</v>
      </c>
      <c r="G4508" s="102" t="s">
        <v>104</v>
      </c>
      <c r="H4508" s="92" t="str">
        <f>_xlfn.XLOOKUP(O4508,匹配表1065!T:T,匹配表1065!W:W)</f>
        <v>济南市</v>
      </c>
      <c r="I4508" s="89" t="str">
        <f>_xlfn.XLOOKUP(O4508,匹配表1065!T:T,匹配表1065!X:X)</f>
        <v>PME2024</v>
      </c>
      <c r="J4508" s="102" t="s">
        <v>125</v>
      </c>
      <c r="K4508" s="89" cm="1">
        <f ca="1" t="array" ref="K4508:L4508">_xlfn.XLOOKUP(J4508,匹配表1065!Y:Y,匹配表1065!AA:AB)</f>
        <v>9</v>
      </c>
      <c r="L4508" s="89" t="str">
        <v>3个月以上</v>
      </c>
      <c r="M4508" s="92" t="s">
        <v>30</v>
      </c>
      <c r="N4508" s="102">
        <v>1</v>
      </c>
      <c r="O4508" s="93" t="str">
        <f>_xlfn.XLOOKUP(P4508,匹配表1065!U:U,匹配表1065!T:T)</f>
        <v>HO00001404</v>
      </c>
      <c r="P4508" s="102" t="s">
        <v>126</v>
      </c>
      <c r="Q4508" s="102" t="s">
        <v>414</v>
      </c>
      <c r="R4508" s="89" t="str">
        <f>_xlfn.XLOOKUP(Q4508,匹配表1065!L:L,匹配表1065!O:O)</f>
        <v>B</v>
      </c>
      <c r="S4508" s="93" t="str">
        <f>IFERROR(_xlfn.XLOOKUP(Q4508,匹配表1065!AI:AI,匹配表1065!AJ:AJ),"绿标")</f>
        <v>绿标</v>
      </c>
      <c r="T4508" s="93" t="str" cm="1">
        <f t="array" ref="T4508:U4508">_xlfn.XLOOKUP(Q4508,匹配表1065!L:L,匹配表1065!M:N)</f>
        <v>其他</v>
      </c>
      <c r="U4508" s="94" t="str">
        <v>神经内科</v>
      </c>
      <c r="V4508" s="95" t="s">
        <v>67</v>
      </c>
      <c r="W4508" s="93">
        <f>_xlfn.XLOOKUP(M4508,匹配表1065!D:D,匹配表1065!F:F)*N4508</f>
        <v>12</v>
      </c>
    </row>
    <row r="4509" customHeight="1" spans="1:23">
      <c r="A4509" s="89" t="s">
        <v>787</v>
      </c>
      <c r="B4509" s="90">
        <v>46199</v>
      </c>
      <c r="C4509" s="91" t="str">
        <f t="shared" si="140"/>
        <v>6月第4周</v>
      </c>
      <c r="D4509" s="89" t="s">
        <v>854</v>
      </c>
      <c r="E4509" s="89" t="str">
        <f t="shared" si="141"/>
        <v>6月第4周--周5</v>
      </c>
      <c r="F4509" s="103" t="s">
        <v>27</v>
      </c>
      <c r="G4509" s="102" t="s">
        <v>104</v>
      </c>
      <c r="H4509" s="92" t="str">
        <f>_xlfn.XLOOKUP(O4509,匹配表1065!T:T,匹配表1065!W:W)</f>
        <v>济南市</v>
      </c>
      <c r="I4509" s="89" t="str">
        <f>_xlfn.XLOOKUP(O4509,匹配表1065!T:T,匹配表1065!X:X)</f>
        <v>PME2024</v>
      </c>
      <c r="J4509" s="102" t="s">
        <v>125</v>
      </c>
      <c r="K4509" s="89" cm="1">
        <f ca="1" t="array" ref="K4509:L4509">_xlfn.XLOOKUP(J4509,匹配表1065!Y:Y,匹配表1065!AA:AB)</f>
        <v>9</v>
      </c>
      <c r="L4509" s="89" t="str">
        <v>3个月以上</v>
      </c>
      <c r="M4509" s="92" t="s">
        <v>30</v>
      </c>
      <c r="N4509" s="102">
        <v>1</v>
      </c>
      <c r="O4509" s="93" t="str">
        <f>_xlfn.XLOOKUP(P4509,匹配表1065!U:U,匹配表1065!T:T)</f>
        <v>HO00001404</v>
      </c>
      <c r="P4509" s="102" t="s">
        <v>126</v>
      </c>
      <c r="Q4509" s="102" t="s">
        <v>127</v>
      </c>
      <c r="R4509" s="89" t="str">
        <f>_xlfn.XLOOKUP(Q4509,匹配表1065!L:L,匹配表1065!O:O)</f>
        <v>A</v>
      </c>
      <c r="S4509" s="93" t="str">
        <f>IFERROR(_xlfn.XLOOKUP(Q4509,匹配表1065!AI:AI,匹配表1065!AJ:AJ),"绿标")</f>
        <v>红标</v>
      </c>
      <c r="T4509" s="93" t="str" cm="1">
        <f t="array" ref="T4509:U4509">_xlfn.XLOOKUP(Q4509,匹配表1065!L:L,匹配表1065!M:N)</f>
        <v>头痛</v>
      </c>
      <c r="U4509" s="94" t="str">
        <v>神经内科</v>
      </c>
      <c r="V4509" s="95" t="s">
        <v>42</v>
      </c>
      <c r="W4509" s="93">
        <f>_xlfn.XLOOKUP(M4509,匹配表1065!D:D,匹配表1065!F:F)*N4509</f>
        <v>12</v>
      </c>
    </row>
    <row r="4510" customHeight="1" spans="1:23">
      <c r="A4510" s="89" t="s">
        <v>787</v>
      </c>
      <c r="B4510" s="90">
        <v>46199</v>
      </c>
      <c r="C4510" s="91" t="str">
        <f t="shared" si="140"/>
        <v>6月第4周</v>
      </c>
      <c r="D4510" s="89" t="s">
        <v>854</v>
      </c>
      <c r="E4510" s="89" t="str">
        <f t="shared" si="141"/>
        <v>6月第4周--周5</v>
      </c>
      <c r="F4510" s="103" t="s">
        <v>27</v>
      </c>
      <c r="G4510" s="102" t="s">
        <v>28</v>
      </c>
      <c r="H4510" s="92" t="str">
        <f>_xlfn.XLOOKUP(O4510,匹配表1065!T:T,匹配表1065!W:W)</f>
        <v>南京市</v>
      </c>
      <c r="I4510" s="89" t="str">
        <f>_xlfn.XLOOKUP(O4510,匹配表1065!T:T,匹配表1065!X:X)</f>
        <v>PME2005</v>
      </c>
      <c r="J4510" s="102" t="s">
        <v>54</v>
      </c>
      <c r="K4510" s="89" cm="1">
        <f ca="1" t="array" ref="K4510:L4510">_xlfn.XLOOKUP(J4510,匹配表1065!Y:Y,匹配表1065!AA:AB)</f>
        <v>3</v>
      </c>
      <c r="L4510" s="89" t="str">
        <v>3个月以上</v>
      </c>
      <c r="M4510" s="92" t="s">
        <v>30</v>
      </c>
      <c r="N4510" s="102">
        <v>1</v>
      </c>
      <c r="O4510" s="93" t="str">
        <f>_xlfn.XLOOKUP(P4510,匹配表1065!U:U,匹配表1065!T:T)</f>
        <v>HO00000975</v>
      </c>
      <c r="P4510" s="102" t="s">
        <v>56</v>
      </c>
      <c r="Q4510" s="102" t="s">
        <v>264</v>
      </c>
      <c r="R4510" s="89" t="str">
        <f>_xlfn.XLOOKUP(Q4510,匹配表1065!L:L,匹配表1065!O:O)</f>
        <v>A</v>
      </c>
      <c r="S4510" s="93" t="str">
        <f>IFERROR(_xlfn.XLOOKUP(Q4510,匹配表1065!AI:AI,匹配表1065!AJ:AJ),"绿标")</f>
        <v>红标</v>
      </c>
      <c r="T4510" s="93" t="str" cm="1">
        <f t="array" ref="T4510:U4510">_xlfn.XLOOKUP(Q4510,匹配表1065!L:L,匹配表1065!M:N)</f>
        <v>头痛</v>
      </c>
      <c r="U4510" s="94" t="str">
        <v>神经内科</v>
      </c>
      <c r="V4510" s="95" t="s">
        <v>58</v>
      </c>
      <c r="W4510" s="93">
        <f>_xlfn.XLOOKUP(M4510,匹配表1065!D:D,匹配表1065!F:F)*N4510</f>
        <v>12</v>
      </c>
    </row>
    <row r="4511" customHeight="1" spans="1:23">
      <c r="A4511" s="89" t="s">
        <v>787</v>
      </c>
      <c r="B4511" s="90">
        <v>46199</v>
      </c>
      <c r="C4511" s="91" t="str">
        <f t="shared" si="140"/>
        <v>6月第4周</v>
      </c>
      <c r="D4511" s="89" t="s">
        <v>854</v>
      </c>
      <c r="E4511" s="89" t="str">
        <f t="shared" si="141"/>
        <v>6月第4周--周5</v>
      </c>
      <c r="F4511" s="103" t="s">
        <v>27</v>
      </c>
      <c r="G4511" s="102" t="s">
        <v>28</v>
      </c>
      <c r="H4511" s="92" t="str">
        <f>_xlfn.XLOOKUP(O4511,匹配表1065!T:T,匹配表1065!W:W)</f>
        <v>南京市</v>
      </c>
      <c r="I4511" s="89" t="str">
        <f>_xlfn.XLOOKUP(O4511,匹配表1065!T:T,匹配表1065!X:X)</f>
        <v>PME2005</v>
      </c>
      <c r="J4511" s="102" t="s">
        <v>54</v>
      </c>
      <c r="K4511" s="89" cm="1">
        <f ca="1" t="array" ref="K4511:L4511">_xlfn.XLOOKUP(J4511,匹配表1065!Y:Y,匹配表1065!AA:AB)</f>
        <v>3</v>
      </c>
      <c r="L4511" s="89" t="str">
        <v>3个月以上</v>
      </c>
      <c r="M4511" s="92" t="s">
        <v>35</v>
      </c>
      <c r="N4511" s="102">
        <v>1</v>
      </c>
      <c r="O4511" s="93" t="str">
        <f>_xlfn.XLOOKUP(P4511,匹配表1065!U:U,匹配表1065!T:T)</f>
        <v>HO00000975</v>
      </c>
      <c r="P4511" s="102" t="s">
        <v>56</v>
      </c>
      <c r="Q4511" s="102" t="s">
        <v>342</v>
      </c>
      <c r="R4511" s="89" t="str">
        <f>_xlfn.XLOOKUP(Q4511,匹配表1065!L:L,匹配表1065!O:O)</f>
        <v>A</v>
      </c>
      <c r="S4511" s="93" t="str">
        <f>IFERROR(_xlfn.XLOOKUP(Q4511,匹配表1065!AI:AI,匹配表1065!AJ:AJ),"绿标")</f>
        <v>绿标</v>
      </c>
      <c r="T4511" s="93" t="str" cm="1">
        <f t="array" ref="T4511:U4511">_xlfn.XLOOKUP(Q4511,匹配表1065!L:L,匹配表1065!M:N)</f>
        <v>头痛</v>
      </c>
      <c r="U4511" s="94" t="str">
        <v>神经内科</v>
      </c>
      <c r="V4511" s="95" t="s">
        <v>42</v>
      </c>
      <c r="W4511" s="93">
        <f>_xlfn.XLOOKUP(M4511,匹配表1065!D:D,匹配表1065!F:F)*N4511</f>
        <v>4</v>
      </c>
    </row>
    <row r="4512" customHeight="1" spans="1:23">
      <c r="A4512" s="89" t="s">
        <v>787</v>
      </c>
      <c r="B4512" s="90">
        <v>46199</v>
      </c>
      <c r="C4512" s="91" t="str">
        <f t="shared" si="140"/>
        <v>6月第4周</v>
      </c>
      <c r="D4512" s="89" t="s">
        <v>854</v>
      </c>
      <c r="E4512" s="89" t="str">
        <f t="shared" si="141"/>
        <v>6月第4周--周5</v>
      </c>
      <c r="F4512" s="103" t="s">
        <v>27</v>
      </c>
      <c r="G4512" s="102" t="s">
        <v>28</v>
      </c>
      <c r="H4512" s="92" t="str">
        <f>_xlfn.XLOOKUP(O4512,匹配表1065!T:T,匹配表1065!W:W)</f>
        <v>镇江市</v>
      </c>
      <c r="I4512" s="89" t="str">
        <f>_xlfn.XLOOKUP(O4512,匹配表1065!T:T,匹配表1065!X:X)</f>
        <v>PME2039</v>
      </c>
      <c r="J4512" s="102" t="s">
        <v>39</v>
      </c>
      <c r="K4512" s="89" cm="1">
        <f ca="1" t="array" ref="K4512:L4512">_xlfn.XLOOKUP(J4512,匹配表1065!Y:Y,匹配表1065!AA:AB)</f>
        <v>7</v>
      </c>
      <c r="L4512" s="89" t="str">
        <v>3个月以上</v>
      </c>
      <c r="M4512" s="92" t="s">
        <v>35</v>
      </c>
      <c r="N4512" s="102">
        <v>1</v>
      </c>
      <c r="O4512" s="93" t="str">
        <f>_xlfn.XLOOKUP(P4512,匹配表1065!U:U,匹配表1065!T:T)</f>
        <v>HO00001014</v>
      </c>
      <c r="P4512" s="102" t="s">
        <v>266</v>
      </c>
      <c r="Q4512" s="102" t="s">
        <v>689</v>
      </c>
      <c r="R4512" s="89" t="str">
        <f>_xlfn.XLOOKUP(Q4512,匹配表1065!L:L,匹配表1065!O:O)</f>
        <v>B</v>
      </c>
      <c r="S4512" s="93" t="str">
        <f>IFERROR(_xlfn.XLOOKUP(Q4512,匹配表1065!AI:AI,匹配表1065!AJ:AJ),"绿标")</f>
        <v>绿标</v>
      </c>
      <c r="T4512" s="93" t="str" cm="1">
        <f t="array" ref="T4512:U4512">_xlfn.XLOOKUP(Q4512,匹配表1065!L:L,匹配表1065!M:N)</f>
        <v>脑血管</v>
      </c>
      <c r="U4512" s="94" t="str">
        <v>神经内科</v>
      </c>
      <c r="V4512" s="95" t="s">
        <v>42</v>
      </c>
      <c r="W4512" s="93">
        <f>_xlfn.XLOOKUP(M4512,匹配表1065!D:D,匹配表1065!F:F)*N4512</f>
        <v>4</v>
      </c>
    </row>
    <row r="4513" customHeight="1" spans="1:23">
      <c r="A4513" s="89" t="s">
        <v>787</v>
      </c>
      <c r="B4513" s="90">
        <v>46199</v>
      </c>
      <c r="C4513" s="91" t="str">
        <f t="shared" si="140"/>
        <v>6月第4周</v>
      </c>
      <c r="D4513" s="89" t="s">
        <v>854</v>
      </c>
      <c r="E4513" s="89" t="str">
        <f t="shared" si="141"/>
        <v>6月第4周--周5</v>
      </c>
      <c r="F4513" s="103" t="s">
        <v>27</v>
      </c>
      <c r="G4513" s="102" t="s">
        <v>28</v>
      </c>
      <c r="H4513" s="92" t="str">
        <f>_xlfn.XLOOKUP(O4513,匹配表1065!T:T,匹配表1065!W:W)</f>
        <v>南京市</v>
      </c>
      <c r="I4513" s="89" t="str">
        <f>_xlfn.XLOOKUP(O4513,匹配表1065!T:T,匹配表1065!X:X)</f>
        <v>PME2039</v>
      </c>
      <c r="J4513" s="102" t="s">
        <v>39</v>
      </c>
      <c r="K4513" s="89" cm="1">
        <f ca="1" t="array" ref="K4513:L4513">_xlfn.XLOOKUP(J4513,匹配表1065!Y:Y,匹配表1065!AA:AB)</f>
        <v>7</v>
      </c>
      <c r="L4513" s="89" t="str">
        <v>3个月以上</v>
      </c>
      <c r="M4513" s="92" t="s">
        <v>35</v>
      </c>
      <c r="N4513" s="102">
        <v>1</v>
      </c>
      <c r="O4513" s="93" t="str">
        <f>_xlfn.XLOOKUP(P4513,匹配表1065!U:U,匹配表1065!T:T)</f>
        <v>HO00000971</v>
      </c>
      <c r="P4513" s="102" t="s">
        <v>40</v>
      </c>
      <c r="Q4513" s="102" t="s">
        <v>41</v>
      </c>
      <c r="R4513" s="89" t="str">
        <f>_xlfn.XLOOKUP(Q4513,匹配表1065!L:L,匹配表1065!O:O)</f>
        <v>A</v>
      </c>
      <c r="S4513" s="93" t="str">
        <f>IFERROR(_xlfn.XLOOKUP(Q4513,匹配表1065!AI:AI,匹配表1065!AJ:AJ),"绿标")</f>
        <v>绿标</v>
      </c>
      <c r="T4513" s="93" t="str" cm="1">
        <f t="array" ref="T4513:U4513">_xlfn.XLOOKUP(Q4513,匹配表1065!L:L,匹配表1065!M:N)</f>
        <v>头痛</v>
      </c>
      <c r="U4513" s="94" t="str">
        <v>神经内科</v>
      </c>
      <c r="V4513" s="95" t="s">
        <v>33</v>
      </c>
      <c r="W4513" s="93">
        <f>_xlfn.XLOOKUP(M4513,匹配表1065!D:D,匹配表1065!F:F)*N4513</f>
        <v>4</v>
      </c>
    </row>
    <row r="4514" customHeight="1" spans="1:23">
      <c r="A4514" s="89" t="s">
        <v>787</v>
      </c>
      <c r="B4514" s="90">
        <v>46199</v>
      </c>
      <c r="C4514" s="91" t="str">
        <f t="shared" si="140"/>
        <v>6月第4周</v>
      </c>
      <c r="D4514" s="89" t="s">
        <v>854</v>
      </c>
      <c r="E4514" s="89" t="str">
        <f t="shared" si="141"/>
        <v>6月第4周--周5</v>
      </c>
      <c r="F4514" s="103" t="s">
        <v>27</v>
      </c>
      <c r="G4514" s="102" t="s">
        <v>28</v>
      </c>
      <c r="H4514" s="92" t="str">
        <f>_xlfn.XLOOKUP(O4514,匹配表1065!T:T,匹配表1065!W:W)</f>
        <v>常州市</v>
      </c>
      <c r="I4514" s="89" t="str">
        <f>_xlfn.XLOOKUP(O4514,匹配表1065!T:T,匹配表1065!X:X)</f>
        <v>PME2015</v>
      </c>
      <c r="J4514" s="102" t="s">
        <v>45</v>
      </c>
      <c r="K4514" s="89" cm="1">
        <f ca="1" t="array" ref="K4514:L4514">_xlfn.XLOOKUP(J4514,匹配表1065!Y:Y,匹配表1065!AA:AB)</f>
        <v>9</v>
      </c>
      <c r="L4514" s="89" t="str">
        <v>3个月以上</v>
      </c>
      <c r="M4514" s="92" t="s">
        <v>35</v>
      </c>
      <c r="N4514" s="102">
        <v>1</v>
      </c>
      <c r="O4514" s="93" t="str">
        <f>_xlfn.XLOOKUP(P4514,匹配表1065!U:U,匹配表1065!T:T)</f>
        <v>HO00000942</v>
      </c>
      <c r="P4514" s="102" t="s">
        <v>274</v>
      </c>
      <c r="Q4514" s="102" t="s">
        <v>275</v>
      </c>
      <c r="R4514" s="89" t="str">
        <f>_xlfn.XLOOKUP(Q4514,匹配表1065!L:L,匹配表1065!O:O)</f>
        <v>B</v>
      </c>
      <c r="S4514" s="93" t="str">
        <f>IFERROR(_xlfn.XLOOKUP(Q4514,匹配表1065!AI:AI,匹配表1065!AJ:AJ),"绿标")</f>
        <v>绿标</v>
      </c>
      <c r="T4514" s="93" t="str" cm="1">
        <f t="array" ref="T4514:U4514">_xlfn.XLOOKUP(Q4514,匹配表1065!L:L,匹配表1065!M:N)</f>
        <v>脑血管</v>
      </c>
      <c r="U4514" s="94" t="str">
        <v>神经内科</v>
      </c>
      <c r="V4514" s="95" t="s">
        <v>33</v>
      </c>
      <c r="W4514" s="93">
        <f>_xlfn.XLOOKUP(M4514,匹配表1065!D:D,匹配表1065!F:F)*N4514</f>
        <v>4</v>
      </c>
    </row>
    <row r="4515" customHeight="1" spans="1:23">
      <c r="A4515" s="89" t="s">
        <v>787</v>
      </c>
      <c r="B4515" s="90">
        <v>46199</v>
      </c>
      <c r="C4515" s="91" t="str">
        <f t="shared" si="140"/>
        <v>6月第4周</v>
      </c>
      <c r="D4515" s="89" t="s">
        <v>854</v>
      </c>
      <c r="E4515" s="89" t="str">
        <f t="shared" si="141"/>
        <v>6月第4周--周5</v>
      </c>
      <c r="F4515" s="103" t="s">
        <v>27</v>
      </c>
      <c r="G4515" s="102" t="s">
        <v>28</v>
      </c>
      <c r="H4515" s="92" t="str">
        <f>_xlfn.XLOOKUP(O4515,匹配表1065!T:T,匹配表1065!W:W)</f>
        <v>常州市</v>
      </c>
      <c r="I4515" s="89" t="str">
        <f>_xlfn.XLOOKUP(O4515,匹配表1065!T:T,匹配表1065!X:X)</f>
        <v>PME2015</v>
      </c>
      <c r="J4515" s="102" t="s">
        <v>45</v>
      </c>
      <c r="K4515" s="89" cm="1">
        <f ca="1" t="array" ref="K4515:L4515">_xlfn.XLOOKUP(J4515,匹配表1065!Y:Y,匹配表1065!AA:AB)</f>
        <v>9</v>
      </c>
      <c r="L4515" s="89" t="str">
        <v>3个月以上</v>
      </c>
      <c r="M4515" s="92" t="s">
        <v>35</v>
      </c>
      <c r="N4515" s="102">
        <v>1</v>
      </c>
      <c r="O4515" s="93" t="str">
        <f>_xlfn.XLOOKUP(P4515,匹配表1065!U:U,匹配表1065!T:T)</f>
        <v>HO00000941</v>
      </c>
      <c r="P4515" s="102" t="s">
        <v>542</v>
      </c>
      <c r="Q4515" s="102" t="s">
        <v>544</v>
      </c>
      <c r="R4515" s="89" t="str">
        <f>_xlfn.XLOOKUP(Q4515,匹配表1065!L:L,匹配表1065!O:O)</f>
        <v>A</v>
      </c>
      <c r="S4515" s="93" t="str">
        <f>IFERROR(_xlfn.XLOOKUP(Q4515,匹配表1065!AI:AI,匹配表1065!AJ:AJ),"绿标")</f>
        <v>绿标</v>
      </c>
      <c r="T4515" s="93" t="str" cm="1">
        <f t="array" ref="T4515:U4515">_xlfn.XLOOKUP(Q4515,匹配表1065!L:L,匹配表1065!M:N)</f>
        <v>头痛</v>
      </c>
      <c r="U4515" s="94" t="str">
        <v>神经内科</v>
      </c>
      <c r="V4515" s="95" t="s">
        <v>33</v>
      </c>
      <c r="W4515" s="93">
        <f>_xlfn.XLOOKUP(M4515,匹配表1065!D:D,匹配表1065!F:F)*N4515</f>
        <v>4</v>
      </c>
    </row>
    <row r="4516" customHeight="1" spans="1:23">
      <c r="A4516" s="89" t="s">
        <v>787</v>
      </c>
      <c r="B4516" s="90">
        <v>46199</v>
      </c>
      <c r="C4516" s="91" t="str">
        <f t="shared" si="140"/>
        <v>6月第4周</v>
      </c>
      <c r="D4516" s="89" t="s">
        <v>854</v>
      </c>
      <c r="E4516" s="89" t="str">
        <f t="shared" si="141"/>
        <v>6月第4周--周5</v>
      </c>
      <c r="F4516" s="103" t="s">
        <v>27</v>
      </c>
      <c r="G4516" s="102" t="s">
        <v>28</v>
      </c>
      <c r="H4516" s="92" t="str">
        <f>_xlfn.XLOOKUP(O4516,匹配表1065!T:T,匹配表1065!W:W)</f>
        <v>南京市</v>
      </c>
      <c r="I4516" s="89" t="str">
        <f>_xlfn.XLOOKUP(O4516,匹配表1065!T:T,匹配表1065!X:X)</f>
        <v>PME2006</v>
      </c>
      <c r="J4516" s="102" t="s">
        <v>29</v>
      </c>
      <c r="K4516" s="89" cm="1">
        <f ca="1" t="array" ref="K4516:L4516">_xlfn.XLOOKUP(J4516,匹配表1065!Y:Y,匹配表1065!AA:AB)</f>
        <v>15</v>
      </c>
      <c r="L4516" s="89" t="str">
        <v>3个月以上</v>
      </c>
      <c r="M4516" s="92" t="s">
        <v>55</v>
      </c>
      <c r="N4516" s="102">
        <v>1</v>
      </c>
      <c r="O4516" s="93" t="str">
        <f>_xlfn.XLOOKUP(P4516,匹配表1065!U:U,匹配表1065!T:T)</f>
        <v>HO00000959</v>
      </c>
      <c r="P4516" s="102" t="s">
        <v>196</v>
      </c>
      <c r="Q4516" s="102" t="s">
        <v>268</v>
      </c>
      <c r="R4516" s="89" t="str">
        <f>_xlfn.XLOOKUP(Q4516,匹配表1065!L:L,匹配表1065!O:O)</f>
        <v>C</v>
      </c>
      <c r="S4516" s="93" t="str">
        <f>IFERROR(_xlfn.XLOOKUP(Q4516,匹配表1065!AI:AI,匹配表1065!AJ:AJ),"绿标")</f>
        <v>红标</v>
      </c>
      <c r="T4516" s="93" t="str" cm="1">
        <f t="array" ref="T4516:U4516">_xlfn.XLOOKUP(Q4516,匹配表1065!L:L,匹配表1065!M:N)</f>
        <v>眩晕</v>
      </c>
      <c r="U4516" s="94" t="str">
        <v>耳鼻喉科</v>
      </c>
      <c r="V4516" s="95" t="s">
        <v>70</v>
      </c>
      <c r="W4516" s="93">
        <f>_xlfn.XLOOKUP(M4516,匹配表1065!D:D,匹配表1065!F:F)*N4516</f>
        <v>8</v>
      </c>
    </row>
    <row r="4517" customHeight="1" spans="1:23">
      <c r="A4517" s="89" t="s">
        <v>787</v>
      </c>
      <c r="B4517" s="90">
        <v>46199</v>
      </c>
      <c r="C4517" s="91" t="str">
        <f t="shared" si="140"/>
        <v>6月第4周</v>
      </c>
      <c r="D4517" s="89" t="s">
        <v>854</v>
      </c>
      <c r="E4517" s="89" t="str">
        <f t="shared" si="141"/>
        <v>6月第4周--周5</v>
      </c>
      <c r="F4517" s="103" t="s">
        <v>27</v>
      </c>
      <c r="G4517" s="102" t="s">
        <v>28</v>
      </c>
      <c r="H4517" s="92" t="str">
        <f>_xlfn.XLOOKUP(O4517,匹配表1065!T:T,匹配表1065!W:W)</f>
        <v>南京市</v>
      </c>
      <c r="I4517" s="89" t="str">
        <f>_xlfn.XLOOKUP(O4517,匹配表1065!T:T,匹配表1065!X:X)</f>
        <v>PME2006</v>
      </c>
      <c r="J4517" s="102" t="s">
        <v>29</v>
      </c>
      <c r="K4517" s="89" cm="1">
        <f ca="1" t="array" ref="K4517:L4517">_xlfn.XLOOKUP(J4517,匹配表1065!Y:Y,匹配表1065!AA:AB)</f>
        <v>15</v>
      </c>
      <c r="L4517" s="89" t="str">
        <v>3个月以上</v>
      </c>
      <c r="M4517" s="92" t="s">
        <v>35</v>
      </c>
      <c r="N4517" s="102">
        <v>1</v>
      </c>
      <c r="O4517" s="93" t="str">
        <f>_xlfn.XLOOKUP(P4517,匹配表1065!U:U,匹配表1065!T:T)</f>
        <v>HO00016614</v>
      </c>
      <c r="P4517" s="102" t="s">
        <v>540</v>
      </c>
      <c r="Q4517" s="102" t="s">
        <v>729</v>
      </c>
      <c r="R4517" s="89" t="str">
        <f>_xlfn.XLOOKUP(Q4517,匹配表1065!L:L,匹配表1065!O:O)</f>
        <v>C</v>
      </c>
      <c r="S4517" s="93" t="str">
        <f>IFERROR(_xlfn.XLOOKUP(Q4517,匹配表1065!AI:AI,匹配表1065!AJ:AJ),"绿标")</f>
        <v>黑标</v>
      </c>
      <c r="T4517" s="93" t="str" cm="1">
        <f t="array" ref="T4517:U4517">_xlfn.XLOOKUP(Q4517,匹配表1065!L:L,匹配表1065!M:N)</f>
        <v>眩晕</v>
      </c>
      <c r="U4517" s="94" t="str">
        <v>神经内科</v>
      </c>
      <c r="V4517" s="95" t="s">
        <v>58</v>
      </c>
      <c r="W4517" s="93">
        <f>_xlfn.XLOOKUP(M4517,匹配表1065!D:D,匹配表1065!F:F)*N4517</f>
        <v>4</v>
      </c>
    </row>
    <row r="4518" customHeight="1" spans="1:23">
      <c r="A4518" s="89" t="s">
        <v>787</v>
      </c>
      <c r="B4518" s="90">
        <v>46199</v>
      </c>
      <c r="C4518" s="91" t="str">
        <f t="shared" si="140"/>
        <v>6月第4周</v>
      </c>
      <c r="D4518" s="89" t="s">
        <v>854</v>
      </c>
      <c r="E4518" s="89" t="str">
        <f t="shared" si="141"/>
        <v>6月第4周--周5</v>
      </c>
      <c r="F4518" s="103" t="s">
        <v>27</v>
      </c>
      <c r="G4518" s="102" t="s">
        <v>28</v>
      </c>
      <c r="H4518" s="92" t="str">
        <f>_xlfn.XLOOKUP(O4518,匹配表1065!T:T,匹配表1065!W:W)</f>
        <v>扬州市</v>
      </c>
      <c r="I4518" s="89" t="str">
        <f>_xlfn.XLOOKUP(O4518,匹配表1065!T:T,匹配表1065!X:X)</f>
        <v>PME2012</v>
      </c>
      <c r="J4518" s="102" t="s">
        <v>60</v>
      </c>
      <c r="K4518" s="89" cm="1">
        <f ca="1" t="array" ref="K4518:L4518">_xlfn.XLOOKUP(J4518,匹配表1065!Y:Y,匹配表1065!AA:AB)</f>
        <v>13</v>
      </c>
      <c r="L4518" s="89" t="str">
        <v>3个月以上</v>
      </c>
      <c r="M4518" s="92" t="s">
        <v>30</v>
      </c>
      <c r="N4518" s="102">
        <v>1</v>
      </c>
      <c r="O4518" s="93" t="str">
        <f>_xlfn.XLOOKUP(P4518,匹配表1065!U:U,匹配表1065!T:T)</f>
        <v>HO00000968</v>
      </c>
      <c r="P4518" s="102" t="s">
        <v>61</v>
      </c>
      <c r="Q4518" s="102" t="s">
        <v>277</v>
      </c>
      <c r="R4518" s="89" t="str">
        <f>_xlfn.XLOOKUP(Q4518,匹配表1065!L:L,匹配表1065!O:O)</f>
        <v>B</v>
      </c>
      <c r="S4518" s="93" t="str">
        <f>IFERROR(_xlfn.XLOOKUP(Q4518,匹配表1065!AI:AI,匹配表1065!AJ:AJ),"绿标")</f>
        <v>绿标</v>
      </c>
      <c r="T4518" s="93" t="str" cm="1">
        <f t="array" ref="T4518:U4518">_xlfn.XLOOKUP(Q4518,匹配表1065!L:L,匹配表1065!M:N)</f>
        <v>脑血管</v>
      </c>
      <c r="U4518" s="94" t="str">
        <v>神经内科</v>
      </c>
      <c r="V4518" s="95" t="s">
        <v>33</v>
      </c>
      <c r="W4518" s="93">
        <f>_xlfn.XLOOKUP(M4518,匹配表1065!D:D,匹配表1065!F:F)*N4518</f>
        <v>12</v>
      </c>
    </row>
    <row r="4519" customHeight="1" spans="1:23">
      <c r="A4519" s="89" t="s">
        <v>787</v>
      </c>
      <c r="B4519" s="90">
        <v>46199</v>
      </c>
      <c r="C4519" s="91" t="str">
        <f t="shared" si="140"/>
        <v>6月第4周</v>
      </c>
      <c r="D4519" s="89" t="s">
        <v>854</v>
      </c>
      <c r="E4519" s="89" t="str">
        <f t="shared" si="141"/>
        <v>6月第4周--周5</v>
      </c>
      <c r="F4519" s="103" t="s">
        <v>27</v>
      </c>
      <c r="G4519" s="102" t="s">
        <v>28</v>
      </c>
      <c r="H4519" s="92" t="str">
        <f>_xlfn.XLOOKUP(O4519,匹配表1065!T:T,匹配表1065!W:W)</f>
        <v>南京市</v>
      </c>
      <c r="I4519" s="89" t="str">
        <f>_xlfn.XLOOKUP(O4519,匹配表1065!T:T,匹配表1065!X:X)</f>
        <v>PME2004</v>
      </c>
      <c r="J4519" s="102" t="s">
        <v>34</v>
      </c>
      <c r="K4519" s="89" cm="1">
        <f ca="1" t="array" ref="K4519:L4519">_xlfn.XLOOKUP(J4519,匹配表1065!Y:Y,匹配表1065!AA:AB)</f>
        <v>11</v>
      </c>
      <c r="L4519" s="89" t="str">
        <v>3个月以上</v>
      </c>
      <c r="M4519" s="92" t="s">
        <v>35</v>
      </c>
      <c r="N4519" s="102">
        <v>1</v>
      </c>
      <c r="O4519" s="93" t="str">
        <f>_xlfn.XLOOKUP(P4519,匹配表1065!U:U,匹配表1065!T:T)</f>
        <v>HO00000972</v>
      </c>
      <c r="P4519" s="102" t="s">
        <v>36</v>
      </c>
      <c r="Q4519" s="102" t="s">
        <v>795</v>
      </c>
      <c r="R4519" s="89" t="str">
        <f>_xlfn.XLOOKUP(Q4519,匹配表1065!L:L,匹配表1065!O:O)</f>
        <v>B</v>
      </c>
      <c r="S4519" s="93" t="str">
        <f>IFERROR(_xlfn.XLOOKUP(Q4519,匹配表1065!AI:AI,匹配表1065!AJ:AJ),"绿标")</f>
        <v>绿标</v>
      </c>
      <c r="T4519" s="93" t="str" cm="1">
        <f t="array" ref="T4519:U4519">_xlfn.XLOOKUP(Q4519,匹配表1065!L:L,匹配表1065!M:N)</f>
        <v>脑血管</v>
      </c>
      <c r="U4519" s="94" t="str">
        <v>神经内科</v>
      </c>
      <c r="V4519" s="95" t="s">
        <v>33</v>
      </c>
      <c r="W4519" s="93">
        <f>_xlfn.XLOOKUP(M4519,匹配表1065!D:D,匹配表1065!F:F)*N4519</f>
        <v>4</v>
      </c>
    </row>
    <row r="4520" customHeight="1" spans="1:23">
      <c r="A4520" s="89" t="s">
        <v>787</v>
      </c>
      <c r="B4520" s="90">
        <v>46199</v>
      </c>
      <c r="C4520" s="91" t="str">
        <f t="shared" si="140"/>
        <v>6月第4周</v>
      </c>
      <c r="D4520" s="89" t="s">
        <v>854</v>
      </c>
      <c r="E4520" s="89" t="str">
        <f t="shared" si="141"/>
        <v>6月第4周--周5</v>
      </c>
      <c r="F4520" s="103" t="s">
        <v>27</v>
      </c>
      <c r="G4520" s="102" t="s">
        <v>28</v>
      </c>
      <c r="H4520" s="92" t="str">
        <f>_xlfn.XLOOKUP(O4520,匹配表1065!T:T,匹配表1065!W:W)</f>
        <v>南京市</v>
      </c>
      <c r="I4520" s="89" t="str">
        <f>_xlfn.XLOOKUP(O4520,匹配表1065!T:T,匹配表1065!X:X)</f>
        <v>PME2004</v>
      </c>
      <c r="J4520" s="102" t="s">
        <v>34</v>
      </c>
      <c r="K4520" s="89" cm="1">
        <f ca="1" t="array" ref="K4520:L4520">_xlfn.XLOOKUP(J4520,匹配表1065!Y:Y,匹配表1065!AA:AB)</f>
        <v>11</v>
      </c>
      <c r="L4520" s="89" t="str">
        <v>3个月以上</v>
      </c>
      <c r="M4520" s="92" t="s">
        <v>35</v>
      </c>
      <c r="N4520" s="102">
        <v>1</v>
      </c>
      <c r="O4520" s="93" t="str">
        <f>_xlfn.XLOOKUP(P4520,匹配表1065!U:U,匹配表1065!T:T)</f>
        <v>HO00000960</v>
      </c>
      <c r="P4520" s="102" t="s">
        <v>272</v>
      </c>
      <c r="Q4520" s="102" t="s">
        <v>441</v>
      </c>
      <c r="R4520" s="89" t="str">
        <f>_xlfn.XLOOKUP(Q4520,匹配表1065!L:L,匹配表1065!O:O)</f>
        <v>B</v>
      </c>
      <c r="S4520" s="93" t="str">
        <f>IFERROR(_xlfn.XLOOKUP(Q4520,匹配表1065!AI:AI,匹配表1065!AJ:AJ),"绿标")</f>
        <v>绿标</v>
      </c>
      <c r="T4520" s="93" t="str" cm="1">
        <f t="array" ref="T4520:U4520">_xlfn.XLOOKUP(Q4520,匹配表1065!L:L,匹配表1065!M:N)</f>
        <v>脑血管</v>
      </c>
      <c r="U4520" s="94" t="str">
        <v>神经内科</v>
      </c>
      <c r="V4520" s="95" t="s">
        <v>33</v>
      </c>
      <c r="W4520" s="93">
        <f>_xlfn.XLOOKUP(M4520,匹配表1065!D:D,匹配表1065!F:F)*N4520</f>
        <v>4</v>
      </c>
    </row>
    <row r="4521" customHeight="1" spans="1:23">
      <c r="A4521" s="89" t="s">
        <v>787</v>
      </c>
      <c r="B4521" s="90">
        <v>46199</v>
      </c>
      <c r="C4521" s="91" t="str">
        <f t="shared" si="140"/>
        <v>6月第4周</v>
      </c>
      <c r="D4521" s="89" t="s">
        <v>854</v>
      </c>
      <c r="E4521" s="89" t="str">
        <f t="shared" si="141"/>
        <v>6月第4周--周5</v>
      </c>
      <c r="F4521" s="103" t="s">
        <v>27</v>
      </c>
      <c r="G4521" s="102" t="s">
        <v>136</v>
      </c>
      <c r="H4521" s="92" t="str">
        <f>_xlfn.XLOOKUP(O4521,匹配表1065!T:T,匹配表1065!W:W)</f>
        <v>青岛市</v>
      </c>
      <c r="I4521" s="89" t="str">
        <f>_xlfn.XLOOKUP(O4521,匹配表1065!T:T,匹配表1065!X:X)</f>
        <v>PME2033</v>
      </c>
      <c r="J4521" s="102" t="s">
        <v>137</v>
      </c>
      <c r="K4521" s="89" cm="1">
        <f ca="1" t="array" ref="K4521:L4521">_xlfn.XLOOKUP(J4521,匹配表1065!Y:Y,匹配表1065!AA:AB)</f>
        <v>10</v>
      </c>
      <c r="L4521" s="89" t="str">
        <v>3个月以上</v>
      </c>
      <c r="M4521" s="92" t="s">
        <v>30</v>
      </c>
      <c r="N4521" s="102">
        <v>1</v>
      </c>
      <c r="O4521" s="93" t="str">
        <f>_xlfn.XLOOKUP(P4521,匹配表1065!U:U,匹配表1065!T:T)</f>
        <v>HO00273985</v>
      </c>
      <c r="P4521" s="102" t="s">
        <v>419</v>
      </c>
      <c r="Q4521" s="102" t="s">
        <v>570</v>
      </c>
      <c r="R4521" s="89" t="str">
        <f>_xlfn.XLOOKUP(Q4521,匹配表1065!L:L,匹配表1065!O:O)</f>
        <v>B</v>
      </c>
      <c r="S4521" s="93" t="str">
        <f>IFERROR(_xlfn.XLOOKUP(Q4521,匹配表1065!AI:AI,匹配表1065!AJ:AJ),"绿标")</f>
        <v>绿标</v>
      </c>
      <c r="T4521" s="93" t="str" cm="1">
        <f t="array" ref="T4521:U4521">_xlfn.XLOOKUP(Q4521,匹配表1065!L:L,匹配表1065!M:N)</f>
        <v>脑血管</v>
      </c>
      <c r="U4521" s="94" t="str">
        <v>神经内科</v>
      </c>
      <c r="V4521" s="95" t="s">
        <v>33</v>
      </c>
      <c r="W4521" s="93">
        <f>_xlfn.XLOOKUP(M4521,匹配表1065!D:D,匹配表1065!F:F)*N4521</f>
        <v>12</v>
      </c>
    </row>
    <row r="4522" customHeight="1" spans="1:23">
      <c r="A4522" s="89" t="s">
        <v>787</v>
      </c>
      <c r="B4522" s="90">
        <v>46199</v>
      </c>
      <c r="C4522" s="91" t="str">
        <f t="shared" si="140"/>
        <v>6月第4周</v>
      </c>
      <c r="D4522" s="89" t="s">
        <v>854</v>
      </c>
      <c r="E4522" s="89" t="str">
        <f t="shared" si="141"/>
        <v>6月第4周--周5</v>
      </c>
      <c r="F4522" s="103" t="s">
        <v>27</v>
      </c>
      <c r="G4522" s="102" t="s">
        <v>136</v>
      </c>
      <c r="H4522" s="92" t="str">
        <f>_xlfn.XLOOKUP(O4522,匹配表1065!T:T,匹配表1065!W:W)</f>
        <v>淄博市</v>
      </c>
      <c r="I4522" s="89" t="str">
        <f>_xlfn.XLOOKUP(O4522,匹配表1065!T:T,匹配表1065!X:X)</f>
        <v>PME2043</v>
      </c>
      <c r="J4522" s="102" t="s">
        <v>140</v>
      </c>
      <c r="K4522" s="89" cm="1">
        <f ca="1" t="array" ref="K4522:L4522">_xlfn.XLOOKUP(J4522,匹配表1065!Y:Y,匹配表1065!AA:AB)</f>
        <v>9</v>
      </c>
      <c r="L4522" s="89" t="str">
        <v>3个月以上</v>
      </c>
      <c r="M4522" s="92" t="s">
        <v>35</v>
      </c>
      <c r="N4522" s="102">
        <v>1</v>
      </c>
      <c r="O4522" s="93" t="str">
        <f>_xlfn.XLOOKUP(P4522,匹配表1065!U:U,匹配表1065!T:T)</f>
        <v>HO00024398</v>
      </c>
      <c r="P4522" s="89" t="s">
        <v>141</v>
      </c>
      <c r="Q4522" s="102" t="s">
        <v>422</v>
      </c>
      <c r="R4522" s="89" t="str">
        <f>_xlfn.XLOOKUP(Q4522,匹配表1065!L:L,匹配表1065!O:O)</f>
        <v>A</v>
      </c>
      <c r="S4522" s="93" t="str">
        <f>IFERROR(_xlfn.XLOOKUP(Q4522,匹配表1065!AI:AI,匹配表1065!AJ:AJ),"绿标")</f>
        <v>红标</v>
      </c>
      <c r="T4522" s="93" t="str" cm="1">
        <f t="array" ref="T4522:U4522">_xlfn.XLOOKUP(Q4522,匹配表1065!L:L,匹配表1065!M:N)</f>
        <v>头痛</v>
      </c>
      <c r="U4522" s="94" t="str">
        <v>神经内科</v>
      </c>
      <c r="V4522" s="95" t="s">
        <v>42</v>
      </c>
      <c r="W4522" s="93">
        <f>_xlfn.XLOOKUP(M4522,匹配表1065!D:D,匹配表1065!F:F)*N4522</f>
        <v>4</v>
      </c>
    </row>
    <row r="4523" customHeight="1" spans="1:23">
      <c r="A4523" s="89" t="s">
        <v>787</v>
      </c>
      <c r="B4523" s="90">
        <v>46199</v>
      </c>
      <c r="C4523" s="91" t="str">
        <f t="shared" si="140"/>
        <v>6月第4周</v>
      </c>
      <c r="D4523" s="89" t="s">
        <v>854</v>
      </c>
      <c r="E4523" s="89" t="str">
        <f t="shared" si="141"/>
        <v>6月第4周--周5</v>
      </c>
      <c r="F4523" s="103" t="s">
        <v>27</v>
      </c>
      <c r="G4523" s="102" t="s">
        <v>136</v>
      </c>
      <c r="H4523" s="92" t="str">
        <f>_xlfn.XLOOKUP(O4523,匹配表1065!T:T,匹配表1065!W:W)</f>
        <v>淄博市</v>
      </c>
      <c r="I4523" s="89" t="str">
        <f>_xlfn.XLOOKUP(O4523,匹配表1065!T:T,匹配表1065!X:X)</f>
        <v>PME2043</v>
      </c>
      <c r="J4523" s="102" t="s">
        <v>140</v>
      </c>
      <c r="K4523" s="89" cm="1">
        <f ca="1" t="array" ref="K4523:L4523">_xlfn.XLOOKUP(J4523,匹配表1065!Y:Y,匹配表1065!AA:AB)</f>
        <v>9</v>
      </c>
      <c r="L4523" s="89" t="str">
        <v>3个月以上</v>
      </c>
      <c r="M4523" s="92" t="s">
        <v>35</v>
      </c>
      <c r="N4523" s="102">
        <v>1</v>
      </c>
      <c r="O4523" s="93" t="str">
        <f>_xlfn.XLOOKUP(P4523,匹配表1065!U:U,匹配表1065!T:T)</f>
        <v>HO00001431</v>
      </c>
      <c r="P4523" s="102" t="s">
        <v>244</v>
      </c>
      <c r="Q4523" s="102" t="s">
        <v>678</v>
      </c>
      <c r="R4523" s="89" t="str">
        <f>_xlfn.XLOOKUP(Q4523,匹配表1065!L:L,匹配表1065!O:O)</f>
        <v>B</v>
      </c>
      <c r="S4523" s="93" t="str">
        <f>IFERROR(_xlfn.XLOOKUP(Q4523,匹配表1065!AI:AI,匹配表1065!AJ:AJ),"绿标")</f>
        <v>黑标</v>
      </c>
      <c r="T4523" s="93" t="str" cm="1">
        <f t="array" ref="T4523:U4523">_xlfn.XLOOKUP(Q4523,匹配表1065!L:L,匹配表1065!M:N)</f>
        <v>脑血管</v>
      </c>
      <c r="U4523" s="94" t="str">
        <v>神经内科</v>
      </c>
      <c r="V4523" s="95" t="s">
        <v>42</v>
      </c>
      <c r="W4523" s="93">
        <f>_xlfn.XLOOKUP(M4523,匹配表1065!D:D,匹配表1065!F:F)*N4523</f>
        <v>4</v>
      </c>
    </row>
    <row r="4524" customHeight="1" spans="1:23">
      <c r="A4524" s="89" t="s">
        <v>787</v>
      </c>
      <c r="B4524" s="90">
        <v>46199</v>
      </c>
      <c r="C4524" s="91" t="str">
        <f t="shared" si="140"/>
        <v>6月第4周</v>
      </c>
      <c r="D4524" s="89" t="s">
        <v>854</v>
      </c>
      <c r="E4524" s="89" t="str">
        <f t="shared" si="141"/>
        <v>6月第4周--周5</v>
      </c>
      <c r="F4524" s="103" t="s">
        <v>27</v>
      </c>
      <c r="G4524" s="102" t="s">
        <v>136</v>
      </c>
      <c r="H4524" s="92" t="str">
        <f>_xlfn.XLOOKUP(O4524,匹配表1065!T:T,匹配表1065!W:W)</f>
        <v>青岛市</v>
      </c>
      <c r="I4524" s="89" t="str">
        <f>_xlfn.XLOOKUP(O4524,匹配表1065!T:T,匹配表1065!X:X)</f>
        <v>PME2031</v>
      </c>
      <c r="J4524" s="102" t="s">
        <v>155</v>
      </c>
      <c r="K4524" s="89" cm="1">
        <f ca="1" t="array" ref="K4524:L4524">_xlfn.XLOOKUP(J4524,匹配表1065!Y:Y,匹配表1065!AA:AB)</f>
        <v>31</v>
      </c>
      <c r="L4524" s="89" t="str">
        <v>3个月以上</v>
      </c>
      <c r="M4524" s="92" t="s">
        <v>30</v>
      </c>
      <c r="N4524" s="102">
        <v>1</v>
      </c>
      <c r="O4524" s="93" t="str">
        <f>_xlfn.XLOOKUP(P4524,匹配表1065!U:U,匹配表1065!T:T)</f>
        <v>HO00001478</v>
      </c>
      <c r="P4524" s="102" t="s">
        <v>156</v>
      </c>
      <c r="Q4524" s="102" t="s">
        <v>300</v>
      </c>
      <c r="R4524" s="89" t="str">
        <f>_xlfn.XLOOKUP(Q4524,匹配表1065!L:L,匹配表1065!O:O)</f>
        <v>C</v>
      </c>
      <c r="S4524" s="93" t="str">
        <f>IFERROR(_xlfn.XLOOKUP(Q4524,匹配表1065!AI:AI,匹配表1065!AJ:AJ),"绿标")</f>
        <v>红标</v>
      </c>
      <c r="T4524" s="93" t="str" cm="1">
        <f t="array" ref="T4524:U4524">_xlfn.XLOOKUP(Q4524,匹配表1065!L:L,匹配表1065!M:N)</f>
        <v>眩晕</v>
      </c>
      <c r="U4524" s="94" t="str">
        <v>神经内科</v>
      </c>
      <c r="V4524" s="95" t="s">
        <v>67</v>
      </c>
      <c r="W4524" s="93">
        <f>_xlfn.XLOOKUP(M4524,匹配表1065!D:D,匹配表1065!F:F)*N4524</f>
        <v>12</v>
      </c>
    </row>
    <row r="4525" customHeight="1" spans="1:23">
      <c r="A4525" s="89" t="s">
        <v>787</v>
      </c>
      <c r="B4525" s="90">
        <v>46199</v>
      </c>
      <c r="C4525" s="91" t="str">
        <f t="shared" si="140"/>
        <v>6月第4周</v>
      </c>
      <c r="D4525" s="89" t="s">
        <v>854</v>
      </c>
      <c r="E4525" s="89" t="str">
        <f t="shared" si="141"/>
        <v>6月第4周--周5</v>
      </c>
      <c r="F4525" s="103" t="s">
        <v>27</v>
      </c>
      <c r="G4525" s="102" t="s">
        <v>136</v>
      </c>
      <c r="H4525" s="92" t="str">
        <f>_xlfn.XLOOKUP(O4525,匹配表1065!T:T,匹配表1065!W:W)</f>
        <v>青岛市</v>
      </c>
      <c r="I4525" s="89" t="str">
        <f>_xlfn.XLOOKUP(O4525,匹配表1065!T:T,匹配表1065!X:X)</f>
        <v>PME2031</v>
      </c>
      <c r="J4525" s="102" t="s">
        <v>155</v>
      </c>
      <c r="K4525" s="89" cm="1">
        <f ca="1" t="array" ref="K4525:L4525">_xlfn.XLOOKUP(J4525,匹配表1065!Y:Y,匹配表1065!AA:AB)</f>
        <v>31</v>
      </c>
      <c r="L4525" s="89" t="str">
        <v>3个月以上</v>
      </c>
      <c r="M4525" s="92" t="s">
        <v>55</v>
      </c>
      <c r="N4525" s="102">
        <v>1</v>
      </c>
      <c r="O4525" s="93" t="str">
        <f>_xlfn.XLOOKUP(P4525,匹配表1065!U:U,匹配表1065!T:T)</f>
        <v>HO00001478</v>
      </c>
      <c r="P4525" s="102" t="s">
        <v>156</v>
      </c>
      <c r="Q4525" s="102" t="s">
        <v>158</v>
      </c>
      <c r="R4525" s="89" t="str">
        <f>_xlfn.XLOOKUP(Q4525,匹配表1065!L:L,匹配表1065!O:O)</f>
        <v>C</v>
      </c>
      <c r="S4525" s="93" t="str">
        <f>IFERROR(_xlfn.XLOOKUP(Q4525,匹配表1065!AI:AI,匹配表1065!AJ:AJ),"绿标")</f>
        <v>绿标</v>
      </c>
      <c r="T4525" s="93" t="str" cm="1">
        <f t="array" ref="T4525:U4525">_xlfn.XLOOKUP(Q4525,匹配表1065!L:L,匹配表1065!M:N)</f>
        <v>眩晕</v>
      </c>
      <c r="U4525" s="94" t="str">
        <v>耳鼻喉科</v>
      </c>
      <c r="V4525" s="95" t="s">
        <v>67</v>
      </c>
      <c r="W4525" s="93">
        <f>_xlfn.XLOOKUP(M4525,匹配表1065!D:D,匹配表1065!F:F)*N4525</f>
        <v>8</v>
      </c>
    </row>
    <row r="4526" customHeight="1" spans="1:23">
      <c r="A4526" s="89" t="s">
        <v>787</v>
      </c>
      <c r="B4526" s="90">
        <v>46199</v>
      </c>
      <c r="C4526" s="91" t="str">
        <f t="shared" si="140"/>
        <v>6月第4周</v>
      </c>
      <c r="D4526" s="89" t="s">
        <v>854</v>
      </c>
      <c r="E4526" s="89" t="str">
        <f t="shared" si="141"/>
        <v>6月第4周--周5</v>
      </c>
      <c r="F4526" s="103" t="s">
        <v>27</v>
      </c>
      <c r="G4526" s="102" t="s">
        <v>136</v>
      </c>
      <c r="H4526" s="92" t="str">
        <f>_xlfn.XLOOKUP(O4526,匹配表1065!T:T,匹配表1065!W:W)</f>
        <v>青岛市</v>
      </c>
      <c r="I4526" s="89" t="str">
        <f>_xlfn.XLOOKUP(O4526,匹配表1065!T:T,匹配表1065!X:X)</f>
        <v>PME2031</v>
      </c>
      <c r="J4526" s="102" t="s">
        <v>155</v>
      </c>
      <c r="K4526" s="89" cm="1">
        <f ca="1" t="array" ref="K4526:L4526">_xlfn.XLOOKUP(J4526,匹配表1065!Y:Y,匹配表1065!AA:AB)</f>
        <v>31</v>
      </c>
      <c r="L4526" s="89" t="str">
        <v>3个月以上</v>
      </c>
      <c r="M4526" s="92" t="s">
        <v>35</v>
      </c>
      <c r="N4526" s="102">
        <v>1</v>
      </c>
      <c r="O4526" s="93" t="str">
        <f>_xlfn.XLOOKUP(P4526,匹配表1065!U:U,匹配表1065!T:T)</f>
        <v>HO00072793</v>
      </c>
      <c r="P4526" s="102" t="s">
        <v>159</v>
      </c>
      <c r="Q4526" s="102" t="s">
        <v>587</v>
      </c>
      <c r="R4526" s="89" t="str">
        <f>_xlfn.XLOOKUP(Q4526,匹配表1065!L:L,匹配表1065!O:O)</f>
        <v>D</v>
      </c>
      <c r="S4526" s="93" t="str">
        <f>IFERROR(_xlfn.XLOOKUP(Q4526,匹配表1065!AI:AI,匹配表1065!AJ:AJ),"绿标")</f>
        <v>绿标</v>
      </c>
      <c r="T4526" s="93" t="str" cm="1">
        <f t="array" ref="T4526:U4526">_xlfn.XLOOKUP(Q4526,匹配表1065!L:L,匹配表1065!M:N)</f>
        <v>疼痛</v>
      </c>
      <c r="U4526" s="94" t="str">
        <v>疼痛科</v>
      </c>
      <c r="V4526" s="95" t="s">
        <v>67</v>
      </c>
      <c r="W4526" s="93">
        <f>_xlfn.XLOOKUP(M4526,匹配表1065!D:D,匹配表1065!F:F)*N4526</f>
        <v>4</v>
      </c>
    </row>
    <row r="4527" customHeight="1" spans="1:23">
      <c r="A4527" s="89" t="s">
        <v>787</v>
      </c>
      <c r="B4527" s="90">
        <v>46199</v>
      </c>
      <c r="C4527" s="91" t="str">
        <f t="shared" si="140"/>
        <v>6月第4周</v>
      </c>
      <c r="D4527" s="89" t="s">
        <v>854</v>
      </c>
      <c r="E4527" s="89" t="str">
        <f t="shared" si="141"/>
        <v>6月第4周--周5</v>
      </c>
      <c r="F4527" s="103" t="s">
        <v>27</v>
      </c>
      <c r="G4527" s="102" t="s">
        <v>136</v>
      </c>
      <c r="H4527" s="92" t="str">
        <f>_xlfn.XLOOKUP(O4527,匹配表1065!T:T,匹配表1065!W:W)</f>
        <v>潍坊市</v>
      </c>
      <c r="I4527" s="89" t="str">
        <f>_xlfn.XLOOKUP(O4527,匹配表1065!T:T,匹配表1065!X:X)</f>
        <v>PME2036</v>
      </c>
      <c r="J4527" s="102" t="s">
        <v>161</v>
      </c>
      <c r="K4527" s="89" cm="1">
        <f ca="1" t="array" ref="K4527:L4527">_xlfn.XLOOKUP(J4527,匹配表1065!Y:Y,匹配表1065!AA:AB)</f>
        <v>1519</v>
      </c>
      <c r="L4527" s="89" t="str">
        <v>3个月以上</v>
      </c>
      <c r="M4527" s="92" t="s">
        <v>30</v>
      </c>
      <c r="N4527" s="102">
        <v>1</v>
      </c>
      <c r="O4527" s="93" t="str">
        <f>_xlfn.XLOOKUP(P4527,匹配表1065!U:U,匹配表1065!T:T)</f>
        <v>HO00001496</v>
      </c>
      <c r="P4527" s="102" t="s">
        <v>256</v>
      </c>
      <c r="Q4527" s="102" t="s">
        <v>303</v>
      </c>
      <c r="R4527" s="89" t="str">
        <f>_xlfn.XLOOKUP(Q4527,匹配表1065!L:L,匹配表1065!O:O)</f>
        <v>C</v>
      </c>
      <c r="S4527" s="93" t="str">
        <f>IFERROR(_xlfn.XLOOKUP(Q4527,匹配表1065!AI:AI,匹配表1065!AJ:AJ),"绿标")</f>
        <v>红标</v>
      </c>
      <c r="T4527" s="93" t="str" cm="1">
        <f t="array" ref="T4527:U4527">_xlfn.XLOOKUP(Q4527,匹配表1065!L:L,匹配表1065!M:N)</f>
        <v>眩晕</v>
      </c>
      <c r="U4527" s="94" t="str">
        <v>神经内科</v>
      </c>
      <c r="V4527" s="95" t="s">
        <v>70</v>
      </c>
      <c r="W4527" s="93">
        <f>_xlfn.XLOOKUP(M4527,匹配表1065!D:D,匹配表1065!F:F)*N4527</f>
        <v>12</v>
      </c>
    </row>
    <row r="4528" customHeight="1" spans="1:23">
      <c r="A4528" s="89" t="s">
        <v>787</v>
      </c>
      <c r="B4528" s="90">
        <v>46199</v>
      </c>
      <c r="C4528" s="91" t="str">
        <f t="shared" si="140"/>
        <v>6月第4周</v>
      </c>
      <c r="D4528" s="89" t="s">
        <v>854</v>
      </c>
      <c r="E4528" s="89" t="str">
        <f t="shared" si="141"/>
        <v>6月第4周--周5</v>
      </c>
      <c r="F4528" s="103" t="s">
        <v>27</v>
      </c>
      <c r="G4528" s="102" t="s">
        <v>136</v>
      </c>
      <c r="H4528" s="92" t="str">
        <f>_xlfn.XLOOKUP(O4528,匹配表1065!T:T,匹配表1065!W:W)</f>
        <v>潍坊市</v>
      </c>
      <c r="I4528" s="89" t="str">
        <f>_xlfn.XLOOKUP(O4528,匹配表1065!T:T,匹配表1065!X:X)</f>
        <v>PME2036</v>
      </c>
      <c r="J4528" s="102" t="s">
        <v>161</v>
      </c>
      <c r="K4528" s="89" cm="1">
        <f ca="1" t="array" ref="K4528:L4528">_xlfn.XLOOKUP(J4528,匹配表1065!Y:Y,匹配表1065!AA:AB)</f>
        <v>1519</v>
      </c>
      <c r="L4528" s="89" t="str">
        <v>3个月以上</v>
      </c>
      <c r="M4528" s="92" t="s">
        <v>30</v>
      </c>
      <c r="N4528" s="102">
        <v>1</v>
      </c>
      <c r="O4528" s="93" t="str">
        <f>_xlfn.XLOOKUP(P4528,匹配表1065!U:U,匹配表1065!T:T)</f>
        <v>HO00001506</v>
      </c>
      <c r="P4528" s="102" t="s">
        <v>395</v>
      </c>
      <c r="Q4528" s="102" t="s">
        <v>475</v>
      </c>
      <c r="R4528" s="89" t="str">
        <f>_xlfn.XLOOKUP(Q4528,匹配表1065!L:L,匹配表1065!O:O)</f>
        <v>A</v>
      </c>
      <c r="S4528" s="93" t="str">
        <f>IFERROR(_xlfn.XLOOKUP(Q4528,匹配表1065!AI:AI,匹配表1065!AJ:AJ),"绿标")</f>
        <v>红标</v>
      </c>
      <c r="T4528" s="93" t="str" cm="1">
        <f t="array" ref="T4528:U4528">_xlfn.XLOOKUP(Q4528,匹配表1065!L:L,匹配表1065!M:N)</f>
        <v>头痛</v>
      </c>
      <c r="U4528" s="94" t="str">
        <v>神经内科</v>
      </c>
      <c r="V4528" s="95" t="s">
        <v>42</v>
      </c>
      <c r="W4528" s="93">
        <f>_xlfn.XLOOKUP(M4528,匹配表1065!D:D,匹配表1065!F:F)*N4528</f>
        <v>12</v>
      </c>
    </row>
    <row r="4529" customHeight="1" spans="1:23">
      <c r="A4529" s="89" t="s">
        <v>787</v>
      </c>
      <c r="B4529" s="90">
        <v>46199</v>
      </c>
      <c r="C4529" s="91" t="str">
        <f t="shared" si="140"/>
        <v>6月第4周</v>
      </c>
      <c r="D4529" s="89" t="s">
        <v>854</v>
      </c>
      <c r="E4529" s="89" t="str">
        <f t="shared" si="141"/>
        <v>6月第4周--周5</v>
      </c>
      <c r="F4529" s="103" t="s">
        <v>27</v>
      </c>
      <c r="G4529" s="102" t="s">
        <v>136</v>
      </c>
      <c r="H4529" s="92" t="str">
        <f>_xlfn.XLOOKUP(O4529,匹配表1065!T:T,匹配表1065!W:W)</f>
        <v>青岛市</v>
      </c>
      <c r="I4529" s="89" t="str">
        <f>_xlfn.XLOOKUP(O4529,匹配表1065!T:T,匹配表1065!X:X)</f>
        <v>PME2032</v>
      </c>
      <c r="J4529" s="102" t="s">
        <v>143</v>
      </c>
      <c r="K4529" s="89" cm="1">
        <f ca="1" t="array" ref="K4529:L4529">_xlfn.XLOOKUP(J4529,匹配表1065!Y:Y,匹配表1065!AA:AB)</f>
        <v>31</v>
      </c>
      <c r="L4529" s="89" t="str">
        <v>3个月以上</v>
      </c>
      <c r="M4529" s="92" t="s">
        <v>30</v>
      </c>
      <c r="N4529" s="102">
        <v>1</v>
      </c>
      <c r="O4529" s="93" t="str">
        <f>_xlfn.XLOOKUP(P4529,匹配表1065!U:U,匹配表1065!T:T)</f>
        <v>HO00001482</v>
      </c>
      <c r="P4529" s="102" t="s">
        <v>146</v>
      </c>
      <c r="Q4529" s="102" t="s">
        <v>147</v>
      </c>
      <c r="R4529" s="89" t="str">
        <f>_xlfn.XLOOKUP(Q4529,匹配表1065!L:L,匹配表1065!O:O)</f>
        <v>A</v>
      </c>
      <c r="S4529" s="93" t="str">
        <f>IFERROR(_xlfn.XLOOKUP(Q4529,匹配表1065!AI:AI,匹配表1065!AJ:AJ),"绿标")</f>
        <v>红标</v>
      </c>
      <c r="T4529" s="93" t="str" cm="1">
        <f t="array" ref="T4529:U4529">_xlfn.XLOOKUP(Q4529,匹配表1065!L:L,匹配表1065!M:N)</f>
        <v>头痛</v>
      </c>
      <c r="U4529" s="94" t="str">
        <v>神经内科</v>
      </c>
      <c r="V4529" s="95" t="s">
        <v>33</v>
      </c>
      <c r="W4529" s="93">
        <f>_xlfn.XLOOKUP(M4529,匹配表1065!D:D,匹配表1065!F:F)*N4529</f>
        <v>12</v>
      </c>
    </row>
    <row r="4530" customHeight="1" spans="1:23">
      <c r="A4530" s="89" t="s">
        <v>787</v>
      </c>
      <c r="B4530" s="90">
        <v>46199</v>
      </c>
      <c r="C4530" s="91" t="str">
        <f t="shared" si="140"/>
        <v>6月第4周</v>
      </c>
      <c r="D4530" s="89" t="s">
        <v>854</v>
      </c>
      <c r="E4530" s="89" t="str">
        <f t="shared" si="141"/>
        <v>6月第4周--周5</v>
      </c>
      <c r="F4530" s="103" t="s">
        <v>27</v>
      </c>
      <c r="G4530" s="102" t="s">
        <v>136</v>
      </c>
      <c r="H4530" s="92" t="str">
        <f>_xlfn.XLOOKUP(O4530,匹配表1065!T:T,匹配表1065!W:W)</f>
        <v>青岛市</v>
      </c>
      <c r="I4530" s="89" t="str">
        <f>_xlfn.XLOOKUP(O4530,匹配表1065!T:T,匹配表1065!X:X)</f>
        <v>PME2032</v>
      </c>
      <c r="J4530" s="102" t="s">
        <v>143</v>
      </c>
      <c r="K4530" s="89" cm="1">
        <f ca="1" t="array" ref="K4530:L4530">_xlfn.XLOOKUP(J4530,匹配表1065!Y:Y,匹配表1065!AA:AB)</f>
        <v>31</v>
      </c>
      <c r="L4530" s="89" t="str">
        <v>3个月以上</v>
      </c>
      <c r="M4530" s="92" t="s">
        <v>55</v>
      </c>
      <c r="N4530" s="102">
        <v>1</v>
      </c>
      <c r="O4530" s="93" t="str">
        <f>_xlfn.XLOOKUP(P4530,匹配表1065!U:U,匹配表1065!T:T)</f>
        <v>HO00001489</v>
      </c>
      <c r="P4530" s="102" t="s">
        <v>144</v>
      </c>
      <c r="Q4530" s="102" t="s">
        <v>145</v>
      </c>
      <c r="R4530" s="89" t="str">
        <f>_xlfn.XLOOKUP(Q4530,匹配表1065!L:L,匹配表1065!O:O)</f>
        <v>D</v>
      </c>
      <c r="S4530" s="93" t="str">
        <f>IFERROR(_xlfn.XLOOKUP(Q4530,匹配表1065!AI:AI,匹配表1065!AJ:AJ),"绿标")</f>
        <v>红标</v>
      </c>
      <c r="T4530" s="93" t="str" cm="1">
        <f t="array" ref="T4530:U4530">_xlfn.XLOOKUP(Q4530,匹配表1065!L:L,匹配表1065!M:N)</f>
        <v>抑郁焦虑</v>
      </c>
      <c r="U4530" s="94" t="str">
        <v>精神心理科</v>
      </c>
      <c r="V4530" s="95" t="s">
        <v>70</v>
      </c>
      <c r="W4530" s="93">
        <f>_xlfn.XLOOKUP(M4530,匹配表1065!D:D,匹配表1065!F:F)*N4530</f>
        <v>8</v>
      </c>
    </row>
    <row r="4531" customHeight="1" spans="1:23">
      <c r="A4531" s="89" t="s">
        <v>787</v>
      </c>
      <c r="B4531" s="90">
        <v>46199</v>
      </c>
      <c r="C4531" s="91" t="str">
        <f t="shared" si="140"/>
        <v>6月第4周</v>
      </c>
      <c r="D4531" s="89" t="s">
        <v>854</v>
      </c>
      <c r="E4531" s="89" t="str">
        <f t="shared" si="141"/>
        <v>6月第4周--周5</v>
      </c>
      <c r="F4531" s="103" t="s">
        <v>27</v>
      </c>
      <c r="G4531" s="102" t="s">
        <v>136</v>
      </c>
      <c r="H4531" s="92" t="str">
        <f>_xlfn.XLOOKUP(O4531,匹配表1065!T:T,匹配表1065!W:W)</f>
        <v>青岛市</v>
      </c>
      <c r="I4531" s="89" t="str">
        <f>_xlfn.XLOOKUP(O4531,匹配表1065!T:T,匹配表1065!X:X)</f>
        <v>PME2032</v>
      </c>
      <c r="J4531" s="102" t="s">
        <v>143</v>
      </c>
      <c r="K4531" s="89" cm="1">
        <f ca="1" t="array" ref="K4531:L4531">_xlfn.XLOOKUP(J4531,匹配表1065!Y:Y,匹配表1065!AA:AB)</f>
        <v>31</v>
      </c>
      <c r="L4531" s="89" t="str">
        <v>3个月以上</v>
      </c>
      <c r="M4531" s="92" t="s">
        <v>35</v>
      </c>
      <c r="N4531" s="102">
        <v>1</v>
      </c>
      <c r="O4531" s="93" t="str">
        <f>_xlfn.XLOOKUP(P4531,匹配表1065!U:U,匹配表1065!T:T)</f>
        <v>HO00001482</v>
      </c>
      <c r="P4531" s="102" t="s">
        <v>146</v>
      </c>
      <c r="Q4531" s="102" t="s">
        <v>299</v>
      </c>
      <c r="R4531" s="89" t="str">
        <f>_xlfn.XLOOKUP(Q4531,匹配表1065!L:L,匹配表1065!O:O)</f>
        <v>C</v>
      </c>
      <c r="S4531" s="93" t="str">
        <f>IFERROR(_xlfn.XLOOKUP(Q4531,匹配表1065!AI:AI,匹配表1065!AJ:AJ),"绿标")</f>
        <v>绿标</v>
      </c>
      <c r="T4531" s="93" t="str" cm="1">
        <f t="array" ref="T4531:U4531">_xlfn.XLOOKUP(Q4531,匹配表1065!L:L,匹配表1065!M:N)</f>
        <v>眩晕</v>
      </c>
      <c r="U4531" s="94" t="str">
        <v>耳鼻喉科</v>
      </c>
      <c r="V4531" s="95" t="s">
        <v>70</v>
      </c>
      <c r="W4531" s="93">
        <f>_xlfn.XLOOKUP(M4531,匹配表1065!D:D,匹配表1065!F:F)*N4531</f>
        <v>4</v>
      </c>
    </row>
    <row r="4532" customHeight="1" spans="1:23">
      <c r="A4532" s="89" t="s">
        <v>787</v>
      </c>
      <c r="B4532" s="90">
        <v>46199</v>
      </c>
      <c r="C4532" s="91" t="str">
        <f t="shared" ref="C4532:C4595" si="142">MONTH(B4532)&amp;TEXT(WEEKNUM(B4532,2)-WEEKNUM(B4532+1-DAY(B4532),2)+1,"月第0周")</f>
        <v>6月第4周</v>
      </c>
      <c r="D4532" s="89" t="s">
        <v>854</v>
      </c>
      <c r="E4532" s="89" t="str">
        <f t="shared" ref="E4532:E4595" si="143">D4532&amp;"--"&amp;"周"&amp;WEEKDAY(B4532,2)</f>
        <v>6月第4周--周5</v>
      </c>
      <c r="F4532" s="103" t="s">
        <v>27</v>
      </c>
      <c r="G4532" s="102" t="s">
        <v>136</v>
      </c>
      <c r="H4532" s="92" t="str">
        <f>_xlfn.XLOOKUP(O4532,匹配表1065!T:T,匹配表1065!W:W)</f>
        <v>青岛市</v>
      </c>
      <c r="I4532" s="89" t="str">
        <f>_xlfn.XLOOKUP(O4532,匹配表1065!T:T,匹配表1065!X:X)</f>
        <v>PME2035</v>
      </c>
      <c r="J4532" s="102" t="s">
        <v>150</v>
      </c>
      <c r="K4532" s="89" cm="1">
        <f ca="1" t="array" ref="K4532:L4532">_xlfn.XLOOKUP(J4532,匹配表1065!Y:Y,匹配表1065!AA:AB)</f>
        <v>8</v>
      </c>
      <c r="L4532" s="89" t="str">
        <v>3个月以上</v>
      </c>
      <c r="M4532" s="92" t="s">
        <v>30</v>
      </c>
      <c r="N4532" s="102">
        <v>1</v>
      </c>
      <c r="O4532" s="93" t="str">
        <f>_xlfn.XLOOKUP(P4532,匹配表1065!U:U,匹配表1065!T:T)</f>
        <v>HO00001476</v>
      </c>
      <c r="P4532" s="102" t="s">
        <v>151</v>
      </c>
      <c r="Q4532" s="102" t="s">
        <v>152</v>
      </c>
      <c r="R4532" s="89" t="str">
        <f>_xlfn.XLOOKUP(Q4532,匹配表1065!L:L,匹配表1065!O:O)</f>
        <v>C</v>
      </c>
      <c r="S4532" s="93" t="str">
        <f>IFERROR(_xlfn.XLOOKUP(Q4532,匹配表1065!AI:AI,匹配表1065!AJ:AJ),"绿标")</f>
        <v>红标</v>
      </c>
      <c r="T4532" s="93" t="str" cm="1">
        <f t="array" ref="T4532:U4532">_xlfn.XLOOKUP(Q4532,匹配表1065!L:L,匹配表1065!M:N)</f>
        <v>眩晕</v>
      </c>
      <c r="U4532" s="94" t="str">
        <v>神经内科</v>
      </c>
      <c r="V4532" s="95" t="s">
        <v>70</v>
      </c>
      <c r="W4532" s="93">
        <f>_xlfn.XLOOKUP(M4532,匹配表1065!D:D,匹配表1065!F:F)*N4532</f>
        <v>12</v>
      </c>
    </row>
    <row r="4533" customHeight="1" spans="1:23">
      <c r="A4533" s="89" t="s">
        <v>787</v>
      </c>
      <c r="B4533" s="90">
        <v>46199</v>
      </c>
      <c r="C4533" s="91" t="str">
        <f t="shared" si="142"/>
        <v>6月第4周</v>
      </c>
      <c r="D4533" s="89" t="s">
        <v>854</v>
      </c>
      <c r="E4533" s="89" t="str">
        <f t="shared" si="143"/>
        <v>6月第4周--周5</v>
      </c>
      <c r="F4533" s="103" t="s">
        <v>27</v>
      </c>
      <c r="G4533" s="102" t="s">
        <v>136</v>
      </c>
      <c r="H4533" s="92" t="str">
        <f>_xlfn.XLOOKUP(O4533,匹配表1065!T:T,匹配表1065!W:W)</f>
        <v>青岛市</v>
      </c>
      <c r="I4533" s="89" t="str">
        <f>_xlfn.XLOOKUP(O4533,匹配表1065!T:T,匹配表1065!X:X)</f>
        <v>PME2035</v>
      </c>
      <c r="J4533" s="102" t="s">
        <v>150</v>
      </c>
      <c r="K4533" s="89" cm="1">
        <f ca="1" t="array" ref="K4533:L4533">_xlfn.XLOOKUP(J4533,匹配表1065!Y:Y,匹配表1065!AA:AB)</f>
        <v>8</v>
      </c>
      <c r="L4533" s="89" t="str">
        <v>3个月以上</v>
      </c>
      <c r="M4533" s="92" t="s">
        <v>30</v>
      </c>
      <c r="N4533" s="102">
        <v>1</v>
      </c>
      <c r="O4533" s="93" t="str">
        <f>_xlfn.XLOOKUP(P4533,匹配表1065!U:U,匹配表1065!T:T)</f>
        <v>HO00001483</v>
      </c>
      <c r="P4533" s="102" t="s">
        <v>259</v>
      </c>
      <c r="Q4533" s="102" t="s">
        <v>437</v>
      </c>
      <c r="R4533" s="89" t="str">
        <f>_xlfn.XLOOKUP(Q4533,匹配表1065!L:L,匹配表1065!O:O)</f>
        <v>C</v>
      </c>
      <c r="S4533" s="93" t="str">
        <f>IFERROR(_xlfn.XLOOKUP(Q4533,匹配表1065!AI:AI,匹配表1065!AJ:AJ),"绿标")</f>
        <v>红标</v>
      </c>
      <c r="T4533" s="93" t="str" cm="1">
        <f t="array" ref="T4533:U4533">_xlfn.XLOOKUP(Q4533,匹配表1065!L:L,匹配表1065!M:N)</f>
        <v>眩晕</v>
      </c>
      <c r="U4533" s="94" t="str">
        <v>耳鼻喉科</v>
      </c>
      <c r="V4533" s="95" t="s">
        <v>70</v>
      </c>
      <c r="W4533" s="93">
        <f>_xlfn.XLOOKUP(M4533,匹配表1065!D:D,匹配表1065!F:F)*N4533</f>
        <v>12</v>
      </c>
    </row>
    <row r="4534" customHeight="1" spans="1:23">
      <c r="A4534" s="89" t="s">
        <v>787</v>
      </c>
      <c r="B4534" s="90">
        <v>46199</v>
      </c>
      <c r="C4534" s="91" t="str">
        <f t="shared" si="142"/>
        <v>6月第4周</v>
      </c>
      <c r="D4534" s="89" t="s">
        <v>854</v>
      </c>
      <c r="E4534" s="89" t="str">
        <f t="shared" si="143"/>
        <v>6月第4周--周5</v>
      </c>
      <c r="F4534" s="103" t="s">
        <v>27</v>
      </c>
      <c r="G4534" s="102" t="s">
        <v>136</v>
      </c>
      <c r="H4534" s="92" t="str">
        <f>_xlfn.XLOOKUP(O4534,匹配表1065!T:T,匹配表1065!W:W)</f>
        <v>烟台市</v>
      </c>
      <c r="I4534" s="89" t="str">
        <f>_xlfn.XLOOKUP(O4534,匹配表1065!T:T,匹配表1065!X:X)</f>
        <v>PME2034</v>
      </c>
      <c r="J4534" s="102" t="s">
        <v>501</v>
      </c>
      <c r="K4534" s="89" cm="1">
        <f ca="1" t="array" ref="K4534:L4534">_xlfn.XLOOKUP(J4534,匹配表1065!Y:Y,匹配表1065!AA:AB)</f>
        <v>4</v>
      </c>
      <c r="L4534" s="89" t="str">
        <v>3个月以上</v>
      </c>
      <c r="M4534" s="92" t="s">
        <v>30</v>
      </c>
      <c r="N4534" s="102">
        <v>1</v>
      </c>
      <c r="O4534" s="93" t="str">
        <f>_xlfn.XLOOKUP(P4534,匹配表1065!U:U,匹配表1065!T:T)</f>
        <v>HO00001522</v>
      </c>
      <c r="P4534" s="102" t="s">
        <v>502</v>
      </c>
      <c r="Q4534" s="102" t="s">
        <v>503</v>
      </c>
      <c r="R4534" s="89" t="str">
        <f>_xlfn.XLOOKUP(Q4534,匹配表1065!L:L,匹配表1065!O:O)</f>
        <v>A</v>
      </c>
      <c r="S4534" s="93" t="str">
        <f>IFERROR(_xlfn.XLOOKUP(Q4534,匹配表1065!AI:AI,匹配表1065!AJ:AJ),"绿标")</f>
        <v>绿标</v>
      </c>
      <c r="T4534" s="93" t="str" cm="1">
        <f t="array" ref="T4534:U4534">_xlfn.XLOOKUP(Q4534,匹配表1065!L:L,匹配表1065!M:N)</f>
        <v>头痛</v>
      </c>
      <c r="U4534" s="94" t="str">
        <v>神经内科</v>
      </c>
      <c r="V4534" s="95" t="s">
        <v>42</v>
      </c>
      <c r="W4534" s="93">
        <f>_xlfn.XLOOKUP(M4534,匹配表1065!D:D,匹配表1065!F:F)*N4534</f>
        <v>12</v>
      </c>
    </row>
    <row r="4535" customHeight="1" spans="1:23">
      <c r="A4535" s="89" t="s">
        <v>787</v>
      </c>
      <c r="B4535" s="90">
        <v>46199</v>
      </c>
      <c r="C4535" s="91" t="str">
        <f t="shared" si="142"/>
        <v>6月第4周</v>
      </c>
      <c r="D4535" s="89" t="s">
        <v>854</v>
      </c>
      <c r="E4535" s="89" t="str">
        <f t="shared" si="143"/>
        <v>6月第4周--周5</v>
      </c>
      <c r="F4535" s="103" t="s">
        <v>27</v>
      </c>
      <c r="G4535" s="92" t="s">
        <v>92</v>
      </c>
      <c r="H4535" s="92" t="str">
        <f>_xlfn.XLOOKUP(O4535,匹配表1065!T:T,匹配表1065!W:W)</f>
        <v>合肥市</v>
      </c>
      <c r="I4535" s="89" t="str">
        <f>_xlfn.XLOOKUP(O4535,匹配表1065!T:T,匹配表1065!X:X)</f>
        <v>PME2007</v>
      </c>
      <c r="J4535" s="102" t="s">
        <v>93</v>
      </c>
      <c r="K4535" s="89" cm="1">
        <f ca="1" t="array" ref="K4535:L4535">_xlfn.XLOOKUP(J4535,匹配表1065!Y:Y,匹配表1065!AA:AB)</f>
        <v>9</v>
      </c>
      <c r="L4535" s="89" t="str">
        <v>3个月以上</v>
      </c>
      <c r="M4535" s="92" t="s">
        <v>30</v>
      </c>
      <c r="N4535" s="102">
        <v>1</v>
      </c>
      <c r="O4535" s="93" t="str">
        <f>_xlfn.XLOOKUP(P4535,匹配表1065!U:U,匹配表1065!T:T)</f>
        <v>HO00000001</v>
      </c>
      <c r="P4535" s="102" t="s">
        <v>94</v>
      </c>
      <c r="Q4535" s="102" t="s">
        <v>284</v>
      </c>
      <c r="R4535" s="89" t="str">
        <f>_xlfn.XLOOKUP(Q4535,匹配表1065!L:L,匹配表1065!O:O)</f>
        <v>A</v>
      </c>
      <c r="S4535" s="93" t="str">
        <f>IFERROR(_xlfn.XLOOKUP(Q4535,匹配表1065!AI:AI,匹配表1065!AJ:AJ),"绿标")</f>
        <v>绿标</v>
      </c>
      <c r="T4535" s="93" t="str" cm="1">
        <f t="array" ref="T4535:U4535">_xlfn.XLOOKUP(Q4535,匹配表1065!L:L,匹配表1065!M:N)</f>
        <v>头痛</v>
      </c>
      <c r="U4535" s="94" t="str">
        <v>神经内科</v>
      </c>
      <c r="V4535" s="95" t="s">
        <v>33</v>
      </c>
      <c r="W4535" s="93">
        <f>_xlfn.XLOOKUP(M4535,匹配表1065!D:D,匹配表1065!F:F)*N4535</f>
        <v>12</v>
      </c>
    </row>
    <row r="4536" customHeight="1" spans="1:23">
      <c r="A4536" s="89" t="s">
        <v>787</v>
      </c>
      <c r="B4536" s="90">
        <v>46199</v>
      </c>
      <c r="C4536" s="91" t="str">
        <f t="shared" si="142"/>
        <v>6月第4周</v>
      </c>
      <c r="D4536" s="89" t="s">
        <v>854</v>
      </c>
      <c r="E4536" s="89" t="str">
        <f t="shared" si="143"/>
        <v>6月第4周--周5</v>
      </c>
      <c r="F4536" s="103" t="s">
        <v>27</v>
      </c>
      <c r="G4536" s="92" t="s">
        <v>92</v>
      </c>
      <c r="H4536" s="92" t="str">
        <f>_xlfn.XLOOKUP(O4536,匹配表1065!T:T,匹配表1065!W:W)</f>
        <v>阜阳市</v>
      </c>
      <c r="I4536" s="89" t="str">
        <f>_xlfn.XLOOKUP(O4536,匹配表1065!T:T,匹配表1065!X:X)</f>
        <v>PME2048</v>
      </c>
      <c r="J4536" s="102" t="s">
        <v>547</v>
      </c>
      <c r="K4536" s="89" cm="1">
        <f ca="1" t="array" ref="K4536:L4536">_xlfn.XLOOKUP(J4536,匹配表1065!Y:Y,匹配表1065!AA:AB)</f>
        <v>4</v>
      </c>
      <c r="L4536" s="89" t="str">
        <v>3个月以上</v>
      </c>
      <c r="M4536" s="92" t="s">
        <v>35</v>
      </c>
      <c r="N4536" s="102">
        <v>1</v>
      </c>
      <c r="O4536" s="93" t="str">
        <f>_xlfn.XLOOKUP(P4536,匹配表1065!U:U,匹配表1065!T:T)</f>
        <v>HO00002692</v>
      </c>
      <c r="P4536" s="102" t="s">
        <v>834</v>
      </c>
      <c r="Q4536" s="102" t="s">
        <v>863</v>
      </c>
      <c r="R4536" s="89" t="str">
        <f>_xlfn.XLOOKUP(Q4536,匹配表1065!L:L,匹配表1065!O:O)</f>
        <v>A</v>
      </c>
      <c r="S4536" s="93" t="str">
        <f>IFERROR(_xlfn.XLOOKUP(Q4536,匹配表1065!AI:AI,匹配表1065!AJ:AJ),"绿标")</f>
        <v>绿标</v>
      </c>
      <c r="T4536" s="93" t="str" cm="1">
        <f t="array" ref="T4536:U4536">_xlfn.XLOOKUP(Q4536,匹配表1065!L:L,匹配表1065!M:N)</f>
        <v>头痛</v>
      </c>
      <c r="U4536" s="94" t="str">
        <v>神经内科</v>
      </c>
      <c r="V4536" s="95" t="s">
        <v>58</v>
      </c>
      <c r="W4536" s="93">
        <f>_xlfn.XLOOKUP(M4536,匹配表1065!D:D,匹配表1065!F:F)*N4536</f>
        <v>4</v>
      </c>
    </row>
    <row r="4537" customHeight="1" spans="1:23">
      <c r="A4537" s="89" t="s">
        <v>787</v>
      </c>
      <c r="B4537" s="90">
        <v>46199</v>
      </c>
      <c r="C4537" s="91" t="str">
        <f t="shared" si="142"/>
        <v>6月第4周</v>
      </c>
      <c r="D4537" s="89" t="s">
        <v>854</v>
      </c>
      <c r="E4537" s="89" t="str">
        <f t="shared" si="143"/>
        <v>6月第4周--周5</v>
      </c>
      <c r="F4537" s="103" t="s">
        <v>27</v>
      </c>
      <c r="G4537" s="92" t="s">
        <v>92</v>
      </c>
      <c r="H4537" s="92" t="str">
        <f>_xlfn.XLOOKUP(O4537,匹配表1065!T:T,匹配表1065!W:W)</f>
        <v>合肥市</v>
      </c>
      <c r="I4537" s="89" t="str">
        <f>_xlfn.XLOOKUP(O4537,匹配表1065!T:T,匹配表1065!X:X)</f>
        <v>PME2047</v>
      </c>
      <c r="J4537" s="102" t="s">
        <v>97</v>
      </c>
      <c r="K4537" s="89" cm="1">
        <f ca="1" t="array" ref="K4537:L4537">_xlfn.XLOOKUP(J4537,匹配表1065!Y:Y,匹配表1065!AA:AB)</f>
        <v>2</v>
      </c>
      <c r="L4537" s="89" t="str">
        <v>3个月以内</v>
      </c>
      <c r="M4537" s="92" t="s">
        <v>35</v>
      </c>
      <c r="N4537" s="102">
        <v>1</v>
      </c>
      <c r="O4537" s="93" t="str">
        <f>_xlfn.XLOOKUP(P4537,匹配表1065!U:U,匹配表1065!T:T)</f>
        <v>HO00000005</v>
      </c>
      <c r="P4537" s="102" t="s">
        <v>98</v>
      </c>
      <c r="Q4537" s="102" t="s">
        <v>208</v>
      </c>
      <c r="R4537" s="89" t="str">
        <f>_xlfn.XLOOKUP(Q4537,匹配表1065!L:L,匹配表1065!O:O)</f>
        <v>A</v>
      </c>
      <c r="S4537" s="93" t="str">
        <f>IFERROR(_xlfn.XLOOKUP(Q4537,匹配表1065!AI:AI,匹配表1065!AJ:AJ),"绿标")</f>
        <v>黑标</v>
      </c>
      <c r="T4537" s="93" t="str" cm="1">
        <f t="array" ref="T4537:U4537">_xlfn.XLOOKUP(Q4537,匹配表1065!L:L,匹配表1065!M:N)</f>
        <v>头痛</v>
      </c>
      <c r="U4537" s="94" t="str">
        <v>神经内科</v>
      </c>
      <c r="V4537" s="95" t="s">
        <v>58</v>
      </c>
      <c r="W4537" s="93">
        <f>_xlfn.XLOOKUP(M4537,匹配表1065!D:D,匹配表1065!F:F)*N4537</f>
        <v>4</v>
      </c>
    </row>
    <row r="4538" customHeight="1" spans="1:23">
      <c r="A4538" s="89" t="s">
        <v>787</v>
      </c>
      <c r="B4538" s="90">
        <v>46201</v>
      </c>
      <c r="C4538" s="91" t="str">
        <f t="shared" si="142"/>
        <v>6月第4周</v>
      </c>
      <c r="D4538" s="89" t="s">
        <v>864</v>
      </c>
      <c r="E4538" s="89" t="str">
        <f t="shared" si="143"/>
        <v>6月第5周--周7</v>
      </c>
      <c r="F4538" s="103" t="s">
        <v>27</v>
      </c>
      <c r="G4538" s="89" t="s">
        <v>63</v>
      </c>
      <c r="H4538" s="92" t="str">
        <f>_xlfn.XLOOKUP(O4538,匹配表1065!T:T,匹配表1065!W:W)</f>
        <v>南京市</v>
      </c>
      <c r="I4538" s="89" t="str">
        <f>_xlfn.XLOOKUP(O4538,匹配表1065!T:T,匹配表1065!X:X)</f>
        <v>PME2001</v>
      </c>
      <c r="J4538" s="102" t="s">
        <v>64</v>
      </c>
      <c r="K4538" s="89" cm="1">
        <f ca="1" t="array" ref="K4538:L4538">_xlfn.XLOOKUP(J4538,匹配表1065!Y:Y,匹配表1065!AA:AB)</f>
        <v>31</v>
      </c>
      <c r="L4538" s="89" t="str">
        <v>3个月以上</v>
      </c>
      <c r="M4538" s="92" t="s">
        <v>30</v>
      </c>
      <c r="N4538" s="102">
        <v>1</v>
      </c>
      <c r="O4538" s="93" t="str">
        <f>_xlfn.XLOOKUP(P4538,匹配表1065!U:U,匹配表1065!T:T)</f>
        <v>HO00000958</v>
      </c>
      <c r="P4538" s="102" t="s">
        <v>65</v>
      </c>
      <c r="Q4538" s="102" t="s">
        <v>69</v>
      </c>
      <c r="R4538" s="89" t="str">
        <f>_xlfn.XLOOKUP(Q4538,匹配表1065!L:L,匹配表1065!O:O)</f>
        <v>C</v>
      </c>
      <c r="S4538" s="93" t="str">
        <f>IFERROR(_xlfn.XLOOKUP(Q4538,匹配表1065!AI:AI,匹配表1065!AJ:AJ),"绿标")</f>
        <v>绿标</v>
      </c>
      <c r="T4538" s="93" t="str" cm="1">
        <f t="array" ref="T4538:U4538">_xlfn.XLOOKUP(Q4538,匹配表1065!L:L,匹配表1065!M:N)</f>
        <v>眩晕</v>
      </c>
      <c r="U4538" s="94" t="str">
        <v>耳鼻喉科</v>
      </c>
      <c r="V4538" s="95" t="s">
        <v>70</v>
      </c>
      <c r="W4538" s="93">
        <f>_xlfn.XLOOKUP(M4538,匹配表1065!D:D,匹配表1065!F:F)*N4538</f>
        <v>12</v>
      </c>
    </row>
    <row r="4539" customHeight="1" spans="1:23">
      <c r="A4539" s="89" t="s">
        <v>787</v>
      </c>
      <c r="B4539" s="90">
        <v>46201</v>
      </c>
      <c r="C4539" s="91" t="str">
        <f t="shared" si="142"/>
        <v>6月第4周</v>
      </c>
      <c r="D4539" s="89" t="s">
        <v>864</v>
      </c>
      <c r="E4539" s="89" t="str">
        <f t="shared" si="143"/>
        <v>6月第5周--周7</v>
      </c>
      <c r="F4539" s="103" t="s">
        <v>27</v>
      </c>
      <c r="G4539" s="89" t="s">
        <v>63</v>
      </c>
      <c r="H4539" s="92" t="str">
        <f>_xlfn.XLOOKUP(O4539,匹配表1065!T:T,匹配表1065!W:W)</f>
        <v>南京市</v>
      </c>
      <c r="I4539" s="89" t="str">
        <f>_xlfn.XLOOKUP(O4539,匹配表1065!T:T,匹配表1065!X:X)</f>
        <v>PME2002</v>
      </c>
      <c r="J4539" s="102" t="s">
        <v>410</v>
      </c>
      <c r="K4539" s="89" cm="1">
        <f ca="1" t="array" ref="K4539:L4539">_xlfn.XLOOKUP(J4539,匹配表1065!Y:Y,匹配表1065!AA:AB)</f>
        <v>1</v>
      </c>
      <c r="L4539" s="89" t="str">
        <v>3个月以内</v>
      </c>
      <c r="M4539" s="92" t="s">
        <v>35</v>
      </c>
      <c r="N4539" s="102">
        <v>1</v>
      </c>
      <c r="O4539" s="93" t="str">
        <f>_xlfn.XLOOKUP(P4539,匹配表1065!U:U,匹配表1065!T:T)</f>
        <v>HO00000964</v>
      </c>
      <c r="P4539" s="102" t="s">
        <v>90</v>
      </c>
      <c r="Q4539" s="102" t="s">
        <v>679</v>
      </c>
      <c r="R4539" s="89" t="str">
        <f>_xlfn.XLOOKUP(Q4539,匹配表1065!L:L,匹配表1065!O:O)</f>
        <v>B</v>
      </c>
      <c r="S4539" s="93" t="str">
        <f>IFERROR(_xlfn.XLOOKUP(Q4539,匹配表1065!AI:AI,匹配表1065!AJ:AJ),"绿标")</f>
        <v>绿标</v>
      </c>
      <c r="T4539" s="93" t="str" cm="1">
        <f t="array" ref="T4539:U4539">_xlfn.XLOOKUP(Q4539,匹配表1065!L:L,匹配表1065!M:N)</f>
        <v>脑血管</v>
      </c>
      <c r="U4539" s="94" t="str">
        <v>神经内科</v>
      </c>
      <c r="V4539" s="95" t="s">
        <v>58</v>
      </c>
      <c r="W4539" s="93">
        <f>_xlfn.XLOOKUP(M4539,匹配表1065!D:D,匹配表1065!F:F)*N4539</f>
        <v>4</v>
      </c>
    </row>
    <row r="4540" customHeight="1" spans="1:23">
      <c r="A4540" s="89" t="s">
        <v>787</v>
      </c>
      <c r="B4540" s="90">
        <v>46201</v>
      </c>
      <c r="C4540" s="91" t="str">
        <f t="shared" si="142"/>
        <v>6月第4周</v>
      </c>
      <c r="D4540" s="89" t="s">
        <v>864</v>
      </c>
      <c r="E4540" s="89" t="str">
        <f t="shared" si="143"/>
        <v>6月第5周--周7</v>
      </c>
      <c r="F4540" s="103" t="s">
        <v>27</v>
      </c>
      <c r="G4540" s="102" t="s">
        <v>167</v>
      </c>
      <c r="H4540" s="92" t="str">
        <f>_xlfn.XLOOKUP(O4540,匹配表1065!T:T,匹配表1065!W:W)</f>
        <v>南通市</v>
      </c>
      <c r="I4540" s="89" t="str">
        <f>_xlfn.XLOOKUP(O4540,匹配表1065!T:T,匹配表1065!X:X)</f>
        <v>PME2013</v>
      </c>
      <c r="J4540" s="102" t="s">
        <v>180</v>
      </c>
      <c r="K4540" s="89" cm="1">
        <f ca="1" t="array" ref="K4540:L4540">_xlfn.XLOOKUP(J4540,匹配表1065!Y:Y,匹配表1065!AA:AB)</f>
        <v>51</v>
      </c>
      <c r="L4540" s="89" t="str">
        <v>3个月以上</v>
      </c>
      <c r="M4540" s="92" t="s">
        <v>30</v>
      </c>
      <c r="N4540" s="102">
        <v>1</v>
      </c>
      <c r="O4540" s="93" t="str">
        <f>_xlfn.XLOOKUP(P4540,匹配表1065!U:U,匹配表1065!T:T)</f>
        <v>HO00001021</v>
      </c>
      <c r="P4540" s="102" t="s">
        <v>181</v>
      </c>
      <c r="Q4540" s="102" t="s">
        <v>182</v>
      </c>
      <c r="R4540" s="89" t="str">
        <f>_xlfn.XLOOKUP(Q4540,匹配表1065!L:L,匹配表1065!O:O)</f>
        <v>C</v>
      </c>
      <c r="S4540" s="93" t="str">
        <f>IFERROR(_xlfn.XLOOKUP(Q4540,匹配表1065!AI:AI,匹配表1065!AJ:AJ),"绿标")</f>
        <v>红标</v>
      </c>
      <c r="T4540" s="93" t="str" cm="1">
        <f t="array" ref="T4540:U4540">_xlfn.XLOOKUP(Q4540,匹配表1065!L:L,匹配表1065!M:N)</f>
        <v>眩晕</v>
      </c>
      <c r="U4540" s="94" t="str">
        <v>神经内科</v>
      </c>
      <c r="V4540" s="95" t="s">
        <v>70</v>
      </c>
      <c r="W4540" s="93">
        <f>_xlfn.XLOOKUP(M4540,匹配表1065!D:D,匹配表1065!F:F)*N4540</f>
        <v>12</v>
      </c>
    </row>
    <row r="4541" customHeight="1" spans="1:23">
      <c r="A4541" s="89" t="s">
        <v>787</v>
      </c>
      <c r="B4541" s="90">
        <v>46201</v>
      </c>
      <c r="C4541" s="91" t="str">
        <f t="shared" si="142"/>
        <v>6月第4周</v>
      </c>
      <c r="D4541" s="89" t="s">
        <v>864</v>
      </c>
      <c r="E4541" s="89" t="str">
        <f t="shared" si="143"/>
        <v>6月第5周--周7</v>
      </c>
      <c r="F4541" s="103" t="s">
        <v>27</v>
      </c>
      <c r="G4541" s="102" t="s">
        <v>167</v>
      </c>
      <c r="H4541" s="92" t="str">
        <f>_xlfn.XLOOKUP(O4541,匹配表1065!T:T,匹配表1065!W:W)</f>
        <v>苏州市</v>
      </c>
      <c r="I4541" s="89" t="str">
        <f>_xlfn.XLOOKUP(O4541,匹配表1065!T:T,匹配表1065!X:X)</f>
        <v>PME2016</v>
      </c>
      <c r="J4541" s="102" t="s">
        <v>173</v>
      </c>
      <c r="K4541" s="89" cm="1">
        <f ca="1" t="array" ref="K4541:L4541">_xlfn.XLOOKUP(J4541,匹配表1065!Y:Y,匹配表1065!AA:AB)</f>
        <v>1</v>
      </c>
      <c r="L4541" s="89" t="str">
        <v>3个月以内</v>
      </c>
      <c r="M4541" s="92" t="s">
        <v>30</v>
      </c>
      <c r="N4541" s="102">
        <v>1</v>
      </c>
      <c r="O4541" s="93" t="str">
        <f>_xlfn.XLOOKUP(P4541,匹配表1065!U:U,匹配表1065!T:T)</f>
        <v>HO00001048</v>
      </c>
      <c r="P4541" s="102" t="s">
        <v>176</v>
      </c>
      <c r="Q4541" s="102" t="s">
        <v>290</v>
      </c>
      <c r="R4541" s="89" t="str">
        <f>_xlfn.XLOOKUP(Q4541,匹配表1065!L:L,匹配表1065!O:O)</f>
        <v>A</v>
      </c>
      <c r="S4541" s="93" t="str">
        <f>IFERROR(_xlfn.XLOOKUP(Q4541,匹配表1065!AI:AI,匹配表1065!AJ:AJ),"绿标")</f>
        <v>红标</v>
      </c>
      <c r="T4541" s="93" t="str" cm="1">
        <f t="array" ref="T4541:U4541">_xlfn.XLOOKUP(Q4541,匹配表1065!L:L,匹配表1065!M:N)</f>
        <v>头痛</v>
      </c>
      <c r="U4541" s="94" t="str">
        <v>神经内科</v>
      </c>
      <c r="V4541" s="95" t="s">
        <v>70</v>
      </c>
      <c r="W4541" s="93">
        <f>_xlfn.XLOOKUP(M4541,匹配表1065!D:D,匹配表1065!F:F)*N4541</f>
        <v>12</v>
      </c>
    </row>
    <row r="4542" customHeight="1" spans="1:23">
      <c r="A4542" s="89" t="s">
        <v>787</v>
      </c>
      <c r="B4542" s="90">
        <v>46201</v>
      </c>
      <c r="C4542" s="91" t="str">
        <f t="shared" si="142"/>
        <v>6月第4周</v>
      </c>
      <c r="D4542" s="89" t="s">
        <v>864</v>
      </c>
      <c r="E4542" s="89" t="str">
        <f t="shared" si="143"/>
        <v>6月第5周--周7</v>
      </c>
      <c r="F4542" s="103" t="s">
        <v>27</v>
      </c>
      <c r="G4542" s="102" t="s">
        <v>167</v>
      </c>
      <c r="H4542" s="92" t="str">
        <f>_xlfn.XLOOKUP(O4542,匹配表1065!T:T,匹配表1065!W:W)</f>
        <v>苏州市</v>
      </c>
      <c r="I4542" s="89" t="str">
        <f>_xlfn.XLOOKUP(O4542,匹配表1065!T:T,匹配表1065!X:X)</f>
        <v>PME2017</v>
      </c>
      <c r="J4542" s="102" t="s">
        <v>323</v>
      </c>
      <c r="K4542" s="89" cm="1">
        <f ca="1" t="array" ref="K4542:L4542">_xlfn.XLOOKUP(J4542,匹配表1065!Y:Y,匹配表1065!AA:AB)</f>
        <v>7</v>
      </c>
      <c r="L4542" s="89" t="str">
        <v>3个月以上</v>
      </c>
      <c r="M4542" s="92" t="s">
        <v>35</v>
      </c>
      <c r="N4542" s="102">
        <v>1</v>
      </c>
      <c r="O4542" s="93" t="str">
        <f>_xlfn.XLOOKUP(P4542,匹配表1065!U:U,匹配表1065!T:T)</f>
        <v>HO00001110</v>
      </c>
      <c r="P4542" s="102" t="s">
        <v>324</v>
      </c>
      <c r="Q4542" s="102" t="s">
        <v>533</v>
      </c>
      <c r="R4542" s="89" t="str">
        <f>_xlfn.XLOOKUP(Q4542,匹配表1065!L:L,匹配表1065!O:O)</f>
        <v>A</v>
      </c>
      <c r="S4542" s="93" t="str">
        <f>IFERROR(_xlfn.XLOOKUP(Q4542,匹配表1065!AI:AI,匹配表1065!AJ:AJ),"绿标")</f>
        <v>绿标</v>
      </c>
      <c r="T4542" s="93" t="str" cm="1">
        <f t="array" ref="T4542:U4542">_xlfn.XLOOKUP(Q4542,匹配表1065!L:L,匹配表1065!M:N)</f>
        <v>头痛</v>
      </c>
      <c r="U4542" s="94" t="str">
        <v>神经内科</v>
      </c>
      <c r="V4542" s="95" t="s">
        <v>58</v>
      </c>
      <c r="W4542" s="93">
        <f>_xlfn.XLOOKUP(M4542,匹配表1065!D:D,匹配表1065!F:F)*N4542</f>
        <v>4</v>
      </c>
    </row>
    <row r="4543" customHeight="1" spans="1:23">
      <c r="A4543" s="89" t="s">
        <v>787</v>
      </c>
      <c r="B4543" s="90">
        <v>46201</v>
      </c>
      <c r="C4543" s="91" t="str">
        <f t="shared" si="142"/>
        <v>6月第4周</v>
      </c>
      <c r="D4543" s="89" t="s">
        <v>864</v>
      </c>
      <c r="E4543" s="89" t="str">
        <f t="shared" si="143"/>
        <v>6月第5周--周7</v>
      </c>
      <c r="F4543" s="103" t="s">
        <v>27</v>
      </c>
      <c r="G4543" s="102" t="s">
        <v>167</v>
      </c>
      <c r="H4543" s="92" t="str">
        <f>_xlfn.XLOOKUP(O4543,匹配表1065!T:T,匹配表1065!W:W)</f>
        <v>苏州市</v>
      </c>
      <c r="I4543" s="89" t="str">
        <f>_xlfn.XLOOKUP(O4543,匹配表1065!T:T,匹配表1065!X:X)</f>
        <v>PME2010</v>
      </c>
      <c r="J4543" s="102" t="s">
        <v>186</v>
      </c>
      <c r="K4543" s="89" cm="1">
        <f ca="1" t="array" ref="K4543:L4543">_xlfn.XLOOKUP(J4543,匹配表1065!Y:Y,匹配表1065!AA:AB)</f>
        <v>6</v>
      </c>
      <c r="L4543" s="89" t="str">
        <v>3个月以上</v>
      </c>
      <c r="M4543" s="92" t="s">
        <v>35</v>
      </c>
      <c r="N4543" s="102">
        <v>1</v>
      </c>
      <c r="O4543" s="93" t="str">
        <f>_xlfn.XLOOKUP(P4543,匹配表1065!U:U,匹配表1065!T:T)</f>
        <v>HO00001050</v>
      </c>
      <c r="P4543" s="102" t="s">
        <v>449</v>
      </c>
      <c r="Q4543" s="102" t="s">
        <v>827</v>
      </c>
      <c r="R4543" s="89" t="str">
        <f>_xlfn.XLOOKUP(Q4543,匹配表1065!L:L,匹配表1065!O:O)</f>
        <v>A</v>
      </c>
      <c r="S4543" s="93" t="str">
        <f>IFERROR(_xlfn.XLOOKUP(Q4543,匹配表1065!AI:AI,匹配表1065!AJ:AJ),"绿标")</f>
        <v>绿标</v>
      </c>
      <c r="T4543" s="93" t="str" cm="1">
        <f t="array" ref="T4543:U4543">_xlfn.XLOOKUP(Q4543,匹配表1065!L:L,匹配表1065!M:N)</f>
        <v>头痛</v>
      </c>
      <c r="U4543" s="94" t="str">
        <v>神经内科</v>
      </c>
      <c r="V4543" s="95" t="s">
        <v>70</v>
      </c>
      <c r="W4543" s="93">
        <f>_xlfn.XLOOKUP(M4543,匹配表1065!D:D,匹配表1065!F:F)*N4543</f>
        <v>4</v>
      </c>
    </row>
    <row r="4544" customHeight="1" spans="1:23">
      <c r="A4544" s="89" t="s">
        <v>787</v>
      </c>
      <c r="B4544" s="90">
        <v>46201</v>
      </c>
      <c r="C4544" s="91" t="str">
        <f t="shared" si="142"/>
        <v>6月第4周</v>
      </c>
      <c r="D4544" s="89" t="s">
        <v>864</v>
      </c>
      <c r="E4544" s="89" t="str">
        <f t="shared" si="143"/>
        <v>6月第5周--周7</v>
      </c>
      <c r="F4544" s="103" t="s">
        <v>27</v>
      </c>
      <c r="G4544" s="102" t="s">
        <v>167</v>
      </c>
      <c r="H4544" s="92" t="str">
        <f>_xlfn.XLOOKUP(O4544,匹配表1065!T:T,匹配表1065!W:W)</f>
        <v>苏州市</v>
      </c>
      <c r="I4544" s="89" t="str">
        <f>_xlfn.XLOOKUP(O4544,匹配表1065!T:T,匹配表1065!X:X)</f>
        <v>PME2009</v>
      </c>
      <c r="J4544" s="102" t="s">
        <v>193</v>
      </c>
      <c r="K4544" s="89" cm="1">
        <f ca="1" t="array" ref="K4544:L4544">_xlfn.XLOOKUP(J4544,匹配表1065!Y:Y,匹配表1065!AA:AB)</f>
        <v>7</v>
      </c>
      <c r="L4544" s="89" t="str">
        <v>3个月以上</v>
      </c>
      <c r="M4544" s="92" t="s">
        <v>35</v>
      </c>
      <c r="N4544" s="102">
        <v>1</v>
      </c>
      <c r="O4544" s="93" t="str">
        <f>_xlfn.XLOOKUP(P4544,匹配表1065!U:U,匹配表1065!T:T)</f>
        <v>HO00402369</v>
      </c>
      <c r="P4544" s="102" t="s">
        <v>227</v>
      </c>
      <c r="Q4544" s="102" t="s">
        <v>695</v>
      </c>
      <c r="R4544" s="89" t="str">
        <f>_xlfn.XLOOKUP(Q4544,匹配表1065!L:L,匹配表1065!O:O)</f>
        <v>B</v>
      </c>
      <c r="S4544" s="93" t="str">
        <f>IFERROR(_xlfn.XLOOKUP(Q4544,匹配表1065!AI:AI,匹配表1065!AJ:AJ),"绿标")</f>
        <v>黑标</v>
      </c>
      <c r="T4544" s="93" t="str" cm="1">
        <f t="array" ref="T4544:U4544">_xlfn.XLOOKUP(Q4544,匹配表1065!L:L,匹配表1065!M:N)</f>
        <v>脑血管</v>
      </c>
      <c r="U4544" s="94" t="str">
        <v>神经内科</v>
      </c>
      <c r="V4544" s="95" t="s">
        <v>42</v>
      </c>
      <c r="W4544" s="93">
        <f>_xlfn.XLOOKUP(M4544,匹配表1065!D:D,匹配表1065!F:F)*N4544</f>
        <v>4</v>
      </c>
    </row>
    <row r="4545" customHeight="1" spans="1:23">
      <c r="A4545" s="89" t="s">
        <v>787</v>
      </c>
      <c r="B4545" s="90">
        <v>46201</v>
      </c>
      <c r="C4545" s="91" t="str">
        <f t="shared" si="142"/>
        <v>6月第4周</v>
      </c>
      <c r="D4545" s="89" t="s">
        <v>864</v>
      </c>
      <c r="E4545" s="89" t="str">
        <f t="shared" si="143"/>
        <v>6月第5周--周7</v>
      </c>
      <c r="F4545" s="103" t="s">
        <v>27</v>
      </c>
      <c r="G4545" s="102" t="s">
        <v>167</v>
      </c>
      <c r="H4545" s="92" t="str">
        <f>_xlfn.XLOOKUP(O4545,匹配表1065!T:T,匹配表1065!W:W)</f>
        <v>苏州市</v>
      </c>
      <c r="I4545" s="89" t="str">
        <f>_xlfn.XLOOKUP(O4545,匹配表1065!T:T,匹配表1065!X:X)</f>
        <v>PME2011</v>
      </c>
      <c r="J4545" s="102" t="s">
        <v>168</v>
      </c>
      <c r="K4545" s="89" cm="1">
        <f ca="1" t="array" ref="K4545:L4545">_xlfn.XLOOKUP(J4545,匹配表1065!Y:Y,匹配表1065!AA:AB)</f>
        <v>19</v>
      </c>
      <c r="L4545" s="89" t="str">
        <v>3个月以上</v>
      </c>
      <c r="M4545" s="92" t="s">
        <v>30</v>
      </c>
      <c r="N4545" s="102">
        <v>1</v>
      </c>
      <c r="O4545" s="93" t="str">
        <f>_xlfn.XLOOKUP(P4545,匹配表1065!U:U,匹配表1065!T:T)</f>
        <v>HO00307823</v>
      </c>
      <c r="P4545" s="102" t="s">
        <v>169</v>
      </c>
      <c r="Q4545" s="102" t="s">
        <v>170</v>
      </c>
      <c r="R4545" s="89" t="str">
        <f>_xlfn.XLOOKUP(Q4545,匹配表1065!L:L,匹配表1065!O:O)</f>
        <v>A</v>
      </c>
      <c r="S4545" s="93" t="str">
        <f>IFERROR(_xlfn.XLOOKUP(Q4545,匹配表1065!AI:AI,匹配表1065!AJ:AJ),"绿标")</f>
        <v>红标</v>
      </c>
      <c r="T4545" s="93" t="str" cm="1">
        <f t="array" ref="T4545:U4545">_xlfn.XLOOKUP(Q4545,匹配表1065!L:L,匹配表1065!M:N)</f>
        <v>头痛</v>
      </c>
      <c r="U4545" s="94" t="str">
        <v>神经内科</v>
      </c>
      <c r="V4545" s="95" t="s">
        <v>70</v>
      </c>
      <c r="W4545" s="93">
        <f>_xlfn.XLOOKUP(M4545,匹配表1065!D:D,匹配表1065!F:F)*N4545</f>
        <v>12</v>
      </c>
    </row>
    <row r="4546" customHeight="1" spans="1:23">
      <c r="A4546" s="89" t="s">
        <v>787</v>
      </c>
      <c r="B4546" s="90">
        <v>46201</v>
      </c>
      <c r="C4546" s="91" t="str">
        <f t="shared" si="142"/>
        <v>6月第4周</v>
      </c>
      <c r="D4546" s="89" t="s">
        <v>864</v>
      </c>
      <c r="E4546" s="89" t="str">
        <f t="shared" si="143"/>
        <v>6月第5周--周7</v>
      </c>
      <c r="F4546" s="103" t="s">
        <v>27</v>
      </c>
      <c r="G4546" s="102" t="s">
        <v>28</v>
      </c>
      <c r="H4546" s="92" t="str">
        <f>_xlfn.XLOOKUP(O4546,匹配表1065!T:T,匹配表1065!W:W)</f>
        <v>南京市</v>
      </c>
      <c r="I4546" s="89" t="str">
        <f>_xlfn.XLOOKUP(O4546,匹配表1065!T:T,匹配表1065!X:X)</f>
        <v>PME2006</v>
      </c>
      <c r="J4546" s="102" t="s">
        <v>29</v>
      </c>
      <c r="K4546" s="89" cm="1">
        <f ca="1" t="array" ref="K4546:L4546">_xlfn.XLOOKUP(J4546,匹配表1065!Y:Y,匹配表1065!AA:AB)</f>
        <v>15</v>
      </c>
      <c r="L4546" s="89" t="str">
        <v>3个月以上</v>
      </c>
      <c r="M4546" s="92" t="s">
        <v>55</v>
      </c>
      <c r="N4546" s="102">
        <v>1</v>
      </c>
      <c r="O4546" s="93" t="str">
        <f>_xlfn.XLOOKUP(P4546,匹配表1065!U:U,匹配表1065!T:T)</f>
        <v>HO00000965</v>
      </c>
      <c r="P4546" s="102" t="s">
        <v>31</v>
      </c>
      <c r="Q4546" s="102" t="s">
        <v>32</v>
      </c>
      <c r="R4546" s="89" t="str">
        <f>_xlfn.XLOOKUP(Q4546,匹配表1065!L:L,匹配表1065!O:O)</f>
        <v>A</v>
      </c>
      <c r="S4546" s="93" t="str">
        <f>IFERROR(_xlfn.XLOOKUP(Q4546,匹配表1065!AI:AI,匹配表1065!AJ:AJ),"绿标")</f>
        <v>绿标</v>
      </c>
      <c r="T4546" s="93" t="str" cm="1">
        <f t="array" ref="T4546:U4546">_xlfn.XLOOKUP(Q4546,匹配表1065!L:L,匹配表1065!M:N)</f>
        <v>头痛</v>
      </c>
      <c r="U4546" s="94" t="str">
        <v>神经内科</v>
      </c>
      <c r="V4546" s="95" t="s">
        <v>33</v>
      </c>
      <c r="W4546" s="93">
        <f>_xlfn.XLOOKUP(M4546,匹配表1065!D:D,匹配表1065!F:F)*N4546</f>
        <v>8</v>
      </c>
    </row>
    <row r="4547" customHeight="1" spans="1:23">
      <c r="A4547" s="89" t="s">
        <v>787</v>
      </c>
      <c r="B4547" s="90">
        <v>46201</v>
      </c>
      <c r="C4547" s="91" t="str">
        <f t="shared" si="142"/>
        <v>6月第4周</v>
      </c>
      <c r="D4547" s="89" t="s">
        <v>864</v>
      </c>
      <c r="E4547" s="89" t="str">
        <f t="shared" si="143"/>
        <v>6月第5周--周7</v>
      </c>
      <c r="F4547" s="103" t="s">
        <v>27</v>
      </c>
      <c r="G4547" s="102" t="s">
        <v>28</v>
      </c>
      <c r="H4547" s="92" t="str">
        <f>_xlfn.XLOOKUP(O4547,匹配表1065!T:T,匹配表1065!W:W)</f>
        <v>扬州市</v>
      </c>
      <c r="I4547" s="89" t="str">
        <f>_xlfn.XLOOKUP(O4547,匹配表1065!T:T,匹配表1065!X:X)</f>
        <v>PME2012</v>
      </c>
      <c r="J4547" s="102" t="s">
        <v>60</v>
      </c>
      <c r="K4547" s="89" cm="1">
        <f ca="1" t="array" ref="K4547:L4547">_xlfn.XLOOKUP(J4547,匹配表1065!Y:Y,匹配表1065!AA:AB)</f>
        <v>13</v>
      </c>
      <c r="L4547" s="89" t="str">
        <v>3个月以上</v>
      </c>
      <c r="M4547" s="92" t="s">
        <v>55</v>
      </c>
      <c r="N4547" s="102">
        <v>1</v>
      </c>
      <c r="O4547" s="93" t="str">
        <f>_xlfn.XLOOKUP(P4547,匹配表1065!U:U,匹配表1065!T:T)</f>
        <v>HO00000968</v>
      </c>
      <c r="P4547" s="102" t="s">
        <v>61</v>
      </c>
      <c r="Q4547" s="102" t="s">
        <v>62</v>
      </c>
      <c r="R4547" s="89" t="str">
        <f>_xlfn.XLOOKUP(Q4547,匹配表1065!L:L,匹配表1065!O:O)</f>
        <v>A</v>
      </c>
      <c r="S4547" s="93" t="str">
        <f>IFERROR(_xlfn.XLOOKUP(Q4547,匹配表1065!AI:AI,匹配表1065!AJ:AJ),"绿标")</f>
        <v>红标</v>
      </c>
      <c r="T4547" s="93" t="str" cm="1">
        <f t="array" ref="T4547:U4547">_xlfn.XLOOKUP(Q4547,匹配表1065!L:L,匹配表1065!M:N)</f>
        <v>头痛</v>
      </c>
      <c r="U4547" s="94" t="str">
        <v>神经内科</v>
      </c>
      <c r="V4547" s="95" t="s">
        <v>33</v>
      </c>
      <c r="W4547" s="93">
        <f>_xlfn.XLOOKUP(M4547,匹配表1065!D:D,匹配表1065!F:F)*N4547</f>
        <v>8</v>
      </c>
    </row>
    <row r="4548" customHeight="1" spans="1:23">
      <c r="A4548" s="89" t="s">
        <v>787</v>
      </c>
      <c r="B4548" s="90">
        <v>46201</v>
      </c>
      <c r="C4548" s="91" t="str">
        <f t="shared" si="142"/>
        <v>6月第4周</v>
      </c>
      <c r="D4548" s="89" t="s">
        <v>864</v>
      </c>
      <c r="E4548" s="89" t="str">
        <f t="shared" si="143"/>
        <v>6月第5周--周7</v>
      </c>
      <c r="F4548" s="103" t="s">
        <v>27</v>
      </c>
      <c r="G4548" s="102" t="s">
        <v>136</v>
      </c>
      <c r="H4548" s="92" t="str">
        <f>_xlfn.XLOOKUP(O4548,匹配表1065!T:T,匹配表1065!W:W)</f>
        <v>青岛市</v>
      </c>
      <c r="I4548" s="89" t="str">
        <f>_xlfn.XLOOKUP(O4548,匹配表1065!T:T,匹配表1065!X:X)</f>
        <v>PME2031</v>
      </c>
      <c r="J4548" s="102" t="s">
        <v>155</v>
      </c>
      <c r="K4548" s="89" cm="1">
        <f ca="1" t="array" ref="K4548:L4548">_xlfn.XLOOKUP(J4548,匹配表1065!Y:Y,匹配表1065!AA:AB)</f>
        <v>31</v>
      </c>
      <c r="L4548" s="89" t="str">
        <v>3个月以上</v>
      </c>
      <c r="M4548" s="92" t="s">
        <v>55</v>
      </c>
      <c r="N4548" s="102">
        <v>1</v>
      </c>
      <c r="O4548" s="93" t="str">
        <f>_xlfn.XLOOKUP(P4548,匹配表1065!U:U,匹配表1065!T:T)</f>
        <v>HO00072793</v>
      </c>
      <c r="P4548" s="102" t="s">
        <v>159</v>
      </c>
      <c r="Q4548" s="102" t="s">
        <v>587</v>
      </c>
      <c r="R4548" s="89" t="str">
        <f>_xlfn.XLOOKUP(Q4548,匹配表1065!L:L,匹配表1065!O:O)</f>
        <v>D</v>
      </c>
      <c r="S4548" s="93" t="str">
        <f>IFERROR(_xlfn.XLOOKUP(Q4548,匹配表1065!AI:AI,匹配表1065!AJ:AJ),"绿标")</f>
        <v>绿标</v>
      </c>
      <c r="T4548" s="93" t="str" cm="1">
        <f t="array" ref="T4548:U4548">_xlfn.XLOOKUP(Q4548,匹配表1065!L:L,匹配表1065!M:N)</f>
        <v>疼痛</v>
      </c>
      <c r="U4548" s="94" t="str">
        <v>疼痛科</v>
      </c>
      <c r="V4548" s="95" t="s">
        <v>67</v>
      </c>
      <c r="W4548" s="93">
        <f>_xlfn.XLOOKUP(M4548,匹配表1065!D:D,匹配表1065!F:F)*N4548</f>
        <v>8</v>
      </c>
    </row>
    <row r="4549" customHeight="1" spans="1:23">
      <c r="A4549" s="89" t="s">
        <v>787</v>
      </c>
      <c r="B4549" s="90">
        <v>46201</v>
      </c>
      <c r="C4549" s="91" t="str">
        <f t="shared" si="142"/>
        <v>6月第4周</v>
      </c>
      <c r="D4549" s="89" t="s">
        <v>864</v>
      </c>
      <c r="E4549" s="89" t="str">
        <f t="shared" si="143"/>
        <v>6月第5周--周7</v>
      </c>
      <c r="F4549" s="103" t="s">
        <v>27</v>
      </c>
      <c r="G4549" s="102" t="s">
        <v>136</v>
      </c>
      <c r="H4549" s="92" t="str">
        <f>_xlfn.XLOOKUP(O4549,匹配表1065!T:T,匹配表1065!W:W)</f>
        <v>青岛市</v>
      </c>
      <c r="I4549" s="89" t="str">
        <f>_xlfn.XLOOKUP(O4549,匹配表1065!T:T,匹配表1065!X:X)</f>
        <v>PME2033</v>
      </c>
      <c r="J4549" s="102" t="s">
        <v>137</v>
      </c>
      <c r="K4549" s="89" cm="1">
        <f ca="1" t="array" ref="K4549:L4549">_xlfn.XLOOKUP(J4549,匹配表1065!Y:Y,匹配表1065!AA:AB)</f>
        <v>10</v>
      </c>
      <c r="L4549" s="89" t="str">
        <v>3个月以上</v>
      </c>
      <c r="M4549" s="92" t="s">
        <v>35</v>
      </c>
      <c r="N4549" s="102">
        <v>1</v>
      </c>
      <c r="O4549" s="93" t="str">
        <f>_xlfn.XLOOKUP(P4549,匹配表1065!U:U,匹配表1065!T:T)</f>
        <v>HO00001493</v>
      </c>
      <c r="P4549" s="102" t="s">
        <v>304</v>
      </c>
      <c r="Q4549" s="102" t="s">
        <v>460</v>
      </c>
      <c r="R4549" s="89" t="str">
        <f>_xlfn.XLOOKUP(Q4549,匹配表1065!L:L,匹配表1065!O:O)</f>
        <v>C</v>
      </c>
      <c r="S4549" s="93" t="str">
        <f>IFERROR(_xlfn.XLOOKUP(Q4549,匹配表1065!AI:AI,匹配表1065!AJ:AJ),"绿标")</f>
        <v>红标</v>
      </c>
      <c r="T4549" s="93" t="str" cm="1">
        <f t="array" ref="T4549:U4549">_xlfn.XLOOKUP(Q4549,匹配表1065!L:L,匹配表1065!M:N)</f>
        <v>眩晕</v>
      </c>
      <c r="U4549" s="94" t="str">
        <v>耳鼻喉科</v>
      </c>
      <c r="V4549" s="95" t="s">
        <v>70</v>
      </c>
      <c r="W4549" s="93">
        <f>_xlfn.XLOOKUP(M4549,匹配表1065!D:D,匹配表1065!F:F)*N4549</f>
        <v>4</v>
      </c>
    </row>
    <row r="4550" customHeight="1" spans="1:23">
      <c r="A4550" s="89" t="s">
        <v>787</v>
      </c>
      <c r="B4550" s="90">
        <v>46201</v>
      </c>
      <c r="C4550" s="91" t="str">
        <f t="shared" si="142"/>
        <v>6月第4周</v>
      </c>
      <c r="D4550" s="89" t="s">
        <v>864</v>
      </c>
      <c r="E4550" s="89" t="str">
        <f t="shared" si="143"/>
        <v>6月第5周--周7</v>
      </c>
      <c r="F4550" s="103" t="s">
        <v>27</v>
      </c>
      <c r="G4550" s="102" t="s">
        <v>136</v>
      </c>
      <c r="H4550" s="92" t="str">
        <f>_xlfn.XLOOKUP(O4550,匹配表1065!T:T,匹配表1065!W:W)</f>
        <v>青岛市</v>
      </c>
      <c r="I4550" s="89" t="str">
        <f>_xlfn.XLOOKUP(O4550,匹配表1065!T:T,匹配表1065!X:X)</f>
        <v>PME2032</v>
      </c>
      <c r="J4550" s="102" t="s">
        <v>143</v>
      </c>
      <c r="K4550" s="89" cm="1">
        <f ca="1" t="array" ref="K4550:L4550">_xlfn.XLOOKUP(J4550,匹配表1065!Y:Y,匹配表1065!AA:AB)</f>
        <v>31</v>
      </c>
      <c r="L4550" s="89" t="str">
        <v>3个月以上</v>
      </c>
      <c r="M4550" s="92" t="s">
        <v>55</v>
      </c>
      <c r="N4550" s="102">
        <v>1</v>
      </c>
      <c r="O4550" s="93" t="str">
        <f>_xlfn.XLOOKUP(P4550,匹配表1065!U:U,匹配表1065!T:T)</f>
        <v>HO00001482</v>
      </c>
      <c r="P4550" s="102" t="s">
        <v>146</v>
      </c>
      <c r="Q4550" s="102" t="s">
        <v>249</v>
      </c>
      <c r="R4550" s="89" t="str">
        <f>_xlfn.XLOOKUP(Q4550,匹配表1065!L:L,匹配表1065!O:O)</f>
        <v>C</v>
      </c>
      <c r="S4550" s="93" t="str">
        <f>IFERROR(_xlfn.XLOOKUP(Q4550,匹配表1065!AI:AI,匹配表1065!AJ:AJ),"绿标")</f>
        <v>绿标</v>
      </c>
      <c r="T4550" s="93" t="str" cm="1">
        <f t="array" ref="T4550:U4550">_xlfn.XLOOKUP(Q4550,匹配表1065!L:L,匹配表1065!M:N)</f>
        <v>眩晕</v>
      </c>
      <c r="U4550" s="94" t="str">
        <v>耳鼻喉科</v>
      </c>
      <c r="V4550" s="95" t="s">
        <v>70</v>
      </c>
      <c r="W4550" s="93">
        <f>_xlfn.XLOOKUP(M4550,匹配表1065!D:D,匹配表1065!F:F)*N4550</f>
        <v>8</v>
      </c>
    </row>
    <row r="4551" customHeight="1" spans="1:23">
      <c r="A4551" s="89" t="s">
        <v>787</v>
      </c>
      <c r="B4551" s="90">
        <v>46201</v>
      </c>
      <c r="C4551" s="91" t="str">
        <f t="shared" si="142"/>
        <v>6月第4周</v>
      </c>
      <c r="D4551" s="89" t="s">
        <v>864</v>
      </c>
      <c r="E4551" s="89" t="str">
        <f t="shared" si="143"/>
        <v>6月第5周--周7</v>
      </c>
      <c r="F4551" s="103" t="s">
        <v>27</v>
      </c>
      <c r="G4551" s="102" t="s">
        <v>136</v>
      </c>
      <c r="H4551" s="92" t="str">
        <f>_xlfn.XLOOKUP(O4551,匹配表1065!T:T,匹配表1065!W:W)</f>
        <v>淄博市</v>
      </c>
      <c r="I4551" s="89" t="str">
        <f>_xlfn.XLOOKUP(O4551,匹配表1065!T:T,匹配表1065!X:X)</f>
        <v>PME2043</v>
      </c>
      <c r="J4551" s="102" t="s">
        <v>140</v>
      </c>
      <c r="K4551" s="89" cm="1">
        <f ca="1" t="array" ref="K4551:L4551">_xlfn.XLOOKUP(J4551,匹配表1065!Y:Y,匹配表1065!AA:AB)</f>
        <v>9</v>
      </c>
      <c r="L4551" s="89" t="str">
        <v>3个月以上</v>
      </c>
      <c r="M4551" s="92" t="s">
        <v>35</v>
      </c>
      <c r="N4551" s="102">
        <v>1</v>
      </c>
      <c r="O4551" s="93" t="str">
        <f>_xlfn.XLOOKUP(P4551,匹配表1065!U:U,匹配表1065!T:T)</f>
        <v>HO00001533</v>
      </c>
      <c r="P4551" s="102" t="s">
        <v>865</v>
      </c>
      <c r="Q4551" s="102" t="s">
        <v>866</v>
      </c>
      <c r="R4551" s="89" t="str">
        <f>_xlfn.XLOOKUP(Q4551,匹配表1065!L:L,匹配表1065!O:O)</f>
        <v>C</v>
      </c>
      <c r="S4551" s="93" t="str">
        <f>IFERROR(_xlfn.XLOOKUP(Q4551,匹配表1065!AI:AI,匹配表1065!AJ:AJ),"绿标")</f>
        <v>绿标</v>
      </c>
      <c r="T4551" s="93" t="str" cm="1">
        <f t="array" ref="T4551:U4551">_xlfn.XLOOKUP(Q4551,匹配表1065!L:L,匹配表1065!M:N)</f>
        <v>眩晕</v>
      </c>
      <c r="U4551" s="94" t="str">
        <v>耳鼻喉科</v>
      </c>
      <c r="V4551" s="95" t="s">
        <v>70</v>
      </c>
      <c r="W4551" s="93">
        <f>_xlfn.XLOOKUP(M4551,匹配表1065!D:D,匹配表1065!F:F)*N4551</f>
        <v>4</v>
      </c>
    </row>
    <row r="4552" customHeight="1" spans="1:23">
      <c r="A4552" s="89" t="s">
        <v>787</v>
      </c>
      <c r="B4552" s="90">
        <v>46201</v>
      </c>
      <c r="C4552" s="91" t="str">
        <f t="shared" si="142"/>
        <v>6月第4周</v>
      </c>
      <c r="D4552" s="89" t="s">
        <v>864</v>
      </c>
      <c r="E4552" s="89" t="str">
        <f t="shared" si="143"/>
        <v>6月第5周--周7</v>
      </c>
      <c r="F4552" s="103" t="s">
        <v>27</v>
      </c>
      <c r="G4552" s="102" t="s">
        <v>136</v>
      </c>
      <c r="H4552" s="92" t="str">
        <f>_xlfn.XLOOKUP(O4552,匹配表1065!T:T,匹配表1065!W:W)</f>
        <v>青岛市</v>
      </c>
      <c r="I4552" s="89" t="str">
        <f>_xlfn.XLOOKUP(O4552,匹配表1065!T:T,匹配表1065!X:X)</f>
        <v>PME2035</v>
      </c>
      <c r="J4552" s="102" t="s">
        <v>150</v>
      </c>
      <c r="K4552" s="89" cm="1">
        <f ca="1" t="array" ref="K4552:L4552">_xlfn.XLOOKUP(J4552,匹配表1065!Y:Y,匹配表1065!AA:AB)</f>
        <v>8</v>
      </c>
      <c r="L4552" s="89" t="str">
        <v>3个月以上</v>
      </c>
      <c r="M4552" s="92" t="s">
        <v>55</v>
      </c>
      <c r="N4552" s="102">
        <v>1</v>
      </c>
      <c r="O4552" s="93" t="str">
        <f>_xlfn.XLOOKUP(P4552,匹配表1065!U:U,匹配表1065!T:T)</f>
        <v>HO00001483</v>
      </c>
      <c r="P4552" s="102" t="s">
        <v>259</v>
      </c>
      <c r="Q4552" s="102" t="s">
        <v>340</v>
      </c>
      <c r="R4552" s="89" t="str">
        <f>_xlfn.XLOOKUP(Q4552,匹配表1065!L:L,匹配表1065!O:O)</f>
        <v>A</v>
      </c>
      <c r="S4552" s="93" t="str">
        <f>IFERROR(_xlfn.XLOOKUP(Q4552,匹配表1065!AI:AI,匹配表1065!AJ:AJ),"绿标")</f>
        <v>红标</v>
      </c>
      <c r="T4552" s="93" t="str" cm="1">
        <f t="array" ref="T4552:U4552">_xlfn.XLOOKUP(Q4552,匹配表1065!L:L,匹配表1065!M:N)</f>
        <v>头痛</v>
      </c>
      <c r="U4552" s="94" t="str">
        <v>神经内科</v>
      </c>
      <c r="V4552" s="95" t="s">
        <v>42</v>
      </c>
      <c r="W4552" s="93">
        <f>_xlfn.XLOOKUP(M4552,匹配表1065!D:D,匹配表1065!F:F)*N4552</f>
        <v>8</v>
      </c>
    </row>
    <row r="4553" customHeight="1" spans="1:23">
      <c r="A4553" s="89" t="s">
        <v>787</v>
      </c>
      <c r="B4553" s="90">
        <v>46201</v>
      </c>
      <c r="C4553" s="91" t="str">
        <f t="shared" si="142"/>
        <v>6月第4周</v>
      </c>
      <c r="D4553" s="89" t="s">
        <v>864</v>
      </c>
      <c r="E4553" s="89" t="str">
        <f t="shared" si="143"/>
        <v>6月第5周--周7</v>
      </c>
      <c r="F4553" s="103" t="s">
        <v>27</v>
      </c>
      <c r="G4553" s="102" t="s">
        <v>136</v>
      </c>
      <c r="H4553" s="92" t="str">
        <f>_xlfn.XLOOKUP(O4553,匹配表1065!T:T,匹配表1065!W:W)</f>
        <v>烟台市</v>
      </c>
      <c r="I4553" s="89" t="str">
        <f>_xlfn.XLOOKUP(O4553,匹配表1065!T:T,匹配表1065!X:X)</f>
        <v>PME2034</v>
      </c>
      <c r="J4553" s="102" t="s">
        <v>501</v>
      </c>
      <c r="K4553" s="89" cm="1">
        <f ca="1" t="array" ref="K4553:L4553">_xlfn.XLOOKUP(J4553,匹配表1065!Y:Y,匹配表1065!AA:AB)</f>
        <v>4</v>
      </c>
      <c r="L4553" s="89" t="str">
        <v>3个月以上</v>
      </c>
      <c r="M4553" s="92" t="s">
        <v>35</v>
      </c>
      <c r="N4553" s="102">
        <v>1</v>
      </c>
      <c r="O4553" s="93" t="str">
        <f>_xlfn.XLOOKUP(P4553,匹配表1065!U:U,匹配表1065!T:T)</f>
        <v>HO00001522</v>
      </c>
      <c r="P4553" s="102" t="s">
        <v>502</v>
      </c>
      <c r="Q4553" s="102" t="s">
        <v>503</v>
      </c>
      <c r="R4553" s="89" t="str">
        <f>_xlfn.XLOOKUP(Q4553,匹配表1065!L:L,匹配表1065!O:O)</f>
        <v>A</v>
      </c>
      <c r="S4553" s="93" t="str">
        <f>IFERROR(_xlfn.XLOOKUP(Q4553,匹配表1065!AI:AI,匹配表1065!AJ:AJ),"绿标")</f>
        <v>绿标</v>
      </c>
      <c r="T4553" s="93" t="str" cm="1">
        <f t="array" ref="T4553:U4553">_xlfn.XLOOKUP(Q4553,匹配表1065!L:L,匹配表1065!M:N)</f>
        <v>头痛</v>
      </c>
      <c r="U4553" s="94" t="str">
        <v>神经内科</v>
      </c>
      <c r="V4553" s="95" t="s">
        <v>67</v>
      </c>
      <c r="W4553" s="93">
        <f>_xlfn.XLOOKUP(M4553,匹配表1065!D:D,匹配表1065!F:F)*N4553</f>
        <v>4</v>
      </c>
    </row>
    <row r="4554" customHeight="1" spans="1:23">
      <c r="A4554" s="89" t="s">
        <v>787</v>
      </c>
      <c r="B4554" s="90">
        <v>46201</v>
      </c>
      <c r="C4554" s="91" t="str">
        <f t="shared" si="142"/>
        <v>6月第4周</v>
      </c>
      <c r="D4554" s="89" t="s">
        <v>864</v>
      </c>
      <c r="E4554" s="89" t="str">
        <f t="shared" si="143"/>
        <v>6月第5周--周7</v>
      </c>
      <c r="F4554" s="103" t="s">
        <v>27</v>
      </c>
      <c r="G4554" s="102" t="s">
        <v>104</v>
      </c>
      <c r="H4554" s="92" t="str">
        <f>_xlfn.XLOOKUP(O4554,匹配表1065!T:T,匹配表1065!W:W)</f>
        <v>聊城市</v>
      </c>
      <c r="I4554" s="89" t="str">
        <f>_xlfn.XLOOKUP(O4554,匹配表1065!T:T,匹配表1065!X:X)</f>
        <v>PME2046</v>
      </c>
      <c r="J4554" s="102" t="s">
        <v>108</v>
      </c>
      <c r="K4554" s="89" cm="1">
        <f ca="1" t="array" ref="K4554:L4554">_xlfn.XLOOKUP(J4554,匹配表1065!Y:Y,匹配表1065!AA:AB)</f>
        <v>8</v>
      </c>
      <c r="L4554" s="89" t="str">
        <v>3个月以上</v>
      </c>
      <c r="M4554" s="92" t="s">
        <v>35</v>
      </c>
      <c r="N4554" s="102">
        <v>1</v>
      </c>
      <c r="O4554" s="93" t="str">
        <f>_xlfn.XLOOKUP(P4554,匹配表1065!U:U,匹配表1065!T:T)</f>
        <v>HO00001415</v>
      </c>
      <c r="P4554" s="102" t="s">
        <v>109</v>
      </c>
      <c r="Q4554" s="102" t="s">
        <v>110</v>
      </c>
      <c r="R4554" s="89" t="str">
        <f>_xlfn.XLOOKUP(Q4554,匹配表1065!L:L,匹配表1065!O:O)</f>
        <v>B</v>
      </c>
      <c r="S4554" s="93" t="str">
        <f>IFERROR(_xlfn.XLOOKUP(Q4554,匹配表1065!AI:AI,匹配表1065!AJ:AJ),"绿标")</f>
        <v>绿标</v>
      </c>
      <c r="T4554" s="93" t="str" cm="1">
        <f t="array" ref="T4554:U4554">_xlfn.XLOOKUP(Q4554,匹配表1065!L:L,匹配表1065!M:N)</f>
        <v>脑血管</v>
      </c>
      <c r="U4554" s="94" t="str">
        <v>神经内科</v>
      </c>
      <c r="V4554" s="95" t="s">
        <v>33</v>
      </c>
      <c r="W4554" s="93">
        <f>_xlfn.XLOOKUP(M4554,匹配表1065!D:D,匹配表1065!F:F)*N4554</f>
        <v>4</v>
      </c>
    </row>
    <row r="4555" customHeight="1" spans="1:23">
      <c r="A4555" s="89" t="s">
        <v>787</v>
      </c>
      <c r="B4555" s="90">
        <v>46201</v>
      </c>
      <c r="C4555" s="91" t="str">
        <f t="shared" si="142"/>
        <v>6月第4周</v>
      </c>
      <c r="D4555" s="89" t="s">
        <v>864</v>
      </c>
      <c r="E4555" s="89" t="str">
        <f t="shared" si="143"/>
        <v>6月第5周--周7</v>
      </c>
      <c r="F4555" s="103" t="s">
        <v>27</v>
      </c>
      <c r="G4555" s="102" t="s">
        <v>104</v>
      </c>
      <c r="H4555" s="92" t="str">
        <f>_xlfn.XLOOKUP(O4555,匹配表1065!T:T,匹配表1065!W:W)</f>
        <v>济南市</v>
      </c>
      <c r="I4555" s="89" t="str">
        <f>_xlfn.XLOOKUP(O4555,匹配表1065!T:T,匹配表1065!X:X)</f>
        <v>PME2025</v>
      </c>
      <c r="J4555" s="102" t="s">
        <v>111</v>
      </c>
      <c r="K4555" s="89" cm="1">
        <f ca="1" t="array" ref="K4555:L4555">_xlfn.XLOOKUP(J4555,匹配表1065!Y:Y,匹配表1065!AA:AB)</f>
        <v>30</v>
      </c>
      <c r="L4555" s="89" t="str">
        <v>3个月以上</v>
      </c>
      <c r="M4555" s="92" t="s">
        <v>35</v>
      </c>
      <c r="N4555" s="102">
        <v>1</v>
      </c>
      <c r="O4555" s="93" t="str">
        <f>_xlfn.XLOOKUP(P4555,匹配表1065!U:U,匹配表1065!T:T)</f>
        <v>HO00001400</v>
      </c>
      <c r="P4555" s="102" t="s">
        <v>112</v>
      </c>
      <c r="Q4555" s="102" t="s">
        <v>262</v>
      </c>
      <c r="R4555" s="89" t="str">
        <f>_xlfn.XLOOKUP(Q4555,匹配表1065!L:L,匹配表1065!O:O)</f>
        <v>B</v>
      </c>
      <c r="S4555" s="93" t="str">
        <f>IFERROR(_xlfn.XLOOKUP(Q4555,匹配表1065!AI:AI,匹配表1065!AJ:AJ),"绿标")</f>
        <v>绿标</v>
      </c>
      <c r="T4555" s="93" t="str" cm="1">
        <f t="array" ref="T4555:U4555">_xlfn.XLOOKUP(Q4555,匹配表1065!L:L,匹配表1065!M:N)</f>
        <v>脑血管</v>
      </c>
      <c r="U4555" s="94" t="str">
        <v>神经内科</v>
      </c>
      <c r="V4555" s="95" t="s">
        <v>70</v>
      </c>
      <c r="W4555" s="93">
        <f>_xlfn.XLOOKUP(M4555,匹配表1065!D:D,匹配表1065!F:F)*N4555</f>
        <v>4</v>
      </c>
    </row>
    <row r="4556" customHeight="1" spans="1:23">
      <c r="A4556" s="89" t="s">
        <v>787</v>
      </c>
      <c r="B4556" s="90">
        <v>46201</v>
      </c>
      <c r="C4556" s="91" t="str">
        <f t="shared" si="142"/>
        <v>6月第4周</v>
      </c>
      <c r="D4556" s="89" t="s">
        <v>864</v>
      </c>
      <c r="E4556" s="89" t="str">
        <f t="shared" si="143"/>
        <v>6月第5周--周7</v>
      </c>
      <c r="F4556" s="103" t="s">
        <v>27</v>
      </c>
      <c r="G4556" s="102" t="s">
        <v>104</v>
      </c>
      <c r="H4556" s="92" t="str">
        <f>_xlfn.XLOOKUP(O4556,匹配表1065!T:T,匹配表1065!W:W)</f>
        <v>济南市</v>
      </c>
      <c r="I4556" s="89" t="str">
        <f>_xlfn.XLOOKUP(O4556,匹配表1065!T:T,匹配表1065!X:X)</f>
        <v>PME2024</v>
      </c>
      <c r="J4556" s="102" t="s">
        <v>125</v>
      </c>
      <c r="K4556" s="89" cm="1">
        <f ca="1" t="array" ref="K4556:L4556">_xlfn.XLOOKUP(J4556,匹配表1065!Y:Y,匹配表1065!AA:AB)</f>
        <v>9</v>
      </c>
      <c r="L4556" s="89" t="str">
        <v>3个月以上</v>
      </c>
      <c r="M4556" s="92" t="s">
        <v>133</v>
      </c>
      <c r="N4556" s="102">
        <v>1</v>
      </c>
      <c r="O4556" s="93" t="str">
        <f>_xlfn.XLOOKUP(P4556,匹配表1065!U:U,匹配表1065!T:T)</f>
        <v>HO00001404</v>
      </c>
      <c r="P4556" s="102" t="s">
        <v>126</v>
      </c>
      <c r="Q4556" s="102" t="s">
        <v>703</v>
      </c>
      <c r="R4556" s="89" t="str">
        <f>_xlfn.XLOOKUP(Q4556,匹配表1065!L:L,匹配表1065!O:O)</f>
        <v>D</v>
      </c>
      <c r="S4556" s="93" t="str">
        <f>IFERROR(_xlfn.XLOOKUP(Q4556,匹配表1065!AI:AI,匹配表1065!AJ:AJ),"绿标")</f>
        <v>绿标</v>
      </c>
      <c r="T4556" s="93" t="str" cm="1">
        <f t="array" ref="T4556:U4556">_xlfn.XLOOKUP(Q4556,匹配表1065!L:L,匹配表1065!M:N)</f>
        <v>其他</v>
      </c>
      <c r="U4556" s="94" t="str">
        <v>其他</v>
      </c>
      <c r="V4556" s="95" t="s">
        <v>42</v>
      </c>
      <c r="W4556" s="93">
        <f>_xlfn.XLOOKUP(M4556,匹配表1065!D:D,匹配表1065!F:F)*N4556</f>
        <v>1</v>
      </c>
    </row>
    <row r="4557" customHeight="1" spans="1:23">
      <c r="A4557" s="89" t="s">
        <v>787</v>
      </c>
      <c r="B4557" s="90">
        <v>46201</v>
      </c>
      <c r="C4557" s="91" t="str">
        <f t="shared" si="142"/>
        <v>6月第4周</v>
      </c>
      <c r="D4557" s="89" t="s">
        <v>864</v>
      </c>
      <c r="E4557" s="89" t="str">
        <f t="shared" si="143"/>
        <v>6月第5周--周7</v>
      </c>
      <c r="F4557" s="103" t="s">
        <v>27</v>
      </c>
      <c r="G4557" s="102" t="s">
        <v>104</v>
      </c>
      <c r="H4557" s="92" t="str">
        <f>_xlfn.XLOOKUP(O4557,匹配表1065!T:T,匹配表1065!W:W)</f>
        <v>济南市</v>
      </c>
      <c r="I4557" s="89" t="str">
        <f>_xlfn.XLOOKUP(O4557,匹配表1065!T:T,匹配表1065!X:X)</f>
        <v>PME2026</v>
      </c>
      <c r="J4557" s="102" t="s">
        <v>116</v>
      </c>
      <c r="K4557" s="89" cm="1">
        <f ca="1" t="array" ref="K4557:L4557">_xlfn.XLOOKUP(J4557,匹配表1065!Y:Y,匹配表1065!AA:AB)</f>
        <v>13</v>
      </c>
      <c r="L4557" s="89" t="str">
        <v>3个月以上</v>
      </c>
      <c r="M4557" s="92" t="s">
        <v>35</v>
      </c>
      <c r="N4557" s="102">
        <v>1</v>
      </c>
      <c r="O4557" s="93" t="str">
        <f>_xlfn.XLOOKUP(P4557,匹配表1065!U:U,匹配表1065!T:T)</f>
        <v>HO00001409</v>
      </c>
      <c r="P4557" s="102" t="s">
        <v>117</v>
      </c>
      <c r="Q4557" s="102" t="s">
        <v>118</v>
      </c>
      <c r="R4557" s="89" t="str">
        <f>_xlfn.XLOOKUP(Q4557,匹配表1065!L:L,匹配表1065!O:O)</f>
        <v>A</v>
      </c>
      <c r="S4557" s="93" t="str">
        <f>IFERROR(_xlfn.XLOOKUP(Q4557,匹配表1065!AI:AI,匹配表1065!AJ:AJ),"绿标")</f>
        <v>绿标</v>
      </c>
      <c r="T4557" s="93" t="str" cm="1">
        <f t="array" ref="T4557:U4557">_xlfn.XLOOKUP(Q4557,匹配表1065!L:L,匹配表1065!M:N)</f>
        <v>头痛</v>
      </c>
      <c r="U4557" s="94" t="str">
        <v>神经内科</v>
      </c>
      <c r="V4557" s="95" t="s">
        <v>42</v>
      </c>
      <c r="W4557" s="93">
        <f>_xlfn.XLOOKUP(M4557,匹配表1065!D:D,匹配表1065!F:F)*N4557</f>
        <v>4</v>
      </c>
    </row>
    <row r="4558" customHeight="1" spans="1:23">
      <c r="A4558" s="89" t="s">
        <v>787</v>
      </c>
      <c r="B4558" s="90">
        <v>46201</v>
      </c>
      <c r="C4558" s="91" t="str">
        <f t="shared" si="142"/>
        <v>6月第4周</v>
      </c>
      <c r="D4558" s="89" t="s">
        <v>864</v>
      </c>
      <c r="E4558" s="89" t="str">
        <f t="shared" si="143"/>
        <v>6月第5周--周7</v>
      </c>
      <c r="F4558" s="103" t="s">
        <v>27</v>
      </c>
      <c r="G4558" s="102" t="s">
        <v>104</v>
      </c>
      <c r="H4558" s="92" t="str">
        <f>_xlfn.XLOOKUP(O4558,匹配表1065!T:T,匹配表1065!W:W)</f>
        <v>济南市</v>
      </c>
      <c r="I4558" s="89" t="str">
        <f>_xlfn.XLOOKUP(O4558,匹配表1065!T:T,匹配表1065!X:X)</f>
        <v>PME2029</v>
      </c>
      <c r="J4558" s="102" t="s">
        <v>128</v>
      </c>
      <c r="K4558" s="89" cm="1">
        <f ca="1" t="array" ref="K4558:L4558">_xlfn.XLOOKUP(J4558,匹配表1065!Y:Y,匹配表1065!AA:AB)</f>
        <v>13</v>
      </c>
      <c r="L4558" s="89" t="str">
        <v>3个月以上</v>
      </c>
      <c r="M4558" s="92" t="s">
        <v>35</v>
      </c>
      <c r="N4558" s="102">
        <v>1</v>
      </c>
      <c r="O4558" s="93" t="str">
        <f>_xlfn.XLOOKUP(P4558,匹配表1065!U:U,匹配表1065!T:T)</f>
        <v>HO00001403</v>
      </c>
      <c r="P4558" s="102" t="s">
        <v>329</v>
      </c>
      <c r="Q4558" s="102" t="s">
        <v>330</v>
      </c>
      <c r="R4558" s="89" t="str">
        <f>_xlfn.XLOOKUP(Q4558,匹配表1065!L:L,匹配表1065!O:O)</f>
        <v>A</v>
      </c>
      <c r="S4558" s="93" t="str">
        <f>IFERROR(_xlfn.XLOOKUP(Q4558,匹配表1065!AI:AI,匹配表1065!AJ:AJ),"绿标")</f>
        <v>黑标</v>
      </c>
      <c r="T4558" s="93" t="str" cm="1">
        <f t="array" ref="T4558:U4558">_xlfn.XLOOKUP(Q4558,匹配表1065!L:L,匹配表1065!M:N)</f>
        <v>头痛</v>
      </c>
      <c r="U4558" s="94" t="str">
        <v>神经内科</v>
      </c>
      <c r="V4558" s="95" t="s">
        <v>33</v>
      </c>
      <c r="W4558" s="93">
        <f>_xlfn.XLOOKUP(M4558,匹配表1065!D:D,匹配表1065!F:F)*N4558</f>
        <v>4</v>
      </c>
    </row>
    <row r="4559" customHeight="1" spans="1:23">
      <c r="A4559" s="89" t="s">
        <v>787</v>
      </c>
      <c r="B4559" s="90">
        <v>46201</v>
      </c>
      <c r="C4559" s="91" t="str">
        <f t="shared" si="142"/>
        <v>6月第4周</v>
      </c>
      <c r="D4559" s="89" t="s">
        <v>864</v>
      </c>
      <c r="E4559" s="89" t="str">
        <f t="shared" si="143"/>
        <v>6月第5周--周7</v>
      </c>
      <c r="F4559" s="103" t="s">
        <v>27</v>
      </c>
      <c r="G4559" s="92" t="s">
        <v>92</v>
      </c>
      <c r="H4559" s="92" t="str">
        <f>_xlfn.XLOOKUP(O4559,匹配表1065!T:T,匹配表1065!W:W)</f>
        <v>合肥市</v>
      </c>
      <c r="I4559" s="89" t="str">
        <f>_xlfn.XLOOKUP(O4559,匹配表1065!T:T,匹配表1065!X:X)</f>
        <v>PME2007</v>
      </c>
      <c r="J4559" s="102" t="s">
        <v>93</v>
      </c>
      <c r="K4559" s="89" cm="1">
        <f ca="1" t="array" ref="K4559:L4559">_xlfn.XLOOKUP(J4559,匹配表1065!Y:Y,匹配表1065!AA:AB)</f>
        <v>9</v>
      </c>
      <c r="L4559" s="89" t="str">
        <v>3个月以上</v>
      </c>
      <c r="M4559" s="92" t="s">
        <v>35</v>
      </c>
      <c r="N4559" s="102">
        <v>1</v>
      </c>
      <c r="O4559" s="93" t="str">
        <f>_xlfn.XLOOKUP(P4559,匹配表1065!U:U,匹配表1065!T:T)</f>
        <v>HO00000001</v>
      </c>
      <c r="P4559" s="102" t="s">
        <v>94</v>
      </c>
      <c r="Q4559" s="102" t="s">
        <v>96</v>
      </c>
      <c r="R4559" s="89" t="str">
        <f>_xlfn.XLOOKUP(Q4559,匹配表1065!L:L,匹配表1065!O:O)</f>
        <v>B</v>
      </c>
      <c r="S4559" s="93" t="str">
        <f>IFERROR(_xlfn.XLOOKUP(Q4559,匹配表1065!AI:AI,匹配表1065!AJ:AJ),"绿标")</f>
        <v>黑标</v>
      </c>
      <c r="T4559" s="93" t="str" cm="1">
        <f t="array" ref="T4559:U4559">_xlfn.XLOOKUP(Q4559,匹配表1065!L:L,匹配表1065!M:N)</f>
        <v>脑血管</v>
      </c>
      <c r="U4559" s="94" t="str">
        <v>神经内科</v>
      </c>
      <c r="V4559" s="95" t="s">
        <v>33</v>
      </c>
      <c r="W4559" s="93">
        <f>_xlfn.XLOOKUP(M4559,匹配表1065!D:D,匹配表1065!F:F)*N4559</f>
        <v>4</v>
      </c>
    </row>
    <row r="4560" customHeight="1" spans="1:23">
      <c r="A4560" s="89" t="s">
        <v>787</v>
      </c>
      <c r="B4560" s="90">
        <v>46202</v>
      </c>
      <c r="C4560" s="91" t="str">
        <f t="shared" si="142"/>
        <v>6月第5周</v>
      </c>
      <c r="D4560" s="89" t="s">
        <v>864</v>
      </c>
      <c r="E4560" s="89" t="str">
        <f t="shared" si="143"/>
        <v>6月第5周--周1</v>
      </c>
      <c r="F4560" s="103" t="s">
        <v>27</v>
      </c>
      <c r="G4560" s="89" t="s">
        <v>63</v>
      </c>
      <c r="H4560" s="92" t="str">
        <f>_xlfn.XLOOKUP(O4560,匹配表1065!T:T,匹配表1065!W:W)</f>
        <v>南京市</v>
      </c>
      <c r="I4560" s="89" t="str">
        <f>_xlfn.XLOOKUP(O4560,匹配表1065!T:T,匹配表1065!X:X)</f>
        <v>PME2001</v>
      </c>
      <c r="J4560" s="102" t="s">
        <v>64</v>
      </c>
      <c r="K4560" s="89" cm="1">
        <f ca="1" t="array" ref="K4560:L4560">_xlfn.XLOOKUP(J4560,匹配表1065!Y:Y,匹配表1065!AA:AB)</f>
        <v>31</v>
      </c>
      <c r="L4560" s="89" t="str">
        <v>3个月以上</v>
      </c>
      <c r="M4560" s="92" t="s">
        <v>30</v>
      </c>
      <c r="N4560" s="102">
        <v>5</v>
      </c>
      <c r="O4560" s="93" t="str">
        <f>_xlfn.XLOOKUP(P4560,匹配表1065!U:U,匹配表1065!T:T)</f>
        <v>HO00000958</v>
      </c>
      <c r="P4560" s="102" t="s">
        <v>65</v>
      </c>
      <c r="Q4560" s="102" t="s">
        <v>209</v>
      </c>
      <c r="R4560" s="89" t="str">
        <f>_xlfn.XLOOKUP(Q4560,匹配表1065!L:L,匹配表1065!O:O)</f>
        <v>C</v>
      </c>
      <c r="S4560" s="93" t="str">
        <f>IFERROR(_xlfn.XLOOKUP(Q4560,匹配表1065!AI:AI,匹配表1065!AJ:AJ),"绿标")</f>
        <v>红标</v>
      </c>
      <c r="T4560" s="93" t="str" cm="1">
        <f t="array" ref="T4560:U4560">_xlfn.XLOOKUP(Q4560,匹配表1065!L:L,匹配表1065!M:N)</f>
        <v>眩晕</v>
      </c>
      <c r="U4560" s="94" t="str">
        <v>耳鼻喉科</v>
      </c>
      <c r="V4560" s="95" t="s">
        <v>70</v>
      </c>
      <c r="W4560" s="93">
        <f>_xlfn.XLOOKUP(M4560,匹配表1065!D:D,匹配表1065!F:F)*N4560</f>
        <v>60</v>
      </c>
    </row>
    <row r="4561" customHeight="1" spans="1:23">
      <c r="A4561" s="89" t="s">
        <v>787</v>
      </c>
      <c r="B4561" s="90">
        <v>46202</v>
      </c>
      <c r="C4561" s="91" t="str">
        <f t="shared" si="142"/>
        <v>6月第5周</v>
      </c>
      <c r="D4561" s="89" t="s">
        <v>864</v>
      </c>
      <c r="E4561" s="89" t="str">
        <f t="shared" si="143"/>
        <v>6月第5周--周1</v>
      </c>
      <c r="F4561" s="103" t="s">
        <v>27</v>
      </c>
      <c r="G4561" s="89" t="s">
        <v>63</v>
      </c>
      <c r="H4561" s="92" t="str">
        <f>_xlfn.XLOOKUP(O4561,匹配表1065!T:T,匹配表1065!W:W)</f>
        <v>南京市</v>
      </c>
      <c r="I4561" s="89" t="str">
        <f>_xlfn.XLOOKUP(O4561,匹配表1065!T:T,匹配表1065!X:X)</f>
        <v>PME2002</v>
      </c>
      <c r="J4561" s="102" t="s">
        <v>84</v>
      </c>
      <c r="K4561" s="89" cm="1">
        <f ca="1" t="array" ref="K4561:L4561">_xlfn.XLOOKUP(J4561,匹配表1065!Y:Y,匹配表1065!AA:AB)</f>
        <v>31</v>
      </c>
      <c r="L4561" s="89" t="str">
        <v>3个月以上</v>
      </c>
      <c r="M4561" s="92" t="s">
        <v>30</v>
      </c>
      <c r="N4561" s="102">
        <v>6</v>
      </c>
      <c r="O4561" s="93" t="str">
        <f>_xlfn.XLOOKUP(P4561,匹配表1065!U:U,匹配表1065!T:T)</f>
        <v>HO00000964</v>
      </c>
      <c r="P4561" s="102" t="s">
        <v>90</v>
      </c>
      <c r="Q4561" s="102" t="s">
        <v>281</v>
      </c>
      <c r="R4561" s="89" t="str">
        <f>_xlfn.XLOOKUP(Q4561,匹配表1065!L:L,匹配表1065!O:O)</f>
        <v>A</v>
      </c>
      <c r="S4561" s="93" t="str">
        <f>IFERROR(_xlfn.XLOOKUP(Q4561,匹配表1065!AI:AI,匹配表1065!AJ:AJ),"绿标")</f>
        <v>红标</v>
      </c>
      <c r="T4561" s="93" t="str" cm="1">
        <f t="array" ref="T4561:U4561">_xlfn.XLOOKUP(Q4561,匹配表1065!L:L,匹配表1065!M:N)</f>
        <v>头痛</v>
      </c>
      <c r="U4561" s="94" t="str">
        <v>神经内科</v>
      </c>
      <c r="V4561" s="95" t="s">
        <v>70</v>
      </c>
      <c r="W4561" s="93">
        <f>_xlfn.XLOOKUP(M4561,匹配表1065!D:D,匹配表1065!F:F)*N4561</f>
        <v>72</v>
      </c>
    </row>
    <row r="4562" customHeight="1" spans="1:23">
      <c r="A4562" s="89" t="s">
        <v>787</v>
      </c>
      <c r="B4562" s="90">
        <v>46202</v>
      </c>
      <c r="C4562" s="91" t="str">
        <f t="shared" si="142"/>
        <v>6月第5周</v>
      </c>
      <c r="D4562" s="89" t="s">
        <v>864</v>
      </c>
      <c r="E4562" s="89" t="str">
        <f t="shared" si="143"/>
        <v>6月第5周--周1</v>
      </c>
      <c r="F4562" s="103" t="s">
        <v>27</v>
      </c>
      <c r="G4562" s="89" t="s">
        <v>63</v>
      </c>
      <c r="H4562" s="92" t="str">
        <f>_xlfn.XLOOKUP(O4562,匹配表1065!T:T,匹配表1065!W:W)</f>
        <v>徐州市</v>
      </c>
      <c r="I4562" s="89" t="str">
        <f>_xlfn.XLOOKUP(O4562,匹配表1065!T:T,匹配表1065!X:X)</f>
        <v>PME2008</v>
      </c>
      <c r="J4562" s="102" t="s">
        <v>81</v>
      </c>
      <c r="K4562" s="89" cm="1">
        <f ca="1" t="array" ref="K4562:L4562">_xlfn.XLOOKUP(J4562,匹配表1065!Y:Y,匹配表1065!AA:AB)</f>
        <v>19</v>
      </c>
      <c r="L4562" s="89" t="str">
        <v>3个月以上</v>
      </c>
      <c r="M4562" s="92" t="s">
        <v>30</v>
      </c>
      <c r="N4562" s="102">
        <v>1</v>
      </c>
      <c r="O4562" s="93" t="str">
        <f>_xlfn.XLOOKUP(P4562,匹配表1065!U:U,匹配表1065!T:T)</f>
        <v>HO00000989</v>
      </c>
      <c r="P4562" s="102" t="s">
        <v>214</v>
      </c>
      <c r="Q4562" s="102" t="s">
        <v>215</v>
      </c>
      <c r="R4562" s="89" t="str">
        <f>_xlfn.XLOOKUP(Q4562,匹配表1065!L:L,匹配表1065!O:O)</f>
        <v>A</v>
      </c>
      <c r="S4562" s="93" t="str">
        <f>IFERROR(_xlfn.XLOOKUP(Q4562,匹配表1065!AI:AI,匹配表1065!AJ:AJ),"绿标")</f>
        <v>红标</v>
      </c>
      <c r="T4562" s="93" t="str" cm="1">
        <f t="array" ref="T4562:U4562">_xlfn.XLOOKUP(Q4562,匹配表1065!L:L,匹配表1065!M:N)</f>
        <v>头痛</v>
      </c>
      <c r="U4562" s="94" t="str">
        <v>神经内科</v>
      </c>
      <c r="V4562" s="95" t="s">
        <v>58</v>
      </c>
      <c r="W4562" s="93">
        <f>_xlfn.XLOOKUP(M4562,匹配表1065!D:D,匹配表1065!F:F)*N4562</f>
        <v>12</v>
      </c>
    </row>
    <row r="4563" customHeight="1" spans="1:23">
      <c r="A4563" s="89" t="s">
        <v>787</v>
      </c>
      <c r="B4563" s="90">
        <v>46202</v>
      </c>
      <c r="C4563" s="91" t="str">
        <f t="shared" si="142"/>
        <v>6月第5周</v>
      </c>
      <c r="D4563" s="89" t="s">
        <v>864</v>
      </c>
      <c r="E4563" s="89" t="str">
        <f t="shared" si="143"/>
        <v>6月第5周--周1</v>
      </c>
      <c r="F4563" s="103" t="s">
        <v>27</v>
      </c>
      <c r="G4563" s="89" t="s">
        <v>63</v>
      </c>
      <c r="H4563" s="92" t="str">
        <f>_xlfn.XLOOKUP(O4563,匹配表1065!T:T,匹配表1065!W:W)</f>
        <v>徐州市</v>
      </c>
      <c r="I4563" s="89" t="str">
        <f>_xlfn.XLOOKUP(O4563,匹配表1065!T:T,匹配表1065!X:X)</f>
        <v>PME2008</v>
      </c>
      <c r="J4563" s="102" t="s">
        <v>71</v>
      </c>
      <c r="K4563" s="89" cm="1">
        <f ca="1" t="array" ref="K4563:L4563">_xlfn.XLOOKUP(J4563,匹配表1065!Y:Y,匹配表1065!AA:AB)</f>
        <v>5</v>
      </c>
      <c r="L4563" s="89" t="str">
        <v>3个月以上</v>
      </c>
      <c r="M4563" s="92" t="s">
        <v>35</v>
      </c>
      <c r="N4563" s="102">
        <v>1</v>
      </c>
      <c r="O4563" s="93" t="str">
        <f>_xlfn.XLOOKUP(P4563,匹配表1065!U:U,匹配表1065!T:T)</f>
        <v>HO00000989</v>
      </c>
      <c r="P4563" s="102" t="s">
        <v>214</v>
      </c>
      <c r="Q4563" s="102" t="s">
        <v>454</v>
      </c>
      <c r="R4563" s="89" t="str">
        <f>_xlfn.XLOOKUP(Q4563,匹配表1065!L:L,匹配表1065!O:O)</f>
        <v>C</v>
      </c>
      <c r="S4563" s="93" t="str">
        <f>IFERROR(_xlfn.XLOOKUP(Q4563,匹配表1065!AI:AI,匹配表1065!AJ:AJ),"绿标")</f>
        <v>绿标</v>
      </c>
      <c r="T4563" s="93" t="str" cm="1">
        <f t="array" ref="T4563:U4563">_xlfn.XLOOKUP(Q4563,匹配表1065!L:L,匹配表1065!M:N)</f>
        <v>眩晕</v>
      </c>
      <c r="U4563" s="94" t="str">
        <v>耳鼻喉科</v>
      </c>
      <c r="V4563" s="95" t="s">
        <v>42</v>
      </c>
      <c r="W4563" s="93">
        <f>_xlfn.XLOOKUP(M4563,匹配表1065!D:D,匹配表1065!F:F)*N4563</f>
        <v>4</v>
      </c>
    </row>
    <row r="4564" customHeight="1" spans="1:23">
      <c r="A4564" s="89" t="s">
        <v>787</v>
      </c>
      <c r="B4564" s="90">
        <v>46202</v>
      </c>
      <c r="C4564" s="91" t="str">
        <f t="shared" si="142"/>
        <v>6月第5周</v>
      </c>
      <c r="D4564" s="89" t="s">
        <v>864</v>
      </c>
      <c r="E4564" s="89" t="str">
        <f t="shared" si="143"/>
        <v>6月第5周--周1</v>
      </c>
      <c r="F4564" s="103" t="s">
        <v>27</v>
      </c>
      <c r="G4564" s="89" t="s">
        <v>63</v>
      </c>
      <c r="H4564" s="92" t="str">
        <f>_xlfn.XLOOKUP(O4564,匹配表1065!T:T,匹配表1065!W:W)</f>
        <v>连云港市</v>
      </c>
      <c r="I4564" s="89" t="str">
        <f>_xlfn.XLOOKUP(O4564,匹配表1065!T:T,匹配表1065!X:X)</f>
        <v>PME2042</v>
      </c>
      <c r="J4564" s="102" t="s">
        <v>74</v>
      </c>
      <c r="K4564" s="89" cm="1">
        <f ca="1" t="array" ref="K4564:L4564">_xlfn.XLOOKUP(J4564,匹配表1065!Y:Y,匹配表1065!AA:AB)</f>
        <v>7</v>
      </c>
      <c r="L4564" s="89" t="str">
        <v>3个月以上</v>
      </c>
      <c r="M4564" s="92" t="s">
        <v>35</v>
      </c>
      <c r="N4564" s="102">
        <v>1</v>
      </c>
      <c r="O4564" s="93" t="str">
        <f>_xlfn.XLOOKUP(P4564,匹配表1065!U:U,匹配表1065!T:T)</f>
        <v>HO00001004</v>
      </c>
      <c r="P4564" s="102" t="s">
        <v>75</v>
      </c>
      <c r="Q4564" s="102" t="s">
        <v>468</v>
      </c>
      <c r="R4564" s="89" t="str">
        <f>_xlfn.XLOOKUP(Q4564,匹配表1065!L:L,匹配表1065!O:O)</f>
        <v>B</v>
      </c>
      <c r="S4564" s="93" t="str">
        <f>IFERROR(_xlfn.XLOOKUP(Q4564,匹配表1065!AI:AI,匹配表1065!AJ:AJ),"绿标")</f>
        <v>黑标</v>
      </c>
      <c r="T4564" s="93" t="str" cm="1">
        <f t="array" ref="T4564:U4564">_xlfn.XLOOKUP(Q4564,匹配表1065!L:L,匹配表1065!M:N)</f>
        <v>脑血管</v>
      </c>
      <c r="U4564" s="94" t="str">
        <v>神经内科</v>
      </c>
      <c r="V4564" s="95" t="s">
        <v>70</v>
      </c>
      <c r="W4564" s="93">
        <f>_xlfn.XLOOKUP(M4564,匹配表1065!D:D,匹配表1065!F:F)*N4564</f>
        <v>4</v>
      </c>
    </row>
    <row r="4565" customHeight="1" spans="1:23">
      <c r="A4565" s="89" t="s">
        <v>787</v>
      </c>
      <c r="B4565" s="90">
        <v>46202</v>
      </c>
      <c r="C4565" s="91" t="str">
        <f t="shared" si="142"/>
        <v>6月第5周</v>
      </c>
      <c r="D4565" s="89" t="s">
        <v>864</v>
      </c>
      <c r="E4565" s="89" t="str">
        <f t="shared" si="143"/>
        <v>6月第5周--周1</v>
      </c>
      <c r="F4565" s="103" t="s">
        <v>27</v>
      </c>
      <c r="G4565" s="89" t="s">
        <v>63</v>
      </c>
      <c r="H4565" s="92" t="str">
        <f>_xlfn.XLOOKUP(O4565,匹配表1065!T:T,匹配表1065!W:W)</f>
        <v>南京市</v>
      </c>
      <c r="I4565" s="89" t="str">
        <f>_xlfn.XLOOKUP(O4565,匹配表1065!T:T,匹配表1065!X:X)</f>
        <v>PME2002</v>
      </c>
      <c r="J4565" s="102" t="s">
        <v>410</v>
      </c>
      <c r="K4565" s="89" cm="1">
        <f ca="1" t="array" ref="K4565:L4565">_xlfn.XLOOKUP(J4565,匹配表1065!Y:Y,匹配表1065!AA:AB)</f>
        <v>1</v>
      </c>
      <c r="L4565" s="89" t="str">
        <v>3个月以内</v>
      </c>
      <c r="M4565" s="92" t="s">
        <v>55</v>
      </c>
      <c r="N4565" s="102">
        <v>1</v>
      </c>
      <c r="O4565" s="93" t="str">
        <f>_xlfn.XLOOKUP(P4565,匹配表1065!U:U,匹配表1065!T:T)</f>
        <v>HO00000964</v>
      </c>
      <c r="P4565" s="102" t="s">
        <v>90</v>
      </c>
      <c r="Q4565" s="102" t="s">
        <v>867</v>
      </c>
      <c r="R4565" s="89" t="str">
        <f>_xlfn.XLOOKUP(Q4565,匹配表1065!L:L,匹配表1065!O:O)</f>
        <v>C</v>
      </c>
      <c r="S4565" s="93" t="str">
        <f>IFERROR(_xlfn.XLOOKUP(Q4565,匹配表1065!AI:AI,匹配表1065!AJ:AJ),"绿标")</f>
        <v>绿标</v>
      </c>
      <c r="T4565" s="93" t="str" cm="1">
        <f t="array" ref="T4565:U4565">_xlfn.XLOOKUP(Q4565,匹配表1065!L:L,匹配表1065!M:N)</f>
        <v>眩晕</v>
      </c>
      <c r="U4565" s="94" t="str">
        <v>耳鼻喉科</v>
      </c>
      <c r="V4565" s="95" t="s">
        <v>70</v>
      </c>
      <c r="W4565" s="93">
        <f>_xlfn.XLOOKUP(M4565,匹配表1065!D:D,匹配表1065!F:F)*N4565</f>
        <v>8</v>
      </c>
    </row>
    <row r="4566" customHeight="1" spans="1:23">
      <c r="A4566" s="89" t="s">
        <v>787</v>
      </c>
      <c r="B4566" s="90">
        <v>46202</v>
      </c>
      <c r="C4566" s="91" t="str">
        <f t="shared" si="142"/>
        <v>6月第5周</v>
      </c>
      <c r="D4566" s="89" t="s">
        <v>864</v>
      </c>
      <c r="E4566" s="89" t="str">
        <f t="shared" si="143"/>
        <v>6月第5周--周1</v>
      </c>
      <c r="F4566" s="103" t="s">
        <v>27</v>
      </c>
      <c r="G4566" s="89" t="s">
        <v>63</v>
      </c>
      <c r="H4566" s="92" t="str">
        <f>_xlfn.XLOOKUP(O4566,匹配表1065!T:T,匹配表1065!W:W)</f>
        <v>南京市</v>
      </c>
      <c r="I4566" s="89" t="str">
        <f>_xlfn.XLOOKUP(O4566,匹配表1065!T:T,匹配表1065!X:X)</f>
        <v>PME2001</v>
      </c>
      <c r="J4566" s="102" t="s">
        <v>77</v>
      </c>
      <c r="K4566" s="89" cm="1">
        <f ca="1" t="array" ref="K4566:L4566">_xlfn.XLOOKUP(J4566,匹配表1065!Y:Y,匹配表1065!AA:AB)</f>
        <v>8</v>
      </c>
      <c r="L4566" s="89" t="str">
        <v>3个月以上</v>
      </c>
      <c r="M4566" s="92" t="s">
        <v>30</v>
      </c>
      <c r="N4566" s="102">
        <v>1</v>
      </c>
      <c r="O4566" s="93" t="str">
        <f>_xlfn.XLOOKUP(P4566,匹配表1065!U:U,匹配表1065!T:T)</f>
        <v>HO00000958</v>
      </c>
      <c r="P4566" s="102" t="s">
        <v>65</v>
      </c>
      <c r="Q4566" s="102" t="s">
        <v>216</v>
      </c>
      <c r="R4566" s="89" t="str">
        <f>_xlfn.XLOOKUP(Q4566,匹配表1065!L:L,匹配表1065!O:O)</f>
        <v>A</v>
      </c>
      <c r="S4566" s="93" t="str">
        <f>IFERROR(_xlfn.XLOOKUP(Q4566,匹配表1065!AI:AI,匹配表1065!AJ:AJ),"绿标")</f>
        <v>红标</v>
      </c>
      <c r="T4566" s="93" t="str" cm="1">
        <f t="array" ref="T4566:U4566">_xlfn.XLOOKUP(Q4566,匹配表1065!L:L,匹配表1065!M:N)</f>
        <v>头痛</v>
      </c>
      <c r="U4566" s="94" t="str">
        <v>神经内科</v>
      </c>
      <c r="V4566" s="95" t="s">
        <v>70</v>
      </c>
      <c r="W4566" s="93">
        <f>_xlfn.XLOOKUP(M4566,匹配表1065!D:D,匹配表1065!F:F)*N4566</f>
        <v>12</v>
      </c>
    </row>
    <row r="4567" customHeight="1" spans="1:23">
      <c r="A4567" s="89" t="s">
        <v>787</v>
      </c>
      <c r="B4567" s="90">
        <v>46202</v>
      </c>
      <c r="C4567" s="91" t="str">
        <f t="shared" si="142"/>
        <v>6月第5周</v>
      </c>
      <c r="D4567" s="89" t="s">
        <v>864</v>
      </c>
      <c r="E4567" s="89" t="str">
        <f t="shared" si="143"/>
        <v>6月第5周--周1</v>
      </c>
      <c r="F4567" s="103" t="s">
        <v>27</v>
      </c>
      <c r="G4567" s="89" t="s">
        <v>63</v>
      </c>
      <c r="H4567" s="92" t="str">
        <f>_xlfn.XLOOKUP(O4567,匹配表1065!T:T,匹配表1065!W:W)</f>
        <v>南京市</v>
      </c>
      <c r="I4567" s="89" t="str">
        <f>_xlfn.XLOOKUP(O4567,匹配表1065!T:T,匹配表1065!X:X)</f>
        <v>PME2001</v>
      </c>
      <c r="J4567" s="102" t="s">
        <v>77</v>
      </c>
      <c r="K4567" s="89" cm="1">
        <f ca="1" t="array" ref="K4567:L4567">_xlfn.XLOOKUP(J4567,匹配表1065!Y:Y,匹配表1065!AA:AB)</f>
        <v>8</v>
      </c>
      <c r="L4567" s="89" t="str">
        <v>3个月以上</v>
      </c>
      <c r="M4567" s="92" t="s">
        <v>35</v>
      </c>
      <c r="N4567" s="102">
        <v>1</v>
      </c>
      <c r="O4567" s="93" t="str">
        <f>_xlfn.XLOOKUP(P4567,匹配表1065!U:U,匹配表1065!T:T)</f>
        <v>HO00000958</v>
      </c>
      <c r="P4567" s="102" t="s">
        <v>65</v>
      </c>
      <c r="Q4567" s="102" t="s">
        <v>868</v>
      </c>
      <c r="R4567" s="89" t="str">
        <f>_xlfn.XLOOKUP(Q4567,匹配表1065!L:L,匹配表1065!O:O)</f>
        <v>C</v>
      </c>
      <c r="S4567" s="93" t="str">
        <f>IFERROR(_xlfn.XLOOKUP(Q4567,匹配表1065!AI:AI,匹配表1065!AJ:AJ),"绿标")</f>
        <v>绿标</v>
      </c>
      <c r="T4567" s="93" t="str" cm="1">
        <f t="array" ref="T4567:U4567">_xlfn.XLOOKUP(Q4567,匹配表1065!L:L,匹配表1065!M:N)</f>
        <v>眩晕</v>
      </c>
      <c r="U4567" s="94" t="str">
        <v>耳鼻喉科</v>
      </c>
      <c r="V4567" s="95" t="s">
        <v>70</v>
      </c>
      <c r="W4567" s="93">
        <f>_xlfn.XLOOKUP(M4567,匹配表1065!D:D,匹配表1065!F:F)*N4567</f>
        <v>4</v>
      </c>
    </row>
    <row r="4568" customHeight="1" spans="1:23">
      <c r="A4568" s="89" t="s">
        <v>787</v>
      </c>
      <c r="B4568" s="90">
        <v>46202</v>
      </c>
      <c r="C4568" s="91" t="str">
        <f t="shared" si="142"/>
        <v>6月第5周</v>
      </c>
      <c r="D4568" s="89" t="s">
        <v>864</v>
      </c>
      <c r="E4568" s="89" t="str">
        <f t="shared" si="143"/>
        <v>6月第5周--周1</v>
      </c>
      <c r="F4568" s="103" t="s">
        <v>27</v>
      </c>
      <c r="G4568" s="102" t="s">
        <v>104</v>
      </c>
      <c r="H4568" s="92" t="str">
        <f>_xlfn.XLOOKUP(O4568,匹配表1065!T:T,匹配表1065!W:W)</f>
        <v>济南市</v>
      </c>
      <c r="I4568" s="89" t="str">
        <f>_xlfn.XLOOKUP(O4568,匹配表1065!T:T,匹配表1065!X:X)</f>
        <v>PME2044</v>
      </c>
      <c r="J4568" s="102" t="s">
        <v>105</v>
      </c>
      <c r="K4568" s="89" cm="1">
        <f ca="1" t="array" ref="K4568:L4568">_xlfn.XLOOKUP(J4568,匹配表1065!Y:Y,匹配表1065!AA:AB)</f>
        <v>8</v>
      </c>
      <c r="L4568" s="89" t="str">
        <v>3个月以上</v>
      </c>
      <c r="M4568" s="92" t="s">
        <v>30</v>
      </c>
      <c r="N4568" s="102">
        <v>1</v>
      </c>
      <c r="O4568" s="93" t="str">
        <f>_xlfn.XLOOKUP(P4568,匹配表1065!U:U,匹配表1065!T:T)</f>
        <v>HO00371069</v>
      </c>
      <c r="P4568" s="102" t="s">
        <v>315</v>
      </c>
      <c r="Q4568" s="102" t="s">
        <v>461</v>
      </c>
      <c r="R4568" s="89" t="str">
        <f>_xlfn.XLOOKUP(Q4568,匹配表1065!L:L,匹配表1065!O:O)</f>
        <v>B</v>
      </c>
      <c r="S4568" s="93" t="str">
        <f>IFERROR(_xlfn.XLOOKUP(Q4568,匹配表1065!AI:AI,匹配表1065!AJ:AJ),"绿标")</f>
        <v>绿标</v>
      </c>
      <c r="T4568" s="93" t="str" cm="1">
        <f t="array" ref="T4568:U4568">_xlfn.XLOOKUP(Q4568,匹配表1065!L:L,匹配表1065!M:N)</f>
        <v>脑血管</v>
      </c>
      <c r="U4568" s="94" t="str">
        <v>神经内科</v>
      </c>
      <c r="V4568" s="95" t="s">
        <v>42</v>
      </c>
      <c r="W4568" s="93">
        <f>_xlfn.XLOOKUP(M4568,匹配表1065!D:D,匹配表1065!F:F)*N4568</f>
        <v>12</v>
      </c>
    </row>
    <row r="4569" customHeight="1" spans="1:23">
      <c r="A4569" s="89" t="s">
        <v>787</v>
      </c>
      <c r="B4569" s="90">
        <v>46202</v>
      </c>
      <c r="C4569" s="91" t="str">
        <f t="shared" si="142"/>
        <v>6月第5周</v>
      </c>
      <c r="D4569" s="89" t="s">
        <v>864</v>
      </c>
      <c r="E4569" s="89" t="str">
        <f t="shared" si="143"/>
        <v>6月第5周--周1</v>
      </c>
      <c r="F4569" s="103" t="s">
        <v>27</v>
      </c>
      <c r="G4569" s="102" t="s">
        <v>104</v>
      </c>
      <c r="H4569" s="92" t="str">
        <f>_xlfn.XLOOKUP(O4569,匹配表1065!T:T,匹配表1065!W:W)</f>
        <v>济南市</v>
      </c>
      <c r="I4569" s="89" t="str">
        <f>_xlfn.XLOOKUP(O4569,匹配表1065!T:T,匹配表1065!X:X)</f>
        <v>PME2026</v>
      </c>
      <c r="J4569" s="102" t="s">
        <v>116</v>
      </c>
      <c r="K4569" s="89" cm="1">
        <f ca="1" t="array" ref="K4569:L4569">_xlfn.XLOOKUP(J4569,匹配表1065!Y:Y,匹配表1065!AA:AB)</f>
        <v>13</v>
      </c>
      <c r="L4569" s="89" t="str">
        <v>3个月以上</v>
      </c>
      <c r="M4569" s="92" t="s">
        <v>35</v>
      </c>
      <c r="N4569" s="102">
        <v>1</v>
      </c>
      <c r="O4569" s="93" t="str">
        <f>_xlfn.XLOOKUP(P4569,匹配表1065!U:U,匹配表1065!T:T)</f>
        <v>HO00001409</v>
      </c>
      <c r="P4569" s="102" t="s">
        <v>117</v>
      </c>
      <c r="Q4569" s="102" t="s">
        <v>240</v>
      </c>
      <c r="R4569" s="89" t="str">
        <f>_xlfn.XLOOKUP(Q4569,匹配表1065!L:L,匹配表1065!O:O)</f>
        <v>B</v>
      </c>
      <c r="S4569" s="93" t="str">
        <f>IFERROR(_xlfn.XLOOKUP(Q4569,匹配表1065!AI:AI,匹配表1065!AJ:AJ),"绿标")</f>
        <v>红标</v>
      </c>
      <c r="T4569" s="93" t="str" cm="1">
        <f t="array" ref="T4569:U4569">_xlfn.XLOOKUP(Q4569,匹配表1065!L:L,匹配表1065!M:N)</f>
        <v>脑血管</v>
      </c>
      <c r="U4569" s="94" t="str">
        <v>神经内科</v>
      </c>
      <c r="V4569" s="95" t="s">
        <v>33</v>
      </c>
      <c r="W4569" s="93">
        <f>_xlfn.XLOOKUP(M4569,匹配表1065!D:D,匹配表1065!F:F)*N4569</f>
        <v>4</v>
      </c>
    </row>
    <row r="4570" customHeight="1" spans="1:23">
      <c r="A4570" s="89" t="s">
        <v>787</v>
      </c>
      <c r="B4570" s="90">
        <v>46202</v>
      </c>
      <c r="C4570" s="91" t="str">
        <f t="shared" si="142"/>
        <v>6月第5周</v>
      </c>
      <c r="D4570" s="89" t="s">
        <v>864</v>
      </c>
      <c r="E4570" s="89" t="str">
        <f t="shared" si="143"/>
        <v>6月第5周--周1</v>
      </c>
      <c r="F4570" s="103" t="s">
        <v>27</v>
      </c>
      <c r="G4570" s="102" t="s">
        <v>104</v>
      </c>
      <c r="H4570" s="92" t="str">
        <f>_xlfn.XLOOKUP(O4570,匹配表1065!T:T,匹配表1065!W:W)</f>
        <v>济南市</v>
      </c>
      <c r="I4570" s="89" t="str">
        <f>_xlfn.XLOOKUP(O4570,匹配表1065!T:T,匹配表1065!X:X)</f>
        <v>PME2026</v>
      </c>
      <c r="J4570" s="102" t="s">
        <v>116</v>
      </c>
      <c r="K4570" s="89" cm="1">
        <f ca="1" t="array" ref="K4570:L4570">_xlfn.XLOOKUP(J4570,匹配表1065!Y:Y,匹配表1065!AA:AB)</f>
        <v>13</v>
      </c>
      <c r="L4570" s="89" t="str">
        <v>3个月以上</v>
      </c>
      <c r="M4570" s="92" t="s">
        <v>30</v>
      </c>
      <c r="N4570" s="102">
        <v>1</v>
      </c>
      <c r="O4570" s="93" t="str">
        <f>_xlfn.XLOOKUP(P4570,匹配表1065!U:U,匹配表1065!T:T)</f>
        <v>HO00001417</v>
      </c>
      <c r="P4570" s="102" t="s">
        <v>119</v>
      </c>
      <c r="Q4570" s="102" t="s">
        <v>310</v>
      </c>
      <c r="R4570" s="89" t="str">
        <f>_xlfn.XLOOKUP(Q4570,匹配表1065!L:L,匹配表1065!O:O)</f>
        <v>D</v>
      </c>
      <c r="S4570" s="93" t="str">
        <f>IFERROR(_xlfn.XLOOKUP(Q4570,匹配表1065!AI:AI,匹配表1065!AJ:AJ),"绿标")</f>
        <v>红标</v>
      </c>
      <c r="T4570" s="93" t="str" cm="1">
        <f t="array" ref="T4570:U4570">_xlfn.XLOOKUP(Q4570,匹配表1065!L:L,匹配表1065!M:N)</f>
        <v>抑郁焦虑</v>
      </c>
      <c r="U4570" s="94" t="str">
        <v>精神心理科</v>
      </c>
      <c r="V4570" s="95" t="s">
        <v>42</v>
      </c>
      <c r="W4570" s="93">
        <f>_xlfn.XLOOKUP(M4570,匹配表1065!D:D,匹配表1065!F:F)*N4570</f>
        <v>12</v>
      </c>
    </row>
    <row r="4571" customHeight="1" spans="1:23">
      <c r="A4571" s="89" t="s">
        <v>787</v>
      </c>
      <c r="B4571" s="90">
        <v>46202</v>
      </c>
      <c r="C4571" s="91" t="str">
        <f t="shared" si="142"/>
        <v>6月第5周</v>
      </c>
      <c r="D4571" s="89" t="s">
        <v>864</v>
      </c>
      <c r="E4571" s="89" t="str">
        <f t="shared" si="143"/>
        <v>6月第5周--周1</v>
      </c>
      <c r="F4571" s="103" t="s">
        <v>27</v>
      </c>
      <c r="G4571" s="102" t="s">
        <v>104</v>
      </c>
      <c r="H4571" s="92" t="str">
        <f>_xlfn.XLOOKUP(O4571,匹配表1065!T:T,匹配表1065!W:W)</f>
        <v>聊城市</v>
      </c>
      <c r="I4571" s="89" t="str">
        <f>_xlfn.XLOOKUP(O4571,匹配表1065!T:T,匹配表1065!X:X)</f>
        <v>PME2046</v>
      </c>
      <c r="J4571" s="102" t="s">
        <v>108</v>
      </c>
      <c r="K4571" s="89" cm="1">
        <f ca="1" t="array" ref="K4571:L4571">_xlfn.XLOOKUP(J4571,匹配表1065!Y:Y,匹配表1065!AA:AB)</f>
        <v>8</v>
      </c>
      <c r="L4571" s="89" t="str">
        <v>3个月以上</v>
      </c>
      <c r="M4571" s="92" t="s">
        <v>30</v>
      </c>
      <c r="N4571" s="102">
        <v>1</v>
      </c>
      <c r="O4571" s="93" t="str">
        <f>_xlfn.XLOOKUP(P4571,匹配表1065!U:U,匹配表1065!T:T)</f>
        <v>HO00001415</v>
      </c>
      <c r="P4571" s="102" t="s">
        <v>109</v>
      </c>
      <c r="Q4571" s="102" t="s">
        <v>317</v>
      </c>
      <c r="R4571" s="89" t="str">
        <f>_xlfn.XLOOKUP(Q4571,匹配表1065!L:L,匹配表1065!O:O)</f>
        <v>A</v>
      </c>
      <c r="S4571" s="93" t="str">
        <f>IFERROR(_xlfn.XLOOKUP(Q4571,匹配表1065!AI:AI,匹配表1065!AJ:AJ),"绿标")</f>
        <v>绿标</v>
      </c>
      <c r="T4571" s="93" t="str" cm="1">
        <f t="array" ref="T4571:U4571">_xlfn.XLOOKUP(Q4571,匹配表1065!L:L,匹配表1065!M:N)</f>
        <v>头痛</v>
      </c>
      <c r="U4571" s="94" t="str">
        <v>神经内科</v>
      </c>
      <c r="V4571" s="95" t="s">
        <v>42</v>
      </c>
      <c r="W4571" s="93">
        <f>_xlfn.XLOOKUP(M4571,匹配表1065!D:D,匹配表1065!F:F)*N4571</f>
        <v>12</v>
      </c>
    </row>
    <row r="4572" customHeight="1" spans="1:23">
      <c r="A4572" s="89" t="s">
        <v>787</v>
      </c>
      <c r="B4572" s="90">
        <v>46202</v>
      </c>
      <c r="C4572" s="91" t="str">
        <f t="shared" si="142"/>
        <v>6月第5周</v>
      </c>
      <c r="D4572" s="89" t="s">
        <v>864</v>
      </c>
      <c r="E4572" s="89" t="str">
        <f t="shared" si="143"/>
        <v>6月第5周--周1</v>
      </c>
      <c r="F4572" s="103" t="s">
        <v>27</v>
      </c>
      <c r="G4572" s="102" t="s">
        <v>104</v>
      </c>
      <c r="H4572" s="92" t="str">
        <f>_xlfn.XLOOKUP(O4572,匹配表1065!T:T,匹配表1065!W:W)</f>
        <v>济南市</v>
      </c>
      <c r="I4572" s="89" t="str">
        <f>_xlfn.XLOOKUP(O4572,匹配表1065!T:T,匹配表1065!X:X)</f>
        <v>PME2025</v>
      </c>
      <c r="J4572" s="102" t="s">
        <v>111</v>
      </c>
      <c r="K4572" s="89" cm="1">
        <f ca="1" t="array" ref="K4572:L4572">_xlfn.XLOOKUP(J4572,匹配表1065!Y:Y,匹配表1065!AA:AB)</f>
        <v>30</v>
      </c>
      <c r="L4572" s="89" t="str">
        <v>3个月以上</v>
      </c>
      <c r="M4572" s="92" t="s">
        <v>30</v>
      </c>
      <c r="N4572" s="102">
        <v>1</v>
      </c>
      <c r="O4572" s="93" t="str">
        <f>_xlfn.XLOOKUP(P4572,匹配表1065!U:U,匹配表1065!T:T)</f>
        <v>HO00001400</v>
      </c>
      <c r="P4572" s="102" t="s">
        <v>112</v>
      </c>
      <c r="Q4572" s="102" t="s">
        <v>309</v>
      </c>
      <c r="R4572" s="89" t="str">
        <f>_xlfn.XLOOKUP(Q4572,匹配表1065!L:L,匹配表1065!O:O)</f>
        <v>A</v>
      </c>
      <c r="S4572" s="93" t="str">
        <f>IFERROR(_xlfn.XLOOKUP(Q4572,匹配表1065!AI:AI,匹配表1065!AJ:AJ),"绿标")</f>
        <v>红标</v>
      </c>
      <c r="T4572" s="93" t="str" cm="1">
        <f t="array" ref="T4572:U4572">_xlfn.XLOOKUP(Q4572,匹配表1065!L:L,匹配表1065!M:N)</f>
        <v>头痛</v>
      </c>
      <c r="U4572" s="94" t="str">
        <v>神经内科</v>
      </c>
      <c r="V4572" s="95" t="s">
        <v>33</v>
      </c>
      <c r="W4572" s="93">
        <f>_xlfn.XLOOKUP(M4572,匹配表1065!D:D,匹配表1065!F:F)*N4572</f>
        <v>12</v>
      </c>
    </row>
    <row r="4573" customHeight="1" spans="1:23">
      <c r="A4573" s="89" t="s">
        <v>787</v>
      </c>
      <c r="B4573" s="90">
        <v>46202</v>
      </c>
      <c r="C4573" s="91" t="str">
        <f t="shared" si="142"/>
        <v>6月第5周</v>
      </c>
      <c r="D4573" s="89" t="s">
        <v>864</v>
      </c>
      <c r="E4573" s="89" t="str">
        <f t="shared" si="143"/>
        <v>6月第5周--周1</v>
      </c>
      <c r="F4573" s="103" t="s">
        <v>27</v>
      </c>
      <c r="G4573" s="102" t="s">
        <v>104</v>
      </c>
      <c r="H4573" s="92" t="str">
        <f>_xlfn.XLOOKUP(O4573,匹配表1065!T:T,匹配表1065!W:W)</f>
        <v>济南市</v>
      </c>
      <c r="I4573" s="89" t="str">
        <f>_xlfn.XLOOKUP(O4573,匹配表1065!T:T,匹配表1065!X:X)</f>
        <v>PME2025</v>
      </c>
      <c r="J4573" s="102" t="s">
        <v>111</v>
      </c>
      <c r="K4573" s="89" cm="1">
        <f ca="1" t="array" ref="K4573:L4573">_xlfn.XLOOKUP(J4573,匹配表1065!Y:Y,匹配表1065!AA:AB)</f>
        <v>30</v>
      </c>
      <c r="L4573" s="89" t="str">
        <v>3个月以上</v>
      </c>
      <c r="M4573" s="92" t="s">
        <v>30</v>
      </c>
      <c r="N4573" s="102">
        <v>1</v>
      </c>
      <c r="O4573" s="93" t="str">
        <f>_xlfn.XLOOKUP(P4573,匹配表1065!U:U,匹配表1065!T:T)</f>
        <v>HO00001400</v>
      </c>
      <c r="P4573" s="102" t="s">
        <v>112</v>
      </c>
      <c r="Q4573" s="102" t="s">
        <v>113</v>
      </c>
      <c r="R4573" s="89" t="str">
        <f>_xlfn.XLOOKUP(Q4573,匹配表1065!L:L,匹配表1065!O:O)</f>
        <v>B</v>
      </c>
      <c r="S4573" s="93" t="str">
        <f>IFERROR(_xlfn.XLOOKUP(Q4573,匹配表1065!AI:AI,匹配表1065!AJ:AJ),"绿标")</f>
        <v>红标</v>
      </c>
      <c r="T4573" s="93" t="str" cm="1">
        <f t="array" ref="T4573:U4573">_xlfn.XLOOKUP(Q4573,匹配表1065!L:L,匹配表1065!M:N)</f>
        <v>抑郁焦虑</v>
      </c>
      <c r="U4573" s="94" t="str">
        <v>神经内科</v>
      </c>
      <c r="V4573" s="95" t="s">
        <v>42</v>
      </c>
      <c r="W4573" s="93">
        <f>_xlfn.XLOOKUP(M4573,匹配表1065!D:D,匹配表1065!F:F)*N4573</f>
        <v>12</v>
      </c>
    </row>
    <row r="4574" customHeight="1" spans="1:23">
      <c r="A4574" s="89" t="s">
        <v>787</v>
      </c>
      <c r="B4574" s="90">
        <v>46202</v>
      </c>
      <c r="C4574" s="91" t="str">
        <f t="shared" si="142"/>
        <v>6月第5周</v>
      </c>
      <c r="D4574" s="89" t="s">
        <v>864</v>
      </c>
      <c r="E4574" s="89" t="str">
        <f t="shared" si="143"/>
        <v>6月第5周--周1</v>
      </c>
      <c r="F4574" s="103" t="s">
        <v>27</v>
      </c>
      <c r="G4574" s="102" t="s">
        <v>104</v>
      </c>
      <c r="H4574" s="92" t="str">
        <f>_xlfn.XLOOKUP(O4574,匹配表1065!T:T,匹配表1065!W:W)</f>
        <v>济南市</v>
      </c>
      <c r="I4574" s="89" t="str">
        <f>_xlfn.XLOOKUP(O4574,匹配表1065!T:T,匹配表1065!X:X)</f>
        <v>PME2025</v>
      </c>
      <c r="J4574" s="102" t="s">
        <v>111</v>
      </c>
      <c r="K4574" s="89" cm="1">
        <f ca="1" t="array" ref="K4574:L4574">_xlfn.XLOOKUP(J4574,匹配表1065!Y:Y,匹配表1065!AA:AB)</f>
        <v>30</v>
      </c>
      <c r="L4574" s="89" t="str">
        <v>3个月以上</v>
      </c>
      <c r="M4574" s="92" t="s">
        <v>30</v>
      </c>
      <c r="N4574" s="102">
        <v>1</v>
      </c>
      <c r="O4574" s="93" t="str">
        <f>_xlfn.XLOOKUP(P4574,匹配表1065!U:U,匹配表1065!T:T)</f>
        <v>HO00001400</v>
      </c>
      <c r="P4574" s="102" t="s">
        <v>112</v>
      </c>
      <c r="Q4574" s="102" t="s">
        <v>331</v>
      </c>
      <c r="R4574" s="89" t="str">
        <f>_xlfn.XLOOKUP(Q4574,匹配表1065!L:L,匹配表1065!O:O)</f>
        <v>C</v>
      </c>
      <c r="S4574" s="93" t="str">
        <f>IFERROR(_xlfn.XLOOKUP(Q4574,匹配表1065!AI:AI,匹配表1065!AJ:AJ),"绿标")</f>
        <v>红标</v>
      </c>
      <c r="T4574" s="93" t="str" cm="1">
        <f t="array" ref="T4574:U4574">_xlfn.XLOOKUP(Q4574,匹配表1065!L:L,匹配表1065!M:N)</f>
        <v>眩晕</v>
      </c>
      <c r="U4574" s="94" t="str">
        <v>神经内科</v>
      </c>
      <c r="V4574" s="95" t="s">
        <v>67</v>
      </c>
      <c r="W4574" s="93">
        <f>_xlfn.XLOOKUP(M4574,匹配表1065!D:D,匹配表1065!F:F)*N4574</f>
        <v>12</v>
      </c>
    </row>
    <row r="4575" customHeight="1" spans="1:23">
      <c r="A4575" s="89" t="s">
        <v>787</v>
      </c>
      <c r="B4575" s="90">
        <v>46202</v>
      </c>
      <c r="C4575" s="91" t="str">
        <f t="shared" si="142"/>
        <v>6月第5周</v>
      </c>
      <c r="D4575" s="89" t="s">
        <v>864</v>
      </c>
      <c r="E4575" s="89" t="str">
        <f t="shared" si="143"/>
        <v>6月第5周--周1</v>
      </c>
      <c r="F4575" s="103" t="s">
        <v>27</v>
      </c>
      <c r="G4575" s="102" t="s">
        <v>104</v>
      </c>
      <c r="H4575" s="92" t="str">
        <f>_xlfn.XLOOKUP(O4575,匹配表1065!T:T,匹配表1065!W:W)</f>
        <v>济南市</v>
      </c>
      <c r="I4575" s="89" t="str">
        <f>_xlfn.XLOOKUP(O4575,匹配表1065!T:T,匹配表1065!X:X)</f>
        <v>PME2029</v>
      </c>
      <c r="J4575" s="102" t="s">
        <v>128</v>
      </c>
      <c r="K4575" s="89" cm="1">
        <f ca="1" t="array" ref="K4575:L4575">_xlfn.XLOOKUP(J4575,匹配表1065!Y:Y,匹配表1065!AA:AB)</f>
        <v>13</v>
      </c>
      <c r="L4575" s="89" t="str">
        <v>3个月以上</v>
      </c>
      <c r="M4575" s="92" t="s">
        <v>30</v>
      </c>
      <c r="N4575" s="102">
        <v>1</v>
      </c>
      <c r="O4575" s="93" t="str">
        <f>_xlfn.XLOOKUP(P4575,匹配表1065!U:U,匹配表1065!T:T)</f>
        <v>HO00001403</v>
      </c>
      <c r="P4575" s="102" t="s">
        <v>329</v>
      </c>
      <c r="Q4575" s="102" t="s">
        <v>455</v>
      </c>
      <c r="R4575" s="89" t="str">
        <f>_xlfn.XLOOKUP(Q4575,匹配表1065!L:L,匹配表1065!O:O)</f>
        <v>C</v>
      </c>
      <c r="S4575" s="93" t="str">
        <f>IFERROR(_xlfn.XLOOKUP(Q4575,匹配表1065!AI:AI,匹配表1065!AJ:AJ),"绿标")</f>
        <v>绿标</v>
      </c>
      <c r="T4575" s="93" t="str" cm="1">
        <f t="array" ref="T4575:U4575">_xlfn.XLOOKUP(Q4575,匹配表1065!L:L,匹配表1065!M:N)</f>
        <v>眩晕</v>
      </c>
      <c r="U4575" s="94" t="str">
        <v>耳鼻喉科</v>
      </c>
      <c r="V4575" s="95" t="s">
        <v>33</v>
      </c>
      <c r="W4575" s="93">
        <f>_xlfn.XLOOKUP(M4575,匹配表1065!D:D,匹配表1065!F:F)*N4575</f>
        <v>12</v>
      </c>
    </row>
    <row r="4576" customHeight="1" spans="1:23">
      <c r="A4576" s="89" t="s">
        <v>787</v>
      </c>
      <c r="B4576" s="90">
        <v>46202</v>
      </c>
      <c r="C4576" s="91" t="str">
        <f t="shared" si="142"/>
        <v>6月第5周</v>
      </c>
      <c r="D4576" s="89" t="s">
        <v>864</v>
      </c>
      <c r="E4576" s="89" t="str">
        <f t="shared" si="143"/>
        <v>6月第5周--周1</v>
      </c>
      <c r="F4576" s="103" t="s">
        <v>27</v>
      </c>
      <c r="G4576" s="102" t="s">
        <v>104</v>
      </c>
      <c r="H4576" s="92" t="str">
        <f>_xlfn.XLOOKUP(O4576,匹配表1065!T:T,匹配表1065!W:W)</f>
        <v>济南市</v>
      </c>
      <c r="I4576" s="89" t="str">
        <f>_xlfn.XLOOKUP(O4576,匹配表1065!T:T,匹配表1065!X:X)</f>
        <v>PME2029</v>
      </c>
      <c r="J4576" s="102" t="s">
        <v>128</v>
      </c>
      <c r="K4576" s="89" cm="1">
        <f ca="1" t="array" ref="K4576:L4576">_xlfn.XLOOKUP(J4576,匹配表1065!Y:Y,匹配表1065!AA:AB)</f>
        <v>13</v>
      </c>
      <c r="L4576" s="89" t="str">
        <v>3个月以上</v>
      </c>
      <c r="M4576" s="92" t="s">
        <v>35</v>
      </c>
      <c r="N4576" s="102">
        <v>1</v>
      </c>
      <c r="O4576" s="93" t="str">
        <f>_xlfn.XLOOKUP(P4576,匹配表1065!U:U,匹配表1065!T:T)</f>
        <v>HO00001403</v>
      </c>
      <c r="P4576" s="102" t="s">
        <v>329</v>
      </c>
      <c r="Q4576" s="102" t="s">
        <v>767</v>
      </c>
      <c r="R4576" s="89" t="str">
        <f>_xlfn.XLOOKUP(Q4576,匹配表1065!L:L,匹配表1065!O:O)</f>
        <v>C</v>
      </c>
      <c r="S4576" s="93" t="str">
        <f>IFERROR(_xlfn.XLOOKUP(Q4576,匹配表1065!AI:AI,匹配表1065!AJ:AJ),"绿标")</f>
        <v>绿标</v>
      </c>
      <c r="T4576" s="93" t="str" cm="1">
        <f t="array" ref="T4576:U4576">_xlfn.XLOOKUP(Q4576,匹配表1065!L:L,匹配表1065!M:N)</f>
        <v>眩晕</v>
      </c>
      <c r="U4576" s="94" t="str">
        <v>耳鼻喉科</v>
      </c>
      <c r="V4576" s="95" t="s">
        <v>33</v>
      </c>
      <c r="W4576" s="93">
        <f>_xlfn.XLOOKUP(M4576,匹配表1065!D:D,匹配表1065!F:F)*N4576</f>
        <v>4</v>
      </c>
    </row>
    <row r="4577" customHeight="1" spans="1:23">
      <c r="A4577" s="89" t="s">
        <v>787</v>
      </c>
      <c r="B4577" s="90">
        <v>46202</v>
      </c>
      <c r="C4577" s="91" t="str">
        <f t="shared" si="142"/>
        <v>6月第5周</v>
      </c>
      <c r="D4577" s="89" t="s">
        <v>864</v>
      </c>
      <c r="E4577" s="89" t="str">
        <f t="shared" si="143"/>
        <v>6月第5周--周1</v>
      </c>
      <c r="F4577" s="103" t="s">
        <v>27</v>
      </c>
      <c r="G4577" s="102" t="s">
        <v>104</v>
      </c>
      <c r="H4577" s="92" t="str">
        <f>_xlfn.XLOOKUP(O4577,匹配表1065!T:T,匹配表1065!W:W)</f>
        <v>济南市</v>
      </c>
      <c r="I4577" s="89" t="str">
        <f>_xlfn.XLOOKUP(O4577,匹配表1065!T:T,匹配表1065!X:X)</f>
        <v>PME2025</v>
      </c>
      <c r="J4577" s="102" t="s">
        <v>128</v>
      </c>
      <c r="K4577" s="89" cm="1">
        <f ca="1" t="array" ref="K4577:L4577">_xlfn.XLOOKUP(J4577,匹配表1065!Y:Y,匹配表1065!AA:AB)</f>
        <v>13</v>
      </c>
      <c r="L4577" s="89" t="str">
        <v>3个月以上</v>
      </c>
      <c r="M4577" s="92" t="s">
        <v>55</v>
      </c>
      <c r="N4577" s="102">
        <v>1</v>
      </c>
      <c r="O4577" s="93" t="str">
        <f>_xlfn.XLOOKUP(P4577,匹配表1065!U:U,匹配表1065!T:T)</f>
        <v>HO00001400</v>
      </c>
      <c r="P4577" s="102" t="s">
        <v>112</v>
      </c>
      <c r="Q4577" s="102" t="s">
        <v>131</v>
      </c>
      <c r="R4577" s="89" t="str">
        <f>_xlfn.XLOOKUP(Q4577,匹配表1065!L:L,匹配表1065!O:O)</f>
        <v>B</v>
      </c>
      <c r="S4577" s="93" t="str">
        <f>IFERROR(_xlfn.XLOOKUP(Q4577,匹配表1065!AI:AI,匹配表1065!AJ:AJ),"绿标")</f>
        <v>红标</v>
      </c>
      <c r="T4577" s="93" t="str" cm="1">
        <f t="array" ref="T4577:U4577">_xlfn.XLOOKUP(Q4577,匹配表1065!L:L,匹配表1065!M:N)</f>
        <v>脑血管</v>
      </c>
      <c r="U4577" s="94" t="str">
        <v>神经内科</v>
      </c>
      <c r="V4577" s="95" t="s">
        <v>33</v>
      </c>
      <c r="W4577" s="93">
        <f>_xlfn.XLOOKUP(M4577,匹配表1065!D:D,匹配表1065!F:F)*N4577</f>
        <v>8</v>
      </c>
    </row>
    <row r="4578" customHeight="1" spans="1:23">
      <c r="A4578" s="89" t="s">
        <v>787</v>
      </c>
      <c r="B4578" s="90">
        <v>46202</v>
      </c>
      <c r="C4578" s="91" t="str">
        <f t="shared" si="142"/>
        <v>6月第5周</v>
      </c>
      <c r="D4578" s="89" t="s">
        <v>864</v>
      </c>
      <c r="E4578" s="89" t="str">
        <f t="shared" si="143"/>
        <v>6月第5周--周1</v>
      </c>
      <c r="F4578" s="103" t="s">
        <v>27</v>
      </c>
      <c r="G4578" s="102" t="s">
        <v>104</v>
      </c>
      <c r="H4578" s="92" t="str">
        <f>_xlfn.XLOOKUP(O4578,匹配表1065!T:T,匹配表1065!W:W)</f>
        <v>济南市</v>
      </c>
      <c r="I4578" s="89" t="str">
        <f>_xlfn.XLOOKUP(O4578,匹配表1065!T:T,匹配表1065!X:X)</f>
        <v>PME2025</v>
      </c>
      <c r="J4578" s="102" t="s">
        <v>128</v>
      </c>
      <c r="K4578" s="89" cm="1">
        <f ca="1" t="array" ref="K4578:L4578">_xlfn.XLOOKUP(J4578,匹配表1065!Y:Y,匹配表1065!AA:AB)</f>
        <v>13</v>
      </c>
      <c r="L4578" s="89" t="str">
        <v>3个月以上</v>
      </c>
      <c r="M4578" s="92" t="s">
        <v>35</v>
      </c>
      <c r="N4578" s="102">
        <v>1</v>
      </c>
      <c r="O4578" s="93" t="str">
        <f>_xlfn.XLOOKUP(P4578,匹配表1065!U:U,匹配表1065!T:T)</f>
        <v>HO00001400</v>
      </c>
      <c r="P4578" s="102" t="s">
        <v>112</v>
      </c>
      <c r="Q4578" s="102" t="s">
        <v>242</v>
      </c>
      <c r="R4578" s="89" t="str">
        <f>_xlfn.XLOOKUP(Q4578,匹配表1065!L:L,匹配表1065!O:O)</f>
        <v>B</v>
      </c>
      <c r="S4578" s="93" t="str">
        <f>IFERROR(_xlfn.XLOOKUP(Q4578,匹配表1065!AI:AI,匹配表1065!AJ:AJ),"绿标")</f>
        <v>绿标</v>
      </c>
      <c r="T4578" s="93" t="str" cm="1">
        <f t="array" ref="T4578:U4578">_xlfn.XLOOKUP(Q4578,匹配表1065!L:L,匹配表1065!M:N)</f>
        <v>癫痫</v>
      </c>
      <c r="U4578" s="94" t="str">
        <v>神经内科</v>
      </c>
      <c r="V4578" s="95" t="s">
        <v>70</v>
      </c>
      <c r="W4578" s="93">
        <f>_xlfn.XLOOKUP(M4578,匹配表1065!D:D,匹配表1065!F:F)*N4578</f>
        <v>4</v>
      </c>
    </row>
    <row r="4579" customHeight="1" spans="1:23">
      <c r="A4579" s="89" t="s">
        <v>787</v>
      </c>
      <c r="B4579" s="90">
        <v>46202</v>
      </c>
      <c r="C4579" s="91" t="str">
        <f t="shared" si="142"/>
        <v>6月第5周</v>
      </c>
      <c r="D4579" s="89" t="s">
        <v>864</v>
      </c>
      <c r="E4579" s="89" t="str">
        <f t="shared" si="143"/>
        <v>6月第5周--周1</v>
      </c>
      <c r="F4579" s="103" t="s">
        <v>27</v>
      </c>
      <c r="G4579" s="102" t="s">
        <v>104</v>
      </c>
      <c r="H4579" s="92" t="str">
        <f>_xlfn.XLOOKUP(O4579,匹配表1065!T:T,匹配表1065!W:W)</f>
        <v>济南市</v>
      </c>
      <c r="I4579" s="89" t="str">
        <f>_xlfn.XLOOKUP(O4579,匹配表1065!T:T,匹配表1065!X:X)</f>
        <v>PME2024</v>
      </c>
      <c r="J4579" s="102" t="s">
        <v>125</v>
      </c>
      <c r="K4579" s="89" cm="1">
        <f ca="1" t="array" ref="K4579:L4579">_xlfn.XLOOKUP(J4579,匹配表1065!Y:Y,匹配表1065!AA:AB)</f>
        <v>9</v>
      </c>
      <c r="L4579" s="89" t="str">
        <v>3个月以上</v>
      </c>
      <c r="M4579" s="92" t="s">
        <v>133</v>
      </c>
      <c r="N4579" s="102">
        <v>1</v>
      </c>
      <c r="O4579" s="93" t="str">
        <f>_xlfn.XLOOKUP(P4579,匹配表1065!U:U,匹配表1065!T:T)</f>
        <v>HO00001404</v>
      </c>
      <c r="P4579" s="102" t="s">
        <v>126</v>
      </c>
      <c r="Q4579" s="102" t="s">
        <v>766</v>
      </c>
      <c r="R4579" s="89" t="str">
        <f>_xlfn.XLOOKUP(Q4579,匹配表1065!L:L,匹配表1065!O:O)</f>
        <v>B</v>
      </c>
      <c r="S4579" s="93" t="str">
        <f>IFERROR(_xlfn.XLOOKUP(Q4579,匹配表1065!AI:AI,匹配表1065!AJ:AJ),"绿标")</f>
        <v>绿标</v>
      </c>
      <c r="T4579" s="93" t="str" cm="1">
        <f t="array" ref="T4579:U4579">_xlfn.XLOOKUP(Q4579,匹配表1065!L:L,匹配表1065!M:N)</f>
        <v>脑血管</v>
      </c>
      <c r="U4579" s="94" t="str">
        <v>神经内科</v>
      </c>
      <c r="V4579" s="95" t="s">
        <v>70</v>
      </c>
      <c r="W4579" s="93">
        <f>_xlfn.XLOOKUP(M4579,匹配表1065!D:D,匹配表1065!F:F)*N4579</f>
        <v>1</v>
      </c>
    </row>
    <row r="4580" customHeight="1" spans="1:23">
      <c r="A4580" s="89" t="s">
        <v>787</v>
      </c>
      <c r="B4580" s="90">
        <v>46202</v>
      </c>
      <c r="C4580" s="91" t="str">
        <f t="shared" si="142"/>
        <v>6月第5周</v>
      </c>
      <c r="D4580" s="89" t="s">
        <v>864</v>
      </c>
      <c r="E4580" s="89" t="str">
        <f t="shared" si="143"/>
        <v>6月第5周--周1</v>
      </c>
      <c r="F4580" s="103" t="s">
        <v>27</v>
      </c>
      <c r="G4580" s="102" t="s">
        <v>104</v>
      </c>
      <c r="H4580" s="92" t="str">
        <f>_xlfn.XLOOKUP(O4580,匹配表1065!T:T,匹配表1065!W:W)</f>
        <v>济南市</v>
      </c>
      <c r="I4580" s="89" t="str">
        <f>_xlfn.XLOOKUP(O4580,匹配表1065!T:T,匹配表1065!X:X)</f>
        <v>PME2024</v>
      </c>
      <c r="J4580" s="102" t="s">
        <v>125</v>
      </c>
      <c r="K4580" s="89" cm="1">
        <f ca="1" t="array" ref="K4580:L4580">_xlfn.XLOOKUP(J4580,匹配表1065!Y:Y,匹配表1065!AA:AB)</f>
        <v>9</v>
      </c>
      <c r="L4580" s="89" t="str">
        <v>3个月以上</v>
      </c>
      <c r="M4580" s="92" t="s">
        <v>30</v>
      </c>
      <c r="N4580" s="102">
        <v>1</v>
      </c>
      <c r="O4580" s="93" t="str">
        <f>_xlfn.XLOOKUP(P4580,匹配表1065!U:U,匹配表1065!T:T)</f>
        <v>HO00001404</v>
      </c>
      <c r="P4580" s="102" t="s">
        <v>126</v>
      </c>
      <c r="Q4580" s="102" t="s">
        <v>522</v>
      </c>
      <c r="R4580" s="89" t="str">
        <f>_xlfn.XLOOKUP(Q4580,匹配表1065!L:L,匹配表1065!O:O)</f>
        <v>B</v>
      </c>
      <c r="S4580" s="93" t="str">
        <f>IFERROR(_xlfn.XLOOKUP(Q4580,匹配表1065!AI:AI,匹配表1065!AJ:AJ),"绿标")</f>
        <v>绿标</v>
      </c>
      <c r="T4580" s="93" t="str" cm="1">
        <f t="array" ref="T4580:U4580">_xlfn.XLOOKUP(Q4580,匹配表1065!L:L,匹配表1065!M:N)</f>
        <v>脑血管</v>
      </c>
      <c r="U4580" s="94" t="str">
        <v>神经内科</v>
      </c>
      <c r="V4580" s="95" t="s">
        <v>67</v>
      </c>
      <c r="W4580" s="93">
        <f>_xlfn.XLOOKUP(M4580,匹配表1065!D:D,匹配表1065!F:F)*N4580</f>
        <v>12</v>
      </c>
    </row>
    <row r="4581" customHeight="1" spans="1:23">
      <c r="A4581" s="89" t="s">
        <v>787</v>
      </c>
      <c r="B4581" s="90">
        <v>46202</v>
      </c>
      <c r="C4581" s="91" t="str">
        <f t="shared" si="142"/>
        <v>6月第5周</v>
      </c>
      <c r="D4581" s="89" t="s">
        <v>864</v>
      </c>
      <c r="E4581" s="89" t="str">
        <f t="shared" si="143"/>
        <v>6月第5周--周1</v>
      </c>
      <c r="F4581" s="103" t="s">
        <v>27</v>
      </c>
      <c r="G4581" s="102" t="s">
        <v>28</v>
      </c>
      <c r="H4581" s="92" t="str">
        <f>_xlfn.XLOOKUP(O4581,匹配表1065!T:T,匹配表1065!W:W)</f>
        <v>南京市</v>
      </c>
      <c r="I4581" s="89" t="str">
        <f>_xlfn.XLOOKUP(O4581,匹配表1065!T:T,匹配表1065!X:X)</f>
        <v>PME2006</v>
      </c>
      <c r="J4581" s="102" t="s">
        <v>29</v>
      </c>
      <c r="K4581" s="89" cm="1">
        <f ca="1" t="array" ref="K4581:L4581">_xlfn.XLOOKUP(J4581,匹配表1065!Y:Y,匹配表1065!AA:AB)</f>
        <v>15</v>
      </c>
      <c r="L4581" s="89" t="str">
        <v>3个月以上</v>
      </c>
      <c r="M4581" s="92" t="s">
        <v>35</v>
      </c>
      <c r="N4581" s="102">
        <v>1</v>
      </c>
      <c r="O4581" s="93" t="str">
        <f>_xlfn.XLOOKUP(P4581,匹配表1065!U:U,匹配表1065!T:T)</f>
        <v>HO00000959</v>
      </c>
      <c r="P4581" s="102" t="s">
        <v>196</v>
      </c>
      <c r="Q4581" s="102" t="s">
        <v>440</v>
      </c>
      <c r="R4581" s="89" t="str">
        <f>_xlfn.XLOOKUP(Q4581,匹配表1065!L:L,匹配表1065!O:O)</f>
        <v>A</v>
      </c>
      <c r="S4581" s="93" t="str">
        <f>IFERROR(_xlfn.XLOOKUP(Q4581,匹配表1065!AI:AI,匹配表1065!AJ:AJ),"绿标")</f>
        <v>红标</v>
      </c>
      <c r="T4581" s="93" t="str" cm="1">
        <f t="array" ref="T4581:U4581">_xlfn.XLOOKUP(Q4581,匹配表1065!L:L,匹配表1065!M:N)</f>
        <v>头痛</v>
      </c>
      <c r="U4581" s="94" t="str">
        <v>神经内科</v>
      </c>
      <c r="V4581" s="95" t="s">
        <v>58</v>
      </c>
      <c r="W4581" s="93">
        <f>_xlfn.XLOOKUP(M4581,匹配表1065!D:D,匹配表1065!F:F)*N4581</f>
        <v>4</v>
      </c>
    </row>
    <row r="4582" customHeight="1" spans="1:23">
      <c r="A4582" s="89" t="s">
        <v>787</v>
      </c>
      <c r="B4582" s="90">
        <v>46202</v>
      </c>
      <c r="C4582" s="91" t="str">
        <f t="shared" si="142"/>
        <v>6月第5周</v>
      </c>
      <c r="D4582" s="89" t="s">
        <v>864</v>
      </c>
      <c r="E4582" s="89" t="str">
        <f t="shared" si="143"/>
        <v>6月第5周--周1</v>
      </c>
      <c r="F4582" s="103" t="s">
        <v>27</v>
      </c>
      <c r="G4582" s="102" t="s">
        <v>28</v>
      </c>
      <c r="H4582" s="92" t="str">
        <f>_xlfn.XLOOKUP(O4582,匹配表1065!T:T,匹配表1065!W:W)</f>
        <v>南京市</v>
      </c>
      <c r="I4582" s="89" t="str">
        <f>_xlfn.XLOOKUP(O4582,匹配表1065!T:T,匹配表1065!X:X)</f>
        <v>PME2006</v>
      </c>
      <c r="J4582" s="102" t="s">
        <v>29</v>
      </c>
      <c r="K4582" s="89" cm="1">
        <f ca="1" t="array" ref="K4582:L4582">_xlfn.XLOOKUP(J4582,匹配表1065!Y:Y,匹配表1065!AA:AB)</f>
        <v>15</v>
      </c>
      <c r="L4582" s="89" t="str">
        <v>3个月以上</v>
      </c>
      <c r="M4582" s="92" t="s">
        <v>35</v>
      </c>
      <c r="N4582" s="102">
        <v>1</v>
      </c>
      <c r="O4582" s="93" t="str">
        <f>_xlfn.XLOOKUP(P4582,匹配表1065!U:U,匹配表1065!T:T)</f>
        <v>HO00016614</v>
      </c>
      <c r="P4582" s="102" t="s">
        <v>540</v>
      </c>
      <c r="Q4582" s="102" t="s">
        <v>729</v>
      </c>
      <c r="R4582" s="89" t="str">
        <f>_xlfn.XLOOKUP(Q4582,匹配表1065!L:L,匹配表1065!O:O)</f>
        <v>C</v>
      </c>
      <c r="S4582" s="93" t="str">
        <f>IFERROR(_xlfn.XLOOKUP(Q4582,匹配表1065!AI:AI,匹配表1065!AJ:AJ),"绿标")</f>
        <v>黑标</v>
      </c>
      <c r="T4582" s="93" t="str" cm="1">
        <f t="array" ref="T4582:U4582">_xlfn.XLOOKUP(Q4582,匹配表1065!L:L,匹配表1065!M:N)</f>
        <v>眩晕</v>
      </c>
      <c r="U4582" s="94" t="str">
        <v>神经内科</v>
      </c>
      <c r="V4582" s="95" t="s">
        <v>70</v>
      </c>
      <c r="W4582" s="93">
        <f>_xlfn.XLOOKUP(M4582,匹配表1065!D:D,匹配表1065!F:F)*N4582</f>
        <v>4</v>
      </c>
    </row>
    <row r="4583" customHeight="1" spans="1:23">
      <c r="A4583" s="89" t="s">
        <v>787</v>
      </c>
      <c r="B4583" s="90">
        <v>46202</v>
      </c>
      <c r="C4583" s="91" t="str">
        <f t="shared" si="142"/>
        <v>6月第5周</v>
      </c>
      <c r="D4583" s="89" t="s">
        <v>864</v>
      </c>
      <c r="E4583" s="89" t="str">
        <f t="shared" si="143"/>
        <v>6月第5周--周1</v>
      </c>
      <c r="F4583" s="103" t="s">
        <v>27</v>
      </c>
      <c r="G4583" s="102" t="s">
        <v>28</v>
      </c>
      <c r="H4583" s="92" t="str">
        <f>_xlfn.XLOOKUP(O4583,匹配表1065!T:T,匹配表1065!W:W)</f>
        <v>南京市</v>
      </c>
      <c r="I4583" s="89" t="str">
        <f>_xlfn.XLOOKUP(O4583,匹配表1065!T:T,匹配表1065!X:X)</f>
        <v>PME2006</v>
      </c>
      <c r="J4583" s="102" t="s">
        <v>29</v>
      </c>
      <c r="K4583" s="89" cm="1">
        <f ca="1" t="array" ref="K4583:L4583">_xlfn.XLOOKUP(J4583,匹配表1065!Y:Y,匹配表1065!AA:AB)</f>
        <v>15</v>
      </c>
      <c r="L4583" s="89" t="str">
        <v>3个月以上</v>
      </c>
      <c r="M4583" s="92" t="s">
        <v>55</v>
      </c>
      <c r="N4583" s="102">
        <v>1</v>
      </c>
      <c r="O4583" s="93" t="str">
        <f>_xlfn.XLOOKUP(P4583,匹配表1065!U:U,匹配表1065!T:T)</f>
        <v>HO00000965</v>
      </c>
      <c r="P4583" s="102" t="s">
        <v>31</v>
      </c>
      <c r="Q4583" s="102" t="s">
        <v>32</v>
      </c>
      <c r="R4583" s="89" t="str">
        <f>_xlfn.XLOOKUP(Q4583,匹配表1065!L:L,匹配表1065!O:O)</f>
        <v>A</v>
      </c>
      <c r="S4583" s="93" t="str">
        <f>IFERROR(_xlfn.XLOOKUP(Q4583,匹配表1065!AI:AI,匹配表1065!AJ:AJ),"绿标")</f>
        <v>绿标</v>
      </c>
      <c r="T4583" s="93" t="str" cm="1">
        <f t="array" ref="T4583:U4583">_xlfn.XLOOKUP(Q4583,匹配表1065!L:L,匹配表1065!M:N)</f>
        <v>头痛</v>
      </c>
      <c r="U4583" s="94" t="str">
        <v>神经内科</v>
      </c>
      <c r="V4583" s="95" t="s">
        <v>33</v>
      </c>
      <c r="W4583" s="93">
        <f>_xlfn.XLOOKUP(M4583,匹配表1065!D:D,匹配表1065!F:F)*N4583</f>
        <v>8</v>
      </c>
    </row>
    <row r="4584" customHeight="1" spans="1:23">
      <c r="A4584" s="89" t="s">
        <v>787</v>
      </c>
      <c r="B4584" s="90">
        <v>46202</v>
      </c>
      <c r="C4584" s="91" t="str">
        <f t="shared" si="142"/>
        <v>6月第5周</v>
      </c>
      <c r="D4584" s="89" t="s">
        <v>864</v>
      </c>
      <c r="E4584" s="89" t="str">
        <f t="shared" si="143"/>
        <v>6月第5周--周1</v>
      </c>
      <c r="F4584" s="103" t="s">
        <v>27</v>
      </c>
      <c r="G4584" s="102" t="s">
        <v>28</v>
      </c>
      <c r="H4584" s="92" t="str">
        <f>_xlfn.XLOOKUP(O4584,匹配表1065!T:T,匹配表1065!W:W)</f>
        <v>常州市</v>
      </c>
      <c r="I4584" s="89" t="str">
        <f>_xlfn.XLOOKUP(O4584,匹配表1065!T:T,匹配表1065!X:X)</f>
        <v>PME2015</v>
      </c>
      <c r="J4584" s="102" t="s">
        <v>45</v>
      </c>
      <c r="K4584" s="89" cm="1">
        <f ca="1" t="array" ref="K4584:L4584">_xlfn.XLOOKUP(J4584,匹配表1065!Y:Y,匹配表1065!AA:AB)</f>
        <v>9</v>
      </c>
      <c r="L4584" s="89" t="str">
        <v>3个月以上</v>
      </c>
      <c r="M4584" s="92" t="s">
        <v>133</v>
      </c>
      <c r="N4584" s="102">
        <v>1</v>
      </c>
      <c r="O4584" s="93" t="str">
        <f>_xlfn.XLOOKUP(P4584,匹配表1065!U:U,匹配表1065!T:T)</f>
        <v>HO00015998</v>
      </c>
      <c r="P4584" s="102" t="s">
        <v>46</v>
      </c>
      <c r="Q4584" s="102" t="s">
        <v>47</v>
      </c>
      <c r="R4584" s="89" t="str">
        <f>_xlfn.XLOOKUP(Q4584,匹配表1065!L:L,匹配表1065!O:O)</f>
        <v>B</v>
      </c>
      <c r="S4584" s="93" t="str">
        <f>IFERROR(_xlfn.XLOOKUP(Q4584,匹配表1065!AI:AI,匹配表1065!AJ:AJ),"绿标")</f>
        <v>绿标</v>
      </c>
      <c r="T4584" s="93" t="str" cm="1">
        <f t="array" ref="T4584:U4584">_xlfn.XLOOKUP(Q4584,匹配表1065!L:L,匹配表1065!M:N)</f>
        <v>脑血管</v>
      </c>
      <c r="U4584" s="94" t="str">
        <v>神经内科</v>
      </c>
      <c r="V4584" s="95" t="s">
        <v>33</v>
      </c>
      <c r="W4584" s="93">
        <f>_xlfn.XLOOKUP(M4584,匹配表1065!D:D,匹配表1065!F:F)*N4584</f>
        <v>1</v>
      </c>
    </row>
    <row r="4585" customHeight="1" spans="1:23">
      <c r="A4585" s="89" t="s">
        <v>787</v>
      </c>
      <c r="B4585" s="90">
        <v>46202</v>
      </c>
      <c r="C4585" s="91" t="str">
        <f t="shared" si="142"/>
        <v>6月第5周</v>
      </c>
      <c r="D4585" s="89" t="s">
        <v>864</v>
      </c>
      <c r="E4585" s="89" t="str">
        <f t="shared" si="143"/>
        <v>6月第5周--周1</v>
      </c>
      <c r="F4585" s="103" t="s">
        <v>27</v>
      </c>
      <c r="G4585" s="102" t="s">
        <v>28</v>
      </c>
      <c r="H4585" s="92" t="str">
        <f>_xlfn.XLOOKUP(O4585,匹配表1065!T:T,匹配表1065!W:W)</f>
        <v>常州市</v>
      </c>
      <c r="I4585" s="89" t="str">
        <f>_xlfn.XLOOKUP(O4585,匹配表1065!T:T,匹配表1065!X:X)</f>
        <v>PME2015</v>
      </c>
      <c r="J4585" s="102" t="s">
        <v>45</v>
      </c>
      <c r="K4585" s="89" cm="1">
        <f ca="1" t="array" ref="K4585:L4585">_xlfn.XLOOKUP(J4585,匹配表1065!Y:Y,匹配表1065!AA:AB)</f>
        <v>9</v>
      </c>
      <c r="L4585" s="89" t="str">
        <v>3个月以上</v>
      </c>
      <c r="M4585" s="92" t="s">
        <v>35</v>
      </c>
      <c r="N4585" s="102">
        <v>1</v>
      </c>
      <c r="O4585" s="93" t="str">
        <f>_xlfn.XLOOKUP(P4585,匹配表1065!U:U,匹配表1065!T:T)</f>
        <v>HO00000944</v>
      </c>
      <c r="P4585" s="102" t="s">
        <v>640</v>
      </c>
      <c r="Q4585" s="102" t="s">
        <v>641</v>
      </c>
      <c r="R4585" s="89" t="str">
        <f>_xlfn.XLOOKUP(Q4585,匹配表1065!L:L,匹配表1065!O:O)</f>
        <v>A</v>
      </c>
      <c r="S4585" s="93" t="str">
        <f>IFERROR(_xlfn.XLOOKUP(Q4585,匹配表1065!AI:AI,匹配表1065!AJ:AJ),"绿标")</f>
        <v>绿标</v>
      </c>
      <c r="T4585" s="93" t="str" cm="1">
        <f t="array" ref="T4585:U4585">_xlfn.XLOOKUP(Q4585,匹配表1065!L:L,匹配表1065!M:N)</f>
        <v>头痛</v>
      </c>
      <c r="U4585" s="94" t="str">
        <v>神经内科</v>
      </c>
      <c r="V4585" s="95" t="s">
        <v>33</v>
      </c>
      <c r="W4585" s="93">
        <f>_xlfn.XLOOKUP(M4585,匹配表1065!D:D,匹配表1065!F:F)*N4585</f>
        <v>4</v>
      </c>
    </row>
    <row r="4586" customHeight="1" spans="1:23">
      <c r="A4586" s="89" t="s">
        <v>787</v>
      </c>
      <c r="B4586" s="90">
        <v>46202</v>
      </c>
      <c r="C4586" s="91" t="str">
        <f t="shared" si="142"/>
        <v>6月第5周</v>
      </c>
      <c r="D4586" s="89" t="s">
        <v>864</v>
      </c>
      <c r="E4586" s="89" t="str">
        <f t="shared" si="143"/>
        <v>6月第5周--周1</v>
      </c>
      <c r="F4586" s="103" t="s">
        <v>27</v>
      </c>
      <c r="G4586" s="102" t="s">
        <v>28</v>
      </c>
      <c r="H4586" s="92" t="str">
        <f>_xlfn.XLOOKUP(O4586,匹配表1065!T:T,匹配表1065!W:W)</f>
        <v>常州市</v>
      </c>
      <c r="I4586" s="89" t="str">
        <f>_xlfn.XLOOKUP(O4586,匹配表1065!T:T,匹配表1065!X:X)</f>
        <v>PME2015</v>
      </c>
      <c r="J4586" s="102" t="s">
        <v>45</v>
      </c>
      <c r="K4586" s="89" cm="1">
        <f ca="1" t="array" ref="K4586:L4586">_xlfn.XLOOKUP(J4586,匹配表1065!Y:Y,匹配表1065!AA:AB)</f>
        <v>9</v>
      </c>
      <c r="L4586" s="89" t="str">
        <v>3个月以上</v>
      </c>
      <c r="M4586" s="92" t="s">
        <v>35</v>
      </c>
      <c r="N4586" s="102">
        <v>1</v>
      </c>
      <c r="O4586" s="93" t="str">
        <f>_xlfn.XLOOKUP(P4586,匹配表1065!U:U,匹配表1065!T:T)</f>
        <v>HO00000942</v>
      </c>
      <c r="P4586" s="102" t="s">
        <v>274</v>
      </c>
      <c r="Q4586" s="102" t="s">
        <v>869</v>
      </c>
      <c r="R4586" s="89" t="str">
        <f>_xlfn.XLOOKUP(Q4586,匹配表1065!L:L,匹配表1065!O:O)</f>
        <v>C</v>
      </c>
      <c r="S4586" s="93" t="str">
        <f>IFERROR(_xlfn.XLOOKUP(Q4586,匹配表1065!AI:AI,匹配表1065!AJ:AJ),"绿标")</f>
        <v>绿标</v>
      </c>
      <c r="T4586" s="93" t="str" cm="1">
        <f t="array" ref="T4586:U4586">_xlfn.XLOOKUP(Q4586,匹配表1065!L:L,匹配表1065!M:N)</f>
        <v>眩晕</v>
      </c>
      <c r="U4586" s="94" t="str">
        <v>耳鼻喉科</v>
      </c>
      <c r="V4586" s="95" t="s">
        <v>33</v>
      </c>
      <c r="W4586" s="93">
        <f>_xlfn.XLOOKUP(M4586,匹配表1065!D:D,匹配表1065!F:F)*N4586</f>
        <v>4</v>
      </c>
    </row>
    <row r="4587" customHeight="1" spans="1:23">
      <c r="A4587" s="89" t="s">
        <v>787</v>
      </c>
      <c r="B4587" s="90">
        <v>46202</v>
      </c>
      <c r="C4587" s="91" t="str">
        <f t="shared" si="142"/>
        <v>6月第5周</v>
      </c>
      <c r="D4587" s="89" t="s">
        <v>864</v>
      </c>
      <c r="E4587" s="89" t="str">
        <f t="shared" si="143"/>
        <v>6月第5周--周1</v>
      </c>
      <c r="F4587" s="103" t="s">
        <v>27</v>
      </c>
      <c r="G4587" s="102" t="s">
        <v>28</v>
      </c>
      <c r="H4587" s="92" t="str">
        <f>_xlfn.XLOOKUP(O4587,匹配表1065!T:T,匹配表1065!W:W)</f>
        <v>南京市</v>
      </c>
      <c r="I4587" s="89" t="str">
        <f>_xlfn.XLOOKUP(O4587,匹配表1065!T:T,匹配表1065!X:X)</f>
        <v>PME2004</v>
      </c>
      <c r="J4587" s="102" t="s">
        <v>34</v>
      </c>
      <c r="K4587" s="89" cm="1">
        <f ca="1" t="array" ref="K4587:L4587">_xlfn.XLOOKUP(J4587,匹配表1065!Y:Y,匹配表1065!AA:AB)</f>
        <v>11</v>
      </c>
      <c r="L4587" s="89" t="str">
        <v>3个月以上</v>
      </c>
      <c r="M4587" s="92" t="s">
        <v>55</v>
      </c>
      <c r="N4587" s="102">
        <v>1</v>
      </c>
      <c r="O4587" s="93" t="str">
        <f>_xlfn.XLOOKUP(P4587,匹配表1065!U:U,匹配表1065!T:T)</f>
        <v>HO00000972</v>
      </c>
      <c r="P4587" s="102" t="s">
        <v>36</v>
      </c>
      <c r="Q4587" s="102" t="s">
        <v>37</v>
      </c>
      <c r="R4587" s="89" t="str">
        <f>_xlfn.XLOOKUP(Q4587,匹配表1065!L:L,匹配表1065!O:O)</f>
        <v>A</v>
      </c>
      <c r="S4587" s="93" t="str">
        <f>IFERROR(_xlfn.XLOOKUP(Q4587,匹配表1065!AI:AI,匹配表1065!AJ:AJ),"绿标")</f>
        <v>绿标</v>
      </c>
      <c r="T4587" s="93" t="str" cm="1">
        <f t="array" ref="T4587:U4587">_xlfn.XLOOKUP(Q4587,匹配表1065!L:L,匹配表1065!M:N)</f>
        <v>头痛</v>
      </c>
      <c r="U4587" s="94" t="str">
        <v>神经内科</v>
      </c>
      <c r="V4587" s="95" t="s">
        <v>42</v>
      </c>
      <c r="W4587" s="93">
        <f>_xlfn.XLOOKUP(M4587,匹配表1065!D:D,匹配表1065!F:F)*N4587</f>
        <v>8</v>
      </c>
    </row>
    <row r="4588" customHeight="1" spans="1:23">
      <c r="A4588" s="89" t="s">
        <v>787</v>
      </c>
      <c r="B4588" s="90">
        <v>46202</v>
      </c>
      <c r="C4588" s="91" t="str">
        <f t="shared" si="142"/>
        <v>6月第5周</v>
      </c>
      <c r="D4588" s="89" t="s">
        <v>864</v>
      </c>
      <c r="E4588" s="89" t="str">
        <f t="shared" si="143"/>
        <v>6月第5周--周1</v>
      </c>
      <c r="F4588" s="103" t="s">
        <v>27</v>
      </c>
      <c r="G4588" s="102" t="s">
        <v>28</v>
      </c>
      <c r="H4588" s="92" t="str">
        <f>_xlfn.XLOOKUP(O4588,匹配表1065!T:T,匹配表1065!W:W)</f>
        <v>南京市</v>
      </c>
      <c r="I4588" s="89" t="str">
        <f>_xlfn.XLOOKUP(O4588,匹配表1065!T:T,匹配表1065!X:X)</f>
        <v>PME2006</v>
      </c>
      <c r="J4588" s="102" t="s">
        <v>29</v>
      </c>
      <c r="K4588" s="89" cm="1">
        <f ca="1" t="array" ref="K4588:L4588">_xlfn.XLOOKUP(J4588,匹配表1065!Y:Y,匹配表1065!AA:AB)</f>
        <v>15</v>
      </c>
      <c r="L4588" s="89" t="str">
        <v>3个月以上</v>
      </c>
      <c r="M4588" s="92" t="s">
        <v>35</v>
      </c>
      <c r="N4588" s="102">
        <v>1</v>
      </c>
      <c r="O4588" s="93" t="str">
        <f>_xlfn.XLOOKUP(P4588,匹配表1065!U:U,匹配表1065!T:T)</f>
        <v>HO00000959</v>
      </c>
      <c r="P4588" s="102" t="s">
        <v>196</v>
      </c>
      <c r="Q4588" s="102" t="s">
        <v>268</v>
      </c>
      <c r="R4588" s="89" t="str">
        <f>_xlfn.XLOOKUP(Q4588,匹配表1065!L:L,匹配表1065!O:O)</f>
        <v>C</v>
      </c>
      <c r="S4588" s="93" t="str">
        <f>IFERROR(_xlfn.XLOOKUP(Q4588,匹配表1065!AI:AI,匹配表1065!AJ:AJ),"绿标")</f>
        <v>红标</v>
      </c>
      <c r="T4588" s="93" t="str" cm="1">
        <f t="array" ref="T4588:U4588">_xlfn.XLOOKUP(Q4588,匹配表1065!L:L,匹配表1065!M:N)</f>
        <v>眩晕</v>
      </c>
      <c r="U4588" s="94" t="str">
        <v>耳鼻喉科</v>
      </c>
      <c r="V4588" s="95" t="s">
        <v>70</v>
      </c>
      <c r="W4588" s="93">
        <f>_xlfn.XLOOKUP(M4588,匹配表1065!D:D,匹配表1065!F:F)*N4588</f>
        <v>4</v>
      </c>
    </row>
    <row r="4589" customHeight="1" spans="1:23">
      <c r="A4589" s="89" t="s">
        <v>787</v>
      </c>
      <c r="B4589" s="90">
        <v>46202</v>
      </c>
      <c r="C4589" s="91" t="str">
        <f t="shared" si="142"/>
        <v>6月第5周</v>
      </c>
      <c r="D4589" s="89" t="s">
        <v>864</v>
      </c>
      <c r="E4589" s="89" t="str">
        <f t="shared" si="143"/>
        <v>6月第5周--周1</v>
      </c>
      <c r="F4589" s="103" t="s">
        <v>27</v>
      </c>
      <c r="G4589" s="102" t="s">
        <v>28</v>
      </c>
      <c r="H4589" s="92" t="str">
        <f>_xlfn.XLOOKUP(O4589,匹配表1065!T:T,匹配表1065!W:W)</f>
        <v>南京市</v>
      </c>
      <c r="I4589" s="89" t="str">
        <f>_xlfn.XLOOKUP(O4589,匹配表1065!T:T,匹配表1065!X:X)</f>
        <v>PME2039</v>
      </c>
      <c r="J4589" s="102" t="s">
        <v>39</v>
      </c>
      <c r="K4589" s="89" cm="1">
        <f ca="1" t="array" ref="K4589:L4589">_xlfn.XLOOKUP(J4589,匹配表1065!Y:Y,匹配表1065!AA:AB)</f>
        <v>7</v>
      </c>
      <c r="L4589" s="89" t="str">
        <v>3个月以上</v>
      </c>
      <c r="M4589" s="92" t="s">
        <v>35</v>
      </c>
      <c r="N4589" s="102">
        <v>2</v>
      </c>
      <c r="O4589" s="93" t="str">
        <f>_xlfn.XLOOKUP(P4589,匹配表1065!U:U,匹配表1065!T:T)</f>
        <v>HO00000971</v>
      </c>
      <c r="P4589" s="102" t="s">
        <v>40</v>
      </c>
      <c r="Q4589" s="102" t="s">
        <v>379</v>
      </c>
      <c r="R4589" s="89" t="str">
        <f>_xlfn.XLOOKUP(Q4589,匹配表1065!L:L,匹配表1065!O:O)</f>
        <v>A</v>
      </c>
      <c r="S4589" s="93" t="str">
        <f>IFERROR(_xlfn.XLOOKUP(Q4589,匹配表1065!AI:AI,匹配表1065!AJ:AJ),"绿标")</f>
        <v>绿标</v>
      </c>
      <c r="T4589" s="93" t="str" cm="1">
        <f t="array" ref="T4589:U4589">_xlfn.XLOOKUP(Q4589,匹配表1065!L:L,匹配表1065!M:N)</f>
        <v>头痛</v>
      </c>
      <c r="U4589" s="94" t="str">
        <v>神经内科</v>
      </c>
      <c r="V4589" s="95" t="s">
        <v>42</v>
      </c>
      <c r="W4589" s="93">
        <f>_xlfn.XLOOKUP(M4589,匹配表1065!D:D,匹配表1065!F:F)*N4589</f>
        <v>8</v>
      </c>
    </row>
    <row r="4590" customHeight="1" spans="1:23">
      <c r="A4590" s="89" t="s">
        <v>787</v>
      </c>
      <c r="B4590" s="90">
        <v>46202</v>
      </c>
      <c r="C4590" s="91" t="str">
        <f t="shared" si="142"/>
        <v>6月第5周</v>
      </c>
      <c r="D4590" s="89" t="s">
        <v>864</v>
      </c>
      <c r="E4590" s="89" t="str">
        <f t="shared" si="143"/>
        <v>6月第5周--周1</v>
      </c>
      <c r="F4590" s="103" t="s">
        <v>27</v>
      </c>
      <c r="G4590" s="102" t="s">
        <v>28</v>
      </c>
      <c r="H4590" s="92" t="str">
        <f>_xlfn.XLOOKUP(O4590,匹配表1065!T:T,匹配表1065!W:W)</f>
        <v>扬州市</v>
      </c>
      <c r="I4590" s="89" t="str">
        <f>_xlfn.XLOOKUP(O4590,匹配表1065!T:T,匹配表1065!X:X)</f>
        <v>PME2012</v>
      </c>
      <c r="J4590" s="102" t="s">
        <v>60</v>
      </c>
      <c r="K4590" s="89" cm="1">
        <f ca="1" t="array" ref="K4590:L4590">_xlfn.XLOOKUP(J4590,匹配表1065!Y:Y,匹配表1065!AA:AB)</f>
        <v>13</v>
      </c>
      <c r="L4590" s="89" t="str">
        <v>3个月以上</v>
      </c>
      <c r="M4590" s="92" t="s">
        <v>30</v>
      </c>
      <c r="N4590" s="102">
        <v>2</v>
      </c>
      <c r="O4590" s="93" t="str">
        <f>_xlfn.XLOOKUP(P4590,匹配表1065!U:U,匹配表1065!T:T)</f>
        <v>HO00000968</v>
      </c>
      <c r="P4590" s="102" t="s">
        <v>61</v>
      </c>
      <c r="Q4590" s="102" t="s">
        <v>62</v>
      </c>
      <c r="R4590" s="89" t="str">
        <f>_xlfn.XLOOKUP(Q4590,匹配表1065!L:L,匹配表1065!O:O)</f>
        <v>A</v>
      </c>
      <c r="S4590" s="93" t="str">
        <f>IFERROR(_xlfn.XLOOKUP(Q4590,匹配表1065!AI:AI,匹配表1065!AJ:AJ),"绿标")</f>
        <v>红标</v>
      </c>
      <c r="T4590" s="93" t="str" cm="1">
        <f t="array" ref="T4590:U4590">_xlfn.XLOOKUP(Q4590,匹配表1065!L:L,匹配表1065!M:N)</f>
        <v>头痛</v>
      </c>
      <c r="U4590" s="94" t="str">
        <v>神经内科</v>
      </c>
      <c r="V4590" s="95" t="s">
        <v>67</v>
      </c>
      <c r="W4590" s="93">
        <f>_xlfn.XLOOKUP(M4590,匹配表1065!D:D,匹配表1065!F:F)*N4590</f>
        <v>24</v>
      </c>
    </row>
    <row r="4591" customHeight="1" spans="1:23">
      <c r="A4591" s="89" t="s">
        <v>787</v>
      </c>
      <c r="B4591" s="90">
        <v>46202</v>
      </c>
      <c r="C4591" s="91" t="str">
        <f t="shared" si="142"/>
        <v>6月第5周</v>
      </c>
      <c r="D4591" s="89" t="s">
        <v>864</v>
      </c>
      <c r="E4591" s="89" t="str">
        <f t="shared" si="143"/>
        <v>6月第5周--周1</v>
      </c>
      <c r="F4591" s="103" t="s">
        <v>27</v>
      </c>
      <c r="G4591" s="102" t="s">
        <v>28</v>
      </c>
      <c r="H4591" s="92" t="str">
        <f>_xlfn.XLOOKUP(O4591,匹配表1065!T:T,匹配表1065!W:W)</f>
        <v>南京市</v>
      </c>
      <c r="I4591" s="89" t="str">
        <f>_xlfn.XLOOKUP(O4591,匹配表1065!T:T,匹配表1065!X:X)</f>
        <v>PME2005</v>
      </c>
      <c r="J4591" s="102" t="s">
        <v>54</v>
      </c>
      <c r="K4591" s="89" cm="1">
        <f ca="1" t="array" ref="K4591:L4591">_xlfn.XLOOKUP(J4591,匹配表1065!Y:Y,匹配表1065!AA:AB)</f>
        <v>3</v>
      </c>
      <c r="L4591" s="89" t="str">
        <v>3个月以上</v>
      </c>
      <c r="M4591" s="92" t="s">
        <v>30</v>
      </c>
      <c r="N4591" s="102">
        <v>1</v>
      </c>
      <c r="O4591" s="93" t="str">
        <f>_xlfn.XLOOKUP(P4591,匹配表1065!U:U,匹配表1065!T:T)</f>
        <v>HO00000975</v>
      </c>
      <c r="P4591" s="102" t="s">
        <v>56</v>
      </c>
      <c r="Q4591" s="102" t="s">
        <v>735</v>
      </c>
      <c r="R4591" s="89" t="str">
        <f>_xlfn.XLOOKUP(Q4591,匹配表1065!L:L,匹配表1065!O:O)</f>
        <v>C</v>
      </c>
      <c r="S4591" s="93" t="str">
        <f>IFERROR(_xlfn.XLOOKUP(Q4591,匹配表1065!AI:AI,匹配表1065!AJ:AJ),"绿标")</f>
        <v>绿标</v>
      </c>
      <c r="T4591" s="93" t="str" cm="1">
        <f t="array" ref="T4591:U4591">_xlfn.XLOOKUP(Q4591,匹配表1065!L:L,匹配表1065!M:N)</f>
        <v>眩晕</v>
      </c>
      <c r="U4591" s="94" t="str">
        <v>神经内科</v>
      </c>
      <c r="V4591" s="95" t="s">
        <v>58</v>
      </c>
      <c r="W4591" s="93">
        <f>_xlfn.XLOOKUP(M4591,匹配表1065!D:D,匹配表1065!F:F)*N4591</f>
        <v>12</v>
      </c>
    </row>
    <row r="4592" customHeight="1" spans="1:23">
      <c r="A4592" s="89" t="s">
        <v>787</v>
      </c>
      <c r="B4592" s="90">
        <v>46202</v>
      </c>
      <c r="C4592" s="91" t="str">
        <f t="shared" si="142"/>
        <v>6月第5周</v>
      </c>
      <c r="D4592" s="89" t="s">
        <v>864</v>
      </c>
      <c r="E4592" s="89" t="str">
        <f t="shared" si="143"/>
        <v>6月第5周--周1</v>
      </c>
      <c r="F4592" s="103" t="s">
        <v>27</v>
      </c>
      <c r="G4592" s="102" t="s">
        <v>136</v>
      </c>
      <c r="H4592" s="92" t="str">
        <f>_xlfn.XLOOKUP(O4592,匹配表1065!T:T,匹配表1065!W:W)</f>
        <v>淄博市</v>
      </c>
      <c r="I4592" s="89" t="str">
        <f>_xlfn.XLOOKUP(O4592,匹配表1065!T:T,匹配表1065!X:X)</f>
        <v>PME2043</v>
      </c>
      <c r="J4592" s="102" t="s">
        <v>140</v>
      </c>
      <c r="K4592" s="89" cm="1">
        <f ca="1" t="array" ref="K4592:L4592">_xlfn.XLOOKUP(J4592,匹配表1065!Y:Y,匹配表1065!AA:AB)</f>
        <v>9</v>
      </c>
      <c r="L4592" s="89" t="str">
        <v>3个月以上</v>
      </c>
      <c r="M4592" s="92" t="s">
        <v>30</v>
      </c>
      <c r="N4592" s="102">
        <v>1</v>
      </c>
      <c r="O4592" s="93" t="str">
        <f>_xlfn.XLOOKUP(P4592,匹配表1065!U:U,匹配表1065!T:T)</f>
        <v>HO00001431</v>
      </c>
      <c r="P4592" s="102" t="s">
        <v>244</v>
      </c>
      <c r="Q4592" s="102" t="s">
        <v>567</v>
      </c>
      <c r="R4592" s="89" t="str">
        <f>_xlfn.XLOOKUP(Q4592,匹配表1065!L:L,匹配表1065!O:O)</f>
        <v>A</v>
      </c>
      <c r="S4592" s="93" t="str">
        <f>IFERROR(_xlfn.XLOOKUP(Q4592,匹配表1065!AI:AI,匹配表1065!AJ:AJ),"绿标")</f>
        <v>红标</v>
      </c>
      <c r="T4592" s="93" t="str" cm="1">
        <f t="array" ref="T4592:U4592">_xlfn.XLOOKUP(Q4592,匹配表1065!L:L,匹配表1065!M:N)</f>
        <v>头痛</v>
      </c>
      <c r="U4592" s="94" t="str">
        <v>神经内科</v>
      </c>
      <c r="V4592" s="95" t="s">
        <v>67</v>
      </c>
      <c r="W4592" s="93">
        <f>_xlfn.XLOOKUP(M4592,匹配表1065!D:D,匹配表1065!F:F)*N4592</f>
        <v>12</v>
      </c>
    </row>
    <row r="4593" customHeight="1" spans="1:23">
      <c r="A4593" s="89" t="s">
        <v>787</v>
      </c>
      <c r="B4593" s="90">
        <v>46202</v>
      </c>
      <c r="C4593" s="91" t="str">
        <f t="shared" si="142"/>
        <v>6月第5周</v>
      </c>
      <c r="D4593" s="89" t="s">
        <v>864</v>
      </c>
      <c r="E4593" s="89" t="str">
        <f t="shared" si="143"/>
        <v>6月第5周--周1</v>
      </c>
      <c r="F4593" s="103" t="s">
        <v>27</v>
      </c>
      <c r="G4593" s="102" t="s">
        <v>136</v>
      </c>
      <c r="H4593" s="92" t="str">
        <f>_xlfn.XLOOKUP(O4593,匹配表1065!T:T,匹配表1065!W:W)</f>
        <v>淄博市</v>
      </c>
      <c r="I4593" s="89" t="str">
        <f>_xlfn.XLOOKUP(O4593,匹配表1065!T:T,匹配表1065!X:X)</f>
        <v>PME2043</v>
      </c>
      <c r="J4593" s="102" t="s">
        <v>140</v>
      </c>
      <c r="K4593" s="89" cm="1">
        <f ca="1" t="array" ref="K4593:L4593">_xlfn.XLOOKUP(J4593,匹配表1065!Y:Y,匹配表1065!AA:AB)</f>
        <v>9</v>
      </c>
      <c r="L4593" s="89" t="str">
        <v>3个月以上</v>
      </c>
      <c r="M4593" s="92" t="s">
        <v>35</v>
      </c>
      <c r="N4593" s="102">
        <v>1</v>
      </c>
      <c r="O4593" s="93" t="str">
        <f>_xlfn.XLOOKUP(P4593,匹配表1065!U:U,匹配表1065!T:T)</f>
        <v>HO00001533</v>
      </c>
      <c r="P4593" s="102" t="s">
        <v>865</v>
      </c>
      <c r="Q4593" s="102" t="s">
        <v>866</v>
      </c>
      <c r="R4593" s="89" t="str">
        <f>_xlfn.XLOOKUP(Q4593,匹配表1065!L:L,匹配表1065!O:O)</f>
        <v>C</v>
      </c>
      <c r="S4593" s="93" t="str">
        <f>IFERROR(_xlfn.XLOOKUP(Q4593,匹配表1065!AI:AI,匹配表1065!AJ:AJ),"绿标")</f>
        <v>绿标</v>
      </c>
      <c r="T4593" s="93" t="str" cm="1">
        <f t="array" ref="T4593:U4593">_xlfn.XLOOKUP(Q4593,匹配表1065!L:L,匹配表1065!M:N)</f>
        <v>眩晕</v>
      </c>
      <c r="U4593" s="94" t="str">
        <v>耳鼻喉科</v>
      </c>
      <c r="V4593" s="95" t="s">
        <v>70</v>
      </c>
      <c r="W4593" s="93">
        <f>_xlfn.XLOOKUP(M4593,匹配表1065!D:D,匹配表1065!F:F)*N4593</f>
        <v>4</v>
      </c>
    </row>
    <row r="4594" customHeight="1" spans="1:23">
      <c r="A4594" s="89" t="s">
        <v>787</v>
      </c>
      <c r="B4594" s="90">
        <v>46202</v>
      </c>
      <c r="C4594" s="91" t="str">
        <f t="shared" si="142"/>
        <v>6月第5周</v>
      </c>
      <c r="D4594" s="89" t="s">
        <v>864</v>
      </c>
      <c r="E4594" s="89" t="str">
        <f t="shared" si="143"/>
        <v>6月第5周--周1</v>
      </c>
      <c r="F4594" s="103" t="s">
        <v>27</v>
      </c>
      <c r="G4594" s="102" t="s">
        <v>136</v>
      </c>
      <c r="H4594" s="92" t="str">
        <f>_xlfn.XLOOKUP(O4594,匹配表1065!T:T,匹配表1065!W:W)</f>
        <v>青岛市</v>
      </c>
      <c r="I4594" s="89" t="str">
        <f>_xlfn.XLOOKUP(O4594,匹配表1065!T:T,匹配表1065!X:X)</f>
        <v>PME2032</v>
      </c>
      <c r="J4594" s="102" t="s">
        <v>143</v>
      </c>
      <c r="K4594" s="89" cm="1">
        <f ca="1" t="array" ref="K4594:L4594">_xlfn.XLOOKUP(J4594,匹配表1065!Y:Y,匹配表1065!AA:AB)</f>
        <v>31</v>
      </c>
      <c r="L4594" s="89" t="str">
        <v>3个月以上</v>
      </c>
      <c r="M4594" s="92" t="s">
        <v>30</v>
      </c>
      <c r="N4594" s="102">
        <v>1</v>
      </c>
      <c r="O4594" s="93" t="str">
        <f>_xlfn.XLOOKUP(P4594,匹配表1065!U:U,匹配表1065!T:T)</f>
        <v>HO00001482</v>
      </c>
      <c r="P4594" s="102" t="s">
        <v>146</v>
      </c>
      <c r="Q4594" s="102" t="s">
        <v>249</v>
      </c>
      <c r="R4594" s="89" t="str">
        <f>_xlfn.XLOOKUP(Q4594,匹配表1065!L:L,匹配表1065!O:O)</f>
        <v>C</v>
      </c>
      <c r="S4594" s="93" t="str">
        <f>IFERROR(_xlfn.XLOOKUP(Q4594,匹配表1065!AI:AI,匹配表1065!AJ:AJ),"绿标")</f>
        <v>绿标</v>
      </c>
      <c r="T4594" s="93" t="str" cm="1">
        <f t="array" ref="T4594:U4594">_xlfn.XLOOKUP(Q4594,匹配表1065!L:L,匹配表1065!M:N)</f>
        <v>眩晕</v>
      </c>
      <c r="U4594" s="94" t="str">
        <v>耳鼻喉科</v>
      </c>
      <c r="V4594" s="95" t="s">
        <v>70</v>
      </c>
      <c r="W4594" s="93">
        <f>_xlfn.XLOOKUP(M4594,匹配表1065!D:D,匹配表1065!F:F)*N4594</f>
        <v>12</v>
      </c>
    </row>
    <row r="4595" customHeight="1" spans="1:23">
      <c r="A4595" s="89" t="s">
        <v>787</v>
      </c>
      <c r="B4595" s="90">
        <v>46202</v>
      </c>
      <c r="C4595" s="91" t="str">
        <f t="shared" si="142"/>
        <v>6月第5周</v>
      </c>
      <c r="D4595" s="89" t="s">
        <v>864</v>
      </c>
      <c r="E4595" s="89" t="str">
        <f t="shared" si="143"/>
        <v>6月第5周--周1</v>
      </c>
      <c r="F4595" s="103" t="s">
        <v>27</v>
      </c>
      <c r="G4595" s="102" t="s">
        <v>136</v>
      </c>
      <c r="H4595" s="92" t="str">
        <f>_xlfn.XLOOKUP(O4595,匹配表1065!T:T,匹配表1065!W:W)</f>
        <v>青岛市</v>
      </c>
      <c r="I4595" s="89" t="str">
        <f>_xlfn.XLOOKUP(O4595,匹配表1065!T:T,匹配表1065!X:X)</f>
        <v>PME2032</v>
      </c>
      <c r="J4595" s="102" t="s">
        <v>143</v>
      </c>
      <c r="K4595" s="89" cm="1">
        <f ca="1" t="array" ref="K4595:L4595">_xlfn.XLOOKUP(J4595,匹配表1065!Y:Y,匹配表1065!AA:AB)</f>
        <v>31</v>
      </c>
      <c r="L4595" s="89" t="str">
        <v>3个月以上</v>
      </c>
      <c r="M4595" s="92" t="s">
        <v>55</v>
      </c>
      <c r="N4595" s="102">
        <v>1</v>
      </c>
      <c r="O4595" s="93" t="str">
        <f>_xlfn.XLOOKUP(P4595,匹配表1065!U:U,匹配表1065!T:T)</f>
        <v>HO00001489</v>
      </c>
      <c r="P4595" s="102" t="s">
        <v>144</v>
      </c>
      <c r="Q4595" s="102" t="s">
        <v>472</v>
      </c>
      <c r="R4595" s="89" t="str">
        <f>_xlfn.XLOOKUP(Q4595,匹配表1065!L:L,匹配表1065!O:O)</f>
        <v>D</v>
      </c>
      <c r="S4595" s="93" t="str">
        <f>IFERROR(_xlfn.XLOOKUP(Q4595,匹配表1065!AI:AI,匹配表1065!AJ:AJ),"绿标")</f>
        <v>绿标</v>
      </c>
      <c r="T4595" s="93" t="str" cm="1">
        <f t="array" ref="T4595:U4595">_xlfn.XLOOKUP(Q4595,匹配表1065!L:L,匹配表1065!M:N)</f>
        <v>抑郁焦虑</v>
      </c>
      <c r="U4595" s="94" t="str">
        <v>精神心理科</v>
      </c>
      <c r="V4595" s="95" t="s">
        <v>70</v>
      </c>
      <c r="W4595" s="93">
        <f>_xlfn.XLOOKUP(M4595,匹配表1065!D:D,匹配表1065!F:F)*N4595</f>
        <v>8</v>
      </c>
    </row>
    <row r="4596" customHeight="1" spans="1:23">
      <c r="A4596" s="89" t="s">
        <v>787</v>
      </c>
      <c r="B4596" s="90">
        <v>46202</v>
      </c>
      <c r="C4596" s="91" t="str">
        <f t="shared" ref="C4596:C4659" si="144">MONTH(B4596)&amp;TEXT(WEEKNUM(B4596,2)-WEEKNUM(B4596+1-DAY(B4596),2)+1,"月第0周")</f>
        <v>6月第5周</v>
      </c>
      <c r="D4596" s="89" t="s">
        <v>864</v>
      </c>
      <c r="E4596" s="89" t="str">
        <f t="shared" ref="E4596:E4659" si="145">D4596&amp;"--"&amp;"周"&amp;WEEKDAY(B4596,2)</f>
        <v>6月第5周--周1</v>
      </c>
      <c r="F4596" s="103" t="s">
        <v>27</v>
      </c>
      <c r="G4596" s="102" t="s">
        <v>136</v>
      </c>
      <c r="H4596" s="92" t="str">
        <f>_xlfn.XLOOKUP(O4596,匹配表1065!T:T,匹配表1065!W:W)</f>
        <v>青岛市</v>
      </c>
      <c r="I4596" s="89" t="str">
        <f>_xlfn.XLOOKUP(O4596,匹配表1065!T:T,匹配表1065!X:X)</f>
        <v>PME2032</v>
      </c>
      <c r="J4596" s="102" t="s">
        <v>143</v>
      </c>
      <c r="K4596" s="89" cm="1">
        <f ca="1" t="array" ref="K4596:L4596">_xlfn.XLOOKUP(J4596,匹配表1065!Y:Y,匹配表1065!AA:AB)</f>
        <v>31</v>
      </c>
      <c r="L4596" s="89" t="str">
        <v>3个月以上</v>
      </c>
      <c r="M4596" s="92" t="s">
        <v>35</v>
      </c>
      <c r="N4596" s="102">
        <v>1</v>
      </c>
      <c r="O4596" s="93" t="str">
        <f>_xlfn.XLOOKUP(P4596,匹配表1065!U:U,匹配表1065!T:T)</f>
        <v>HO00001482</v>
      </c>
      <c r="P4596" s="102" t="s">
        <v>146</v>
      </c>
      <c r="Q4596" s="102" t="s">
        <v>821</v>
      </c>
      <c r="R4596" s="89" t="str">
        <f>_xlfn.XLOOKUP(Q4596,匹配表1065!L:L,匹配表1065!O:O)</f>
        <v>B</v>
      </c>
      <c r="S4596" s="93" t="str">
        <f>IFERROR(_xlfn.XLOOKUP(Q4596,匹配表1065!AI:AI,匹配表1065!AJ:AJ),"绿标")</f>
        <v>绿标</v>
      </c>
      <c r="T4596" s="93" t="str" cm="1">
        <f t="array" ref="T4596:U4596">_xlfn.XLOOKUP(Q4596,匹配表1065!L:L,匹配表1065!M:N)</f>
        <v>脑血管</v>
      </c>
      <c r="U4596" s="94" t="str">
        <v>神经内科</v>
      </c>
      <c r="V4596" s="95" t="s">
        <v>58</v>
      </c>
      <c r="W4596" s="93">
        <f>_xlfn.XLOOKUP(M4596,匹配表1065!D:D,匹配表1065!F:F)*N4596</f>
        <v>4</v>
      </c>
    </row>
    <row r="4597" customHeight="1" spans="1:23">
      <c r="A4597" s="89" t="s">
        <v>787</v>
      </c>
      <c r="B4597" s="90">
        <v>46202</v>
      </c>
      <c r="C4597" s="91" t="str">
        <f t="shared" si="144"/>
        <v>6月第5周</v>
      </c>
      <c r="D4597" s="89" t="s">
        <v>864</v>
      </c>
      <c r="E4597" s="89" t="str">
        <f t="shared" si="145"/>
        <v>6月第5周--周1</v>
      </c>
      <c r="F4597" s="103" t="s">
        <v>27</v>
      </c>
      <c r="G4597" s="102" t="s">
        <v>136</v>
      </c>
      <c r="H4597" s="92" t="str">
        <f>_xlfn.XLOOKUP(O4597,匹配表1065!T:T,匹配表1065!W:W)</f>
        <v>青岛市</v>
      </c>
      <c r="I4597" s="89" t="str">
        <f>_xlfn.XLOOKUP(O4597,匹配表1065!T:T,匹配表1065!X:X)</f>
        <v>PME2033</v>
      </c>
      <c r="J4597" s="102" t="s">
        <v>137</v>
      </c>
      <c r="K4597" s="89" cm="1">
        <f ca="1" t="array" ref="K4597:L4597">_xlfn.XLOOKUP(J4597,匹配表1065!Y:Y,匹配表1065!AA:AB)</f>
        <v>10</v>
      </c>
      <c r="L4597" s="89" t="str">
        <v>3个月以上</v>
      </c>
      <c r="M4597" s="92" t="s">
        <v>30</v>
      </c>
      <c r="N4597" s="102">
        <v>1</v>
      </c>
      <c r="O4597" s="93" t="str">
        <f>_xlfn.XLOOKUP(P4597,匹配表1065!U:U,匹配表1065!T:T)</f>
        <v>HO00001481</v>
      </c>
      <c r="P4597" s="102" t="s">
        <v>246</v>
      </c>
      <c r="Q4597" s="102" t="s">
        <v>306</v>
      </c>
      <c r="R4597" s="89" t="str">
        <f>_xlfn.XLOOKUP(Q4597,匹配表1065!L:L,匹配表1065!O:O)</f>
        <v>A</v>
      </c>
      <c r="S4597" s="93" t="str">
        <f>IFERROR(_xlfn.XLOOKUP(Q4597,匹配表1065!AI:AI,匹配表1065!AJ:AJ),"绿标")</f>
        <v>红标</v>
      </c>
      <c r="T4597" s="93" t="str" cm="1">
        <f t="array" ref="T4597:U4597">_xlfn.XLOOKUP(Q4597,匹配表1065!L:L,匹配表1065!M:N)</f>
        <v>头痛</v>
      </c>
      <c r="U4597" s="94" t="str">
        <v>神经内科</v>
      </c>
      <c r="V4597" s="95" t="s">
        <v>42</v>
      </c>
      <c r="W4597" s="93">
        <f>_xlfn.XLOOKUP(M4597,匹配表1065!D:D,匹配表1065!F:F)*N4597</f>
        <v>12</v>
      </c>
    </row>
    <row r="4598" customHeight="1" spans="1:23">
      <c r="A4598" s="89" t="s">
        <v>787</v>
      </c>
      <c r="B4598" s="90">
        <v>46202</v>
      </c>
      <c r="C4598" s="91" t="str">
        <f t="shared" si="144"/>
        <v>6月第5周</v>
      </c>
      <c r="D4598" s="89" t="s">
        <v>864</v>
      </c>
      <c r="E4598" s="89" t="str">
        <f t="shared" si="145"/>
        <v>6月第5周--周1</v>
      </c>
      <c r="F4598" s="103" t="s">
        <v>27</v>
      </c>
      <c r="G4598" s="102" t="s">
        <v>136</v>
      </c>
      <c r="H4598" s="92" t="str">
        <f>_xlfn.XLOOKUP(O4598,匹配表1065!T:T,匹配表1065!W:W)</f>
        <v>青岛市</v>
      </c>
      <c r="I4598" s="89" t="str">
        <f>_xlfn.XLOOKUP(O4598,匹配表1065!T:T,匹配表1065!X:X)</f>
        <v>PME2031</v>
      </c>
      <c r="J4598" s="102" t="s">
        <v>155</v>
      </c>
      <c r="K4598" s="89" cm="1">
        <f ca="1" t="array" ref="K4598:L4598">_xlfn.XLOOKUP(J4598,匹配表1065!Y:Y,匹配表1065!AA:AB)</f>
        <v>31</v>
      </c>
      <c r="L4598" s="89" t="str">
        <v>3个月以上</v>
      </c>
      <c r="M4598" s="92" t="s">
        <v>30</v>
      </c>
      <c r="N4598" s="102">
        <v>1</v>
      </c>
      <c r="O4598" s="93" t="str">
        <f>_xlfn.XLOOKUP(P4598,匹配表1065!U:U,匹配表1065!T:T)</f>
        <v>HO00072793</v>
      </c>
      <c r="P4598" s="102" t="s">
        <v>159</v>
      </c>
      <c r="Q4598" s="102" t="s">
        <v>339</v>
      </c>
      <c r="R4598" s="89" t="str">
        <f>_xlfn.XLOOKUP(Q4598,匹配表1065!L:L,匹配表1065!O:O)</f>
        <v>C</v>
      </c>
      <c r="S4598" s="93" t="str">
        <f>IFERROR(_xlfn.XLOOKUP(Q4598,匹配表1065!AI:AI,匹配表1065!AJ:AJ),"绿标")</f>
        <v>红标</v>
      </c>
      <c r="T4598" s="93" t="str" cm="1">
        <f t="array" ref="T4598:U4598">_xlfn.XLOOKUP(Q4598,匹配表1065!L:L,匹配表1065!M:N)</f>
        <v>眩晕</v>
      </c>
      <c r="U4598" s="94" t="str">
        <v>神经内科</v>
      </c>
      <c r="V4598" s="95" t="s">
        <v>70</v>
      </c>
      <c r="W4598" s="93">
        <f>_xlfn.XLOOKUP(M4598,匹配表1065!D:D,匹配表1065!F:F)*N4598</f>
        <v>12</v>
      </c>
    </row>
    <row r="4599" customHeight="1" spans="1:23">
      <c r="A4599" s="89" t="s">
        <v>787</v>
      </c>
      <c r="B4599" s="90">
        <v>46202</v>
      </c>
      <c r="C4599" s="91" t="str">
        <f t="shared" si="144"/>
        <v>6月第5周</v>
      </c>
      <c r="D4599" s="89" t="s">
        <v>864</v>
      </c>
      <c r="E4599" s="89" t="str">
        <f t="shared" si="145"/>
        <v>6月第5周--周1</v>
      </c>
      <c r="F4599" s="103" t="s">
        <v>27</v>
      </c>
      <c r="G4599" s="102" t="s">
        <v>136</v>
      </c>
      <c r="H4599" s="92" t="str">
        <f>_xlfn.XLOOKUP(O4599,匹配表1065!T:T,匹配表1065!W:W)</f>
        <v>青岛市</v>
      </c>
      <c r="I4599" s="89" t="str">
        <f>_xlfn.XLOOKUP(O4599,匹配表1065!T:T,匹配表1065!X:X)</f>
        <v>PME2031</v>
      </c>
      <c r="J4599" s="102" t="s">
        <v>155</v>
      </c>
      <c r="K4599" s="89" cm="1">
        <f ca="1" t="array" ref="K4599:L4599">_xlfn.XLOOKUP(J4599,匹配表1065!Y:Y,匹配表1065!AA:AB)</f>
        <v>31</v>
      </c>
      <c r="L4599" s="89" t="str">
        <v>3个月以上</v>
      </c>
      <c r="M4599" s="92" t="s">
        <v>30</v>
      </c>
      <c r="N4599" s="102">
        <v>1</v>
      </c>
      <c r="O4599" s="93" t="str">
        <f>_xlfn.XLOOKUP(P4599,匹配表1065!U:U,匹配表1065!T:T)</f>
        <v>HO00001485</v>
      </c>
      <c r="P4599" s="102" t="s">
        <v>253</v>
      </c>
      <c r="Q4599" s="102" t="s">
        <v>254</v>
      </c>
      <c r="R4599" s="89" t="str">
        <f>_xlfn.XLOOKUP(Q4599,匹配表1065!L:L,匹配表1065!O:O)</f>
        <v>B</v>
      </c>
      <c r="S4599" s="93" t="str">
        <f>IFERROR(_xlfn.XLOOKUP(Q4599,匹配表1065!AI:AI,匹配表1065!AJ:AJ),"绿标")</f>
        <v>红标</v>
      </c>
      <c r="T4599" s="93" t="str" cm="1">
        <f t="array" ref="T4599:U4599">_xlfn.XLOOKUP(Q4599,匹配表1065!L:L,匹配表1065!M:N)</f>
        <v>脑血管</v>
      </c>
      <c r="U4599" s="94" t="str">
        <v>神经内科</v>
      </c>
      <c r="V4599" s="95" t="s">
        <v>67</v>
      </c>
      <c r="W4599" s="93">
        <f>_xlfn.XLOOKUP(M4599,匹配表1065!D:D,匹配表1065!F:F)*N4599</f>
        <v>12</v>
      </c>
    </row>
    <row r="4600" customHeight="1" spans="1:23">
      <c r="A4600" s="89" t="s">
        <v>787</v>
      </c>
      <c r="B4600" s="90">
        <v>46202</v>
      </c>
      <c r="C4600" s="91" t="str">
        <f t="shared" si="144"/>
        <v>6月第5周</v>
      </c>
      <c r="D4600" s="89" t="s">
        <v>864</v>
      </c>
      <c r="E4600" s="89" t="str">
        <f t="shared" si="145"/>
        <v>6月第5周--周1</v>
      </c>
      <c r="F4600" s="103" t="s">
        <v>27</v>
      </c>
      <c r="G4600" s="102" t="s">
        <v>136</v>
      </c>
      <c r="H4600" s="92" t="str">
        <f>_xlfn.XLOOKUP(O4600,匹配表1065!T:T,匹配表1065!W:W)</f>
        <v>青岛市</v>
      </c>
      <c r="I4600" s="89" t="str">
        <f>_xlfn.XLOOKUP(O4600,匹配表1065!T:T,匹配表1065!X:X)</f>
        <v>PME2035</v>
      </c>
      <c r="J4600" s="102" t="s">
        <v>150</v>
      </c>
      <c r="K4600" s="89" cm="1">
        <f ca="1" t="array" ref="K4600:L4600">_xlfn.XLOOKUP(J4600,匹配表1065!Y:Y,匹配表1065!AA:AB)</f>
        <v>8</v>
      </c>
      <c r="L4600" s="89" t="str">
        <v>3个月以上</v>
      </c>
      <c r="M4600" s="92" t="s">
        <v>35</v>
      </c>
      <c r="N4600" s="102">
        <v>1</v>
      </c>
      <c r="O4600" s="93" t="str">
        <f>_xlfn.XLOOKUP(P4600,匹配表1065!U:U,匹配表1065!T:T)</f>
        <v>HO00001477</v>
      </c>
      <c r="P4600" s="102" t="s">
        <v>153</v>
      </c>
      <c r="Q4600" s="102" t="s">
        <v>154</v>
      </c>
      <c r="R4600" s="89" t="str">
        <f>_xlfn.XLOOKUP(Q4600,匹配表1065!L:L,匹配表1065!O:O)</f>
        <v>B</v>
      </c>
      <c r="S4600" s="93" t="str">
        <f>IFERROR(_xlfn.XLOOKUP(Q4600,匹配表1065!AI:AI,匹配表1065!AJ:AJ),"绿标")</f>
        <v>绿标</v>
      </c>
      <c r="T4600" s="93" t="str" cm="1">
        <f t="array" ref="T4600:U4600">_xlfn.XLOOKUP(Q4600,匹配表1065!L:L,匹配表1065!M:N)</f>
        <v>脑血管</v>
      </c>
      <c r="U4600" s="94" t="str">
        <v>神经内科</v>
      </c>
      <c r="V4600" s="95" t="s">
        <v>70</v>
      </c>
      <c r="W4600" s="93">
        <f>_xlfn.XLOOKUP(M4600,匹配表1065!D:D,匹配表1065!F:F)*N4600</f>
        <v>4</v>
      </c>
    </row>
    <row r="4601" customHeight="1" spans="1:23">
      <c r="A4601" s="89" t="s">
        <v>787</v>
      </c>
      <c r="B4601" s="90">
        <v>46202</v>
      </c>
      <c r="C4601" s="91" t="str">
        <f t="shared" si="144"/>
        <v>6月第5周</v>
      </c>
      <c r="D4601" s="89" t="s">
        <v>864</v>
      </c>
      <c r="E4601" s="89" t="str">
        <f t="shared" si="145"/>
        <v>6月第5周--周1</v>
      </c>
      <c r="F4601" s="103" t="s">
        <v>27</v>
      </c>
      <c r="G4601" s="102" t="s">
        <v>136</v>
      </c>
      <c r="H4601" s="92" t="str">
        <f>_xlfn.XLOOKUP(O4601,匹配表1065!T:T,匹配表1065!W:W)</f>
        <v>青岛市</v>
      </c>
      <c r="I4601" s="89" t="str">
        <f>_xlfn.XLOOKUP(O4601,匹配表1065!T:T,匹配表1065!X:X)</f>
        <v>PME2035</v>
      </c>
      <c r="J4601" s="102" t="s">
        <v>150</v>
      </c>
      <c r="K4601" s="89" cm="1">
        <f ca="1" t="array" ref="K4601:L4601">_xlfn.XLOOKUP(J4601,匹配表1065!Y:Y,匹配表1065!AA:AB)</f>
        <v>8</v>
      </c>
      <c r="L4601" s="89" t="str">
        <v>3个月以上</v>
      </c>
      <c r="M4601" s="92" t="s">
        <v>35</v>
      </c>
      <c r="N4601" s="102">
        <v>1</v>
      </c>
      <c r="O4601" s="93" t="str">
        <f>_xlfn.XLOOKUP(P4601,匹配表1065!U:U,匹配表1065!T:T)</f>
        <v>HO00001477</v>
      </c>
      <c r="P4601" s="102" t="s">
        <v>153</v>
      </c>
      <c r="Q4601" s="102" t="s">
        <v>811</v>
      </c>
      <c r="R4601" s="89" t="str">
        <f>_xlfn.XLOOKUP(Q4601,匹配表1065!L:L,匹配表1065!O:O)</f>
        <v>B</v>
      </c>
      <c r="S4601" s="93" t="str">
        <f>IFERROR(_xlfn.XLOOKUP(Q4601,匹配表1065!AI:AI,匹配表1065!AJ:AJ),"绿标")</f>
        <v>红标</v>
      </c>
      <c r="T4601" s="93" t="str" cm="1">
        <f t="array" ref="T4601:U4601">_xlfn.XLOOKUP(Q4601,匹配表1065!L:L,匹配表1065!M:N)</f>
        <v>脑血管</v>
      </c>
      <c r="U4601" s="94" t="str">
        <v>神经内科</v>
      </c>
      <c r="V4601" s="95" t="s">
        <v>42</v>
      </c>
      <c r="W4601" s="93">
        <f>_xlfn.XLOOKUP(M4601,匹配表1065!D:D,匹配表1065!F:F)*N4601</f>
        <v>4</v>
      </c>
    </row>
    <row r="4602" customHeight="1" spans="1:23">
      <c r="A4602" s="89" t="s">
        <v>787</v>
      </c>
      <c r="B4602" s="90">
        <v>46202</v>
      </c>
      <c r="C4602" s="91" t="str">
        <f t="shared" si="144"/>
        <v>6月第5周</v>
      </c>
      <c r="D4602" s="89" t="s">
        <v>864</v>
      </c>
      <c r="E4602" s="89" t="str">
        <f t="shared" si="145"/>
        <v>6月第5周--周1</v>
      </c>
      <c r="F4602" s="103" t="s">
        <v>27</v>
      </c>
      <c r="G4602" s="102" t="s">
        <v>136</v>
      </c>
      <c r="H4602" s="92" t="str">
        <f>_xlfn.XLOOKUP(O4602,匹配表1065!T:T,匹配表1065!W:W)</f>
        <v>青岛市</v>
      </c>
      <c r="I4602" s="89" t="str">
        <f>_xlfn.XLOOKUP(O4602,匹配表1065!T:T,匹配表1065!X:X)</f>
        <v>PME2035</v>
      </c>
      <c r="J4602" s="102" t="s">
        <v>150</v>
      </c>
      <c r="K4602" s="89" cm="1">
        <f ca="1" t="array" ref="K4602:L4602">_xlfn.XLOOKUP(J4602,匹配表1065!Y:Y,匹配表1065!AA:AB)</f>
        <v>8</v>
      </c>
      <c r="L4602" s="89" t="str">
        <v>3个月以上</v>
      </c>
      <c r="M4602" s="92" t="s">
        <v>30</v>
      </c>
      <c r="N4602" s="102">
        <v>1</v>
      </c>
      <c r="O4602" s="93" t="str">
        <f>_xlfn.XLOOKUP(P4602,匹配表1065!U:U,匹配表1065!T:T)</f>
        <v>HO00001476</v>
      </c>
      <c r="P4602" s="102" t="s">
        <v>151</v>
      </c>
      <c r="Q4602" s="102" t="s">
        <v>152</v>
      </c>
      <c r="R4602" s="89" t="str">
        <f>_xlfn.XLOOKUP(Q4602,匹配表1065!L:L,匹配表1065!O:O)</f>
        <v>C</v>
      </c>
      <c r="S4602" s="93" t="str">
        <f>IFERROR(_xlfn.XLOOKUP(Q4602,匹配表1065!AI:AI,匹配表1065!AJ:AJ),"绿标")</f>
        <v>红标</v>
      </c>
      <c r="T4602" s="93" t="str" cm="1">
        <f t="array" ref="T4602:U4602">_xlfn.XLOOKUP(Q4602,匹配表1065!L:L,匹配表1065!M:N)</f>
        <v>眩晕</v>
      </c>
      <c r="U4602" s="94" t="str">
        <v>神经内科</v>
      </c>
      <c r="V4602" s="95" t="s">
        <v>70</v>
      </c>
      <c r="W4602" s="93">
        <f>_xlfn.XLOOKUP(M4602,匹配表1065!D:D,匹配表1065!F:F)*N4602</f>
        <v>12</v>
      </c>
    </row>
    <row r="4603" customHeight="1" spans="1:23">
      <c r="A4603" s="89" t="s">
        <v>787</v>
      </c>
      <c r="B4603" s="90">
        <v>46202</v>
      </c>
      <c r="C4603" s="91" t="str">
        <f t="shared" si="144"/>
        <v>6月第5周</v>
      </c>
      <c r="D4603" s="89" t="s">
        <v>864</v>
      </c>
      <c r="E4603" s="89" t="str">
        <f t="shared" si="145"/>
        <v>6月第5周--周1</v>
      </c>
      <c r="F4603" s="103" t="s">
        <v>27</v>
      </c>
      <c r="G4603" s="102" t="s">
        <v>136</v>
      </c>
      <c r="H4603" s="92" t="str">
        <f>_xlfn.XLOOKUP(O4603,匹配表1065!T:T,匹配表1065!W:W)</f>
        <v>青岛市</v>
      </c>
      <c r="I4603" s="89" t="str">
        <f>_xlfn.XLOOKUP(O4603,匹配表1065!T:T,匹配表1065!X:X)</f>
        <v>PME2035</v>
      </c>
      <c r="J4603" s="102" t="s">
        <v>150</v>
      </c>
      <c r="K4603" s="89" cm="1">
        <f ca="1" t="array" ref="K4603:L4603">_xlfn.XLOOKUP(J4603,匹配表1065!Y:Y,匹配表1065!AA:AB)</f>
        <v>8</v>
      </c>
      <c r="L4603" s="89" t="str">
        <v>3个月以上</v>
      </c>
      <c r="M4603" s="92" t="s">
        <v>35</v>
      </c>
      <c r="N4603" s="102">
        <v>1</v>
      </c>
      <c r="O4603" s="93" t="str">
        <f>_xlfn.XLOOKUP(P4603,匹配表1065!U:U,匹配表1065!T:T)</f>
        <v>HO00001483</v>
      </c>
      <c r="P4603" s="102" t="s">
        <v>259</v>
      </c>
      <c r="Q4603" s="102" t="s">
        <v>397</v>
      </c>
      <c r="R4603" s="89" t="str">
        <f>_xlfn.XLOOKUP(Q4603,匹配表1065!L:L,匹配表1065!O:O)</f>
        <v>C</v>
      </c>
      <c r="S4603" s="93" t="str">
        <f>IFERROR(_xlfn.XLOOKUP(Q4603,匹配表1065!AI:AI,匹配表1065!AJ:AJ),"绿标")</f>
        <v>绿标</v>
      </c>
      <c r="T4603" s="93" t="str" cm="1">
        <f t="array" ref="T4603:U4603">_xlfn.XLOOKUP(Q4603,匹配表1065!L:L,匹配表1065!M:N)</f>
        <v>眩晕</v>
      </c>
      <c r="U4603" s="94" t="str">
        <v>神经内科</v>
      </c>
      <c r="V4603" s="95" t="s">
        <v>58</v>
      </c>
      <c r="W4603" s="93">
        <f>_xlfn.XLOOKUP(M4603,匹配表1065!D:D,匹配表1065!F:F)*N4603</f>
        <v>4</v>
      </c>
    </row>
    <row r="4604" customHeight="1" spans="1:23">
      <c r="A4604" s="89" t="s">
        <v>787</v>
      </c>
      <c r="B4604" s="90">
        <v>46202</v>
      </c>
      <c r="C4604" s="91" t="str">
        <f t="shared" si="144"/>
        <v>6月第5周</v>
      </c>
      <c r="D4604" s="89" t="s">
        <v>864</v>
      </c>
      <c r="E4604" s="89" t="str">
        <f t="shared" si="145"/>
        <v>6月第5周--周1</v>
      </c>
      <c r="F4604" s="103" t="s">
        <v>27</v>
      </c>
      <c r="G4604" s="102" t="s">
        <v>136</v>
      </c>
      <c r="H4604" s="92" t="str">
        <f>_xlfn.XLOOKUP(O4604,匹配表1065!T:T,匹配表1065!W:W)</f>
        <v>潍坊市</v>
      </c>
      <c r="I4604" s="89" t="str">
        <f>_xlfn.XLOOKUP(O4604,匹配表1065!T:T,匹配表1065!X:X)</f>
        <v>PME2036</v>
      </c>
      <c r="J4604" s="102" t="s">
        <v>161</v>
      </c>
      <c r="K4604" s="89" cm="1">
        <f ca="1" t="array" ref="K4604:L4604">_xlfn.XLOOKUP(J4604,匹配表1065!Y:Y,匹配表1065!AA:AB)</f>
        <v>1519</v>
      </c>
      <c r="L4604" s="89" t="str">
        <v>3个月以上</v>
      </c>
      <c r="M4604" s="92" t="s">
        <v>55</v>
      </c>
      <c r="N4604" s="102">
        <v>1</v>
      </c>
      <c r="O4604" s="93" t="str">
        <f>_xlfn.XLOOKUP(P4604,匹配表1065!U:U,匹配表1065!T:T)</f>
        <v>HO00001521</v>
      </c>
      <c r="P4604" s="102" t="s">
        <v>162</v>
      </c>
      <c r="Q4604" s="102" t="s">
        <v>870</v>
      </c>
      <c r="R4604" s="89" t="str">
        <f>_xlfn.XLOOKUP(Q4604,匹配表1065!L:L,匹配表1065!O:O)</f>
        <v>B</v>
      </c>
      <c r="S4604" s="93" t="str">
        <f>IFERROR(_xlfn.XLOOKUP(Q4604,匹配表1065!AI:AI,匹配表1065!AJ:AJ),"绿标")</f>
        <v>绿标</v>
      </c>
      <c r="T4604" s="93" t="str" cm="1">
        <f t="array" ref="T4604:U4604">_xlfn.XLOOKUP(Q4604,匹配表1065!L:L,匹配表1065!M:N)</f>
        <v>脑血管</v>
      </c>
      <c r="U4604" s="94" t="str">
        <v>神经内科</v>
      </c>
      <c r="V4604" s="95" t="s">
        <v>42</v>
      </c>
      <c r="W4604" s="93">
        <f>_xlfn.XLOOKUP(M4604,匹配表1065!D:D,匹配表1065!F:F)*N4604</f>
        <v>8</v>
      </c>
    </row>
    <row r="4605" customHeight="1" spans="1:23">
      <c r="A4605" s="89" t="s">
        <v>787</v>
      </c>
      <c r="B4605" s="90">
        <v>46202</v>
      </c>
      <c r="C4605" s="91" t="str">
        <f t="shared" si="144"/>
        <v>6月第5周</v>
      </c>
      <c r="D4605" s="89" t="s">
        <v>864</v>
      </c>
      <c r="E4605" s="89" t="str">
        <f t="shared" si="145"/>
        <v>6月第5周--周1</v>
      </c>
      <c r="F4605" s="103" t="s">
        <v>27</v>
      </c>
      <c r="G4605" s="102" t="s">
        <v>136</v>
      </c>
      <c r="H4605" s="92" t="str">
        <f>_xlfn.XLOOKUP(O4605,匹配表1065!T:T,匹配表1065!W:W)</f>
        <v>潍坊市</v>
      </c>
      <c r="I4605" s="89" t="str">
        <f>_xlfn.XLOOKUP(O4605,匹配表1065!T:T,匹配表1065!X:X)</f>
        <v>PME2036</v>
      </c>
      <c r="J4605" s="102" t="s">
        <v>161</v>
      </c>
      <c r="K4605" s="89" cm="1">
        <f ca="1" t="array" ref="K4605:L4605">_xlfn.XLOOKUP(J4605,匹配表1065!Y:Y,匹配表1065!AA:AB)</f>
        <v>1519</v>
      </c>
      <c r="L4605" s="89" t="str">
        <v>3个月以上</v>
      </c>
      <c r="M4605" s="92" t="s">
        <v>30</v>
      </c>
      <c r="N4605" s="102">
        <v>1</v>
      </c>
      <c r="O4605" s="93" t="str">
        <f>_xlfn.XLOOKUP(P4605,匹配表1065!U:U,匹配表1065!T:T)</f>
        <v>HO00001506</v>
      </c>
      <c r="P4605" s="102" t="s">
        <v>395</v>
      </c>
      <c r="Q4605" s="102" t="s">
        <v>475</v>
      </c>
      <c r="R4605" s="89" t="str">
        <f>_xlfn.XLOOKUP(Q4605,匹配表1065!L:L,匹配表1065!O:O)</f>
        <v>A</v>
      </c>
      <c r="S4605" s="93" t="str">
        <f>IFERROR(_xlfn.XLOOKUP(Q4605,匹配表1065!AI:AI,匹配表1065!AJ:AJ),"绿标")</f>
        <v>红标</v>
      </c>
      <c r="T4605" s="93" t="str" cm="1">
        <f t="array" ref="T4605:U4605">_xlfn.XLOOKUP(Q4605,匹配表1065!L:L,匹配表1065!M:N)</f>
        <v>头痛</v>
      </c>
      <c r="U4605" s="94" t="str">
        <v>神经内科</v>
      </c>
      <c r="V4605" s="95" t="s">
        <v>42</v>
      </c>
      <c r="W4605" s="93">
        <f>_xlfn.XLOOKUP(M4605,匹配表1065!D:D,匹配表1065!F:F)*N4605</f>
        <v>12</v>
      </c>
    </row>
    <row r="4606" customHeight="1" spans="1:23">
      <c r="A4606" s="89" t="s">
        <v>787</v>
      </c>
      <c r="B4606" s="90">
        <v>46202</v>
      </c>
      <c r="C4606" s="91" t="str">
        <f t="shared" si="144"/>
        <v>6月第5周</v>
      </c>
      <c r="D4606" s="89" t="s">
        <v>864</v>
      </c>
      <c r="E4606" s="89" t="str">
        <f t="shared" si="145"/>
        <v>6月第5周--周1</v>
      </c>
      <c r="F4606" s="103" t="s">
        <v>27</v>
      </c>
      <c r="G4606" s="102" t="s">
        <v>136</v>
      </c>
      <c r="H4606" s="92" t="str">
        <f>_xlfn.XLOOKUP(O4606,匹配表1065!T:T,匹配表1065!W:W)</f>
        <v>潍坊市</v>
      </c>
      <c r="I4606" s="89" t="str">
        <f>_xlfn.XLOOKUP(O4606,匹配表1065!T:T,匹配表1065!X:X)</f>
        <v>PME2036</v>
      </c>
      <c r="J4606" s="102" t="s">
        <v>161</v>
      </c>
      <c r="K4606" s="89" cm="1">
        <f ca="1" t="array" ref="K4606:L4606">_xlfn.XLOOKUP(J4606,匹配表1065!Y:Y,匹配表1065!AA:AB)</f>
        <v>1519</v>
      </c>
      <c r="L4606" s="89" t="str">
        <v>3个月以上</v>
      </c>
      <c r="M4606" s="92" t="s">
        <v>35</v>
      </c>
      <c r="N4606" s="102">
        <v>1</v>
      </c>
      <c r="O4606" s="93" t="str">
        <f>_xlfn.XLOOKUP(P4606,匹配表1065!U:U,匹配表1065!T:T)</f>
        <v>HO00001496</v>
      </c>
      <c r="P4606" s="102" t="s">
        <v>256</v>
      </c>
      <c r="Q4606" s="102" t="s">
        <v>303</v>
      </c>
      <c r="R4606" s="89" t="str">
        <f>_xlfn.XLOOKUP(Q4606,匹配表1065!L:L,匹配表1065!O:O)</f>
        <v>C</v>
      </c>
      <c r="S4606" s="93" t="str">
        <f>IFERROR(_xlfn.XLOOKUP(Q4606,匹配表1065!AI:AI,匹配表1065!AJ:AJ),"绿标")</f>
        <v>红标</v>
      </c>
      <c r="T4606" s="93" t="str" cm="1">
        <f t="array" ref="T4606:U4606">_xlfn.XLOOKUP(Q4606,匹配表1065!L:L,匹配表1065!M:N)</f>
        <v>眩晕</v>
      </c>
      <c r="U4606" s="94" t="str">
        <v>神经内科</v>
      </c>
      <c r="V4606" s="95" t="s">
        <v>70</v>
      </c>
      <c r="W4606" s="93">
        <f>_xlfn.XLOOKUP(M4606,匹配表1065!D:D,匹配表1065!F:F)*N4606</f>
        <v>4</v>
      </c>
    </row>
    <row r="4607" customHeight="1" spans="1:23">
      <c r="A4607" s="89" t="s">
        <v>787</v>
      </c>
      <c r="B4607" s="90">
        <v>46202</v>
      </c>
      <c r="C4607" s="91" t="str">
        <f t="shared" si="144"/>
        <v>6月第5周</v>
      </c>
      <c r="D4607" s="89" t="s">
        <v>864</v>
      </c>
      <c r="E4607" s="89" t="str">
        <f t="shared" si="145"/>
        <v>6月第5周--周1</v>
      </c>
      <c r="F4607" s="103" t="s">
        <v>27</v>
      </c>
      <c r="G4607" s="102" t="s">
        <v>136</v>
      </c>
      <c r="H4607" s="92" t="str">
        <f>_xlfn.XLOOKUP(O4607,匹配表1065!T:T,匹配表1065!W:W)</f>
        <v>烟台市</v>
      </c>
      <c r="I4607" s="89" t="str">
        <f>_xlfn.XLOOKUP(O4607,匹配表1065!T:T,匹配表1065!X:X)</f>
        <v>PME2034</v>
      </c>
      <c r="J4607" s="102" t="s">
        <v>501</v>
      </c>
      <c r="K4607" s="89" cm="1">
        <f ca="1" t="array" ref="K4607:L4607">_xlfn.XLOOKUP(J4607,匹配表1065!Y:Y,匹配表1065!AA:AB)</f>
        <v>4</v>
      </c>
      <c r="L4607" s="89" t="str">
        <v>3个月以上</v>
      </c>
      <c r="M4607" s="92" t="s">
        <v>35</v>
      </c>
      <c r="N4607" s="102">
        <v>1</v>
      </c>
      <c r="O4607" s="93" t="str">
        <f>_xlfn.XLOOKUP(P4607,匹配表1065!U:U,匹配表1065!T:T)</f>
        <v>HO00001522</v>
      </c>
      <c r="P4607" s="102" t="s">
        <v>502</v>
      </c>
      <c r="Q4607" s="102" t="s">
        <v>777</v>
      </c>
      <c r="R4607" s="89" t="str">
        <f>_xlfn.XLOOKUP(Q4607,匹配表1065!L:L,匹配表1065!O:O)</f>
        <v>A</v>
      </c>
      <c r="S4607" s="93" t="str">
        <f>IFERROR(_xlfn.XLOOKUP(Q4607,匹配表1065!AI:AI,匹配表1065!AJ:AJ),"绿标")</f>
        <v>绿标</v>
      </c>
      <c r="T4607" s="93" t="str" cm="1">
        <f t="array" ref="T4607:U4607">_xlfn.XLOOKUP(Q4607,匹配表1065!L:L,匹配表1065!M:N)</f>
        <v>头痛</v>
      </c>
      <c r="U4607" s="94" t="str">
        <v>神经内科</v>
      </c>
      <c r="V4607" s="95" t="s">
        <v>42</v>
      </c>
      <c r="W4607" s="93">
        <f>_xlfn.XLOOKUP(M4607,匹配表1065!D:D,匹配表1065!F:F)*N4607</f>
        <v>4</v>
      </c>
    </row>
    <row r="4608" customHeight="1" spans="1:23">
      <c r="A4608" s="89" t="s">
        <v>787</v>
      </c>
      <c r="B4608" s="90">
        <v>46202</v>
      </c>
      <c r="C4608" s="91" t="str">
        <f t="shared" si="144"/>
        <v>6月第5周</v>
      </c>
      <c r="D4608" s="89" t="s">
        <v>864</v>
      </c>
      <c r="E4608" s="89" t="str">
        <f t="shared" si="145"/>
        <v>6月第5周--周1</v>
      </c>
      <c r="F4608" s="103" t="s">
        <v>27</v>
      </c>
      <c r="G4608" s="92" t="s">
        <v>92</v>
      </c>
      <c r="H4608" s="92" t="str">
        <f>_xlfn.XLOOKUP(O4608,匹配表1065!T:T,匹配表1065!W:W)</f>
        <v>芜湖市</v>
      </c>
      <c r="I4608" s="89" t="str">
        <f>_xlfn.XLOOKUP(O4608,匹配表1065!T:T,匹配表1065!X:X)</f>
        <v>PME2003</v>
      </c>
      <c r="J4608" s="102" t="s">
        <v>101</v>
      </c>
      <c r="K4608" s="89" cm="1">
        <f ca="1" t="array" ref="K4608:L4608">_xlfn.XLOOKUP(J4608,匹配表1065!Y:Y,匹配表1065!AA:AB)</f>
        <v>1</v>
      </c>
      <c r="L4608" s="89" t="str">
        <v>3个月以内</v>
      </c>
      <c r="M4608" s="92" t="s">
        <v>55</v>
      </c>
      <c r="N4608" s="102">
        <v>1</v>
      </c>
      <c r="O4608" s="93" t="str">
        <f>_xlfn.XLOOKUP(P4608,匹配表1065!U:U,匹配表1065!T:T)</f>
        <v>HO00000022</v>
      </c>
      <c r="P4608" s="102" t="s">
        <v>102</v>
      </c>
      <c r="Q4608" s="102" t="s">
        <v>871</v>
      </c>
      <c r="R4608" s="89" t="str">
        <f>_xlfn.XLOOKUP(Q4608,匹配表1065!L:L,匹配表1065!O:O)</f>
        <v>C</v>
      </c>
      <c r="S4608" s="93" t="str">
        <f>IFERROR(_xlfn.XLOOKUP(Q4608,匹配表1065!AI:AI,匹配表1065!AJ:AJ),"绿标")</f>
        <v>绿标</v>
      </c>
      <c r="T4608" s="93" t="str" cm="1">
        <f t="array" ref="T4608:U4608">_xlfn.XLOOKUP(Q4608,匹配表1065!L:L,匹配表1065!M:N)</f>
        <v>眩晕</v>
      </c>
      <c r="U4608" s="94" t="str">
        <v>神经内科</v>
      </c>
      <c r="V4608" s="95" t="s">
        <v>67</v>
      </c>
      <c r="W4608" s="93">
        <f>_xlfn.XLOOKUP(M4608,匹配表1065!D:D,匹配表1065!F:F)*N4608</f>
        <v>8</v>
      </c>
    </row>
    <row r="4609" customHeight="1" spans="1:23">
      <c r="A4609" s="89" t="s">
        <v>787</v>
      </c>
      <c r="B4609" s="90">
        <v>46202</v>
      </c>
      <c r="C4609" s="91" t="str">
        <f t="shared" si="144"/>
        <v>6月第5周</v>
      </c>
      <c r="D4609" s="89" t="s">
        <v>864</v>
      </c>
      <c r="E4609" s="89" t="str">
        <f t="shared" si="145"/>
        <v>6月第5周--周1</v>
      </c>
      <c r="F4609" s="103" t="s">
        <v>27</v>
      </c>
      <c r="G4609" s="92" t="s">
        <v>92</v>
      </c>
      <c r="H4609" s="92" t="str">
        <f>_xlfn.XLOOKUP(O4609,匹配表1065!T:T,匹配表1065!W:W)</f>
        <v>合肥市</v>
      </c>
      <c r="I4609" s="89" t="str">
        <f>_xlfn.XLOOKUP(O4609,匹配表1065!T:T,匹配表1065!X:X)</f>
        <v>PME2047</v>
      </c>
      <c r="J4609" s="102" t="s">
        <v>97</v>
      </c>
      <c r="K4609" s="89" cm="1">
        <f ca="1" t="array" ref="K4609:L4609">_xlfn.XLOOKUP(J4609,匹配表1065!Y:Y,匹配表1065!AA:AB)</f>
        <v>2</v>
      </c>
      <c r="L4609" s="89" t="str">
        <v>3个月以内</v>
      </c>
      <c r="M4609" s="92" t="s">
        <v>35</v>
      </c>
      <c r="N4609" s="102">
        <v>1</v>
      </c>
      <c r="O4609" s="93" t="str">
        <f>_xlfn.XLOOKUP(P4609,匹配表1065!U:U,匹配表1065!T:T)</f>
        <v>HO00000005</v>
      </c>
      <c r="P4609" s="102" t="s">
        <v>98</v>
      </c>
      <c r="Q4609" s="102" t="s">
        <v>208</v>
      </c>
      <c r="R4609" s="89" t="str">
        <f>_xlfn.XLOOKUP(Q4609,匹配表1065!L:L,匹配表1065!O:O)</f>
        <v>A</v>
      </c>
      <c r="S4609" s="93" t="str">
        <f>IFERROR(_xlfn.XLOOKUP(Q4609,匹配表1065!AI:AI,匹配表1065!AJ:AJ),"绿标")</f>
        <v>黑标</v>
      </c>
      <c r="T4609" s="93" t="str" cm="1">
        <f t="array" ref="T4609:U4609">_xlfn.XLOOKUP(Q4609,匹配表1065!L:L,匹配表1065!M:N)</f>
        <v>头痛</v>
      </c>
      <c r="U4609" s="94" t="str">
        <v>神经内科</v>
      </c>
      <c r="V4609" s="95" t="s">
        <v>58</v>
      </c>
      <c r="W4609" s="93">
        <f>_xlfn.XLOOKUP(M4609,匹配表1065!D:D,匹配表1065!F:F)*N4609</f>
        <v>4</v>
      </c>
    </row>
    <row r="4610" customHeight="1" spans="1:23">
      <c r="A4610" s="89" t="s">
        <v>787</v>
      </c>
      <c r="B4610" s="90">
        <v>46202</v>
      </c>
      <c r="C4610" s="91" t="str">
        <f t="shared" si="144"/>
        <v>6月第5周</v>
      </c>
      <c r="D4610" s="89" t="s">
        <v>864</v>
      </c>
      <c r="E4610" s="89" t="str">
        <f t="shared" si="145"/>
        <v>6月第5周--周1</v>
      </c>
      <c r="F4610" s="103" t="s">
        <v>27</v>
      </c>
      <c r="G4610" s="92" t="s">
        <v>92</v>
      </c>
      <c r="H4610" s="92" t="str">
        <f>_xlfn.XLOOKUP(O4610,匹配表1065!T:T,匹配表1065!W:W)</f>
        <v>合肥市</v>
      </c>
      <c r="I4610" s="89" t="str">
        <f>_xlfn.XLOOKUP(O4610,匹配表1065!T:T,匹配表1065!X:X)</f>
        <v>PME2048</v>
      </c>
      <c r="J4610" s="102" t="s">
        <v>547</v>
      </c>
      <c r="K4610" s="89" cm="1">
        <f ca="1" t="array" ref="K4610:L4610">_xlfn.XLOOKUP(J4610,匹配表1065!Y:Y,匹配表1065!AA:AB)</f>
        <v>4</v>
      </c>
      <c r="L4610" s="89" t="str">
        <v>3个月以上</v>
      </c>
      <c r="M4610" s="92" t="s">
        <v>35</v>
      </c>
      <c r="N4610" s="102">
        <v>1</v>
      </c>
      <c r="O4610" s="93" t="str">
        <f>_xlfn.XLOOKUP(P4610,匹配表1065!U:U,匹配表1065!T:T)</f>
        <v>HO00002956</v>
      </c>
      <c r="P4610" s="102" t="s">
        <v>285</v>
      </c>
      <c r="Q4610" s="102" t="s">
        <v>793</v>
      </c>
      <c r="R4610" s="89" t="str">
        <f>_xlfn.XLOOKUP(Q4610,匹配表1065!L:L,匹配表1065!O:O)</f>
        <v>B</v>
      </c>
      <c r="S4610" s="93" t="str">
        <f>IFERROR(_xlfn.XLOOKUP(Q4610,匹配表1065!AI:AI,匹配表1065!AJ:AJ),"绿标")</f>
        <v>绿标</v>
      </c>
      <c r="T4610" s="93" t="str" cm="1">
        <f t="array" ref="T4610:U4610">_xlfn.XLOOKUP(Q4610,匹配表1065!L:L,匹配表1065!M:N)</f>
        <v>脑血管</v>
      </c>
      <c r="U4610" s="94" t="str">
        <v>神经内科</v>
      </c>
      <c r="V4610" s="95" t="s">
        <v>33</v>
      </c>
      <c r="W4610" s="93">
        <f>_xlfn.XLOOKUP(M4610,匹配表1065!D:D,匹配表1065!F:F)*N4610</f>
        <v>4</v>
      </c>
    </row>
    <row r="4611" customHeight="1" spans="1:23">
      <c r="A4611" s="89" t="s">
        <v>787</v>
      </c>
      <c r="B4611" s="90">
        <v>46202</v>
      </c>
      <c r="C4611" s="91" t="str">
        <f t="shared" si="144"/>
        <v>6月第5周</v>
      </c>
      <c r="D4611" s="89" t="s">
        <v>864</v>
      </c>
      <c r="E4611" s="89" t="str">
        <f t="shared" si="145"/>
        <v>6月第5周--周1</v>
      </c>
      <c r="F4611" s="103" t="s">
        <v>27</v>
      </c>
      <c r="G4611" s="92" t="s">
        <v>92</v>
      </c>
      <c r="H4611" s="92" t="str">
        <f>_xlfn.XLOOKUP(O4611,匹配表1065!T:T,匹配表1065!W:W)</f>
        <v>合肥市</v>
      </c>
      <c r="I4611" s="89" t="str">
        <f>_xlfn.XLOOKUP(O4611,匹配表1065!T:T,匹配表1065!X:X)</f>
        <v>PME2007</v>
      </c>
      <c r="J4611" s="102" t="s">
        <v>93</v>
      </c>
      <c r="K4611" s="89" cm="1">
        <f ca="1" t="array" ref="K4611:L4611">_xlfn.XLOOKUP(J4611,匹配表1065!Y:Y,匹配表1065!AA:AB)</f>
        <v>9</v>
      </c>
      <c r="L4611" s="89" t="str">
        <v>3个月以上</v>
      </c>
      <c r="M4611" s="92" t="s">
        <v>30</v>
      </c>
      <c r="N4611" s="102">
        <v>1</v>
      </c>
      <c r="O4611" s="93" t="str">
        <f>_xlfn.XLOOKUP(P4611,匹配表1065!U:U,匹配表1065!T:T)</f>
        <v>HO00000001</v>
      </c>
      <c r="P4611" s="102" t="s">
        <v>94</v>
      </c>
      <c r="Q4611" s="102" t="s">
        <v>872</v>
      </c>
      <c r="R4611" s="89" t="str">
        <f>_xlfn.XLOOKUP(Q4611,匹配表1065!L:L,匹配表1065!O:O)</f>
        <v>D</v>
      </c>
      <c r="S4611" s="93" t="str">
        <f>IFERROR(_xlfn.XLOOKUP(Q4611,匹配表1065!AI:AI,匹配表1065!AJ:AJ),"绿标")</f>
        <v>绿标</v>
      </c>
      <c r="T4611" s="93" t="str" cm="1">
        <f t="array" ref="T4611:U4611">_xlfn.XLOOKUP(Q4611,匹配表1065!L:L,匹配表1065!M:N)</f>
        <v>疼痛</v>
      </c>
      <c r="U4611" s="94" t="str">
        <v>神经内科</v>
      </c>
      <c r="V4611" s="95" t="s">
        <v>42</v>
      </c>
      <c r="W4611" s="93">
        <f>_xlfn.XLOOKUP(M4611,匹配表1065!D:D,匹配表1065!F:F)*N4611</f>
        <v>12</v>
      </c>
    </row>
    <row r="4612" customHeight="1" spans="1:23">
      <c r="A4612" s="89" t="s">
        <v>787</v>
      </c>
      <c r="B4612" s="90">
        <v>46202</v>
      </c>
      <c r="C4612" s="91" t="str">
        <f t="shared" si="144"/>
        <v>6月第5周</v>
      </c>
      <c r="D4612" s="89" t="s">
        <v>864</v>
      </c>
      <c r="E4612" s="89" t="str">
        <f t="shared" si="145"/>
        <v>6月第5周--周1</v>
      </c>
      <c r="F4612" s="103" t="s">
        <v>27</v>
      </c>
      <c r="G4612" s="92" t="s">
        <v>92</v>
      </c>
      <c r="H4612" s="92" t="str">
        <f>_xlfn.XLOOKUP(O4612,匹配表1065!T:T,匹配表1065!W:W)</f>
        <v>合肥市</v>
      </c>
      <c r="I4612" s="89" t="str">
        <f>_xlfn.XLOOKUP(O4612,匹配表1065!T:T,匹配表1065!X:X)</f>
        <v>PME2007</v>
      </c>
      <c r="J4612" s="102" t="s">
        <v>93</v>
      </c>
      <c r="K4612" s="89" cm="1">
        <f ca="1" t="array" ref="K4612:L4612">_xlfn.XLOOKUP(J4612,匹配表1065!Y:Y,匹配表1065!AA:AB)</f>
        <v>9</v>
      </c>
      <c r="L4612" s="89" t="str">
        <v>3个月以上</v>
      </c>
      <c r="M4612" s="92" t="s">
        <v>55</v>
      </c>
      <c r="N4612" s="102">
        <v>1</v>
      </c>
      <c r="O4612" s="93" t="str">
        <f>_xlfn.XLOOKUP(P4612,匹配表1065!U:U,匹配表1065!T:T)</f>
        <v>HO00000001</v>
      </c>
      <c r="P4612" s="102" t="s">
        <v>94</v>
      </c>
      <c r="Q4612" s="102" t="s">
        <v>96</v>
      </c>
      <c r="R4612" s="89" t="str">
        <f>_xlfn.XLOOKUP(Q4612,匹配表1065!L:L,匹配表1065!O:O)</f>
        <v>B</v>
      </c>
      <c r="S4612" s="93" t="str">
        <f>IFERROR(_xlfn.XLOOKUP(Q4612,匹配表1065!AI:AI,匹配表1065!AJ:AJ),"绿标")</f>
        <v>黑标</v>
      </c>
      <c r="T4612" s="93" t="str" cm="1">
        <f t="array" ref="T4612:U4612">_xlfn.XLOOKUP(Q4612,匹配表1065!L:L,匹配表1065!M:N)</f>
        <v>脑血管</v>
      </c>
      <c r="U4612" s="94" t="str">
        <v>神经内科</v>
      </c>
      <c r="V4612" s="95" t="s">
        <v>33</v>
      </c>
      <c r="W4612" s="93">
        <f>_xlfn.XLOOKUP(M4612,匹配表1065!D:D,匹配表1065!F:F)*N4612</f>
        <v>8</v>
      </c>
    </row>
    <row r="4613" customHeight="1" spans="1:23">
      <c r="A4613" s="89" t="s">
        <v>787</v>
      </c>
      <c r="B4613" s="90">
        <v>46202</v>
      </c>
      <c r="C4613" s="91" t="str">
        <f t="shared" si="144"/>
        <v>6月第5周</v>
      </c>
      <c r="D4613" s="89" t="s">
        <v>864</v>
      </c>
      <c r="E4613" s="89" t="str">
        <f t="shared" si="145"/>
        <v>6月第5周--周1</v>
      </c>
      <c r="F4613" s="103" t="s">
        <v>27</v>
      </c>
      <c r="G4613" s="102" t="s">
        <v>167</v>
      </c>
      <c r="H4613" s="92" t="str">
        <f>_xlfn.XLOOKUP(O4613,匹配表1065!T:T,匹配表1065!W:W)</f>
        <v>无锡市</v>
      </c>
      <c r="I4613" s="89" t="str">
        <f>_xlfn.XLOOKUP(O4613,匹配表1065!T:T,匹配表1065!X:X)</f>
        <v>PME2014</v>
      </c>
      <c r="J4613" s="102" t="s">
        <v>581</v>
      </c>
      <c r="K4613" s="89" cm="1">
        <f ca="1" t="array" ref="K4613:L4613">_xlfn.XLOOKUP(J4613,匹配表1065!Y:Y,匹配表1065!AA:AB)</f>
        <v>1</v>
      </c>
      <c r="L4613" s="89" t="str">
        <v>3个月以内</v>
      </c>
      <c r="M4613" s="92" t="s">
        <v>30</v>
      </c>
      <c r="N4613" s="102">
        <v>1</v>
      </c>
      <c r="O4613" s="93" t="str">
        <f>_xlfn.XLOOKUP(P4613,匹配表1065!U:U,匹配表1065!T:T)</f>
        <v>HO00001111</v>
      </c>
      <c r="P4613" s="102" t="s">
        <v>582</v>
      </c>
      <c r="Q4613" s="102" t="s">
        <v>583</v>
      </c>
      <c r="R4613" s="89" t="str">
        <f>_xlfn.XLOOKUP(Q4613,匹配表1065!L:L,匹配表1065!O:O)</f>
        <v>B</v>
      </c>
      <c r="S4613" s="93" t="str">
        <f>IFERROR(_xlfn.XLOOKUP(Q4613,匹配表1065!AI:AI,匹配表1065!AJ:AJ),"绿标")</f>
        <v>黑标</v>
      </c>
      <c r="T4613" s="93" t="str" cm="1">
        <f t="array" ref="T4613:U4613">_xlfn.XLOOKUP(Q4613,匹配表1065!L:L,匹配表1065!M:N)</f>
        <v>脑血管</v>
      </c>
      <c r="U4613" s="94" t="str">
        <v>神经内科</v>
      </c>
      <c r="V4613" s="95" t="s">
        <v>67</v>
      </c>
      <c r="W4613" s="93">
        <f>_xlfn.XLOOKUP(M4613,匹配表1065!D:D,匹配表1065!F:F)*N4613</f>
        <v>12</v>
      </c>
    </row>
    <row r="4614" customHeight="1" spans="1:23">
      <c r="A4614" s="89" t="s">
        <v>787</v>
      </c>
      <c r="B4614" s="90">
        <v>46202</v>
      </c>
      <c r="C4614" s="91" t="str">
        <f t="shared" si="144"/>
        <v>6月第5周</v>
      </c>
      <c r="D4614" s="89" t="s">
        <v>864</v>
      </c>
      <c r="E4614" s="89" t="str">
        <f t="shared" si="145"/>
        <v>6月第5周--周1</v>
      </c>
      <c r="F4614" s="103" t="s">
        <v>27</v>
      </c>
      <c r="G4614" s="102" t="s">
        <v>167</v>
      </c>
      <c r="H4614" s="92" t="str">
        <f>_xlfn.XLOOKUP(O4614,匹配表1065!T:T,匹配表1065!W:W)</f>
        <v>南通市</v>
      </c>
      <c r="I4614" s="89" t="str">
        <f>_xlfn.XLOOKUP(O4614,匹配表1065!T:T,匹配表1065!X:X)</f>
        <v>PME2013</v>
      </c>
      <c r="J4614" s="102" t="s">
        <v>180</v>
      </c>
      <c r="K4614" s="89" cm="1">
        <f ca="1" t="array" ref="K4614:L4614">_xlfn.XLOOKUP(J4614,匹配表1065!Y:Y,匹配表1065!AA:AB)</f>
        <v>51</v>
      </c>
      <c r="L4614" s="89" t="str">
        <v>3个月以上</v>
      </c>
      <c r="M4614" s="92" t="s">
        <v>30</v>
      </c>
      <c r="N4614" s="102">
        <v>1</v>
      </c>
      <c r="O4614" s="93" t="str">
        <f>_xlfn.XLOOKUP(P4614,匹配表1065!U:U,匹配表1065!T:T)</f>
        <v>HO00001066</v>
      </c>
      <c r="P4614" s="102" t="s">
        <v>183</v>
      </c>
      <c r="Q4614" s="102" t="s">
        <v>185</v>
      </c>
      <c r="R4614" s="89" t="str">
        <f>_xlfn.XLOOKUP(Q4614,匹配表1065!L:L,匹配表1065!O:O)</f>
        <v>A</v>
      </c>
      <c r="S4614" s="93" t="str">
        <f>IFERROR(_xlfn.XLOOKUP(Q4614,匹配表1065!AI:AI,匹配表1065!AJ:AJ),"绿标")</f>
        <v>红标</v>
      </c>
      <c r="T4614" s="93" t="str" cm="1">
        <f t="array" ref="T4614:U4614">_xlfn.XLOOKUP(Q4614,匹配表1065!L:L,匹配表1065!M:N)</f>
        <v>头痛</v>
      </c>
      <c r="U4614" s="94" t="str">
        <v>神经内科</v>
      </c>
      <c r="V4614" s="95" t="s">
        <v>33</v>
      </c>
      <c r="W4614" s="93">
        <f>_xlfn.XLOOKUP(M4614,匹配表1065!D:D,匹配表1065!F:F)*N4614</f>
        <v>12</v>
      </c>
    </row>
    <row r="4615" customHeight="1" spans="1:23">
      <c r="A4615" s="89" t="s">
        <v>787</v>
      </c>
      <c r="B4615" s="90">
        <v>46202</v>
      </c>
      <c r="C4615" s="91" t="str">
        <f t="shared" si="144"/>
        <v>6月第5周</v>
      </c>
      <c r="D4615" s="89" t="s">
        <v>864</v>
      </c>
      <c r="E4615" s="89" t="str">
        <f t="shared" si="145"/>
        <v>6月第5周--周1</v>
      </c>
      <c r="F4615" s="103" t="s">
        <v>27</v>
      </c>
      <c r="G4615" s="102" t="s">
        <v>167</v>
      </c>
      <c r="H4615" s="92" t="str">
        <f>_xlfn.XLOOKUP(O4615,匹配表1065!T:T,匹配表1065!W:W)</f>
        <v>南通市</v>
      </c>
      <c r="I4615" s="89" t="str">
        <f>_xlfn.XLOOKUP(O4615,匹配表1065!T:T,匹配表1065!X:X)</f>
        <v>PME2013</v>
      </c>
      <c r="J4615" s="102" t="s">
        <v>180</v>
      </c>
      <c r="K4615" s="89" cm="1">
        <f ca="1" t="array" ref="K4615:L4615">_xlfn.XLOOKUP(J4615,匹配表1065!Y:Y,匹配表1065!AA:AB)</f>
        <v>51</v>
      </c>
      <c r="L4615" s="89" t="str">
        <v>3个月以上</v>
      </c>
      <c r="M4615" s="92" t="s">
        <v>30</v>
      </c>
      <c r="N4615" s="102">
        <v>1</v>
      </c>
      <c r="O4615" s="93" t="str">
        <f>_xlfn.XLOOKUP(P4615,匹配表1065!U:U,匹配表1065!T:T)</f>
        <v>HO00001066</v>
      </c>
      <c r="P4615" s="102" t="s">
        <v>183</v>
      </c>
      <c r="Q4615" s="102" t="s">
        <v>477</v>
      </c>
      <c r="R4615" s="89" t="str">
        <f>_xlfn.XLOOKUP(Q4615,匹配表1065!L:L,匹配表1065!O:O)</f>
        <v>B</v>
      </c>
      <c r="S4615" s="93" t="str">
        <f>IFERROR(_xlfn.XLOOKUP(Q4615,匹配表1065!AI:AI,匹配表1065!AJ:AJ),"绿标")</f>
        <v>绿标</v>
      </c>
      <c r="T4615" s="93" t="str" cm="1">
        <f t="array" ref="T4615:U4615">_xlfn.XLOOKUP(Q4615,匹配表1065!L:L,匹配表1065!M:N)</f>
        <v>脑血管</v>
      </c>
      <c r="U4615" s="94" t="str">
        <v>神经内科</v>
      </c>
      <c r="V4615" s="95" t="s">
        <v>33</v>
      </c>
      <c r="W4615" s="93">
        <f>_xlfn.XLOOKUP(M4615,匹配表1065!D:D,匹配表1065!F:F)*N4615</f>
        <v>12</v>
      </c>
    </row>
    <row r="4616" customHeight="1" spans="1:23">
      <c r="A4616" s="89" t="s">
        <v>787</v>
      </c>
      <c r="B4616" s="90">
        <v>46202</v>
      </c>
      <c r="C4616" s="91" t="str">
        <f t="shared" si="144"/>
        <v>6月第5周</v>
      </c>
      <c r="D4616" s="89" t="s">
        <v>864</v>
      </c>
      <c r="E4616" s="89" t="str">
        <f t="shared" si="145"/>
        <v>6月第5周--周1</v>
      </c>
      <c r="F4616" s="103" t="s">
        <v>27</v>
      </c>
      <c r="G4616" s="102" t="s">
        <v>167</v>
      </c>
      <c r="H4616" s="92" t="str">
        <f>_xlfn.XLOOKUP(O4616,匹配表1065!T:T,匹配表1065!W:W)</f>
        <v>南通市</v>
      </c>
      <c r="I4616" s="89" t="str">
        <f>_xlfn.XLOOKUP(O4616,匹配表1065!T:T,匹配表1065!X:X)</f>
        <v>PME2013</v>
      </c>
      <c r="J4616" s="102" t="s">
        <v>180</v>
      </c>
      <c r="K4616" s="89" cm="1">
        <f ca="1" t="array" ref="K4616:L4616">_xlfn.XLOOKUP(J4616,匹配表1065!Y:Y,匹配表1065!AA:AB)</f>
        <v>51</v>
      </c>
      <c r="L4616" s="89" t="str">
        <v>3个月以上</v>
      </c>
      <c r="M4616" s="92" t="s">
        <v>30</v>
      </c>
      <c r="N4616" s="102">
        <v>1</v>
      </c>
      <c r="O4616" s="93" t="str">
        <f>_xlfn.XLOOKUP(P4616,匹配表1065!U:U,匹配表1065!T:T)</f>
        <v>HO00001066</v>
      </c>
      <c r="P4616" s="102" t="s">
        <v>183</v>
      </c>
      <c r="Q4616" s="102" t="s">
        <v>184</v>
      </c>
      <c r="R4616" s="89" t="str">
        <f>_xlfn.XLOOKUP(Q4616,匹配表1065!L:L,匹配表1065!O:O)</f>
        <v>A</v>
      </c>
      <c r="S4616" s="93" t="str">
        <f>IFERROR(_xlfn.XLOOKUP(Q4616,匹配表1065!AI:AI,匹配表1065!AJ:AJ),"绿标")</f>
        <v>红标</v>
      </c>
      <c r="T4616" s="93" t="str" cm="1">
        <f t="array" ref="T4616:U4616">_xlfn.XLOOKUP(Q4616,匹配表1065!L:L,匹配表1065!M:N)</f>
        <v>头痛</v>
      </c>
      <c r="U4616" s="94" t="str">
        <v>神经内科</v>
      </c>
      <c r="V4616" s="95" t="s">
        <v>70</v>
      </c>
      <c r="W4616" s="93">
        <f>_xlfn.XLOOKUP(M4616,匹配表1065!D:D,匹配表1065!F:F)*N4616</f>
        <v>12</v>
      </c>
    </row>
    <row r="4617" customHeight="1" spans="1:23">
      <c r="A4617" s="89" t="s">
        <v>787</v>
      </c>
      <c r="B4617" s="90">
        <v>46202</v>
      </c>
      <c r="C4617" s="91" t="str">
        <f t="shared" si="144"/>
        <v>6月第5周</v>
      </c>
      <c r="D4617" s="89" t="s">
        <v>864</v>
      </c>
      <c r="E4617" s="89" t="str">
        <f t="shared" si="145"/>
        <v>6月第5周--周1</v>
      </c>
      <c r="F4617" s="103" t="s">
        <v>27</v>
      </c>
      <c r="G4617" s="102" t="s">
        <v>167</v>
      </c>
      <c r="H4617" s="92" t="str">
        <f>_xlfn.XLOOKUP(O4617,匹配表1065!T:T,匹配表1065!W:W)</f>
        <v>南通市</v>
      </c>
      <c r="I4617" s="89" t="str">
        <f>_xlfn.XLOOKUP(O4617,匹配表1065!T:T,匹配表1065!X:X)</f>
        <v>PME2013</v>
      </c>
      <c r="J4617" s="102" t="s">
        <v>180</v>
      </c>
      <c r="K4617" s="89" cm="1">
        <f ca="1" t="array" ref="K4617:L4617">_xlfn.XLOOKUP(J4617,匹配表1065!Y:Y,匹配表1065!AA:AB)</f>
        <v>51</v>
      </c>
      <c r="L4617" s="89" t="str">
        <v>3个月以上</v>
      </c>
      <c r="M4617" s="92" t="s">
        <v>35</v>
      </c>
      <c r="N4617" s="102">
        <v>1</v>
      </c>
      <c r="O4617" s="93" t="str">
        <f>_xlfn.XLOOKUP(P4617,匹配表1065!U:U,匹配表1065!T:T)</f>
        <v>HO00017335</v>
      </c>
      <c r="P4617" s="102" t="s">
        <v>726</v>
      </c>
      <c r="Q4617" s="102" t="s">
        <v>727</v>
      </c>
      <c r="R4617" s="89" t="str">
        <f>_xlfn.XLOOKUP(Q4617,匹配表1065!L:L,匹配表1065!O:O)</f>
        <v>C</v>
      </c>
      <c r="S4617" s="93" t="str">
        <f>IFERROR(_xlfn.XLOOKUP(Q4617,匹配表1065!AI:AI,匹配表1065!AJ:AJ),"绿标")</f>
        <v>绿标</v>
      </c>
      <c r="T4617" s="93" t="str" cm="1">
        <f t="array" ref="T4617:U4617">_xlfn.XLOOKUP(Q4617,匹配表1065!L:L,匹配表1065!M:N)</f>
        <v>眩晕</v>
      </c>
      <c r="U4617" s="94" t="str">
        <v>神经内科</v>
      </c>
      <c r="V4617" s="95" t="s">
        <v>70</v>
      </c>
      <c r="W4617" s="93">
        <f>_xlfn.XLOOKUP(M4617,匹配表1065!D:D,匹配表1065!F:F)*N4617</f>
        <v>4</v>
      </c>
    </row>
    <row r="4618" customHeight="1" spans="1:23">
      <c r="A4618" s="89" t="s">
        <v>787</v>
      </c>
      <c r="B4618" s="90">
        <v>46202</v>
      </c>
      <c r="C4618" s="91" t="str">
        <f t="shared" si="144"/>
        <v>6月第5周</v>
      </c>
      <c r="D4618" s="89" t="s">
        <v>864</v>
      </c>
      <c r="E4618" s="89" t="str">
        <f t="shared" si="145"/>
        <v>6月第5周--周1</v>
      </c>
      <c r="F4618" s="103" t="s">
        <v>27</v>
      </c>
      <c r="G4618" s="102" t="s">
        <v>167</v>
      </c>
      <c r="H4618" s="92" t="str">
        <f>_xlfn.XLOOKUP(O4618,匹配表1065!T:T,匹配表1065!W:W)</f>
        <v>苏州市</v>
      </c>
      <c r="I4618" s="89" t="str">
        <f>_xlfn.XLOOKUP(O4618,匹配表1065!T:T,匹配表1065!X:X)</f>
        <v>PME2016</v>
      </c>
      <c r="J4618" s="102" t="s">
        <v>173</v>
      </c>
      <c r="K4618" s="89" cm="1">
        <f ca="1" t="array" ref="K4618:L4618">_xlfn.XLOOKUP(J4618,匹配表1065!Y:Y,匹配表1065!AA:AB)</f>
        <v>1</v>
      </c>
      <c r="L4618" s="89" t="str">
        <v>3个月以内</v>
      </c>
      <c r="M4618" s="92" t="s">
        <v>30</v>
      </c>
      <c r="N4618" s="102">
        <v>2</v>
      </c>
      <c r="O4618" s="93" t="str">
        <f>_xlfn.XLOOKUP(P4618,匹配表1065!U:U,匹配表1065!T:T)</f>
        <v>HO00001048</v>
      </c>
      <c r="P4618" s="102" t="s">
        <v>176</v>
      </c>
      <c r="Q4618" s="102" t="s">
        <v>290</v>
      </c>
      <c r="R4618" s="89" t="str">
        <f>_xlfn.XLOOKUP(Q4618,匹配表1065!L:L,匹配表1065!O:O)</f>
        <v>A</v>
      </c>
      <c r="S4618" s="93" t="str">
        <f>IFERROR(_xlfn.XLOOKUP(Q4618,匹配表1065!AI:AI,匹配表1065!AJ:AJ),"绿标")</f>
        <v>红标</v>
      </c>
      <c r="T4618" s="93" t="str" cm="1">
        <f t="array" ref="T4618:U4618">_xlfn.XLOOKUP(Q4618,匹配表1065!L:L,匹配表1065!M:N)</f>
        <v>头痛</v>
      </c>
      <c r="U4618" s="94" t="str">
        <v>神经内科</v>
      </c>
      <c r="V4618" s="95" t="s">
        <v>70</v>
      </c>
      <c r="W4618" s="93">
        <f>_xlfn.XLOOKUP(M4618,匹配表1065!D:D,匹配表1065!F:F)*N4618</f>
        <v>24</v>
      </c>
    </row>
    <row r="4619" customHeight="1" spans="1:23">
      <c r="A4619" s="89" t="s">
        <v>787</v>
      </c>
      <c r="B4619" s="90">
        <v>46202</v>
      </c>
      <c r="C4619" s="91" t="str">
        <f t="shared" si="144"/>
        <v>6月第5周</v>
      </c>
      <c r="D4619" s="89" t="s">
        <v>864</v>
      </c>
      <c r="E4619" s="89" t="str">
        <f t="shared" si="145"/>
        <v>6月第5周--周1</v>
      </c>
      <c r="F4619" s="103" t="s">
        <v>27</v>
      </c>
      <c r="G4619" s="102" t="s">
        <v>167</v>
      </c>
      <c r="H4619" s="92" t="str">
        <f>_xlfn.XLOOKUP(O4619,匹配表1065!T:T,匹配表1065!W:W)</f>
        <v>苏州市</v>
      </c>
      <c r="I4619" s="89" t="str">
        <f>_xlfn.XLOOKUP(O4619,匹配表1065!T:T,匹配表1065!X:X)</f>
        <v>PME2016</v>
      </c>
      <c r="J4619" s="102" t="s">
        <v>173</v>
      </c>
      <c r="K4619" s="89" cm="1">
        <f ca="1" t="array" ref="K4619:L4619">_xlfn.XLOOKUP(J4619,匹配表1065!Y:Y,匹配表1065!AA:AB)</f>
        <v>1</v>
      </c>
      <c r="L4619" s="89" t="str">
        <v>3个月以内</v>
      </c>
      <c r="M4619" s="92" t="s">
        <v>30</v>
      </c>
      <c r="N4619" s="102">
        <v>1</v>
      </c>
      <c r="O4619" s="93" t="str">
        <f>_xlfn.XLOOKUP(P4619,匹配表1065!U:U,匹配表1065!T:T)</f>
        <v>HO00099680</v>
      </c>
      <c r="P4619" s="102" t="s">
        <v>174</v>
      </c>
      <c r="Q4619" s="102" t="s">
        <v>175</v>
      </c>
      <c r="R4619" s="89" t="str">
        <f>_xlfn.XLOOKUP(Q4619,匹配表1065!L:L,匹配表1065!O:O)</f>
        <v>A</v>
      </c>
      <c r="S4619" s="93" t="str">
        <f>IFERROR(_xlfn.XLOOKUP(Q4619,匹配表1065!AI:AI,匹配表1065!AJ:AJ),"绿标")</f>
        <v>红标</v>
      </c>
      <c r="T4619" s="93" t="str" cm="1">
        <f t="array" ref="T4619:U4619">_xlfn.XLOOKUP(Q4619,匹配表1065!L:L,匹配表1065!M:N)</f>
        <v>头痛</v>
      </c>
      <c r="U4619" s="94" t="str">
        <v>神经内科</v>
      </c>
      <c r="V4619" s="95" t="s">
        <v>70</v>
      </c>
      <c r="W4619" s="93">
        <f>_xlfn.XLOOKUP(M4619,匹配表1065!D:D,匹配表1065!F:F)*N4619</f>
        <v>12</v>
      </c>
    </row>
    <row r="4620" customHeight="1" spans="1:23">
      <c r="A4620" s="89" t="s">
        <v>787</v>
      </c>
      <c r="B4620" s="90">
        <v>46202</v>
      </c>
      <c r="C4620" s="91" t="str">
        <f t="shared" si="144"/>
        <v>6月第5周</v>
      </c>
      <c r="D4620" s="89" t="s">
        <v>864</v>
      </c>
      <c r="E4620" s="89" t="str">
        <f t="shared" si="145"/>
        <v>6月第5周--周1</v>
      </c>
      <c r="F4620" s="103" t="s">
        <v>27</v>
      </c>
      <c r="G4620" s="102" t="s">
        <v>167</v>
      </c>
      <c r="H4620" s="92" t="str">
        <f>_xlfn.XLOOKUP(O4620,匹配表1065!T:T,匹配表1065!W:W)</f>
        <v>苏州市</v>
      </c>
      <c r="I4620" s="89" t="str">
        <f>_xlfn.XLOOKUP(O4620,匹配表1065!T:T,匹配表1065!X:X)</f>
        <v>PME2017</v>
      </c>
      <c r="J4620" s="102" t="s">
        <v>323</v>
      </c>
      <c r="K4620" s="89" cm="1">
        <f ca="1" t="array" ref="K4620:L4620">_xlfn.XLOOKUP(J4620,匹配表1065!Y:Y,匹配表1065!AA:AB)</f>
        <v>7</v>
      </c>
      <c r="L4620" s="89" t="str">
        <v>3个月以上</v>
      </c>
      <c r="M4620" s="92" t="s">
        <v>35</v>
      </c>
      <c r="N4620" s="102">
        <v>1</v>
      </c>
      <c r="O4620" s="93" t="str">
        <f>_xlfn.XLOOKUP(P4620,匹配表1065!U:U,匹配表1065!T:T)</f>
        <v>HO00001110</v>
      </c>
      <c r="P4620" s="102" t="s">
        <v>324</v>
      </c>
      <c r="Q4620" s="102" t="s">
        <v>476</v>
      </c>
      <c r="R4620" s="89" t="str">
        <f>_xlfn.XLOOKUP(Q4620,匹配表1065!L:L,匹配表1065!O:O)</f>
        <v>B</v>
      </c>
      <c r="S4620" s="93" t="str">
        <f>IFERROR(_xlfn.XLOOKUP(Q4620,匹配表1065!AI:AI,匹配表1065!AJ:AJ),"绿标")</f>
        <v>黑标</v>
      </c>
      <c r="T4620" s="93" t="str" cm="1">
        <f t="array" ref="T4620:U4620">_xlfn.XLOOKUP(Q4620,匹配表1065!L:L,匹配表1065!M:N)</f>
        <v>脑血管</v>
      </c>
      <c r="U4620" s="94" t="str">
        <v>神经内科</v>
      </c>
      <c r="V4620" s="95" t="s">
        <v>58</v>
      </c>
      <c r="W4620" s="93">
        <f>_xlfn.XLOOKUP(M4620,匹配表1065!D:D,匹配表1065!F:F)*N4620</f>
        <v>4</v>
      </c>
    </row>
    <row r="4621" customHeight="1" spans="1:23">
      <c r="A4621" s="89" t="s">
        <v>787</v>
      </c>
      <c r="B4621" s="90">
        <v>46202</v>
      </c>
      <c r="C4621" s="91" t="str">
        <f t="shared" si="144"/>
        <v>6月第5周</v>
      </c>
      <c r="D4621" s="89" t="s">
        <v>864</v>
      </c>
      <c r="E4621" s="89" t="str">
        <f t="shared" si="145"/>
        <v>6月第5周--周1</v>
      </c>
      <c r="F4621" s="103" t="s">
        <v>27</v>
      </c>
      <c r="G4621" s="102" t="s">
        <v>167</v>
      </c>
      <c r="H4621" s="92" t="str">
        <f>_xlfn.XLOOKUP(O4621,匹配表1065!T:T,匹配表1065!W:W)</f>
        <v>苏州市</v>
      </c>
      <c r="I4621" s="89" t="str">
        <f>_xlfn.XLOOKUP(O4621,匹配表1065!T:T,匹配表1065!X:X)</f>
        <v>PME2017</v>
      </c>
      <c r="J4621" s="102" t="s">
        <v>323</v>
      </c>
      <c r="K4621" s="89" cm="1">
        <f ca="1" t="array" ref="K4621:L4621">_xlfn.XLOOKUP(J4621,匹配表1065!Y:Y,匹配表1065!AA:AB)</f>
        <v>7</v>
      </c>
      <c r="L4621" s="89" t="str">
        <v>3个月以上</v>
      </c>
      <c r="M4621" s="92" t="s">
        <v>30</v>
      </c>
      <c r="N4621" s="102">
        <v>1</v>
      </c>
      <c r="O4621" s="93" t="str">
        <f>_xlfn.XLOOKUP(P4621,匹配表1065!U:U,匹配表1065!T:T)</f>
        <v>HO00001110</v>
      </c>
      <c r="P4621" s="102" t="s">
        <v>324</v>
      </c>
      <c r="Q4621" s="102" t="s">
        <v>325</v>
      </c>
      <c r="R4621" s="89" t="str">
        <f>_xlfn.XLOOKUP(Q4621,匹配表1065!L:L,匹配表1065!O:O)</f>
        <v>B</v>
      </c>
      <c r="S4621" s="93" t="str">
        <f>IFERROR(_xlfn.XLOOKUP(Q4621,匹配表1065!AI:AI,匹配表1065!AJ:AJ),"绿标")</f>
        <v>黑标</v>
      </c>
      <c r="T4621" s="93" t="str" cm="1">
        <f t="array" ref="T4621:U4621">_xlfn.XLOOKUP(Q4621,匹配表1065!L:L,匹配表1065!M:N)</f>
        <v>脑血管</v>
      </c>
      <c r="U4621" s="94" t="str">
        <v>神经内科</v>
      </c>
      <c r="V4621" s="95" t="s">
        <v>67</v>
      </c>
      <c r="W4621" s="93">
        <f>_xlfn.XLOOKUP(M4621,匹配表1065!D:D,匹配表1065!F:F)*N4621</f>
        <v>12</v>
      </c>
    </row>
    <row r="4622" customHeight="1" spans="1:23">
      <c r="A4622" s="89" t="s">
        <v>787</v>
      </c>
      <c r="B4622" s="90">
        <v>46202</v>
      </c>
      <c r="C4622" s="91" t="str">
        <f t="shared" si="144"/>
        <v>6月第5周</v>
      </c>
      <c r="D4622" s="89" t="s">
        <v>864</v>
      </c>
      <c r="E4622" s="89" t="str">
        <f t="shared" si="145"/>
        <v>6月第5周--周1</v>
      </c>
      <c r="F4622" s="103" t="s">
        <v>27</v>
      </c>
      <c r="G4622" s="102" t="s">
        <v>167</v>
      </c>
      <c r="H4622" s="92" t="str">
        <f>_xlfn.XLOOKUP(O4622,匹配表1065!T:T,匹配表1065!W:W)</f>
        <v>苏州市</v>
      </c>
      <c r="I4622" s="89" t="str">
        <f>_xlfn.XLOOKUP(O4622,匹配表1065!T:T,匹配表1065!X:X)</f>
        <v>PME2011</v>
      </c>
      <c r="J4622" s="102" t="s">
        <v>168</v>
      </c>
      <c r="K4622" s="89" cm="1">
        <f ca="1" t="array" ref="K4622:L4622">_xlfn.XLOOKUP(J4622,匹配表1065!Y:Y,匹配表1065!AA:AB)</f>
        <v>19</v>
      </c>
      <c r="L4622" s="89" t="str">
        <v>3个月以上</v>
      </c>
      <c r="M4622" s="92" t="s">
        <v>30</v>
      </c>
      <c r="N4622" s="102">
        <v>4</v>
      </c>
      <c r="O4622" s="93" t="str">
        <f>_xlfn.XLOOKUP(P4622,匹配表1065!U:U,匹配表1065!T:T)</f>
        <v>HO00307823</v>
      </c>
      <c r="P4622" s="102" t="s">
        <v>169</v>
      </c>
      <c r="Q4622" s="102" t="s">
        <v>170</v>
      </c>
      <c r="R4622" s="89" t="str">
        <f>_xlfn.XLOOKUP(Q4622,匹配表1065!L:L,匹配表1065!O:O)</f>
        <v>A</v>
      </c>
      <c r="S4622" s="93" t="str">
        <f>IFERROR(_xlfn.XLOOKUP(Q4622,匹配表1065!AI:AI,匹配表1065!AJ:AJ),"绿标")</f>
        <v>红标</v>
      </c>
      <c r="T4622" s="93" t="str" cm="1">
        <f t="array" ref="T4622:U4622">_xlfn.XLOOKUP(Q4622,匹配表1065!L:L,匹配表1065!M:N)</f>
        <v>头痛</v>
      </c>
      <c r="U4622" s="94" t="str">
        <v>神经内科</v>
      </c>
      <c r="V4622" s="95" t="s">
        <v>67</v>
      </c>
      <c r="W4622" s="93">
        <f>_xlfn.XLOOKUP(M4622,匹配表1065!D:D,匹配表1065!F:F)*N4622</f>
        <v>48</v>
      </c>
    </row>
    <row r="4623" customHeight="1" spans="1:23">
      <c r="A4623" s="89" t="s">
        <v>787</v>
      </c>
      <c r="B4623" s="90">
        <v>46202</v>
      </c>
      <c r="C4623" s="91" t="str">
        <f t="shared" si="144"/>
        <v>6月第5周</v>
      </c>
      <c r="D4623" s="89" t="s">
        <v>864</v>
      </c>
      <c r="E4623" s="89" t="str">
        <f t="shared" si="145"/>
        <v>6月第5周--周1</v>
      </c>
      <c r="F4623" s="103" t="s">
        <v>27</v>
      </c>
      <c r="G4623" s="102" t="s">
        <v>167</v>
      </c>
      <c r="H4623" s="92" t="str">
        <f>_xlfn.XLOOKUP(O4623,匹配表1065!T:T,匹配表1065!W:W)</f>
        <v>苏州市</v>
      </c>
      <c r="I4623" s="89" t="str">
        <f>_xlfn.XLOOKUP(O4623,匹配表1065!T:T,匹配表1065!X:X)</f>
        <v>PME2011</v>
      </c>
      <c r="J4623" s="102" t="s">
        <v>168</v>
      </c>
      <c r="K4623" s="89" cm="1">
        <f ca="1" t="array" ref="K4623:L4623">_xlfn.XLOOKUP(J4623,匹配表1065!Y:Y,匹配表1065!AA:AB)</f>
        <v>19</v>
      </c>
      <c r="L4623" s="89" t="str">
        <v>3个月以上</v>
      </c>
      <c r="M4623" s="92" t="s">
        <v>30</v>
      </c>
      <c r="N4623" s="102">
        <v>1</v>
      </c>
      <c r="O4623" s="93" t="str">
        <f>_xlfn.XLOOKUP(P4623,匹配表1065!U:U,匹配表1065!T:T)</f>
        <v>HO00307823</v>
      </c>
      <c r="P4623" s="102" t="s">
        <v>169</v>
      </c>
      <c r="Q4623" s="102" t="s">
        <v>172</v>
      </c>
      <c r="R4623" s="89" t="str">
        <f>_xlfn.XLOOKUP(Q4623,匹配表1065!L:L,匹配表1065!O:O)</f>
        <v>C</v>
      </c>
      <c r="S4623" s="93" t="str">
        <f>IFERROR(_xlfn.XLOOKUP(Q4623,匹配表1065!AI:AI,匹配表1065!AJ:AJ),"绿标")</f>
        <v>绿标</v>
      </c>
      <c r="T4623" s="93" t="str" cm="1">
        <f t="array" ref="T4623:U4623">_xlfn.XLOOKUP(Q4623,匹配表1065!L:L,匹配表1065!M:N)</f>
        <v>眩晕</v>
      </c>
      <c r="U4623" s="94" t="str">
        <v>神经内科</v>
      </c>
      <c r="V4623" s="95" t="s">
        <v>70</v>
      </c>
      <c r="W4623" s="93">
        <f>_xlfn.XLOOKUP(M4623,匹配表1065!D:D,匹配表1065!F:F)*N4623</f>
        <v>12</v>
      </c>
    </row>
    <row r="4624" customHeight="1" spans="1:23">
      <c r="A4624" s="89" t="s">
        <v>787</v>
      </c>
      <c r="B4624" s="90">
        <v>46202</v>
      </c>
      <c r="C4624" s="91" t="str">
        <f t="shared" si="144"/>
        <v>6月第5周</v>
      </c>
      <c r="D4624" s="89" t="s">
        <v>864</v>
      </c>
      <c r="E4624" s="89" t="str">
        <f t="shared" si="145"/>
        <v>6月第5周--周1</v>
      </c>
      <c r="F4624" s="103" t="s">
        <v>27</v>
      </c>
      <c r="G4624" s="102" t="s">
        <v>167</v>
      </c>
      <c r="H4624" s="92" t="str">
        <f>_xlfn.XLOOKUP(O4624,匹配表1065!T:T,匹配表1065!W:W)</f>
        <v>苏州市</v>
      </c>
      <c r="I4624" s="89" t="str">
        <f>_xlfn.XLOOKUP(O4624,匹配表1065!T:T,匹配表1065!X:X)</f>
        <v>PME2009</v>
      </c>
      <c r="J4624" s="102" t="s">
        <v>193</v>
      </c>
      <c r="K4624" s="89" cm="1">
        <f ca="1" t="array" ref="K4624:L4624">_xlfn.XLOOKUP(J4624,匹配表1065!Y:Y,匹配表1065!AA:AB)</f>
        <v>7</v>
      </c>
      <c r="L4624" s="89" t="str">
        <v>3个月以上</v>
      </c>
      <c r="M4624" s="92" t="s">
        <v>30</v>
      </c>
      <c r="N4624" s="102">
        <v>1</v>
      </c>
      <c r="O4624" s="93" t="str">
        <f>_xlfn.XLOOKUP(P4624,匹配表1065!U:U,匹配表1065!T:T)</f>
        <v>HO00017518</v>
      </c>
      <c r="P4624" s="102" t="s">
        <v>194</v>
      </c>
      <c r="Q4624" s="102" t="s">
        <v>195</v>
      </c>
      <c r="R4624" s="89" t="str">
        <f>_xlfn.XLOOKUP(Q4624,匹配表1065!L:L,匹配表1065!O:O)</f>
        <v>C</v>
      </c>
      <c r="S4624" s="93" t="str">
        <f>IFERROR(_xlfn.XLOOKUP(Q4624,匹配表1065!AI:AI,匹配表1065!AJ:AJ),"绿标")</f>
        <v>红标</v>
      </c>
      <c r="T4624" s="93" t="str" cm="1">
        <f t="array" ref="T4624:U4624">_xlfn.XLOOKUP(Q4624,匹配表1065!L:L,匹配表1065!M:N)</f>
        <v>眩晕</v>
      </c>
      <c r="U4624" s="94" t="str">
        <v>耳鼻喉科</v>
      </c>
      <c r="V4624" s="95" t="s">
        <v>70</v>
      </c>
      <c r="W4624" s="93">
        <f>_xlfn.XLOOKUP(M4624,匹配表1065!D:D,匹配表1065!F:F)*N4624</f>
        <v>12</v>
      </c>
    </row>
    <row r="4625" customHeight="1" spans="1:23">
      <c r="A4625" s="89" t="s">
        <v>787</v>
      </c>
      <c r="B4625" s="90">
        <v>46202</v>
      </c>
      <c r="C4625" s="91" t="str">
        <f t="shared" si="144"/>
        <v>6月第5周</v>
      </c>
      <c r="D4625" s="89" t="s">
        <v>864</v>
      </c>
      <c r="E4625" s="89" t="str">
        <f t="shared" si="145"/>
        <v>6月第5周--周1</v>
      </c>
      <c r="F4625" s="103" t="s">
        <v>27</v>
      </c>
      <c r="G4625" s="102" t="s">
        <v>167</v>
      </c>
      <c r="H4625" s="92" t="str">
        <f>_xlfn.XLOOKUP(O4625,匹配表1065!T:T,匹配表1065!W:W)</f>
        <v>苏州市</v>
      </c>
      <c r="I4625" s="89" t="str">
        <f>_xlfn.XLOOKUP(O4625,匹配表1065!T:T,匹配表1065!X:X)</f>
        <v>PME2010</v>
      </c>
      <c r="J4625" s="102" t="s">
        <v>186</v>
      </c>
      <c r="K4625" s="89" cm="1">
        <f ca="1" t="array" ref="K4625:L4625">_xlfn.XLOOKUP(J4625,匹配表1065!Y:Y,匹配表1065!AA:AB)</f>
        <v>6</v>
      </c>
      <c r="L4625" s="89" t="str">
        <v>3个月以上</v>
      </c>
      <c r="M4625" s="92" t="s">
        <v>30</v>
      </c>
      <c r="N4625" s="102">
        <v>1</v>
      </c>
      <c r="O4625" s="93" t="str">
        <f>_xlfn.XLOOKUP(P4625,匹配表1065!U:U,匹配表1065!T:T)</f>
        <v>HO00001051</v>
      </c>
      <c r="P4625" s="102" t="s">
        <v>191</v>
      </c>
      <c r="Q4625" s="102" t="s">
        <v>354</v>
      </c>
      <c r="R4625" s="89" t="str">
        <f>_xlfn.XLOOKUP(Q4625,匹配表1065!L:L,匹配表1065!O:O)</f>
        <v>A</v>
      </c>
      <c r="S4625" s="93" t="str">
        <f>IFERROR(_xlfn.XLOOKUP(Q4625,匹配表1065!AI:AI,匹配表1065!AJ:AJ),"绿标")</f>
        <v>黑标</v>
      </c>
      <c r="T4625" s="93" t="str" cm="1">
        <f t="array" ref="T4625:U4625">_xlfn.XLOOKUP(Q4625,匹配表1065!L:L,匹配表1065!M:N)</f>
        <v>头痛</v>
      </c>
      <c r="U4625" s="94" t="str">
        <v>神经内科</v>
      </c>
      <c r="V4625" s="95" t="s">
        <v>70</v>
      </c>
      <c r="W4625" s="93">
        <f>_xlfn.XLOOKUP(M4625,匹配表1065!D:D,匹配表1065!F:F)*N4625</f>
        <v>12</v>
      </c>
    </row>
    <row r="4626" customHeight="1" spans="1:23">
      <c r="A4626" s="89" t="s">
        <v>787</v>
      </c>
      <c r="B4626" s="90">
        <v>46202</v>
      </c>
      <c r="C4626" s="91" t="str">
        <f t="shared" si="144"/>
        <v>6月第5周</v>
      </c>
      <c r="D4626" s="89" t="s">
        <v>864</v>
      </c>
      <c r="E4626" s="89" t="str">
        <f t="shared" si="145"/>
        <v>6月第5周--周1</v>
      </c>
      <c r="F4626" s="103" t="s">
        <v>27</v>
      </c>
      <c r="G4626" s="102" t="s">
        <v>167</v>
      </c>
      <c r="H4626" s="92" t="str">
        <f>_xlfn.XLOOKUP(O4626,匹配表1065!T:T,匹配表1065!W:W)</f>
        <v>苏州市</v>
      </c>
      <c r="I4626" s="89" t="str">
        <f>_xlfn.XLOOKUP(O4626,匹配表1065!T:T,匹配表1065!X:X)</f>
        <v>PME2010</v>
      </c>
      <c r="J4626" s="102" t="s">
        <v>186</v>
      </c>
      <c r="K4626" s="89" cm="1">
        <f ca="1" t="array" ref="K4626:L4626">_xlfn.XLOOKUP(J4626,匹配表1065!Y:Y,匹配表1065!AA:AB)</f>
        <v>6</v>
      </c>
      <c r="L4626" s="89" t="str">
        <v>3个月以上</v>
      </c>
      <c r="M4626" s="92" t="s">
        <v>30</v>
      </c>
      <c r="N4626" s="102">
        <v>1</v>
      </c>
      <c r="O4626" s="93" t="str">
        <f>_xlfn.XLOOKUP(P4626,匹配表1065!U:U,匹配表1065!T:T)</f>
        <v>HO00001051</v>
      </c>
      <c r="P4626" s="102" t="s">
        <v>191</v>
      </c>
      <c r="Q4626" s="102" t="s">
        <v>192</v>
      </c>
      <c r="R4626" s="89" t="str">
        <f>_xlfn.XLOOKUP(Q4626,匹配表1065!L:L,匹配表1065!O:O)</f>
        <v>B</v>
      </c>
      <c r="S4626" s="93" t="str">
        <f>IFERROR(_xlfn.XLOOKUP(Q4626,匹配表1065!AI:AI,匹配表1065!AJ:AJ),"绿标")</f>
        <v>绿标</v>
      </c>
      <c r="T4626" s="93" t="str" cm="1">
        <f t="array" ref="T4626:U4626">_xlfn.XLOOKUP(Q4626,匹配表1065!L:L,匹配表1065!M:N)</f>
        <v>抑郁焦虑</v>
      </c>
      <c r="U4626" s="94" t="str">
        <v>神经内科</v>
      </c>
      <c r="V4626" s="95" t="s">
        <v>70</v>
      </c>
      <c r="W4626" s="93">
        <f>_xlfn.XLOOKUP(M4626,匹配表1065!D:D,匹配表1065!F:F)*N4626</f>
        <v>12</v>
      </c>
    </row>
    <row r="4627" customHeight="1" spans="1:23">
      <c r="A4627" s="89" t="s">
        <v>787</v>
      </c>
      <c r="B4627" s="90">
        <v>46203</v>
      </c>
      <c r="C4627" s="91" t="str">
        <f t="shared" si="144"/>
        <v>6月第5周</v>
      </c>
      <c r="D4627" s="89" t="s">
        <v>864</v>
      </c>
      <c r="E4627" s="89" t="str">
        <f t="shared" si="145"/>
        <v>6月第5周--周2</v>
      </c>
      <c r="F4627" s="103" t="s">
        <v>27</v>
      </c>
      <c r="G4627" s="89" t="s">
        <v>63</v>
      </c>
      <c r="H4627" s="92" t="str">
        <f>_xlfn.XLOOKUP(O4627,匹配表1065!T:T,匹配表1065!W:W)</f>
        <v>南京市</v>
      </c>
      <c r="I4627" s="89" t="str">
        <f>_xlfn.XLOOKUP(O4627,匹配表1065!T:T,匹配表1065!X:X)</f>
        <v>PME2001</v>
      </c>
      <c r="J4627" s="102" t="s">
        <v>64</v>
      </c>
      <c r="K4627" s="89" cm="1">
        <f ca="1" t="array" ref="K4627:L4627">_xlfn.XLOOKUP(J4627,匹配表1065!Y:Y,匹配表1065!AA:AB)</f>
        <v>31</v>
      </c>
      <c r="L4627" s="89" t="str">
        <v>3个月以上</v>
      </c>
      <c r="M4627" s="92" t="s">
        <v>30</v>
      </c>
      <c r="N4627" s="102">
        <v>1</v>
      </c>
      <c r="O4627" s="93" t="str">
        <f>_xlfn.XLOOKUP(P4627,匹配表1065!U:U,匹配表1065!T:T)</f>
        <v>HO00000958</v>
      </c>
      <c r="P4627" s="102" t="s">
        <v>65</v>
      </c>
      <c r="Q4627" s="102" t="s">
        <v>68</v>
      </c>
      <c r="R4627" s="89" t="str">
        <f>_xlfn.XLOOKUP(Q4627,匹配表1065!L:L,匹配表1065!O:O)</f>
        <v>A</v>
      </c>
      <c r="S4627" s="93" t="str">
        <f>IFERROR(_xlfn.XLOOKUP(Q4627,匹配表1065!AI:AI,匹配表1065!AJ:AJ),"绿标")</f>
        <v>红标</v>
      </c>
      <c r="T4627" s="93" t="str" cm="1">
        <f t="array" ref="T4627:U4627">_xlfn.XLOOKUP(Q4627,匹配表1065!L:L,匹配表1065!M:N)</f>
        <v>头痛</v>
      </c>
      <c r="U4627" s="94" t="str">
        <v>神经内科</v>
      </c>
      <c r="V4627" s="95" t="s">
        <v>42</v>
      </c>
      <c r="W4627" s="93">
        <f>_xlfn.XLOOKUP(M4627,匹配表1065!D:D,匹配表1065!F:F)*N4627</f>
        <v>12</v>
      </c>
    </row>
    <row r="4628" customHeight="1" spans="1:23">
      <c r="A4628" s="89" t="s">
        <v>787</v>
      </c>
      <c r="B4628" s="90">
        <v>46203</v>
      </c>
      <c r="C4628" s="91" t="str">
        <f t="shared" si="144"/>
        <v>6月第5周</v>
      </c>
      <c r="D4628" s="89" t="s">
        <v>864</v>
      </c>
      <c r="E4628" s="89" t="str">
        <f t="shared" si="145"/>
        <v>6月第5周--周2</v>
      </c>
      <c r="F4628" s="103" t="s">
        <v>27</v>
      </c>
      <c r="G4628" s="89" t="s">
        <v>63</v>
      </c>
      <c r="H4628" s="92" t="str">
        <f>_xlfn.XLOOKUP(O4628,匹配表1065!T:T,匹配表1065!W:W)</f>
        <v>南京市</v>
      </c>
      <c r="I4628" s="89" t="str">
        <f>_xlfn.XLOOKUP(O4628,匹配表1065!T:T,匹配表1065!X:X)</f>
        <v>PME2001</v>
      </c>
      <c r="J4628" s="102" t="s">
        <v>64</v>
      </c>
      <c r="K4628" s="89" cm="1">
        <f ca="1" t="array" ref="K4628:L4628">_xlfn.XLOOKUP(J4628,匹配表1065!Y:Y,匹配表1065!AA:AB)</f>
        <v>31</v>
      </c>
      <c r="L4628" s="89" t="str">
        <v>3个月以上</v>
      </c>
      <c r="M4628" s="92" t="s">
        <v>30</v>
      </c>
      <c r="N4628" s="102">
        <v>1</v>
      </c>
      <c r="O4628" s="93" t="str">
        <f>_xlfn.XLOOKUP(P4628,匹配表1065!U:U,匹配表1065!T:T)</f>
        <v>HO00000958</v>
      </c>
      <c r="P4628" s="102" t="s">
        <v>65</v>
      </c>
      <c r="Q4628" s="102" t="s">
        <v>209</v>
      </c>
      <c r="R4628" s="89" t="str">
        <f>_xlfn.XLOOKUP(Q4628,匹配表1065!L:L,匹配表1065!O:O)</f>
        <v>C</v>
      </c>
      <c r="S4628" s="93" t="str">
        <f>IFERROR(_xlfn.XLOOKUP(Q4628,匹配表1065!AI:AI,匹配表1065!AJ:AJ),"绿标")</f>
        <v>红标</v>
      </c>
      <c r="T4628" s="93" t="str" cm="1">
        <f t="array" ref="T4628:U4628">_xlfn.XLOOKUP(Q4628,匹配表1065!L:L,匹配表1065!M:N)</f>
        <v>眩晕</v>
      </c>
      <c r="U4628" s="94" t="str">
        <v>耳鼻喉科</v>
      </c>
      <c r="V4628" s="95" t="s">
        <v>70</v>
      </c>
      <c r="W4628" s="93">
        <f>_xlfn.XLOOKUP(M4628,匹配表1065!D:D,匹配表1065!F:F)*N4628</f>
        <v>12</v>
      </c>
    </row>
    <row r="4629" customHeight="1" spans="1:23">
      <c r="A4629" s="89" t="s">
        <v>787</v>
      </c>
      <c r="B4629" s="90">
        <v>46203</v>
      </c>
      <c r="C4629" s="91" t="str">
        <f t="shared" si="144"/>
        <v>6月第5周</v>
      </c>
      <c r="D4629" s="89" t="s">
        <v>864</v>
      </c>
      <c r="E4629" s="89" t="str">
        <f t="shared" si="145"/>
        <v>6月第5周--周2</v>
      </c>
      <c r="F4629" s="103" t="s">
        <v>27</v>
      </c>
      <c r="G4629" s="89" t="s">
        <v>63</v>
      </c>
      <c r="H4629" s="92" t="str">
        <f>_xlfn.XLOOKUP(O4629,匹配表1065!T:T,匹配表1065!W:W)</f>
        <v>南京市</v>
      </c>
      <c r="I4629" s="89" t="str">
        <f>_xlfn.XLOOKUP(O4629,匹配表1065!T:T,匹配表1065!X:X)</f>
        <v>PME2001</v>
      </c>
      <c r="J4629" s="102" t="s">
        <v>64</v>
      </c>
      <c r="K4629" s="89" cm="1">
        <f ca="1" t="array" ref="K4629:L4629">_xlfn.XLOOKUP(J4629,匹配表1065!Y:Y,匹配表1065!AA:AB)</f>
        <v>31</v>
      </c>
      <c r="L4629" s="89" t="str">
        <v>3个月以上</v>
      </c>
      <c r="M4629" s="92" t="s">
        <v>35</v>
      </c>
      <c r="N4629" s="102">
        <v>1</v>
      </c>
      <c r="O4629" s="93" t="str">
        <f>_xlfn.XLOOKUP(P4629,匹配表1065!U:U,匹配表1065!T:T)</f>
        <v>HO00000958</v>
      </c>
      <c r="P4629" s="102" t="s">
        <v>65</v>
      </c>
      <c r="Q4629" s="102" t="s">
        <v>873</v>
      </c>
      <c r="R4629" s="89" t="str">
        <f>_xlfn.XLOOKUP(Q4629,匹配表1065!L:L,匹配表1065!O:O)</f>
        <v>B</v>
      </c>
      <c r="S4629" s="93" t="str">
        <f>IFERROR(_xlfn.XLOOKUP(Q4629,匹配表1065!AI:AI,匹配表1065!AJ:AJ),"绿标")</f>
        <v>黑标</v>
      </c>
      <c r="T4629" s="93" t="str" cm="1">
        <f t="array" ref="T4629:U4629">_xlfn.XLOOKUP(Q4629,匹配表1065!L:L,匹配表1065!M:N)</f>
        <v>脑血管</v>
      </c>
      <c r="U4629" s="94" t="str">
        <v>神经内科</v>
      </c>
      <c r="V4629" s="95" t="s">
        <v>33</v>
      </c>
      <c r="W4629" s="93">
        <f>_xlfn.XLOOKUP(M4629,匹配表1065!D:D,匹配表1065!F:F)*N4629</f>
        <v>4</v>
      </c>
    </row>
    <row r="4630" customHeight="1" spans="1:23">
      <c r="A4630" s="89" t="s">
        <v>787</v>
      </c>
      <c r="B4630" s="90">
        <v>46203</v>
      </c>
      <c r="C4630" s="91" t="str">
        <f t="shared" si="144"/>
        <v>6月第5周</v>
      </c>
      <c r="D4630" s="89" t="s">
        <v>864</v>
      </c>
      <c r="E4630" s="89" t="str">
        <f t="shared" si="145"/>
        <v>6月第5周--周2</v>
      </c>
      <c r="F4630" s="103" t="s">
        <v>27</v>
      </c>
      <c r="G4630" s="89" t="s">
        <v>63</v>
      </c>
      <c r="H4630" s="92" t="str">
        <f>_xlfn.XLOOKUP(O4630,匹配表1065!T:T,匹配表1065!W:W)</f>
        <v>连云港市</v>
      </c>
      <c r="I4630" s="89" t="str">
        <f>_xlfn.XLOOKUP(O4630,匹配表1065!T:T,匹配表1065!X:X)</f>
        <v>PME2042</v>
      </c>
      <c r="J4630" s="102" t="s">
        <v>74</v>
      </c>
      <c r="K4630" s="89" cm="1">
        <f ca="1" t="array" ref="K4630:L4630">_xlfn.XLOOKUP(J4630,匹配表1065!Y:Y,匹配表1065!AA:AB)</f>
        <v>7</v>
      </c>
      <c r="L4630" s="89" t="str">
        <v>3个月以上</v>
      </c>
      <c r="M4630" s="92" t="s">
        <v>35</v>
      </c>
      <c r="N4630" s="102">
        <v>1</v>
      </c>
      <c r="O4630" s="93" t="str">
        <f>_xlfn.XLOOKUP(P4630,匹配表1065!U:U,匹配表1065!T:T)</f>
        <v>HO00017661</v>
      </c>
      <c r="P4630" s="102" t="s">
        <v>508</v>
      </c>
      <c r="Q4630" s="102" t="s">
        <v>561</v>
      </c>
      <c r="R4630" s="89" t="str">
        <f>_xlfn.XLOOKUP(Q4630,匹配表1065!L:L,匹配表1065!O:O)</f>
        <v>C</v>
      </c>
      <c r="S4630" s="93" t="str">
        <f>IFERROR(_xlfn.XLOOKUP(Q4630,匹配表1065!AI:AI,匹配表1065!AJ:AJ),"绿标")</f>
        <v>黑标</v>
      </c>
      <c r="T4630" s="93" t="str" cm="1">
        <f t="array" ref="T4630:U4630">_xlfn.XLOOKUP(Q4630,匹配表1065!L:L,匹配表1065!M:N)</f>
        <v>眩晕</v>
      </c>
      <c r="U4630" s="94" t="str">
        <v>神经内科</v>
      </c>
      <c r="V4630" s="95" t="s">
        <v>70</v>
      </c>
      <c r="W4630" s="93">
        <f>_xlfn.XLOOKUP(M4630,匹配表1065!D:D,匹配表1065!F:F)*N4630</f>
        <v>4</v>
      </c>
    </row>
    <row r="4631" customHeight="1" spans="1:23">
      <c r="A4631" s="89" t="s">
        <v>787</v>
      </c>
      <c r="B4631" s="90">
        <v>46203</v>
      </c>
      <c r="C4631" s="91" t="str">
        <f t="shared" si="144"/>
        <v>6月第5周</v>
      </c>
      <c r="D4631" s="89" t="s">
        <v>864</v>
      </c>
      <c r="E4631" s="89" t="str">
        <f t="shared" si="145"/>
        <v>6月第5周--周2</v>
      </c>
      <c r="F4631" s="103" t="s">
        <v>27</v>
      </c>
      <c r="G4631" s="89" t="s">
        <v>63</v>
      </c>
      <c r="H4631" s="92" t="str">
        <f>_xlfn.XLOOKUP(O4631,匹配表1065!T:T,匹配表1065!W:W)</f>
        <v>淮安市</v>
      </c>
      <c r="I4631" s="89" t="str">
        <f>_xlfn.XLOOKUP(O4631,匹配表1065!T:T,匹配表1065!X:X)</f>
        <v>PME2041</v>
      </c>
      <c r="J4631" s="102" t="s">
        <v>71</v>
      </c>
      <c r="K4631" s="89" cm="1">
        <f ca="1" t="array" ref="K4631:L4631">_xlfn.XLOOKUP(J4631,匹配表1065!Y:Y,匹配表1065!AA:AB)</f>
        <v>5</v>
      </c>
      <c r="L4631" s="89" t="str">
        <v>3个月以上</v>
      </c>
      <c r="M4631" s="92" t="s">
        <v>30</v>
      </c>
      <c r="N4631" s="102">
        <v>1</v>
      </c>
      <c r="O4631" s="93" t="str">
        <f>_xlfn.XLOOKUP(P4631,匹配表1065!U:U,匹配表1065!T:T)</f>
        <v>HO00000992</v>
      </c>
      <c r="P4631" s="102" t="s">
        <v>72</v>
      </c>
      <c r="Q4631" s="102" t="s">
        <v>73</v>
      </c>
      <c r="R4631" s="89" t="str">
        <f>_xlfn.XLOOKUP(Q4631,匹配表1065!L:L,匹配表1065!O:O)</f>
        <v>D</v>
      </c>
      <c r="S4631" s="93" t="str">
        <f>IFERROR(_xlfn.XLOOKUP(Q4631,匹配表1065!AI:AI,匹配表1065!AJ:AJ),"绿标")</f>
        <v>绿标</v>
      </c>
      <c r="T4631" s="93" t="str" cm="1">
        <f t="array" ref="T4631:U4631">_xlfn.XLOOKUP(Q4631,匹配表1065!L:L,匹配表1065!M:N)</f>
        <v>眩晕</v>
      </c>
      <c r="U4631" s="94" t="str">
        <v>神经内科</v>
      </c>
      <c r="V4631" s="95" t="s">
        <v>67</v>
      </c>
      <c r="W4631" s="93">
        <f>_xlfn.XLOOKUP(M4631,匹配表1065!D:D,匹配表1065!F:F)*N4631</f>
        <v>12</v>
      </c>
    </row>
    <row r="4632" customHeight="1" spans="1:23">
      <c r="A4632" s="89" t="s">
        <v>787</v>
      </c>
      <c r="B4632" s="90">
        <v>46203</v>
      </c>
      <c r="C4632" s="91" t="str">
        <f t="shared" si="144"/>
        <v>6月第5周</v>
      </c>
      <c r="D4632" s="89" t="s">
        <v>864</v>
      </c>
      <c r="E4632" s="89" t="str">
        <f t="shared" si="145"/>
        <v>6月第5周--周2</v>
      </c>
      <c r="F4632" s="103" t="s">
        <v>27</v>
      </c>
      <c r="G4632" s="89" t="s">
        <v>63</v>
      </c>
      <c r="H4632" s="92" t="str">
        <f>_xlfn.XLOOKUP(O4632,匹配表1065!T:T,匹配表1065!W:W)</f>
        <v>徐州市</v>
      </c>
      <c r="I4632" s="89" t="str">
        <f>_xlfn.XLOOKUP(O4632,匹配表1065!T:T,匹配表1065!X:X)</f>
        <v>PME2008</v>
      </c>
      <c r="J4632" s="102" t="s">
        <v>81</v>
      </c>
      <c r="K4632" s="89" cm="1">
        <f ca="1" t="array" ref="K4632:L4632">_xlfn.XLOOKUP(J4632,匹配表1065!Y:Y,匹配表1065!AA:AB)</f>
        <v>19</v>
      </c>
      <c r="L4632" s="89" t="str">
        <v>3个月以上</v>
      </c>
      <c r="M4632" s="92" t="s">
        <v>55</v>
      </c>
      <c r="N4632" s="102">
        <v>1</v>
      </c>
      <c r="O4632" s="93" t="str">
        <f>_xlfn.XLOOKUP(P4632,匹配表1065!U:U,匹配表1065!T:T)</f>
        <v>HO00001134</v>
      </c>
      <c r="P4632" s="102" t="s">
        <v>82</v>
      </c>
      <c r="Q4632" s="102" t="s">
        <v>653</v>
      </c>
      <c r="R4632" s="89" t="str">
        <f>_xlfn.XLOOKUP(Q4632,匹配表1065!L:L,匹配表1065!O:O)</f>
        <v>C</v>
      </c>
      <c r="S4632" s="93" t="str">
        <f>IFERROR(_xlfn.XLOOKUP(Q4632,匹配表1065!AI:AI,匹配表1065!AJ:AJ),"绿标")</f>
        <v>黑标</v>
      </c>
      <c r="T4632" s="93" t="str" cm="1">
        <f t="array" ref="T4632:U4632">_xlfn.XLOOKUP(Q4632,匹配表1065!L:L,匹配表1065!M:N)</f>
        <v>眩晕</v>
      </c>
      <c r="U4632" s="94" t="str">
        <v>神经内科</v>
      </c>
      <c r="V4632" s="95" t="s">
        <v>58</v>
      </c>
      <c r="W4632" s="93">
        <f>_xlfn.XLOOKUP(M4632,匹配表1065!D:D,匹配表1065!F:F)*N4632</f>
        <v>8</v>
      </c>
    </row>
    <row r="4633" customHeight="1" spans="1:23">
      <c r="A4633" s="89" t="s">
        <v>787</v>
      </c>
      <c r="B4633" s="90">
        <v>46203</v>
      </c>
      <c r="C4633" s="91" t="str">
        <f t="shared" si="144"/>
        <v>6月第5周</v>
      </c>
      <c r="D4633" s="89" t="s">
        <v>864</v>
      </c>
      <c r="E4633" s="89" t="str">
        <f t="shared" si="145"/>
        <v>6月第5周--周2</v>
      </c>
      <c r="F4633" s="103" t="s">
        <v>27</v>
      </c>
      <c r="G4633" s="89" t="s">
        <v>63</v>
      </c>
      <c r="H4633" s="92" t="str">
        <f>_xlfn.XLOOKUP(O4633,匹配表1065!T:T,匹配表1065!W:W)</f>
        <v>徐州市</v>
      </c>
      <c r="I4633" s="89" t="str">
        <f>_xlfn.XLOOKUP(O4633,匹配表1065!T:T,匹配表1065!X:X)</f>
        <v>PME2008</v>
      </c>
      <c r="J4633" s="102" t="s">
        <v>81</v>
      </c>
      <c r="K4633" s="89" cm="1">
        <f ca="1" t="array" ref="K4633:L4633">_xlfn.XLOOKUP(J4633,匹配表1065!Y:Y,匹配表1065!AA:AB)</f>
        <v>19</v>
      </c>
      <c r="L4633" s="89" t="str">
        <v>3个月以上</v>
      </c>
      <c r="M4633" s="92" t="s">
        <v>55</v>
      </c>
      <c r="N4633" s="102">
        <v>1</v>
      </c>
      <c r="O4633" s="93" t="str">
        <f>_xlfn.XLOOKUP(P4633,匹配表1065!U:U,匹配表1065!T:T)</f>
        <v>HO00001134</v>
      </c>
      <c r="P4633" s="102" t="s">
        <v>82</v>
      </c>
      <c r="Q4633" s="102" t="s">
        <v>280</v>
      </c>
      <c r="R4633" s="89" t="str">
        <f>_xlfn.XLOOKUP(Q4633,匹配表1065!L:L,匹配表1065!O:O)</f>
        <v>D</v>
      </c>
      <c r="S4633" s="93" t="str">
        <f>IFERROR(_xlfn.XLOOKUP(Q4633,匹配表1065!AI:AI,匹配表1065!AJ:AJ),"绿标")</f>
        <v>红标</v>
      </c>
      <c r="T4633" s="93" t="str" cm="1">
        <f t="array" ref="T4633:U4633">_xlfn.XLOOKUP(Q4633,匹配表1065!L:L,匹配表1065!M:N)</f>
        <v>疼痛</v>
      </c>
      <c r="U4633" s="94" t="str">
        <v>疼痛科</v>
      </c>
      <c r="V4633" s="95" t="s">
        <v>58</v>
      </c>
      <c r="W4633" s="93">
        <f>_xlfn.XLOOKUP(M4633,匹配表1065!D:D,匹配表1065!F:F)*N4633</f>
        <v>8</v>
      </c>
    </row>
    <row r="4634" customHeight="1" spans="1:23">
      <c r="A4634" s="89" t="s">
        <v>787</v>
      </c>
      <c r="B4634" s="90">
        <v>46203</v>
      </c>
      <c r="C4634" s="91" t="str">
        <f t="shared" si="144"/>
        <v>6月第5周</v>
      </c>
      <c r="D4634" s="89" t="s">
        <v>864</v>
      </c>
      <c r="E4634" s="89" t="str">
        <f t="shared" si="145"/>
        <v>6月第5周--周2</v>
      </c>
      <c r="F4634" s="103" t="s">
        <v>27</v>
      </c>
      <c r="G4634" s="89" t="s">
        <v>63</v>
      </c>
      <c r="H4634" s="92" t="str">
        <f>_xlfn.XLOOKUP(O4634,匹配表1065!T:T,匹配表1065!W:W)</f>
        <v>徐州市</v>
      </c>
      <c r="I4634" s="89" t="str">
        <f>_xlfn.XLOOKUP(O4634,匹配表1065!T:T,匹配表1065!X:X)</f>
        <v>PME2008</v>
      </c>
      <c r="J4634" s="102" t="s">
        <v>81</v>
      </c>
      <c r="K4634" s="89" cm="1">
        <f ca="1" t="array" ref="K4634:L4634">_xlfn.XLOOKUP(J4634,匹配表1065!Y:Y,匹配表1065!AA:AB)</f>
        <v>19</v>
      </c>
      <c r="L4634" s="89" t="str">
        <v>3个月以上</v>
      </c>
      <c r="M4634" s="92" t="s">
        <v>35</v>
      </c>
      <c r="N4634" s="102">
        <v>1</v>
      </c>
      <c r="O4634" s="93" t="str">
        <f>_xlfn.XLOOKUP(P4634,匹配表1065!U:U,匹配表1065!T:T)</f>
        <v>HO00000989</v>
      </c>
      <c r="P4634" s="102" t="s">
        <v>214</v>
      </c>
      <c r="Q4634" s="102" t="s">
        <v>215</v>
      </c>
      <c r="R4634" s="89" t="str">
        <f>_xlfn.XLOOKUP(Q4634,匹配表1065!L:L,匹配表1065!O:O)</f>
        <v>A</v>
      </c>
      <c r="S4634" s="93" t="str">
        <f>IFERROR(_xlfn.XLOOKUP(Q4634,匹配表1065!AI:AI,匹配表1065!AJ:AJ),"绿标")</f>
        <v>红标</v>
      </c>
      <c r="T4634" s="93" t="str" cm="1">
        <f t="array" ref="T4634:U4634">_xlfn.XLOOKUP(Q4634,匹配表1065!L:L,匹配表1065!M:N)</f>
        <v>头痛</v>
      </c>
      <c r="U4634" s="94" t="str">
        <v>神经内科</v>
      </c>
      <c r="V4634" s="95" t="s">
        <v>58</v>
      </c>
      <c r="W4634" s="93">
        <f>_xlfn.XLOOKUP(M4634,匹配表1065!D:D,匹配表1065!F:F)*N4634</f>
        <v>4</v>
      </c>
    </row>
    <row r="4635" customHeight="1" spans="1:23">
      <c r="A4635" s="89" t="s">
        <v>787</v>
      </c>
      <c r="B4635" s="90">
        <v>46203</v>
      </c>
      <c r="C4635" s="91" t="str">
        <f t="shared" si="144"/>
        <v>6月第5周</v>
      </c>
      <c r="D4635" s="89" t="s">
        <v>864</v>
      </c>
      <c r="E4635" s="89" t="str">
        <f t="shared" si="145"/>
        <v>6月第5周--周2</v>
      </c>
      <c r="F4635" s="103" t="s">
        <v>27</v>
      </c>
      <c r="G4635" s="89" t="s">
        <v>63</v>
      </c>
      <c r="H4635" s="92" t="str">
        <f>_xlfn.XLOOKUP(O4635,匹配表1065!T:T,匹配表1065!W:W)</f>
        <v>南京市</v>
      </c>
      <c r="I4635" s="89" t="str">
        <f>_xlfn.XLOOKUP(O4635,匹配表1065!T:T,匹配表1065!X:X)</f>
        <v>PME2001</v>
      </c>
      <c r="J4635" s="102" t="s">
        <v>77</v>
      </c>
      <c r="K4635" s="89" cm="1">
        <f ca="1" t="array" ref="K4635:L4635">_xlfn.XLOOKUP(J4635,匹配表1065!Y:Y,匹配表1065!AA:AB)</f>
        <v>8</v>
      </c>
      <c r="L4635" s="89" t="str">
        <v>3个月以上</v>
      </c>
      <c r="M4635" s="92" t="s">
        <v>30</v>
      </c>
      <c r="N4635" s="102">
        <v>1</v>
      </c>
      <c r="O4635" s="93" t="str">
        <f>_xlfn.XLOOKUP(P4635,匹配表1065!U:U,匹配表1065!T:T)</f>
        <v>HO00000958</v>
      </c>
      <c r="P4635" s="102" t="s">
        <v>65</v>
      </c>
      <c r="Q4635" s="102" t="s">
        <v>66</v>
      </c>
      <c r="R4635" s="89" t="str">
        <f>_xlfn.XLOOKUP(Q4635,匹配表1065!L:L,匹配表1065!O:O)</f>
        <v>A</v>
      </c>
      <c r="S4635" s="93" t="str">
        <f>IFERROR(_xlfn.XLOOKUP(Q4635,匹配表1065!AI:AI,匹配表1065!AJ:AJ),"绿标")</f>
        <v>红标</v>
      </c>
      <c r="T4635" s="93" t="str" cm="1">
        <f t="array" ref="T4635:U4635">_xlfn.XLOOKUP(Q4635,匹配表1065!L:L,匹配表1065!M:N)</f>
        <v>头痛</v>
      </c>
      <c r="U4635" s="94" t="str">
        <v>神经内科</v>
      </c>
      <c r="V4635" s="95" t="s">
        <v>42</v>
      </c>
      <c r="W4635" s="93">
        <f>_xlfn.XLOOKUP(M4635,匹配表1065!D:D,匹配表1065!F:F)*N4635</f>
        <v>12</v>
      </c>
    </row>
    <row r="4636" customHeight="1" spans="1:23">
      <c r="A4636" s="89" t="s">
        <v>787</v>
      </c>
      <c r="B4636" s="90">
        <v>46203</v>
      </c>
      <c r="C4636" s="91" t="str">
        <f t="shared" si="144"/>
        <v>6月第5周</v>
      </c>
      <c r="D4636" s="89" t="s">
        <v>864</v>
      </c>
      <c r="E4636" s="89" t="str">
        <f t="shared" si="145"/>
        <v>6月第5周--周2</v>
      </c>
      <c r="F4636" s="103" t="s">
        <v>27</v>
      </c>
      <c r="G4636" s="89" t="s">
        <v>63</v>
      </c>
      <c r="H4636" s="92" t="str">
        <f>_xlfn.XLOOKUP(O4636,匹配表1065!T:T,匹配表1065!W:W)</f>
        <v>南京市</v>
      </c>
      <c r="I4636" s="89" t="str">
        <f>_xlfn.XLOOKUP(O4636,匹配表1065!T:T,匹配表1065!X:X)</f>
        <v>PME2001</v>
      </c>
      <c r="J4636" s="102" t="s">
        <v>77</v>
      </c>
      <c r="K4636" s="89" cm="1">
        <f ca="1" t="array" ref="K4636:L4636">_xlfn.XLOOKUP(J4636,匹配表1065!Y:Y,匹配表1065!AA:AB)</f>
        <v>8</v>
      </c>
      <c r="L4636" s="89" t="str">
        <v>3个月以上</v>
      </c>
      <c r="M4636" s="92" t="s">
        <v>35</v>
      </c>
      <c r="N4636" s="102">
        <v>1</v>
      </c>
      <c r="O4636" s="93" t="str">
        <f>_xlfn.XLOOKUP(P4636,匹配表1065!U:U,匹配表1065!T:T)</f>
        <v>HO00000958</v>
      </c>
      <c r="P4636" s="102" t="s">
        <v>65</v>
      </c>
      <c r="Q4636" s="102" t="s">
        <v>874</v>
      </c>
      <c r="R4636" s="89" t="str">
        <f>_xlfn.XLOOKUP(Q4636,匹配表1065!L:L,匹配表1065!O:O)</f>
        <v>C</v>
      </c>
      <c r="S4636" s="93" t="str">
        <f>IFERROR(_xlfn.XLOOKUP(Q4636,匹配表1065!AI:AI,匹配表1065!AJ:AJ),"绿标")</f>
        <v>绿标</v>
      </c>
      <c r="T4636" s="93" t="str" cm="1">
        <f t="array" ref="T4636:U4636">_xlfn.XLOOKUP(Q4636,匹配表1065!L:L,匹配表1065!M:N)</f>
        <v>眩晕</v>
      </c>
      <c r="U4636" s="94" t="str">
        <v>耳鼻喉科</v>
      </c>
      <c r="V4636" s="95" t="s">
        <v>70</v>
      </c>
      <c r="W4636" s="93">
        <f>_xlfn.XLOOKUP(M4636,匹配表1065!D:D,匹配表1065!F:F)*N4636</f>
        <v>4</v>
      </c>
    </row>
    <row r="4637" customHeight="1" spans="1:23">
      <c r="A4637" s="89" t="s">
        <v>787</v>
      </c>
      <c r="B4637" s="90">
        <v>46203</v>
      </c>
      <c r="C4637" s="91" t="str">
        <f t="shared" si="144"/>
        <v>6月第5周</v>
      </c>
      <c r="D4637" s="89" t="s">
        <v>864</v>
      </c>
      <c r="E4637" s="89" t="str">
        <f t="shared" si="145"/>
        <v>6月第5周--周2</v>
      </c>
      <c r="F4637" s="103" t="s">
        <v>27</v>
      </c>
      <c r="G4637" s="89" t="s">
        <v>63</v>
      </c>
      <c r="H4637" s="92" t="str">
        <f>_xlfn.XLOOKUP(O4637,匹配表1065!T:T,匹配表1065!W:W)</f>
        <v>南京市</v>
      </c>
      <c r="I4637" s="89" t="str">
        <f>_xlfn.XLOOKUP(O4637,匹配表1065!T:T,匹配表1065!X:X)</f>
        <v>PME2001</v>
      </c>
      <c r="J4637" s="102" t="s">
        <v>77</v>
      </c>
      <c r="K4637" s="89" cm="1">
        <f ca="1" t="array" ref="K4637:L4637">_xlfn.XLOOKUP(J4637,匹配表1065!Y:Y,匹配表1065!AA:AB)</f>
        <v>8</v>
      </c>
      <c r="L4637" s="89" t="str">
        <v>3个月以上</v>
      </c>
      <c r="M4637" s="92" t="s">
        <v>35</v>
      </c>
      <c r="N4637" s="102">
        <v>1</v>
      </c>
      <c r="O4637" s="93" t="str">
        <f>_xlfn.XLOOKUP(P4637,匹配表1065!U:U,匹配表1065!T:T)</f>
        <v>HO00000958</v>
      </c>
      <c r="P4637" s="102" t="s">
        <v>65</v>
      </c>
      <c r="Q4637" s="102" t="s">
        <v>875</v>
      </c>
      <c r="R4637" s="89" t="str">
        <f>_xlfn.XLOOKUP(Q4637,匹配表1065!L:L,匹配表1065!O:O)</f>
        <v>C</v>
      </c>
      <c r="S4637" s="93" t="str">
        <f>IFERROR(_xlfn.XLOOKUP(Q4637,匹配表1065!AI:AI,匹配表1065!AJ:AJ),"绿标")</f>
        <v>绿标</v>
      </c>
      <c r="T4637" s="93" t="str" cm="1">
        <f t="array" ref="T4637:U4637">_xlfn.XLOOKUP(Q4637,匹配表1065!L:L,匹配表1065!M:N)</f>
        <v>眩晕</v>
      </c>
      <c r="U4637" s="94" t="str">
        <v>耳鼻喉科</v>
      </c>
      <c r="V4637" s="95" t="s">
        <v>70</v>
      </c>
      <c r="W4637" s="93">
        <f>_xlfn.XLOOKUP(M4637,匹配表1065!D:D,匹配表1065!F:F)*N4637</f>
        <v>4</v>
      </c>
    </row>
    <row r="4638" customHeight="1" spans="1:23">
      <c r="A4638" s="89" t="s">
        <v>787</v>
      </c>
      <c r="B4638" s="90">
        <v>46203</v>
      </c>
      <c r="C4638" s="91" t="str">
        <f t="shared" si="144"/>
        <v>6月第5周</v>
      </c>
      <c r="D4638" s="89" t="s">
        <v>864</v>
      </c>
      <c r="E4638" s="89" t="str">
        <f t="shared" si="145"/>
        <v>6月第5周--周2</v>
      </c>
      <c r="F4638" s="103" t="s">
        <v>27</v>
      </c>
      <c r="G4638" s="89" t="s">
        <v>63</v>
      </c>
      <c r="H4638" s="92" t="str">
        <f>_xlfn.XLOOKUP(O4638,匹配表1065!T:T,匹配表1065!W:W)</f>
        <v>南京市</v>
      </c>
      <c r="I4638" s="89" t="str">
        <f>_xlfn.XLOOKUP(O4638,匹配表1065!T:T,匹配表1065!X:X)</f>
        <v>PME2002</v>
      </c>
      <c r="J4638" s="102" t="s">
        <v>84</v>
      </c>
      <c r="K4638" s="89" cm="1">
        <f ca="1" t="array" ref="K4638:L4638">_xlfn.XLOOKUP(J4638,匹配表1065!Y:Y,匹配表1065!AA:AB)</f>
        <v>31</v>
      </c>
      <c r="L4638" s="89" t="str">
        <v>3个月以上</v>
      </c>
      <c r="M4638" s="92" t="s">
        <v>30</v>
      </c>
      <c r="N4638" s="102">
        <v>4</v>
      </c>
      <c r="O4638" s="93" t="str">
        <f>_xlfn.XLOOKUP(P4638,匹配表1065!U:U,匹配表1065!T:T)</f>
        <v>HO00000964</v>
      </c>
      <c r="P4638" s="102" t="s">
        <v>90</v>
      </c>
      <c r="Q4638" s="102" t="s">
        <v>281</v>
      </c>
      <c r="R4638" s="89" t="str">
        <f>_xlfn.XLOOKUP(Q4638,匹配表1065!L:L,匹配表1065!O:O)</f>
        <v>A</v>
      </c>
      <c r="S4638" s="93" t="str">
        <f>IFERROR(_xlfn.XLOOKUP(Q4638,匹配表1065!AI:AI,匹配表1065!AJ:AJ),"绿标")</f>
        <v>红标</v>
      </c>
      <c r="T4638" s="93" t="str" cm="1">
        <f t="array" ref="T4638:U4638">_xlfn.XLOOKUP(Q4638,匹配表1065!L:L,匹配表1065!M:N)</f>
        <v>头痛</v>
      </c>
      <c r="U4638" s="94" t="str">
        <v>神经内科</v>
      </c>
      <c r="V4638" s="95" t="s">
        <v>70</v>
      </c>
      <c r="W4638" s="93">
        <f>_xlfn.XLOOKUP(M4638,匹配表1065!D:D,匹配表1065!F:F)*N4638</f>
        <v>48</v>
      </c>
    </row>
    <row r="4639" customHeight="1" spans="1:23">
      <c r="A4639" s="89" t="s">
        <v>787</v>
      </c>
      <c r="B4639" s="90">
        <v>46203</v>
      </c>
      <c r="C4639" s="91" t="str">
        <f t="shared" si="144"/>
        <v>6月第5周</v>
      </c>
      <c r="D4639" s="89" t="s">
        <v>864</v>
      </c>
      <c r="E4639" s="89" t="str">
        <f t="shared" si="145"/>
        <v>6月第5周--周2</v>
      </c>
      <c r="F4639" s="103" t="s">
        <v>27</v>
      </c>
      <c r="G4639" s="89" t="s">
        <v>63</v>
      </c>
      <c r="H4639" s="92" t="str">
        <f>_xlfn.XLOOKUP(O4639,匹配表1065!T:T,匹配表1065!W:W)</f>
        <v>南京市</v>
      </c>
      <c r="I4639" s="89" t="str">
        <f>_xlfn.XLOOKUP(O4639,匹配表1065!T:T,匹配表1065!X:X)</f>
        <v>PME2002</v>
      </c>
      <c r="J4639" s="102" t="s">
        <v>84</v>
      </c>
      <c r="K4639" s="89" cm="1">
        <f ca="1" t="array" ref="K4639:L4639">_xlfn.XLOOKUP(J4639,匹配表1065!Y:Y,匹配表1065!AA:AB)</f>
        <v>31</v>
      </c>
      <c r="L4639" s="89" t="str">
        <v>3个月以上</v>
      </c>
      <c r="M4639" s="92" t="s">
        <v>30</v>
      </c>
      <c r="N4639" s="102">
        <v>1</v>
      </c>
      <c r="O4639" s="93" t="str">
        <f>_xlfn.XLOOKUP(P4639,匹配表1065!U:U,匹配表1065!T:T)</f>
        <v>HO00000964</v>
      </c>
      <c r="P4639" s="102" t="s">
        <v>90</v>
      </c>
      <c r="Q4639" s="102" t="s">
        <v>283</v>
      </c>
      <c r="R4639" s="89" t="str">
        <f>_xlfn.XLOOKUP(Q4639,匹配表1065!L:L,匹配表1065!O:O)</f>
        <v>D</v>
      </c>
      <c r="S4639" s="93" t="str">
        <f>IFERROR(_xlfn.XLOOKUP(Q4639,匹配表1065!AI:AI,匹配表1065!AJ:AJ),"绿标")</f>
        <v>红标</v>
      </c>
      <c r="T4639" s="93" t="str" cm="1">
        <f t="array" ref="T4639:U4639">_xlfn.XLOOKUP(Q4639,匹配表1065!L:L,匹配表1065!M:N)</f>
        <v>疼痛</v>
      </c>
      <c r="U4639" s="94" t="str">
        <v>疼痛科</v>
      </c>
      <c r="V4639" s="95" t="s">
        <v>42</v>
      </c>
      <c r="W4639" s="93">
        <f>_xlfn.XLOOKUP(M4639,匹配表1065!D:D,匹配表1065!F:F)*N4639</f>
        <v>12</v>
      </c>
    </row>
    <row r="4640" customHeight="1" spans="1:23">
      <c r="A4640" s="89" t="s">
        <v>787</v>
      </c>
      <c r="B4640" s="90">
        <v>46203</v>
      </c>
      <c r="C4640" s="91" t="str">
        <f t="shared" si="144"/>
        <v>6月第5周</v>
      </c>
      <c r="D4640" s="89" t="s">
        <v>864</v>
      </c>
      <c r="E4640" s="89" t="str">
        <f t="shared" si="145"/>
        <v>6月第5周--周2</v>
      </c>
      <c r="F4640" s="103" t="s">
        <v>27</v>
      </c>
      <c r="G4640" s="89" t="s">
        <v>63</v>
      </c>
      <c r="H4640" s="92" t="str">
        <f>_xlfn.XLOOKUP(O4640,匹配表1065!T:T,匹配表1065!W:W)</f>
        <v>南京市</v>
      </c>
      <c r="I4640" s="89" t="str">
        <f>_xlfn.XLOOKUP(O4640,匹配表1065!T:T,匹配表1065!X:X)</f>
        <v>PME2002</v>
      </c>
      <c r="J4640" s="102" t="s">
        <v>84</v>
      </c>
      <c r="K4640" s="89" cm="1">
        <f ca="1" t="array" ref="K4640:L4640">_xlfn.XLOOKUP(J4640,匹配表1065!Y:Y,匹配表1065!AA:AB)</f>
        <v>31</v>
      </c>
      <c r="L4640" s="89" t="str">
        <v>3个月以上</v>
      </c>
      <c r="M4640" s="92" t="s">
        <v>30</v>
      </c>
      <c r="N4640" s="102">
        <v>1</v>
      </c>
      <c r="O4640" s="93" t="str">
        <f>_xlfn.XLOOKUP(P4640,匹配表1065!U:U,匹配表1065!T:T)</f>
        <v>HO00039936</v>
      </c>
      <c r="P4640" s="102" t="s">
        <v>87</v>
      </c>
      <c r="Q4640" s="102" t="s">
        <v>403</v>
      </c>
      <c r="R4640" s="89" t="str">
        <f>_xlfn.XLOOKUP(Q4640,匹配表1065!L:L,匹配表1065!O:O)</f>
        <v>C</v>
      </c>
      <c r="S4640" s="93" t="str">
        <f>IFERROR(_xlfn.XLOOKUP(Q4640,匹配表1065!AI:AI,匹配表1065!AJ:AJ),"绿标")</f>
        <v>绿标</v>
      </c>
      <c r="T4640" s="93" t="str" cm="1">
        <f t="array" ref="T4640:U4640">_xlfn.XLOOKUP(Q4640,匹配表1065!L:L,匹配表1065!M:N)</f>
        <v>眩晕</v>
      </c>
      <c r="U4640" s="94" t="str">
        <v>耳鼻喉科</v>
      </c>
      <c r="V4640" s="95" t="s">
        <v>70</v>
      </c>
      <c r="W4640" s="93">
        <f>_xlfn.XLOOKUP(M4640,匹配表1065!D:D,匹配表1065!F:F)*N4640</f>
        <v>12</v>
      </c>
    </row>
    <row r="4641" customHeight="1" spans="1:23">
      <c r="A4641" s="89" t="s">
        <v>787</v>
      </c>
      <c r="B4641" s="90">
        <v>46203</v>
      </c>
      <c r="C4641" s="91" t="str">
        <f t="shared" si="144"/>
        <v>6月第5周</v>
      </c>
      <c r="D4641" s="89" t="s">
        <v>864</v>
      </c>
      <c r="E4641" s="89" t="str">
        <f t="shared" si="145"/>
        <v>6月第5周--周2</v>
      </c>
      <c r="F4641" s="103" t="s">
        <v>27</v>
      </c>
      <c r="G4641" s="89" t="s">
        <v>63</v>
      </c>
      <c r="H4641" s="92" t="str">
        <f>_xlfn.XLOOKUP(O4641,匹配表1065!T:T,匹配表1065!W:W)</f>
        <v>南京市</v>
      </c>
      <c r="I4641" s="89" t="str">
        <f>_xlfn.XLOOKUP(O4641,匹配表1065!T:T,匹配表1065!X:X)</f>
        <v>PME2002</v>
      </c>
      <c r="J4641" s="102" t="s">
        <v>84</v>
      </c>
      <c r="K4641" s="89" cm="1">
        <f ca="1" t="array" ref="K4641:L4641">_xlfn.XLOOKUP(J4641,匹配表1065!Y:Y,匹配表1065!AA:AB)</f>
        <v>31</v>
      </c>
      <c r="L4641" s="89" t="str">
        <v>3个月以上</v>
      </c>
      <c r="M4641" s="92" t="s">
        <v>30</v>
      </c>
      <c r="N4641" s="102">
        <v>1</v>
      </c>
      <c r="O4641" s="93" t="str">
        <f>_xlfn.XLOOKUP(P4641,匹配表1065!U:U,匹配表1065!T:T)</f>
        <v>HO00039936</v>
      </c>
      <c r="P4641" s="102" t="s">
        <v>87</v>
      </c>
      <c r="Q4641" s="102" t="s">
        <v>88</v>
      </c>
      <c r="R4641" s="89" t="str">
        <f>_xlfn.XLOOKUP(Q4641,匹配表1065!L:L,匹配表1065!O:O)</f>
        <v>C</v>
      </c>
      <c r="S4641" s="93" t="str">
        <f>IFERROR(_xlfn.XLOOKUP(Q4641,匹配表1065!AI:AI,匹配表1065!AJ:AJ),"绿标")</f>
        <v>黑标</v>
      </c>
      <c r="T4641" s="93" t="str" cm="1">
        <f t="array" ref="T4641:U4641">_xlfn.XLOOKUP(Q4641,匹配表1065!L:L,匹配表1065!M:N)</f>
        <v>眩晕</v>
      </c>
      <c r="U4641" s="94" t="str">
        <v>耳鼻喉科</v>
      </c>
      <c r="V4641" s="95" t="s">
        <v>70</v>
      </c>
      <c r="W4641" s="93">
        <f>_xlfn.XLOOKUP(M4641,匹配表1065!D:D,匹配表1065!F:F)*N4641</f>
        <v>12</v>
      </c>
    </row>
    <row r="4642" customHeight="1" spans="1:23">
      <c r="A4642" s="89" t="s">
        <v>787</v>
      </c>
      <c r="B4642" s="90">
        <v>46203</v>
      </c>
      <c r="C4642" s="91" t="str">
        <f t="shared" si="144"/>
        <v>6月第5周</v>
      </c>
      <c r="D4642" s="89" t="s">
        <v>864</v>
      </c>
      <c r="E4642" s="89" t="str">
        <f t="shared" si="145"/>
        <v>6月第5周--周2</v>
      </c>
      <c r="F4642" s="103" t="s">
        <v>27</v>
      </c>
      <c r="G4642" s="89" t="s">
        <v>63</v>
      </c>
      <c r="H4642" s="92" t="str">
        <f>_xlfn.XLOOKUP(O4642,匹配表1065!T:T,匹配表1065!W:W)</f>
        <v>南京市</v>
      </c>
      <c r="I4642" s="89" t="str">
        <f>_xlfn.XLOOKUP(O4642,匹配表1065!T:T,匹配表1065!X:X)</f>
        <v>PME2002</v>
      </c>
      <c r="J4642" s="102" t="s">
        <v>410</v>
      </c>
      <c r="K4642" s="89" cm="1">
        <f ca="1" t="array" ref="K4642:L4642">_xlfn.XLOOKUP(J4642,匹配表1065!Y:Y,匹配表1065!AA:AB)</f>
        <v>1</v>
      </c>
      <c r="L4642" s="89" t="str">
        <v>3个月以内</v>
      </c>
      <c r="M4642" s="92" t="s">
        <v>30</v>
      </c>
      <c r="N4642" s="102">
        <v>1</v>
      </c>
      <c r="O4642" s="93" t="str">
        <f>_xlfn.XLOOKUP(P4642,匹配表1065!U:U,匹配表1065!T:T)</f>
        <v>HO00000964</v>
      </c>
      <c r="P4642" s="102" t="s">
        <v>90</v>
      </c>
      <c r="Q4642" s="102" t="s">
        <v>333</v>
      </c>
      <c r="R4642" s="89" t="str">
        <f>_xlfn.XLOOKUP(Q4642,匹配表1065!L:L,匹配表1065!O:O)</f>
        <v>A</v>
      </c>
      <c r="S4642" s="93" t="str">
        <f>IFERROR(_xlfn.XLOOKUP(Q4642,匹配表1065!AI:AI,匹配表1065!AJ:AJ),"绿标")</f>
        <v>红标</v>
      </c>
      <c r="T4642" s="93" t="str" cm="1">
        <f t="array" ref="T4642:U4642">_xlfn.XLOOKUP(Q4642,匹配表1065!L:L,匹配表1065!M:N)</f>
        <v>头痛</v>
      </c>
      <c r="U4642" s="94" t="str">
        <v>神经内科</v>
      </c>
      <c r="V4642" s="95" t="s">
        <v>70</v>
      </c>
      <c r="W4642" s="93">
        <f>_xlfn.XLOOKUP(M4642,匹配表1065!D:D,匹配表1065!F:F)*N4642</f>
        <v>12</v>
      </c>
    </row>
    <row r="4643" customHeight="1" spans="1:23">
      <c r="A4643" s="89" t="s">
        <v>787</v>
      </c>
      <c r="B4643" s="90">
        <v>46203</v>
      </c>
      <c r="C4643" s="91" t="str">
        <f t="shared" si="144"/>
        <v>6月第5周</v>
      </c>
      <c r="D4643" s="89" t="s">
        <v>864</v>
      </c>
      <c r="E4643" s="89" t="str">
        <f t="shared" si="145"/>
        <v>6月第5周--周2</v>
      </c>
      <c r="F4643" s="103" t="s">
        <v>27</v>
      </c>
      <c r="G4643" s="102" t="s">
        <v>104</v>
      </c>
      <c r="H4643" s="92" t="str">
        <f>_xlfn.XLOOKUP(O4643,匹配表1065!T:T,匹配表1065!W:W)</f>
        <v>聊城市</v>
      </c>
      <c r="I4643" s="89" t="str">
        <f>_xlfn.XLOOKUP(O4643,匹配表1065!T:T,匹配表1065!X:X)</f>
        <v>PME2046</v>
      </c>
      <c r="J4643" s="102" t="s">
        <v>108</v>
      </c>
      <c r="K4643" s="89" cm="1">
        <f ca="1" t="array" ref="K4643:L4643">_xlfn.XLOOKUP(J4643,匹配表1065!Y:Y,匹配表1065!AA:AB)</f>
        <v>8</v>
      </c>
      <c r="L4643" s="89" t="str">
        <v>3个月以上</v>
      </c>
      <c r="M4643" s="92" t="s">
        <v>30</v>
      </c>
      <c r="N4643" s="102">
        <v>1</v>
      </c>
      <c r="O4643" s="93" t="str">
        <f>_xlfn.XLOOKUP(P4643,匹配表1065!U:U,匹配表1065!T:T)</f>
        <v>HO00001415</v>
      </c>
      <c r="P4643" s="102" t="s">
        <v>109</v>
      </c>
      <c r="Q4643" s="102" t="s">
        <v>524</v>
      </c>
      <c r="R4643" s="89" t="str">
        <f>_xlfn.XLOOKUP(Q4643,匹配表1065!L:L,匹配表1065!O:O)</f>
        <v>B</v>
      </c>
      <c r="S4643" s="93" t="str">
        <f>IFERROR(_xlfn.XLOOKUP(Q4643,匹配表1065!AI:AI,匹配表1065!AJ:AJ),"绿标")</f>
        <v>绿标</v>
      </c>
      <c r="T4643" s="93" t="str" cm="1">
        <f t="array" ref="T4643:U4643">_xlfn.XLOOKUP(Q4643,匹配表1065!L:L,匹配表1065!M:N)</f>
        <v>脑血管</v>
      </c>
      <c r="U4643" s="94" t="str">
        <v>神经内科</v>
      </c>
      <c r="V4643" s="95" t="s">
        <v>33</v>
      </c>
      <c r="W4643" s="93">
        <f>_xlfn.XLOOKUP(M4643,匹配表1065!D:D,匹配表1065!F:F)*N4643</f>
        <v>12</v>
      </c>
    </row>
    <row r="4644" customHeight="1" spans="1:23">
      <c r="A4644" s="89" t="s">
        <v>787</v>
      </c>
      <c r="B4644" s="90">
        <v>46203</v>
      </c>
      <c r="C4644" s="91" t="str">
        <f t="shared" si="144"/>
        <v>6月第5周</v>
      </c>
      <c r="D4644" s="89" t="s">
        <v>864</v>
      </c>
      <c r="E4644" s="89" t="str">
        <f t="shared" si="145"/>
        <v>6月第5周--周2</v>
      </c>
      <c r="F4644" s="103" t="s">
        <v>27</v>
      </c>
      <c r="G4644" s="102" t="s">
        <v>104</v>
      </c>
      <c r="H4644" s="92" t="str">
        <f>_xlfn.XLOOKUP(O4644,匹配表1065!T:T,匹配表1065!W:W)</f>
        <v>聊城市</v>
      </c>
      <c r="I4644" s="89" t="str">
        <f>_xlfn.XLOOKUP(O4644,匹配表1065!T:T,匹配表1065!X:X)</f>
        <v>PME2046</v>
      </c>
      <c r="J4644" s="102" t="s">
        <v>108</v>
      </c>
      <c r="K4644" s="89" cm="1">
        <f ca="1" t="array" ref="K4644:L4644">_xlfn.XLOOKUP(J4644,匹配表1065!Y:Y,匹配表1065!AA:AB)</f>
        <v>8</v>
      </c>
      <c r="L4644" s="89" t="str">
        <v>3个月以上</v>
      </c>
      <c r="M4644" s="92" t="s">
        <v>35</v>
      </c>
      <c r="N4644" s="102">
        <v>1</v>
      </c>
      <c r="O4644" s="93" t="str">
        <f>_xlfn.XLOOKUP(P4644,匹配表1065!U:U,匹配表1065!T:T)</f>
        <v>HO00023893</v>
      </c>
      <c r="P4644" s="102" t="s">
        <v>231</v>
      </c>
      <c r="Q4644" s="102" t="s">
        <v>876</v>
      </c>
      <c r="R4644" s="89" t="str">
        <f>_xlfn.XLOOKUP(Q4644,匹配表1065!L:L,匹配表1065!O:O)</f>
        <v>B</v>
      </c>
      <c r="S4644" s="93" t="str">
        <f>IFERROR(_xlfn.XLOOKUP(Q4644,匹配表1065!AI:AI,匹配表1065!AJ:AJ),"绿标")</f>
        <v>黑标</v>
      </c>
      <c r="T4644" s="93" t="str" cm="1">
        <f t="array" ref="T4644:U4644">_xlfn.XLOOKUP(Q4644,匹配表1065!L:L,匹配表1065!M:N)</f>
        <v>脑血管</v>
      </c>
      <c r="U4644" s="94" t="str">
        <v>神经内科</v>
      </c>
      <c r="V4644" s="95" t="s">
        <v>33</v>
      </c>
      <c r="W4644" s="93">
        <f>_xlfn.XLOOKUP(M4644,匹配表1065!D:D,匹配表1065!F:F)*N4644</f>
        <v>4</v>
      </c>
    </row>
    <row r="4645" customHeight="1" spans="1:23">
      <c r="A4645" s="89" t="s">
        <v>787</v>
      </c>
      <c r="B4645" s="90">
        <v>46203</v>
      </c>
      <c r="C4645" s="91" t="str">
        <f t="shared" si="144"/>
        <v>6月第5周</v>
      </c>
      <c r="D4645" s="89" t="s">
        <v>864</v>
      </c>
      <c r="E4645" s="89" t="str">
        <f t="shared" si="145"/>
        <v>6月第5周--周2</v>
      </c>
      <c r="F4645" s="103" t="s">
        <v>27</v>
      </c>
      <c r="G4645" s="102" t="s">
        <v>104</v>
      </c>
      <c r="H4645" s="92" t="str">
        <f>_xlfn.XLOOKUP(O4645,匹配表1065!T:T,匹配表1065!W:W)</f>
        <v>济南市</v>
      </c>
      <c r="I4645" s="89" t="str">
        <f>_xlfn.XLOOKUP(O4645,匹配表1065!T:T,匹配表1065!X:X)</f>
        <v>PME2044</v>
      </c>
      <c r="J4645" s="102" t="s">
        <v>105</v>
      </c>
      <c r="K4645" s="89" cm="1">
        <f ca="1" t="array" ref="K4645:L4645">_xlfn.XLOOKUP(J4645,匹配表1065!Y:Y,匹配表1065!AA:AB)</f>
        <v>8</v>
      </c>
      <c r="L4645" s="89" t="str">
        <v>3个月以上</v>
      </c>
      <c r="M4645" s="92" t="s">
        <v>30</v>
      </c>
      <c r="N4645" s="102">
        <v>1</v>
      </c>
      <c r="O4645" s="93" t="str">
        <f>_xlfn.XLOOKUP(P4645,匹配表1065!U:U,匹配表1065!T:T)</f>
        <v>HO00001401</v>
      </c>
      <c r="P4645" s="102" t="s">
        <v>106</v>
      </c>
      <c r="Q4645" s="102" t="s">
        <v>243</v>
      </c>
      <c r="R4645" s="89" t="str">
        <f>_xlfn.XLOOKUP(Q4645,匹配表1065!L:L,匹配表1065!O:O)</f>
        <v>B</v>
      </c>
      <c r="S4645" s="93" t="str">
        <f>IFERROR(_xlfn.XLOOKUP(Q4645,匹配表1065!AI:AI,匹配表1065!AJ:AJ),"绿标")</f>
        <v>绿标</v>
      </c>
      <c r="T4645" s="93" t="str" cm="1">
        <f t="array" ref="T4645:U4645">_xlfn.XLOOKUP(Q4645,匹配表1065!L:L,匹配表1065!M:N)</f>
        <v>脑血管</v>
      </c>
      <c r="U4645" s="94" t="str">
        <v>神经内科</v>
      </c>
      <c r="V4645" s="95" t="s">
        <v>42</v>
      </c>
      <c r="W4645" s="93">
        <f>_xlfn.XLOOKUP(M4645,匹配表1065!D:D,匹配表1065!F:F)*N4645</f>
        <v>12</v>
      </c>
    </row>
    <row r="4646" customHeight="1" spans="1:23">
      <c r="A4646" s="89" t="s">
        <v>787</v>
      </c>
      <c r="B4646" s="90">
        <v>46203</v>
      </c>
      <c r="C4646" s="91" t="str">
        <f t="shared" si="144"/>
        <v>6月第5周</v>
      </c>
      <c r="D4646" s="89" t="s">
        <v>864</v>
      </c>
      <c r="E4646" s="89" t="str">
        <f t="shared" si="145"/>
        <v>6月第5周--周2</v>
      </c>
      <c r="F4646" s="103" t="s">
        <v>27</v>
      </c>
      <c r="G4646" s="102" t="s">
        <v>104</v>
      </c>
      <c r="H4646" s="92" t="str">
        <f>_xlfn.XLOOKUP(O4646,匹配表1065!T:T,匹配表1065!W:W)</f>
        <v>济南市</v>
      </c>
      <c r="I4646" s="89" t="str">
        <f>_xlfn.XLOOKUP(O4646,匹配表1065!T:T,匹配表1065!X:X)</f>
        <v>PME2025</v>
      </c>
      <c r="J4646" s="102" t="s">
        <v>111</v>
      </c>
      <c r="K4646" s="89" cm="1">
        <f ca="1" t="array" ref="K4646:L4646">_xlfn.XLOOKUP(J4646,匹配表1065!Y:Y,匹配表1065!AA:AB)</f>
        <v>30</v>
      </c>
      <c r="L4646" s="89" t="str">
        <v>3个月以上</v>
      </c>
      <c r="M4646" s="92" t="s">
        <v>30</v>
      </c>
      <c r="N4646" s="102">
        <v>1</v>
      </c>
      <c r="O4646" s="93" t="str">
        <f>_xlfn.XLOOKUP(P4646,匹配表1065!U:U,匹配表1065!T:T)</f>
        <v>HO00001400</v>
      </c>
      <c r="P4646" s="102" t="s">
        <v>112</v>
      </c>
      <c r="Q4646" s="102" t="s">
        <v>331</v>
      </c>
      <c r="R4646" s="89" t="str">
        <f>_xlfn.XLOOKUP(Q4646,匹配表1065!L:L,匹配表1065!O:O)</f>
        <v>C</v>
      </c>
      <c r="S4646" s="93" t="str">
        <f>IFERROR(_xlfn.XLOOKUP(Q4646,匹配表1065!AI:AI,匹配表1065!AJ:AJ),"绿标")</f>
        <v>红标</v>
      </c>
      <c r="T4646" s="93" t="str" cm="1">
        <f t="array" ref="T4646:U4646">_xlfn.XLOOKUP(Q4646,匹配表1065!L:L,匹配表1065!M:N)</f>
        <v>眩晕</v>
      </c>
      <c r="U4646" s="94" t="str">
        <v>神经内科</v>
      </c>
      <c r="V4646" s="95" t="s">
        <v>67</v>
      </c>
      <c r="W4646" s="93">
        <f>_xlfn.XLOOKUP(M4646,匹配表1065!D:D,匹配表1065!F:F)*N4646</f>
        <v>12</v>
      </c>
    </row>
    <row r="4647" customHeight="1" spans="1:23">
      <c r="A4647" s="89" t="s">
        <v>787</v>
      </c>
      <c r="B4647" s="90">
        <v>46203</v>
      </c>
      <c r="C4647" s="91" t="str">
        <f t="shared" si="144"/>
        <v>6月第5周</v>
      </c>
      <c r="D4647" s="89" t="s">
        <v>864</v>
      </c>
      <c r="E4647" s="89" t="str">
        <f t="shared" si="145"/>
        <v>6月第5周--周2</v>
      </c>
      <c r="F4647" s="103" t="s">
        <v>27</v>
      </c>
      <c r="G4647" s="102" t="s">
        <v>104</v>
      </c>
      <c r="H4647" s="92" t="str">
        <f>_xlfn.XLOOKUP(O4647,匹配表1065!T:T,匹配表1065!W:W)</f>
        <v>济南市</v>
      </c>
      <c r="I4647" s="89" t="str">
        <f>_xlfn.XLOOKUP(O4647,匹配表1065!T:T,匹配表1065!X:X)</f>
        <v>PME2025</v>
      </c>
      <c r="J4647" s="102" t="s">
        <v>111</v>
      </c>
      <c r="K4647" s="89" cm="1">
        <f ca="1" t="array" ref="K4647:L4647">_xlfn.XLOOKUP(J4647,匹配表1065!Y:Y,匹配表1065!AA:AB)</f>
        <v>30</v>
      </c>
      <c r="L4647" s="89" t="str">
        <v>3个月以上</v>
      </c>
      <c r="M4647" s="92" t="s">
        <v>30</v>
      </c>
      <c r="N4647" s="102">
        <v>1</v>
      </c>
      <c r="O4647" s="93" t="str">
        <f>_xlfn.XLOOKUP(P4647,匹配表1065!U:U,匹配表1065!T:T)</f>
        <v>HO00001400</v>
      </c>
      <c r="P4647" s="102" t="s">
        <v>112</v>
      </c>
      <c r="Q4647" s="102" t="s">
        <v>113</v>
      </c>
      <c r="R4647" s="89" t="str">
        <f>_xlfn.XLOOKUP(Q4647,匹配表1065!L:L,匹配表1065!O:O)</f>
        <v>B</v>
      </c>
      <c r="S4647" s="93" t="str">
        <f>IFERROR(_xlfn.XLOOKUP(Q4647,匹配表1065!AI:AI,匹配表1065!AJ:AJ),"绿标")</f>
        <v>红标</v>
      </c>
      <c r="T4647" s="93" t="str" cm="1">
        <f t="array" ref="T4647:U4647">_xlfn.XLOOKUP(Q4647,匹配表1065!L:L,匹配表1065!M:N)</f>
        <v>抑郁焦虑</v>
      </c>
      <c r="U4647" s="94" t="str">
        <v>神经内科</v>
      </c>
      <c r="V4647" s="95" t="s">
        <v>42</v>
      </c>
      <c r="W4647" s="93">
        <f>_xlfn.XLOOKUP(M4647,匹配表1065!D:D,匹配表1065!F:F)*N4647</f>
        <v>12</v>
      </c>
    </row>
    <row r="4648" customHeight="1" spans="1:23">
      <c r="A4648" s="89" t="s">
        <v>787</v>
      </c>
      <c r="B4648" s="90">
        <v>46203</v>
      </c>
      <c r="C4648" s="91" t="str">
        <f t="shared" si="144"/>
        <v>6月第5周</v>
      </c>
      <c r="D4648" s="89" t="s">
        <v>864</v>
      </c>
      <c r="E4648" s="89" t="str">
        <f t="shared" si="145"/>
        <v>6月第5周--周2</v>
      </c>
      <c r="F4648" s="103" t="s">
        <v>27</v>
      </c>
      <c r="G4648" s="102" t="s">
        <v>104</v>
      </c>
      <c r="H4648" s="92" t="str">
        <f>_xlfn.XLOOKUP(O4648,匹配表1065!T:T,匹配表1065!W:W)</f>
        <v>济南市</v>
      </c>
      <c r="I4648" s="89" t="str">
        <f>_xlfn.XLOOKUP(O4648,匹配表1065!T:T,匹配表1065!X:X)</f>
        <v>PME2026</v>
      </c>
      <c r="J4648" s="102" t="s">
        <v>116</v>
      </c>
      <c r="K4648" s="89" cm="1">
        <f ca="1" t="array" ref="K4648:L4648">_xlfn.XLOOKUP(J4648,匹配表1065!Y:Y,匹配表1065!AA:AB)</f>
        <v>13</v>
      </c>
      <c r="L4648" s="89" t="str">
        <v>3个月以上</v>
      </c>
      <c r="M4648" s="92" t="s">
        <v>55</v>
      </c>
      <c r="N4648" s="102">
        <v>1</v>
      </c>
      <c r="O4648" s="93" t="str">
        <f>_xlfn.XLOOKUP(P4648,匹配表1065!U:U,匹配表1065!T:T)</f>
        <v>HO00001409</v>
      </c>
      <c r="P4648" s="102" t="s">
        <v>117</v>
      </c>
      <c r="Q4648" s="102" t="s">
        <v>240</v>
      </c>
      <c r="R4648" s="89" t="str">
        <f>_xlfn.XLOOKUP(Q4648,匹配表1065!L:L,匹配表1065!O:O)</f>
        <v>B</v>
      </c>
      <c r="S4648" s="93" t="str">
        <f>IFERROR(_xlfn.XLOOKUP(Q4648,匹配表1065!AI:AI,匹配表1065!AJ:AJ),"绿标")</f>
        <v>红标</v>
      </c>
      <c r="T4648" s="93" t="str" cm="1">
        <f t="array" ref="T4648:U4648">_xlfn.XLOOKUP(Q4648,匹配表1065!L:L,匹配表1065!M:N)</f>
        <v>脑血管</v>
      </c>
      <c r="U4648" s="94" t="str">
        <v>神经内科</v>
      </c>
      <c r="V4648" s="95" t="s">
        <v>33</v>
      </c>
      <c r="W4648" s="93">
        <f>_xlfn.XLOOKUP(M4648,匹配表1065!D:D,匹配表1065!F:F)*N4648</f>
        <v>8</v>
      </c>
    </row>
    <row r="4649" customHeight="1" spans="1:23">
      <c r="A4649" s="89" t="s">
        <v>787</v>
      </c>
      <c r="B4649" s="90">
        <v>46203</v>
      </c>
      <c r="C4649" s="91" t="str">
        <f t="shared" si="144"/>
        <v>6月第5周</v>
      </c>
      <c r="D4649" s="89" t="s">
        <v>864</v>
      </c>
      <c r="E4649" s="89" t="str">
        <f t="shared" si="145"/>
        <v>6月第5周--周2</v>
      </c>
      <c r="F4649" s="103" t="s">
        <v>27</v>
      </c>
      <c r="G4649" s="102" t="s">
        <v>104</v>
      </c>
      <c r="H4649" s="92" t="str">
        <f>_xlfn.XLOOKUP(O4649,匹配表1065!T:T,匹配表1065!W:W)</f>
        <v>济南市</v>
      </c>
      <c r="I4649" s="89" t="str">
        <f>_xlfn.XLOOKUP(O4649,匹配表1065!T:T,匹配表1065!X:X)</f>
        <v>PME2026</v>
      </c>
      <c r="J4649" s="102" t="s">
        <v>116</v>
      </c>
      <c r="K4649" s="89" cm="1">
        <f ca="1" t="array" ref="K4649:L4649">_xlfn.XLOOKUP(J4649,匹配表1065!Y:Y,匹配表1065!AA:AB)</f>
        <v>13</v>
      </c>
      <c r="L4649" s="89" t="str">
        <v>3个月以上</v>
      </c>
      <c r="M4649" s="92" t="s">
        <v>55</v>
      </c>
      <c r="N4649" s="102">
        <v>1</v>
      </c>
      <c r="O4649" s="93" t="str">
        <f>_xlfn.XLOOKUP(P4649,匹配表1065!U:U,匹配表1065!T:T)</f>
        <v>HO00001409</v>
      </c>
      <c r="P4649" s="102" t="s">
        <v>117</v>
      </c>
      <c r="Q4649" s="102" t="s">
        <v>356</v>
      </c>
      <c r="R4649" s="89" t="str">
        <f>_xlfn.XLOOKUP(Q4649,匹配表1065!L:L,匹配表1065!O:O)</f>
        <v>B</v>
      </c>
      <c r="S4649" s="93" t="str">
        <f>IFERROR(_xlfn.XLOOKUP(Q4649,匹配表1065!AI:AI,匹配表1065!AJ:AJ),"绿标")</f>
        <v>绿标</v>
      </c>
      <c r="T4649" s="93" t="str" cm="1">
        <f t="array" ref="T4649:U4649">_xlfn.XLOOKUP(Q4649,匹配表1065!L:L,匹配表1065!M:N)</f>
        <v>脑血管</v>
      </c>
      <c r="U4649" s="94" t="str">
        <v>神经内科</v>
      </c>
      <c r="V4649" s="95" t="s">
        <v>33</v>
      </c>
      <c r="W4649" s="93">
        <f>_xlfn.XLOOKUP(M4649,匹配表1065!D:D,匹配表1065!F:F)*N4649</f>
        <v>8</v>
      </c>
    </row>
    <row r="4650" customHeight="1" spans="1:23">
      <c r="A4650" s="89" t="s">
        <v>787</v>
      </c>
      <c r="B4650" s="90">
        <v>46203</v>
      </c>
      <c r="C4650" s="91" t="str">
        <f t="shared" si="144"/>
        <v>6月第5周</v>
      </c>
      <c r="D4650" s="89" t="s">
        <v>864</v>
      </c>
      <c r="E4650" s="89" t="str">
        <f t="shared" si="145"/>
        <v>6月第5周--周2</v>
      </c>
      <c r="F4650" s="103" t="s">
        <v>27</v>
      </c>
      <c r="G4650" s="102" t="s">
        <v>104</v>
      </c>
      <c r="H4650" s="92" t="str">
        <f>_xlfn.XLOOKUP(O4650,匹配表1065!T:T,匹配表1065!W:W)</f>
        <v>济南市</v>
      </c>
      <c r="I4650" s="89" t="str">
        <f>_xlfn.XLOOKUP(O4650,匹配表1065!T:T,匹配表1065!X:X)</f>
        <v>PME2025</v>
      </c>
      <c r="J4650" s="102" t="s">
        <v>128</v>
      </c>
      <c r="K4650" s="89" cm="1">
        <f ca="1" t="array" ref="K4650:L4650">_xlfn.XLOOKUP(J4650,匹配表1065!Y:Y,匹配表1065!AA:AB)</f>
        <v>13</v>
      </c>
      <c r="L4650" s="89" t="str">
        <v>3个月以上</v>
      </c>
      <c r="M4650" s="92" t="s">
        <v>30</v>
      </c>
      <c r="N4650" s="102">
        <v>1</v>
      </c>
      <c r="O4650" s="93" t="str">
        <f>_xlfn.XLOOKUP(P4650,匹配表1065!U:U,匹配表1065!T:T)</f>
        <v>HO00001400</v>
      </c>
      <c r="P4650" s="102" t="s">
        <v>112</v>
      </c>
      <c r="Q4650" s="102" t="s">
        <v>131</v>
      </c>
      <c r="R4650" s="89" t="str">
        <f>_xlfn.XLOOKUP(Q4650,匹配表1065!L:L,匹配表1065!O:O)</f>
        <v>B</v>
      </c>
      <c r="S4650" s="93" t="str">
        <f>IFERROR(_xlfn.XLOOKUP(Q4650,匹配表1065!AI:AI,匹配表1065!AJ:AJ),"绿标")</f>
        <v>红标</v>
      </c>
      <c r="T4650" s="93" t="str" cm="1">
        <f t="array" ref="T4650:U4650">_xlfn.XLOOKUP(Q4650,匹配表1065!L:L,匹配表1065!M:N)</f>
        <v>脑血管</v>
      </c>
      <c r="U4650" s="94" t="str">
        <v>神经内科</v>
      </c>
      <c r="V4650" s="95" t="s">
        <v>42</v>
      </c>
      <c r="W4650" s="93">
        <f>_xlfn.XLOOKUP(M4650,匹配表1065!D:D,匹配表1065!F:F)*N4650</f>
        <v>12</v>
      </c>
    </row>
    <row r="4651" customHeight="1" spans="1:23">
      <c r="A4651" s="89" t="s">
        <v>787</v>
      </c>
      <c r="B4651" s="90">
        <v>46203</v>
      </c>
      <c r="C4651" s="91" t="str">
        <f t="shared" si="144"/>
        <v>6月第5周</v>
      </c>
      <c r="D4651" s="89" t="s">
        <v>864</v>
      </c>
      <c r="E4651" s="89" t="str">
        <f t="shared" si="145"/>
        <v>6月第5周--周2</v>
      </c>
      <c r="F4651" s="103" t="s">
        <v>27</v>
      </c>
      <c r="G4651" s="102" t="s">
        <v>104</v>
      </c>
      <c r="H4651" s="92" t="str">
        <f>_xlfn.XLOOKUP(O4651,匹配表1065!T:T,匹配表1065!W:W)</f>
        <v>济南市</v>
      </c>
      <c r="I4651" s="89" t="str">
        <f>_xlfn.XLOOKUP(O4651,匹配表1065!T:T,匹配表1065!X:X)</f>
        <v>PME2029</v>
      </c>
      <c r="J4651" s="102" t="s">
        <v>128</v>
      </c>
      <c r="K4651" s="89" cm="1">
        <f ca="1" t="array" ref="K4651:L4651">_xlfn.XLOOKUP(J4651,匹配表1065!Y:Y,匹配表1065!AA:AB)</f>
        <v>13</v>
      </c>
      <c r="L4651" s="89" t="str">
        <v>3个月以上</v>
      </c>
      <c r="M4651" s="92" t="s">
        <v>35</v>
      </c>
      <c r="N4651" s="102">
        <v>1</v>
      </c>
      <c r="O4651" s="93" t="str">
        <f>_xlfn.XLOOKUP(P4651,匹配表1065!U:U,匹配表1065!T:T)</f>
        <v>HO00024281</v>
      </c>
      <c r="P4651" s="102" t="s">
        <v>129</v>
      </c>
      <c r="Q4651" s="102" t="s">
        <v>130</v>
      </c>
      <c r="R4651" s="89" t="str">
        <f>_xlfn.XLOOKUP(Q4651,匹配表1065!L:L,匹配表1065!O:O)</f>
        <v>B</v>
      </c>
      <c r="S4651" s="93" t="str">
        <f>IFERROR(_xlfn.XLOOKUP(Q4651,匹配表1065!AI:AI,匹配表1065!AJ:AJ),"绿标")</f>
        <v>绿标</v>
      </c>
      <c r="T4651" s="93" t="str" cm="1">
        <f t="array" ref="T4651:U4651">_xlfn.XLOOKUP(Q4651,匹配表1065!L:L,匹配表1065!M:N)</f>
        <v>脑血管</v>
      </c>
      <c r="U4651" s="94" t="str">
        <v>神经内科</v>
      </c>
      <c r="V4651" s="95" t="s">
        <v>58</v>
      </c>
      <c r="W4651" s="93">
        <f>_xlfn.XLOOKUP(M4651,匹配表1065!D:D,匹配表1065!F:F)*N4651</f>
        <v>4</v>
      </c>
    </row>
    <row r="4652" customHeight="1" spans="1:23">
      <c r="A4652" s="89" t="s">
        <v>787</v>
      </c>
      <c r="B4652" s="90">
        <v>46203</v>
      </c>
      <c r="C4652" s="91" t="str">
        <f t="shared" si="144"/>
        <v>6月第5周</v>
      </c>
      <c r="D4652" s="89" t="s">
        <v>864</v>
      </c>
      <c r="E4652" s="89" t="str">
        <f t="shared" si="145"/>
        <v>6月第5周--周2</v>
      </c>
      <c r="F4652" s="103" t="s">
        <v>27</v>
      </c>
      <c r="G4652" s="102" t="s">
        <v>104</v>
      </c>
      <c r="H4652" s="92" t="str">
        <f>_xlfn.XLOOKUP(O4652,匹配表1065!T:T,匹配表1065!W:W)</f>
        <v>济南市</v>
      </c>
      <c r="I4652" s="89" t="str">
        <f>_xlfn.XLOOKUP(O4652,匹配表1065!T:T,匹配表1065!X:X)</f>
        <v>PME2025</v>
      </c>
      <c r="J4652" s="102" t="s">
        <v>128</v>
      </c>
      <c r="K4652" s="89" cm="1">
        <f ca="1" t="array" ref="K4652:L4652">_xlfn.XLOOKUP(J4652,匹配表1065!Y:Y,匹配表1065!AA:AB)</f>
        <v>13</v>
      </c>
      <c r="L4652" s="89" t="str">
        <v>3个月以上</v>
      </c>
      <c r="M4652" s="92" t="s">
        <v>55</v>
      </c>
      <c r="N4652" s="102">
        <v>1</v>
      </c>
      <c r="O4652" s="93" t="str">
        <f>_xlfn.XLOOKUP(P4652,匹配表1065!U:U,匹配表1065!T:T)</f>
        <v>HO00001400</v>
      </c>
      <c r="P4652" s="102" t="s">
        <v>112</v>
      </c>
      <c r="Q4652" s="102" t="s">
        <v>416</v>
      </c>
      <c r="R4652" s="89" t="str">
        <f>_xlfn.XLOOKUP(Q4652,匹配表1065!L:L,匹配表1065!O:O)</f>
        <v>C</v>
      </c>
      <c r="S4652" s="93" t="str">
        <f>IFERROR(_xlfn.XLOOKUP(Q4652,匹配表1065!AI:AI,匹配表1065!AJ:AJ),"绿标")</f>
        <v>绿标</v>
      </c>
      <c r="T4652" s="93" t="str" cm="1">
        <f t="array" ref="T4652:U4652">_xlfn.XLOOKUP(Q4652,匹配表1065!L:L,匹配表1065!M:N)</f>
        <v>眩晕</v>
      </c>
      <c r="U4652" s="94" t="str">
        <v>耳鼻喉科</v>
      </c>
      <c r="V4652" s="95" t="s">
        <v>33</v>
      </c>
      <c r="W4652" s="93">
        <f>_xlfn.XLOOKUP(M4652,匹配表1065!D:D,匹配表1065!F:F)*N4652</f>
        <v>8</v>
      </c>
    </row>
    <row r="4653" customHeight="1" spans="1:23">
      <c r="A4653" s="89" t="s">
        <v>787</v>
      </c>
      <c r="B4653" s="90">
        <v>46203</v>
      </c>
      <c r="C4653" s="91" t="str">
        <f t="shared" si="144"/>
        <v>6月第5周</v>
      </c>
      <c r="D4653" s="89" t="s">
        <v>864</v>
      </c>
      <c r="E4653" s="89" t="str">
        <f t="shared" si="145"/>
        <v>6月第5周--周2</v>
      </c>
      <c r="F4653" s="103" t="s">
        <v>27</v>
      </c>
      <c r="G4653" s="102" t="s">
        <v>104</v>
      </c>
      <c r="H4653" s="92" t="str">
        <f>_xlfn.XLOOKUP(O4653,匹配表1065!T:T,匹配表1065!W:W)</f>
        <v>济南市</v>
      </c>
      <c r="I4653" s="89" t="str">
        <f>_xlfn.XLOOKUP(O4653,匹配表1065!T:T,匹配表1065!X:X)</f>
        <v>PME2024</v>
      </c>
      <c r="J4653" s="102" t="s">
        <v>125</v>
      </c>
      <c r="K4653" s="89" cm="1">
        <f ca="1" t="array" ref="K4653:L4653">_xlfn.XLOOKUP(J4653,匹配表1065!Y:Y,匹配表1065!AA:AB)</f>
        <v>9</v>
      </c>
      <c r="L4653" s="89" t="str">
        <v>3个月以上</v>
      </c>
      <c r="M4653" s="92" t="s">
        <v>30</v>
      </c>
      <c r="N4653" s="102">
        <v>1</v>
      </c>
      <c r="O4653" s="93" t="str">
        <f>_xlfn.XLOOKUP(P4653,匹配表1065!U:U,匹配表1065!T:T)</f>
        <v>HO00001404</v>
      </c>
      <c r="P4653" s="102" t="s">
        <v>126</v>
      </c>
      <c r="Q4653" s="102" t="s">
        <v>580</v>
      </c>
      <c r="R4653" s="89" t="str">
        <f>_xlfn.XLOOKUP(Q4653,匹配表1065!L:L,匹配表1065!O:O)</f>
        <v>B</v>
      </c>
      <c r="S4653" s="93" t="str">
        <f>IFERROR(_xlfn.XLOOKUP(Q4653,匹配表1065!AI:AI,匹配表1065!AJ:AJ),"绿标")</f>
        <v>黑标</v>
      </c>
      <c r="T4653" s="93" t="str" cm="1">
        <f t="array" ref="T4653:U4653">_xlfn.XLOOKUP(Q4653,匹配表1065!L:L,匹配表1065!M:N)</f>
        <v>脑血管</v>
      </c>
      <c r="U4653" s="94" t="str">
        <v>神经内科</v>
      </c>
      <c r="V4653" s="95" t="s">
        <v>70</v>
      </c>
      <c r="W4653" s="93">
        <f>_xlfn.XLOOKUP(M4653,匹配表1065!D:D,匹配表1065!F:F)*N4653</f>
        <v>12</v>
      </c>
    </row>
    <row r="4654" customHeight="1" spans="1:23">
      <c r="A4654" s="89" t="s">
        <v>787</v>
      </c>
      <c r="B4654" s="90">
        <v>46203</v>
      </c>
      <c r="C4654" s="91" t="str">
        <f t="shared" si="144"/>
        <v>6月第5周</v>
      </c>
      <c r="D4654" s="89" t="s">
        <v>864</v>
      </c>
      <c r="E4654" s="89" t="str">
        <f t="shared" si="145"/>
        <v>6月第5周--周2</v>
      </c>
      <c r="F4654" s="103" t="s">
        <v>27</v>
      </c>
      <c r="G4654" s="102" t="s">
        <v>28</v>
      </c>
      <c r="H4654" s="92" t="str">
        <f>_xlfn.XLOOKUP(O4654,匹配表1065!T:T,匹配表1065!W:W)</f>
        <v>南京市</v>
      </c>
      <c r="I4654" s="89" t="str">
        <f>_xlfn.XLOOKUP(O4654,匹配表1065!T:T,匹配表1065!X:X)</f>
        <v>PME2005</v>
      </c>
      <c r="J4654" s="102" t="s">
        <v>54</v>
      </c>
      <c r="K4654" s="89" cm="1">
        <f ca="1" t="array" ref="K4654:L4654">_xlfn.XLOOKUP(J4654,匹配表1065!Y:Y,匹配表1065!AA:AB)</f>
        <v>3</v>
      </c>
      <c r="L4654" s="89" t="str">
        <v>3个月以上</v>
      </c>
      <c r="M4654" s="92" t="s">
        <v>30</v>
      </c>
      <c r="N4654" s="102">
        <v>1</v>
      </c>
      <c r="O4654" s="93" t="str">
        <f>_xlfn.XLOOKUP(P4654,匹配表1065!U:U,匹配表1065!T:T)</f>
        <v>HO00000975</v>
      </c>
      <c r="P4654" s="102" t="s">
        <v>56</v>
      </c>
      <c r="Q4654" s="102" t="s">
        <v>264</v>
      </c>
      <c r="R4654" s="89" t="str">
        <f>_xlfn.XLOOKUP(Q4654,匹配表1065!L:L,匹配表1065!O:O)</f>
        <v>A</v>
      </c>
      <c r="S4654" s="93" t="str">
        <f>IFERROR(_xlfn.XLOOKUP(Q4654,匹配表1065!AI:AI,匹配表1065!AJ:AJ),"绿标")</f>
        <v>红标</v>
      </c>
      <c r="T4654" s="93" t="str" cm="1">
        <f t="array" ref="T4654:U4654">_xlfn.XLOOKUP(Q4654,匹配表1065!L:L,匹配表1065!M:N)</f>
        <v>头痛</v>
      </c>
      <c r="U4654" s="94" t="str">
        <v>神经内科</v>
      </c>
      <c r="V4654" s="95" t="s">
        <v>67</v>
      </c>
      <c r="W4654" s="93">
        <f>_xlfn.XLOOKUP(M4654,匹配表1065!D:D,匹配表1065!F:F)*N4654</f>
        <v>12</v>
      </c>
    </row>
    <row r="4655" customHeight="1" spans="1:23">
      <c r="A4655" s="89" t="s">
        <v>787</v>
      </c>
      <c r="B4655" s="90">
        <v>46203</v>
      </c>
      <c r="C4655" s="91" t="str">
        <f t="shared" si="144"/>
        <v>6月第5周</v>
      </c>
      <c r="D4655" s="89" t="s">
        <v>864</v>
      </c>
      <c r="E4655" s="89" t="str">
        <f t="shared" si="145"/>
        <v>6月第5周--周2</v>
      </c>
      <c r="F4655" s="103" t="s">
        <v>27</v>
      </c>
      <c r="G4655" s="102" t="s">
        <v>28</v>
      </c>
      <c r="H4655" s="92" t="str">
        <f>_xlfn.XLOOKUP(O4655,匹配表1065!T:T,匹配表1065!W:W)</f>
        <v>南京市</v>
      </c>
      <c r="I4655" s="89" t="str">
        <f>_xlfn.XLOOKUP(O4655,匹配表1065!T:T,匹配表1065!X:X)</f>
        <v>PME2005</v>
      </c>
      <c r="J4655" s="102" t="s">
        <v>54</v>
      </c>
      <c r="K4655" s="89" cm="1">
        <f ca="1" t="array" ref="K4655:L4655">_xlfn.XLOOKUP(J4655,匹配表1065!Y:Y,匹配表1065!AA:AB)</f>
        <v>3</v>
      </c>
      <c r="L4655" s="89" t="str">
        <v>3个月以上</v>
      </c>
      <c r="M4655" s="92" t="s">
        <v>35</v>
      </c>
      <c r="N4655" s="102">
        <v>1</v>
      </c>
      <c r="O4655" s="93" t="str">
        <f>_xlfn.XLOOKUP(P4655,匹配表1065!U:U,匹配表1065!T:T)</f>
        <v>HO00000975</v>
      </c>
      <c r="P4655" s="102" t="s">
        <v>56</v>
      </c>
      <c r="Q4655" s="102" t="s">
        <v>264</v>
      </c>
      <c r="R4655" s="89" t="str">
        <f>_xlfn.XLOOKUP(Q4655,匹配表1065!L:L,匹配表1065!O:O)</f>
        <v>A</v>
      </c>
      <c r="S4655" s="93" t="str">
        <f>IFERROR(_xlfn.XLOOKUP(Q4655,匹配表1065!AI:AI,匹配表1065!AJ:AJ),"绿标")</f>
        <v>红标</v>
      </c>
      <c r="T4655" s="93" t="str" cm="1">
        <f t="array" ref="T4655:U4655">_xlfn.XLOOKUP(Q4655,匹配表1065!L:L,匹配表1065!M:N)</f>
        <v>头痛</v>
      </c>
      <c r="U4655" s="94" t="str">
        <v>神经内科</v>
      </c>
      <c r="V4655" s="95" t="s">
        <v>58</v>
      </c>
      <c r="W4655" s="93">
        <f>_xlfn.XLOOKUP(M4655,匹配表1065!D:D,匹配表1065!F:F)*N4655</f>
        <v>4</v>
      </c>
    </row>
    <row r="4656" customHeight="1" spans="1:23">
      <c r="A4656" s="89" t="s">
        <v>787</v>
      </c>
      <c r="B4656" s="90">
        <v>46203</v>
      </c>
      <c r="C4656" s="91" t="str">
        <f t="shared" si="144"/>
        <v>6月第5周</v>
      </c>
      <c r="D4656" s="89" t="s">
        <v>864</v>
      </c>
      <c r="E4656" s="89" t="str">
        <f t="shared" si="145"/>
        <v>6月第5周--周2</v>
      </c>
      <c r="F4656" s="103" t="s">
        <v>27</v>
      </c>
      <c r="G4656" s="102" t="s">
        <v>28</v>
      </c>
      <c r="H4656" s="92" t="str">
        <f>_xlfn.XLOOKUP(O4656,匹配表1065!T:T,匹配表1065!W:W)</f>
        <v>扬州市</v>
      </c>
      <c r="I4656" s="89" t="str">
        <f>_xlfn.XLOOKUP(O4656,匹配表1065!T:T,匹配表1065!X:X)</f>
        <v>PME2012</v>
      </c>
      <c r="J4656" s="102" t="s">
        <v>60</v>
      </c>
      <c r="K4656" s="89" cm="1">
        <f ca="1" t="array" ref="K4656:L4656">_xlfn.XLOOKUP(J4656,匹配表1065!Y:Y,匹配表1065!AA:AB)</f>
        <v>13</v>
      </c>
      <c r="L4656" s="89" t="str">
        <v>3个月以上</v>
      </c>
      <c r="M4656" s="92" t="s">
        <v>30</v>
      </c>
      <c r="N4656" s="102">
        <v>1</v>
      </c>
      <c r="O4656" s="93" t="str">
        <f>_xlfn.XLOOKUP(P4656,匹配表1065!U:U,匹配表1065!T:T)</f>
        <v>HO00000968</v>
      </c>
      <c r="P4656" s="102" t="s">
        <v>61</v>
      </c>
      <c r="Q4656" s="102" t="s">
        <v>62</v>
      </c>
      <c r="R4656" s="89" t="str">
        <f>_xlfn.XLOOKUP(Q4656,匹配表1065!L:L,匹配表1065!O:O)</f>
        <v>A</v>
      </c>
      <c r="S4656" s="93" t="str">
        <f>IFERROR(_xlfn.XLOOKUP(Q4656,匹配表1065!AI:AI,匹配表1065!AJ:AJ),"绿标")</f>
        <v>红标</v>
      </c>
      <c r="T4656" s="93" t="str" cm="1">
        <f t="array" ref="T4656:U4656">_xlfn.XLOOKUP(Q4656,匹配表1065!L:L,匹配表1065!M:N)</f>
        <v>头痛</v>
      </c>
      <c r="U4656" s="94" t="str">
        <v>神经内科</v>
      </c>
      <c r="V4656" s="95" t="s">
        <v>42</v>
      </c>
      <c r="W4656" s="93">
        <f>_xlfn.XLOOKUP(M4656,匹配表1065!D:D,匹配表1065!F:F)*N4656</f>
        <v>12</v>
      </c>
    </row>
    <row r="4657" customHeight="1" spans="1:23">
      <c r="A4657" s="89" t="s">
        <v>787</v>
      </c>
      <c r="B4657" s="90">
        <v>46203</v>
      </c>
      <c r="C4657" s="91" t="str">
        <f t="shared" si="144"/>
        <v>6月第5周</v>
      </c>
      <c r="D4657" s="89" t="s">
        <v>864</v>
      </c>
      <c r="E4657" s="89" t="str">
        <f t="shared" si="145"/>
        <v>6月第5周--周2</v>
      </c>
      <c r="F4657" s="103" t="s">
        <v>27</v>
      </c>
      <c r="G4657" s="102" t="s">
        <v>28</v>
      </c>
      <c r="H4657" s="92" t="str">
        <f>_xlfn.XLOOKUP(O4657,匹配表1065!T:T,匹配表1065!W:W)</f>
        <v>南京市</v>
      </c>
      <c r="I4657" s="89" t="str">
        <f>_xlfn.XLOOKUP(O4657,匹配表1065!T:T,匹配表1065!X:X)</f>
        <v>PME2006</v>
      </c>
      <c r="J4657" s="102" t="s">
        <v>29</v>
      </c>
      <c r="K4657" s="89" cm="1">
        <f ca="1" t="array" ref="K4657:L4657">_xlfn.XLOOKUP(J4657,匹配表1065!Y:Y,匹配表1065!AA:AB)</f>
        <v>15</v>
      </c>
      <c r="L4657" s="89" t="str">
        <v>3个月以上</v>
      </c>
      <c r="M4657" s="92" t="s">
        <v>35</v>
      </c>
      <c r="N4657" s="102">
        <v>1</v>
      </c>
      <c r="O4657" s="93" t="str">
        <f>_xlfn.XLOOKUP(P4657,匹配表1065!U:U,匹配表1065!T:T)</f>
        <v>HO00000965</v>
      </c>
      <c r="P4657" s="102" t="s">
        <v>31</v>
      </c>
      <c r="Q4657" s="102" t="s">
        <v>32</v>
      </c>
      <c r="R4657" s="89" t="str">
        <f>_xlfn.XLOOKUP(Q4657,匹配表1065!L:L,匹配表1065!O:O)</f>
        <v>A</v>
      </c>
      <c r="S4657" s="93" t="str">
        <f>IFERROR(_xlfn.XLOOKUP(Q4657,匹配表1065!AI:AI,匹配表1065!AJ:AJ),"绿标")</f>
        <v>绿标</v>
      </c>
      <c r="T4657" s="93" t="str" cm="1">
        <f t="array" ref="T4657:U4657">_xlfn.XLOOKUP(Q4657,匹配表1065!L:L,匹配表1065!M:N)</f>
        <v>头痛</v>
      </c>
      <c r="U4657" s="94" t="str">
        <v>神经内科</v>
      </c>
      <c r="V4657" s="95" t="s">
        <v>33</v>
      </c>
      <c r="W4657" s="93">
        <f>_xlfn.XLOOKUP(M4657,匹配表1065!D:D,匹配表1065!F:F)*N4657</f>
        <v>4</v>
      </c>
    </row>
    <row r="4658" customHeight="1" spans="1:23">
      <c r="A4658" s="89" t="s">
        <v>787</v>
      </c>
      <c r="B4658" s="90">
        <v>46203</v>
      </c>
      <c r="C4658" s="91" t="str">
        <f t="shared" si="144"/>
        <v>6月第5周</v>
      </c>
      <c r="D4658" s="89" t="s">
        <v>864</v>
      </c>
      <c r="E4658" s="89" t="str">
        <f t="shared" si="145"/>
        <v>6月第5周--周2</v>
      </c>
      <c r="F4658" s="103" t="s">
        <v>27</v>
      </c>
      <c r="G4658" s="102" t="s">
        <v>28</v>
      </c>
      <c r="H4658" s="92" t="str">
        <f>_xlfn.XLOOKUP(O4658,匹配表1065!T:T,匹配表1065!W:W)</f>
        <v>南京市</v>
      </c>
      <c r="I4658" s="89" t="str">
        <f>_xlfn.XLOOKUP(O4658,匹配表1065!T:T,匹配表1065!X:X)</f>
        <v>PME2006</v>
      </c>
      <c r="J4658" s="102" t="s">
        <v>29</v>
      </c>
      <c r="K4658" s="89" cm="1">
        <f ca="1" t="array" ref="K4658:L4658">_xlfn.XLOOKUP(J4658,匹配表1065!Y:Y,匹配表1065!AA:AB)</f>
        <v>15</v>
      </c>
      <c r="L4658" s="89" t="str">
        <v>3个月以上</v>
      </c>
      <c r="M4658" s="92" t="s">
        <v>35</v>
      </c>
      <c r="N4658" s="102">
        <v>1</v>
      </c>
      <c r="O4658" s="93" t="str">
        <f>_xlfn.XLOOKUP(P4658,匹配表1065!U:U,匹配表1065!T:T)</f>
        <v>HO00000965</v>
      </c>
      <c r="P4658" s="102" t="s">
        <v>31</v>
      </c>
      <c r="Q4658" s="102" t="s">
        <v>404</v>
      </c>
      <c r="R4658" s="89" t="str">
        <f>_xlfn.XLOOKUP(Q4658,匹配表1065!L:L,匹配表1065!O:O)</f>
        <v>C</v>
      </c>
      <c r="S4658" s="93" t="str">
        <f>IFERROR(_xlfn.XLOOKUP(Q4658,匹配表1065!AI:AI,匹配表1065!AJ:AJ),"绿标")</f>
        <v>黑标</v>
      </c>
      <c r="T4658" s="93" t="str" cm="1">
        <f t="array" ref="T4658:U4658">_xlfn.XLOOKUP(Q4658,匹配表1065!L:L,匹配表1065!M:N)</f>
        <v>眩晕</v>
      </c>
      <c r="U4658" s="94" t="str">
        <v>耳鼻喉科</v>
      </c>
      <c r="V4658" s="95" t="s">
        <v>70</v>
      </c>
      <c r="W4658" s="93">
        <f>_xlfn.XLOOKUP(M4658,匹配表1065!D:D,匹配表1065!F:F)*N4658</f>
        <v>4</v>
      </c>
    </row>
    <row r="4659" customHeight="1" spans="1:23">
      <c r="A4659" s="89" t="s">
        <v>787</v>
      </c>
      <c r="B4659" s="90">
        <v>46203</v>
      </c>
      <c r="C4659" s="91" t="str">
        <f t="shared" si="144"/>
        <v>6月第5周</v>
      </c>
      <c r="D4659" s="89" t="s">
        <v>864</v>
      </c>
      <c r="E4659" s="89" t="str">
        <f t="shared" si="145"/>
        <v>6月第5周--周2</v>
      </c>
      <c r="F4659" s="103" t="s">
        <v>27</v>
      </c>
      <c r="G4659" s="102" t="s">
        <v>28</v>
      </c>
      <c r="H4659" s="92" t="str">
        <f>_xlfn.XLOOKUP(O4659,匹配表1065!T:T,匹配表1065!W:W)</f>
        <v>南京市</v>
      </c>
      <c r="I4659" s="89" t="str">
        <f>_xlfn.XLOOKUP(O4659,匹配表1065!T:T,匹配表1065!X:X)</f>
        <v>PME2004</v>
      </c>
      <c r="J4659" s="102" t="s">
        <v>34</v>
      </c>
      <c r="K4659" s="89" cm="1">
        <f ca="1" t="array" ref="K4659:L4659">_xlfn.XLOOKUP(J4659,匹配表1065!Y:Y,匹配表1065!AA:AB)</f>
        <v>11</v>
      </c>
      <c r="L4659" s="89" t="str">
        <v>3个月以上</v>
      </c>
      <c r="M4659" s="92" t="s">
        <v>30</v>
      </c>
      <c r="N4659" s="102">
        <v>1</v>
      </c>
      <c r="O4659" s="93" t="str">
        <f>_xlfn.XLOOKUP(P4659,匹配表1065!U:U,匹配表1065!T:T)</f>
        <v>HO00000972</v>
      </c>
      <c r="P4659" s="102" t="s">
        <v>36</v>
      </c>
      <c r="Q4659" s="102" t="s">
        <v>370</v>
      </c>
      <c r="R4659" s="89" t="str">
        <f>_xlfn.XLOOKUP(Q4659,匹配表1065!L:L,匹配表1065!O:O)</f>
        <v>A</v>
      </c>
      <c r="S4659" s="93" t="str">
        <f>IFERROR(_xlfn.XLOOKUP(Q4659,匹配表1065!AI:AI,匹配表1065!AJ:AJ),"绿标")</f>
        <v>绿标</v>
      </c>
      <c r="T4659" s="93" t="str" cm="1">
        <f t="array" ref="T4659:U4659">_xlfn.XLOOKUP(Q4659,匹配表1065!L:L,匹配表1065!M:N)</f>
        <v>头痛</v>
      </c>
      <c r="U4659" s="94" t="str">
        <v>神经内科</v>
      </c>
      <c r="V4659" s="95" t="s">
        <v>67</v>
      </c>
      <c r="W4659" s="93">
        <f>_xlfn.XLOOKUP(M4659,匹配表1065!D:D,匹配表1065!F:F)*N4659</f>
        <v>12</v>
      </c>
    </row>
    <row r="4660" customHeight="1" spans="1:23">
      <c r="A4660" s="89" t="s">
        <v>787</v>
      </c>
      <c r="B4660" s="90">
        <v>46203</v>
      </c>
      <c r="C4660" s="91" t="str">
        <f t="shared" ref="C4660:C4724" si="146">MONTH(B4660)&amp;TEXT(WEEKNUM(B4660,2)-WEEKNUM(B4660+1-DAY(B4660),2)+1,"月第0周")</f>
        <v>6月第5周</v>
      </c>
      <c r="D4660" s="89" t="s">
        <v>864</v>
      </c>
      <c r="E4660" s="89" t="str">
        <f t="shared" ref="E4660:E4724" si="147">D4660&amp;"--"&amp;"周"&amp;WEEKDAY(B4660,2)</f>
        <v>6月第5周--周2</v>
      </c>
      <c r="F4660" s="103" t="s">
        <v>27</v>
      </c>
      <c r="G4660" s="102" t="s">
        <v>28</v>
      </c>
      <c r="H4660" s="92" t="str">
        <f>_xlfn.XLOOKUP(O4660,匹配表1065!T:T,匹配表1065!W:W)</f>
        <v>南京市</v>
      </c>
      <c r="I4660" s="89" t="str">
        <f>_xlfn.XLOOKUP(O4660,匹配表1065!T:T,匹配表1065!X:X)</f>
        <v>PME2039</v>
      </c>
      <c r="J4660" s="102" t="s">
        <v>39</v>
      </c>
      <c r="K4660" s="89" cm="1">
        <f ca="1" t="array" ref="K4660:L4660">_xlfn.XLOOKUP(J4660,匹配表1065!Y:Y,匹配表1065!AA:AB)</f>
        <v>7</v>
      </c>
      <c r="L4660" s="89" t="str">
        <v>3个月以上</v>
      </c>
      <c r="M4660" s="92" t="s">
        <v>35</v>
      </c>
      <c r="N4660" s="102">
        <v>2</v>
      </c>
      <c r="O4660" s="93" t="str">
        <f>_xlfn.XLOOKUP(P4660,匹配表1065!U:U,匹配表1065!T:T)</f>
        <v>HO00000971</v>
      </c>
      <c r="P4660" s="102" t="s">
        <v>40</v>
      </c>
      <c r="Q4660" s="102" t="s">
        <v>41</v>
      </c>
      <c r="R4660" s="89" t="str">
        <f>_xlfn.XLOOKUP(Q4660,匹配表1065!L:L,匹配表1065!O:O)</f>
        <v>A</v>
      </c>
      <c r="S4660" s="93" t="str">
        <f>IFERROR(_xlfn.XLOOKUP(Q4660,匹配表1065!AI:AI,匹配表1065!AJ:AJ),"绿标")</f>
        <v>绿标</v>
      </c>
      <c r="T4660" s="93" t="str" cm="1">
        <f t="array" ref="T4660:U4660">_xlfn.XLOOKUP(Q4660,匹配表1065!L:L,匹配表1065!M:N)</f>
        <v>头痛</v>
      </c>
      <c r="U4660" s="94" t="str">
        <v>神经内科</v>
      </c>
      <c r="V4660" s="95" t="s">
        <v>42</v>
      </c>
      <c r="W4660" s="93">
        <f>_xlfn.XLOOKUP(M4660,匹配表1065!D:D,匹配表1065!F:F)*N4660</f>
        <v>8</v>
      </c>
    </row>
    <row r="4661" customHeight="1" spans="1:23">
      <c r="A4661" s="89" t="s">
        <v>787</v>
      </c>
      <c r="B4661" s="90">
        <v>46203</v>
      </c>
      <c r="C4661" s="91" t="str">
        <f t="shared" ref="C4661" si="148">MONTH(B4661)&amp;TEXT(WEEKNUM(B4661,2)-WEEKNUM(B4661+1-DAY(B4661),2)+1,"月第0周")</f>
        <v>6月第5周</v>
      </c>
      <c r="D4661" s="89" t="s">
        <v>864</v>
      </c>
      <c r="E4661" s="89" t="str">
        <f t="shared" ref="E4661" si="149">D4661&amp;"--"&amp;"周"&amp;WEEKDAY(B4661,2)</f>
        <v>6月第5周--周2</v>
      </c>
      <c r="F4661" s="103" t="s">
        <v>27</v>
      </c>
      <c r="G4661" s="102" t="s">
        <v>28</v>
      </c>
      <c r="H4661" s="92" t="str">
        <f>_xlfn.XLOOKUP(O4661,匹配表1065!T:T,匹配表1065!W:W)</f>
        <v>常州市</v>
      </c>
      <c r="I4661" s="89" t="str">
        <f>_xlfn.XLOOKUP(O4661,匹配表1065!T:T,匹配表1065!X:X)</f>
        <v>PME2015</v>
      </c>
      <c r="J4661" s="102" t="s">
        <v>45</v>
      </c>
      <c r="K4661" s="89" cm="1">
        <f ca="1" t="array" ref="K4661:L4661">_xlfn.XLOOKUP(J4661,匹配表1065!Y:Y,匹配表1065!AA:AB)</f>
        <v>9</v>
      </c>
      <c r="L4661" s="89" t="str">
        <v>3个月以上</v>
      </c>
      <c r="M4661" s="92" t="s">
        <v>30</v>
      </c>
      <c r="N4661" s="102">
        <v>1</v>
      </c>
      <c r="O4661" s="93" t="str">
        <f>_xlfn.XLOOKUP(P4661,匹配表1065!U:U,匹配表1065!T:T)</f>
        <v>HO00000940</v>
      </c>
      <c r="P4661" s="102" t="s">
        <v>203</v>
      </c>
      <c r="Q4661" s="102" t="s">
        <v>372</v>
      </c>
      <c r="R4661" s="89" t="str">
        <f>_xlfn.XLOOKUP(Q4661,匹配表1065!L:L,匹配表1065!O:O)</f>
        <v>A</v>
      </c>
      <c r="S4661" s="93" t="str">
        <f>IFERROR(_xlfn.XLOOKUP(Q4661,匹配表1065!AI:AI,匹配表1065!AJ:AJ),"绿标")</f>
        <v>绿标</v>
      </c>
      <c r="T4661" s="93" t="str" cm="1">
        <f t="array" ref="T4661:U4661">_xlfn.XLOOKUP(Q4661,匹配表1065!L:L,匹配表1065!M:N)</f>
        <v>头痛</v>
      </c>
      <c r="U4661" s="94" t="str">
        <v>神经内科</v>
      </c>
      <c r="V4661" s="95" t="s">
        <v>42</v>
      </c>
      <c r="W4661" s="93">
        <f>_xlfn.XLOOKUP(M4661,匹配表1065!D:D,匹配表1065!F:F)*N4661</f>
        <v>12</v>
      </c>
    </row>
    <row r="4662" customHeight="1" spans="1:23">
      <c r="A4662" s="89" t="s">
        <v>787</v>
      </c>
      <c r="B4662" s="90">
        <v>46203</v>
      </c>
      <c r="C4662" s="91" t="str">
        <f t="shared" si="146"/>
        <v>6月第5周</v>
      </c>
      <c r="D4662" s="89" t="s">
        <v>864</v>
      </c>
      <c r="E4662" s="89" t="str">
        <f t="shared" si="147"/>
        <v>6月第5周--周2</v>
      </c>
      <c r="F4662" s="103" t="s">
        <v>27</v>
      </c>
      <c r="G4662" s="102" t="s">
        <v>28</v>
      </c>
      <c r="H4662" s="92" t="str">
        <f>_xlfn.XLOOKUP(O4662,匹配表1065!T:T,匹配表1065!W:W)</f>
        <v>常州市</v>
      </c>
      <c r="I4662" s="89" t="str">
        <f>_xlfn.XLOOKUP(O4662,匹配表1065!T:T,匹配表1065!X:X)</f>
        <v>PME2015</v>
      </c>
      <c r="J4662" s="102" t="s">
        <v>45</v>
      </c>
      <c r="K4662" s="89" cm="1">
        <f ca="1" t="array" ref="K4662:L4662">_xlfn.XLOOKUP(J4662,匹配表1065!Y:Y,匹配表1065!AA:AB)</f>
        <v>9</v>
      </c>
      <c r="L4662" s="89" t="str">
        <v>3个月以上</v>
      </c>
      <c r="M4662" s="92" t="s">
        <v>202</v>
      </c>
      <c r="N4662" s="102">
        <v>1</v>
      </c>
      <c r="O4662" s="93" t="str">
        <f>_xlfn.XLOOKUP(P4662,匹配表1065!U:U,匹配表1065!T:T)</f>
        <v>HO00000940</v>
      </c>
      <c r="P4662" s="102" t="s">
        <v>203</v>
      </c>
      <c r="Q4662" s="102" t="s">
        <v>372</v>
      </c>
      <c r="R4662" s="89" t="str">
        <f>_xlfn.XLOOKUP(Q4662,匹配表1065!L:L,匹配表1065!O:O)</f>
        <v>A</v>
      </c>
      <c r="S4662" s="93" t="str">
        <f>IFERROR(_xlfn.XLOOKUP(Q4662,匹配表1065!AI:AI,匹配表1065!AJ:AJ),"绿标")</f>
        <v>绿标</v>
      </c>
      <c r="T4662" s="93" t="str" cm="1">
        <f t="array" ref="T4662:U4662">_xlfn.XLOOKUP(Q4662,匹配表1065!L:L,匹配表1065!M:N)</f>
        <v>头痛</v>
      </c>
      <c r="U4662" s="94" t="str">
        <v>神经内科</v>
      </c>
      <c r="V4662" s="95" t="s">
        <v>42</v>
      </c>
      <c r="W4662" s="93">
        <f>_xlfn.XLOOKUP(M4662,匹配表1065!D:D,匹配表1065!F:F)*N4662</f>
        <v>16</v>
      </c>
    </row>
    <row r="4663" customHeight="1" spans="1:23">
      <c r="A4663" s="89" t="s">
        <v>787</v>
      </c>
      <c r="B4663" s="90">
        <v>46203</v>
      </c>
      <c r="C4663" s="91" t="str">
        <f t="shared" si="146"/>
        <v>6月第5周</v>
      </c>
      <c r="D4663" s="89" t="s">
        <v>864</v>
      </c>
      <c r="E4663" s="89" t="str">
        <f t="shared" si="147"/>
        <v>6月第5周--周2</v>
      </c>
      <c r="F4663" s="103" t="s">
        <v>27</v>
      </c>
      <c r="G4663" s="102" t="s">
        <v>28</v>
      </c>
      <c r="H4663" s="92" t="str">
        <f>_xlfn.XLOOKUP(O4663,匹配表1065!T:T,匹配表1065!W:W)</f>
        <v>南京市</v>
      </c>
      <c r="I4663" s="89" t="str">
        <f>_xlfn.XLOOKUP(O4663,匹配表1065!T:T,匹配表1065!X:X)</f>
        <v>PME2005</v>
      </c>
      <c r="J4663" s="102" t="s">
        <v>54</v>
      </c>
      <c r="K4663" s="89" cm="1">
        <f ca="1" t="array" ref="K4663:L4663">_xlfn.XLOOKUP(J4663,匹配表1065!Y:Y,匹配表1065!AA:AB)</f>
        <v>3</v>
      </c>
      <c r="L4663" s="89" t="str">
        <v>3个月以上</v>
      </c>
      <c r="M4663" s="92" t="s">
        <v>35</v>
      </c>
      <c r="N4663" s="102">
        <v>1</v>
      </c>
      <c r="O4663" s="93" t="str">
        <f>_xlfn.XLOOKUP(P4663,匹配表1065!U:U,匹配表1065!T:T)</f>
        <v>HO00000975</v>
      </c>
      <c r="P4663" s="102" t="s">
        <v>56</v>
      </c>
      <c r="Q4663" s="102" t="s">
        <v>371</v>
      </c>
      <c r="R4663" s="89" t="str">
        <f>_xlfn.XLOOKUP(Q4663,匹配表1065!L:L,匹配表1065!O:O)</f>
        <v>B</v>
      </c>
      <c r="S4663" s="93" t="str">
        <f>IFERROR(_xlfn.XLOOKUP(Q4663,匹配表1065!AI:AI,匹配表1065!AJ:AJ),"绿标")</f>
        <v>绿标</v>
      </c>
      <c r="T4663" s="93" t="str" cm="1">
        <f t="array" ref="T4663:U4663">_xlfn.XLOOKUP(Q4663,匹配表1065!L:L,匹配表1065!M:N)</f>
        <v>脑血管</v>
      </c>
      <c r="U4663" s="94" t="str">
        <v>神经内科</v>
      </c>
      <c r="V4663" s="95" t="s">
        <v>58</v>
      </c>
      <c r="W4663" s="93">
        <f>_xlfn.XLOOKUP(M4663,匹配表1065!D:D,匹配表1065!F:F)*N4663</f>
        <v>4</v>
      </c>
    </row>
    <row r="4664" customHeight="1" spans="1:23">
      <c r="A4664" s="89" t="s">
        <v>787</v>
      </c>
      <c r="B4664" s="90">
        <v>46203</v>
      </c>
      <c r="C4664" s="91" t="str">
        <f t="shared" si="146"/>
        <v>6月第5周</v>
      </c>
      <c r="D4664" s="89" t="s">
        <v>864</v>
      </c>
      <c r="E4664" s="89" t="str">
        <f t="shared" si="147"/>
        <v>6月第5周--周2</v>
      </c>
      <c r="F4664" s="103" t="s">
        <v>27</v>
      </c>
      <c r="G4664" s="102" t="s">
        <v>136</v>
      </c>
      <c r="H4664" s="92" t="str">
        <f>_xlfn.XLOOKUP(O4664,匹配表1065!T:T,匹配表1065!W:W)</f>
        <v>淄博市</v>
      </c>
      <c r="I4664" s="89" t="str">
        <f>_xlfn.XLOOKUP(O4664,匹配表1065!T:T,匹配表1065!X:X)</f>
        <v>PME2043</v>
      </c>
      <c r="J4664" s="102" t="s">
        <v>140</v>
      </c>
      <c r="K4664" s="89" cm="1">
        <f ca="1" t="array" ref="K4664:L4664">_xlfn.XLOOKUP(J4664,匹配表1065!Y:Y,匹配表1065!AA:AB)</f>
        <v>9</v>
      </c>
      <c r="L4664" s="89" t="str">
        <v>3个月以上</v>
      </c>
      <c r="M4664" s="92" t="s">
        <v>30</v>
      </c>
      <c r="N4664" s="102">
        <v>1</v>
      </c>
      <c r="O4664" s="93" t="str">
        <f>_xlfn.XLOOKUP(P4664,匹配表1065!U:U,匹配表1065!T:T)</f>
        <v>HO00024398</v>
      </c>
      <c r="P4664" s="89" t="s">
        <v>141</v>
      </c>
      <c r="Q4664" s="102" t="s">
        <v>298</v>
      </c>
      <c r="R4664" s="89" t="str">
        <f>_xlfn.XLOOKUP(Q4664,匹配表1065!L:L,匹配表1065!O:O)</f>
        <v>C</v>
      </c>
      <c r="S4664" s="93" t="str">
        <f>IFERROR(_xlfn.XLOOKUP(Q4664,匹配表1065!AI:AI,匹配表1065!AJ:AJ),"绿标")</f>
        <v>红标</v>
      </c>
      <c r="T4664" s="93" t="str" cm="1">
        <f t="array" ref="T4664:U4664">_xlfn.XLOOKUP(Q4664,匹配表1065!L:L,匹配表1065!M:N)</f>
        <v>眩晕</v>
      </c>
      <c r="U4664" s="94" t="str">
        <v>神经内科</v>
      </c>
      <c r="V4664" s="95" t="s">
        <v>70</v>
      </c>
      <c r="W4664" s="93">
        <f>_xlfn.XLOOKUP(M4664,匹配表1065!D:D,匹配表1065!F:F)*N4664</f>
        <v>12</v>
      </c>
    </row>
    <row r="4665" customHeight="1" spans="1:23">
      <c r="A4665" s="89" t="s">
        <v>787</v>
      </c>
      <c r="B4665" s="90">
        <v>46203</v>
      </c>
      <c r="C4665" s="91" t="str">
        <f t="shared" si="146"/>
        <v>6月第5周</v>
      </c>
      <c r="D4665" s="89" t="s">
        <v>864</v>
      </c>
      <c r="E4665" s="89" t="str">
        <f t="shared" si="147"/>
        <v>6月第5周--周2</v>
      </c>
      <c r="F4665" s="103" t="s">
        <v>27</v>
      </c>
      <c r="G4665" s="102" t="s">
        <v>136</v>
      </c>
      <c r="H4665" s="92" t="str">
        <f>_xlfn.XLOOKUP(O4665,匹配表1065!T:T,匹配表1065!W:W)</f>
        <v>青岛市</v>
      </c>
      <c r="I4665" s="89" t="str">
        <f>_xlfn.XLOOKUP(O4665,匹配表1065!T:T,匹配表1065!X:X)</f>
        <v>PME2033</v>
      </c>
      <c r="J4665" s="102" t="s">
        <v>137</v>
      </c>
      <c r="K4665" s="89" cm="1">
        <f ca="1" t="array" ref="K4665:L4665">_xlfn.XLOOKUP(J4665,匹配表1065!Y:Y,匹配表1065!AA:AB)</f>
        <v>10</v>
      </c>
      <c r="L4665" s="89" t="str">
        <v>3个月以上</v>
      </c>
      <c r="M4665" s="92" t="s">
        <v>30</v>
      </c>
      <c r="N4665" s="102">
        <v>1</v>
      </c>
      <c r="O4665" s="93" t="str">
        <f>_xlfn.XLOOKUP(P4665,匹配表1065!U:U,匹配表1065!T:T)</f>
        <v>HO00273985</v>
      </c>
      <c r="P4665" s="102" t="s">
        <v>419</v>
      </c>
      <c r="Q4665" s="102" t="s">
        <v>570</v>
      </c>
      <c r="R4665" s="89" t="str">
        <f>_xlfn.XLOOKUP(Q4665,匹配表1065!L:L,匹配表1065!O:O)</f>
        <v>B</v>
      </c>
      <c r="S4665" s="93" t="str">
        <f>IFERROR(_xlfn.XLOOKUP(Q4665,匹配表1065!AI:AI,匹配表1065!AJ:AJ),"绿标")</f>
        <v>绿标</v>
      </c>
      <c r="T4665" s="93" t="str" cm="1">
        <f t="array" ref="T4665:U4665">_xlfn.XLOOKUP(Q4665,匹配表1065!L:L,匹配表1065!M:N)</f>
        <v>脑血管</v>
      </c>
      <c r="U4665" s="94" t="str">
        <v>神经内科</v>
      </c>
      <c r="V4665" s="95" t="s">
        <v>67</v>
      </c>
      <c r="W4665" s="93">
        <f>_xlfn.XLOOKUP(M4665,匹配表1065!D:D,匹配表1065!F:F)*N4665</f>
        <v>12</v>
      </c>
    </row>
    <row r="4666" customHeight="1" spans="1:23">
      <c r="A4666" s="89" t="s">
        <v>787</v>
      </c>
      <c r="B4666" s="90">
        <v>46203</v>
      </c>
      <c r="C4666" s="91" t="str">
        <f t="shared" si="146"/>
        <v>6月第5周</v>
      </c>
      <c r="D4666" s="89" t="s">
        <v>864</v>
      </c>
      <c r="E4666" s="89" t="str">
        <f t="shared" si="147"/>
        <v>6月第5周--周2</v>
      </c>
      <c r="F4666" s="103" t="s">
        <v>27</v>
      </c>
      <c r="G4666" s="102" t="s">
        <v>136</v>
      </c>
      <c r="H4666" s="92" t="str">
        <f>_xlfn.XLOOKUP(O4666,匹配表1065!T:T,匹配表1065!W:W)</f>
        <v>青岛市</v>
      </c>
      <c r="I4666" s="89" t="str">
        <f>_xlfn.XLOOKUP(O4666,匹配表1065!T:T,匹配表1065!X:X)</f>
        <v>PME2033</v>
      </c>
      <c r="J4666" s="102" t="s">
        <v>137</v>
      </c>
      <c r="K4666" s="89" cm="1">
        <f ca="1" t="array" ref="K4666:L4666">_xlfn.XLOOKUP(J4666,匹配表1065!Y:Y,匹配表1065!AA:AB)</f>
        <v>10</v>
      </c>
      <c r="L4666" s="89" t="str">
        <v>3个月以上</v>
      </c>
      <c r="M4666" s="92" t="s">
        <v>35</v>
      </c>
      <c r="N4666" s="102">
        <v>1</v>
      </c>
      <c r="O4666" s="93" t="str">
        <f>_xlfn.XLOOKUP(P4666,匹配表1065!U:U,匹配表1065!T:T)</f>
        <v>HO00001481</v>
      </c>
      <c r="P4666" s="102" t="s">
        <v>246</v>
      </c>
      <c r="Q4666" s="102" t="s">
        <v>247</v>
      </c>
      <c r="R4666" s="89" t="str">
        <f>_xlfn.XLOOKUP(Q4666,匹配表1065!L:L,匹配表1065!O:O)</f>
        <v>C</v>
      </c>
      <c r="S4666" s="93" t="str">
        <f>IFERROR(_xlfn.XLOOKUP(Q4666,匹配表1065!AI:AI,匹配表1065!AJ:AJ),"绿标")</f>
        <v>绿标</v>
      </c>
      <c r="T4666" s="93" t="str" cm="1">
        <f t="array" ref="T4666:U4666">_xlfn.XLOOKUP(Q4666,匹配表1065!L:L,匹配表1065!M:N)</f>
        <v>眩晕</v>
      </c>
      <c r="U4666" s="94" t="str">
        <v>耳鼻喉科</v>
      </c>
      <c r="V4666" s="95" t="s">
        <v>70</v>
      </c>
      <c r="W4666" s="93">
        <f>_xlfn.XLOOKUP(M4666,匹配表1065!D:D,匹配表1065!F:F)*N4666</f>
        <v>4</v>
      </c>
    </row>
    <row r="4667" customHeight="1" spans="1:23">
      <c r="A4667" s="89" t="s">
        <v>787</v>
      </c>
      <c r="B4667" s="90">
        <v>46203</v>
      </c>
      <c r="C4667" s="91" t="str">
        <f t="shared" si="146"/>
        <v>6月第5周</v>
      </c>
      <c r="D4667" s="89" t="s">
        <v>864</v>
      </c>
      <c r="E4667" s="89" t="str">
        <f t="shared" si="147"/>
        <v>6月第5周--周2</v>
      </c>
      <c r="F4667" s="103" t="s">
        <v>27</v>
      </c>
      <c r="G4667" s="102" t="s">
        <v>136</v>
      </c>
      <c r="H4667" s="92" t="str">
        <f>_xlfn.XLOOKUP(O4667,匹配表1065!T:T,匹配表1065!W:W)</f>
        <v>潍坊市</v>
      </c>
      <c r="I4667" s="89" t="str">
        <f>_xlfn.XLOOKUP(O4667,匹配表1065!T:T,匹配表1065!X:X)</f>
        <v>PME2036</v>
      </c>
      <c r="J4667" s="102" t="s">
        <v>161</v>
      </c>
      <c r="K4667" s="89" cm="1">
        <f ca="1" t="array" ref="K4667:L4667">_xlfn.XLOOKUP(J4667,匹配表1065!Y:Y,匹配表1065!AA:AB)</f>
        <v>1519</v>
      </c>
      <c r="L4667" s="89" t="str">
        <v>3个月以上</v>
      </c>
      <c r="M4667" s="92" t="s">
        <v>30</v>
      </c>
      <c r="N4667" s="102">
        <v>1</v>
      </c>
      <c r="O4667" s="93" t="str">
        <f>_xlfn.XLOOKUP(P4667,匹配表1065!U:U,匹配表1065!T:T)</f>
        <v>HO00001521</v>
      </c>
      <c r="P4667" s="102" t="s">
        <v>162</v>
      </c>
      <c r="Q4667" s="102" t="s">
        <v>163</v>
      </c>
      <c r="R4667" s="89" t="str">
        <f>_xlfn.XLOOKUP(Q4667,匹配表1065!L:L,匹配表1065!O:O)</f>
        <v>A</v>
      </c>
      <c r="S4667" s="93" t="str">
        <f>IFERROR(_xlfn.XLOOKUP(Q4667,匹配表1065!AI:AI,匹配表1065!AJ:AJ),"绿标")</f>
        <v>红标</v>
      </c>
      <c r="T4667" s="93" t="str" cm="1">
        <f t="array" ref="T4667:U4667">_xlfn.XLOOKUP(Q4667,匹配表1065!L:L,匹配表1065!M:N)</f>
        <v>头痛</v>
      </c>
      <c r="U4667" s="94" t="str">
        <v>神经内科</v>
      </c>
      <c r="V4667" s="95" t="s">
        <v>33</v>
      </c>
      <c r="W4667" s="93">
        <f>_xlfn.XLOOKUP(M4667,匹配表1065!D:D,匹配表1065!F:F)*N4667</f>
        <v>12</v>
      </c>
    </row>
    <row r="4668" customHeight="1" spans="1:23">
      <c r="A4668" s="89" t="s">
        <v>787</v>
      </c>
      <c r="B4668" s="90">
        <v>46203</v>
      </c>
      <c r="C4668" s="91" t="str">
        <f t="shared" si="146"/>
        <v>6月第5周</v>
      </c>
      <c r="D4668" s="89" t="s">
        <v>864</v>
      </c>
      <c r="E4668" s="89" t="str">
        <f t="shared" si="147"/>
        <v>6月第5周--周2</v>
      </c>
      <c r="F4668" s="103" t="s">
        <v>27</v>
      </c>
      <c r="G4668" s="102" t="s">
        <v>136</v>
      </c>
      <c r="H4668" s="92" t="str">
        <f>_xlfn.XLOOKUP(O4668,匹配表1065!T:T,匹配表1065!W:W)</f>
        <v>潍坊市</v>
      </c>
      <c r="I4668" s="89" t="str">
        <f>_xlfn.XLOOKUP(O4668,匹配表1065!T:T,匹配表1065!X:X)</f>
        <v>PME2036</v>
      </c>
      <c r="J4668" s="102" t="s">
        <v>161</v>
      </c>
      <c r="K4668" s="89" cm="1">
        <f ca="1" t="array" ref="K4668:L4668">_xlfn.XLOOKUP(J4668,匹配表1065!Y:Y,匹配表1065!AA:AB)</f>
        <v>1519</v>
      </c>
      <c r="L4668" s="89" t="str">
        <v>3个月以上</v>
      </c>
      <c r="M4668" s="92" t="s">
        <v>55</v>
      </c>
      <c r="N4668" s="102">
        <v>1</v>
      </c>
      <c r="O4668" s="93" t="str">
        <f>_xlfn.XLOOKUP(P4668,匹配表1065!U:U,匹配表1065!T:T)</f>
        <v>HO00001466</v>
      </c>
      <c r="P4668" s="102" t="s">
        <v>164</v>
      </c>
      <c r="Q4668" s="102" t="s">
        <v>165</v>
      </c>
      <c r="R4668" s="89" t="str">
        <f>_xlfn.XLOOKUP(Q4668,匹配表1065!L:L,匹配表1065!O:O)</f>
        <v>C</v>
      </c>
      <c r="S4668" s="93" t="str">
        <f>IFERROR(_xlfn.XLOOKUP(Q4668,匹配表1065!AI:AI,匹配表1065!AJ:AJ),"绿标")</f>
        <v>绿标</v>
      </c>
      <c r="T4668" s="93" t="str" cm="1">
        <f t="array" ref="T4668:U4668">_xlfn.XLOOKUP(Q4668,匹配表1065!L:L,匹配表1065!M:N)</f>
        <v>眩晕</v>
      </c>
      <c r="U4668" s="94" t="str">
        <v>神经内科</v>
      </c>
      <c r="V4668" s="95" t="s">
        <v>42</v>
      </c>
      <c r="W4668" s="93">
        <f>_xlfn.XLOOKUP(M4668,匹配表1065!D:D,匹配表1065!F:F)*N4668</f>
        <v>8</v>
      </c>
    </row>
    <row r="4669" customHeight="1" spans="1:23">
      <c r="A4669" s="89" t="s">
        <v>787</v>
      </c>
      <c r="B4669" s="90">
        <v>46203</v>
      </c>
      <c r="C4669" s="91" t="str">
        <f t="shared" si="146"/>
        <v>6月第5周</v>
      </c>
      <c r="D4669" s="89" t="s">
        <v>864</v>
      </c>
      <c r="E4669" s="89" t="str">
        <f t="shared" si="147"/>
        <v>6月第5周--周2</v>
      </c>
      <c r="F4669" s="103" t="s">
        <v>27</v>
      </c>
      <c r="G4669" s="102" t="s">
        <v>136</v>
      </c>
      <c r="H4669" s="92" t="str">
        <f>_xlfn.XLOOKUP(O4669,匹配表1065!T:T,匹配表1065!W:W)</f>
        <v>潍坊市</v>
      </c>
      <c r="I4669" s="89" t="str">
        <f>_xlfn.XLOOKUP(O4669,匹配表1065!T:T,匹配表1065!X:X)</f>
        <v>PME2036</v>
      </c>
      <c r="J4669" s="102" t="s">
        <v>161</v>
      </c>
      <c r="K4669" s="89" cm="1">
        <f ca="1" t="array" ref="K4669:L4669">_xlfn.XLOOKUP(J4669,匹配表1065!Y:Y,匹配表1065!AA:AB)</f>
        <v>1519</v>
      </c>
      <c r="L4669" s="89" t="str">
        <v>3个月以上</v>
      </c>
      <c r="M4669" s="92" t="s">
        <v>55</v>
      </c>
      <c r="N4669" s="102">
        <v>1</v>
      </c>
      <c r="O4669" s="93" t="str">
        <f>_xlfn.XLOOKUP(P4669,匹配表1065!U:U,匹配表1065!T:T)</f>
        <v>HO00139638</v>
      </c>
      <c r="P4669" s="102" t="s">
        <v>457</v>
      </c>
      <c r="Q4669" s="102" t="s">
        <v>458</v>
      </c>
      <c r="R4669" s="89" t="str">
        <f>_xlfn.XLOOKUP(Q4669,匹配表1065!L:L,匹配表1065!O:O)</f>
        <v>C</v>
      </c>
      <c r="S4669" s="93" t="str">
        <f>IFERROR(_xlfn.XLOOKUP(Q4669,匹配表1065!AI:AI,匹配表1065!AJ:AJ),"绿标")</f>
        <v>黑标</v>
      </c>
      <c r="T4669" s="93" t="str" cm="1">
        <f t="array" ref="T4669:U4669">_xlfn.XLOOKUP(Q4669,匹配表1065!L:L,匹配表1065!M:N)</f>
        <v>眩晕</v>
      </c>
      <c r="U4669" s="94" t="str">
        <v>神经内科</v>
      </c>
      <c r="V4669" s="95" t="s">
        <v>70</v>
      </c>
      <c r="W4669" s="93">
        <f>_xlfn.XLOOKUP(M4669,匹配表1065!D:D,匹配表1065!F:F)*N4669</f>
        <v>8</v>
      </c>
    </row>
    <row r="4670" customHeight="1" spans="1:23">
      <c r="A4670" s="89" t="s">
        <v>787</v>
      </c>
      <c r="B4670" s="90">
        <v>46203</v>
      </c>
      <c r="C4670" s="91" t="str">
        <f t="shared" si="146"/>
        <v>6月第5周</v>
      </c>
      <c r="D4670" s="89" t="s">
        <v>864</v>
      </c>
      <c r="E4670" s="89" t="str">
        <f t="shared" si="147"/>
        <v>6月第5周--周2</v>
      </c>
      <c r="F4670" s="103" t="s">
        <v>27</v>
      </c>
      <c r="G4670" s="102" t="s">
        <v>136</v>
      </c>
      <c r="H4670" s="92" t="str">
        <f>_xlfn.XLOOKUP(O4670,匹配表1065!T:T,匹配表1065!W:W)</f>
        <v>青岛市</v>
      </c>
      <c r="I4670" s="89" t="str">
        <f>_xlfn.XLOOKUP(O4670,匹配表1065!T:T,匹配表1065!X:X)</f>
        <v>PME2032</v>
      </c>
      <c r="J4670" s="102" t="s">
        <v>143</v>
      </c>
      <c r="K4670" s="89" cm="1">
        <f ca="1" t="array" ref="K4670:L4670">_xlfn.XLOOKUP(J4670,匹配表1065!Y:Y,匹配表1065!AA:AB)</f>
        <v>31</v>
      </c>
      <c r="L4670" s="89" t="str">
        <v>3个月以上</v>
      </c>
      <c r="M4670" s="92" t="s">
        <v>30</v>
      </c>
      <c r="N4670" s="102">
        <v>1</v>
      </c>
      <c r="O4670" s="93" t="str">
        <f>_xlfn.XLOOKUP(P4670,匹配表1065!U:U,匹配表1065!T:T)</f>
        <v>HO00001482</v>
      </c>
      <c r="P4670" s="102" t="s">
        <v>146</v>
      </c>
      <c r="Q4670" s="102" t="s">
        <v>149</v>
      </c>
      <c r="R4670" s="89" t="str">
        <f>_xlfn.XLOOKUP(Q4670,匹配表1065!L:L,匹配表1065!O:O)</f>
        <v>B</v>
      </c>
      <c r="S4670" s="93" t="str">
        <f>IFERROR(_xlfn.XLOOKUP(Q4670,匹配表1065!AI:AI,匹配表1065!AJ:AJ),"绿标")</f>
        <v>红标</v>
      </c>
      <c r="T4670" s="93" t="str" cm="1">
        <f t="array" ref="T4670:U4670">_xlfn.XLOOKUP(Q4670,匹配表1065!L:L,匹配表1065!M:N)</f>
        <v>脑血管</v>
      </c>
      <c r="U4670" s="94" t="str">
        <v>神经内科</v>
      </c>
      <c r="V4670" s="95" t="s">
        <v>67</v>
      </c>
      <c r="W4670" s="93">
        <f>_xlfn.XLOOKUP(M4670,匹配表1065!D:D,匹配表1065!F:F)*N4670</f>
        <v>12</v>
      </c>
    </row>
    <row r="4671" customHeight="1" spans="1:23">
      <c r="A4671" s="89" t="s">
        <v>787</v>
      </c>
      <c r="B4671" s="90">
        <v>46203</v>
      </c>
      <c r="C4671" s="91" t="str">
        <f t="shared" si="146"/>
        <v>6月第5周</v>
      </c>
      <c r="D4671" s="89" t="s">
        <v>864</v>
      </c>
      <c r="E4671" s="89" t="str">
        <f t="shared" si="147"/>
        <v>6月第5周--周2</v>
      </c>
      <c r="F4671" s="103" t="s">
        <v>27</v>
      </c>
      <c r="G4671" s="102" t="s">
        <v>136</v>
      </c>
      <c r="H4671" s="92" t="str">
        <f>_xlfn.XLOOKUP(O4671,匹配表1065!T:T,匹配表1065!W:W)</f>
        <v>青岛市</v>
      </c>
      <c r="I4671" s="89" t="str">
        <f>_xlfn.XLOOKUP(O4671,匹配表1065!T:T,匹配表1065!X:X)</f>
        <v>PME2032</v>
      </c>
      <c r="J4671" s="102" t="s">
        <v>143</v>
      </c>
      <c r="K4671" s="89" cm="1">
        <f ca="1" t="array" ref="K4671:L4671">_xlfn.XLOOKUP(J4671,匹配表1065!Y:Y,匹配表1065!AA:AB)</f>
        <v>31</v>
      </c>
      <c r="L4671" s="89" t="str">
        <v>3个月以上</v>
      </c>
      <c r="M4671" s="92" t="s">
        <v>30</v>
      </c>
      <c r="N4671" s="102">
        <v>1</v>
      </c>
      <c r="O4671" s="93" t="str">
        <f>_xlfn.XLOOKUP(P4671,匹配表1065!U:U,匹配表1065!T:T)</f>
        <v>HO00001482</v>
      </c>
      <c r="P4671" s="102" t="s">
        <v>146</v>
      </c>
      <c r="Q4671" s="102" t="s">
        <v>299</v>
      </c>
      <c r="R4671" s="89" t="str">
        <f>_xlfn.XLOOKUP(Q4671,匹配表1065!L:L,匹配表1065!O:O)</f>
        <v>C</v>
      </c>
      <c r="S4671" s="93" t="str">
        <f>IFERROR(_xlfn.XLOOKUP(Q4671,匹配表1065!AI:AI,匹配表1065!AJ:AJ),"绿标")</f>
        <v>绿标</v>
      </c>
      <c r="T4671" s="93" t="str" cm="1">
        <f t="array" ref="T4671:U4671">_xlfn.XLOOKUP(Q4671,匹配表1065!L:L,匹配表1065!M:N)</f>
        <v>眩晕</v>
      </c>
      <c r="U4671" s="94" t="str">
        <v>耳鼻喉科</v>
      </c>
      <c r="V4671" s="95" t="s">
        <v>70</v>
      </c>
      <c r="W4671" s="93">
        <f>_xlfn.XLOOKUP(M4671,匹配表1065!D:D,匹配表1065!F:F)*N4671</f>
        <v>12</v>
      </c>
    </row>
    <row r="4672" customHeight="1" spans="1:23">
      <c r="A4672" s="89" t="s">
        <v>787</v>
      </c>
      <c r="B4672" s="90">
        <v>46203</v>
      </c>
      <c r="C4672" s="91" t="str">
        <f t="shared" si="146"/>
        <v>6月第5周</v>
      </c>
      <c r="D4672" s="89" t="s">
        <v>864</v>
      </c>
      <c r="E4672" s="89" t="str">
        <f t="shared" si="147"/>
        <v>6月第5周--周2</v>
      </c>
      <c r="F4672" s="103" t="s">
        <v>27</v>
      </c>
      <c r="G4672" s="102" t="s">
        <v>136</v>
      </c>
      <c r="H4672" s="92" t="str">
        <f>_xlfn.XLOOKUP(O4672,匹配表1065!T:T,匹配表1065!W:W)</f>
        <v>青岛市</v>
      </c>
      <c r="I4672" s="89" t="str">
        <f>_xlfn.XLOOKUP(O4672,匹配表1065!T:T,匹配表1065!X:X)</f>
        <v>PME2035</v>
      </c>
      <c r="J4672" s="102" t="s">
        <v>150</v>
      </c>
      <c r="K4672" s="89" cm="1">
        <f ca="1" t="array" ref="K4672:L4672">_xlfn.XLOOKUP(J4672,匹配表1065!Y:Y,匹配表1065!AA:AB)</f>
        <v>8</v>
      </c>
      <c r="L4672" s="89" t="str">
        <v>3个月以上</v>
      </c>
      <c r="M4672" s="92" t="s">
        <v>30</v>
      </c>
      <c r="N4672" s="102">
        <v>1</v>
      </c>
      <c r="O4672" s="93" t="str">
        <f>_xlfn.XLOOKUP(P4672,匹配表1065!U:U,匹配表1065!T:T)</f>
        <v>HO00001483</v>
      </c>
      <c r="P4672" s="102" t="s">
        <v>259</v>
      </c>
      <c r="Q4672" s="102" t="s">
        <v>340</v>
      </c>
      <c r="R4672" s="89" t="str">
        <f>_xlfn.XLOOKUP(Q4672,匹配表1065!L:L,匹配表1065!O:O)</f>
        <v>A</v>
      </c>
      <c r="S4672" s="93" t="str">
        <f>IFERROR(_xlfn.XLOOKUP(Q4672,匹配表1065!AI:AI,匹配表1065!AJ:AJ),"绿标")</f>
        <v>红标</v>
      </c>
      <c r="T4672" s="93" t="str" cm="1">
        <f t="array" ref="T4672:U4672">_xlfn.XLOOKUP(Q4672,匹配表1065!L:L,匹配表1065!M:N)</f>
        <v>头痛</v>
      </c>
      <c r="U4672" s="94" t="str">
        <v>神经内科</v>
      </c>
      <c r="V4672" s="95" t="s">
        <v>70</v>
      </c>
      <c r="W4672" s="93">
        <f>_xlfn.XLOOKUP(M4672,匹配表1065!D:D,匹配表1065!F:F)*N4672</f>
        <v>12</v>
      </c>
    </row>
    <row r="4673" customHeight="1" spans="1:23">
      <c r="A4673" s="89" t="s">
        <v>787</v>
      </c>
      <c r="B4673" s="90">
        <v>46203</v>
      </c>
      <c r="C4673" s="91" t="str">
        <f t="shared" si="146"/>
        <v>6月第5周</v>
      </c>
      <c r="D4673" s="89" t="s">
        <v>864</v>
      </c>
      <c r="E4673" s="89" t="str">
        <f t="shared" si="147"/>
        <v>6月第5周--周2</v>
      </c>
      <c r="F4673" s="103" t="s">
        <v>27</v>
      </c>
      <c r="G4673" s="102" t="s">
        <v>136</v>
      </c>
      <c r="H4673" s="92" t="str">
        <f>_xlfn.XLOOKUP(O4673,匹配表1065!T:T,匹配表1065!W:W)</f>
        <v>青岛市</v>
      </c>
      <c r="I4673" s="89" t="str">
        <f>_xlfn.XLOOKUP(O4673,匹配表1065!T:T,匹配表1065!X:X)</f>
        <v>PME2035</v>
      </c>
      <c r="J4673" s="102" t="s">
        <v>150</v>
      </c>
      <c r="K4673" s="89" cm="1">
        <f ca="1" t="array" ref="K4673:L4673">_xlfn.XLOOKUP(J4673,匹配表1065!Y:Y,匹配表1065!AA:AB)</f>
        <v>8</v>
      </c>
      <c r="L4673" s="89" t="str">
        <v>3个月以上</v>
      </c>
      <c r="M4673" s="92" t="s">
        <v>30</v>
      </c>
      <c r="N4673" s="102">
        <v>1</v>
      </c>
      <c r="O4673" s="93" t="str">
        <f>_xlfn.XLOOKUP(P4673,匹配表1065!U:U,匹配表1065!T:T)</f>
        <v>HO00001483</v>
      </c>
      <c r="P4673" s="102" t="s">
        <v>259</v>
      </c>
      <c r="Q4673" s="102" t="s">
        <v>538</v>
      </c>
      <c r="R4673" s="89" t="str">
        <f>_xlfn.XLOOKUP(Q4673,匹配表1065!L:L,匹配表1065!O:O)</f>
        <v>C</v>
      </c>
      <c r="S4673" s="93" t="str">
        <f>IFERROR(_xlfn.XLOOKUP(Q4673,匹配表1065!AI:AI,匹配表1065!AJ:AJ),"绿标")</f>
        <v>红标</v>
      </c>
      <c r="T4673" s="93" t="str" cm="1">
        <f t="array" ref="T4673:U4673">_xlfn.XLOOKUP(Q4673,匹配表1065!L:L,匹配表1065!M:N)</f>
        <v>眩晕</v>
      </c>
      <c r="U4673" s="94" t="str">
        <v>耳鼻喉科</v>
      </c>
      <c r="V4673" s="95" t="s">
        <v>70</v>
      </c>
      <c r="W4673" s="93">
        <f>_xlfn.XLOOKUP(M4673,匹配表1065!D:D,匹配表1065!F:F)*N4673</f>
        <v>12</v>
      </c>
    </row>
    <row r="4674" customHeight="1" spans="1:23">
      <c r="A4674" s="89" t="s">
        <v>787</v>
      </c>
      <c r="B4674" s="90">
        <v>46203</v>
      </c>
      <c r="C4674" s="91" t="str">
        <f t="shared" si="146"/>
        <v>6月第5周</v>
      </c>
      <c r="D4674" s="89" t="s">
        <v>864</v>
      </c>
      <c r="E4674" s="89" t="str">
        <f t="shared" si="147"/>
        <v>6月第5周--周2</v>
      </c>
      <c r="F4674" s="103" t="s">
        <v>27</v>
      </c>
      <c r="G4674" s="102" t="s">
        <v>136</v>
      </c>
      <c r="H4674" s="92" t="str">
        <f>_xlfn.XLOOKUP(O4674,匹配表1065!T:T,匹配表1065!W:W)</f>
        <v>青岛市</v>
      </c>
      <c r="I4674" s="89" t="str">
        <f>_xlfn.XLOOKUP(O4674,匹配表1065!T:T,匹配表1065!X:X)</f>
        <v>PME2031</v>
      </c>
      <c r="J4674" s="102" t="s">
        <v>155</v>
      </c>
      <c r="K4674" s="89" cm="1">
        <f ca="1" t="array" ref="K4674:L4674">_xlfn.XLOOKUP(J4674,匹配表1065!Y:Y,匹配表1065!AA:AB)</f>
        <v>31</v>
      </c>
      <c r="L4674" s="89" t="str">
        <v>3个月以上</v>
      </c>
      <c r="M4674" s="92" t="s">
        <v>30</v>
      </c>
      <c r="N4674" s="102">
        <v>1</v>
      </c>
      <c r="O4674" s="93" t="str">
        <f>_xlfn.XLOOKUP(P4674,匹配表1065!U:U,匹配表1065!T:T)</f>
        <v>HO00072793</v>
      </c>
      <c r="P4674" s="102" t="s">
        <v>159</v>
      </c>
      <c r="Q4674" s="102" t="s">
        <v>339</v>
      </c>
      <c r="R4674" s="89" t="str">
        <f>_xlfn.XLOOKUP(Q4674,匹配表1065!L:L,匹配表1065!O:O)</f>
        <v>C</v>
      </c>
      <c r="S4674" s="93" t="str">
        <f>IFERROR(_xlfn.XLOOKUP(Q4674,匹配表1065!AI:AI,匹配表1065!AJ:AJ),"绿标")</f>
        <v>红标</v>
      </c>
      <c r="T4674" s="93" t="str" cm="1">
        <f t="array" ref="T4674:U4674">_xlfn.XLOOKUP(Q4674,匹配表1065!L:L,匹配表1065!M:N)</f>
        <v>眩晕</v>
      </c>
      <c r="U4674" s="94" t="str">
        <v>神经内科</v>
      </c>
      <c r="V4674" s="95" t="s">
        <v>70</v>
      </c>
      <c r="W4674" s="93">
        <f>_xlfn.XLOOKUP(M4674,匹配表1065!D:D,匹配表1065!F:F)*N4674</f>
        <v>12</v>
      </c>
    </row>
    <row r="4675" customHeight="1" spans="1:23">
      <c r="A4675" s="89" t="s">
        <v>787</v>
      </c>
      <c r="B4675" s="90">
        <v>46203</v>
      </c>
      <c r="C4675" s="91" t="str">
        <f t="shared" si="146"/>
        <v>6月第5周</v>
      </c>
      <c r="D4675" s="89" t="s">
        <v>864</v>
      </c>
      <c r="E4675" s="89" t="str">
        <f t="shared" si="147"/>
        <v>6月第5周--周2</v>
      </c>
      <c r="F4675" s="103" t="s">
        <v>27</v>
      </c>
      <c r="G4675" s="102" t="s">
        <v>136</v>
      </c>
      <c r="H4675" s="92" t="str">
        <f>_xlfn.XLOOKUP(O4675,匹配表1065!T:T,匹配表1065!W:W)</f>
        <v>青岛市</v>
      </c>
      <c r="I4675" s="89" t="str">
        <f>_xlfn.XLOOKUP(O4675,匹配表1065!T:T,匹配表1065!X:X)</f>
        <v>PME2031</v>
      </c>
      <c r="J4675" s="102" t="s">
        <v>155</v>
      </c>
      <c r="K4675" s="89" cm="1">
        <f ca="1" t="array" ref="K4675:L4675">_xlfn.XLOOKUP(J4675,匹配表1065!Y:Y,匹配表1065!AA:AB)</f>
        <v>31</v>
      </c>
      <c r="L4675" s="89" t="str">
        <v>3个月以上</v>
      </c>
      <c r="M4675" s="92" t="s">
        <v>30</v>
      </c>
      <c r="N4675" s="102">
        <v>1</v>
      </c>
      <c r="O4675" s="93" t="str">
        <f>_xlfn.XLOOKUP(P4675,匹配表1065!U:U,匹配表1065!T:T)</f>
        <v>HO00072793</v>
      </c>
      <c r="P4675" s="102" t="s">
        <v>159</v>
      </c>
      <c r="Q4675" s="102" t="s">
        <v>587</v>
      </c>
      <c r="R4675" s="89" t="str">
        <f>_xlfn.XLOOKUP(Q4675,匹配表1065!L:L,匹配表1065!O:O)</f>
        <v>D</v>
      </c>
      <c r="S4675" s="93" t="str">
        <f>IFERROR(_xlfn.XLOOKUP(Q4675,匹配表1065!AI:AI,匹配表1065!AJ:AJ),"绿标")</f>
        <v>绿标</v>
      </c>
      <c r="T4675" s="93" t="str" cm="1">
        <f t="array" ref="T4675:U4675">_xlfn.XLOOKUP(Q4675,匹配表1065!L:L,匹配表1065!M:N)</f>
        <v>疼痛</v>
      </c>
      <c r="U4675" s="94" t="str">
        <v>疼痛科</v>
      </c>
      <c r="V4675" s="95" t="s">
        <v>67</v>
      </c>
      <c r="W4675" s="93">
        <f>_xlfn.XLOOKUP(M4675,匹配表1065!D:D,匹配表1065!F:F)*N4675</f>
        <v>12</v>
      </c>
    </row>
    <row r="4676" customHeight="1" spans="1:23">
      <c r="A4676" s="89" t="s">
        <v>787</v>
      </c>
      <c r="B4676" s="90">
        <v>46203</v>
      </c>
      <c r="C4676" s="91" t="str">
        <f t="shared" si="146"/>
        <v>6月第5周</v>
      </c>
      <c r="D4676" s="89" t="s">
        <v>864</v>
      </c>
      <c r="E4676" s="89" t="str">
        <f t="shared" si="147"/>
        <v>6月第5周--周2</v>
      </c>
      <c r="F4676" s="103" t="s">
        <v>27</v>
      </c>
      <c r="G4676" s="102" t="s">
        <v>136</v>
      </c>
      <c r="H4676" s="92" t="str">
        <f>_xlfn.XLOOKUP(O4676,匹配表1065!T:T,匹配表1065!W:W)</f>
        <v>烟台市</v>
      </c>
      <c r="I4676" s="89" t="str">
        <f>_xlfn.XLOOKUP(O4676,匹配表1065!T:T,匹配表1065!X:X)</f>
        <v>PME2034</v>
      </c>
      <c r="J4676" s="102" t="s">
        <v>501</v>
      </c>
      <c r="K4676" s="89" cm="1">
        <f ca="1" t="array" ref="K4676:L4676">_xlfn.XLOOKUP(J4676,匹配表1065!Y:Y,匹配表1065!AA:AB)</f>
        <v>4</v>
      </c>
      <c r="L4676" s="89" t="str">
        <v>3个月以上</v>
      </c>
      <c r="M4676" s="92" t="s">
        <v>35</v>
      </c>
      <c r="N4676" s="102">
        <v>1</v>
      </c>
      <c r="O4676" s="93" t="str">
        <f>_xlfn.XLOOKUP(P4676,匹配表1065!U:U,匹配表1065!T:T)</f>
        <v>HO00024017</v>
      </c>
      <c r="P4676" s="102" t="s">
        <v>698</v>
      </c>
      <c r="Q4676" s="102" t="s">
        <v>699</v>
      </c>
      <c r="R4676" s="89" t="str">
        <f>_xlfn.XLOOKUP(Q4676,匹配表1065!L:L,匹配表1065!O:O)</f>
        <v>A</v>
      </c>
      <c r="S4676" s="93" t="str">
        <f>IFERROR(_xlfn.XLOOKUP(Q4676,匹配表1065!AI:AI,匹配表1065!AJ:AJ),"绿标")</f>
        <v>绿标</v>
      </c>
      <c r="T4676" s="93" t="str" cm="1">
        <f t="array" ref="T4676:U4676">_xlfn.XLOOKUP(Q4676,匹配表1065!L:L,匹配表1065!M:N)</f>
        <v>头痛</v>
      </c>
      <c r="U4676" s="94" t="str">
        <v>神经内科</v>
      </c>
      <c r="V4676" s="95" t="s">
        <v>67</v>
      </c>
      <c r="W4676" s="93">
        <f>_xlfn.XLOOKUP(M4676,匹配表1065!D:D,匹配表1065!F:F)*N4676</f>
        <v>4</v>
      </c>
    </row>
    <row r="4677" customHeight="1" spans="1:23">
      <c r="A4677" s="89" t="s">
        <v>787</v>
      </c>
      <c r="B4677" s="90">
        <v>46203</v>
      </c>
      <c r="C4677" s="91" t="str">
        <f t="shared" si="146"/>
        <v>6月第5周</v>
      </c>
      <c r="D4677" s="89" t="s">
        <v>864</v>
      </c>
      <c r="E4677" s="89" t="str">
        <f t="shared" si="147"/>
        <v>6月第5周--周2</v>
      </c>
      <c r="F4677" s="103" t="s">
        <v>27</v>
      </c>
      <c r="G4677" s="92" t="s">
        <v>92</v>
      </c>
      <c r="H4677" s="92" t="str">
        <f>_xlfn.XLOOKUP(O4677,匹配表1065!T:T,匹配表1065!W:W)</f>
        <v>芜湖市</v>
      </c>
      <c r="I4677" s="89" t="str">
        <f>_xlfn.XLOOKUP(O4677,匹配表1065!T:T,匹配表1065!X:X)</f>
        <v>PME2003</v>
      </c>
      <c r="J4677" s="102" t="s">
        <v>101</v>
      </c>
      <c r="K4677" s="89" cm="1">
        <f ca="1" t="array" ref="K4677:L4677">_xlfn.XLOOKUP(J4677,匹配表1065!Y:Y,匹配表1065!AA:AB)</f>
        <v>1</v>
      </c>
      <c r="L4677" s="89" t="str">
        <v>3个月以内</v>
      </c>
      <c r="M4677" s="92" t="s">
        <v>30</v>
      </c>
      <c r="N4677" s="102">
        <v>1</v>
      </c>
      <c r="O4677" s="93" t="str">
        <f>_xlfn.XLOOKUP(P4677,匹配表1065!U:U,匹配表1065!T:T)</f>
        <v>HO00000022</v>
      </c>
      <c r="P4677" s="102" t="s">
        <v>102</v>
      </c>
      <c r="Q4677" s="102" t="s">
        <v>103</v>
      </c>
      <c r="R4677" s="89" t="str">
        <f>_xlfn.XLOOKUP(Q4677,匹配表1065!L:L,匹配表1065!O:O)</f>
        <v>A</v>
      </c>
      <c r="S4677" s="93" t="str">
        <f>IFERROR(_xlfn.XLOOKUP(Q4677,匹配表1065!AI:AI,匹配表1065!AJ:AJ),"绿标")</f>
        <v>绿标</v>
      </c>
      <c r="T4677" s="93" t="str" cm="1">
        <f t="array" ref="T4677:U4677">_xlfn.XLOOKUP(Q4677,匹配表1065!L:L,匹配表1065!M:N)</f>
        <v>头痛</v>
      </c>
      <c r="U4677" s="94" t="str">
        <v>神经内科</v>
      </c>
      <c r="V4677" s="95" t="s">
        <v>67</v>
      </c>
      <c r="W4677" s="93">
        <f>_xlfn.XLOOKUP(M4677,匹配表1065!D:D,匹配表1065!F:F)*N4677</f>
        <v>12</v>
      </c>
    </row>
    <row r="4678" customHeight="1" spans="1:23">
      <c r="A4678" s="89" t="s">
        <v>787</v>
      </c>
      <c r="B4678" s="90">
        <v>46203</v>
      </c>
      <c r="C4678" s="91" t="str">
        <f t="shared" si="146"/>
        <v>6月第5周</v>
      </c>
      <c r="D4678" s="89" t="s">
        <v>864</v>
      </c>
      <c r="E4678" s="89" t="str">
        <f t="shared" si="147"/>
        <v>6月第5周--周2</v>
      </c>
      <c r="F4678" s="103" t="s">
        <v>27</v>
      </c>
      <c r="G4678" s="92" t="s">
        <v>92</v>
      </c>
      <c r="H4678" s="92" t="str">
        <f>_xlfn.XLOOKUP(O4678,匹配表1065!T:T,匹配表1065!W:W)</f>
        <v>合肥市</v>
      </c>
      <c r="I4678" s="89" t="str">
        <f>_xlfn.XLOOKUP(O4678,匹配表1065!T:T,匹配表1065!X:X)</f>
        <v>PME2007</v>
      </c>
      <c r="J4678" s="102" t="s">
        <v>93</v>
      </c>
      <c r="K4678" s="89" cm="1">
        <f ca="1" t="array" ref="K4678:L4678">_xlfn.XLOOKUP(J4678,匹配表1065!Y:Y,匹配表1065!AA:AB)</f>
        <v>9</v>
      </c>
      <c r="L4678" s="89" t="str">
        <v>3个月以上</v>
      </c>
      <c r="M4678" s="92" t="s">
        <v>55</v>
      </c>
      <c r="N4678" s="102">
        <v>1</v>
      </c>
      <c r="O4678" s="93" t="str">
        <f>_xlfn.XLOOKUP(P4678,匹配表1065!U:U,匹配表1065!T:T)</f>
        <v>HO00000001</v>
      </c>
      <c r="P4678" s="102" t="s">
        <v>94</v>
      </c>
      <c r="Q4678" s="102" t="s">
        <v>872</v>
      </c>
      <c r="R4678" s="89" t="str">
        <f>_xlfn.XLOOKUP(Q4678,匹配表1065!L:L,匹配表1065!O:O)</f>
        <v>D</v>
      </c>
      <c r="S4678" s="93" t="str">
        <f>IFERROR(_xlfn.XLOOKUP(Q4678,匹配表1065!AI:AI,匹配表1065!AJ:AJ),"绿标")</f>
        <v>绿标</v>
      </c>
      <c r="T4678" s="93" t="str" cm="1">
        <f t="array" ref="T4678:U4678">_xlfn.XLOOKUP(Q4678,匹配表1065!L:L,匹配表1065!M:N)</f>
        <v>疼痛</v>
      </c>
      <c r="U4678" s="94" t="str">
        <v>神经内科</v>
      </c>
      <c r="V4678" s="95" t="s">
        <v>42</v>
      </c>
      <c r="W4678" s="93">
        <f>_xlfn.XLOOKUP(M4678,匹配表1065!D:D,匹配表1065!F:F)*N4678</f>
        <v>8</v>
      </c>
    </row>
    <row r="4679" customHeight="1" spans="1:23">
      <c r="A4679" s="89" t="s">
        <v>787</v>
      </c>
      <c r="B4679" s="90">
        <v>46203</v>
      </c>
      <c r="C4679" s="91" t="str">
        <f t="shared" si="146"/>
        <v>6月第5周</v>
      </c>
      <c r="D4679" s="89" t="s">
        <v>864</v>
      </c>
      <c r="E4679" s="89" t="str">
        <f t="shared" si="147"/>
        <v>6月第5周--周2</v>
      </c>
      <c r="F4679" s="103" t="s">
        <v>27</v>
      </c>
      <c r="G4679" s="92" t="s">
        <v>92</v>
      </c>
      <c r="H4679" s="92" t="str">
        <f>_xlfn.XLOOKUP(O4679,匹配表1065!T:T,匹配表1065!W:W)</f>
        <v>合肥市</v>
      </c>
      <c r="I4679" s="89" t="str">
        <f>_xlfn.XLOOKUP(O4679,匹配表1065!T:T,匹配表1065!X:X)</f>
        <v>PME2007</v>
      </c>
      <c r="J4679" s="102" t="s">
        <v>93</v>
      </c>
      <c r="K4679" s="89" cm="1">
        <f ca="1" t="array" ref="K4679:L4679">_xlfn.XLOOKUP(J4679,匹配表1065!Y:Y,匹配表1065!AA:AB)</f>
        <v>9</v>
      </c>
      <c r="L4679" s="89" t="str">
        <v>3个月以上</v>
      </c>
      <c r="M4679" s="92" t="s">
        <v>30</v>
      </c>
      <c r="N4679" s="102">
        <v>1</v>
      </c>
      <c r="O4679" s="93" t="str">
        <f>_xlfn.XLOOKUP(P4679,匹配表1065!U:U,匹配表1065!T:T)</f>
        <v>HO00000001</v>
      </c>
      <c r="P4679" s="102" t="s">
        <v>94</v>
      </c>
      <c r="Q4679" s="102" t="s">
        <v>207</v>
      </c>
      <c r="R4679" s="89" t="str">
        <f>_xlfn.XLOOKUP(Q4679,匹配表1065!L:L,匹配表1065!O:O)</f>
        <v>C</v>
      </c>
      <c r="S4679" s="93" t="str">
        <f>IFERROR(_xlfn.XLOOKUP(Q4679,匹配表1065!AI:AI,匹配表1065!AJ:AJ),"绿标")</f>
        <v>红标</v>
      </c>
      <c r="T4679" s="93" t="str" cm="1">
        <f t="array" ref="T4679:U4679">_xlfn.XLOOKUP(Q4679,匹配表1065!L:L,匹配表1065!M:N)</f>
        <v>眩晕</v>
      </c>
      <c r="U4679" s="94" t="str">
        <v>神经内科</v>
      </c>
      <c r="V4679" s="95" t="s">
        <v>33</v>
      </c>
      <c r="W4679" s="93">
        <f>_xlfn.XLOOKUP(M4679,匹配表1065!D:D,匹配表1065!F:F)*N4679</f>
        <v>12</v>
      </c>
    </row>
    <row r="4680" customHeight="1" spans="1:23">
      <c r="A4680" s="89" t="s">
        <v>787</v>
      </c>
      <c r="B4680" s="90">
        <v>46203</v>
      </c>
      <c r="C4680" s="91" t="str">
        <f t="shared" si="146"/>
        <v>6月第5周</v>
      </c>
      <c r="D4680" s="89" t="s">
        <v>864</v>
      </c>
      <c r="E4680" s="89" t="str">
        <f t="shared" si="147"/>
        <v>6月第5周--周2</v>
      </c>
      <c r="F4680" s="103" t="s">
        <v>27</v>
      </c>
      <c r="G4680" s="102" t="s">
        <v>167</v>
      </c>
      <c r="H4680" s="92" t="str">
        <f>_xlfn.XLOOKUP(O4680,匹配表1065!T:T,匹配表1065!W:W)</f>
        <v>无锡市</v>
      </c>
      <c r="I4680" s="89" t="str">
        <f>_xlfn.XLOOKUP(O4680,匹配表1065!T:T,匹配表1065!X:X)</f>
        <v>PME2014</v>
      </c>
      <c r="J4680" s="102" t="s">
        <v>581</v>
      </c>
      <c r="K4680" s="89" cm="1">
        <f ca="1" t="array" ref="K4680:L4680">_xlfn.XLOOKUP(J4680,匹配表1065!Y:Y,匹配表1065!AA:AB)</f>
        <v>1</v>
      </c>
      <c r="L4680" s="89" t="str">
        <v>3个月以内</v>
      </c>
      <c r="M4680" s="92" t="s">
        <v>35</v>
      </c>
      <c r="N4680" s="102">
        <v>1</v>
      </c>
      <c r="O4680" s="93" t="str">
        <f>_xlfn.XLOOKUP(P4680,匹配表1065!U:U,匹配表1065!T:T)</f>
        <v>HO00001111</v>
      </c>
      <c r="P4680" s="102" t="s">
        <v>582</v>
      </c>
      <c r="Q4680" s="102" t="s">
        <v>801</v>
      </c>
      <c r="R4680" s="89" t="str">
        <f>_xlfn.XLOOKUP(Q4680,匹配表1065!L:L,匹配表1065!O:O)</f>
        <v>A</v>
      </c>
      <c r="S4680" s="93" t="str">
        <f>IFERROR(_xlfn.XLOOKUP(Q4680,匹配表1065!AI:AI,匹配表1065!AJ:AJ),"绿标")</f>
        <v>红标</v>
      </c>
      <c r="T4680" s="93" t="str" cm="1">
        <f t="array" ref="T4680:U4680">_xlfn.XLOOKUP(Q4680,匹配表1065!L:L,匹配表1065!M:N)</f>
        <v>头痛</v>
      </c>
      <c r="U4680" s="94" t="str">
        <v>神经内科</v>
      </c>
      <c r="V4680" s="95" t="s">
        <v>42</v>
      </c>
      <c r="W4680" s="93">
        <f>_xlfn.XLOOKUP(M4680,匹配表1065!D:D,匹配表1065!F:F)*N4680</f>
        <v>4</v>
      </c>
    </row>
    <row r="4681" customHeight="1" spans="1:23">
      <c r="A4681" s="89" t="s">
        <v>787</v>
      </c>
      <c r="B4681" s="90">
        <v>46203</v>
      </c>
      <c r="C4681" s="91" t="str">
        <f t="shared" si="146"/>
        <v>6月第5周</v>
      </c>
      <c r="D4681" s="89" t="s">
        <v>864</v>
      </c>
      <c r="E4681" s="89" t="str">
        <f t="shared" si="147"/>
        <v>6月第5周--周2</v>
      </c>
      <c r="F4681" s="103" t="s">
        <v>27</v>
      </c>
      <c r="G4681" s="102" t="s">
        <v>167</v>
      </c>
      <c r="H4681" s="92" t="str">
        <f>_xlfn.XLOOKUP(O4681,匹配表1065!T:T,匹配表1065!W:W)</f>
        <v>南通市</v>
      </c>
      <c r="I4681" s="89" t="str">
        <f>_xlfn.XLOOKUP(O4681,匹配表1065!T:T,匹配表1065!X:X)</f>
        <v>PME2013</v>
      </c>
      <c r="J4681" s="102" t="s">
        <v>180</v>
      </c>
      <c r="K4681" s="89" cm="1">
        <f ca="1" t="array" ref="K4681:L4681">_xlfn.XLOOKUP(J4681,匹配表1065!Y:Y,匹配表1065!AA:AB)</f>
        <v>51</v>
      </c>
      <c r="L4681" s="89" t="str">
        <v>3个月以上</v>
      </c>
      <c r="M4681" s="92" t="s">
        <v>30</v>
      </c>
      <c r="N4681" s="102">
        <v>1</v>
      </c>
      <c r="O4681" s="93" t="str">
        <f>_xlfn.XLOOKUP(P4681,匹配表1065!U:U,匹配表1065!T:T)</f>
        <v>HO00001066</v>
      </c>
      <c r="P4681" s="102" t="s">
        <v>183</v>
      </c>
      <c r="Q4681" s="102" t="s">
        <v>296</v>
      </c>
      <c r="R4681" s="89" t="str">
        <f>_xlfn.XLOOKUP(Q4681,匹配表1065!L:L,匹配表1065!O:O)</f>
        <v>C</v>
      </c>
      <c r="S4681" s="93" t="str">
        <f>IFERROR(_xlfn.XLOOKUP(Q4681,匹配表1065!AI:AI,匹配表1065!AJ:AJ),"绿标")</f>
        <v>红标</v>
      </c>
      <c r="T4681" s="93" t="str" cm="1">
        <f t="array" ref="T4681:U4681">_xlfn.XLOOKUP(Q4681,匹配表1065!L:L,匹配表1065!M:N)</f>
        <v>眩晕</v>
      </c>
      <c r="U4681" s="94" t="str">
        <v>耳鼻喉科</v>
      </c>
      <c r="V4681" s="95" t="s">
        <v>70</v>
      </c>
      <c r="W4681" s="93">
        <f>_xlfn.XLOOKUP(M4681,匹配表1065!D:D,匹配表1065!F:F)*N4681</f>
        <v>12</v>
      </c>
    </row>
    <row r="4682" customHeight="1" spans="1:23">
      <c r="A4682" s="89" t="s">
        <v>787</v>
      </c>
      <c r="B4682" s="90">
        <v>46203</v>
      </c>
      <c r="C4682" s="91" t="str">
        <f t="shared" si="146"/>
        <v>6月第5周</v>
      </c>
      <c r="D4682" s="89" t="s">
        <v>864</v>
      </c>
      <c r="E4682" s="89" t="str">
        <f t="shared" si="147"/>
        <v>6月第5周--周2</v>
      </c>
      <c r="F4682" s="103" t="s">
        <v>27</v>
      </c>
      <c r="G4682" s="102" t="s">
        <v>167</v>
      </c>
      <c r="H4682" s="92" t="str">
        <f>_xlfn.XLOOKUP(O4682,匹配表1065!T:T,匹配表1065!W:W)</f>
        <v>南通市</v>
      </c>
      <c r="I4682" s="89" t="str">
        <f>_xlfn.XLOOKUP(O4682,匹配表1065!T:T,匹配表1065!X:X)</f>
        <v>PME2013</v>
      </c>
      <c r="J4682" s="102" t="s">
        <v>180</v>
      </c>
      <c r="K4682" s="89" cm="1">
        <f ca="1" t="array" ref="K4682:L4682">_xlfn.XLOOKUP(J4682,匹配表1065!Y:Y,匹配表1065!AA:AB)</f>
        <v>51</v>
      </c>
      <c r="L4682" s="89" t="str">
        <v>3个月以上</v>
      </c>
      <c r="M4682" s="92" t="s">
        <v>30</v>
      </c>
      <c r="N4682" s="102">
        <v>1</v>
      </c>
      <c r="O4682" s="93" t="str">
        <f>_xlfn.XLOOKUP(P4682,匹配表1065!U:U,匹配表1065!T:T)</f>
        <v>HO00001021</v>
      </c>
      <c r="P4682" s="102" t="s">
        <v>181</v>
      </c>
      <c r="Q4682" s="102" t="s">
        <v>182</v>
      </c>
      <c r="R4682" s="89" t="str">
        <f>_xlfn.XLOOKUP(Q4682,匹配表1065!L:L,匹配表1065!O:O)</f>
        <v>C</v>
      </c>
      <c r="S4682" s="93" t="str">
        <f>IFERROR(_xlfn.XLOOKUP(Q4682,匹配表1065!AI:AI,匹配表1065!AJ:AJ),"绿标")</f>
        <v>红标</v>
      </c>
      <c r="T4682" s="93" t="str" cm="1">
        <f t="array" ref="T4682:U4682">_xlfn.XLOOKUP(Q4682,匹配表1065!L:L,匹配表1065!M:N)</f>
        <v>眩晕</v>
      </c>
      <c r="U4682" s="94" t="str">
        <v>神经内科</v>
      </c>
      <c r="V4682" s="95" t="s">
        <v>70</v>
      </c>
      <c r="W4682" s="93">
        <f>_xlfn.XLOOKUP(M4682,匹配表1065!D:D,匹配表1065!F:F)*N4682</f>
        <v>12</v>
      </c>
    </row>
    <row r="4683" customHeight="1" spans="1:23">
      <c r="A4683" s="89" t="s">
        <v>787</v>
      </c>
      <c r="B4683" s="90">
        <v>46203</v>
      </c>
      <c r="C4683" s="91" t="str">
        <f t="shared" si="146"/>
        <v>6月第5周</v>
      </c>
      <c r="D4683" s="89" t="s">
        <v>864</v>
      </c>
      <c r="E4683" s="89" t="str">
        <f t="shared" si="147"/>
        <v>6月第5周--周2</v>
      </c>
      <c r="F4683" s="103" t="s">
        <v>27</v>
      </c>
      <c r="G4683" s="102" t="s">
        <v>167</v>
      </c>
      <c r="H4683" s="92" t="str">
        <f>_xlfn.XLOOKUP(O4683,匹配表1065!T:T,匹配表1065!W:W)</f>
        <v>南通市</v>
      </c>
      <c r="I4683" s="89" t="str">
        <f>_xlfn.XLOOKUP(O4683,匹配表1065!T:T,匹配表1065!X:X)</f>
        <v>PME2013</v>
      </c>
      <c r="J4683" s="102" t="s">
        <v>180</v>
      </c>
      <c r="K4683" s="89" cm="1">
        <f ca="1" t="array" ref="K4683:L4683">_xlfn.XLOOKUP(J4683,匹配表1065!Y:Y,匹配表1065!AA:AB)</f>
        <v>51</v>
      </c>
      <c r="L4683" s="89" t="str">
        <v>3个月以上</v>
      </c>
      <c r="M4683" s="92" t="s">
        <v>55</v>
      </c>
      <c r="N4683" s="102">
        <v>1</v>
      </c>
      <c r="O4683" s="93" t="str">
        <f>_xlfn.XLOOKUP(P4683,匹配表1065!U:U,匹配表1065!T:T)</f>
        <v>HO00001021</v>
      </c>
      <c r="P4683" s="102" t="s">
        <v>181</v>
      </c>
      <c r="Q4683" s="102" t="s">
        <v>182</v>
      </c>
      <c r="R4683" s="89" t="str">
        <f>_xlfn.XLOOKUP(Q4683,匹配表1065!L:L,匹配表1065!O:O)</f>
        <v>C</v>
      </c>
      <c r="S4683" s="93" t="str">
        <f>IFERROR(_xlfn.XLOOKUP(Q4683,匹配表1065!AI:AI,匹配表1065!AJ:AJ),"绿标")</f>
        <v>红标</v>
      </c>
      <c r="T4683" s="93" t="str" cm="1">
        <f t="array" ref="T4683:U4683">_xlfn.XLOOKUP(Q4683,匹配表1065!L:L,匹配表1065!M:N)</f>
        <v>眩晕</v>
      </c>
      <c r="U4683" s="94" t="str">
        <v>神经内科</v>
      </c>
      <c r="V4683" s="95" t="s">
        <v>58</v>
      </c>
      <c r="W4683" s="93">
        <f>_xlfn.XLOOKUP(M4683,匹配表1065!D:D,匹配表1065!F:F)*N4683</f>
        <v>8</v>
      </c>
    </row>
    <row r="4684" customHeight="1" spans="1:23">
      <c r="A4684" s="89" t="s">
        <v>787</v>
      </c>
      <c r="B4684" s="90">
        <v>46203</v>
      </c>
      <c r="C4684" s="91" t="str">
        <f t="shared" si="146"/>
        <v>6月第5周</v>
      </c>
      <c r="D4684" s="89" t="s">
        <v>864</v>
      </c>
      <c r="E4684" s="89" t="str">
        <f t="shared" si="147"/>
        <v>6月第5周--周2</v>
      </c>
      <c r="F4684" s="103" t="s">
        <v>27</v>
      </c>
      <c r="G4684" s="102" t="s">
        <v>167</v>
      </c>
      <c r="H4684" s="92" t="str">
        <f>_xlfn.XLOOKUP(O4684,匹配表1065!T:T,匹配表1065!W:W)</f>
        <v>南通市</v>
      </c>
      <c r="I4684" s="89" t="str">
        <f>_xlfn.XLOOKUP(O4684,匹配表1065!T:T,匹配表1065!X:X)</f>
        <v>PME2013</v>
      </c>
      <c r="J4684" s="102" t="s">
        <v>180</v>
      </c>
      <c r="K4684" s="89" cm="1">
        <f ca="1" t="array" ref="K4684:L4684">_xlfn.XLOOKUP(J4684,匹配表1065!Y:Y,匹配表1065!AA:AB)</f>
        <v>51</v>
      </c>
      <c r="L4684" s="89" t="str">
        <v>3个月以上</v>
      </c>
      <c r="M4684" s="92" t="s">
        <v>35</v>
      </c>
      <c r="N4684" s="102">
        <v>1</v>
      </c>
      <c r="O4684" s="93" t="str">
        <f>_xlfn.XLOOKUP(P4684,匹配表1065!U:U,匹配表1065!T:T)</f>
        <v>HO00001066</v>
      </c>
      <c r="P4684" s="102" t="s">
        <v>183</v>
      </c>
      <c r="Q4684" s="102" t="s">
        <v>477</v>
      </c>
      <c r="R4684" s="89" t="str">
        <f>_xlfn.XLOOKUP(Q4684,匹配表1065!L:L,匹配表1065!O:O)</f>
        <v>B</v>
      </c>
      <c r="S4684" s="93" t="str">
        <f>IFERROR(_xlfn.XLOOKUP(Q4684,匹配表1065!AI:AI,匹配表1065!AJ:AJ),"绿标")</f>
        <v>绿标</v>
      </c>
      <c r="T4684" s="93" t="str" cm="1">
        <f t="array" ref="T4684:U4684">_xlfn.XLOOKUP(Q4684,匹配表1065!L:L,匹配表1065!M:N)</f>
        <v>脑血管</v>
      </c>
      <c r="U4684" s="94" t="str">
        <v>神经内科</v>
      </c>
      <c r="V4684" s="95" t="s">
        <v>33</v>
      </c>
      <c r="W4684" s="93">
        <f>_xlfn.XLOOKUP(M4684,匹配表1065!D:D,匹配表1065!F:F)*N4684</f>
        <v>4</v>
      </c>
    </row>
    <row r="4685" customHeight="1" spans="1:23">
      <c r="A4685" s="89" t="s">
        <v>787</v>
      </c>
      <c r="B4685" s="90">
        <v>46203</v>
      </c>
      <c r="C4685" s="91" t="str">
        <f t="shared" si="146"/>
        <v>6月第5周</v>
      </c>
      <c r="D4685" s="89" t="s">
        <v>864</v>
      </c>
      <c r="E4685" s="89" t="str">
        <f t="shared" si="147"/>
        <v>6月第5周--周2</v>
      </c>
      <c r="F4685" s="103" t="s">
        <v>27</v>
      </c>
      <c r="G4685" s="102" t="s">
        <v>167</v>
      </c>
      <c r="H4685" s="92" t="str">
        <f>_xlfn.XLOOKUP(O4685,匹配表1065!T:T,匹配表1065!W:W)</f>
        <v>苏州市</v>
      </c>
      <c r="I4685" s="89" t="str">
        <f>_xlfn.XLOOKUP(O4685,匹配表1065!T:T,匹配表1065!X:X)</f>
        <v>PME2010</v>
      </c>
      <c r="J4685" s="102" t="s">
        <v>186</v>
      </c>
      <c r="K4685" s="89" cm="1">
        <f ca="1" t="array" ref="K4685:L4685">_xlfn.XLOOKUP(J4685,匹配表1065!Y:Y,匹配表1065!AA:AB)</f>
        <v>6</v>
      </c>
      <c r="L4685" s="89" t="str">
        <v>3个月以上</v>
      </c>
      <c r="M4685" s="92" t="s">
        <v>30</v>
      </c>
      <c r="N4685" s="102">
        <v>1</v>
      </c>
      <c r="O4685" s="93" t="str">
        <f>_xlfn.XLOOKUP(P4685,匹配表1065!U:U,匹配表1065!T:T)</f>
        <v>HO00001051</v>
      </c>
      <c r="P4685" s="102" t="s">
        <v>191</v>
      </c>
      <c r="Q4685" s="102" t="s">
        <v>354</v>
      </c>
      <c r="R4685" s="89" t="str">
        <f>_xlfn.XLOOKUP(Q4685,匹配表1065!L:L,匹配表1065!O:O)</f>
        <v>A</v>
      </c>
      <c r="S4685" s="93" t="str">
        <f>IFERROR(_xlfn.XLOOKUP(Q4685,匹配表1065!AI:AI,匹配表1065!AJ:AJ),"绿标")</f>
        <v>黑标</v>
      </c>
      <c r="T4685" s="93" t="str" cm="1">
        <f t="array" ref="T4685:U4685">_xlfn.XLOOKUP(Q4685,匹配表1065!L:L,匹配表1065!M:N)</f>
        <v>头痛</v>
      </c>
      <c r="U4685" s="94" t="str">
        <v>神经内科</v>
      </c>
      <c r="V4685" s="95" t="s">
        <v>70</v>
      </c>
      <c r="W4685" s="93">
        <f>_xlfn.XLOOKUP(M4685,匹配表1065!D:D,匹配表1065!F:F)*N4685</f>
        <v>12</v>
      </c>
    </row>
    <row r="4686" customHeight="1" spans="1:23">
      <c r="A4686" s="89" t="s">
        <v>787</v>
      </c>
      <c r="B4686" s="90">
        <v>46203</v>
      </c>
      <c r="C4686" s="91" t="str">
        <f t="shared" si="146"/>
        <v>6月第5周</v>
      </c>
      <c r="D4686" s="89" t="s">
        <v>864</v>
      </c>
      <c r="E4686" s="89" t="str">
        <f t="shared" si="147"/>
        <v>6月第5周--周2</v>
      </c>
      <c r="F4686" s="103" t="s">
        <v>27</v>
      </c>
      <c r="G4686" s="102" t="s">
        <v>167</v>
      </c>
      <c r="H4686" s="92" t="str">
        <f>_xlfn.XLOOKUP(O4686,匹配表1065!T:T,匹配表1065!W:W)</f>
        <v>苏州市</v>
      </c>
      <c r="I4686" s="89" t="str">
        <f>_xlfn.XLOOKUP(O4686,匹配表1065!T:T,匹配表1065!X:X)</f>
        <v>PME2010</v>
      </c>
      <c r="J4686" s="102" t="s">
        <v>186</v>
      </c>
      <c r="K4686" s="89" cm="1">
        <f ca="1" t="array" ref="K4686:L4686">_xlfn.XLOOKUP(J4686,匹配表1065!Y:Y,匹配表1065!AA:AB)</f>
        <v>6</v>
      </c>
      <c r="L4686" s="89" t="str">
        <v>3个月以上</v>
      </c>
      <c r="M4686" s="92" t="s">
        <v>35</v>
      </c>
      <c r="N4686" s="102">
        <v>1</v>
      </c>
      <c r="O4686" s="93" t="str">
        <f>_xlfn.XLOOKUP(P4686,匹配表1065!U:U,匹配表1065!T:T)</f>
        <v>HO00001051</v>
      </c>
      <c r="P4686" s="102" t="s">
        <v>191</v>
      </c>
      <c r="Q4686" s="102" t="s">
        <v>192</v>
      </c>
      <c r="R4686" s="89" t="str">
        <f>_xlfn.XLOOKUP(Q4686,匹配表1065!L:L,匹配表1065!O:O)</f>
        <v>B</v>
      </c>
      <c r="S4686" s="93" t="str">
        <f>IFERROR(_xlfn.XLOOKUP(Q4686,匹配表1065!AI:AI,匹配表1065!AJ:AJ),"绿标")</f>
        <v>绿标</v>
      </c>
      <c r="T4686" s="93" t="str" cm="1">
        <f t="array" ref="T4686:U4686">_xlfn.XLOOKUP(Q4686,匹配表1065!L:L,匹配表1065!M:N)</f>
        <v>抑郁焦虑</v>
      </c>
      <c r="U4686" s="94" t="str">
        <v>神经内科</v>
      </c>
      <c r="V4686" s="95" t="s">
        <v>70</v>
      </c>
      <c r="W4686" s="93">
        <f>_xlfn.XLOOKUP(M4686,匹配表1065!D:D,匹配表1065!F:F)*N4686</f>
        <v>4</v>
      </c>
    </row>
    <row r="4687" customHeight="1" spans="1:23">
      <c r="A4687" s="89" t="s">
        <v>787</v>
      </c>
      <c r="B4687" s="90">
        <v>46203</v>
      </c>
      <c r="C4687" s="91" t="str">
        <f t="shared" si="146"/>
        <v>6月第5周</v>
      </c>
      <c r="D4687" s="89" t="s">
        <v>864</v>
      </c>
      <c r="E4687" s="89" t="str">
        <f t="shared" si="147"/>
        <v>6月第5周--周2</v>
      </c>
      <c r="F4687" s="103" t="s">
        <v>27</v>
      </c>
      <c r="G4687" s="102" t="s">
        <v>167</v>
      </c>
      <c r="H4687" s="92" t="str">
        <f>_xlfn.XLOOKUP(O4687,匹配表1065!T:T,匹配表1065!W:W)</f>
        <v>苏州市</v>
      </c>
      <c r="I4687" s="89" t="str">
        <f>_xlfn.XLOOKUP(O4687,匹配表1065!T:T,匹配表1065!X:X)</f>
        <v>PME2011</v>
      </c>
      <c r="J4687" s="102" t="s">
        <v>168</v>
      </c>
      <c r="K4687" s="89" cm="1">
        <f ca="1" t="array" ref="K4687:L4687">_xlfn.XLOOKUP(J4687,匹配表1065!Y:Y,匹配表1065!AA:AB)</f>
        <v>19</v>
      </c>
      <c r="L4687" s="89" t="str">
        <v>3个月以上</v>
      </c>
      <c r="M4687" s="92" t="s">
        <v>30</v>
      </c>
      <c r="N4687" s="102">
        <v>3</v>
      </c>
      <c r="O4687" s="93" t="str">
        <f>_xlfn.XLOOKUP(P4687,匹配表1065!U:U,匹配表1065!T:T)</f>
        <v>HO00307823</v>
      </c>
      <c r="P4687" s="102" t="s">
        <v>169</v>
      </c>
      <c r="Q4687" s="102" t="s">
        <v>170</v>
      </c>
      <c r="R4687" s="89" t="str">
        <f>_xlfn.XLOOKUP(Q4687,匹配表1065!L:L,匹配表1065!O:O)</f>
        <v>A</v>
      </c>
      <c r="S4687" s="93" t="str">
        <f>IFERROR(_xlfn.XLOOKUP(Q4687,匹配表1065!AI:AI,匹配表1065!AJ:AJ),"绿标")</f>
        <v>红标</v>
      </c>
      <c r="T4687" s="93" t="str" cm="1">
        <f t="array" ref="T4687:U4687">_xlfn.XLOOKUP(Q4687,匹配表1065!L:L,匹配表1065!M:N)</f>
        <v>头痛</v>
      </c>
      <c r="U4687" s="94" t="str">
        <v>神经内科</v>
      </c>
      <c r="V4687" s="95" t="s">
        <v>67</v>
      </c>
      <c r="W4687" s="93">
        <f>_xlfn.XLOOKUP(M4687,匹配表1065!D:D,匹配表1065!F:F)*N4687</f>
        <v>36</v>
      </c>
    </row>
    <row r="4688" customHeight="1" spans="1:23">
      <c r="A4688" s="89" t="s">
        <v>787</v>
      </c>
      <c r="B4688" s="90">
        <v>46203</v>
      </c>
      <c r="C4688" s="91" t="str">
        <f t="shared" si="146"/>
        <v>6月第5周</v>
      </c>
      <c r="D4688" s="89" t="s">
        <v>864</v>
      </c>
      <c r="E4688" s="89" t="str">
        <f t="shared" si="147"/>
        <v>6月第5周--周2</v>
      </c>
      <c r="F4688" s="103" t="s">
        <v>27</v>
      </c>
      <c r="G4688" s="102" t="s">
        <v>167</v>
      </c>
      <c r="H4688" s="92" t="str">
        <f>_xlfn.XLOOKUP(O4688,匹配表1065!T:T,匹配表1065!W:W)</f>
        <v>苏州市</v>
      </c>
      <c r="I4688" s="89" t="str">
        <f>_xlfn.XLOOKUP(O4688,匹配表1065!T:T,匹配表1065!X:X)</f>
        <v>PME2011</v>
      </c>
      <c r="J4688" s="102" t="s">
        <v>168</v>
      </c>
      <c r="K4688" s="89" cm="1">
        <f ca="1" t="array" ref="K4688:L4688">_xlfn.XLOOKUP(J4688,匹配表1065!Y:Y,匹配表1065!AA:AB)</f>
        <v>19</v>
      </c>
      <c r="L4688" s="89" t="str">
        <v>3个月以上</v>
      </c>
      <c r="M4688" s="92" t="s">
        <v>30</v>
      </c>
      <c r="N4688" s="102">
        <v>2</v>
      </c>
      <c r="O4688" s="93" t="str">
        <f>_xlfn.XLOOKUP(P4688,匹配表1065!U:U,匹配表1065!T:T)</f>
        <v>HO00307823</v>
      </c>
      <c r="P4688" s="102" t="s">
        <v>169</v>
      </c>
      <c r="Q4688" s="102" t="s">
        <v>172</v>
      </c>
      <c r="R4688" s="89" t="str">
        <f>_xlfn.XLOOKUP(Q4688,匹配表1065!L:L,匹配表1065!O:O)</f>
        <v>C</v>
      </c>
      <c r="S4688" s="93" t="str">
        <f>IFERROR(_xlfn.XLOOKUP(Q4688,匹配表1065!AI:AI,匹配表1065!AJ:AJ),"绿标")</f>
        <v>绿标</v>
      </c>
      <c r="T4688" s="93" t="str" cm="1">
        <f t="array" ref="T4688:U4688">_xlfn.XLOOKUP(Q4688,匹配表1065!L:L,匹配表1065!M:N)</f>
        <v>眩晕</v>
      </c>
      <c r="U4688" s="94" t="str">
        <v>神经内科</v>
      </c>
      <c r="V4688" s="95" t="s">
        <v>70</v>
      </c>
      <c r="W4688" s="93">
        <f>_xlfn.XLOOKUP(M4688,匹配表1065!D:D,匹配表1065!F:F)*N4688</f>
        <v>24</v>
      </c>
    </row>
    <row r="4689" customHeight="1" spans="1:23">
      <c r="A4689" s="89" t="s">
        <v>787</v>
      </c>
      <c r="B4689" s="90">
        <v>46203</v>
      </c>
      <c r="C4689" s="91" t="str">
        <f t="shared" si="146"/>
        <v>6月第5周</v>
      </c>
      <c r="D4689" s="89" t="s">
        <v>864</v>
      </c>
      <c r="E4689" s="89" t="str">
        <f t="shared" si="147"/>
        <v>6月第5周--周2</v>
      </c>
      <c r="F4689" s="103" t="s">
        <v>27</v>
      </c>
      <c r="G4689" s="102" t="s">
        <v>167</v>
      </c>
      <c r="H4689" s="92" t="str">
        <f>_xlfn.XLOOKUP(O4689,匹配表1065!T:T,匹配表1065!W:W)</f>
        <v>苏州市</v>
      </c>
      <c r="I4689" s="89" t="str">
        <f>_xlfn.XLOOKUP(O4689,匹配表1065!T:T,匹配表1065!X:X)</f>
        <v>PME2017</v>
      </c>
      <c r="J4689" s="102" t="s">
        <v>323</v>
      </c>
      <c r="K4689" s="89" cm="1">
        <f ca="1" t="array" ref="K4689:L4689">_xlfn.XLOOKUP(J4689,匹配表1065!Y:Y,匹配表1065!AA:AB)</f>
        <v>7</v>
      </c>
      <c r="L4689" s="89" t="str">
        <v>3个月以上</v>
      </c>
      <c r="M4689" s="92" t="s">
        <v>35</v>
      </c>
      <c r="N4689" s="102">
        <v>1</v>
      </c>
      <c r="O4689" s="93" t="str">
        <f>_xlfn.XLOOKUP(P4689,匹配表1065!U:U,匹配表1065!T:T)</f>
        <v>HO00001044</v>
      </c>
      <c r="P4689" s="102" t="s">
        <v>346</v>
      </c>
      <c r="Q4689" s="102" t="s">
        <v>347</v>
      </c>
      <c r="R4689" s="89" t="str">
        <f>_xlfn.XLOOKUP(Q4689,匹配表1065!L:L,匹配表1065!O:O)</f>
        <v>A</v>
      </c>
      <c r="S4689" s="93" t="str">
        <f>IFERROR(_xlfn.XLOOKUP(Q4689,匹配表1065!AI:AI,匹配表1065!AJ:AJ),"绿标")</f>
        <v>红标</v>
      </c>
      <c r="T4689" s="93" t="str" cm="1">
        <f t="array" ref="T4689:U4689">_xlfn.XLOOKUP(Q4689,匹配表1065!L:L,匹配表1065!M:N)</f>
        <v>头痛</v>
      </c>
      <c r="U4689" s="94" t="str">
        <v>神经内科</v>
      </c>
      <c r="V4689" s="95" t="s">
        <v>33</v>
      </c>
      <c r="W4689" s="93">
        <f>_xlfn.XLOOKUP(M4689,匹配表1065!D:D,匹配表1065!F:F)*N4689</f>
        <v>4</v>
      </c>
    </row>
    <row r="4690" customHeight="1" spans="1:23">
      <c r="A4690" s="89" t="s">
        <v>787</v>
      </c>
      <c r="B4690" s="90">
        <v>46203</v>
      </c>
      <c r="C4690" s="91" t="str">
        <f t="shared" si="146"/>
        <v>6月第5周</v>
      </c>
      <c r="D4690" s="89" t="s">
        <v>864</v>
      </c>
      <c r="E4690" s="89" t="str">
        <f t="shared" si="147"/>
        <v>6月第5周--周2</v>
      </c>
      <c r="F4690" s="103" t="s">
        <v>27</v>
      </c>
      <c r="G4690" s="102" t="s">
        <v>167</v>
      </c>
      <c r="H4690" s="92" t="str">
        <f>_xlfn.XLOOKUP(O4690,匹配表1065!T:T,匹配表1065!W:W)</f>
        <v>苏州市</v>
      </c>
      <c r="I4690" s="89" t="str">
        <f>_xlfn.XLOOKUP(O4690,匹配表1065!T:T,匹配表1065!X:X)</f>
        <v>PME2017</v>
      </c>
      <c r="J4690" s="102" t="s">
        <v>323</v>
      </c>
      <c r="K4690" s="89" cm="1">
        <f ca="1" t="array" ref="K4690:L4690">_xlfn.XLOOKUP(J4690,匹配表1065!Y:Y,匹配表1065!AA:AB)</f>
        <v>7</v>
      </c>
      <c r="L4690" s="89" t="str">
        <v>3个月以上</v>
      </c>
      <c r="M4690" s="92" t="s">
        <v>30</v>
      </c>
      <c r="N4690" s="102">
        <v>1</v>
      </c>
      <c r="O4690" s="93" t="str">
        <f>_xlfn.XLOOKUP(P4690,匹配表1065!U:U,匹配表1065!T:T)</f>
        <v>HO00017517</v>
      </c>
      <c r="P4690" s="102" t="s">
        <v>348</v>
      </c>
      <c r="Q4690" s="102" t="s">
        <v>705</v>
      </c>
      <c r="R4690" s="89" t="str">
        <f>_xlfn.XLOOKUP(Q4690,匹配表1065!L:L,匹配表1065!O:O)</f>
        <v>C</v>
      </c>
      <c r="S4690" s="93" t="str">
        <f>IFERROR(_xlfn.XLOOKUP(Q4690,匹配表1065!AI:AI,匹配表1065!AJ:AJ),"绿标")</f>
        <v>红标</v>
      </c>
      <c r="T4690" s="93" t="str" cm="1">
        <f t="array" ref="T4690:U4690">_xlfn.XLOOKUP(Q4690,匹配表1065!L:L,匹配表1065!M:N)</f>
        <v>眩晕</v>
      </c>
      <c r="U4690" s="94" t="str">
        <v>耳鼻喉科</v>
      </c>
      <c r="V4690" s="95" t="s">
        <v>70</v>
      </c>
      <c r="W4690" s="93">
        <f>_xlfn.XLOOKUP(M4690,匹配表1065!D:D,匹配表1065!F:F)*N4690</f>
        <v>12</v>
      </c>
    </row>
    <row r="4691" customHeight="1" spans="1:23">
      <c r="A4691" s="89" t="s">
        <v>787</v>
      </c>
      <c r="B4691" s="90">
        <v>46203</v>
      </c>
      <c r="C4691" s="91" t="str">
        <f t="shared" si="146"/>
        <v>6月第5周</v>
      </c>
      <c r="D4691" s="89" t="s">
        <v>864</v>
      </c>
      <c r="E4691" s="89" t="str">
        <f t="shared" si="147"/>
        <v>6月第5周--周2</v>
      </c>
      <c r="F4691" s="103" t="s">
        <v>27</v>
      </c>
      <c r="G4691" s="102" t="s">
        <v>167</v>
      </c>
      <c r="H4691" s="92" t="str">
        <f>_xlfn.XLOOKUP(O4691,匹配表1065!T:T,匹配表1065!W:W)</f>
        <v>苏州市</v>
      </c>
      <c r="I4691" s="89" t="str">
        <f>_xlfn.XLOOKUP(O4691,匹配表1065!T:T,匹配表1065!X:X)</f>
        <v>PME2016</v>
      </c>
      <c r="J4691" s="102" t="s">
        <v>173</v>
      </c>
      <c r="K4691" s="89" cm="1">
        <f ca="1" t="array" ref="K4691:L4691">_xlfn.XLOOKUP(J4691,匹配表1065!Y:Y,匹配表1065!AA:AB)</f>
        <v>1</v>
      </c>
      <c r="L4691" s="89" t="str">
        <v>3个月以内</v>
      </c>
      <c r="M4691" s="92" t="s">
        <v>30</v>
      </c>
      <c r="N4691" s="102">
        <v>2</v>
      </c>
      <c r="O4691" s="93" t="str">
        <f>_xlfn.XLOOKUP(P4691,匹配表1065!U:U,匹配表1065!T:T)</f>
        <v>HO00001048</v>
      </c>
      <c r="P4691" s="102" t="s">
        <v>176</v>
      </c>
      <c r="Q4691" s="102" t="s">
        <v>426</v>
      </c>
      <c r="R4691" s="89" t="str">
        <f>_xlfn.XLOOKUP(Q4691,匹配表1065!L:L,匹配表1065!O:O)</f>
        <v>C</v>
      </c>
      <c r="S4691" s="93" t="str">
        <f>IFERROR(_xlfn.XLOOKUP(Q4691,匹配表1065!AI:AI,匹配表1065!AJ:AJ),"绿标")</f>
        <v>红标</v>
      </c>
      <c r="T4691" s="93" t="str" cm="1">
        <f t="array" ref="T4691:U4691">_xlfn.XLOOKUP(Q4691,匹配表1065!L:L,匹配表1065!M:N)</f>
        <v>眩晕</v>
      </c>
      <c r="U4691" s="94" t="str">
        <v>耳鼻喉科</v>
      </c>
      <c r="V4691" s="95" t="s">
        <v>70</v>
      </c>
      <c r="W4691" s="93">
        <f>_xlfn.XLOOKUP(M4691,匹配表1065!D:D,匹配表1065!F:F)*N4691</f>
        <v>24</v>
      </c>
    </row>
    <row r="4692" customHeight="1" spans="1:23">
      <c r="A4692" s="89" t="s">
        <v>787</v>
      </c>
      <c r="B4692" s="90">
        <v>46203</v>
      </c>
      <c r="C4692" s="91" t="str">
        <f t="shared" si="146"/>
        <v>6月第5周</v>
      </c>
      <c r="D4692" s="89" t="s">
        <v>864</v>
      </c>
      <c r="E4692" s="89" t="str">
        <f t="shared" si="147"/>
        <v>6月第5周--周2</v>
      </c>
      <c r="F4692" s="103" t="s">
        <v>27</v>
      </c>
      <c r="G4692" s="102" t="s">
        <v>167</v>
      </c>
      <c r="H4692" s="92" t="str">
        <f>_xlfn.XLOOKUP(O4692,匹配表1065!T:T,匹配表1065!W:W)</f>
        <v>苏州市</v>
      </c>
      <c r="I4692" s="89" t="str">
        <f>_xlfn.XLOOKUP(O4692,匹配表1065!T:T,匹配表1065!X:X)</f>
        <v>PME2016</v>
      </c>
      <c r="J4692" s="102" t="s">
        <v>173</v>
      </c>
      <c r="K4692" s="89" cm="1">
        <f ca="1" t="array" ref="K4692:L4692">_xlfn.XLOOKUP(J4692,匹配表1065!Y:Y,匹配表1065!AA:AB)</f>
        <v>1</v>
      </c>
      <c r="L4692" s="89" t="str">
        <v>3个月以内</v>
      </c>
      <c r="M4692" s="92" t="s">
        <v>30</v>
      </c>
      <c r="N4692" s="102">
        <v>1</v>
      </c>
      <c r="O4692" s="93" t="str">
        <f>_xlfn.XLOOKUP(P4692,匹配表1065!U:U,匹配表1065!T:T)</f>
        <v>HO00099680</v>
      </c>
      <c r="P4692" s="102" t="s">
        <v>174</v>
      </c>
      <c r="Q4692" s="102" t="s">
        <v>175</v>
      </c>
      <c r="R4692" s="89" t="str">
        <f>_xlfn.XLOOKUP(Q4692,匹配表1065!L:L,匹配表1065!O:O)</f>
        <v>A</v>
      </c>
      <c r="S4692" s="93" t="str">
        <f>IFERROR(_xlfn.XLOOKUP(Q4692,匹配表1065!AI:AI,匹配表1065!AJ:AJ),"绿标")</f>
        <v>红标</v>
      </c>
      <c r="T4692" s="93" t="str" cm="1">
        <f t="array" ref="T4692:U4692">_xlfn.XLOOKUP(Q4692,匹配表1065!L:L,匹配表1065!M:N)</f>
        <v>头痛</v>
      </c>
      <c r="U4692" s="94" t="str">
        <v>神经内科</v>
      </c>
      <c r="V4692" s="95" t="s">
        <v>70</v>
      </c>
      <c r="W4692" s="93">
        <f>_xlfn.XLOOKUP(M4692,匹配表1065!D:D,匹配表1065!F:F)*N4692</f>
        <v>12</v>
      </c>
    </row>
    <row r="4693" customHeight="1" spans="1:23">
      <c r="A4693" s="89" t="s">
        <v>787</v>
      </c>
      <c r="B4693" s="90">
        <v>46203</v>
      </c>
      <c r="C4693" s="91" t="str">
        <f t="shared" si="146"/>
        <v>6月第5周</v>
      </c>
      <c r="D4693" s="89" t="s">
        <v>864</v>
      </c>
      <c r="E4693" s="89" t="str">
        <f t="shared" si="147"/>
        <v>6月第5周--周2</v>
      </c>
      <c r="F4693" s="103" t="s">
        <v>27</v>
      </c>
      <c r="G4693" s="102" t="s">
        <v>167</v>
      </c>
      <c r="H4693" s="92" t="str">
        <f>_xlfn.XLOOKUP(O4693,匹配表1065!T:T,匹配表1065!W:W)</f>
        <v>无锡市</v>
      </c>
      <c r="I4693" s="89" t="str">
        <f>_xlfn.XLOOKUP(O4693,匹配表1065!T:T,匹配表1065!X:X)</f>
        <v>PME2009</v>
      </c>
      <c r="J4693" s="102" t="s">
        <v>193</v>
      </c>
      <c r="K4693" s="89" cm="1">
        <f ca="1" t="array" ref="K4693:L4693">_xlfn.XLOOKUP(J4693,匹配表1065!Y:Y,匹配表1065!AA:AB)</f>
        <v>7</v>
      </c>
      <c r="L4693" s="89" t="str">
        <v>3个月以上</v>
      </c>
      <c r="M4693" s="92" t="s">
        <v>30</v>
      </c>
      <c r="N4693" s="102">
        <v>1</v>
      </c>
      <c r="O4693" s="93" t="str">
        <f>_xlfn.XLOOKUP(P4693,匹配表1065!U:U,匹配表1065!T:T)</f>
        <v>HO00001116</v>
      </c>
      <c r="P4693" s="102" t="s">
        <v>229</v>
      </c>
      <c r="Q4693" s="102" t="s">
        <v>230</v>
      </c>
      <c r="R4693" s="89" t="str">
        <f>_xlfn.XLOOKUP(Q4693,匹配表1065!L:L,匹配表1065!O:O)</f>
        <v>A</v>
      </c>
      <c r="S4693" s="93" t="str">
        <f>IFERROR(_xlfn.XLOOKUP(Q4693,匹配表1065!AI:AI,匹配表1065!AJ:AJ),"绿标")</f>
        <v>绿标</v>
      </c>
      <c r="T4693" s="93" t="str" cm="1">
        <f t="array" ref="T4693:U4693">_xlfn.XLOOKUP(Q4693,匹配表1065!L:L,匹配表1065!M:N)</f>
        <v>头痛</v>
      </c>
      <c r="U4693" s="94" t="str">
        <v>神经内科</v>
      </c>
      <c r="V4693" s="95" t="s">
        <v>42</v>
      </c>
      <c r="W4693" s="93">
        <f>_xlfn.XLOOKUP(M4693,匹配表1065!D:D,匹配表1065!F:F)*N4693</f>
        <v>12</v>
      </c>
    </row>
    <row r="4694" customHeight="1" spans="1:23">
      <c r="A4694" s="89" t="s">
        <v>877</v>
      </c>
      <c r="B4694" s="90">
        <v>46204</v>
      </c>
      <c r="C4694" s="91" t="str">
        <f t="shared" si="146"/>
        <v>7月第1周</v>
      </c>
      <c r="D4694" s="89" t="s">
        <v>878</v>
      </c>
      <c r="E4694" s="89" t="str">
        <f t="shared" si="147"/>
        <v>7月第1周--周3</v>
      </c>
      <c r="F4694" s="103" t="s">
        <v>27</v>
      </c>
      <c r="G4694" s="89" t="s">
        <v>63</v>
      </c>
      <c r="H4694" s="92" t="str">
        <f>_xlfn.XLOOKUP(O4694,匹配表1065!T:T,匹配表1065!W:W)</f>
        <v>南京市</v>
      </c>
      <c r="I4694" s="89" t="str">
        <f>_xlfn.XLOOKUP(O4694,匹配表1065!T:T,匹配表1065!X:X)</f>
        <v>PME2001</v>
      </c>
      <c r="J4694" s="102" t="s">
        <v>64</v>
      </c>
      <c r="K4694" s="89" cm="1">
        <f ca="1" t="array" ref="K4694:L4694">_xlfn.XLOOKUP(J4694,匹配表1065!Y:Y,匹配表1065!AA:AB)</f>
        <v>31</v>
      </c>
      <c r="L4694" s="89" t="str">
        <v>3个月以上</v>
      </c>
      <c r="M4694" s="92" t="s">
        <v>30</v>
      </c>
      <c r="N4694" s="102">
        <v>1</v>
      </c>
      <c r="O4694" s="93" t="str">
        <f>_xlfn.XLOOKUP(P4694,匹配表1065!U:U,匹配表1065!T:T)</f>
        <v>HO00000958</v>
      </c>
      <c r="P4694" s="102" t="s">
        <v>65</v>
      </c>
      <c r="Q4694" s="102" t="s">
        <v>68</v>
      </c>
      <c r="R4694" s="89" t="str">
        <f>_xlfn.XLOOKUP(Q4694,匹配表1065!L:L,匹配表1065!O:O)</f>
        <v>A</v>
      </c>
      <c r="S4694" s="93" t="str">
        <f>IFERROR(_xlfn.XLOOKUP(Q4694,匹配表1065!AI:AI,匹配表1065!AJ:AJ),"绿标")</f>
        <v>红标</v>
      </c>
      <c r="T4694" s="93" t="str" cm="1">
        <f t="array" ref="T4694:U4694">_xlfn.XLOOKUP(Q4694,匹配表1065!L:L,匹配表1065!M:N)</f>
        <v>头痛</v>
      </c>
      <c r="U4694" s="94" t="str">
        <v>神经内科</v>
      </c>
      <c r="V4694" s="95" t="s">
        <v>33</v>
      </c>
      <c r="W4694" s="93">
        <f>_xlfn.XLOOKUP(M4694,匹配表1065!D:D,匹配表1065!F:F)*N4694</f>
        <v>12</v>
      </c>
    </row>
    <row r="4695" customHeight="1" spans="1:23">
      <c r="A4695" s="89" t="s">
        <v>877</v>
      </c>
      <c r="B4695" s="90">
        <v>46204</v>
      </c>
      <c r="C4695" s="91" t="str">
        <f t="shared" si="146"/>
        <v>7月第1周</v>
      </c>
      <c r="D4695" s="89" t="s">
        <v>878</v>
      </c>
      <c r="E4695" s="89" t="str">
        <f t="shared" si="147"/>
        <v>7月第1周--周3</v>
      </c>
      <c r="F4695" s="103" t="s">
        <v>27</v>
      </c>
      <c r="G4695" s="89" t="s">
        <v>63</v>
      </c>
      <c r="H4695" s="92" t="str">
        <f>_xlfn.XLOOKUP(O4695,匹配表1065!T:T,匹配表1065!W:W)</f>
        <v>南京市</v>
      </c>
      <c r="I4695" s="89" t="str">
        <f>_xlfn.XLOOKUP(O4695,匹配表1065!T:T,匹配表1065!X:X)</f>
        <v>PME2001</v>
      </c>
      <c r="J4695" s="102" t="s">
        <v>64</v>
      </c>
      <c r="K4695" s="89" cm="1">
        <f ca="1" t="array" ref="K4695:L4695">_xlfn.XLOOKUP(J4695,匹配表1065!Y:Y,匹配表1065!AA:AB)</f>
        <v>31</v>
      </c>
      <c r="L4695" s="89" t="str">
        <v>3个月以上</v>
      </c>
      <c r="M4695" s="92" t="s">
        <v>55</v>
      </c>
      <c r="N4695" s="102">
        <v>1</v>
      </c>
      <c r="O4695" s="93" t="str">
        <f>_xlfn.XLOOKUP(P4695,匹配表1065!U:U,匹配表1065!T:T)</f>
        <v>HO00000958</v>
      </c>
      <c r="P4695" s="102" t="s">
        <v>65</v>
      </c>
      <c r="Q4695" s="102" t="s">
        <v>435</v>
      </c>
      <c r="R4695" s="89" t="str">
        <f>_xlfn.XLOOKUP(Q4695,匹配表1065!L:L,匹配表1065!O:O)</f>
        <v>B</v>
      </c>
      <c r="S4695" s="93" t="str">
        <f>IFERROR(_xlfn.XLOOKUP(Q4695,匹配表1065!AI:AI,匹配表1065!AJ:AJ),"绿标")</f>
        <v>绿标</v>
      </c>
      <c r="T4695" s="93" t="str" cm="1">
        <f t="array" ref="T4695:U4695">_xlfn.XLOOKUP(Q4695,匹配表1065!L:L,匹配表1065!M:N)</f>
        <v>脑血管</v>
      </c>
      <c r="U4695" s="94" t="str">
        <v>神经内科</v>
      </c>
      <c r="V4695" s="95" t="s">
        <v>33</v>
      </c>
      <c r="W4695" s="93">
        <f>_xlfn.XLOOKUP(M4695,匹配表1065!D:D,匹配表1065!F:F)*N4695</f>
        <v>8</v>
      </c>
    </row>
    <row r="4696" customHeight="1" spans="1:23">
      <c r="A4696" s="89" t="s">
        <v>877</v>
      </c>
      <c r="B4696" s="90">
        <v>46204</v>
      </c>
      <c r="C4696" s="91" t="str">
        <f t="shared" si="146"/>
        <v>7月第1周</v>
      </c>
      <c r="D4696" s="89" t="s">
        <v>878</v>
      </c>
      <c r="E4696" s="89" t="str">
        <f t="shared" si="147"/>
        <v>7月第1周--周3</v>
      </c>
      <c r="F4696" s="103" t="s">
        <v>27</v>
      </c>
      <c r="G4696" s="89" t="s">
        <v>63</v>
      </c>
      <c r="H4696" s="92" t="str">
        <f>_xlfn.XLOOKUP(O4696,匹配表1065!T:T,匹配表1065!W:W)</f>
        <v>南京市</v>
      </c>
      <c r="I4696" s="89" t="str">
        <f>_xlfn.XLOOKUP(O4696,匹配表1065!T:T,匹配表1065!X:X)</f>
        <v>PME2001</v>
      </c>
      <c r="J4696" s="102" t="s">
        <v>64</v>
      </c>
      <c r="K4696" s="89" cm="1">
        <f ca="1" t="array" ref="K4696:L4696">_xlfn.XLOOKUP(J4696,匹配表1065!Y:Y,匹配表1065!AA:AB)</f>
        <v>31</v>
      </c>
      <c r="L4696" s="89" t="str">
        <v>3个月以上</v>
      </c>
      <c r="M4696" s="92" t="s">
        <v>35</v>
      </c>
      <c r="N4696" s="102">
        <v>1</v>
      </c>
      <c r="O4696" s="93" t="str">
        <f>_xlfn.XLOOKUP(P4696,匹配表1065!U:U,匹配表1065!T:T)</f>
        <v>HO00000958</v>
      </c>
      <c r="P4696" s="102" t="s">
        <v>65</v>
      </c>
      <c r="Q4696" s="102" t="s">
        <v>529</v>
      </c>
      <c r="R4696" s="89" t="str">
        <f>_xlfn.XLOOKUP(Q4696,匹配表1065!L:L,匹配表1065!O:O)</f>
        <v>B</v>
      </c>
      <c r="S4696" s="93" t="str">
        <f>IFERROR(_xlfn.XLOOKUP(Q4696,匹配表1065!AI:AI,匹配表1065!AJ:AJ),"绿标")</f>
        <v>黑标</v>
      </c>
      <c r="T4696" s="93" t="str" cm="1">
        <f t="array" ref="T4696:U4696">_xlfn.XLOOKUP(Q4696,匹配表1065!L:L,匹配表1065!M:N)</f>
        <v>脑血管</v>
      </c>
      <c r="U4696" s="94" t="str">
        <v>神经内科</v>
      </c>
      <c r="V4696" s="95" t="s">
        <v>33</v>
      </c>
      <c r="W4696" s="93">
        <f>_xlfn.XLOOKUP(M4696,匹配表1065!D:D,匹配表1065!F:F)*N4696</f>
        <v>4</v>
      </c>
    </row>
    <row r="4697" customHeight="1" spans="1:23">
      <c r="A4697" s="89" t="s">
        <v>877</v>
      </c>
      <c r="B4697" s="90">
        <v>46204</v>
      </c>
      <c r="C4697" s="91" t="str">
        <f t="shared" si="146"/>
        <v>7月第1周</v>
      </c>
      <c r="D4697" s="89" t="s">
        <v>878</v>
      </c>
      <c r="E4697" s="89" t="str">
        <f t="shared" si="147"/>
        <v>7月第1周--周3</v>
      </c>
      <c r="F4697" s="103" t="s">
        <v>27</v>
      </c>
      <c r="G4697" s="89" t="s">
        <v>63</v>
      </c>
      <c r="H4697" s="92" t="str">
        <f>_xlfn.XLOOKUP(O4697,匹配表1065!T:T,匹配表1065!W:W)</f>
        <v>南京市</v>
      </c>
      <c r="I4697" s="89" t="str">
        <f>_xlfn.XLOOKUP(O4697,匹配表1065!T:T,匹配表1065!X:X)</f>
        <v>PME2002</v>
      </c>
      <c r="J4697" s="102" t="s">
        <v>84</v>
      </c>
      <c r="K4697" s="89" cm="1">
        <f ca="1" t="array" ref="K4697:L4697">_xlfn.XLOOKUP(J4697,匹配表1065!Y:Y,匹配表1065!AA:AB)</f>
        <v>31</v>
      </c>
      <c r="L4697" s="89" t="str">
        <v>3个月以上</v>
      </c>
      <c r="M4697" s="92" t="s">
        <v>30</v>
      </c>
      <c r="N4697" s="102">
        <v>1</v>
      </c>
      <c r="O4697" s="93" t="str">
        <f>_xlfn.XLOOKUP(P4697,匹配表1065!U:U,匹配表1065!T:T)</f>
        <v>HO00000964</v>
      </c>
      <c r="P4697" s="102" t="s">
        <v>90</v>
      </c>
      <c r="Q4697" s="102" t="s">
        <v>283</v>
      </c>
      <c r="R4697" s="89" t="str">
        <f>_xlfn.XLOOKUP(Q4697,匹配表1065!L:L,匹配表1065!O:O)</f>
        <v>D</v>
      </c>
      <c r="S4697" s="93" t="str">
        <f>IFERROR(_xlfn.XLOOKUP(Q4697,匹配表1065!AI:AI,匹配表1065!AJ:AJ),"绿标")</f>
        <v>红标</v>
      </c>
      <c r="T4697" s="93" t="str" cm="1">
        <f t="array" ref="T4697:U4697">_xlfn.XLOOKUP(Q4697,匹配表1065!L:L,匹配表1065!M:N)</f>
        <v>疼痛</v>
      </c>
      <c r="U4697" s="94" t="str">
        <v>疼痛科</v>
      </c>
      <c r="V4697" s="95" t="s">
        <v>42</v>
      </c>
      <c r="W4697" s="93">
        <f>_xlfn.XLOOKUP(M4697,匹配表1065!D:D,匹配表1065!F:F)*N4697</f>
        <v>12</v>
      </c>
    </row>
    <row r="4698" customHeight="1" spans="1:23">
      <c r="A4698" s="89" t="s">
        <v>877</v>
      </c>
      <c r="B4698" s="90">
        <v>46204</v>
      </c>
      <c r="C4698" s="91" t="str">
        <f t="shared" si="146"/>
        <v>7月第1周</v>
      </c>
      <c r="D4698" s="89" t="s">
        <v>878</v>
      </c>
      <c r="E4698" s="89" t="str">
        <f t="shared" si="147"/>
        <v>7月第1周--周3</v>
      </c>
      <c r="F4698" s="103" t="s">
        <v>27</v>
      </c>
      <c r="G4698" s="89" t="s">
        <v>63</v>
      </c>
      <c r="H4698" s="92" t="str">
        <f>_xlfn.XLOOKUP(O4698,匹配表1065!T:T,匹配表1065!W:W)</f>
        <v>南京市</v>
      </c>
      <c r="I4698" s="89" t="str">
        <f>_xlfn.XLOOKUP(O4698,匹配表1065!T:T,匹配表1065!X:X)</f>
        <v>PME2002</v>
      </c>
      <c r="J4698" s="102" t="s">
        <v>84</v>
      </c>
      <c r="K4698" s="89" cm="1">
        <f ca="1" t="array" ref="K4698:L4698">_xlfn.XLOOKUP(J4698,匹配表1065!Y:Y,匹配表1065!AA:AB)</f>
        <v>31</v>
      </c>
      <c r="L4698" s="89" t="str">
        <v>3个月以上</v>
      </c>
      <c r="M4698" s="92" t="s">
        <v>35</v>
      </c>
      <c r="N4698" s="102">
        <v>1</v>
      </c>
      <c r="O4698" s="93" t="str">
        <f>_xlfn.XLOOKUP(P4698,匹配表1065!U:U,匹配表1065!T:T)</f>
        <v>HO00000964</v>
      </c>
      <c r="P4698" s="102" t="s">
        <v>90</v>
      </c>
      <c r="Q4698" s="102" t="s">
        <v>332</v>
      </c>
      <c r="R4698" s="89" t="str">
        <f>_xlfn.XLOOKUP(Q4698,匹配表1065!L:L,匹配表1065!O:O)</f>
        <v>D</v>
      </c>
      <c r="S4698" s="93" t="str">
        <f>IFERROR(_xlfn.XLOOKUP(Q4698,匹配表1065!AI:AI,匹配表1065!AJ:AJ),"绿标")</f>
        <v>绿标</v>
      </c>
      <c r="T4698" s="93" t="str" cm="1">
        <f t="array" ref="T4698:U4698">_xlfn.XLOOKUP(Q4698,匹配表1065!L:L,匹配表1065!M:N)</f>
        <v>疼痛</v>
      </c>
      <c r="U4698" s="94" t="str">
        <v>疼痛科</v>
      </c>
      <c r="V4698" s="95" t="s">
        <v>58</v>
      </c>
      <c r="W4698" s="93">
        <f>_xlfn.XLOOKUP(M4698,匹配表1065!D:D,匹配表1065!F:F)*N4698</f>
        <v>4</v>
      </c>
    </row>
    <row r="4699" customHeight="1" spans="1:23">
      <c r="A4699" s="89" t="s">
        <v>877</v>
      </c>
      <c r="B4699" s="90">
        <v>46204</v>
      </c>
      <c r="C4699" s="91" t="str">
        <f t="shared" si="146"/>
        <v>7月第1周</v>
      </c>
      <c r="D4699" s="89" t="s">
        <v>878</v>
      </c>
      <c r="E4699" s="89" t="str">
        <f t="shared" si="147"/>
        <v>7月第1周--周3</v>
      </c>
      <c r="F4699" s="103" t="s">
        <v>27</v>
      </c>
      <c r="G4699" s="89" t="s">
        <v>63</v>
      </c>
      <c r="H4699" s="92" t="str">
        <f>_xlfn.XLOOKUP(O4699,匹配表1065!T:T,匹配表1065!W:W)</f>
        <v>连云港市</v>
      </c>
      <c r="I4699" s="89" t="str">
        <f>_xlfn.XLOOKUP(O4699,匹配表1065!T:T,匹配表1065!X:X)</f>
        <v>PME2042</v>
      </c>
      <c r="J4699" s="102" t="s">
        <v>74</v>
      </c>
      <c r="K4699" s="89" cm="1">
        <f ca="1" t="array" ref="K4699:L4699">_xlfn.XLOOKUP(J4699,匹配表1065!Y:Y,匹配表1065!AA:AB)</f>
        <v>7</v>
      </c>
      <c r="L4699" s="89" t="str">
        <v>3个月以上</v>
      </c>
      <c r="M4699" s="92" t="s">
        <v>35</v>
      </c>
      <c r="N4699" s="102">
        <v>1</v>
      </c>
      <c r="O4699" s="93" t="str">
        <f>_xlfn.XLOOKUP(P4699,匹配表1065!U:U,匹配表1065!T:T)</f>
        <v>HO00017661</v>
      </c>
      <c r="P4699" s="102" t="s">
        <v>508</v>
      </c>
      <c r="Q4699" s="102" t="s">
        <v>509</v>
      </c>
      <c r="R4699" s="89" t="str">
        <f>_xlfn.XLOOKUP(Q4699,匹配表1065!L:L,匹配表1065!O:O)</f>
        <v>A</v>
      </c>
      <c r="S4699" s="93" t="str">
        <f>IFERROR(_xlfn.XLOOKUP(Q4699,匹配表1065!AI:AI,匹配表1065!AJ:AJ),"绿标")</f>
        <v>绿标</v>
      </c>
      <c r="T4699" s="93" t="str" cm="1">
        <f t="array" ref="T4699:U4699">_xlfn.XLOOKUP(Q4699,匹配表1065!L:L,匹配表1065!M:N)</f>
        <v>头痛</v>
      </c>
      <c r="U4699" s="94" t="str">
        <v>神经内科</v>
      </c>
      <c r="V4699" s="95" t="s">
        <v>70</v>
      </c>
      <c r="W4699" s="93">
        <f>_xlfn.XLOOKUP(M4699,匹配表1065!D:D,匹配表1065!F:F)*N4699</f>
        <v>4</v>
      </c>
    </row>
    <row r="4700" customHeight="1" spans="1:23">
      <c r="A4700" s="89" t="s">
        <v>877</v>
      </c>
      <c r="B4700" s="90">
        <v>46204</v>
      </c>
      <c r="C4700" s="91" t="str">
        <f t="shared" si="146"/>
        <v>7月第1周</v>
      </c>
      <c r="D4700" s="89" t="s">
        <v>878</v>
      </c>
      <c r="E4700" s="89" t="str">
        <f t="shared" si="147"/>
        <v>7月第1周--周3</v>
      </c>
      <c r="F4700" s="103" t="s">
        <v>27</v>
      </c>
      <c r="G4700" s="89" t="s">
        <v>63</v>
      </c>
      <c r="H4700" s="92" t="str">
        <f>_xlfn.XLOOKUP(O4700,匹配表1065!T:T,匹配表1065!W:W)</f>
        <v>盐城市</v>
      </c>
      <c r="I4700" s="89" t="str">
        <f>_xlfn.XLOOKUP(O4700,匹配表1065!T:T,匹配表1065!X:X)</f>
        <v>PME2042</v>
      </c>
      <c r="J4700" s="102" t="s">
        <v>74</v>
      </c>
      <c r="K4700" s="89" cm="1">
        <f ca="1" t="array" ref="K4700:L4700">_xlfn.XLOOKUP(J4700,匹配表1065!Y:Y,匹配表1065!AA:AB)</f>
        <v>7</v>
      </c>
      <c r="L4700" s="89" t="str">
        <v>3个月以上</v>
      </c>
      <c r="M4700" s="92" t="s">
        <v>35</v>
      </c>
      <c r="N4700" s="102">
        <v>1</v>
      </c>
      <c r="O4700" s="93" t="str">
        <f>_xlfn.XLOOKUP(P4700,匹配表1065!U:U,匹配表1065!T:T)</f>
        <v>HO00016743</v>
      </c>
      <c r="P4700" s="102" t="s">
        <v>510</v>
      </c>
      <c r="Q4700" s="102" t="s">
        <v>511</v>
      </c>
      <c r="R4700" s="89" t="str">
        <f>_xlfn.XLOOKUP(Q4700,匹配表1065!L:L,匹配表1065!O:O)</f>
        <v>A</v>
      </c>
      <c r="S4700" s="93" t="str">
        <f>IFERROR(_xlfn.XLOOKUP(Q4700,匹配表1065!AI:AI,匹配表1065!AJ:AJ),"绿标")</f>
        <v>绿标</v>
      </c>
      <c r="T4700" s="93" t="str" cm="1">
        <f t="array" ref="T4700:U4700">_xlfn.XLOOKUP(Q4700,匹配表1065!L:L,匹配表1065!M:N)</f>
        <v>头痛</v>
      </c>
      <c r="U4700" s="94" t="str">
        <v>神经内科</v>
      </c>
      <c r="V4700" s="95" t="s">
        <v>70</v>
      </c>
      <c r="W4700" s="93">
        <f>_xlfn.XLOOKUP(M4700,匹配表1065!D:D,匹配表1065!F:F)*N4700</f>
        <v>4</v>
      </c>
    </row>
    <row r="4701" customHeight="1" spans="1:23">
      <c r="A4701" s="89" t="s">
        <v>877</v>
      </c>
      <c r="B4701" s="90">
        <v>46204</v>
      </c>
      <c r="C4701" s="91" t="str">
        <f t="shared" si="146"/>
        <v>7月第1周</v>
      </c>
      <c r="D4701" s="89" t="s">
        <v>878</v>
      </c>
      <c r="E4701" s="89" t="str">
        <f t="shared" si="147"/>
        <v>7月第1周--周3</v>
      </c>
      <c r="F4701" s="103" t="s">
        <v>27</v>
      </c>
      <c r="G4701" s="89" t="s">
        <v>63</v>
      </c>
      <c r="H4701" s="92" t="str">
        <f>_xlfn.XLOOKUP(O4701,匹配表1065!T:T,匹配表1065!W:W)</f>
        <v>南京市</v>
      </c>
      <c r="I4701" s="89" t="str">
        <f>_xlfn.XLOOKUP(O4701,匹配表1065!T:T,匹配表1065!X:X)</f>
        <v>PME2002</v>
      </c>
      <c r="J4701" s="102" t="s">
        <v>84</v>
      </c>
      <c r="K4701" s="89" cm="1">
        <f ca="1" t="array" ref="K4701:L4701">_xlfn.XLOOKUP(J4701,匹配表1065!Y:Y,匹配表1065!AA:AB)</f>
        <v>31</v>
      </c>
      <c r="L4701" s="89" t="str">
        <v>3个月以上</v>
      </c>
      <c r="M4701" s="92" t="s">
        <v>35</v>
      </c>
      <c r="N4701" s="102">
        <v>1</v>
      </c>
      <c r="O4701" s="93" t="str">
        <f>_xlfn.XLOOKUP(P4701,匹配表1065!U:U,匹配表1065!T:T)</f>
        <v>HO00111156</v>
      </c>
      <c r="P4701" s="102" t="s">
        <v>85</v>
      </c>
      <c r="Q4701" s="102" t="s">
        <v>335</v>
      </c>
      <c r="R4701" s="89" t="str">
        <f>_xlfn.XLOOKUP(Q4701,匹配表1065!L:L,匹配表1065!O:O)</f>
        <v>B</v>
      </c>
      <c r="S4701" s="93" t="str">
        <f>IFERROR(_xlfn.XLOOKUP(Q4701,匹配表1065!AI:AI,匹配表1065!AJ:AJ),"绿标")</f>
        <v>绿标</v>
      </c>
      <c r="T4701" s="93" t="str" cm="1">
        <f t="array" ref="T4701:U4701">_xlfn.XLOOKUP(Q4701,匹配表1065!L:L,匹配表1065!M:N)</f>
        <v>脑血管</v>
      </c>
      <c r="U4701" s="94" t="str">
        <v>神经内科</v>
      </c>
      <c r="V4701" s="95" t="s">
        <v>58</v>
      </c>
      <c r="W4701" s="93">
        <f>_xlfn.XLOOKUP(M4701,匹配表1065!D:D,匹配表1065!F:F)*N4701</f>
        <v>4</v>
      </c>
    </row>
    <row r="4702" customHeight="1" spans="1:23">
      <c r="A4702" s="89" t="s">
        <v>877</v>
      </c>
      <c r="B4702" s="90">
        <v>46204</v>
      </c>
      <c r="C4702" s="91" t="str">
        <f t="shared" si="146"/>
        <v>7月第1周</v>
      </c>
      <c r="D4702" s="89" t="s">
        <v>878</v>
      </c>
      <c r="E4702" s="89" t="str">
        <f t="shared" si="147"/>
        <v>7月第1周--周3</v>
      </c>
      <c r="F4702" s="103" t="s">
        <v>27</v>
      </c>
      <c r="G4702" s="89" t="s">
        <v>63</v>
      </c>
      <c r="H4702" s="92" t="str">
        <f>_xlfn.XLOOKUP(O4702,匹配表1065!T:T,匹配表1065!W:W)</f>
        <v>南京市</v>
      </c>
      <c r="I4702" s="89" t="str">
        <f>_xlfn.XLOOKUP(O4702,匹配表1065!T:T,匹配表1065!X:X)</f>
        <v>PME2002</v>
      </c>
      <c r="J4702" s="102" t="s">
        <v>84</v>
      </c>
      <c r="K4702" s="89" cm="1">
        <f ca="1" t="array" ref="K4702:L4702">_xlfn.XLOOKUP(J4702,匹配表1065!Y:Y,匹配表1065!AA:AB)</f>
        <v>31</v>
      </c>
      <c r="L4702" s="89" t="str">
        <v>3个月以上</v>
      </c>
      <c r="M4702" s="92" t="s">
        <v>30</v>
      </c>
      <c r="N4702" s="102">
        <v>1</v>
      </c>
      <c r="O4702" s="93" t="str">
        <f>_xlfn.XLOOKUP(P4702,匹配表1065!U:U,匹配表1065!T:T)</f>
        <v>HO00111156</v>
      </c>
      <c r="P4702" s="102" t="s">
        <v>85</v>
      </c>
      <c r="Q4702" s="102" t="s">
        <v>86</v>
      </c>
      <c r="R4702" s="89" t="str">
        <f>_xlfn.XLOOKUP(Q4702,匹配表1065!L:L,匹配表1065!O:O)</f>
        <v>D</v>
      </c>
      <c r="S4702" s="93" t="str">
        <f>IFERROR(_xlfn.XLOOKUP(Q4702,匹配表1065!AI:AI,匹配表1065!AJ:AJ),"绿标")</f>
        <v>红标</v>
      </c>
      <c r="T4702" s="93" t="str" cm="1">
        <f t="array" ref="T4702:U4702">_xlfn.XLOOKUP(Q4702,匹配表1065!L:L,匹配表1065!M:N)</f>
        <v>头痛</v>
      </c>
      <c r="U4702" s="94" t="str">
        <v>神经内科</v>
      </c>
      <c r="V4702" s="95" t="s">
        <v>67</v>
      </c>
      <c r="W4702" s="93">
        <f>_xlfn.XLOOKUP(M4702,匹配表1065!D:D,匹配表1065!F:F)*N4702</f>
        <v>12</v>
      </c>
    </row>
    <row r="4703" customHeight="1" spans="1:23">
      <c r="A4703" s="89" t="s">
        <v>877</v>
      </c>
      <c r="B4703" s="90">
        <v>46204</v>
      </c>
      <c r="C4703" s="91" t="str">
        <f t="shared" si="146"/>
        <v>7月第1周</v>
      </c>
      <c r="D4703" s="89" t="s">
        <v>878</v>
      </c>
      <c r="E4703" s="89" t="str">
        <f t="shared" si="147"/>
        <v>7月第1周--周3</v>
      </c>
      <c r="F4703" s="103" t="s">
        <v>27</v>
      </c>
      <c r="G4703" s="89" t="s">
        <v>63</v>
      </c>
      <c r="H4703" s="92" t="str">
        <f>_xlfn.XLOOKUP(O4703,匹配表1065!T:T,匹配表1065!W:W)</f>
        <v>徐州市</v>
      </c>
      <c r="I4703" s="89" t="str">
        <f>_xlfn.XLOOKUP(O4703,匹配表1065!T:T,匹配表1065!X:X)</f>
        <v>PME2008</v>
      </c>
      <c r="J4703" s="102" t="s">
        <v>81</v>
      </c>
      <c r="K4703" s="89" cm="1">
        <f ca="1" t="array" ref="K4703:L4703">_xlfn.XLOOKUP(J4703,匹配表1065!Y:Y,匹配表1065!AA:AB)</f>
        <v>19</v>
      </c>
      <c r="L4703" s="89" t="str">
        <v>3个月以上</v>
      </c>
      <c r="M4703" s="92" t="s">
        <v>30</v>
      </c>
      <c r="N4703" s="102">
        <v>1</v>
      </c>
      <c r="O4703" s="93" t="str">
        <f>_xlfn.XLOOKUP(P4703,匹配表1065!U:U,匹配表1065!T:T)</f>
        <v>HO00001134</v>
      </c>
      <c r="P4703" s="102" t="s">
        <v>82</v>
      </c>
      <c r="Q4703" s="102" t="s">
        <v>83</v>
      </c>
      <c r="R4703" s="89" t="str">
        <f>_xlfn.XLOOKUP(Q4703,匹配表1065!L:L,匹配表1065!O:O)</f>
        <v>B</v>
      </c>
      <c r="S4703" s="93" t="str">
        <f>IFERROR(_xlfn.XLOOKUP(Q4703,匹配表1065!AI:AI,匹配表1065!AJ:AJ),"绿标")</f>
        <v>黑标</v>
      </c>
      <c r="T4703" s="93" t="str" cm="1">
        <f t="array" ref="T4703:U4703">_xlfn.XLOOKUP(Q4703,匹配表1065!L:L,匹配表1065!M:N)</f>
        <v>抑郁焦虑</v>
      </c>
      <c r="U4703" s="94" t="str">
        <v>神经内科</v>
      </c>
      <c r="V4703" s="95" t="s">
        <v>33</v>
      </c>
      <c r="W4703" s="93">
        <f>_xlfn.XLOOKUP(M4703,匹配表1065!D:D,匹配表1065!F:F)*N4703</f>
        <v>12</v>
      </c>
    </row>
    <row r="4704" customHeight="1" spans="1:23">
      <c r="A4704" s="89" t="s">
        <v>877</v>
      </c>
      <c r="B4704" s="90">
        <v>46204</v>
      </c>
      <c r="C4704" s="91" t="str">
        <f t="shared" si="146"/>
        <v>7月第1周</v>
      </c>
      <c r="D4704" s="89" t="s">
        <v>878</v>
      </c>
      <c r="E4704" s="89" t="str">
        <f t="shared" si="147"/>
        <v>7月第1周--周3</v>
      </c>
      <c r="F4704" s="103" t="s">
        <v>27</v>
      </c>
      <c r="G4704" s="89" t="s">
        <v>63</v>
      </c>
      <c r="H4704" s="92" t="str">
        <f>_xlfn.XLOOKUP(O4704,匹配表1065!T:T,匹配表1065!W:W)</f>
        <v>淮安市</v>
      </c>
      <c r="I4704" s="89" t="str">
        <f>_xlfn.XLOOKUP(O4704,匹配表1065!T:T,匹配表1065!X:X)</f>
        <v>PME2041</v>
      </c>
      <c r="J4704" s="102" t="s">
        <v>71</v>
      </c>
      <c r="K4704" s="89" cm="1">
        <f ca="1" t="array" ref="K4704:L4704">_xlfn.XLOOKUP(J4704,匹配表1065!Y:Y,匹配表1065!AA:AB)</f>
        <v>5</v>
      </c>
      <c r="L4704" s="89" t="str">
        <v>3个月以上</v>
      </c>
      <c r="M4704" s="92" t="s">
        <v>35</v>
      </c>
      <c r="N4704" s="102">
        <v>1</v>
      </c>
      <c r="O4704" s="93" t="str">
        <f>_xlfn.XLOOKUP(P4704,匹配表1065!U:U,匹配表1065!T:T)</f>
        <v>HO00000992</v>
      </c>
      <c r="P4704" s="102" t="s">
        <v>72</v>
      </c>
      <c r="Q4704" s="102" t="s">
        <v>73</v>
      </c>
      <c r="R4704" s="89" t="str">
        <f>_xlfn.XLOOKUP(Q4704,匹配表1065!L:L,匹配表1065!O:O)</f>
        <v>D</v>
      </c>
      <c r="S4704" s="93" t="str">
        <f>IFERROR(_xlfn.XLOOKUP(Q4704,匹配表1065!AI:AI,匹配表1065!AJ:AJ),"绿标")</f>
        <v>绿标</v>
      </c>
      <c r="T4704" s="93" t="str" cm="1">
        <f t="array" ref="T4704:U4704">_xlfn.XLOOKUP(Q4704,匹配表1065!L:L,匹配表1065!M:N)</f>
        <v>眩晕</v>
      </c>
      <c r="U4704" s="94" t="str">
        <v>神经内科</v>
      </c>
      <c r="V4704" s="95" t="s">
        <v>67</v>
      </c>
      <c r="W4704" s="93">
        <f>_xlfn.XLOOKUP(M4704,匹配表1065!D:D,匹配表1065!F:F)*N4704</f>
        <v>4</v>
      </c>
    </row>
    <row r="4705" customHeight="1" spans="1:23">
      <c r="A4705" s="89" t="s">
        <v>877</v>
      </c>
      <c r="B4705" s="90">
        <v>46204</v>
      </c>
      <c r="C4705" s="91" t="str">
        <f t="shared" si="146"/>
        <v>7月第1周</v>
      </c>
      <c r="D4705" s="89" t="s">
        <v>878</v>
      </c>
      <c r="E4705" s="89" t="str">
        <f t="shared" si="147"/>
        <v>7月第1周--周3</v>
      </c>
      <c r="F4705" s="103" t="s">
        <v>27</v>
      </c>
      <c r="G4705" s="89" t="s">
        <v>63</v>
      </c>
      <c r="H4705" s="92" t="str">
        <f>_xlfn.XLOOKUP(O4705,匹配表1065!T:T,匹配表1065!W:W)</f>
        <v>南京市</v>
      </c>
      <c r="I4705" s="89" t="str">
        <f>_xlfn.XLOOKUP(O4705,匹配表1065!T:T,匹配表1065!X:X)</f>
        <v>PME2001</v>
      </c>
      <c r="J4705" s="102" t="s">
        <v>77</v>
      </c>
      <c r="K4705" s="89" cm="1">
        <f ca="1" t="array" ref="K4705:L4705">_xlfn.XLOOKUP(J4705,匹配表1065!Y:Y,匹配表1065!AA:AB)</f>
        <v>8</v>
      </c>
      <c r="L4705" s="89" t="str">
        <v>3个月以上</v>
      </c>
      <c r="M4705" s="92" t="s">
        <v>30</v>
      </c>
      <c r="N4705" s="102">
        <v>1</v>
      </c>
      <c r="O4705" s="93" t="str">
        <f>_xlfn.XLOOKUP(P4705,匹配表1065!U:U,匹配表1065!T:T)</f>
        <v>HO00000958</v>
      </c>
      <c r="P4705" s="102" t="s">
        <v>65</v>
      </c>
      <c r="Q4705" s="102" t="s">
        <v>66</v>
      </c>
      <c r="R4705" s="89" t="str">
        <f>_xlfn.XLOOKUP(Q4705,匹配表1065!L:L,匹配表1065!O:O)</f>
        <v>A</v>
      </c>
      <c r="S4705" s="93" t="str">
        <f>IFERROR(_xlfn.XLOOKUP(Q4705,匹配表1065!AI:AI,匹配表1065!AJ:AJ),"绿标")</f>
        <v>红标</v>
      </c>
      <c r="T4705" s="93" t="str" cm="1">
        <f t="array" ref="T4705:U4705">_xlfn.XLOOKUP(Q4705,匹配表1065!L:L,匹配表1065!M:N)</f>
        <v>头痛</v>
      </c>
      <c r="U4705" s="94" t="str">
        <v>神经内科</v>
      </c>
      <c r="V4705" s="95" t="s">
        <v>42</v>
      </c>
      <c r="W4705" s="93">
        <f>_xlfn.XLOOKUP(M4705,匹配表1065!D:D,匹配表1065!F:F)*N4705</f>
        <v>12</v>
      </c>
    </row>
    <row r="4706" customHeight="1" spans="1:23">
      <c r="A4706" s="89" t="s">
        <v>877</v>
      </c>
      <c r="B4706" s="90">
        <v>46204</v>
      </c>
      <c r="C4706" s="91" t="str">
        <f t="shared" si="146"/>
        <v>7月第1周</v>
      </c>
      <c r="D4706" s="89" t="s">
        <v>878</v>
      </c>
      <c r="E4706" s="89" t="str">
        <f t="shared" si="147"/>
        <v>7月第1周--周3</v>
      </c>
      <c r="F4706" s="103" t="s">
        <v>27</v>
      </c>
      <c r="G4706" s="89" t="s">
        <v>63</v>
      </c>
      <c r="H4706" s="92" t="str">
        <f>_xlfn.XLOOKUP(O4706,匹配表1065!T:T,匹配表1065!W:W)</f>
        <v>南京市</v>
      </c>
      <c r="I4706" s="89" t="str">
        <f>_xlfn.XLOOKUP(O4706,匹配表1065!T:T,匹配表1065!X:X)</f>
        <v>PME2001</v>
      </c>
      <c r="J4706" s="102" t="s">
        <v>77</v>
      </c>
      <c r="K4706" s="89" cm="1">
        <f ca="1" t="array" ref="K4706:L4706">_xlfn.XLOOKUP(J4706,匹配表1065!Y:Y,匹配表1065!AA:AB)</f>
        <v>8</v>
      </c>
      <c r="L4706" s="89" t="str">
        <v>3个月以上</v>
      </c>
      <c r="M4706" s="92" t="s">
        <v>35</v>
      </c>
      <c r="N4706" s="102">
        <v>1</v>
      </c>
      <c r="O4706" s="93" t="str">
        <f>_xlfn.XLOOKUP(P4706,匹配表1065!U:U,匹配表1065!T:T)</f>
        <v>HO00000958</v>
      </c>
      <c r="P4706" s="102" t="s">
        <v>65</v>
      </c>
      <c r="Q4706" s="102" t="s">
        <v>879</v>
      </c>
      <c r="R4706" s="89" t="str">
        <f>_xlfn.XLOOKUP(Q4706,匹配表1065!L:L,匹配表1065!O:O)</f>
        <v>C</v>
      </c>
      <c r="S4706" s="93" t="str">
        <f>IFERROR(_xlfn.XLOOKUP(Q4706,匹配表1065!AI:AI,匹配表1065!AJ:AJ),"绿标")</f>
        <v>黑标</v>
      </c>
      <c r="T4706" s="93" t="str" cm="1">
        <f t="array" ref="T4706:U4706">_xlfn.XLOOKUP(Q4706,匹配表1065!L:L,匹配表1065!M:N)</f>
        <v>眩晕</v>
      </c>
      <c r="U4706" s="94" t="str">
        <v>耳鼻喉科</v>
      </c>
      <c r="V4706" s="95" t="s">
        <v>70</v>
      </c>
      <c r="W4706" s="93">
        <f>_xlfn.XLOOKUP(M4706,匹配表1065!D:D,匹配表1065!F:F)*N4706</f>
        <v>4</v>
      </c>
    </row>
    <row r="4707" customHeight="1" spans="1:23">
      <c r="A4707" s="89" t="s">
        <v>877</v>
      </c>
      <c r="B4707" s="90">
        <v>46204</v>
      </c>
      <c r="C4707" s="91" t="str">
        <f t="shared" si="146"/>
        <v>7月第1周</v>
      </c>
      <c r="D4707" s="89" t="s">
        <v>878</v>
      </c>
      <c r="E4707" s="89" t="str">
        <f t="shared" si="147"/>
        <v>7月第1周--周3</v>
      </c>
      <c r="F4707" s="103" t="s">
        <v>27</v>
      </c>
      <c r="G4707" s="89" t="s">
        <v>63</v>
      </c>
      <c r="H4707" s="92" t="str">
        <f>_xlfn.XLOOKUP(O4707,匹配表1065!T:T,匹配表1065!W:W)</f>
        <v>南京市</v>
      </c>
      <c r="I4707" s="89" t="str">
        <f>_xlfn.XLOOKUP(O4707,匹配表1065!T:T,匹配表1065!X:X)</f>
        <v>PME2002</v>
      </c>
      <c r="J4707" s="102" t="s">
        <v>410</v>
      </c>
      <c r="K4707" s="89" cm="1">
        <f ca="1" t="array" ref="K4707:L4707">_xlfn.XLOOKUP(J4707,匹配表1065!Y:Y,匹配表1065!AA:AB)</f>
        <v>1</v>
      </c>
      <c r="L4707" s="89" t="str">
        <v>3个月以内</v>
      </c>
      <c r="M4707" s="92" t="s">
        <v>35</v>
      </c>
      <c r="N4707" s="102">
        <v>1</v>
      </c>
      <c r="O4707" s="93" t="str">
        <f>_xlfn.XLOOKUP(P4707,匹配表1065!U:U,匹配表1065!T:T)</f>
        <v>HO00000964</v>
      </c>
      <c r="P4707" s="102" t="s">
        <v>90</v>
      </c>
      <c r="Q4707" s="102" t="s">
        <v>867</v>
      </c>
      <c r="R4707" s="89" t="str">
        <f>_xlfn.XLOOKUP(Q4707,匹配表1065!L:L,匹配表1065!O:O)</f>
        <v>C</v>
      </c>
      <c r="S4707" s="93" t="str">
        <f>IFERROR(_xlfn.XLOOKUP(Q4707,匹配表1065!AI:AI,匹配表1065!AJ:AJ),"绿标")</f>
        <v>绿标</v>
      </c>
      <c r="T4707" s="93" t="str" cm="1">
        <f t="array" ref="T4707:U4707">_xlfn.XLOOKUP(Q4707,匹配表1065!L:L,匹配表1065!M:N)</f>
        <v>眩晕</v>
      </c>
      <c r="U4707" s="94" t="str">
        <v>耳鼻喉科</v>
      </c>
      <c r="V4707" s="95" t="s">
        <v>70</v>
      </c>
      <c r="W4707" s="93">
        <f>_xlfn.XLOOKUP(M4707,匹配表1065!D:D,匹配表1065!F:F)*N4707</f>
        <v>4</v>
      </c>
    </row>
    <row r="4708" customHeight="1" spans="1:23">
      <c r="A4708" s="89" t="s">
        <v>877</v>
      </c>
      <c r="B4708" s="90">
        <v>46204</v>
      </c>
      <c r="C4708" s="91" t="str">
        <f t="shared" si="146"/>
        <v>7月第1周</v>
      </c>
      <c r="D4708" s="89" t="s">
        <v>878</v>
      </c>
      <c r="E4708" s="89" t="str">
        <f t="shared" si="147"/>
        <v>7月第1周--周3</v>
      </c>
      <c r="F4708" s="103" t="s">
        <v>27</v>
      </c>
      <c r="G4708" s="102" t="s">
        <v>104</v>
      </c>
      <c r="H4708" s="92" t="str">
        <f>_xlfn.XLOOKUP(O4708,匹配表1065!T:T,匹配表1065!W:W)</f>
        <v>济南市</v>
      </c>
      <c r="I4708" s="89" t="str">
        <f>_xlfn.XLOOKUP(O4708,匹配表1065!T:T,匹配表1065!X:X)</f>
        <v>PME2044</v>
      </c>
      <c r="J4708" s="102" t="s">
        <v>105</v>
      </c>
      <c r="K4708" s="89" cm="1">
        <f ca="1" t="array" ref="K4708:L4708">_xlfn.XLOOKUP(J4708,匹配表1065!Y:Y,匹配表1065!AA:AB)</f>
        <v>8</v>
      </c>
      <c r="L4708" s="89" t="str">
        <v>3个月以上</v>
      </c>
      <c r="M4708" s="92" t="s">
        <v>30</v>
      </c>
      <c r="N4708" s="102">
        <v>1</v>
      </c>
      <c r="O4708" s="93" t="str">
        <f>_xlfn.XLOOKUP(P4708,匹配表1065!U:U,匹配表1065!T:T)</f>
        <v>HO00001401</v>
      </c>
      <c r="P4708" s="102" t="s">
        <v>106</v>
      </c>
      <c r="Q4708" s="102" t="s">
        <v>107</v>
      </c>
      <c r="R4708" s="89" t="str">
        <f>_xlfn.XLOOKUP(Q4708,匹配表1065!L:L,匹配表1065!O:O)</f>
        <v>B</v>
      </c>
      <c r="S4708" s="93" t="str">
        <f>IFERROR(_xlfn.XLOOKUP(Q4708,匹配表1065!AI:AI,匹配表1065!AJ:AJ),"绿标")</f>
        <v>红标</v>
      </c>
      <c r="T4708" s="93" t="str" cm="1">
        <f t="array" ref="T4708:U4708">_xlfn.XLOOKUP(Q4708,匹配表1065!L:L,匹配表1065!M:N)</f>
        <v>脑血管</v>
      </c>
      <c r="U4708" s="94" t="str">
        <v>神经内科</v>
      </c>
      <c r="V4708" s="95" t="s">
        <v>67</v>
      </c>
      <c r="W4708" s="93">
        <f>_xlfn.XLOOKUP(M4708,匹配表1065!D:D,匹配表1065!F:F)*N4708</f>
        <v>12</v>
      </c>
    </row>
    <row r="4709" customHeight="1" spans="1:23">
      <c r="A4709" s="89" t="s">
        <v>877</v>
      </c>
      <c r="B4709" s="90">
        <v>46204</v>
      </c>
      <c r="C4709" s="91" t="str">
        <f t="shared" si="146"/>
        <v>7月第1周</v>
      </c>
      <c r="D4709" s="89" t="s">
        <v>878</v>
      </c>
      <c r="E4709" s="89" t="str">
        <f t="shared" si="147"/>
        <v>7月第1周--周3</v>
      </c>
      <c r="F4709" s="103" t="s">
        <v>27</v>
      </c>
      <c r="G4709" s="102" t="s">
        <v>104</v>
      </c>
      <c r="H4709" s="92" t="str">
        <f>_xlfn.XLOOKUP(O4709,匹配表1065!T:T,匹配表1065!W:W)</f>
        <v>济南市</v>
      </c>
      <c r="I4709" s="89" t="str">
        <f>_xlfn.XLOOKUP(O4709,匹配表1065!T:T,匹配表1065!X:X)</f>
        <v>PME2024</v>
      </c>
      <c r="J4709" s="102" t="s">
        <v>125</v>
      </c>
      <c r="K4709" s="89" cm="1">
        <f ca="1" t="array" ref="K4709:L4709">_xlfn.XLOOKUP(J4709,匹配表1065!Y:Y,匹配表1065!AA:AB)</f>
        <v>9</v>
      </c>
      <c r="L4709" s="89" t="str">
        <v>3个月以上</v>
      </c>
      <c r="M4709" s="92" t="s">
        <v>30</v>
      </c>
      <c r="N4709" s="102">
        <v>1</v>
      </c>
      <c r="O4709" s="93" t="str">
        <f>_xlfn.XLOOKUP(P4709,匹配表1065!U:U,匹配表1065!T:T)</f>
        <v>HO00001404</v>
      </c>
      <c r="P4709" s="102" t="s">
        <v>126</v>
      </c>
      <c r="Q4709" s="102" t="s">
        <v>127</v>
      </c>
      <c r="R4709" s="89" t="str">
        <f>_xlfn.XLOOKUP(Q4709,匹配表1065!L:L,匹配表1065!O:O)</f>
        <v>A</v>
      </c>
      <c r="S4709" s="93" t="str">
        <f>IFERROR(_xlfn.XLOOKUP(Q4709,匹配表1065!AI:AI,匹配表1065!AJ:AJ),"绿标")</f>
        <v>红标</v>
      </c>
      <c r="T4709" s="93" t="str" cm="1">
        <f t="array" ref="T4709:U4709">_xlfn.XLOOKUP(Q4709,匹配表1065!L:L,匹配表1065!M:N)</f>
        <v>头痛</v>
      </c>
      <c r="U4709" s="94" t="str">
        <v>神经内科</v>
      </c>
      <c r="V4709" s="95" t="s">
        <v>42</v>
      </c>
      <c r="W4709" s="93">
        <f>_xlfn.XLOOKUP(M4709,匹配表1065!D:D,匹配表1065!F:F)*N4709</f>
        <v>12</v>
      </c>
    </row>
    <row r="4710" customHeight="1" spans="1:23">
      <c r="A4710" s="89" t="s">
        <v>877</v>
      </c>
      <c r="B4710" s="90">
        <v>46204</v>
      </c>
      <c r="C4710" s="91" t="str">
        <f t="shared" si="146"/>
        <v>7月第1周</v>
      </c>
      <c r="D4710" s="89" t="s">
        <v>878</v>
      </c>
      <c r="E4710" s="89" t="str">
        <f t="shared" si="147"/>
        <v>7月第1周--周3</v>
      </c>
      <c r="F4710" s="103" t="s">
        <v>27</v>
      </c>
      <c r="G4710" s="102" t="s">
        <v>104</v>
      </c>
      <c r="H4710" s="92" t="str">
        <f>_xlfn.XLOOKUP(O4710,匹配表1065!T:T,匹配表1065!W:W)</f>
        <v>济南市</v>
      </c>
      <c r="I4710" s="89" t="str">
        <f>_xlfn.XLOOKUP(O4710,匹配表1065!T:T,匹配表1065!X:X)</f>
        <v>PME2024</v>
      </c>
      <c r="J4710" s="102" t="s">
        <v>125</v>
      </c>
      <c r="K4710" s="89" cm="1">
        <f ca="1" t="array" ref="K4710:L4710">_xlfn.XLOOKUP(J4710,匹配表1065!Y:Y,匹配表1065!AA:AB)</f>
        <v>9</v>
      </c>
      <c r="L4710" s="89" t="str">
        <v>3个月以上</v>
      </c>
      <c r="M4710" s="92" t="s">
        <v>35</v>
      </c>
      <c r="N4710" s="102">
        <v>2</v>
      </c>
      <c r="O4710" s="93" t="str">
        <f>_xlfn.XLOOKUP(P4710,匹配表1065!U:U,匹配表1065!T:T)</f>
        <v>HO00001404</v>
      </c>
      <c r="P4710" s="102" t="s">
        <v>126</v>
      </c>
      <c r="Q4710" s="102" t="s">
        <v>233</v>
      </c>
      <c r="R4710" s="89" t="str">
        <f>_xlfn.XLOOKUP(Q4710,匹配表1065!L:L,匹配表1065!O:O)</f>
        <v>B</v>
      </c>
      <c r="S4710" s="93" t="str">
        <f>IFERROR(_xlfn.XLOOKUP(Q4710,匹配表1065!AI:AI,匹配表1065!AJ:AJ),"绿标")</f>
        <v>红标</v>
      </c>
      <c r="T4710" s="93" t="str" cm="1">
        <f t="array" ref="T4710:U4710">_xlfn.XLOOKUP(Q4710,匹配表1065!L:L,匹配表1065!M:N)</f>
        <v>脑血管</v>
      </c>
      <c r="U4710" s="94" t="str">
        <v>神经内科</v>
      </c>
      <c r="V4710" s="95" t="s">
        <v>58</v>
      </c>
      <c r="W4710" s="93">
        <f>_xlfn.XLOOKUP(M4710,匹配表1065!D:D,匹配表1065!F:F)*N4710</f>
        <v>8</v>
      </c>
    </row>
    <row r="4711" customHeight="1" spans="1:23">
      <c r="A4711" s="89" t="s">
        <v>877</v>
      </c>
      <c r="B4711" s="90">
        <v>46204</v>
      </c>
      <c r="C4711" s="91" t="str">
        <f t="shared" si="146"/>
        <v>7月第1周</v>
      </c>
      <c r="D4711" s="89" t="s">
        <v>878</v>
      </c>
      <c r="E4711" s="89" t="str">
        <f t="shared" si="147"/>
        <v>7月第1周--周3</v>
      </c>
      <c r="F4711" s="103" t="s">
        <v>27</v>
      </c>
      <c r="G4711" s="102" t="s">
        <v>104</v>
      </c>
      <c r="H4711" s="92" t="str">
        <f>_xlfn.XLOOKUP(O4711,匹配表1065!T:T,匹配表1065!W:W)</f>
        <v>聊城市</v>
      </c>
      <c r="I4711" s="89" t="str">
        <f>_xlfn.XLOOKUP(O4711,匹配表1065!T:T,匹配表1065!X:X)</f>
        <v>PME2046</v>
      </c>
      <c r="J4711" s="102" t="s">
        <v>108</v>
      </c>
      <c r="K4711" s="89" cm="1">
        <f ca="1" t="array" ref="K4711:L4711">_xlfn.XLOOKUP(J4711,匹配表1065!Y:Y,匹配表1065!AA:AB)</f>
        <v>8</v>
      </c>
      <c r="L4711" s="89" t="str">
        <v>3个月以上</v>
      </c>
      <c r="M4711" s="92" t="s">
        <v>30</v>
      </c>
      <c r="N4711" s="102">
        <v>1</v>
      </c>
      <c r="O4711" s="93" t="str">
        <f>_xlfn.XLOOKUP(P4711,匹配表1065!U:U,匹配表1065!T:T)</f>
        <v>HO00001415</v>
      </c>
      <c r="P4711" s="102" t="s">
        <v>109</v>
      </c>
      <c r="Q4711" s="102" t="s">
        <v>110</v>
      </c>
      <c r="R4711" s="89" t="str">
        <f>_xlfn.XLOOKUP(Q4711,匹配表1065!L:L,匹配表1065!O:O)</f>
        <v>B</v>
      </c>
      <c r="S4711" s="93" t="str">
        <f>IFERROR(_xlfn.XLOOKUP(Q4711,匹配表1065!AI:AI,匹配表1065!AJ:AJ),"绿标")</f>
        <v>绿标</v>
      </c>
      <c r="T4711" s="93" t="str" cm="1">
        <f t="array" ref="T4711:U4711">_xlfn.XLOOKUP(Q4711,匹配表1065!L:L,匹配表1065!M:N)</f>
        <v>脑血管</v>
      </c>
      <c r="U4711" s="94" t="str">
        <v>神经内科</v>
      </c>
      <c r="V4711" s="95" t="s">
        <v>42</v>
      </c>
      <c r="W4711" s="93">
        <f>_xlfn.XLOOKUP(M4711,匹配表1065!D:D,匹配表1065!F:F)*N4711</f>
        <v>12</v>
      </c>
    </row>
    <row r="4712" customHeight="1" spans="1:23">
      <c r="A4712" s="89" t="s">
        <v>877</v>
      </c>
      <c r="B4712" s="90">
        <v>46204</v>
      </c>
      <c r="C4712" s="91" t="str">
        <f t="shared" si="146"/>
        <v>7月第1周</v>
      </c>
      <c r="D4712" s="89" t="s">
        <v>878</v>
      </c>
      <c r="E4712" s="89" t="str">
        <f t="shared" si="147"/>
        <v>7月第1周--周3</v>
      </c>
      <c r="F4712" s="103" t="s">
        <v>27</v>
      </c>
      <c r="G4712" s="102" t="s">
        <v>104</v>
      </c>
      <c r="H4712" s="92" t="str">
        <f>_xlfn.XLOOKUP(O4712,匹配表1065!T:T,匹配表1065!W:W)</f>
        <v>济南市</v>
      </c>
      <c r="I4712" s="89" t="str">
        <f>_xlfn.XLOOKUP(O4712,匹配表1065!T:T,匹配表1065!X:X)</f>
        <v>PME2026</v>
      </c>
      <c r="J4712" s="102" t="s">
        <v>116</v>
      </c>
      <c r="K4712" s="89" cm="1">
        <f ca="1" t="array" ref="K4712:L4712">_xlfn.XLOOKUP(J4712,匹配表1065!Y:Y,匹配表1065!AA:AB)</f>
        <v>13</v>
      </c>
      <c r="L4712" s="89" t="str">
        <v>3个月以上</v>
      </c>
      <c r="M4712" s="92" t="s">
        <v>30</v>
      </c>
      <c r="N4712" s="102">
        <v>1</v>
      </c>
      <c r="O4712" s="93" t="str">
        <f>_xlfn.XLOOKUP(P4712,匹配表1065!U:U,匹配表1065!T:T)</f>
        <v>HO00001409</v>
      </c>
      <c r="P4712" s="102" t="s">
        <v>117</v>
      </c>
      <c r="Q4712" s="102" t="s">
        <v>118</v>
      </c>
      <c r="R4712" s="89" t="str">
        <f>_xlfn.XLOOKUP(Q4712,匹配表1065!L:L,匹配表1065!O:O)</f>
        <v>A</v>
      </c>
      <c r="S4712" s="93" t="str">
        <f>IFERROR(_xlfn.XLOOKUP(Q4712,匹配表1065!AI:AI,匹配表1065!AJ:AJ),"绿标")</f>
        <v>绿标</v>
      </c>
      <c r="T4712" s="93" t="str" cm="1">
        <f t="array" ref="T4712:U4712">_xlfn.XLOOKUP(Q4712,匹配表1065!L:L,匹配表1065!M:N)</f>
        <v>头痛</v>
      </c>
      <c r="U4712" s="94" t="str">
        <v>神经内科</v>
      </c>
      <c r="V4712" s="95" t="s">
        <v>67</v>
      </c>
      <c r="W4712" s="93">
        <f>_xlfn.XLOOKUP(M4712,匹配表1065!D:D,匹配表1065!F:F)*N4712</f>
        <v>12</v>
      </c>
    </row>
    <row r="4713" customHeight="1" spans="1:23">
      <c r="A4713" s="89" t="s">
        <v>877</v>
      </c>
      <c r="B4713" s="90">
        <v>46204</v>
      </c>
      <c r="C4713" s="91" t="str">
        <f t="shared" si="146"/>
        <v>7月第1周</v>
      </c>
      <c r="D4713" s="89" t="s">
        <v>878</v>
      </c>
      <c r="E4713" s="89" t="str">
        <f t="shared" si="147"/>
        <v>7月第1周--周3</v>
      </c>
      <c r="F4713" s="103" t="s">
        <v>27</v>
      </c>
      <c r="G4713" s="102" t="s">
        <v>104</v>
      </c>
      <c r="H4713" s="92" t="str">
        <f>_xlfn.XLOOKUP(O4713,匹配表1065!T:T,匹配表1065!W:W)</f>
        <v>济南市</v>
      </c>
      <c r="I4713" s="89" t="str">
        <f>_xlfn.XLOOKUP(O4713,匹配表1065!T:T,匹配表1065!X:X)</f>
        <v>PME2026</v>
      </c>
      <c r="J4713" s="102" t="s">
        <v>116</v>
      </c>
      <c r="K4713" s="89" cm="1">
        <f ca="1" t="array" ref="K4713:L4713">_xlfn.XLOOKUP(J4713,匹配表1065!Y:Y,匹配表1065!AA:AB)</f>
        <v>13</v>
      </c>
      <c r="L4713" s="89" t="str">
        <v>3个月以上</v>
      </c>
      <c r="M4713" s="92" t="s">
        <v>55</v>
      </c>
      <c r="N4713" s="102">
        <v>1</v>
      </c>
      <c r="O4713" s="93" t="str">
        <f>_xlfn.XLOOKUP(P4713,匹配表1065!U:U,匹配表1065!T:T)</f>
        <v>HO00001417</v>
      </c>
      <c r="P4713" s="102" t="s">
        <v>119</v>
      </c>
      <c r="Q4713" s="102" t="s">
        <v>120</v>
      </c>
      <c r="R4713" s="89" t="str">
        <f>_xlfn.XLOOKUP(Q4713,匹配表1065!L:L,匹配表1065!O:O)</f>
        <v>D</v>
      </c>
      <c r="S4713" s="93" t="str">
        <f>IFERROR(_xlfn.XLOOKUP(Q4713,匹配表1065!AI:AI,匹配表1065!AJ:AJ),"绿标")</f>
        <v>绿标</v>
      </c>
      <c r="T4713" s="93" t="str" cm="1">
        <f t="array" ref="T4713:U4713">_xlfn.XLOOKUP(Q4713,匹配表1065!L:L,匹配表1065!M:N)</f>
        <v>抑郁焦虑</v>
      </c>
      <c r="U4713" s="94" t="str">
        <v>精神心理科</v>
      </c>
      <c r="V4713" s="95" t="s">
        <v>70</v>
      </c>
      <c r="W4713" s="93">
        <f>_xlfn.XLOOKUP(M4713,匹配表1065!D:D,匹配表1065!F:F)*N4713</f>
        <v>8</v>
      </c>
    </row>
    <row r="4714" customHeight="1" spans="1:23">
      <c r="A4714" s="89" t="s">
        <v>877</v>
      </c>
      <c r="B4714" s="90">
        <v>46204</v>
      </c>
      <c r="C4714" s="91" t="str">
        <f t="shared" si="146"/>
        <v>7月第1周</v>
      </c>
      <c r="D4714" s="89" t="s">
        <v>878</v>
      </c>
      <c r="E4714" s="89" t="str">
        <f t="shared" si="147"/>
        <v>7月第1周--周3</v>
      </c>
      <c r="F4714" s="103" t="s">
        <v>27</v>
      </c>
      <c r="G4714" s="102" t="s">
        <v>104</v>
      </c>
      <c r="H4714" s="92" t="str">
        <f>_xlfn.XLOOKUP(O4714,匹配表1065!T:T,匹配表1065!W:W)</f>
        <v>济南市</v>
      </c>
      <c r="I4714" s="89" t="str">
        <f>_xlfn.XLOOKUP(O4714,匹配表1065!T:T,匹配表1065!X:X)</f>
        <v>PME2025</v>
      </c>
      <c r="J4714" s="102" t="s">
        <v>128</v>
      </c>
      <c r="K4714" s="89" cm="1">
        <f ca="1" t="array" ref="K4714:L4714">_xlfn.XLOOKUP(J4714,匹配表1065!Y:Y,匹配表1065!AA:AB)</f>
        <v>13</v>
      </c>
      <c r="L4714" s="89" t="str">
        <v>3个月以上</v>
      </c>
      <c r="M4714" s="92" t="s">
        <v>30</v>
      </c>
      <c r="N4714" s="102">
        <v>1</v>
      </c>
      <c r="O4714" s="93" t="str">
        <f>_xlfn.XLOOKUP(P4714,匹配表1065!U:U,匹配表1065!T:T)</f>
        <v>HO00001400</v>
      </c>
      <c r="P4714" s="102" t="s">
        <v>112</v>
      </c>
      <c r="Q4714" s="102" t="s">
        <v>131</v>
      </c>
      <c r="R4714" s="89" t="str">
        <f>_xlfn.XLOOKUP(Q4714,匹配表1065!L:L,匹配表1065!O:O)</f>
        <v>B</v>
      </c>
      <c r="S4714" s="93" t="str">
        <f>IFERROR(_xlfn.XLOOKUP(Q4714,匹配表1065!AI:AI,匹配表1065!AJ:AJ),"绿标")</f>
        <v>红标</v>
      </c>
      <c r="T4714" s="93" t="str" cm="1">
        <f t="array" ref="T4714:U4714">_xlfn.XLOOKUP(Q4714,匹配表1065!L:L,匹配表1065!M:N)</f>
        <v>脑血管</v>
      </c>
      <c r="U4714" s="94" t="str">
        <v>神经内科</v>
      </c>
      <c r="V4714" s="95" t="s">
        <v>42</v>
      </c>
      <c r="W4714" s="93">
        <f>_xlfn.XLOOKUP(M4714,匹配表1065!D:D,匹配表1065!F:F)*N4714</f>
        <v>12</v>
      </c>
    </row>
    <row r="4715" customHeight="1" spans="1:23">
      <c r="A4715" s="89" t="s">
        <v>877</v>
      </c>
      <c r="B4715" s="90">
        <v>46204</v>
      </c>
      <c r="C4715" s="91" t="str">
        <f t="shared" si="146"/>
        <v>7月第1周</v>
      </c>
      <c r="D4715" s="89" t="s">
        <v>878</v>
      </c>
      <c r="E4715" s="89" t="str">
        <f t="shared" si="147"/>
        <v>7月第1周--周3</v>
      </c>
      <c r="F4715" s="103" t="s">
        <v>27</v>
      </c>
      <c r="G4715" s="102" t="s">
        <v>104</v>
      </c>
      <c r="H4715" s="92" t="str">
        <f>_xlfn.XLOOKUP(O4715,匹配表1065!T:T,匹配表1065!W:W)</f>
        <v>济南市</v>
      </c>
      <c r="I4715" s="89" t="str">
        <f>_xlfn.XLOOKUP(O4715,匹配表1065!T:T,匹配表1065!X:X)</f>
        <v>PME2025</v>
      </c>
      <c r="J4715" s="102" t="s">
        <v>128</v>
      </c>
      <c r="K4715" s="89" cm="1">
        <f ca="1" t="array" ref="K4715:L4715">_xlfn.XLOOKUP(J4715,匹配表1065!Y:Y,匹配表1065!AA:AB)</f>
        <v>13</v>
      </c>
      <c r="L4715" s="89" t="str">
        <v>3个月以上</v>
      </c>
      <c r="M4715" s="92" t="s">
        <v>35</v>
      </c>
      <c r="N4715" s="102">
        <v>1</v>
      </c>
      <c r="O4715" s="93" t="str">
        <f>_xlfn.XLOOKUP(P4715,匹配表1065!U:U,匹配表1065!T:T)</f>
        <v>HO00001400</v>
      </c>
      <c r="P4715" s="102" t="s">
        <v>112</v>
      </c>
      <c r="Q4715" s="102" t="s">
        <v>416</v>
      </c>
      <c r="R4715" s="89" t="str">
        <f>_xlfn.XLOOKUP(Q4715,匹配表1065!L:L,匹配表1065!O:O)</f>
        <v>C</v>
      </c>
      <c r="S4715" s="93" t="str">
        <f>IFERROR(_xlfn.XLOOKUP(Q4715,匹配表1065!AI:AI,匹配表1065!AJ:AJ),"绿标")</f>
        <v>绿标</v>
      </c>
      <c r="T4715" s="93" t="str" cm="1">
        <f t="array" ref="T4715:U4715">_xlfn.XLOOKUP(Q4715,匹配表1065!L:L,匹配表1065!M:N)</f>
        <v>眩晕</v>
      </c>
      <c r="U4715" s="94" t="str">
        <v>耳鼻喉科</v>
      </c>
      <c r="V4715" s="95" t="s">
        <v>33</v>
      </c>
      <c r="W4715" s="93">
        <f>_xlfn.XLOOKUP(M4715,匹配表1065!D:D,匹配表1065!F:F)*N4715</f>
        <v>4</v>
      </c>
    </row>
    <row r="4716" customHeight="1" spans="1:23">
      <c r="A4716" s="89" t="s">
        <v>877</v>
      </c>
      <c r="B4716" s="90">
        <v>46204</v>
      </c>
      <c r="C4716" s="91" t="str">
        <f t="shared" si="146"/>
        <v>7月第1周</v>
      </c>
      <c r="D4716" s="89" t="s">
        <v>878</v>
      </c>
      <c r="E4716" s="89" t="str">
        <f t="shared" si="147"/>
        <v>7月第1周--周3</v>
      </c>
      <c r="F4716" s="103" t="s">
        <v>27</v>
      </c>
      <c r="G4716" s="102" t="s">
        <v>104</v>
      </c>
      <c r="H4716" s="92" t="str">
        <f>_xlfn.XLOOKUP(O4716,匹配表1065!T:T,匹配表1065!W:W)</f>
        <v>济南市</v>
      </c>
      <c r="I4716" s="89" t="str">
        <f>_xlfn.XLOOKUP(O4716,匹配表1065!T:T,匹配表1065!X:X)</f>
        <v>PME2025</v>
      </c>
      <c r="J4716" s="102" t="s">
        <v>128</v>
      </c>
      <c r="K4716" s="89" cm="1">
        <f ca="1" t="array" ref="K4716:L4716">_xlfn.XLOOKUP(J4716,匹配表1065!Y:Y,匹配表1065!AA:AB)</f>
        <v>13</v>
      </c>
      <c r="L4716" s="89" t="str">
        <v>3个月以上</v>
      </c>
      <c r="M4716" s="92" t="s">
        <v>35</v>
      </c>
      <c r="N4716" s="102">
        <v>1</v>
      </c>
      <c r="O4716" s="93" t="str">
        <f>_xlfn.XLOOKUP(P4716,匹配表1065!U:U,匹配表1065!T:T)</f>
        <v>HO00001400</v>
      </c>
      <c r="P4716" s="102" t="s">
        <v>112</v>
      </c>
      <c r="Q4716" s="102" t="s">
        <v>132</v>
      </c>
      <c r="R4716" s="89" t="str">
        <f>_xlfn.XLOOKUP(Q4716,匹配表1065!L:L,匹配表1065!O:O)</f>
        <v>D</v>
      </c>
      <c r="S4716" s="93" t="str">
        <f>IFERROR(_xlfn.XLOOKUP(Q4716,匹配表1065!AI:AI,匹配表1065!AJ:AJ),"绿标")</f>
        <v>绿标</v>
      </c>
      <c r="T4716" s="93" t="str" cm="1">
        <f t="array" ref="T4716:U4716">_xlfn.XLOOKUP(Q4716,匹配表1065!L:L,匹配表1065!M:N)</f>
        <v>抑郁焦虑</v>
      </c>
      <c r="U4716" s="94" t="str">
        <v>精神心理科</v>
      </c>
      <c r="V4716" s="95" t="s">
        <v>311</v>
      </c>
      <c r="W4716" s="93">
        <f>_xlfn.XLOOKUP(M4716,匹配表1065!D:D,匹配表1065!F:F)*N4716</f>
        <v>4</v>
      </c>
    </row>
    <row r="4717" customHeight="1" spans="1:23">
      <c r="A4717" s="89" t="s">
        <v>877</v>
      </c>
      <c r="B4717" s="90">
        <v>46204</v>
      </c>
      <c r="C4717" s="91" t="str">
        <f t="shared" si="146"/>
        <v>7月第1周</v>
      </c>
      <c r="D4717" s="89" t="s">
        <v>878</v>
      </c>
      <c r="E4717" s="89" t="str">
        <f t="shared" si="147"/>
        <v>7月第1周--周3</v>
      </c>
      <c r="F4717" s="103" t="s">
        <v>27</v>
      </c>
      <c r="G4717" s="102" t="s">
        <v>104</v>
      </c>
      <c r="H4717" s="92" t="str">
        <f>_xlfn.XLOOKUP(O4717,匹配表1065!T:T,匹配表1065!W:W)</f>
        <v>济南市</v>
      </c>
      <c r="I4717" s="89" t="str">
        <f>_xlfn.XLOOKUP(O4717,匹配表1065!T:T,匹配表1065!X:X)</f>
        <v>PME2025</v>
      </c>
      <c r="J4717" s="102" t="s">
        <v>128</v>
      </c>
      <c r="K4717" s="89" cm="1">
        <f ca="1" t="array" ref="K4717:L4717">_xlfn.XLOOKUP(J4717,匹配表1065!Y:Y,匹配表1065!AA:AB)</f>
        <v>13</v>
      </c>
      <c r="L4717" s="89" t="str">
        <v>3个月以上</v>
      </c>
      <c r="M4717" s="92" t="s">
        <v>35</v>
      </c>
      <c r="N4717" s="102">
        <v>1</v>
      </c>
      <c r="O4717" s="93" t="str">
        <f>_xlfn.XLOOKUP(P4717,匹配表1065!U:U,匹配表1065!T:T)</f>
        <v>HO00001400</v>
      </c>
      <c r="P4717" s="102" t="s">
        <v>112</v>
      </c>
      <c r="Q4717" s="102" t="s">
        <v>241</v>
      </c>
      <c r="R4717" s="89" t="str">
        <f>_xlfn.XLOOKUP(Q4717,匹配表1065!L:L,匹配表1065!O:O)</f>
        <v>A</v>
      </c>
      <c r="S4717" s="93" t="str">
        <f>IFERROR(_xlfn.XLOOKUP(Q4717,匹配表1065!AI:AI,匹配表1065!AJ:AJ),"绿标")</f>
        <v>红标</v>
      </c>
      <c r="T4717" s="93" t="str" cm="1">
        <f t="array" ref="T4717:U4717">_xlfn.XLOOKUP(Q4717,匹配表1065!L:L,匹配表1065!M:N)</f>
        <v>头痛</v>
      </c>
      <c r="U4717" s="94" t="str">
        <v>神经内科</v>
      </c>
      <c r="V4717" s="95" t="s">
        <v>58</v>
      </c>
      <c r="W4717" s="93">
        <f>_xlfn.XLOOKUP(M4717,匹配表1065!D:D,匹配表1065!F:F)*N4717</f>
        <v>4</v>
      </c>
    </row>
    <row r="4718" customHeight="1" spans="1:23">
      <c r="A4718" s="89" t="s">
        <v>877</v>
      </c>
      <c r="B4718" s="90">
        <v>46204</v>
      </c>
      <c r="C4718" s="91" t="str">
        <f t="shared" si="146"/>
        <v>7月第1周</v>
      </c>
      <c r="D4718" s="89" t="s">
        <v>878</v>
      </c>
      <c r="E4718" s="89" t="str">
        <f t="shared" si="147"/>
        <v>7月第1周--周3</v>
      </c>
      <c r="F4718" s="103" t="s">
        <v>27</v>
      </c>
      <c r="G4718" s="102" t="s">
        <v>104</v>
      </c>
      <c r="H4718" s="92" t="str">
        <f>_xlfn.XLOOKUP(O4718,匹配表1065!T:T,匹配表1065!W:W)</f>
        <v>济南市</v>
      </c>
      <c r="I4718" s="89" t="str">
        <f>_xlfn.XLOOKUP(O4718,匹配表1065!T:T,匹配表1065!X:X)</f>
        <v>PME2025</v>
      </c>
      <c r="J4718" s="102" t="s">
        <v>111</v>
      </c>
      <c r="K4718" s="89" cm="1">
        <f ca="1" t="array" ref="K4718:L4718">_xlfn.XLOOKUP(J4718,匹配表1065!Y:Y,匹配表1065!AA:AB)</f>
        <v>30</v>
      </c>
      <c r="L4718" s="89" t="str">
        <v>3个月以上</v>
      </c>
      <c r="M4718" s="92" t="s">
        <v>30</v>
      </c>
      <c r="N4718" s="102">
        <v>1</v>
      </c>
      <c r="O4718" s="93" t="str">
        <f>_xlfn.XLOOKUP(P4718,匹配表1065!U:U,匹配表1065!T:T)</f>
        <v>HO00001400</v>
      </c>
      <c r="P4718" s="102" t="s">
        <v>112</v>
      </c>
      <c r="Q4718" s="102" t="s">
        <v>113</v>
      </c>
      <c r="R4718" s="89" t="str">
        <f>_xlfn.XLOOKUP(Q4718,匹配表1065!L:L,匹配表1065!O:O)</f>
        <v>B</v>
      </c>
      <c r="S4718" s="93" t="str">
        <f>IFERROR(_xlfn.XLOOKUP(Q4718,匹配表1065!AI:AI,匹配表1065!AJ:AJ),"绿标")</f>
        <v>红标</v>
      </c>
      <c r="T4718" s="93" t="str" cm="1">
        <f t="array" ref="T4718:U4718">_xlfn.XLOOKUP(Q4718,匹配表1065!L:L,匹配表1065!M:N)</f>
        <v>抑郁焦虑</v>
      </c>
      <c r="U4718" s="94" t="str">
        <v>神经内科</v>
      </c>
      <c r="V4718" s="95" t="s">
        <v>42</v>
      </c>
      <c r="W4718" s="93">
        <f>_xlfn.XLOOKUP(M4718,匹配表1065!D:D,匹配表1065!F:F)*N4718</f>
        <v>12</v>
      </c>
    </row>
    <row r="4719" customHeight="1" spans="1:23">
      <c r="A4719" s="89" t="s">
        <v>877</v>
      </c>
      <c r="B4719" s="90">
        <v>46204</v>
      </c>
      <c r="C4719" s="91" t="str">
        <f t="shared" si="146"/>
        <v>7月第1周</v>
      </c>
      <c r="D4719" s="89" t="s">
        <v>878</v>
      </c>
      <c r="E4719" s="89" t="str">
        <f t="shared" si="147"/>
        <v>7月第1周--周3</v>
      </c>
      <c r="F4719" s="103" t="s">
        <v>27</v>
      </c>
      <c r="G4719" s="102" t="s">
        <v>104</v>
      </c>
      <c r="H4719" s="92" t="str">
        <f>_xlfn.XLOOKUP(O4719,匹配表1065!T:T,匹配表1065!W:W)</f>
        <v>济南市</v>
      </c>
      <c r="I4719" s="89" t="str">
        <f>_xlfn.XLOOKUP(O4719,匹配表1065!T:T,匹配表1065!X:X)</f>
        <v>PME2025</v>
      </c>
      <c r="J4719" s="102" t="s">
        <v>111</v>
      </c>
      <c r="K4719" s="89" cm="1">
        <f ca="1" t="array" ref="K4719:L4719">_xlfn.XLOOKUP(J4719,匹配表1065!Y:Y,匹配表1065!AA:AB)</f>
        <v>30</v>
      </c>
      <c r="L4719" s="89" t="str">
        <v>3个月以上</v>
      </c>
      <c r="M4719" s="92" t="s">
        <v>35</v>
      </c>
      <c r="N4719" s="102">
        <v>1</v>
      </c>
      <c r="O4719" s="93" t="str">
        <f>_xlfn.XLOOKUP(P4719,匹配表1065!U:U,匹配表1065!T:T)</f>
        <v>HO00001400</v>
      </c>
      <c r="P4719" s="102" t="s">
        <v>112</v>
      </c>
      <c r="Q4719" s="102" t="s">
        <v>597</v>
      </c>
      <c r="R4719" s="89" t="str">
        <f>_xlfn.XLOOKUP(Q4719,匹配表1065!L:L,匹配表1065!O:O)</f>
        <v>B</v>
      </c>
      <c r="S4719" s="93" t="str">
        <f>IFERROR(_xlfn.XLOOKUP(Q4719,匹配表1065!AI:AI,匹配表1065!AJ:AJ),"绿标")</f>
        <v>绿标</v>
      </c>
      <c r="T4719" s="93" t="str" cm="1">
        <f t="array" ref="T4719:U4719">_xlfn.XLOOKUP(Q4719,匹配表1065!L:L,匹配表1065!M:N)</f>
        <v>脑血管</v>
      </c>
      <c r="U4719" s="94" t="str">
        <v>神经内科</v>
      </c>
      <c r="V4719" s="95" t="s">
        <v>58</v>
      </c>
      <c r="W4719" s="93">
        <f>_xlfn.XLOOKUP(M4719,匹配表1065!D:D,匹配表1065!F:F)*N4719</f>
        <v>4</v>
      </c>
    </row>
    <row r="4720" customHeight="1" spans="1:23">
      <c r="A4720" s="89" t="s">
        <v>877</v>
      </c>
      <c r="B4720" s="90">
        <v>46204</v>
      </c>
      <c r="C4720" s="91" t="str">
        <f t="shared" si="146"/>
        <v>7月第1周</v>
      </c>
      <c r="D4720" s="89" t="s">
        <v>878</v>
      </c>
      <c r="E4720" s="89" t="str">
        <f t="shared" si="147"/>
        <v>7月第1周--周3</v>
      </c>
      <c r="F4720" s="103" t="s">
        <v>27</v>
      </c>
      <c r="G4720" s="102" t="s">
        <v>104</v>
      </c>
      <c r="H4720" s="92" t="str">
        <f>_xlfn.XLOOKUP(O4720,匹配表1065!T:T,匹配表1065!W:W)</f>
        <v>济南市</v>
      </c>
      <c r="I4720" s="89" t="str">
        <f>_xlfn.XLOOKUP(O4720,匹配表1065!T:T,匹配表1065!X:X)</f>
        <v>PME2025</v>
      </c>
      <c r="J4720" s="102" t="s">
        <v>111</v>
      </c>
      <c r="K4720" s="89" cm="1">
        <f ca="1" t="array" ref="K4720:L4720">_xlfn.XLOOKUP(J4720,匹配表1065!Y:Y,匹配表1065!AA:AB)</f>
        <v>30</v>
      </c>
      <c r="L4720" s="89" t="str">
        <v>3个月以上</v>
      </c>
      <c r="M4720" s="92" t="s">
        <v>30</v>
      </c>
      <c r="N4720" s="102">
        <v>1</v>
      </c>
      <c r="O4720" s="93" t="str">
        <f>_xlfn.XLOOKUP(P4720,匹配表1065!U:U,匹配表1065!T:T)</f>
        <v>HO00001400</v>
      </c>
      <c r="P4720" s="102" t="s">
        <v>112</v>
      </c>
      <c r="Q4720" s="102" t="s">
        <v>115</v>
      </c>
      <c r="R4720" s="89" t="str">
        <f>_xlfn.XLOOKUP(Q4720,匹配表1065!L:L,匹配表1065!O:O)</f>
        <v>B</v>
      </c>
      <c r="S4720" s="93" t="str">
        <f>IFERROR(_xlfn.XLOOKUP(Q4720,匹配表1065!AI:AI,匹配表1065!AJ:AJ),"绿标")</f>
        <v>绿标</v>
      </c>
      <c r="T4720" s="93" t="str" cm="1">
        <f t="array" ref="T4720:U4720">_xlfn.XLOOKUP(Q4720,匹配表1065!L:L,匹配表1065!M:N)</f>
        <v>癫痫</v>
      </c>
      <c r="U4720" s="94" t="str">
        <v>神经内科</v>
      </c>
      <c r="V4720" s="95" t="s">
        <v>70</v>
      </c>
      <c r="W4720" s="93">
        <f>_xlfn.XLOOKUP(M4720,匹配表1065!D:D,匹配表1065!F:F)*N4720</f>
        <v>12</v>
      </c>
    </row>
    <row r="4721" customHeight="1" spans="1:23">
      <c r="A4721" s="89" t="s">
        <v>877</v>
      </c>
      <c r="B4721" s="90">
        <v>46204</v>
      </c>
      <c r="C4721" s="91" t="str">
        <f t="shared" si="146"/>
        <v>7月第1周</v>
      </c>
      <c r="D4721" s="89" t="s">
        <v>878</v>
      </c>
      <c r="E4721" s="89" t="str">
        <f t="shared" si="147"/>
        <v>7月第1周--周3</v>
      </c>
      <c r="F4721" s="103" t="s">
        <v>27</v>
      </c>
      <c r="G4721" s="102" t="s">
        <v>167</v>
      </c>
      <c r="H4721" s="92" t="str">
        <f>_xlfn.XLOOKUP(O4721,匹配表1065!T:T,匹配表1065!W:W)</f>
        <v>无锡市</v>
      </c>
      <c r="I4721" s="89" t="str">
        <f>_xlfn.XLOOKUP(O4721,匹配表1065!T:T,匹配表1065!X:X)</f>
        <v>PME2014</v>
      </c>
      <c r="J4721" s="102" t="s">
        <v>581</v>
      </c>
      <c r="K4721" s="89" cm="1">
        <f ca="1" t="array" ref="K4721:L4721">_xlfn.XLOOKUP(J4721,匹配表1065!Y:Y,匹配表1065!AA:AB)</f>
        <v>1</v>
      </c>
      <c r="L4721" s="89" t="str">
        <v>3个月以内</v>
      </c>
      <c r="M4721" s="92" t="s">
        <v>30</v>
      </c>
      <c r="N4721" s="102">
        <v>1</v>
      </c>
      <c r="O4721" s="93" t="str">
        <f>_xlfn.XLOOKUP(P4721,匹配表1065!U:U,匹配表1065!T:T)</f>
        <v>HO00001112</v>
      </c>
      <c r="P4721" s="102" t="s">
        <v>594</v>
      </c>
      <c r="Q4721" s="102" t="s">
        <v>595</v>
      </c>
      <c r="R4721" s="89" t="str">
        <f>_xlfn.XLOOKUP(Q4721,匹配表1065!L:L,匹配表1065!O:O)</f>
        <v>A</v>
      </c>
      <c r="S4721" s="93" t="str">
        <f>IFERROR(_xlfn.XLOOKUP(Q4721,匹配表1065!AI:AI,匹配表1065!AJ:AJ),"绿标")</f>
        <v>红标</v>
      </c>
      <c r="T4721" s="93" t="str" cm="1">
        <f t="array" ref="T4721:U4721">_xlfn.XLOOKUP(Q4721,匹配表1065!L:L,匹配表1065!M:N)</f>
        <v>头痛</v>
      </c>
      <c r="U4721" s="94" t="str">
        <v>神经内科</v>
      </c>
      <c r="V4721" s="95" t="s">
        <v>67</v>
      </c>
      <c r="W4721" s="93">
        <f>_xlfn.XLOOKUP(M4721,匹配表1065!D:D,匹配表1065!F:F)*N4721</f>
        <v>12</v>
      </c>
    </row>
    <row r="4722" customHeight="1" spans="1:23">
      <c r="A4722" s="89" t="s">
        <v>877</v>
      </c>
      <c r="B4722" s="90">
        <v>46204</v>
      </c>
      <c r="C4722" s="91" t="str">
        <f t="shared" si="146"/>
        <v>7月第1周</v>
      </c>
      <c r="D4722" s="89" t="s">
        <v>878</v>
      </c>
      <c r="E4722" s="89" t="str">
        <f t="shared" si="147"/>
        <v>7月第1周--周3</v>
      </c>
      <c r="F4722" s="103" t="s">
        <v>27</v>
      </c>
      <c r="G4722" s="102" t="s">
        <v>167</v>
      </c>
      <c r="H4722" s="92" t="str">
        <f>_xlfn.XLOOKUP(O4722,匹配表1065!T:T,匹配表1065!W:W)</f>
        <v>苏州市</v>
      </c>
      <c r="I4722" s="89" t="str">
        <f>_xlfn.XLOOKUP(O4722,匹配表1065!T:T,匹配表1065!X:X)</f>
        <v>PME2011</v>
      </c>
      <c r="J4722" s="102" t="s">
        <v>852</v>
      </c>
      <c r="K4722" s="89" t="e" cm="1">
        <f ca="1" t="array" ref="K4722">_xlfn.XLOOKUP(J4722,匹配表1065!Y:Y,匹配表1065!AA:AB)</f>
        <v>#N/A</v>
      </c>
      <c r="L4722" s="89"/>
      <c r="M4722" s="92" t="s">
        <v>35</v>
      </c>
      <c r="N4722" s="102">
        <v>1</v>
      </c>
      <c r="O4722" s="93" t="str">
        <f>_xlfn.XLOOKUP(P4722,匹配表1065!U:U,匹配表1065!T:T)</f>
        <v>HO00307823</v>
      </c>
      <c r="P4722" s="102" t="s">
        <v>169</v>
      </c>
      <c r="Q4722" s="102" t="s">
        <v>438</v>
      </c>
      <c r="R4722" s="89" t="str">
        <f>_xlfn.XLOOKUP(Q4722,匹配表1065!L:L,匹配表1065!O:O)</f>
        <v>A</v>
      </c>
      <c r="S4722" s="93" t="str">
        <f>IFERROR(_xlfn.XLOOKUP(Q4722,匹配表1065!AI:AI,匹配表1065!AJ:AJ),"绿标")</f>
        <v>红标</v>
      </c>
      <c r="T4722" s="93" t="str" cm="1">
        <f t="array" ref="T4722:U4722">_xlfn.XLOOKUP(Q4722,匹配表1065!L:L,匹配表1065!M:N)</f>
        <v>头痛</v>
      </c>
      <c r="U4722" s="94" t="str">
        <v>神经内科</v>
      </c>
      <c r="V4722" s="95" t="s">
        <v>58</v>
      </c>
      <c r="W4722" s="93">
        <f>_xlfn.XLOOKUP(M4722,匹配表1065!D:D,匹配表1065!F:F)*N4722</f>
        <v>4</v>
      </c>
    </row>
    <row r="4723" customHeight="1" spans="1:23">
      <c r="A4723" s="89" t="s">
        <v>877</v>
      </c>
      <c r="B4723" s="90">
        <v>46204</v>
      </c>
      <c r="C4723" s="91" t="str">
        <f t="shared" si="146"/>
        <v>7月第1周</v>
      </c>
      <c r="D4723" s="89" t="s">
        <v>878</v>
      </c>
      <c r="E4723" s="89" t="str">
        <f t="shared" si="147"/>
        <v>7月第1周--周3</v>
      </c>
      <c r="F4723" s="103" t="s">
        <v>27</v>
      </c>
      <c r="G4723" s="102" t="s">
        <v>167</v>
      </c>
      <c r="H4723" s="92" t="str">
        <f>_xlfn.XLOOKUP(O4723,匹配表1065!T:T,匹配表1065!W:W)</f>
        <v>南通市</v>
      </c>
      <c r="I4723" s="89" t="str">
        <f>_xlfn.XLOOKUP(O4723,匹配表1065!T:T,匹配表1065!X:X)</f>
        <v>PME2013</v>
      </c>
      <c r="J4723" s="102" t="s">
        <v>180</v>
      </c>
      <c r="K4723" s="89" cm="1">
        <f ca="1" t="array" ref="K4723:L4723">_xlfn.XLOOKUP(J4723,匹配表1065!Y:Y,匹配表1065!AA:AB)</f>
        <v>51</v>
      </c>
      <c r="L4723" s="89" t="str">
        <v>3个月以上</v>
      </c>
      <c r="M4723" s="92" t="s">
        <v>30</v>
      </c>
      <c r="N4723" s="102">
        <v>3</v>
      </c>
      <c r="O4723" s="93" t="str">
        <f>_xlfn.XLOOKUP(P4723,匹配表1065!U:U,匹配表1065!T:T)</f>
        <v>HO00001021</v>
      </c>
      <c r="P4723" s="102" t="s">
        <v>181</v>
      </c>
      <c r="Q4723" s="102" t="s">
        <v>182</v>
      </c>
      <c r="R4723" s="89" t="str">
        <f>_xlfn.XLOOKUP(Q4723,匹配表1065!L:L,匹配表1065!O:O)</f>
        <v>C</v>
      </c>
      <c r="S4723" s="93" t="str">
        <f>IFERROR(_xlfn.XLOOKUP(Q4723,匹配表1065!AI:AI,匹配表1065!AJ:AJ),"绿标")</f>
        <v>红标</v>
      </c>
      <c r="T4723" s="93" t="str" cm="1">
        <f t="array" ref="T4723:U4723">_xlfn.XLOOKUP(Q4723,匹配表1065!L:L,匹配表1065!M:N)</f>
        <v>眩晕</v>
      </c>
      <c r="U4723" s="94" t="str">
        <v>神经内科</v>
      </c>
      <c r="V4723" s="95" t="s">
        <v>70</v>
      </c>
      <c r="W4723" s="93">
        <f>_xlfn.XLOOKUP(M4723,匹配表1065!D:D,匹配表1065!F:F)*N4723</f>
        <v>36</v>
      </c>
    </row>
    <row r="4724" customHeight="1" spans="1:23">
      <c r="A4724" s="89" t="s">
        <v>877</v>
      </c>
      <c r="B4724" s="90">
        <v>46204</v>
      </c>
      <c r="C4724" s="91" t="str">
        <f t="shared" si="146"/>
        <v>7月第1周</v>
      </c>
      <c r="D4724" s="89" t="s">
        <v>878</v>
      </c>
      <c r="E4724" s="89" t="str">
        <f t="shared" si="147"/>
        <v>7月第1周--周3</v>
      </c>
      <c r="F4724" s="103" t="s">
        <v>27</v>
      </c>
      <c r="G4724" s="102" t="s">
        <v>167</v>
      </c>
      <c r="H4724" s="92" t="str">
        <f>_xlfn.XLOOKUP(O4724,匹配表1065!T:T,匹配表1065!W:W)</f>
        <v>南通市</v>
      </c>
      <c r="I4724" s="89" t="str">
        <f>_xlfn.XLOOKUP(O4724,匹配表1065!T:T,匹配表1065!X:X)</f>
        <v>PME2013</v>
      </c>
      <c r="J4724" s="102" t="s">
        <v>180</v>
      </c>
      <c r="K4724" s="89" cm="1">
        <f ca="1" t="array" ref="K4724:L4724">_xlfn.XLOOKUP(J4724,匹配表1065!Y:Y,匹配表1065!AA:AB)</f>
        <v>51</v>
      </c>
      <c r="L4724" s="89" t="str">
        <v>3个月以上</v>
      </c>
      <c r="M4724" s="92" t="s">
        <v>35</v>
      </c>
      <c r="N4724" s="102">
        <v>1</v>
      </c>
      <c r="O4724" s="93" t="str">
        <f>_xlfn.XLOOKUP(P4724,匹配表1065!U:U,匹配表1065!T:T)</f>
        <v>HO00001066</v>
      </c>
      <c r="P4724" s="102" t="s">
        <v>183</v>
      </c>
      <c r="Q4724" s="102" t="s">
        <v>352</v>
      </c>
      <c r="R4724" s="89" t="str">
        <f>_xlfn.XLOOKUP(Q4724,匹配表1065!L:L,匹配表1065!O:O)</f>
        <v>C</v>
      </c>
      <c r="S4724" s="93" t="str">
        <f>IFERROR(_xlfn.XLOOKUP(Q4724,匹配表1065!AI:AI,匹配表1065!AJ:AJ),"绿标")</f>
        <v>绿标</v>
      </c>
      <c r="T4724" s="93" t="str" cm="1">
        <f t="array" ref="T4724:U4724">_xlfn.XLOOKUP(Q4724,匹配表1065!L:L,匹配表1065!M:N)</f>
        <v>眩晕</v>
      </c>
      <c r="U4724" s="94" t="str">
        <v>耳鼻喉科</v>
      </c>
      <c r="V4724" s="95" t="s">
        <v>70</v>
      </c>
      <c r="W4724" s="93">
        <f>_xlfn.XLOOKUP(M4724,匹配表1065!D:D,匹配表1065!F:F)*N4724</f>
        <v>4</v>
      </c>
    </row>
    <row r="4725" customHeight="1" spans="1:23">
      <c r="A4725" s="89" t="s">
        <v>877</v>
      </c>
      <c r="B4725" s="90">
        <v>46204</v>
      </c>
      <c r="C4725" s="91" t="str">
        <f t="shared" ref="C4725:C4788" si="150">MONTH(B4725)&amp;TEXT(WEEKNUM(B4725,2)-WEEKNUM(B4725+1-DAY(B4725),2)+1,"月第0周")</f>
        <v>7月第1周</v>
      </c>
      <c r="D4725" s="89" t="s">
        <v>878</v>
      </c>
      <c r="E4725" s="89" t="str">
        <f t="shared" ref="E4725:E4788" si="151">D4725&amp;"--"&amp;"周"&amp;WEEKDAY(B4725,2)</f>
        <v>7月第1周--周3</v>
      </c>
      <c r="F4725" s="103" t="s">
        <v>27</v>
      </c>
      <c r="G4725" s="102" t="s">
        <v>167</v>
      </c>
      <c r="H4725" s="92" t="str">
        <f>_xlfn.XLOOKUP(O4725,匹配表1065!T:T,匹配表1065!W:W)</f>
        <v>苏州市</v>
      </c>
      <c r="I4725" s="89" t="str">
        <f>_xlfn.XLOOKUP(O4725,匹配表1065!T:T,匹配表1065!X:X)</f>
        <v>PME2011</v>
      </c>
      <c r="J4725" s="102" t="s">
        <v>168</v>
      </c>
      <c r="K4725" s="89" cm="1">
        <f ca="1" t="array" ref="K4725:L4725">_xlfn.XLOOKUP(J4725,匹配表1065!Y:Y,匹配表1065!AA:AB)</f>
        <v>19</v>
      </c>
      <c r="L4725" s="89" t="str">
        <v>3个月以上</v>
      </c>
      <c r="M4725" s="92" t="s">
        <v>30</v>
      </c>
      <c r="N4725" s="102">
        <v>3</v>
      </c>
      <c r="O4725" s="93" t="str">
        <f>_xlfn.XLOOKUP(P4725,匹配表1065!U:U,匹配表1065!T:T)</f>
        <v>HO00307823</v>
      </c>
      <c r="P4725" s="102" t="s">
        <v>169</v>
      </c>
      <c r="Q4725" s="102" t="s">
        <v>170</v>
      </c>
      <c r="R4725" s="89" t="str">
        <f>_xlfn.XLOOKUP(Q4725,匹配表1065!L:L,匹配表1065!O:O)</f>
        <v>A</v>
      </c>
      <c r="S4725" s="93" t="str">
        <f>IFERROR(_xlfn.XLOOKUP(Q4725,匹配表1065!AI:AI,匹配表1065!AJ:AJ),"绿标")</f>
        <v>红标</v>
      </c>
      <c r="T4725" s="93" t="str" cm="1">
        <f t="array" ref="T4725:U4725">_xlfn.XLOOKUP(Q4725,匹配表1065!L:L,匹配表1065!M:N)</f>
        <v>头痛</v>
      </c>
      <c r="U4725" s="94" t="str">
        <v>神经内科</v>
      </c>
      <c r="V4725" s="95" t="s">
        <v>67</v>
      </c>
      <c r="W4725" s="93">
        <f>_xlfn.XLOOKUP(M4725,匹配表1065!D:D,匹配表1065!F:F)*N4725</f>
        <v>36</v>
      </c>
    </row>
    <row r="4726" customHeight="1" spans="1:23">
      <c r="A4726" s="89" t="s">
        <v>877</v>
      </c>
      <c r="B4726" s="90">
        <v>46204</v>
      </c>
      <c r="C4726" s="91" t="str">
        <f t="shared" si="150"/>
        <v>7月第1周</v>
      </c>
      <c r="D4726" s="89" t="s">
        <v>878</v>
      </c>
      <c r="E4726" s="89" t="str">
        <f t="shared" si="151"/>
        <v>7月第1周--周3</v>
      </c>
      <c r="F4726" s="103" t="s">
        <v>27</v>
      </c>
      <c r="G4726" s="102" t="s">
        <v>167</v>
      </c>
      <c r="H4726" s="92" t="str">
        <f>_xlfn.XLOOKUP(O4726,匹配表1065!T:T,匹配表1065!W:W)</f>
        <v>苏州市</v>
      </c>
      <c r="I4726" s="89" t="str">
        <f>_xlfn.XLOOKUP(O4726,匹配表1065!T:T,匹配表1065!X:X)</f>
        <v>PME2011</v>
      </c>
      <c r="J4726" s="102" t="s">
        <v>168</v>
      </c>
      <c r="K4726" s="89" cm="1">
        <f ca="1" t="array" ref="K4726:L4726">_xlfn.XLOOKUP(J4726,匹配表1065!Y:Y,匹配表1065!AA:AB)</f>
        <v>19</v>
      </c>
      <c r="L4726" s="89" t="str">
        <v>3个月以上</v>
      </c>
      <c r="M4726" s="92" t="s">
        <v>30</v>
      </c>
      <c r="N4726" s="102">
        <v>1</v>
      </c>
      <c r="O4726" s="93" t="str">
        <f>_xlfn.XLOOKUP(P4726,匹配表1065!U:U,匹配表1065!T:T)</f>
        <v>HO00307823</v>
      </c>
      <c r="P4726" s="102" t="s">
        <v>169</v>
      </c>
      <c r="Q4726" s="102" t="s">
        <v>172</v>
      </c>
      <c r="R4726" s="89" t="str">
        <f>_xlfn.XLOOKUP(Q4726,匹配表1065!L:L,匹配表1065!O:O)</f>
        <v>C</v>
      </c>
      <c r="S4726" s="93" t="str">
        <f>IFERROR(_xlfn.XLOOKUP(Q4726,匹配表1065!AI:AI,匹配表1065!AJ:AJ),"绿标")</f>
        <v>绿标</v>
      </c>
      <c r="T4726" s="93" t="str" cm="1">
        <f t="array" ref="T4726:U4726">_xlfn.XLOOKUP(Q4726,匹配表1065!L:L,匹配表1065!M:N)</f>
        <v>眩晕</v>
      </c>
      <c r="U4726" s="94" t="str">
        <v>神经内科</v>
      </c>
      <c r="V4726" s="95" t="s">
        <v>70</v>
      </c>
      <c r="W4726" s="93">
        <f>_xlfn.XLOOKUP(M4726,匹配表1065!D:D,匹配表1065!F:F)*N4726</f>
        <v>12</v>
      </c>
    </row>
    <row r="4727" customHeight="1" spans="1:23">
      <c r="A4727" s="89" t="s">
        <v>877</v>
      </c>
      <c r="B4727" s="90">
        <v>46204</v>
      </c>
      <c r="C4727" s="91" t="str">
        <f t="shared" si="150"/>
        <v>7月第1周</v>
      </c>
      <c r="D4727" s="89" t="s">
        <v>878</v>
      </c>
      <c r="E4727" s="89" t="str">
        <f t="shared" si="151"/>
        <v>7月第1周--周3</v>
      </c>
      <c r="F4727" s="103" t="s">
        <v>27</v>
      </c>
      <c r="G4727" s="102" t="s">
        <v>167</v>
      </c>
      <c r="H4727" s="92" t="str">
        <f>_xlfn.XLOOKUP(O4727,匹配表1065!T:T,匹配表1065!W:W)</f>
        <v>无锡市</v>
      </c>
      <c r="I4727" s="89" t="str">
        <f>_xlfn.XLOOKUP(O4727,匹配表1065!T:T,匹配表1065!X:X)</f>
        <v>PME2009</v>
      </c>
      <c r="J4727" s="102" t="s">
        <v>193</v>
      </c>
      <c r="K4727" s="89" cm="1">
        <f ca="1" t="array" ref="K4727:L4727">_xlfn.XLOOKUP(J4727,匹配表1065!Y:Y,匹配表1065!AA:AB)</f>
        <v>7</v>
      </c>
      <c r="L4727" s="89" t="str">
        <v>3个月以上</v>
      </c>
      <c r="M4727" s="92" t="s">
        <v>30</v>
      </c>
      <c r="N4727" s="102">
        <v>1</v>
      </c>
      <c r="O4727" s="93" t="str">
        <f>_xlfn.XLOOKUP(P4727,匹配表1065!U:U,匹配表1065!T:T)</f>
        <v>HO00001116</v>
      </c>
      <c r="P4727" s="102" t="s">
        <v>229</v>
      </c>
      <c r="Q4727" s="102" t="s">
        <v>230</v>
      </c>
      <c r="R4727" s="89" t="str">
        <f>_xlfn.XLOOKUP(Q4727,匹配表1065!L:L,匹配表1065!O:O)</f>
        <v>A</v>
      </c>
      <c r="S4727" s="93" t="str">
        <f>IFERROR(_xlfn.XLOOKUP(Q4727,匹配表1065!AI:AI,匹配表1065!AJ:AJ),"绿标")</f>
        <v>绿标</v>
      </c>
      <c r="T4727" s="93" t="str" cm="1">
        <f t="array" ref="T4727:U4727">_xlfn.XLOOKUP(Q4727,匹配表1065!L:L,匹配表1065!M:N)</f>
        <v>头痛</v>
      </c>
      <c r="U4727" s="94" t="str">
        <v>神经内科</v>
      </c>
      <c r="V4727" s="95" t="s">
        <v>42</v>
      </c>
      <c r="W4727" s="93">
        <f>_xlfn.XLOOKUP(M4727,匹配表1065!D:D,匹配表1065!F:F)*N4727</f>
        <v>12</v>
      </c>
    </row>
    <row r="4728" customHeight="1" spans="1:23">
      <c r="A4728" s="89" t="s">
        <v>877</v>
      </c>
      <c r="B4728" s="90">
        <v>46204</v>
      </c>
      <c r="C4728" s="91" t="str">
        <f t="shared" si="150"/>
        <v>7月第1周</v>
      </c>
      <c r="D4728" s="89" t="s">
        <v>878</v>
      </c>
      <c r="E4728" s="89" t="str">
        <f t="shared" si="151"/>
        <v>7月第1周--周3</v>
      </c>
      <c r="F4728" s="103" t="s">
        <v>27</v>
      </c>
      <c r="G4728" s="102" t="s">
        <v>167</v>
      </c>
      <c r="H4728" s="92" t="str">
        <f>_xlfn.XLOOKUP(O4728,匹配表1065!T:T,匹配表1065!W:W)</f>
        <v>苏州市</v>
      </c>
      <c r="I4728" s="89" t="str">
        <f>_xlfn.XLOOKUP(O4728,匹配表1065!T:T,匹配表1065!X:X)</f>
        <v>PME2009</v>
      </c>
      <c r="J4728" s="102" t="s">
        <v>193</v>
      </c>
      <c r="K4728" s="89" cm="1">
        <f ca="1" t="array" ref="K4728:L4728">_xlfn.XLOOKUP(J4728,匹配表1065!Y:Y,匹配表1065!AA:AB)</f>
        <v>7</v>
      </c>
      <c r="L4728" s="89" t="str">
        <v>3个月以上</v>
      </c>
      <c r="M4728" s="92" t="s">
        <v>35</v>
      </c>
      <c r="N4728" s="102">
        <v>1</v>
      </c>
      <c r="O4728" s="93" t="str">
        <f>_xlfn.XLOOKUP(P4728,匹配表1065!U:U,匹配表1065!T:T)</f>
        <v>HO00017518</v>
      </c>
      <c r="P4728" s="102" t="s">
        <v>194</v>
      </c>
      <c r="Q4728" s="102" t="s">
        <v>195</v>
      </c>
      <c r="R4728" s="89" t="str">
        <f>_xlfn.XLOOKUP(Q4728,匹配表1065!L:L,匹配表1065!O:O)</f>
        <v>C</v>
      </c>
      <c r="S4728" s="93" t="str">
        <f>IFERROR(_xlfn.XLOOKUP(Q4728,匹配表1065!AI:AI,匹配表1065!AJ:AJ),"绿标")</f>
        <v>红标</v>
      </c>
      <c r="T4728" s="93" t="str" cm="1">
        <f t="array" ref="T4728:U4728">_xlfn.XLOOKUP(Q4728,匹配表1065!L:L,匹配表1065!M:N)</f>
        <v>眩晕</v>
      </c>
      <c r="U4728" s="94" t="str">
        <v>耳鼻喉科</v>
      </c>
      <c r="V4728" s="95" t="s">
        <v>70</v>
      </c>
      <c r="W4728" s="93">
        <f>_xlfn.XLOOKUP(M4728,匹配表1065!D:D,匹配表1065!F:F)*N4728</f>
        <v>4</v>
      </c>
    </row>
    <row r="4729" customHeight="1" spans="1:23">
      <c r="A4729" s="89" t="s">
        <v>877</v>
      </c>
      <c r="B4729" s="90">
        <v>46204</v>
      </c>
      <c r="C4729" s="91" t="str">
        <f t="shared" si="150"/>
        <v>7月第1周</v>
      </c>
      <c r="D4729" s="89" t="s">
        <v>878</v>
      </c>
      <c r="E4729" s="89" t="str">
        <f t="shared" si="151"/>
        <v>7月第1周--周3</v>
      </c>
      <c r="F4729" s="103" t="s">
        <v>27</v>
      </c>
      <c r="G4729" s="102" t="s">
        <v>167</v>
      </c>
      <c r="H4729" s="92" t="str">
        <f>_xlfn.XLOOKUP(O4729,匹配表1065!T:T,匹配表1065!W:W)</f>
        <v>苏州市</v>
      </c>
      <c r="I4729" s="89" t="str">
        <f>_xlfn.XLOOKUP(O4729,匹配表1065!T:T,匹配表1065!X:X)</f>
        <v>PME2017</v>
      </c>
      <c r="J4729" s="102" t="s">
        <v>323</v>
      </c>
      <c r="K4729" s="89" cm="1">
        <f ca="1" t="array" ref="K4729:L4729">_xlfn.XLOOKUP(J4729,匹配表1065!Y:Y,匹配表1065!AA:AB)</f>
        <v>7</v>
      </c>
      <c r="L4729" s="89" t="str">
        <v>3个月以上</v>
      </c>
      <c r="M4729" s="92" t="s">
        <v>35</v>
      </c>
      <c r="N4729" s="102">
        <v>1</v>
      </c>
      <c r="O4729" s="93" t="str">
        <f>_xlfn.XLOOKUP(P4729,匹配表1065!U:U,匹配表1065!T:T)</f>
        <v>HO00001044</v>
      </c>
      <c r="P4729" s="102" t="s">
        <v>346</v>
      </c>
      <c r="Q4729" s="102" t="s">
        <v>880</v>
      </c>
      <c r="R4729" s="89" t="str">
        <f>_xlfn.XLOOKUP(Q4729,匹配表1065!L:L,匹配表1065!O:O)</f>
        <v>A</v>
      </c>
      <c r="S4729" s="93" t="str">
        <f>IFERROR(_xlfn.XLOOKUP(Q4729,匹配表1065!AI:AI,匹配表1065!AJ:AJ),"绿标")</f>
        <v>绿标</v>
      </c>
      <c r="T4729" s="93" t="str" cm="1">
        <f t="array" ref="T4729:U4729">_xlfn.XLOOKUP(Q4729,匹配表1065!L:L,匹配表1065!M:N)</f>
        <v>头痛</v>
      </c>
      <c r="U4729" s="94" t="str">
        <v>神经内科</v>
      </c>
      <c r="V4729" s="95" t="s">
        <v>70</v>
      </c>
      <c r="W4729" s="93">
        <f>_xlfn.XLOOKUP(M4729,匹配表1065!D:D,匹配表1065!F:F)*N4729</f>
        <v>4</v>
      </c>
    </row>
    <row r="4730" customHeight="1" spans="1:23">
      <c r="A4730" s="89" t="s">
        <v>877</v>
      </c>
      <c r="B4730" s="90">
        <v>46204</v>
      </c>
      <c r="C4730" s="91" t="str">
        <f t="shared" si="150"/>
        <v>7月第1周</v>
      </c>
      <c r="D4730" s="89" t="s">
        <v>878</v>
      </c>
      <c r="E4730" s="89" t="str">
        <f t="shared" si="151"/>
        <v>7月第1周--周3</v>
      </c>
      <c r="F4730" s="103" t="s">
        <v>27</v>
      </c>
      <c r="G4730" s="102" t="s">
        <v>167</v>
      </c>
      <c r="H4730" s="92" t="str">
        <f>_xlfn.XLOOKUP(O4730,匹配表1065!T:T,匹配表1065!W:W)</f>
        <v>苏州市</v>
      </c>
      <c r="I4730" s="89" t="str">
        <f>_xlfn.XLOOKUP(O4730,匹配表1065!T:T,匹配表1065!X:X)</f>
        <v>PME2017</v>
      </c>
      <c r="J4730" s="102" t="s">
        <v>323</v>
      </c>
      <c r="K4730" s="89" cm="1">
        <f ca="1" t="array" ref="K4730:L4730">_xlfn.XLOOKUP(J4730,匹配表1065!Y:Y,匹配表1065!AA:AB)</f>
        <v>7</v>
      </c>
      <c r="L4730" s="89" t="str">
        <v>3个月以上</v>
      </c>
      <c r="M4730" s="92" t="s">
        <v>30</v>
      </c>
      <c r="N4730" s="102">
        <v>1</v>
      </c>
      <c r="O4730" s="93" t="str">
        <f>_xlfn.XLOOKUP(P4730,匹配表1065!U:U,匹配表1065!T:T)</f>
        <v>HO00017517</v>
      </c>
      <c r="P4730" s="102" t="s">
        <v>348</v>
      </c>
      <c r="Q4730" s="102" t="s">
        <v>705</v>
      </c>
      <c r="R4730" s="89" t="str">
        <f>_xlfn.XLOOKUP(Q4730,匹配表1065!L:L,匹配表1065!O:O)</f>
        <v>C</v>
      </c>
      <c r="S4730" s="93" t="str">
        <f>IFERROR(_xlfn.XLOOKUP(Q4730,匹配表1065!AI:AI,匹配表1065!AJ:AJ),"绿标")</f>
        <v>红标</v>
      </c>
      <c r="T4730" s="93" t="str" cm="1">
        <f t="array" ref="T4730:U4730">_xlfn.XLOOKUP(Q4730,匹配表1065!L:L,匹配表1065!M:N)</f>
        <v>眩晕</v>
      </c>
      <c r="U4730" s="94" t="str">
        <v>耳鼻喉科</v>
      </c>
      <c r="V4730" s="95" t="s">
        <v>70</v>
      </c>
      <c r="W4730" s="93">
        <f>_xlfn.XLOOKUP(M4730,匹配表1065!D:D,匹配表1065!F:F)*N4730</f>
        <v>12</v>
      </c>
    </row>
    <row r="4731" customHeight="1" spans="1:23">
      <c r="A4731" s="89" t="s">
        <v>877</v>
      </c>
      <c r="B4731" s="90">
        <v>46204</v>
      </c>
      <c r="C4731" s="91" t="str">
        <f t="shared" si="150"/>
        <v>7月第1周</v>
      </c>
      <c r="D4731" s="89" t="s">
        <v>878</v>
      </c>
      <c r="E4731" s="89" t="str">
        <f t="shared" si="151"/>
        <v>7月第1周--周3</v>
      </c>
      <c r="F4731" s="103" t="s">
        <v>27</v>
      </c>
      <c r="G4731" s="102" t="s">
        <v>167</v>
      </c>
      <c r="H4731" s="92" t="str">
        <f>_xlfn.XLOOKUP(O4731,匹配表1065!T:T,匹配表1065!W:W)</f>
        <v>苏州市</v>
      </c>
      <c r="I4731" s="89" t="str">
        <f>_xlfn.XLOOKUP(O4731,匹配表1065!T:T,匹配表1065!X:X)</f>
        <v>PME2016</v>
      </c>
      <c r="J4731" s="102" t="s">
        <v>173</v>
      </c>
      <c r="K4731" s="89" cm="1">
        <f ca="1" t="array" ref="K4731:L4731">_xlfn.XLOOKUP(J4731,匹配表1065!Y:Y,匹配表1065!AA:AB)</f>
        <v>1</v>
      </c>
      <c r="L4731" s="89" t="str">
        <v>3个月以内</v>
      </c>
      <c r="M4731" s="92" t="s">
        <v>30</v>
      </c>
      <c r="N4731" s="102">
        <v>2</v>
      </c>
      <c r="O4731" s="93" t="str">
        <f>_xlfn.XLOOKUP(P4731,匹配表1065!U:U,匹配表1065!T:T)</f>
        <v>HO00001048</v>
      </c>
      <c r="P4731" s="102" t="s">
        <v>176</v>
      </c>
      <c r="Q4731" s="102" t="s">
        <v>290</v>
      </c>
      <c r="R4731" s="89" t="str">
        <f>_xlfn.XLOOKUP(Q4731,匹配表1065!L:L,匹配表1065!O:O)</f>
        <v>A</v>
      </c>
      <c r="S4731" s="93" t="str">
        <f>IFERROR(_xlfn.XLOOKUP(Q4731,匹配表1065!AI:AI,匹配表1065!AJ:AJ),"绿标")</f>
        <v>红标</v>
      </c>
      <c r="T4731" s="93" t="str" cm="1">
        <f t="array" ref="T4731:U4731">_xlfn.XLOOKUP(Q4731,匹配表1065!L:L,匹配表1065!M:N)</f>
        <v>头痛</v>
      </c>
      <c r="U4731" s="94" t="str">
        <v>神经内科</v>
      </c>
      <c r="V4731" s="95" t="s">
        <v>70</v>
      </c>
      <c r="W4731" s="93">
        <f>_xlfn.XLOOKUP(M4731,匹配表1065!D:D,匹配表1065!F:F)*N4731</f>
        <v>24</v>
      </c>
    </row>
    <row r="4732" customHeight="1" spans="1:23">
      <c r="A4732" s="89" t="s">
        <v>877</v>
      </c>
      <c r="B4732" s="90">
        <v>46204</v>
      </c>
      <c r="C4732" s="91" t="str">
        <f t="shared" si="150"/>
        <v>7月第1周</v>
      </c>
      <c r="D4732" s="89" t="s">
        <v>878</v>
      </c>
      <c r="E4732" s="89" t="str">
        <f t="shared" si="151"/>
        <v>7月第1周--周3</v>
      </c>
      <c r="F4732" s="103" t="s">
        <v>27</v>
      </c>
      <c r="G4732" s="102" t="s">
        <v>167</v>
      </c>
      <c r="H4732" s="92" t="str">
        <f>_xlfn.XLOOKUP(O4732,匹配表1065!T:T,匹配表1065!W:W)</f>
        <v>苏州市</v>
      </c>
      <c r="I4732" s="89" t="str">
        <f>_xlfn.XLOOKUP(O4732,匹配表1065!T:T,匹配表1065!X:X)</f>
        <v>PME2016</v>
      </c>
      <c r="J4732" s="102" t="s">
        <v>173</v>
      </c>
      <c r="K4732" s="89" cm="1">
        <f ca="1" t="array" ref="K4732:L4732">_xlfn.XLOOKUP(J4732,匹配表1065!Y:Y,匹配表1065!AA:AB)</f>
        <v>1</v>
      </c>
      <c r="L4732" s="89" t="str">
        <v>3个月以内</v>
      </c>
      <c r="M4732" s="92" t="s">
        <v>30</v>
      </c>
      <c r="N4732" s="102">
        <v>1</v>
      </c>
      <c r="O4732" s="93" t="str">
        <f>_xlfn.XLOOKUP(P4732,匹配表1065!U:U,匹配表1065!T:T)</f>
        <v>HO00001043</v>
      </c>
      <c r="P4732" s="102" t="s">
        <v>221</v>
      </c>
      <c r="Q4732" s="102" t="s">
        <v>291</v>
      </c>
      <c r="R4732" s="89" t="str">
        <f>_xlfn.XLOOKUP(Q4732,匹配表1065!L:L,匹配表1065!O:O)</f>
        <v>A</v>
      </c>
      <c r="S4732" s="93" t="str">
        <f>IFERROR(_xlfn.XLOOKUP(Q4732,匹配表1065!AI:AI,匹配表1065!AJ:AJ),"绿标")</f>
        <v>红标</v>
      </c>
      <c r="T4732" s="93" t="str" cm="1">
        <f t="array" ref="T4732:U4732">_xlfn.XLOOKUP(Q4732,匹配表1065!L:L,匹配表1065!M:N)</f>
        <v>头痛</v>
      </c>
      <c r="U4732" s="94" t="str">
        <v>神经内科</v>
      </c>
      <c r="V4732" s="95" t="s">
        <v>58</v>
      </c>
      <c r="W4732" s="93">
        <f>_xlfn.XLOOKUP(M4732,匹配表1065!D:D,匹配表1065!F:F)*N4732</f>
        <v>12</v>
      </c>
    </row>
    <row r="4733" customHeight="1" spans="1:23">
      <c r="A4733" s="89" t="s">
        <v>877</v>
      </c>
      <c r="B4733" s="90">
        <v>46204</v>
      </c>
      <c r="C4733" s="91" t="str">
        <f t="shared" si="150"/>
        <v>7月第1周</v>
      </c>
      <c r="D4733" s="89" t="s">
        <v>878</v>
      </c>
      <c r="E4733" s="89" t="str">
        <f t="shared" si="151"/>
        <v>7月第1周--周3</v>
      </c>
      <c r="F4733" s="103" t="s">
        <v>27</v>
      </c>
      <c r="G4733" s="102" t="s">
        <v>167</v>
      </c>
      <c r="H4733" s="92" t="str">
        <f>_xlfn.XLOOKUP(O4733,匹配表1065!T:T,匹配表1065!W:W)</f>
        <v>苏州市</v>
      </c>
      <c r="I4733" s="89" t="str">
        <f>_xlfn.XLOOKUP(O4733,匹配表1065!T:T,匹配表1065!X:X)</f>
        <v>PME2010</v>
      </c>
      <c r="J4733" s="102" t="s">
        <v>186</v>
      </c>
      <c r="K4733" s="89" cm="1">
        <f ca="1" t="array" ref="K4733:L4733">_xlfn.XLOOKUP(J4733,匹配表1065!Y:Y,匹配表1065!AA:AB)</f>
        <v>6</v>
      </c>
      <c r="L4733" s="89" t="str">
        <v>3个月以上</v>
      </c>
      <c r="M4733" s="92" t="s">
        <v>30</v>
      </c>
      <c r="N4733" s="102">
        <v>1</v>
      </c>
      <c r="O4733" s="93" t="str">
        <f>_xlfn.XLOOKUP(P4733,匹配表1065!U:U,匹配表1065!T:T)</f>
        <v>HO00001051</v>
      </c>
      <c r="P4733" s="102" t="s">
        <v>191</v>
      </c>
      <c r="Q4733" s="102" t="s">
        <v>354</v>
      </c>
      <c r="R4733" s="89" t="str">
        <f>_xlfn.XLOOKUP(Q4733,匹配表1065!L:L,匹配表1065!O:O)</f>
        <v>A</v>
      </c>
      <c r="S4733" s="93" t="str">
        <f>IFERROR(_xlfn.XLOOKUP(Q4733,匹配表1065!AI:AI,匹配表1065!AJ:AJ),"绿标")</f>
        <v>黑标</v>
      </c>
      <c r="T4733" s="93" t="str" cm="1">
        <f t="array" ref="T4733:U4733">_xlfn.XLOOKUP(Q4733,匹配表1065!L:L,匹配表1065!M:N)</f>
        <v>头痛</v>
      </c>
      <c r="U4733" s="94" t="str">
        <v>神经内科</v>
      </c>
      <c r="V4733" s="95" t="s">
        <v>70</v>
      </c>
      <c r="W4733" s="93">
        <f>_xlfn.XLOOKUP(M4733,匹配表1065!D:D,匹配表1065!F:F)*N4733</f>
        <v>12</v>
      </c>
    </row>
    <row r="4734" customHeight="1" spans="1:23">
      <c r="A4734" s="89" t="s">
        <v>877</v>
      </c>
      <c r="B4734" s="90">
        <v>46204</v>
      </c>
      <c r="C4734" s="91" t="str">
        <f t="shared" si="150"/>
        <v>7月第1周</v>
      </c>
      <c r="D4734" s="89" t="s">
        <v>878</v>
      </c>
      <c r="E4734" s="89" t="str">
        <f t="shared" si="151"/>
        <v>7月第1周--周3</v>
      </c>
      <c r="F4734" s="103" t="s">
        <v>27</v>
      </c>
      <c r="G4734" s="102" t="s">
        <v>167</v>
      </c>
      <c r="H4734" s="92" t="str">
        <f>_xlfn.XLOOKUP(O4734,匹配表1065!T:T,匹配表1065!W:W)</f>
        <v>苏州市</v>
      </c>
      <c r="I4734" s="89" t="str">
        <f>_xlfn.XLOOKUP(O4734,匹配表1065!T:T,匹配表1065!X:X)</f>
        <v>PME2010</v>
      </c>
      <c r="J4734" s="102" t="s">
        <v>186</v>
      </c>
      <c r="K4734" s="89" cm="1">
        <f ca="1" t="array" ref="K4734:L4734">_xlfn.XLOOKUP(J4734,匹配表1065!Y:Y,匹配表1065!AA:AB)</f>
        <v>6</v>
      </c>
      <c r="L4734" s="89" t="str">
        <v>3个月以上</v>
      </c>
      <c r="M4734" s="92" t="s">
        <v>35</v>
      </c>
      <c r="N4734" s="102">
        <v>1</v>
      </c>
      <c r="O4734" s="93" t="str">
        <f>_xlfn.XLOOKUP(P4734,匹配表1065!U:U,匹配表1065!T:T)</f>
        <v>HO00392084</v>
      </c>
      <c r="P4734" s="102" t="s">
        <v>187</v>
      </c>
      <c r="Q4734" s="102" t="s">
        <v>188</v>
      </c>
      <c r="R4734" s="89" t="str">
        <f>_xlfn.XLOOKUP(Q4734,匹配表1065!L:L,匹配表1065!O:O)</f>
        <v>A</v>
      </c>
      <c r="S4734" s="93" t="str">
        <f>IFERROR(_xlfn.XLOOKUP(Q4734,匹配表1065!AI:AI,匹配表1065!AJ:AJ),"绿标")</f>
        <v>黑标</v>
      </c>
      <c r="T4734" s="93" t="str" cm="1">
        <f t="array" ref="T4734:U4734">_xlfn.XLOOKUP(Q4734,匹配表1065!L:L,匹配表1065!M:N)</f>
        <v>头痛</v>
      </c>
      <c r="U4734" s="94" t="str">
        <v>神经内科</v>
      </c>
      <c r="V4734" s="95" t="s">
        <v>70</v>
      </c>
      <c r="W4734" s="93">
        <f>_xlfn.XLOOKUP(M4734,匹配表1065!D:D,匹配表1065!F:F)*N4734</f>
        <v>4</v>
      </c>
    </row>
    <row r="4735" customHeight="1" spans="1:23">
      <c r="A4735" s="89" t="s">
        <v>877</v>
      </c>
      <c r="B4735" s="90">
        <v>46204</v>
      </c>
      <c r="C4735" s="91" t="str">
        <f t="shared" si="150"/>
        <v>7月第1周</v>
      </c>
      <c r="D4735" s="89" t="s">
        <v>878</v>
      </c>
      <c r="E4735" s="89" t="str">
        <f t="shared" si="151"/>
        <v>7月第1周--周3</v>
      </c>
      <c r="F4735" s="103" t="s">
        <v>27</v>
      </c>
      <c r="G4735" s="102" t="s">
        <v>136</v>
      </c>
      <c r="H4735" s="92" t="str">
        <f>_xlfn.XLOOKUP(O4735,匹配表1065!T:T,匹配表1065!W:W)</f>
        <v>淄博市</v>
      </c>
      <c r="I4735" s="89" t="str">
        <f>_xlfn.XLOOKUP(O4735,匹配表1065!T:T,匹配表1065!X:X)</f>
        <v>PME2043</v>
      </c>
      <c r="J4735" s="102" t="s">
        <v>140</v>
      </c>
      <c r="K4735" s="89" cm="1">
        <f ca="1" t="array" ref="K4735:L4735">_xlfn.XLOOKUP(J4735,匹配表1065!Y:Y,匹配表1065!AA:AB)</f>
        <v>9</v>
      </c>
      <c r="L4735" s="89" t="str">
        <v>3个月以上</v>
      </c>
      <c r="M4735" s="92" t="s">
        <v>35</v>
      </c>
      <c r="N4735" s="102">
        <v>1</v>
      </c>
      <c r="O4735" s="93" t="str">
        <f>_xlfn.XLOOKUP(P4735,匹配表1065!U:U,匹配表1065!T:T)</f>
        <v>HO00001431</v>
      </c>
      <c r="P4735" s="102" t="s">
        <v>244</v>
      </c>
      <c r="Q4735" s="102" t="s">
        <v>361</v>
      </c>
      <c r="R4735" s="89" t="str">
        <f>_xlfn.XLOOKUP(Q4735,匹配表1065!L:L,匹配表1065!O:O)</f>
        <v>B</v>
      </c>
      <c r="S4735" s="93" t="str">
        <f>IFERROR(_xlfn.XLOOKUP(Q4735,匹配表1065!AI:AI,匹配表1065!AJ:AJ),"绿标")</f>
        <v>红标</v>
      </c>
      <c r="T4735" s="93" t="str" cm="1">
        <f t="array" ref="T4735:U4735">_xlfn.XLOOKUP(Q4735,匹配表1065!L:L,匹配表1065!M:N)</f>
        <v>脑血管</v>
      </c>
      <c r="U4735" s="94" t="str">
        <v>神经内科</v>
      </c>
      <c r="V4735" s="95" t="s">
        <v>33</v>
      </c>
      <c r="W4735" s="93">
        <f>_xlfn.XLOOKUP(M4735,匹配表1065!D:D,匹配表1065!F:F)*N4735</f>
        <v>4</v>
      </c>
    </row>
    <row r="4736" customHeight="1" spans="1:23">
      <c r="A4736" s="89" t="s">
        <v>877</v>
      </c>
      <c r="B4736" s="90">
        <v>46204</v>
      </c>
      <c r="C4736" s="91" t="str">
        <f t="shared" si="150"/>
        <v>7月第1周</v>
      </c>
      <c r="D4736" s="89" t="s">
        <v>878</v>
      </c>
      <c r="E4736" s="89" t="str">
        <f t="shared" si="151"/>
        <v>7月第1周--周3</v>
      </c>
      <c r="F4736" s="103" t="s">
        <v>27</v>
      </c>
      <c r="G4736" s="102" t="s">
        <v>136</v>
      </c>
      <c r="H4736" s="92" t="str">
        <f>_xlfn.XLOOKUP(O4736,匹配表1065!T:T,匹配表1065!W:W)</f>
        <v>淄博市</v>
      </c>
      <c r="I4736" s="89" t="str">
        <f>_xlfn.XLOOKUP(O4736,匹配表1065!T:T,匹配表1065!X:X)</f>
        <v>PME2043</v>
      </c>
      <c r="J4736" s="102" t="s">
        <v>140</v>
      </c>
      <c r="K4736" s="89" cm="1">
        <f ca="1" t="array" ref="K4736:L4736">_xlfn.XLOOKUP(J4736,匹配表1065!Y:Y,匹配表1065!AA:AB)</f>
        <v>9</v>
      </c>
      <c r="L4736" s="89" t="str">
        <v>3个月以上</v>
      </c>
      <c r="M4736" s="92" t="s">
        <v>55</v>
      </c>
      <c r="N4736" s="102">
        <v>1</v>
      </c>
      <c r="O4736" s="93" t="str">
        <f>_xlfn.XLOOKUP(P4736,匹配表1065!U:U,匹配表1065!T:T)</f>
        <v>HO00001431</v>
      </c>
      <c r="P4736" s="102" t="s">
        <v>244</v>
      </c>
      <c r="Q4736" s="102" t="s">
        <v>473</v>
      </c>
      <c r="R4736" s="89" t="str">
        <f>_xlfn.XLOOKUP(Q4736,匹配表1065!L:L,匹配表1065!O:O)</f>
        <v>B</v>
      </c>
      <c r="S4736" s="93" t="str">
        <f>IFERROR(_xlfn.XLOOKUP(Q4736,匹配表1065!AI:AI,匹配表1065!AJ:AJ),"绿标")</f>
        <v>红标</v>
      </c>
      <c r="T4736" s="93" t="str" cm="1">
        <f t="array" ref="T4736:U4736">_xlfn.XLOOKUP(Q4736,匹配表1065!L:L,匹配表1065!M:N)</f>
        <v>脑血管</v>
      </c>
      <c r="U4736" s="94" t="str">
        <v>神经内科</v>
      </c>
      <c r="V4736" s="95" t="s">
        <v>67</v>
      </c>
      <c r="W4736" s="93">
        <f>_xlfn.XLOOKUP(M4736,匹配表1065!D:D,匹配表1065!F:F)*N4736</f>
        <v>8</v>
      </c>
    </row>
    <row r="4737" customHeight="1" spans="1:23">
      <c r="A4737" s="89" t="s">
        <v>877</v>
      </c>
      <c r="B4737" s="90">
        <v>46204</v>
      </c>
      <c r="C4737" s="91" t="str">
        <f t="shared" si="150"/>
        <v>7月第1周</v>
      </c>
      <c r="D4737" s="89" t="s">
        <v>878</v>
      </c>
      <c r="E4737" s="89" t="str">
        <f t="shared" si="151"/>
        <v>7月第1周--周3</v>
      </c>
      <c r="F4737" s="103" t="s">
        <v>27</v>
      </c>
      <c r="G4737" s="102" t="s">
        <v>136</v>
      </c>
      <c r="H4737" s="92" t="str">
        <f>_xlfn.XLOOKUP(O4737,匹配表1065!T:T,匹配表1065!W:W)</f>
        <v>青岛市</v>
      </c>
      <c r="I4737" s="89" t="str">
        <f>_xlfn.XLOOKUP(O4737,匹配表1065!T:T,匹配表1065!X:X)</f>
        <v>PME2032</v>
      </c>
      <c r="J4737" s="102" t="s">
        <v>143</v>
      </c>
      <c r="K4737" s="89" cm="1">
        <f ca="1" t="array" ref="K4737:L4737">_xlfn.XLOOKUP(J4737,匹配表1065!Y:Y,匹配表1065!AA:AB)</f>
        <v>31</v>
      </c>
      <c r="L4737" s="89" t="str">
        <v>3个月以上</v>
      </c>
      <c r="M4737" s="92" t="s">
        <v>30</v>
      </c>
      <c r="N4737" s="102">
        <v>1</v>
      </c>
      <c r="O4737" s="93" t="str">
        <f>_xlfn.XLOOKUP(P4737,匹配表1065!U:U,匹配表1065!T:T)</f>
        <v>HO00001482</v>
      </c>
      <c r="P4737" s="102" t="s">
        <v>146</v>
      </c>
      <c r="Q4737" s="102" t="s">
        <v>149</v>
      </c>
      <c r="R4737" s="89" t="str">
        <f>_xlfn.XLOOKUP(Q4737,匹配表1065!L:L,匹配表1065!O:O)</f>
        <v>B</v>
      </c>
      <c r="S4737" s="93" t="str">
        <f>IFERROR(_xlfn.XLOOKUP(Q4737,匹配表1065!AI:AI,匹配表1065!AJ:AJ),"绿标")</f>
        <v>红标</v>
      </c>
      <c r="T4737" s="93" t="str" cm="1">
        <f t="array" ref="T4737:U4737">_xlfn.XLOOKUP(Q4737,匹配表1065!L:L,匹配表1065!M:N)</f>
        <v>脑血管</v>
      </c>
      <c r="U4737" s="94" t="str">
        <v>神经内科</v>
      </c>
      <c r="V4737" s="95" t="s">
        <v>67</v>
      </c>
      <c r="W4737" s="93">
        <f>_xlfn.XLOOKUP(M4737,匹配表1065!D:D,匹配表1065!F:F)*N4737</f>
        <v>12</v>
      </c>
    </row>
    <row r="4738" customHeight="1" spans="1:23">
      <c r="A4738" s="89" t="s">
        <v>877</v>
      </c>
      <c r="B4738" s="90">
        <v>46204</v>
      </c>
      <c r="C4738" s="91" t="str">
        <f t="shared" si="150"/>
        <v>7月第1周</v>
      </c>
      <c r="D4738" s="89" t="s">
        <v>878</v>
      </c>
      <c r="E4738" s="89" t="str">
        <f t="shared" si="151"/>
        <v>7月第1周--周3</v>
      </c>
      <c r="F4738" s="103" t="s">
        <v>27</v>
      </c>
      <c r="G4738" s="102" t="s">
        <v>136</v>
      </c>
      <c r="H4738" s="92" t="str">
        <f>_xlfn.XLOOKUP(O4738,匹配表1065!T:T,匹配表1065!W:W)</f>
        <v>青岛市</v>
      </c>
      <c r="I4738" s="89" t="str">
        <f>_xlfn.XLOOKUP(O4738,匹配表1065!T:T,匹配表1065!X:X)</f>
        <v>PME2032</v>
      </c>
      <c r="J4738" s="102" t="s">
        <v>143</v>
      </c>
      <c r="K4738" s="89" cm="1">
        <f ca="1" t="array" ref="K4738:L4738">_xlfn.XLOOKUP(J4738,匹配表1065!Y:Y,匹配表1065!AA:AB)</f>
        <v>31</v>
      </c>
      <c r="L4738" s="89" t="str">
        <v>3个月以上</v>
      </c>
      <c r="M4738" s="92" t="s">
        <v>55</v>
      </c>
      <c r="N4738" s="102">
        <v>1</v>
      </c>
      <c r="O4738" s="93" t="str">
        <f>_xlfn.XLOOKUP(P4738,匹配表1065!U:U,匹配表1065!T:T)</f>
        <v>HO00001482</v>
      </c>
      <c r="P4738" s="102" t="s">
        <v>146</v>
      </c>
      <c r="Q4738" s="102" t="s">
        <v>586</v>
      </c>
      <c r="R4738" s="89" t="str">
        <f>_xlfn.XLOOKUP(Q4738,匹配表1065!L:L,匹配表1065!O:O)</f>
        <v>C</v>
      </c>
      <c r="S4738" s="93" t="str">
        <f>IFERROR(_xlfn.XLOOKUP(Q4738,匹配表1065!AI:AI,匹配表1065!AJ:AJ),"绿标")</f>
        <v>绿标</v>
      </c>
      <c r="T4738" s="93" t="str" cm="1">
        <f t="array" ref="T4738:U4738">_xlfn.XLOOKUP(Q4738,匹配表1065!L:L,匹配表1065!M:N)</f>
        <v>眩晕</v>
      </c>
      <c r="U4738" s="94" t="str">
        <v>耳鼻喉科</v>
      </c>
      <c r="V4738" s="95" t="s">
        <v>70</v>
      </c>
      <c r="W4738" s="93">
        <f>_xlfn.XLOOKUP(M4738,匹配表1065!D:D,匹配表1065!F:F)*N4738</f>
        <v>8</v>
      </c>
    </row>
    <row r="4739" customHeight="1" spans="1:23">
      <c r="A4739" s="89" t="s">
        <v>877</v>
      </c>
      <c r="B4739" s="90">
        <v>46204</v>
      </c>
      <c r="C4739" s="91" t="str">
        <f t="shared" si="150"/>
        <v>7月第1周</v>
      </c>
      <c r="D4739" s="89" t="s">
        <v>878</v>
      </c>
      <c r="E4739" s="89" t="str">
        <f t="shared" si="151"/>
        <v>7月第1周--周3</v>
      </c>
      <c r="F4739" s="103" t="s">
        <v>27</v>
      </c>
      <c r="G4739" s="102" t="s">
        <v>136</v>
      </c>
      <c r="H4739" s="92" t="str">
        <f>_xlfn.XLOOKUP(O4739,匹配表1065!T:T,匹配表1065!W:W)</f>
        <v>青岛市</v>
      </c>
      <c r="I4739" s="89" t="str">
        <f>_xlfn.XLOOKUP(O4739,匹配表1065!T:T,匹配表1065!X:X)</f>
        <v>PME2032</v>
      </c>
      <c r="J4739" s="102" t="s">
        <v>143</v>
      </c>
      <c r="K4739" s="89" cm="1">
        <f ca="1" t="array" ref="K4739:L4739">_xlfn.XLOOKUP(J4739,匹配表1065!Y:Y,匹配表1065!AA:AB)</f>
        <v>31</v>
      </c>
      <c r="L4739" s="89" t="str">
        <v>3个月以上</v>
      </c>
      <c r="M4739" s="92" t="s">
        <v>55</v>
      </c>
      <c r="N4739" s="102">
        <v>1</v>
      </c>
      <c r="O4739" s="93" t="str">
        <f>_xlfn.XLOOKUP(P4739,匹配表1065!U:U,匹配表1065!T:T)</f>
        <v>HO00104790</v>
      </c>
      <c r="P4739" s="102" t="s">
        <v>363</v>
      </c>
      <c r="Q4739" s="102" t="s">
        <v>364</v>
      </c>
      <c r="R4739" s="89" t="str">
        <f>_xlfn.XLOOKUP(Q4739,匹配表1065!L:L,匹配表1065!O:O)</f>
        <v>B</v>
      </c>
      <c r="S4739" s="93" t="str">
        <f>IFERROR(_xlfn.XLOOKUP(Q4739,匹配表1065!AI:AI,匹配表1065!AJ:AJ),"绿标")</f>
        <v>红标</v>
      </c>
      <c r="T4739" s="93" t="str" cm="1">
        <f t="array" ref="T4739:U4739">_xlfn.XLOOKUP(Q4739,匹配表1065!L:L,匹配表1065!M:N)</f>
        <v>脑血管</v>
      </c>
      <c r="U4739" s="94" t="str">
        <v>神经内科</v>
      </c>
      <c r="V4739" s="95" t="s">
        <v>33</v>
      </c>
      <c r="W4739" s="93">
        <f>_xlfn.XLOOKUP(M4739,匹配表1065!D:D,匹配表1065!F:F)*N4739</f>
        <v>8</v>
      </c>
    </row>
    <row r="4740" customHeight="1" spans="1:23">
      <c r="A4740" s="89" t="s">
        <v>877</v>
      </c>
      <c r="B4740" s="90">
        <v>46204</v>
      </c>
      <c r="C4740" s="91" t="str">
        <f t="shared" si="150"/>
        <v>7月第1周</v>
      </c>
      <c r="D4740" s="89" t="s">
        <v>878</v>
      </c>
      <c r="E4740" s="89" t="str">
        <f t="shared" si="151"/>
        <v>7月第1周--周3</v>
      </c>
      <c r="F4740" s="103" t="s">
        <v>27</v>
      </c>
      <c r="G4740" s="102" t="s">
        <v>136</v>
      </c>
      <c r="H4740" s="92" t="str">
        <f>_xlfn.XLOOKUP(O4740,匹配表1065!T:T,匹配表1065!W:W)</f>
        <v>青岛市</v>
      </c>
      <c r="I4740" s="89" t="str">
        <f>_xlfn.XLOOKUP(O4740,匹配表1065!T:T,匹配表1065!X:X)</f>
        <v>PME2035</v>
      </c>
      <c r="J4740" s="102" t="s">
        <v>150</v>
      </c>
      <c r="K4740" s="89" cm="1">
        <f ca="1" t="array" ref="K4740:L4740">_xlfn.XLOOKUP(J4740,匹配表1065!Y:Y,匹配表1065!AA:AB)</f>
        <v>8</v>
      </c>
      <c r="L4740" s="89" t="str">
        <v>3个月以上</v>
      </c>
      <c r="M4740" s="92" t="s">
        <v>30</v>
      </c>
      <c r="N4740" s="102">
        <v>1</v>
      </c>
      <c r="O4740" s="93" t="str">
        <f>_xlfn.XLOOKUP(P4740,匹配表1065!U:U,匹配表1065!T:T)</f>
        <v>HO00001476</v>
      </c>
      <c r="P4740" s="102" t="s">
        <v>151</v>
      </c>
      <c r="Q4740" s="102" t="s">
        <v>152</v>
      </c>
      <c r="R4740" s="89" t="str">
        <f>_xlfn.XLOOKUP(Q4740,匹配表1065!L:L,匹配表1065!O:O)</f>
        <v>C</v>
      </c>
      <c r="S4740" s="93" t="str">
        <f>IFERROR(_xlfn.XLOOKUP(Q4740,匹配表1065!AI:AI,匹配表1065!AJ:AJ),"绿标")</f>
        <v>红标</v>
      </c>
      <c r="T4740" s="93" t="str" cm="1">
        <f t="array" ref="T4740:U4740">_xlfn.XLOOKUP(Q4740,匹配表1065!L:L,匹配表1065!M:N)</f>
        <v>眩晕</v>
      </c>
      <c r="U4740" s="94" t="str">
        <v>神经内科</v>
      </c>
      <c r="V4740" s="95" t="s">
        <v>70</v>
      </c>
      <c r="W4740" s="93">
        <f>_xlfn.XLOOKUP(M4740,匹配表1065!D:D,匹配表1065!F:F)*N4740</f>
        <v>12</v>
      </c>
    </row>
    <row r="4741" customHeight="1" spans="1:23">
      <c r="A4741" s="89" t="s">
        <v>877</v>
      </c>
      <c r="B4741" s="90">
        <v>46204</v>
      </c>
      <c r="C4741" s="91" t="str">
        <f t="shared" si="150"/>
        <v>7月第1周</v>
      </c>
      <c r="D4741" s="89" t="s">
        <v>878</v>
      </c>
      <c r="E4741" s="89" t="str">
        <f t="shared" si="151"/>
        <v>7月第1周--周3</v>
      </c>
      <c r="F4741" s="103" t="s">
        <v>27</v>
      </c>
      <c r="G4741" s="102" t="s">
        <v>136</v>
      </c>
      <c r="H4741" s="92" t="str">
        <f>_xlfn.XLOOKUP(O4741,匹配表1065!T:T,匹配表1065!W:W)</f>
        <v>青岛市</v>
      </c>
      <c r="I4741" s="89" t="str">
        <f>_xlfn.XLOOKUP(O4741,匹配表1065!T:T,匹配表1065!X:X)</f>
        <v>PME2035</v>
      </c>
      <c r="J4741" s="102" t="s">
        <v>150</v>
      </c>
      <c r="K4741" s="89" cm="1">
        <f ca="1" t="array" ref="K4741:L4741">_xlfn.XLOOKUP(J4741,匹配表1065!Y:Y,匹配表1065!AA:AB)</f>
        <v>8</v>
      </c>
      <c r="L4741" s="89" t="str">
        <v>3个月以上</v>
      </c>
      <c r="M4741" s="92" t="s">
        <v>35</v>
      </c>
      <c r="N4741" s="102">
        <v>1</v>
      </c>
      <c r="O4741" s="93" t="str">
        <f>_xlfn.XLOOKUP(P4741,匹配表1065!U:U,匹配表1065!T:T)</f>
        <v>HO00001483</v>
      </c>
      <c r="P4741" s="102" t="s">
        <v>259</v>
      </c>
      <c r="Q4741" s="102" t="s">
        <v>851</v>
      </c>
      <c r="R4741" s="89" t="str">
        <f>_xlfn.XLOOKUP(Q4741,匹配表1065!L:L,匹配表1065!O:O)</f>
        <v>C</v>
      </c>
      <c r="S4741" s="93" t="str">
        <f>IFERROR(_xlfn.XLOOKUP(Q4741,匹配表1065!AI:AI,匹配表1065!AJ:AJ),"绿标")</f>
        <v>绿标</v>
      </c>
      <c r="T4741" s="93" t="str" cm="1">
        <f t="array" ref="T4741:U4741">_xlfn.XLOOKUP(Q4741,匹配表1065!L:L,匹配表1065!M:N)</f>
        <v>眩晕</v>
      </c>
      <c r="U4741" s="94" t="str">
        <v>神经内科</v>
      </c>
      <c r="V4741" s="95" t="s">
        <v>70</v>
      </c>
      <c r="W4741" s="93">
        <f>_xlfn.XLOOKUP(M4741,匹配表1065!D:D,匹配表1065!F:F)*N4741</f>
        <v>4</v>
      </c>
    </row>
    <row r="4742" customHeight="1" spans="1:23">
      <c r="A4742" s="89" t="s">
        <v>877</v>
      </c>
      <c r="B4742" s="90">
        <v>46204</v>
      </c>
      <c r="C4742" s="91" t="str">
        <f t="shared" si="150"/>
        <v>7月第1周</v>
      </c>
      <c r="D4742" s="89" t="s">
        <v>878</v>
      </c>
      <c r="E4742" s="89" t="str">
        <f t="shared" si="151"/>
        <v>7月第1周--周3</v>
      </c>
      <c r="F4742" s="103" t="s">
        <v>27</v>
      </c>
      <c r="G4742" s="102" t="s">
        <v>136</v>
      </c>
      <c r="H4742" s="92" t="str">
        <f>_xlfn.XLOOKUP(O4742,匹配表1065!T:T,匹配表1065!W:W)</f>
        <v>青岛市</v>
      </c>
      <c r="I4742" s="89" t="str">
        <f>_xlfn.XLOOKUP(O4742,匹配表1065!T:T,匹配表1065!X:X)</f>
        <v>PME2035</v>
      </c>
      <c r="J4742" s="102" t="s">
        <v>150</v>
      </c>
      <c r="K4742" s="89" cm="1">
        <f ca="1" t="array" ref="K4742:L4742">_xlfn.XLOOKUP(J4742,匹配表1065!Y:Y,匹配表1065!AA:AB)</f>
        <v>8</v>
      </c>
      <c r="L4742" s="89" t="str">
        <v>3个月以上</v>
      </c>
      <c r="M4742" s="92" t="s">
        <v>55</v>
      </c>
      <c r="N4742" s="102">
        <v>1</v>
      </c>
      <c r="O4742" s="93" t="str">
        <f>_xlfn.XLOOKUP(P4742,匹配表1065!U:U,匹配表1065!T:T)</f>
        <v>HO00001483</v>
      </c>
      <c r="P4742" s="102" t="s">
        <v>259</v>
      </c>
      <c r="Q4742" s="102" t="s">
        <v>437</v>
      </c>
      <c r="R4742" s="89" t="str">
        <f>_xlfn.XLOOKUP(Q4742,匹配表1065!L:L,匹配表1065!O:O)</f>
        <v>C</v>
      </c>
      <c r="S4742" s="93" t="str">
        <f>IFERROR(_xlfn.XLOOKUP(Q4742,匹配表1065!AI:AI,匹配表1065!AJ:AJ),"绿标")</f>
        <v>红标</v>
      </c>
      <c r="T4742" s="93" t="str" cm="1">
        <f t="array" ref="T4742:U4742">_xlfn.XLOOKUP(Q4742,匹配表1065!L:L,匹配表1065!M:N)</f>
        <v>眩晕</v>
      </c>
      <c r="U4742" s="94" t="str">
        <v>耳鼻喉科</v>
      </c>
      <c r="V4742" s="95" t="s">
        <v>70</v>
      </c>
      <c r="W4742" s="93">
        <f>_xlfn.XLOOKUP(M4742,匹配表1065!D:D,匹配表1065!F:F)*N4742</f>
        <v>8</v>
      </c>
    </row>
    <row r="4743" customHeight="1" spans="1:23">
      <c r="A4743" s="89" t="s">
        <v>877</v>
      </c>
      <c r="B4743" s="90">
        <v>46204</v>
      </c>
      <c r="C4743" s="91" t="str">
        <f t="shared" si="150"/>
        <v>7月第1周</v>
      </c>
      <c r="D4743" s="89" t="s">
        <v>878</v>
      </c>
      <c r="E4743" s="89" t="str">
        <f t="shared" si="151"/>
        <v>7月第1周--周3</v>
      </c>
      <c r="F4743" s="103" t="s">
        <v>27</v>
      </c>
      <c r="G4743" s="102" t="s">
        <v>136</v>
      </c>
      <c r="H4743" s="92" t="str">
        <f>_xlfn.XLOOKUP(O4743,匹配表1065!T:T,匹配表1065!W:W)</f>
        <v>潍坊市</v>
      </c>
      <c r="I4743" s="89" t="str">
        <f>_xlfn.XLOOKUP(O4743,匹配表1065!T:T,匹配表1065!X:X)</f>
        <v>PME2036</v>
      </c>
      <c r="J4743" s="102" t="s">
        <v>161</v>
      </c>
      <c r="K4743" s="89" cm="1">
        <f ca="1" t="array" ref="K4743:L4743">_xlfn.XLOOKUP(J4743,匹配表1065!Y:Y,匹配表1065!AA:AB)</f>
        <v>1519</v>
      </c>
      <c r="L4743" s="89" t="str">
        <v>3个月以上</v>
      </c>
      <c r="M4743" s="92" t="s">
        <v>55</v>
      </c>
      <c r="N4743" s="102">
        <v>1</v>
      </c>
      <c r="O4743" s="93" t="str">
        <f>_xlfn.XLOOKUP(P4743,匹配表1065!U:U,匹配表1065!T:T)</f>
        <v>HO00001496</v>
      </c>
      <c r="P4743" s="102" t="s">
        <v>256</v>
      </c>
      <c r="Q4743" s="102" t="s">
        <v>459</v>
      </c>
      <c r="R4743" s="89" t="str">
        <f>_xlfn.XLOOKUP(Q4743,匹配表1065!L:L,匹配表1065!O:O)</f>
        <v>B</v>
      </c>
      <c r="S4743" s="93" t="str">
        <f>IFERROR(_xlfn.XLOOKUP(Q4743,匹配表1065!AI:AI,匹配表1065!AJ:AJ),"绿标")</f>
        <v>红标</v>
      </c>
      <c r="T4743" s="93" t="str" cm="1">
        <f t="array" ref="T4743:U4743">_xlfn.XLOOKUP(Q4743,匹配表1065!L:L,匹配表1065!M:N)</f>
        <v>脑血管</v>
      </c>
      <c r="U4743" s="94" t="str">
        <v>神经内科</v>
      </c>
      <c r="V4743" s="95" t="s">
        <v>33</v>
      </c>
      <c r="W4743" s="93">
        <f>_xlfn.XLOOKUP(M4743,匹配表1065!D:D,匹配表1065!F:F)*N4743</f>
        <v>8</v>
      </c>
    </row>
    <row r="4744" customHeight="1" spans="1:23">
      <c r="A4744" s="89" t="s">
        <v>877</v>
      </c>
      <c r="B4744" s="90">
        <v>46204</v>
      </c>
      <c r="C4744" s="91" t="str">
        <f t="shared" si="150"/>
        <v>7月第1周</v>
      </c>
      <c r="D4744" s="89" t="s">
        <v>878</v>
      </c>
      <c r="E4744" s="89" t="str">
        <f t="shared" si="151"/>
        <v>7月第1周--周3</v>
      </c>
      <c r="F4744" s="103" t="s">
        <v>27</v>
      </c>
      <c r="G4744" s="102" t="s">
        <v>136</v>
      </c>
      <c r="H4744" s="92" t="str">
        <f>_xlfn.XLOOKUP(O4744,匹配表1065!T:T,匹配表1065!W:W)</f>
        <v>潍坊市</v>
      </c>
      <c r="I4744" s="89" t="str">
        <f>_xlfn.XLOOKUP(O4744,匹配表1065!T:T,匹配表1065!X:X)</f>
        <v>PME2036</v>
      </c>
      <c r="J4744" s="102" t="s">
        <v>161</v>
      </c>
      <c r="K4744" s="89" cm="1">
        <f ca="1" t="array" ref="K4744:L4744">_xlfn.XLOOKUP(J4744,匹配表1065!Y:Y,匹配表1065!AA:AB)</f>
        <v>1519</v>
      </c>
      <c r="L4744" s="89" t="str">
        <v>3个月以上</v>
      </c>
      <c r="M4744" s="92" t="s">
        <v>55</v>
      </c>
      <c r="N4744" s="102">
        <v>1</v>
      </c>
      <c r="O4744" s="93" t="str">
        <f>_xlfn.XLOOKUP(P4744,匹配表1065!U:U,匹配表1065!T:T)</f>
        <v>HO00001496</v>
      </c>
      <c r="P4744" s="102" t="s">
        <v>256</v>
      </c>
      <c r="Q4744" s="102" t="s">
        <v>497</v>
      </c>
      <c r="R4744" s="89" t="str">
        <f>_xlfn.XLOOKUP(Q4744,匹配表1065!L:L,匹配表1065!O:O)</f>
        <v>A</v>
      </c>
      <c r="S4744" s="93" t="str">
        <f>IFERROR(_xlfn.XLOOKUP(Q4744,匹配表1065!AI:AI,匹配表1065!AJ:AJ),"绿标")</f>
        <v>绿标</v>
      </c>
      <c r="T4744" s="93" t="str" cm="1">
        <f t="array" ref="T4744:U4744">_xlfn.XLOOKUP(Q4744,匹配表1065!L:L,匹配表1065!M:N)</f>
        <v>头痛</v>
      </c>
      <c r="U4744" s="94" t="str">
        <v>神经内科</v>
      </c>
      <c r="V4744" s="95" t="s">
        <v>42</v>
      </c>
      <c r="W4744" s="93">
        <f>_xlfn.XLOOKUP(M4744,匹配表1065!D:D,匹配表1065!F:F)*N4744</f>
        <v>8</v>
      </c>
    </row>
    <row r="4745" customHeight="1" spans="1:23">
      <c r="A4745" s="89" t="s">
        <v>877</v>
      </c>
      <c r="B4745" s="90">
        <v>46204</v>
      </c>
      <c r="C4745" s="91" t="str">
        <f t="shared" si="150"/>
        <v>7月第1周</v>
      </c>
      <c r="D4745" s="89" t="s">
        <v>878</v>
      </c>
      <c r="E4745" s="89" t="str">
        <f t="shared" si="151"/>
        <v>7月第1周--周3</v>
      </c>
      <c r="F4745" s="103" t="s">
        <v>27</v>
      </c>
      <c r="G4745" s="102" t="s">
        <v>136</v>
      </c>
      <c r="H4745" s="92" t="str">
        <f>_xlfn.XLOOKUP(O4745,匹配表1065!T:T,匹配表1065!W:W)</f>
        <v>潍坊市</v>
      </c>
      <c r="I4745" s="89" t="str">
        <f>_xlfn.XLOOKUP(O4745,匹配表1065!T:T,匹配表1065!X:X)</f>
        <v>PME2036</v>
      </c>
      <c r="J4745" s="102" t="s">
        <v>161</v>
      </c>
      <c r="K4745" s="89" cm="1">
        <f ca="1" t="array" ref="K4745:L4745">_xlfn.XLOOKUP(J4745,匹配表1065!Y:Y,匹配表1065!AA:AB)</f>
        <v>1519</v>
      </c>
      <c r="L4745" s="89" t="str">
        <v>3个月以上</v>
      </c>
      <c r="M4745" s="92" t="s">
        <v>30</v>
      </c>
      <c r="N4745" s="102">
        <v>1</v>
      </c>
      <c r="O4745" s="93" t="str">
        <f>_xlfn.XLOOKUP(P4745,匹配表1065!U:U,匹配表1065!T:T)</f>
        <v>HO00001521</v>
      </c>
      <c r="P4745" s="102" t="s">
        <v>162</v>
      </c>
      <c r="Q4745" s="102" t="s">
        <v>166</v>
      </c>
      <c r="R4745" s="89" t="str">
        <f>_xlfn.XLOOKUP(Q4745,匹配表1065!L:L,匹配表1065!O:O)</f>
        <v>B</v>
      </c>
      <c r="S4745" s="93" t="str">
        <f>IFERROR(_xlfn.XLOOKUP(Q4745,匹配表1065!AI:AI,匹配表1065!AJ:AJ),"绿标")</f>
        <v>红标</v>
      </c>
      <c r="T4745" s="93" t="str" cm="1">
        <f t="array" ref="T4745:U4745">_xlfn.XLOOKUP(Q4745,匹配表1065!L:L,匹配表1065!M:N)</f>
        <v>脑血管</v>
      </c>
      <c r="U4745" s="94" t="str">
        <v>神经内科</v>
      </c>
      <c r="V4745" s="95" t="s">
        <v>42</v>
      </c>
      <c r="W4745" s="93">
        <f>_xlfn.XLOOKUP(M4745,匹配表1065!D:D,匹配表1065!F:F)*N4745</f>
        <v>12</v>
      </c>
    </row>
    <row r="4746" customHeight="1" spans="1:23">
      <c r="A4746" s="89" t="s">
        <v>877</v>
      </c>
      <c r="B4746" s="90">
        <v>46204</v>
      </c>
      <c r="C4746" s="91" t="str">
        <f t="shared" si="150"/>
        <v>7月第1周</v>
      </c>
      <c r="D4746" s="89" t="s">
        <v>878</v>
      </c>
      <c r="E4746" s="89" t="str">
        <f t="shared" si="151"/>
        <v>7月第1周--周3</v>
      </c>
      <c r="F4746" s="103" t="s">
        <v>27</v>
      </c>
      <c r="G4746" s="102" t="s">
        <v>136</v>
      </c>
      <c r="H4746" s="92" t="str">
        <f>_xlfn.XLOOKUP(O4746,匹配表1065!T:T,匹配表1065!W:W)</f>
        <v>烟台市</v>
      </c>
      <c r="I4746" s="89" t="str">
        <f>_xlfn.XLOOKUP(O4746,匹配表1065!T:T,匹配表1065!X:X)</f>
        <v>PME2034</v>
      </c>
      <c r="J4746" s="102" t="s">
        <v>501</v>
      </c>
      <c r="K4746" s="89" cm="1">
        <f ca="1" t="array" ref="K4746:L4746">_xlfn.XLOOKUP(J4746,匹配表1065!Y:Y,匹配表1065!AA:AB)</f>
        <v>4</v>
      </c>
      <c r="L4746" s="89" t="str">
        <v>3个月以上</v>
      </c>
      <c r="M4746" s="92" t="s">
        <v>35</v>
      </c>
      <c r="N4746" s="102">
        <v>1</v>
      </c>
      <c r="O4746" s="93" t="str">
        <f>_xlfn.XLOOKUP(P4746,匹配表1065!U:U,匹配表1065!T:T)</f>
        <v>HO00001518</v>
      </c>
      <c r="P4746" s="102" t="s">
        <v>824</v>
      </c>
      <c r="Q4746" s="102" t="s">
        <v>825</v>
      </c>
      <c r="R4746" s="89" t="str">
        <f>_xlfn.XLOOKUP(Q4746,匹配表1065!L:L,匹配表1065!O:O)</f>
        <v>B</v>
      </c>
      <c r="S4746" s="93" t="str">
        <f>IFERROR(_xlfn.XLOOKUP(Q4746,匹配表1065!AI:AI,匹配表1065!AJ:AJ),"绿标")</f>
        <v>绿标</v>
      </c>
      <c r="T4746" s="93" t="str" cm="1">
        <f t="array" ref="T4746:U4746">_xlfn.XLOOKUP(Q4746,匹配表1065!L:L,匹配表1065!M:N)</f>
        <v>脑血管</v>
      </c>
      <c r="U4746" s="94" t="str">
        <v>神经内科</v>
      </c>
      <c r="V4746" s="95" t="s">
        <v>67</v>
      </c>
      <c r="W4746" s="93">
        <f>_xlfn.XLOOKUP(M4746,匹配表1065!D:D,匹配表1065!F:F)*N4746</f>
        <v>4</v>
      </c>
    </row>
    <row r="4747" customHeight="1" spans="1:23">
      <c r="A4747" s="89" t="s">
        <v>877</v>
      </c>
      <c r="B4747" s="90">
        <v>46204</v>
      </c>
      <c r="C4747" s="91" t="str">
        <f t="shared" si="150"/>
        <v>7月第1周</v>
      </c>
      <c r="D4747" s="89" t="s">
        <v>878</v>
      </c>
      <c r="E4747" s="89" t="str">
        <f t="shared" si="151"/>
        <v>7月第1周--周3</v>
      </c>
      <c r="F4747" s="103" t="s">
        <v>27</v>
      </c>
      <c r="G4747" s="102" t="s">
        <v>136</v>
      </c>
      <c r="H4747" s="92" t="str">
        <f>_xlfn.XLOOKUP(O4747,匹配表1065!T:T,匹配表1065!W:W)</f>
        <v>青岛市</v>
      </c>
      <c r="I4747" s="89" t="str">
        <f>_xlfn.XLOOKUP(O4747,匹配表1065!T:T,匹配表1065!X:X)</f>
        <v>PME2033</v>
      </c>
      <c r="J4747" s="102" t="s">
        <v>137</v>
      </c>
      <c r="K4747" s="89" cm="1">
        <f ca="1" t="array" ref="K4747:L4747">_xlfn.XLOOKUP(J4747,匹配表1065!Y:Y,匹配表1065!AA:AB)</f>
        <v>10</v>
      </c>
      <c r="L4747" s="89" t="str">
        <v>3个月以上</v>
      </c>
      <c r="M4747" s="92" t="s">
        <v>55</v>
      </c>
      <c r="N4747" s="102">
        <v>1</v>
      </c>
      <c r="O4747" s="93" t="str">
        <f>_xlfn.XLOOKUP(P4747,匹配表1065!U:U,匹配表1065!T:T)</f>
        <v>HO00001481</v>
      </c>
      <c r="P4747" s="102" t="s">
        <v>246</v>
      </c>
      <c r="Q4747" s="102" t="s">
        <v>306</v>
      </c>
      <c r="R4747" s="89" t="str">
        <f>_xlfn.XLOOKUP(Q4747,匹配表1065!L:L,匹配表1065!O:O)</f>
        <v>A</v>
      </c>
      <c r="S4747" s="93" t="str">
        <f>IFERROR(_xlfn.XLOOKUP(Q4747,匹配表1065!AI:AI,匹配表1065!AJ:AJ),"绿标")</f>
        <v>红标</v>
      </c>
      <c r="T4747" s="93" t="str" cm="1">
        <f t="array" ref="T4747:U4747">_xlfn.XLOOKUP(Q4747,匹配表1065!L:L,匹配表1065!M:N)</f>
        <v>头痛</v>
      </c>
      <c r="U4747" s="94" t="str">
        <v>神经内科</v>
      </c>
      <c r="V4747" s="95" t="s">
        <v>33</v>
      </c>
      <c r="W4747" s="93">
        <f>_xlfn.XLOOKUP(M4747,匹配表1065!D:D,匹配表1065!F:F)*N4747</f>
        <v>8</v>
      </c>
    </row>
    <row r="4748" customHeight="1" spans="1:23">
      <c r="A4748" s="89" t="s">
        <v>877</v>
      </c>
      <c r="B4748" s="90">
        <v>46204</v>
      </c>
      <c r="C4748" s="91" t="str">
        <f t="shared" si="150"/>
        <v>7月第1周</v>
      </c>
      <c r="D4748" s="89" t="s">
        <v>878</v>
      </c>
      <c r="E4748" s="89" t="str">
        <f t="shared" si="151"/>
        <v>7月第1周--周3</v>
      </c>
      <c r="F4748" s="103" t="s">
        <v>27</v>
      </c>
      <c r="G4748" s="102" t="s">
        <v>136</v>
      </c>
      <c r="H4748" s="92" t="str">
        <f>_xlfn.XLOOKUP(O4748,匹配表1065!T:T,匹配表1065!W:W)</f>
        <v>威海市</v>
      </c>
      <c r="I4748" s="89" t="str">
        <f>_xlfn.XLOOKUP(O4748,匹配表1065!T:T,匹配表1065!X:X)</f>
        <v>PME2033</v>
      </c>
      <c r="J4748" s="102" t="s">
        <v>137</v>
      </c>
      <c r="K4748" s="89" cm="1">
        <f ca="1" t="array" ref="K4748:L4748">_xlfn.XLOOKUP(J4748,匹配表1065!Y:Y,匹配表1065!AA:AB)</f>
        <v>10</v>
      </c>
      <c r="L4748" s="89" t="str">
        <v>3个月以上</v>
      </c>
      <c r="M4748" s="92" t="s">
        <v>55</v>
      </c>
      <c r="N4748" s="102">
        <v>1</v>
      </c>
      <c r="O4748" s="93" t="str">
        <f>_xlfn.XLOOKUP(P4748,匹配表1065!U:U,匹配表1065!T:T)</f>
        <v>HO00001513</v>
      </c>
      <c r="P4748" s="102" t="s">
        <v>622</v>
      </c>
      <c r="Q4748" s="102" t="s">
        <v>623</v>
      </c>
      <c r="R4748" s="89" t="str">
        <f>_xlfn.XLOOKUP(Q4748,匹配表1065!L:L,匹配表1065!O:O)</f>
        <v>A</v>
      </c>
      <c r="S4748" s="93" t="str">
        <f>IFERROR(_xlfn.XLOOKUP(Q4748,匹配表1065!AI:AI,匹配表1065!AJ:AJ),"绿标")</f>
        <v>绿标</v>
      </c>
      <c r="T4748" s="93" t="str" cm="1">
        <f t="array" ref="T4748:U4748">_xlfn.XLOOKUP(Q4748,匹配表1065!L:L,匹配表1065!M:N)</f>
        <v>头痛</v>
      </c>
      <c r="U4748" s="94" t="str">
        <v>神经内科</v>
      </c>
      <c r="V4748" s="95" t="s">
        <v>42</v>
      </c>
      <c r="W4748" s="93">
        <f>_xlfn.XLOOKUP(M4748,匹配表1065!D:D,匹配表1065!F:F)*N4748</f>
        <v>8</v>
      </c>
    </row>
    <row r="4749" customHeight="1" spans="1:23">
      <c r="A4749" s="89" t="s">
        <v>877</v>
      </c>
      <c r="B4749" s="90">
        <v>46204</v>
      </c>
      <c r="C4749" s="91" t="str">
        <f t="shared" si="150"/>
        <v>7月第1周</v>
      </c>
      <c r="D4749" s="89" t="s">
        <v>878</v>
      </c>
      <c r="E4749" s="89" t="str">
        <f t="shared" si="151"/>
        <v>7月第1周--周3</v>
      </c>
      <c r="F4749" s="103" t="s">
        <v>27</v>
      </c>
      <c r="G4749" s="102" t="s">
        <v>136</v>
      </c>
      <c r="H4749" s="92" t="str">
        <f>_xlfn.XLOOKUP(O4749,匹配表1065!T:T,匹配表1065!W:W)</f>
        <v>青岛市</v>
      </c>
      <c r="I4749" s="89" t="str">
        <f>_xlfn.XLOOKUP(O4749,匹配表1065!T:T,匹配表1065!X:X)</f>
        <v>PME2031</v>
      </c>
      <c r="J4749" s="102" t="s">
        <v>155</v>
      </c>
      <c r="K4749" s="89" cm="1">
        <f ca="1" t="array" ref="K4749:L4749">_xlfn.XLOOKUP(J4749,匹配表1065!Y:Y,匹配表1065!AA:AB)</f>
        <v>31</v>
      </c>
      <c r="L4749" s="89" t="str">
        <v>3个月以上</v>
      </c>
      <c r="M4749" s="92" t="s">
        <v>30</v>
      </c>
      <c r="N4749" s="102">
        <v>1</v>
      </c>
      <c r="O4749" s="93" t="str">
        <f>_xlfn.XLOOKUP(P4749,匹配表1065!U:U,匹配表1065!T:T)</f>
        <v>HO00072793</v>
      </c>
      <c r="P4749" s="102" t="s">
        <v>159</v>
      </c>
      <c r="Q4749" s="102" t="s">
        <v>160</v>
      </c>
      <c r="R4749" s="89" t="str">
        <f>_xlfn.XLOOKUP(Q4749,匹配表1065!L:L,匹配表1065!O:O)</f>
        <v>A</v>
      </c>
      <c r="S4749" s="93" t="str">
        <f>IFERROR(_xlfn.XLOOKUP(Q4749,匹配表1065!AI:AI,匹配表1065!AJ:AJ),"绿标")</f>
        <v>红标</v>
      </c>
      <c r="T4749" s="93" t="str" cm="1">
        <f t="array" ref="T4749:U4749">_xlfn.XLOOKUP(Q4749,匹配表1065!L:L,匹配表1065!M:N)</f>
        <v>头痛</v>
      </c>
      <c r="U4749" s="94" t="str">
        <v>神经内科</v>
      </c>
      <c r="V4749" s="95" t="s">
        <v>67</v>
      </c>
      <c r="W4749" s="93">
        <f>_xlfn.XLOOKUP(M4749,匹配表1065!D:D,匹配表1065!F:F)*N4749</f>
        <v>12</v>
      </c>
    </row>
    <row r="4750" customHeight="1" spans="1:23">
      <c r="A4750" s="89" t="s">
        <v>877</v>
      </c>
      <c r="B4750" s="90">
        <v>46204</v>
      </c>
      <c r="C4750" s="91" t="str">
        <f t="shared" si="150"/>
        <v>7月第1周</v>
      </c>
      <c r="D4750" s="89" t="s">
        <v>878</v>
      </c>
      <c r="E4750" s="89" t="str">
        <f t="shared" si="151"/>
        <v>7月第1周--周3</v>
      </c>
      <c r="F4750" s="103" t="s">
        <v>27</v>
      </c>
      <c r="G4750" s="102" t="s">
        <v>136</v>
      </c>
      <c r="H4750" s="92" t="str">
        <f>_xlfn.XLOOKUP(O4750,匹配表1065!T:T,匹配表1065!W:W)</f>
        <v>青岛市</v>
      </c>
      <c r="I4750" s="89" t="str">
        <f>_xlfn.XLOOKUP(O4750,匹配表1065!T:T,匹配表1065!X:X)</f>
        <v>PME2031</v>
      </c>
      <c r="J4750" s="102" t="s">
        <v>155</v>
      </c>
      <c r="K4750" s="89" cm="1">
        <f ca="1" t="array" ref="K4750:L4750">_xlfn.XLOOKUP(J4750,匹配表1065!Y:Y,匹配表1065!AA:AB)</f>
        <v>31</v>
      </c>
      <c r="L4750" s="89" t="str">
        <v>3个月以上</v>
      </c>
      <c r="M4750" s="92" t="s">
        <v>30</v>
      </c>
      <c r="N4750" s="102">
        <v>1</v>
      </c>
      <c r="O4750" s="93" t="str">
        <f>_xlfn.XLOOKUP(P4750,匹配表1065!U:U,匹配表1065!T:T)</f>
        <v>HO00001478</v>
      </c>
      <c r="P4750" s="102" t="s">
        <v>156</v>
      </c>
      <c r="Q4750" s="102" t="s">
        <v>881</v>
      </c>
      <c r="R4750" s="89" t="str">
        <f>_xlfn.XLOOKUP(Q4750,匹配表1065!L:L,匹配表1065!O:O)</f>
        <v>A</v>
      </c>
      <c r="S4750" s="93" t="str">
        <f>IFERROR(_xlfn.XLOOKUP(Q4750,匹配表1065!AI:AI,匹配表1065!AJ:AJ),"绿标")</f>
        <v>绿标</v>
      </c>
      <c r="T4750" s="93" t="str" cm="1">
        <f t="array" ref="T4750:U4750">_xlfn.XLOOKUP(Q4750,匹配表1065!L:L,匹配表1065!M:N)</f>
        <v>头痛</v>
      </c>
      <c r="U4750" s="94" t="str">
        <v>神经内科</v>
      </c>
      <c r="V4750" s="95" t="s">
        <v>67</v>
      </c>
      <c r="W4750" s="93">
        <f>_xlfn.XLOOKUP(M4750,匹配表1065!D:D,匹配表1065!F:F)*N4750</f>
        <v>12</v>
      </c>
    </row>
    <row r="4751" customHeight="1" spans="1:23">
      <c r="A4751" s="89" t="s">
        <v>877</v>
      </c>
      <c r="B4751" s="90">
        <v>46204</v>
      </c>
      <c r="C4751" s="91" t="str">
        <f t="shared" si="150"/>
        <v>7月第1周</v>
      </c>
      <c r="D4751" s="89" t="s">
        <v>878</v>
      </c>
      <c r="E4751" s="89" t="str">
        <f t="shared" si="151"/>
        <v>7月第1周--周3</v>
      </c>
      <c r="F4751" s="103" t="s">
        <v>27</v>
      </c>
      <c r="G4751" s="102" t="s">
        <v>28</v>
      </c>
      <c r="H4751" s="92" t="str">
        <f>_xlfn.XLOOKUP(O4751,匹配表1065!T:T,匹配表1065!W:W)</f>
        <v>南京市</v>
      </c>
      <c r="I4751" s="89" t="str">
        <f>_xlfn.XLOOKUP(O4751,匹配表1065!T:T,匹配表1065!X:X)</f>
        <v>PME2005</v>
      </c>
      <c r="J4751" s="102" t="s">
        <v>54</v>
      </c>
      <c r="K4751" s="89" cm="1">
        <f ca="1" t="array" ref="K4751:L4751">_xlfn.XLOOKUP(J4751,匹配表1065!Y:Y,匹配表1065!AA:AB)</f>
        <v>3</v>
      </c>
      <c r="L4751" s="89" t="str">
        <v>3个月以上</v>
      </c>
      <c r="M4751" s="92" t="s">
        <v>55</v>
      </c>
      <c r="N4751" s="102">
        <v>1</v>
      </c>
      <c r="O4751" s="93" t="str">
        <f>_xlfn.XLOOKUP(P4751,匹配表1065!U:U,匹配表1065!T:T)</f>
        <v>HO00000975</v>
      </c>
      <c r="P4751" s="102" t="s">
        <v>56</v>
      </c>
      <c r="Q4751" s="102" t="s">
        <v>592</v>
      </c>
      <c r="R4751" s="89" t="str">
        <f>_xlfn.XLOOKUP(Q4751,匹配表1065!L:L,匹配表1065!O:O)</f>
        <v>A</v>
      </c>
      <c r="S4751" s="93" t="str">
        <f>IFERROR(_xlfn.XLOOKUP(Q4751,匹配表1065!AI:AI,匹配表1065!AJ:AJ),"绿标")</f>
        <v>绿标</v>
      </c>
      <c r="T4751" s="93" t="str" cm="1">
        <f t="array" ref="T4751:U4751">_xlfn.XLOOKUP(Q4751,匹配表1065!L:L,匹配表1065!M:N)</f>
        <v>头痛</v>
      </c>
      <c r="U4751" s="94" t="str">
        <v>神经内科</v>
      </c>
      <c r="V4751" s="95" t="s">
        <v>42</v>
      </c>
      <c r="W4751" s="93">
        <f>_xlfn.XLOOKUP(M4751,匹配表1065!D:D,匹配表1065!F:F)*N4751</f>
        <v>8</v>
      </c>
    </row>
    <row r="4752" customHeight="1" spans="1:23">
      <c r="A4752" s="89" t="s">
        <v>877</v>
      </c>
      <c r="B4752" s="90">
        <v>46204</v>
      </c>
      <c r="C4752" s="91" t="str">
        <f t="shared" si="150"/>
        <v>7月第1周</v>
      </c>
      <c r="D4752" s="89" t="s">
        <v>878</v>
      </c>
      <c r="E4752" s="89" t="str">
        <f t="shared" si="151"/>
        <v>7月第1周--周3</v>
      </c>
      <c r="F4752" s="103" t="s">
        <v>27</v>
      </c>
      <c r="G4752" s="102" t="s">
        <v>28</v>
      </c>
      <c r="H4752" s="92" t="str">
        <f>_xlfn.XLOOKUP(O4752,匹配表1065!T:T,匹配表1065!W:W)</f>
        <v>南京市</v>
      </c>
      <c r="I4752" s="89" t="str">
        <f>_xlfn.XLOOKUP(O4752,匹配表1065!T:T,匹配表1065!X:X)</f>
        <v>PME2005</v>
      </c>
      <c r="J4752" s="102" t="s">
        <v>54</v>
      </c>
      <c r="K4752" s="89" cm="1">
        <f ca="1" t="array" ref="K4752:L4752">_xlfn.XLOOKUP(J4752,匹配表1065!Y:Y,匹配表1065!AA:AB)</f>
        <v>3</v>
      </c>
      <c r="L4752" s="89" t="str">
        <v>3个月以上</v>
      </c>
      <c r="M4752" s="92" t="s">
        <v>35</v>
      </c>
      <c r="N4752" s="102">
        <v>1</v>
      </c>
      <c r="O4752" s="93" t="str">
        <f>_xlfn.XLOOKUP(P4752,匹配表1065!U:U,匹配表1065!T:T)</f>
        <v>HO00000975</v>
      </c>
      <c r="P4752" s="102" t="s">
        <v>56</v>
      </c>
      <c r="Q4752" s="102" t="s">
        <v>205</v>
      </c>
      <c r="R4752" s="89" t="str">
        <f>_xlfn.XLOOKUP(Q4752,匹配表1065!L:L,匹配表1065!O:O)</f>
        <v>B</v>
      </c>
      <c r="S4752" s="93" t="str">
        <f>IFERROR(_xlfn.XLOOKUP(Q4752,匹配表1065!AI:AI,匹配表1065!AJ:AJ),"绿标")</f>
        <v>绿标</v>
      </c>
      <c r="T4752" s="93" t="str" cm="1">
        <f t="array" ref="T4752:U4752">_xlfn.XLOOKUP(Q4752,匹配表1065!L:L,匹配表1065!M:N)</f>
        <v>脑血管</v>
      </c>
      <c r="U4752" s="94" t="str">
        <v>神经内科</v>
      </c>
      <c r="V4752" s="95" t="s">
        <v>58</v>
      </c>
      <c r="W4752" s="93">
        <f>_xlfn.XLOOKUP(M4752,匹配表1065!D:D,匹配表1065!F:F)*N4752</f>
        <v>4</v>
      </c>
    </row>
    <row r="4753" customHeight="1" spans="1:23">
      <c r="A4753" s="89" t="s">
        <v>877</v>
      </c>
      <c r="B4753" s="90">
        <v>46204</v>
      </c>
      <c r="C4753" s="91" t="str">
        <f t="shared" si="150"/>
        <v>7月第1周</v>
      </c>
      <c r="D4753" s="89" t="s">
        <v>878</v>
      </c>
      <c r="E4753" s="89" t="str">
        <f t="shared" si="151"/>
        <v>7月第1周--周3</v>
      </c>
      <c r="F4753" s="103" t="s">
        <v>27</v>
      </c>
      <c r="G4753" s="102" t="s">
        <v>28</v>
      </c>
      <c r="H4753" s="92" t="str">
        <f>_xlfn.XLOOKUP(O4753,匹配表1065!T:T,匹配表1065!W:W)</f>
        <v>南京市</v>
      </c>
      <c r="I4753" s="89" t="str">
        <f>_xlfn.XLOOKUP(O4753,匹配表1065!T:T,匹配表1065!X:X)</f>
        <v>PME2039</v>
      </c>
      <c r="J4753" s="102" t="s">
        <v>39</v>
      </c>
      <c r="K4753" s="89" cm="1">
        <f ca="1" t="array" ref="K4753:L4753">_xlfn.XLOOKUP(J4753,匹配表1065!Y:Y,匹配表1065!AA:AB)</f>
        <v>7</v>
      </c>
      <c r="L4753" s="89" t="str">
        <v>3个月以上</v>
      </c>
      <c r="M4753" s="92" t="s">
        <v>30</v>
      </c>
      <c r="N4753" s="102">
        <v>1</v>
      </c>
      <c r="O4753" s="93" t="str">
        <f>_xlfn.XLOOKUP(P4753,匹配表1065!U:U,匹配表1065!T:T)</f>
        <v>HO00000971</v>
      </c>
      <c r="P4753" s="102" t="s">
        <v>40</v>
      </c>
      <c r="Q4753" s="102" t="s">
        <v>41</v>
      </c>
      <c r="R4753" s="89" t="str">
        <f>_xlfn.XLOOKUP(Q4753,匹配表1065!L:L,匹配表1065!O:O)</f>
        <v>A</v>
      </c>
      <c r="S4753" s="93" t="str">
        <f>IFERROR(_xlfn.XLOOKUP(Q4753,匹配表1065!AI:AI,匹配表1065!AJ:AJ),"绿标")</f>
        <v>绿标</v>
      </c>
      <c r="T4753" s="93" t="str" cm="1">
        <f t="array" ref="T4753:U4753">_xlfn.XLOOKUP(Q4753,匹配表1065!L:L,匹配表1065!M:N)</f>
        <v>头痛</v>
      </c>
      <c r="U4753" s="94" t="str">
        <v>神经内科</v>
      </c>
      <c r="V4753" s="95" t="s">
        <v>67</v>
      </c>
      <c r="W4753" s="93">
        <f>_xlfn.XLOOKUP(M4753,匹配表1065!D:D,匹配表1065!F:F)*N4753</f>
        <v>12</v>
      </c>
    </row>
    <row r="4754" customHeight="1" spans="1:23">
      <c r="A4754" s="89" t="s">
        <v>877</v>
      </c>
      <c r="B4754" s="90">
        <v>46204</v>
      </c>
      <c r="C4754" s="91" t="str">
        <f t="shared" si="150"/>
        <v>7月第1周</v>
      </c>
      <c r="D4754" s="89" t="s">
        <v>878</v>
      </c>
      <c r="E4754" s="89" t="str">
        <f t="shared" si="151"/>
        <v>7月第1周--周3</v>
      </c>
      <c r="F4754" s="103" t="s">
        <v>27</v>
      </c>
      <c r="G4754" s="102" t="s">
        <v>28</v>
      </c>
      <c r="H4754" s="92" t="str">
        <f>_xlfn.XLOOKUP(O4754,匹配表1065!T:T,匹配表1065!W:W)</f>
        <v>常州市</v>
      </c>
      <c r="I4754" s="89" t="str">
        <f>_xlfn.XLOOKUP(O4754,匹配表1065!T:T,匹配表1065!X:X)</f>
        <v>PME2015</v>
      </c>
      <c r="J4754" s="102" t="s">
        <v>45</v>
      </c>
      <c r="K4754" s="89" cm="1">
        <f ca="1" t="array" ref="K4754:L4754">_xlfn.XLOOKUP(J4754,匹配表1065!Y:Y,匹配表1065!AA:AB)</f>
        <v>9</v>
      </c>
      <c r="L4754" s="89" t="str">
        <v>3个月以上</v>
      </c>
      <c r="M4754" s="92" t="s">
        <v>35</v>
      </c>
      <c r="N4754" s="102">
        <v>1</v>
      </c>
      <c r="O4754" s="93" t="str">
        <f>_xlfn.XLOOKUP(P4754,匹配表1065!U:U,匹配表1065!T:T)</f>
        <v>HO00016083</v>
      </c>
      <c r="P4754" s="102" t="s">
        <v>48</v>
      </c>
      <c r="Q4754" s="102" t="s">
        <v>49</v>
      </c>
      <c r="R4754" s="89" t="str">
        <f>_xlfn.XLOOKUP(Q4754,匹配表1065!L:L,匹配表1065!O:O)</f>
        <v>B</v>
      </c>
      <c r="S4754" s="93" t="str">
        <f>IFERROR(_xlfn.XLOOKUP(Q4754,匹配表1065!AI:AI,匹配表1065!AJ:AJ),"绿标")</f>
        <v>红标</v>
      </c>
      <c r="T4754" s="93" t="str" cm="1">
        <f t="array" ref="T4754:U4754">_xlfn.XLOOKUP(Q4754,匹配表1065!L:L,匹配表1065!M:N)</f>
        <v>脑血管</v>
      </c>
      <c r="U4754" s="94" t="str">
        <v>神经内科</v>
      </c>
      <c r="V4754" s="95" t="s">
        <v>42</v>
      </c>
      <c r="W4754" s="93">
        <f>_xlfn.XLOOKUP(M4754,匹配表1065!D:D,匹配表1065!F:F)*N4754</f>
        <v>4</v>
      </c>
    </row>
    <row r="4755" customHeight="1" spans="1:23">
      <c r="A4755" s="89" t="s">
        <v>877</v>
      </c>
      <c r="B4755" s="90">
        <v>46204</v>
      </c>
      <c r="C4755" s="91" t="str">
        <f t="shared" si="150"/>
        <v>7月第1周</v>
      </c>
      <c r="D4755" s="89" t="s">
        <v>878</v>
      </c>
      <c r="E4755" s="89" t="str">
        <f t="shared" si="151"/>
        <v>7月第1周--周3</v>
      </c>
      <c r="F4755" s="103" t="s">
        <v>27</v>
      </c>
      <c r="G4755" s="102" t="s">
        <v>28</v>
      </c>
      <c r="H4755" s="92" t="str">
        <f>_xlfn.XLOOKUP(O4755,匹配表1065!T:T,匹配表1065!W:W)</f>
        <v>常州市</v>
      </c>
      <c r="I4755" s="89" t="str">
        <f>_xlfn.XLOOKUP(O4755,匹配表1065!T:T,匹配表1065!X:X)</f>
        <v>PME2015</v>
      </c>
      <c r="J4755" s="102" t="s">
        <v>45</v>
      </c>
      <c r="K4755" s="89" cm="1">
        <f ca="1" t="array" ref="K4755:L4755">_xlfn.XLOOKUP(J4755,匹配表1065!Y:Y,匹配表1065!AA:AB)</f>
        <v>9</v>
      </c>
      <c r="L4755" s="89" t="str">
        <v>3个月以上</v>
      </c>
      <c r="M4755" s="92" t="s">
        <v>35</v>
      </c>
      <c r="N4755" s="102">
        <v>1</v>
      </c>
      <c r="O4755" s="93" t="str">
        <f>_xlfn.XLOOKUP(P4755,匹配表1065!U:U,匹配表1065!T:T)</f>
        <v>HO00015998</v>
      </c>
      <c r="P4755" s="102" t="s">
        <v>46</v>
      </c>
      <c r="Q4755" s="102" t="s">
        <v>47</v>
      </c>
      <c r="R4755" s="89" t="str">
        <f>_xlfn.XLOOKUP(Q4755,匹配表1065!L:L,匹配表1065!O:O)</f>
        <v>B</v>
      </c>
      <c r="S4755" s="93" t="str">
        <f>IFERROR(_xlfn.XLOOKUP(Q4755,匹配表1065!AI:AI,匹配表1065!AJ:AJ),"绿标")</f>
        <v>绿标</v>
      </c>
      <c r="T4755" s="93" t="str" cm="1">
        <f t="array" ref="T4755:U4755">_xlfn.XLOOKUP(Q4755,匹配表1065!L:L,匹配表1065!M:N)</f>
        <v>脑血管</v>
      </c>
      <c r="U4755" s="94" t="str">
        <v>神经内科</v>
      </c>
      <c r="V4755" s="95" t="s">
        <v>42</v>
      </c>
      <c r="W4755" s="93">
        <f>_xlfn.XLOOKUP(M4755,匹配表1065!D:D,匹配表1065!F:F)*N4755</f>
        <v>4</v>
      </c>
    </row>
    <row r="4756" customHeight="1" spans="1:23">
      <c r="A4756" s="89" t="s">
        <v>877</v>
      </c>
      <c r="B4756" s="90">
        <v>46204</v>
      </c>
      <c r="C4756" s="91" t="str">
        <f t="shared" si="150"/>
        <v>7月第1周</v>
      </c>
      <c r="D4756" s="89" t="s">
        <v>878</v>
      </c>
      <c r="E4756" s="89" t="str">
        <f t="shared" si="151"/>
        <v>7月第1周--周3</v>
      </c>
      <c r="F4756" s="103" t="s">
        <v>27</v>
      </c>
      <c r="G4756" s="102" t="s">
        <v>28</v>
      </c>
      <c r="H4756" s="92" t="str">
        <f>_xlfn.XLOOKUP(O4756,匹配表1065!T:T,匹配表1065!W:W)</f>
        <v>南京市</v>
      </c>
      <c r="I4756" s="89" t="str">
        <f>_xlfn.XLOOKUP(O4756,匹配表1065!T:T,匹配表1065!X:X)</f>
        <v>PME2006</v>
      </c>
      <c r="J4756" s="102" t="s">
        <v>29</v>
      </c>
      <c r="K4756" s="89" cm="1">
        <f ca="1" t="array" ref="K4756:L4756">_xlfn.XLOOKUP(J4756,匹配表1065!Y:Y,匹配表1065!AA:AB)</f>
        <v>15</v>
      </c>
      <c r="L4756" s="89" t="str">
        <v>3个月以上</v>
      </c>
      <c r="M4756" s="92" t="s">
        <v>30</v>
      </c>
      <c r="N4756" s="102">
        <v>1</v>
      </c>
      <c r="O4756" s="93" t="str">
        <f>_xlfn.XLOOKUP(P4756,匹配表1065!U:U,匹配表1065!T:T)</f>
        <v>HO00000959</v>
      </c>
      <c r="P4756" s="102" t="s">
        <v>196</v>
      </c>
      <c r="Q4756" s="102" t="s">
        <v>197</v>
      </c>
      <c r="R4756" s="89" t="str">
        <f>_xlfn.XLOOKUP(Q4756,匹配表1065!L:L,匹配表1065!O:O)</f>
        <v>C</v>
      </c>
      <c r="S4756" s="93" t="str">
        <f>IFERROR(_xlfn.XLOOKUP(Q4756,匹配表1065!AI:AI,匹配表1065!AJ:AJ),"绿标")</f>
        <v>红标</v>
      </c>
      <c r="T4756" s="93" t="str" cm="1">
        <f t="array" ref="T4756:U4756">_xlfn.XLOOKUP(Q4756,匹配表1065!L:L,匹配表1065!M:N)</f>
        <v>眩晕</v>
      </c>
      <c r="U4756" s="94" t="str">
        <v>神经内科</v>
      </c>
      <c r="V4756" s="95" t="s">
        <v>70</v>
      </c>
      <c r="W4756" s="93">
        <f>_xlfn.XLOOKUP(M4756,匹配表1065!D:D,匹配表1065!F:F)*N4756</f>
        <v>12</v>
      </c>
    </row>
    <row r="4757" customHeight="1" spans="1:23">
      <c r="A4757" s="89" t="s">
        <v>877</v>
      </c>
      <c r="B4757" s="90">
        <v>46204</v>
      </c>
      <c r="C4757" s="91" t="str">
        <f t="shared" si="150"/>
        <v>7月第1周</v>
      </c>
      <c r="D4757" s="89" t="s">
        <v>878</v>
      </c>
      <c r="E4757" s="89" t="str">
        <f t="shared" si="151"/>
        <v>7月第1周--周3</v>
      </c>
      <c r="F4757" s="103" t="s">
        <v>27</v>
      </c>
      <c r="G4757" s="102" t="s">
        <v>28</v>
      </c>
      <c r="H4757" s="92" t="str">
        <f>_xlfn.XLOOKUP(O4757,匹配表1065!T:T,匹配表1065!W:W)</f>
        <v>扬州市</v>
      </c>
      <c r="I4757" s="89" t="str">
        <f>_xlfn.XLOOKUP(O4757,匹配表1065!T:T,匹配表1065!X:X)</f>
        <v>PME2012</v>
      </c>
      <c r="J4757" s="102" t="s">
        <v>60</v>
      </c>
      <c r="K4757" s="89" cm="1">
        <f ca="1" t="array" ref="K4757:L4757">_xlfn.XLOOKUP(J4757,匹配表1065!Y:Y,匹配表1065!AA:AB)</f>
        <v>13</v>
      </c>
      <c r="L4757" s="89" t="str">
        <v>3个月以上</v>
      </c>
      <c r="M4757" s="92" t="s">
        <v>30</v>
      </c>
      <c r="N4757" s="102">
        <v>1</v>
      </c>
      <c r="O4757" s="93" t="str">
        <f>_xlfn.XLOOKUP(P4757,匹配表1065!U:U,匹配表1065!T:T)</f>
        <v>HO00000968</v>
      </c>
      <c r="P4757" s="102" t="s">
        <v>61</v>
      </c>
      <c r="Q4757" s="102" t="s">
        <v>62</v>
      </c>
      <c r="R4757" s="89" t="str">
        <f>_xlfn.XLOOKUP(Q4757,匹配表1065!L:L,匹配表1065!O:O)</f>
        <v>A</v>
      </c>
      <c r="S4757" s="93" t="str">
        <f>IFERROR(_xlfn.XLOOKUP(Q4757,匹配表1065!AI:AI,匹配表1065!AJ:AJ),"绿标")</f>
        <v>红标</v>
      </c>
      <c r="T4757" s="93" t="str" cm="1">
        <f t="array" ref="T4757:U4757">_xlfn.XLOOKUP(Q4757,匹配表1065!L:L,匹配表1065!M:N)</f>
        <v>头痛</v>
      </c>
      <c r="U4757" s="94" t="str">
        <v>神经内科</v>
      </c>
      <c r="V4757" s="95" t="s">
        <v>70</v>
      </c>
      <c r="W4757" s="93">
        <f>_xlfn.XLOOKUP(M4757,匹配表1065!D:D,匹配表1065!F:F)*N4757</f>
        <v>12</v>
      </c>
    </row>
    <row r="4758" customHeight="1" spans="1:23">
      <c r="A4758" s="89" t="s">
        <v>877</v>
      </c>
      <c r="B4758" s="90">
        <v>46204</v>
      </c>
      <c r="C4758" s="91" t="str">
        <f t="shared" si="150"/>
        <v>7月第1周</v>
      </c>
      <c r="D4758" s="89" t="s">
        <v>878</v>
      </c>
      <c r="E4758" s="89" t="str">
        <f t="shared" si="151"/>
        <v>7月第1周--周3</v>
      </c>
      <c r="F4758" s="103" t="s">
        <v>27</v>
      </c>
      <c r="G4758" s="92" t="s">
        <v>92</v>
      </c>
      <c r="H4758" s="92" t="str">
        <f>_xlfn.XLOOKUP(O4758,匹配表1065!T:T,匹配表1065!W:W)</f>
        <v>马鞍山市</v>
      </c>
      <c r="I4758" s="89" t="str">
        <f>_xlfn.XLOOKUP(O4758,匹配表1065!T:T,匹配表1065!X:X)</f>
        <v>PME2003</v>
      </c>
      <c r="J4758" s="102" t="s">
        <v>101</v>
      </c>
      <c r="K4758" s="89" cm="1">
        <f ca="1" t="array" ref="K4758:L4758">_xlfn.XLOOKUP(J4758,匹配表1065!Y:Y,匹配表1065!AA:AB)</f>
        <v>1</v>
      </c>
      <c r="L4758" s="89" t="str">
        <v>3个月以内</v>
      </c>
      <c r="M4758" s="92" t="s">
        <v>35</v>
      </c>
      <c r="N4758" s="102">
        <v>1</v>
      </c>
      <c r="O4758" s="93" t="str">
        <f>_xlfn.XLOOKUP(P4758,匹配表1065!U:U,匹配表1065!T:T)</f>
        <v>HO00000004</v>
      </c>
      <c r="P4758" s="102" t="s">
        <v>817</v>
      </c>
      <c r="Q4758" s="102" t="s">
        <v>818</v>
      </c>
      <c r="R4758" s="89" t="str">
        <f>_xlfn.XLOOKUP(Q4758,匹配表1065!L:L,匹配表1065!O:O)</f>
        <v>B</v>
      </c>
      <c r="S4758" s="93" t="str">
        <f>IFERROR(_xlfn.XLOOKUP(Q4758,匹配表1065!AI:AI,匹配表1065!AJ:AJ),"绿标")</f>
        <v>黑标</v>
      </c>
      <c r="T4758" s="93" t="str" cm="1">
        <f t="array" ref="T4758:U4758">_xlfn.XLOOKUP(Q4758,匹配表1065!L:L,匹配表1065!M:N)</f>
        <v>脑血管</v>
      </c>
      <c r="U4758" s="94" t="str">
        <v>神经内科</v>
      </c>
      <c r="V4758" s="95" t="s">
        <v>58</v>
      </c>
      <c r="W4758" s="93">
        <f>_xlfn.XLOOKUP(M4758,匹配表1065!D:D,匹配表1065!F:F)*N4758</f>
        <v>4</v>
      </c>
    </row>
    <row r="4759" customHeight="1" spans="1:23">
      <c r="A4759" s="89" t="s">
        <v>877</v>
      </c>
      <c r="B4759" s="90">
        <v>46204</v>
      </c>
      <c r="C4759" s="91" t="str">
        <f t="shared" si="150"/>
        <v>7月第1周</v>
      </c>
      <c r="D4759" s="89" t="s">
        <v>878</v>
      </c>
      <c r="E4759" s="89" t="str">
        <f t="shared" si="151"/>
        <v>7月第1周--周3</v>
      </c>
      <c r="F4759" s="103" t="s">
        <v>27</v>
      </c>
      <c r="G4759" s="92" t="s">
        <v>92</v>
      </c>
      <c r="H4759" s="92" t="str">
        <f>_xlfn.XLOOKUP(O4759,匹配表1065!T:T,匹配表1065!W:W)</f>
        <v>合肥市</v>
      </c>
      <c r="I4759" s="89" t="str">
        <f>_xlfn.XLOOKUP(O4759,匹配表1065!T:T,匹配表1065!X:X)</f>
        <v>PME2007</v>
      </c>
      <c r="J4759" s="102" t="s">
        <v>93</v>
      </c>
      <c r="K4759" s="89" cm="1">
        <f ca="1" t="array" ref="K4759:L4759">_xlfn.XLOOKUP(J4759,匹配表1065!Y:Y,匹配表1065!AA:AB)</f>
        <v>9</v>
      </c>
      <c r="L4759" s="89" t="str">
        <v>3个月以上</v>
      </c>
      <c r="M4759" s="92" t="s">
        <v>55</v>
      </c>
      <c r="N4759" s="102">
        <v>1</v>
      </c>
      <c r="O4759" s="93" t="str">
        <f>_xlfn.XLOOKUP(P4759,匹配表1065!U:U,匹配表1065!T:T)</f>
        <v>HO00000001</v>
      </c>
      <c r="P4759" s="102" t="s">
        <v>94</v>
      </c>
      <c r="Q4759" s="102" t="s">
        <v>96</v>
      </c>
      <c r="R4759" s="89" t="str">
        <f>_xlfn.XLOOKUP(Q4759,匹配表1065!L:L,匹配表1065!O:O)</f>
        <v>B</v>
      </c>
      <c r="S4759" s="93" t="str">
        <f>IFERROR(_xlfn.XLOOKUP(Q4759,匹配表1065!AI:AI,匹配表1065!AJ:AJ),"绿标")</f>
        <v>黑标</v>
      </c>
      <c r="T4759" s="93" t="str" cm="1">
        <f t="array" ref="T4759:U4759">_xlfn.XLOOKUP(Q4759,匹配表1065!L:L,匹配表1065!M:N)</f>
        <v>脑血管</v>
      </c>
      <c r="U4759" s="94" t="str">
        <v>神经内科</v>
      </c>
      <c r="V4759" s="95" t="s">
        <v>33</v>
      </c>
      <c r="W4759" s="93">
        <f>_xlfn.XLOOKUP(M4759,匹配表1065!D:D,匹配表1065!F:F)*N4759</f>
        <v>8</v>
      </c>
    </row>
    <row r="4760" customHeight="1" spans="1:23">
      <c r="A4760" s="89" t="s">
        <v>877</v>
      </c>
      <c r="B4760" s="90">
        <v>46204</v>
      </c>
      <c r="C4760" s="91" t="str">
        <f t="shared" si="150"/>
        <v>7月第1周</v>
      </c>
      <c r="D4760" s="89" t="s">
        <v>878</v>
      </c>
      <c r="E4760" s="89" t="str">
        <f t="shared" si="151"/>
        <v>7月第1周--周3</v>
      </c>
      <c r="F4760" s="103" t="s">
        <v>27</v>
      </c>
      <c r="G4760" s="92" t="s">
        <v>92</v>
      </c>
      <c r="H4760" s="92" t="str">
        <f>_xlfn.XLOOKUP(O4760,匹配表1065!T:T,匹配表1065!W:W)</f>
        <v>合肥市</v>
      </c>
      <c r="I4760" s="89" t="str">
        <f>_xlfn.XLOOKUP(O4760,匹配表1065!T:T,匹配表1065!X:X)</f>
        <v>PME2007</v>
      </c>
      <c r="J4760" s="102" t="s">
        <v>93</v>
      </c>
      <c r="K4760" s="89" cm="1">
        <f ca="1" t="array" ref="K4760:L4760">_xlfn.XLOOKUP(J4760,匹配表1065!Y:Y,匹配表1065!AA:AB)</f>
        <v>9</v>
      </c>
      <c r="L4760" s="89" t="str">
        <v>3个月以上</v>
      </c>
      <c r="M4760" s="92" t="s">
        <v>35</v>
      </c>
      <c r="N4760" s="102">
        <v>1</v>
      </c>
      <c r="O4760" s="93" t="str">
        <f>_xlfn.XLOOKUP(P4760,匹配表1065!U:U,匹配表1065!T:T)</f>
        <v>HO00000001</v>
      </c>
      <c r="P4760" s="102" t="s">
        <v>94</v>
      </c>
      <c r="Q4760" s="102" t="s">
        <v>206</v>
      </c>
      <c r="R4760" s="89" t="str">
        <f>_xlfn.XLOOKUP(Q4760,匹配表1065!L:L,匹配表1065!O:O)</f>
        <v>A</v>
      </c>
      <c r="S4760" s="93" t="str">
        <f>IFERROR(_xlfn.XLOOKUP(Q4760,匹配表1065!AI:AI,匹配表1065!AJ:AJ),"绿标")</f>
        <v>绿标</v>
      </c>
      <c r="T4760" s="93" t="str" cm="1">
        <f t="array" ref="T4760:U4760">_xlfn.XLOOKUP(Q4760,匹配表1065!L:L,匹配表1065!M:N)</f>
        <v>头痛</v>
      </c>
      <c r="U4760" s="94" t="str">
        <v>神经内科</v>
      </c>
      <c r="V4760" s="95" t="s">
        <v>33</v>
      </c>
      <c r="W4760" s="93">
        <f>_xlfn.XLOOKUP(M4760,匹配表1065!D:D,匹配表1065!F:F)*N4760</f>
        <v>4</v>
      </c>
    </row>
    <row r="4761" customHeight="1" spans="1:23">
      <c r="A4761" s="89" t="s">
        <v>877</v>
      </c>
      <c r="B4761" s="90">
        <v>46204</v>
      </c>
      <c r="C4761" s="91" t="str">
        <f t="shared" si="150"/>
        <v>7月第1周</v>
      </c>
      <c r="D4761" s="89" t="s">
        <v>878</v>
      </c>
      <c r="E4761" s="89" t="str">
        <f t="shared" si="151"/>
        <v>7月第1周--周3</v>
      </c>
      <c r="F4761" s="103" t="s">
        <v>27</v>
      </c>
      <c r="G4761" s="92" t="s">
        <v>92</v>
      </c>
      <c r="H4761" s="92" t="str">
        <f>_xlfn.XLOOKUP(O4761,匹配表1065!T:T,匹配表1065!W:W)</f>
        <v>合肥市</v>
      </c>
      <c r="I4761" s="89" t="str">
        <f>_xlfn.XLOOKUP(O4761,匹配表1065!T:T,匹配表1065!X:X)</f>
        <v>PME2048</v>
      </c>
      <c r="J4761" s="102" t="s">
        <v>547</v>
      </c>
      <c r="K4761" s="89" cm="1">
        <f ca="1" t="array" ref="K4761:L4761">_xlfn.XLOOKUP(J4761,匹配表1065!Y:Y,匹配表1065!AA:AB)</f>
        <v>4</v>
      </c>
      <c r="L4761" s="89" t="str">
        <v>3个月以上</v>
      </c>
      <c r="M4761" s="92" t="s">
        <v>35</v>
      </c>
      <c r="N4761" s="102">
        <v>1</v>
      </c>
      <c r="O4761" s="93" t="str">
        <f>_xlfn.XLOOKUP(P4761,匹配表1065!U:U,匹配表1065!T:T)</f>
        <v>HO00002956</v>
      </c>
      <c r="P4761" s="102" t="s">
        <v>285</v>
      </c>
      <c r="Q4761" s="102" t="s">
        <v>548</v>
      </c>
      <c r="R4761" s="89" t="str">
        <f>_xlfn.XLOOKUP(Q4761,匹配表1065!L:L,匹配表1065!O:O)</f>
        <v>B</v>
      </c>
      <c r="S4761" s="93" t="str">
        <f>IFERROR(_xlfn.XLOOKUP(Q4761,匹配表1065!AI:AI,匹配表1065!AJ:AJ),"绿标")</f>
        <v>绿标</v>
      </c>
      <c r="T4761" s="93" t="str" cm="1">
        <f t="array" ref="T4761:U4761">_xlfn.XLOOKUP(Q4761,匹配表1065!L:L,匹配表1065!M:N)</f>
        <v>脑血管</v>
      </c>
      <c r="U4761" s="94" t="str">
        <v>神经内科</v>
      </c>
      <c r="V4761" s="95" t="s">
        <v>33</v>
      </c>
      <c r="W4761" s="93">
        <f>_xlfn.XLOOKUP(M4761,匹配表1065!D:D,匹配表1065!F:F)*N4761</f>
        <v>4</v>
      </c>
    </row>
    <row r="4762" customHeight="1" spans="1:23">
      <c r="A4762" s="89" t="s">
        <v>877</v>
      </c>
      <c r="B4762" s="90">
        <v>46204</v>
      </c>
      <c r="C4762" s="91" t="str">
        <f t="shared" si="150"/>
        <v>7月第1周</v>
      </c>
      <c r="D4762" s="89" t="s">
        <v>878</v>
      </c>
      <c r="E4762" s="89" t="str">
        <f t="shared" si="151"/>
        <v>7月第1周--周3</v>
      </c>
      <c r="F4762" s="103" t="s">
        <v>27</v>
      </c>
      <c r="G4762" s="92" t="s">
        <v>92</v>
      </c>
      <c r="H4762" s="92" t="str">
        <f>_xlfn.XLOOKUP(O4762,匹配表1065!T:T,匹配表1065!W:W)</f>
        <v>淮南市</v>
      </c>
      <c r="I4762" s="89" t="str">
        <f>_xlfn.XLOOKUP(O4762,匹配表1065!T:T,匹配表1065!X:X)</f>
        <v>PME2048</v>
      </c>
      <c r="J4762" s="102" t="s">
        <v>547</v>
      </c>
      <c r="K4762" s="89" cm="1">
        <f ca="1" t="array" ref="K4762:L4762">_xlfn.XLOOKUP(J4762,匹配表1065!Y:Y,匹配表1065!AA:AB)</f>
        <v>4</v>
      </c>
      <c r="L4762" s="89" t="str">
        <v>3个月以上</v>
      </c>
      <c r="M4762" s="92" t="s">
        <v>35</v>
      </c>
      <c r="N4762" s="102">
        <v>1</v>
      </c>
      <c r="O4762" s="93" t="str">
        <f>_xlfn.XLOOKUP(P4762,匹配表1065!U:U,匹配表1065!T:T)</f>
        <v>HO00002978</v>
      </c>
      <c r="P4762" s="102" t="s">
        <v>840</v>
      </c>
      <c r="Q4762" s="102" t="s">
        <v>882</v>
      </c>
      <c r="R4762" s="89" t="str">
        <f>_xlfn.XLOOKUP(Q4762,匹配表1065!L:L,匹配表1065!O:O)</f>
        <v>A</v>
      </c>
      <c r="S4762" s="93" t="str">
        <f>IFERROR(_xlfn.XLOOKUP(Q4762,匹配表1065!AI:AI,匹配表1065!AJ:AJ),"绿标")</f>
        <v>绿标</v>
      </c>
      <c r="T4762" s="93" t="str" cm="1">
        <f t="array" ref="T4762:U4762">_xlfn.XLOOKUP(Q4762,匹配表1065!L:L,匹配表1065!M:N)</f>
        <v>头痛</v>
      </c>
      <c r="U4762" s="94" t="str">
        <v>神经内科</v>
      </c>
      <c r="V4762" s="95" t="s">
        <v>33</v>
      </c>
      <c r="W4762" s="93">
        <f>_xlfn.XLOOKUP(M4762,匹配表1065!D:D,匹配表1065!F:F)*N4762</f>
        <v>4</v>
      </c>
    </row>
    <row r="4763" customHeight="1" spans="1:23">
      <c r="A4763" s="89" t="s">
        <v>877</v>
      </c>
      <c r="B4763" s="90">
        <v>46204</v>
      </c>
      <c r="C4763" s="91" t="str">
        <f t="shared" si="150"/>
        <v>7月第1周</v>
      </c>
      <c r="D4763" s="89" t="s">
        <v>878</v>
      </c>
      <c r="E4763" s="89" t="str">
        <f t="shared" si="151"/>
        <v>7月第1周--周3</v>
      </c>
      <c r="F4763" s="103" t="s">
        <v>27</v>
      </c>
      <c r="G4763" s="92" t="s">
        <v>92</v>
      </c>
      <c r="H4763" s="92" t="str">
        <f>_xlfn.XLOOKUP(O4763,匹配表1065!T:T,匹配表1065!W:W)</f>
        <v>合肥市</v>
      </c>
      <c r="I4763" s="89" t="str">
        <f>_xlfn.XLOOKUP(O4763,匹配表1065!T:T,匹配表1065!X:X)</f>
        <v>PME2047</v>
      </c>
      <c r="J4763" s="102" t="s">
        <v>97</v>
      </c>
      <c r="K4763" s="89" cm="1">
        <f ca="1" t="array" ref="K4763:L4763">_xlfn.XLOOKUP(J4763,匹配表1065!Y:Y,匹配表1065!AA:AB)</f>
        <v>2</v>
      </c>
      <c r="L4763" s="89" t="str">
        <v>3个月以内</v>
      </c>
      <c r="M4763" s="92" t="s">
        <v>35</v>
      </c>
      <c r="N4763" s="102">
        <v>1</v>
      </c>
      <c r="O4763" s="93" t="str">
        <f>_xlfn.XLOOKUP(P4763,匹配表1065!U:U,匹配表1065!T:T)</f>
        <v>HO00000005</v>
      </c>
      <c r="P4763" s="102" t="s">
        <v>98</v>
      </c>
      <c r="Q4763" s="102" t="s">
        <v>208</v>
      </c>
      <c r="R4763" s="89" t="str">
        <f>_xlfn.XLOOKUP(Q4763,匹配表1065!L:L,匹配表1065!O:O)</f>
        <v>A</v>
      </c>
      <c r="S4763" s="93" t="str">
        <f>IFERROR(_xlfn.XLOOKUP(Q4763,匹配表1065!AI:AI,匹配表1065!AJ:AJ),"绿标")</f>
        <v>黑标</v>
      </c>
      <c r="T4763" s="93" t="str" cm="1">
        <f t="array" ref="T4763:U4763">_xlfn.XLOOKUP(Q4763,匹配表1065!L:L,匹配表1065!M:N)</f>
        <v>头痛</v>
      </c>
      <c r="U4763" s="94" t="str">
        <v>神经内科</v>
      </c>
      <c r="V4763" s="95" t="s">
        <v>58</v>
      </c>
      <c r="W4763" s="93">
        <f>_xlfn.XLOOKUP(M4763,匹配表1065!D:D,匹配表1065!F:F)*N4763</f>
        <v>4</v>
      </c>
    </row>
    <row r="4764" customHeight="1" spans="1:23">
      <c r="A4764" s="89" t="s">
        <v>877</v>
      </c>
      <c r="B4764" s="90">
        <v>46205</v>
      </c>
      <c r="C4764" s="91" t="str">
        <f t="shared" si="150"/>
        <v>7月第1周</v>
      </c>
      <c r="D4764" s="89" t="s">
        <v>878</v>
      </c>
      <c r="E4764" s="89" t="str">
        <f t="shared" si="151"/>
        <v>7月第1周--周4</v>
      </c>
      <c r="F4764" s="103" t="s">
        <v>27</v>
      </c>
      <c r="G4764" s="92" t="s">
        <v>92</v>
      </c>
      <c r="H4764" s="92" t="str">
        <f>_xlfn.XLOOKUP(O4764,匹配表1065!T:T,匹配表1065!W:W)</f>
        <v>合肥市</v>
      </c>
      <c r="I4764" s="89" t="str">
        <f>_xlfn.XLOOKUP(O4764,匹配表1065!T:T,匹配表1065!X:X)</f>
        <v>PME2007</v>
      </c>
      <c r="J4764" s="102" t="s">
        <v>93</v>
      </c>
      <c r="K4764" s="89" cm="1">
        <f ca="1" t="array" ref="K4764:L4764">_xlfn.XLOOKUP(J4764,匹配表1065!Y:Y,匹配表1065!AA:AB)</f>
        <v>9</v>
      </c>
      <c r="L4764" s="89" t="str">
        <v>3个月以上</v>
      </c>
      <c r="M4764" s="92" t="s">
        <v>55</v>
      </c>
      <c r="N4764" s="102">
        <v>1</v>
      </c>
      <c r="O4764" s="93" t="str">
        <f>_xlfn.XLOOKUP(P4764,匹配表1065!U:U,匹配表1065!T:T)</f>
        <v>HO00000001</v>
      </c>
      <c r="P4764" s="102" t="s">
        <v>94</v>
      </c>
      <c r="Q4764" s="102" t="s">
        <v>206</v>
      </c>
      <c r="R4764" s="89" t="str">
        <f>_xlfn.XLOOKUP(Q4764,匹配表1065!L:L,匹配表1065!O:O)</f>
        <v>A</v>
      </c>
      <c r="S4764" s="93" t="str">
        <f>IFERROR(_xlfn.XLOOKUP(Q4764,匹配表1065!AI:AI,匹配表1065!AJ:AJ),"绿标")</f>
        <v>绿标</v>
      </c>
      <c r="T4764" s="93" t="str" cm="1">
        <f t="array" ref="T4764:U4764">_xlfn.XLOOKUP(Q4764,匹配表1065!L:L,匹配表1065!M:N)</f>
        <v>头痛</v>
      </c>
      <c r="U4764" s="94" t="str">
        <v>神经内科</v>
      </c>
      <c r="V4764" s="95" t="s">
        <v>33</v>
      </c>
      <c r="W4764" s="93">
        <f>_xlfn.XLOOKUP(M4764,匹配表1065!D:D,匹配表1065!F:F)*N4764</f>
        <v>8</v>
      </c>
    </row>
    <row r="4765" customHeight="1" spans="1:23">
      <c r="A4765" s="89" t="s">
        <v>877</v>
      </c>
      <c r="B4765" s="90">
        <v>46205</v>
      </c>
      <c r="C4765" s="91" t="str">
        <f t="shared" si="150"/>
        <v>7月第1周</v>
      </c>
      <c r="D4765" s="89" t="s">
        <v>878</v>
      </c>
      <c r="E4765" s="89" t="str">
        <f t="shared" si="151"/>
        <v>7月第1周--周4</v>
      </c>
      <c r="F4765" s="103" t="s">
        <v>27</v>
      </c>
      <c r="G4765" s="92" t="s">
        <v>92</v>
      </c>
      <c r="H4765" s="92" t="str">
        <f>_xlfn.XLOOKUP(O4765,匹配表1065!T:T,匹配表1065!W:W)</f>
        <v>芜湖市</v>
      </c>
      <c r="I4765" s="89" t="str">
        <f>_xlfn.XLOOKUP(O4765,匹配表1065!T:T,匹配表1065!X:X)</f>
        <v>PME2003</v>
      </c>
      <c r="J4765" s="102" t="s">
        <v>101</v>
      </c>
      <c r="K4765" s="89" cm="1">
        <f ca="1" t="array" ref="K4765:L4765">_xlfn.XLOOKUP(J4765,匹配表1065!Y:Y,匹配表1065!AA:AB)</f>
        <v>1</v>
      </c>
      <c r="L4765" s="89" t="str">
        <v>3个月以内</v>
      </c>
      <c r="M4765" s="92" t="s">
        <v>55</v>
      </c>
      <c r="N4765" s="102">
        <v>1</v>
      </c>
      <c r="O4765" s="93" t="str">
        <f>_xlfn.XLOOKUP(P4765,匹配表1065!U:U,匹配表1065!T:T)</f>
        <v>HO00000022</v>
      </c>
      <c r="P4765" s="102" t="s">
        <v>102</v>
      </c>
      <c r="Q4765" s="102" t="s">
        <v>661</v>
      </c>
      <c r="R4765" s="89" t="str">
        <f>_xlfn.XLOOKUP(Q4765,匹配表1065!L:L,匹配表1065!O:O)</f>
        <v>A</v>
      </c>
      <c r="S4765" s="93" t="str">
        <f>IFERROR(_xlfn.XLOOKUP(Q4765,匹配表1065!AI:AI,匹配表1065!AJ:AJ),"绿标")</f>
        <v>绿标</v>
      </c>
      <c r="T4765" s="93" t="str" cm="1">
        <f t="array" ref="T4765:U4765">_xlfn.XLOOKUP(Q4765,匹配表1065!L:L,匹配表1065!M:N)</f>
        <v>头痛</v>
      </c>
      <c r="U4765" s="94" t="str">
        <v>神经内科</v>
      </c>
      <c r="V4765" s="95" t="s">
        <v>42</v>
      </c>
      <c r="W4765" s="93">
        <f>_xlfn.XLOOKUP(M4765,匹配表1065!D:D,匹配表1065!F:F)*N4765</f>
        <v>8</v>
      </c>
    </row>
    <row r="4766" customHeight="1" spans="1:23">
      <c r="A4766" s="89" t="s">
        <v>877</v>
      </c>
      <c r="B4766" s="90">
        <v>46205</v>
      </c>
      <c r="C4766" s="91" t="str">
        <f t="shared" si="150"/>
        <v>7月第1周</v>
      </c>
      <c r="D4766" s="89" t="s">
        <v>878</v>
      </c>
      <c r="E4766" s="89" t="str">
        <f t="shared" si="151"/>
        <v>7月第1周--周4</v>
      </c>
      <c r="F4766" s="103" t="s">
        <v>27</v>
      </c>
      <c r="G4766" s="92" t="s">
        <v>92</v>
      </c>
      <c r="H4766" s="92" t="str">
        <f>_xlfn.XLOOKUP(O4766,匹配表1065!T:T,匹配表1065!W:W)</f>
        <v>芜湖市</v>
      </c>
      <c r="I4766" s="89" t="str">
        <f>_xlfn.XLOOKUP(O4766,匹配表1065!T:T,匹配表1065!X:X)</f>
        <v>PME2003</v>
      </c>
      <c r="J4766" s="102" t="s">
        <v>101</v>
      </c>
      <c r="K4766" s="89" cm="1">
        <f ca="1" t="array" ref="K4766:L4766">_xlfn.XLOOKUP(J4766,匹配表1065!Y:Y,匹配表1065!AA:AB)</f>
        <v>1</v>
      </c>
      <c r="L4766" s="89" t="str">
        <v>3个月以内</v>
      </c>
      <c r="M4766" s="92" t="s">
        <v>35</v>
      </c>
      <c r="N4766" s="102">
        <v>1</v>
      </c>
      <c r="O4766" s="93" t="str">
        <f>_xlfn.XLOOKUP(P4766,匹配表1065!U:U,匹配表1065!T:T)</f>
        <v>HO00000022</v>
      </c>
      <c r="P4766" s="102" t="s">
        <v>102</v>
      </c>
      <c r="Q4766" s="102" t="s">
        <v>883</v>
      </c>
      <c r="R4766" s="89" t="str">
        <f>_xlfn.XLOOKUP(Q4766,匹配表1065!L:L,匹配表1065!O:O)</f>
        <v>B</v>
      </c>
      <c r="S4766" s="93" t="str">
        <f>IFERROR(_xlfn.XLOOKUP(Q4766,匹配表1065!AI:AI,匹配表1065!AJ:AJ),"绿标")</f>
        <v>黑标</v>
      </c>
      <c r="T4766" s="93" t="str" cm="1">
        <f t="array" ref="T4766:U4766">_xlfn.XLOOKUP(Q4766,匹配表1065!L:L,匹配表1065!M:N)</f>
        <v>帕金森</v>
      </c>
      <c r="U4766" s="94" t="str">
        <v>神经内科</v>
      </c>
      <c r="V4766" s="95" t="s">
        <v>42</v>
      </c>
      <c r="W4766" s="93">
        <f>_xlfn.XLOOKUP(M4766,匹配表1065!D:D,匹配表1065!F:F)*N4766</f>
        <v>4</v>
      </c>
    </row>
    <row r="4767" customHeight="1" spans="1:23">
      <c r="A4767" s="89" t="s">
        <v>877</v>
      </c>
      <c r="B4767" s="90">
        <v>46205</v>
      </c>
      <c r="C4767" s="91" t="str">
        <f t="shared" si="150"/>
        <v>7月第1周</v>
      </c>
      <c r="D4767" s="89" t="s">
        <v>878</v>
      </c>
      <c r="E4767" s="89" t="str">
        <f t="shared" si="151"/>
        <v>7月第1周--周4</v>
      </c>
      <c r="F4767" s="103" t="s">
        <v>27</v>
      </c>
      <c r="G4767" s="92" t="s">
        <v>92</v>
      </c>
      <c r="H4767" s="92" t="str">
        <f>_xlfn.XLOOKUP(O4767,匹配表1065!T:T,匹配表1065!W:W)</f>
        <v>合肥市</v>
      </c>
      <c r="I4767" s="89" t="str">
        <f>_xlfn.XLOOKUP(O4767,匹配表1065!T:T,匹配表1065!X:X)</f>
        <v>PME2047</v>
      </c>
      <c r="J4767" s="102" t="s">
        <v>97</v>
      </c>
      <c r="K4767" s="89" cm="1">
        <f ca="1" t="array" ref="K4767:L4767">_xlfn.XLOOKUP(J4767,匹配表1065!Y:Y,匹配表1065!AA:AB)</f>
        <v>2</v>
      </c>
      <c r="L4767" s="89" t="str">
        <v>3个月以内</v>
      </c>
      <c r="M4767" s="92" t="s">
        <v>35</v>
      </c>
      <c r="N4767" s="102">
        <v>1</v>
      </c>
      <c r="O4767" s="93" t="str">
        <f>_xlfn.XLOOKUP(P4767,匹配表1065!U:U,匹配表1065!T:T)</f>
        <v>HO00000005</v>
      </c>
      <c r="P4767" s="102" t="s">
        <v>98</v>
      </c>
      <c r="Q4767" s="102" t="s">
        <v>208</v>
      </c>
      <c r="R4767" s="89" t="str">
        <f>_xlfn.XLOOKUP(Q4767,匹配表1065!L:L,匹配表1065!O:O)</f>
        <v>A</v>
      </c>
      <c r="S4767" s="93" t="str">
        <f>IFERROR(_xlfn.XLOOKUP(Q4767,匹配表1065!AI:AI,匹配表1065!AJ:AJ),"绿标")</f>
        <v>黑标</v>
      </c>
      <c r="T4767" s="93" t="str" cm="1">
        <f t="array" ref="T4767:U4767">_xlfn.XLOOKUP(Q4767,匹配表1065!L:L,匹配表1065!M:N)</f>
        <v>头痛</v>
      </c>
      <c r="U4767" s="94" t="str">
        <v>神经内科</v>
      </c>
      <c r="V4767" s="95" t="s">
        <v>58</v>
      </c>
      <c r="W4767" s="93">
        <f>_xlfn.XLOOKUP(M4767,匹配表1065!D:D,匹配表1065!F:F)*N4767</f>
        <v>4</v>
      </c>
    </row>
    <row r="4768" customHeight="1" spans="1:23">
      <c r="A4768" s="89" t="s">
        <v>877</v>
      </c>
      <c r="B4768" s="90">
        <v>46205</v>
      </c>
      <c r="C4768" s="91" t="str">
        <f t="shared" si="150"/>
        <v>7月第1周</v>
      </c>
      <c r="D4768" s="89" t="s">
        <v>878</v>
      </c>
      <c r="E4768" s="89" t="str">
        <f t="shared" si="151"/>
        <v>7月第1周--周4</v>
      </c>
      <c r="F4768" s="103" t="s">
        <v>27</v>
      </c>
      <c r="G4768" s="102" t="s">
        <v>167</v>
      </c>
      <c r="H4768" s="92" t="str">
        <f>_xlfn.XLOOKUP(O4768,匹配表1065!T:T,匹配表1065!W:W)</f>
        <v>无锡市</v>
      </c>
      <c r="I4768" s="89" t="str">
        <f>_xlfn.XLOOKUP(O4768,匹配表1065!T:T,匹配表1065!X:X)</f>
        <v>PME2014</v>
      </c>
      <c r="J4768" s="102" t="s">
        <v>581</v>
      </c>
      <c r="K4768" s="89" cm="1">
        <f ca="1" t="array" ref="K4768:L4768">_xlfn.XLOOKUP(J4768,匹配表1065!Y:Y,匹配表1065!AA:AB)</f>
        <v>1</v>
      </c>
      <c r="L4768" s="89" t="str">
        <v>3个月以内</v>
      </c>
      <c r="M4768" s="92" t="s">
        <v>30</v>
      </c>
      <c r="N4768" s="102">
        <v>1</v>
      </c>
      <c r="O4768" s="93" t="str">
        <f>_xlfn.XLOOKUP(P4768,匹配表1065!U:U,匹配表1065!T:T)</f>
        <v>HO00001111</v>
      </c>
      <c r="P4768" s="102" t="s">
        <v>582</v>
      </c>
      <c r="Q4768" s="102" t="s">
        <v>583</v>
      </c>
      <c r="R4768" s="89" t="str">
        <f>_xlfn.XLOOKUP(Q4768,匹配表1065!L:L,匹配表1065!O:O)</f>
        <v>B</v>
      </c>
      <c r="S4768" s="93" t="str">
        <f>IFERROR(_xlfn.XLOOKUP(Q4768,匹配表1065!AI:AI,匹配表1065!AJ:AJ),"绿标")</f>
        <v>黑标</v>
      </c>
      <c r="T4768" s="93" t="str" cm="1">
        <f t="array" ref="T4768:U4768">_xlfn.XLOOKUP(Q4768,匹配表1065!L:L,匹配表1065!M:N)</f>
        <v>脑血管</v>
      </c>
      <c r="U4768" s="94" t="str">
        <v>神经内科</v>
      </c>
      <c r="V4768" s="95" t="s">
        <v>42</v>
      </c>
      <c r="W4768" s="93">
        <f>_xlfn.XLOOKUP(M4768,匹配表1065!D:D,匹配表1065!F:F)*N4768</f>
        <v>12</v>
      </c>
    </row>
    <row r="4769" customHeight="1" spans="1:23">
      <c r="A4769" s="89" t="s">
        <v>877</v>
      </c>
      <c r="B4769" s="90">
        <v>46205</v>
      </c>
      <c r="C4769" s="91" t="str">
        <f t="shared" si="150"/>
        <v>7月第1周</v>
      </c>
      <c r="D4769" s="89" t="s">
        <v>878</v>
      </c>
      <c r="E4769" s="89" t="str">
        <f t="shared" si="151"/>
        <v>7月第1周--周4</v>
      </c>
      <c r="F4769" s="103" t="s">
        <v>27</v>
      </c>
      <c r="G4769" s="102" t="s">
        <v>167</v>
      </c>
      <c r="H4769" s="92" t="str">
        <f>_xlfn.XLOOKUP(O4769,匹配表1065!T:T,匹配表1065!W:W)</f>
        <v>南通市</v>
      </c>
      <c r="I4769" s="89" t="str">
        <f>_xlfn.XLOOKUP(O4769,匹配表1065!T:T,匹配表1065!X:X)</f>
        <v>PME2013</v>
      </c>
      <c r="J4769" s="102" t="s">
        <v>180</v>
      </c>
      <c r="K4769" s="89" cm="1">
        <f ca="1" t="array" ref="K4769:L4769">_xlfn.XLOOKUP(J4769,匹配表1065!Y:Y,匹配表1065!AA:AB)</f>
        <v>51</v>
      </c>
      <c r="L4769" s="89" t="str">
        <v>3个月以上</v>
      </c>
      <c r="M4769" s="92" t="s">
        <v>30</v>
      </c>
      <c r="N4769" s="102">
        <v>3</v>
      </c>
      <c r="O4769" s="93" t="str">
        <f>_xlfn.XLOOKUP(P4769,匹配表1065!U:U,匹配表1065!T:T)</f>
        <v>HO00001021</v>
      </c>
      <c r="P4769" s="102" t="s">
        <v>181</v>
      </c>
      <c r="Q4769" s="102" t="s">
        <v>182</v>
      </c>
      <c r="R4769" s="89" t="str">
        <f>_xlfn.XLOOKUP(Q4769,匹配表1065!L:L,匹配表1065!O:O)</f>
        <v>C</v>
      </c>
      <c r="S4769" s="93" t="str">
        <f>IFERROR(_xlfn.XLOOKUP(Q4769,匹配表1065!AI:AI,匹配表1065!AJ:AJ),"绿标")</f>
        <v>红标</v>
      </c>
      <c r="T4769" s="93" t="str" cm="1">
        <f t="array" ref="T4769:U4769">_xlfn.XLOOKUP(Q4769,匹配表1065!L:L,匹配表1065!M:N)</f>
        <v>眩晕</v>
      </c>
      <c r="U4769" s="94" t="str">
        <v>神经内科</v>
      </c>
      <c r="V4769" s="95" t="s">
        <v>70</v>
      </c>
      <c r="W4769" s="93">
        <f>_xlfn.XLOOKUP(M4769,匹配表1065!D:D,匹配表1065!F:F)*N4769</f>
        <v>36</v>
      </c>
    </row>
    <row r="4770" customHeight="1" spans="1:23">
      <c r="A4770" s="89" t="s">
        <v>877</v>
      </c>
      <c r="B4770" s="90">
        <v>46205</v>
      </c>
      <c r="C4770" s="91" t="str">
        <f t="shared" si="150"/>
        <v>7月第1周</v>
      </c>
      <c r="D4770" s="89" t="s">
        <v>878</v>
      </c>
      <c r="E4770" s="89" t="str">
        <f t="shared" si="151"/>
        <v>7月第1周--周4</v>
      </c>
      <c r="F4770" s="103" t="s">
        <v>27</v>
      </c>
      <c r="G4770" s="102" t="s">
        <v>167</v>
      </c>
      <c r="H4770" s="92" t="str">
        <f>_xlfn.XLOOKUP(O4770,匹配表1065!T:T,匹配表1065!W:W)</f>
        <v>南通市</v>
      </c>
      <c r="I4770" s="89" t="str">
        <f>_xlfn.XLOOKUP(O4770,匹配表1065!T:T,匹配表1065!X:X)</f>
        <v>PME2013</v>
      </c>
      <c r="J4770" s="102" t="s">
        <v>180</v>
      </c>
      <c r="K4770" s="89" cm="1">
        <f ca="1" t="array" ref="K4770:L4770">_xlfn.XLOOKUP(J4770,匹配表1065!Y:Y,匹配表1065!AA:AB)</f>
        <v>51</v>
      </c>
      <c r="L4770" s="89" t="str">
        <v>3个月以上</v>
      </c>
      <c r="M4770" s="92" t="s">
        <v>35</v>
      </c>
      <c r="N4770" s="102">
        <v>1</v>
      </c>
      <c r="O4770" s="93" t="str">
        <f>_xlfn.XLOOKUP(P4770,匹配表1065!U:U,匹配表1065!T:T)</f>
        <v>HO00001066</v>
      </c>
      <c r="P4770" s="102" t="s">
        <v>183</v>
      </c>
      <c r="Q4770" s="102" t="s">
        <v>185</v>
      </c>
      <c r="R4770" s="89" t="str">
        <f>_xlfn.XLOOKUP(Q4770,匹配表1065!L:L,匹配表1065!O:O)</f>
        <v>A</v>
      </c>
      <c r="S4770" s="93" t="str">
        <f>IFERROR(_xlfn.XLOOKUP(Q4770,匹配表1065!AI:AI,匹配表1065!AJ:AJ),"绿标")</f>
        <v>红标</v>
      </c>
      <c r="T4770" s="93" t="str" cm="1">
        <f t="array" ref="T4770:U4770">_xlfn.XLOOKUP(Q4770,匹配表1065!L:L,匹配表1065!M:N)</f>
        <v>头痛</v>
      </c>
      <c r="U4770" s="94" t="str">
        <v>神经内科</v>
      </c>
      <c r="V4770" s="95" t="s">
        <v>33</v>
      </c>
      <c r="W4770" s="93">
        <f>_xlfn.XLOOKUP(M4770,匹配表1065!D:D,匹配表1065!F:F)*N4770</f>
        <v>4</v>
      </c>
    </row>
    <row r="4771" customHeight="1" spans="1:23">
      <c r="A4771" s="89" t="s">
        <v>877</v>
      </c>
      <c r="B4771" s="90">
        <v>46205</v>
      </c>
      <c r="C4771" s="91" t="str">
        <f t="shared" si="150"/>
        <v>7月第1周</v>
      </c>
      <c r="D4771" s="89" t="s">
        <v>878</v>
      </c>
      <c r="E4771" s="89" t="str">
        <f t="shared" si="151"/>
        <v>7月第1周--周4</v>
      </c>
      <c r="F4771" s="103" t="s">
        <v>27</v>
      </c>
      <c r="G4771" s="102" t="s">
        <v>167</v>
      </c>
      <c r="H4771" s="92" t="str">
        <f>_xlfn.XLOOKUP(O4771,匹配表1065!T:T,匹配表1065!W:W)</f>
        <v>苏州市</v>
      </c>
      <c r="I4771" s="89" t="str">
        <f>_xlfn.XLOOKUP(O4771,匹配表1065!T:T,匹配表1065!X:X)</f>
        <v>PME2011</v>
      </c>
      <c r="J4771" s="102" t="s">
        <v>168</v>
      </c>
      <c r="K4771" s="89" cm="1">
        <f ca="1" t="array" ref="K4771:L4771">_xlfn.XLOOKUP(J4771,匹配表1065!Y:Y,匹配表1065!AA:AB)</f>
        <v>19</v>
      </c>
      <c r="L4771" s="89" t="str">
        <v>3个月以上</v>
      </c>
      <c r="M4771" s="92" t="s">
        <v>30</v>
      </c>
      <c r="N4771" s="102">
        <v>3</v>
      </c>
      <c r="O4771" s="93" t="str">
        <f>_xlfn.XLOOKUP(P4771,匹配表1065!U:U,匹配表1065!T:T)</f>
        <v>HO00307823</v>
      </c>
      <c r="P4771" s="102" t="s">
        <v>169</v>
      </c>
      <c r="Q4771" s="102" t="s">
        <v>170</v>
      </c>
      <c r="R4771" s="89" t="str">
        <f>_xlfn.XLOOKUP(Q4771,匹配表1065!L:L,匹配表1065!O:O)</f>
        <v>A</v>
      </c>
      <c r="S4771" s="93" t="str">
        <f>IFERROR(_xlfn.XLOOKUP(Q4771,匹配表1065!AI:AI,匹配表1065!AJ:AJ),"绿标")</f>
        <v>红标</v>
      </c>
      <c r="T4771" s="93" t="str" cm="1">
        <f t="array" ref="T4771:U4771">_xlfn.XLOOKUP(Q4771,匹配表1065!L:L,匹配表1065!M:N)</f>
        <v>头痛</v>
      </c>
      <c r="U4771" s="94" t="str">
        <v>神经内科</v>
      </c>
      <c r="V4771" s="95" t="s">
        <v>67</v>
      </c>
      <c r="W4771" s="93">
        <f>_xlfn.XLOOKUP(M4771,匹配表1065!D:D,匹配表1065!F:F)*N4771</f>
        <v>36</v>
      </c>
    </row>
    <row r="4772" customHeight="1" spans="1:23">
      <c r="A4772" s="89" t="s">
        <v>877</v>
      </c>
      <c r="B4772" s="90">
        <v>46205</v>
      </c>
      <c r="C4772" s="91" t="str">
        <f t="shared" si="150"/>
        <v>7月第1周</v>
      </c>
      <c r="D4772" s="89" t="s">
        <v>878</v>
      </c>
      <c r="E4772" s="89" t="str">
        <f t="shared" si="151"/>
        <v>7月第1周--周4</v>
      </c>
      <c r="F4772" s="103" t="s">
        <v>27</v>
      </c>
      <c r="G4772" s="102" t="s">
        <v>167</v>
      </c>
      <c r="H4772" s="92" t="str">
        <f>_xlfn.XLOOKUP(O4772,匹配表1065!T:T,匹配表1065!W:W)</f>
        <v>苏州市</v>
      </c>
      <c r="I4772" s="89" t="str">
        <f>_xlfn.XLOOKUP(O4772,匹配表1065!T:T,匹配表1065!X:X)</f>
        <v>PME2011</v>
      </c>
      <c r="J4772" s="102" t="s">
        <v>168</v>
      </c>
      <c r="K4772" s="89" cm="1">
        <f ca="1" t="array" ref="K4772:L4772">_xlfn.XLOOKUP(J4772,匹配表1065!Y:Y,匹配表1065!AA:AB)</f>
        <v>19</v>
      </c>
      <c r="L4772" s="89" t="str">
        <v>3个月以上</v>
      </c>
      <c r="M4772" s="92" t="s">
        <v>30</v>
      </c>
      <c r="N4772" s="102">
        <v>1</v>
      </c>
      <c r="O4772" s="93" t="str">
        <f>_xlfn.XLOOKUP(P4772,匹配表1065!U:U,匹配表1065!T:T)</f>
        <v>HO00307823</v>
      </c>
      <c r="P4772" s="102" t="s">
        <v>169</v>
      </c>
      <c r="Q4772" s="102" t="s">
        <v>172</v>
      </c>
      <c r="R4772" s="89" t="str">
        <f>_xlfn.XLOOKUP(Q4772,匹配表1065!L:L,匹配表1065!O:O)</f>
        <v>C</v>
      </c>
      <c r="S4772" s="93" t="str">
        <f>IFERROR(_xlfn.XLOOKUP(Q4772,匹配表1065!AI:AI,匹配表1065!AJ:AJ),"绿标")</f>
        <v>绿标</v>
      </c>
      <c r="T4772" s="93" t="str" cm="1">
        <f t="array" ref="T4772:U4772">_xlfn.XLOOKUP(Q4772,匹配表1065!L:L,匹配表1065!M:N)</f>
        <v>眩晕</v>
      </c>
      <c r="U4772" s="94" t="str">
        <v>神经内科</v>
      </c>
      <c r="V4772" s="95" t="s">
        <v>70</v>
      </c>
      <c r="W4772" s="93">
        <f>_xlfn.XLOOKUP(M4772,匹配表1065!D:D,匹配表1065!F:F)*N4772</f>
        <v>12</v>
      </c>
    </row>
    <row r="4773" customHeight="1" spans="1:23">
      <c r="A4773" s="89" t="s">
        <v>877</v>
      </c>
      <c r="B4773" s="90">
        <v>46205</v>
      </c>
      <c r="C4773" s="91" t="str">
        <f t="shared" si="150"/>
        <v>7月第1周</v>
      </c>
      <c r="D4773" s="89" t="s">
        <v>878</v>
      </c>
      <c r="E4773" s="89" t="str">
        <f t="shared" si="151"/>
        <v>7月第1周--周4</v>
      </c>
      <c r="F4773" s="103" t="s">
        <v>27</v>
      </c>
      <c r="G4773" s="102" t="s">
        <v>167</v>
      </c>
      <c r="H4773" s="92" t="str">
        <f>_xlfn.XLOOKUP(O4773,匹配表1065!T:T,匹配表1065!W:W)</f>
        <v>苏州市</v>
      </c>
      <c r="I4773" s="89" t="str">
        <f>_xlfn.XLOOKUP(O4773,匹配表1065!T:T,匹配表1065!X:X)</f>
        <v>PME2016</v>
      </c>
      <c r="J4773" s="102" t="s">
        <v>173</v>
      </c>
      <c r="K4773" s="89" cm="1">
        <f ca="1" t="array" ref="K4773:L4773">_xlfn.XLOOKUP(J4773,匹配表1065!Y:Y,匹配表1065!AA:AB)</f>
        <v>1</v>
      </c>
      <c r="L4773" s="89" t="str">
        <v>3个月以内</v>
      </c>
      <c r="M4773" s="92" t="s">
        <v>30</v>
      </c>
      <c r="N4773" s="102">
        <v>1</v>
      </c>
      <c r="O4773" s="93" t="str">
        <f>_xlfn.XLOOKUP(P4773,匹配表1065!U:U,匹配表1065!T:T)</f>
        <v>HO00001043</v>
      </c>
      <c r="P4773" s="102" t="s">
        <v>221</v>
      </c>
      <c r="Q4773" s="102" t="s">
        <v>291</v>
      </c>
      <c r="R4773" s="89" t="str">
        <f>_xlfn.XLOOKUP(Q4773,匹配表1065!L:L,匹配表1065!O:O)</f>
        <v>A</v>
      </c>
      <c r="S4773" s="93" t="str">
        <f>IFERROR(_xlfn.XLOOKUP(Q4773,匹配表1065!AI:AI,匹配表1065!AJ:AJ),"绿标")</f>
        <v>红标</v>
      </c>
      <c r="T4773" s="93" t="str" cm="1">
        <f t="array" ref="T4773:U4773">_xlfn.XLOOKUP(Q4773,匹配表1065!L:L,匹配表1065!M:N)</f>
        <v>头痛</v>
      </c>
      <c r="U4773" s="94" t="str">
        <v>神经内科</v>
      </c>
      <c r="V4773" s="95" t="s">
        <v>58</v>
      </c>
      <c r="W4773" s="93">
        <f>_xlfn.XLOOKUP(M4773,匹配表1065!D:D,匹配表1065!F:F)*N4773</f>
        <v>12</v>
      </c>
    </row>
    <row r="4774" customHeight="1" spans="1:23">
      <c r="A4774" s="89" t="s">
        <v>877</v>
      </c>
      <c r="B4774" s="90">
        <v>46205</v>
      </c>
      <c r="C4774" s="91" t="str">
        <f t="shared" si="150"/>
        <v>7月第1周</v>
      </c>
      <c r="D4774" s="89" t="s">
        <v>878</v>
      </c>
      <c r="E4774" s="89" t="str">
        <f t="shared" si="151"/>
        <v>7月第1周--周4</v>
      </c>
      <c r="F4774" s="103" t="s">
        <v>27</v>
      </c>
      <c r="G4774" s="102" t="s">
        <v>167</v>
      </c>
      <c r="H4774" s="92" t="str">
        <f>_xlfn.XLOOKUP(O4774,匹配表1065!T:T,匹配表1065!W:W)</f>
        <v>苏州市</v>
      </c>
      <c r="I4774" s="89" t="str">
        <f>_xlfn.XLOOKUP(O4774,匹配表1065!T:T,匹配表1065!X:X)</f>
        <v>PME2016</v>
      </c>
      <c r="J4774" s="102" t="s">
        <v>173</v>
      </c>
      <c r="K4774" s="89" cm="1">
        <f ca="1" t="array" ref="K4774:L4774">_xlfn.XLOOKUP(J4774,匹配表1065!Y:Y,匹配表1065!AA:AB)</f>
        <v>1</v>
      </c>
      <c r="L4774" s="89" t="str">
        <v>3个月以内</v>
      </c>
      <c r="M4774" s="92" t="s">
        <v>30</v>
      </c>
      <c r="N4774" s="102">
        <v>1</v>
      </c>
      <c r="O4774" s="93" t="str">
        <f>_xlfn.XLOOKUP(P4774,匹配表1065!U:U,匹配表1065!T:T)</f>
        <v>HO00001048</v>
      </c>
      <c r="P4774" s="102" t="s">
        <v>176</v>
      </c>
      <c r="Q4774" s="102" t="s">
        <v>290</v>
      </c>
      <c r="R4774" s="89" t="str">
        <f>_xlfn.XLOOKUP(Q4774,匹配表1065!L:L,匹配表1065!O:O)</f>
        <v>A</v>
      </c>
      <c r="S4774" s="93" t="str">
        <f>IFERROR(_xlfn.XLOOKUP(Q4774,匹配表1065!AI:AI,匹配表1065!AJ:AJ),"绿标")</f>
        <v>红标</v>
      </c>
      <c r="T4774" s="93" t="str" cm="1">
        <f t="array" ref="T4774:U4774">_xlfn.XLOOKUP(Q4774,匹配表1065!L:L,匹配表1065!M:N)</f>
        <v>头痛</v>
      </c>
      <c r="U4774" s="94" t="str">
        <v>神经内科</v>
      </c>
      <c r="V4774" s="95" t="s">
        <v>70</v>
      </c>
      <c r="W4774" s="93">
        <f>_xlfn.XLOOKUP(M4774,匹配表1065!D:D,匹配表1065!F:F)*N4774</f>
        <v>12</v>
      </c>
    </row>
    <row r="4775" customHeight="1" spans="1:23">
      <c r="A4775" s="89" t="s">
        <v>877</v>
      </c>
      <c r="B4775" s="90">
        <v>46205</v>
      </c>
      <c r="C4775" s="91" t="str">
        <f t="shared" si="150"/>
        <v>7月第1周</v>
      </c>
      <c r="D4775" s="89" t="s">
        <v>878</v>
      </c>
      <c r="E4775" s="89" t="str">
        <f t="shared" si="151"/>
        <v>7月第1周--周4</v>
      </c>
      <c r="F4775" s="103" t="s">
        <v>27</v>
      </c>
      <c r="G4775" s="102" t="s">
        <v>167</v>
      </c>
      <c r="H4775" s="92" t="str">
        <f>_xlfn.XLOOKUP(O4775,匹配表1065!T:T,匹配表1065!W:W)</f>
        <v>苏州市</v>
      </c>
      <c r="I4775" s="89" t="str">
        <f>_xlfn.XLOOKUP(O4775,匹配表1065!T:T,匹配表1065!X:X)</f>
        <v>PME2016</v>
      </c>
      <c r="J4775" s="102" t="s">
        <v>173</v>
      </c>
      <c r="K4775" s="89" cm="1">
        <f ca="1" t="array" ref="K4775:L4775">_xlfn.XLOOKUP(J4775,匹配表1065!Y:Y,匹配表1065!AA:AB)</f>
        <v>1</v>
      </c>
      <c r="L4775" s="89" t="str">
        <v>3个月以内</v>
      </c>
      <c r="M4775" s="92" t="s">
        <v>30</v>
      </c>
      <c r="N4775" s="102">
        <v>1</v>
      </c>
      <c r="O4775" s="93" t="str">
        <f>_xlfn.XLOOKUP(P4775,匹配表1065!U:U,匹配表1065!T:T)</f>
        <v>HO00001048</v>
      </c>
      <c r="P4775" s="102" t="s">
        <v>176</v>
      </c>
      <c r="Q4775" s="102" t="s">
        <v>220</v>
      </c>
      <c r="R4775" s="89" t="str">
        <f>_xlfn.XLOOKUP(Q4775,匹配表1065!L:L,匹配表1065!O:O)</f>
        <v>A</v>
      </c>
      <c r="S4775" s="93" t="str">
        <f>IFERROR(_xlfn.XLOOKUP(Q4775,匹配表1065!AI:AI,匹配表1065!AJ:AJ),"绿标")</f>
        <v>红标</v>
      </c>
      <c r="T4775" s="93" t="str" cm="1">
        <f t="array" ref="T4775:U4775">_xlfn.XLOOKUP(Q4775,匹配表1065!L:L,匹配表1065!M:N)</f>
        <v>头痛</v>
      </c>
      <c r="U4775" s="94" t="str">
        <v>神经内科</v>
      </c>
      <c r="V4775" s="95" t="s">
        <v>70</v>
      </c>
      <c r="W4775" s="93">
        <f>_xlfn.XLOOKUP(M4775,匹配表1065!D:D,匹配表1065!F:F)*N4775</f>
        <v>12</v>
      </c>
    </row>
    <row r="4776" customHeight="1" spans="1:23">
      <c r="A4776" s="89" t="s">
        <v>877</v>
      </c>
      <c r="B4776" s="90">
        <v>46205</v>
      </c>
      <c r="C4776" s="91" t="str">
        <f t="shared" si="150"/>
        <v>7月第1周</v>
      </c>
      <c r="D4776" s="89" t="s">
        <v>878</v>
      </c>
      <c r="E4776" s="89" t="str">
        <f t="shared" si="151"/>
        <v>7月第1周--周4</v>
      </c>
      <c r="F4776" s="103" t="s">
        <v>27</v>
      </c>
      <c r="G4776" s="102" t="s">
        <v>167</v>
      </c>
      <c r="H4776" s="92" t="str">
        <f>_xlfn.XLOOKUP(O4776,匹配表1065!T:T,匹配表1065!W:W)</f>
        <v>苏州市</v>
      </c>
      <c r="I4776" s="89" t="str">
        <f>_xlfn.XLOOKUP(O4776,匹配表1065!T:T,匹配表1065!X:X)</f>
        <v>PME2009</v>
      </c>
      <c r="J4776" s="102" t="s">
        <v>193</v>
      </c>
      <c r="K4776" s="89" cm="1">
        <f ca="1" t="array" ref="K4776:L4776">_xlfn.XLOOKUP(J4776,匹配表1065!Y:Y,匹配表1065!AA:AB)</f>
        <v>7</v>
      </c>
      <c r="L4776" s="89" t="str">
        <v>3个月以上</v>
      </c>
      <c r="M4776" s="92" t="s">
        <v>35</v>
      </c>
      <c r="N4776" s="102">
        <v>1</v>
      </c>
      <c r="O4776" s="93" t="str">
        <f>_xlfn.XLOOKUP(P4776,匹配表1065!U:U,匹配表1065!T:T)</f>
        <v>HO00402369</v>
      </c>
      <c r="P4776" s="102" t="s">
        <v>227</v>
      </c>
      <c r="Q4776" s="102" t="s">
        <v>228</v>
      </c>
      <c r="R4776" s="89" t="str">
        <f>_xlfn.XLOOKUP(Q4776,匹配表1065!L:L,匹配表1065!O:O)</f>
        <v>B</v>
      </c>
      <c r="S4776" s="93" t="str">
        <f>IFERROR(_xlfn.XLOOKUP(Q4776,匹配表1065!AI:AI,匹配表1065!AJ:AJ),"绿标")</f>
        <v>绿标</v>
      </c>
      <c r="T4776" s="93" t="str" cm="1">
        <f t="array" ref="T4776:U4776">_xlfn.XLOOKUP(Q4776,匹配表1065!L:L,匹配表1065!M:N)</f>
        <v>脑血管</v>
      </c>
      <c r="U4776" s="94" t="str">
        <v>神经内科</v>
      </c>
      <c r="V4776" s="95" t="s">
        <v>33</v>
      </c>
      <c r="W4776" s="93">
        <f>_xlfn.XLOOKUP(M4776,匹配表1065!D:D,匹配表1065!F:F)*N4776</f>
        <v>4</v>
      </c>
    </row>
    <row r="4777" customHeight="1" spans="1:23">
      <c r="A4777" s="89" t="s">
        <v>877</v>
      </c>
      <c r="B4777" s="90">
        <v>46205</v>
      </c>
      <c r="C4777" s="91" t="str">
        <f t="shared" si="150"/>
        <v>7月第1周</v>
      </c>
      <c r="D4777" s="89" t="s">
        <v>878</v>
      </c>
      <c r="E4777" s="89" t="str">
        <f t="shared" si="151"/>
        <v>7月第1周--周4</v>
      </c>
      <c r="F4777" s="103" t="s">
        <v>27</v>
      </c>
      <c r="G4777" s="102" t="s">
        <v>167</v>
      </c>
      <c r="H4777" s="92" t="str">
        <f>_xlfn.XLOOKUP(O4777,匹配表1065!T:T,匹配表1065!W:W)</f>
        <v>苏州市</v>
      </c>
      <c r="I4777" s="89" t="str">
        <f>_xlfn.XLOOKUP(O4777,匹配表1065!T:T,匹配表1065!X:X)</f>
        <v>PME2009</v>
      </c>
      <c r="J4777" s="102" t="s">
        <v>193</v>
      </c>
      <c r="K4777" s="89" cm="1">
        <f ca="1" t="array" ref="K4777:L4777">_xlfn.XLOOKUP(J4777,匹配表1065!Y:Y,匹配表1065!AA:AB)</f>
        <v>7</v>
      </c>
      <c r="L4777" s="89" t="str">
        <v>3个月以上</v>
      </c>
      <c r="M4777" s="92" t="s">
        <v>35</v>
      </c>
      <c r="N4777" s="102">
        <v>1</v>
      </c>
      <c r="O4777" s="93" t="str">
        <f>_xlfn.XLOOKUP(P4777,匹配表1065!U:U,匹配表1065!T:T)</f>
        <v>HO00402369</v>
      </c>
      <c r="P4777" s="102" t="s">
        <v>227</v>
      </c>
      <c r="Q4777" s="102" t="s">
        <v>596</v>
      </c>
      <c r="R4777" s="89" t="str">
        <f>_xlfn.XLOOKUP(Q4777,匹配表1065!L:L,匹配表1065!O:O)</f>
        <v>B</v>
      </c>
      <c r="S4777" s="93" t="str">
        <f>IFERROR(_xlfn.XLOOKUP(Q4777,匹配表1065!AI:AI,匹配表1065!AJ:AJ),"绿标")</f>
        <v>黑标</v>
      </c>
      <c r="T4777" s="93" t="str" cm="1">
        <f t="array" ref="T4777:U4777">_xlfn.XLOOKUP(Q4777,匹配表1065!L:L,匹配表1065!M:N)</f>
        <v>脑血管</v>
      </c>
      <c r="U4777" s="94" t="str">
        <v>神经内科</v>
      </c>
      <c r="V4777" s="95" t="s">
        <v>42</v>
      </c>
      <c r="W4777" s="93">
        <f>_xlfn.XLOOKUP(M4777,匹配表1065!D:D,匹配表1065!F:F)*N4777</f>
        <v>4</v>
      </c>
    </row>
    <row r="4778" customHeight="1" spans="1:23">
      <c r="A4778" s="89" t="s">
        <v>877</v>
      </c>
      <c r="B4778" s="90">
        <v>46205</v>
      </c>
      <c r="C4778" s="91" t="str">
        <f t="shared" si="150"/>
        <v>7月第1周</v>
      </c>
      <c r="D4778" s="89" t="s">
        <v>878</v>
      </c>
      <c r="E4778" s="89" t="str">
        <f t="shared" si="151"/>
        <v>7月第1周--周4</v>
      </c>
      <c r="F4778" s="103" t="s">
        <v>27</v>
      </c>
      <c r="G4778" s="102" t="s">
        <v>167</v>
      </c>
      <c r="H4778" s="92" t="str">
        <f>_xlfn.XLOOKUP(O4778,匹配表1065!T:T,匹配表1065!W:W)</f>
        <v>苏州市</v>
      </c>
      <c r="I4778" s="89" t="str">
        <f>_xlfn.XLOOKUP(O4778,匹配表1065!T:T,匹配表1065!X:X)</f>
        <v>PME2010</v>
      </c>
      <c r="J4778" s="102" t="s">
        <v>186</v>
      </c>
      <c r="K4778" s="89" cm="1">
        <f ca="1" t="array" ref="K4778:L4778">_xlfn.XLOOKUP(J4778,匹配表1065!Y:Y,匹配表1065!AA:AB)</f>
        <v>6</v>
      </c>
      <c r="L4778" s="89" t="str">
        <v>3个月以上</v>
      </c>
      <c r="M4778" s="92" t="s">
        <v>35</v>
      </c>
      <c r="N4778" s="102">
        <v>1</v>
      </c>
      <c r="O4778" s="93" t="str">
        <f>_xlfn.XLOOKUP(P4778,匹配表1065!U:U,匹配表1065!T:T)</f>
        <v>HO00001051</v>
      </c>
      <c r="P4778" s="102" t="s">
        <v>191</v>
      </c>
      <c r="Q4778" s="102" t="s">
        <v>192</v>
      </c>
      <c r="R4778" s="89" t="str">
        <f>_xlfn.XLOOKUP(Q4778,匹配表1065!L:L,匹配表1065!O:O)</f>
        <v>B</v>
      </c>
      <c r="S4778" s="93" t="str">
        <f>IFERROR(_xlfn.XLOOKUP(Q4778,匹配表1065!AI:AI,匹配表1065!AJ:AJ),"绿标")</f>
        <v>绿标</v>
      </c>
      <c r="T4778" s="93" t="str" cm="1">
        <f t="array" ref="T4778:U4778">_xlfn.XLOOKUP(Q4778,匹配表1065!L:L,匹配表1065!M:N)</f>
        <v>抑郁焦虑</v>
      </c>
      <c r="U4778" s="94" t="str">
        <v>神经内科</v>
      </c>
      <c r="V4778" s="95" t="s">
        <v>70</v>
      </c>
      <c r="W4778" s="93">
        <f>_xlfn.XLOOKUP(M4778,匹配表1065!D:D,匹配表1065!F:F)*N4778</f>
        <v>4</v>
      </c>
    </row>
    <row r="4779" customHeight="1" spans="1:23">
      <c r="A4779" s="89" t="s">
        <v>877</v>
      </c>
      <c r="B4779" s="90">
        <v>46205</v>
      </c>
      <c r="C4779" s="91" t="str">
        <f t="shared" si="150"/>
        <v>7月第1周</v>
      </c>
      <c r="D4779" s="89" t="s">
        <v>878</v>
      </c>
      <c r="E4779" s="89" t="str">
        <f t="shared" si="151"/>
        <v>7月第1周--周4</v>
      </c>
      <c r="F4779" s="103" t="s">
        <v>27</v>
      </c>
      <c r="G4779" s="102" t="s">
        <v>167</v>
      </c>
      <c r="H4779" s="92" t="str">
        <f>_xlfn.XLOOKUP(O4779,匹配表1065!T:T,匹配表1065!W:W)</f>
        <v>苏州市</v>
      </c>
      <c r="I4779" s="89" t="str">
        <f>_xlfn.XLOOKUP(O4779,匹配表1065!T:T,匹配表1065!X:X)</f>
        <v>PME2017</v>
      </c>
      <c r="J4779" s="102" t="s">
        <v>186</v>
      </c>
      <c r="K4779" s="89" cm="1">
        <f ca="1" t="array" ref="K4779:L4779">_xlfn.XLOOKUP(J4779,匹配表1065!Y:Y,匹配表1065!AA:AB)</f>
        <v>6</v>
      </c>
      <c r="L4779" s="89" t="str">
        <v>3个月以上</v>
      </c>
      <c r="M4779" s="92" t="s">
        <v>30</v>
      </c>
      <c r="N4779" s="102">
        <v>1</v>
      </c>
      <c r="O4779" s="93" t="str">
        <f>_xlfn.XLOOKUP(P4779,匹配表1065!U:U,匹配表1065!T:T)</f>
        <v>HO00001044</v>
      </c>
      <c r="P4779" s="102" t="s">
        <v>346</v>
      </c>
      <c r="Q4779" s="102" t="s">
        <v>217</v>
      </c>
      <c r="R4779" s="89" t="str">
        <f>_xlfn.XLOOKUP(Q4779,匹配表1065!L:L,匹配表1065!O:O)</f>
        <v>A</v>
      </c>
      <c r="S4779" s="93" t="str">
        <f>IFERROR(_xlfn.XLOOKUP(Q4779,匹配表1065!AI:AI,匹配表1065!AJ:AJ),"绿标")</f>
        <v>红标</v>
      </c>
      <c r="T4779" s="93" t="str" cm="1">
        <f t="array" ref="T4779:U4779">_xlfn.XLOOKUP(Q4779,匹配表1065!L:L,匹配表1065!M:N)</f>
        <v>头痛</v>
      </c>
      <c r="U4779" s="94" t="str">
        <v>神经内科</v>
      </c>
      <c r="V4779" s="95" t="s">
        <v>70</v>
      </c>
      <c r="W4779" s="93">
        <f>_xlfn.XLOOKUP(M4779,匹配表1065!D:D,匹配表1065!F:F)*N4779</f>
        <v>12</v>
      </c>
    </row>
    <row r="4780" customHeight="1" spans="1:23">
      <c r="A4780" s="89" t="s">
        <v>877</v>
      </c>
      <c r="B4780" s="90">
        <v>46205</v>
      </c>
      <c r="C4780" s="91" t="str">
        <f t="shared" si="150"/>
        <v>7月第1周</v>
      </c>
      <c r="D4780" s="89" t="s">
        <v>878</v>
      </c>
      <c r="E4780" s="89" t="str">
        <f t="shared" si="151"/>
        <v>7月第1周--周4</v>
      </c>
      <c r="F4780" s="103" t="s">
        <v>27</v>
      </c>
      <c r="G4780" s="102" t="s">
        <v>167</v>
      </c>
      <c r="H4780" s="92" t="str">
        <f>_xlfn.XLOOKUP(O4780,匹配表1065!T:T,匹配表1065!W:W)</f>
        <v>苏州市</v>
      </c>
      <c r="I4780" s="89" t="str">
        <f>_xlfn.XLOOKUP(O4780,匹配表1065!T:T,匹配表1065!X:X)</f>
        <v>PME2017</v>
      </c>
      <c r="J4780" s="102" t="s">
        <v>323</v>
      </c>
      <c r="K4780" s="89" cm="1">
        <f ca="1" t="array" ref="K4780:L4780">_xlfn.XLOOKUP(J4780,匹配表1065!Y:Y,匹配表1065!AA:AB)</f>
        <v>7</v>
      </c>
      <c r="L4780" s="89" t="str">
        <v>3个月以上</v>
      </c>
      <c r="M4780" s="92" t="s">
        <v>35</v>
      </c>
      <c r="N4780" s="102">
        <v>1</v>
      </c>
      <c r="O4780" s="93" t="str">
        <f>_xlfn.XLOOKUP(P4780,匹配表1065!U:U,匹配表1065!T:T)</f>
        <v>HO00001044</v>
      </c>
      <c r="P4780" s="102" t="s">
        <v>346</v>
      </c>
      <c r="Q4780" s="102" t="s">
        <v>428</v>
      </c>
      <c r="R4780" s="89" t="str">
        <f>_xlfn.XLOOKUP(Q4780,匹配表1065!L:L,匹配表1065!O:O)</f>
        <v>B</v>
      </c>
      <c r="S4780" s="93" t="str">
        <f>IFERROR(_xlfn.XLOOKUP(Q4780,匹配表1065!AI:AI,匹配表1065!AJ:AJ),"绿标")</f>
        <v>绿标</v>
      </c>
      <c r="T4780" s="93" t="str" cm="1">
        <f t="array" ref="T4780:U4780">_xlfn.XLOOKUP(Q4780,匹配表1065!L:L,匹配表1065!M:N)</f>
        <v>脑血管</v>
      </c>
      <c r="U4780" s="94" t="str">
        <v>神经内科</v>
      </c>
      <c r="V4780" s="95" t="s">
        <v>58</v>
      </c>
      <c r="W4780" s="93">
        <f>_xlfn.XLOOKUP(M4780,匹配表1065!D:D,匹配表1065!F:F)*N4780</f>
        <v>4</v>
      </c>
    </row>
    <row r="4781" customHeight="1" spans="1:23">
      <c r="A4781" s="89" t="s">
        <v>877</v>
      </c>
      <c r="B4781" s="90">
        <v>46205</v>
      </c>
      <c r="C4781" s="91" t="str">
        <f t="shared" si="150"/>
        <v>7月第1周</v>
      </c>
      <c r="D4781" s="89" t="s">
        <v>878</v>
      </c>
      <c r="E4781" s="89" t="str">
        <f t="shared" si="151"/>
        <v>7月第1周--周4</v>
      </c>
      <c r="F4781" s="103" t="s">
        <v>27</v>
      </c>
      <c r="G4781" s="102" t="s">
        <v>167</v>
      </c>
      <c r="H4781" s="92" t="str">
        <f>_xlfn.XLOOKUP(O4781,匹配表1065!T:T,匹配表1065!W:W)</f>
        <v>苏州市</v>
      </c>
      <c r="I4781" s="89" t="str">
        <f>_xlfn.XLOOKUP(O4781,匹配表1065!T:T,匹配表1065!X:X)</f>
        <v>PME2017</v>
      </c>
      <c r="J4781" s="102" t="s">
        <v>323</v>
      </c>
      <c r="K4781" s="89" cm="1">
        <f ca="1" t="array" ref="K4781:L4781">_xlfn.XLOOKUP(J4781,匹配表1065!Y:Y,匹配表1065!AA:AB)</f>
        <v>7</v>
      </c>
      <c r="L4781" s="89" t="str">
        <v>3个月以上</v>
      </c>
      <c r="M4781" s="92" t="s">
        <v>30</v>
      </c>
      <c r="N4781" s="102">
        <v>1</v>
      </c>
      <c r="O4781" s="93" t="str">
        <f>_xlfn.XLOOKUP(P4781,匹配表1065!U:U,匹配表1065!T:T)</f>
        <v>HO00001110</v>
      </c>
      <c r="P4781" s="102" t="s">
        <v>324</v>
      </c>
      <c r="Q4781" s="102" t="s">
        <v>533</v>
      </c>
      <c r="R4781" s="89" t="str">
        <f>_xlfn.XLOOKUP(Q4781,匹配表1065!L:L,匹配表1065!O:O)</f>
        <v>A</v>
      </c>
      <c r="S4781" s="93" t="str">
        <f>IFERROR(_xlfn.XLOOKUP(Q4781,匹配表1065!AI:AI,匹配表1065!AJ:AJ),"绿标")</f>
        <v>绿标</v>
      </c>
      <c r="T4781" s="93" t="str" cm="1">
        <f t="array" ref="T4781:U4781">_xlfn.XLOOKUP(Q4781,匹配表1065!L:L,匹配表1065!M:N)</f>
        <v>头痛</v>
      </c>
      <c r="U4781" s="94" t="str">
        <v>神经内科</v>
      </c>
      <c r="V4781" s="95" t="s">
        <v>58</v>
      </c>
      <c r="W4781" s="93">
        <f>_xlfn.XLOOKUP(M4781,匹配表1065!D:D,匹配表1065!F:F)*N4781</f>
        <v>12</v>
      </c>
    </row>
    <row r="4782" customHeight="1" spans="1:23">
      <c r="A4782" s="89" t="s">
        <v>877</v>
      </c>
      <c r="B4782" s="90">
        <v>46205</v>
      </c>
      <c r="C4782" s="91" t="str">
        <f t="shared" si="150"/>
        <v>7月第1周</v>
      </c>
      <c r="D4782" s="89" t="s">
        <v>878</v>
      </c>
      <c r="E4782" s="89" t="str">
        <f t="shared" si="151"/>
        <v>7月第1周--周4</v>
      </c>
      <c r="F4782" s="103" t="s">
        <v>27</v>
      </c>
      <c r="G4782" s="89" t="s">
        <v>63</v>
      </c>
      <c r="H4782" s="92" t="str">
        <f>_xlfn.XLOOKUP(O4782,匹配表1065!T:T,匹配表1065!W:W)</f>
        <v>南京市</v>
      </c>
      <c r="I4782" s="89" t="str">
        <f>_xlfn.XLOOKUP(O4782,匹配表1065!T:T,匹配表1065!X:X)</f>
        <v>PME2001</v>
      </c>
      <c r="J4782" s="102" t="s">
        <v>64</v>
      </c>
      <c r="K4782" s="89" cm="1">
        <f ca="1" t="array" ref="K4782:L4782">_xlfn.XLOOKUP(J4782,匹配表1065!Y:Y,匹配表1065!AA:AB)</f>
        <v>31</v>
      </c>
      <c r="L4782" s="89" t="str">
        <v>3个月以上</v>
      </c>
      <c r="M4782" s="92" t="s">
        <v>30</v>
      </c>
      <c r="N4782" s="102">
        <v>5</v>
      </c>
      <c r="O4782" s="93" t="str">
        <f>_xlfn.XLOOKUP(P4782,匹配表1065!U:U,匹配表1065!T:T)</f>
        <v>HO00000958</v>
      </c>
      <c r="P4782" s="102" t="s">
        <v>65</v>
      </c>
      <c r="Q4782" s="102" t="s">
        <v>209</v>
      </c>
      <c r="R4782" s="89" t="str">
        <f>_xlfn.XLOOKUP(Q4782,匹配表1065!L:L,匹配表1065!O:O)</f>
        <v>C</v>
      </c>
      <c r="S4782" s="93" t="str">
        <f>IFERROR(_xlfn.XLOOKUP(Q4782,匹配表1065!AI:AI,匹配表1065!AJ:AJ),"绿标")</f>
        <v>红标</v>
      </c>
      <c r="T4782" s="93" t="str" cm="1">
        <f t="array" ref="T4782:U4782">_xlfn.XLOOKUP(Q4782,匹配表1065!L:L,匹配表1065!M:N)</f>
        <v>眩晕</v>
      </c>
      <c r="U4782" s="94" t="str">
        <v>耳鼻喉科</v>
      </c>
      <c r="V4782" s="95" t="s">
        <v>70</v>
      </c>
      <c r="W4782" s="93">
        <f>_xlfn.XLOOKUP(M4782,匹配表1065!D:D,匹配表1065!F:F)*N4782</f>
        <v>60</v>
      </c>
    </row>
    <row r="4783" customHeight="1" spans="1:23">
      <c r="A4783" s="89" t="s">
        <v>877</v>
      </c>
      <c r="B4783" s="90">
        <v>46205</v>
      </c>
      <c r="C4783" s="91" t="str">
        <f t="shared" si="150"/>
        <v>7月第1周</v>
      </c>
      <c r="D4783" s="89" t="s">
        <v>878</v>
      </c>
      <c r="E4783" s="89" t="str">
        <f t="shared" si="151"/>
        <v>7月第1周--周4</v>
      </c>
      <c r="F4783" s="103" t="s">
        <v>27</v>
      </c>
      <c r="G4783" s="89" t="s">
        <v>63</v>
      </c>
      <c r="H4783" s="92" t="str">
        <f>_xlfn.XLOOKUP(O4783,匹配表1065!T:T,匹配表1065!W:W)</f>
        <v>徐州市</v>
      </c>
      <c r="I4783" s="89" t="str">
        <f>_xlfn.XLOOKUP(O4783,匹配表1065!T:T,匹配表1065!X:X)</f>
        <v>PME2008</v>
      </c>
      <c r="J4783" s="102" t="s">
        <v>71</v>
      </c>
      <c r="K4783" s="89" cm="1">
        <f ca="1" t="array" ref="K4783:L4783">_xlfn.XLOOKUP(J4783,匹配表1065!Y:Y,匹配表1065!AA:AB)</f>
        <v>5</v>
      </c>
      <c r="L4783" s="89" t="str">
        <v>3个月以上</v>
      </c>
      <c r="M4783" s="92" t="s">
        <v>35</v>
      </c>
      <c r="N4783" s="102">
        <v>1</v>
      </c>
      <c r="O4783" s="93" t="str">
        <f>_xlfn.XLOOKUP(P4783,匹配表1065!U:U,匹配表1065!T:T)</f>
        <v>HO00000989</v>
      </c>
      <c r="P4783" s="102" t="s">
        <v>214</v>
      </c>
      <c r="Q4783" s="102" t="s">
        <v>401</v>
      </c>
      <c r="R4783" s="89" t="str">
        <f>_xlfn.XLOOKUP(Q4783,匹配表1065!L:L,匹配表1065!O:O)</f>
        <v>C</v>
      </c>
      <c r="S4783" s="93" t="str">
        <f>IFERROR(_xlfn.XLOOKUP(Q4783,匹配表1065!AI:AI,匹配表1065!AJ:AJ),"绿标")</f>
        <v>绿标</v>
      </c>
      <c r="T4783" s="93" t="str" cm="1">
        <f t="array" ref="T4783:U4783">_xlfn.XLOOKUP(Q4783,匹配表1065!L:L,匹配表1065!M:N)</f>
        <v>眩晕</v>
      </c>
      <c r="U4783" s="94" t="str">
        <v>耳鼻喉科</v>
      </c>
      <c r="V4783" s="95" t="s">
        <v>70</v>
      </c>
      <c r="W4783" s="93">
        <f>_xlfn.XLOOKUP(M4783,匹配表1065!D:D,匹配表1065!F:F)*N4783</f>
        <v>4</v>
      </c>
    </row>
    <row r="4784" customHeight="1" spans="1:23">
      <c r="A4784" s="89" t="s">
        <v>877</v>
      </c>
      <c r="B4784" s="90">
        <v>46205</v>
      </c>
      <c r="C4784" s="91" t="str">
        <f t="shared" si="150"/>
        <v>7月第1周</v>
      </c>
      <c r="D4784" s="89" t="s">
        <v>878</v>
      </c>
      <c r="E4784" s="89" t="str">
        <f t="shared" si="151"/>
        <v>7月第1周--周4</v>
      </c>
      <c r="F4784" s="103" t="s">
        <v>27</v>
      </c>
      <c r="G4784" s="89" t="s">
        <v>63</v>
      </c>
      <c r="H4784" s="92" t="str">
        <f>_xlfn.XLOOKUP(O4784,匹配表1065!T:T,匹配表1065!W:W)</f>
        <v>连云港市</v>
      </c>
      <c r="I4784" s="89" t="str">
        <f>_xlfn.XLOOKUP(O4784,匹配表1065!T:T,匹配表1065!X:X)</f>
        <v>PME2042</v>
      </c>
      <c r="J4784" s="102" t="s">
        <v>74</v>
      </c>
      <c r="K4784" s="89" cm="1">
        <f ca="1" t="array" ref="K4784:L4784">_xlfn.XLOOKUP(J4784,匹配表1065!Y:Y,匹配表1065!AA:AB)</f>
        <v>7</v>
      </c>
      <c r="L4784" s="89" t="str">
        <v>3个月以上</v>
      </c>
      <c r="M4784" s="92" t="s">
        <v>30</v>
      </c>
      <c r="N4784" s="102">
        <v>1</v>
      </c>
      <c r="O4784" s="93" t="str">
        <f>_xlfn.XLOOKUP(P4784,匹配表1065!U:U,匹配表1065!T:T)</f>
        <v>HO00001004</v>
      </c>
      <c r="P4784" s="102" t="s">
        <v>75</v>
      </c>
      <c r="Q4784" s="102" t="s">
        <v>279</v>
      </c>
      <c r="R4784" s="89" t="str">
        <f>_xlfn.XLOOKUP(Q4784,匹配表1065!L:L,匹配表1065!O:O)</f>
        <v>B</v>
      </c>
      <c r="S4784" s="93" t="str">
        <f>IFERROR(_xlfn.XLOOKUP(Q4784,匹配表1065!AI:AI,匹配表1065!AJ:AJ),"绿标")</f>
        <v>绿标</v>
      </c>
      <c r="T4784" s="93" t="str" cm="1">
        <f t="array" ref="T4784:U4784">_xlfn.XLOOKUP(Q4784,匹配表1065!L:L,匹配表1065!M:N)</f>
        <v>脑血管</v>
      </c>
      <c r="U4784" s="94" t="str">
        <v>神经内科</v>
      </c>
      <c r="V4784" s="95" t="s">
        <v>42</v>
      </c>
      <c r="W4784" s="93">
        <f>_xlfn.XLOOKUP(M4784,匹配表1065!D:D,匹配表1065!F:F)*N4784</f>
        <v>12</v>
      </c>
    </row>
    <row r="4785" customHeight="1" spans="1:23">
      <c r="A4785" s="89" t="s">
        <v>877</v>
      </c>
      <c r="B4785" s="90">
        <v>46205</v>
      </c>
      <c r="C4785" s="91" t="str">
        <f t="shared" si="150"/>
        <v>7月第1周</v>
      </c>
      <c r="D4785" s="89" t="s">
        <v>878</v>
      </c>
      <c r="E4785" s="89" t="str">
        <f t="shared" si="151"/>
        <v>7月第1周--周4</v>
      </c>
      <c r="F4785" s="103" t="s">
        <v>27</v>
      </c>
      <c r="G4785" s="89" t="s">
        <v>63</v>
      </c>
      <c r="H4785" s="92" t="str">
        <f>_xlfn.XLOOKUP(O4785,匹配表1065!T:T,匹配表1065!W:W)</f>
        <v>徐州市</v>
      </c>
      <c r="I4785" s="89" t="str">
        <f>_xlfn.XLOOKUP(O4785,匹配表1065!T:T,匹配表1065!X:X)</f>
        <v>PME2008</v>
      </c>
      <c r="J4785" s="102" t="s">
        <v>81</v>
      </c>
      <c r="K4785" s="89" cm="1">
        <f ca="1" t="array" ref="K4785:L4785">_xlfn.XLOOKUP(J4785,匹配表1065!Y:Y,匹配表1065!AA:AB)</f>
        <v>19</v>
      </c>
      <c r="L4785" s="89" t="str">
        <v>3个月以上</v>
      </c>
      <c r="M4785" s="92" t="s">
        <v>35</v>
      </c>
      <c r="N4785" s="102">
        <v>1</v>
      </c>
      <c r="O4785" s="93" t="str">
        <f>_xlfn.XLOOKUP(P4785,匹配表1065!U:U,匹配表1065!T:T)</f>
        <v>HO00001134</v>
      </c>
      <c r="P4785" s="102" t="s">
        <v>82</v>
      </c>
      <c r="Q4785" s="102" t="s">
        <v>530</v>
      </c>
      <c r="R4785" s="89" t="str">
        <f>_xlfn.XLOOKUP(Q4785,匹配表1065!L:L,匹配表1065!O:O)</f>
        <v>A</v>
      </c>
      <c r="S4785" s="93" t="str">
        <f>IFERROR(_xlfn.XLOOKUP(Q4785,匹配表1065!AI:AI,匹配表1065!AJ:AJ),"绿标")</f>
        <v>绿标</v>
      </c>
      <c r="T4785" s="93" t="str" cm="1">
        <f t="array" ref="T4785:U4785">_xlfn.XLOOKUP(Q4785,匹配表1065!L:L,匹配表1065!M:N)</f>
        <v>头痛</v>
      </c>
      <c r="U4785" s="94" t="str">
        <v>神经内科</v>
      </c>
      <c r="V4785" s="95" t="s">
        <v>58</v>
      </c>
      <c r="W4785" s="93">
        <f>_xlfn.XLOOKUP(M4785,匹配表1065!D:D,匹配表1065!F:F)*N4785</f>
        <v>4</v>
      </c>
    </row>
    <row r="4786" customHeight="1" spans="1:23">
      <c r="A4786" s="89" t="s">
        <v>877</v>
      </c>
      <c r="B4786" s="90">
        <v>46205</v>
      </c>
      <c r="C4786" s="91" t="str">
        <f t="shared" si="150"/>
        <v>7月第1周</v>
      </c>
      <c r="D4786" s="89" t="s">
        <v>878</v>
      </c>
      <c r="E4786" s="89" t="str">
        <f t="shared" si="151"/>
        <v>7月第1周--周4</v>
      </c>
      <c r="F4786" s="103" t="s">
        <v>27</v>
      </c>
      <c r="G4786" s="89" t="s">
        <v>63</v>
      </c>
      <c r="H4786" s="92" t="str">
        <f>_xlfn.XLOOKUP(O4786,匹配表1065!T:T,匹配表1065!W:W)</f>
        <v>徐州市</v>
      </c>
      <c r="I4786" s="89" t="str">
        <f>_xlfn.XLOOKUP(O4786,匹配表1065!T:T,匹配表1065!X:X)</f>
        <v>PME2008</v>
      </c>
      <c r="J4786" s="102" t="s">
        <v>81</v>
      </c>
      <c r="K4786" s="89" cm="1">
        <f ca="1" t="array" ref="K4786:L4786">_xlfn.XLOOKUP(J4786,匹配表1065!Y:Y,匹配表1065!AA:AB)</f>
        <v>19</v>
      </c>
      <c r="L4786" s="89" t="str">
        <v>3个月以上</v>
      </c>
      <c r="M4786" s="92" t="s">
        <v>35</v>
      </c>
      <c r="N4786" s="102">
        <v>1</v>
      </c>
      <c r="O4786" s="93" t="str">
        <f>_xlfn.XLOOKUP(P4786,匹配表1065!U:U,匹配表1065!T:T)</f>
        <v>HO00001134</v>
      </c>
      <c r="P4786" s="102" t="s">
        <v>82</v>
      </c>
      <c r="Q4786" s="102" t="s">
        <v>83</v>
      </c>
      <c r="R4786" s="89" t="str">
        <f>_xlfn.XLOOKUP(Q4786,匹配表1065!L:L,匹配表1065!O:O)</f>
        <v>B</v>
      </c>
      <c r="S4786" s="93" t="str">
        <f>IFERROR(_xlfn.XLOOKUP(Q4786,匹配表1065!AI:AI,匹配表1065!AJ:AJ),"绿标")</f>
        <v>黑标</v>
      </c>
      <c r="T4786" s="93" t="str" cm="1">
        <f t="array" ref="T4786:U4786">_xlfn.XLOOKUP(Q4786,匹配表1065!L:L,匹配表1065!M:N)</f>
        <v>抑郁焦虑</v>
      </c>
      <c r="U4786" s="94" t="str">
        <v>神经内科</v>
      </c>
      <c r="V4786" s="95" t="s">
        <v>58</v>
      </c>
      <c r="W4786" s="93">
        <f>_xlfn.XLOOKUP(M4786,匹配表1065!D:D,匹配表1065!F:F)*N4786</f>
        <v>4</v>
      </c>
    </row>
    <row r="4787" customHeight="1" spans="1:23">
      <c r="A4787" s="89" t="s">
        <v>877</v>
      </c>
      <c r="B4787" s="90">
        <v>46205</v>
      </c>
      <c r="C4787" s="91" t="str">
        <f t="shared" si="150"/>
        <v>7月第1周</v>
      </c>
      <c r="D4787" s="89" t="s">
        <v>878</v>
      </c>
      <c r="E4787" s="89" t="str">
        <f t="shared" si="151"/>
        <v>7月第1周--周4</v>
      </c>
      <c r="F4787" s="103" t="s">
        <v>27</v>
      </c>
      <c r="G4787" s="89" t="s">
        <v>63</v>
      </c>
      <c r="H4787" s="92" t="str">
        <f>_xlfn.XLOOKUP(O4787,匹配表1065!T:T,匹配表1065!W:W)</f>
        <v>徐州市</v>
      </c>
      <c r="I4787" s="89" t="str">
        <f>_xlfn.XLOOKUP(O4787,匹配表1065!T:T,匹配表1065!X:X)</f>
        <v>PME2008</v>
      </c>
      <c r="J4787" s="102" t="s">
        <v>81</v>
      </c>
      <c r="K4787" s="89" cm="1">
        <f ca="1" t="array" ref="K4787:L4787">_xlfn.XLOOKUP(J4787,匹配表1065!Y:Y,匹配表1065!AA:AB)</f>
        <v>19</v>
      </c>
      <c r="L4787" s="89" t="str">
        <v>3个月以上</v>
      </c>
      <c r="M4787" s="92" t="s">
        <v>35</v>
      </c>
      <c r="N4787" s="102">
        <v>1</v>
      </c>
      <c r="O4787" s="93" t="str">
        <f>_xlfn.XLOOKUP(P4787,匹配表1065!U:U,匹配表1065!T:T)</f>
        <v>HO00001134</v>
      </c>
      <c r="P4787" s="102" t="s">
        <v>82</v>
      </c>
      <c r="Q4787" s="102" t="s">
        <v>884</v>
      </c>
      <c r="R4787" s="89" t="str">
        <f>_xlfn.XLOOKUP(Q4787,匹配表1065!L:L,匹配表1065!O:O)</f>
        <v>B</v>
      </c>
      <c r="S4787" s="93" t="str">
        <f>IFERROR(_xlfn.XLOOKUP(Q4787,匹配表1065!AI:AI,匹配表1065!AJ:AJ),"绿标")</f>
        <v>绿标</v>
      </c>
      <c r="T4787" s="93" t="str" cm="1">
        <f t="array" ref="T4787:U4787">_xlfn.XLOOKUP(Q4787,匹配表1065!L:L,匹配表1065!M:N)</f>
        <v>脑血管</v>
      </c>
      <c r="U4787" s="94" t="str">
        <v>神经内科</v>
      </c>
      <c r="V4787" s="95" t="s">
        <v>58</v>
      </c>
      <c r="W4787" s="93">
        <f>_xlfn.XLOOKUP(M4787,匹配表1065!D:D,匹配表1065!F:F)*N4787</f>
        <v>4</v>
      </c>
    </row>
    <row r="4788" customHeight="1" spans="1:23">
      <c r="A4788" s="89" t="s">
        <v>877</v>
      </c>
      <c r="B4788" s="90">
        <v>46205</v>
      </c>
      <c r="C4788" s="91" t="str">
        <f t="shared" si="150"/>
        <v>7月第1周</v>
      </c>
      <c r="D4788" s="89" t="s">
        <v>878</v>
      </c>
      <c r="E4788" s="89" t="str">
        <f t="shared" si="151"/>
        <v>7月第1周--周4</v>
      </c>
      <c r="F4788" s="103" t="s">
        <v>27</v>
      </c>
      <c r="G4788" s="89" t="s">
        <v>63</v>
      </c>
      <c r="H4788" s="92" t="str">
        <f>_xlfn.XLOOKUP(O4788,匹配表1065!T:T,匹配表1065!W:W)</f>
        <v>南京市</v>
      </c>
      <c r="I4788" s="89" t="str">
        <f>_xlfn.XLOOKUP(O4788,匹配表1065!T:T,匹配表1065!X:X)</f>
        <v>PME2002</v>
      </c>
      <c r="J4788" s="102" t="s">
        <v>410</v>
      </c>
      <c r="K4788" s="89" cm="1">
        <f ca="1" t="array" ref="K4788:L4788">_xlfn.XLOOKUP(J4788,匹配表1065!Y:Y,匹配表1065!AA:AB)</f>
        <v>1</v>
      </c>
      <c r="L4788" s="89" t="str">
        <v>3个月以内</v>
      </c>
      <c r="M4788" s="92" t="s">
        <v>35</v>
      </c>
      <c r="N4788" s="102">
        <v>1</v>
      </c>
      <c r="O4788" s="93" t="str">
        <f>_xlfn.XLOOKUP(P4788,匹配表1065!U:U,匹配表1065!T:T)</f>
        <v>HO00000964</v>
      </c>
      <c r="P4788" s="102" t="s">
        <v>90</v>
      </c>
      <c r="Q4788" s="102" t="s">
        <v>668</v>
      </c>
      <c r="R4788" s="89" t="str">
        <f>_xlfn.XLOOKUP(Q4788,匹配表1065!L:L,匹配表1065!O:O)</f>
        <v>A</v>
      </c>
      <c r="S4788" s="93" t="str">
        <f>IFERROR(_xlfn.XLOOKUP(Q4788,匹配表1065!AI:AI,匹配表1065!AJ:AJ),"绿标")</f>
        <v>绿标</v>
      </c>
      <c r="T4788" s="93" t="str" cm="1">
        <f t="array" ref="T4788:U4788">_xlfn.XLOOKUP(Q4788,匹配表1065!L:L,匹配表1065!M:N)</f>
        <v>头痛</v>
      </c>
      <c r="U4788" s="94" t="str">
        <v>神经内科</v>
      </c>
      <c r="V4788" s="95" t="s">
        <v>58</v>
      </c>
      <c r="W4788" s="93">
        <f>_xlfn.XLOOKUP(M4788,匹配表1065!D:D,匹配表1065!F:F)*N4788</f>
        <v>4</v>
      </c>
    </row>
    <row r="4789" customHeight="1" spans="1:23">
      <c r="A4789" s="89" t="s">
        <v>877</v>
      </c>
      <c r="B4789" s="90">
        <v>46205</v>
      </c>
      <c r="C4789" s="91" t="str">
        <f t="shared" ref="C4789:C4852" si="152">MONTH(B4789)&amp;TEXT(WEEKNUM(B4789,2)-WEEKNUM(B4789+1-DAY(B4789),2)+1,"月第0周")</f>
        <v>7月第1周</v>
      </c>
      <c r="D4789" s="89" t="s">
        <v>878</v>
      </c>
      <c r="E4789" s="89" t="str">
        <f t="shared" ref="E4789:E4852" si="153">D4789&amp;"--"&amp;"周"&amp;WEEKDAY(B4789,2)</f>
        <v>7月第1周--周4</v>
      </c>
      <c r="F4789" s="103" t="s">
        <v>27</v>
      </c>
      <c r="G4789" s="89" t="s">
        <v>63</v>
      </c>
      <c r="H4789" s="92" t="str">
        <f>_xlfn.XLOOKUP(O4789,匹配表1065!T:T,匹配表1065!W:W)</f>
        <v>南京市</v>
      </c>
      <c r="I4789" s="89" t="str">
        <f>_xlfn.XLOOKUP(O4789,匹配表1065!T:T,匹配表1065!X:X)</f>
        <v>PME2002</v>
      </c>
      <c r="J4789" s="102" t="s">
        <v>410</v>
      </c>
      <c r="K4789" s="89" cm="1">
        <f ca="1" t="array" ref="K4789:L4789">_xlfn.XLOOKUP(J4789,匹配表1065!Y:Y,匹配表1065!AA:AB)</f>
        <v>1</v>
      </c>
      <c r="L4789" s="89" t="str">
        <v>3个月以内</v>
      </c>
      <c r="M4789" s="92" t="s">
        <v>35</v>
      </c>
      <c r="N4789" s="102">
        <v>1</v>
      </c>
      <c r="O4789" s="93" t="str">
        <f>_xlfn.XLOOKUP(P4789,匹配表1065!U:U,匹配表1065!T:T)</f>
        <v>HO00000964</v>
      </c>
      <c r="P4789" s="102" t="s">
        <v>90</v>
      </c>
      <c r="Q4789" s="102" t="s">
        <v>484</v>
      </c>
      <c r="R4789" s="89" t="str">
        <f>_xlfn.XLOOKUP(Q4789,匹配表1065!L:L,匹配表1065!O:O)</f>
        <v>B</v>
      </c>
      <c r="S4789" s="93" t="str">
        <f>IFERROR(_xlfn.XLOOKUP(Q4789,匹配表1065!AI:AI,匹配表1065!AJ:AJ),"绿标")</f>
        <v>绿标</v>
      </c>
      <c r="T4789" s="93" t="str" cm="1">
        <f t="array" ref="T4789:U4789">_xlfn.XLOOKUP(Q4789,匹配表1065!L:L,匹配表1065!M:N)</f>
        <v>癫痫</v>
      </c>
      <c r="U4789" s="94" t="str">
        <v>神经内科</v>
      </c>
      <c r="V4789" s="95" t="s">
        <v>58</v>
      </c>
      <c r="W4789" s="93">
        <f>_xlfn.XLOOKUP(M4789,匹配表1065!D:D,匹配表1065!F:F)*N4789</f>
        <v>4</v>
      </c>
    </row>
    <row r="4790" customHeight="1" spans="1:23">
      <c r="A4790" s="89" t="s">
        <v>877</v>
      </c>
      <c r="B4790" s="90">
        <v>46205</v>
      </c>
      <c r="C4790" s="91" t="str">
        <f t="shared" si="152"/>
        <v>7月第1周</v>
      </c>
      <c r="D4790" s="89" t="s">
        <v>878</v>
      </c>
      <c r="E4790" s="89" t="str">
        <f t="shared" si="153"/>
        <v>7月第1周--周4</v>
      </c>
      <c r="F4790" s="103" t="s">
        <v>27</v>
      </c>
      <c r="G4790" s="89" t="s">
        <v>63</v>
      </c>
      <c r="H4790" s="92" t="str">
        <f>_xlfn.XLOOKUP(O4790,匹配表1065!T:T,匹配表1065!W:W)</f>
        <v>南京市</v>
      </c>
      <c r="I4790" s="89" t="str">
        <f>_xlfn.XLOOKUP(O4790,匹配表1065!T:T,匹配表1065!X:X)</f>
        <v>PME2001</v>
      </c>
      <c r="J4790" s="102" t="s">
        <v>77</v>
      </c>
      <c r="K4790" s="89" cm="1">
        <f ca="1" t="array" ref="K4790:L4790">_xlfn.XLOOKUP(J4790,匹配表1065!Y:Y,匹配表1065!AA:AB)</f>
        <v>8</v>
      </c>
      <c r="L4790" s="89" t="str">
        <v>3个月以上</v>
      </c>
      <c r="M4790" s="92" t="s">
        <v>30</v>
      </c>
      <c r="N4790" s="102">
        <v>3</v>
      </c>
      <c r="O4790" s="93" t="str">
        <f>_xlfn.XLOOKUP(P4790,匹配表1065!U:U,匹配表1065!T:T)</f>
        <v>HO00000958</v>
      </c>
      <c r="P4790" s="102" t="s">
        <v>65</v>
      </c>
      <c r="Q4790" s="102" t="s">
        <v>216</v>
      </c>
      <c r="R4790" s="89" t="str">
        <f>_xlfn.XLOOKUP(Q4790,匹配表1065!L:L,匹配表1065!O:O)</f>
        <v>A</v>
      </c>
      <c r="S4790" s="93" t="str">
        <f>IFERROR(_xlfn.XLOOKUP(Q4790,匹配表1065!AI:AI,匹配表1065!AJ:AJ),"绿标")</f>
        <v>红标</v>
      </c>
      <c r="T4790" s="93" t="str" cm="1">
        <f t="array" ref="T4790:U4790">_xlfn.XLOOKUP(Q4790,匹配表1065!L:L,匹配表1065!M:N)</f>
        <v>头痛</v>
      </c>
      <c r="U4790" s="94" t="str">
        <v>神经内科</v>
      </c>
      <c r="V4790" s="95" t="s">
        <v>70</v>
      </c>
      <c r="W4790" s="93">
        <f>_xlfn.XLOOKUP(M4790,匹配表1065!D:D,匹配表1065!F:F)*N4790</f>
        <v>36</v>
      </c>
    </row>
    <row r="4791" customHeight="1" spans="1:23">
      <c r="A4791" s="89" t="s">
        <v>877</v>
      </c>
      <c r="B4791" s="90">
        <v>46205</v>
      </c>
      <c r="C4791" s="91" t="str">
        <f t="shared" si="152"/>
        <v>7月第1周</v>
      </c>
      <c r="D4791" s="89" t="s">
        <v>878</v>
      </c>
      <c r="E4791" s="89" t="str">
        <f t="shared" si="153"/>
        <v>7月第1周--周4</v>
      </c>
      <c r="F4791" s="103" t="s">
        <v>27</v>
      </c>
      <c r="G4791" s="89" t="s">
        <v>63</v>
      </c>
      <c r="H4791" s="92" t="str">
        <f>_xlfn.XLOOKUP(O4791,匹配表1065!T:T,匹配表1065!W:W)</f>
        <v>南京市</v>
      </c>
      <c r="I4791" s="89" t="str">
        <f>_xlfn.XLOOKUP(O4791,匹配表1065!T:T,匹配表1065!X:X)</f>
        <v>PME2001</v>
      </c>
      <c r="J4791" s="102" t="s">
        <v>77</v>
      </c>
      <c r="K4791" s="89" cm="1">
        <f ca="1" t="array" ref="K4791:L4791">_xlfn.XLOOKUP(J4791,匹配表1065!Y:Y,匹配表1065!AA:AB)</f>
        <v>8</v>
      </c>
      <c r="L4791" s="89" t="str">
        <v>3个月以上</v>
      </c>
      <c r="M4791" s="92" t="s">
        <v>35</v>
      </c>
      <c r="N4791" s="102">
        <v>1</v>
      </c>
      <c r="O4791" s="93" t="str">
        <f>_xlfn.XLOOKUP(P4791,匹配表1065!U:U,匹配表1065!T:T)</f>
        <v>HO00000958</v>
      </c>
      <c r="P4791" s="102" t="s">
        <v>65</v>
      </c>
      <c r="Q4791" s="102" t="s">
        <v>78</v>
      </c>
      <c r="R4791" s="89" t="str">
        <f>_xlfn.XLOOKUP(Q4791,匹配表1065!L:L,匹配表1065!O:O)</f>
        <v>C</v>
      </c>
      <c r="S4791" s="93" t="str">
        <f>IFERROR(_xlfn.XLOOKUP(Q4791,匹配表1065!AI:AI,匹配表1065!AJ:AJ),"绿标")</f>
        <v>绿标</v>
      </c>
      <c r="T4791" s="93" t="str" cm="1">
        <f t="array" ref="T4791:U4791">_xlfn.XLOOKUP(Q4791,匹配表1065!L:L,匹配表1065!M:N)</f>
        <v>眩晕</v>
      </c>
      <c r="U4791" s="94" t="str">
        <v>神经内科</v>
      </c>
      <c r="V4791" s="95" t="s">
        <v>70</v>
      </c>
      <c r="W4791" s="93">
        <f>_xlfn.XLOOKUP(M4791,匹配表1065!D:D,匹配表1065!F:F)*N4791</f>
        <v>4</v>
      </c>
    </row>
    <row r="4792" customHeight="1" spans="1:23">
      <c r="A4792" s="89" t="s">
        <v>877</v>
      </c>
      <c r="B4792" s="90">
        <v>46205</v>
      </c>
      <c r="C4792" s="91" t="str">
        <f t="shared" si="152"/>
        <v>7月第1周</v>
      </c>
      <c r="D4792" s="89" t="s">
        <v>878</v>
      </c>
      <c r="E4792" s="89" t="str">
        <f t="shared" si="153"/>
        <v>7月第1周--周4</v>
      </c>
      <c r="F4792" s="103" t="s">
        <v>27</v>
      </c>
      <c r="G4792" s="89" t="s">
        <v>63</v>
      </c>
      <c r="H4792" s="92" t="str">
        <f>_xlfn.XLOOKUP(O4792,匹配表1065!T:T,匹配表1065!W:W)</f>
        <v>南京市</v>
      </c>
      <c r="I4792" s="89" t="str">
        <f>_xlfn.XLOOKUP(O4792,匹配表1065!T:T,匹配表1065!X:X)</f>
        <v>PME2002</v>
      </c>
      <c r="J4792" s="102" t="s">
        <v>84</v>
      </c>
      <c r="K4792" s="89" cm="1">
        <f ca="1" t="array" ref="K4792:L4792">_xlfn.XLOOKUP(J4792,匹配表1065!Y:Y,匹配表1065!AA:AB)</f>
        <v>31</v>
      </c>
      <c r="L4792" s="89" t="str">
        <v>3个月以上</v>
      </c>
      <c r="M4792" s="92" t="s">
        <v>30</v>
      </c>
      <c r="N4792" s="102">
        <v>1</v>
      </c>
      <c r="O4792" s="93" t="str">
        <f>_xlfn.XLOOKUP(P4792,匹配表1065!U:U,匹配表1065!T:T)</f>
        <v>HO00000964</v>
      </c>
      <c r="P4792" s="102" t="s">
        <v>90</v>
      </c>
      <c r="Q4792" s="102" t="s">
        <v>281</v>
      </c>
      <c r="R4792" s="89" t="str">
        <f>_xlfn.XLOOKUP(Q4792,匹配表1065!L:L,匹配表1065!O:O)</f>
        <v>A</v>
      </c>
      <c r="S4792" s="93" t="str">
        <f>IFERROR(_xlfn.XLOOKUP(Q4792,匹配表1065!AI:AI,匹配表1065!AJ:AJ),"绿标")</f>
        <v>红标</v>
      </c>
      <c r="T4792" s="93" t="str" cm="1">
        <f t="array" ref="T4792:U4792">_xlfn.XLOOKUP(Q4792,匹配表1065!L:L,匹配表1065!M:N)</f>
        <v>头痛</v>
      </c>
      <c r="U4792" s="94" t="str">
        <v>神经内科</v>
      </c>
      <c r="V4792" s="95" t="s">
        <v>42</v>
      </c>
      <c r="W4792" s="93">
        <f>_xlfn.XLOOKUP(M4792,匹配表1065!D:D,匹配表1065!F:F)*N4792</f>
        <v>12</v>
      </c>
    </row>
    <row r="4793" customHeight="1" spans="1:23">
      <c r="A4793" s="89" t="s">
        <v>877</v>
      </c>
      <c r="B4793" s="90">
        <v>46205</v>
      </c>
      <c r="C4793" s="91" t="str">
        <f t="shared" si="152"/>
        <v>7月第1周</v>
      </c>
      <c r="D4793" s="89" t="s">
        <v>878</v>
      </c>
      <c r="E4793" s="89" t="str">
        <f t="shared" si="153"/>
        <v>7月第1周--周4</v>
      </c>
      <c r="F4793" s="103" t="s">
        <v>27</v>
      </c>
      <c r="G4793" s="89" t="s">
        <v>63</v>
      </c>
      <c r="H4793" s="92" t="str">
        <f>_xlfn.XLOOKUP(O4793,匹配表1065!T:T,匹配表1065!W:W)</f>
        <v>南京市</v>
      </c>
      <c r="I4793" s="89" t="str">
        <f>_xlfn.XLOOKUP(O4793,匹配表1065!T:T,匹配表1065!X:X)</f>
        <v>PME2002</v>
      </c>
      <c r="J4793" s="102" t="s">
        <v>84</v>
      </c>
      <c r="K4793" s="89" cm="1">
        <f ca="1" t="array" ref="K4793:L4793">_xlfn.XLOOKUP(J4793,匹配表1065!Y:Y,匹配表1065!AA:AB)</f>
        <v>31</v>
      </c>
      <c r="L4793" s="89" t="str">
        <v>3个月以上</v>
      </c>
      <c r="M4793" s="92" t="s">
        <v>30</v>
      </c>
      <c r="N4793" s="102">
        <v>1</v>
      </c>
      <c r="O4793" s="93" t="str">
        <f>_xlfn.XLOOKUP(P4793,匹配表1065!U:U,匹配表1065!T:T)</f>
        <v>HO00111156</v>
      </c>
      <c r="P4793" s="102" t="s">
        <v>85</v>
      </c>
      <c r="Q4793" s="102" t="s">
        <v>558</v>
      </c>
      <c r="R4793" s="89" t="str">
        <f>_xlfn.XLOOKUP(Q4793,匹配表1065!L:L,匹配表1065!O:O)</f>
        <v>C</v>
      </c>
      <c r="S4793" s="93" t="str">
        <f>IFERROR(_xlfn.XLOOKUP(Q4793,匹配表1065!AI:AI,匹配表1065!AJ:AJ),"绿标")</f>
        <v>黑标</v>
      </c>
      <c r="T4793" s="93" t="str" cm="1">
        <f t="array" ref="T4793:U4793">_xlfn.XLOOKUP(Q4793,匹配表1065!L:L,匹配表1065!M:N)</f>
        <v>眩晕</v>
      </c>
      <c r="U4793" s="94" t="str">
        <v>耳鼻喉科</v>
      </c>
      <c r="V4793" s="95" t="s">
        <v>70</v>
      </c>
      <c r="W4793" s="93">
        <f>_xlfn.XLOOKUP(M4793,匹配表1065!D:D,匹配表1065!F:F)*N4793</f>
        <v>12</v>
      </c>
    </row>
    <row r="4794" customHeight="1" spans="1:23">
      <c r="A4794" s="89" t="s">
        <v>877</v>
      </c>
      <c r="B4794" s="90">
        <v>46205</v>
      </c>
      <c r="C4794" s="91" t="str">
        <f t="shared" si="152"/>
        <v>7月第1周</v>
      </c>
      <c r="D4794" s="89" t="s">
        <v>878</v>
      </c>
      <c r="E4794" s="89" t="str">
        <f t="shared" si="153"/>
        <v>7月第1周--周4</v>
      </c>
      <c r="F4794" s="103" t="s">
        <v>27</v>
      </c>
      <c r="G4794" s="89" t="s">
        <v>63</v>
      </c>
      <c r="H4794" s="92" t="str">
        <f>_xlfn.XLOOKUP(O4794,匹配表1065!T:T,匹配表1065!W:W)</f>
        <v>南京市</v>
      </c>
      <c r="I4794" s="89" t="str">
        <f>_xlfn.XLOOKUP(O4794,匹配表1065!T:T,匹配表1065!X:X)</f>
        <v>PME2002</v>
      </c>
      <c r="J4794" s="102" t="s">
        <v>84</v>
      </c>
      <c r="K4794" s="89" cm="1">
        <f ca="1" t="array" ref="K4794:L4794">_xlfn.XLOOKUP(J4794,匹配表1065!Y:Y,匹配表1065!AA:AB)</f>
        <v>31</v>
      </c>
      <c r="L4794" s="89" t="str">
        <v>3个月以上</v>
      </c>
      <c r="M4794" s="92" t="s">
        <v>30</v>
      </c>
      <c r="N4794" s="102">
        <v>1</v>
      </c>
      <c r="O4794" s="93" t="str">
        <f>_xlfn.XLOOKUP(P4794,匹配表1065!U:U,匹配表1065!T:T)</f>
        <v>HO00039936</v>
      </c>
      <c r="P4794" s="102" t="s">
        <v>87</v>
      </c>
      <c r="Q4794" s="102" t="s">
        <v>88</v>
      </c>
      <c r="R4794" s="89" t="str">
        <f>_xlfn.XLOOKUP(Q4794,匹配表1065!L:L,匹配表1065!O:O)</f>
        <v>C</v>
      </c>
      <c r="S4794" s="93" t="str">
        <f>IFERROR(_xlfn.XLOOKUP(Q4794,匹配表1065!AI:AI,匹配表1065!AJ:AJ),"绿标")</f>
        <v>黑标</v>
      </c>
      <c r="T4794" s="93" t="str" cm="1">
        <f t="array" ref="T4794:U4794">_xlfn.XLOOKUP(Q4794,匹配表1065!L:L,匹配表1065!M:N)</f>
        <v>眩晕</v>
      </c>
      <c r="U4794" s="94" t="str">
        <v>耳鼻喉科</v>
      </c>
      <c r="V4794" s="95" t="s">
        <v>70</v>
      </c>
      <c r="W4794" s="93">
        <f>_xlfn.XLOOKUP(M4794,匹配表1065!D:D,匹配表1065!F:F)*N4794</f>
        <v>12</v>
      </c>
    </row>
    <row r="4795" customHeight="1" spans="1:23">
      <c r="A4795" s="89" t="s">
        <v>877</v>
      </c>
      <c r="B4795" s="90">
        <v>46205</v>
      </c>
      <c r="C4795" s="91" t="str">
        <f t="shared" si="152"/>
        <v>7月第1周</v>
      </c>
      <c r="D4795" s="89" t="s">
        <v>878</v>
      </c>
      <c r="E4795" s="89" t="str">
        <f t="shared" si="153"/>
        <v>7月第1周--周4</v>
      </c>
      <c r="F4795" s="103" t="s">
        <v>27</v>
      </c>
      <c r="G4795" s="102" t="s">
        <v>28</v>
      </c>
      <c r="H4795" s="92" t="str">
        <f>_xlfn.XLOOKUP(O4795,匹配表1065!T:T,匹配表1065!W:W)</f>
        <v>镇江市</v>
      </c>
      <c r="I4795" s="89" t="str">
        <f>_xlfn.XLOOKUP(O4795,匹配表1065!T:T,匹配表1065!X:X)</f>
        <v>PME2039</v>
      </c>
      <c r="J4795" s="102" t="s">
        <v>39</v>
      </c>
      <c r="K4795" s="89" cm="1">
        <f ca="1" t="array" ref="K4795:L4795">_xlfn.XLOOKUP(J4795,匹配表1065!Y:Y,匹配表1065!AA:AB)</f>
        <v>7</v>
      </c>
      <c r="L4795" s="89" t="str">
        <v>3个月以上</v>
      </c>
      <c r="M4795" s="92" t="s">
        <v>35</v>
      </c>
      <c r="N4795" s="102">
        <v>1</v>
      </c>
      <c r="O4795" s="93" t="str">
        <f>_xlfn.XLOOKUP(P4795,匹配表1065!U:U,匹配表1065!T:T)</f>
        <v>HO00001015</v>
      </c>
      <c r="P4795" s="102" t="s">
        <v>43</v>
      </c>
      <c r="Q4795" s="102" t="s">
        <v>198</v>
      </c>
      <c r="R4795" s="89" t="str">
        <f>_xlfn.XLOOKUP(Q4795,匹配表1065!L:L,匹配表1065!O:O)</f>
        <v>B</v>
      </c>
      <c r="S4795" s="93" t="str">
        <f>IFERROR(_xlfn.XLOOKUP(Q4795,匹配表1065!AI:AI,匹配表1065!AJ:AJ),"绿标")</f>
        <v>绿标</v>
      </c>
      <c r="T4795" s="93" t="str" cm="1">
        <f t="array" ref="T4795:U4795">_xlfn.XLOOKUP(Q4795,匹配表1065!L:L,匹配表1065!M:N)</f>
        <v>脑血管</v>
      </c>
      <c r="U4795" s="94" t="str">
        <v>神经内科</v>
      </c>
      <c r="V4795" s="95" t="s">
        <v>42</v>
      </c>
      <c r="W4795" s="93">
        <f>_xlfn.XLOOKUP(M4795,匹配表1065!D:D,匹配表1065!F:F)*N4795</f>
        <v>4</v>
      </c>
    </row>
    <row r="4796" customHeight="1" spans="1:23">
      <c r="A4796" s="89" t="s">
        <v>877</v>
      </c>
      <c r="B4796" s="90">
        <v>46205</v>
      </c>
      <c r="C4796" s="91" t="str">
        <f t="shared" si="152"/>
        <v>7月第1周</v>
      </c>
      <c r="D4796" s="89" t="s">
        <v>878</v>
      </c>
      <c r="E4796" s="89" t="str">
        <f t="shared" si="153"/>
        <v>7月第1周--周4</v>
      </c>
      <c r="F4796" s="103" t="s">
        <v>27</v>
      </c>
      <c r="G4796" s="102" t="s">
        <v>28</v>
      </c>
      <c r="H4796" s="92" t="str">
        <f>_xlfn.XLOOKUP(O4796,匹配表1065!T:T,匹配表1065!W:W)</f>
        <v>镇江市</v>
      </c>
      <c r="I4796" s="89" t="str">
        <f>_xlfn.XLOOKUP(O4796,匹配表1065!T:T,匹配表1065!X:X)</f>
        <v>PME2039</v>
      </c>
      <c r="J4796" s="102" t="s">
        <v>39</v>
      </c>
      <c r="K4796" s="89" cm="1">
        <f ca="1" t="array" ref="K4796:L4796">_xlfn.XLOOKUP(J4796,匹配表1065!Y:Y,匹配表1065!AA:AB)</f>
        <v>7</v>
      </c>
      <c r="L4796" s="89" t="str">
        <v>3个月以上</v>
      </c>
      <c r="M4796" s="92" t="s">
        <v>35</v>
      </c>
      <c r="N4796" s="102">
        <v>1</v>
      </c>
      <c r="O4796" s="93" t="str">
        <f>_xlfn.XLOOKUP(P4796,匹配表1065!U:U,匹配表1065!T:T)</f>
        <v>HO00001015</v>
      </c>
      <c r="P4796" s="102" t="s">
        <v>43</v>
      </c>
      <c r="Q4796" s="102" t="s">
        <v>44</v>
      </c>
      <c r="R4796" s="89" t="str">
        <f>_xlfn.XLOOKUP(Q4796,匹配表1065!L:L,匹配表1065!O:O)</f>
        <v>A</v>
      </c>
      <c r="S4796" s="93" t="str">
        <f>IFERROR(_xlfn.XLOOKUP(Q4796,匹配表1065!AI:AI,匹配表1065!AJ:AJ),"绿标")</f>
        <v>绿标</v>
      </c>
      <c r="T4796" s="93" t="str" cm="1">
        <f t="array" ref="T4796:U4796">_xlfn.XLOOKUP(Q4796,匹配表1065!L:L,匹配表1065!M:N)</f>
        <v>头痛</v>
      </c>
      <c r="U4796" s="94" t="str">
        <v>神经内科</v>
      </c>
      <c r="V4796" s="95" t="s">
        <v>42</v>
      </c>
      <c r="W4796" s="93">
        <f>_xlfn.XLOOKUP(M4796,匹配表1065!D:D,匹配表1065!F:F)*N4796</f>
        <v>4</v>
      </c>
    </row>
    <row r="4797" customHeight="1" spans="1:23">
      <c r="A4797" s="89" t="s">
        <v>877</v>
      </c>
      <c r="B4797" s="90">
        <v>46205</v>
      </c>
      <c r="C4797" s="91" t="str">
        <f t="shared" si="152"/>
        <v>7月第1周</v>
      </c>
      <c r="D4797" s="89" t="s">
        <v>878</v>
      </c>
      <c r="E4797" s="89" t="str">
        <f t="shared" si="153"/>
        <v>7月第1周--周4</v>
      </c>
      <c r="F4797" s="103" t="s">
        <v>27</v>
      </c>
      <c r="G4797" s="102" t="s">
        <v>28</v>
      </c>
      <c r="H4797" s="92" t="str">
        <f>_xlfn.XLOOKUP(O4797,匹配表1065!T:T,匹配表1065!W:W)</f>
        <v>南京市</v>
      </c>
      <c r="I4797" s="89" t="str">
        <f>_xlfn.XLOOKUP(O4797,匹配表1065!T:T,匹配表1065!X:X)</f>
        <v>PME2005</v>
      </c>
      <c r="J4797" s="102" t="s">
        <v>54</v>
      </c>
      <c r="K4797" s="89" cm="1">
        <f ca="1" t="array" ref="K4797:L4797">_xlfn.XLOOKUP(J4797,匹配表1065!Y:Y,匹配表1065!AA:AB)</f>
        <v>3</v>
      </c>
      <c r="L4797" s="89" t="str">
        <v>3个月以上</v>
      </c>
      <c r="M4797" s="92" t="s">
        <v>35</v>
      </c>
      <c r="N4797" s="102">
        <v>1</v>
      </c>
      <c r="O4797" s="93" t="str">
        <f>_xlfn.XLOOKUP(P4797,匹配表1065!U:U,匹配表1065!T:T)</f>
        <v>HO00000975</v>
      </c>
      <c r="P4797" s="102" t="s">
        <v>56</v>
      </c>
      <c r="Q4797" s="102" t="s">
        <v>805</v>
      </c>
      <c r="R4797" s="89" t="str">
        <f>_xlfn.XLOOKUP(Q4797,匹配表1065!L:L,匹配表1065!O:O)</f>
        <v>B</v>
      </c>
      <c r="S4797" s="93" t="str">
        <f>IFERROR(_xlfn.XLOOKUP(Q4797,匹配表1065!AI:AI,匹配表1065!AJ:AJ),"绿标")</f>
        <v>绿标</v>
      </c>
      <c r="T4797" s="93" t="str" cm="1">
        <f t="array" ref="T4797:U4797">_xlfn.XLOOKUP(Q4797,匹配表1065!L:L,匹配表1065!M:N)</f>
        <v>癫痫</v>
      </c>
      <c r="U4797" s="94" t="str">
        <v>神经内科</v>
      </c>
      <c r="V4797" s="95" t="s">
        <v>58</v>
      </c>
      <c r="W4797" s="93">
        <f>_xlfn.XLOOKUP(M4797,匹配表1065!D:D,匹配表1065!F:F)*N4797</f>
        <v>4</v>
      </c>
    </row>
    <row r="4798" customHeight="1" spans="1:23">
      <c r="A4798" s="89" t="s">
        <v>877</v>
      </c>
      <c r="B4798" s="90">
        <v>46205</v>
      </c>
      <c r="C4798" s="91" t="str">
        <f t="shared" si="152"/>
        <v>7月第1周</v>
      </c>
      <c r="D4798" s="89" t="s">
        <v>878</v>
      </c>
      <c r="E4798" s="89" t="str">
        <f t="shared" si="153"/>
        <v>7月第1周--周4</v>
      </c>
      <c r="F4798" s="103" t="s">
        <v>27</v>
      </c>
      <c r="G4798" s="102" t="s">
        <v>28</v>
      </c>
      <c r="H4798" s="92" t="str">
        <f>_xlfn.XLOOKUP(O4798,匹配表1065!T:T,匹配表1065!W:W)</f>
        <v>南京市</v>
      </c>
      <c r="I4798" s="89" t="str">
        <f>_xlfn.XLOOKUP(O4798,匹配表1065!T:T,匹配表1065!X:X)</f>
        <v>PME2005</v>
      </c>
      <c r="J4798" s="102" t="s">
        <v>54</v>
      </c>
      <c r="K4798" s="89" cm="1">
        <f ca="1" t="array" ref="K4798:L4798">_xlfn.XLOOKUP(J4798,匹配表1065!Y:Y,匹配表1065!AA:AB)</f>
        <v>3</v>
      </c>
      <c r="L4798" s="89" t="str">
        <v>3个月以上</v>
      </c>
      <c r="M4798" s="92" t="s">
        <v>35</v>
      </c>
      <c r="N4798" s="102">
        <v>1</v>
      </c>
      <c r="O4798" s="93" t="str">
        <f>_xlfn.XLOOKUP(P4798,匹配表1065!U:U,匹配表1065!T:T)</f>
        <v>HO00000975</v>
      </c>
      <c r="P4798" s="102" t="s">
        <v>56</v>
      </c>
      <c r="Q4798" s="102" t="s">
        <v>885</v>
      </c>
      <c r="R4798" s="89" t="str">
        <f>_xlfn.XLOOKUP(Q4798,匹配表1065!L:L,匹配表1065!O:O)</f>
        <v>D</v>
      </c>
      <c r="S4798" s="93" t="str">
        <f>IFERROR(_xlfn.XLOOKUP(Q4798,匹配表1065!AI:AI,匹配表1065!AJ:AJ),"绿标")</f>
        <v>黑标</v>
      </c>
      <c r="T4798" s="93" t="str" cm="1">
        <f t="array" ref="T4798:U4798">_xlfn.XLOOKUP(Q4798,匹配表1065!L:L,匹配表1065!M:N)</f>
        <v>抑郁焦虑</v>
      </c>
      <c r="U4798" s="94" t="str">
        <v>心身精神</v>
      </c>
      <c r="V4798" s="95" t="s">
        <v>42</v>
      </c>
      <c r="W4798" s="93">
        <f>_xlfn.XLOOKUP(M4798,匹配表1065!D:D,匹配表1065!F:F)*N4798</f>
        <v>4</v>
      </c>
    </row>
    <row r="4799" customHeight="1" spans="1:23">
      <c r="A4799" s="89" t="s">
        <v>877</v>
      </c>
      <c r="B4799" s="90">
        <v>46205</v>
      </c>
      <c r="C4799" s="91" t="str">
        <f t="shared" si="152"/>
        <v>7月第1周</v>
      </c>
      <c r="D4799" s="89" t="s">
        <v>878</v>
      </c>
      <c r="E4799" s="89" t="str">
        <f t="shared" si="153"/>
        <v>7月第1周--周4</v>
      </c>
      <c r="F4799" s="103" t="s">
        <v>27</v>
      </c>
      <c r="G4799" s="102" t="s">
        <v>28</v>
      </c>
      <c r="H4799" s="92" t="str">
        <f>_xlfn.XLOOKUP(O4799,匹配表1065!T:T,匹配表1065!W:W)</f>
        <v>南京市</v>
      </c>
      <c r="I4799" s="89" t="str">
        <f>_xlfn.XLOOKUP(O4799,匹配表1065!T:T,匹配表1065!X:X)</f>
        <v>PME2006</v>
      </c>
      <c r="J4799" s="102" t="s">
        <v>29</v>
      </c>
      <c r="K4799" s="89" cm="1">
        <f ca="1" t="array" ref="K4799:L4799">_xlfn.XLOOKUP(J4799,匹配表1065!Y:Y,匹配表1065!AA:AB)</f>
        <v>15</v>
      </c>
      <c r="L4799" s="89" t="str">
        <v>3个月以上</v>
      </c>
      <c r="M4799" s="92" t="s">
        <v>30</v>
      </c>
      <c r="N4799" s="102">
        <v>1</v>
      </c>
      <c r="O4799" s="93" t="str">
        <f>_xlfn.XLOOKUP(P4799,匹配表1065!U:U,匹配表1065!T:T)</f>
        <v>HO00000959</v>
      </c>
      <c r="P4799" s="102" t="s">
        <v>196</v>
      </c>
      <c r="Q4799" s="102" t="s">
        <v>197</v>
      </c>
      <c r="R4799" s="89" t="str">
        <f>_xlfn.XLOOKUP(Q4799,匹配表1065!L:L,匹配表1065!O:O)</f>
        <v>C</v>
      </c>
      <c r="S4799" s="93" t="str">
        <f>IFERROR(_xlfn.XLOOKUP(Q4799,匹配表1065!AI:AI,匹配表1065!AJ:AJ),"绿标")</f>
        <v>红标</v>
      </c>
      <c r="T4799" s="93" t="str" cm="1">
        <f t="array" ref="T4799:U4799">_xlfn.XLOOKUP(Q4799,匹配表1065!L:L,匹配表1065!M:N)</f>
        <v>眩晕</v>
      </c>
      <c r="U4799" s="94" t="str">
        <v>神经内科</v>
      </c>
      <c r="V4799" s="95" t="s">
        <v>70</v>
      </c>
      <c r="W4799" s="93">
        <f>_xlfn.XLOOKUP(M4799,匹配表1065!D:D,匹配表1065!F:F)*N4799</f>
        <v>12</v>
      </c>
    </row>
    <row r="4800" customHeight="1" spans="1:23">
      <c r="A4800" s="89" t="s">
        <v>877</v>
      </c>
      <c r="B4800" s="90">
        <v>46205</v>
      </c>
      <c r="C4800" s="91" t="str">
        <f t="shared" si="152"/>
        <v>7月第1周</v>
      </c>
      <c r="D4800" s="89" t="s">
        <v>878</v>
      </c>
      <c r="E4800" s="89" t="str">
        <f t="shared" si="153"/>
        <v>7月第1周--周4</v>
      </c>
      <c r="F4800" s="103" t="s">
        <v>27</v>
      </c>
      <c r="G4800" s="102" t="s">
        <v>28</v>
      </c>
      <c r="H4800" s="92" t="str">
        <f>_xlfn.XLOOKUP(O4800,匹配表1065!T:T,匹配表1065!W:W)</f>
        <v>南京市</v>
      </c>
      <c r="I4800" s="89" t="str">
        <f>_xlfn.XLOOKUP(O4800,匹配表1065!T:T,匹配表1065!X:X)</f>
        <v>PME2006</v>
      </c>
      <c r="J4800" s="102" t="s">
        <v>29</v>
      </c>
      <c r="K4800" s="89" cm="1">
        <f ca="1" t="array" ref="K4800:L4800">_xlfn.XLOOKUP(J4800,匹配表1065!Y:Y,匹配表1065!AA:AB)</f>
        <v>15</v>
      </c>
      <c r="L4800" s="89" t="str">
        <v>3个月以上</v>
      </c>
      <c r="M4800" s="92" t="s">
        <v>55</v>
      </c>
      <c r="N4800" s="102">
        <v>1</v>
      </c>
      <c r="O4800" s="93" t="str">
        <f>_xlfn.XLOOKUP(P4800,匹配表1065!U:U,匹配表1065!T:T)</f>
        <v>HO00000959</v>
      </c>
      <c r="P4800" s="102" t="s">
        <v>196</v>
      </c>
      <c r="Q4800" s="102" t="s">
        <v>197</v>
      </c>
      <c r="R4800" s="89" t="str">
        <f>_xlfn.XLOOKUP(Q4800,匹配表1065!L:L,匹配表1065!O:O)</f>
        <v>C</v>
      </c>
      <c r="S4800" s="93" t="str">
        <f>IFERROR(_xlfn.XLOOKUP(Q4800,匹配表1065!AI:AI,匹配表1065!AJ:AJ),"绿标")</f>
        <v>红标</v>
      </c>
      <c r="T4800" s="93" t="str" cm="1">
        <f t="array" ref="T4800:U4800">_xlfn.XLOOKUP(Q4800,匹配表1065!L:L,匹配表1065!M:N)</f>
        <v>眩晕</v>
      </c>
      <c r="U4800" s="94" t="str">
        <v>神经内科</v>
      </c>
      <c r="V4800" s="95" t="s">
        <v>70</v>
      </c>
      <c r="W4800" s="93">
        <f>_xlfn.XLOOKUP(M4800,匹配表1065!D:D,匹配表1065!F:F)*N4800</f>
        <v>8</v>
      </c>
    </row>
    <row r="4801" customHeight="1" spans="1:23">
      <c r="A4801" s="89" t="s">
        <v>877</v>
      </c>
      <c r="B4801" s="90">
        <v>46205</v>
      </c>
      <c r="C4801" s="91" t="str">
        <f t="shared" si="152"/>
        <v>7月第1周</v>
      </c>
      <c r="D4801" s="89" t="s">
        <v>878</v>
      </c>
      <c r="E4801" s="89" t="str">
        <f t="shared" si="153"/>
        <v>7月第1周--周4</v>
      </c>
      <c r="F4801" s="103" t="s">
        <v>27</v>
      </c>
      <c r="G4801" s="102" t="s">
        <v>28</v>
      </c>
      <c r="H4801" s="92" t="str">
        <f>_xlfn.XLOOKUP(O4801,匹配表1065!T:T,匹配表1065!W:W)</f>
        <v>扬州市</v>
      </c>
      <c r="I4801" s="89" t="str">
        <f>_xlfn.XLOOKUP(O4801,匹配表1065!T:T,匹配表1065!X:X)</f>
        <v>PME2012</v>
      </c>
      <c r="J4801" s="102" t="s">
        <v>60</v>
      </c>
      <c r="K4801" s="89" cm="1">
        <f ca="1" t="array" ref="K4801:L4801">_xlfn.XLOOKUP(J4801,匹配表1065!Y:Y,匹配表1065!AA:AB)</f>
        <v>13</v>
      </c>
      <c r="L4801" s="89" t="str">
        <v>3个月以上</v>
      </c>
      <c r="M4801" s="92" t="s">
        <v>30</v>
      </c>
      <c r="N4801" s="102">
        <v>1</v>
      </c>
      <c r="O4801" s="93" t="str">
        <f>_xlfn.XLOOKUP(P4801,匹配表1065!U:U,匹配表1065!T:T)</f>
        <v>HO00000968</v>
      </c>
      <c r="P4801" s="102" t="s">
        <v>61</v>
      </c>
      <c r="Q4801" s="102" t="s">
        <v>62</v>
      </c>
      <c r="R4801" s="89" t="str">
        <f>_xlfn.XLOOKUP(Q4801,匹配表1065!L:L,匹配表1065!O:O)</f>
        <v>A</v>
      </c>
      <c r="S4801" s="93" t="str">
        <f>IFERROR(_xlfn.XLOOKUP(Q4801,匹配表1065!AI:AI,匹配表1065!AJ:AJ),"绿标")</f>
        <v>红标</v>
      </c>
      <c r="T4801" s="93" t="str" cm="1">
        <f t="array" ref="T4801:U4801">_xlfn.XLOOKUP(Q4801,匹配表1065!L:L,匹配表1065!M:N)</f>
        <v>头痛</v>
      </c>
      <c r="U4801" s="94" t="str">
        <v>神经内科</v>
      </c>
      <c r="V4801" s="95" t="s">
        <v>70</v>
      </c>
      <c r="W4801" s="93">
        <f>_xlfn.XLOOKUP(M4801,匹配表1065!D:D,匹配表1065!F:F)*N4801</f>
        <v>12</v>
      </c>
    </row>
    <row r="4802" customHeight="1" spans="1:23">
      <c r="A4802" s="89" t="s">
        <v>877</v>
      </c>
      <c r="B4802" s="90">
        <v>46205</v>
      </c>
      <c r="C4802" s="91" t="str">
        <f t="shared" si="152"/>
        <v>7月第1周</v>
      </c>
      <c r="D4802" s="89" t="s">
        <v>878</v>
      </c>
      <c r="E4802" s="89" t="str">
        <f t="shared" si="153"/>
        <v>7月第1周--周4</v>
      </c>
      <c r="F4802" s="103" t="s">
        <v>27</v>
      </c>
      <c r="G4802" s="102" t="s">
        <v>28</v>
      </c>
      <c r="H4802" s="92" t="str">
        <f>_xlfn.XLOOKUP(O4802,匹配表1065!T:T,匹配表1065!W:W)</f>
        <v>常州市</v>
      </c>
      <c r="I4802" s="89" t="str">
        <f>_xlfn.XLOOKUP(O4802,匹配表1065!T:T,匹配表1065!X:X)</f>
        <v>PME2015</v>
      </c>
      <c r="J4802" s="102" t="s">
        <v>45</v>
      </c>
      <c r="K4802" s="89" cm="1">
        <f ca="1" t="array" ref="K4802:L4802">_xlfn.XLOOKUP(J4802,匹配表1065!Y:Y,匹配表1065!AA:AB)</f>
        <v>9</v>
      </c>
      <c r="L4802" s="89" t="str">
        <v>3个月以上</v>
      </c>
      <c r="M4802" s="92" t="s">
        <v>30</v>
      </c>
      <c r="N4802" s="102">
        <v>1</v>
      </c>
      <c r="O4802" s="93" t="str">
        <f>_xlfn.XLOOKUP(P4802,匹配表1065!U:U,匹配表1065!T:T)</f>
        <v>HO00000940</v>
      </c>
      <c r="P4802" s="102" t="s">
        <v>203</v>
      </c>
      <c r="Q4802" s="102" t="s">
        <v>204</v>
      </c>
      <c r="R4802" s="89" t="str">
        <f>_xlfn.XLOOKUP(Q4802,匹配表1065!L:L,匹配表1065!O:O)</f>
        <v>C</v>
      </c>
      <c r="S4802" s="93" t="str">
        <f>IFERROR(_xlfn.XLOOKUP(Q4802,匹配表1065!AI:AI,匹配表1065!AJ:AJ),"绿标")</f>
        <v>红标</v>
      </c>
      <c r="T4802" s="93" t="str" cm="1">
        <f t="array" ref="T4802:U4802">_xlfn.XLOOKUP(Q4802,匹配表1065!L:L,匹配表1065!M:N)</f>
        <v>眩晕</v>
      </c>
      <c r="U4802" s="94" t="str">
        <v>耳鼻喉科</v>
      </c>
      <c r="V4802" s="95" t="s">
        <v>58</v>
      </c>
      <c r="W4802" s="93">
        <f>_xlfn.XLOOKUP(M4802,匹配表1065!D:D,匹配表1065!F:F)*N4802</f>
        <v>12</v>
      </c>
    </row>
    <row r="4803" customHeight="1" spans="1:23">
      <c r="A4803" s="89" t="s">
        <v>877</v>
      </c>
      <c r="B4803" s="90">
        <v>46205</v>
      </c>
      <c r="C4803" s="91" t="str">
        <f t="shared" si="152"/>
        <v>7月第1周</v>
      </c>
      <c r="D4803" s="89" t="s">
        <v>878</v>
      </c>
      <c r="E4803" s="89" t="str">
        <f t="shared" si="153"/>
        <v>7月第1周--周4</v>
      </c>
      <c r="F4803" s="103" t="s">
        <v>27</v>
      </c>
      <c r="G4803" s="102" t="s">
        <v>28</v>
      </c>
      <c r="H4803" s="92" t="str">
        <f>_xlfn.XLOOKUP(O4803,匹配表1065!T:T,匹配表1065!W:W)</f>
        <v>扬州市</v>
      </c>
      <c r="I4803" s="89" t="str">
        <f>_xlfn.XLOOKUP(O4803,匹配表1065!T:T,匹配表1065!X:X)</f>
        <v>PME2012</v>
      </c>
      <c r="J4803" s="102" t="s">
        <v>60</v>
      </c>
      <c r="K4803" s="89" cm="1">
        <f ca="1" t="array" ref="K4803:L4803">_xlfn.XLOOKUP(J4803,匹配表1065!Y:Y,匹配表1065!AA:AB)</f>
        <v>13</v>
      </c>
      <c r="L4803" s="89" t="str">
        <v>3个月以上</v>
      </c>
      <c r="M4803" s="92" t="s">
        <v>35</v>
      </c>
      <c r="N4803" s="102">
        <v>1</v>
      </c>
      <c r="O4803" s="93" t="str">
        <f>_xlfn.XLOOKUP(P4803,匹配表1065!U:U,匹配表1065!T:T)</f>
        <v>HO00041526</v>
      </c>
      <c r="P4803" s="102" t="s">
        <v>407</v>
      </c>
      <c r="Q4803" s="102" t="s">
        <v>408</v>
      </c>
      <c r="R4803" s="89" t="str">
        <f>_xlfn.XLOOKUP(Q4803,匹配表1065!L:L,匹配表1065!O:O)</f>
        <v>C</v>
      </c>
      <c r="S4803" s="93" t="str">
        <f>IFERROR(_xlfn.XLOOKUP(Q4803,匹配表1065!AI:AI,匹配表1065!AJ:AJ),"绿标")</f>
        <v>红标</v>
      </c>
      <c r="T4803" s="93" t="str" cm="1">
        <f t="array" ref="T4803:U4803">_xlfn.XLOOKUP(Q4803,匹配表1065!L:L,匹配表1065!M:N)</f>
        <v>眩晕</v>
      </c>
      <c r="U4803" s="94" t="str">
        <v>神经内科</v>
      </c>
      <c r="V4803" s="95" t="s">
        <v>70</v>
      </c>
      <c r="W4803" s="93">
        <f>_xlfn.XLOOKUP(M4803,匹配表1065!D:D,匹配表1065!F:F)*N4803</f>
        <v>4</v>
      </c>
    </row>
    <row r="4804" customHeight="1" spans="1:23">
      <c r="A4804" s="89" t="s">
        <v>877</v>
      </c>
      <c r="B4804" s="90">
        <v>46205</v>
      </c>
      <c r="C4804" s="91" t="str">
        <f t="shared" si="152"/>
        <v>7月第1周</v>
      </c>
      <c r="D4804" s="89" t="s">
        <v>878</v>
      </c>
      <c r="E4804" s="89" t="str">
        <f t="shared" si="153"/>
        <v>7月第1周--周4</v>
      </c>
      <c r="F4804" s="103" t="s">
        <v>27</v>
      </c>
      <c r="G4804" s="102" t="s">
        <v>28</v>
      </c>
      <c r="H4804" s="92" t="str">
        <f>_xlfn.XLOOKUP(O4804,匹配表1065!T:T,匹配表1065!W:W)</f>
        <v>南京市</v>
      </c>
      <c r="I4804" s="89" t="str">
        <f>_xlfn.XLOOKUP(O4804,匹配表1065!T:T,匹配表1065!X:X)</f>
        <v>PME2004</v>
      </c>
      <c r="J4804" s="102" t="s">
        <v>34</v>
      </c>
      <c r="K4804" s="89" cm="1">
        <f ca="1" t="array" ref="K4804:L4804">_xlfn.XLOOKUP(J4804,匹配表1065!Y:Y,匹配表1065!AA:AB)</f>
        <v>11</v>
      </c>
      <c r="L4804" s="89" t="str">
        <v>3个月以上</v>
      </c>
      <c r="M4804" s="92" t="s">
        <v>35</v>
      </c>
      <c r="N4804" s="102">
        <v>1</v>
      </c>
      <c r="O4804" s="93" t="str">
        <f>_xlfn.XLOOKUP(P4804,匹配表1065!U:U,匹配表1065!T:T)</f>
        <v>HO00000972</v>
      </c>
      <c r="P4804" s="102" t="s">
        <v>36</v>
      </c>
      <c r="Q4804" s="102" t="s">
        <v>37</v>
      </c>
      <c r="R4804" s="89" t="str">
        <f>_xlfn.XLOOKUP(Q4804,匹配表1065!L:L,匹配表1065!O:O)</f>
        <v>A</v>
      </c>
      <c r="S4804" s="93" t="str">
        <f>IFERROR(_xlfn.XLOOKUP(Q4804,匹配表1065!AI:AI,匹配表1065!AJ:AJ),"绿标")</f>
        <v>绿标</v>
      </c>
      <c r="T4804" s="93" t="str" cm="1">
        <f t="array" ref="T4804:U4804">_xlfn.XLOOKUP(Q4804,匹配表1065!L:L,匹配表1065!M:N)</f>
        <v>头痛</v>
      </c>
      <c r="U4804" s="94" t="str">
        <v>神经内科</v>
      </c>
      <c r="V4804" s="95" t="s">
        <v>33</v>
      </c>
      <c r="W4804" s="93">
        <f>_xlfn.XLOOKUP(M4804,匹配表1065!D:D,匹配表1065!F:F)*N4804</f>
        <v>4</v>
      </c>
    </row>
    <row r="4805" customHeight="1" spans="1:23">
      <c r="A4805" s="89" t="s">
        <v>877</v>
      </c>
      <c r="B4805" s="90">
        <v>46205</v>
      </c>
      <c r="C4805" s="91" t="str">
        <f t="shared" si="152"/>
        <v>7月第1周</v>
      </c>
      <c r="D4805" s="89" t="s">
        <v>878</v>
      </c>
      <c r="E4805" s="89" t="str">
        <f t="shared" si="153"/>
        <v>7月第1周--周4</v>
      </c>
      <c r="F4805" s="103" t="s">
        <v>27</v>
      </c>
      <c r="G4805" s="102" t="s">
        <v>136</v>
      </c>
      <c r="H4805" s="92" t="str">
        <f>_xlfn.XLOOKUP(O4805,匹配表1065!T:T,匹配表1065!W:W)</f>
        <v>淄博市</v>
      </c>
      <c r="I4805" s="89" t="str">
        <f>_xlfn.XLOOKUP(O4805,匹配表1065!T:T,匹配表1065!X:X)</f>
        <v>PME2043</v>
      </c>
      <c r="J4805" s="102" t="s">
        <v>140</v>
      </c>
      <c r="K4805" s="89" cm="1">
        <f ca="1" t="array" ref="K4805:L4805">_xlfn.XLOOKUP(J4805,匹配表1065!Y:Y,匹配表1065!AA:AB)</f>
        <v>9</v>
      </c>
      <c r="L4805" s="89" t="str">
        <v>3个月以上</v>
      </c>
      <c r="M4805" s="92" t="s">
        <v>30</v>
      </c>
      <c r="N4805" s="102">
        <v>1</v>
      </c>
      <c r="O4805" s="93" t="str">
        <f>_xlfn.XLOOKUP(P4805,匹配表1065!U:U,匹配表1065!T:T)</f>
        <v>HO00001431</v>
      </c>
      <c r="P4805" s="102" t="s">
        <v>244</v>
      </c>
      <c r="Q4805" s="102" t="s">
        <v>423</v>
      </c>
      <c r="R4805" s="89" t="str">
        <f>_xlfn.XLOOKUP(Q4805,匹配表1065!L:L,匹配表1065!O:O)</f>
        <v>B</v>
      </c>
      <c r="S4805" s="93" t="str">
        <f>IFERROR(_xlfn.XLOOKUP(Q4805,匹配表1065!AI:AI,匹配表1065!AJ:AJ),"绿标")</f>
        <v>红标</v>
      </c>
      <c r="T4805" s="93" t="str" cm="1">
        <f t="array" ref="T4805:U4805">_xlfn.XLOOKUP(Q4805,匹配表1065!L:L,匹配表1065!M:N)</f>
        <v>脑血管</v>
      </c>
      <c r="U4805" s="94" t="str">
        <v>神经内科</v>
      </c>
      <c r="V4805" s="95" t="s">
        <v>42</v>
      </c>
      <c r="W4805" s="93">
        <f>_xlfn.XLOOKUP(M4805,匹配表1065!D:D,匹配表1065!F:F)*N4805</f>
        <v>12</v>
      </c>
    </row>
    <row r="4806" customHeight="1" spans="1:23">
      <c r="A4806" s="89" t="s">
        <v>877</v>
      </c>
      <c r="B4806" s="90">
        <v>46205</v>
      </c>
      <c r="C4806" s="91" t="str">
        <f t="shared" si="152"/>
        <v>7月第1周</v>
      </c>
      <c r="D4806" s="89" t="s">
        <v>878</v>
      </c>
      <c r="E4806" s="89" t="str">
        <f t="shared" si="153"/>
        <v>7月第1周--周4</v>
      </c>
      <c r="F4806" s="103" t="s">
        <v>27</v>
      </c>
      <c r="G4806" s="102" t="s">
        <v>136</v>
      </c>
      <c r="H4806" s="92" t="str">
        <f>_xlfn.XLOOKUP(O4806,匹配表1065!T:T,匹配表1065!W:W)</f>
        <v>青岛市</v>
      </c>
      <c r="I4806" s="89" t="str">
        <f>_xlfn.XLOOKUP(O4806,匹配表1065!T:T,匹配表1065!X:X)</f>
        <v>PME2035</v>
      </c>
      <c r="J4806" s="102" t="s">
        <v>150</v>
      </c>
      <c r="K4806" s="89" cm="1">
        <f ca="1" t="array" ref="K4806:L4806">_xlfn.XLOOKUP(J4806,匹配表1065!Y:Y,匹配表1065!AA:AB)</f>
        <v>8</v>
      </c>
      <c r="L4806" s="89" t="str">
        <v>3个月以上</v>
      </c>
      <c r="M4806" s="92" t="s">
        <v>30</v>
      </c>
      <c r="N4806" s="102">
        <v>1</v>
      </c>
      <c r="O4806" s="93" t="str">
        <f>_xlfn.XLOOKUP(P4806,匹配表1065!U:U,匹配表1065!T:T)</f>
        <v>HO00001483</v>
      </c>
      <c r="P4806" s="102" t="s">
        <v>259</v>
      </c>
      <c r="Q4806" s="102" t="s">
        <v>340</v>
      </c>
      <c r="R4806" s="89" t="str">
        <f>_xlfn.XLOOKUP(Q4806,匹配表1065!L:L,匹配表1065!O:O)</f>
        <v>A</v>
      </c>
      <c r="S4806" s="93" t="str">
        <f>IFERROR(_xlfn.XLOOKUP(Q4806,匹配表1065!AI:AI,匹配表1065!AJ:AJ),"绿标")</f>
        <v>红标</v>
      </c>
      <c r="T4806" s="93" t="str" cm="1">
        <f t="array" ref="T4806:U4806">_xlfn.XLOOKUP(Q4806,匹配表1065!L:L,匹配表1065!M:N)</f>
        <v>头痛</v>
      </c>
      <c r="U4806" s="94" t="str">
        <v>神经内科</v>
      </c>
      <c r="V4806" s="95" t="s">
        <v>33</v>
      </c>
      <c r="W4806" s="93">
        <f>_xlfn.XLOOKUP(M4806,匹配表1065!D:D,匹配表1065!F:F)*N4806</f>
        <v>12</v>
      </c>
    </row>
    <row r="4807" customHeight="1" spans="1:23">
      <c r="A4807" s="89" t="s">
        <v>877</v>
      </c>
      <c r="B4807" s="90">
        <v>46205</v>
      </c>
      <c r="C4807" s="91" t="str">
        <f t="shared" si="152"/>
        <v>7月第1周</v>
      </c>
      <c r="D4807" s="89" t="s">
        <v>878</v>
      </c>
      <c r="E4807" s="89" t="str">
        <f t="shared" si="153"/>
        <v>7月第1周--周4</v>
      </c>
      <c r="F4807" s="103" t="s">
        <v>27</v>
      </c>
      <c r="G4807" s="102" t="s">
        <v>136</v>
      </c>
      <c r="H4807" s="92" t="str">
        <f>_xlfn.XLOOKUP(O4807,匹配表1065!T:T,匹配表1065!W:W)</f>
        <v>青岛市</v>
      </c>
      <c r="I4807" s="89" t="str">
        <f>_xlfn.XLOOKUP(O4807,匹配表1065!T:T,匹配表1065!X:X)</f>
        <v>PME2035</v>
      </c>
      <c r="J4807" s="102" t="s">
        <v>150</v>
      </c>
      <c r="K4807" s="89" cm="1">
        <f ca="1" t="array" ref="K4807:L4807">_xlfn.XLOOKUP(J4807,匹配表1065!Y:Y,匹配表1065!AA:AB)</f>
        <v>8</v>
      </c>
      <c r="L4807" s="89" t="str">
        <v>3个月以上</v>
      </c>
      <c r="M4807" s="92" t="s">
        <v>35</v>
      </c>
      <c r="N4807" s="102">
        <v>1</v>
      </c>
      <c r="O4807" s="93" t="str">
        <f>_xlfn.XLOOKUP(P4807,匹配表1065!U:U,匹配表1065!T:T)</f>
        <v>HO00001477</v>
      </c>
      <c r="P4807" s="102" t="s">
        <v>153</v>
      </c>
      <c r="Q4807" s="102" t="s">
        <v>886</v>
      </c>
      <c r="R4807" s="89" t="str">
        <f>_xlfn.XLOOKUP(Q4807,匹配表1065!L:L,匹配表1065!O:O)</f>
        <v>D</v>
      </c>
      <c r="S4807" s="93" t="str">
        <f>IFERROR(_xlfn.XLOOKUP(Q4807,匹配表1065!AI:AI,匹配表1065!AJ:AJ),"绿标")</f>
        <v>绿标</v>
      </c>
      <c r="T4807" s="93" t="str" cm="1">
        <f t="array" ref="T4807:U4807">_xlfn.XLOOKUP(Q4807,匹配表1065!L:L,匹配表1065!M:N)</f>
        <v>抑郁焦虑</v>
      </c>
      <c r="U4807" s="94" t="str">
        <v>心身精神</v>
      </c>
      <c r="V4807" s="95" t="s">
        <v>58</v>
      </c>
      <c r="W4807" s="93">
        <f>_xlfn.XLOOKUP(M4807,匹配表1065!D:D,匹配表1065!F:F)*N4807</f>
        <v>4</v>
      </c>
    </row>
    <row r="4808" customHeight="1" spans="1:23">
      <c r="A4808" s="89" t="s">
        <v>877</v>
      </c>
      <c r="B4808" s="90">
        <v>46205</v>
      </c>
      <c r="C4808" s="91" t="str">
        <f t="shared" si="152"/>
        <v>7月第1周</v>
      </c>
      <c r="D4808" s="89" t="s">
        <v>878</v>
      </c>
      <c r="E4808" s="89" t="str">
        <f t="shared" si="153"/>
        <v>7月第1周--周4</v>
      </c>
      <c r="F4808" s="103" t="s">
        <v>27</v>
      </c>
      <c r="G4808" s="102" t="s">
        <v>136</v>
      </c>
      <c r="H4808" s="92" t="str">
        <f>_xlfn.XLOOKUP(O4808,匹配表1065!T:T,匹配表1065!W:W)</f>
        <v>青岛市</v>
      </c>
      <c r="I4808" s="89" t="str">
        <f>_xlfn.XLOOKUP(O4808,匹配表1065!T:T,匹配表1065!X:X)</f>
        <v>PME2035</v>
      </c>
      <c r="J4808" s="102" t="s">
        <v>150</v>
      </c>
      <c r="K4808" s="89" cm="1">
        <f ca="1" t="array" ref="K4808:L4808">_xlfn.XLOOKUP(J4808,匹配表1065!Y:Y,匹配表1065!AA:AB)</f>
        <v>8</v>
      </c>
      <c r="L4808" s="89" t="str">
        <v>3个月以上</v>
      </c>
      <c r="M4808" s="92" t="s">
        <v>55</v>
      </c>
      <c r="N4808" s="102">
        <v>1</v>
      </c>
      <c r="O4808" s="93" t="str">
        <f>_xlfn.XLOOKUP(P4808,匹配表1065!U:U,匹配表1065!T:T)</f>
        <v>HO00001483</v>
      </c>
      <c r="P4808" s="102" t="s">
        <v>259</v>
      </c>
      <c r="Q4808" s="102" t="s">
        <v>437</v>
      </c>
      <c r="R4808" s="89" t="str">
        <f>_xlfn.XLOOKUP(Q4808,匹配表1065!L:L,匹配表1065!O:O)</f>
        <v>C</v>
      </c>
      <c r="S4808" s="93" t="str">
        <f>IFERROR(_xlfn.XLOOKUP(Q4808,匹配表1065!AI:AI,匹配表1065!AJ:AJ),"绿标")</f>
        <v>红标</v>
      </c>
      <c r="T4808" s="93" t="str" cm="1">
        <f t="array" ref="T4808:U4808">_xlfn.XLOOKUP(Q4808,匹配表1065!L:L,匹配表1065!M:N)</f>
        <v>眩晕</v>
      </c>
      <c r="U4808" s="94" t="str">
        <v>耳鼻喉科</v>
      </c>
      <c r="V4808" s="95" t="s">
        <v>70</v>
      </c>
      <c r="W4808" s="93">
        <f>_xlfn.XLOOKUP(M4808,匹配表1065!D:D,匹配表1065!F:F)*N4808</f>
        <v>8</v>
      </c>
    </row>
    <row r="4809" customHeight="1" spans="1:23">
      <c r="A4809" s="89" t="s">
        <v>877</v>
      </c>
      <c r="B4809" s="90">
        <v>46205</v>
      </c>
      <c r="C4809" s="91" t="str">
        <f t="shared" si="152"/>
        <v>7月第1周</v>
      </c>
      <c r="D4809" s="89" t="s">
        <v>878</v>
      </c>
      <c r="E4809" s="89" t="str">
        <f t="shared" si="153"/>
        <v>7月第1周--周4</v>
      </c>
      <c r="F4809" s="103" t="s">
        <v>27</v>
      </c>
      <c r="G4809" s="102" t="s">
        <v>136</v>
      </c>
      <c r="H4809" s="92" t="str">
        <f>_xlfn.XLOOKUP(O4809,匹配表1065!T:T,匹配表1065!W:W)</f>
        <v>青岛市</v>
      </c>
      <c r="I4809" s="89" t="str">
        <f>_xlfn.XLOOKUP(O4809,匹配表1065!T:T,匹配表1065!X:X)</f>
        <v>PME2032</v>
      </c>
      <c r="J4809" s="102" t="s">
        <v>143</v>
      </c>
      <c r="K4809" s="89" cm="1">
        <f ca="1" t="array" ref="K4809:L4809">_xlfn.XLOOKUP(J4809,匹配表1065!Y:Y,匹配表1065!AA:AB)</f>
        <v>31</v>
      </c>
      <c r="L4809" s="89" t="str">
        <v>3个月以上</v>
      </c>
      <c r="M4809" s="92" t="s">
        <v>30</v>
      </c>
      <c r="N4809" s="102">
        <v>1</v>
      </c>
      <c r="O4809" s="93" t="str">
        <f>_xlfn.XLOOKUP(P4809,匹配表1065!U:U,匹配表1065!T:T)</f>
        <v>HO00001482</v>
      </c>
      <c r="P4809" s="102" t="s">
        <v>146</v>
      </c>
      <c r="Q4809" s="102" t="s">
        <v>147</v>
      </c>
      <c r="R4809" s="89" t="str">
        <f>_xlfn.XLOOKUP(Q4809,匹配表1065!L:L,匹配表1065!O:O)</f>
        <v>A</v>
      </c>
      <c r="S4809" s="93" t="str">
        <f>IFERROR(_xlfn.XLOOKUP(Q4809,匹配表1065!AI:AI,匹配表1065!AJ:AJ),"绿标")</f>
        <v>红标</v>
      </c>
      <c r="T4809" s="93" t="str" cm="1">
        <f t="array" ref="T4809:U4809">_xlfn.XLOOKUP(Q4809,匹配表1065!L:L,匹配表1065!M:N)</f>
        <v>头痛</v>
      </c>
      <c r="U4809" s="94" t="str">
        <v>神经内科</v>
      </c>
      <c r="V4809" s="95" t="s">
        <v>33</v>
      </c>
      <c r="W4809" s="93">
        <f>_xlfn.XLOOKUP(M4809,匹配表1065!D:D,匹配表1065!F:F)*N4809</f>
        <v>12</v>
      </c>
    </row>
    <row r="4810" customHeight="1" spans="1:23">
      <c r="A4810" s="89" t="s">
        <v>877</v>
      </c>
      <c r="B4810" s="90">
        <v>46205</v>
      </c>
      <c r="C4810" s="91" t="str">
        <f t="shared" si="152"/>
        <v>7月第1周</v>
      </c>
      <c r="D4810" s="89" t="s">
        <v>878</v>
      </c>
      <c r="E4810" s="89" t="str">
        <f t="shared" si="153"/>
        <v>7月第1周--周4</v>
      </c>
      <c r="F4810" s="103" t="s">
        <v>27</v>
      </c>
      <c r="G4810" s="102" t="s">
        <v>136</v>
      </c>
      <c r="H4810" s="92" t="str">
        <f>_xlfn.XLOOKUP(O4810,匹配表1065!T:T,匹配表1065!W:W)</f>
        <v>青岛市</v>
      </c>
      <c r="I4810" s="89" t="str">
        <f>_xlfn.XLOOKUP(O4810,匹配表1065!T:T,匹配表1065!X:X)</f>
        <v>PME2032</v>
      </c>
      <c r="J4810" s="102" t="s">
        <v>143</v>
      </c>
      <c r="K4810" s="89" cm="1">
        <f ca="1" t="array" ref="K4810:L4810">_xlfn.XLOOKUP(J4810,匹配表1065!Y:Y,匹配表1065!AA:AB)</f>
        <v>31</v>
      </c>
      <c r="L4810" s="89" t="str">
        <v>3个月以上</v>
      </c>
      <c r="M4810" s="92" t="s">
        <v>55</v>
      </c>
      <c r="N4810" s="102">
        <v>1</v>
      </c>
      <c r="O4810" s="93" t="str">
        <f>_xlfn.XLOOKUP(P4810,匹配表1065!U:U,匹配表1065!T:T)</f>
        <v>HO00001489</v>
      </c>
      <c r="P4810" s="102" t="s">
        <v>144</v>
      </c>
      <c r="Q4810" s="102" t="s">
        <v>336</v>
      </c>
      <c r="R4810" s="89" t="str">
        <f>_xlfn.XLOOKUP(Q4810,匹配表1065!L:L,匹配表1065!O:O)</f>
        <v>D</v>
      </c>
      <c r="S4810" s="93" t="str">
        <f>IFERROR(_xlfn.XLOOKUP(Q4810,匹配表1065!AI:AI,匹配表1065!AJ:AJ),"绿标")</f>
        <v>绿标</v>
      </c>
      <c r="T4810" s="93" t="str" cm="1">
        <f t="array" ref="T4810:U4810">_xlfn.XLOOKUP(Q4810,匹配表1065!L:L,匹配表1065!M:N)</f>
        <v>抑郁焦虑</v>
      </c>
      <c r="U4810" s="94" t="str">
        <v>精神心理科</v>
      </c>
      <c r="V4810" s="95" t="s">
        <v>70</v>
      </c>
      <c r="W4810" s="93">
        <f>_xlfn.XLOOKUP(M4810,匹配表1065!D:D,匹配表1065!F:F)*N4810</f>
        <v>8</v>
      </c>
    </row>
    <row r="4811" customHeight="1" spans="1:23">
      <c r="A4811" s="89" t="s">
        <v>877</v>
      </c>
      <c r="B4811" s="90">
        <v>46205</v>
      </c>
      <c r="C4811" s="91" t="str">
        <f t="shared" si="152"/>
        <v>7月第1周</v>
      </c>
      <c r="D4811" s="89" t="s">
        <v>878</v>
      </c>
      <c r="E4811" s="89" t="str">
        <f t="shared" si="153"/>
        <v>7月第1周--周4</v>
      </c>
      <c r="F4811" s="103" t="s">
        <v>27</v>
      </c>
      <c r="G4811" s="102" t="s">
        <v>136</v>
      </c>
      <c r="H4811" s="92" t="str">
        <f>_xlfn.XLOOKUP(O4811,匹配表1065!T:T,匹配表1065!W:W)</f>
        <v>青岛市</v>
      </c>
      <c r="I4811" s="89" t="str">
        <f>_xlfn.XLOOKUP(O4811,匹配表1065!T:T,匹配表1065!X:X)</f>
        <v>PME2032</v>
      </c>
      <c r="J4811" s="102" t="s">
        <v>143</v>
      </c>
      <c r="K4811" s="89" cm="1">
        <f ca="1" t="array" ref="K4811:L4811">_xlfn.XLOOKUP(J4811,匹配表1065!Y:Y,匹配表1065!AA:AB)</f>
        <v>31</v>
      </c>
      <c r="L4811" s="89" t="str">
        <v>3个月以上</v>
      </c>
      <c r="M4811" s="92" t="s">
        <v>35</v>
      </c>
      <c r="N4811" s="102">
        <v>1</v>
      </c>
      <c r="O4811" s="93" t="str">
        <f>_xlfn.XLOOKUP(P4811,匹配表1065!U:U,匹配表1065!T:T)</f>
        <v>HO00001482</v>
      </c>
      <c r="P4811" s="102" t="s">
        <v>146</v>
      </c>
      <c r="Q4811" s="102" t="s">
        <v>887</v>
      </c>
      <c r="R4811" s="89" t="str">
        <f>_xlfn.XLOOKUP(Q4811,匹配表1065!L:L,匹配表1065!O:O)</f>
        <v>C</v>
      </c>
      <c r="S4811" s="93" t="str">
        <f>IFERROR(_xlfn.XLOOKUP(Q4811,匹配表1065!AI:AI,匹配表1065!AJ:AJ),"绿标")</f>
        <v>绿标</v>
      </c>
      <c r="T4811" s="93" t="str" cm="1">
        <f t="array" ref="T4811:U4811">_xlfn.XLOOKUP(Q4811,匹配表1065!L:L,匹配表1065!M:N)</f>
        <v>眩晕</v>
      </c>
      <c r="U4811" s="94" t="str">
        <v>耳鼻喉科</v>
      </c>
      <c r="V4811" s="95" t="s">
        <v>70</v>
      </c>
      <c r="W4811" s="93">
        <f>_xlfn.XLOOKUP(M4811,匹配表1065!D:D,匹配表1065!F:F)*N4811</f>
        <v>4</v>
      </c>
    </row>
    <row r="4812" customHeight="1" spans="1:23">
      <c r="A4812" s="89" t="s">
        <v>877</v>
      </c>
      <c r="B4812" s="90">
        <v>46205</v>
      </c>
      <c r="C4812" s="91" t="str">
        <f t="shared" si="152"/>
        <v>7月第1周</v>
      </c>
      <c r="D4812" s="89" t="s">
        <v>878</v>
      </c>
      <c r="E4812" s="89" t="str">
        <f t="shared" si="153"/>
        <v>7月第1周--周4</v>
      </c>
      <c r="F4812" s="103" t="s">
        <v>27</v>
      </c>
      <c r="G4812" s="102" t="s">
        <v>136</v>
      </c>
      <c r="H4812" s="92" t="str">
        <f>_xlfn.XLOOKUP(O4812,匹配表1065!T:T,匹配表1065!W:W)</f>
        <v>潍坊市</v>
      </c>
      <c r="I4812" s="89" t="str">
        <f>_xlfn.XLOOKUP(O4812,匹配表1065!T:T,匹配表1065!X:X)</f>
        <v>PME2036</v>
      </c>
      <c r="J4812" s="102" t="s">
        <v>161</v>
      </c>
      <c r="K4812" s="89" cm="1">
        <f ca="1" t="array" ref="K4812:L4812">_xlfn.XLOOKUP(J4812,匹配表1065!Y:Y,匹配表1065!AA:AB)</f>
        <v>1519</v>
      </c>
      <c r="L4812" s="89" t="str">
        <v>3个月以上</v>
      </c>
      <c r="M4812" s="92" t="s">
        <v>30</v>
      </c>
      <c r="N4812" s="102">
        <v>1</v>
      </c>
      <c r="O4812" s="93" t="str">
        <f>_xlfn.XLOOKUP(P4812,匹配表1065!U:U,匹配表1065!T:T)</f>
        <v>HO00001507</v>
      </c>
      <c r="P4812" s="102" t="s">
        <v>424</v>
      </c>
      <c r="Q4812" s="102" t="s">
        <v>711</v>
      </c>
      <c r="R4812" s="89" t="str">
        <f>_xlfn.XLOOKUP(Q4812,匹配表1065!L:L,匹配表1065!O:O)</f>
        <v>C</v>
      </c>
      <c r="S4812" s="93" t="str">
        <f>IFERROR(_xlfn.XLOOKUP(Q4812,匹配表1065!AI:AI,匹配表1065!AJ:AJ),"绿标")</f>
        <v>绿标</v>
      </c>
      <c r="T4812" s="93" t="str" cm="1">
        <f t="array" ref="T4812:U4812">_xlfn.XLOOKUP(Q4812,匹配表1065!L:L,匹配表1065!M:N)</f>
        <v>眩晕</v>
      </c>
      <c r="U4812" s="94" t="str">
        <v>神经内科</v>
      </c>
      <c r="V4812" s="95" t="s">
        <v>42</v>
      </c>
      <c r="W4812" s="93">
        <f>_xlfn.XLOOKUP(M4812,匹配表1065!D:D,匹配表1065!F:F)*N4812</f>
        <v>12</v>
      </c>
    </row>
    <row r="4813" customHeight="1" spans="1:23">
      <c r="A4813" s="89" t="s">
        <v>877</v>
      </c>
      <c r="B4813" s="90">
        <v>46205</v>
      </c>
      <c r="C4813" s="91" t="str">
        <f t="shared" si="152"/>
        <v>7月第1周</v>
      </c>
      <c r="D4813" s="89" t="s">
        <v>878</v>
      </c>
      <c r="E4813" s="89" t="str">
        <f t="shared" si="153"/>
        <v>7月第1周--周4</v>
      </c>
      <c r="F4813" s="103" t="s">
        <v>27</v>
      </c>
      <c r="G4813" s="102" t="s">
        <v>136</v>
      </c>
      <c r="H4813" s="92" t="str">
        <f>_xlfn.XLOOKUP(O4813,匹配表1065!T:T,匹配表1065!W:W)</f>
        <v>潍坊市</v>
      </c>
      <c r="I4813" s="89" t="str">
        <f>_xlfn.XLOOKUP(O4813,匹配表1065!T:T,匹配表1065!X:X)</f>
        <v>PME2036</v>
      </c>
      <c r="J4813" s="102" t="s">
        <v>161</v>
      </c>
      <c r="K4813" s="89" cm="1">
        <f ca="1" t="array" ref="K4813:L4813">_xlfn.XLOOKUP(J4813,匹配表1065!Y:Y,匹配表1065!AA:AB)</f>
        <v>1519</v>
      </c>
      <c r="L4813" s="89" t="str">
        <v>3个月以上</v>
      </c>
      <c r="M4813" s="92" t="s">
        <v>30</v>
      </c>
      <c r="N4813" s="102">
        <v>1</v>
      </c>
      <c r="O4813" s="93" t="str">
        <f>_xlfn.XLOOKUP(P4813,匹配表1065!U:U,匹配表1065!T:T)</f>
        <v>HO00001466</v>
      </c>
      <c r="P4813" s="102" t="s">
        <v>164</v>
      </c>
      <c r="Q4813" s="102" t="s">
        <v>165</v>
      </c>
      <c r="R4813" s="89" t="str">
        <f>_xlfn.XLOOKUP(Q4813,匹配表1065!L:L,匹配表1065!O:O)</f>
        <v>C</v>
      </c>
      <c r="S4813" s="93" t="str">
        <f>IFERROR(_xlfn.XLOOKUP(Q4813,匹配表1065!AI:AI,匹配表1065!AJ:AJ),"绿标")</f>
        <v>绿标</v>
      </c>
      <c r="T4813" s="93" t="str" cm="1">
        <f t="array" ref="T4813:U4813">_xlfn.XLOOKUP(Q4813,匹配表1065!L:L,匹配表1065!M:N)</f>
        <v>眩晕</v>
      </c>
      <c r="U4813" s="94" t="str">
        <v>神经内科</v>
      </c>
      <c r="V4813" s="95" t="s">
        <v>70</v>
      </c>
      <c r="W4813" s="93">
        <f>_xlfn.XLOOKUP(M4813,匹配表1065!D:D,匹配表1065!F:F)*N4813</f>
        <v>12</v>
      </c>
    </row>
    <row r="4814" customHeight="1" spans="1:23">
      <c r="A4814" s="89" t="s">
        <v>877</v>
      </c>
      <c r="B4814" s="90">
        <v>46205</v>
      </c>
      <c r="C4814" s="91" t="str">
        <f t="shared" si="152"/>
        <v>7月第1周</v>
      </c>
      <c r="D4814" s="89" t="s">
        <v>878</v>
      </c>
      <c r="E4814" s="89" t="str">
        <f t="shared" si="153"/>
        <v>7月第1周--周4</v>
      </c>
      <c r="F4814" s="103" t="s">
        <v>27</v>
      </c>
      <c r="G4814" s="102" t="s">
        <v>136</v>
      </c>
      <c r="H4814" s="92" t="str">
        <f>_xlfn.XLOOKUP(O4814,匹配表1065!T:T,匹配表1065!W:W)</f>
        <v>青岛市</v>
      </c>
      <c r="I4814" s="89" t="str">
        <f>_xlfn.XLOOKUP(O4814,匹配表1065!T:T,匹配表1065!X:X)</f>
        <v>PME2031</v>
      </c>
      <c r="J4814" s="102" t="s">
        <v>155</v>
      </c>
      <c r="K4814" s="89" cm="1">
        <f ca="1" t="array" ref="K4814:L4814">_xlfn.XLOOKUP(J4814,匹配表1065!Y:Y,匹配表1065!AA:AB)</f>
        <v>31</v>
      </c>
      <c r="L4814" s="89" t="str">
        <v>3个月以上</v>
      </c>
      <c r="M4814" s="92" t="s">
        <v>30</v>
      </c>
      <c r="N4814" s="102">
        <v>1</v>
      </c>
      <c r="O4814" s="93" t="str">
        <f>_xlfn.XLOOKUP(P4814,匹配表1065!U:U,匹配表1065!T:T)</f>
        <v>HO00001485</v>
      </c>
      <c r="P4814" s="102" t="s">
        <v>253</v>
      </c>
      <c r="Q4814" s="102" t="s">
        <v>254</v>
      </c>
      <c r="R4814" s="89" t="str">
        <f>_xlfn.XLOOKUP(Q4814,匹配表1065!L:L,匹配表1065!O:O)</f>
        <v>B</v>
      </c>
      <c r="S4814" s="93" t="str">
        <f>IFERROR(_xlfn.XLOOKUP(Q4814,匹配表1065!AI:AI,匹配表1065!AJ:AJ),"绿标")</f>
        <v>红标</v>
      </c>
      <c r="T4814" s="93" t="str" cm="1">
        <f t="array" ref="T4814:U4814">_xlfn.XLOOKUP(Q4814,匹配表1065!L:L,匹配表1065!M:N)</f>
        <v>脑血管</v>
      </c>
      <c r="U4814" s="94" t="str">
        <v>神经内科</v>
      </c>
      <c r="V4814" s="95" t="s">
        <v>67</v>
      </c>
      <c r="W4814" s="93">
        <f>_xlfn.XLOOKUP(M4814,匹配表1065!D:D,匹配表1065!F:F)*N4814</f>
        <v>12</v>
      </c>
    </row>
    <row r="4815" customHeight="1" spans="1:23">
      <c r="A4815" s="89" t="s">
        <v>877</v>
      </c>
      <c r="B4815" s="90">
        <v>46205</v>
      </c>
      <c r="C4815" s="91" t="str">
        <f t="shared" si="152"/>
        <v>7月第1周</v>
      </c>
      <c r="D4815" s="89" t="s">
        <v>878</v>
      </c>
      <c r="E4815" s="89" t="str">
        <f t="shared" si="153"/>
        <v>7月第1周--周4</v>
      </c>
      <c r="F4815" s="103" t="s">
        <v>27</v>
      </c>
      <c r="G4815" s="102" t="s">
        <v>136</v>
      </c>
      <c r="H4815" s="92" t="str">
        <f>_xlfn.XLOOKUP(O4815,匹配表1065!T:T,匹配表1065!W:W)</f>
        <v>青岛市</v>
      </c>
      <c r="I4815" s="89" t="str">
        <f>_xlfn.XLOOKUP(O4815,匹配表1065!T:T,匹配表1065!X:X)</f>
        <v>PME2031</v>
      </c>
      <c r="J4815" s="102" t="s">
        <v>155</v>
      </c>
      <c r="K4815" s="89" cm="1">
        <f ca="1" t="array" ref="K4815:L4815">_xlfn.XLOOKUP(J4815,匹配表1065!Y:Y,匹配表1065!AA:AB)</f>
        <v>31</v>
      </c>
      <c r="L4815" s="89" t="str">
        <v>3个月以上</v>
      </c>
      <c r="M4815" s="92" t="s">
        <v>30</v>
      </c>
      <c r="N4815" s="102">
        <v>1</v>
      </c>
      <c r="O4815" s="93" t="str">
        <f>_xlfn.XLOOKUP(P4815,匹配表1065!U:U,匹配表1065!T:T)</f>
        <v>HO00001478</v>
      </c>
      <c r="P4815" s="102" t="s">
        <v>156</v>
      </c>
      <c r="Q4815" s="102" t="s">
        <v>300</v>
      </c>
      <c r="R4815" s="89" t="str">
        <f>_xlfn.XLOOKUP(Q4815,匹配表1065!L:L,匹配表1065!O:O)</f>
        <v>C</v>
      </c>
      <c r="S4815" s="93" t="str">
        <f>IFERROR(_xlfn.XLOOKUP(Q4815,匹配表1065!AI:AI,匹配表1065!AJ:AJ),"绿标")</f>
        <v>红标</v>
      </c>
      <c r="T4815" s="93" t="str" cm="1">
        <f t="array" ref="T4815:U4815">_xlfn.XLOOKUP(Q4815,匹配表1065!L:L,匹配表1065!M:N)</f>
        <v>眩晕</v>
      </c>
      <c r="U4815" s="94" t="str">
        <v>神经内科</v>
      </c>
      <c r="V4815" s="95" t="s">
        <v>33</v>
      </c>
      <c r="W4815" s="93">
        <f>_xlfn.XLOOKUP(M4815,匹配表1065!D:D,匹配表1065!F:F)*N4815</f>
        <v>12</v>
      </c>
    </row>
    <row r="4816" customHeight="1" spans="1:23">
      <c r="A4816" s="89" t="s">
        <v>877</v>
      </c>
      <c r="B4816" s="90">
        <v>46205</v>
      </c>
      <c r="C4816" s="91" t="str">
        <f t="shared" si="152"/>
        <v>7月第1周</v>
      </c>
      <c r="D4816" s="89" t="s">
        <v>878</v>
      </c>
      <c r="E4816" s="89" t="str">
        <f t="shared" si="153"/>
        <v>7月第1周--周4</v>
      </c>
      <c r="F4816" s="103" t="s">
        <v>27</v>
      </c>
      <c r="G4816" s="102" t="s">
        <v>136</v>
      </c>
      <c r="H4816" s="92" t="str">
        <f>_xlfn.XLOOKUP(O4816,匹配表1065!T:T,匹配表1065!W:W)</f>
        <v>青岛市</v>
      </c>
      <c r="I4816" s="89" t="str">
        <f>_xlfn.XLOOKUP(O4816,匹配表1065!T:T,匹配表1065!X:X)</f>
        <v>PME2031</v>
      </c>
      <c r="J4816" s="102" t="s">
        <v>155</v>
      </c>
      <c r="K4816" s="89" cm="1">
        <f ca="1" t="array" ref="K4816:L4816">_xlfn.XLOOKUP(J4816,匹配表1065!Y:Y,匹配表1065!AA:AB)</f>
        <v>31</v>
      </c>
      <c r="L4816" s="89" t="str">
        <v>3个月以上</v>
      </c>
      <c r="M4816" s="92" t="s">
        <v>35</v>
      </c>
      <c r="N4816" s="102">
        <v>1</v>
      </c>
      <c r="O4816" s="93" t="str">
        <f>_xlfn.XLOOKUP(P4816,匹配表1065!U:U,匹配表1065!T:T)</f>
        <v>HO00072793</v>
      </c>
      <c r="P4816" s="102" t="s">
        <v>159</v>
      </c>
      <c r="Q4816" s="102" t="s">
        <v>550</v>
      </c>
      <c r="R4816" s="89" t="str">
        <f>_xlfn.XLOOKUP(Q4816,匹配表1065!L:L,匹配表1065!O:O)</f>
        <v>D</v>
      </c>
      <c r="S4816" s="93" t="str">
        <f>IFERROR(_xlfn.XLOOKUP(Q4816,匹配表1065!AI:AI,匹配表1065!AJ:AJ),"绿标")</f>
        <v>红标</v>
      </c>
      <c r="T4816" s="93" t="str" cm="1">
        <f t="array" ref="T4816:U4816">_xlfn.XLOOKUP(Q4816,匹配表1065!L:L,匹配表1065!M:N)</f>
        <v>疼痛</v>
      </c>
      <c r="U4816" s="94" t="str">
        <v>疼痛科</v>
      </c>
      <c r="V4816" s="95" t="s">
        <v>67</v>
      </c>
      <c r="W4816" s="93">
        <f>_xlfn.XLOOKUP(M4816,匹配表1065!D:D,匹配表1065!F:F)*N4816</f>
        <v>4</v>
      </c>
    </row>
    <row r="4817" customHeight="1" spans="1:23">
      <c r="A4817" s="89" t="s">
        <v>877</v>
      </c>
      <c r="B4817" s="90">
        <v>46205</v>
      </c>
      <c r="C4817" s="91" t="str">
        <f t="shared" si="152"/>
        <v>7月第1周</v>
      </c>
      <c r="D4817" s="89" t="s">
        <v>878</v>
      </c>
      <c r="E4817" s="89" t="str">
        <f t="shared" si="153"/>
        <v>7月第1周--周4</v>
      </c>
      <c r="F4817" s="103" t="s">
        <v>27</v>
      </c>
      <c r="G4817" s="102" t="s">
        <v>136</v>
      </c>
      <c r="H4817" s="92" t="str">
        <f>_xlfn.XLOOKUP(O4817,匹配表1065!T:T,匹配表1065!W:W)</f>
        <v>威海市</v>
      </c>
      <c r="I4817" s="89" t="str">
        <f>_xlfn.XLOOKUP(O4817,匹配表1065!T:T,匹配表1065!X:X)</f>
        <v>PME2033</v>
      </c>
      <c r="J4817" s="102" t="s">
        <v>137</v>
      </c>
      <c r="K4817" s="89" cm="1">
        <f ca="1" t="array" ref="K4817:L4817">_xlfn.XLOOKUP(J4817,匹配表1065!Y:Y,匹配表1065!AA:AB)</f>
        <v>10</v>
      </c>
      <c r="L4817" s="89" t="str">
        <v>3个月以上</v>
      </c>
      <c r="M4817" s="92" t="s">
        <v>30</v>
      </c>
      <c r="N4817" s="102">
        <v>1</v>
      </c>
      <c r="O4817" s="93" t="str">
        <f>_xlfn.XLOOKUP(P4817,匹配表1065!U:U,匹配表1065!T:T)</f>
        <v>HO00023965</v>
      </c>
      <c r="P4817" s="102" t="s">
        <v>138</v>
      </c>
      <c r="Q4817" s="102" t="s">
        <v>394</v>
      </c>
      <c r="R4817" s="89" t="str">
        <f>_xlfn.XLOOKUP(Q4817,匹配表1065!L:L,匹配表1065!O:O)</f>
        <v>B</v>
      </c>
      <c r="S4817" s="93" t="str">
        <f>IFERROR(_xlfn.XLOOKUP(Q4817,匹配表1065!AI:AI,匹配表1065!AJ:AJ),"绿标")</f>
        <v>绿标</v>
      </c>
      <c r="T4817" s="93" t="str" cm="1">
        <f t="array" ref="T4817:U4817">_xlfn.XLOOKUP(Q4817,匹配表1065!L:L,匹配表1065!M:N)</f>
        <v>脑血管</v>
      </c>
      <c r="U4817" s="94" t="str">
        <v>神经内科</v>
      </c>
      <c r="V4817" s="95" t="s">
        <v>70</v>
      </c>
      <c r="W4817" s="93">
        <f>_xlfn.XLOOKUP(M4817,匹配表1065!D:D,匹配表1065!F:F)*N4817</f>
        <v>12</v>
      </c>
    </row>
    <row r="4818" customHeight="1" spans="1:23">
      <c r="A4818" s="89" t="s">
        <v>877</v>
      </c>
      <c r="B4818" s="90">
        <v>46205</v>
      </c>
      <c r="C4818" s="91" t="str">
        <f t="shared" si="152"/>
        <v>7月第1周</v>
      </c>
      <c r="D4818" s="89" t="s">
        <v>878</v>
      </c>
      <c r="E4818" s="89" t="str">
        <f t="shared" si="153"/>
        <v>7月第1周--周4</v>
      </c>
      <c r="F4818" s="103" t="s">
        <v>27</v>
      </c>
      <c r="G4818" s="102" t="s">
        <v>136</v>
      </c>
      <c r="H4818" s="92" t="str">
        <f>_xlfn.XLOOKUP(O4818,匹配表1065!T:T,匹配表1065!W:W)</f>
        <v>烟台市</v>
      </c>
      <c r="I4818" s="89" t="str">
        <f>_xlfn.XLOOKUP(O4818,匹配表1065!T:T,匹配表1065!X:X)</f>
        <v>PME2034</v>
      </c>
      <c r="J4818" s="102" t="s">
        <v>501</v>
      </c>
      <c r="K4818" s="89" cm="1">
        <f ca="1" t="array" ref="K4818:L4818">_xlfn.XLOOKUP(J4818,匹配表1065!Y:Y,匹配表1065!AA:AB)</f>
        <v>4</v>
      </c>
      <c r="L4818" s="89" t="str">
        <v>3个月以上</v>
      </c>
      <c r="M4818" s="92" t="s">
        <v>35</v>
      </c>
      <c r="N4818" s="102">
        <v>1</v>
      </c>
      <c r="O4818" s="93" t="str">
        <f>_xlfn.XLOOKUP(P4818,匹配表1065!U:U,匹配表1065!T:T)</f>
        <v>HO00023998</v>
      </c>
      <c r="P4818" s="102" t="s">
        <v>757</v>
      </c>
      <c r="Q4818" s="102" t="s">
        <v>758</v>
      </c>
      <c r="R4818" s="89" t="str">
        <f>_xlfn.XLOOKUP(Q4818,匹配表1065!L:L,匹配表1065!O:O)</f>
        <v>A</v>
      </c>
      <c r="S4818" s="93" t="str">
        <f>IFERROR(_xlfn.XLOOKUP(Q4818,匹配表1065!AI:AI,匹配表1065!AJ:AJ),"绿标")</f>
        <v>绿标</v>
      </c>
      <c r="T4818" s="93" t="str" cm="1">
        <f t="array" ref="T4818:U4818">_xlfn.XLOOKUP(Q4818,匹配表1065!L:L,匹配表1065!M:N)</f>
        <v>头痛</v>
      </c>
      <c r="U4818" s="94" t="str">
        <v>神经内科</v>
      </c>
      <c r="V4818" s="95" t="s">
        <v>70</v>
      </c>
      <c r="W4818" s="93">
        <f>_xlfn.XLOOKUP(M4818,匹配表1065!D:D,匹配表1065!F:F)*N4818</f>
        <v>4</v>
      </c>
    </row>
    <row r="4819" customHeight="1" spans="1:23">
      <c r="A4819" s="89" t="s">
        <v>877</v>
      </c>
      <c r="B4819" s="90">
        <v>46205</v>
      </c>
      <c r="C4819" s="91" t="str">
        <f t="shared" si="152"/>
        <v>7月第1周</v>
      </c>
      <c r="D4819" s="89" t="s">
        <v>878</v>
      </c>
      <c r="E4819" s="89" t="str">
        <f t="shared" si="153"/>
        <v>7月第1周--周4</v>
      </c>
      <c r="F4819" s="103" t="s">
        <v>27</v>
      </c>
      <c r="G4819" s="102" t="s">
        <v>104</v>
      </c>
      <c r="H4819" s="92" t="str">
        <f>_xlfn.XLOOKUP(O4819,匹配表1065!T:T,匹配表1065!W:W)</f>
        <v>济南市</v>
      </c>
      <c r="I4819" s="89" t="str">
        <f>_xlfn.XLOOKUP(O4819,匹配表1065!T:T,匹配表1065!X:X)</f>
        <v>PME2044</v>
      </c>
      <c r="J4819" s="102" t="s">
        <v>105</v>
      </c>
      <c r="K4819" s="89" cm="1">
        <f ca="1" t="array" ref="K4819:L4819">_xlfn.XLOOKUP(J4819,匹配表1065!Y:Y,匹配表1065!AA:AB)</f>
        <v>8</v>
      </c>
      <c r="L4819" s="89" t="str">
        <v>3个月以上</v>
      </c>
      <c r="M4819" s="92" t="s">
        <v>30</v>
      </c>
      <c r="N4819" s="102">
        <v>1</v>
      </c>
      <c r="O4819" s="93" t="str">
        <f>_xlfn.XLOOKUP(P4819,匹配表1065!U:U,匹配表1065!T:T)</f>
        <v>HO00001401</v>
      </c>
      <c r="P4819" s="102" t="s">
        <v>106</v>
      </c>
      <c r="Q4819" s="102" t="s">
        <v>602</v>
      </c>
      <c r="R4819" s="89" t="str">
        <f>_xlfn.XLOOKUP(Q4819,匹配表1065!L:L,匹配表1065!O:O)</f>
        <v>B</v>
      </c>
      <c r="S4819" s="93" t="str">
        <f>IFERROR(_xlfn.XLOOKUP(Q4819,匹配表1065!AI:AI,匹配表1065!AJ:AJ),"绿标")</f>
        <v>黑标</v>
      </c>
      <c r="T4819" s="93" t="str" cm="1">
        <f t="array" ref="T4819:U4819">_xlfn.XLOOKUP(Q4819,匹配表1065!L:L,匹配表1065!M:N)</f>
        <v>脑血管</v>
      </c>
      <c r="U4819" s="94" t="str">
        <v>神经内科</v>
      </c>
      <c r="V4819" s="95" t="s">
        <v>42</v>
      </c>
      <c r="W4819" s="93">
        <f>_xlfn.XLOOKUP(M4819,匹配表1065!D:D,匹配表1065!F:F)*N4819</f>
        <v>12</v>
      </c>
    </row>
    <row r="4820" customHeight="1" spans="1:23">
      <c r="A4820" s="89" t="s">
        <v>877</v>
      </c>
      <c r="B4820" s="90">
        <v>46205</v>
      </c>
      <c r="C4820" s="91" t="str">
        <f t="shared" si="152"/>
        <v>7月第1周</v>
      </c>
      <c r="D4820" s="89" t="s">
        <v>878</v>
      </c>
      <c r="E4820" s="89" t="str">
        <f t="shared" si="153"/>
        <v>7月第1周--周4</v>
      </c>
      <c r="F4820" s="103" t="s">
        <v>27</v>
      </c>
      <c r="G4820" s="102" t="s">
        <v>104</v>
      </c>
      <c r="H4820" s="92" t="str">
        <f>_xlfn.XLOOKUP(O4820,匹配表1065!T:T,匹配表1065!W:W)</f>
        <v>聊城市</v>
      </c>
      <c r="I4820" s="89" t="str">
        <f>_xlfn.XLOOKUP(O4820,匹配表1065!T:T,匹配表1065!X:X)</f>
        <v>PME2046</v>
      </c>
      <c r="J4820" s="102" t="s">
        <v>108</v>
      </c>
      <c r="K4820" s="89" cm="1">
        <f ca="1" t="array" ref="K4820:L4820">_xlfn.XLOOKUP(J4820,匹配表1065!Y:Y,匹配表1065!AA:AB)</f>
        <v>8</v>
      </c>
      <c r="L4820" s="89" t="str">
        <v>3个月以上</v>
      </c>
      <c r="M4820" s="92" t="s">
        <v>30</v>
      </c>
      <c r="N4820" s="102">
        <v>1</v>
      </c>
      <c r="O4820" s="93" t="str">
        <f>_xlfn.XLOOKUP(P4820,匹配表1065!U:U,匹配表1065!T:T)</f>
        <v>HO00001415</v>
      </c>
      <c r="P4820" s="102" t="s">
        <v>109</v>
      </c>
      <c r="Q4820" s="102" t="s">
        <v>318</v>
      </c>
      <c r="R4820" s="89" t="str">
        <f>_xlfn.XLOOKUP(Q4820,匹配表1065!L:L,匹配表1065!O:O)</f>
        <v>C</v>
      </c>
      <c r="S4820" s="93" t="str">
        <f>IFERROR(_xlfn.XLOOKUP(Q4820,匹配表1065!AI:AI,匹配表1065!AJ:AJ),"绿标")</f>
        <v>黑标</v>
      </c>
      <c r="T4820" s="93" t="str" cm="1">
        <f t="array" ref="T4820:U4820">_xlfn.XLOOKUP(Q4820,匹配表1065!L:L,匹配表1065!M:N)</f>
        <v>眩晕</v>
      </c>
      <c r="U4820" s="94" t="str">
        <v>耳鼻喉科</v>
      </c>
      <c r="V4820" s="95" t="s">
        <v>42</v>
      </c>
      <c r="W4820" s="93">
        <f>_xlfn.XLOOKUP(M4820,匹配表1065!D:D,匹配表1065!F:F)*N4820</f>
        <v>12</v>
      </c>
    </row>
    <row r="4821" customHeight="1" spans="1:23">
      <c r="A4821" s="89" t="s">
        <v>877</v>
      </c>
      <c r="B4821" s="90">
        <v>46205</v>
      </c>
      <c r="C4821" s="91" t="str">
        <f t="shared" si="152"/>
        <v>7月第1周</v>
      </c>
      <c r="D4821" s="89" t="s">
        <v>878</v>
      </c>
      <c r="E4821" s="89" t="str">
        <f t="shared" si="153"/>
        <v>7月第1周--周4</v>
      </c>
      <c r="F4821" s="103" t="s">
        <v>27</v>
      </c>
      <c r="G4821" s="102" t="s">
        <v>104</v>
      </c>
      <c r="H4821" s="92" t="str">
        <f>_xlfn.XLOOKUP(O4821,匹配表1065!T:T,匹配表1065!W:W)</f>
        <v>济南市</v>
      </c>
      <c r="I4821" s="89" t="str">
        <f>_xlfn.XLOOKUP(O4821,匹配表1065!T:T,匹配表1065!X:X)</f>
        <v>PME2025</v>
      </c>
      <c r="J4821" s="102" t="s">
        <v>111</v>
      </c>
      <c r="K4821" s="89" cm="1">
        <f ca="1" t="array" ref="K4821:L4821">_xlfn.XLOOKUP(J4821,匹配表1065!Y:Y,匹配表1065!AA:AB)</f>
        <v>30</v>
      </c>
      <c r="L4821" s="89" t="str">
        <v>3个月以上</v>
      </c>
      <c r="M4821" s="92" t="s">
        <v>55</v>
      </c>
      <c r="N4821" s="102">
        <v>2</v>
      </c>
      <c r="O4821" s="93" t="str">
        <f>_xlfn.XLOOKUP(P4821,匹配表1065!U:U,匹配表1065!T:T)</f>
        <v>HO00001400</v>
      </c>
      <c r="P4821" s="102" t="s">
        <v>112</v>
      </c>
      <c r="Q4821" s="102" t="s">
        <v>262</v>
      </c>
      <c r="R4821" s="89" t="str">
        <f>_xlfn.XLOOKUP(Q4821,匹配表1065!L:L,匹配表1065!O:O)</f>
        <v>B</v>
      </c>
      <c r="S4821" s="93" t="str">
        <f>IFERROR(_xlfn.XLOOKUP(Q4821,匹配表1065!AI:AI,匹配表1065!AJ:AJ),"绿标")</f>
        <v>绿标</v>
      </c>
      <c r="T4821" s="93" t="str" cm="1">
        <f t="array" ref="T4821:U4821">_xlfn.XLOOKUP(Q4821,匹配表1065!L:L,匹配表1065!M:N)</f>
        <v>脑血管</v>
      </c>
      <c r="U4821" s="94" t="str">
        <v>神经内科</v>
      </c>
      <c r="V4821" s="95" t="s">
        <v>70</v>
      </c>
      <c r="W4821" s="93">
        <f>_xlfn.XLOOKUP(M4821,匹配表1065!D:D,匹配表1065!F:F)*N4821</f>
        <v>16</v>
      </c>
    </row>
    <row r="4822" customHeight="1" spans="1:23">
      <c r="A4822" s="89" t="s">
        <v>877</v>
      </c>
      <c r="B4822" s="90">
        <v>46205</v>
      </c>
      <c r="C4822" s="91" t="str">
        <f t="shared" si="152"/>
        <v>7月第1周</v>
      </c>
      <c r="D4822" s="89" t="s">
        <v>878</v>
      </c>
      <c r="E4822" s="89" t="str">
        <f t="shared" si="153"/>
        <v>7月第1周--周4</v>
      </c>
      <c r="F4822" s="103" t="s">
        <v>27</v>
      </c>
      <c r="G4822" s="102" t="s">
        <v>104</v>
      </c>
      <c r="H4822" s="92" t="str">
        <f>_xlfn.XLOOKUP(O4822,匹配表1065!T:T,匹配表1065!W:W)</f>
        <v>济南市</v>
      </c>
      <c r="I4822" s="89" t="str">
        <f>_xlfn.XLOOKUP(O4822,匹配表1065!T:T,匹配表1065!X:X)</f>
        <v>PME2025</v>
      </c>
      <c r="J4822" s="102" t="s">
        <v>111</v>
      </c>
      <c r="K4822" s="89" cm="1">
        <f ca="1" t="array" ref="K4822:L4822">_xlfn.XLOOKUP(J4822,匹配表1065!Y:Y,匹配表1065!AA:AB)</f>
        <v>30</v>
      </c>
      <c r="L4822" s="89" t="str">
        <v>3个月以上</v>
      </c>
      <c r="M4822" s="92" t="s">
        <v>55</v>
      </c>
      <c r="N4822" s="102">
        <v>1</v>
      </c>
      <c r="O4822" s="93" t="str">
        <f>_xlfn.XLOOKUP(P4822,匹配表1065!U:U,匹配表1065!T:T)</f>
        <v>HO00001400</v>
      </c>
      <c r="P4822" s="102" t="s">
        <v>112</v>
      </c>
      <c r="Q4822" s="102" t="s">
        <v>114</v>
      </c>
      <c r="R4822" s="89" t="str">
        <f>_xlfn.XLOOKUP(Q4822,匹配表1065!L:L,匹配表1065!O:O)</f>
        <v>A</v>
      </c>
      <c r="S4822" s="93" t="str">
        <f>IFERROR(_xlfn.XLOOKUP(Q4822,匹配表1065!AI:AI,匹配表1065!AJ:AJ),"绿标")</f>
        <v>绿标</v>
      </c>
      <c r="T4822" s="93" t="str" cm="1">
        <f t="array" ref="T4822:U4822">_xlfn.XLOOKUP(Q4822,匹配表1065!L:L,匹配表1065!M:N)</f>
        <v>头痛</v>
      </c>
      <c r="U4822" s="94" t="str">
        <v>神经内科</v>
      </c>
      <c r="V4822" s="95" t="s">
        <v>42</v>
      </c>
      <c r="W4822" s="93">
        <f>_xlfn.XLOOKUP(M4822,匹配表1065!D:D,匹配表1065!F:F)*N4822</f>
        <v>8</v>
      </c>
    </row>
    <row r="4823" customHeight="1" spans="1:23">
      <c r="A4823" s="89" t="s">
        <v>877</v>
      </c>
      <c r="B4823" s="90">
        <v>46205</v>
      </c>
      <c r="C4823" s="91" t="str">
        <f t="shared" si="152"/>
        <v>7月第1周</v>
      </c>
      <c r="D4823" s="89" t="s">
        <v>878</v>
      </c>
      <c r="E4823" s="89" t="str">
        <f t="shared" si="153"/>
        <v>7月第1周--周4</v>
      </c>
      <c r="F4823" s="103" t="s">
        <v>27</v>
      </c>
      <c r="G4823" s="102" t="s">
        <v>104</v>
      </c>
      <c r="H4823" s="92" t="str">
        <f>_xlfn.XLOOKUP(O4823,匹配表1065!T:T,匹配表1065!W:W)</f>
        <v>济南市</v>
      </c>
      <c r="I4823" s="89" t="str">
        <f>_xlfn.XLOOKUP(O4823,匹配表1065!T:T,匹配表1065!X:X)</f>
        <v>PME2025</v>
      </c>
      <c r="J4823" s="102" t="s">
        <v>111</v>
      </c>
      <c r="K4823" s="89" cm="1">
        <f ca="1" t="array" ref="K4823:L4823">_xlfn.XLOOKUP(J4823,匹配表1065!Y:Y,匹配表1065!AA:AB)</f>
        <v>30</v>
      </c>
      <c r="L4823" s="89" t="str">
        <v>3个月以上</v>
      </c>
      <c r="M4823" s="92" t="s">
        <v>35</v>
      </c>
      <c r="N4823" s="102">
        <v>1</v>
      </c>
      <c r="O4823" s="93" t="str">
        <f>_xlfn.XLOOKUP(P4823,匹配表1065!U:U,匹配表1065!T:T)</f>
        <v>HO00001400</v>
      </c>
      <c r="P4823" s="102" t="s">
        <v>112</v>
      </c>
      <c r="Q4823" s="102" t="s">
        <v>412</v>
      </c>
      <c r="R4823" s="89" t="str">
        <f>_xlfn.XLOOKUP(Q4823,匹配表1065!L:L,匹配表1065!O:O)</f>
        <v>C</v>
      </c>
      <c r="S4823" s="93" t="str">
        <f>IFERROR(_xlfn.XLOOKUP(Q4823,匹配表1065!AI:AI,匹配表1065!AJ:AJ),"绿标")</f>
        <v>黑标</v>
      </c>
      <c r="T4823" s="93" t="str" cm="1">
        <f t="array" ref="T4823:U4823">_xlfn.XLOOKUP(Q4823,匹配表1065!L:L,匹配表1065!M:N)</f>
        <v>眩晕</v>
      </c>
      <c r="U4823" s="94" t="str">
        <v>耳鼻喉科</v>
      </c>
      <c r="V4823" s="95" t="s">
        <v>58</v>
      </c>
      <c r="W4823" s="93">
        <f>_xlfn.XLOOKUP(M4823,匹配表1065!D:D,匹配表1065!F:F)*N4823</f>
        <v>4</v>
      </c>
    </row>
    <row r="4824" customHeight="1" spans="1:23">
      <c r="A4824" s="89" t="s">
        <v>877</v>
      </c>
      <c r="B4824" s="90">
        <v>46205</v>
      </c>
      <c r="C4824" s="91" t="str">
        <f t="shared" si="152"/>
        <v>7月第1周</v>
      </c>
      <c r="D4824" s="89" t="s">
        <v>878</v>
      </c>
      <c r="E4824" s="89" t="str">
        <f t="shared" si="153"/>
        <v>7月第1周--周4</v>
      </c>
      <c r="F4824" s="103" t="s">
        <v>27</v>
      </c>
      <c r="G4824" s="102" t="s">
        <v>104</v>
      </c>
      <c r="H4824" s="92" t="str">
        <f>_xlfn.XLOOKUP(O4824,匹配表1065!T:T,匹配表1065!W:W)</f>
        <v>济南市</v>
      </c>
      <c r="I4824" s="89" t="str">
        <f>_xlfn.XLOOKUP(O4824,匹配表1065!T:T,匹配表1065!X:X)</f>
        <v>PME2024</v>
      </c>
      <c r="J4824" s="102" t="s">
        <v>125</v>
      </c>
      <c r="K4824" s="89" cm="1">
        <f ca="1" t="array" ref="K4824:L4824">_xlfn.XLOOKUP(J4824,匹配表1065!Y:Y,匹配表1065!AA:AB)</f>
        <v>9</v>
      </c>
      <c r="L4824" s="89" t="str">
        <v>3个月以上</v>
      </c>
      <c r="M4824" s="92" t="s">
        <v>30</v>
      </c>
      <c r="N4824" s="102">
        <v>1</v>
      </c>
      <c r="O4824" s="93" t="str">
        <f>_xlfn.XLOOKUP(P4824,匹配表1065!U:U,匹配表1065!T:T)</f>
        <v>HO00001404</v>
      </c>
      <c r="P4824" s="102" t="s">
        <v>126</v>
      </c>
      <c r="Q4824" s="102" t="s">
        <v>523</v>
      </c>
      <c r="R4824" s="89" t="str">
        <f>_xlfn.XLOOKUP(Q4824,匹配表1065!L:L,匹配表1065!O:O)</f>
        <v>B</v>
      </c>
      <c r="S4824" s="93" t="str">
        <f>IFERROR(_xlfn.XLOOKUP(Q4824,匹配表1065!AI:AI,匹配表1065!AJ:AJ),"绿标")</f>
        <v>绿标</v>
      </c>
      <c r="T4824" s="93" t="str" cm="1">
        <f t="array" ref="T4824:U4824">_xlfn.XLOOKUP(Q4824,匹配表1065!L:L,匹配表1065!M:N)</f>
        <v>脑血管</v>
      </c>
      <c r="U4824" s="94" t="str">
        <v>神经内科</v>
      </c>
      <c r="V4824" s="95" t="s">
        <v>33</v>
      </c>
      <c r="W4824" s="93">
        <f>_xlfn.XLOOKUP(M4824,匹配表1065!D:D,匹配表1065!F:F)*N4824</f>
        <v>12</v>
      </c>
    </row>
    <row r="4825" customHeight="1" spans="1:23">
      <c r="A4825" s="89" t="s">
        <v>877</v>
      </c>
      <c r="B4825" s="90">
        <v>46205</v>
      </c>
      <c r="C4825" s="91" t="str">
        <f t="shared" si="152"/>
        <v>7月第1周</v>
      </c>
      <c r="D4825" s="89" t="s">
        <v>878</v>
      </c>
      <c r="E4825" s="89" t="str">
        <f t="shared" si="153"/>
        <v>7月第1周--周4</v>
      </c>
      <c r="F4825" s="103" t="s">
        <v>27</v>
      </c>
      <c r="G4825" s="102" t="s">
        <v>104</v>
      </c>
      <c r="H4825" s="92" t="str">
        <f>_xlfn.XLOOKUP(O4825,匹配表1065!T:T,匹配表1065!W:W)</f>
        <v>济南市</v>
      </c>
      <c r="I4825" s="89" t="str">
        <f>_xlfn.XLOOKUP(O4825,匹配表1065!T:T,匹配表1065!X:X)</f>
        <v>PME2025</v>
      </c>
      <c r="J4825" s="102" t="s">
        <v>128</v>
      </c>
      <c r="K4825" s="89" cm="1">
        <f ca="1" t="array" ref="K4825:L4825">_xlfn.XLOOKUP(J4825,匹配表1065!Y:Y,匹配表1065!AA:AB)</f>
        <v>13</v>
      </c>
      <c r="L4825" s="89" t="str">
        <v>3个月以上</v>
      </c>
      <c r="M4825" s="92" t="s">
        <v>35</v>
      </c>
      <c r="N4825" s="102">
        <v>1</v>
      </c>
      <c r="O4825" s="93" t="str">
        <f>_xlfn.XLOOKUP(P4825,匹配表1065!U:U,匹配表1065!T:T)</f>
        <v>HO00001400</v>
      </c>
      <c r="P4825" s="102" t="s">
        <v>112</v>
      </c>
      <c r="Q4825" s="102" t="s">
        <v>132</v>
      </c>
      <c r="R4825" s="89" t="str">
        <f>_xlfn.XLOOKUP(Q4825,匹配表1065!L:L,匹配表1065!O:O)</f>
        <v>D</v>
      </c>
      <c r="S4825" s="93" t="str">
        <f>IFERROR(_xlfn.XLOOKUP(Q4825,匹配表1065!AI:AI,匹配表1065!AJ:AJ),"绿标")</f>
        <v>绿标</v>
      </c>
      <c r="T4825" s="93" t="str" cm="1">
        <f t="array" ref="T4825:U4825">_xlfn.XLOOKUP(Q4825,匹配表1065!L:L,匹配表1065!M:N)</f>
        <v>抑郁焦虑</v>
      </c>
      <c r="U4825" s="94" t="str">
        <v>精神心理科</v>
      </c>
      <c r="V4825" s="95" t="s">
        <v>70</v>
      </c>
      <c r="W4825" s="93">
        <f>_xlfn.XLOOKUP(M4825,匹配表1065!D:D,匹配表1065!F:F)*N4825</f>
        <v>4</v>
      </c>
    </row>
    <row r="4826" customHeight="1" spans="1:23">
      <c r="A4826" s="89" t="s">
        <v>877</v>
      </c>
      <c r="B4826" s="90">
        <v>46205</v>
      </c>
      <c r="C4826" s="91" t="str">
        <f t="shared" si="152"/>
        <v>7月第1周</v>
      </c>
      <c r="D4826" s="89" t="s">
        <v>878</v>
      </c>
      <c r="E4826" s="89" t="str">
        <f t="shared" si="153"/>
        <v>7月第1周--周4</v>
      </c>
      <c r="F4826" s="103" t="s">
        <v>27</v>
      </c>
      <c r="G4826" s="102" t="s">
        <v>104</v>
      </c>
      <c r="H4826" s="92" t="str">
        <f>_xlfn.XLOOKUP(O4826,匹配表1065!T:T,匹配表1065!W:W)</f>
        <v>济南市</v>
      </c>
      <c r="I4826" s="89" t="str">
        <f>_xlfn.XLOOKUP(O4826,匹配表1065!T:T,匹配表1065!X:X)</f>
        <v>PME2025</v>
      </c>
      <c r="J4826" s="102" t="s">
        <v>128</v>
      </c>
      <c r="K4826" s="89" cm="1">
        <f ca="1" t="array" ref="K4826:L4826">_xlfn.XLOOKUP(J4826,匹配表1065!Y:Y,匹配表1065!AA:AB)</f>
        <v>13</v>
      </c>
      <c r="L4826" s="89" t="str">
        <v>3个月以上</v>
      </c>
      <c r="M4826" s="92" t="s">
        <v>30</v>
      </c>
      <c r="N4826" s="102">
        <v>1</v>
      </c>
      <c r="O4826" s="93" t="str">
        <f>_xlfn.XLOOKUP(P4826,匹配表1065!U:U,匹配表1065!T:T)</f>
        <v>HO00001400</v>
      </c>
      <c r="P4826" s="102" t="s">
        <v>112</v>
      </c>
      <c r="Q4826" s="102" t="s">
        <v>242</v>
      </c>
      <c r="R4826" s="89" t="str">
        <f>_xlfn.XLOOKUP(Q4826,匹配表1065!L:L,匹配表1065!O:O)</f>
        <v>B</v>
      </c>
      <c r="S4826" s="93" t="str">
        <f>IFERROR(_xlfn.XLOOKUP(Q4826,匹配表1065!AI:AI,匹配表1065!AJ:AJ),"绿标")</f>
        <v>绿标</v>
      </c>
      <c r="T4826" s="93" t="str" cm="1">
        <f t="array" ref="T4826:U4826">_xlfn.XLOOKUP(Q4826,匹配表1065!L:L,匹配表1065!M:N)</f>
        <v>癫痫</v>
      </c>
      <c r="U4826" s="94" t="str">
        <v>神经内科</v>
      </c>
      <c r="V4826" s="95" t="s">
        <v>42</v>
      </c>
      <c r="W4826" s="93">
        <f>_xlfn.XLOOKUP(M4826,匹配表1065!D:D,匹配表1065!F:F)*N4826</f>
        <v>12</v>
      </c>
    </row>
    <row r="4827" customHeight="1" spans="1:23">
      <c r="A4827" s="89" t="s">
        <v>877</v>
      </c>
      <c r="B4827" s="90">
        <v>46205</v>
      </c>
      <c r="C4827" s="91" t="str">
        <f t="shared" si="152"/>
        <v>7月第1周</v>
      </c>
      <c r="D4827" s="89" t="s">
        <v>878</v>
      </c>
      <c r="E4827" s="89" t="str">
        <f t="shared" si="153"/>
        <v>7月第1周--周4</v>
      </c>
      <c r="F4827" s="103" t="s">
        <v>27</v>
      </c>
      <c r="G4827" s="102" t="s">
        <v>104</v>
      </c>
      <c r="H4827" s="92" t="str">
        <f>_xlfn.XLOOKUP(O4827,匹配表1065!T:T,匹配表1065!W:W)</f>
        <v>济南市</v>
      </c>
      <c r="I4827" s="89" t="str">
        <f>_xlfn.XLOOKUP(O4827,匹配表1065!T:T,匹配表1065!X:X)</f>
        <v>PME2029</v>
      </c>
      <c r="J4827" s="102" t="s">
        <v>128</v>
      </c>
      <c r="K4827" s="89" cm="1">
        <f ca="1" t="array" ref="K4827:L4827">_xlfn.XLOOKUP(J4827,匹配表1065!Y:Y,匹配表1065!AA:AB)</f>
        <v>13</v>
      </c>
      <c r="L4827" s="89" t="str">
        <v>3个月以上</v>
      </c>
      <c r="M4827" s="92" t="s">
        <v>35</v>
      </c>
      <c r="N4827" s="102">
        <v>1</v>
      </c>
      <c r="O4827" s="93" t="str">
        <f>_xlfn.XLOOKUP(P4827,匹配表1065!U:U,匹配表1065!T:T)</f>
        <v>HO00001403</v>
      </c>
      <c r="P4827" s="102" t="s">
        <v>329</v>
      </c>
      <c r="Q4827" s="102" t="s">
        <v>330</v>
      </c>
      <c r="R4827" s="89" t="str">
        <f>_xlfn.XLOOKUP(Q4827,匹配表1065!L:L,匹配表1065!O:O)</f>
        <v>A</v>
      </c>
      <c r="S4827" s="93" t="str">
        <f>IFERROR(_xlfn.XLOOKUP(Q4827,匹配表1065!AI:AI,匹配表1065!AJ:AJ),"绿标")</f>
        <v>黑标</v>
      </c>
      <c r="T4827" s="93" t="str" cm="1">
        <f t="array" ref="T4827:U4827">_xlfn.XLOOKUP(Q4827,匹配表1065!L:L,匹配表1065!M:N)</f>
        <v>头痛</v>
      </c>
      <c r="U4827" s="94" t="str">
        <v>神经内科</v>
      </c>
      <c r="V4827" s="95" t="s">
        <v>33</v>
      </c>
      <c r="W4827" s="93">
        <f>_xlfn.XLOOKUP(M4827,匹配表1065!D:D,匹配表1065!F:F)*N4827</f>
        <v>4</v>
      </c>
    </row>
    <row r="4828" customHeight="1" spans="1:23">
      <c r="A4828" s="89" t="s">
        <v>877</v>
      </c>
      <c r="B4828" s="90">
        <v>46205</v>
      </c>
      <c r="C4828" s="91" t="str">
        <f t="shared" si="152"/>
        <v>7月第1周</v>
      </c>
      <c r="D4828" s="89" t="s">
        <v>878</v>
      </c>
      <c r="E4828" s="89" t="str">
        <f t="shared" si="153"/>
        <v>7月第1周--周4</v>
      </c>
      <c r="F4828" s="103" t="s">
        <v>27</v>
      </c>
      <c r="G4828" s="102" t="s">
        <v>104</v>
      </c>
      <c r="H4828" s="92" t="str">
        <f>_xlfn.XLOOKUP(O4828,匹配表1065!T:T,匹配表1065!W:W)</f>
        <v>济南市</v>
      </c>
      <c r="I4828" s="89" t="str">
        <f>_xlfn.XLOOKUP(O4828,匹配表1065!T:T,匹配表1065!X:X)</f>
        <v>PME2026</v>
      </c>
      <c r="J4828" s="102" t="s">
        <v>116</v>
      </c>
      <c r="K4828" s="89" cm="1">
        <f ca="1" t="array" ref="K4828:L4828">_xlfn.XLOOKUP(J4828,匹配表1065!Y:Y,匹配表1065!AA:AB)</f>
        <v>13</v>
      </c>
      <c r="L4828" s="89" t="str">
        <v>3个月以上</v>
      </c>
      <c r="M4828" s="92" t="s">
        <v>55</v>
      </c>
      <c r="N4828" s="102">
        <v>1</v>
      </c>
      <c r="O4828" s="93" t="str">
        <f>_xlfn.XLOOKUP(P4828,匹配表1065!U:U,匹配表1065!T:T)</f>
        <v>HO00001409</v>
      </c>
      <c r="P4828" s="102" t="s">
        <v>117</v>
      </c>
      <c r="Q4828" s="102" t="s">
        <v>356</v>
      </c>
      <c r="R4828" s="89" t="str">
        <f>_xlfn.XLOOKUP(Q4828,匹配表1065!L:L,匹配表1065!O:O)</f>
        <v>B</v>
      </c>
      <c r="S4828" s="93" t="str">
        <f>IFERROR(_xlfn.XLOOKUP(Q4828,匹配表1065!AI:AI,匹配表1065!AJ:AJ),"绿标")</f>
        <v>绿标</v>
      </c>
      <c r="T4828" s="93" t="str" cm="1">
        <f t="array" ref="T4828:U4828">_xlfn.XLOOKUP(Q4828,匹配表1065!L:L,匹配表1065!M:N)</f>
        <v>脑血管</v>
      </c>
      <c r="U4828" s="94" t="str">
        <v>神经内科</v>
      </c>
      <c r="V4828" s="95" t="s">
        <v>33</v>
      </c>
      <c r="W4828" s="93">
        <f>_xlfn.XLOOKUP(M4828,匹配表1065!D:D,匹配表1065!F:F)*N4828</f>
        <v>8</v>
      </c>
    </row>
    <row r="4829" customHeight="1" spans="1:23">
      <c r="A4829" s="89" t="s">
        <v>877</v>
      </c>
      <c r="B4829" s="90">
        <v>46205</v>
      </c>
      <c r="C4829" s="91" t="str">
        <f t="shared" si="152"/>
        <v>7月第1周</v>
      </c>
      <c r="D4829" s="89" t="s">
        <v>878</v>
      </c>
      <c r="E4829" s="89" t="str">
        <f t="shared" si="153"/>
        <v>7月第1周--周4</v>
      </c>
      <c r="F4829" s="103" t="s">
        <v>27</v>
      </c>
      <c r="G4829" s="102" t="s">
        <v>104</v>
      </c>
      <c r="H4829" s="92" t="str">
        <f>_xlfn.XLOOKUP(O4829,匹配表1065!T:T,匹配表1065!W:W)</f>
        <v>济南市</v>
      </c>
      <c r="I4829" s="89" t="str">
        <f>_xlfn.XLOOKUP(O4829,匹配表1065!T:T,匹配表1065!X:X)</f>
        <v>PME2026</v>
      </c>
      <c r="J4829" s="102" t="s">
        <v>116</v>
      </c>
      <c r="K4829" s="89" cm="1">
        <f ca="1" t="array" ref="K4829:L4829">_xlfn.XLOOKUP(J4829,匹配表1065!Y:Y,匹配表1065!AA:AB)</f>
        <v>13</v>
      </c>
      <c r="L4829" s="89" t="str">
        <v>3个月以上</v>
      </c>
      <c r="M4829" s="92" t="s">
        <v>30</v>
      </c>
      <c r="N4829" s="102">
        <v>1</v>
      </c>
      <c r="O4829" s="93" t="str">
        <f>_xlfn.XLOOKUP(P4829,匹配表1065!U:U,匹配表1065!T:T)</f>
        <v>HO00001417</v>
      </c>
      <c r="P4829" s="102" t="s">
        <v>119</v>
      </c>
      <c r="Q4829" s="102" t="s">
        <v>310</v>
      </c>
      <c r="R4829" s="89" t="str">
        <f>_xlfn.XLOOKUP(Q4829,匹配表1065!L:L,匹配表1065!O:O)</f>
        <v>D</v>
      </c>
      <c r="S4829" s="93" t="str">
        <f>IFERROR(_xlfn.XLOOKUP(Q4829,匹配表1065!AI:AI,匹配表1065!AJ:AJ),"绿标")</f>
        <v>红标</v>
      </c>
      <c r="T4829" s="93" t="str" cm="1">
        <f t="array" ref="T4829:U4829">_xlfn.XLOOKUP(Q4829,匹配表1065!L:L,匹配表1065!M:N)</f>
        <v>抑郁焦虑</v>
      </c>
      <c r="U4829" s="94" t="str">
        <v>精神心理科</v>
      </c>
      <c r="V4829" s="95" t="s">
        <v>42</v>
      </c>
      <c r="W4829" s="93">
        <f>_xlfn.XLOOKUP(M4829,匹配表1065!D:D,匹配表1065!F:F)*N4829</f>
        <v>12</v>
      </c>
    </row>
    <row r="4830" customHeight="1" spans="1:23">
      <c r="A4830" s="89" t="s">
        <v>877</v>
      </c>
      <c r="B4830" s="90">
        <v>46206</v>
      </c>
      <c r="C4830" s="91" t="str">
        <f t="shared" si="152"/>
        <v>7月第1周</v>
      </c>
      <c r="D4830" s="89" t="s">
        <v>878</v>
      </c>
      <c r="E4830" s="89" t="str">
        <f t="shared" si="153"/>
        <v>7月第1周--周5</v>
      </c>
      <c r="F4830" s="103" t="s">
        <v>27</v>
      </c>
      <c r="G4830" s="92" t="s">
        <v>92</v>
      </c>
      <c r="H4830" s="92" t="str">
        <f>_xlfn.XLOOKUP(O4830,匹配表1065!T:T,匹配表1065!W:W)</f>
        <v>合肥市</v>
      </c>
      <c r="I4830" s="89" t="str">
        <f>_xlfn.XLOOKUP(O4830,匹配表1065!T:T,匹配表1065!X:X)</f>
        <v>PME2007</v>
      </c>
      <c r="J4830" s="102" t="s">
        <v>93</v>
      </c>
      <c r="K4830" s="89" cm="1">
        <f ca="1" t="array" ref="K4830:L4830">_xlfn.XLOOKUP(J4830,匹配表1065!Y:Y,匹配表1065!AA:AB)</f>
        <v>9</v>
      </c>
      <c r="L4830" s="89" t="str">
        <v>3个月以上</v>
      </c>
      <c r="M4830" s="92" t="s">
        <v>30</v>
      </c>
      <c r="N4830" s="102">
        <v>1</v>
      </c>
      <c r="O4830" s="93" t="str">
        <f>_xlfn.XLOOKUP(P4830,匹配表1065!U:U,匹配表1065!T:T)</f>
        <v>HO00000001</v>
      </c>
      <c r="P4830" s="102" t="s">
        <v>94</v>
      </c>
      <c r="Q4830" s="102" t="s">
        <v>96</v>
      </c>
      <c r="R4830" s="89" t="str">
        <f>_xlfn.XLOOKUP(Q4830,匹配表1065!L:L,匹配表1065!O:O)</f>
        <v>B</v>
      </c>
      <c r="S4830" s="93" t="str">
        <f>IFERROR(_xlfn.XLOOKUP(Q4830,匹配表1065!AI:AI,匹配表1065!AJ:AJ),"绿标")</f>
        <v>黑标</v>
      </c>
      <c r="T4830" s="93" t="str" cm="1">
        <f t="array" ref="T4830:U4830">_xlfn.XLOOKUP(Q4830,匹配表1065!L:L,匹配表1065!M:N)</f>
        <v>脑血管</v>
      </c>
      <c r="U4830" s="94" t="str">
        <v>神经内科</v>
      </c>
      <c r="V4830" s="95" t="s">
        <v>33</v>
      </c>
      <c r="W4830" s="93">
        <f>_xlfn.XLOOKUP(M4830,匹配表1065!D:D,匹配表1065!F:F)*N4830</f>
        <v>12</v>
      </c>
    </row>
    <row r="4831" customHeight="1" spans="1:23">
      <c r="A4831" s="89" t="s">
        <v>877</v>
      </c>
      <c r="B4831" s="90">
        <v>46206</v>
      </c>
      <c r="C4831" s="91" t="str">
        <f t="shared" si="152"/>
        <v>7月第1周</v>
      </c>
      <c r="D4831" s="89" t="s">
        <v>878</v>
      </c>
      <c r="E4831" s="89" t="str">
        <f t="shared" si="153"/>
        <v>7月第1周--周5</v>
      </c>
      <c r="F4831" s="103" t="s">
        <v>27</v>
      </c>
      <c r="G4831" s="92" t="s">
        <v>92</v>
      </c>
      <c r="H4831" s="92" t="str">
        <f>_xlfn.XLOOKUP(O4831,匹配表1065!T:T,匹配表1065!W:W)</f>
        <v>芜湖市</v>
      </c>
      <c r="I4831" s="89" t="str">
        <f>_xlfn.XLOOKUP(O4831,匹配表1065!T:T,匹配表1065!X:X)</f>
        <v>PME2003</v>
      </c>
      <c r="J4831" s="102" t="s">
        <v>101</v>
      </c>
      <c r="K4831" s="89" cm="1">
        <f ca="1" t="array" ref="K4831:L4831">_xlfn.XLOOKUP(J4831,匹配表1065!Y:Y,匹配表1065!AA:AB)</f>
        <v>1</v>
      </c>
      <c r="L4831" s="89" t="str">
        <v>3个月以内</v>
      </c>
      <c r="M4831" s="92" t="s">
        <v>35</v>
      </c>
      <c r="N4831" s="102">
        <v>1</v>
      </c>
      <c r="O4831" s="93" t="str">
        <f>_xlfn.XLOOKUP(P4831,匹配表1065!U:U,匹配表1065!T:T)</f>
        <v>HO00000022</v>
      </c>
      <c r="P4831" s="102" t="s">
        <v>102</v>
      </c>
      <c r="Q4831" s="102" t="s">
        <v>883</v>
      </c>
      <c r="R4831" s="89" t="str">
        <f>_xlfn.XLOOKUP(Q4831,匹配表1065!L:L,匹配表1065!O:O)</f>
        <v>B</v>
      </c>
      <c r="S4831" s="93" t="str">
        <f>IFERROR(_xlfn.XLOOKUP(Q4831,匹配表1065!AI:AI,匹配表1065!AJ:AJ),"绿标")</f>
        <v>黑标</v>
      </c>
      <c r="T4831" s="93" t="str" cm="1">
        <f t="array" ref="T4831:U4831">_xlfn.XLOOKUP(Q4831,匹配表1065!L:L,匹配表1065!M:N)</f>
        <v>帕金森</v>
      </c>
      <c r="U4831" s="94" t="str">
        <v>神经内科</v>
      </c>
      <c r="V4831" s="95" t="s">
        <v>58</v>
      </c>
      <c r="W4831" s="93">
        <f>_xlfn.XLOOKUP(M4831,匹配表1065!D:D,匹配表1065!F:F)*N4831</f>
        <v>4</v>
      </c>
    </row>
    <row r="4832" customHeight="1" spans="1:23">
      <c r="A4832" s="89" t="s">
        <v>877</v>
      </c>
      <c r="B4832" s="90">
        <v>46206</v>
      </c>
      <c r="C4832" s="91" t="str">
        <f t="shared" si="152"/>
        <v>7月第1周</v>
      </c>
      <c r="D4832" s="89" t="s">
        <v>878</v>
      </c>
      <c r="E4832" s="89" t="str">
        <f t="shared" si="153"/>
        <v>7月第1周--周5</v>
      </c>
      <c r="F4832" s="103" t="s">
        <v>27</v>
      </c>
      <c r="G4832" s="92" t="s">
        <v>92</v>
      </c>
      <c r="H4832" s="92" t="str">
        <f>_xlfn.XLOOKUP(O4832,匹配表1065!T:T,匹配表1065!W:W)</f>
        <v>合肥市</v>
      </c>
      <c r="I4832" s="89" t="str">
        <f>_xlfn.XLOOKUP(O4832,匹配表1065!T:T,匹配表1065!X:X)</f>
        <v>PME2047</v>
      </c>
      <c r="J4832" s="102" t="s">
        <v>97</v>
      </c>
      <c r="K4832" s="89" cm="1">
        <f ca="1" t="array" ref="K4832:L4832">_xlfn.XLOOKUP(J4832,匹配表1065!Y:Y,匹配表1065!AA:AB)</f>
        <v>2</v>
      </c>
      <c r="L4832" s="89" t="str">
        <v>3个月以内</v>
      </c>
      <c r="M4832" s="92" t="s">
        <v>35</v>
      </c>
      <c r="N4832" s="102">
        <v>1</v>
      </c>
      <c r="O4832" s="93" t="str">
        <f>_xlfn.XLOOKUP(P4832,匹配表1065!U:U,匹配表1065!T:T)</f>
        <v>HO00000005</v>
      </c>
      <c r="P4832" s="102" t="s">
        <v>98</v>
      </c>
      <c r="Q4832" s="102" t="s">
        <v>208</v>
      </c>
      <c r="R4832" s="89" t="str">
        <f>_xlfn.XLOOKUP(Q4832,匹配表1065!L:L,匹配表1065!O:O)</f>
        <v>A</v>
      </c>
      <c r="S4832" s="93" t="str">
        <f>IFERROR(_xlfn.XLOOKUP(Q4832,匹配表1065!AI:AI,匹配表1065!AJ:AJ),"绿标")</f>
        <v>黑标</v>
      </c>
      <c r="T4832" s="93" t="str" cm="1">
        <f t="array" ref="T4832:U4832">_xlfn.XLOOKUP(Q4832,匹配表1065!L:L,匹配表1065!M:N)</f>
        <v>头痛</v>
      </c>
      <c r="U4832" s="94" t="str">
        <v>神经内科</v>
      </c>
      <c r="V4832" s="95" t="s">
        <v>58</v>
      </c>
      <c r="W4832" s="93">
        <f>_xlfn.XLOOKUP(M4832,匹配表1065!D:D,匹配表1065!F:F)*N4832</f>
        <v>4</v>
      </c>
    </row>
    <row r="4833" customHeight="1" spans="1:23">
      <c r="A4833" s="89" t="s">
        <v>877</v>
      </c>
      <c r="B4833" s="90">
        <v>46206</v>
      </c>
      <c r="C4833" s="91" t="str">
        <f t="shared" si="152"/>
        <v>7月第1周</v>
      </c>
      <c r="D4833" s="89" t="s">
        <v>878</v>
      </c>
      <c r="E4833" s="89" t="str">
        <f t="shared" si="153"/>
        <v>7月第1周--周5</v>
      </c>
      <c r="F4833" s="103" t="s">
        <v>27</v>
      </c>
      <c r="G4833" s="92" t="s">
        <v>92</v>
      </c>
      <c r="H4833" s="92" t="str">
        <f>_xlfn.XLOOKUP(O4833,匹配表1065!T:T,匹配表1065!W:W)</f>
        <v>合肥市</v>
      </c>
      <c r="I4833" s="89" t="str">
        <f>_xlfn.XLOOKUP(O4833,匹配表1065!T:T,匹配表1065!X:X)</f>
        <v>PME2048</v>
      </c>
      <c r="J4833" s="102" t="s">
        <v>547</v>
      </c>
      <c r="K4833" s="89" cm="1">
        <f ca="1" t="array" ref="K4833:L4833">_xlfn.XLOOKUP(J4833,匹配表1065!Y:Y,匹配表1065!AA:AB)</f>
        <v>4</v>
      </c>
      <c r="L4833" s="89" t="str">
        <v>3个月以上</v>
      </c>
      <c r="M4833" s="92" t="s">
        <v>35</v>
      </c>
      <c r="N4833" s="102">
        <v>1</v>
      </c>
      <c r="O4833" s="93" t="str">
        <f>_xlfn.XLOOKUP(P4833,匹配表1065!U:U,匹配表1065!T:T)</f>
        <v>HO00002956</v>
      </c>
      <c r="P4833" s="102" t="s">
        <v>285</v>
      </c>
      <c r="Q4833" s="102" t="s">
        <v>548</v>
      </c>
      <c r="R4833" s="89" t="str">
        <f>_xlfn.XLOOKUP(Q4833,匹配表1065!L:L,匹配表1065!O:O)</f>
        <v>B</v>
      </c>
      <c r="S4833" s="93" t="str">
        <f>IFERROR(_xlfn.XLOOKUP(Q4833,匹配表1065!AI:AI,匹配表1065!AJ:AJ),"绿标")</f>
        <v>绿标</v>
      </c>
      <c r="T4833" s="93" t="str" cm="1">
        <f t="array" ref="T4833:U4833">_xlfn.XLOOKUP(Q4833,匹配表1065!L:L,匹配表1065!M:N)</f>
        <v>脑血管</v>
      </c>
      <c r="U4833" s="94" t="str">
        <v>神经内科</v>
      </c>
      <c r="V4833" s="95" t="s">
        <v>33</v>
      </c>
      <c r="W4833" s="93">
        <f>_xlfn.XLOOKUP(M4833,匹配表1065!D:D,匹配表1065!F:F)*N4833</f>
        <v>4</v>
      </c>
    </row>
    <row r="4834" customHeight="1" spans="1:23">
      <c r="A4834" s="89" t="s">
        <v>877</v>
      </c>
      <c r="B4834" s="90">
        <v>46206</v>
      </c>
      <c r="C4834" s="91" t="str">
        <f t="shared" si="152"/>
        <v>7月第1周</v>
      </c>
      <c r="D4834" s="89" t="s">
        <v>878</v>
      </c>
      <c r="E4834" s="89" t="str">
        <f t="shared" si="153"/>
        <v>7月第1周--周5</v>
      </c>
      <c r="F4834" s="103" t="s">
        <v>27</v>
      </c>
      <c r="G4834" s="102" t="s">
        <v>104</v>
      </c>
      <c r="H4834" s="92" t="str">
        <f>_xlfn.XLOOKUP(O4834,匹配表1065!T:T,匹配表1065!W:W)</f>
        <v>济南市</v>
      </c>
      <c r="I4834" s="89" t="str">
        <f>_xlfn.XLOOKUP(O4834,匹配表1065!T:T,匹配表1065!X:X)</f>
        <v>PME2044</v>
      </c>
      <c r="J4834" s="102" t="s">
        <v>105</v>
      </c>
      <c r="K4834" s="89" cm="1">
        <f ca="1" t="array" ref="K4834:L4834">_xlfn.XLOOKUP(J4834,匹配表1065!Y:Y,匹配表1065!AA:AB)</f>
        <v>8</v>
      </c>
      <c r="L4834" s="89" t="str">
        <v>3个月以上</v>
      </c>
      <c r="M4834" s="92" t="s">
        <v>30</v>
      </c>
      <c r="N4834" s="102">
        <v>1</v>
      </c>
      <c r="O4834" s="93" t="str">
        <f>_xlfn.XLOOKUP(P4834,匹配表1065!U:U,匹配表1065!T:T)</f>
        <v>HO00371069</v>
      </c>
      <c r="P4834" s="102" t="s">
        <v>315</v>
      </c>
      <c r="Q4834" s="102" t="s">
        <v>316</v>
      </c>
      <c r="R4834" s="89" t="str">
        <f>_xlfn.XLOOKUP(Q4834,匹配表1065!L:L,匹配表1065!O:O)</f>
        <v>B</v>
      </c>
      <c r="S4834" s="93" t="str">
        <f>IFERROR(_xlfn.XLOOKUP(Q4834,匹配表1065!AI:AI,匹配表1065!AJ:AJ),"绿标")</f>
        <v>绿标</v>
      </c>
      <c r="T4834" s="93" t="str" cm="1">
        <f t="array" ref="T4834:U4834">_xlfn.XLOOKUP(Q4834,匹配表1065!L:L,匹配表1065!M:N)</f>
        <v>脑血管</v>
      </c>
      <c r="U4834" s="94" t="str">
        <v>神经内科</v>
      </c>
      <c r="V4834" s="95" t="s">
        <v>42</v>
      </c>
      <c r="W4834" s="93">
        <f>_xlfn.XLOOKUP(M4834,匹配表1065!D:D,匹配表1065!F:F)*N4834</f>
        <v>12</v>
      </c>
    </row>
    <row r="4835" customHeight="1" spans="1:23">
      <c r="A4835" s="89" t="s">
        <v>877</v>
      </c>
      <c r="B4835" s="90">
        <v>46206</v>
      </c>
      <c r="C4835" s="91" t="str">
        <f t="shared" si="152"/>
        <v>7月第1周</v>
      </c>
      <c r="D4835" s="89" t="s">
        <v>878</v>
      </c>
      <c r="E4835" s="89" t="str">
        <f t="shared" si="153"/>
        <v>7月第1周--周5</v>
      </c>
      <c r="F4835" s="103" t="s">
        <v>27</v>
      </c>
      <c r="G4835" s="102" t="s">
        <v>104</v>
      </c>
      <c r="H4835" s="92" t="str">
        <f>_xlfn.XLOOKUP(O4835,匹配表1065!T:T,匹配表1065!W:W)</f>
        <v>济南市</v>
      </c>
      <c r="I4835" s="89" t="str">
        <f>_xlfn.XLOOKUP(O4835,匹配表1065!T:T,匹配表1065!X:X)</f>
        <v>PME2026</v>
      </c>
      <c r="J4835" s="102" t="s">
        <v>116</v>
      </c>
      <c r="K4835" s="89" cm="1">
        <f ca="1" t="array" ref="K4835:L4835">_xlfn.XLOOKUP(J4835,匹配表1065!Y:Y,匹配表1065!AA:AB)</f>
        <v>13</v>
      </c>
      <c r="L4835" s="89" t="str">
        <v>3个月以上</v>
      </c>
      <c r="M4835" s="92" t="s">
        <v>35</v>
      </c>
      <c r="N4835" s="102">
        <v>1</v>
      </c>
      <c r="O4835" s="93" t="str">
        <f>_xlfn.XLOOKUP(P4835,匹配表1065!U:U,匹配表1065!T:T)</f>
        <v>HO00001409</v>
      </c>
      <c r="P4835" s="102" t="s">
        <v>117</v>
      </c>
      <c r="Q4835" s="102" t="s">
        <v>554</v>
      </c>
      <c r="R4835" s="89" t="str">
        <f>_xlfn.XLOOKUP(Q4835,匹配表1065!L:L,匹配表1065!O:O)</f>
        <v>B</v>
      </c>
      <c r="S4835" s="93" t="str">
        <f>IFERROR(_xlfn.XLOOKUP(Q4835,匹配表1065!AI:AI,匹配表1065!AJ:AJ),"绿标")</f>
        <v>红标</v>
      </c>
      <c r="T4835" s="93" t="str" cm="1">
        <f t="array" ref="T4835:U4835">_xlfn.XLOOKUP(Q4835,匹配表1065!L:L,匹配表1065!M:N)</f>
        <v>脑血管</v>
      </c>
      <c r="U4835" s="94" t="str">
        <v>神经内科</v>
      </c>
      <c r="V4835" s="95" t="s">
        <v>33</v>
      </c>
      <c r="W4835" s="93">
        <f>_xlfn.XLOOKUP(M4835,匹配表1065!D:D,匹配表1065!F:F)*N4835</f>
        <v>4</v>
      </c>
    </row>
    <row r="4836" customHeight="1" spans="1:23">
      <c r="A4836" s="89" t="s">
        <v>877</v>
      </c>
      <c r="B4836" s="90">
        <v>46206</v>
      </c>
      <c r="C4836" s="91" t="str">
        <f t="shared" si="152"/>
        <v>7月第1周</v>
      </c>
      <c r="D4836" s="89" t="s">
        <v>878</v>
      </c>
      <c r="E4836" s="89" t="str">
        <f t="shared" si="153"/>
        <v>7月第1周--周5</v>
      </c>
      <c r="F4836" s="103" t="s">
        <v>27</v>
      </c>
      <c r="G4836" s="102" t="s">
        <v>104</v>
      </c>
      <c r="H4836" s="92" t="str">
        <f>_xlfn.XLOOKUP(O4836,匹配表1065!T:T,匹配表1065!W:W)</f>
        <v>济南市</v>
      </c>
      <c r="I4836" s="89" t="str">
        <f>_xlfn.XLOOKUP(O4836,匹配表1065!T:T,匹配表1065!X:X)</f>
        <v>PME2026</v>
      </c>
      <c r="J4836" s="102" t="s">
        <v>116</v>
      </c>
      <c r="K4836" s="89" cm="1">
        <f ca="1" t="array" ref="K4836:L4836">_xlfn.XLOOKUP(J4836,匹配表1065!Y:Y,匹配表1065!AA:AB)</f>
        <v>13</v>
      </c>
      <c r="L4836" s="89" t="str">
        <v>3个月以上</v>
      </c>
      <c r="M4836" s="92" t="s">
        <v>30</v>
      </c>
      <c r="N4836" s="102">
        <v>1</v>
      </c>
      <c r="O4836" s="93" t="str">
        <f>_xlfn.XLOOKUP(P4836,匹配表1065!U:U,匹配表1065!T:T)</f>
        <v>HO00001409</v>
      </c>
      <c r="P4836" s="102" t="s">
        <v>117</v>
      </c>
      <c r="Q4836" s="102" t="s">
        <v>118</v>
      </c>
      <c r="R4836" s="89" t="str">
        <f>_xlfn.XLOOKUP(Q4836,匹配表1065!L:L,匹配表1065!O:O)</f>
        <v>A</v>
      </c>
      <c r="S4836" s="93" t="str">
        <f>IFERROR(_xlfn.XLOOKUP(Q4836,匹配表1065!AI:AI,匹配表1065!AJ:AJ),"绿标")</f>
        <v>绿标</v>
      </c>
      <c r="T4836" s="93" t="str" cm="1">
        <f t="array" ref="T4836:U4836">_xlfn.XLOOKUP(Q4836,匹配表1065!L:L,匹配表1065!M:N)</f>
        <v>头痛</v>
      </c>
      <c r="U4836" s="94" t="str">
        <v>神经内科</v>
      </c>
      <c r="V4836" s="95" t="s">
        <v>67</v>
      </c>
      <c r="W4836" s="93">
        <f>_xlfn.XLOOKUP(M4836,匹配表1065!D:D,匹配表1065!F:F)*N4836</f>
        <v>12</v>
      </c>
    </row>
    <row r="4837" customHeight="1" spans="1:23">
      <c r="A4837" s="89" t="s">
        <v>877</v>
      </c>
      <c r="B4837" s="90">
        <v>46206</v>
      </c>
      <c r="C4837" s="91" t="str">
        <f t="shared" si="152"/>
        <v>7月第1周</v>
      </c>
      <c r="D4837" s="89" t="s">
        <v>878</v>
      </c>
      <c r="E4837" s="89" t="str">
        <f t="shared" si="153"/>
        <v>7月第1周--周5</v>
      </c>
      <c r="F4837" s="103" t="s">
        <v>27</v>
      </c>
      <c r="G4837" s="102" t="s">
        <v>104</v>
      </c>
      <c r="H4837" s="92" t="str">
        <f>_xlfn.XLOOKUP(O4837,匹配表1065!T:T,匹配表1065!W:W)</f>
        <v>济南市</v>
      </c>
      <c r="I4837" s="89" t="str">
        <f>_xlfn.XLOOKUP(O4837,匹配表1065!T:T,匹配表1065!X:X)</f>
        <v>PME2025</v>
      </c>
      <c r="J4837" s="102" t="s">
        <v>111</v>
      </c>
      <c r="K4837" s="89" cm="1">
        <f ca="1" t="array" ref="K4837:L4837">_xlfn.XLOOKUP(J4837,匹配表1065!Y:Y,匹配表1065!AA:AB)</f>
        <v>30</v>
      </c>
      <c r="L4837" s="89" t="str">
        <v>3个月以上</v>
      </c>
      <c r="M4837" s="92" t="s">
        <v>55</v>
      </c>
      <c r="N4837" s="102">
        <v>2</v>
      </c>
      <c r="O4837" s="93" t="str">
        <f>_xlfn.XLOOKUP(P4837,匹配表1065!U:U,匹配表1065!T:T)</f>
        <v>HO00001400</v>
      </c>
      <c r="P4837" s="102" t="s">
        <v>112</v>
      </c>
      <c r="Q4837" s="102" t="s">
        <v>309</v>
      </c>
      <c r="R4837" s="89" t="str">
        <f>_xlfn.XLOOKUP(Q4837,匹配表1065!L:L,匹配表1065!O:O)</f>
        <v>A</v>
      </c>
      <c r="S4837" s="93" t="str">
        <f>IFERROR(_xlfn.XLOOKUP(Q4837,匹配表1065!AI:AI,匹配表1065!AJ:AJ),"绿标")</f>
        <v>红标</v>
      </c>
      <c r="T4837" s="93" t="str" cm="1">
        <f t="array" ref="T4837:U4837">_xlfn.XLOOKUP(Q4837,匹配表1065!L:L,匹配表1065!M:N)</f>
        <v>头痛</v>
      </c>
      <c r="U4837" s="94" t="str">
        <v>神经内科</v>
      </c>
      <c r="V4837" s="95" t="s">
        <v>58</v>
      </c>
      <c r="W4837" s="93">
        <f>_xlfn.XLOOKUP(M4837,匹配表1065!D:D,匹配表1065!F:F)*N4837</f>
        <v>16</v>
      </c>
    </row>
    <row r="4838" customHeight="1" spans="1:23">
      <c r="A4838" s="89" t="s">
        <v>877</v>
      </c>
      <c r="B4838" s="90">
        <v>46206</v>
      </c>
      <c r="C4838" s="91" t="str">
        <f t="shared" si="152"/>
        <v>7月第1周</v>
      </c>
      <c r="D4838" s="89" t="s">
        <v>878</v>
      </c>
      <c r="E4838" s="89" t="str">
        <f t="shared" si="153"/>
        <v>7月第1周--周5</v>
      </c>
      <c r="F4838" s="103" t="s">
        <v>27</v>
      </c>
      <c r="G4838" s="102" t="s">
        <v>104</v>
      </c>
      <c r="H4838" s="92" t="str">
        <f>_xlfn.XLOOKUP(O4838,匹配表1065!T:T,匹配表1065!W:W)</f>
        <v>济南市</v>
      </c>
      <c r="I4838" s="89" t="str">
        <f>_xlfn.XLOOKUP(O4838,匹配表1065!T:T,匹配表1065!X:X)</f>
        <v>PME2025</v>
      </c>
      <c r="J4838" s="102" t="s">
        <v>111</v>
      </c>
      <c r="K4838" s="89" cm="1">
        <f ca="1" t="array" ref="K4838:L4838">_xlfn.XLOOKUP(J4838,匹配表1065!Y:Y,匹配表1065!AA:AB)</f>
        <v>30</v>
      </c>
      <c r="L4838" s="89" t="str">
        <v>3个月以上</v>
      </c>
      <c r="M4838" s="92" t="s">
        <v>30</v>
      </c>
      <c r="N4838" s="102">
        <v>1</v>
      </c>
      <c r="O4838" s="93" t="str">
        <f>_xlfn.XLOOKUP(P4838,匹配表1065!U:U,匹配表1065!T:T)</f>
        <v>HO00001400</v>
      </c>
      <c r="P4838" s="102" t="s">
        <v>112</v>
      </c>
      <c r="Q4838" s="102" t="s">
        <v>308</v>
      </c>
      <c r="R4838" s="89" t="str">
        <f>_xlfn.XLOOKUP(Q4838,匹配表1065!L:L,匹配表1065!O:O)</f>
        <v>B</v>
      </c>
      <c r="S4838" s="93" t="str">
        <f>IFERROR(_xlfn.XLOOKUP(Q4838,匹配表1065!AI:AI,匹配表1065!AJ:AJ),"绿标")</f>
        <v>红标</v>
      </c>
      <c r="T4838" s="93" t="str" cm="1">
        <f t="array" ref="T4838:U4838">_xlfn.XLOOKUP(Q4838,匹配表1065!L:L,匹配表1065!M:N)</f>
        <v>脑血管</v>
      </c>
      <c r="U4838" s="94" t="str">
        <v>神经内科</v>
      </c>
      <c r="V4838" s="95" t="s">
        <v>42</v>
      </c>
      <c r="W4838" s="93">
        <f>_xlfn.XLOOKUP(M4838,匹配表1065!D:D,匹配表1065!F:F)*N4838</f>
        <v>12</v>
      </c>
    </row>
    <row r="4839" customHeight="1" spans="1:23">
      <c r="A4839" s="89" t="s">
        <v>877</v>
      </c>
      <c r="B4839" s="90">
        <v>46206</v>
      </c>
      <c r="C4839" s="91" t="str">
        <f t="shared" si="152"/>
        <v>7月第1周</v>
      </c>
      <c r="D4839" s="89" t="s">
        <v>878</v>
      </c>
      <c r="E4839" s="89" t="str">
        <f t="shared" si="153"/>
        <v>7月第1周--周5</v>
      </c>
      <c r="F4839" s="103" t="s">
        <v>27</v>
      </c>
      <c r="G4839" s="102" t="s">
        <v>104</v>
      </c>
      <c r="H4839" s="92" t="str">
        <f>_xlfn.XLOOKUP(O4839,匹配表1065!T:T,匹配表1065!W:W)</f>
        <v>聊城市</v>
      </c>
      <c r="I4839" s="89" t="str">
        <f>_xlfn.XLOOKUP(O4839,匹配表1065!T:T,匹配表1065!X:X)</f>
        <v>PME2046</v>
      </c>
      <c r="J4839" s="102" t="s">
        <v>108</v>
      </c>
      <c r="K4839" s="89" cm="1">
        <f ca="1" t="array" ref="K4839:L4839">_xlfn.XLOOKUP(J4839,匹配表1065!Y:Y,匹配表1065!AA:AB)</f>
        <v>8</v>
      </c>
      <c r="L4839" s="89" t="str">
        <v>3个月以上</v>
      </c>
      <c r="M4839" s="92" t="s">
        <v>30</v>
      </c>
      <c r="N4839" s="102">
        <v>1</v>
      </c>
      <c r="O4839" s="93" t="str">
        <f>_xlfn.XLOOKUP(P4839,匹配表1065!U:U,匹配表1065!T:T)</f>
        <v>HO00001415</v>
      </c>
      <c r="P4839" s="102" t="s">
        <v>109</v>
      </c>
      <c r="Q4839" s="102" t="s">
        <v>317</v>
      </c>
      <c r="R4839" s="89" t="str">
        <f>_xlfn.XLOOKUP(Q4839,匹配表1065!L:L,匹配表1065!O:O)</f>
        <v>A</v>
      </c>
      <c r="S4839" s="93" t="str">
        <f>IFERROR(_xlfn.XLOOKUP(Q4839,匹配表1065!AI:AI,匹配表1065!AJ:AJ),"绿标")</f>
        <v>绿标</v>
      </c>
      <c r="T4839" s="93" t="str" cm="1">
        <f t="array" ref="T4839:U4839">_xlfn.XLOOKUP(Q4839,匹配表1065!L:L,匹配表1065!M:N)</f>
        <v>头痛</v>
      </c>
      <c r="U4839" s="94" t="str">
        <v>神经内科</v>
      </c>
      <c r="V4839" s="95" t="s">
        <v>42</v>
      </c>
      <c r="W4839" s="93">
        <f>_xlfn.XLOOKUP(M4839,匹配表1065!D:D,匹配表1065!F:F)*N4839</f>
        <v>12</v>
      </c>
    </row>
    <row r="4840" customHeight="1" spans="1:23">
      <c r="A4840" s="89" t="s">
        <v>877</v>
      </c>
      <c r="B4840" s="90">
        <v>46206</v>
      </c>
      <c r="C4840" s="91" t="str">
        <f t="shared" si="152"/>
        <v>7月第1周</v>
      </c>
      <c r="D4840" s="89" t="s">
        <v>878</v>
      </c>
      <c r="E4840" s="89" t="str">
        <f t="shared" si="153"/>
        <v>7月第1周--周5</v>
      </c>
      <c r="F4840" s="103" t="s">
        <v>27</v>
      </c>
      <c r="G4840" s="102" t="s">
        <v>104</v>
      </c>
      <c r="H4840" s="92" t="str">
        <f>_xlfn.XLOOKUP(O4840,匹配表1065!T:T,匹配表1065!W:W)</f>
        <v>济南市</v>
      </c>
      <c r="I4840" s="89" t="str">
        <f>_xlfn.XLOOKUP(O4840,匹配表1065!T:T,匹配表1065!X:X)</f>
        <v>PME2025</v>
      </c>
      <c r="J4840" s="102" t="s">
        <v>128</v>
      </c>
      <c r="K4840" s="89" cm="1">
        <f ca="1" t="array" ref="K4840:L4840">_xlfn.XLOOKUP(J4840,匹配表1065!Y:Y,匹配表1065!AA:AB)</f>
        <v>13</v>
      </c>
      <c r="L4840" s="89" t="str">
        <v>3个月以上</v>
      </c>
      <c r="M4840" s="92" t="s">
        <v>30</v>
      </c>
      <c r="N4840" s="102">
        <v>1</v>
      </c>
      <c r="O4840" s="93" t="str">
        <f>_xlfn.XLOOKUP(P4840,匹配表1065!U:U,匹配表1065!T:T)</f>
        <v>HO00001400</v>
      </c>
      <c r="P4840" s="102" t="s">
        <v>112</v>
      </c>
      <c r="Q4840" s="102" t="s">
        <v>319</v>
      </c>
      <c r="R4840" s="89" t="str">
        <f>_xlfn.XLOOKUP(Q4840,匹配表1065!L:L,匹配表1065!O:O)</f>
        <v>B</v>
      </c>
      <c r="S4840" s="93" t="str">
        <f>IFERROR(_xlfn.XLOOKUP(Q4840,匹配表1065!AI:AI,匹配表1065!AJ:AJ),"绿标")</f>
        <v>绿标</v>
      </c>
      <c r="T4840" s="93" t="str" cm="1">
        <f t="array" ref="T4840:U4840">_xlfn.XLOOKUP(Q4840,匹配表1065!L:L,匹配表1065!M:N)</f>
        <v>脑血管</v>
      </c>
      <c r="U4840" s="94" t="str">
        <v>神经内科</v>
      </c>
      <c r="V4840" s="95" t="s">
        <v>58</v>
      </c>
      <c r="W4840" s="93">
        <f>_xlfn.XLOOKUP(M4840,匹配表1065!D:D,匹配表1065!F:F)*N4840</f>
        <v>12</v>
      </c>
    </row>
    <row r="4841" customHeight="1" spans="1:23">
      <c r="A4841" s="89" t="s">
        <v>877</v>
      </c>
      <c r="B4841" s="90">
        <v>46206</v>
      </c>
      <c r="C4841" s="91" t="str">
        <f t="shared" si="152"/>
        <v>7月第1周</v>
      </c>
      <c r="D4841" s="89" t="s">
        <v>878</v>
      </c>
      <c r="E4841" s="89" t="str">
        <f t="shared" si="153"/>
        <v>7月第1周--周5</v>
      </c>
      <c r="F4841" s="103" t="s">
        <v>27</v>
      </c>
      <c r="G4841" s="102" t="s">
        <v>104</v>
      </c>
      <c r="H4841" s="92" t="str">
        <f>_xlfn.XLOOKUP(O4841,匹配表1065!T:T,匹配表1065!W:W)</f>
        <v>济南市</v>
      </c>
      <c r="I4841" s="89" t="str">
        <f>_xlfn.XLOOKUP(O4841,匹配表1065!T:T,匹配表1065!X:X)</f>
        <v>PME2025</v>
      </c>
      <c r="J4841" s="102" t="s">
        <v>128</v>
      </c>
      <c r="K4841" s="89" cm="1">
        <f ca="1" t="array" ref="K4841:L4841">_xlfn.XLOOKUP(J4841,匹配表1065!Y:Y,匹配表1065!AA:AB)</f>
        <v>13</v>
      </c>
      <c r="L4841" s="89" t="str">
        <v>3个月以上</v>
      </c>
      <c r="M4841" s="92" t="s">
        <v>35</v>
      </c>
      <c r="N4841" s="102">
        <v>1</v>
      </c>
      <c r="O4841" s="93" t="str">
        <f>_xlfn.XLOOKUP(P4841,匹配表1065!U:U,匹配表1065!T:T)</f>
        <v>HO00001400</v>
      </c>
      <c r="P4841" s="102" t="s">
        <v>112</v>
      </c>
      <c r="Q4841" s="102" t="s">
        <v>134</v>
      </c>
      <c r="R4841" s="89" t="str">
        <f>_xlfn.XLOOKUP(Q4841,匹配表1065!L:L,匹配表1065!O:O)</f>
        <v>D</v>
      </c>
      <c r="S4841" s="93" t="str">
        <f>IFERROR(_xlfn.XLOOKUP(Q4841,匹配表1065!AI:AI,匹配表1065!AJ:AJ),"绿标")</f>
        <v>绿标</v>
      </c>
      <c r="T4841" s="93" t="str" cm="1">
        <f t="array" ref="T4841:U4841">_xlfn.XLOOKUP(Q4841,匹配表1065!L:L,匹配表1065!M:N)</f>
        <v>抑郁焦虑</v>
      </c>
      <c r="U4841" s="94" t="str">
        <v>精神心理科</v>
      </c>
      <c r="V4841" s="95" t="s">
        <v>70</v>
      </c>
      <c r="W4841" s="93">
        <f>_xlfn.XLOOKUP(M4841,匹配表1065!D:D,匹配表1065!F:F)*N4841</f>
        <v>4</v>
      </c>
    </row>
    <row r="4842" customHeight="1" spans="1:23">
      <c r="A4842" s="89" t="s">
        <v>877</v>
      </c>
      <c r="B4842" s="90">
        <v>46206</v>
      </c>
      <c r="C4842" s="91" t="str">
        <f t="shared" si="152"/>
        <v>7月第1周</v>
      </c>
      <c r="D4842" s="89" t="s">
        <v>878</v>
      </c>
      <c r="E4842" s="89" t="str">
        <f t="shared" si="153"/>
        <v>7月第1周--周5</v>
      </c>
      <c r="F4842" s="103" t="s">
        <v>27</v>
      </c>
      <c r="G4842" s="102" t="s">
        <v>104</v>
      </c>
      <c r="H4842" s="92" t="str">
        <f>_xlfn.XLOOKUP(O4842,匹配表1065!T:T,匹配表1065!W:W)</f>
        <v>济南市</v>
      </c>
      <c r="I4842" s="89" t="str">
        <f>_xlfn.XLOOKUP(O4842,匹配表1065!T:T,匹配表1065!X:X)</f>
        <v>PME2029</v>
      </c>
      <c r="J4842" s="102" t="s">
        <v>128</v>
      </c>
      <c r="K4842" s="89" cm="1">
        <f ca="1" t="array" ref="K4842:L4842">_xlfn.XLOOKUP(J4842,匹配表1065!Y:Y,匹配表1065!AA:AB)</f>
        <v>13</v>
      </c>
      <c r="L4842" s="89" t="str">
        <v>3个月以上</v>
      </c>
      <c r="M4842" s="92" t="s">
        <v>35</v>
      </c>
      <c r="N4842" s="102">
        <v>1</v>
      </c>
      <c r="O4842" s="93" t="str">
        <f>_xlfn.XLOOKUP(P4842,匹配表1065!U:U,匹配表1065!T:T)</f>
        <v>HO00024281</v>
      </c>
      <c r="P4842" s="102" t="s">
        <v>129</v>
      </c>
      <c r="Q4842" s="102" t="s">
        <v>130</v>
      </c>
      <c r="R4842" s="89" t="str">
        <f>_xlfn.XLOOKUP(Q4842,匹配表1065!L:L,匹配表1065!O:O)</f>
        <v>B</v>
      </c>
      <c r="S4842" s="93" t="str">
        <f>IFERROR(_xlfn.XLOOKUP(Q4842,匹配表1065!AI:AI,匹配表1065!AJ:AJ),"绿标")</f>
        <v>绿标</v>
      </c>
      <c r="T4842" s="93" t="str" cm="1">
        <f t="array" ref="T4842:U4842">_xlfn.XLOOKUP(Q4842,匹配表1065!L:L,匹配表1065!M:N)</f>
        <v>脑血管</v>
      </c>
      <c r="U4842" s="94" t="str">
        <v>神经内科</v>
      </c>
      <c r="V4842" s="95" t="s">
        <v>58</v>
      </c>
      <c r="W4842" s="93">
        <f>_xlfn.XLOOKUP(M4842,匹配表1065!D:D,匹配表1065!F:F)*N4842</f>
        <v>4</v>
      </c>
    </row>
    <row r="4843" customHeight="1" spans="1:23">
      <c r="A4843" s="89" t="s">
        <v>877</v>
      </c>
      <c r="B4843" s="90">
        <v>46206</v>
      </c>
      <c r="C4843" s="91" t="str">
        <f t="shared" si="152"/>
        <v>7月第1周</v>
      </c>
      <c r="D4843" s="89" t="s">
        <v>878</v>
      </c>
      <c r="E4843" s="89" t="str">
        <f t="shared" si="153"/>
        <v>7月第1周--周5</v>
      </c>
      <c r="F4843" s="103" t="s">
        <v>27</v>
      </c>
      <c r="G4843" s="102" t="s">
        <v>104</v>
      </c>
      <c r="H4843" s="92" t="str">
        <f>_xlfn.XLOOKUP(O4843,匹配表1065!T:T,匹配表1065!W:W)</f>
        <v>济南市</v>
      </c>
      <c r="I4843" s="89" t="str">
        <f>_xlfn.XLOOKUP(O4843,匹配表1065!T:T,匹配表1065!X:X)</f>
        <v>PME2024</v>
      </c>
      <c r="J4843" s="102" t="s">
        <v>125</v>
      </c>
      <c r="K4843" s="89" cm="1">
        <f ca="1" t="array" ref="K4843:L4843">_xlfn.XLOOKUP(J4843,匹配表1065!Y:Y,匹配表1065!AA:AB)</f>
        <v>9</v>
      </c>
      <c r="L4843" s="89" t="str">
        <v>3个月以上</v>
      </c>
      <c r="M4843" s="92" t="s">
        <v>30</v>
      </c>
      <c r="N4843" s="102">
        <v>1</v>
      </c>
      <c r="O4843" s="93" t="str">
        <f>_xlfn.XLOOKUP(P4843,匹配表1065!U:U,匹配表1065!T:T)</f>
        <v>HO00001404</v>
      </c>
      <c r="P4843" s="102" t="s">
        <v>126</v>
      </c>
      <c r="Q4843" s="102" t="s">
        <v>127</v>
      </c>
      <c r="R4843" s="89" t="str">
        <f>_xlfn.XLOOKUP(Q4843,匹配表1065!L:L,匹配表1065!O:O)</f>
        <v>A</v>
      </c>
      <c r="S4843" s="93" t="str">
        <f>IFERROR(_xlfn.XLOOKUP(Q4843,匹配表1065!AI:AI,匹配表1065!AJ:AJ),"绿标")</f>
        <v>红标</v>
      </c>
      <c r="T4843" s="93" t="str" cm="1">
        <f t="array" ref="T4843:U4843">_xlfn.XLOOKUP(Q4843,匹配表1065!L:L,匹配表1065!M:N)</f>
        <v>头痛</v>
      </c>
      <c r="U4843" s="94" t="str">
        <v>神经内科</v>
      </c>
      <c r="V4843" s="95" t="s">
        <v>42</v>
      </c>
      <c r="W4843" s="93">
        <f>_xlfn.XLOOKUP(M4843,匹配表1065!D:D,匹配表1065!F:F)*N4843</f>
        <v>12</v>
      </c>
    </row>
    <row r="4844" customHeight="1" spans="1:23">
      <c r="A4844" s="89" t="s">
        <v>877</v>
      </c>
      <c r="B4844" s="90">
        <v>46206</v>
      </c>
      <c r="C4844" s="91" t="str">
        <f t="shared" si="152"/>
        <v>7月第1周</v>
      </c>
      <c r="D4844" s="89" t="s">
        <v>878</v>
      </c>
      <c r="E4844" s="89" t="str">
        <f t="shared" si="153"/>
        <v>7月第1周--周5</v>
      </c>
      <c r="F4844" s="103" t="s">
        <v>27</v>
      </c>
      <c r="G4844" s="102" t="s">
        <v>104</v>
      </c>
      <c r="H4844" s="92" t="str">
        <f>_xlfn.XLOOKUP(O4844,匹配表1065!T:T,匹配表1065!W:W)</f>
        <v>济南市</v>
      </c>
      <c r="I4844" s="89" t="str">
        <f>_xlfn.XLOOKUP(O4844,匹配表1065!T:T,匹配表1065!X:X)</f>
        <v>PME2024</v>
      </c>
      <c r="J4844" s="102" t="s">
        <v>125</v>
      </c>
      <c r="K4844" s="89" cm="1">
        <f ca="1" t="array" ref="K4844:L4844">_xlfn.XLOOKUP(J4844,匹配表1065!Y:Y,匹配表1065!AA:AB)</f>
        <v>9</v>
      </c>
      <c r="L4844" s="89" t="str">
        <v>3个月以上</v>
      </c>
      <c r="M4844" s="92" t="s">
        <v>35</v>
      </c>
      <c r="N4844" s="102">
        <v>1</v>
      </c>
      <c r="O4844" s="93" t="str">
        <f>_xlfn.XLOOKUP(P4844,匹配表1065!U:U,匹配表1065!T:T)</f>
        <v>HO00001404</v>
      </c>
      <c r="P4844" s="102" t="s">
        <v>126</v>
      </c>
      <c r="Q4844" s="102" t="s">
        <v>414</v>
      </c>
      <c r="R4844" s="89" t="str">
        <f>_xlfn.XLOOKUP(Q4844,匹配表1065!L:L,匹配表1065!O:O)</f>
        <v>B</v>
      </c>
      <c r="S4844" s="93" t="str">
        <f>IFERROR(_xlfn.XLOOKUP(Q4844,匹配表1065!AI:AI,匹配表1065!AJ:AJ),"绿标")</f>
        <v>绿标</v>
      </c>
      <c r="T4844" s="93" t="str" cm="1">
        <f t="array" ref="T4844:U4844">_xlfn.XLOOKUP(Q4844,匹配表1065!L:L,匹配表1065!M:N)</f>
        <v>其他</v>
      </c>
      <c r="U4844" s="94" t="str">
        <v>神经内科</v>
      </c>
      <c r="V4844" s="95" t="s">
        <v>58</v>
      </c>
      <c r="W4844" s="93">
        <f>_xlfn.XLOOKUP(M4844,匹配表1065!D:D,匹配表1065!F:F)*N4844</f>
        <v>4</v>
      </c>
    </row>
    <row r="4845" customHeight="1" spans="1:23">
      <c r="A4845" s="89" t="s">
        <v>877</v>
      </c>
      <c r="B4845" s="90">
        <v>46206</v>
      </c>
      <c r="C4845" s="91" t="str">
        <f t="shared" si="152"/>
        <v>7月第1周</v>
      </c>
      <c r="D4845" s="89" t="s">
        <v>878</v>
      </c>
      <c r="E4845" s="89" t="str">
        <f t="shared" si="153"/>
        <v>7月第1周--周5</v>
      </c>
      <c r="F4845" s="103" t="s">
        <v>27</v>
      </c>
      <c r="G4845" s="102" t="s">
        <v>28</v>
      </c>
      <c r="H4845" s="92" t="str">
        <f>_xlfn.XLOOKUP(O4845,匹配表1065!T:T,匹配表1065!W:W)</f>
        <v>南京市</v>
      </c>
      <c r="I4845" s="89" t="str">
        <f>_xlfn.XLOOKUP(O4845,匹配表1065!T:T,匹配表1065!X:X)</f>
        <v>PME2005</v>
      </c>
      <c r="J4845" s="102" t="s">
        <v>54</v>
      </c>
      <c r="K4845" s="89" cm="1">
        <f ca="1" t="array" ref="K4845:L4845">_xlfn.XLOOKUP(J4845,匹配表1065!Y:Y,匹配表1065!AA:AB)</f>
        <v>3</v>
      </c>
      <c r="L4845" s="89" t="str">
        <v>3个月以上</v>
      </c>
      <c r="M4845" s="92" t="s">
        <v>55</v>
      </c>
      <c r="N4845" s="102">
        <v>1</v>
      </c>
      <c r="O4845" s="93" t="str">
        <f>_xlfn.XLOOKUP(P4845,匹配表1065!U:U,匹配表1065!T:T)</f>
        <v>HO00000975</v>
      </c>
      <c r="P4845" s="102" t="s">
        <v>56</v>
      </c>
      <c r="Q4845" s="102" t="s">
        <v>264</v>
      </c>
      <c r="R4845" s="89" t="str">
        <f>_xlfn.XLOOKUP(Q4845,匹配表1065!L:L,匹配表1065!O:O)</f>
        <v>A</v>
      </c>
      <c r="S4845" s="93" t="str">
        <f>IFERROR(_xlfn.XLOOKUP(Q4845,匹配表1065!AI:AI,匹配表1065!AJ:AJ),"绿标")</f>
        <v>红标</v>
      </c>
      <c r="T4845" s="93" t="str" cm="1">
        <f t="array" ref="T4845:U4845">_xlfn.XLOOKUP(Q4845,匹配表1065!L:L,匹配表1065!M:N)</f>
        <v>头痛</v>
      </c>
      <c r="U4845" s="94" t="str">
        <v>神经内科</v>
      </c>
      <c r="V4845" s="95" t="s">
        <v>33</v>
      </c>
      <c r="W4845" s="93">
        <f>_xlfn.XLOOKUP(M4845,匹配表1065!D:D,匹配表1065!F:F)*N4845</f>
        <v>8</v>
      </c>
    </row>
    <row r="4846" customHeight="1" spans="1:23">
      <c r="A4846" s="89" t="s">
        <v>877</v>
      </c>
      <c r="B4846" s="90">
        <v>46206</v>
      </c>
      <c r="C4846" s="91" t="str">
        <f t="shared" si="152"/>
        <v>7月第1周</v>
      </c>
      <c r="D4846" s="89" t="s">
        <v>878</v>
      </c>
      <c r="E4846" s="89" t="str">
        <f t="shared" si="153"/>
        <v>7月第1周--周5</v>
      </c>
      <c r="F4846" s="103" t="s">
        <v>27</v>
      </c>
      <c r="G4846" s="102" t="s">
        <v>28</v>
      </c>
      <c r="H4846" s="92" t="str">
        <f>_xlfn.XLOOKUP(O4846,匹配表1065!T:T,匹配表1065!W:W)</f>
        <v>南京市</v>
      </c>
      <c r="I4846" s="89" t="str">
        <f>_xlfn.XLOOKUP(O4846,匹配表1065!T:T,匹配表1065!X:X)</f>
        <v>PME2005</v>
      </c>
      <c r="J4846" s="102" t="s">
        <v>54</v>
      </c>
      <c r="K4846" s="89" cm="1">
        <f ca="1" t="array" ref="K4846:L4846">_xlfn.XLOOKUP(J4846,匹配表1065!Y:Y,匹配表1065!AA:AB)</f>
        <v>3</v>
      </c>
      <c r="L4846" s="89" t="str">
        <v>3个月以上</v>
      </c>
      <c r="M4846" s="92" t="s">
        <v>55</v>
      </c>
      <c r="N4846" s="102">
        <v>1</v>
      </c>
      <c r="O4846" s="93" t="str">
        <f>_xlfn.XLOOKUP(P4846,匹配表1065!U:U,匹配表1065!T:T)</f>
        <v>HO00000975</v>
      </c>
      <c r="P4846" s="102" t="s">
        <v>56</v>
      </c>
      <c r="Q4846" s="102" t="s">
        <v>342</v>
      </c>
      <c r="R4846" s="89" t="str">
        <f>_xlfn.XLOOKUP(Q4846,匹配表1065!L:L,匹配表1065!O:O)</f>
        <v>A</v>
      </c>
      <c r="S4846" s="93" t="str">
        <f>IFERROR(_xlfn.XLOOKUP(Q4846,匹配表1065!AI:AI,匹配表1065!AJ:AJ),"绿标")</f>
        <v>绿标</v>
      </c>
      <c r="T4846" s="93" t="str" cm="1">
        <f t="array" ref="T4846:U4846">_xlfn.XLOOKUP(Q4846,匹配表1065!L:L,匹配表1065!M:N)</f>
        <v>头痛</v>
      </c>
      <c r="U4846" s="94" t="str">
        <v>神经内科</v>
      </c>
      <c r="V4846" s="95" t="s">
        <v>33</v>
      </c>
      <c r="W4846" s="93">
        <f>_xlfn.XLOOKUP(M4846,匹配表1065!D:D,匹配表1065!F:F)*N4846</f>
        <v>8</v>
      </c>
    </row>
    <row r="4847" customHeight="1" spans="1:23">
      <c r="A4847" s="89" t="s">
        <v>877</v>
      </c>
      <c r="B4847" s="90">
        <v>46206</v>
      </c>
      <c r="C4847" s="91" t="str">
        <f t="shared" si="152"/>
        <v>7月第1周</v>
      </c>
      <c r="D4847" s="89" t="s">
        <v>878</v>
      </c>
      <c r="E4847" s="89" t="str">
        <f t="shared" si="153"/>
        <v>7月第1周--周5</v>
      </c>
      <c r="F4847" s="103" t="s">
        <v>27</v>
      </c>
      <c r="G4847" s="102" t="s">
        <v>28</v>
      </c>
      <c r="H4847" s="92" t="str">
        <f>_xlfn.XLOOKUP(O4847,匹配表1065!T:T,匹配表1065!W:W)</f>
        <v>南京市</v>
      </c>
      <c r="I4847" s="89" t="str">
        <f>_xlfn.XLOOKUP(O4847,匹配表1065!T:T,匹配表1065!X:X)</f>
        <v>PME2006</v>
      </c>
      <c r="J4847" s="102" t="s">
        <v>29</v>
      </c>
      <c r="K4847" s="89" cm="1">
        <f ca="1" t="array" ref="K4847:L4847">_xlfn.XLOOKUP(J4847,匹配表1065!Y:Y,匹配表1065!AA:AB)</f>
        <v>15</v>
      </c>
      <c r="L4847" s="89" t="str">
        <v>3个月以上</v>
      </c>
      <c r="M4847" s="92" t="s">
        <v>30</v>
      </c>
      <c r="N4847" s="102">
        <v>1</v>
      </c>
      <c r="O4847" s="93" t="str">
        <f>_xlfn.XLOOKUP(P4847,匹配表1065!U:U,匹配表1065!T:T)</f>
        <v>HO00000959</v>
      </c>
      <c r="P4847" s="102" t="s">
        <v>196</v>
      </c>
      <c r="Q4847" s="102" t="s">
        <v>268</v>
      </c>
      <c r="R4847" s="89" t="str">
        <f>_xlfn.XLOOKUP(Q4847,匹配表1065!L:L,匹配表1065!O:O)</f>
        <v>C</v>
      </c>
      <c r="S4847" s="93" t="str">
        <f>IFERROR(_xlfn.XLOOKUP(Q4847,匹配表1065!AI:AI,匹配表1065!AJ:AJ),"绿标")</f>
        <v>红标</v>
      </c>
      <c r="T4847" s="93" t="str" cm="1">
        <f t="array" ref="T4847:U4847">_xlfn.XLOOKUP(Q4847,匹配表1065!L:L,匹配表1065!M:N)</f>
        <v>眩晕</v>
      </c>
      <c r="U4847" s="94" t="str">
        <v>耳鼻喉科</v>
      </c>
      <c r="V4847" s="95" t="s">
        <v>70</v>
      </c>
      <c r="W4847" s="93">
        <f>_xlfn.XLOOKUP(M4847,匹配表1065!D:D,匹配表1065!F:F)*N4847</f>
        <v>12</v>
      </c>
    </row>
    <row r="4848" customHeight="1" spans="1:23">
      <c r="A4848" s="89" t="s">
        <v>877</v>
      </c>
      <c r="B4848" s="90">
        <v>46206</v>
      </c>
      <c r="C4848" s="91" t="str">
        <f t="shared" si="152"/>
        <v>7月第1周</v>
      </c>
      <c r="D4848" s="89" t="s">
        <v>878</v>
      </c>
      <c r="E4848" s="89" t="str">
        <f t="shared" si="153"/>
        <v>7月第1周--周5</v>
      </c>
      <c r="F4848" s="103" t="s">
        <v>27</v>
      </c>
      <c r="G4848" s="102" t="s">
        <v>28</v>
      </c>
      <c r="H4848" s="92" t="str">
        <f>_xlfn.XLOOKUP(O4848,匹配表1065!T:T,匹配表1065!W:W)</f>
        <v>镇江市</v>
      </c>
      <c r="I4848" s="89" t="str">
        <f>_xlfn.XLOOKUP(O4848,匹配表1065!T:T,匹配表1065!X:X)</f>
        <v>PME2039</v>
      </c>
      <c r="J4848" s="102" t="s">
        <v>39</v>
      </c>
      <c r="K4848" s="89" cm="1">
        <f ca="1" t="array" ref="K4848:L4848">_xlfn.XLOOKUP(J4848,匹配表1065!Y:Y,匹配表1065!AA:AB)</f>
        <v>7</v>
      </c>
      <c r="L4848" s="89" t="str">
        <v>3个月以上</v>
      </c>
      <c r="M4848" s="92" t="s">
        <v>35</v>
      </c>
      <c r="N4848" s="102">
        <v>1</v>
      </c>
      <c r="O4848" s="93" t="str">
        <f>_xlfn.XLOOKUP(P4848,匹配表1065!U:U,匹配表1065!T:T)</f>
        <v>HO00001014</v>
      </c>
      <c r="P4848" s="102" t="s">
        <v>266</v>
      </c>
      <c r="Q4848" s="102" t="s">
        <v>888</v>
      </c>
      <c r="R4848" s="89" t="str">
        <f>_xlfn.XLOOKUP(Q4848,匹配表1065!L:L,匹配表1065!O:O)</f>
        <v>B</v>
      </c>
      <c r="S4848" s="93" t="str">
        <f>IFERROR(_xlfn.XLOOKUP(Q4848,匹配表1065!AI:AI,匹配表1065!AJ:AJ),"绿标")</f>
        <v>绿标</v>
      </c>
      <c r="T4848" s="93" t="str" cm="1">
        <f t="array" ref="T4848:U4848">_xlfn.XLOOKUP(Q4848,匹配表1065!L:L,匹配表1065!M:N)</f>
        <v>脑血管</v>
      </c>
      <c r="U4848" s="94" t="str">
        <v>神经内科</v>
      </c>
      <c r="V4848" s="95" t="s">
        <v>42</v>
      </c>
      <c r="W4848" s="93">
        <f>_xlfn.XLOOKUP(M4848,匹配表1065!D:D,匹配表1065!F:F)*N4848</f>
        <v>4</v>
      </c>
    </row>
    <row r="4849" customHeight="1" spans="1:23">
      <c r="A4849" s="89" t="s">
        <v>877</v>
      </c>
      <c r="B4849" s="90">
        <v>46206</v>
      </c>
      <c r="C4849" s="91" t="str">
        <f t="shared" si="152"/>
        <v>7月第1周</v>
      </c>
      <c r="D4849" s="89" t="s">
        <v>878</v>
      </c>
      <c r="E4849" s="89" t="str">
        <f t="shared" si="153"/>
        <v>7月第1周--周5</v>
      </c>
      <c r="F4849" s="103" t="s">
        <v>27</v>
      </c>
      <c r="G4849" s="102" t="s">
        <v>28</v>
      </c>
      <c r="H4849" s="92" t="str">
        <f>_xlfn.XLOOKUP(O4849,匹配表1065!T:T,匹配表1065!W:W)</f>
        <v>镇江市</v>
      </c>
      <c r="I4849" s="89" t="str">
        <f>_xlfn.XLOOKUP(O4849,匹配表1065!T:T,匹配表1065!X:X)</f>
        <v>PME2039</v>
      </c>
      <c r="J4849" s="102" t="s">
        <v>39</v>
      </c>
      <c r="K4849" s="89" cm="1">
        <f ca="1" t="array" ref="K4849:L4849">_xlfn.XLOOKUP(J4849,匹配表1065!Y:Y,匹配表1065!AA:AB)</f>
        <v>7</v>
      </c>
      <c r="L4849" s="89" t="str">
        <v>3个月以上</v>
      </c>
      <c r="M4849" s="92" t="s">
        <v>35</v>
      </c>
      <c r="N4849" s="102">
        <v>1</v>
      </c>
      <c r="O4849" s="93" t="str">
        <f>_xlfn.XLOOKUP(P4849,匹配表1065!U:U,匹配表1065!T:T)</f>
        <v>HO00001015</v>
      </c>
      <c r="P4849" s="102" t="s">
        <v>43</v>
      </c>
      <c r="Q4849" s="102" t="s">
        <v>688</v>
      </c>
      <c r="R4849" s="89" t="str">
        <f>_xlfn.XLOOKUP(Q4849,匹配表1065!L:L,匹配表1065!O:O)</f>
        <v>B</v>
      </c>
      <c r="S4849" s="93" t="str">
        <f>IFERROR(_xlfn.XLOOKUP(Q4849,匹配表1065!AI:AI,匹配表1065!AJ:AJ),"绿标")</f>
        <v>绿标</v>
      </c>
      <c r="T4849" s="93" t="str" cm="1">
        <f t="array" ref="T4849:U4849">_xlfn.XLOOKUP(Q4849,匹配表1065!L:L,匹配表1065!M:N)</f>
        <v>脑血管</v>
      </c>
      <c r="U4849" s="94" t="str">
        <v>神经内科</v>
      </c>
      <c r="V4849" s="95" t="s">
        <v>33</v>
      </c>
      <c r="W4849" s="93">
        <f>_xlfn.XLOOKUP(M4849,匹配表1065!D:D,匹配表1065!F:F)*N4849</f>
        <v>4</v>
      </c>
    </row>
    <row r="4850" customHeight="1" spans="1:23">
      <c r="A4850" s="89" t="s">
        <v>877</v>
      </c>
      <c r="B4850" s="90">
        <v>46206</v>
      </c>
      <c r="C4850" s="91" t="str">
        <f t="shared" si="152"/>
        <v>7月第1周</v>
      </c>
      <c r="D4850" s="89" t="s">
        <v>878</v>
      </c>
      <c r="E4850" s="89" t="str">
        <f t="shared" si="153"/>
        <v>7月第1周--周5</v>
      </c>
      <c r="F4850" s="103" t="s">
        <v>27</v>
      </c>
      <c r="G4850" s="102" t="s">
        <v>28</v>
      </c>
      <c r="H4850" s="92" t="str">
        <f>_xlfn.XLOOKUP(O4850,匹配表1065!T:T,匹配表1065!W:W)</f>
        <v>常州市</v>
      </c>
      <c r="I4850" s="89" t="str">
        <f>_xlfn.XLOOKUP(O4850,匹配表1065!T:T,匹配表1065!X:X)</f>
        <v>PME2015</v>
      </c>
      <c r="J4850" s="102" t="s">
        <v>45</v>
      </c>
      <c r="K4850" s="89" cm="1">
        <f ca="1" t="array" ref="K4850:L4850">_xlfn.XLOOKUP(J4850,匹配表1065!Y:Y,匹配表1065!AA:AB)</f>
        <v>9</v>
      </c>
      <c r="L4850" s="89" t="str">
        <v>3个月以上</v>
      </c>
      <c r="M4850" s="92" t="s">
        <v>35</v>
      </c>
      <c r="N4850" s="102">
        <v>1</v>
      </c>
      <c r="O4850" s="93" t="str">
        <f>_xlfn.XLOOKUP(P4850,匹配表1065!U:U,匹配表1065!T:T)</f>
        <v>HO00000941</v>
      </c>
      <c r="P4850" s="102" t="s">
        <v>542</v>
      </c>
      <c r="Q4850" s="102" t="s">
        <v>544</v>
      </c>
      <c r="R4850" s="89" t="str">
        <f>_xlfn.XLOOKUP(Q4850,匹配表1065!L:L,匹配表1065!O:O)</f>
        <v>A</v>
      </c>
      <c r="S4850" s="93" t="str">
        <f>IFERROR(_xlfn.XLOOKUP(Q4850,匹配表1065!AI:AI,匹配表1065!AJ:AJ),"绿标")</f>
        <v>绿标</v>
      </c>
      <c r="T4850" s="93" t="str" cm="1">
        <f t="array" ref="T4850:U4850">_xlfn.XLOOKUP(Q4850,匹配表1065!L:L,匹配表1065!M:N)</f>
        <v>头痛</v>
      </c>
      <c r="U4850" s="94" t="str">
        <v>神经内科</v>
      </c>
      <c r="V4850" s="95" t="s">
        <v>33</v>
      </c>
      <c r="W4850" s="93">
        <f>_xlfn.XLOOKUP(M4850,匹配表1065!D:D,匹配表1065!F:F)*N4850</f>
        <v>4</v>
      </c>
    </row>
    <row r="4851" customHeight="1" spans="1:23">
      <c r="A4851" s="89" t="s">
        <v>877</v>
      </c>
      <c r="B4851" s="90">
        <v>46206</v>
      </c>
      <c r="C4851" s="91" t="str">
        <f t="shared" si="152"/>
        <v>7月第1周</v>
      </c>
      <c r="D4851" s="89" t="s">
        <v>878</v>
      </c>
      <c r="E4851" s="89" t="str">
        <f t="shared" si="153"/>
        <v>7月第1周--周5</v>
      </c>
      <c r="F4851" s="103" t="s">
        <v>27</v>
      </c>
      <c r="G4851" s="102" t="s">
        <v>28</v>
      </c>
      <c r="H4851" s="92" t="str">
        <f>_xlfn.XLOOKUP(O4851,匹配表1065!T:T,匹配表1065!W:W)</f>
        <v>常州市</v>
      </c>
      <c r="I4851" s="89" t="str">
        <f>_xlfn.XLOOKUP(O4851,匹配表1065!T:T,匹配表1065!X:X)</f>
        <v>PME2015</v>
      </c>
      <c r="J4851" s="102" t="s">
        <v>45</v>
      </c>
      <c r="K4851" s="89" cm="1">
        <f ca="1" t="array" ref="K4851:L4851">_xlfn.XLOOKUP(J4851,匹配表1065!Y:Y,匹配表1065!AA:AB)</f>
        <v>9</v>
      </c>
      <c r="L4851" s="89" t="str">
        <v>3个月以上</v>
      </c>
      <c r="M4851" s="92" t="s">
        <v>35</v>
      </c>
      <c r="N4851" s="102">
        <v>1</v>
      </c>
      <c r="O4851" s="93" t="str">
        <f>_xlfn.XLOOKUP(P4851,匹配表1065!U:U,匹配表1065!T:T)</f>
        <v>HO00000942</v>
      </c>
      <c r="P4851" s="102" t="s">
        <v>274</v>
      </c>
      <c r="Q4851" s="102" t="s">
        <v>275</v>
      </c>
      <c r="R4851" s="89" t="str">
        <f>_xlfn.XLOOKUP(Q4851,匹配表1065!L:L,匹配表1065!O:O)</f>
        <v>B</v>
      </c>
      <c r="S4851" s="93" t="str">
        <f>IFERROR(_xlfn.XLOOKUP(Q4851,匹配表1065!AI:AI,匹配表1065!AJ:AJ),"绿标")</f>
        <v>绿标</v>
      </c>
      <c r="T4851" s="93" t="str" cm="1">
        <f t="array" ref="T4851:U4851">_xlfn.XLOOKUP(Q4851,匹配表1065!L:L,匹配表1065!M:N)</f>
        <v>脑血管</v>
      </c>
      <c r="U4851" s="94" t="str">
        <v>神经内科</v>
      </c>
      <c r="V4851" s="95" t="s">
        <v>33</v>
      </c>
      <c r="W4851" s="93">
        <f>_xlfn.XLOOKUP(M4851,匹配表1065!D:D,匹配表1065!F:F)*N4851</f>
        <v>4</v>
      </c>
    </row>
    <row r="4852" customHeight="1" spans="1:23">
      <c r="A4852" s="89" t="s">
        <v>877</v>
      </c>
      <c r="B4852" s="90">
        <v>46206</v>
      </c>
      <c r="C4852" s="91" t="str">
        <f t="shared" si="152"/>
        <v>7月第1周</v>
      </c>
      <c r="D4852" s="89" t="s">
        <v>878</v>
      </c>
      <c r="E4852" s="89" t="str">
        <f t="shared" si="153"/>
        <v>7月第1周--周5</v>
      </c>
      <c r="F4852" s="103" t="s">
        <v>27</v>
      </c>
      <c r="G4852" s="102" t="s">
        <v>28</v>
      </c>
      <c r="H4852" s="92" t="str">
        <f>_xlfn.XLOOKUP(O4852,匹配表1065!T:T,匹配表1065!W:W)</f>
        <v>扬州市</v>
      </c>
      <c r="I4852" s="89" t="str">
        <f>_xlfn.XLOOKUP(O4852,匹配表1065!T:T,匹配表1065!X:X)</f>
        <v>PME2012</v>
      </c>
      <c r="J4852" s="102" t="s">
        <v>60</v>
      </c>
      <c r="K4852" s="89" cm="1">
        <f ca="1" t="array" ref="K4852:L4852">_xlfn.XLOOKUP(J4852,匹配表1065!Y:Y,匹配表1065!AA:AB)</f>
        <v>13</v>
      </c>
      <c r="L4852" s="89" t="str">
        <v>3个月以上</v>
      </c>
      <c r="M4852" s="92" t="s">
        <v>30</v>
      </c>
      <c r="N4852" s="102">
        <v>1</v>
      </c>
      <c r="O4852" s="93" t="str">
        <f>_xlfn.XLOOKUP(P4852,匹配表1065!U:U,匹配表1065!T:T)</f>
        <v>HO00000968</v>
      </c>
      <c r="P4852" s="102" t="s">
        <v>61</v>
      </c>
      <c r="Q4852" s="102" t="s">
        <v>62</v>
      </c>
      <c r="R4852" s="89" t="str">
        <f>_xlfn.XLOOKUP(Q4852,匹配表1065!L:L,匹配表1065!O:O)</f>
        <v>A</v>
      </c>
      <c r="S4852" s="93" t="str">
        <f>IFERROR(_xlfn.XLOOKUP(Q4852,匹配表1065!AI:AI,匹配表1065!AJ:AJ),"绿标")</f>
        <v>红标</v>
      </c>
      <c r="T4852" s="93" t="str" cm="1">
        <f t="array" ref="T4852:U4852">_xlfn.XLOOKUP(Q4852,匹配表1065!L:L,匹配表1065!M:N)</f>
        <v>头痛</v>
      </c>
      <c r="U4852" s="94" t="str">
        <v>神经内科</v>
      </c>
      <c r="V4852" s="95" t="s">
        <v>70</v>
      </c>
      <c r="W4852" s="93">
        <f>_xlfn.XLOOKUP(M4852,匹配表1065!D:D,匹配表1065!F:F)*N4852</f>
        <v>12</v>
      </c>
    </row>
    <row r="4853" customHeight="1" spans="1:23">
      <c r="A4853" s="89" t="s">
        <v>877</v>
      </c>
      <c r="B4853" s="90">
        <v>46206</v>
      </c>
      <c r="C4853" s="91" t="str">
        <f t="shared" ref="C4853:C4916" si="154">MONTH(B4853)&amp;TEXT(WEEKNUM(B4853,2)-WEEKNUM(B4853+1-DAY(B4853),2)+1,"月第0周")</f>
        <v>7月第1周</v>
      </c>
      <c r="D4853" s="89" t="s">
        <v>878</v>
      </c>
      <c r="E4853" s="89" t="str">
        <f t="shared" ref="E4853:E4916" si="155">D4853&amp;"--"&amp;"周"&amp;WEEKDAY(B4853,2)</f>
        <v>7月第1周--周5</v>
      </c>
      <c r="F4853" s="103" t="s">
        <v>27</v>
      </c>
      <c r="G4853" s="102" t="s">
        <v>28</v>
      </c>
      <c r="H4853" s="92" t="str">
        <f>_xlfn.XLOOKUP(O4853,匹配表1065!T:T,匹配表1065!W:W)</f>
        <v>南京市</v>
      </c>
      <c r="I4853" s="89" t="str">
        <f>_xlfn.XLOOKUP(O4853,匹配表1065!T:T,匹配表1065!X:X)</f>
        <v>PME2004</v>
      </c>
      <c r="J4853" s="102" t="s">
        <v>889</v>
      </c>
      <c r="K4853" s="89" t="e" cm="1">
        <f ca="1" t="array" ref="K4853">_xlfn.XLOOKUP(J4853,匹配表1065!Y:Y,匹配表1065!AA:AB)</f>
        <v>#N/A</v>
      </c>
      <c r="L4853" s="89"/>
      <c r="M4853" s="92" t="s">
        <v>55</v>
      </c>
      <c r="N4853" s="102">
        <v>1</v>
      </c>
      <c r="O4853" s="93" t="str">
        <f>_xlfn.XLOOKUP(P4853,匹配表1065!U:U,匹配表1065!T:T)</f>
        <v>HO00000972</v>
      </c>
      <c r="P4853" s="102" t="s">
        <v>36</v>
      </c>
      <c r="Q4853" s="102" t="s">
        <v>37</v>
      </c>
      <c r="R4853" s="89" t="str">
        <f>_xlfn.XLOOKUP(Q4853,匹配表1065!L:L,匹配表1065!O:O)</f>
        <v>A</v>
      </c>
      <c r="S4853" s="93" t="str">
        <f>IFERROR(_xlfn.XLOOKUP(Q4853,匹配表1065!AI:AI,匹配表1065!AJ:AJ),"绿标")</f>
        <v>绿标</v>
      </c>
      <c r="T4853" s="93" t="str" cm="1">
        <f t="array" ref="T4853:U4853">_xlfn.XLOOKUP(Q4853,匹配表1065!L:L,匹配表1065!M:N)</f>
        <v>头痛</v>
      </c>
      <c r="U4853" s="94" t="str">
        <v>神经内科</v>
      </c>
      <c r="V4853" s="95" t="s">
        <v>33</v>
      </c>
      <c r="W4853" s="93">
        <f>_xlfn.XLOOKUP(M4853,匹配表1065!D:D,匹配表1065!F:F)*N4853</f>
        <v>8</v>
      </c>
    </row>
    <row r="4854" customHeight="1" spans="1:23">
      <c r="A4854" s="89" t="s">
        <v>877</v>
      </c>
      <c r="B4854" s="90">
        <v>46206</v>
      </c>
      <c r="C4854" s="91" t="str">
        <f t="shared" si="154"/>
        <v>7月第1周</v>
      </c>
      <c r="D4854" s="89" t="s">
        <v>878</v>
      </c>
      <c r="E4854" s="89" t="str">
        <f t="shared" si="155"/>
        <v>7月第1周--周5</v>
      </c>
      <c r="F4854" s="103" t="s">
        <v>27</v>
      </c>
      <c r="G4854" s="102" t="s">
        <v>167</v>
      </c>
      <c r="H4854" s="92" t="str">
        <f>_xlfn.XLOOKUP(O4854,匹配表1065!T:T,匹配表1065!W:W)</f>
        <v>无锡市</v>
      </c>
      <c r="I4854" s="89" t="str">
        <f>_xlfn.XLOOKUP(O4854,匹配表1065!T:T,匹配表1065!X:X)</f>
        <v>PME2014</v>
      </c>
      <c r="J4854" s="102" t="s">
        <v>581</v>
      </c>
      <c r="K4854" s="89" cm="1">
        <f ca="1" t="array" ref="K4854:L4854">_xlfn.XLOOKUP(J4854,匹配表1065!Y:Y,匹配表1065!AA:AB)</f>
        <v>1</v>
      </c>
      <c r="L4854" s="89" t="str">
        <v>3个月以内</v>
      </c>
      <c r="M4854" s="92" t="s">
        <v>30</v>
      </c>
      <c r="N4854" s="102">
        <v>1</v>
      </c>
      <c r="O4854" s="93" t="str">
        <f>_xlfn.XLOOKUP(P4854,匹配表1065!U:U,匹配表1065!T:T)</f>
        <v>HO00000949</v>
      </c>
      <c r="P4854" s="102" t="s">
        <v>662</v>
      </c>
      <c r="Q4854" s="102" t="s">
        <v>671</v>
      </c>
      <c r="R4854" s="89" t="str">
        <f>_xlfn.XLOOKUP(Q4854,匹配表1065!L:L,匹配表1065!O:O)</f>
        <v>B</v>
      </c>
      <c r="S4854" s="93" t="str">
        <f>IFERROR(_xlfn.XLOOKUP(Q4854,匹配表1065!AI:AI,匹配表1065!AJ:AJ),"绿标")</f>
        <v>绿标</v>
      </c>
      <c r="T4854" s="93" t="str" cm="1">
        <f t="array" ref="T4854:U4854">_xlfn.XLOOKUP(Q4854,匹配表1065!L:L,匹配表1065!M:N)</f>
        <v>脑血管</v>
      </c>
      <c r="U4854" s="94" t="str">
        <v>神经内科</v>
      </c>
      <c r="V4854" s="95" t="s">
        <v>67</v>
      </c>
      <c r="W4854" s="93">
        <f>_xlfn.XLOOKUP(M4854,匹配表1065!D:D,匹配表1065!F:F)*N4854</f>
        <v>12</v>
      </c>
    </row>
    <row r="4855" customHeight="1" spans="1:23">
      <c r="A4855" s="89" t="s">
        <v>877</v>
      </c>
      <c r="B4855" s="90">
        <v>46206</v>
      </c>
      <c r="C4855" s="91" t="str">
        <f t="shared" si="154"/>
        <v>7月第1周</v>
      </c>
      <c r="D4855" s="89" t="s">
        <v>878</v>
      </c>
      <c r="E4855" s="89" t="str">
        <f t="shared" si="155"/>
        <v>7月第1周--周5</v>
      </c>
      <c r="F4855" s="103" t="s">
        <v>27</v>
      </c>
      <c r="G4855" s="102" t="s">
        <v>167</v>
      </c>
      <c r="H4855" s="92" t="str">
        <f>_xlfn.XLOOKUP(O4855,匹配表1065!T:T,匹配表1065!W:W)</f>
        <v>无锡市</v>
      </c>
      <c r="I4855" s="89" t="str">
        <f>_xlfn.XLOOKUP(O4855,匹配表1065!T:T,匹配表1065!X:X)</f>
        <v>PME2014</v>
      </c>
      <c r="J4855" s="102" t="s">
        <v>581</v>
      </c>
      <c r="K4855" s="89" cm="1">
        <f ca="1" t="array" ref="K4855:L4855">_xlfn.XLOOKUP(J4855,匹配表1065!Y:Y,匹配表1065!AA:AB)</f>
        <v>1</v>
      </c>
      <c r="L4855" s="89" t="str">
        <v>3个月以内</v>
      </c>
      <c r="M4855" s="92" t="s">
        <v>35</v>
      </c>
      <c r="N4855" s="102">
        <v>1</v>
      </c>
      <c r="O4855" s="93" t="str">
        <f>_xlfn.XLOOKUP(P4855,匹配表1065!U:U,匹配表1065!T:T)</f>
        <v>HO00001111</v>
      </c>
      <c r="P4855" s="102" t="s">
        <v>582</v>
      </c>
      <c r="Q4855" s="102" t="s">
        <v>583</v>
      </c>
      <c r="R4855" s="89" t="str">
        <f>_xlfn.XLOOKUP(Q4855,匹配表1065!L:L,匹配表1065!O:O)</f>
        <v>B</v>
      </c>
      <c r="S4855" s="93" t="str">
        <f>IFERROR(_xlfn.XLOOKUP(Q4855,匹配表1065!AI:AI,匹配表1065!AJ:AJ),"绿标")</f>
        <v>黑标</v>
      </c>
      <c r="T4855" s="93" t="str" cm="1">
        <f t="array" ref="T4855:U4855">_xlfn.XLOOKUP(Q4855,匹配表1065!L:L,匹配表1065!M:N)</f>
        <v>脑血管</v>
      </c>
      <c r="U4855" s="94" t="str">
        <v>神经内科</v>
      </c>
      <c r="V4855" s="95" t="s">
        <v>33</v>
      </c>
      <c r="W4855" s="93">
        <f>_xlfn.XLOOKUP(M4855,匹配表1065!D:D,匹配表1065!F:F)*N4855</f>
        <v>4</v>
      </c>
    </row>
    <row r="4856" customHeight="1" spans="1:23">
      <c r="A4856" s="89" t="s">
        <v>877</v>
      </c>
      <c r="B4856" s="90">
        <v>46206</v>
      </c>
      <c r="C4856" s="91" t="str">
        <f t="shared" si="154"/>
        <v>7月第1周</v>
      </c>
      <c r="D4856" s="89" t="s">
        <v>878</v>
      </c>
      <c r="E4856" s="89" t="str">
        <f t="shared" si="155"/>
        <v>7月第1周--周5</v>
      </c>
      <c r="F4856" s="103" t="s">
        <v>27</v>
      </c>
      <c r="G4856" s="102" t="s">
        <v>167</v>
      </c>
      <c r="H4856" s="92" t="str">
        <f>_xlfn.XLOOKUP(O4856,匹配表1065!T:T,匹配表1065!W:W)</f>
        <v>南通市</v>
      </c>
      <c r="I4856" s="89" t="str">
        <f>_xlfn.XLOOKUP(O4856,匹配表1065!T:T,匹配表1065!X:X)</f>
        <v>PME2013</v>
      </c>
      <c r="J4856" s="102" t="s">
        <v>180</v>
      </c>
      <c r="K4856" s="89" cm="1">
        <f ca="1" t="array" ref="K4856:L4856">_xlfn.XLOOKUP(J4856,匹配表1065!Y:Y,匹配表1065!AA:AB)</f>
        <v>51</v>
      </c>
      <c r="L4856" s="89" t="str">
        <v>3个月以上</v>
      </c>
      <c r="M4856" s="92" t="s">
        <v>30</v>
      </c>
      <c r="N4856" s="102">
        <v>1</v>
      </c>
      <c r="O4856" s="93" t="str">
        <f>_xlfn.XLOOKUP(P4856,匹配表1065!U:U,匹配表1065!T:T)</f>
        <v>HO00001066</v>
      </c>
      <c r="P4856" s="102" t="s">
        <v>183</v>
      </c>
      <c r="Q4856" s="102" t="s">
        <v>184</v>
      </c>
      <c r="R4856" s="89" t="str">
        <f>_xlfn.XLOOKUP(Q4856,匹配表1065!L:L,匹配表1065!O:O)</f>
        <v>A</v>
      </c>
      <c r="S4856" s="93" t="str">
        <f>IFERROR(_xlfn.XLOOKUP(Q4856,匹配表1065!AI:AI,匹配表1065!AJ:AJ),"绿标")</f>
        <v>红标</v>
      </c>
      <c r="T4856" s="93" t="str" cm="1">
        <f t="array" ref="T4856:U4856">_xlfn.XLOOKUP(Q4856,匹配表1065!L:L,匹配表1065!M:N)</f>
        <v>头痛</v>
      </c>
      <c r="U4856" s="94" t="str">
        <v>神经内科</v>
      </c>
      <c r="V4856" s="95" t="s">
        <v>42</v>
      </c>
      <c r="W4856" s="93">
        <f>_xlfn.XLOOKUP(M4856,匹配表1065!D:D,匹配表1065!F:F)*N4856</f>
        <v>12</v>
      </c>
    </row>
    <row r="4857" customHeight="1" spans="1:23">
      <c r="A4857" s="89" t="s">
        <v>877</v>
      </c>
      <c r="B4857" s="90">
        <v>46206</v>
      </c>
      <c r="C4857" s="91" t="str">
        <f t="shared" si="154"/>
        <v>7月第1周</v>
      </c>
      <c r="D4857" s="89" t="s">
        <v>878</v>
      </c>
      <c r="E4857" s="89" t="str">
        <f t="shared" si="155"/>
        <v>7月第1周--周5</v>
      </c>
      <c r="F4857" s="103" t="s">
        <v>27</v>
      </c>
      <c r="G4857" s="102" t="s">
        <v>167</v>
      </c>
      <c r="H4857" s="92" t="str">
        <f>_xlfn.XLOOKUP(O4857,匹配表1065!T:T,匹配表1065!W:W)</f>
        <v>南通市</v>
      </c>
      <c r="I4857" s="89" t="str">
        <f>_xlfn.XLOOKUP(O4857,匹配表1065!T:T,匹配表1065!X:X)</f>
        <v>PME2013</v>
      </c>
      <c r="J4857" s="102" t="s">
        <v>180</v>
      </c>
      <c r="K4857" s="89" cm="1">
        <f ca="1" t="array" ref="K4857:L4857">_xlfn.XLOOKUP(J4857,匹配表1065!Y:Y,匹配表1065!AA:AB)</f>
        <v>51</v>
      </c>
      <c r="L4857" s="89" t="str">
        <v>3个月以上</v>
      </c>
      <c r="M4857" s="92" t="s">
        <v>30</v>
      </c>
      <c r="N4857" s="102">
        <v>1</v>
      </c>
      <c r="O4857" s="93" t="str">
        <f>_xlfn.XLOOKUP(P4857,匹配表1065!U:U,匹配表1065!T:T)</f>
        <v>HO00001019</v>
      </c>
      <c r="P4857" s="102" t="s">
        <v>350</v>
      </c>
      <c r="Q4857" s="102" t="s">
        <v>351</v>
      </c>
      <c r="R4857" s="89" t="str">
        <f>_xlfn.XLOOKUP(Q4857,匹配表1065!L:L,匹配表1065!O:O)</f>
        <v>C</v>
      </c>
      <c r="S4857" s="93" t="str">
        <f>IFERROR(_xlfn.XLOOKUP(Q4857,匹配表1065!AI:AI,匹配表1065!AJ:AJ),"绿标")</f>
        <v>红标</v>
      </c>
      <c r="T4857" s="93" t="str" cm="1">
        <f t="array" ref="T4857:U4857">_xlfn.XLOOKUP(Q4857,匹配表1065!L:L,匹配表1065!M:N)</f>
        <v>眩晕</v>
      </c>
      <c r="U4857" s="94" t="str">
        <v>神经内科</v>
      </c>
      <c r="V4857" s="95" t="s">
        <v>33</v>
      </c>
      <c r="W4857" s="93">
        <f>_xlfn.XLOOKUP(M4857,匹配表1065!D:D,匹配表1065!F:F)*N4857</f>
        <v>12</v>
      </c>
    </row>
    <row r="4858" customHeight="1" spans="1:23">
      <c r="A4858" s="89" t="s">
        <v>877</v>
      </c>
      <c r="B4858" s="90">
        <v>46206</v>
      </c>
      <c r="C4858" s="91" t="str">
        <f t="shared" si="154"/>
        <v>7月第1周</v>
      </c>
      <c r="D4858" s="89" t="s">
        <v>878</v>
      </c>
      <c r="E4858" s="89" t="str">
        <f t="shared" si="155"/>
        <v>7月第1周--周5</v>
      </c>
      <c r="F4858" s="103" t="s">
        <v>27</v>
      </c>
      <c r="G4858" s="102" t="s">
        <v>167</v>
      </c>
      <c r="H4858" s="92" t="str">
        <f>_xlfn.XLOOKUP(O4858,匹配表1065!T:T,匹配表1065!W:W)</f>
        <v>南通市</v>
      </c>
      <c r="I4858" s="89" t="str">
        <f>_xlfn.XLOOKUP(O4858,匹配表1065!T:T,匹配表1065!X:X)</f>
        <v>PME2013</v>
      </c>
      <c r="J4858" s="102" t="s">
        <v>180</v>
      </c>
      <c r="K4858" s="89" cm="1">
        <f ca="1" t="array" ref="K4858:L4858">_xlfn.XLOOKUP(J4858,匹配表1065!Y:Y,匹配表1065!AA:AB)</f>
        <v>51</v>
      </c>
      <c r="L4858" s="89" t="str">
        <v>3个月以上</v>
      </c>
      <c r="M4858" s="92" t="s">
        <v>35</v>
      </c>
      <c r="N4858" s="102">
        <v>1</v>
      </c>
      <c r="O4858" s="93" t="str">
        <f>_xlfn.XLOOKUP(P4858,匹配表1065!U:U,匹配表1065!T:T)</f>
        <v>HO00001021</v>
      </c>
      <c r="P4858" s="102" t="s">
        <v>181</v>
      </c>
      <c r="Q4858" s="102" t="s">
        <v>431</v>
      </c>
      <c r="R4858" s="89" t="str">
        <f>_xlfn.XLOOKUP(Q4858,匹配表1065!L:L,匹配表1065!O:O)</f>
        <v>B</v>
      </c>
      <c r="S4858" s="93" t="str">
        <f>IFERROR(_xlfn.XLOOKUP(Q4858,匹配表1065!AI:AI,匹配表1065!AJ:AJ),"绿标")</f>
        <v>红标</v>
      </c>
      <c r="T4858" s="93" t="str" cm="1">
        <f t="array" ref="T4858:U4858">_xlfn.XLOOKUP(Q4858,匹配表1065!L:L,匹配表1065!M:N)</f>
        <v>脑血管</v>
      </c>
      <c r="U4858" s="94" t="str">
        <v>神经内科</v>
      </c>
      <c r="V4858" s="95" t="s">
        <v>33</v>
      </c>
      <c r="W4858" s="93">
        <f>_xlfn.XLOOKUP(M4858,匹配表1065!D:D,匹配表1065!F:F)*N4858</f>
        <v>4</v>
      </c>
    </row>
    <row r="4859" customHeight="1" spans="1:23">
      <c r="A4859" s="89" t="s">
        <v>877</v>
      </c>
      <c r="B4859" s="90">
        <v>46206</v>
      </c>
      <c r="C4859" s="91" t="str">
        <f t="shared" si="154"/>
        <v>7月第1周</v>
      </c>
      <c r="D4859" s="89" t="s">
        <v>878</v>
      </c>
      <c r="E4859" s="89" t="str">
        <f t="shared" si="155"/>
        <v>7月第1周--周5</v>
      </c>
      <c r="F4859" s="103" t="s">
        <v>27</v>
      </c>
      <c r="G4859" s="102" t="s">
        <v>167</v>
      </c>
      <c r="H4859" s="92" t="str">
        <f>_xlfn.XLOOKUP(O4859,匹配表1065!T:T,匹配表1065!W:W)</f>
        <v>苏州市</v>
      </c>
      <c r="I4859" s="89" t="str">
        <f>_xlfn.XLOOKUP(O4859,匹配表1065!T:T,匹配表1065!X:X)</f>
        <v>PME2016</v>
      </c>
      <c r="J4859" s="102" t="s">
        <v>173</v>
      </c>
      <c r="K4859" s="89" cm="1">
        <f ca="1" t="array" ref="K4859:L4859">_xlfn.XLOOKUP(J4859,匹配表1065!Y:Y,匹配表1065!AA:AB)</f>
        <v>1</v>
      </c>
      <c r="L4859" s="89" t="str">
        <v>3个月以内</v>
      </c>
      <c r="M4859" s="92" t="s">
        <v>30</v>
      </c>
      <c r="N4859" s="102">
        <v>1</v>
      </c>
      <c r="O4859" s="93" t="str">
        <f>_xlfn.XLOOKUP(P4859,匹配表1065!U:U,匹配表1065!T:T)</f>
        <v>HO00001043</v>
      </c>
      <c r="P4859" s="102" t="s">
        <v>221</v>
      </c>
      <c r="Q4859" s="102" t="s">
        <v>291</v>
      </c>
      <c r="R4859" s="89" t="str">
        <f>_xlfn.XLOOKUP(Q4859,匹配表1065!L:L,匹配表1065!O:O)</f>
        <v>A</v>
      </c>
      <c r="S4859" s="93" t="str">
        <f>IFERROR(_xlfn.XLOOKUP(Q4859,匹配表1065!AI:AI,匹配表1065!AJ:AJ),"绿标")</f>
        <v>红标</v>
      </c>
      <c r="T4859" s="93" t="str" cm="1">
        <f t="array" ref="T4859:U4859">_xlfn.XLOOKUP(Q4859,匹配表1065!L:L,匹配表1065!M:N)</f>
        <v>头痛</v>
      </c>
      <c r="U4859" s="94" t="str">
        <v>神经内科</v>
      </c>
      <c r="V4859" s="95" t="s">
        <v>58</v>
      </c>
      <c r="W4859" s="93">
        <f>_xlfn.XLOOKUP(M4859,匹配表1065!D:D,匹配表1065!F:F)*N4859</f>
        <v>12</v>
      </c>
    </row>
    <row r="4860" customHeight="1" spans="1:23">
      <c r="A4860" s="89" t="s">
        <v>877</v>
      </c>
      <c r="B4860" s="90">
        <v>46206</v>
      </c>
      <c r="C4860" s="91" t="str">
        <f t="shared" si="154"/>
        <v>7月第1周</v>
      </c>
      <c r="D4860" s="89" t="s">
        <v>878</v>
      </c>
      <c r="E4860" s="89" t="str">
        <f t="shared" si="155"/>
        <v>7月第1周--周5</v>
      </c>
      <c r="F4860" s="103" t="s">
        <v>27</v>
      </c>
      <c r="G4860" s="102" t="s">
        <v>167</v>
      </c>
      <c r="H4860" s="92" t="str">
        <f>_xlfn.XLOOKUP(O4860,匹配表1065!T:T,匹配表1065!W:W)</f>
        <v>苏州市</v>
      </c>
      <c r="I4860" s="89" t="str">
        <f>_xlfn.XLOOKUP(O4860,匹配表1065!T:T,匹配表1065!X:X)</f>
        <v>PME2016</v>
      </c>
      <c r="J4860" s="102" t="s">
        <v>173</v>
      </c>
      <c r="K4860" s="89" cm="1">
        <f ca="1" t="array" ref="K4860:L4860">_xlfn.XLOOKUP(J4860,匹配表1065!Y:Y,匹配表1065!AA:AB)</f>
        <v>1</v>
      </c>
      <c r="L4860" s="89" t="str">
        <v>3个月以内</v>
      </c>
      <c r="M4860" s="92" t="s">
        <v>30</v>
      </c>
      <c r="N4860" s="102">
        <v>1</v>
      </c>
      <c r="O4860" s="93" t="str">
        <f>_xlfn.XLOOKUP(P4860,匹配表1065!U:U,匹配表1065!T:T)</f>
        <v>HO00001048</v>
      </c>
      <c r="P4860" s="102" t="s">
        <v>176</v>
      </c>
      <c r="Q4860" s="102" t="s">
        <v>290</v>
      </c>
      <c r="R4860" s="89" t="str">
        <f>_xlfn.XLOOKUP(Q4860,匹配表1065!L:L,匹配表1065!O:O)</f>
        <v>A</v>
      </c>
      <c r="S4860" s="93" t="str">
        <f>IFERROR(_xlfn.XLOOKUP(Q4860,匹配表1065!AI:AI,匹配表1065!AJ:AJ),"绿标")</f>
        <v>红标</v>
      </c>
      <c r="T4860" s="93" t="str" cm="1">
        <f t="array" ref="T4860:U4860">_xlfn.XLOOKUP(Q4860,匹配表1065!L:L,匹配表1065!M:N)</f>
        <v>头痛</v>
      </c>
      <c r="U4860" s="94" t="str">
        <v>神经内科</v>
      </c>
      <c r="V4860" s="95" t="s">
        <v>70</v>
      </c>
      <c r="W4860" s="93">
        <f>_xlfn.XLOOKUP(M4860,匹配表1065!D:D,匹配表1065!F:F)*N4860</f>
        <v>12</v>
      </c>
    </row>
    <row r="4861" customHeight="1" spans="1:23">
      <c r="A4861" s="89" t="s">
        <v>877</v>
      </c>
      <c r="B4861" s="90">
        <v>46206</v>
      </c>
      <c r="C4861" s="91" t="str">
        <f t="shared" si="154"/>
        <v>7月第1周</v>
      </c>
      <c r="D4861" s="89" t="s">
        <v>878</v>
      </c>
      <c r="E4861" s="89" t="str">
        <f t="shared" si="155"/>
        <v>7月第1周--周5</v>
      </c>
      <c r="F4861" s="103" t="s">
        <v>27</v>
      </c>
      <c r="G4861" s="102" t="s">
        <v>167</v>
      </c>
      <c r="H4861" s="92" t="str">
        <f>_xlfn.XLOOKUP(O4861,匹配表1065!T:T,匹配表1065!W:W)</f>
        <v>苏州市</v>
      </c>
      <c r="I4861" s="89" t="str">
        <f>_xlfn.XLOOKUP(O4861,匹配表1065!T:T,匹配表1065!X:X)</f>
        <v>PME2016</v>
      </c>
      <c r="J4861" s="102" t="s">
        <v>173</v>
      </c>
      <c r="K4861" s="89" cm="1">
        <f ca="1" t="array" ref="K4861:L4861">_xlfn.XLOOKUP(J4861,匹配表1065!Y:Y,匹配表1065!AA:AB)</f>
        <v>1</v>
      </c>
      <c r="L4861" s="89" t="str">
        <v>3个月以内</v>
      </c>
      <c r="M4861" s="92" t="s">
        <v>30</v>
      </c>
      <c r="N4861" s="102">
        <v>1</v>
      </c>
      <c r="O4861" s="93" t="str">
        <f>_xlfn.XLOOKUP(P4861,匹配表1065!U:U,匹配表1065!T:T)</f>
        <v>HO00099680</v>
      </c>
      <c r="P4861" s="102" t="s">
        <v>174</v>
      </c>
      <c r="Q4861" s="102" t="s">
        <v>175</v>
      </c>
      <c r="R4861" s="89" t="str">
        <f>_xlfn.XLOOKUP(Q4861,匹配表1065!L:L,匹配表1065!O:O)</f>
        <v>A</v>
      </c>
      <c r="S4861" s="93" t="str">
        <f>IFERROR(_xlfn.XLOOKUP(Q4861,匹配表1065!AI:AI,匹配表1065!AJ:AJ),"绿标")</f>
        <v>红标</v>
      </c>
      <c r="T4861" s="93" t="str" cm="1">
        <f t="array" ref="T4861:U4861">_xlfn.XLOOKUP(Q4861,匹配表1065!L:L,匹配表1065!M:N)</f>
        <v>头痛</v>
      </c>
      <c r="U4861" s="94" t="str">
        <v>神经内科</v>
      </c>
      <c r="V4861" s="95" t="s">
        <v>70</v>
      </c>
      <c r="W4861" s="93">
        <f>_xlfn.XLOOKUP(M4861,匹配表1065!D:D,匹配表1065!F:F)*N4861</f>
        <v>12</v>
      </c>
    </row>
    <row r="4862" customHeight="1" spans="1:23">
      <c r="A4862" s="89" t="s">
        <v>877</v>
      </c>
      <c r="B4862" s="90">
        <v>46206</v>
      </c>
      <c r="C4862" s="91" t="str">
        <f t="shared" si="154"/>
        <v>7月第1周</v>
      </c>
      <c r="D4862" s="89" t="s">
        <v>878</v>
      </c>
      <c r="E4862" s="89" t="str">
        <f t="shared" si="155"/>
        <v>7月第1周--周5</v>
      </c>
      <c r="F4862" s="103" t="s">
        <v>27</v>
      </c>
      <c r="G4862" s="102" t="s">
        <v>167</v>
      </c>
      <c r="H4862" s="92" t="str">
        <f>_xlfn.XLOOKUP(O4862,匹配表1065!T:T,匹配表1065!W:W)</f>
        <v>苏州市</v>
      </c>
      <c r="I4862" s="89" t="str">
        <f>_xlfn.XLOOKUP(O4862,匹配表1065!T:T,匹配表1065!X:X)</f>
        <v>PME2017</v>
      </c>
      <c r="J4862" s="102" t="s">
        <v>323</v>
      </c>
      <c r="K4862" s="89" cm="1">
        <f ca="1" t="array" ref="K4862:L4862">_xlfn.XLOOKUP(J4862,匹配表1065!Y:Y,匹配表1065!AA:AB)</f>
        <v>7</v>
      </c>
      <c r="L4862" s="89" t="str">
        <v>3个月以上</v>
      </c>
      <c r="M4862" s="92" t="s">
        <v>35</v>
      </c>
      <c r="N4862" s="102">
        <v>1</v>
      </c>
      <c r="O4862" s="93" t="str">
        <f>_xlfn.XLOOKUP(P4862,匹配表1065!U:U,匹配表1065!T:T)</f>
        <v>HO00001044</v>
      </c>
      <c r="P4862" s="102" t="s">
        <v>346</v>
      </c>
      <c r="Q4862" s="102" t="s">
        <v>347</v>
      </c>
      <c r="R4862" s="89" t="str">
        <f>_xlfn.XLOOKUP(Q4862,匹配表1065!L:L,匹配表1065!O:O)</f>
        <v>A</v>
      </c>
      <c r="S4862" s="93" t="str">
        <f>IFERROR(_xlfn.XLOOKUP(Q4862,匹配表1065!AI:AI,匹配表1065!AJ:AJ),"绿标")</f>
        <v>红标</v>
      </c>
      <c r="T4862" s="93" t="str" cm="1">
        <f t="array" ref="T4862:U4862">_xlfn.XLOOKUP(Q4862,匹配表1065!L:L,匹配表1065!M:N)</f>
        <v>头痛</v>
      </c>
      <c r="U4862" s="94" t="str">
        <v>神经内科</v>
      </c>
      <c r="V4862" s="95" t="s">
        <v>33</v>
      </c>
      <c r="W4862" s="93">
        <f>_xlfn.XLOOKUP(M4862,匹配表1065!D:D,匹配表1065!F:F)*N4862</f>
        <v>4</v>
      </c>
    </row>
    <row r="4863" customHeight="1" spans="1:23">
      <c r="A4863" s="89" t="s">
        <v>877</v>
      </c>
      <c r="B4863" s="90">
        <v>46206</v>
      </c>
      <c r="C4863" s="91" t="str">
        <f t="shared" si="154"/>
        <v>7月第1周</v>
      </c>
      <c r="D4863" s="89" t="s">
        <v>878</v>
      </c>
      <c r="E4863" s="89" t="str">
        <f t="shared" si="155"/>
        <v>7月第1周--周5</v>
      </c>
      <c r="F4863" s="103" t="s">
        <v>27</v>
      </c>
      <c r="G4863" s="102" t="s">
        <v>167</v>
      </c>
      <c r="H4863" s="92" t="str">
        <f>_xlfn.XLOOKUP(O4863,匹配表1065!T:T,匹配表1065!W:W)</f>
        <v>苏州市</v>
      </c>
      <c r="I4863" s="89" t="str">
        <f>_xlfn.XLOOKUP(O4863,匹配表1065!T:T,匹配表1065!X:X)</f>
        <v>PME2017</v>
      </c>
      <c r="J4863" s="102" t="s">
        <v>323</v>
      </c>
      <c r="K4863" s="89" cm="1">
        <f ca="1" t="array" ref="K4863:L4863">_xlfn.XLOOKUP(J4863,匹配表1065!Y:Y,匹配表1065!AA:AB)</f>
        <v>7</v>
      </c>
      <c r="L4863" s="89" t="str">
        <v>3个月以上</v>
      </c>
      <c r="M4863" s="92" t="s">
        <v>30</v>
      </c>
      <c r="N4863" s="102">
        <v>1</v>
      </c>
      <c r="O4863" s="93" t="str">
        <f>_xlfn.XLOOKUP(P4863,匹配表1065!U:U,匹配表1065!T:T)</f>
        <v>HO00017517</v>
      </c>
      <c r="P4863" s="102" t="s">
        <v>348</v>
      </c>
      <c r="Q4863" s="102" t="s">
        <v>705</v>
      </c>
      <c r="R4863" s="89" t="str">
        <f>_xlfn.XLOOKUP(Q4863,匹配表1065!L:L,匹配表1065!O:O)</f>
        <v>C</v>
      </c>
      <c r="S4863" s="93" t="str">
        <f>IFERROR(_xlfn.XLOOKUP(Q4863,匹配表1065!AI:AI,匹配表1065!AJ:AJ),"绿标")</f>
        <v>红标</v>
      </c>
      <c r="T4863" s="93" t="str" cm="1">
        <f t="array" ref="T4863:U4863">_xlfn.XLOOKUP(Q4863,匹配表1065!L:L,匹配表1065!M:N)</f>
        <v>眩晕</v>
      </c>
      <c r="U4863" s="94" t="str">
        <v>耳鼻喉科</v>
      </c>
      <c r="V4863" s="95" t="s">
        <v>70</v>
      </c>
      <c r="W4863" s="93">
        <f>_xlfn.XLOOKUP(M4863,匹配表1065!D:D,匹配表1065!F:F)*N4863</f>
        <v>12</v>
      </c>
    </row>
    <row r="4864" customHeight="1" spans="1:23">
      <c r="A4864" s="89" t="s">
        <v>877</v>
      </c>
      <c r="B4864" s="90">
        <v>46206</v>
      </c>
      <c r="C4864" s="91" t="str">
        <f t="shared" si="154"/>
        <v>7月第1周</v>
      </c>
      <c r="D4864" s="89" t="s">
        <v>878</v>
      </c>
      <c r="E4864" s="89" t="str">
        <f t="shared" si="155"/>
        <v>7月第1周--周5</v>
      </c>
      <c r="F4864" s="103" t="s">
        <v>27</v>
      </c>
      <c r="G4864" s="102" t="s">
        <v>167</v>
      </c>
      <c r="H4864" s="92" t="str">
        <f>_xlfn.XLOOKUP(O4864,匹配表1065!T:T,匹配表1065!W:W)</f>
        <v>苏州市</v>
      </c>
      <c r="I4864" s="89" t="str">
        <f>_xlfn.XLOOKUP(O4864,匹配表1065!T:T,匹配表1065!X:X)</f>
        <v>PME2010</v>
      </c>
      <c r="J4864" s="102" t="s">
        <v>186</v>
      </c>
      <c r="K4864" s="89" cm="1">
        <f ca="1" t="array" ref="K4864:L4864">_xlfn.XLOOKUP(J4864,匹配表1065!Y:Y,匹配表1065!AA:AB)</f>
        <v>6</v>
      </c>
      <c r="L4864" s="89" t="str">
        <v>3个月以上</v>
      </c>
      <c r="M4864" s="92" t="s">
        <v>30</v>
      </c>
      <c r="N4864" s="102">
        <v>1</v>
      </c>
      <c r="O4864" s="93" t="str">
        <f>_xlfn.XLOOKUP(P4864,匹配表1065!U:U,匹配表1065!T:T)</f>
        <v>HO00001051</v>
      </c>
      <c r="P4864" s="102" t="s">
        <v>191</v>
      </c>
      <c r="Q4864" s="102" t="s">
        <v>354</v>
      </c>
      <c r="R4864" s="89" t="str">
        <f>_xlfn.XLOOKUP(Q4864,匹配表1065!L:L,匹配表1065!O:O)</f>
        <v>A</v>
      </c>
      <c r="S4864" s="93" t="str">
        <f>IFERROR(_xlfn.XLOOKUP(Q4864,匹配表1065!AI:AI,匹配表1065!AJ:AJ),"绿标")</f>
        <v>黑标</v>
      </c>
      <c r="T4864" s="93" t="str" cm="1">
        <f t="array" ref="T4864:U4864">_xlfn.XLOOKUP(Q4864,匹配表1065!L:L,匹配表1065!M:N)</f>
        <v>头痛</v>
      </c>
      <c r="U4864" s="94" t="str">
        <v>神经内科</v>
      </c>
      <c r="V4864" s="95" t="s">
        <v>70</v>
      </c>
      <c r="W4864" s="93">
        <f>_xlfn.XLOOKUP(M4864,匹配表1065!D:D,匹配表1065!F:F)*N4864</f>
        <v>12</v>
      </c>
    </row>
    <row r="4865" customHeight="1" spans="1:23">
      <c r="A4865" s="89" t="s">
        <v>877</v>
      </c>
      <c r="B4865" s="90">
        <v>46206</v>
      </c>
      <c r="C4865" s="91" t="str">
        <f t="shared" si="154"/>
        <v>7月第1周</v>
      </c>
      <c r="D4865" s="89" t="s">
        <v>878</v>
      </c>
      <c r="E4865" s="89" t="str">
        <f t="shared" si="155"/>
        <v>7月第1周--周5</v>
      </c>
      <c r="F4865" s="103" t="s">
        <v>27</v>
      </c>
      <c r="G4865" s="102" t="s">
        <v>167</v>
      </c>
      <c r="H4865" s="92" t="str">
        <f>_xlfn.XLOOKUP(O4865,匹配表1065!T:T,匹配表1065!W:W)</f>
        <v>苏州市</v>
      </c>
      <c r="I4865" s="89" t="str">
        <f>_xlfn.XLOOKUP(O4865,匹配表1065!T:T,匹配表1065!X:X)</f>
        <v>PME2010</v>
      </c>
      <c r="J4865" s="102" t="s">
        <v>186</v>
      </c>
      <c r="K4865" s="89" cm="1">
        <f ca="1" t="array" ref="K4865:L4865">_xlfn.XLOOKUP(J4865,匹配表1065!Y:Y,匹配表1065!AA:AB)</f>
        <v>6</v>
      </c>
      <c r="L4865" s="89" t="str">
        <v>3个月以上</v>
      </c>
      <c r="M4865" s="92" t="s">
        <v>30</v>
      </c>
      <c r="N4865" s="102">
        <v>1</v>
      </c>
      <c r="O4865" s="93" t="str">
        <f>_xlfn.XLOOKUP(P4865,匹配表1065!U:U,匹配表1065!T:T)</f>
        <v>HO00001051</v>
      </c>
      <c r="P4865" s="102" t="s">
        <v>191</v>
      </c>
      <c r="Q4865" s="102" t="s">
        <v>192</v>
      </c>
      <c r="R4865" s="89" t="str">
        <f>_xlfn.XLOOKUP(Q4865,匹配表1065!L:L,匹配表1065!O:O)</f>
        <v>B</v>
      </c>
      <c r="S4865" s="93" t="str">
        <f>IFERROR(_xlfn.XLOOKUP(Q4865,匹配表1065!AI:AI,匹配表1065!AJ:AJ),"绿标")</f>
        <v>绿标</v>
      </c>
      <c r="T4865" s="93" t="str" cm="1">
        <f t="array" ref="T4865:U4865">_xlfn.XLOOKUP(Q4865,匹配表1065!L:L,匹配表1065!M:N)</f>
        <v>抑郁焦虑</v>
      </c>
      <c r="U4865" s="94" t="str">
        <v>神经内科</v>
      </c>
      <c r="V4865" s="95" t="s">
        <v>70</v>
      </c>
      <c r="W4865" s="93">
        <f>_xlfn.XLOOKUP(M4865,匹配表1065!D:D,匹配表1065!F:F)*N4865</f>
        <v>12</v>
      </c>
    </row>
    <row r="4866" customHeight="1" spans="1:23">
      <c r="A4866" s="89" t="s">
        <v>877</v>
      </c>
      <c r="B4866" s="90">
        <v>46206</v>
      </c>
      <c r="C4866" s="91" t="str">
        <f t="shared" si="154"/>
        <v>7月第1周</v>
      </c>
      <c r="D4866" s="89" t="s">
        <v>878</v>
      </c>
      <c r="E4866" s="89" t="str">
        <f t="shared" si="155"/>
        <v>7月第1周--周5</v>
      </c>
      <c r="F4866" s="103" t="s">
        <v>27</v>
      </c>
      <c r="G4866" s="102" t="s">
        <v>167</v>
      </c>
      <c r="H4866" s="92" t="str">
        <f>_xlfn.XLOOKUP(O4866,匹配表1065!T:T,匹配表1065!W:W)</f>
        <v>苏州市</v>
      </c>
      <c r="I4866" s="89" t="str">
        <f>_xlfn.XLOOKUP(O4866,匹配表1065!T:T,匹配表1065!X:X)</f>
        <v>PME2011</v>
      </c>
      <c r="J4866" s="102" t="s">
        <v>168</v>
      </c>
      <c r="K4866" s="89" cm="1">
        <f ca="1" t="array" ref="K4866:L4866">_xlfn.XLOOKUP(J4866,匹配表1065!Y:Y,匹配表1065!AA:AB)</f>
        <v>19</v>
      </c>
      <c r="L4866" s="89" t="str">
        <v>3个月以上</v>
      </c>
      <c r="M4866" s="92" t="s">
        <v>30</v>
      </c>
      <c r="N4866" s="102">
        <v>3</v>
      </c>
      <c r="O4866" s="93" t="str">
        <f>_xlfn.XLOOKUP(P4866,匹配表1065!U:U,匹配表1065!T:T)</f>
        <v>HO00307823</v>
      </c>
      <c r="P4866" s="102" t="s">
        <v>169</v>
      </c>
      <c r="Q4866" s="102" t="s">
        <v>170</v>
      </c>
      <c r="R4866" s="89" t="str">
        <f>_xlfn.XLOOKUP(Q4866,匹配表1065!L:L,匹配表1065!O:O)</f>
        <v>A</v>
      </c>
      <c r="S4866" s="93" t="str">
        <f>IFERROR(_xlfn.XLOOKUP(Q4866,匹配表1065!AI:AI,匹配表1065!AJ:AJ),"绿标")</f>
        <v>红标</v>
      </c>
      <c r="T4866" s="93" t="str" cm="1">
        <f t="array" ref="T4866:U4866">_xlfn.XLOOKUP(Q4866,匹配表1065!L:L,匹配表1065!M:N)</f>
        <v>头痛</v>
      </c>
      <c r="U4866" s="94" t="str">
        <v>神经内科</v>
      </c>
      <c r="V4866" s="95" t="s">
        <v>67</v>
      </c>
      <c r="W4866" s="93">
        <f>_xlfn.XLOOKUP(M4866,匹配表1065!D:D,匹配表1065!F:F)*N4866</f>
        <v>36</v>
      </c>
    </row>
    <row r="4867" customHeight="1" spans="1:23">
      <c r="A4867" s="89" t="s">
        <v>877</v>
      </c>
      <c r="B4867" s="90">
        <v>46206</v>
      </c>
      <c r="C4867" s="91" t="str">
        <f t="shared" si="154"/>
        <v>7月第1周</v>
      </c>
      <c r="D4867" s="89" t="s">
        <v>878</v>
      </c>
      <c r="E4867" s="89" t="str">
        <f t="shared" si="155"/>
        <v>7月第1周--周5</v>
      </c>
      <c r="F4867" s="103" t="s">
        <v>27</v>
      </c>
      <c r="G4867" s="102" t="s">
        <v>167</v>
      </c>
      <c r="H4867" s="92" t="str">
        <f>_xlfn.XLOOKUP(O4867,匹配表1065!T:T,匹配表1065!W:W)</f>
        <v>苏州市</v>
      </c>
      <c r="I4867" s="89" t="str">
        <f>_xlfn.XLOOKUP(O4867,匹配表1065!T:T,匹配表1065!X:X)</f>
        <v>PME2011</v>
      </c>
      <c r="J4867" s="102" t="s">
        <v>168</v>
      </c>
      <c r="K4867" s="89" cm="1">
        <f ca="1" t="array" ref="K4867:L4867">_xlfn.XLOOKUP(J4867,匹配表1065!Y:Y,匹配表1065!AA:AB)</f>
        <v>19</v>
      </c>
      <c r="L4867" s="89" t="str">
        <v>3个月以上</v>
      </c>
      <c r="M4867" s="92" t="s">
        <v>35</v>
      </c>
      <c r="N4867" s="102">
        <v>1</v>
      </c>
      <c r="O4867" s="93" t="str">
        <f>_xlfn.XLOOKUP(P4867,匹配表1065!U:U,匹配表1065!T:T)</f>
        <v>HO00307823</v>
      </c>
      <c r="P4867" s="102" t="s">
        <v>169</v>
      </c>
      <c r="Q4867" s="102" t="s">
        <v>172</v>
      </c>
      <c r="R4867" s="89" t="str">
        <f>_xlfn.XLOOKUP(Q4867,匹配表1065!L:L,匹配表1065!O:O)</f>
        <v>C</v>
      </c>
      <c r="S4867" s="93" t="str">
        <f>IFERROR(_xlfn.XLOOKUP(Q4867,匹配表1065!AI:AI,匹配表1065!AJ:AJ),"绿标")</f>
        <v>绿标</v>
      </c>
      <c r="T4867" s="93" t="str" cm="1">
        <f t="array" ref="T4867:U4867">_xlfn.XLOOKUP(Q4867,匹配表1065!L:L,匹配表1065!M:N)</f>
        <v>眩晕</v>
      </c>
      <c r="U4867" s="94" t="str">
        <v>神经内科</v>
      </c>
      <c r="V4867" s="95" t="s">
        <v>70</v>
      </c>
      <c r="W4867" s="93">
        <f>_xlfn.XLOOKUP(M4867,匹配表1065!D:D,匹配表1065!F:F)*N4867</f>
        <v>4</v>
      </c>
    </row>
    <row r="4868" customHeight="1" spans="1:23">
      <c r="A4868" s="89" t="s">
        <v>877</v>
      </c>
      <c r="B4868" s="90">
        <v>46206</v>
      </c>
      <c r="C4868" s="91" t="str">
        <f t="shared" si="154"/>
        <v>7月第1周</v>
      </c>
      <c r="D4868" s="89" t="s">
        <v>878</v>
      </c>
      <c r="E4868" s="89" t="str">
        <f t="shared" si="155"/>
        <v>7月第1周--周5</v>
      </c>
      <c r="F4868" s="103" t="s">
        <v>27</v>
      </c>
      <c r="G4868" s="102" t="s">
        <v>167</v>
      </c>
      <c r="H4868" s="92" t="str">
        <f>_xlfn.XLOOKUP(O4868,匹配表1065!T:T,匹配表1065!W:W)</f>
        <v>苏州市</v>
      </c>
      <c r="I4868" s="89" t="str">
        <f>_xlfn.XLOOKUP(O4868,匹配表1065!T:T,匹配表1065!X:X)</f>
        <v>PME2011</v>
      </c>
      <c r="J4868" s="102" t="s">
        <v>168</v>
      </c>
      <c r="K4868" s="89" cm="1">
        <f ca="1" t="array" ref="K4868:L4868">_xlfn.XLOOKUP(J4868,匹配表1065!Y:Y,匹配表1065!AA:AB)</f>
        <v>19</v>
      </c>
      <c r="L4868" s="89" t="str">
        <v>3个月以上</v>
      </c>
      <c r="M4868" s="92" t="s">
        <v>35</v>
      </c>
      <c r="N4868" s="102">
        <v>1</v>
      </c>
      <c r="O4868" s="93" t="str">
        <f>_xlfn.XLOOKUP(P4868,匹配表1065!U:U,匹配表1065!T:T)</f>
        <v>HO00307823</v>
      </c>
      <c r="P4868" s="102" t="s">
        <v>169</v>
      </c>
      <c r="Q4868" s="102" t="s">
        <v>288</v>
      </c>
      <c r="R4868" s="89" t="str">
        <f>_xlfn.XLOOKUP(Q4868,匹配表1065!L:L,匹配表1065!O:O)</f>
        <v>B</v>
      </c>
      <c r="S4868" s="93" t="str">
        <f>IFERROR(_xlfn.XLOOKUP(Q4868,匹配表1065!AI:AI,匹配表1065!AJ:AJ),"绿标")</f>
        <v>红标</v>
      </c>
      <c r="T4868" s="93" t="str" cm="1">
        <f t="array" ref="T4868:U4868">_xlfn.XLOOKUP(Q4868,匹配表1065!L:L,匹配表1065!M:N)</f>
        <v>脑血管</v>
      </c>
      <c r="U4868" s="94" t="str">
        <v>神经内科</v>
      </c>
      <c r="V4868" s="95" t="s">
        <v>67</v>
      </c>
      <c r="W4868" s="93">
        <f>_xlfn.XLOOKUP(M4868,匹配表1065!D:D,匹配表1065!F:F)*N4868</f>
        <v>4</v>
      </c>
    </row>
    <row r="4869" customHeight="1" spans="1:23">
      <c r="A4869" s="89" t="s">
        <v>877</v>
      </c>
      <c r="B4869" s="90">
        <v>46206</v>
      </c>
      <c r="C4869" s="91" t="str">
        <f t="shared" si="154"/>
        <v>7月第1周</v>
      </c>
      <c r="D4869" s="89" t="s">
        <v>878</v>
      </c>
      <c r="E4869" s="89" t="str">
        <f t="shared" si="155"/>
        <v>7月第1周--周5</v>
      </c>
      <c r="F4869" s="103" t="s">
        <v>27</v>
      </c>
      <c r="G4869" s="102" t="s">
        <v>167</v>
      </c>
      <c r="H4869" s="92" t="str">
        <f>_xlfn.XLOOKUP(O4869,匹配表1065!T:T,匹配表1065!W:W)</f>
        <v>苏州市</v>
      </c>
      <c r="I4869" s="89" t="str">
        <f>_xlfn.XLOOKUP(O4869,匹配表1065!T:T,匹配表1065!X:X)</f>
        <v>PME2009</v>
      </c>
      <c r="J4869" s="102" t="s">
        <v>193</v>
      </c>
      <c r="K4869" s="89" cm="1">
        <f ca="1" t="array" ref="K4869:L4869">_xlfn.XLOOKUP(J4869,匹配表1065!Y:Y,匹配表1065!AA:AB)</f>
        <v>7</v>
      </c>
      <c r="L4869" s="89" t="str">
        <v>3个月以上</v>
      </c>
      <c r="M4869" s="92" t="s">
        <v>35</v>
      </c>
      <c r="N4869" s="102">
        <v>1</v>
      </c>
      <c r="O4869" s="93" t="str">
        <f>_xlfn.XLOOKUP(P4869,匹配表1065!U:U,匹配表1065!T:T)</f>
        <v>HO00139397</v>
      </c>
      <c r="P4869" s="102" t="s">
        <v>294</v>
      </c>
      <c r="Q4869" s="102" t="s">
        <v>295</v>
      </c>
      <c r="R4869" s="89" t="str">
        <f>_xlfn.XLOOKUP(Q4869,匹配表1065!L:L,匹配表1065!O:O)</f>
        <v>A</v>
      </c>
      <c r="S4869" s="93" t="str">
        <f>IFERROR(_xlfn.XLOOKUP(Q4869,匹配表1065!AI:AI,匹配表1065!AJ:AJ),"绿标")</f>
        <v>红标</v>
      </c>
      <c r="T4869" s="93" t="str" cm="1">
        <f t="array" ref="T4869:U4869">_xlfn.XLOOKUP(Q4869,匹配表1065!L:L,匹配表1065!M:N)</f>
        <v>头痛</v>
      </c>
      <c r="U4869" s="94" t="str">
        <v>神经内科</v>
      </c>
      <c r="V4869" s="95" t="s">
        <v>70</v>
      </c>
      <c r="W4869" s="93">
        <f>_xlfn.XLOOKUP(M4869,匹配表1065!D:D,匹配表1065!F:F)*N4869</f>
        <v>4</v>
      </c>
    </row>
    <row r="4870" customHeight="1" spans="1:23">
      <c r="A4870" s="89" t="s">
        <v>877</v>
      </c>
      <c r="B4870" s="90">
        <v>46206</v>
      </c>
      <c r="C4870" s="91" t="str">
        <f t="shared" si="154"/>
        <v>7月第1周</v>
      </c>
      <c r="D4870" s="89" t="s">
        <v>878</v>
      </c>
      <c r="E4870" s="89" t="str">
        <f t="shared" si="155"/>
        <v>7月第1周--周5</v>
      </c>
      <c r="F4870" s="103" t="s">
        <v>27</v>
      </c>
      <c r="G4870" s="102" t="s">
        <v>136</v>
      </c>
      <c r="H4870" s="92" t="str">
        <f>_xlfn.XLOOKUP(O4870,匹配表1065!T:T,匹配表1065!W:W)</f>
        <v>青岛市</v>
      </c>
      <c r="I4870" s="89" t="str">
        <f>_xlfn.XLOOKUP(O4870,匹配表1065!T:T,匹配表1065!X:X)</f>
        <v>PME2032</v>
      </c>
      <c r="J4870" s="102" t="s">
        <v>143</v>
      </c>
      <c r="K4870" s="89" cm="1">
        <f ca="1" t="array" ref="K4870:L4870">_xlfn.XLOOKUP(J4870,匹配表1065!Y:Y,匹配表1065!AA:AB)</f>
        <v>31</v>
      </c>
      <c r="L4870" s="89" t="str">
        <v>3个月以上</v>
      </c>
      <c r="M4870" s="92" t="s">
        <v>30</v>
      </c>
      <c r="N4870" s="102">
        <v>1</v>
      </c>
      <c r="O4870" s="93" t="str">
        <f>_xlfn.XLOOKUP(P4870,匹配表1065!U:U,匹配表1065!T:T)</f>
        <v>HO00001482</v>
      </c>
      <c r="P4870" s="102" t="s">
        <v>146</v>
      </c>
      <c r="Q4870" s="102" t="s">
        <v>147</v>
      </c>
      <c r="R4870" s="89" t="str">
        <f>_xlfn.XLOOKUP(Q4870,匹配表1065!L:L,匹配表1065!O:O)</f>
        <v>A</v>
      </c>
      <c r="S4870" s="93" t="str">
        <f>IFERROR(_xlfn.XLOOKUP(Q4870,匹配表1065!AI:AI,匹配表1065!AJ:AJ),"绿标")</f>
        <v>红标</v>
      </c>
      <c r="T4870" s="93" t="str" cm="1">
        <f t="array" ref="T4870:U4870">_xlfn.XLOOKUP(Q4870,匹配表1065!L:L,匹配表1065!M:N)</f>
        <v>头痛</v>
      </c>
      <c r="U4870" s="94" t="str">
        <v>神经内科</v>
      </c>
      <c r="V4870" s="95" t="s">
        <v>33</v>
      </c>
      <c r="W4870" s="93">
        <f>_xlfn.XLOOKUP(M4870,匹配表1065!D:D,匹配表1065!F:F)*N4870</f>
        <v>12</v>
      </c>
    </row>
    <row r="4871" customHeight="1" spans="1:23">
      <c r="A4871" s="89" t="s">
        <v>877</v>
      </c>
      <c r="B4871" s="90">
        <v>46206</v>
      </c>
      <c r="C4871" s="91" t="str">
        <f t="shared" si="154"/>
        <v>7月第1周</v>
      </c>
      <c r="D4871" s="89" t="s">
        <v>878</v>
      </c>
      <c r="E4871" s="89" t="str">
        <f t="shared" si="155"/>
        <v>7月第1周--周5</v>
      </c>
      <c r="F4871" s="103" t="s">
        <v>27</v>
      </c>
      <c r="G4871" s="102" t="s">
        <v>136</v>
      </c>
      <c r="H4871" s="92" t="str">
        <f>_xlfn.XLOOKUP(O4871,匹配表1065!T:T,匹配表1065!W:W)</f>
        <v>青岛市</v>
      </c>
      <c r="I4871" s="89" t="str">
        <f>_xlfn.XLOOKUP(O4871,匹配表1065!T:T,匹配表1065!X:X)</f>
        <v>PME2032</v>
      </c>
      <c r="J4871" s="102" t="s">
        <v>143</v>
      </c>
      <c r="K4871" s="89" cm="1">
        <f ca="1" t="array" ref="K4871:L4871">_xlfn.XLOOKUP(J4871,匹配表1065!Y:Y,匹配表1065!AA:AB)</f>
        <v>31</v>
      </c>
      <c r="L4871" s="89" t="str">
        <v>3个月以上</v>
      </c>
      <c r="M4871" s="92" t="s">
        <v>55</v>
      </c>
      <c r="N4871" s="102">
        <v>1</v>
      </c>
      <c r="O4871" s="93" t="str">
        <f>_xlfn.XLOOKUP(P4871,匹配表1065!U:U,匹配表1065!T:T)</f>
        <v>HO00001482</v>
      </c>
      <c r="P4871" s="102" t="s">
        <v>146</v>
      </c>
      <c r="Q4871" s="102" t="s">
        <v>149</v>
      </c>
      <c r="R4871" s="89" t="str">
        <f>_xlfn.XLOOKUP(Q4871,匹配表1065!L:L,匹配表1065!O:O)</f>
        <v>B</v>
      </c>
      <c r="S4871" s="93" t="str">
        <f>IFERROR(_xlfn.XLOOKUP(Q4871,匹配表1065!AI:AI,匹配表1065!AJ:AJ),"绿标")</f>
        <v>红标</v>
      </c>
      <c r="T4871" s="93" t="str" cm="1">
        <f t="array" ref="T4871:U4871">_xlfn.XLOOKUP(Q4871,匹配表1065!L:L,匹配表1065!M:N)</f>
        <v>脑血管</v>
      </c>
      <c r="U4871" s="94" t="str">
        <v>神经内科</v>
      </c>
      <c r="V4871" s="95" t="s">
        <v>70</v>
      </c>
      <c r="W4871" s="93">
        <f>_xlfn.XLOOKUP(M4871,匹配表1065!D:D,匹配表1065!F:F)*N4871</f>
        <v>8</v>
      </c>
    </row>
    <row r="4872" customHeight="1" spans="1:23">
      <c r="A4872" s="89" t="s">
        <v>877</v>
      </c>
      <c r="B4872" s="90">
        <v>46206</v>
      </c>
      <c r="C4872" s="91" t="str">
        <f t="shared" si="154"/>
        <v>7月第1周</v>
      </c>
      <c r="D4872" s="89" t="s">
        <v>878</v>
      </c>
      <c r="E4872" s="89" t="str">
        <f t="shared" si="155"/>
        <v>7月第1周--周5</v>
      </c>
      <c r="F4872" s="103" t="s">
        <v>27</v>
      </c>
      <c r="G4872" s="102" t="s">
        <v>136</v>
      </c>
      <c r="H4872" s="92" t="str">
        <f>_xlfn.XLOOKUP(O4872,匹配表1065!T:T,匹配表1065!W:W)</f>
        <v>青岛市</v>
      </c>
      <c r="I4872" s="89" t="str">
        <f>_xlfn.XLOOKUP(O4872,匹配表1065!T:T,匹配表1065!X:X)</f>
        <v>PME2032</v>
      </c>
      <c r="J4872" s="102" t="s">
        <v>143</v>
      </c>
      <c r="K4872" s="89" cm="1">
        <f ca="1" t="array" ref="K4872:L4872">_xlfn.XLOOKUP(J4872,匹配表1065!Y:Y,匹配表1065!AA:AB)</f>
        <v>31</v>
      </c>
      <c r="L4872" s="89" t="str">
        <v>3个月以上</v>
      </c>
      <c r="M4872" s="92" t="s">
        <v>35</v>
      </c>
      <c r="N4872" s="102">
        <v>1</v>
      </c>
      <c r="O4872" s="93" t="str">
        <f>_xlfn.XLOOKUP(P4872,匹配表1065!U:U,匹配表1065!T:T)</f>
        <v>HO00001482</v>
      </c>
      <c r="P4872" s="102" t="s">
        <v>146</v>
      </c>
      <c r="Q4872" s="102" t="s">
        <v>299</v>
      </c>
      <c r="R4872" s="89" t="str">
        <f>_xlfn.XLOOKUP(Q4872,匹配表1065!L:L,匹配表1065!O:O)</f>
        <v>C</v>
      </c>
      <c r="S4872" s="93" t="str">
        <f>IFERROR(_xlfn.XLOOKUP(Q4872,匹配表1065!AI:AI,匹配表1065!AJ:AJ),"绿标")</f>
        <v>绿标</v>
      </c>
      <c r="T4872" s="93" t="str" cm="1">
        <f t="array" ref="T4872:U4872">_xlfn.XLOOKUP(Q4872,匹配表1065!L:L,匹配表1065!M:N)</f>
        <v>眩晕</v>
      </c>
      <c r="U4872" s="94" t="str">
        <v>耳鼻喉科</v>
      </c>
      <c r="V4872" s="95" t="s">
        <v>70</v>
      </c>
      <c r="W4872" s="93">
        <f>_xlfn.XLOOKUP(M4872,匹配表1065!D:D,匹配表1065!F:F)*N4872</f>
        <v>4</v>
      </c>
    </row>
    <row r="4873" customHeight="1" spans="1:23">
      <c r="A4873" s="89" t="s">
        <v>877</v>
      </c>
      <c r="B4873" s="90">
        <v>46206</v>
      </c>
      <c r="C4873" s="91" t="str">
        <f t="shared" si="154"/>
        <v>7月第1周</v>
      </c>
      <c r="D4873" s="89" t="s">
        <v>878</v>
      </c>
      <c r="E4873" s="89" t="str">
        <f t="shared" si="155"/>
        <v>7月第1周--周5</v>
      </c>
      <c r="F4873" s="103" t="s">
        <v>27</v>
      </c>
      <c r="G4873" s="102" t="s">
        <v>136</v>
      </c>
      <c r="H4873" s="92" t="str">
        <f>_xlfn.XLOOKUP(O4873,匹配表1065!T:T,匹配表1065!W:W)</f>
        <v>淄博市</v>
      </c>
      <c r="I4873" s="89" t="str">
        <f>_xlfn.XLOOKUP(O4873,匹配表1065!T:T,匹配表1065!X:X)</f>
        <v>PME2043</v>
      </c>
      <c r="J4873" s="102" t="s">
        <v>140</v>
      </c>
      <c r="K4873" s="89" cm="1">
        <f ca="1" t="array" ref="K4873:L4873">_xlfn.XLOOKUP(J4873,匹配表1065!Y:Y,匹配表1065!AA:AB)</f>
        <v>9</v>
      </c>
      <c r="L4873" s="89" t="str">
        <v>3个月以上</v>
      </c>
      <c r="M4873" s="92" t="s">
        <v>30</v>
      </c>
      <c r="N4873" s="102">
        <v>1</v>
      </c>
      <c r="O4873" s="93" t="str">
        <f>_xlfn.XLOOKUP(P4873,匹配表1065!U:U,匹配表1065!T:T)</f>
        <v>HO00024398</v>
      </c>
      <c r="P4873" s="89" t="s">
        <v>141</v>
      </c>
      <c r="Q4873" s="102" t="s">
        <v>298</v>
      </c>
      <c r="R4873" s="89" t="str">
        <f>_xlfn.XLOOKUP(Q4873,匹配表1065!L:L,匹配表1065!O:O)</f>
        <v>C</v>
      </c>
      <c r="S4873" s="93" t="str">
        <f>IFERROR(_xlfn.XLOOKUP(Q4873,匹配表1065!AI:AI,匹配表1065!AJ:AJ),"绿标")</f>
        <v>红标</v>
      </c>
      <c r="T4873" s="93" t="str" cm="1">
        <f t="array" ref="T4873:U4873">_xlfn.XLOOKUP(Q4873,匹配表1065!L:L,匹配表1065!M:N)</f>
        <v>眩晕</v>
      </c>
      <c r="U4873" s="94" t="str">
        <v>神经内科</v>
      </c>
      <c r="V4873" s="95" t="s">
        <v>70</v>
      </c>
      <c r="W4873" s="93">
        <f>_xlfn.XLOOKUP(M4873,匹配表1065!D:D,匹配表1065!F:F)*N4873</f>
        <v>12</v>
      </c>
    </row>
    <row r="4874" customHeight="1" spans="1:23">
      <c r="A4874" s="89" t="s">
        <v>877</v>
      </c>
      <c r="B4874" s="90">
        <v>46206</v>
      </c>
      <c r="C4874" s="91" t="str">
        <f t="shared" si="154"/>
        <v>7月第1周</v>
      </c>
      <c r="D4874" s="89" t="s">
        <v>878</v>
      </c>
      <c r="E4874" s="89" t="str">
        <f t="shared" si="155"/>
        <v>7月第1周--周5</v>
      </c>
      <c r="F4874" s="103" t="s">
        <v>27</v>
      </c>
      <c r="G4874" s="102" t="s">
        <v>136</v>
      </c>
      <c r="H4874" s="92" t="str">
        <f>_xlfn.XLOOKUP(O4874,匹配表1065!T:T,匹配表1065!W:W)</f>
        <v>青岛市</v>
      </c>
      <c r="I4874" s="89" t="str">
        <f>_xlfn.XLOOKUP(O4874,匹配表1065!T:T,匹配表1065!X:X)</f>
        <v>PME2035</v>
      </c>
      <c r="J4874" s="102" t="s">
        <v>150</v>
      </c>
      <c r="K4874" s="89" cm="1">
        <f ca="1" t="array" ref="K4874:L4874">_xlfn.XLOOKUP(J4874,匹配表1065!Y:Y,匹配表1065!AA:AB)</f>
        <v>8</v>
      </c>
      <c r="L4874" s="89" t="str">
        <v>3个月以上</v>
      </c>
      <c r="M4874" s="92" t="s">
        <v>35</v>
      </c>
      <c r="N4874" s="102">
        <v>1</v>
      </c>
      <c r="O4874" s="93" t="str">
        <f>_xlfn.XLOOKUP(P4874,匹配表1065!U:U,匹配表1065!T:T)</f>
        <v>HO00370760</v>
      </c>
      <c r="P4874" s="102" t="s">
        <v>499</v>
      </c>
      <c r="Q4874" s="102" t="s">
        <v>500</v>
      </c>
      <c r="R4874" s="89" t="str">
        <f>_xlfn.XLOOKUP(Q4874,匹配表1065!L:L,匹配表1065!O:O)</f>
        <v>A</v>
      </c>
      <c r="S4874" s="93" t="str">
        <f>IFERROR(_xlfn.XLOOKUP(Q4874,匹配表1065!AI:AI,匹配表1065!AJ:AJ),"绿标")</f>
        <v>红标</v>
      </c>
      <c r="T4874" s="93" t="str" cm="1">
        <f t="array" ref="T4874:U4874">_xlfn.XLOOKUP(Q4874,匹配表1065!L:L,匹配表1065!M:N)</f>
        <v>头痛</v>
      </c>
      <c r="U4874" s="94" t="str">
        <v>神经内科</v>
      </c>
      <c r="V4874" s="95" t="s">
        <v>33</v>
      </c>
      <c r="W4874" s="93">
        <f>_xlfn.XLOOKUP(M4874,匹配表1065!D:D,匹配表1065!F:F)*N4874</f>
        <v>4</v>
      </c>
    </row>
    <row r="4875" customHeight="1" spans="1:23">
      <c r="A4875" s="89" t="s">
        <v>877</v>
      </c>
      <c r="B4875" s="90">
        <v>46206</v>
      </c>
      <c r="C4875" s="91" t="str">
        <f t="shared" si="154"/>
        <v>7月第1周</v>
      </c>
      <c r="D4875" s="89" t="s">
        <v>878</v>
      </c>
      <c r="E4875" s="89" t="str">
        <f t="shared" si="155"/>
        <v>7月第1周--周5</v>
      </c>
      <c r="F4875" s="103" t="s">
        <v>27</v>
      </c>
      <c r="G4875" s="102" t="s">
        <v>136</v>
      </c>
      <c r="H4875" s="92" t="str">
        <f>_xlfn.XLOOKUP(O4875,匹配表1065!T:T,匹配表1065!W:W)</f>
        <v>青岛市</v>
      </c>
      <c r="I4875" s="89" t="str">
        <f>_xlfn.XLOOKUP(O4875,匹配表1065!T:T,匹配表1065!X:X)</f>
        <v>PME2035</v>
      </c>
      <c r="J4875" s="102" t="s">
        <v>150</v>
      </c>
      <c r="K4875" s="89" cm="1">
        <f ca="1" t="array" ref="K4875:L4875">_xlfn.XLOOKUP(J4875,匹配表1065!Y:Y,匹配表1065!AA:AB)</f>
        <v>8</v>
      </c>
      <c r="L4875" s="89" t="str">
        <v>3个月以上</v>
      </c>
      <c r="M4875" s="92" t="s">
        <v>30</v>
      </c>
      <c r="N4875" s="102">
        <v>1</v>
      </c>
      <c r="O4875" s="93" t="str">
        <f>_xlfn.XLOOKUP(P4875,匹配表1065!U:U,匹配表1065!T:T)</f>
        <v>HO00001483</v>
      </c>
      <c r="P4875" s="102" t="s">
        <v>259</v>
      </c>
      <c r="Q4875" s="102" t="s">
        <v>398</v>
      </c>
      <c r="R4875" s="89" t="str">
        <f>_xlfn.XLOOKUP(Q4875,匹配表1065!L:L,匹配表1065!O:O)</f>
        <v>C</v>
      </c>
      <c r="S4875" s="93" t="str">
        <f>IFERROR(_xlfn.XLOOKUP(Q4875,匹配表1065!AI:AI,匹配表1065!AJ:AJ),"绿标")</f>
        <v>绿标</v>
      </c>
      <c r="T4875" s="93" t="str" cm="1">
        <f t="array" ref="T4875:U4875">_xlfn.XLOOKUP(Q4875,匹配表1065!L:L,匹配表1065!M:N)</f>
        <v>眩晕</v>
      </c>
      <c r="U4875" s="94" t="str">
        <v>耳鼻喉科</v>
      </c>
      <c r="V4875" s="95" t="s">
        <v>70</v>
      </c>
      <c r="W4875" s="93">
        <f>_xlfn.XLOOKUP(M4875,匹配表1065!D:D,匹配表1065!F:F)*N4875</f>
        <v>12</v>
      </c>
    </row>
    <row r="4876" customHeight="1" spans="1:23">
      <c r="A4876" s="89" t="s">
        <v>877</v>
      </c>
      <c r="B4876" s="90">
        <v>46206</v>
      </c>
      <c r="C4876" s="91" t="str">
        <f t="shared" si="154"/>
        <v>7月第1周</v>
      </c>
      <c r="D4876" s="89" t="s">
        <v>878</v>
      </c>
      <c r="E4876" s="89" t="str">
        <f t="shared" si="155"/>
        <v>7月第1周--周5</v>
      </c>
      <c r="F4876" s="103" t="s">
        <v>27</v>
      </c>
      <c r="G4876" s="102" t="s">
        <v>136</v>
      </c>
      <c r="H4876" s="92" t="str">
        <f>_xlfn.XLOOKUP(O4876,匹配表1065!T:T,匹配表1065!W:W)</f>
        <v>青岛市</v>
      </c>
      <c r="I4876" s="89" t="str">
        <f>_xlfn.XLOOKUP(O4876,匹配表1065!T:T,匹配表1065!X:X)</f>
        <v>PME2035</v>
      </c>
      <c r="J4876" s="102" t="s">
        <v>150</v>
      </c>
      <c r="K4876" s="89" cm="1">
        <f ca="1" t="array" ref="K4876:L4876">_xlfn.XLOOKUP(J4876,匹配表1065!Y:Y,匹配表1065!AA:AB)</f>
        <v>8</v>
      </c>
      <c r="L4876" s="89" t="str">
        <v>3个月以上</v>
      </c>
      <c r="M4876" s="92" t="s">
        <v>35</v>
      </c>
      <c r="N4876" s="102">
        <v>1</v>
      </c>
      <c r="O4876" s="93" t="str">
        <f>_xlfn.XLOOKUP(P4876,匹配表1065!U:U,匹配表1065!T:T)</f>
        <v>HO00001483</v>
      </c>
      <c r="P4876" s="102" t="s">
        <v>259</v>
      </c>
      <c r="Q4876" s="102" t="s">
        <v>625</v>
      </c>
      <c r="R4876" s="89" t="str">
        <f>_xlfn.XLOOKUP(Q4876,匹配表1065!L:L,匹配表1065!O:O)</f>
        <v>C</v>
      </c>
      <c r="S4876" s="93" t="str">
        <f>IFERROR(_xlfn.XLOOKUP(Q4876,匹配表1065!AI:AI,匹配表1065!AJ:AJ),"绿标")</f>
        <v>绿标</v>
      </c>
      <c r="T4876" s="93" t="str" cm="1">
        <f t="array" ref="T4876:U4876">_xlfn.XLOOKUP(Q4876,匹配表1065!L:L,匹配表1065!M:N)</f>
        <v>眩晕</v>
      </c>
      <c r="U4876" s="94" t="str">
        <v>耳鼻喉科</v>
      </c>
      <c r="V4876" s="95" t="s">
        <v>70</v>
      </c>
      <c r="W4876" s="93">
        <f>_xlfn.XLOOKUP(M4876,匹配表1065!D:D,匹配表1065!F:F)*N4876</f>
        <v>4</v>
      </c>
    </row>
    <row r="4877" customHeight="1" spans="1:23">
      <c r="A4877" s="89" t="s">
        <v>877</v>
      </c>
      <c r="B4877" s="90">
        <v>46206</v>
      </c>
      <c r="C4877" s="91" t="str">
        <f t="shared" si="154"/>
        <v>7月第1周</v>
      </c>
      <c r="D4877" s="89" t="s">
        <v>878</v>
      </c>
      <c r="E4877" s="89" t="str">
        <f t="shared" si="155"/>
        <v>7月第1周--周5</v>
      </c>
      <c r="F4877" s="103" t="s">
        <v>27</v>
      </c>
      <c r="G4877" s="102" t="s">
        <v>136</v>
      </c>
      <c r="H4877" s="92" t="str">
        <f>_xlfn.XLOOKUP(O4877,匹配表1065!T:T,匹配表1065!W:W)</f>
        <v>青岛市</v>
      </c>
      <c r="I4877" s="89" t="str">
        <f>_xlfn.XLOOKUP(O4877,匹配表1065!T:T,匹配表1065!X:X)</f>
        <v>PME2035</v>
      </c>
      <c r="J4877" s="102" t="s">
        <v>150</v>
      </c>
      <c r="K4877" s="89" cm="1">
        <f ca="1" t="array" ref="K4877:L4877">_xlfn.XLOOKUP(J4877,匹配表1065!Y:Y,匹配表1065!AA:AB)</f>
        <v>8</v>
      </c>
      <c r="L4877" s="89" t="str">
        <v>3个月以上</v>
      </c>
      <c r="M4877" s="92" t="s">
        <v>35</v>
      </c>
      <c r="N4877" s="102">
        <v>1</v>
      </c>
      <c r="O4877" s="93" t="str">
        <f>_xlfn.XLOOKUP(P4877,匹配表1065!U:U,匹配表1065!T:T)</f>
        <v>HO00001483</v>
      </c>
      <c r="P4877" s="102" t="s">
        <v>259</v>
      </c>
      <c r="Q4877" s="102" t="s">
        <v>890</v>
      </c>
      <c r="R4877" s="89" t="str">
        <f>_xlfn.XLOOKUP(Q4877,匹配表1065!L:L,匹配表1065!O:O)</f>
        <v>B</v>
      </c>
      <c r="S4877" s="93" t="str">
        <f>IFERROR(_xlfn.XLOOKUP(Q4877,匹配表1065!AI:AI,匹配表1065!AJ:AJ),"绿标")</f>
        <v>绿标</v>
      </c>
      <c r="T4877" s="93" t="str" cm="1">
        <f t="array" ref="T4877:U4877">_xlfn.XLOOKUP(Q4877,匹配表1065!L:L,匹配表1065!M:N)</f>
        <v>脑血管</v>
      </c>
      <c r="U4877" s="94" t="str">
        <v>神经内科</v>
      </c>
      <c r="V4877" s="95" t="s">
        <v>58</v>
      </c>
      <c r="W4877" s="93">
        <f>_xlfn.XLOOKUP(M4877,匹配表1065!D:D,匹配表1065!F:F)*N4877</f>
        <v>4</v>
      </c>
    </row>
    <row r="4878" customHeight="1" spans="1:23">
      <c r="A4878" s="89" t="s">
        <v>877</v>
      </c>
      <c r="B4878" s="90">
        <v>46206</v>
      </c>
      <c r="C4878" s="91" t="str">
        <f t="shared" si="154"/>
        <v>7月第1周</v>
      </c>
      <c r="D4878" s="89" t="s">
        <v>878</v>
      </c>
      <c r="E4878" s="89" t="str">
        <f t="shared" si="155"/>
        <v>7月第1周--周5</v>
      </c>
      <c r="F4878" s="103" t="s">
        <v>27</v>
      </c>
      <c r="G4878" s="102" t="s">
        <v>136</v>
      </c>
      <c r="H4878" s="92" t="str">
        <f>_xlfn.XLOOKUP(O4878,匹配表1065!T:T,匹配表1065!W:W)</f>
        <v>潍坊市</v>
      </c>
      <c r="I4878" s="89" t="str">
        <f>_xlfn.XLOOKUP(O4878,匹配表1065!T:T,匹配表1065!X:X)</f>
        <v>PME2036</v>
      </c>
      <c r="J4878" s="102" t="s">
        <v>161</v>
      </c>
      <c r="K4878" s="89" cm="1">
        <f ca="1" t="array" ref="K4878:L4878">_xlfn.XLOOKUP(J4878,匹配表1065!Y:Y,匹配表1065!AA:AB)</f>
        <v>1519</v>
      </c>
      <c r="L4878" s="89" t="str">
        <v>3个月以上</v>
      </c>
      <c r="M4878" s="92" t="s">
        <v>30</v>
      </c>
      <c r="N4878" s="102">
        <v>1</v>
      </c>
      <c r="O4878" s="93" t="str">
        <f>_xlfn.XLOOKUP(P4878,匹配表1065!U:U,匹配表1065!T:T)</f>
        <v>HO00001496</v>
      </c>
      <c r="P4878" s="102" t="s">
        <v>256</v>
      </c>
      <c r="Q4878" s="102" t="s">
        <v>303</v>
      </c>
      <c r="R4878" s="89" t="str">
        <f>_xlfn.XLOOKUP(Q4878,匹配表1065!L:L,匹配表1065!O:O)</f>
        <v>C</v>
      </c>
      <c r="S4878" s="93" t="str">
        <f>IFERROR(_xlfn.XLOOKUP(Q4878,匹配表1065!AI:AI,匹配表1065!AJ:AJ),"绿标")</f>
        <v>红标</v>
      </c>
      <c r="T4878" s="93" t="str" cm="1">
        <f t="array" ref="T4878:U4878">_xlfn.XLOOKUP(Q4878,匹配表1065!L:L,匹配表1065!M:N)</f>
        <v>眩晕</v>
      </c>
      <c r="U4878" s="94" t="str">
        <v>神经内科</v>
      </c>
      <c r="V4878" s="95" t="s">
        <v>70</v>
      </c>
      <c r="W4878" s="93">
        <f>_xlfn.XLOOKUP(M4878,匹配表1065!D:D,匹配表1065!F:F)*N4878</f>
        <v>12</v>
      </c>
    </row>
    <row r="4879" customHeight="1" spans="1:23">
      <c r="A4879" s="89" t="s">
        <v>877</v>
      </c>
      <c r="B4879" s="90">
        <v>46206</v>
      </c>
      <c r="C4879" s="91" t="str">
        <f t="shared" si="154"/>
        <v>7月第1周</v>
      </c>
      <c r="D4879" s="89" t="s">
        <v>878</v>
      </c>
      <c r="E4879" s="89" t="str">
        <f t="shared" si="155"/>
        <v>7月第1周--周5</v>
      </c>
      <c r="F4879" s="103" t="s">
        <v>27</v>
      </c>
      <c r="G4879" s="102" t="s">
        <v>136</v>
      </c>
      <c r="H4879" s="92" t="str">
        <f>_xlfn.XLOOKUP(O4879,匹配表1065!T:T,匹配表1065!W:W)</f>
        <v>潍坊市</v>
      </c>
      <c r="I4879" s="89" t="str">
        <f>_xlfn.XLOOKUP(O4879,匹配表1065!T:T,匹配表1065!X:X)</f>
        <v>PME2036</v>
      </c>
      <c r="J4879" s="102" t="s">
        <v>161</v>
      </c>
      <c r="K4879" s="89" cm="1">
        <f ca="1" t="array" ref="K4879:L4879">_xlfn.XLOOKUP(J4879,匹配表1065!Y:Y,匹配表1065!AA:AB)</f>
        <v>1519</v>
      </c>
      <c r="L4879" s="89" t="str">
        <v>3个月以上</v>
      </c>
      <c r="M4879" s="92" t="s">
        <v>55</v>
      </c>
      <c r="N4879" s="102">
        <v>1</v>
      </c>
      <c r="O4879" s="93" t="str">
        <f>_xlfn.XLOOKUP(P4879,匹配表1065!U:U,匹配表1065!T:T)</f>
        <v>HO00001506</v>
      </c>
      <c r="P4879" s="102" t="s">
        <v>395</v>
      </c>
      <c r="Q4879" s="102" t="s">
        <v>475</v>
      </c>
      <c r="R4879" s="89" t="str">
        <f>_xlfn.XLOOKUP(Q4879,匹配表1065!L:L,匹配表1065!O:O)</f>
        <v>A</v>
      </c>
      <c r="S4879" s="93" t="str">
        <f>IFERROR(_xlfn.XLOOKUP(Q4879,匹配表1065!AI:AI,匹配表1065!AJ:AJ),"绿标")</f>
        <v>红标</v>
      </c>
      <c r="T4879" s="93" t="str" cm="1">
        <f t="array" ref="T4879:U4879">_xlfn.XLOOKUP(Q4879,匹配表1065!L:L,匹配表1065!M:N)</f>
        <v>头痛</v>
      </c>
      <c r="U4879" s="94" t="str">
        <v>神经内科</v>
      </c>
      <c r="V4879" s="95" t="s">
        <v>42</v>
      </c>
      <c r="W4879" s="93">
        <f>_xlfn.XLOOKUP(M4879,匹配表1065!D:D,匹配表1065!F:F)*N4879</f>
        <v>8</v>
      </c>
    </row>
    <row r="4880" customHeight="1" spans="1:23">
      <c r="A4880" s="89" t="s">
        <v>877</v>
      </c>
      <c r="B4880" s="90">
        <v>46206</v>
      </c>
      <c r="C4880" s="91" t="str">
        <f t="shared" si="154"/>
        <v>7月第1周</v>
      </c>
      <c r="D4880" s="89" t="s">
        <v>878</v>
      </c>
      <c r="E4880" s="89" t="str">
        <f t="shared" si="155"/>
        <v>7月第1周--周5</v>
      </c>
      <c r="F4880" s="103" t="s">
        <v>27</v>
      </c>
      <c r="G4880" s="102" t="s">
        <v>136</v>
      </c>
      <c r="H4880" s="92" t="str">
        <f>_xlfn.XLOOKUP(O4880,匹配表1065!T:T,匹配表1065!W:W)</f>
        <v>潍坊市</v>
      </c>
      <c r="I4880" s="89" t="str">
        <f>_xlfn.XLOOKUP(O4880,匹配表1065!T:T,匹配表1065!X:X)</f>
        <v>PME2036</v>
      </c>
      <c r="J4880" s="102" t="s">
        <v>161</v>
      </c>
      <c r="K4880" s="89" cm="1">
        <f ca="1" t="array" ref="K4880:L4880">_xlfn.XLOOKUP(J4880,匹配表1065!Y:Y,匹配表1065!AA:AB)</f>
        <v>1519</v>
      </c>
      <c r="L4880" s="89" t="str">
        <v>3个月以上</v>
      </c>
      <c r="M4880" s="92" t="s">
        <v>35</v>
      </c>
      <c r="N4880" s="102">
        <v>1</v>
      </c>
      <c r="O4880" s="93" t="str">
        <f>_xlfn.XLOOKUP(P4880,匹配表1065!U:U,匹配表1065!T:T)</f>
        <v>HO00001521</v>
      </c>
      <c r="P4880" s="102" t="s">
        <v>162</v>
      </c>
      <c r="Q4880" s="102" t="s">
        <v>636</v>
      </c>
      <c r="R4880" s="89" t="str">
        <f>_xlfn.XLOOKUP(Q4880,匹配表1065!L:L,匹配表1065!O:O)</f>
        <v>C</v>
      </c>
      <c r="S4880" s="93" t="str">
        <f>IFERROR(_xlfn.XLOOKUP(Q4880,匹配表1065!AI:AI,匹配表1065!AJ:AJ),"绿标")</f>
        <v>绿标</v>
      </c>
      <c r="T4880" s="93" t="str" cm="1">
        <f t="array" ref="T4880:U4880">_xlfn.XLOOKUP(Q4880,匹配表1065!L:L,匹配表1065!M:N)</f>
        <v>眩晕</v>
      </c>
      <c r="U4880" s="94" t="str">
        <v>神经内科</v>
      </c>
      <c r="V4880" s="95" t="s">
        <v>42</v>
      </c>
      <c r="W4880" s="93">
        <f>_xlfn.XLOOKUP(M4880,匹配表1065!D:D,匹配表1065!F:F)*N4880</f>
        <v>4</v>
      </c>
    </row>
    <row r="4881" customHeight="1" spans="1:23">
      <c r="A4881" s="89" t="s">
        <v>877</v>
      </c>
      <c r="B4881" s="90">
        <v>46206</v>
      </c>
      <c r="C4881" s="91" t="str">
        <f t="shared" si="154"/>
        <v>7月第1周</v>
      </c>
      <c r="D4881" s="89" t="s">
        <v>878</v>
      </c>
      <c r="E4881" s="89" t="str">
        <f t="shared" si="155"/>
        <v>7月第1周--周5</v>
      </c>
      <c r="F4881" s="103" t="s">
        <v>27</v>
      </c>
      <c r="G4881" s="102" t="s">
        <v>136</v>
      </c>
      <c r="H4881" s="92" t="str">
        <f>_xlfn.XLOOKUP(O4881,匹配表1065!T:T,匹配表1065!W:W)</f>
        <v>烟台市</v>
      </c>
      <c r="I4881" s="89" t="str">
        <f>_xlfn.XLOOKUP(O4881,匹配表1065!T:T,匹配表1065!X:X)</f>
        <v>PME2034</v>
      </c>
      <c r="J4881" s="102" t="s">
        <v>501</v>
      </c>
      <c r="K4881" s="89" cm="1">
        <f ca="1" t="array" ref="K4881:L4881">_xlfn.XLOOKUP(J4881,匹配表1065!Y:Y,匹配表1065!AA:AB)</f>
        <v>4</v>
      </c>
      <c r="L4881" s="89" t="str">
        <v>3个月以上</v>
      </c>
      <c r="M4881" s="92" t="s">
        <v>35</v>
      </c>
      <c r="N4881" s="102">
        <v>1</v>
      </c>
      <c r="O4881" s="93" t="str">
        <f>_xlfn.XLOOKUP(P4881,匹配表1065!U:U,匹配表1065!T:T)</f>
        <v>HO00024017</v>
      </c>
      <c r="P4881" s="102" t="s">
        <v>698</v>
      </c>
      <c r="Q4881" s="102" t="s">
        <v>891</v>
      </c>
      <c r="R4881" s="89" t="str">
        <f>_xlfn.XLOOKUP(Q4881,匹配表1065!L:L,匹配表1065!O:O)</f>
        <v>C</v>
      </c>
      <c r="S4881" s="93" t="str">
        <f>IFERROR(_xlfn.XLOOKUP(Q4881,匹配表1065!AI:AI,匹配表1065!AJ:AJ),"绿标")</f>
        <v>绿标</v>
      </c>
      <c r="T4881" s="93" t="str" cm="1">
        <f t="array" ref="T4881:U4881">_xlfn.XLOOKUP(Q4881,匹配表1065!L:L,匹配表1065!M:N)</f>
        <v>眩晕</v>
      </c>
      <c r="U4881" s="94" t="str">
        <v>耳鼻喉科</v>
      </c>
      <c r="V4881" s="95" t="s">
        <v>70</v>
      </c>
      <c r="W4881" s="93">
        <f>_xlfn.XLOOKUP(M4881,匹配表1065!D:D,匹配表1065!F:F)*N4881</f>
        <v>4</v>
      </c>
    </row>
    <row r="4882" customHeight="1" spans="1:23">
      <c r="A4882" s="89" t="s">
        <v>877</v>
      </c>
      <c r="B4882" s="90">
        <v>46206</v>
      </c>
      <c r="C4882" s="91" t="str">
        <f t="shared" si="154"/>
        <v>7月第1周</v>
      </c>
      <c r="D4882" s="89" t="s">
        <v>878</v>
      </c>
      <c r="E4882" s="89" t="str">
        <f t="shared" si="155"/>
        <v>7月第1周--周5</v>
      </c>
      <c r="F4882" s="103" t="s">
        <v>27</v>
      </c>
      <c r="G4882" s="102" t="s">
        <v>136</v>
      </c>
      <c r="H4882" s="92" t="str">
        <f>_xlfn.XLOOKUP(O4882,匹配表1065!T:T,匹配表1065!W:W)</f>
        <v>烟台市</v>
      </c>
      <c r="I4882" s="89" t="str">
        <f>_xlfn.XLOOKUP(O4882,匹配表1065!T:T,匹配表1065!X:X)</f>
        <v>PME2034</v>
      </c>
      <c r="J4882" s="102" t="s">
        <v>501</v>
      </c>
      <c r="K4882" s="89" cm="1">
        <f ca="1" t="array" ref="K4882:L4882">_xlfn.XLOOKUP(J4882,匹配表1065!Y:Y,匹配表1065!AA:AB)</f>
        <v>4</v>
      </c>
      <c r="L4882" s="89" t="str">
        <v>3个月以上</v>
      </c>
      <c r="M4882" s="92" t="s">
        <v>55</v>
      </c>
      <c r="N4882" s="102">
        <v>1</v>
      </c>
      <c r="O4882" s="93" t="str">
        <f>_xlfn.XLOOKUP(P4882,匹配表1065!U:U,匹配表1065!T:T)</f>
        <v>HO00001522</v>
      </c>
      <c r="P4882" s="102" t="s">
        <v>502</v>
      </c>
      <c r="Q4882" s="102" t="s">
        <v>503</v>
      </c>
      <c r="R4882" s="89" t="str">
        <f>_xlfn.XLOOKUP(Q4882,匹配表1065!L:L,匹配表1065!O:O)</f>
        <v>A</v>
      </c>
      <c r="S4882" s="93" t="str">
        <f>IFERROR(_xlfn.XLOOKUP(Q4882,匹配表1065!AI:AI,匹配表1065!AJ:AJ),"绿标")</f>
        <v>绿标</v>
      </c>
      <c r="T4882" s="93" t="str" cm="1">
        <f t="array" ref="T4882:U4882">_xlfn.XLOOKUP(Q4882,匹配表1065!L:L,匹配表1065!M:N)</f>
        <v>头痛</v>
      </c>
      <c r="U4882" s="94" t="str">
        <v>神经内科</v>
      </c>
      <c r="V4882" s="95" t="s">
        <v>67</v>
      </c>
      <c r="W4882" s="93">
        <f>_xlfn.XLOOKUP(M4882,匹配表1065!D:D,匹配表1065!F:F)*N4882</f>
        <v>8</v>
      </c>
    </row>
    <row r="4883" customHeight="1" spans="1:23">
      <c r="A4883" s="89" t="s">
        <v>877</v>
      </c>
      <c r="B4883" s="90">
        <v>46206</v>
      </c>
      <c r="C4883" s="91" t="str">
        <f t="shared" si="154"/>
        <v>7月第1周</v>
      </c>
      <c r="D4883" s="89" t="s">
        <v>878</v>
      </c>
      <c r="E4883" s="89" t="str">
        <f t="shared" si="155"/>
        <v>7月第1周--周5</v>
      </c>
      <c r="F4883" s="103" t="s">
        <v>27</v>
      </c>
      <c r="G4883" s="102" t="s">
        <v>136</v>
      </c>
      <c r="H4883" s="92" t="str">
        <f>_xlfn.XLOOKUP(O4883,匹配表1065!T:T,匹配表1065!W:W)</f>
        <v>青岛市</v>
      </c>
      <c r="I4883" s="89" t="str">
        <f>_xlfn.XLOOKUP(O4883,匹配表1065!T:T,匹配表1065!X:X)</f>
        <v>PME2033</v>
      </c>
      <c r="J4883" s="102" t="s">
        <v>137</v>
      </c>
      <c r="K4883" s="89" cm="1">
        <f ca="1" t="array" ref="K4883:L4883">_xlfn.XLOOKUP(J4883,匹配表1065!Y:Y,匹配表1065!AA:AB)</f>
        <v>10</v>
      </c>
      <c r="L4883" s="89" t="str">
        <v>3个月以上</v>
      </c>
      <c r="M4883" s="92" t="s">
        <v>30</v>
      </c>
      <c r="N4883" s="102">
        <v>1</v>
      </c>
      <c r="O4883" s="93" t="str">
        <f>_xlfn.XLOOKUP(P4883,匹配表1065!U:U,匹配表1065!T:T)</f>
        <v>HO00273985</v>
      </c>
      <c r="P4883" s="102" t="s">
        <v>419</v>
      </c>
      <c r="Q4883" s="102" t="s">
        <v>570</v>
      </c>
      <c r="R4883" s="89" t="str">
        <f>_xlfn.XLOOKUP(Q4883,匹配表1065!L:L,匹配表1065!O:O)</f>
        <v>B</v>
      </c>
      <c r="S4883" s="93" t="str">
        <f>IFERROR(_xlfn.XLOOKUP(Q4883,匹配表1065!AI:AI,匹配表1065!AJ:AJ),"绿标")</f>
        <v>绿标</v>
      </c>
      <c r="T4883" s="93" t="str" cm="1">
        <f t="array" ref="T4883:U4883">_xlfn.XLOOKUP(Q4883,匹配表1065!L:L,匹配表1065!M:N)</f>
        <v>脑血管</v>
      </c>
      <c r="U4883" s="94" t="str">
        <v>神经内科</v>
      </c>
      <c r="V4883" s="95" t="s">
        <v>42</v>
      </c>
      <c r="W4883" s="93">
        <f>_xlfn.XLOOKUP(M4883,匹配表1065!D:D,匹配表1065!F:F)*N4883</f>
        <v>12</v>
      </c>
    </row>
    <row r="4884" customHeight="1" spans="1:23">
      <c r="A4884" s="89" t="s">
        <v>877</v>
      </c>
      <c r="B4884" s="90">
        <v>46206</v>
      </c>
      <c r="C4884" s="91" t="str">
        <f t="shared" si="154"/>
        <v>7月第1周</v>
      </c>
      <c r="D4884" s="89" t="s">
        <v>878</v>
      </c>
      <c r="E4884" s="89" t="str">
        <f t="shared" si="155"/>
        <v>7月第1周--周5</v>
      </c>
      <c r="F4884" s="103" t="s">
        <v>27</v>
      </c>
      <c r="G4884" s="102" t="s">
        <v>136</v>
      </c>
      <c r="H4884" s="92" t="str">
        <f>_xlfn.XLOOKUP(O4884,匹配表1065!T:T,匹配表1065!W:W)</f>
        <v>青岛市</v>
      </c>
      <c r="I4884" s="89" t="str">
        <f>_xlfn.XLOOKUP(O4884,匹配表1065!T:T,匹配表1065!X:X)</f>
        <v>PME2033</v>
      </c>
      <c r="J4884" s="102" t="s">
        <v>137</v>
      </c>
      <c r="K4884" s="89" cm="1">
        <f ca="1" t="array" ref="K4884:L4884">_xlfn.XLOOKUP(J4884,匹配表1065!Y:Y,匹配表1065!AA:AB)</f>
        <v>10</v>
      </c>
      <c r="L4884" s="89" t="str">
        <v>3个月以上</v>
      </c>
      <c r="M4884" s="92" t="s">
        <v>35</v>
      </c>
      <c r="N4884" s="102">
        <v>1</v>
      </c>
      <c r="O4884" s="93" t="str">
        <f>_xlfn.XLOOKUP(P4884,匹配表1065!U:U,匹配表1065!T:T)</f>
        <v>HO00273985</v>
      </c>
      <c r="P4884" s="102" t="s">
        <v>419</v>
      </c>
      <c r="Q4884" s="102" t="s">
        <v>685</v>
      </c>
      <c r="R4884" s="89" t="str">
        <f>_xlfn.XLOOKUP(Q4884,匹配表1065!L:L,匹配表1065!O:O)</f>
        <v>B</v>
      </c>
      <c r="S4884" s="93" t="str">
        <f>IFERROR(_xlfn.XLOOKUP(Q4884,匹配表1065!AI:AI,匹配表1065!AJ:AJ),"绿标")</f>
        <v>绿标</v>
      </c>
      <c r="T4884" s="93" t="str" cm="1">
        <f t="array" ref="T4884:U4884">_xlfn.XLOOKUP(Q4884,匹配表1065!L:L,匹配表1065!M:N)</f>
        <v>脑血管</v>
      </c>
      <c r="U4884" s="94" t="str">
        <v>神经内科</v>
      </c>
      <c r="V4884" s="95" t="s">
        <v>58</v>
      </c>
      <c r="W4884" s="93">
        <f>_xlfn.XLOOKUP(M4884,匹配表1065!D:D,匹配表1065!F:F)*N4884</f>
        <v>4</v>
      </c>
    </row>
    <row r="4885" customHeight="1" spans="1:23">
      <c r="A4885" s="89" t="s">
        <v>877</v>
      </c>
      <c r="B4885" s="90">
        <v>46206</v>
      </c>
      <c r="C4885" s="91" t="str">
        <f t="shared" si="154"/>
        <v>7月第1周</v>
      </c>
      <c r="D4885" s="89" t="s">
        <v>878</v>
      </c>
      <c r="E4885" s="89" t="str">
        <f t="shared" si="155"/>
        <v>7月第1周--周5</v>
      </c>
      <c r="F4885" s="103" t="s">
        <v>27</v>
      </c>
      <c r="G4885" s="102" t="s">
        <v>136</v>
      </c>
      <c r="H4885" s="92" t="str">
        <f>_xlfn.XLOOKUP(O4885,匹配表1065!T:T,匹配表1065!W:W)</f>
        <v>青岛市</v>
      </c>
      <c r="I4885" s="89" t="str">
        <f>_xlfn.XLOOKUP(O4885,匹配表1065!T:T,匹配表1065!X:X)</f>
        <v>PME2031</v>
      </c>
      <c r="J4885" s="102" t="s">
        <v>155</v>
      </c>
      <c r="K4885" s="89" cm="1">
        <f ca="1" t="array" ref="K4885:L4885">_xlfn.XLOOKUP(J4885,匹配表1065!Y:Y,匹配表1065!AA:AB)</f>
        <v>31</v>
      </c>
      <c r="L4885" s="89" t="str">
        <v>3个月以上</v>
      </c>
      <c r="M4885" s="92" t="s">
        <v>30</v>
      </c>
      <c r="N4885" s="102">
        <v>1</v>
      </c>
      <c r="O4885" s="93" t="str">
        <f>_xlfn.XLOOKUP(P4885,匹配表1065!U:U,匹配表1065!T:T)</f>
        <v>HO00072793</v>
      </c>
      <c r="P4885" s="102" t="s">
        <v>159</v>
      </c>
      <c r="Q4885" s="102" t="s">
        <v>160</v>
      </c>
      <c r="R4885" s="89" t="str">
        <f>_xlfn.XLOOKUP(Q4885,匹配表1065!L:L,匹配表1065!O:O)</f>
        <v>A</v>
      </c>
      <c r="S4885" s="93" t="str">
        <f>IFERROR(_xlfn.XLOOKUP(Q4885,匹配表1065!AI:AI,匹配表1065!AJ:AJ),"绿标")</f>
        <v>红标</v>
      </c>
      <c r="T4885" s="93" t="str" cm="1">
        <f t="array" ref="T4885:U4885">_xlfn.XLOOKUP(Q4885,匹配表1065!L:L,匹配表1065!M:N)</f>
        <v>头痛</v>
      </c>
      <c r="U4885" s="94" t="str">
        <v>神经内科</v>
      </c>
      <c r="V4885" s="95" t="s">
        <v>67</v>
      </c>
      <c r="W4885" s="93">
        <f>_xlfn.XLOOKUP(M4885,匹配表1065!D:D,匹配表1065!F:F)*N4885</f>
        <v>12</v>
      </c>
    </row>
    <row r="4886" customHeight="1" spans="1:23">
      <c r="A4886" s="89" t="s">
        <v>877</v>
      </c>
      <c r="B4886" s="90">
        <v>46206</v>
      </c>
      <c r="C4886" s="91" t="str">
        <f t="shared" si="154"/>
        <v>7月第1周</v>
      </c>
      <c r="D4886" s="89" t="s">
        <v>878</v>
      </c>
      <c r="E4886" s="89" t="str">
        <f t="shared" si="155"/>
        <v>7月第1周--周5</v>
      </c>
      <c r="F4886" s="103" t="s">
        <v>27</v>
      </c>
      <c r="G4886" s="102" t="s">
        <v>136</v>
      </c>
      <c r="H4886" s="92" t="str">
        <f>_xlfn.XLOOKUP(O4886,匹配表1065!T:T,匹配表1065!W:W)</f>
        <v>青岛市</v>
      </c>
      <c r="I4886" s="89" t="str">
        <f>_xlfn.XLOOKUP(O4886,匹配表1065!T:T,匹配表1065!X:X)</f>
        <v>PME2031</v>
      </c>
      <c r="J4886" s="102" t="s">
        <v>155</v>
      </c>
      <c r="K4886" s="89" cm="1">
        <f ca="1" t="array" ref="K4886:L4886">_xlfn.XLOOKUP(J4886,匹配表1065!Y:Y,匹配表1065!AA:AB)</f>
        <v>31</v>
      </c>
      <c r="L4886" s="89" t="str">
        <v>3个月以上</v>
      </c>
      <c r="M4886" s="92" t="s">
        <v>55</v>
      </c>
      <c r="N4886" s="102">
        <v>1</v>
      </c>
      <c r="O4886" s="93" t="str">
        <f>_xlfn.XLOOKUP(P4886,匹配表1065!U:U,匹配表1065!T:T)</f>
        <v>HO00001485</v>
      </c>
      <c r="P4886" s="102" t="s">
        <v>253</v>
      </c>
      <c r="Q4886" s="102" t="s">
        <v>254</v>
      </c>
      <c r="R4886" s="89" t="str">
        <f>_xlfn.XLOOKUP(Q4886,匹配表1065!L:L,匹配表1065!O:O)</f>
        <v>B</v>
      </c>
      <c r="S4886" s="93" t="str">
        <f>IFERROR(_xlfn.XLOOKUP(Q4886,匹配表1065!AI:AI,匹配表1065!AJ:AJ),"绿标")</f>
        <v>红标</v>
      </c>
      <c r="T4886" s="93" t="str" cm="1">
        <f t="array" ref="T4886:U4886">_xlfn.XLOOKUP(Q4886,匹配表1065!L:L,匹配表1065!M:N)</f>
        <v>脑血管</v>
      </c>
      <c r="U4886" s="94" t="str">
        <v>神经内科</v>
      </c>
      <c r="V4886" s="95" t="s">
        <v>67</v>
      </c>
      <c r="W4886" s="93">
        <f>_xlfn.XLOOKUP(M4886,匹配表1065!D:D,匹配表1065!F:F)*N4886</f>
        <v>8</v>
      </c>
    </row>
    <row r="4887" customHeight="1" spans="1:23">
      <c r="A4887" s="89" t="s">
        <v>877</v>
      </c>
      <c r="B4887" s="90">
        <v>46206</v>
      </c>
      <c r="C4887" s="91" t="str">
        <f t="shared" si="154"/>
        <v>7月第1周</v>
      </c>
      <c r="D4887" s="89" t="s">
        <v>878</v>
      </c>
      <c r="E4887" s="89" t="str">
        <f t="shared" si="155"/>
        <v>7月第1周--周5</v>
      </c>
      <c r="F4887" s="103" t="s">
        <v>27</v>
      </c>
      <c r="G4887" s="102" t="s">
        <v>136</v>
      </c>
      <c r="H4887" s="92" t="str">
        <f>_xlfn.XLOOKUP(O4887,匹配表1065!T:T,匹配表1065!W:W)</f>
        <v>青岛市</v>
      </c>
      <c r="I4887" s="89" t="str">
        <f>_xlfn.XLOOKUP(O4887,匹配表1065!T:T,匹配表1065!X:X)</f>
        <v>PME2031</v>
      </c>
      <c r="J4887" s="102" t="s">
        <v>155</v>
      </c>
      <c r="K4887" s="89" cm="1">
        <f ca="1" t="array" ref="K4887:L4887">_xlfn.XLOOKUP(J4887,匹配表1065!Y:Y,匹配表1065!AA:AB)</f>
        <v>31</v>
      </c>
      <c r="L4887" s="89" t="str">
        <v>3个月以上</v>
      </c>
      <c r="M4887" s="92" t="s">
        <v>35</v>
      </c>
      <c r="N4887" s="102">
        <v>1</v>
      </c>
      <c r="O4887" s="93" t="str">
        <f>_xlfn.XLOOKUP(P4887,匹配表1065!U:U,匹配表1065!T:T)</f>
        <v>HO00001478</v>
      </c>
      <c r="P4887" s="102" t="s">
        <v>156</v>
      </c>
      <c r="Q4887" s="102" t="s">
        <v>158</v>
      </c>
      <c r="R4887" s="89" t="str">
        <f>_xlfn.XLOOKUP(Q4887,匹配表1065!L:L,匹配表1065!O:O)</f>
        <v>C</v>
      </c>
      <c r="S4887" s="93" t="str">
        <f>IFERROR(_xlfn.XLOOKUP(Q4887,匹配表1065!AI:AI,匹配表1065!AJ:AJ),"绿标")</f>
        <v>绿标</v>
      </c>
      <c r="T4887" s="93" t="str" cm="1">
        <f t="array" ref="T4887:U4887">_xlfn.XLOOKUP(Q4887,匹配表1065!L:L,匹配表1065!M:N)</f>
        <v>眩晕</v>
      </c>
      <c r="U4887" s="94" t="str">
        <v>耳鼻喉科</v>
      </c>
      <c r="V4887" s="95" t="s">
        <v>67</v>
      </c>
      <c r="W4887" s="93">
        <f>_xlfn.XLOOKUP(M4887,匹配表1065!D:D,匹配表1065!F:F)*N4887</f>
        <v>4</v>
      </c>
    </row>
    <row r="4888" customHeight="1" spans="1:23">
      <c r="A4888" s="89" t="s">
        <v>877</v>
      </c>
      <c r="B4888" s="90">
        <v>46206</v>
      </c>
      <c r="C4888" s="91" t="str">
        <f t="shared" si="154"/>
        <v>7月第1周</v>
      </c>
      <c r="D4888" s="89" t="s">
        <v>878</v>
      </c>
      <c r="E4888" s="89" t="str">
        <f t="shared" si="155"/>
        <v>7月第1周--周5</v>
      </c>
      <c r="F4888" s="103" t="s">
        <v>27</v>
      </c>
      <c r="G4888" s="102" t="s">
        <v>136</v>
      </c>
      <c r="H4888" s="92" t="str">
        <f>_xlfn.XLOOKUP(O4888,匹配表1065!T:T,匹配表1065!W:W)</f>
        <v>青岛市</v>
      </c>
      <c r="I4888" s="89" t="str">
        <f>_xlfn.XLOOKUP(O4888,匹配表1065!T:T,匹配表1065!X:X)</f>
        <v>PME2031</v>
      </c>
      <c r="J4888" s="102" t="s">
        <v>155</v>
      </c>
      <c r="K4888" s="89" cm="1">
        <f ca="1" t="array" ref="K4888:L4888">_xlfn.XLOOKUP(J4888,匹配表1065!Y:Y,匹配表1065!AA:AB)</f>
        <v>31</v>
      </c>
      <c r="L4888" s="89" t="str">
        <v>3个月以上</v>
      </c>
      <c r="M4888" s="92" t="s">
        <v>35</v>
      </c>
      <c r="N4888" s="102">
        <v>1</v>
      </c>
      <c r="O4888" s="93" t="str">
        <f>_xlfn.XLOOKUP(P4888,匹配表1065!U:U,匹配表1065!T:T)</f>
        <v>HO00001432</v>
      </c>
      <c r="P4888" s="102" t="s">
        <v>301</v>
      </c>
      <c r="Q4888" s="102" t="s">
        <v>759</v>
      </c>
      <c r="R4888" s="89" t="str">
        <f>_xlfn.XLOOKUP(Q4888,匹配表1065!L:L,匹配表1065!O:O)</f>
        <v>B</v>
      </c>
      <c r="S4888" s="93" t="str">
        <f>IFERROR(_xlfn.XLOOKUP(Q4888,匹配表1065!AI:AI,匹配表1065!AJ:AJ),"绿标")</f>
        <v>绿标</v>
      </c>
      <c r="T4888" s="93" t="str" cm="1">
        <f t="array" ref="T4888:U4888">_xlfn.XLOOKUP(Q4888,匹配表1065!L:L,匹配表1065!M:N)</f>
        <v>脑血管</v>
      </c>
      <c r="U4888" s="94" t="str">
        <v>神经内科</v>
      </c>
      <c r="V4888" s="95" t="s">
        <v>67</v>
      </c>
      <c r="W4888" s="93">
        <f>_xlfn.XLOOKUP(M4888,匹配表1065!D:D,匹配表1065!F:F)*N4888</f>
        <v>4</v>
      </c>
    </row>
    <row r="4889" customHeight="1" spans="1:23">
      <c r="A4889" s="89" t="s">
        <v>877</v>
      </c>
      <c r="B4889" s="90">
        <v>46206</v>
      </c>
      <c r="C4889" s="91" t="str">
        <f t="shared" si="154"/>
        <v>7月第1周</v>
      </c>
      <c r="D4889" s="89" t="s">
        <v>878</v>
      </c>
      <c r="E4889" s="89" t="str">
        <f t="shared" si="155"/>
        <v>7月第1周--周5</v>
      </c>
      <c r="F4889" s="103" t="s">
        <v>27</v>
      </c>
      <c r="G4889" s="89" t="s">
        <v>63</v>
      </c>
      <c r="H4889" s="92" t="str">
        <f>_xlfn.XLOOKUP(O4889,匹配表1065!T:T,匹配表1065!W:W)</f>
        <v>南京市</v>
      </c>
      <c r="I4889" s="89" t="str">
        <f>_xlfn.XLOOKUP(O4889,匹配表1065!T:T,匹配表1065!X:X)</f>
        <v>PME2001</v>
      </c>
      <c r="J4889" s="102" t="s">
        <v>64</v>
      </c>
      <c r="K4889" s="89" cm="1">
        <f ca="1" t="array" ref="K4889:L4889">_xlfn.XLOOKUP(J4889,匹配表1065!Y:Y,匹配表1065!AA:AB)</f>
        <v>31</v>
      </c>
      <c r="L4889" s="89" t="str">
        <v>3个月以上</v>
      </c>
      <c r="M4889" s="92" t="s">
        <v>30</v>
      </c>
      <c r="N4889" s="102">
        <v>1</v>
      </c>
      <c r="O4889" s="93" t="str">
        <f>_xlfn.XLOOKUP(P4889,匹配表1065!U:U,匹配表1065!T:T)</f>
        <v>HO00000958</v>
      </c>
      <c r="P4889" s="102" t="s">
        <v>65</v>
      </c>
      <c r="Q4889" s="102" t="s">
        <v>68</v>
      </c>
      <c r="R4889" s="89" t="str">
        <f>_xlfn.XLOOKUP(Q4889,匹配表1065!L:L,匹配表1065!O:O)</f>
        <v>A</v>
      </c>
      <c r="S4889" s="93" t="str">
        <f>IFERROR(_xlfn.XLOOKUP(Q4889,匹配表1065!AI:AI,匹配表1065!AJ:AJ),"绿标")</f>
        <v>红标</v>
      </c>
      <c r="T4889" s="93" t="str" cm="1">
        <f t="array" ref="T4889:U4889">_xlfn.XLOOKUP(Q4889,匹配表1065!L:L,匹配表1065!M:N)</f>
        <v>头痛</v>
      </c>
      <c r="U4889" s="94" t="str">
        <v>神经内科</v>
      </c>
      <c r="V4889" s="95" t="s">
        <v>33</v>
      </c>
      <c r="W4889" s="93">
        <f>_xlfn.XLOOKUP(M4889,匹配表1065!D:D,匹配表1065!F:F)*N4889</f>
        <v>12</v>
      </c>
    </row>
    <row r="4890" customHeight="1" spans="1:23">
      <c r="A4890" s="89" t="s">
        <v>877</v>
      </c>
      <c r="B4890" s="90">
        <v>46206</v>
      </c>
      <c r="C4890" s="91" t="str">
        <f t="shared" si="154"/>
        <v>7月第1周</v>
      </c>
      <c r="D4890" s="89" t="s">
        <v>878</v>
      </c>
      <c r="E4890" s="89" t="str">
        <f t="shared" si="155"/>
        <v>7月第1周--周5</v>
      </c>
      <c r="F4890" s="103" t="s">
        <v>27</v>
      </c>
      <c r="G4890" s="89" t="s">
        <v>63</v>
      </c>
      <c r="H4890" s="92" t="str">
        <f>_xlfn.XLOOKUP(O4890,匹配表1065!T:T,匹配表1065!W:W)</f>
        <v>南京市</v>
      </c>
      <c r="I4890" s="89" t="str">
        <f>_xlfn.XLOOKUP(O4890,匹配表1065!T:T,匹配表1065!X:X)</f>
        <v>PME2001</v>
      </c>
      <c r="J4890" s="102" t="s">
        <v>64</v>
      </c>
      <c r="K4890" s="89" cm="1">
        <f ca="1" t="array" ref="K4890:L4890">_xlfn.XLOOKUP(J4890,匹配表1065!Y:Y,匹配表1065!AA:AB)</f>
        <v>31</v>
      </c>
      <c r="L4890" s="89" t="str">
        <v>3个月以上</v>
      </c>
      <c r="M4890" s="92" t="s">
        <v>55</v>
      </c>
      <c r="N4890" s="102">
        <v>1</v>
      </c>
      <c r="O4890" s="93" t="str">
        <f>_xlfn.XLOOKUP(P4890,匹配表1065!U:U,匹配表1065!T:T)</f>
        <v>HO00000958</v>
      </c>
      <c r="P4890" s="102" t="s">
        <v>65</v>
      </c>
      <c r="Q4890" s="102" t="s">
        <v>545</v>
      </c>
      <c r="R4890" s="89" t="str">
        <f>_xlfn.XLOOKUP(Q4890,匹配表1065!L:L,匹配表1065!O:O)</f>
        <v>B</v>
      </c>
      <c r="S4890" s="93" t="str">
        <f>IFERROR(_xlfn.XLOOKUP(Q4890,匹配表1065!AI:AI,匹配表1065!AJ:AJ),"绿标")</f>
        <v>绿标</v>
      </c>
      <c r="T4890" s="93" t="str" cm="1">
        <f t="array" ref="T4890:U4890">_xlfn.XLOOKUP(Q4890,匹配表1065!L:L,匹配表1065!M:N)</f>
        <v>脑血管</v>
      </c>
      <c r="U4890" s="94" t="str">
        <v>神经内科</v>
      </c>
      <c r="V4890" s="95" t="s">
        <v>33</v>
      </c>
      <c r="W4890" s="93">
        <f>_xlfn.XLOOKUP(M4890,匹配表1065!D:D,匹配表1065!F:F)*N4890</f>
        <v>8</v>
      </c>
    </row>
    <row r="4891" customHeight="1" spans="1:23">
      <c r="A4891" s="89" t="s">
        <v>877</v>
      </c>
      <c r="B4891" s="90">
        <v>46206</v>
      </c>
      <c r="C4891" s="91" t="str">
        <f t="shared" si="154"/>
        <v>7月第1周</v>
      </c>
      <c r="D4891" s="89" t="s">
        <v>878</v>
      </c>
      <c r="E4891" s="89" t="str">
        <f t="shared" si="155"/>
        <v>7月第1周--周5</v>
      </c>
      <c r="F4891" s="103" t="s">
        <v>27</v>
      </c>
      <c r="G4891" s="89" t="s">
        <v>63</v>
      </c>
      <c r="H4891" s="92" t="str">
        <f>_xlfn.XLOOKUP(O4891,匹配表1065!T:T,匹配表1065!W:W)</f>
        <v>南京市</v>
      </c>
      <c r="I4891" s="89" t="str">
        <f>_xlfn.XLOOKUP(O4891,匹配表1065!T:T,匹配表1065!X:X)</f>
        <v>PME2001</v>
      </c>
      <c r="J4891" s="102" t="s">
        <v>64</v>
      </c>
      <c r="K4891" s="89" cm="1">
        <f ca="1" t="array" ref="K4891:L4891">_xlfn.XLOOKUP(J4891,匹配表1065!Y:Y,匹配表1065!AA:AB)</f>
        <v>31</v>
      </c>
      <c r="L4891" s="89" t="str">
        <v>3个月以上</v>
      </c>
      <c r="M4891" s="92" t="s">
        <v>35</v>
      </c>
      <c r="N4891" s="102">
        <v>1</v>
      </c>
      <c r="O4891" s="93" t="str">
        <f>_xlfn.XLOOKUP(P4891,匹配表1065!U:U,匹配表1065!T:T)</f>
        <v>HO00000958</v>
      </c>
      <c r="P4891" s="102" t="s">
        <v>65</v>
      </c>
      <c r="Q4891" s="102" t="s">
        <v>529</v>
      </c>
      <c r="R4891" s="89" t="str">
        <f>_xlfn.XLOOKUP(Q4891,匹配表1065!L:L,匹配表1065!O:O)</f>
        <v>B</v>
      </c>
      <c r="S4891" s="93" t="str">
        <f>IFERROR(_xlfn.XLOOKUP(Q4891,匹配表1065!AI:AI,匹配表1065!AJ:AJ),"绿标")</f>
        <v>黑标</v>
      </c>
      <c r="T4891" s="93" t="str" cm="1">
        <f t="array" ref="T4891:U4891">_xlfn.XLOOKUP(Q4891,匹配表1065!L:L,匹配表1065!M:N)</f>
        <v>脑血管</v>
      </c>
      <c r="U4891" s="94" t="str">
        <v>神经内科</v>
      </c>
      <c r="V4891" s="95" t="s">
        <v>33</v>
      </c>
      <c r="W4891" s="93">
        <f>_xlfn.XLOOKUP(M4891,匹配表1065!D:D,匹配表1065!F:F)*N4891</f>
        <v>4</v>
      </c>
    </row>
    <row r="4892" customHeight="1" spans="1:23">
      <c r="A4892" s="89" t="s">
        <v>877</v>
      </c>
      <c r="B4892" s="90">
        <v>46206</v>
      </c>
      <c r="C4892" s="91" t="str">
        <f t="shared" si="154"/>
        <v>7月第1周</v>
      </c>
      <c r="D4892" s="89" t="s">
        <v>878</v>
      </c>
      <c r="E4892" s="89" t="str">
        <f t="shared" si="155"/>
        <v>7月第1周--周5</v>
      </c>
      <c r="F4892" s="103" t="s">
        <v>27</v>
      </c>
      <c r="G4892" s="89" t="s">
        <v>63</v>
      </c>
      <c r="H4892" s="92" t="str">
        <f>_xlfn.XLOOKUP(O4892,匹配表1065!T:T,匹配表1065!W:W)</f>
        <v>连云港市</v>
      </c>
      <c r="I4892" s="89" t="str">
        <f>_xlfn.XLOOKUP(O4892,匹配表1065!T:T,匹配表1065!X:X)</f>
        <v>PME2042</v>
      </c>
      <c r="J4892" s="102" t="s">
        <v>74</v>
      </c>
      <c r="K4892" s="89" cm="1">
        <f ca="1" t="array" ref="K4892:L4892">_xlfn.XLOOKUP(J4892,匹配表1065!Y:Y,匹配表1065!AA:AB)</f>
        <v>7</v>
      </c>
      <c r="L4892" s="89" t="str">
        <v>3个月以上</v>
      </c>
      <c r="M4892" s="92" t="s">
        <v>35</v>
      </c>
      <c r="N4892" s="102">
        <v>1</v>
      </c>
      <c r="O4892" s="93" t="str">
        <f>_xlfn.XLOOKUP(P4892,匹配表1065!U:U,匹配表1065!T:T)</f>
        <v>HO00001004</v>
      </c>
      <c r="P4892" s="102" t="s">
        <v>75</v>
      </c>
      <c r="Q4892" s="102" t="s">
        <v>279</v>
      </c>
      <c r="R4892" s="89" t="str">
        <f>_xlfn.XLOOKUP(Q4892,匹配表1065!L:L,匹配表1065!O:O)</f>
        <v>B</v>
      </c>
      <c r="S4892" s="93" t="str">
        <f>IFERROR(_xlfn.XLOOKUP(Q4892,匹配表1065!AI:AI,匹配表1065!AJ:AJ),"绿标")</f>
        <v>绿标</v>
      </c>
      <c r="T4892" s="93" t="str" cm="1">
        <f t="array" ref="T4892:U4892">_xlfn.XLOOKUP(Q4892,匹配表1065!L:L,匹配表1065!M:N)</f>
        <v>脑血管</v>
      </c>
      <c r="U4892" s="94" t="str">
        <v>神经内科</v>
      </c>
      <c r="V4892" s="95" t="s">
        <v>42</v>
      </c>
      <c r="W4892" s="93">
        <f>_xlfn.XLOOKUP(M4892,匹配表1065!D:D,匹配表1065!F:F)*N4892</f>
        <v>4</v>
      </c>
    </row>
    <row r="4893" customHeight="1" spans="1:23">
      <c r="A4893" s="89" t="s">
        <v>877</v>
      </c>
      <c r="B4893" s="90">
        <v>46206</v>
      </c>
      <c r="C4893" s="91" t="str">
        <f t="shared" si="154"/>
        <v>7月第1周</v>
      </c>
      <c r="D4893" s="89" t="s">
        <v>878</v>
      </c>
      <c r="E4893" s="89" t="str">
        <f t="shared" si="155"/>
        <v>7月第1周--周5</v>
      </c>
      <c r="F4893" s="103" t="s">
        <v>27</v>
      </c>
      <c r="G4893" s="89" t="s">
        <v>63</v>
      </c>
      <c r="H4893" s="92" t="str">
        <f>_xlfn.XLOOKUP(O4893,匹配表1065!T:T,匹配表1065!W:W)</f>
        <v>徐州市</v>
      </c>
      <c r="I4893" s="89" t="str">
        <f>_xlfn.XLOOKUP(O4893,匹配表1065!T:T,匹配表1065!X:X)</f>
        <v>PME2008</v>
      </c>
      <c r="J4893" s="102" t="s">
        <v>81</v>
      </c>
      <c r="K4893" s="89" cm="1">
        <f ca="1" t="array" ref="K4893:L4893">_xlfn.XLOOKUP(J4893,匹配表1065!Y:Y,匹配表1065!AA:AB)</f>
        <v>19</v>
      </c>
      <c r="L4893" s="89" t="str">
        <v>3个月以上</v>
      </c>
      <c r="M4893" s="92" t="s">
        <v>55</v>
      </c>
      <c r="N4893" s="102">
        <v>1</v>
      </c>
      <c r="O4893" s="93" t="str">
        <f>_xlfn.XLOOKUP(P4893,匹配表1065!U:U,匹配表1065!T:T)</f>
        <v>HO00001134</v>
      </c>
      <c r="P4893" s="102" t="s">
        <v>82</v>
      </c>
      <c r="Q4893" s="102" t="s">
        <v>884</v>
      </c>
      <c r="R4893" s="89" t="str">
        <f>_xlfn.XLOOKUP(Q4893,匹配表1065!L:L,匹配表1065!O:O)</f>
        <v>B</v>
      </c>
      <c r="S4893" s="93" t="str">
        <f>IFERROR(_xlfn.XLOOKUP(Q4893,匹配表1065!AI:AI,匹配表1065!AJ:AJ),"绿标")</f>
        <v>绿标</v>
      </c>
      <c r="T4893" s="93" t="str" cm="1">
        <f t="array" ref="T4893:U4893">_xlfn.XLOOKUP(Q4893,匹配表1065!L:L,匹配表1065!M:N)</f>
        <v>脑血管</v>
      </c>
      <c r="U4893" s="94" t="str">
        <v>神经内科</v>
      </c>
      <c r="V4893" s="95" t="s">
        <v>58</v>
      </c>
      <c r="W4893" s="93">
        <f>_xlfn.XLOOKUP(M4893,匹配表1065!D:D,匹配表1065!F:F)*N4893</f>
        <v>8</v>
      </c>
    </row>
    <row r="4894" customHeight="1" spans="1:23">
      <c r="A4894" s="89" t="s">
        <v>877</v>
      </c>
      <c r="B4894" s="90">
        <v>46206</v>
      </c>
      <c r="C4894" s="91" t="str">
        <f t="shared" si="154"/>
        <v>7月第1周</v>
      </c>
      <c r="D4894" s="89" t="s">
        <v>878</v>
      </c>
      <c r="E4894" s="89" t="str">
        <f t="shared" si="155"/>
        <v>7月第1周--周5</v>
      </c>
      <c r="F4894" s="103" t="s">
        <v>27</v>
      </c>
      <c r="G4894" s="89" t="s">
        <v>63</v>
      </c>
      <c r="H4894" s="92" t="str">
        <f>_xlfn.XLOOKUP(O4894,匹配表1065!T:T,匹配表1065!W:W)</f>
        <v>徐州市</v>
      </c>
      <c r="I4894" s="89" t="str">
        <f>_xlfn.XLOOKUP(O4894,匹配表1065!T:T,匹配表1065!X:X)</f>
        <v>PME2008</v>
      </c>
      <c r="J4894" s="102" t="s">
        <v>81</v>
      </c>
      <c r="K4894" s="89" cm="1">
        <f ca="1" t="array" ref="K4894:L4894">_xlfn.XLOOKUP(J4894,匹配表1065!Y:Y,匹配表1065!AA:AB)</f>
        <v>19</v>
      </c>
      <c r="L4894" s="89" t="str">
        <v>3个月以上</v>
      </c>
      <c r="M4894" s="92" t="s">
        <v>30</v>
      </c>
      <c r="N4894" s="102">
        <v>1</v>
      </c>
      <c r="O4894" s="93" t="str">
        <f>_xlfn.XLOOKUP(P4894,匹配表1065!U:U,匹配表1065!T:T)</f>
        <v>HO00001134</v>
      </c>
      <c r="P4894" s="102" t="s">
        <v>82</v>
      </c>
      <c r="Q4894" s="102" t="s">
        <v>280</v>
      </c>
      <c r="R4894" s="89" t="str">
        <f>_xlfn.XLOOKUP(Q4894,匹配表1065!L:L,匹配表1065!O:O)</f>
        <v>D</v>
      </c>
      <c r="S4894" s="93" t="str">
        <f>IFERROR(_xlfn.XLOOKUP(Q4894,匹配表1065!AI:AI,匹配表1065!AJ:AJ),"绿标")</f>
        <v>红标</v>
      </c>
      <c r="T4894" s="93" t="str" cm="1">
        <f t="array" ref="T4894:U4894">_xlfn.XLOOKUP(Q4894,匹配表1065!L:L,匹配表1065!M:N)</f>
        <v>疼痛</v>
      </c>
      <c r="U4894" s="94" t="str">
        <v>疼痛科</v>
      </c>
      <c r="V4894" s="95" t="s">
        <v>33</v>
      </c>
      <c r="W4894" s="93">
        <f>_xlfn.XLOOKUP(M4894,匹配表1065!D:D,匹配表1065!F:F)*N4894</f>
        <v>12</v>
      </c>
    </row>
    <row r="4895" customHeight="1" spans="1:23">
      <c r="A4895" s="89" t="s">
        <v>877</v>
      </c>
      <c r="B4895" s="90">
        <v>46206</v>
      </c>
      <c r="C4895" s="91" t="str">
        <f t="shared" si="154"/>
        <v>7月第1周</v>
      </c>
      <c r="D4895" s="89" t="s">
        <v>878</v>
      </c>
      <c r="E4895" s="89" t="str">
        <f t="shared" si="155"/>
        <v>7月第1周--周5</v>
      </c>
      <c r="F4895" s="103" t="s">
        <v>27</v>
      </c>
      <c r="G4895" s="89" t="s">
        <v>63</v>
      </c>
      <c r="H4895" s="92" t="str">
        <f>_xlfn.XLOOKUP(O4895,匹配表1065!T:T,匹配表1065!W:W)</f>
        <v>南京市</v>
      </c>
      <c r="I4895" s="89" t="str">
        <f>_xlfn.XLOOKUP(O4895,匹配表1065!T:T,匹配表1065!X:X)</f>
        <v>PME2001</v>
      </c>
      <c r="J4895" s="102" t="s">
        <v>77</v>
      </c>
      <c r="K4895" s="89" cm="1">
        <f ca="1" t="array" ref="K4895:L4895">_xlfn.XLOOKUP(J4895,匹配表1065!Y:Y,匹配表1065!AA:AB)</f>
        <v>8</v>
      </c>
      <c r="L4895" s="89" t="str">
        <v>3个月以上</v>
      </c>
      <c r="M4895" s="92" t="s">
        <v>30</v>
      </c>
      <c r="N4895" s="102">
        <v>2</v>
      </c>
      <c r="O4895" s="93" t="str">
        <f>_xlfn.XLOOKUP(P4895,匹配表1065!U:U,匹配表1065!T:T)</f>
        <v>HO00000958</v>
      </c>
      <c r="P4895" s="102" t="s">
        <v>65</v>
      </c>
      <c r="Q4895" s="102" t="s">
        <v>216</v>
      </c>
      <c r="R4895" s="89" t="str">
        <f>_xlfn.XLOOKUP(Q4895,匹配表1065!L:L,匹配表1065!O:O)</f>
        <v>A</v>
      </c>
      <c r="S4895" s="93" t="str">
        <f>IFERROR(_xlfn.XLOOKUP(Q4895,匹配表1065!AI:AI,匹配表1065!AJ:AJ),"绿标")</f>
        <v>红标</v>
      </c>
      <c r="T4895" s="93" t="str" cm="1">
        <f t="array" ref="T4895:U4895">_xlfn.XLOOKUP(Q4895,匹配表1065!L:L,匹配表1065!M:N)</f>
        <v>头痛</v>
      </c>
      <c r="U4895" s="94" t="str">
        <v>神经内科</v>
      </c>
      <c r="V4895" s="95" t="s">
        <v>42</v>
      </c>
      <c r="W4895" s="93">
        <f>_xlfn.XLOOKUP(M4895,匹配表1065!D:D,匹配表1065!F:F)*N4895</f>
        <v>24</v>
      </c>
    </row>
    <row r="4896" customHeight="1" spans="1:23">
      <c r="A4896" s="89" t="s">
        <v>877</v>
      </c>
      <c r="B4896" s="90">
        <v>46206</v>
      </c>
      <c r="C4896" s="91" t="str">
        <f t="shared" si="154"/>
        <v>7月第1周</v>
      </c>
      <c r="D4896" s="89" t="s">
        <v>878</v>
      </c>
      <c r="E4896" s="89" t="str">
        <f t="shared" si="155"/>
        <v>7月第1周--周5</v>
      </c>
      <c r="F4896" s="103" t="s">
        <v>27</v>
      </c>
      <c r="G4896" s="89" t="s">
        <v>63</v>
      </c>
      <c r="H4896" s="92" t="str">
        <f>_xlfn.XLOOKUP(O4896,匹配表1065!T:T,匹配表1065!W:W)</f>
        <v>南京市</v>
      </c>
      <c r="I4896" s="89" t="str">
        <f>_xlfn.XLOOKUP(O4896,匹配表1065!T:T,匹配表1065!X:X)</f>
        <v>PME2001</v>
      </c>
      <c r="J4896" s="102" t="s">
        <v>77</v>
      </c>
      <c r="K4896" s="89" cm="1">
        <f ca="1" t="array" ref="K4896:L4896">_xlfn.XLOOKUP(J4896,匹配表1065!Y:Y,匹配表1065!AA:AB)</f>
        <v>8</v>
      </c>
      <c r="L4896" s="89" t="str">
        <v>3个月以上</v>
      </c>
      <c r="M4896" s="92" t="s">
        <v>35</v>
      </c>
      <c r="N4896" s="102">
        <v>1</v>
      </c>
      <c r="O4896" s="93" t="str">
        <f>_xlfn.XLOOKUP(P4896,匹配表1065!U:U,匹配表1065!T:T)</f>
        <v>HO00000958</v>
      </c>
      <c r="P4896" s="102" t="s">
        <v>65</v>
      </c>
      <c r="Q4896" s="102" t="s">
        <v>879</v>
      </c>
      <c r="R4896" s="89" t="str">
        <f>_xlfn.XLOOKUP(Q4896,匹配表1065!L:L,匹配表1065!O:O)</f>
        <v>C</v>
      </c>
      <c r="S4896" s="93" t="str">
        <f>IFERROR(_xlfn.XLOOKUP(Q4896,匹配表1065!AI:AI,匹配表1065!AJ:AJ),"绿标")</f>
        <v>黑标</v>
      </c>
      <c r="T4896" s="93" t="str" cm="1">
        <f t="array" ref="T4896:U4896">_xlfn.XLOOKUP(Q4896,匹配表1065!L:L,匹配表1065!M:N)</f>
        <v>眩晕</v>
      </c>
      <c r="U4896" s="94" t="str">
        <v>耳鼻喉科</v>
      </c>
      <c r="V4896" s="95" t="s">
        <v>70</v>
      </c>
      <c r="W4896" s="93">
        <f>_xlfn.XLOOKUP(M4896,匹配表1065!D:D,匹配表1065!F:F)*N4896</f>
        <v>4</v>
      </c>
    </row>
    <row r="4897" customHeight="1" spans="1:23">
      <c r="A4897" s="89" t="s">
        <v>877</v>
      </c>
      <c r="B4897" s="90">
        <v>46206</v>
      </c>
      <c r="C4897" s="91" t="str">
        <f t="shared" si="154"/>
        <v>7月第1周</v>
      </c>
      <c r="D4897" s="89" t="s">
        <v>878</v>
      </c>
      <c r="E4897" s="89" t="str">
        <f t="shared" si="155"/>
        <v>7月第1周--周5</v>
      </c>
      <c r="F4897" s="103" t="s">
        <v>27</v>
      </c>
      <c r="G4897" s="89" t="s">
        <v>63</v>
      </c>
      <c r="H4897" s="92" t="str">
        <f>_xlfn.XLOOKUP(O4897,匹配表1065!T:T,匹配表1065!W:W)</f>
        <v>南京市</v>
      </c>
      <c r="I4897" s="89" t="str">
        <f>_xlfn.XLOOKUP(O4897,匹配表1065!T:T,匹配表1065!X:X)</f>
        <v>PME2002</v>
      </c>
      <c r="J4897" s="102" t="s">
        <v>410</v>
      </c>
      <c r="K4897" s="89" cm="1">
        <f ca="1" t="array" ref="K4897:L4897">_xlfn.XLOOKUP(J4897,匹配表1065!Y:Y,匹配表1065!AA:AB)</f>
        <v>1</v>
      </c>
      <c r="L4897" s="89" t="str">
        <v>3个月以内</v>
      </c>
      <c r="M4897" s="92" t="s">
        <v>35</v>
      </c>
      <c r="N4897" s="102">
        <v>1</v>
      </c>
      <c r="O4897" s="93" t="str">
        <f>_xlfn.XLOOKUP(P4897,匹配表1065!U:U,匹配表1065!T:T)</f>
        <v>HO00000964</v>
      </c>
      <c r="P4897" s="102" t="s">
        <v>90</v>
      </c>
      <c r="Q4897" s="102" t="s">
        <v>668</v>
      </c>
      <c r="R4897" s="89" t="str">
        <f>_xlfn.XLOOKUP(Q4897,匹配表1065!L:L,匹配表1065!O:O)</f>
        <v>A</v>
      </c>
      <c r="S4897" s="93" t="str">
        <f>IFERROR(_xlfn.XLOOKUP(Q4897,匹配表1065!AI:AI,匹配表1065!AJ:AJ),"绿标")</f>
        <v>绿标</v>
      </c>
      <c r="T4897" s="93" t="str" cm="1">
        <f t="array" ref="T4897:U4897">_xlfn.XLOOKUP(Q4897,匹配表1065!L:L,匹配表1065!M:N)</f>
        <v>头痛</v>
      </c>
      <c r="U4897" s="94" t="str">
        <v>神经内科</v>
      </c>
      <c r="V4897" s="95" t="s">
        <v>33</v>
      </c>
      <c r="W4897" s="93">
        <f>_xlfn.XLOOKUP(M4897,匹配表1065!D:D,匹配表1065!F:F)*N4897</f>
        <v>4</v>
      </c>
    </row>
    <row r="4898" customHeight="1" spans="1:23">
      <c r="A4898" s="89" t="s">
        <v>877</v>
      </c>
      <c r="B4898" s="90">
        <v>46206</v>
      </c>
      <c r="C4898" s="91" t="str">
        <f t="shared" si="154"/>
        <v>7月第1周</v>
      </c>
      <c r="D4898" s="89" t="s">
        <v>878</v>
      </c>
      <c r="E4898" s="89" t="str">
        <f t="shared" si="155"/>
        <v>7月第1周--周5</v>
      </c>
      <c r="F4898" s="103" t="s">
        <v>27</v>
      </c>
      <c r="G4898" s="89" t="s">
        <v>63</v>
      </c>
      <c r="H4898" s="92" t="str">
        <f>_xlfn.XLOOKUP(O4898,匹配表1065!T:T,匹配表1065!W:W)</f>
        <v>南京市</v>
      </c>
      <c r="I4898" s="89" t="str">
        <f>_xlfn.XLOOKUP(O4898,匹配表1065!T:T,匹配表1065!X:X)</f>
        <v>PME2002</v>
      </c>
      <c r="J4898" s="102" t="s">
        <v>84</v>
      </c>
      <c r="K4898" s="89" cm="1">
        <f ca="1" t="array" ref="K4898:L4898">_xlfn.XLOOKUP(J4898,匹配表1065!Y:Y,匹配表1065!AA:AB)</f>
        <v>31</v>
      </c>
      <c r="L4898" s="89" t="str">
        <v>3个月以上</v>
      </c>
      <c r="M4898" s="92" t="s">
        <v>30</v>
      </c>
      <c r="N4898" s="102">
        <v>2</v>
      </c>
      <c r="O4898" s="93" t="str">
        <f>_xlfn.XLOOKUP(P4898,匹配表1065!U:U,匹配表1065!T:T)</f>
        <v>HO00000964</v>
      </c>
      <c r="P4898" s="102" t="s">
        <v>90</v>
      </c>
      <c r="Q4898" s="102" t="s">
        <v>281</v>
      </c>
      <c r="R4898" s="89" t="str">
        <f>_xlfn.XLOOKUP(Q4898,匹配表1065!L:L,匹配表1065!O:O)</f>
        <v>A</v>
      </c>
      <c r="S4898" s="93" t="str">
        <f>IFERROR(_xlfn.XLOOKUP(Q4898,匹配表1065!AI:AI,匹配表1065!AJ:AJ),"绿标")</f>
        <v>红标</v>
      </c>
      <c r="T4898" s="93" t="str" cm="1">
        <f t="array" ref="T4898:U4898">_xlfn.XLOOKUP(Q4898,匹配表1065!L:L,匹配表1065!M:N)</f>
        <v>头痛</v>
      </c>
      <c r="U4898" s="94" t="str">
        <v>神经内科</v>
      </c>
      <c r="V4898" s="95" t="s">
        <v>42</v>
      </c>
      <c r="W4898" s="93">
        <f>_xlfn.XLOOKUP(M4898,匹配表1065!D:D,匹配表1065!F:F)*N4898</f>
        <v>24</v>
      </c>
    </row>
    <row r="4899" customHeight="1" spans="1:23">
      <c r="A4899" s="89" t="s">
        <v>877</v>
      </c>
      <c r="B4899" s="90">
        <v>46206</v>
      </c>
      <c r="C4899" s="91" t="str">
        <f t="shared" si="154"/>
        <v>7月第1周</v>
      </c>
      <c r="D4899" s="89" t="s">
        <v>878</v>
      </c>
      <c r="E4899" s="89" t="str">
        <f t="shared" si="155"/>
        <v>7月第1周--周5</v>
      </c>
      <c r="F4899" s="103" t="s">
        <v>27</v>
      </c>
      <c r="G4899" s="89" t="s">
        <v>63</v>
      </c>
      <c r="H4899" s="92" t="str">
        <f>_xlfn.XLOOKUP(O4899,匹配表1065!T:T,匹配表1065!W:W)</f>
        <v>南京市</v>
      </c>
      <c r="I4899" s="89" t="str">
        <f>_xlfn.XLOOKUP(O4899,匹配表1065!T:T,匹配表1065!X:X)</f>
        <v>PME2002</v>
      </c>
      <c r="J4899" s="102" t="s">
        <v>84</v>
      </c>
      <c r="K4899" s="89" cm="1">
        <f ca="1" t="array" ref="K4899:L4899">_xlfn.XLOOKUP(J4899,匹配表1065!Y:Y,匹配表1065!AA:AB)</f>
        <v>31</v>
      </c>
      <c r="L4899" s="89" t="str">
        <v>3个月以上</v>
      </c>
      <c r="M4899" s="92" t="s">
        <v>30</v>
      </c>
      <c r="N4899" s="102">
        <v>1</v>
      </c>
      <c r="O4899" s="93" t="str">
        <f>_xlfn.XLOOKUP(P4899,匹配表1065!U:U,匹配表1065!T:T)</f>
        <v>HO00039936</v>
      </c>
      <c r="P4899" s="102" t="s">
        <v>87</v>
      </c>
      <c r="Q4899" s="102" t="s">
        <v>282</v>
      </c>
      <c r="R4899" s="89" t="str">
        <f>_xlfn.XLOOKUP(Q4899,匹配表1065!L:L,匹配表1065!O:O)</f>
        <v>B</v>
      </c>
      <c r="S4899" s="93" t="str">
        <f>IFERROR(_xlfn.XLOOKUP(Q4899,匹配表1065!AI:AI,匹配表1065!AJ:AJ),"绿标")</f>
        <v>红标</v>
      </c>
      <c r="T4899" s="93" t="str" cm="1">
        <f t="array" ref="T4899:U4899">_xlfn.XLOOKUP(Q4899,匹配表1065!L:L,匹配表1065!M:N)</f>
        <v>癫痫</v>
      </c>
      <c r="U4899" s="94" t="str">
        <v>神经内科</v>
      </c>
      <c r="V4899" s="95" t="s">
        <v>70</v>
      </c>
      <c r="W4899" s="93">
        <f>_xlfn.XLOOKUP(M4899,匹配表1065!D:D,匹配表1065!F:F)*N4899</f>
        <v>12</v>
      </c>
    </row>
    <row r="4900" customHeight="1" spans="1:23">
      <c r="A4900" s="89" t="s">
        <v>877</v>
      </c>
      <c r="B4900" s="90">
        <v>46208</v>
      </c>
      <c r="C4900" s="91" t="str">
        <f t="shared" si="154"/>
        <v>7月第1周</v>
      </c>
      <c r="D4900" s="89" t="s">
        <v>892</v>
      </c>
      <c r="E4900" s="89" t="str">
        <f t="shared" si="155"/>
        <v>7月第2周--周7</v>
      </c>
      <c r="F4900" s="103" t="s">
        <v>27</v>
      </c>
      <c r="G4900" s="89" t="s">
        <v>63</v>
      </c>
      <c r="H4900" s="92" t="str">
        <f>_xlfn.XLOOKUP(O4900,匹配表1065!T:T,匹配表1065!W:W)</f>
        <v>徐州市</v>
      </c>
      <c r="I4900" s="89" t="str">
        <f>_xlfn.XLOOKUP(O4900,匹配表1065!T:T,匹配表1065!X:X)</f>
        <v>PME2008</v>
      </c>
      <c r="J4900" s="102" t="s">
        <v>81</v>
      </c>
      <c r="K4900" s="89" cm="1">
        <f ca="1" t="array" ref="K4900:L4900">_xlfn.XLOOKUP(J4900,匹配表1065!Y:Y,匹配表1065!AA:AB)</f>
        <v>19</v>
      </c>
      <c r="L4900" s="89" t="str">
        <v>3个月以上</v>
      </c>
      <c r="M4900" s="92" t="s">
        <v>30</v>
      </c>
      <c r="N4900" s="102">
        <v>1</v>
      </c>
      <c r="O4900" s="93" t="str">
        <f>_xlfn.XLOOKUP(P4900,匹配表1065!U:U,匹配表1065!T:T)</f>
        <v>HO00000989</v>
      </c>
      <c r="P4900" s="102" t="s">
        <v>214</v>
      </c>
      <c r="Q4900" s="102" t="s">
        <v>215</v>
      </c>
      <c r="R4900" s="89" t="str">
        <f>_xlfn.XLOOKUP(Q4900,匹配表1065!L:L,匹配表1065!O:O)</f>
        <v>A</v>
      </c>
      <c r="S4900" s="93" t="str">
        <f>IFERROR(_xlfn.XLOOKUP(Q4900,匹配表1065!AI:AI,匹配表1065!AJ:AJ),"绿标")</f>
        <v>红标</v>
      </c>
      <c r="T4900" s="93" t="str" cm="1">
        <f t="array" ref="T4900:U4900">_xlfn.XLOOKUP(Q4900,匹配表1065!L:L,匹配表1065!M:N)</f>
        <v>头痛</v>
      </c>
      <c r="U4900" s="94" t="str">
        <v>神经内科</v>
      </c>
      <c r="V4900" s="95" t="s">
        <v>58</v>
      </c>
      <c r="W4900" s="93">
        <f>_xlfn.XLOOKUP(M4900,匹配表1065!D:D,匹配表1065!F:F)*N4900</f>
        <v>12</v>
      </c>
    </row>
    <row r="4901" customHeight="1" spans="1:23">
      <c r="A4901" s="89" t="s">
        <v>877</v>
      </c>
      <c r="B4901" s="90">
        <v>46208</v>
      </c>
      <c r="C4901" s="91" t="str">
        <f t="shared" si="154"/>
        <v>7月第1周</v>
      </c>
      <c r="D4901" s="89" t="s">
        <v>892</v>
      </c>
      <c r="E4901" s="89" t="str">
        <f t="shared" si="155"/>
        <v>7月第2周--周7</v>
      </c>
      <c r="F4901" s="103" t="s">
        <v>27</v>
      </c>
      <c r="G4901" s="89" t="s">
        <v>63</v>
      </c>
      <c r="H4901" s="92" t="str">
        <f>_xlfn.XLOOKUP(O4901,匹配表1065!T:T,匹配表1065!W:W)</f>
        <v>南京市</v>
      </c>
      <c r="I4901" s="89" t="str">
        <f>_xlfn.XLOOKUP(O4901,匹配表1065!T:T,匹配表1065!X:X)</f>
        <v>PME2001</v>
      </c>
      <c r="J4901" s="102" t="s">
        <v>64</v>
      </c>
      <c r="K4901" s="89" cm="1">
        <f ca="1" t="array" ref="K4901:L4901">_xlfn.XLOOKUP(J4901,匹配表1065!Y:Y,匹配表1065!AA:AB)</f>
        <v>31</v>
      </c>
      <c r="L4901" s="89" t="str">
        <v>3个月以上</v>
      </c>
      <c r="M4901" s="92" t="s">
        <v>35</v>
      </c>
      <c r="N4901" s="102">
        <v>1</v>
      </c>
      <c r="O4901" s="93" t="str">
        <f>_xlfn.XLOOKUP(P4901,匹配表1065!U:U,匹配表1065!T:T)</f>
        <v>HO00000958</v>
      </c>
      <c r="P4901" s="102" t="s">
        <v>65</v>
      </c>
      <c r="Q4901" s="102" t="s">
        <v>69</v>
      </c>
      <c r="R4901" s="89" t="str">
        <f>_xlfn.XLOOKUP(Q4901,匹配表1065!L:L,匹配表1065!O:O)</f>
        <v>C</v>
      </c>
      <c r="S4901" s="93" t="str">
        <f>IFERROR(_xlfn.XLOOKUP(Q4901,匹配表1065!AI:AI,匹配表1065!AJ:AJ),"绿标")</f>
        <v>绿标</v>
      </c>
      <c r="T4901" s="93" t="str" cm="1">
        <f t="array" ref="T4901:U4901">_xlfn.XLOOKUP(Q4901,匹配表1065!L:L,匹配表1065!M:N)</f>
        <v>眩晕</v>
      </c>
      <c r="U4901" s="94" t="str">
        <v>耳鼻喉科</v>
      </c>
      <c r="V4901" s="95" t="s">
        <v>70</v>
      </c>
      <c r="W4901" s="93">
        <f>_xlfn.XLOOKUP(M4901,匹配表1065!D:D,匹配表1065!F:F)*N4901</f>
        <v>4</v>
      </c>
    </row>
    <row r="4902" customHeight="1" spans="1:23">
      <c r="A4902" s="89" t="s">
        <v>877</v>
      </c>
      <c r="B4902" s="90">
        <v>46208</v>
      </c>
      <c r="C4902" s="91" t="str">
        <f t="shared" si="154"/>
        <v>7月第1周</v>
      </c>
      <c r="D4902" s="89" t="s">
        <v>892</v>
      </c>
      <c r="E4902" s="89" t="str">
        <f t="shared" si="155"/>
        <v>7月第2周--周7</v>
      </c>
      <c r="F4902" s="103" t="s">
        <v>27</v>
      </c>
      <c r="G4902" s="89" t="s">
        <v>63</v>
      </c>
      <c r="H4902" s="92" t="str">
        <f>_xlfn.XLOOKUP(O4902,匹配表1065!T:T,匹配表1065!W:W)</f>
        <v>南京市</v>
      </c>
      <c r="I4902" s="89" t="str">
        <f>_xlfn.XLOOKUP(O4902,匹配表1065!T:T,匹配表1065!X:X)</f>
        <v>PME2002</v>
      </c>
      <c r="J4902" s="102" t="s">
        <v>410</v>
      </c>
      <c r="K4902" s="89" cm="1">
        <f ca="1" t="array" ref="K4902:L4902">_xlfn.XLOOKUP(J4902,匹配表1065!Y:Y,匹配表1065!AA:AB)</f>
        <v>1</v>
      </c>
      <c r="L4902" s="89" t="str">
        <v>3个月以内</v>
      </c>
      <c r="M4902" s="92" t="s">
        <v>30</v>
      </c>
      <c r="N4902" s="102">
        <v>1</v>
      </c>
      <c r="O4902" s="93" t="str">
        <f>_xlfn.XLOOKUP(P4902,匹配表1065!U:U,匹配表1065!T:T)</f>
        <v>HO00000964</v>
      </c>
      <c r="P4902" s="102" t="s">
        <v>90</v>
      </c>
      <c r="Q4902" s="102" t="s">
        <v>333</v>
      </c>
      <c r="R4902" s="89" t="str">
        <f>_xlfn.XLOOKUP(Q4902,匹配表1065!L:L,匹配表1065!O:O)</f>
        <v>A</v>
      </c>
      <c r="S4902" s="93" t="str">
        <f>IFERROR(_xlfn.XLOOKUP(Q4902,匹配表1065!AI:AI,匹配表1065!AJ:AJ),"绿标")</f>
        <v>红标</v>
      </c>
      <c r="T4902" s="93" t="str" cm="1">
        <f t="array" ref="T4902:U4902">_xlfn.XLOOKUP(Q4902,匹配表1065!L:L,匹配表1065!M:N)</f>
        <v>头痛</v>
      </c>
      <c r="U4902" s="94" t="str">
        <v>神经内科</v>
      </c>
      <c r="V4902" s="95" t="s">
        <v>70</v>
      </c>
      <c r="W4902" s="93">
        <f>_xlfn.XLOOKUP(M4902,匹配表1065!D:D,匹配表1065!F:F)*N4902</f>
        <v>12</v>
      </c>
    </row>
    <row r="4903" customHeight="1" spans="1:23">
      <c r="A4903" s="89" t="s">
        <v>877</v>
      </c>
      <c r="B4903" s="90">
        <v>46208</v>
      </c>
      <c r="C4903" s="91" t="str">
        <f t="shared" si="154"/>
        <v>7月第1周</v>
      </c>
      <c r="D4903" s="89" t="s">
        <v>892</v>
      </c>
      <c r="E4903" s="89" t="str">
        <f t="shared" si="155"/>
        <v>7月第2周--周7</v>
      </c>
      <c r="F4903" s="103" t="s">
        <v>27</v>
      </c>
      <c r="G4903" s="89" t="s">
        <v>63</v>
      </c>
      <c r="H4903" s="92" t="str">
        <f>_xlfn.XLOOKUP(O4903,匹配表1065!T:T,匹配表1065!W:W)</f>
        <v>南京市</v>
      </c>
      <c r="I4903" s="89" t="str">
        <f>_xlfn.XLOOKUP(O4903,匹配表1065!T:T,匹配表1065!X:X)</f>
        <v>PME2002</v>
      </c>
      <c r="J4903" s="102" t="s">
        <v>84</v>
      </c>
      <c r="K4903" s="89" cm="1">
        <f ca="1" t="array" ref="K4903:L4903">_xlfn.XLOOKUP(J4903,匹配表1065!Y:Y,匹配表1065!AA:AB)</f>
        <v>31</v>
      </c>
      <c r="L4903" s="89" t="str">
        <v>3个月以上</v>
      </c>
      <c r="M4903" s="92" t="s">
        <v>35</v>
      </c>
      <c r="N4903" s="102">
        <v>1</v>
      </c>
      <c r="O4903" s="93" t="str">
        <f>_xlfn.XLOOKUP(P4903,匹配表1065!U:U,匹配表1065!T:T)</f>
        <v>HO00111156</v>
      </c>
      <c r="P4903" s="102" t="s">
        <v>85</v>
      </c>
      <c r="Q4903" s="102" t="s">
        <v>558</v>
      </c>
      <c r="R4903" s="89" t="str">
        <f>_xlfn.XLOOKUP(Q4903,匹配表1065!L:L,匹配表1065!O:O)</f>
        <v>C</v>
      </c>
      <c r="S4903" s="93" t="str">
        <f>IFERROR(_xlfn.XLOOKUP(Q4903,匹配表1065!AI:AI,匹配表1065!AJ:AJ),"绿标")</f>
        <v>黑标</v>
      </c>
      <c r="T4903" s="93" t="str" cm="1">
        <f t="array" ref="T4903:U4903">_xlfn.XLOOKUP(Q4903,匹配表1065!L:L,匹配表1065!M:N)</f>
        <v>眩晕</v>
      </c>
      <c r="U4903" s="94" t="str">
        <v>耳鼻喉科</v>
      </c>
      <c r="V4903" s="95" t="s">
        <v>70</v>
      </c>
      <c r="W4903" s="93">
        <f>_xlfn.XLOOKUP(M4903,匹配表1065!D:D,匹配表1065!F:F)*N4903</f>
        <v>4</v>
      </c>
    </row>
    <row r="4904" customHeight="1" spans="1:23">
      <c r="A4904" s="89" t="s">
        <v>877</v>
      </c>
      <c r="B4904" s="90">
        <v>46208</v>
      </c>
      <c r="C4904" s="91" t="str">
        <f t="shared" si="154"/>
        <v>7月第1周</v>
      </c>
      <c r="D4904" s="89" t="s">
        <v>892</v>
      </c>
      <c r="E4904" s="89" t="str">
        <f t="shared" si="155"/>
        <v>7月第2周--周7</v>
      </c>
      <c r="F4904" s="103" t="s">
        <v>27</v>
      </c>
      <c r="G4904" s="89" t="s">
        <v>63</v>
      </c>
      <c r="H4904" s="92" t="str">
        <f>_xlfn.XLOOKUP(O4904,匹配表1065!T:T,匹配表1065!W:W)</f>
        <v>南京市</v>
      </c>
      <c r="I4904" s="89" t="str">
        <f>_xlfn.XLOOKUP(O4904,匹配表1065!T:T,匹配表1065!X:X)</f>
        <v>PME2002</v>
      </c>
      <c r="J4904" s="102" t="s">
        <v>84</v>
      </c>
      <c r="K4904" s="89" cm="1">
        <f ca="1" t="array" ref="K4904:L4904">_xlfn.XLOOKUP(J4904,匹配表1065!Y:Y,匹配表1065!AA:AB)</f>
        <v>31</v>
      </c>
      <c r="L4904" s="89" t="str">
        <v>3个月以上</v>
      </c>
      <c r="M4904" s="92" t="s">
        <v>35</v>
      </c>
      <c r="N4904" s="102">
        <v>1</v>
      </c>
      <c r="O4904" s="93" t="str">
        <f>_xlfn.XLOOKUP(P4904,匹配表1065!U:U,匹配表1065!T:T)</f>
        <v>HO00111156</v>
      </c>
      <c r="P4904" s="102" t="s">
        <v>85</v>
      </c>
      <c r="Q4904" s="102" t="s">
        <v>335</v>
      </c>
      <c r="R4904" s="89" t="str">
        <f>_xlfn.XLOOKUP(Q4904,匹配表1065!L:L,匹配表1065!O:O)</f>
        <v>B</v>
      </c>
      <c r="S4904" s="93" t="str">
        <f>IFERROR(_xlfn.XLOOKUP(Q4904,匹配表1065!AI:AI,匹配表1065!AJ:AJ),"绿标")</f>
        <v>绿标</v>
      </c>
      <c r="T4904" s="93" t="str" cm="1">
        <f t="array" ref="T4904:U4904">_xlfn.XLOOKUP(Q4904,匹配表1065!L:L,匹配表1065!M:N)</f>
        <v>脑血管</v>
      </c>
      <c r="U4904" s="94" t="str">
        <v>神经内科</v>
      </c>
      <c r="V4904" s="95" t="s">
        <v>70</v>
      </c>
      <c r="W4904" s="93">
        <f>_xlfn.XLOOKUP(M4904,匹配表1065!D:D,匹配表1065!F:F)*N4904</f>
        <v>4</v>
      </c>
    </row>
    <row r="4905" customHeight="1" spans="1:23">
      <c r="A4905" s="89" t="s">
        <v>877</v>
      </c>
      <c r="B4905" s="90">
        <v>46208</v>
      </c>
      <c r="C4905" s="91" t="str">
        <f t="shared" si="154"/>
        <v>7月第1周</v>
      </c>
      <c r="D4905" s="89" t="s">
        <v>892</v>
      </c>
      <c r="E4905" s="89" t="str">
        <f t="shared" si="155"/>
        <v>7月第2周--周7</v>
      </c>
      <c r="F4905" s="103" t="s">
        <v>27</v>
      </c>
      <c r="G4905" s="102" t="s">
        <v>136</v>
      </c>
      <c r="H4905" s="92" t="str">
        <f>_xlfn.XLOOKUP(O4905,匹配表1065!T:T,匹配表1065!W:W)</f>
        <v>青岛市</v>
      </c>
      <c r="I4905" s="89" t="str">
        <f>_xlfn.XLOOKUP(O4905,匹配表1065!T:T,匹配表1065!X:X)</f>
        <v>PME2031</v>
      </c>
      <c r="J4905" s="102" t="s">
        <v>155</v>
      </c>
      <c r="K4905" s="89" cm="1">
        <f ca="1" t="array" ref="K4905:L4905">_xlfn.XLOOKUP(J4905,匹配表1065!Y:Y,匹配表1065!AA:AB)</f>
        <v>31</v>
      </c>
      <c r="L4905" s="89" t="str">
        <v>3个月以上</v>
      </c>
      <c r="M4905" s="92" t="s">
        <v>55</v>
      </c>
      <c r="N4905" s="102">
        <v>1</v>
      </c>
      <c r="O4905" s="93" t="str">
        <f>_xlfn.XLOOKUP(P4905,匹配表1065!U:U,匹配表1065!T:T)</f>
        <v>HO00072793</v>
      </c>
      <c r="P4905" s="102" t="s">
        <v>159</v>
      </c>
      <c r="Q4905" s="102" t="s">
        <v>160</v>
      </c>
      <c r="R4905" s="89" t="str">
        <f>_xlfn.XLOOKUP(Q4905,匹配表1065!L:L,匹配表1065!O:O)</f>
        <v>A</v>
      </c>
      <c r="S4905" s="93" t="str">
        <f>IFERROR(_xlfn.XLOOKUP(Q4905,匹配表1065!AI:AI,匹配表1065!AJ:AJ),"绿标")</f>
        <v>红标</v>
      </c>
      <c r="T4905" s="93" t="str" cm="1">
        <f t="array" ref="T4905:U4905">_xlfn.XLOOKUP(Q4905,匹配表1065!L:L,匹配表1065!M:N)</f>
        <v>头痛</v>
      </c>
      <c r="U4905" s="94" t="str">
        <v>神经内科</v>
      </c>
      <c r="V4905" s="95" t="s">
        <v>67</v>
      </c>
      <c r="W4905" s="93">
        <f>_xlfn.XLOOKUP(M4905,匹配表1065!D:D,匹配表1065!F:F)*N4905</f>
        <v>8</v>
      </c>
    </row>
    <row r="4906" customHeight="1" spans="1:23">
      <c r="A4906" s="89" t="s">
        <v>877</v>
      </c>
      <c r="B4906" s="90">
        <v>46208</v>
      </c>
      <c r="C4906" s="91" t="str">
        <f t="shared" si="154"/>
        <v>7月第1周</v>
      </c>
      <c r="D4906" s="89" t="s">
        <v>892</v>
      </c>
      <c r="E4906" s="89" t="str">
        <f t="shared" si="155"/>
        <v>7月第2周--周7</v>
      </c>
      <c r="F4906" s="103" t="s">
        <v>27</v>
      </c>
      <c r="G4906" s="102" t="s">
        <v>136</v>
      </c>
      <c r="H4906" s="92" t="str">
        <f>_xlfn.XLOOKUP(O4906,匹配表1065!T:T,匹配表1065!W:W)</f>
        <v>青岛市</v>
      </c>
      <c r="I4906" s="89" t="str">
        <f>_xlfn.XLOOKUP(O4906,匹配表1065!T:T,匹配表1065!X:X)</f>
        <v>PME2032</v>
      </c>
      <c r="J4906" s="102" t="s">
        <v>143</v>
      </c>
      <c r="K4906" s="89" cm="1">
        <f ca="1" t="array" ref="K4906:L4906">_xlfn.XLOOKUP(J4906,匹配表1065!Y:Y,匹配表1065!AA:AB)</f>
        <v>31</v>
      </c>
      <c r="L4906" s="89" t="str">
        <v>3个月以上</v>
      </c>
      <c r="M4906" s="92" t="s">
        <v>35</v>
      </c>
      <c r="N4906" s="102">
        <v>1</v>
      </c>
      <c r="O4906" s="93" t="str">
        <f>_xlfn.XLOOKUP(P4906,匹配表1065!U:U,匹配表1065!T:T)</f>
        <v>HO00001489</v>
      </c>
      <c r="P4906" s="102" t="s">
        <v>144</v>
      </c>
      <c r="Q4906" s="102" t="s">
        <v>145</v>
      </c>
      <c r="R4906" s="89" t="str">
        <f>_xlfn.XLOOKUP(Q4906,匹配表1065!L:L,匹配表1065!O:O)</f>
        <v>D</v>
      </c>
      <c r="S4906" s="93" t="str">
        <f>IFERROR(_xlfn.XLOOKUP(Q4906,匹配表1065!AI:AI,匹配表1065!AJ:AJ),"绿标")</f>
        <v>红标</v>
      </c>
      <c r="T4906" s="93" t="str" cm="1">
        <f t="array" ref="T4906:U4906">_xlfn.XLOOKUP(Q4906,匹配表1065!L:L,匹配表1065!M:N)</f>
        <v>抑郁焦虑</v>
      </c>
      <c r="U4906" s="94" t="str">
        <v>精神心理科</v>
      </c>
      <c r="V4906" s="95" t="s">
        <v>70</v>
      </c>
      <c r="W4906" s="93">
        <f>_xlfn.XLOOKUP(M4906,匹配表1065!D:D,匹配表1065!F:F)*N4906</f>
        <v>4</v>
      </c>
    </row>
    <row r="4907" customHeight="1" spans="1:23">
      <c r="A4907" s="89" t="s">
        <v>877</v>
      </c>
      <c r="B4907" s="90">
        <v>46208</v>
      </c>
      <c r="C4907" s="91" t="str">
        <f t="shared" si="154"/>
        <v>7月第1周</v>
      </c>
      <c r="D4907" s="89" t="s">
        <v>892</v>
      </c>
      <c r="E4907" s="89" t="str">
        <f t="shared" si="155"/>
        <v>7月第2周--周7</v>
      </c>
      <c r="F4907" s="103" t="s">
        <v>27</v>
      </c>
      <c r="G4907" s="102" t="s">
        <v>136</v>
      </c>
      <c r="H4907" s="92" t="str">
        <f>_xlfn.XLOOKUP(O4907,匹配表1065!T:T,匹配表1065!W:W)</f>
        <v>淄博市</v>
      </c>
      <c r="I4907" s="89" t="str">
        <f>_xlfn.XLOOKUP(O4907,匹配表1065!T:T,匹配表1065!X:X)</f>
        <v>PME2043</v>
      </c>
      <c r="J4907" s="102" t="s">
        <v>140</v>
      </c>
      <c r="K4907" s="89" cm="1">
        <f ca="1" t="array" ref="K4907:L4907">_xlfn.XLOOKUP(J4907,匹配表1065!Y:Y,匹配表1065!AA:AB)</f>
        <v>9</v>
      </c>
      <c r="L4907" s="89" t="str">
        <v>3个月以上</v>
      </c>
      <c r="M4907" s="92" t="s">
        <v>35</v>
      </c>
      <c r="N4907" s="102">
        <v>1</v>
      </c>
      <c r="O4907" s="93" t="str">
        <f>_xlfn.XLOOKUP(P4907,匹配表1065!U:U,匹配表1065!T:T)</f>
        <v>HO00001440</v>
      </c>
      <c r="P4907" s="102" t="s">
        <v>534</v>
      </c>
      <c r="Q4907" s="102" t="s">
        <v>823</v>
      </c>
      <c r="R4907" s="89" t="str">
        <f>_xlfn.XLOOKUP(Q4907,匹配表1065!L:L,匹配表1065!O:O)</f>
        <v>A</v>
      </c>
      <c r="S4907" s="93" t="str">
        <f>IFERROR(_xlfn.XLOOKUP(Q4907,匹配表1065!AI:AI,匹配表1065!AJ:AJ),"绿标")</f>
        <v>绿标</v>
      </c>
      <c r="T4907" s="93" t="str" cm="1">
        <f t="array" ref="T4907:U4907">_xlfn.XLOOKUP(Q4907,匹配表1065!L:L,匹配表1065!M:N)</f>
        <v>头痛</v>
      </c>
      <c r="U4907" s="94" t="str">
        <v>神经内科</v>
      </c>
      <c r="V4907" s="95" t="s">
        <v>42</v>
      </c>
      <c r="W4907" s="93">
        <f>_xlfn.XLOOKUP(M4907,匹配表1065!D:D,匹配表1065!F:F)*N4907</f>
        <v>4</v>
      </c>
    </row>
    <row r="4908" customHeight="1" spans="1:23">
      <c r="A4908" s="89" t="s">
        <v>877</v>
      </c>
      <c r="B4908" s="90">
        <v>46208</v>
      </c>
      <c r="C4908" s="91" t="str">
        <f t="shared" si="154"/>
        <v>7月第1周</v>
      </c>
      <c r="D4908" s="89" t="s">
        <v>892</v>
      </c>
      <c r="E4908" s="89" t="str">
        <f t="shared" si="155"/>
        <v>7月第2周--周7</v>
      </c>
      <c r="F4908" s="103" t="s">
        <v>27</v>
      </c>
      <c r="G4908" s="102" t="s">
        <v>136</v>
      </c>
      <c r="H4908" s="92" t="str">
        <f>_xlfn.XLOOKUP(O4908,匹配表1065!T:T,匹配表1065!W:W)</f>
        <v>青岛市</v>
      </c>
      <c r="I4908" s="89" t="str">
        <f>_xlfn.XLOOKUP(O4908,匹配表1065!T:T,匹配表1065!X:X)</f>
        <v>PME2033</v>
      </c>
      <c r="J4908" s="102" t="s">
        <v>137</v>
      </c>
      <c r="K4908" s="89" cm="1">
        <f ca="1" t="array" ref="K4908:L4908">_xlfn.XLOOKUP(J4908,匹配表1065!Y:Y,匹配表1065!AA:AB)</f>
        <v>10</v>
      </c>
      <c r="L4908" s="89" t="str">
        <v>3个月以上</v>
      </c>
      <c r="M4908" s="92" t="s">
        <v>35</v>
      </c>
      <c r="N4908" s="102">
        <v>1</v>
      </c>
      <c r="O4908" s="93" t="str">
        <f>_xlfn.XLOOKUP(P4908,匹配表1065!U:U,匹配表1065!T:T)</f>
        <v>HO00001493</v>
      </c>
      <c r="P4908" s="102" t="s">
        <v>304</v>
      </c>
      <c r="Q4908" s="102" t="s">
        <v>305</v>
      </c>
      <c r="R4908" s="89" t="str">
        <f>_xlfn.XLOOKUP(Q4908,匹配表1065!L:L,匹配表1065!O:O)</f>
        <v>C</v>
      </c>
      <c r="S4908" s="93" t="str">
        <f>IFERROR(_xlfn.XLOOKUP(Q4908,匹配表1065!AI:AI,匹配表1065!AJ:AJ),"绿标")</f>
        <v>绿标</v>
      </c>
      <c r="T4908" s="93" t="str" cm="1">
        <f t="array" ref="T4908:U4908">_xlfn.XLOOKUP(Q4908,匹配表1065!L:L,匹配表1065!M:N)</f>
        <v>眩晕</v>
      </c>
      <c r="U4908" s="94" t="str">
        <v>耳鼻喉科</v>
      </c>
      <c r="V4908" s="95" t="s">
        <v>70</v>
      </c>
      <c r="W4908" s="93">
        <f>_xlfn.XLOOKUP(M4908,匹配表1065!D:D,匹配表1065!F:F)*N4908</f>
        <v>4</v>
      </c>
    </row>
    <row r="4909" customHeight="1" spans="1:23">
      <c r="A4909" s="89" t="s">
        <v>877</v>
      </c>
      <c r="B4909" s="90">
        <v>46208</v>
      </c>
      <c r="C4909" s="91" t="str">
        <f t="shared" si="154"/>
        <v>7月第1周</v>
      </c>
      <c r="D4909" s="89" t="s">
        <v>892</v>
      </c>
      <c r="E4909" s="89" t="str">
        <f t="shared" si="155"/>
        <v>7月第2周--周7</v>
      </c>
      <c r="F4909" s="103" t="s">
        <v>27</v>
      </c>
      <c r="G4909" s="102" t="s">
        <v>136</v>
      </c>
      <c r="H4909" s="92" t="str">
        <f>_xlfn.XLOOKUP(O4909,匹配表1065!T:T,匹配表1065!W:W)</f>
        <v>青岛市</v>
      </c>
      <c r="I4909" s="89" t="str">
        <f>_xlfn.XLOOKUP(O4909,匹配表1065!T:T,匹配表1065!X:X)</f>
        <v>PME2035</v>
      </c>
      <c r="J4909" s="102" t="s">
        <v>150</v>
      </c>
      <c r="K4909" s="89" cm="1">
        <f ca="1" t="array" ref="K4909:L4909">_xlfn.XLOOKUP(J4909,匹配表1065!Y:Y,匹配表1065!AA:AB)</f>
        <v>8</v>
      </c>
      <c r="L4909" s="89" t="str">
        <v>3个月以上</v>
      </c>
      <c r="M4909" s="92" t="s">
        <v>35</v>
      </c>
      <c r="N4909" s="102">
        <v>1</v>
      </c>
      <c r="O4909" s="93" t="str">
        <f>_xlfn.XLOOKUP(P4909,匹配表1065!U:U,匹配表1065!T:T)</f>
        <v>HO00001483</v>
      </c>
      <c r="P4909" s="102" t="s">
        <v>259</v>
      </c>
      <c r="Q4909" s="102" t="s">
        <v>340</v>
      </c>
      <c r="R4909" s="89" t="str">
        <f>_xlfn.XLOOKUP(Q4909,匹配表1065!L:L,匹配表1065!O:O)</f>
        <v>A</v>
      </c>
      <c r="S4909" s="93" t="str">
        <f>IFERROR(_xlfn.XLOOKUP(Q4909,匹配表1065!AI:AI,匹配表1065!AJ:AJ),"绿标")</f>
        <v>红标</v>
      </c>
      <c r="T4909" s="93" t="str" cm="1">
        <f t="array" ref="T4909:U4909">_xlfn.XLOOKUP(Q4909,匹配表1065!L:L,匹配表1065!M:N)</f>
        <v>头痛</v>
      </c>
      <c r="U4909" s="94" t="str">
        <v>神经内科</v>
      </c>
      <c r="V4909" s="95" t="s">
        <v>33</v>
      </c>
      <c r="W4909" s="93">
        <f>_xlfn.XLOOKUP(M4909,匹配表1065!D:D,匹配表1065!F:F)*N4909</f>
        <v>4</v>
      </c>
    </row>
    <row r="4910" customHeight="1" spans="1:23">
      <c r="A4910" s="89" t="s">
        <v>877</v>
      </c>
      <c r="B4910" s="90">
        <v>46208</v>
      </c>
      <c r="C4910" s="91" t="str">
        <f t="shared" si="154"/>
        <v>7月第1周</v>
      </c>
      <c r="D4910" s="89" t="s">
        <v>892</v>
      </c>
      <c r="E4910" s="89" t="str">
        <f t="shared" si="155"/>
        <v>7月第2周--周7</v>
      </c>
      <c r="F4910" s="103" t="s">
        <v>27</v>
      </c>
      <c r="G4910" s="102" t="s">
        <v>136</v>
      </c>
      <c r="H4910" s="92" t="str">
        <f>_xlfn.XLOOKUP(O4910,匹配表1065!T:T,匹配表1065!W:W)</f>
        <v>潍坊市</v>
      </c>
      <c r="I4910" s="89" t="str">
        <f>_xlfn.XLOOKUP(O4910,匹配表1065!T:T,匹配表1065!X:X)</f>
        <v>PME2036</v>
      </c>
      <c r="J4910" s="102" t="s">
        <v>161</v>
      </c>
      <c r="K4910" s="89" cm="1">
        <f ca="1" t="array" ref="K4910:L4910">_xlfn.XLOOKUP(J4910,匹配表1065!Y:Y,匹配表1065!AA:AB)</f>
        <v>1519</v>
      </c>
      <c r="L4910" s="89" t="str">
        <v>3个月以上</v>
      </c>
      <c r="M4910" s="92" t="s">
        <v>35</v>
      </c>
      <c r="N4910" s="102">
        <v>1</v>
      </c>
      <c r="O4910" s="93" t="str">
        <f>_xlfn.XLOOKUP(P4910,匹配表1065!U:U,匹配表1065!T:T)</f>
        <v>HO00001521</v>
      </c>
      <c r="P4910" s="102" t="s">
        <v>162</v>
      </c>
      <c r="Q4910" s="102" t="s">
        <v>636</v>
      </c>
      <c r="R4910" s="89" t="str">
        <f>_xlfn.XLOOKUP(Q4910,匹配表1065!L:L,匹配表1065!O:O)</f>
        <v>C</v>
      </c>
      <c r="S4910" s="93" t="str">
        <f>IFERROR(_xlfn.XLOOKUP(Q4910,匹配表1065!AI:AI,匹配表1065!AJ:AJ),"绿标")</f>
        <v>绿标</v>
      </c>
      <c r="T4910" s="93" t="str" cm="1">
        <f t="array" ref="T4910:U4910">_xlfn.XLOOKUP(Q4910,匹配表1065!L:L,匹配表1065!M:N)</f>
        <v>眩晕</v>
      </c>
      <c r="U4910" s="94" t="str">
        <v>神经内科</v>
      </c>
      <c r="V4910" s="95" t="s">
        <v>42</v>
      </c>
      <c r="W4910" s="93">
        <f>_xlfn.XLOOKUP(M4910,匹配表1065!D:D,匹配表1065!F:F)*N4910</f>
        <v>4</v>
      </c>
    </row>
    <row r="4911" customHeight="1" spans="1:23">
      <c r="A4911" s="89" t="s">
        <v>877</v>
      </c>
      <c r="B4911" s="90">
        <v>46208</v>
      </c>
      <c r="C4911" s="91" t="str">
        <f t="shared" si="154"/>
        <v>7月第1周</v>
      </c>
      <c r="D4911" s="89" t="s">
        <v>892</v>
      </c>
      <c r="E4911" s="89" t="str">
        <f t="shared" si="155"/>
        <v>7月第2周--周7</v>
      </c>
      <c r="F4911" s="103" t="s">
        <v>27</v>
      </c>
      <c r="G4911" s="102" t="s">
        <v>136</v>
      </c>
      <c r="H4911" s="92" t="str">
        <f>_xlfn.XLOOKUP(O4911,匹配表1065!T:T,匹配表1065!W:W)</f>
        <v>烟台市</v>
      </c>
      <c r="I4911" s="89" t="str">
        <f>_xlfn.XLOOKUP(O4911,匹配表1065!T:T,匹配表1065!X:X)</f>
        <v>PME2034</v>
      </c>
      <c r="J4911" s="102" t="s">
        <v>501</v>
      </c>
      <c r="K4911" s="89" cm="1">
        <f ca="1" t="array" ref="K4911:L4911">_xlfn.XLOOKUP(J4911,匹配表1065!Y:Y,匹配表1065!AA:AB)</f>
        <v>4</v>
      </c>
      <c r="L4911" s="89" t="str">
        <v>3个月以上</v>
      </c>
      <c r="M4911" s="92" t="s">
        <v>35</v>
      </c>
      <c r="N4911" s="102">
        <v>1</v>
      </c>
      <c r="O4911" s="93" t="str">
        <f>_xlfn.XLOOKUP(P4911,匹配表1065!U:U,匹配表1065!T:T)</f>
        <v>HO00024017</v>
      </c>
      <c r="P4911" s="102" t="s">
        <v>698</v>
      </c>
      <c r="Q4911" s="102" t="s">
        <v>803</v>
      </c>
      <c r="R4911" s="89" t="str">
        <f>_xlfn.XLOOKUP(Q4911,匹配表1065!L:L,匹配表1065!O:O)</f>
        <v>A</v>
      </c>
      <c r="S4911" s="93" t="str">
        <f>IFERROR(_xlfn.XLOOKUP(Q4911,匹配表1065!AI:AI,匹配表1065!AJ:AJ),"绿标")</f>
        <v>绿标</v>
      </c>
      <c r="T4911" s="93" t="str" cm="1">
        <f t="array" ref="T4911:U4911">_xlfn.XLOOKUP(Q4911,匹配表1065!L:L,匹配表1065!M:N)</f>
        <v>头痛</v>
      </c>
      <c r="U4911" s="94" t="str">
        <v>神经内科</v>
      </c>
      <c r="V4911" s="95" t="s">
        <v>33</v>
      </c>
      <c r="W4911" s="93">
        <f>_xlfn.XLOOKUP(M4911,匹配表1065!D:D,匹配表1065!F:F)*N4911</f>
        <v>4</v>
      </c>
    </row>
    <row r="4912" customHeight="1" spans="1:23">
      <c r="A4912" s="89" t="s">
        <v>877</v>
      </c>
      <c r="B4912" s="90">
        <v>46208</v>
      </c>
      <c r="C4912" s="91" t="str">
        <f t="shared" si="154"/>
        <v>7月第1周</v>
      </c>
      <c r="D4912" s="89" t="s">
        <v>892</v>
      </c>
      <c r="E4912" s="89" t="str">
        <f t="shared" si="155"/>
        <v>7月第2周--周7</v>
      </c>
      <c r="F4912" s="103" t="s">
        <v>27</v>
      </c>
      <c r="G4912" s="102" t="s">
        <v>28</v>
      </c>
      <c r="H4912" s="92" t="str">
        <f>_xlfn.XLOOKUP(O4912,匹配表1065!T:T,匹配表1065!W:W)</f>
        <v>南京市</v>
      </c>
      <c r="I4912" s="89" t="str">
        <f>_xlfn.XLOOKUP(O4912,匹配表1065!T:T,匹配表1065!X:X)</f>
        <v>PME2006</v>
      </c>
      <c r="J4912" s="102" t="s">
        <v>29</v>
      </c>
      <c r="K4912" s="89" cm="1">
        <f ca="1" t="array" ref="K4912:L4912">_xlfn.XLOOKUP(J4912,匹配表1065!Y:Y,匹配表1065!AA:AB)</f>
        <v>15</v>
      </c>
      <c r="L4912" s="89" t="str">
        <v>3个月以上</v>
      </c>
      <c r="M4912" s="92" t="s">
        <v>55</v>
      </c>
      <c r="N4912" s="102">
        <v>1</v>
      </c>
      <c r="O4912" s="93" t="str">
        <f>_xlfn.XLOOKUP(P4912,匹配表1065!U:U,匹配表1065!T:T)</f>
        <v>HO00000959</v>
      </c>
      <c r="P4912" s="102" t="s">
        <v>196</v>
      </c>
      <c r="Q4912" s="102" t="s">
        <v>197</v>
      </c>
      <c r="R4912" s="89" t="str">
        <f>_xlfn.XLOOKUP(Q4912,匹配表1065!L:L,匹配表1065!O:O)</f>
        <v>C</v>
      </c>
      <c r="S4912" s="93" t="str">
        <f>IFERROR(_xlfn.XLOOKUP(Q4912,匹配表1065!AI:AI,匹配表1065!AJ:AJ),"绿标")</f>
        <v>红标</v>
      </c>
      <c r="T4912" s="93" t="str" cm="1">
        <f t="array" ref="T4912:U4912">_xlfn.XLOOKUP(Q4912,匹配表1065!L:L,匹配表1065!M:N)</f>
        <v>眩晕</v>
      </c>
      <c r="U4912" s="94" t="str">
        <v>神经内科</v>
      </c>
      <c r="V4912" s="95" t="s">
        <v>70</v>
      </c>
      <c r="W4912" s="93">
        <f>_xlfn.XLOOKUP(M4912,匹配表1065!D:D,匹配表1065!F:F)*N4912</f>
        <v>8</v>
      </c>
    </row>
    <row r="4913" customHeight="1" spans="1:23">
      <c r="A4913" s="89" t="s">
        <v>877</v>
      </c>
      <c r="B4913" s="90">
        <v>46208</v>
      </c>
      <c r="C4913" s="91" t="str">
        <f t="shared" si="154"/>
        <v>7月第1周</v>
      </c>
      <c r="D4913" s="89" t="s">
        <v>892</v>
      </c>
      <c r="E4913" s="89" t="str">
        <f t="shared" si="155"/>
        <v>7月第2周--周7</v>
      </c>
      <c r="F4913" s="103" t="s">
        <v>27</v>
      </c>
      <c r="G4913" s="102" t="s">
        <v>28</v>
      </c>
      <c r="H4913" s="92" t="str">
        <f>_xlfn.XLOOKUP(O4913,匹配表1065!T:T,匹配表1065!W:W)</f>
        <v>南京市</v>
      </c>
      <c r="I4913" s="89" t="str">
        <f>_xlfn.XLOOKUP(O4913,匹配表1065!T:T,匹配表1065!X:X)</f>
        <v>PME2005</v>
      </c>
      <c r="J4913" s="102" t="s">
        <v>54</v>
      </c>
      <c r="K4913" s="89" cm="1">
        <f ca="1" t="array" ref="K4913:L4913">_xlfn.XLOOKUP(J4913,匹配表1065!Y:Y,匹配表1065!AA:AB)</f>
        <v>3</v>
      </c>
      <c r="L4913" s="89" t="str">
        <v>3个月以上</v>
      </c>
      <c r="M4913" s="92" t="s">
        <v>202</v>
      </c>
      <c r="N4913" s="102">
        <v>1</v>
      </c>
      <c r="O4913" s="93" t="str">
        <f>_xlfn.XLOOKUP(P4913,匹配表1065!U:U,匹配表1065!T:T)</f>
        <v>HO00000975</v>
      </c>
      <c r="P4913" s="102" t="s">
        <v>56</v>
      </c>
      <c r="Q4913" s="102" t="s">
        <v>642</v>
      </c>
      <c r="R4913" s="89" t="str">
        <f>_xlfn.XLOOKUP(Q4913,匹配表1065!L:L,匹配表1065!O:O)</f>
        <v>A</v>
      </c>
      <c r="S4913" s="93" t="str">
        <f>IFERROR(_xlfn.XLOOKUP(Q4913,匹配表1065!AI:AI,匹配表1065!AJ:AJ),"绿标")</f>
        <v>绿标</v>
      </c>
      <c r="T4913" s="93" t="str" cm="1">
        <f t="array" ref="T4913:U4913">_xlfn.XLOOKUP(Q4913,匹配表1065!L:L,匹配表1065!M:N)</f>
        <v>头痛</v>
      </c>
      <c r="U4913" s="94" t="str">
        <v>神经内科</v>
      </c>
      <c r="V4913" s="95" t="s">
        <v>42</v>
      </c>
      <c r="W4913" s="93">
        <f>_xlfn.XLOOKUP(M4913,匹配表1065!D:D,匹配表1065!F:F)*N4913</f>
        <v>16</v>
      </c>
    </row>
    <row r="4914" customHeight="1" spans="1:23">
      <c r="A4914" s="89" t="s">
        <v>877</v>
      </c>
      <c r="B4914" s="90">
        <v>46208</v>
      </c>
      <c r="C4914" s="91" t="str">
        <f t="shared" si="154"/>
        <v>7月第1周</v>
      </c>
      <c r="D4914" s="89" t="s">
        <v>892</v>
      </c>
      <c r="E4914" s="89" t="str">
        <f t="shared" si="155"/>
        <v>7月第2周--周7</v>
      </c>
      <c r="F4914" s="103" t="s">
        <v>27</v>
      </c>
      <c r="G4914" s="102" t="s">
        <v>104</v>
      </c>
      <c r="H4914" s="92" t="str">
        <f>_xlfn.XLOOKUP(O4914,匹配表1065!T:T,匹配表1065!W:W)</f>
        <v>聊城市</v>
      </c>
      <c r="I4914" s="89" t="str">
        <f>_xlfn.XLOOKUP(O4914,匹配表1065!T:T,匹配表1065!X:X)</f>
        <v>PME2046</v>
      </c>
      <c r="J4914" s="102" t="s">
        <v>108</v>
      </c>
      <c r="K4914" s="89" cm="1">
        <f ca="1" t="array" ref="K4914:L4914">_xlfn.XLOOKUP(J4914,匹配表1065!Y:Y,匹配表1065!AA:AB)</f>
        <v>8</v>
      </c>
      <c r="L4914" s="89" t="str">
        <v>3个月以上</v>
      </c>
      <c r="M4914" s="92" t="s">
        <v>30</v>
      </c>
      <c r="N4914" s="102">
        <v>1</v>
      </c>
      <c r="O4914" s="93" t="str">
        <f>_xlfn.XLOOKUP(P4914,匹配表1065!U:U,匹配表1065!T:T)</f>
        <v>HO00001415</v>
      </c>
      <c r="P4914" s="102" t="s">
        <v>109</v>
      </c>
      <c r="Q4914" s="102" t="s">
        <v>110</v>
      </c>
      <c r="R4914" s="89" t="str">
        <f>_xlfn.XLOOKUP(Q4914,匹配表1065!L:L,匹配表1065!O:O)</f>
        <v>B</v>
      </c>
      <c r="S4914" s="93" t="str">
        <f>IFERROR(_xlfn.XLOOKUP(Q4914,匹配表1065!AI:AI,匹配表1065!AJ:AJ),"绿标")</f>
        <v>绿标</v>
      </c>
      <c r="T4914" s="93" t="str" cm="1">
        <f t="array" ref="T4914:U4914">_xlfn.XLOOKUP(Q4914,匹配表1065!L:L,匹配表1065!M:N)</f>
        <v>脑血管</v>
      </c>
      <c r="U4914" s="94" t="str">
        <v>神经内科</v>
      </c>
      <c r="V4914" s="95" t="s">
        <v>33</v>
      </c>
      <c r="W4914" s="93">
        <f>_xlfn.XLOOKUP(M4914,匹配表1065!D:D,匹配表1065!F:F)*N4914</f>
        <v>12</v>
      </c>
    </row>
    <row r="4915" customHeight="1" spans="1:23">
      <c r="A4915" s="89" t="s">
        <v>877</v>
      </c>
      <c r="B4915" s="90">
        <v>46208</v>
      </c>
      <c r="C4915" s="91" t="str">
        <f t="shared" si="154"/>
        <v>7月第1周</v>
      </c>
      <c r="D4915" s="89" t="s">
        <v>892</v>
      </c>
      <c r="E4915" s="89" t="str">
        <f t="shared" si="155"/>
        <v>7月第2周--周7</v>
      </c>
      <c r="F4915" s="103" t="s">
        <v>27</v>
      </c>
      <c r="G4915" s="102" t="s">
        <v>104</v>
      </c>
      <c r="H4915" s="92" t="str">
        <f>_xlfn.XLOOKUP(O4915,匹配表1065!T:T,匹配表1065!W:W)</f>
        <v>济南市</v>
      </c>
      <c r="I4915" s="89" t="str">
        <f>_xlfn.XLOOKUP(O4915,匹配表1065!T:T,匹配表1065!X:X)</f>
        <v>PME2025</v>
      </c>
      <c r="J4915" s="102" t="s">
        <v>128</v>
      </c>
      <c r="K4915" s="89" cm="1">
        <f ca="1" t="array" ref="K4915:L4915">_xlfn.XLOOKUP(J4915,匹配表1065!Y:Y,匹配表1065!AA:AB)</f>
        <v>13</v>
      </c>
      <c r="L4915" s="89" t="str">
        <v>3个月以上</v>
      </c>
      <c r="M4915" s="92" t="s">
        <v>35</v>
      </c>
      <c r="N4915" s="102">
        <v>1</v>
      </c>
      <c r="O4915" s="93" t="str">
        <f>_xlfn.XLOOKUP(P4915,匹配表1065!U:U,匹配表1065!T:T)</f>
        <v>HO00001400</v>
      </c>
      <c r="P4915" s="102" t="s">
        <v>112</v>
      </c>
      <c r="Q4915" s="102" t="s">
        <v>357</v>
      </c>
      <c r="R4915" s="89" t="str">
        <f>_xlfn.XLOOKUP(Q4915,匹配表1065!L:L,匹配表1065!O:O)</f>
        <v>B</v>
      </c>
      <c r="S4915" s="93" t="str">
        <f>IFERROR(_xlfn.XLOOKUP(Q4915,匹配表1065!AI:AI,匹配表1065!AJ:AJ),"绿标")</f>
        <v>红标</v>
      </c>
      <c r="T4915" s="93" t="str" cm="1">
        <f t="array" ref="T4915:U4915">_xlfn.XLOOKUP(Q4915,匹配表1065!L:L,匹配表1065!M:N)</f>
        <v>癫痫</v>
      </c>
      <c r="U4915" s="94" t="str">
        <v>神经内科</v>
      </c>
      <c r="V4915" s="95" t="s">
        <v>58</v>
      </c>
      <c r="W4915" s="93">
        <f>_xlfn.XLOOKUP(M4915,匹配表1065!D:D,匹配表1065!F:F)*N4915</f>
        <v>4</v>
      </c>
    </row>
    <row r="4916" customHeight="1" spans="1:23">
      <c r="A4916" s="89" t="s">
        <v>877</v>
      </c>
      <c r="B4916" s="90">
        <v>46208</v>
      </c>
      <c r="C4916" s="91" t="str">
        <f t="shared" si="154"/>
        <v>7月第1周</v>
      </c>
      <c r="D4916" s="89" t="s">
        <v>892</v>
      </c>
      <c r="E4916" s="89" t="str">
        <f t="shared" si="155"/>
        <v>7月第2周--周7</v>
      </c>
      <c r="F4916" s="103" t="s">
        <v>27</v>
      </c>
      <c r="G4916" s="102" t="s">
        <v>104</v>
      </c>
      <c r="H4916" s="92" t="str">
        <f>_xlfn.XLOOKUP(O4916,匹配表1065!T:T,匹配表1065!W:W)</f>
        <v>济南市</v>
      </c>
      <c r="I4916" s="89" t="str">
        <f>_xlfn.XLOOKUP(O4916,匹配表1065!T:T,匹配表1065!X:X)</f>
        <v>PME2024</v>
      </c>
      <c r="J4916" s="102" t="s">
        <v>125</v>
      </c>
      <c r="K4916" s="89" cm="1">
        <f ca="1" t="array" ref="K4916:L4916">_xlfn.XLOOKUP(J4916,匹配表1065!Y:Y,匹配表1065!AA:AB)</f>
        <v>9</v>
      </c>
      <c r="L4916" s="89" t="str">
        <v>3个月以上</v>
      </c>
      <c r="M4916" s="92" t="s">
        <v>35</v>
      </c>
      <c r="N4916" s="102">
        <v>1</v>
      </c>
      <c r="O4916" s="93" t="str">
        <f>_xlfn.XLOOKUP(P4916,匹配表1065!U:U,匹配表1065!T:T)</f>
        <v>HO00001404</v>
      </c>
      <c r="P4916" s="102" t="s">
        <v>126</v>
      </c>
      <c r="Q4916" s="102" t="s">
        <v>127</v>
      </c>
      <c r="R4916" s="89" t="str">
        <f>_xlfn.XLOOKUP(Q4916,匹配表1065!L:L,匹配表1065!O:O)</f>
        <v>A</v>
      </c>
      <c r="S4916" s="93" t="str">
        <f>IFERROR(_xlfn.XLOOKUP(Q4916,匹配表1065!AI:AI,匹配表1065!AJ:AJ),"绿标")</f>
        <v>红标</v>
      </c>
      <c r="T4916" s="93" t="str" cm="1">
        <f t="array" ref="T4916:U4916">_xlfn.XLOOKUP(Q4916,匹配表1065!L:L,匹配表1065!M:N)</f>
        <v>头痛</v>
      </c>
      <c r="U4916" s="94" t="str">
        <v>神经内科</v>
      </c>
      <c r="V4916" s="95" t="s">
        <v>58</v>
      </c>
      <c r="W4916" s="93">
        <f>_xlfn.XLOOKUP(M4916,匹配表1065!D:D,匹配表1065!F:F)*N4916</f>
        <v>4</v>
      </c>
    </row>
    <row r="4917" customHeight="1" spans="1:23">
      <c r="A4917" s="89" t="s">
        <v>877</v>
      </c>
      <c r="B4917" s="90">
        <v>46208</v>
      </c>
      <c r="C4917" s="91" t="str">
        <f t="shared" ref="C4917:C4980" si="156">MONTH(B4917)&amp;TEXT(WEEKNUM(B4917,2)-WEEKNUM(B4917+1-DAY(B4917),2)+1,"月第0周")</f>
        <v>7月第1周</v>
      </c>
      <c r="D4917" s="89" t="s">
        <v>892</v>
      </c>
      <c r="E4917" s="89" t="str">
        <f t="shared" ref="E4917:E4980" si="157">D4917&amp;"--"&amp;"周"&amp;WEEKDAY(B4917,2)</f>
        <v>7月第2周--周7</v>
      </c>
      <c r="F4917" s="103" t="s">
        <v>27</v>
      </c>
      <c r="G4917" s="102" t="s">
        <v>104</v>
      </c>
      <c r="H4917" s="92" t="str">
        <f>_xlfn.XLOOKUP(O4917,匹配表1065!T:T,匹配表1065!W:W)</f>
        <v>济南市</v>
      </c>
      <c r="I4917" s="89" t="str">
        <f>_xlfn.XLOOKUP(O4917,匹配表1065!T:T,匹配表1065!X:X)</f>
        <v>PME2026</v>
      </c>
      <c r="J4917" s="102" t="s">
        <v>116</v>
      </c>
      <c r="K4917" s="89" cm="1">
        <f ca="1" t="array" ref="K4917:L4917">_xlfn.XLOOKUP(J4917,匹配表1065!Y:Y,匹配表1065!AA:AB)</f>
        <v>13</v>
      </c>
      <c r="L4917" s="89" t="str">
        <v>3个月以上</v>
      </c>
      <c r="M4917" s="92" t="s">
        <v>35</v>
      </c>
      <c r="N4917" s="102">
        <v>1</v>
      </c>
      <c r="O4917" s="93" t="str">
        <f>_xlfn.XLOOKUP(P4917,匹配表1065!U:U,匹配表1065!T:T)</f>
        <v>HO00001409</v>
      </c>
      <c r="P4917" s="102" t="s">
        <v>117</v>
      </c>
      <c r="Q4917" s="102" t="s">
        <v>356</v>
      </c>
      <c r="R4917" s="89" t="str">
        <f>_xlfn.XLOOKUP(Q4917,匹配表1065!L:L,匹配表1065!O:O)</f>
        <v>B</v>
      </c>
      <c r="S4917" s="93" t="str">
        <f>IFERROR(_xlfn.XLOOKUP(Q4917,匹配表1065!AI:AI,匹配表1065!AJ:AJ),"绿标")</f>
        <v>绿标</v>
      </c>
      <c r="T4917" s="93" t="str" cm="1">
        <f t="array" ref="T4917:U4917">_xlfn.XLOOKUP(Q4917,匹配表1065!L:L,匹配表1065!M:N)</f>
        <v>脑血管</v>
      </c>
      <c r="U4917" s="94" t="str">
        <v>神经内科</v>
      </c>
      <c r="V4917" s="95" t="s">
        <v>33</v>
      </c>
      <c r="W4917" s="93">
        <f>_xlfn.XLOOKUP(M4917,匹配表1065!D:D,匹配表1065!F:F)*N4917</f>
        <v>4</v>
      </c>
    </row>
    <row r="4918" customHeight="1" spans="1:23">
      <c r="A4918" s="89" t="s">
        <v>877</v>
      </c>
      <c r="B4918" s="90">
        <v>46208</v>
      </c>
      <c r="C4918" s="91" t="str">
        <f t="shared" si="156"/>
        <v>7月第1周</v>
      </c>
      <c r="D4918" s="89" t="s">
        <v>892</v>
      </c>
      <c r="E4918" s="89" t="str">
        <f t="shared" si="157"/>
        <v>7月第2周--周7</v>
      </c>
      <c r="F4918" s="103" t="s">
        <v>27</v>
      </c>
      <c r="G4918" s="102" t="s">
        <v>104</v>
      </c>
      <c r="H4918" s="92" t="str">
        <f>_xlfn.XLOOKUP(O4918,匹配表1065!T:T,匹配表1065!W:W)</f>
        <v>济南市</v>
      </c>
      <c r="I4918" s="89" t="str">
        <f>_xlfn.XLOOKUP(O4918,匹配表1065!T:T,匹配表1065!X:X)</f>
        <v>PME2025</v>
      </c>
      <c r="J4918" s="102" t="s">
        <v>111</v>
      </c>
      <c r="K4918" s="89" cm="1">
        <f ca="1" t="array" ref="K4918:L4918">_xlfn.XLOOKUP(J4918,匹配表1065!Y:Y,匹配表1065!AA:AB)</f>
        <v>30</v>
      </c>
      <c r="L4918" s="89" t="str">
        <v>3个月以上</v>
      </c>
      <c r="M4918" s="92" t="s">
        <v>30</v>
      </c>
      <c r="N4918" s="102">
        <v>1</v>
      </c>
      <c r="O4918" s="93" t="str">
        <f>_xlfn.XLOOKUP(P4918,匹配表1065!U:U,匹配表1065!T:T)</f>
        <v>HO00001400</v>
      </c>
      <c r="P4918" s="102" t="s">
        <v>112</v>
      </c>
      <c r="Q4918" s="102" t="s">
        <v>262</v>
      </c>
      <c r="R4918" s="89" t="str">
        <f>_xlfn.XLOOKUP(Q4918,匹配表1065!L:L,匹配表1065!O:O)</f>
        <v>B</v>
      </c>
      <c r="S4918" s="93" t="str">
        <f>IFERROR(_xlfn.XLOOKUP(Q4918,匹配表1065!AI:AI,匹配表1065!AJ:AJ),"绿标")</f>
        <v>绿标</v>
      </c>
      <c r="T4918" s="93" t="str" cm="1">
        <f t="array" ref="T4918:U4918">_xlfn.XLOOKUP(Q4918,匹配表1065!L:L,匹配表1065!M:N)</f>
        <v>脑血管</v>
      </c>
      <c r="U4918" s="94" t="str">
        <v>神经内科</v>
      </c>
      <c r="V4918" s="95" t="s">
        <v>33</v>
      </c>
      <c r="W4918" s="93">
        <f>_xlfn.XLOOKUP(M4918,匹配表1065!D:D,匹配表1065!F:F)*N4918</f>
        <v>12</v>
      </c>
    </row>
    <row r="4919" customHeight="1" spans="1:23">
      <c r="A4919" s="89" t="s">
        <v>877</v>
      </c>
      <c r="B4919" s="90">
        <v>46208</v>
      </c>
      <c r="C4919" s="91" t="str">
        <f t="shared" si="156"/>
        <v>7月第1周</v>
      </c>
      <c r="D4919" s="89" t="s">
        <v>892</v>
      </c>
      <c r="E4919" s="89" t="str">
        <f t="shared" si="157"/>
        <v>7月第2周--周7</v>
      </c>
      <c r="F4919" s="103" t="s">
        <v>27</v>
      </c>
      <c r="G4919" s="102" t="s">
        <v>167</v>
      </c>
      <c r="H4919" s="92" t="str">
        <f>_xlfn.XLOOKUP(O4919,匹配表1065!T:T,匹配表1065!W:W)</f>
        <v>南通市</v>
      </c>
      <c r="I4919" s="89" t="str">
        <f>_xlfn.XLOOKUP(O4919,匹配表1065!T:T,匹配表1065!X:X)</f>
        <v>PME2013</v>
      </c>
      <c r="J4919" s="102" t="s">
        <v>180</v>
      </c>
      <c r="K4919" s="89" cm="1">
        <f ca="1" t="array" ref="K4919:L4919">_xlfn.XLOOKUP(J4919,匹配表1065!Y:Y,匹配表1065!AA:AB)</f>
        <v>51</v>
      </c>
      <c r="L4919" s="89" t="str">
        <v>3个月以上</v>
      </c>
      <c r="M4919" s="92" t="s">
        <v>35</v>
      </c>
      <c r="N4919" s="102">
        <v>1</v>
      </c>
      <c r="O4919" s="93" t="str">
        <f>_xlfn.XLOOKUP(P4919,匹配表1065!U:U,匹配表1065!T:T)</f>
        <v>HO00001066</v>
      </c>
      <c r="P4919" s="102" t="s">
        <v>183</v>
      </c>
      <c r="Q4919" s="102" t="s">
        <v>296</v>
      </c>
      <c r="R4919" s="89" t="str">
        <f>_xlfn.XLOOKUP(Q4919,匹配表1065!L:L,匹配表1065!O:O)</f>
        <v>C</v>
      </c>
      <c r="S4919" s="93" t="str">
        <f>IFERROR(_xlfn.XLOOKUP(Q4919,匹配表1065!AI:AI,匹配表1065!AJ:AJ),"绿标")</f>
        <v>红标</v>
      </c>
      <c r="T4919" s="93" t="str" cm="1">
        <f t="array" ref="T4919:U4919">_xlfn.XLOOKUP(Q4919,匹配表1065!L:L,匹配表1065!M:N)</f>
        <v>眩晕</v>
      </c>
      <c r="U4919" s="94" t="str">
        <v>耳鼻喉科</v>
      </c>
      <c r="V4919" s="95" t="s">
        <v>70</v>
      </c>
      <c r="W4919" s="93">
        <f>_xlfn.XLOOKUP(M4919,匹配表1065!D:D,匹配表1065!F:F)*N4919</f>
        <v>4</v>
      </c>
    </row>
    <row r="4920" customHeight="1" spans="1:23">
      <c r="A4920" s="89" t="s">
        <v>877</v>
      </c>
      <c r="B4920" s="90">
        <v>46208</v>
      </c>
      <c r="C4920" s="91" t="str">
        <f t="shared" si="156"/>
        <v>7月第1周</v>
      </c>
      <c r="D4920" s="89" t="s">
        <v>892</v>
      </c>
      <c r="E4920" s="89" t="str">
        <f t="shared" si="157"/>
        <v>7月第2周--周7</v>
      </c>
      <c r="F4920" s="103" t="s">
        <v>27</v>
      </c>
      <c r="G4920" s="102" t="s">
        <v>167</v>
      </c>
      <c r="H4920" s="92" t="str">
        <f>_xlfn.XLOOKUP(O4920,匹配表1065!T:T,匹配表1065!W:W)</f>
        <v>无锡市</v>
      </c>
      <c r="I4920" s="89" t="str">
        <f>_xlfn.XLOOKUP(O4920,匹配表1065!T:T,匹配表1065!X:X)</f>
        <v>PME2014</v>
      </c>
      <c r="J4920" s="102" t="s">
        <v>581</v>
      </c>
      <c r="K4920" s="89" cm="1">
        <f ca="1" t="array" ref="K4920:L4920">_xlfn.XLOOKUP(J4920,匹配表1065!Y:Y,匹配表1065!AA:AB)</f>
        <v>1</v>
      </c>
      <c r="L4920" s="89" t="str">
        <v>3个月以内</v>
      </c>
      <c r="M4920" s="92" t="s">
        <v>35</v>
      </c>
      <c r="N4920" s="102">
        <v>1</v>
      </c>
      <c r="O4920" s="93" t="str">
        <f>_xlfn.XLOOKUP(P4920,匹配表1065!U:U,匹配表1065!T:T)</f>
        <v>HO00001114</v>
      </c>
      <c r="P4920" s="102" t="s">
        <v>628</v>
      </c>
      <c r="Q4920" s="102" t="s">
        <v>629</v>
      </c>
      <c r="R4920" s="89" t="str">
        <f>_xlfn.XLOOKUP(Q4920,匹配表1065!L:L,匹配表1065!O:O)</f>
        <v>C</v>
      </c>
      <c r="S4920" s="93" t="str">
        <f>IFERROR(_xlfn.XLOOKUP(Q4920,匹配表1065!AI:AI,匹配表1065!AJ:AJ),"绿标")</f>
        <v>绿标</v>
      </c>
      <c r="T4920" s="93" t="str" cm="1">
        <f t="array" ref="T4920:U4920">_xlfn.XLOOKUP(Q4920,匹配表1065!L:L,匹配表1065!M:N)</f>
        <v>眩晕</v>
      </c>
      <c r="U4920" s="94" t="str">
        <v>耳鼻喉科</v>
      </c>
      <c r="V4920" s="95" t="s">
        <v>70</v>
      </c>
      <c r="W4920" s="93">
        <f>_xlfn.XLOOKUP(M4920,匹配表1065!D:D,匹配表1065!F:F)*N4920</f>
        <v>4</v>
      </c>
    </row>
    <row r="4921" customHeight="1" spans="1:23">
      <c r="A4921" s="89" t="s">
        <v>877</v>
      </c>
      <c r="B4921" s="90">
        <v>46208</v>
      </c>
      <c r="C4921" s="91" t="str">
        <f t="shared" si="156"/>
        <v>7月第1周</v>
      </c>
      <c r="D4921" s="89" t="s">
        <v>892</v>
      </c>
      <c r="E4921" s="89" t="str">
        <f t="shared" si="157"/>
        <v>7月第2周--周7</v>
      </c>
      <c r="F4921" s="103" t="s">
        <v>27</v>
      </c>
      <c r="G4921" s="102" t="s">
        <v>167</v>
      </c>
      <c r="H4921" s="92" t="str">
        <f>_xlfn.XLOOKUP(O4921,匹配表1065!T:T,匹配表1065!W:W)</f>
        <v>苏州市</v>
      </c>
      <c r="I4921" s="89" t="str">
        <f>_xlfn.XLOOKUP(O4921,匹配表1065!T:T,匹配表1065!X:X)</f>
        <v>PME2009</v>
      </c>
      <c r="J4921" s="102" t="s">
        <v>193</v>
      </c>
      <c r="K4921" s="89" cm="1">
        <f ca="1" t="array" ref="K4921:L4921">_xlfn.XLOOKUP(J4921,匹配表1065!Y:Y,匹配表1065!AA:AB)</f>
        <v>7</v>
      </c>
      <c r="L4921" s="89" t="str">
        <v>3个月以上</v>
      </c>
      <c r="M4921" s="92" t="s">
        <v>35</v>
      </c>
      <c r="N4921" s="102">
        <v>1</v>
      </c>
      <c r="O4921" s="93" t="str">
        <f>_xlfn.XLOOKUP(P4921,匹配表1065!U:U,匹配表1065!T:T)</f>
        <v>HO00402369</v>
      </c>
      <c r="P4921" s="102" t="s">
        <v>227</v>
      </c>
      <c r="Q4921" s="102" t="s">
        <v>695</v>
      </c>
      <c r="R4921" s="89" t="str">
        <f>_xlfn.XLOOKUP(Q4921,匹配表1065!L:L,匹配表1065!O:O)</f>
        <v>B</v>
      </c>
      <c r="S4921" s="93" t="str">
        <f>IFERROR(_xlfn.XLOOKUP(Q4921,匹配表1065!AI:AI,匹配表1065!AJ:AJ),"绿标")</f>
        <v>黑标</v>
      </c>
      <c r="T4921" s="93" t="str" cm="1">
        <f t="array" ref="T4921:U4921">_xlfn.XLOOKUP(Q4921,匹配表1065!L:L,匹配表1065!M:N)</f>
        <v>脑血管</v>
      </c>
      <c r="U4921" s="94" t="str">
        <v>神经内科</v>
      </c>
      <c r="V4921" s="95" t="s">
        <v>42</v>
      </c>
      <c r="W4921" s="93">
        <f>_xlfn.XLOOKUP(M4921,匹配表1065!D:D,匹配表1065!F:F)*N4921</f>
        <v>4</v>
      </c>
    </row>
    <row r="4922" customHeight="1" spans="1:23">
      <c r="A4922" s="89" t="s">
        <v>877</v>
      </c>
      <c r="B4922" s="90">
        <v>46208</v>
      </c>
      <c r="C4922" s="91" t="str">
        <f t="shared" si="156"/>
        <v>7月第1周</v>
      </c>
      <c r="D4922" s="89" t="s">
        <v>892</v>
      </c>
      <c r="E4922" s="89" t="str">
        <f t="shared" si="157"/>
        <v>7月第2周--周7</v>
      </c>
      <c r="F4922" s="103" t="s">
        <v>27</v>
      </c>
      <c r="G4922" s="102" t="s">
        <v>167</v>
      </c>
      <c r="H4922" s="92" t="str">
        <f>_xlfn.XLOOKUP(O4922,匹配表1065!T:T,匹配表1065!W:W)</f>
        <v>苏州市</v>
      </c>
      <c r="I4922" s="89" t="str">
        <f>_xlfn.XLOOKUP(O4922,匹配表1065!T:T,匹配表1065!X:X)</f>
        <v>PME2017</v>
      </c>
      <c r="J4922" s="102" t="s">
        <v>323</v>
      </c>
      <c r="K4922" s="89" cm="1">
        <f ca="1" t="array" ref="K4922:L4922">_xlfn.XLOOKUP(J4922,匹配表1065!Y:Y,匹配表1065!AA:AB)</f>
        <v>7</v>
      </c>
      <c r="L4922" s="89" t="str">
        <v>3个月以上</v>
      </c>
      <c r="M4922" s="92" t="s">
        <v>35</v>
      </c>
      <c r="N4922" s="102">
        <v>1</v>
      </c>
      <c r="O4922" s="93" t="str">
        <f>_xlfn.XLOOKUP(P4922,匹配表1065!U:U,匹配表1065!T:T)</f>
        <v>HO00017517</v>
      </c>
      <c r="P4922" s="102" t="s">
        <v>348</v>
      </c>
      <c r="Q4922" s="102" t="s">
        <v>705</v>
      </c>
      <c r="R4922" s="89" t="str">
        <f>_xlfn.XLOOKUP(Q4922,匹配表1065!L:L,匹配表1065!O:O)</f>
        <v>C</v>
      </c>
      <c r="S4922" s="93" t="str">
        <f>IFERROR(_xlfn.XLOOKUP(Q4922,匹配表1065!AI:AI,匹配表1065!AJ:AJ),"绿标")</f>
        <v>红标</v>
      </c>
      <c r="T4922" s="93" t="str" cm="1">
        <f t="array" ref="T4922:U4922">_xlfn.XLOOKUP(Q4922,匹配表1065!L:L,匹配表1065!M:N)</f>
        <v>眩晕</v>
      </c>
      <c r="U4922" s="94" t="str">
        <v>耳鼻喉科</v>
      </c>
      <c r="V4922" s="95" t="s">
        <v>70</v>
      </c>
      <c r="W4922" s="93">
        <f>_xlfn.XLOOKUP(M4922,匹配表1065!D:D,匹配表1065!F:F)*N4922</f>
        <v>4</v>
      </c>
    </row>
    <row r="4923" customHeight="1" spans="1:23">
      <c r="A4923" s="89" t="s">
        <v>877</v>
      </c>
      <c r="B4923" s="90">
        <v>46208</v>
      </c>
      <c r="C4923" s="91" t="str">
        <f t="shared" si="156"/>
        <v>7月第1周</v>
      </c>
      <c r="D4923" s="89" t="s">
        <v>892</v>
      </c>
      <c r="E4923" s="89" t="str">
        <f t="shared" si="157"/>
        <v>7月第2周--周7</v>
      </c>
      <c r="F4923" s="103" t="s">
        <v>27</v>
      </c>
      <c r="G4923" s="102" t="s">
        <v>167</v>
      </c>
      <c r="H4923" s="92" t="str">
        <f>_xlfn.XLOOKUP(O4923,匹配表1065!T:T,匹配表1065!W:W)</f>
        <v>苏州市</v>
      </c>
      <c r="I4923" s="89" t="str">
        <f>_xlfn.XLOOKUP(O4923,匹配表1065!T:T,匹配表1065!X:X)</f>
        <v>PME2017</v>
      </c>
      <c r="J4923" s="102" t="s">
        <v>186</v>
      </c>
      <c r="K4923" s="89" cm="1">
        <f ca="1" t="array" ref="K4923:L4923">_xlfn.XLOOKUP(J4923,匹配表1065!Y:Y,匹配表1065!AA:AB)</f>
        <v>6</v>
      </c>
      <c r="L4923" s="89" t="str">
        <v>3个月以上</v>
      </c>
      <c r="M4923" s="92" t="s">
        <v>35</v>
      </c>
      <c r="N4923" s="102">
        <v>1</v>
      </c>
      <c r="O4923" s="93" t="str">
        <f>_xlfn.XLOOKUP(P4923,匹配表1065!U:U,匹配表1065!T:T)</f>
        <v>HO00001044</v>
      </c>
      <c r="P4923" s="102" t="s">
        <v>346</v>
      </c>
      <c r="Q4923" s="102" t="s">
        <v>217</v>
      </c>
      <c r="R4923" s="89" t="str">
        <f>_xlfn.XLOOKUP(Q4923,匹配表1065!L:L,匹配表1065!O:O)</f>
        <v>A</v>
      </c>
      <c r="S4923" s="93" t="str">
        <f>IFERROR(_xlfn.XLOOKUP(Q4923,匹配表1065!AI:AI,匹配表1065!AJ:AJ),"绿标")</f>
        <v>红标</v>
      </c>
      <c r="T4923" s="93" t="str" cm="1">
        <f t="array" ref="T4923:U4923">_xlfn.XLOOKUP(Q4923,匹配表1065!L:L,匹配表1065!M:N)</f>
        <v>头痛</v>
      </c>
      <c r="U4923" s="94" t="str">
        <v>神经内科</v>
      </c>
      <c r="V4923" s="95" t="s">
        <v>70</v>
      </c>
      <c r="W4923" s="93">
        <f>_xlfn.XLOOKUP(M4923,匹配表1065!D:D,匹配表1065!F:F)*N4923</f>
        <v>4</v>
      </c>
    </row>
    <row r="4924" customHeight="1" spans="1:23">
      <c r="A4924" s="89" t="s">
        <v>877</v>
      </c>
      <c r="B4924" s="90">
        <v>46208</v>
      </c>
      <c r="C4924" s="91" t="str">
        <f t="shared" si="156"/>
        <v>7月第1周</v>
      </c>
      <c r="D4924" s="89" t="s">
        <v>892</v>
      </c>
      <c r="E4924" s="89" t="str">
        <f t="shared" si="157"/>
        <v>7月第2周--周7</v>
      </c>
      <c r="F4924" s="103" t="s">
        <v>27</v>
      </c>
      <c r="G4924" s="102" t="s">
        <v>167</v>
      </c>
      <c r="H4924" s="92" t="str">
        <f>_xlfn.XLOOKUP(O4924,匹配表1065!T:T,匹配表1065!W:W)</f>
        <v>苏州市</v>
      </c>
      <c r="I4924" s="89" t="str">
        <f>_xlfn.XLOOKUP(O4924,匹配表1065!T:T,匹配表1065!X:X)</f>
        <v>PME2011</v>
      </c>
      <c r="J4924" s="102" t="s">
        <v>168</v>
      </c>
      <c r="K4924" s="89" cm="1">
        <f ca="1" t="array" ref="K4924:L4924">_xlfn.XLOOKUP(J4924,匹配表1065!Y:Y,匹配表1065!AA:AB)</f>
        <v>19</v>
      </c>
      <c r="L4924" s="89" t="str">
        <v>3个月以上</v>
      </c>
      <c r="M4924" s="92" t="s">
        <v>35</v>
      </c>
      <c r="N4924" s="102">
        <v>1</v>
      </c>
      <c r="O4924" s="93" t="str">
        <f>_xlfn.XLOOKUP(P4924,匹配表1065!U:U,匹配表1065!T:T)</f>
        <v>HO00307823</v>
      </c>
      <c r="P4924" s="102" t="s">
        <v>169</v>
      </c>
      <c r="Q4924" s="102" t="s">
        <v>170</v>
      </c>
      <c r="R4924" s="89" t="str">
        <f>_xlfn.XLOOKUP(Q4924,匹配表1065!L:L,匹配表1065!O:O)</f>
        <v>A</v>
      </c>
      <c r="S4924" s="93" t="str">
        <f>IFERROR(_xlfn.XLOOKUP(Q4924,匹配表1065!AI:AI,匹配表1065!AJ:AJ),"绿标")</f>
        <v>红标</v>
      </c>
      <c r="T4924" s="93" t="str" cm="1">
        <f t="array" ref="T4924:U4924">_xlfn.XLOOKUP(Q4924,匹配表1065!L:L,匹配表1065!M:N)</f>
        <v>头痛</v>
      </c>
      <c r="U4924" s="94" t="str">
        <v>神经内科</v>
      </c>
      <c r="V4924" s="95" t="s">
        <v>67</v>
      </c>
      <c r="W4924" s="93">
        <f>_xlfn.XLOOKUP(M4924,匹配表1065!D:D,匹配表1065!F:F)*N4924</f>
        <v>4</v>
      </c>
    </row>
    <row r="4925" customHeight="1" spans="1:23">
      <c r="A4925" s="89" t="s">
        <v>877</v>
      </c>
      <c r="B4925" s="104">
        <v>46208</v>
      </c>
      <c r="C4925" s="91" t="str">
        <f t="shared" si="156"/>
        <v>7月第1周</v>
      </c>
      <c r="D4925" s="89" t="s">
        <v>892</v>
      </c>
      <c r="E4925" s="89" t="str">
        <f t="shared" si="157"/>
        <v>7月第2周--周7</v>
      </c>
      <c r="F4925" s="103" t="s">
        <v>27</v>
      </c>
      <c r="G4925" s="102" t="s">
        <v>167</v>
      </c>
      <c r="H4925" s="92" t="str">
        <f>_xlfn.XLOOKUP(O4925,匹配表1065!T:T,匹配表1065!W:W)</f>
        <v>苏州市</v>
      </c>
      <c r="I4925" s="89" t="str">
        <f>_xlfn.XLOOKUP(O4925,匹配表1065!T:T,匹配表1065!X:X)</f>
        <v>PME2016</v>
      </c>
      <c r="J4925" s="102" t="s">
        <v>173</v>
      </c>
      <c r="K4925" s="89" cm="1">
        <f ca="1" t="array" ref="K4925:L4925">_xlfn.XLOOKUP(J4925,匹配表1065!Y:Y,匹配表1065!AA:AB)</f>
        <v>1</v>
      </c>
      <c r="L4925" s="89" t="str">
        <v>3个月以内</v>
      </c>
      <c r="M4925" s="92" t="s">
        <v>35</v>
      </c>
      <c r="N4925" s="102">
        <v>1</v>
      </c>
      <c r="O4925" s="93" t="str">
        <f>_xlfn.XLOOKUP(P4925,匹配表1065!U:U,匹配表1065!T:T)</f>
        <v>HO00001048</v>
      </c>
      <c r="P4925" s="102" t="s">
        <v>176</v>
      </c>
      <c r="Q4925" s="102" t="s">
        <v>290</v>
      </c>
      <c r="R4925" s="89" t="str">
        <f>_xlfn.XLOOKUP(Q4925,匹配表1065!L:L,匹配表1065!O:O)</f>
        <v>A</v>
      </c>
      <c r="S4925" s="93" t="str">
        <f>IFERROR(_xlfn.XLOOKUP(Q4925,匹配表1065!AI:AI,匹配表1065!AJ:AJ),"绿标")</f>
        <v>红标</v>
      </c>
      <c r="T4925" s="93" t="str" cm="1">
        <f t="array" ref="T4925:U4925">_xlfn.XLOOKUP(Q4925,匹配表1065!L:L,匹配表1065!M:N)</f>
        <v>头痛</v>
      </c>
      <c r="U4925" s="94" t="str">
        <v>神经内科</v>
      </c>
      <c r="V4925" s="95" t="s">
        <v>70</v>
      </c>
      <c r="W4925" s="93">
        <f>_xlfn.XLOOKUP(M4925,匹配表1065!D:D,匹配表1065!F:F)*N4925</f>
        <v>4</v>
      </c>
    </row>
    <row r="4926" customHeight="1" spans="1:23">
      <c r="A4926" s="89" t="s">
        <v>877</v>
      </c>
      <c r="B4926" s="105">
        <v>46209</v>
      </c>
      <c r="C4926" s="91" t="str">
        <f t="shared" si="156"/>
        <v>7月第2周</v>
      </c>
      <c r="D4926" s="89" t="s">
        <v>892</v>
      </c>
      <c r="E4926" s="89" t="str">
        <f t="shared" si="157"/>
        <v>7月第2周--周1</v>
      </c>
      <c r="F4926" s="103" t="s">
        <v>27</v>
      </c>
      <c r="G4926" s="102" t="s">
        <v>104</v>
      </c>
      <c r="H4926" s="92" t="str">
        <f>_xlfn.XLOOKUP(O4926,匹配表1065!T:T,匹配表1065!W:W)</f>
        <v>济南市</v>
      </c>
      <c r="I4926" s="89" t="str">
        <f>_xlfn.XLOOKUP(O4926,匹配表1065!T:T,匹配表1065!X:X)</f>
        <v>PME2025</v>
      </c>
      <c r="J4926" s="102" t="s">
        <v>128</v>
      </c>
      <c r="K4926" s="89" cm="1">
        <f ca="1" t="array" ref="K4926:L4926">_xlfn.XLOOKUP(J4926,匹配表1065!Y:Y,匹配表1065!AA:AB)</f>
        <v>13</v>
      </c>
      <c r="L4926" s="89" t="str">
        <v>3个月以上</v>
      </c>
      <c r="M4926" s="92" t="s">
        <v>30</v>
      </c>
      <c r="N4926" s="102">
        <v>1</v>
      </c>
      <c r="O4926" s="93" t="str">
        <f>_xlfn.XLOOKUP(P4926,匹配表1065!U:U,匹配表1065!T:T)</f>
        <v>HO00001400</v>
      </c>
      <c r="P4926" s="102" t="s">
        <v>112</v>
      </c>
      <c r="Q4926" s="102" t="s">
        <v>131</v>
      </c>
      <c r="R4926" s="89" t="str">
        <f>_xlfn.XLOOKUP(Q4926,匹配表1065!L:L,匹配表1065!O:O)</f>
        <v>B</v>
      </c>
      <c r="S4926" s="93" t="str">
        <f>IFERROR(_xlfn.XLOOKUP(Q4926,匹配表1065!AI:AI,匹配表1065!AJ:AJ),"绿标")</f>
        <v>红标</v>
      </c>
      <c r="T4926" s="93" t="str" cm="1">
        <f t="array" ref="T4926:U4926">_xlfn.XLOOKUP(Q4926,匹配表1065!L:L,匹配表1065!M:N)</f>
        <v>脑血管</v>
      </c>
      <c r="U4926" s="94" t="str">
        <v>神经内科</v>
      </c>
      <c r="V4926" s="95" t="s">
        <v>33</v>
      </c>
      <c r="W4926" s="93">
        <f>_xlfn.XLOOKUP(M4926,匹配表1065!D:D,匹配表1065!F:F)*N4926</f>
        <v>12</v>
      </c>
    </row>
    <row r="4927" customHeight="1" spans="1:23">
      <c r="A4927" s="89" t="s">
        <v>877</v>
      </c>
      <c r="B4927" s="105">
        <v>46209</v>
      </c>
      <c r="C4927" s="91" t="str">
        <f t="shared" si="156"/>
        <v>7月第2周</v>
      </c>
      <c r="D4927" s="89" t="s">
        <v>892</v>
      </c>
      <c r="E4927" s="89" t="str">
        <f t="shared" si="157"/>
        <v>7月第2周--周1</v>
      </c>
      <c r="F4927" s="103" t="s">
        <v>27</v>
      </c>
      <c r="G4927" s="102" t="s">
        <v>104</v>
      </c>
      <c r="H4927" s="92" t="str">
        <f>_xlfn.XLOOKUP(O4927,匹配表1065!T:T,匹配表1065!W:W)</f>
        <v>济南市</v>
      </c>
      <c r="I4927" s="89" t="str">
        <f>_xlfn.XLOOKUP(O4927,匹配表1065!T:T,匹配表1065!X:X)</f>
        <v>PME2025</v>
      </c>
      <c r="J4927" s="102" t="s">
        <v>128</v>
      </c>
      <c r="K4927" s="89" cm="1">
        <f ca="1" t="array" ref="K4927:L4927">_xlfn.XLOOKUP(J4927,匹配表1065!Y:Y,匹配表1065!AA:AB)</f>
        <v>13</v>
      </c>
      <c r="L4927" s="89" t="str">
        <v>3个月以上</v>
      </c>
      <c r="M4927" s="92" t="s">
        <v>35</v>
      </c>
      <c r="N4927" s="102">
        <v>1</v>
      </c>
      <c r="O4927" s="93" t="str">
        <f>_xlfn.XLOOKUP(P4927,匹配表1065!U:U,匹配表1065!T:T)</f>
        <v>HO00001400</v>
      </c>
      <c r="P4927" s="102" t="s">
        <v>112</v>
      </c>
      <c r="Q4927" s="102" t="s">
        <v>134</v>
      </c>
      <c r="R4927" s="89" t="str">
        <f>_xlfn.XLOOKUP(Q4927,匹配表1065!L:L,匹配表1065!O:O)</f>
        <v>D</v>
      </c>
      <c r="S4927" s="93" t="str">
        <f>IFERROR(_xlfn.XLOOKUP(Q4927,匹配表1065!AI:AI,匹配表1065!AJ:AJ),"绿标")</f>
        <v>绿标</v>
      </c>
      <c r="T4927" s="93" t="str" cm="1">
        <f t="array" ref="T4927:U4927">_xlfn.XLOOKUP(Q4927,匹配表1065!L:L,匹配表1065!M:N)</f>
        <v>抑郁焦虑</v>
      </c>
      <c r="U4927" s="94" t="str">
        <v>精神心理科</v>
      </c>
      <c r="V4927" s="95" t="s">
        <v>58</v>
      </c>
      <c r="W4927" s="93">
        <f>_xlfn.XLOOKUP(M4927,匹配表1065!D:D,匹配表1065!F:F)*N4927</f>
        <v>4</v>
      </c>
    </row>
    <row r="4928" customHeight="1" spans="1:23">
      <c r="A4928" s="89" t="s">
        <v>877</v>
      </c>
      <c r="B4928" s="105">
        <v>46209</v>
      </c>
      <c r="C4928" s="91" t="str">
        <f t="shared" si="156"/>
        <v>7月第2周</v>
      </c>
      <c r="D4928" s="89" t="s">
        <v>892</v>
      </c>
      <c r="E4928" s="89" t="str">
        <f t="shared" si="157"/>
        <v>7月第2周--周1</v>
      </c>
      <c r="F4928" s="103" t="s">
        <v>27</v>
      </c>
      <c r="G4928" s="102" t="s">
        <v>104</v>
      </c>
      <c r="H4928" s="92" t="str">
        <f>_xlfn.XLOOKUP(O4928,匹配表1065!T:T,匹配表1065!W:W)</f>
        <v>济南市</v>
      </c>
      <c r="I4928" s="89" t="str">
        <f>_xlfn.XLOOKUP(O4928,匹配表1065!T:T,匹配表1065!X:X)</f>
        <v>PME2025</v>
      </c>
      <c r="J4928" s="102" t="s">
        <v>128</v>
      </c>
      <c r="K4928" s="89" cm="1">
        <f ca="1" t="array" ref="K4928:L4928">_xlfn.XLOOKUP(J4928,匹配表1065!Y:Y,匹配表1065!AA:AB)</f>
        <v>13</v>
      </c>
      <c r="L4928" s="89" t="str">
        <v>3个月以上</v>
      </c>
      <c r="M4928" s="92" t="s">
        <v>35</v>
      </c>
      <c r="N4928" s="102">
        <v>1</v>
      </c>
      <c r="O4928" s="93" t="str">
        <f>_xlfn.XLOOKUP(P4928,匹配表1065!U:U,匹配表1065!T:T)</f>
        <v>HO00001400</v>
      </c>
      <c r="P4928" s="102" t="s">
        <v>112</v>
      </c>
      <c r="Q4928" s="102" t="s">
        <v>357</v>
      </c>
      <c r="R4928" s="89" t="str">
        <f>_xlfn.XLOOKUP(Q4928,匹配表1065!L:L,匹配表1065!O:O)</f>
        <v>B</v>
      </c>
      <c r="S4928" s="93" t="str">
        <f>IFERROR(_xlfn.XLOOKUP(Q4928,匹配表1065!AI:AI,匹配表1065!AJ:AJ),"绿标")</f>
        <v>红标</v>
      </c>
      <c r="T4928" s="93" t="str" cm="1">
        <f t="array" ref="T4928:U4928">_xlfn.XLOOKUP(Q4928,匹配表1065!L:L,匹配表1065!M:N)</f>
        <v>癫痫</v>
      </c>
      <c r="U4928" s="94" t="str">
        <v>神经内科</v>
      </c>
      <c r="V4928" s="95" t="s">
        <v>58</v>
      </c>
      <c r="W4928" s="93">
        <f>_xlfn.XLOOKUP(M4928,匹配表1065!D:D,匹配表1065!F:F)*N4928</f>
        <v>4</v>
      </c>
    </row>
    <row r="4929" customHeight="1" spans="1:23">
      <c r="A4929" s="89" t="s">
        <v>877</v>
      </c>
      <c r="B4929" s="105">
        <v>46209</v>
      </c>
      <c r="C4929" s="91" t="str">
        <f t="shared" si="156"/>
        <v>7月第2周</v>
      </c>
      <c r="D4929" s="89" t="s">
        <v>892</v>
      </c>
      <c r="E4929" s="89" t="str">
        <f t="shared" si="157"/>
        <v>7月第2周--周1</v>
      </c>
      <c r="F4929" s="103" t="s">
        <v>27</v>
      </c>
      <c r="G4929" s="102" t="s">
        <v>104</v>
      </c>
      <c r="H4929" s="92" t="str">
        <f>_xlfn.XLOOKUP(O4929,匹配表1065!T:T,匹配表1065!W:W)</f>
        <v>济南市</v>
      </c>
      <c r="I4929" s="89" t="str">
        <f>_xlfn.XLOOKUP(O4929,匹配表1065!T:T,匹配表1065!X:X)</f>
        <v>PME2029</v>
      </c>
      <c r="J4929" s="102" t="s">
        <v>128</v>
      </c>
      <c r="K4929" s="89" cm="1">
        <f ca="1" t="array" ref="K4929:L4929">_xlfn.XLOOKUP(J4929,匹配表1065!Y:Y,匹配表1065!AA:AB)</f>
        <v>13</v>
      </c>
      <c r="L4929" s="89" t="str">
        <v>3个月以上</v>
      </c>
      <c r="M4929" s="92" t="s">
        <v>35</v>
      </c>
      <c r="N4929" s="102">
        <v>1</v>
      </c>
      <c r="O4929" s="93" t="str">
        <f>_xlfn.XLOOKUP(P4929,匹配表1065!U:U,匹配表1065!T:T)</f>
        <v>HO00024281</v>
      </c>
      <c r="P4929" s="102" t="s">
        <v>129</v>
      </c>
      <c r="Q4929" s="102" t="s">
        <v>130</v>
      </c>
      <c r="R4929" s="89" t="str">
        <f>_xlfn.XLOOKUP(Q4929,匹配表1065!L:L,匹配表1065!O:O)</f>
        <v>B</v>
      </c>
      <c r="S4929" s="93" t="str">
        <f>IFERROR(_xlfn.XLOOKUP(Q4929,匹配表1065!AI:AI,匹配表1065!AJ:AJ),"绿标")</f>
        <v>绿标</v>
      </c>
      <c r="T4929" s="93" t="str" cm="1">
        <f t="array" ref="T4929:U4929">_xlfn.XLOOKUP(Q4929,匹配表1065!L:L,匹配表1065!M:N)</f>
        <v>脑血管</v>
      </c>
      <c r="U4929" s="94" t="str">
        <v>神经内科</v>
      </c>
      <c r="V4929" s="95" t="s">
        <v>58</v>
      </c>
      <c r="W4929" s="93">
        <f>_xlfn.XLOOKUP(M4929,匹配表1065!D:D,匹配表1065!F:F)*N4929</f>
        <v>4</v>
      </c>
    </row>
    <row r="4930" customHeight="1" spans="1:23">
      <c r="A4930" s="89" t="s">
        <v>877</v>
      </c>
      <c r="B4930" s="105">
        <v>46209</v>
      </c>
      <c r="C4930" s="91" t="str">
        <f t="shared" si="156"/>
        <v>7月第2周</v>
      </c>
      <c r="D4930" s="89" t="s">
        <v>892</v>
      </c>
      <c r="E4930" s="89" t="str">
        <f t="shared" si="157"/>
        <v>7月第2周--周1</v>
      </c>
      <c r="F4930" s="103" t="s">
        <v>27</v>
      </c>
      <c r="G4930" s="102" t="s">
        <v>104</v>
      </c>
      <c r="H4930" s="92" t="str">
        <f>_xlfn.XLOOKUP(O4930,匹配表1065!T:T,匹配表1065!W:W)</f>
        <v>济南市</v>
      </c>
      <c r="I4930" s="89" t="str">
        <f>_xlfn.XLOOKUP(O4930,匹配表1065!T:T,匹配表1065!X:X)</f>
        <v>PME2024</v>
      </c>
      <c r="J4930" s="102" t="s">
        <v>125</v>
      </c>
      <c r="K4930" s="89" cm="1">
        <f ca="1" t="array" ref="K4930:L4930">_xlfn.XLOOKUP(J4930,匹配表1065!Y:Y,匹配表1065!AA:AB)</f>
        <v>9</v>
      </c>
      <c r="L4930" s="89" t="str">
        <v>3个月以上</v>
      </c>
      <c r="M4930" s="92" t="s">
        <v>35</v>
      </c>
      <c r="N4930" s="102">
        <v>1</v>
      </c>
      <c r="O4930" s="93" t="str">
        <f>_xlfn.XLOOKUP(P4930,匹配表1065!U:U,匹配表1065!T:T)</f>
        <v>HO00001404</v>
      </c>
      <c r="P4930" s="102" t="s">
        <v>126</v>
      </c>
      <c r="Q4930" s="102" t="s">
        <v>893</v>
      </c>
      <c r="R4930" s="89" t="str">
        <f>_xlfn.XLOOKUP(Q4930,匹配表1065!L:L,匹配表1065!O:O)</f>
        <v>B</v>
      </c>
      <c r="S4930" s="93" t="str">
        <f>IFERROR(_xlfn.XLOOKUP(Q4930,匹配表1065!AI:AI,匹配表1065!AJ:AJ),"绿标")</f>
        <v>绿标</v>
      </c>
      <c r="T4930" s="93" t="str" cm="1">
        <f t="array" ref="T4930:U4930">_xlfn.XLOOKUP(Q4930,匹配表1065!L:L,匹配表1065!M:N)</f>
        <v>脑血管</v>
      </c>
      <c r="U4930" s="94" t="str">
        <v>神经内科</v>
      </c>
      <c r="V4930" s="95" t="s">
        <v>33</v>
      </c>
      <c r="W4930" s="93">
        <f>_xlfn.XLOOKUP(M4930,匹配表1065!D:D,匹配表1065!F:F)*N4930</f>
        <v>4</v>
      </c>
    </row>
    <row r="4931" customHeight="1" spans="1:23">
      <c r="A4931" s="89" t="s">
        <v>877</v>
      </c>
      <c r="B4931" s="105">
        <v>46209</v>
      </c>
      <c r="C4931" s="91" t="str">
        <f t="shared" si="156"/>
        <v>7月第2周</v>
      </c>
      <c r="D4931" s="89" t="s">
        <v>892</v>
      </c>
      <c r="E4931" s="89" t="str">
        <f t="shared" si="157"/>
        <v>7月第2周--周1</v>
      </c>
      <c r="F4931" s="103" t="s">
        <v>27</v>
      </c>
      <c r="G4931" s="102" t="s">
        <v>104</v>
      </c>
      <c r="H4931" s="92" t="str">
        <f>_xlfn.XLOOKUP(O4931,匹配表1065!T:T,匹配表1065!W:W)</f>
        <v>济南市</v>
      </c>
      <c r="I4931" s="89" t="str">
        <f>_xlfn.XLOOKUP(O4931,匹配表1065!T:T,匹配表1065!X:X)</f>
        <v>PME2024</v>
      </c>
      <c r="J4931" s="102" t="s">
        <v>125</v>
      </c>
      <c r="K4931" s="89" cm="1">
        <f ca="1" t="array" ref="K4931:L4931">_xlfn.XLOOKUP(J4931,匹配表1065!Y:Y,匹配表1065!AA:AB)</f>
        <v>9</v>
      </c>
      <c r="L4931" s="89" t="str">
        <v>3个月以上</v>
      </c>
      <c r="M4931" s="92" t="s">
        <v>55</v>
      </c>
      <c r="N4931" s="102">
        <v>1</v>
      </c>
      <c r="O4931" s="93" t="str">
        <f>_xlfn.XLOOKUP(P4931,匹配表1065!U:U,匹配表1065!T:T)</f>
        <v>HO00001404</v>
      </c>
      <c r="P4931" s="102" t="s">
        <v>126</v>
      </c>
      <c r="Q4931" s="102" t="s">
        <v>522</v>
      </c>
      <c r="R4931" s="89" t="str">
        <f>_xlfn.XLOOKUP(Q4931,匹配表1065!L:L,匹配表1065!O:O)</f>
        <v>B</v>
      </c>
      <c r="S4931" s="93" t="str">
        <f>IFERROR(_xlfn.XLOOKUP(Q4931,匹配表1065!AI:AI,匹配表1065!AJ:AJ),"绿标")</f>
        <v>绿标</v>
      </c>
      <c r="T4931" s="93" t="str" cm="1">
        <f t="array" ref="T4931:U4931">_xlfn.XLOOKUP(Q4931,匹配表1065!L:L,匹配表1065!M:N)</f>
        <v>脑血管</v>
      </c>
      <c r="U4931" s="94" t="str">
        <v>神经内科</v>
      </c>
      <c r="V4931" s="95" t="s">
        <v>58</v>
      </c>
      <c r="W4931" s="93">
        <f>_xlfn.XLOOKUP(M4931,匹配表1065!D:D,匹配表1065!F:F)*N4931</f>
        <v>8</v>
      </c>
    </row>
    <row r="4932" customHeight="1" spans="1:23">
      <c r="A4932" s="89" t="s">
        <v>877</v>
      </c>
      <c r="B4932" s="105">
        <v>46209</v>
      </c>
      <c r="C4932" s="91" t="str">
        <f t="shared" si="156"/>
        <v>7月第2周</v>
      </c>
      <c r="D4932" s="89" t="s">
        <v>892</v>
      </c>
      <c r="E4932" s="89" t="str">
        <f t="shared" si="157"/>
        <v>7月第2周--周1</v>
      </c>
      <c r="F4932" s="103" t="s">
        <v>27</v>
      </c>
      <c r="G4932" s="102" t="s">
        <v>104</v>
      </c>
      <c r="H4932" s="92" t="str">
        <f>_xlfn.XLOOKUP(O4932,匹配表1065!T:T,匹配表1065!W:W)</f>
        <v>济南市</v>
      </c>
      <c r="I4932" s="89" t="str">
        <f>_xlfn.XLOOKUP(O4932,匹配表1065!T:T,匹配表1065!X:X)</f>
        <v>PME2025</v>
      </c>
      <c r="J4932" s="102" t="s">
        <v>111</v>
      </c>
      <c r="K4932" s="89" cm="1">
        <f ca="1" t="array" ref="K4932:L4932">_xlfn.XLOOKUP(J4932,匹配表1065!Y:Y,匹配表1065!AA:AB)</f>
        <v>30</v>
      </c>
      <c r="L4932" s="89" t="str">
        <v>3个月以上</v>
      </c>
      <c r="M4932" s="92" t="s">
        <v>30</v>
      </c>
      <c r="N4932" s="102">
        <v>1</v>
      </c>
      <c r="O4932" s="93" t="str">
        <f>_xlfn.XLOOKUP(P4932,匹配表1065!U:U,匹配表1065!T:T)</f>
        <v>HO00001400</v>
      </c>
      <c r="P4932" s="102" t="s">
        <v>112</v>
      </c>
      <c r="Q4932" s="102" t="s">
        <v>309</v>
      </c>
      <c r="R4932" s="89" t="str">
        <f>_xlfn.XLOOKUP(Q4932,匹配表1065!L:L,匹配表1065!O:O)</f>
        <v>A</v>
      </c>
      <c r="S4932" s="93" t="str">
        <f>IFERROR(_xlfn.XLOOKUP(Q4932,匹配表1065!AI:AI,匹配表1065!AJ:AJ),"绿标")</f>
        <v>红标</v>
      </c>
      <c r="T4932" s="93" t="str" cm="1">
        <f t="array" ref="T4932:U4932">_xlfn.XLOOKUP(Q4932,匹配表1065!L:L,匹配表1065!M:N)</f>
        <v>头痛</v>
      </c>
      <c r="U4932" s="94" t="str">
        <v>神经内科</v>
      </c>
      <c r="V4932" s="95" t="s">
        <v>58</v>
      </c>
      <c r="W4932" s="93">
        <f>_xlfn.XLOOKUP(M4932,匹配表1065!D:D,匹配表1065!F:F)*N4932</f>
        <v>12</v>
      </c>
    </row>
    <row r="4933" customHeight="1" spans="1:23">
      <c r="A4933" s="89" t="s">
        <v>877</v>
      </c>
      <c r="B4933" s="105">
        <v>46209</v>
      </c>
      <c r="C4933" s="91" t="str">
        <f t="shared" si="156"/>
        <v>7月第2周</v>
      </c>
      <c r="D4933" s="89" t="s">
        <v>892</v>
      </c>
      <c r="E4933" s="89" t="str">
        <f t="shared" si="157"/>
        <v>7月第2周--周1</v>
      </c>
      <c r="F4933" s="103" t="s">
        <v>27</v>
      </c>
      <c r="G4933" s="102" t="s">
        <v>104</v>
      </c>
      <c r="H4933" s="92" t="str">
        <f>_xlfn.XLOOKUP(O4933,匹配表1065!T:T,匹配表1065!W:W)</f>
        <v>济南市</v>
      </c>
      <c r="I4933" s="89" t="str">
        <f>_xlfn.XLOOKUP(O4933,匹配表1065!T:T,匹配表1065!X:X)</f>
        <v>PME2025</v>
      </c>
      <c r="J4933" s="102" t="s">
        <v>111</v>
      </c>
      <c r="K4933" s="89" cm="1">
        <f ca="1" t="array" ref="K4933:L4933">_xlfn.XLOOKUP(J4933,匹配表1065!Y:Y,匹配表1065!AA:AB)</f>
        <v>30</v>
      </c>
      <c r="L4933" s="89" t="str">
        <v>3个月以上</v>
      </c>
      <c r="M4933" s="92" t="s">
        <v>30</v>
      </c>
      <c r="N4933" s="102">
        <v>1</v>
      </c>
      <c r="O4933" s="93" t="str">
        <f>_xlfn.XLOOKUP(P4933,匹配表1065!U:U,匹配表1065!T:T)</f>
        <v>HO00001400</v>
      </c>
      <c r="P4933" s="102" t="s">
        <v>112</v>
      </c>
      <c r="Q4933" s="102" t="s">
        <v>113</v>
      </c>
      <c r="R4933" s="89" t="str">
        <f>_xlfn.XLOOKUP(Q4933,匹配表1065!L:L,匹配表1065!O:O)</f>
        <v>B</v>
      </c>
      <c r="S4933" s="93" t="str">
        <f>IFERROR(_xlfn.XLOOKUP(Q4933,匹配表1065!AI:AI,匹配表1065!AJ:AJ),"绿标")</f>
        <v>红标</v>
      </c>
      <c r="T4933" s="93" t="str" cm="1">
        <f t="array" ref="T4933:U4933">_xlfn.XLOOKUP(Q4933,匹配表1065!L:L,匹配表1065!M:N)</f>
        <v>抑郁焦虑</v>
      </c>
      <c r="U4933" s="94" t="str">
        <v>神经内科</v>
      </c>
      <c r="V4933" s="95" t="s">
        <v>33</v>
      </c>
      <c r="W4933" s="93">
        <f>_xlfn.XLOOKUP(M4933,匹配表1065!D:D,匹配表1065!F:F)*N4933</f>
        <v>12</v>
      </c>
    </row>
    <row r="4934" customHeight="1" spans="1:23">
      <c r="A4934" s="89" t="s">
        <v>877</v>
      </c>
      <c r="B4934" s="105">
        <v>46209</v>
      </c>
      <c r="C4934" s="91" t="str">
        <f t="shared" si="156"/>
        <v>7月第2周</v>
      </c>
      <c r="D4934" s="89" t="s">
        <v>892</v>
      </c>
      <c r="E4934" s="89" t="str">
        <f t="shared" si="157"/>
        <v>7月第2周--周1</v>
      </c>
      <c r="F4934" s="103" t="s">
        <v>27</v>
      </c>
      <c r="G4934" s="102" t="s">
        <v>104</v>
      </c>
      <c r="H4934" s="92" t="str">
        <f>_xlfn.XLOOKUP(O4934,匹配表1065!T:T,匹配表1065!W:W)</f>
        <v>济南市</v>
      </c>
      <c r="I4934" s="89" t="str">
        <f>_xlfn.XLOOKUP(O4934,匹配表1065!T:T,匹配表1065!X:X)</f>
        <v>PME2025</v>
      </c>
      <c r="J4934" s="102" t="s">
        <v>111</v>
      </c>
      <c r="K4934" s="89" cm="1">
        <f ca="1" t="array" ref="K4934:L4934">_xlfn.XLOOKUP(J4934,匹配表1065!Y:Y,匹配表1065!AA:AB)</f>
        <v>30</v>
      </c>
      <c r="L4934" s="89" t="str">
        <v>3个月以上</v>
      </c>
      <c r="M4934" s="92" t="s">
        <v>30</v>
      </c>
      <c r="N4934" s="102">
        <v>1</v>
      </c>
      <c r="O4934" s="93" t="str">
        <f>_xlfn.XLOOKUP(P4934,匹配表1065!U:U,匹配表1065!T:T)</f>
        <v>HO00001400</v>
      </c>
      <c r="P4934" s="102" t="s">
        <v>112</v>
      </c>
      <c r="Q4934" s="102" t="s">
        <v>331</v>
      </c>
      <c r="R4934" s="89" t="str">
        <f>_xlfn.XLOOKUP(Q4934,匹配表1065!L:L,匹配表1065!O:O)</f>
        <v>C</v>
      </c>
      <c r="S4934" s="93" t="str">
        <f>IFERROR(_xlfn.XLOOKUP(Q4934,匹配表1065!AI:AI,匹配表1065!AJ:AJ),"绿标")</f>
        <v>红标</v>
      </c>
      <c r="T4934" s="93" t="str" cm="1">
        <f t="array" ref="T4934:U4934">_xlfn.XLOOKUP(Q4934,匹配表1065!L:L,匹配表1065!M:N)</f>
        <v>眩晕</v>
      </c>
      <c r="U4934" s="94" t="str">
        <v>神经内科</v>
      </c>
      <c r="V4934" s="95" t="s">
        <v>58</v>
      </c>
      <c r="W4934" s="93">
        <f>_xlfn.XLOOKUP(M4934,匹配表1065!D:D,匹配表1065!F:F)*N4934</f>
        <v>12</v>
      </c>
    </row>
    <row r="4935" customHeight="1" spans="1:23">
      <c r="A4935" s="89" t="s">
        <v>877</v>
      </c>
      <c r="B4935" s="105">
        <v>46209</v>
      </c>
      <c r="C4935" s="91" t="str">
        <f t="shared" si="156"/>
        <v>7月第2周</v>
      </c>
      <c r="D4935" s="89" t="s">
        <v>892</v>
      </c>
      <c r="E4935" s="89" t="str">
        <f t="shared" si="157"/>
        <v>7月第2周--周1</v>
      </c>
      <c r="F4935" s="103" t="s">
        <v>27</v>
      </c>
      <c r="G4935" s="102" t="s">
        <v>104</v>
      </c>
      <c r="H4935" s="92" t="str">
        <f>_xlfn.XLOOKUP(O4935,匹配表1065!T:T,匹配表1065!W:W)</f>
        <v>聊城市</v>
      </c>
      <c r="I4935" s="89" t="str">
        <f>_xlfn.XLOOKUP(O4935,匹配表1065!T:T,匹配表1065!X:X)</f>
        <v>PME2046</v>
      </c>
      <c r="J4935" s="102" t="s">
        <v>108</v>
      </c>
      <c r="K4935" s="89" cm="1">
        <f ca="1" t="array" ref="K4935:L4935">_xlfn.XLOOKUP(J4935,匹配表1065!Y:Y,匹配表1065!AA:AB)</f>
        <v>8</v>
      </c>
      <c r="L4935" s="89" t="str">
        <v>3个月以上</v>
      </c>
      <c r="M4935" s="92" t="s">
        <v>30</v>
      </c>
      <c r="N4935" s="102">
        <v>1</v>
      </c>
      <c r="O4935" s="93" t="str">
        <f>_xlfn.XLOOKUP(P4935,匹配表1065!U:U,匹配表1065!T:T)</f>
        <v>HO00001415</v>
      </c>
      <c r="P4935" s="102" t="s">
        <v>109</v>
      </c>
      <c r="Q4935" s="102" t="s">
        <v>317</v>
      </c>
      <c r="R4935" s="89" t="str">
        <f>_xlfn.XLOOKUP(Q4935,匹配表1065!L:L,匹配表1065!O:O)</f>
        <v>A</v>
      </c>
      <c r="S4935" s="93" t="str">
        <f>IFERROR(_xlfn.XLOOKUP(Q4935,匹配表1065!AI:AI,匹配表1065!AJ:AJ),"绿标")</f>
        <v>绿标</v>
      </c>
      <c r="T4935" s="93" t="str" cm="1">
        <f t="array" ref="T4935:U4935">_xlfn.XLOOKUP(Q4935,匹配表1065!L:L,匹配表1065!M:N)</f>
        <v>头痛</v>
      </c>
      <c r="U4935" s="94" t="str">
        <v>神经内科</v>
      </c>
      <c r="V4935" s="95" t="s">
        <v>58</v>
      </c>
      <c r="W4935" s="93">
        <f>_xlfn.XLOOKUP(M4935,匹配表1065!D:D,匹配表1065!F:F)*N4935</f>
        <v>12</v>
      </c>
    </row>
    <row r="4936" customHeight="1" spans="1:23">
      <c r="A4936" s="89" t="s">
        <v>877</v>
      </c>
      <c r="B4936" s="105">
        <v>46209</v>
      </c>
      <c r="C4936" s="91" t="str">
        <f t="shared" si="156"/>
        <v>7月第2周</v>
      </c>
      <c r="D4936" s="89" t="s">
        <v>892</v>
      </c>
      <c r="E4936" s="89" t="str">
        <f t="shared" si="157"/>
        <v>7月第2周--周1</v>
      </c>
      <c r="F4936" s="103" t="s">
        <v>27</v>
      </c>
      <c r="G4936" s="102" t="s">
        <v>104</v>
      </c>
      <c r="H4936" s="92" t="str">
        <f>_xlfn.XLOOKUP(O4936,匹配表1065!T:T,匹配表1065!W:W)</f>
        <v>济南市</v>
      </c>
      <c r="I4936" s="89" t="str">
        <f>_xlfn.XLOOKUP(O4936,匹配表1065!T:T,匹配表1065!X:X)</f>
        <v>PME2044</v>
      </c>
      <c r="J4936" s="102" t="s">
        <v>105</v>
      </c>
      <c r="K4936" s="89" cm="1">
        <f ca="1" t="array" ref="K4936:L4936">_xlfn.XLOOKUP(J4936,匹配表1065!Y:Y,匹配表1065!AA:AB)</f>
        <v>8</v>
      </c>
      <c r="L4936" s="89" t="str">
        <v>3个月以上</v>
      </c>
      <c r="M4936" s="92" t="s">
        <v>30</v>
      </c>
      <c r="N4936" s="102">
        <v>1</v>
      </c>
      <c r="O4936" s="93" t="str">
        <f>_xlfn.XLOOKUP(P4936,匹配表1065!U:U,匹配表1065!T:T)</f>
        <v>HO00371069</v>
      </c>
      <c r="P4936" s="102" t="s">
        <v>315</v>
      </c>
      <c r="Q4936" s="102" t="s">
        <v>461</v>
      </c>
      <c r="R4936" s="89" t="str">
        <f>_xlfn.XLOOKUP(Q4936,匹配表1065!L:L,匹配表1065!O:O)</f>
        <v>B</v>
      </c>
      <c r="S4936" s="93" t="str">
        <f>IFERROR(_xlfn.XLOOKUP(Q4936,匹配表1065!AI:AI,匹配表1065!AJ:AJ),"绿标")</f>
        <v>绿标</v>
      </c>
      <c r="T4936" s="93" t="str" cm="1">
        <f t="array" ref="T4936:U4936">_xlfn.XLOOKUP(Q4936,匹配表1065!L:L,匹配表1065!M:N)</f>
        <v>脑血管</v>
      </c>
      <c r="U4936" s="94" t="str">
        <v>神经内科</v>
      </c>
      <c r="V4936" s="95" t="s">
        <v>58</v>
      </c>
      <c r="W4936" s="93">
        <f>_xlfn.XLOOKUP(M4936,匹配表1065!D:D,匹配表1065!F:F)*N4936</f>
        <v>12</v>
      </c>
    </row>
    <row r="4937" customHeight="1" spans="1:23">
      <c r="A4937" s="89" t="s">
        <v>877</v>
      </c>
      <c r="B4937" s="105">
        <v>46209</v>
      </c>
      <c r="C4937" s="91" t="str">
        <f t="shared" si="156"/>
        <v>7月第2周</v>
      </c>
      <c r="D4937" s="89" t="s">
        <v>892</v>
      </c>
      <c r="E4937" s="89" t="str">
        <f t="shared" si="157"/>
        <v>7月第2周--周1</v>
      </c>
      <c r="F4937" s="103" t="s">
        <v>27</v>
      </c>
      <c r="G4937" s="102" t="s">
        <v>104</v>
      </c>
      <c r="H4937" s="92" t="str">
        <f>_xlfn.XLOOKUP(O4937,匹配表1065!T:T,匹配表1065!W:W)</f>
        <v>济南市</v>
      </c>
      <c r="I4937" s="89" t="str">
        <f>_xlfn.XLOOKUP(O4937,匹配表1065!T:T,匹配表1065!X:X)</f>
        <v>PME2026</v>
      </c>
      <c r="J4937" s="102" t="s">
        <v>116</v>
      </c>
      <c r="K4937" s="89" cm="1">
        <f ca="1" t="array" ref="K4937:L4937">_xlfn.XLOOKUP(J4937,匹配表1065!Y:Y,匹配表1065!AA:AB)</f>
        <v>13</v>
      </c>
      <c r="L4937" s="89" t="str">
        <v>3个月以上</v>
      </c>
      <c r="M4937" s="92" t="s">
        <v>30</v>
      </c>
      <c r="N4937" s="102">
        <v>1</v>
      </c>
      <c r="O4937" s="93" t="str">
        <f>_xlfn.XLOOKUP(P4937,匹配表1065!U:U,匹配表1065!T:T)</f>
        <v>HO00001409</v>
      </c>
      <c r="P4937" s="102" t="s">
        <v>117</v>
      </c>
      <c r="Q4937" s="102" t="s">
        <v>240</v>
      </c>
      <c r="R4937" s="89" t="str">
        <f>_xlfn.XLOOKUP(Q4937,匹配表1065!L:L,匹配表1065!O:O)</f>
        <v>B</v>
      </c>
      <c r="S4937" s="93" t="str">
        <f>IFERROR(_xlfn.XLOOKUP(Q4937,匹配表1065!AI:AI,匹配表1065!AJ:AJ),"绿标")</f>
        <v>红标</v>
      </c>
      <c r="T4937" s="93" t="str" cm="1">
        <f t="array" ref="T4937:U4937">_xlfn.XLOOKUP(Q4937,匹配表1065!L:L,匹配表1065!M:N)</f>
        <v>脑血管</v>
      </c>
      <c r="U4937" s="94" t="str">
        <v>神经内科</v>
      </c>
      <c r="V4937" s="95" t="s">
        <v>58</v>
      </c>
      <c r="W4937" s="93">
        <f>_xlfn.XLOOKUP(M4937,匹配表1065!D:D,匹配表1065!F:F)*N4937</f>
        <v>12</v>
      </c>
    </row>
    <row r="4938" customHeight="1" spans="1:23">
      <c r="A4938" s="89" t="s">
        <v>877</v>
      </c>
      <c r="B4938" s="105">
        <v>46209</v>
      </c>
      <c r="C4938" s="91" t="str">
        <f t="shared" si="156"/>
        <v>7月第2周</v>
      </c>
      <c r="D4938" s="89" t="s">
        <v>892</v>
      </c>
      <c r="E4938" s="89" t="str">
        <f t="shared" si="157"/>
        <v>7月第2周--周1</v>
      </c>
      <c r="F4938" s="103" t="s">
        <v>27</v>
      </c>
      <c r="G4938" s="92" t="s">
        <v>92</v>
      </c>
      <c r="H4938" s="92" t="str">
        <f>_xlfn.XLOOKUP(O4938,匹配表1065!T:T,匹配表1065!W:W)</f>
        <v>合肥市</v>
      </c>
      <c r="I4938" s="89" t="str">
        <f>_xlfn.XLOOKUP(O4938,匹配表1065!T:T,匹配表1065!X:X)</f>
        <v>PME2007</v>
      </c>
      <c r="J4938" s="102" t="s">
        <v>93</v>
      </c>
      <c r="K4938" s="89" cm="1">
        <f ca="1" t="array" ref="K4938:L4938">_xlfn.XLOOKUP(J4938,匹配表1065!Y:Y,匹配表1065!AA:AB)</f>
        <v>9</v>
      </c>
      <c r="L4938" s="89" t="str">
        <v>3个月以上</v>
      </c>
      <c r="M4938" s="92" t="s">
        <v>30</v>
      </c>
      <c r="N4938" s="102">
        <v>1</v>
      </c>
      <c r="O4938" s="93" t="str">
        <f>_xlfn.XLOOKUP(P4938,匹配表1065!U:U,匹配表1065!T:T)</f>
        <v>HO00000001</v>
      </c>
      <c r="P4938" s="102" t="s">
        <v>94</v>
      </c>
      <c r="Q4938" s="102" t="s">
        <v>207</v>
      </c>
      <c r="R4938" s="89" t="str">
        <f>_xlfn.XLOOKUP(Q4938,匹配表1065!L:L,匹配表1065!O:O)</f>
        <v>C</v>
      </c>
      <c r="S4938" s="93" t="str">
        <f>IFERROR(_xlfn.XLOOKUP(Q4938,匹配表1065!AI:AI,匹配表1065!AJ:AJ),"绿标")</f>
        <v>红标</v>
      </c>
      <c r="T4938" s="93" t="str" cm="1">
        <f t="array" ref="T4938:U4938">_xlfn.XLOOKUP(Q4938,匹配表1065!L:L,匹配表1065!M:N)</f>
        <v>眩晕</v>
      </c>
      <c r="U4938" s="94" t="str">
        <v>神经内科</v>
      </c>
      <c r="V4938" s="95" t="s">
        <v>33</v>
      </c>
      <c r="W4938" s="93">
        <f>_xlfn.XLOOKUP(M4938,匹配表1065!D:D,匹配表1065!F:F)*N4938</f>
        <v>12</v>
      </c>
    </row>
    <row r="4939" customHeight="1" spans="1:23">
      <c r="A4939" s="89" t="s">
        <v>877</v>
      </c>
      <c r="B4939" s="105">
        <v>46209</v>
      </c>
      <c r="C4939" s="91" t="str">
        <f t="shared" si="156"/>
        <v>7月第2周</v>
      </c>
      <c r="D4939" s="89" t="s">
        <v>892</v>
      </c>
      <c r="E4939" s="89" t="str">
        <f t="shared" si="157"/>
        <v>7月第2周--周1</v>
      </c>
      <c r="F4939" s="103" t="s">
        <v>27</v>
      </c>
      <c r="G4939" s="92" t="s">
        <v>92</v>
      </c>
      <c r="H4939" s="92" t="str">
        <f>_xlfn.XLOOKUP(O4939,匹配表1065!T:T,匹配表1065!W:W)</f>
        <v>合肥市</v>
      </c>
      <c r="I4939" s="89" t="str">
        <f>_xlfn.XLOOKUP(O4939,匹配表1065!T:T,匹配表1065!X:X)</f>
        <v>PME2007</v>
      </c>
      <c r="J4939" s="102" t="s">
        <v>93</v>
      </c>
      <c r="K4939" s="89" cm="1">
        <f ca="1" t="array" ref="K4939:L4939">_xlfn.XLOOKUP(J4939,匹配表1065!Y:Y,匹配表1065!AA:AB)</f>
        <v>9</v>
      </c>
      <c r="L4939" s="89" t="str">
        <v>3个月以上</v>
      </c>
      <c r="M4939" s="92" t="s">
        <v>30</v>
      </c>
      <c r="N4939" s="102">
        <v>1</v>
      </c>
      <c r="O4939" s="93" t="str">
        <f>_xlfn.XLOOKUP(P4939,匹配表1065!U:U,匹配表1065!T:T)</f>
        <v>HO00000001</v>
      </c>
      <c r="P4939" s="102" t="s">
        <v>94</v>
      </c>
      <c r="Q4939" s="102" t="s">
        <v>894</v>
      </c>
      <c r="R4939" s="89" t="str">
        <f>_xlfn.XLOOKUP(Q4939,匹配表1065!L:L,匹配表1065!O:O)</f>
        <v>B</v>
      </c>
      <c r="S4939" s="93" t="str">
        <f>IFERROR(_xlfn.XLOOKUP(Q4939,匹配表1065!AI:AI,匹配表1065!AJ:AJ),"绿标")</f>
        <v>黑标</v>
      </c>
      <c r="T4939" s="93" t="str" cm="1">
        <f t="array" ref="T4939:U4939">_xlfn.XLOOKUP(Q4939,匹配表1065!L:L,匹配表1065!M:N)</f>
        <v>脑血管</v>
      </c>
      <c r="U4939" s="94" t="str">
        <v>神经内科</v>
      </c>
      <c r="V4939" s="95" t="s">
        <v>42</v>
      </c>
      <c r="W4939" s="93">
        <f>_xlfn.XLOOKUP(M4939,匹配表1065!D:D,匹配表1065!F:F)*N4939</f>
        <v>12</v>
      </c>
    </row>
    <row r="4940" customHeight="1" spans="1:23">
      <c r="A4940" s="89" t="s">
        <v>877</v>
      </c>
      <c r="B4940" s="105">
        <v>46209</v>
      </c>
      <c r="C4940" s="91" t="str">
        <f t="shared" si="156"/>
        <v>7月第2周</v>
      </c>
      <c r="D4940" s="89" t="s">
        <v>892</v>
      </c>
      <c r="E4940" s="89" t="str">
        <f t="shared" si="157"/>
        <v>7月第2周--周1</v>
      </c>
      <c r="F4940" s="103" t="s">
        <v>27</v>
      </c>
      <c r="G4940" s="92" t="s">
        <v>92</v>
      </c>
      <c r="H4940" s="92" t="str">
        <f>_xlfn.XLOOKUP(O4940,匹配表1065!T:T,匹配表1065!W:W)</f>
        <v>合肥市</v>
      </c>
      <c r="I4940" s="89" t="str">
        <f>_xlfn.XLOOKUP(O4940,匹配表1065!T:T,匹配表1065!X:X)</f>
        <v>PME2007</v>
      </c>
      <c r="J4940" s="102" t="s">
        <v>93</v>
      </c>
      <c r="K4940" s="89" cm="1">
        <f ca="1" t="array" ref="K4940:L4940">_xlfn.XLOOKUP(J4940,匹配表1065!Y:Y,匹配表1065!AA:AB)</f>
        <v>9</v>
      </c>
      <c r="L4940" s="89" t="str">
        <v>3个月以上</v>
      </c>
      <c r="M4940" s="92" t="s">
        <v>35</v>
      </c>
      <c r="N4940" s="102">
        <v>1</v>
      </c>
      <c r="O4940" s="93" t="str">
        <f>_xlfn.XLOOKUP(P4940,匹配表1065!U:U,匹配表1065!T:T)</f>
        <v>HO00000001</v>
      </c>
      <c r="P4940" s="102" t="s">
        <v>94</v>
      </c>
      <c r="Q4940" s="102" t="s">
        <v>433</v>
      </c>
      <c r="R4940" s="89" t="str">
        <f>_xlfn.XLOOKUP(Q4940,匹配表1065!L:L,匹配表1065!O:O)</f>
        <v>A</v>
      </c>
      <c r="S4940" s="93" t="str">
        <f>IFERROR(_xlfn.XLOOKUP(Q4940,匹配表1065!AI:AI,匹配表1065!AJ:AJ),"绿标")</f>
        <v>绿标</v>
      </c>
      <c r="T4940" s="93" t="str" cm="1">
        <f t="array" ref="T4940:U4940">_xlfn.XLOOKUP(Q4940,匹配表1065!L:L,匹配表1065!M:N)</f>
        <v>头痛</v>
      </c>
      <c r="U4940" s="94" t="str">
        <v>神经内科</v>
      </c>
      <c r="V4940" s="95" t="s">
        <v>33</v>
      </c>
      <c r="W4940" s="93">
        <f>_xlfn.XLOOKUP(M4940,匹配表1065!D:D,匹配表1065!F:F)*N4940</f>
        <v>4</v>
      </c>
    </row>
    <row r="4941" customHeight="1" spans="1:23">
      <c r="A4941" s="89" t="s">
        <v>877</v>
      </c>
      <c r="B4941" s="105">
        <v>46209</v>
      </c>
      <c r="C4941" s="91" t="str">
        <f t="shared" si="156"/>
        <v>7月第2周</v>
      </c>
      <c r="D4941" s="89" t="s">
        <v>892</v>
      </c>
      <c r="E4941" s="89" t="str">
        <f t="shared" si="157"/>
        <v>7月第2周--周1</v>
      </c>
      <c r="F4941" s="103" t="s">
        <v>27</v>
      </c>
      <c r="G4941" s="92" t="s">
        <v>92</v>
      </c>
      <c r="H4941" s="92" t="str">
        <f>_xlfn.XLOOKUP(O4941,匹配表1065!T:T,匹配表1065!W:W)</f>
        <v>芜湖市</v>
      </c>
      <c r="I4941" s="89" t="str">
        <f>_xlfn.XLOOKUP(O4941,匹配表1065!T:T,匹配表1065!X:X)</f>
        <v>PME2003</v>
      </c>
      <c r="J4941" s="102" t="s">
        <v>101</v>
      </c>
      <c r="K4941" s="89" cm="1">
        <f ca="1" t="array" ref="K4941:L4941">_xlfn.XLOOKUP(J4941,匹配表1065!Y:Y,匹配表1065!AA:AB)</f>
        <v>1</v>
      </c>
      <c r="L4941" s="89" t="str">
        <v>3个月以内</v>
      </c>
      <c r="M4941" s="92" t="s">
        <v>35</v>
      </c>
      <c r="N4941" s="102">
        <v>1</v>
      </c>
      <c r="O4941" s="93" t="str">
        <f>_xlfn.XLOOKUP(P4941,匹配表1065!U:U,匹配表1065!T:T)</f>
        <v>HO00000022</v>
      </c>
      <c r="P4941" s="102" t="s">
        <v>102</v>
      </c>
      <c r="Q4941" s="102" t="s">
        <v>103</v>
      </c>
      <c r="R4941" s="89" t="str">
        <f>_xlfn.XLOOKUP(Q4941,匹配表1065!L:L,匹配表1065!O:O)</f>
        <v>A</v>
      </c>
      <c r="S4941" s="93" t="str">
        <f>IFERROR(_xlfn.XLOOKUP(Q4941,匹配表1065!AI:AI,匹配表1065!AJ:AJ),"绿标")</f>
        <v>绿标</v>
      </c>
      <c r="T4941" s="93" t="str" cm="1">
        <f t="array" ref="T4941:U4941">_xlfn.XLOOKUP(Q4941,匹配表1065!L:L,匹配表1065!M:N)</f>
        <v>头痛</v>
      </c>
      <c r="U4941" s="94" t="str">
        <v>神经内科</v>
      </c>
      <c r="V4941" s="95" t="s">
        <v>67</v>
      </c>
      <c r="W4941" s="93">
        <f>_xlfn.XLOOKUP(M4941,匹配表1065!D:D,匹配表1065!F:F)*N4941</f>
        <v>4</v>
      </c>
    </row>
    <row r="4942" customHeight="1" spans="1:23">
      <c r="A4942" s="89" t="s">
        <v>877</v>
      </c>
      <c r="B4942" s="105">
        <v>46209</v>
      </c>
      <c r="C4942" s="91" t="str">
        <f t="shared" si="156"/>
        <v>7月第2周</v>
      </c>
      <c r="D4942" s="89" t="s">
        <v>892</v>
      </c>
      <c r="E4942" s="89" t="str">
        <f t="shared" si="157"/>
        <v>7月第2周--周1</v>
      </c>
      <c r="F4942" s="103" t="s">
        <v>27</v>
      </c>
      <c r="G4942" s="92" t="s">
        <v>92</v>
      </c>
      <c r="H4942" s="92" t="str">
        <f>_xlfn.XLOOKUP(O4942,匹配表1065!T:T,匹配表1065!W:W)</f>
        <v>合肥市</v>
      </c>
      <c r="I4942" s="89" t="str">
        <f>_xlfn.XLOOKUP(O4942,匹配表1065!T:T,匹配表1065!X:X)</f>
        <v>PME2047</v>
      </c>
      <c r="J4942" s="102" t="s">
        <v>97</v>
      </c>
      <c r="K4942" s="89" cm="1">
        <f ca="1" t="array" ref="K4942:L4942">_xlfn.XLOOKUP(J4942,匹配表1065!Y:Y,匹配表1065!AA:AB)</f>
        <v>2</v>
      </c>
      <c r="L4942" s="89" t="str">
        <v>3个月以内</v>
      </c>
      <c r="M4942" s="92" t="s">
        <v>35</v>
      </c>
      <c r="N4942" s="102">
        <v>1</v>
      </c>
      <c r="O4942" s="93" t="str">
        <f>_xlfn.XLOOKUP(P4942,匹配表1065!U:U,匹配表1065!T:T)</f>
        <v>HO00000005</v>
      </c>
      <c r="P4942" s="102" t="s">
        <v>98</v>
      </c>
      <c r="Q4942" s="102" t="s">
        <v>345</v>
      </c>
      <c r="R4942" s="89" t="str">
        <f>_xlfn.XLOOKUP(Q4942,匹配表1065!L:L,匹配表1065!O:O)</f>
        <v>B</v>
      </c>
      <c r="S4942" s="93" t="str">
        <f>IFERROR(_xlfn.XLOOKUP(Q4942,匹配表1065!AI:AI,匹配表1065!AJ:AJ),"绿标")</f>
        <v>绿标</v>
      </c>
      <c r="T4942" s="93" t="str" cm="1">
        <f t="array" ref="T4942:U4942">_xlfn.XLOOKUP(Q4942,匹配表1065!L:L,匹配表1065!M:N)</f>
        <v>脑血管</v>
      </c>
      <c r="U4942" s="94" t="str">
        <v>神经内科</v>
      </c>
      <c r="V4942" s="95" t="s">
        <v>58</v>
      </c>
      <c r="W4942" s="93">
        <f>_xlfn.XLOOKUP(M4942,匹配表1065!D:D,匹配表1065!F:F)*N4942</f>
        <v>4</v>
      </c>
    </row>
    <row r="4943" customHeight="1" spans="1:23">
      <c r="A4943" s="89" t="s">
        <v>877</v>
      </c>
      <c r="B4943" s="105">
        <v>46209</v>
      </c>
      <c r="C4943" s="91" t="str">
        <f t="shared" si="156"/>
        <v>7月第2周</v>
      </c>
      <c r="D4943" s="89" t="s">
        <v>892</v>
      </c>
      <c r="E4943" s="89" t="str">
        <f t="shared" si="157"/>
        <v>7月第2周--周1</v>
      </c>
      <c r="F4943" s="103" t="s">
        <v>27</v>
      </c>
      <c r="G4943" s="89" t="s">
        <v>63</v>
      </c>
      <c r="H4943" s="92" t="str">
        <f>_xlfn.XLOOKUP(O4943,匹配表1065!T:T,匹配表1065!W:W)</f>
        <v>南京市</v>
      </c>
      <c r="I4943" s="89" t="str">
        <f>_xlfn.XLOOKUP(O4943,匹配表1065!T:T,匹配表1065!X:X)</f>
        <v>PME2001</v>
      </c>
      <c r="J4943" s="102" t="s">
        <v>64</v>
      </c>
      <c r="K4943" s="89" cm="1">
        <f ca="1" t="array" ref="K4943:L4943">_xlfn.XLOOKUP(J4943,匹配表1065!Y:Y,匹配表1065!AA:AB)</f>
        <v>31</v>
      </c>
      <c r="L4943" s="89" t="str">
        <v>3个月以上</v>
      </c>
      <c r="M4943" s="92" t="s">
        <v>30</v>
      </c>
      <c r="N4943" s="102">
        <v>5</v>
      </c>
      <c r="O4943" s="93" t="str">
        <f>_xlfn.XLOOKUP(P4943,匹配表1065!U:U,匹配表1065!T:T)</f>
        <v>HO00000958</v>
      </c>
      <c r="P4943" s="102" t="s">
        <v>65</v>
      </c>
      <c r="Q4943" s="102" t="s">
        <v>209</v>
      </c>
      <c r="R4943" s="89" t="str">
        <f>_xlfn.XLOOKUP(Q4943,匹配表1065!L:L,匹配表1065!O:O)</f>
        <v>C</v>
      </c>
      <c r="S4943" s="93" t="str">
        <f>IFERROR(_xlfn.XLOOKUP(Q4943,匹配表1065!AI:AI,匹配表1065!AJ:AJ),"绿标")</f>
        <v>红标</v>
      </c>
      <c r="T4943" s="93" t="str" cm="1">
        <f t="array" ref="T4943:U4943">_xlfn.XLOOKUP(Q4943,匹配表1065!L:L,匹配表1065!M:N)</f>
        <v>眩晕</v>
      </c>
      <c r="U4943" s="94" t="str">
        <v>耳鼻喉科</v>
      </c>
      <c r="V4943" s="95" t="s">
        <v>70</v>
      </c>
      <c r="W4943" s="93">
        <f>_xlfn.XLOOKUP(M4943,匹配表1065!D:D,匹配表1065!F:F)*N4943</f>
        <v>60</v>
      </c>
    </row>
    <row r="4944" customHeight="1" spans="1:23">
      <c r="A4944" s="89" t="s">
        <v>877</v>
      </c>
      <c r="B4944" s="105">
        <v>46209</v>
      </c>
      <c r="C4944" s="91" t="str">
        <f t="shared" si="156"/>
        <v>7月第2周</v>
      </c>
      <c r="D4944" s="89" t="s">
        <v>892</v>
      </c>
      <c r="E4944" s="89" t="str">
        <f t="shared" si="157"/>
        <v>7月第2周--周1</v>
      </c>
      <c r="F4944" s="103" t="s">
        <v>27</v>
      </c>
      <c r="G4944" s="89" t="s">
        <v>63</v>
      </c>
      <c r="H4944" s="92" t="str">
        <f>_xlfn.XLOOKUP(O4944,匹配表1065!T:T,匹配表1065!W:W)</f>
        <v>南京市</v>
      </c>
      <c r="I4944" s="89" t="str">
        <f>_xlfn.XLOOKUP(O4944,匹配表1065!T:T,匹配表1065!X:X)</f>
        <v>PME2001</v>
      </c>
      <c r="J4944" s="102" t="s">
        <v>64</v>
      </c>
      <c r="K4944" s="89" cm="1">
        <f ca="1" t="array" ref="K4944:L4944">_xlfn.XLOOKUP(J4944,匹配表1065!Y:Y,匹配表1065!AA:AB)</f>
        <v>31</v>
      </c>
      <c r="L4944" s="89" t="str">
        <v>3个月以上</v>
      </c>
      <c r="M4944" s="92" t="s">
        <v>35</v>
      </c>
      <c r="N4944" s="102">
        <v>1</v>
      </c>
      <c r="O4944" s="93" t="str">
        <f>_xlfn.XLOOKUP(P4944,匹配表1065!U:U,匹配表1065!T:T)</f>
        <v>HO00000958</v>
      </c>
      <c r="P4944" s="102" t="s">
        <v>65</v>
      </c>
      <c r="Q4944" s="102" t="s">
        <v>435</v>
      </c>
      <c r="R4944" s="89" t="str">
        <f>_xlfn.XLOOKUP(Q4944,匹配表1065!L:L,匹配表1065!O:O)</f>
        <v>B</v>
      </c>
      <c r="S4944" s="93" t="str">
        <f>IFERROR(_xlfn.XLOOKUP(Q4944,匹配表1065!AI:AI,匹配表1065!AJ:AJ),"绿标")</f>
        <v>绿标</v>
      </c>
      <c r="T4944" s="93" t="str" cm="1">
        <f t="array" ref="T4944:U4944">_xlfn.XLOOKUP(Q4944,匹配表1065!L:L,匹配表1065!M:N)</f>
        <v>脑血管</v>
      </c>
      <c r="U4944" s="94" t="str">
        <v>神经内科</v>
      </c>
      <c r="V4944" s="95" t="s">
        <v>58</v>
      </c>
      <c r="W4944" s="93">
        <f>_xlfn.XLOOKUP(M4944,匹配表1065!D:D,匹配表1065!F:F)*N4944</f>
        <v>4</v>
      </c>
    </row>
    <row r="4945" customHeight="1" spans="1:23">
      <c r="A4945" s="89" t="s">
        <v>877</v>
      </c>
      <c r="B4945" s="105">
        <v>46209</v>
      </c>
      <c r="C4945" s="91" t="str">
        <f t="shared" si="156"/>
        <v>7月第2周</v>
      </c>
      <c r="D4945" s="89" t="s">
        <v>892</v>
      </c>
      <c r="E4945" s="89" t="str">
        <f t="shared" si="157"/>
        <v>7月第2周--周1</v>
      </c>
      <c r="F4945" s="103" t="s">
        <v>27</v>
      </c>
      <c r="G4945" s="89" t="s">
        <v>63</v>
      </c>
      <c r="H4945" s="92" t="str">
        <f>_xlfn.XLOOKUP(O4945,匹配表1065!T:T,匹配表1065!W:W)</f>
        <v>徐州市</v>
      </c>
      <c r="I4945" s="89" t="str">
        <f>_xlfn.XLOOKUP(O4945,匹配表1065!T:T,匹配表1065!X:X)</f>
        <v>PME2008</v>
      </c>
      <c r="J4945" s="102" t="s">
        <v>81</v>
      </c>
      <c r="K4945" s="89" cm="1">
        <f ca="1" t="array" ref="K4945:L4945">_xlfn.XLOOKUP(J4945,匹配表1065!Y:Y,匹配表1065!AA:AB)</f>
        <v>19</v>
      </c>
      <c r="L4945" s="89" t="str">
        <v>3个月以上</v>
      </c>
      <c r="M4945" s="92" t="s">
        <v>30</v>
      </c>
      <c r="N4945" s="102">
        <v>1</v>
      </c>
      <c r="O4945" s="93" t="str">
        <f>_xlfn.XLOOKUP(P4945,匹配表1065!U:U,匹配表1065!T:T)</f>
        <v>HO00000989</v>
      </c>
      <c r="P4945" s="102" t="s">
        <v>214</v>
      </c>
      <c r="Q4945" s="102" t="s">
        <v>215</v>
      </c>
      <c r="R4945" s="89" t="str">
        <f>_xlfn.XLOOKUP(Q4945,匹配表1065!L:L,匹配表1065!O:O)</f>
        <v>A</v>
      </c>
      <c r="S4945" s="93" t="str">
        <f>IFERROR(_xlfn.XLOOKUP(Q4945,匹配表1065!AI:AI,匹配表1065!AJ:AJ),"绿标")</f>
        <v>红标</v>
      </c>
      <c r="T4945" s="93" t="str" cm="1">
        <f t="array" ref="T4945:U4945">_xlfn.XLOOKUP(Q4945,匹配表1065!L:L,匹配表1065!M:N)</f>
        <v>头痛</v>
      </c>
      <c r="U4945" s="94" t="str">
        <v>神经内科</v>
      </c>
      <c r="V4945" s="95" t="s">
        <v>58</v>
      </c>
      <c r="W4945" s="93">
        <f>_xlfn.XLOOKUP(M4945,匹配表1065!D:D,匹配表1065!F:F)*N4945</f>
        <v>12</v>
      </c>
    </row>
    <row r="4946" customHeight="1" spans="1:23">
      <c r="A4946" s="89" t="s">
        <v>877</v>
      </c>
      <c r="B4946" s="105">
        <v>46209</v>
      </c>
      <c r="C4946" s="91" t="str">
        <f t="shared" si="156"/>
        <v>7月第2周</v>
      </c>
      <c r="D4946" s="89" t="s">
        <v>892</v>
      </c>
      <c r="E4946" s="89" t="str">
        <f t="shared" si="157"/>
        <v>7月第2周--周1</v>
      </c>
      <c r="F4946" s="103" t="s">
        <v>27</v>
      </c>
      <c r="G4946" s="89" t="s">
        <v>63</v>
      </c>
      <c r="H4946" s="92" t="str">
        <f>_xlfn.XLOOKUP(O4946,匹配表1065!T:T,匹配表1065!W:W)</f>
        <v>徐州市</v>
      </c>
      <c r="I4946" s="89" t="str">
        <f>_xlfn.XLOOKUP(O4946,匹配表1065!T:T,匹配表1065!X:X)</f>
        <v>PME2008</v>
      </c>
      <c r="J4946" s="102" t="s">
        <v>71</v>
      </c>
      <c r="K4946" s="89" cm="1">
        <f ca="1" t="array" ref="K4946:L4946">_xlfn.XLOOKUP(J4946,匹配表1065!Y:Y,匹配表1065!AA:AB)</f>
        <v>5</v>
      </c>
      <c r="L4946" s="89" t="str">
        <v>3个月以上</v>
      </c>
      <c r="M4946" s="92" t="s">
        <v>35</v>
      </c>
      <c r="N4946" s="102">
        <v>1</v>
      </c>
      <c r="O4946" s="93" t="str">
        <f>_xlfn.XLOOKUP(P4946,匹配表1065!U:U,匹配表1065!T:T)</f>
        <v>HO00000989</v>
      </c>
      <c r="P4946" s="102" t="s">
        <v>214</v>
      </c>
      <c r="Q4946" s="102" t="s">
        <v>454</v>
      </c>
      <c r="R4946" s="89" t="str">
        <f>_xlfn.XLOOKUP(Q4946,匹配表1065!L:L,匹配表1065!O:O)</f>
        <v>C</v>
      </c>
      <c r="S4946" s="93" t="str">
        <f>IFERROR(_xlfn.XLOOKUP(Q4946,匹配表1065!AI:AI,匹配表1065!AJ:AJ),"绿标")</f>
        <v>绿标</v>
      </c>
      <c r="T4946" s="93" t="str" cm="1">
        <f t="array" ref="T4946:U4946">_xlfn.XLOOKUP(Q4946,匹配表1065!L:L,匹配表1065!M:N)</f>
        <v>眩晕</v>
      </c>
      <c r="U4946" s="94" t="str">
        <v>耳鼻喉科</v>
      </c>
      <c r="V4946" s="95" t="s">
        <v>58</v>
      </c>
      <c r="W4946" s="93">
        <f>_xlfn.XLOOKUP(M4946,匹配表1065!D:D,匹配表1065!F:F)*N4946</f>
        <v>4</v>
      </c>
    </row>
    <row r="4947" customHeight="1" spans="1:23">
      <c r="A4947" s="89" t="s">
        <v>877</v>
      </c>
      <c r="B4947" s="105">
        <v>46209</v>
      </c>
      <c r="C4947" s="91" t="str">
        <f t="shared" si="156"/>
        <v>7月第2周</v>
      </c>
      <c r="D4947" s="89" t="s">
        <v>892</v>
      </c>
      <c r="E4947" s="89" t="str">
        <f t="shared" si="157"/>
        <v>7月第2周--周1</v>
      </c>
      <c r="F4947" s="103" t="s">
        <v>27</v>
      </c>
      <c r="G4947" s="89" t="s">
        <v>63</v>
      </c>
      <c r="H4947" s="92" t="str">
        <f>_xlfn.XLOOKUP(O4947,匹配表1065!T:T,匹配表1065!W:W)</f>
        <v>连云港市</v>
      </c>
      <c r="I4947" s="89" t="str">
        <f>_xlfn.XLOOKUP(O4947,匹配表1065!T:T,匹配表1065!X:X)</f>
        <v>PME2042</v>
      </c>
      <c r="J4947" s="102" t="s">
        <v>74</v>
      </c>
      <c r="K4947" s="89" cm="1">
        <f ca="1" t="array" ref="K4947:L4947">_xlfn.XLOOKUP(J4947,匹配表1065!Y:Y,匹配表1065!AA:AB)</f>
        <v>7</v>
      </c>
      <c r="L4947" s="89" t="str">
        <v>3个月以上</v>
      </c>
      <c r="M4947" s="92" t="s">
        <v>35</v>
      </c>
      <c r="N4947" s="102">
        <v>1</v>
      </c>
      <c r="O4947" s="93" t="str">
        <f>_xlfn.XLOOKUP(P4947,匹配表1065!U:U,匹配表1065!T:T)</f>
        <v>HO00017661</v>
      </c>
      <c r="P4947" s="102" t="s">
        <v>508</v>
      </c>
      <c r="Q4947" s="102" t="s">
        <v>561</v>
      </c>
      <c r="R4947" s="89" t="str">
        <f>_xlfn.XLOOKUP(Q4947,匹配表1065!L:L,匹配表1065!O:O)</f>
        <v>C</v>
      </c>
      <c r="S4947" s="93" t="str">
        <f>IFERROR(_xlfn.XLOOKUP(Q4947,匹配表1065!AI:AI,匹配表1065!AJ:AJ),"绿标")</f>
        <v>黑标</v>
      </c>
      <c r="T4947" s="93" t="str" cm="1">
        <f t="array" ref="T4947:U4947">_xlfn.XLOOKUP(Q4947,匹配表1065!L:L,匹配表1065!M:N)</f>
        <v>眩晕</v>
      </c>
      <c r="U4947" s="94" t="str">
        <v>神经内科</v>
      </c>
      <c r="V4947" s="95" t="s">
        <v>70</v>
      </c>
      <c r="W4947" s="93">
        <f>_xlfn.XLOOKUP(M4947,匹配表1065!D:D,匹配表1065!F:F)*N4947</f>
        <v>4</v>
      </c>
    </row>
    <row r="4948" customHeight="1" spans="1:23">
      <c r="A4948" s="89" t="s">
        <v>877</v>
      </c>
      <c r="B4948" s="105">
        <v>46209</v>
      </c>
      <c r="C4948" s="91" t="str">
        <f t="shared" si="156"/>
        <v>7月第2周</v>
      </c>
      <c r="D4948" s="89" t="s">
        <v>892</v>
      </c>
      <c r="E4948" s="89" t="str">
        <f t="shared" si="157"/>
        <v>7月第2周--周1</v>
      </c>
      <c r="F4948" s="103" t="s">
        <v>27</v>
      </c>
      <c r="G4948" s="89" t="s">
        <v>63</v>
      </c>
      <c r="H4948" s="92" t="str">
        <f>_xlfn.XLOOKUP(O4948,匹配表1065!T:T,匹配表1065!W:W)</f>
        <v>南京市</v>
      </c>
      <c r="I4948" s="89" t="str">
        <f>_xlfn.XLOOKUP(O4948,匹配表1065!T:T,匹配表1065!X:X)</f>
        <v>PME2002</v>
      </c>
      <c r="J4948" s="102" t="s">
        <v>84</v>
      </c>
      <c r="K4948" s="89" cm="1">
        <f ca="1" t="array" ref="K4948:L4948">_xlfn.XLOOKUP(J4948,匹配表1065!Y:Y,匹配表1065!AA:AB)</f>
        <v>31</v>
      </c>
      <c r="L4948" s="89" t="str">
        <v>3个月以上</v>
      </c>
      <c r="M4948" s="92" t="s">
        <v>30</v>
      </c>
      <c r="N4948" s="102">
        <v>5</v>
      </c>
      <c r="O4948" s="93" t="str">
        <f>_xlfn.XLOOKUP(P4948,匹配表1065!U:U,匹配表1065!T:T)</f>
        <v>HO00000964</v>
      </c>
      <c r="P4948" s="102" t="s">
        <v>90</v>
      </c>
      <c r="Q4948" s="102" t="s">
        <v>281</v>
      </c>
      <c r="R4948" s="89" t="str">
        <f>_xlfn.XLOOKUP(Q4948,匹配表1065!L:L,匹配表1065!O:O)</f>
        <v>A</v>
      </c>
      <c r="S4948" s="93" t="str">
        <f>IFERROR(_xlfn.XLOOKUP(Q4948,匹配表1065!AI:AI,匹配表1065!AJ:AJ),"绿标")</f>
        <v>红标</v>
      </c>
      <c r="T4948" s="93" t="str" cm="1">
        <f t="array" ref="T4948:U4948">_xlfn.XLOOKUP(Q4948,匹配表1065!L:L,匹配表1065!M:N)</f>
        <v>头痛</v>
      </c>
      <c r="U4948" s="94" t="str">
        <v>神经内科</v>
      </c>
      <c r="V4948" s="95" t="s">
        <v>42</v>
      </c>
      <c r="W4948" s="93">
        <f>_xlfn.XLOOKUP(M4948,匹配表1065!D:D,匹配表1065!F:F)*N4948</f>
        <v>60</v>
      </c>
    </row>
    <row r="4949" customHeight="1" spans="1:23">
      <c r="A4949" s="89" t="s">
        <v>877</v>
      </c>
      <c r="B4949" s="105">
        <v>46209</v>
      </c>
      <c r="C4949" s="91" t="str">
        <f t="shared" si="156"/>
        <v>7月第2周</v>
      </c>
      <c r="D4949" s="89" t="s">
        <v>892</v>
      </c>
      <c r="E4949" s="89" t="str">
        <f t="shared" si="157"/>
        <v>7月第2周--周1</v>
      </c>
      <c r="F4949" s="103" t="s">
        <v>27</v>
      </c>
      <c r="G4949" s="89" t="s">
        <v>63</v>
      </c>
      <c r="H4949" s="92" t="str">
        <f>_xlfn.XLOOKUP(O4949,匹配表1065!T:T,匹配表1065!W:W)</f>
        <v>南京市</v>
      </c>
      <c r="I4949" s="89" t="str">
        <f>_xlfn.XLOOKUP(O4949,匹配表1065!T:T,匹配表1065!X:X)</f>
        <v>PME2002</v>
      </c>
      <c r="J4949" s="102" t="s">
        <v>84</v>
      </c>
      <c r="K4949" s="89" cm="1">
        <f ca="1" t="array" ref="K4949:L4949">_xlfn.XLOOKUP(J4949,匹配表1065!Y:Y,匹配表1065!AA:AB)</f>
        <v>31</v>
      </c>
      <c r="L4949" s="89" t="str">
        <v>3个月以上</v>
      </c>
      <c r="M4949" s="92" t="s">
        <v>30</v>
      </c>
      <c r="N4949" s="102">
        <v>1</v>
      </c>
      <c r="O4949" s="93" t="str">
        <f>_xlfn.XLOOKUP(P4949,匹配表1065!U:U,匹配表1065!T:T)</f>
        <v>HO00000964</v>
      </c>
      <c r="P4949" s="102" t="s">
        <v>90</v>
      </c>
      <c r="Q4949" s="102" t="s">
        <v>612</v>
      </c>
      <c r="R4949" s="89" t="str">
        <f>_xlfn.XLOOKUP(Q4949,匹配表1065!L:L,匹配表1065!O:O)</f>
        <v>B</v>
      </c>
      <c r="S4949" s="93" t="str">
        <f>IFERROR(_xlfn.XLOOKUP(Q4949,匹配表1065!AI:AI,匹配表1065!AJ:AJ),"绿标")</f>
        <v>绿标</v>
      </c>
      <c r="T4949" s="93" t="str" cm="1">
        <f t="array" ref="T4949:U4949">_xlfn.XLOOKUP(Q4949,匹配表1065!L:L,匹配表1065!M:N)</f>
        <v>脑血管</v>
      </c>
      <c r="U4949" s="94" t="str">
        <v>神经内科</v>
      </c>
      <c r="V4949" s="95" t="s">
        <v>42</v>
      </c>
      <c r="W4949" s="93">
        <f>_xlfn.XLOOKUP(M4949,匹配表1065!D:D,匹配表1065!F:F)*N4949</f>
        <v>12</v>
      </c>
    </row>
    <row r="4950" customHeight="1" spans="1:23">
      <c r="A4950" s="89" t="s">
        <v>877</v>
      </c>
      <c r="B4950" s="105">
        <v>46209</v>
      </c>
      <c r="C4950" s="91" t="str">
        <f t="shared" si="156"/>
        <v>7月第2周</v>
      </c>
      <c r="D4950" s="89" t="s">
        <v>892</v>
      </c>
      <c r="E4950" s="89" t="str">
        <f t="shared" si="157"/>
        <v>7月第2周--周1</v>
      </c>
      <c r="F4950" s="103" t="s">
        <v>27</v>
      </c>
      <c r="G4950" s="89" t="s">
        <v>63</v>
      </c>
      <c r="H4950" s="92" t="str">
        <f>_xlfn.XLOOKUP(O4950,匹配表1065!T:T,匹配表1065!W:W)</f>
        <v>南京市</v>
      </c>
      <c r="I4950" s="89" t="str">
        <f>_xlfn.XLOOKUP(O4950,匹配表1065!T:T,匹配表1065!X:X)</f>
        <v>PME2002</v>
      </c>
      <c r="J4950" s="102" t="s">
        <v>410</v>
      </c>
      <c r="K4950" s="89" cm="1">
        <f ca="1" t="array" ref="K4950:L4950">_xlfn.XLOOKUP(J4950,匹配表1065!Y:Y,匹配表1065!AA:AB)</f>
        <v>1</v>
      </c>
      <c r="L4950" s="89" t="str">
        <v>3个月以内</v>
      </c>
      <c r="M4950" s="92" t="s">
        <v>30</v>
      </c>
      <c r="N4950" s="102">
        <v>1</v>
      </c>
      <c r="O4950" s="93" t="str">
        <f>_xlfn.XLOOKUP(P4950,匹配表1065!U:U,匹配表1065!T:T)</f>
        <v>HO00000964</v>
      </c>
      <c r="P4950" s="102" t="s">
        <v>90</v>
      </c>
      <c r="Q4950" s="102" t="s">
        <v>333</v>
      </c>
      <c r="R4950" s="89" t="str">
        <f>_xlfn.XLOOKUP(Q4950,匹配表1065!L:L,匹配表1065!O:O)</f>
        <v>A</v>
      </c>
      <c r="S4950" s="93" t="str">
        <f>IFERROR(_xlfn.XLOOKUP(Q4950,匹配表1065!AI:AI,匹配表1065!AJ:AJ),"绿标")</f>
        <v>红标</v>
      </c>
      <c r="T4950" s="93" t="str" cm="1">
        <f t="array" ref="T4950:U4950">_xlfn.XLOOKUP(Q4950,匹配表1065!L:L,匹配表1065!M:N)</f>
        <v>头痛</v>
      </c>
      <c r="U4950" s="94" t="str">
        <v>神经内科</v>
      </c>
      <c r="V4950" s="95" t="s">
        <v>70</v>
      </c>
      <c r="W4950" s="93">
        <f>_xlfn.XLOOKUP(M4950,匹配表1065!D:D,匹配表1065!F:F)*N4950</f>
        <v>12</v>
      </c>
    </row>
    <row r="4951" customHeight="1" spans="1:23">
      <c r="A4951" s="89" t="s">
        <v>877</v>
      </c>
      <c r="B4951" s="105">
        <v>46209</v>
      </c>
      <c r="C4951" s="91" t="str">
        <f t="shared" si="156"/>
        <v>7月第2周</v>
      </c>
      <c r="D4951" s="89" t="s">
        <v>892</v>
      </c>
      <c r="E4951" s="89" t="str">
        <f t="shared" si="157"/>
        <v>7月第2周--周1</v>
      </c>
      <c r="F4951" s="103" t="s">
        <v>27</v>
      </c>
      <c r="G4951" s="89" t="s">
        <v>63</v>
      </c>
      <c r="H4951" s="92" t="str">
        <f>_xlfn.XLOOKUP(O4951,匹配表1065!T:T,匹配表1065!W:W)</f>
        <v>南京市</v>
      </c>
      <c r="I4951" s="89" t="str">
        <f>_xlfn.XLOOKUP(O4951,匹配表1065!T:T,匹配表1065!X:X)</f>
        <v>PME2001</v>
      </c>
      <c r="J4951" s="102" t="s">
        <v>77</v>
      </c>
      <c r="K4951" s="89" cm="1">
        <f ca="1" t="array" ref="K4951:L4951">_xlfn.XLOOKUP(J4951,匹配表1065!Y:Y,匹配表1065!AA:AB)</f>
        <v>8</v>
      </c>
      <c r="L4951" s="89" t="str">
        <v>3个月以上</v>
      </c>
      <c r="M4951" s="92" t="s">
        <v>30</v>
      </c>
      <c r="N4951" s="102">
        <v>1</v>
      </c>
      <c r="O4951" s="93" t="str">
        <f>_xlfn.XLOOKUP(P4951,匹配表1065!U:U,匹配表1065!T:T)</f>
        <v>HO00000958</v>
      </c>
      <c r="P4951" s="102" t="s">
        <v>65</v>
      </c>
      <c r="Q4951" s="102" t="s">
        <v>216</v>
      </c>
      <c r="R4951" s="89" t="str">
        <f>_xlfn.XLOOKUP(Q4951,匹配表1065!L:L,匹配表1065!O:O)</f>
        <v>A</v>
      </c>
      <c r="S4951" s="93" t="str">
        <f>IFERROR(_xlfn.XLOOKUP(Q4951,匹配表1065!AI:AI,匹配表1065!AJ:AJ),"绿标")</f>
        <v>红标</v>
      </c>
      <c r="T4951" s="93" t="str" cm="1">
        <f t="array" ref="T4951:U4951">_xlfn.XLOOKUP(Q4951,匹配表1065!L:L,匹配表1065!M:N)</f>
        <v>头痛</v>
      </c>
      <c r="U4951" s="94" t="str">
        <v>神经内科</v>
      </c>
      <c r="V4951" s="95" t="s">
        <v>67</v>
      </c>
      <c r="W4951" s="93">
        <f>_xlfn.XLOOKUP(M4951,匹配表1065!D:D,匹配表1065!F:F)*N4951</f>
        <v>12</v>
      </c>
    </row>
    <row r="4952" customHeight="1" spans="1:23">
      <c r="A4952" s="89" t="s">
        <v>877</v>
      </c>
      <c r="B4952" s="105">
        <v>46209</v>
      </c>
      <c r="C4952" s="91" t="str">
        <f t="shared" si="156"/>
        <v>7月第2周</v>
      </c>
      <c r="D4952" s="89" t="s">
        <v>892</v>
      </c>
      <c r="E4952" s="89" t="str">
        <f t="shared" si="157"/>
        <v>7月第2周--周1</v>
      </c>
      <c r="F4952" s="103" t="s">
        <v>27</v>
      </c>
      <c r="G4952" s="102" t="s">
        <v>136</v>
      </c>
      <c r="H4952" s="92" t="str">
        <f>_xlfn.XLOOKUP(O4952,匹配表1065!T:T,匹配表1065!W:W)</f>
        <v>淄博市</v>
      </c>
      <c r="I4952" s="89" t="str">
        <f>_xlfn.XLOOKUP(O4952,匹配表1065!T:T,匹配表1065!X:X)</f>
        <v>PME2043</v>
      </c>
      <c r="J4952" s="102" t="s">
        <v>140</v>
      </c>
      <c r="K4952" s="89" cm="1">
        <f ca="1" t="array" ref="K4952:L4952">_xlfn.XLOOKUP(J4952,匹配表1065!Y:Y,匹配表1065!AA:AB)</f>
        <v>9</v>
      </c>
      <c r="L4952" s="89" t="str">
        <v>3个月以上</v>
      </c>
      <c r="M4952" s="92" t="s">
        <v>30</v>
      </c>
      <c r="N4952" s="102">
        <v>1</v>
      </c>
      <c r="O4952" s="93" t="str">
        <f>_xlfn.XLOOKUP(P4952,匹配表1065!U:U,匹配表1065!T:T)</f>
        <v>HO00001431</v>
      </c>
      <c r="P4952" s="102" t="s">
        <v>244</v>
      </c>
      <c r="Q4952" s="102" t="s">
        <v>567</v>
      </c>
      <c r="R4952" s="89" t="str">
        <f>_xlfn.XLOOKUP(Q4952,匹配表1065!L:L,匹配表1065!O:O)</f>
        <v>A</v>
      </c>
      <c r="S4952" s="93" t="str">
        <f>IFERROR(_xlfn.XLOOKUP(Q4952,匹配表1065!AI:AI,匹配表1065!AJ:AJ),"绿标")</f>
        <v>红标</v>
      </c>
      <c r="T4952" s="93" t="str" cm="1">
        <f t="array" ref="T4952:U4952">_xlfn.XLOOKUP(Q4952,匹配表1065!L:L,匹配表1065!M:N)</f>
        <v>头痛</v>
      </c>
      <c r="U4952" s="94" t="str">
        <v>神经内科</v>
      </c>
      <c r="V4952" s="95" t="s">
        <v>42</v>
      </c>
      <c r="W4952" s="93">
        <f>_xlfn.XLOOKUP(M4952,匹配表1065!D:D,匹配表1065!F:F)*N4952</f>
        <v>12</v>
      </c>
    </row>
    <row r="4953" customHeight="1" spans="1:23">
      <c r="A4953" s="89" t="s">
        <v>877</v>
      </c>
      <c r="B4953" s="105">
        <v>46209</v>
      </c>
      <c r="C4953" s="91" t="str">
        <f t="shared" si="156"/>
        <v>7月第2周</v>
      </c>
      <c r="D4953" s="89" t="s">
        <v>892</v>
      </c>
      <c r="E4953" s="89" t="str">
        <f t="shared" si="157"/>
        <v>7月第2周--周1</v>
      </c>
      <c r="F4953" s="103" t="s">
        <v>27</v>
      </c>
      <c r="G4953" s="102" t="s">
        <v>136</v>
      </c>
      <c r="H4953" s="92" t="str">
        <f>_xlfn.XLOOKUP(O4953,匹配表1065!T:T,匹配表1065!W:W)</f>
        <v>青岛市</v>
      </c>
      <c r="I4953" s="89" t="str">
        <f>_xlfn.XLOOKUP(O4953,匹配表1065!T:T,匹配表1065!X:X)</f>
        <v>PME2035</v>
      </c>
      <c r="J4953" s="102" t="s">
        <v>150</v>
      </c>
      <c r="K4953" s="89" cm="1">
        <f ca="1" t="array" ref="K4953:L4953">_xlfn.XLOOKUP(J4953,匹配表1065!Y:Y,匹配表1065!AA:AB)</f>
        <v>8</v>
      </c>
      <c r="L4953" s="89" t="str">
        <v>3个月以上</v>
      </c>
      <c r="M4953" s="92" t="s">
        <v>30</v>
      </c>
      <c r="N4953" s="102">
        <v>1</v>
      </c>
      <c r="O4953" s="93" t="str">
        <f>_xlfn.XLOOKUP(P4953,匹配表1065!U:U,匹配表1065!T:T)</f>
        <v>HO00001476</v>
      </c>
      <c r="P4953" s="102" t="s">
        <v>151</v>
      </c>
      <c r="Q4953" s="102" t="s">
        <v>152</v>
      </c>
      <c r="R4953" s="89" t="str">
        <f>_xlfn.XLOOKUP(Q4953,匹配表1065!L:L,匹配表1065!O:O)</f>
        <v>C</v>
      </c>
      <c r="S4953" s="93" t="str">
        <f>IFERROR(_xlfn.XLOOKUP(Q4953,匹配表1065!AI:AI,匹配表1065!AJ:AJ),"绿标")</f>
        <v>红标</v>
      </c>
      <c r="T4953" s="93" t="str" cm="1">
        <f t="array" ref="T4953:U4953">_xlfn.XLOOKUP(Q4953,匹配表1065!L:L,匹配表1065!M:N)</f>
        <v>眩晕</v>
      </c>
      <c r="U4953" s="94" t="str">
        <v>神经内科</v>
      </c>
      <c r="V4953" s="95" t="s">
        <v>70</v>
      </c>
      <c r="W4953" s="93">
        <f>_xlfn.XLOOKUP(M4953,匹配表1065!D:D,匹配表1065!F:F)*N4953</f>
        <v>12</v>
      </c>
    </row>
    <row r="4954" customHeight="1" spans="1:23">
      <c r="A4954" s="89" t="s">
        <v>877</v>
      </c>
      <c r="B4954" s="105">
        <v>46209</v>
      </c>
      <c r="C4954" s="91" t="str">
        <f t="shared" si="156"/>
        <v>7月第2周</v>
      </c>
      <c r="D4954" s="89" t="s">
        <v>892</v>
      </c>
      <c r="E4954" s="89" t="str">
        <f t="shared" si="157"/>
        <v>7月第2周--周1</v>
      </c>
      <c r="F4954" s="103" t="s">
        <v>27</v>
      </c>
      <c r="G4954" s="102" t="s">
        <v>136</v>
      </c>
      <c r="H4954" s="92" t="str">
        <f>_xlfn.XLOOKUP(O4954,匹配表1065!T:T,匹配表1065!W:W)</f>
        <v>青岛市</v>
      </c>
      <c r="I4954" s="89" t="str">
        <f>_xlfn.XLOOKUP(O4954,匹配表1065!T:T,匹配表1065!X:X)</f>
        <v>PME2035</v>
      </c>
      <c r="J4954" s="102" t="s">
        <v>150</v>
      </c>
      <c r="K4954" s="89" cm="1">
        <f ca="1" t="array" ref="K4954:L4954">_xlfn.XLOOKUP(J4954,匹配表1065!Y:Y,匹配表1065!AA:AB)</f>
        <v>8</v>
      </c>
      <c r="L4954" s="89" t="str">
        <v>3个月以上</v>
      </c>
      <c r="M4954" s="92" t="s">
        <v>35</v>
      </c>
      <c r="N4954" s="102">
        <v>1</v>
      </c>
      <c r="O4954" s="93" t="str">
        <f>_xlfn.XLOOKUP(P4954,匹配表1065!U:U,匹配表1065!T:T)</f>
        <v>HO00001483</v>
      </c>
      <c r="P4954" s="102" t="s">
        <v>259</v>
      </c>
      <c r="Q4954" s="102" t="s">
        <v>397</v>
      </c>
      <c r="R4954" s="89" t="str">
        <f>_xlfn.XLOOKUP(Q4954,匹配表1065!L:L,匹配表1065!O:O)</f>
        <v>C</v>
      </c>
      <c r="S4954" s="93" t="str">
        <f>IFERROR(_xlfn.XLOOKUP(Q4954,匹配表1065!AI:AI,匹配表1065!AJ:AJ),"绿标")</f>
        <v>绿标</v>
      </c>
      <c r="T4954" s="93" t="str" cm="1">
        <f t="array" ref="T4954:U4954">_xlfn.XLOOKUP(Q4954,匹配表1065!L:L,匹配表1065!M:N)</f>
        <v>眩晕</v>
      </c>
      <c r="U4954" s="94" t="str">
        <v>神经内科</v>
      </c>
      <c r="V4954" s="95" t="s">
        <v>33</v>
      </c>
      <c r="W4954" s="93">
        <f>_xlfn.XLOOKUP(M4954,匹配表1065!D:D,匹配表1065!F:F)*N4954</f>
        <v>4</v>
      </c>
    </row>
    <row r="4955" customHeight="1" spans="1:23">
      <c r="A4955" s="89" t="s">
        <v>877</v>
      </c>
      <c r="B4955" s="105">
        <v>46209</v>
      </c>
      <c r="C4955" s="91" t="str">
        <f t="shared" si="156"/>
        <v>7月第2周</v>
      </c>
      <c r="D4955" s="89" t="s">
        <v>892</v>
      </c>
      <c r="E4955" s="89" t="str">
        <f t="shared" si="157"/>
        <v>7月第2周--周1</v>
      </c>
      <c r="F4955" s="103" t="s">
        <v>27</v>
      </c>
      <c r="G4955" s="102" t="s">
        <v>136</v>
      </c>
      <c r="H4955" s="92" t="str">
        <f>_xlfn.XLOOKUP(O4955,匹配表1065!T:T,匹配表1065!W:W)</f>
        <v>青岛市</v>
      </c>
      <c r="I4955" s="89" t="str">
        <f>_xlfn.XLOOKUP(O4955,匹配表1065!T:T,匹配表1065!X:X)</f>
        <v>PME2035</v>
      </c>
      <c r="J4955" s="102" t="s">
        <v>150</v>
      </c>
      <c r="K4955" s="89" cm="1">
        <f ca="1" t="array" ref="K4955:L4955">_xlfn.XLOOKUP(J4955,匹配表1065!Y:Y,匹配表1065!AA:AB)</f>
        <v>8</v>
      </c>
      <c r="L4955" s="89" t="str">
        <v>3个月以上</v>
      </c>
      <c r="M4955" s="92" t="s">
        <v>35</v>
      </c>
      <c r="N4955" s="102">
        <v>1</v>
      </c>
      <c r="O4955" s="93" t="str">
        <f>_xlfn.XLOOKUP(P4955,匹配表1065!U:U,匹配表1065!T:T)</f>
        <v>HO00001477</v>
      </c>
      <c r="P4955" s="102" t="s">
        <v>153</v>
      </c>
      <c r="Q4955" s="102" t="s">
        <v>790</v>
      </c>
      <c r="R4955" s="89" t="str">
        <f>_xlfn.XLOOKUP(Q4955,匹配表1065!L:L,匹配表1065!O:O)</f>
        <v>B</v>
      </c>
      <c r="S4955" s="93" t="str">
        <f>IFERROR(_xlfn.XLOOKUP(Q4955,匹配表1065!AI:AI,匹配表1065!AJ:AJ),"绿标")</f>
        <v>黑标</v>
      </c>
      <c r="T4955" s="93" t="str" cm="1">
        <f t="array" ref="T4955:U4955">_xlfn.XLOOKUP(Q4955,匹配表1065!L:L,匹配表1065!M:N)</f>
        <v>脑血管</v>
      </c>
      <c r="U4955" s="94" t="str">
        <v>神经内科</v>
      </c>
      <c r="V4955" s="95" t="s">
        <v>33</v>
      </c>
      <c r="W4955" s="93">
        <f>_xlfn.XLOOKUP(M4955,匹配表1065!D:D,匹配表1065!F:F)*N4955</f>
        <v>4</v>
      </c>
    </row>
    <row r="4956" customHeight="1" spans="1:23">
      <c r="A4956" s="89" t="s">
        <v>877</v>
      </c>
      <c r="B4956" s="105">
        <v>46209</v>
      </c>
      <c r="C4956" s="91" t="str">
        <f t="shared" si="156"/>
        <v>7月第2周</v>
      </c>
      <c r="D4956" s="89" t="s">
        <v>892</v>
      </c>
      <c r="E4956" s="89" t="str">
        <f t="shared" si="157"/>
        <v>7月第2周--周1</v>
      </c>
      <c r="F4956" s="103" t="s">
        <v>27</v>
      </c>
      <c r="G4956" s="102" t="s">
        <v>136</v>
      </c>
      <c r="H4956" s="92" t="str">
        <f>_xlfn.XLOOKUP(O4956,匹配表1065!T:T,匹配表1065!W:W)</f>
        <v>青岛市</v>
      </c>
      <c r="I4956" s="89" t="str">
        <f>_xlfn.XLOOKUP(O4956,匹配表1065!T:T,匹配表1065!X:X)</f>
        <v>PME2035</v>
      </c>
      <c r="J4956" s="102" t="s">
        <v>150</v>
      </c>
      <c r="K4956" s="89" cm="1">
        <f ca="1" t="array" ref="K4956:L4956">_xlfn.XLOOKUP(J4956,匹配表1065!Y:Y,匹配表1065!AA:AB)</f>
        <v>8</v>
      </c>
      <c r="L4956" s="89" t="str">
        <v>3个月以上</v>
      </c>
      <c r="M4956" s="92" t="s">
        <v>35</v>
      </c>
      <c r="N4956" s="102">
        <v>1</v>
      </c>
      <c r="O4956" s="93" t="str">
        <f>_xlfn.XLOOKUP(P4956,匹配表1065!U:U,匹配表1065!T:T)</f>
        <v>HO00001483</v>
      </c>
      <c r="P4956" s="102" t="s">
        <v>259</v>
      </c>
      <c r="Q4956" s="102" t="s">
        <v>624</v>
      </c>
      <c r="R4956" s="89" t="str">
        <f>_xlfn.XLOOKUP(Q4956,匹配表1065!L:L,匹配表1065!O:O)</f>
        <v>B</v>
      </c>
      <c r="S4956" s="93" t="str">
        <f>IFERROR(_xlfn.XLOOKUP(Q4956,匹配表1065!AI:AI,匹配表1065!AJ:AJ),"绿标")</f>
        <v>绿标</v>
      </c>
      <c r="T4956" s="93" t="str" cm="1">
        <f t="array" ref="T4956:U4956">_xlfn.XLOOKUP(Q4956,匹配表1065!L:L,匹配表1065!M:N)</f>
        <v>脑血管</v>
      </c>
      <c r="U4956" s="94" t="str">
        <v>神经内科</v>
      </c>
      <c r="V4956" s="95" t="s">
        <v>58</v>
      </c>
      <c r="W4956" s="93">
        <f>_xlfn.XLOOKUP(M4956,匹配表1065!D:D,匹配表1065!F:F)*N4956</f>
        <v>4</v>
      </c>
    </row>
    <row r="4957" customHeight="1" spans="1:23">
      <c r="A4957" s="89" t="s">
        <v>877</v>
      </c>
      <c r="B4957" s="105">
        <v>46209</v>
      </c>
      <c r="C4957" s="91" t="str">
        <f t="shared" si="156"/>
        <v>7月第2周</v>
      </c>
      <c r="D4957" s="89" t="s">
        <v>892</v>
      </c>
      <c r="E4957" s="89" t="str">
        <f t="shared" si="157"/>
        <v>7月第2周--周1</v>
      </c>
      <c r="F4957" s="103" t="s">
        <v>27</v>
      </c>
      <c r="G4957" s="102" t="s">
        <v>136</v>
      </c>
      <c r="H4957" s="92" t="str">
        <f>_xlfn.XLOOKUP(O4957,匹配表1065!T:T,匹配表1065!W:W)</f>
        <v>青岛市</v>
      </c>
      <c r="I4957" s="89" t="str">
        <f>_xlfn.XLOOKUP(O4957,匹配表1065!T:T,匹配表1065!X:X)</f>
        <v>PME2032</v>
      </c>
      <c r="J4957" s="102" t="s">
        <v>143</v>
      </c>
      <c r="K4957" s="89" cm="1">
        <f ca="1" t="array" ref="K4957:L4957">_xlfn.XLOOKUP(J4957,匹配表1065!Y:Y,匹配表1065!AA:AB)</f>
        <v>31</v>
      </c>
      <c r="L4957" s="89" t="str">
        <v>3个月以上</v>
      </c>
      <c r="M4957" s="92" t="s">
        <v>30</v>
      </c>
      <c r="N4957" s="102">
        <v>1</v>
      </c>
      <c r="O4957" s="93" t="str">
        <f>_xlfn.XLOOKUP(P4957,匹配表1065!U:U,匹配表1065!T:T)</f>
        <v>HO00001482</v>
      </c>
      <c r="P4957" s="102" t="s">
        <v>146</v>
      </c>
      <c r="Q4957" s="102" t="s">
        <v>471</v>
      </c>
      <c r="R4957" s="89" t="str">
        <f>_xlfn.XLOOKUP(Q4957,匹配表1065!L:L,匹配表1065!O:O)</f>
        <v>A</v>
      </c>
      <c r="S4957" s="93" t="str">
        <f>IFERROR(_xlfn.XLOOKUP(Q4957,匹配表1065!AI:AI,匹配表1065!AJ:AJ),"绿标")</f>
        <v>红标</v>
      </c>
      <c r="T4957" s="93" t="str" cm="1">
        <f t="array" ref="T4957:U4957">_xlfn.XLOOKUP(Q4957,匹配表1065!L:L,匹配表1065!M:N)</f>
        <v>头痛</v>
      </c>
      <c r="U4957" s="94" t="str">
        <v>神经内科</v>
      </c>
      <c r="V4957" s="95" t="s">
        <v>67</v>
      </c>
      <c r="W4957" s="93">
        <f>_xlfn.XLOOKUP(M4957,匹配表1065!D:D,匹配表1065!F:F)*N4957</f>
        <v>12</v>
      </c>
    </row>
    <row r="4958" customHeight="1" spans="1:23">
      <c r="A4958" s="89" t="s">
        <v>877</v>
      </c>
      <c r="B4958" s="105">
        <v>46209</v>
      </c>
      <c r="C4958" s="91" t="str">
        <f t="shared" si="156"/>
        <v>7月第2周</v>
      </c>
      <c r="D4958" s="89" t="s">
        <v>892</v>
      </c>
      <c r="E4958" s="89" t="str">
        <f t="shared" si="157"/>
        <v>7月第2周--周1</v>
      </c>
      <c r="F4958" s="103" t="s">
        <v>27</v>
      </c>
      <c r="G4958" s="102" t="s">
        <v>136</v>
      </c>
      <c r="H4958" s="92" t="str">
        <f>_xlfn.XLOOKUP(O4958,匹配表1065!T:T,匹配表1065!W:W)</f>
        <v>青岛市</v>
      </c>
      <c r="I4958" s="89" t="str">
        <f>_xlfn.XLOOKUP(O4958,匹配表1065!T:T,匹配表1065!X:X)</f>
        <v>PME2032</v>
      </c>
      <c r="J4958" s="102" t="s">
        <v>143</v>
      </c>
      <c r="K4958" s="89" cm="1">
        <f ca="1" t="array" ref="K4958:L4958">_xlfn.XLOOKUP(J4958,匹配表1065!Y:Y,匹配表1065!AA:AB)</f>
        <v>31</v>
      </c>
      <c r="L4958" s="89" t="str">
        <v>3个月以上</v>
      </c>
      <c r="M4958" s="92" t="s">
        <v>55</v>
      </c>
      <c r="N4958" s="102">
        <v>1</v>
      </c>
      <c r="O4958" s="93" t="str">
        <f>_xlfn.XLOOKUP(P4958,匹配表1065!U:U,匹配表1065!T:T)</f>
        <v>HO00001482</v>
      </c>
      <c r="P4958" s="102" t="s">
        <v>146</v>
      </c>
      <c r="Q4958" s="102" t="s">
        <v>549</v>
      </c>
      <c r="R4958" s="89" t="str">
        <f>_xlfn.XLOOKUP(Q4958,匹配表1065!L:L,匹配表1065!O:O)</f>
        <v>A</v>
      </c>
      <c r="S4958" s="93" t="str">
        <f>IFERROR(_xlfn.XLOOKUP(Q4958,匹配表1065!AI:AI,匹配表1065!AJ:AJ),"绿标")</f>
        <v>红标</v>
      </c>
      <c r="T4958" s="93" t="str" cm="1">
        <f t="array" ref="T4958:U4958">_xlfn.XLOOKUP(Q4958,匹配表1065!L:L,匹配表1065!M:N)</f>
        <v>头痛</v>
      </c>
      <c r="U4958" s="94" t="str">
        <v>神经内科</v>
      </c>
      <c r="V4958" s="95" t="s">
        <v>33</v>
      </c>
      <c r="W4958" s="93">
        <f>_xlfn.XLOOKUP(M4958,匹配表1065!D:D,匹配表1065!F:F)*N4958</f>
        <v>8</v>
      </c>
    </row>
    <row r="4959" customHeight="1" spans="1:23">
      <c r="A4959" s="89" t="s">
        <v>877</v>
      </c>
      <c r="B4959" s="105">
        <v>46209</v>
      </c>
      <c r="C4959" s="91" t="str">
        <f t="shared" si="156"/>
        <v>7月第2周</v>
      </c>
      <c r="D4959" s="89" t="s">
        <v>892</v>
      </c>
      <c r="E4959" s="89" t="str">
        <f t="shared" si="157"/>
        <v>7月第2周--周1</v>
      </c>
      <c r="F4959" s="103" t="s">
        <v>27</v>
      </c>
      <c r="G4959" s="102" t="s">
        <v>136</v>
      </c>
      <c r="H4959" s="92" t="str">
        <f>_xlfn.XLOOKUP(O4959,匹配表1065!T:T,匹配表1065!W:W)</f>
        <v>青岛市</v>
      </c>
      <c r="I4959" s="89" t="str">
        <f>_xlfn.XLOOKUP(O4959,匹配表1065!T:T,匹配表1065!X:X)</f>
        <v>PME2032</v>
      </c>
      <c r="J4959" s="102" t="s">
        <v>143</v>
      </c>
      <c r="K4959" s="89" cm="1">
        <f ca="1" t="array" ref="K4959:L4959">_xlfn.XLOOKUP(J4959,匹配表1065!Y:Y,匹配表1065!AA:AB)</f>
        <v>31</v>
      </c>
      <c r="L4959" s="89" t="str">
        <v>3个月以上</v>
      </c>
      <c r="M4959" s="92" t="s">
        <v>35</v>
      </c>
      <c r="N4959" s="102">
        <v>1</v>
      </c>
      <c r="O4959" s="93" t="str">
        <f>_xlfn.XLOOKUP(P4959,匹配表1065!U:U,匹配表1065!T:T)</f>
        <v>HO00001482</v>
      </c>
      <c r="P4959" s="102" t="s">
        <v>146</v>
      </c>
      <c r="Q4959" s="102" t="s">
        <v>249</v>
      </c>
      <c r="R4959" s="89" t="str">
        <f>_xlfn.XLOOKUP(Q4959,匹配表1065!L:L,匹配表1065!O:O)</f>
        <v>C</v>
      </c>
      <c r="S4959" s="93" t="str">
        <f>IFERROR(_xlfn.XLOOKUP(Q4959,匹配表1065!AI:AI,匹配表1065!AJ:AJ),"绿标")</f>
        <v>绿标</v>
      </c>
      <c r="T4959" s="93" t="str" cm="1">
        <f t="array" ref="T4959:U4959">_xlfn.XLOOKUP(Q4959,匹配表1065!L:L,匹配表1065!M:N)</f>
        <v>眩晕</v>
      </c>
      <c r="U4959" s="94" t="str">
        <v>耳鼻喉科</v>
      </c>
      <c r="V4959" s="95" t="s">
        <v>70</v>
      </c>
      <c r="W4959" s="93">
        <f>_xlfn.XLOOKUP(M4959,匹配表1065!D:D,匹配表1065!F:F)*N4959</f>
        <v>4</v>
      </c>
    </row>
    <row r="4960" customHeight="1" spans="1:23">
      <c r="A4960" s="89" t="s">
        <v>877</v>
      </c>
      <c r="B4960" s="105">
        <v>46209</v>
      </c>
      <c r="C4960" s="91" t="str">
        <f t="shared" si="156"/>
        <v>7月第2周</v>
      </c>
      <c r="D4960" s="89" t="s">
        <v>892</v>
      </c>
      <c r="E4960" s="89" t="str">
        <f t="shared" si="157"/>
        <v>7月第2周--周1</v>
      </c>
      <c r="F4960" s="103" t="s">
        <v>27</v>
      </c>
      <c r="G4960" s="102" t="s">
        <v>136</v>
      </c>
      <c r="H4960" s="92" t="str">
        <f>_xlfn.XLOOKUP(O4960,匹配表1065!T:T,匹配表1065!W:W)</f>
        <v>青岛市</v>
      </c>
      <c r="I4960" s="89" t="str">
        <f>_xlfn.XLOOKUP(O4960,匹配表1065!T:T,匹配表1065!X:X)</f>
        <v>PME2031</v>
      </c>
      <c r="J4960" s="102" t="s">
        <v>155</v>
      </c>
      <c r="K4960" s="89" cm="1">
        <f ca="1" t="array" ref="K4960:L4960">_xlfn.XLOOKUP(J4960,匹配表1065!Y:Y,匹配表1065!AA:AB)</f>
        <v>31</v>
      </c>
      <c r="L4960" s="89" t="str">
        <v>3个月以上</v>
      </c>
      <c r="M4960" s="92" t="s">
        <v>30</v>
      </c>
      <c r="N4960" s="102">
        <v>1</v>
      </c>
      <c r="O4960" s="93" t="str">
        <f>_xlfn.XLOOKUP(P4960,匹配表1065!U:U,匹配表1065!T:T)</f>
        <v>HO00072793</v>
      </c>
      <c r="P4960" s="102" t="s">
        <v>159</v>
      </c>
      <c r="Q4960" s="102" t="s">
        <v>339</v>
      </c>
      <c r="R4960" s="89" t="str">
        <f>_xlfn.XLOOKUP(Q4960,匹配表1065!L:L,匹配表1065!O:O)</f>
        <v>C</v>
      </c>
      <c r="S4960" s="93" t="str">
        <f>IFERROR(_xlfn.XLOOKUP(Q4960,匹配表1065!AI:AI,匹配表1065!AJ:AJ),"绿标")</f>
        <v>红标</v>
      </c>
      <c r="T4960" s="93" t="str" cm="1">
        <f t="array" ref="T4960:U4960">_xlfn.XLOOKUP(Q4960,匹配表1065!L:L,匹配表1065!M:N)</f>
        <v>眩晕</v>
      </c>
      <c r="U4960" s="94" t="str">
        <v>神经内科</v>
      </c>
      <c r="V4960" s="95" t="s">
        <v>67</v>
      </c>
      <c r="W4960" s="93">
        <f>_xlfn.XLOOKUP(M4960,匹配表1065!D:D,匹配表1065!F:F)*N4960</f>
        <v>12</v>
      </c>
    </row>
    <row r="4961" customHeight="1" spans="1:23">
      <c r="A4961" s="89" t="s">
        <v>877</v>
      </c>
      <c r="B4961" s="105">
        <v>46209</v>
      </c>
      <c r="C4961" s="91" t="str">
        <f t="shared" si="156"/>
        <v>7月第2周</v>
      </c>
      <c r="D4961" s="89" t="s">
        <v>892</v>
      </c>
      <c r="E4961" s="89" t="str">
        <f t="shared" si="157"/>
        <v>7月第2周--周1</v>
      </c>
      <c r="F4961" s="103" t="s">
        <v>27</v>
      </c>
      <c r="G4961" s="102" t="s">
        <v>136</v>
      </c>
      <c r="H4961" s="92" t="str">
        <f>_xlfn.XLOOKUP(O4961,匹配表1065!T:T,匹配表1065!W:W)</f>
        <v>青岛市</v>
      </c>
      <c r="I4961" s="89" t="str">
        <f>_xlfn.XLOOKUP(O4961,匹配表1065!T:T,匹配表1065!X:X)</f>
        <v>PME2031</v>
      </c>
      <c r="J4961" s="102" t="s">
        <v>155</v>
      </c>
      <c r="K4961" s="89" cm="1">
        <f ca="1" t="array" ref="K4961:L4961">_xlfn.XLOOKUP(J4961,匹配表1065!Y:Y,匹配表1065!AA:AB)</f>
        <v>31</v>
      </c>
      <c r="L4961" s="89" t="str">
        <v>3个月以上</v>
      </c>
      <c r="M4961" s="92" t="s">
        <v>30</v>
      </c>
      <c r="N4961" s="102">
        <v>1</v>
      </c>
      <c r="O4961" s="93" t="str">
        <f>_xlfn.XLOOKUP(P4961,匹配表1065!U:U,匹配表1065!T:T)</f>
        <v>HO00001485</v>
      </c>
      <c r="P4961" s="102" t="s">
        <v>253</v>
      </c>
      <c r="Q4961" s="102" t="s">
        <v>254</v>
      </c>
      <c r="R4961" s="89" t="str">
        <f>_xlfn.XLOOKUP(Q4961,匹配表1065!L:L,匹配表1065!O:O)</f>
        <v>B</v>
      </c>
      <c r="S4961" s="93" t="str">
        <f>IFERROR(_xlfn.XLOOKUP(Q4961,匹配表1065!AI:AI,匹配表1065!AJ:AJ),"绿标")</f>
        <v>红标</v>
      </c>
      <c r="T4961" s="93" t="str" cm="1">
        <f t="array" ref="T4961:U4961">_xlfn.XLOOKUP(Q4961,匹配表1065!L:L,匹配表1065!M:N)</f>
        <v>脑血管</v>
      </c>
      <c r="U4961" s="94" t="str">
        <v>神经内科</v>
      </c>
      <c r="V4961" s="95" t="s">
        <v>67</v>
      </c>
      <c r="W4961" s="93">
        <f>_xlfn.XLOOKUP(M4961,匹配表1065!D:D,匹配表1065!F:F)*N4961</f>
        <v>12</v>
      </c>
    </row>
    <row r="4962" customHeight="1" spans="1:23">
      <c r="A4962" s="89" t="s">
        <v>877</v>
      </c>
      <c r="B4962" s="105">
        <v>46209</v>
      </c>
      <c r="C4962" s="91" t="str">
        <f t="shared" si="156"/>
        <v>7月第2周</v>
      </c>
      <c r="D4962" s="89" t="s">
        <v>892</v>
      </c>
      <c r="E4962" s="89" t="str">
        <f t="shared" si="157"/>
        <v>7月第2周--周1</v>
      </c>
      <c r="F4962" s="103" t="s">
        <v>27</v>
      </c>
      <c r="G4962" s="102" t="s">
        <v>136</v>
      </c>
      <c r="H4962" s="92" t="str">
        <f>_xlfn.XLOOKUP(O4962,匹配表1065!T:T,匹配表1065!W:W)</f>
        <v>青岛市</v>
      </c>
      <c r="I4962" s="89" t="str">
        <f>_xlfn.XLOOKUP(O4962,匹配表1065!T:T,匹配表1065!X:X)</f>
        <v>PME2031</v>
      </c>
      <c r="J4962" s="102" t="s">
        <v>155</v>
      </c>
      <c r="K4962" s="89" cm="1">
        <f ca="1" t="array" ref="K4962:L4962">_xlfn.XLOOKUP(J4962,匹配表1065!Y:Y,匹配表1065!AA:AB)</f>
        <v>31</v>
      </c>
      <c r="L4962" s="89" t="str">
        <v>3个月以上</v>
      </c>
      <c r="M4962" s="92" t="s">
        <v>35</v>
      </c>
      <c r="N4962" s="102">
        <v>1</v>
      </c>
      <c r="O4962" s="93" t="str">
        <f>_xlfn.XLOOKUP(P4962,匹配表1065!U:U,匹配表1065!T:T)</f>
        <v>HO00001478</v>
      </c>
      <c r="P4962" s="102" t="s">
        <v>156</v>
      </c>
      <c r="Q4962" s="102" t="s">
        <v>300</v>
      </c>
      <c r="R4962" s="89" t="str">
        <f>_xlfn.XLOOKUP(Q4962,匹配表1065!L:L,匹配表1065!O:O)</f>
        <v>C</v>
      </c>
      <c r="S4962" s="93" t="str">
        <f>IFERROR(_xlfn.XLOOKUP(Q4962,匹配表1065!AI:AI,匹配表1065!AJ:AJ),"绿标")</f>
        <v>红标</v>
      </c>
      <c r="T4962" s="93" t="str" cm="1">
        <f t="array" ref="T4962:U4962">_xlfn.XLOOKUP(Q4962,匹配表1065!L:L,匹配表1065!M:N)</f>
        <v>眩晕</v>
      </c>
      <c r="U4962" s="94" t="str">
        <v>神经内科</v>
      </c>
      <c r="V4962" s="95" t="s">
        <v>67</v>
      </c>
      <c r="W4962" s="93">
        <f>_xlfn.XLOOKUP(M4962,匹配表1065!D:D,匹配表1065!F:F)*N4962</f>
        <v>4</v>
      </c>
    </row>
    <row r="4963" customHeight="1" spans="1:23">
      <c r="A4963" s="89" t="s">
        <v>877</v>
      </c>
      <c r="B4963" s="105">
        <v>46209</v>
      </c>
      <c r="C4963" s="91" t="str">
        <f t="shared" si="156"/>
        <v>7月第2周</v>
      </c>
      <c r="D4963" s="89" t="s">
        <v>892</v>
      </c>
      <c r="E4963" s="89" t="str">
        <f t="shared" si="157"/>
        <v>7月第2周--周1</v>
      </c>
      <c r="F4963" s="103" t="s">
        <v>27</v>
      </c>
      <c r="G4963" s="102" t="s">
        <v>136</v>
      </c>
      <c r="H4963" s="92" t="str">
        <f>_xlfn.XLOOKUP(O4963,匹配表1065!T:T,匹配表1065!W:W)</f>
        <v>潍坊市</v>
      </c>
      <c r="I4963" s="89" t="str">
        <f>_xlfn.XLOOKUP(O4963,匹配表1065!T:T,匹配表1065!X:X)</f>
        <v>PME2036</v>
      </c>
      <c r="J4963" s="102" t="s">
        <v>161</v>
      </c>
      <c r="K4963" s="89" cm="1">
        <f ca="1" t="array" ref="K4963:L4963">_xlfn.XLOOKUP(J4963,匹配表1065!Y:Y,匹配表1065!AA:AB)</f>
        <v>1519</v>
      </c>
      <c r="L4963" s="89" t="str">
        <v>3个月以上</v>
      </c>
      <c r="M4963" s="92" t="s">
        <v>202</v>
      </c>
      <c r="N4963" s="102">
        <v>1</v>
      </c>
      <c r="O4963" s="93" t="str">
        <f>_xlfn.XLOOKUP(P4963,匹配表1065!U:U,匹配表1065!T:T)</f>
        <v>HO00001521</v>
      </c>
      <c r="P4963" s="102" t="s">
        <v>162</v>
      </c>
      <c r="Q4963" s="102" t="s">
        <v>166</v>
      </c>
      <c r="R4963" s="89" t="str">
        <f>_xlfn.XLOOKUP(Q4963,匹配表1065!L:L,匹配表1065!O:O)</f>
        <v>B</v>
      </c>
      <c r="S4963" s="93" t="str">
        <f>IFERROR(_xlfn.XLOOKUP(Q4963,匹配表1065!AI:AI,匹配表1065!AJ:AJ),"绿标")</f>
        <v>红标</v>
      </c>
      <c r="T4963" s="93" t="str" cm="1">
        <f t="array" ref="T4963:U4963">_xlfn.XLOOKUP(Q4963,匹配表1065!L:L,匹配表1065!M:N)</f>
        <v>脑血管</v>
      </c>
      <c r="U4963" s="94" t="str">
        <v>神经内科</v>
      </c>
      <c r="V4963" s="95" t="s">
        <v>42</v>
      </c>
      <c r="W4963" s="93">
        <f>_xlfn.XLOOKUP(M4963,匹配表1065!D:D,匹配表1065!F:F)*N4963</f>
        <v>16</v>
      </c>
    </row>
    <row r="4964" customHeight="1" spans="1:23">
      <c r="A4964" s="89" t="s">
        <v>877</v>
      </c>
      <c r="B4964" s="105">
        <v>46209</v>
      </c>
      <c r="C4964" s="91" t="str">
        <f t="shared" si="156"/>
        <v>7月第2周</v>
      </c>
      <c r="D4964" s="89" t="s">
        <v>892</v>
      </c>
      <c r="E4964" s="89" t="str">
        <f t="shared" si="157"/>
        <v>7月第2周--周1</v>
      </c>
      <c r="F4964" s="103" t="s">
        <v>27</v>
      </c>
      <c r="G4964" s="102" t="s">
        <v>136</v>
      </c>
      <c r="H4964" s="92" t="str">
        <f>_xlfn.XLOOKUP(O4964,匹配表1065!T:T,匹配表1065!W:W)</f>
        <v>潍坊市</v>
      </c>
      <c r="I4964" s="89" t="str">
        <f>_xlfn.XLOOKUP(O4964,匹配表1065!T:T,匹配表1065!X:X)</f>
        <v>PME2036</v>
      </c>
      <c r="J4964" s="102" t="s">
        <v>161</v>
      </c>
      <c r="K4964" s="89" cm="1">
        <f ca="1" t="array" ref="K4964:L4964">_xlfn.XLOOKUP(J4964,匹配表1065!Y:Y,匹配表1065!AA:AB)</f>
        <v>1519</v>
      </c>
      <c r="L4964" s="89" t="str">
        <v>3个月以上</v>
      </c>
      <c r="M4964" s="92" t="s">
        <v>55</v>
      </c>
      <c r="N4964" s="102">
        <v>1</v>
      </c>
      <c r="O4964" s="93" t="str">
        <f>_xlfn.XLOOKUP(P4964,匹配表1065!U:U,匹配表1065!T:T)</f>
        <v>HO00001506</v>
      </c>
      <c r="P4964" s="102" t="s">
        <v>395</v>
      </c>
      <c r="Q4964" s="102" t="s">
        <v>475</v>
      </c>
      <c r="R4964" s="89" t="str">
        <f>_xlfn.XLOOKUP(Q4964,匹配表1065!L:L,匹配表1065!O:O)</f>
        <v>A</v>
      </c>
      <c r="S4964" s="93" t="str">
        <f>IFERROR(_xlfn.XLOOKUP(Q4964,匹配表1065!AI:AI,匹配表1065!AJ:AJ),"绿标")</f>
        <v>红标</v>
      </c>
      <c r="T4964" s="93" t="str" cm="1">
        <f t="array" ref="T4964:U4964">_xlfn.XLOOKUP(Q4964,匹配表1065!L:L,匹配表1065!M:N)</f>
        <v>头痛</v>
      </c>
      <c r="U4964" s="94" t="str">
        <v>神经内科</v>
      </c>
      <c r="V4964" s="95" t="s">
        <v>42</v>
      </c>
      <c r="W4964" s="93">
        <f>_xlfn.XLOOKUP(M4964,匹配表1065!D:D,匹配表1065!F:F)*N4964</f>
        <v>8</v>
      </c>
    </row>
    <row r="4965" customHeight="1" spans="1:23">
      <c r="A4965" s="89" t="s">
        <v>877</v>
      </c>
      <c r="B4965" s="105">
        <v>46209</v>
      </c>
      <c r="C4965" s="91" t="str">
        <f t="shared" si="156"/>
        <v>7月第2周</v>
      </c>
      <c r="D4965" s="89" t="s">
        <v>892</v>
      </c>
      <c r="E4965" s="89" t="str">
        <f t="shared" si="157"/>
        <v>7月第2周--周1</v>
      </c>
      <c r="F4965" s="103" t="s">
        <v>27</v>
      </c>
      <c r="G4965" s="102" t="s">
        <v>136</v>
      </c>
      <c r="H4965" s="92" t="str">
        <f>_xlfn.XLOOKUP(O4965,匹配表1065!T:T,匹配表1065!W:W)</f>
        <v>烟台市</v>
      </c>
      <c r="I4965" s="89" t="str">
        <f>_xlfn.XLOOKUP(O4965,匹配表1065!T:T,匹配表1065!X:X)</f>
        <v>PME2034</v>
      </c>
      <c r="J4965" s="102" t="s">
        <v>501</v>
      </c>
      <c r="K4965" s="89" cm="1">
        <f ca="1" t="array" ref="K4965:L4965">_xlfn.XLOOKUP(J4965,匹配表1065!Y:Y,匹配表1065!AA:AB)</f>
        <v>4</v>
      </c>
      <c r="L4965" s="89" t="str">
        <v>3个月以上</v>
      </c>
      <c r="M4965" s="92" t="s">
        <v>35</v>
      </c>
      <c r="N4965" s="102">
        <v>1</v>
      </c>
      <c r="O4965" s="93" t="str">
        <f>_xlfn.XLOOKUP(P4965,匹配表1065!U:U,匹配表1065!T:T)</f>
        <v>HO00001522</v>
      </c>
      <c r="P4965" s="102" t="s">
        <v>502</v>
      </c>
      <c r="Q4965" s="102" t="s">
        <v>895</v>
      </c>
      <c r="R4965" s="89" t="str">
        <f>_xlfn.XLOOKUP(Q4965,匹配表1065!L:L,匹配表1065!O:O)</f>
        <v>D</v>
      </c>
      <c r="S4965" s="93" t="str">
        <f>IFERROR(_xlfn.XLOOKUP(Q4965,匹配表1065!AI:AI,匹配表1065!AJ:AJ),"绿标")</f>
        <v>绿标</v>
      </c>
      <c r="T4965" s="93" t="str" cm="1">
        <f t="array" ref="T4965:U4965">_xlfn.XLOOKUP(Q4965,匹配表1065!L:L,匹配表1065!M:N)</f>
        <v>疼痛</v>
      </c>
      <c r="U4965" s="94" t="str">
        <v>疼痛科</v>
      </c>
      <c r="V4965" s="95" t="s">
        <v>42</v>
      </c>
      <c r="W4965" s="93">
        <f>_xlfn.XLOOKUP(M4965,匹配表1065!D:D,匹配表1065!F:F)*N4965</f>
        <v>4</v>
      </c>
    </row>
    <row r="4966" customHeight="1" spans="1:23">
      <c r="A4966" s="89" t="s">
        <v>877</v>
      </c>
      <c r="B4966" s="105">
        <v>46209</v>
      </c>
      <c r="C4966" s="91" t="str">
        <f t="shared" si="156"/>
        <v>7月第2周</v>
      </c>
      <c r="D4966" s="89" t="s">
        <v>892</v>
      </c>
      <c r="E4966" s="89" t="str">
        <f t="shared" si="157"/>
        <v>7月第2周--周1</v>
      </c>
      <c r="F4966" s="103" t="s">
        <v>27</v>
      </c>
      <c r="G4966" s="102" t="s">
        <v>136</v>
      </c>
      <c r="H4966" s="92" t="str">
        <f>_xlfn.XLOOKUP(O4966,匹配表1065!T:T,匹配表1065!W:W)</f>
        <v>烟台市</v>
      </c>
      <c r="I4966" s="89" t="str">
        <f>_xlfn.XLOOKUP(O4966,匹配表1065!T:T,匹配表1065!X:X)</f>
        <v>PME2034</v>
      </c>
      <c r="J4966" s="102" t="s">
        <v>501</v>
      </c>
      <c r="K4966" s="89" cm="1">
        <f ca="1" t="array" ref="K4966:L4966">_xlfn.XLOOKUP(J4966,匹配表1065!Y:Y,匹配表1065!AA:AB)</f>
        <v>4</v>
      </c>
      <c r="L4966" s="89" t="str">
        <v>3个月以上</v>
      </c>
      <c r="M4966" s="92" t="s">
        <v>35</v>
      </c>
      <c r="N4966" s="102">
        <v>1</v>
      </c>
      <c r="O4966" s="93" t="str">
        <f>_xlfn.XLOOKUP(P4966,匹配表1065!U:U,匹配表1065!T:T)</f>
        <v>HO00001522</v>
      </c>
      <c r="P4966" s="102" t="s">
        <v>502</v>
      </c>
      <c r="Q4966" s="102" t="s">
        <v>503</v>
      </c>
      <c r="R4966" s="89" t="str">
        <f>_xlfn.XLOOKUP(Q4966,匹配表1065!L:L,匹配表1065!O:O)</f>
        <v>A</v>
      </c>
      <c r="S4966" s="93" t="str">
        <f>IFERROR(_xlfn.XLOOKUP(Q4966,匹配表1065!AI:AI,匹配表1065!AJ:AJ),"绿标")</f>
        <v>绿标</v>
      </c>
      <c r="T4966" s="93" t="str" cm="1">
        <f t="array" ref="T4966:U4966">_xlfn.XLOOKUP(Q4966,匹配表1065!L:L,匹配表1065!M:N)</f>
        <v>头痛</v>
      </c>
      <c r="U4966" s="94" t="str">
        <v>神经内科</v>
      </c>
      <c r="V4966" s="95" t="s">
        <v>33</v>
      </c>
      <c r="W4966" s="93">
        <f>_xlfn.XLOOKUP(M4966,匹配表1065!D:D,匹配表1065!F:F)*N4966</f>
        <v>4</v>
      </c>
    </row>
    <row r="4967" customHeight="1" spans="1:23">
      <c r="A4967" s="89" t="s">
        <v>877</v>
      </c>
      <c r="B4967" s="105">
        <v>46209</v>
      </c>
      <c r="C4967" s="91" t="str">
        <f t="shared" si="156"/>
        <v>7月第2周</v>
      </c>
      <c r="D4967" s="89" t="s">
        <v>892</v>
      </c>
      <c r="E4967" s="89" t="str">
        <f t="shared" si="157"/>
        <v>7月第2周--周1</v>
      </c>
      <c r="F4967" s="103" t="s">
        <v>27</v>
      </c>
      <c r="G4967" s="102" t="s">
        <v>136</v>
      </c>
      <c r="H4967" s="92" t="str">
        <f>_xlfn.XLOOKUP(O4967,匹配表1065!T:T,匹配表1065!W:W)</f>
        <v>青岛市</v>
      </c>
      <c r="I4967" s="89" t="str">
        <f>_xlfn.XLOOKUP(O4967,匹配表1065!T:T,匹配表1065!X:X)</f>
        <v>PME2033</v>
      </c>
      <c r="J4967" s="102" t="s">
        <v>137</v>
      </c>
      <c r="K4967" s="89" cm="1">
        <f ca="1" t="array" ref="K4967:L4967">_xlfn.XLOOKUP(J4967,匹配表1065!Y:Y,匹配表1065!AA:AB)</f>
        <v>10</v>
      </c>
      <c r="L4967" s="89" t="str">
        <v>3个月以上</v>
      </c>
      <c r="M4967" s="92" t="s">
        <v>30</v>
      </c>
      <c r="N4967" s="102">
        <v>1</v>
      </c>
      <c r="O4967" s="93" t="str">
        <f>_xlfn.XLOOKUP(P4967,匹配表1065!U:U,匹配表1065!T:T)</f>
        <v>HO00001481</v>
      </c>
      <c r="P4967" s="102" t="s">
        <v>246</v>
      </c>
      <c r="Q4967" s="102" t="s">
        <v>306</v>
      </c>
      <c r="R4967" s="89" t="str">
        <f>_xlfn.XLOOKUP(Q4967,匹配表1065!L:L,匹配表1065!O:O)</f>
        <v>A</v>
      </c>
      <c r="S4967" s="93" t="str">
        <f>IFERROR(_xlfn.XLOOKUP(Q4967,匹配表1065!AI:AI,匹配表1065!AJ:AJ),"绿标")</f>
        <v>红标</v>
      </c>
      <c r="T4967" s="93" t="str" cm="1">
        <f t="array" ref="T4967:U4967">_xlfn.XLOOKUP(Q4967,匹配表1065!L:L,匹配表1065!M:N)</f>
        <v>头痛</v>
      </c>
      <c r="U4967" s="94" t="str">
        <v>神经内科</v>
      </c>
      <c r="V4967" s="95" t="s">
        <v>42</v>
      </c>
      <c r="W4967" s="93">
        <f>_xlfn.XLOOKUP(M4967,匹配表1065!D:D,匹配表1065!F:F)*N4967</f>
        <v>12</v>
      </c>
    </row>
    <row r="4968" customHeight="1" spans="1:23">
      <c r="A4968" s="89" t="s">
        <v>877</v>
      </c>
      <c r="B4968" s="105">
        <v>46209</v>
      </c>
      <c r="C4968" s="91" t="str">
        <f t="shared" si="156"/>
        <v>7月第2周</v>
      </c>
      <c r="D4968" s="89" t="s">
        <v>892</v>
      </c>
      <c r="E4968" s="89" t="str">
        <f t="shared" si="157"/>
        <v>7月第2周--周1</v>
      </c>
      <c r="F4968" s="103" t="s">
        <v>27</v>
      </c>
      <c r="G4968" s="102" t="s">
        <v>136</v>
      </c>
      <c r="H4968" s="92" t="str">
        <f>_xlfn.XLOOKUP(O4968,匹配表1065!T:T,匹配表1065!W:W)</f>
        <v>威海市</v>
      </c>
      <c r="I4968" s="89" t="str">
        <f>_xlfn.XLOOKUP(O4968,匹配表1065!T:T,匹配表1065!X:X)</f>
        <v>PME2033</v>
      </c>
      <c r="J4968" s="102" t="s">
        <v>137</v>
      </c>
      <c r="K4968" s="89" cm="1">
        <f ca="1" t="array" ref="K4968:L4968">_xlfn.XLOOKUP(J4968,匹配表1065!Y:Y,匹配表1065!AA:AB)</f>
        <v>10</v>
      </c>
      <c r="L4968" s="89" t="str">
        <v>3个月以上</v>
      </c>
      <c r="M4968" s="92" t="s">
        <v>35</v>
      </c>
      <c r="N4968" s="102">
        <v>1</v>
      </c>
      <c r="O4968" s="93" t="str">
        <f>_xlfn.XLOOKUP(P4968,匹配表1065!U:U,匹配表1065!T:T)</f>
        <v>HO00001513</v>
      </c>
      <c r="P4968" s="102" t="s">
        <v>622</v>
      </c>
      <c r="Q4968" s="102" t="s">
        <v>623</v>
      </c>
      <c r="R4968" s="89" t="str">
        <f>_xlfn.XLOOKUP(Q4968,匹配表1065!L:L,匹配表1065!O:O)</f>
        <v>A</v>
      </c>
      <c r="S4968" s="93" t="str">
        <f>IFERROR(_xlfn.XLOOKUP(Q4968,匹配表1065!AI:AI,匹配表1065!AJ:AJ),"绿标")</f>
        <v>绿标</v>
      </c>
      <c r="T4968" s="93" t="str" cm="1">
        <f t="array" ref="T4968:U4968">_xlfn.XLOOKUP(Q4968,匹配表1065!L:L,匹配表1065!M:N)</f>
        <v>头痛</v>
      </c>
      <c r="U4968" s="94" t="str">
        <v>神经内科</v>
      </c>
      <c r="V4968" s="95" t="s">
        <v>58</v>
      </c>
      <c r="W4968" s="93">
        <f>_xlfn.XLOOKUP(M4968,匹配表1065!D:D,匹配表1065!F:F)*N4968</f>
        <v>4</v>
      </c>
    </row>
    <row r="4969" customHeight="1" spans="1:23">
      <c r="A4969" s="89" t="s">
        <v>877</v>
      </c>
      <c r="B4969" s="105">
        <v>46209</v>
      </c>
      <c r="C4969" s="91" t="str">
        <f t="shared" si="156"/>
        <v>7月第2周</v>
      </c>
      <c r="D4969" s="89" t="s">
        <v>892</v>
      </c>
      <c r="E4969" s="89" t="str">
        <f t="shared" si="157"/>
        <v>7月第2周--周1</v>
      </c>
      <c r="F4969" s="103" t="s">
        <v>27</v>
      </c>
      <c r="G4969" s="102" t="s">
        <v>167</v>
      </c>
      <c r="H4969" s="92" t="str">
        <f>_xlfn.XLOOKUP(O4969,匹配表1065!T:T,匹配表1065!W:W)</f>
        <v>苏州市</v>
      </c>
      <c r="I4969" s="89" t="str">
        <f>_xlfn.XLOOKUP(O4969,匹配表1065!T:T,匹配表1065!X:X)</f>
        <v>PME2011</v>
      </c>
      <c r="J4969" s="102" t="s">
        <v>852</v>
      </c>
      <c r="K4969" s="89" t="e" cm="1">
        <f ca="1" t="array" ref="K4969">_xlfn.XLOOKUP(J4969,匹配表1065!Y:Y,匹配表1065!AA:AB)</f>
        <v>#N/A</v>
      </c>
      <c r="L4969" s="89"/>
      <c r="M4969" s="92" t="s">
        <v>35</v>
      </c>
      <c r="N4969" s="102">
        <v>1</v>
      </c>
      <c r="O4969" s="93" t="str">
        <f>_xlfn.XLOOKUP(P4969,匹配表1065!U:U,匹配表1065!T:T)</f>
        <v>HO00307823</v>
      </c>
      <c r="P4969" s="102" t="s">
        <v>169</v>
      </c>
      <c r="Q4969" s="102" t="s">
        <v>896</v>
      </c>
      <c r="R4969" s="89" t="str">
        <f>_xlfn.XLOOKUP(Q4969,匹配表1065!L:L,匹配表1065!O:O)</f>
        <v>B</v>
      </c>
      <c r="S4969" s="93" t="str">
        <f>IFERROR(_xlfn.XLOOKUP(Q4969,匹配表1065!AI:AI,匹配表1065!AJ:AJ),"绿标")</f>
        <v>绿标</v>
      </c>
      <c r="T4969" s="93" t="str" cm="1">
        <f t="array" ref="T4969:U4969">_xlfn.XLOOKUP(Q4969,匹配表1065!L:L,匹配表1065!M:N)</f>
        <v>脑血管</v>
      </c>
      <c r="U4969" s="94" t="str">
        <v>神经内科</v>
      </c>
      <c r="V4969" s="95" t="s">
        <v>58</v>
      </c>
      <c r="W4969" s="93">
        <f>_xlfn.XLOOKUP(M4969,匹配表1065!D:D,匹配表1065!F:F)*N4969</f>
        <v>4</v>
      </c>
    </row>
    <row r="4970" customHeight="1" spans="1:23">
      <c r="A4970" s="89" t="s">
        <v>877</v>
      </c>
      <c r="B4970" s="105">
        <v>46209</v>
      </c>
      <c r="C4970" s="91" t="str">
        <f t="shared" si="156"/>
        <v>7月第2周</v>
      </c>
      <c r="D4970" s="89" t="s">
        <v>892</v>
      </c>
      <c r="E4970" s="89" t="str">
        <f t="shared" si="157"/>
        <v>7月第2周--周1</v>
      </c>
      <c r="F4970" s="103" t="s">
        <v>27</v>
      </c>
      <c r="G4970" s="102" t="s">
        <v>167</v>
      </c>
      <c r="H4970" s="92" t="str">
        <f>_xlfn.XLOOKUP(O4970,匹配表1065!T:T,匹配表1065!W:W)</f>
        <v>南通市</v>
      </c>
      <c r="I4970" s="89" t="str">
        <f>_xlfn.XLOOKUP(O4970,匹配表1065!T:T,匹配表1065!X:X)</f>
        <v>PME2013</v>
      </c>
      <c r="J4970" s="102" t="s">
        <v>180</v>
      </c>
      <c r="K4970" s="89" cm="1">
        <f ca="1" t="array" ref="K4970:L4970">_xlfn.XLOOKUP(J4970,匹配表1065!Y:Y,匹配表1065!AA:AB)</f>
        <v>51</v>
      </c>
      <c r="L4970" s="89" t="str">
        <v>3个月以上</v>
      </c>
      <c r="M4970" s="92" t="s">
        <v>30</v>
      </c>
      <c r="N4970" s="102">
        <v>2</v>
      </c>
      <c r="O4970" s="93" t="str">
        <f>_xlfn.XLOOKUP(P4970,匹配表1065!U:U,匹配表1065!T:T)</f>
        <v>HO00001066</v>
      </c>
      <c r="P4970" s="102" t="s">
        <v>183</v>
      </c>
      <c r="Q4970" s="102" t="s">
        <v>296</v>
      </c>
      <c r="R4970" s="89" t="str">
        <f>_xlfn.XLOOKUP(Q4970,匹配表1065!L:L,匹配表1065!O:O)</f>
        <v>C</v>
      </c>
      <c r="S4970" s="93" t="str">
        <f>IFERROR(_xlfn.XLOOKUP(Q4970,匹配表1065!AI:AI,匹配表1065!AJ:AJ),"绿标")</f>
        <v>红标</v>
      </c>
      <c r="T4970" s="93" t="str" cm="1">
        <f t="array" ref="T4970:U4970">_xlfn.XLOOKUP(Q4970,匹配表1065!L:L,匹配表1065!M:N)</f>
        <v>眩晕</v>
      </c>
      <c r="U4970" s="94" t="str">
        <v>耳鼻喉科</v>
      </c>
      <c r="V4970" s="95" t="s">
        <v>70</v>
      </c>
      <c r="W4970" s="93">
        <f>_xlfn.XLOOKUP(M4970,匹配表1065!D:D,匹配表1065!F:F)*N4970</f>
        <v>24</v>
      </c>
    </row>
    <row r="4971" customHeight="1" spans="1:23">
      <c r="A4971" s="89" t="s">
        <v>877</v>
      </c>
      <c r="B4971" s="105">
        <v>46209</v>
      </c>
      <c r="C4971" s="91" t="str">
        <f t="shared" si="156"/>
        <v>7月第2周</v>
      </c>
      <c r="D4971" s="89" t="s">
        <v>892</v>
      </c>
      <c r="E4971" s="89" t="str">
        <f t="shared" si="157"/>
        <v>7月第2周--周1</v>
      </c>
      <c r="F4971" s="103" t="s">
        <v>27</v>
      </c>
      <c r="G4971" s="102" t="s">
        <v>167</v>
      </c>
      <c r="H4971" s="92" t="str">
        <f>_xlfn.XLOOKUP(O4971,匹配表1065!T:T,匹配表1065!W:W)</f>
        <v>南通市</v>
      </c>
      <c r="I4971" s="89" t="str">
        <f>_xlfn.XLOOKUP(O4971,匹配表1065!T:T,匹配表1065!X:X)</f>
        <v>PME2013</v>
      </c>
      <c r="J4971" s="102" t="s">
        <v>180</v>
      </c>
      <c r="K4971" s="89" cm="1">
        <f ca="1" t="array" ref="K4971:L4971">_xlfn.XLOOKUP(J4971,匹配表1065!Y:Y,匹配表1065!AA:AB)</f>
        <v>51</v>
      </c>
      <c r="L4971" s="89" t="str">
        <v>3个月以上</v>
      </c>
      <c r="M4971" s="92" t="s">
        <v>35</v>
      </c>
      <c r="N4971" s="102">
        <v>1</v>
      </c>
      <c r="O4971" s="93" t="str">
        <f>_xlfn.XLOOKUP(P4971,匹配表1065!U:U,匹配表1065!T:T)</f>
        <v>HO00001066</v>
      </c>
      <c r="P4971" s="102" t="s">
        <v>183</v>
      </c>
      <c r="Q4971" s="102" t="s">
        <v>477</v>
      </c>
      <c r="R4971" s="89" t="str">
        <f>_xlfn.XLOOKUP(Q4971,匹配表1065!L:L,匹配表1065!O:O)</f>
        <v>B</v>
      </c>
      <c r="S4971" s="93" t="str">
        <f>IFERROR(_xlfn.XLOOKUP(Q4971,匹配表1065!AI:AI,匹配表1065!AJ:AJ),"绿标")</f>
        <v>绿标</v>
      </c>
      <c r="T4971" s="93" t="str" cm="1">
        <f t="array" ref="T4971:U4971">_xlfn.XLOOKUP(Q4971,匹配表1065!L:L,匹配表1065!M:N)</f>
        <v>脑血管</v>
      </c>
      <c r="U4971" s="94" t="str">
        <v>神经内科</v>
      </c>
      <c r="V4971" s="95" t="s">
        <v>33</v>
      </c>
      <c r="W4971" s="93">
        <f>_xlfn.XLOOKUP(M4971,匹配表1065!D:D,匹配表1065!F:F)*N4971</f>
        <v>4</v>
      </c>
    </row>
    <row r="4972" customHeight="1" spans="1:23">
      <c r="A4972" s="89" t="s">
        <v>877</v>
      </c>
      <c r="B4972" s="105">
        <v>46209</v>
      </c>
      <c r="C4972" s="91" t="str">
        <f t="shared" si="156"/>
        <v>7月第2周</v>
      </c>
      <c r="D4972" s="89" t="s">
        <v>892</v>
      </c>
      <c r="E4972" s="89" t="str">
        <f t="shared" si="157"/>
        <v>7月第2周--周1</v>
      </c>
      <c r="F4972" s="103" t="s">
        <v>27</v>
      </c>
      <c r="G4972" s="102" t="s">
        <v>167</v>
      </c>
      <c r="H4972" s="92" t="str">
        <f>_xlfn.XLOOKUP(O4972,匹配表1065!T:T,匹配表1065!W:W)</f>
        <v>南通市</v>
      </c>
      <c r="I4972" s="89" t="str">
        <f>_xlfn.XLOOKUP(O4972,匹配表1065!T:T,匹配表1065!X:X)</f>
        <v>PME2013</v>
      </c>
      <c r="J4972" s="102" t="s">
        <v>180</v>
      </c>
      <c r="K4972" s="89" cm="1">
        <f ca="1" t="array" ref="K4972:L4972">_xlfn.XLOOKUP(J4972,匹配表1065!Y:Y,匹配表1065!AA:AB)</f>
        <v>51</v>
      </c>
      <c r="L4972" s="89" t="str">
        <v>3个月以上</v>
      </c>
      <c r="M4972" s="92" t="s">
        <v>35</v>
      </c>
      <c r="N4972" s="102">
        <v>1</v>
      </c>
      <c r="O4972" s="93" t="str">
        <f>_xlfn.XLOOKUP(P4972,匹配表1065!U:U,匹配表1065!T:T)</f>
        <v>HO00001066</v>
      </c>
      <c r="P4972" s="102" t="s">
        <v>183</v>
      </c>
      <c r="Q4972" s="102" t="s">
        <v>184</v>
      </c>
      <c r="R4972" s="89" t="str">
        <f>_xlfn.XLOOKUP(Q4972,匹配表1065!L:L,匹配表1065!O:O)</f>
        <v>A</v>
      </c>
      <c r="S4972" s="93" t="str">
        <f>IFERROR(_xlfn.XLOOKUP(Q4972,匹配表1065!AI:AI,匹配表1065!AJ:AJ),"绿标")</f>
        <v>红标</v>
      </c>
      <c r="T4972" s="93" t="str" cm="1">
        <f t="array" ref="T4972:U4972">_xlfn.XLOOKUP(Q4972,匹配表1065!L:L,匹配表1065!M:N)</f>
        <v>头痛</v>
      </c>
      <c r="U4972" s="94" t="str">
        <v>神经内科</v>
      </c>
      <c r="V4972" s="95" t="s">
        <v>33</v>
      </c>
      <c r="W4972" s="93">
        <f>_xlfn.XLOOKUP(M4972,匹配表1065!D:D,匹配表1065!F:F)*N4972</f>
        <v>4</v>
      </c>
    </row>
    <row r="4973" customHeight="1" spans="1:23">
      <c r="A4973" s="89" t="s">
        <v>877</v>
      </c>
      <c r="B4973" s="105">
        <v>46209</v>
      </c>
      <c r="C4973" s="91" t="str">
        <f t="shared" si="156"/>
        <v>7月第2周</v>
      </c>
      <c r="D4973" s="89" t="s">
        <v>892</v>
      </c>
      <c r="E4973" s="89" t="str">
        <f t="shared" si="157"/>
        <v>7月第2周--周1</v>
      </c>
      <c r="F4973" s="103" t="s">
        <v>27</v>
      </c>
      <c r="G4973" s="102" t="s">
        <v>167</v>
      </c>
      <c r="H4973" s="92" t="str">
        <f>_xlfn.XLOOKUP(O4973,匹配表1065!T:T,匹配表1065!W:W)</f>
        <v>无锡市</v>
      </c>
      <c r="I4973" s="89" t="str">
        <f>_xlfn.XLOOKUP(O4973,匹配表1065!T:T,匹配表1065!X:X)</f>
        <v>PME2014</v>
      </c>
      <c r="J4973" s="102" t="s">
        <v>581</v>
      </c>
      <c r="K4973" s="89" cm="1">
        <f ca="1" t="array" ref="K4973:L4973">_xlfn.XLOOKUP(J4973,匹配表1065!Y:Y,匹配表1065!AA:AB)</f>
        <v>1</v>
      </c>
      <c r="L4973" s="89" t="str">
        <v>3个月以内</v>
      </c>
      <c r="M4973" s="92" t="s">
        <v>30</v>
      </c>
      <c r="N4973" s="102">
        <v>1</v>
      </c>
      <c r="O4973" s="93" t="str">
        <f>_xlfn.XLOOKUP(P4973,匹配表1065!U:U,匹配表1065!T:T)</f>
        <v>HO00000949</v>
      </c>
      <c r="P4973" s="102" t="s">
        <v>662</v>
      </c>
      <c r="Q4973" s="102" t="s">
        <v>663</v>
      </c>
      <c r="R4973" s="89" t="str">
        <f>_xlfn.XLOOKUP(Q4973,匹配表1065!L:L,匹配表1065!O:O)</f>
        <v>A</v>
      </c>
      <c r="S4973" s="93" t="str">
        <f>IFERROR(_xlfn.XLOOKUP(Q4973,匹配表1065!AI:AI,匹配表1065!AJ:AJ),"绿标")</f>
        <v>红标</v>
      </c>
      <c r="T4973" s="93" t="str" cm="1">
        <f t="array" ref="T4973:U4973">_xlfn.XLOOKUP(Q4973,匹配表1065!L:L,匹配表1065!M:N)</f>
        <v>头痛</v>
      </c>
      <c r="U4973" s="94" t="str">
        <v>神经内科</v>
      </c>
      <c r="V4973" s="95" t="s">
        <v>67</v>
      </c>
      <c r="W4973" s="93">
        <f>_xlfn.XLOOKUP(M4973,匹配表1065!D:D,匹配表1065!F:F)*N4973</f>
        <v>12</v>
      </c>
    </row>
    <row r="4974" customHeight="1" spans="1:23">
      <c r="A4974" s="89" t="s">
        <v>877</v>
      </c>
      <c r="B4974" s="105">
        <v>46209</v>
      </c>
      <c r="C4974" s="91" t="str">
        <f t="shared" si="156"/>
        <v>7月第2周</v>
      </c>
      <c r="D4974" s="89" t="s">
        <v>892</v>
      </c>
      <c r="E4974" s="89" t="str">
        <f t="shared" si="157"/>
        <v>7月第2周--周1</v>
      </c>
      <c r="F4974" s="103" t="s">
        <v>27</v>
      </c>
      <c r="G4974" s="102" t="s">
        <v>167</v>
      </c>
      <c r="H4974" s="92" t="str">
        <f>_xlfn.XLOOKUP(O4974,匹配表1065!T:T,匹配表1065!W:W)</f>
        <v>苏州市</v>
      </c>
      <c r="I4974" s="89" t="str">
        <f>_xlfn.XLOOKUP(O4974,匹配表1065!T:T,匹配表1065!X:X)</f>
        <v>PME2011</v>
      </c>
      <c r="J4974" s="102" t="s">
        <v>168</v>
      </c>
      <c r="K4974" s="89" cm="1">
        <f ca="1" t="array" ref="K4974:L4974">_xlfn.XLOOKUP(J4974,匹配表1065!Y:Y,匹配表1065!AA:AB)</f>
        <v>19</v>
      </c>
      <c r="L4974" s="89" t="str">
        <v>3个月以上</v>
      </c>
      <c r="M4974" s="92" t="s">
        <v>30</v>
      </c>
      <c r="N4974" s="102">
        <v>3</v>
      </c>
      <c r="O4974" s="93" t="str">
        <f>_xlfn.XLOOKUP(P4974,匹配表1065!U:U,匹配表1065!T:T)</f>
        <v>HO00307823</v>
      </c>
      <c r="P4974" s="102" t="s">
        <v>169</v>
      </c>
      <c r="Q4974" s="102" t="s">
        <v>170</v>
      </c>
      <c r="R4974" s="89" t="str">
        <f>_xlfn.XLOOKUP(Q4974,匹配表1065!L:L,匹配表1065!O:O)</f>
        <v>A</v>
      </c>
      <c r="S4974" s="93" t="str">
        <f>IFERROR(_xlfn.XLOOKUP(Q4974,匹配表1065!AI:AI,匹配表1065!AJ:AJ),"绿标")</f>
        <v>红标</v>
      </c>
      <c r="T4974" s="93" t="str" cm="1">
        <f t="array" ref="T4974:U4974">_xlfn.XLOOKUP(Q4974,匹配表1065!L:L,匹配表1065!M:N)</f>
        <v>头痛</v>
      </c>
      <c r="U4974" s="94" t="str">
        <v>神经内科</v>
      </c>
      <c r="V4974" s="95" t="s">
        <v>67</v>
      </c>
      <c r="W4974" s="93">
        <f>_xlfn.XLOOKUP(M4974,匹配表1065!D:D,匹配表1065!F:F)*N4974</f>
        <v>36</v>
      </c>
    </row>
    <row r="4975" customHeight="1" spans="1:23">
      <c r="A4975" s="89" t="s">
        <v>877</v>
      </c>
      <c r="B4975" s="105">
        <v>46209</v>
      </c>
      <c r="C4975" s="91" t="str">
        <f t="shared" si="156"/>
        <v>7月第2周</v>
      </c>
      <c r="D4975" s="89" t="s">
        <v>892</v>
      </c>
      <c r="E4975" s="89" t="str">
        <f t="shared" si="157"/>
        <v>7月第2周--周1</v>
      </c>
      <c r="F4975" s="103" t="s">
        <v>27</v>
      </c>
      <c r="G4975" s="102" t="s">
        <v>167</v>
      </c>
      <c r="H4975" s="92" t="str">
        <f>_xlfn.XLOOKUP(O4975,匹配表1065!T:T,匹配表1065!W:W)</f>
        <v>苏州市</v>
      </c>
      <c r="I4975" s="89" t="str">
        <f>_xlfn.XLOOKUP(O4975,匹配表1065!T:T,匹配表1065!X:X)</f>
        <v>PME2011</v>
      </c>
      <c r="J4975" s="102" t="s">
        <v>168</v>
      </c>
      <c r="K4975" s="89" cm="1">
        <f ca="1" t="array" ref="K4975:L4975">_xlfn.XLOOKUP(J4975,匹配表1065!Y:Y,匹配表1065!AA:AB)</f>
        <v>19</v>
      </c>
      <c r="L4975" s="89" t="str">
        <v>3个月以上</v>
      </c>
      <c r="M4975" s="92" t="s">
        <v>35</v>
      </c>
      <c r="N4975" s="102">
        <v>1</v>
      </c>
      <c r="O4975" s="93" t="str">
        <f>_xlfn.XLOOKUP(P4975,匹配表1065!U:U,匹配表1065!T:T)</f>
        <v>HO00307823</v>
      </c>
      <c r="P4975" s="102" t="s">
        <v>169</v>
      </c>
      <c r="Q4975" s="102" t="s">
        <v>172</v>
      </c>
      <c r="R4975" s="89" t="str">
        <f>_xlfn.XLOOKUP(Q4975,匹配表1065!L:L,匹配表1065!O:O)</f>
        <v>C</v>
      </c>
      <c r="S4975" s="93" t="str">
        <f>IFERROR(_xlfn.XLOOKUP(Q4975,匹配表1065!AI:AI,匹配表1065!AJ:AJ),"绿标")</f>
        <v>绿标</v>
      </c>
      <c r="T4975" s="93" t="str" cm="1">
        <f t="array" ref="T4975:U4975">_xlfn.XLOOKUP(Q4975,匹配表1065!L:L,匹配表1065!M:N)</f>
        <v>眩晕</v>
      </c>
      <c r="U4975" s="94" t="str">
        <v>神经内科</v>
      </c>
      <c r="V4975" s="95" t="s">
        <v>70</v>
      </c>
      <c r="W4975" s="93">
        <f>_xlfn.XLOOKUP(M4975,匹配表1065!D:D,匹配表1065!F:F)*N4975</f>
        <v>4</v>
      </c>
    </row>
    <row r="4976" customHeight="1" spans="1:23">
      <c r="A4976" s="89" t="s">
        <v>877</v>
      </c>
      <c r="B4976" s="105">
        <v>46209</v>
      </c>
      <c r="C4976" s="91" t="str">
        <f t="shared" si="156"/>
        <v>7月第2周</v>
      </c>
      <c r="D4976" s="89" t="s">
        <v>892</v>
      </c>
      <c r="E4976" s="89" t="str">
        <f t="shared" si="157"/>
        <v>7月第2周--周1</v>
      </c>
      <c r="F4976" s="103" t="s">
        <v>27</v>
      </c>
      <c r="G4976" s="102" t="s">
        <v>167</v>
      </c>
      <c r="H4976" s="92" t="str">
        <f>_xlfn.XLOOKUP(O4976,匹配表1065!T:T,匹配表1065!W:W)</f>
        <v>苏州市</v>
      </c>
      <c r="I4976" s="89" t="str">
        <f>_xlfn.XLOOKUP(O4976,匹配表1065!T:T,匹配表1065!X:X)</f>
        <v>PME2011</v>
      </c>
      <c r="J4976" s="102" t="s">
        <v>168</v>
      </c>
      <c r="K4976" s="89" cm="1">
        <f ca="1" t="array" ref="K4976:L4976">_xlfn.XLOOKUP(J4976,匹配表1065!Y:Y,匹配表1065!AA:AB)</f>
        <v>19</v>
      </c>
      <c r="L4976" s="89" t="str">
        <v>3个月以上</v>
      </c>
      <c r="M4976" s="92" t="s">
        <v>35</v>
      </c>
      <c r="N4976" s="102">
        <v>1</v>
      </c>
      <c r="O4976" s="93" t="str">
        <f>_xlfn.XLOOKUP(P4976,匹配表1065!U:U,匹配表1065!T:T)</f>
        <v>HO00307823</v>
      </c>
      <c r="P4976" s="102" t="s">
        <v>169</v>
      </c>
      <c r="Q4976" s="102" t="s">
        <v>897</v>
      </c>
      <c r="R4976" s="89" t="str">
        <f>_xlfn.XLOOKUP(Q4976,匹配表1065!L:L,匹配表1065!O:O)</f>
        <v>B</v>
      </c>
      <c r="S4976" s="93" t="str">
        <f>IFERROR(_xlfn.XLOOKUP(Q4976,匹配表1065!AI:AI,匹配表1065!AJ:AJ),"绿标")</f>
        <v>绿标</v>
      </c>
      <c r="T4976" s="93" t="str" cm="1">
        <f t="array" ref="T4976:U4976">_xlfn.XLOOKUP(Q4976,匹配表1065!L:L,匹配表1065!M:N)</f>
        <v>脑血管</v>
      </c>
      <c r="U4976" s="94" t="str">
        <v>神经内科</v>
      </c>
      <c r="V4976" s="95" t="s">
        <v>70</v>
      </c>
      <c r="W4976" s="93">
        <f>_xlfn.XLOOKUP(M4976,匹配表1065!D:D,匹配表1065!F:F)*N4976</f>
        <v>4</v>
      </c>
    </row>
    <row r="4977" customHeight="1" spans="1:23">
      <c r="A4977" s="89" t="s">
        <v>877</v>
      </c>
      <c r="B4977" s="105">
        <v>46209</v>
      </c>
      <c r="C4977" s="91" t="str">
        <f t="shared" si="156"/>
        <v>7月第2周</v>
      </c>
      <c r="D4977" s="89" t="s">
        <v>892</v>
      </c>
      <c r="E4977" s="89" t="str">
        <f t="shared" si="157"/>
        <v>7月第2周--周1</v>
      </c>
      <c r="F4977" s="103" t="s">
        <v>27</v>
      </c>
      <c r="G4977" s="102" t="s">
        <v>167</v>
      </c>
      <c r="H4977" s="92" t="str">
        <f>_xlfn.XLOOKUP(O4977,匹配表1065!T:T,匹配表1065!W:W)</f>
        <v>苏州市</v>
      </c>
      <c r="I4977" s="89" t="str">
        <f>_xlfn.XLOOKUP(O4977,匹配表1065!T:T,匹配表1065!X:X)</f>
        <v>PME2017</v>
      </c>
      <c r="J4977" s="102" t="s">
        <v>323</v>
      </c>
      <c r="K4977" s="89" cm="1">
        <f ca="1" t="array" ref="K4977:L4977">_xlfn.XLOOKUP(J4977,匹配表1065!Y:Y,匹配表1065!AA:AB)</f>
        <v>7</v>
      </c>
      <c r="L4977" s="89" t="str">
        <v>3个月以上</v>
      </c>
      <c r="M4977" s="92" t="s">
        <v>30</v>
      </c>
      <c r="N4977" s="102">
        <v>1</v>
      </c>
      <c r="O4977" s="93" t="str">
        <f>_xlfn.XLOOKUP(P4977,匹配表1065!U:U,匹配表1065!T:T)</f>
        <v>HO00017517</v>
      </c>
      <c r="P4977" s="102" t="s">
        <v>348</v>
      </c>
      <c r="Q4977" s="102" t="s">
        <v>898</v>
      </c>
      <c r="R4977" s="89" t="str">
        <f>_xlfn.XLOOKUP(Q4977,匹配表1065!L:L,匹配表1065!O:O)</f>
        <v>C</v>
      </c>
      <c r="S4977" s="93" t="str">
        <f>IFERROR(_xlfn.XLOOKUP(Q4977,匹配表1065!AI:AI,匹配表1065!AJ:AJ),"绿标")</f>
        <v>绿标</v>
      </c>
      <c r="T4977" s="93" t="str" cm="1">
        <f t="array" ref="T4977:U4977">_xlfn.XLOOKUP(Q4977,匹配表1065!L:L,匹配表1065!M:N)</f>
        <v>眩晕</v>
      </c>
      <c r="U4977" s="94" t="str">
        <v>耳鼻喉科</v>
      </c>
      <c r="V4977" s="95" t="s">
        <v>70</v>
      </c>
      <c r="W4977" s="93">
        <f>_xlfn.XLOOKUP(M4977,匹配表1065!D:D,匹配表1065!F:F)*N4977</f>
        <v>12</v>
      </c>
    </row>
    <row r="4978" customHeight="1" spans="1:23">
      <c r="A4978" s="89" t="s">
        <v>877</v>
      </c>
      <c r="B4978" s="105">
        <v>46209</v>
      </c>
      <c r="C4978" s="91" t="str">
        <f t="shared" si="156"/>
        <v>7月第2周</v>
      </c>
      <c r="D4978" s="89" t="s">
        <v>892</v>
      </c>
      <c r="E4978" s="89" t="str">
        <f t="shared" si="157"/>
        <v>7月第2周--周1</v>
      </c>
      <c r="F4978" s="103" t="s">
        <v>27</v>
      </c>
      <c r="G4978" s="102" t="s">
        <v>167</v>
      </c>
      <c r="H4978" s="92" t="str">
        <f>_xlfn.XLOOKUP(O4978,匹配表1065!T:T,匹配表1065!W:W)</f>
        <v>苏州市</v>
      </c>
      <c r="I4978" s="89" t="str">
        <f>_xlfn.XLOOKUP(O4978,匹配表1065!T:T,匹配表1065!X:X)</f>
        <v>PME2009</v>
      </c>
      <c r="J4978" s="102" t="s">
        <v>193</v>
      </c>
      <c r="K4978" s="89" cm="1">
        <f ca="1" t="array" ref="K4978:L4978">_xlfn.XLOOKUP(J4978,匹配表1065!Y:Y,匹配表1065!AA:AB)</f>
        <v>7</v>
      </c>
      <c r="L4978" s="89" t="str">
        <v>3个月以上</v>
      </c>
      <c r="M4978" s="92" t="s">
        <v>35</v>
      </c>
      <c r="N4978" s="102">
        <v>1</v>
      </c>
      <c r="O4978" s="93" t="str">
        <f>_xlfn.XLOOKUP(P4978,匹配表1065!U:U,匹配表1065!T:T)</f>
        <v>HO00017518</v>
      </c>
      <c r="P4978" s="102" t="s">
        <v>194</v>
      </c>
      <c r="Q4978" s="102" t="s">
        <v>195</v>
      </c>
      <c r="R4978" s="89" t="str">
        <f>_xlfn.XLOOKUP(Q4978,匹配表1065!L:L,匹配表1065!O:O)</f>
        <v>C</v>
      </c>
      <c r="S4978" s="93" t="str">
        <f>IFERROR(_xlfn.XLOOKUP(Q4978,匹配表1065!AI:AI,匹配表1065!AJ:AJ),"绿标")</f>
        <v>红标</v>
      </c>
      <c r="T4978" s="93" t="str" cm="1">
        <f t="array" ref="T4978:U4978">_xlfn.XLOOKUP(Q4978,匹配表1065!L:L,匹配表1065!M:N)</f>
        <v>眩晕</v>
      </c>
      <c r="U4978" s="94" t="str">
        <v>耳鼻喉科</v>
      </c>
      <c r="V4978" s="95" t="s">
        <v>70</v>
      </c>
      <c r="W4978" s="93">
        <f>_xlfn.XLOOKUP(M4978,匹配表1065!D:D,匹配表1065!F:F)*N4978</f>
        <v>4</v>
      </c>
    </row>
    <row r="4979" customHeight="1" spans="1:23">
      <c r="A4979" s="89" t="s">
        <v>877</v>
      </c>
      <c r="B4979" s="105">
        <v>46209</v>
      </c>
      <c r="C4979" s="91" t="str">
        <f t="shared" si="156"/>
        <v>7月第2周</v>
      </c>
      <c r="D4979" s="89" t="s">
        <v>892</v>
      </c>
      <c r="E4979" s="89" t="str">
        <f t="shared" si="157"/>
        <v>7月第2周--周1</v>
      </c>
      <c r="F4979" s="103" t="s">
        <v>27</v>
      </c>
      <c r="G4979" s="102" t="s">
        <v>167</v>
      </c>
      <c r="H4979" s="92" t="str">
        <f>_xlfn.XLOOKUP(O4979,匹配表1065!T:T,匹配表1065!W:W)</f>
        <v>无锡市</v>
      </c>
      <c r="I4979" s="89" t="str">
        <f>_xlfn.XLOOKUP(O4979,匹配表1065!T:T,匹配表1065!X:X)</f>
        <v>PME2009</v>
      </c>
      <c r="J4979" s="102" t="s">
        <v>193</v>
      </c>
      <c r="K4979" s="89" cm="1">
        <f ca="1" t="array" ref="K4979:L4979">_xlfn.XLOOKUP(J4979,匹配表1065!Y:Y,匹配表1065!AA:AB)</f>
        <v>7</v>
      </c>
      <c r="L4979" s="89" t="str">
        <v>3个月以上</v>
      </c>
      <c r="M4979" s="92" t="s">
        <v>30</v>
      </c>
      <c r="N4979" s="102">
        <v>1</v>
      </c>
      <c r="O4979" s="93" t="str">
        <f>_xlfn.XLOOKUP(P4979,匹配表1065!U:U,匹配表1065!T:T)</f>
        <v>HO00001116</v>
      </c>
      <c r="P4979" s="102" t="s">
        <v>229</v>
      </c>
      <c r="Q4979" s="102" t="s">
        <v>230</v>
      </c>
      <c r="R4979" s="89" t="str">
        <f>_xlfn.XLOOKUP(Q4979,匹配表1065!L:L,匹配表1065!O:O)</f>
        <v>A</v>
      </c>
      <c r="S4979" s="93" t="str">
        <f>IFERROR(_xlfn.XLOOKUP(Q4979,匹配表1065!AI:AI,匹配表1065!AJ:AJ),"绿标")</f>
        <v>绿标</v>
      </c>
      <c r="T4979" s="93" t="str" cm="1">
        <f t="array" ref="T4979:U4979">_xlfn.XLOOKUP(Q4979,匹配表1065!L:L,匹配表1065!M:N)</f>
        <v>头痛</v>
      </c>
      <c r="U4979" s="94" t="str">
        <v>神经内科</v>
      </c>
      <c r="V4979" s="95" t="s">
        <v>42</v>
      </c>
      <c r="W4979" s="93">
        <f>_xlfn.XLOOKUP(M4979,匹配表1065!D:D,匹配表1065!F:F)*N4979</f>
        <v>12</v>
      </c>
    </row>
    <row r="4980" customHeight="1" spans="1:23">
      <c r="A4980" s="89" t="s">
        <v>877</v>
      </c>
      <c r="B4980" s="105">
        <v>46209</v>
      </c>
      <c r="C4980" s="91" t="str">
        <f t="shared" si="156"/>
        <v>7月第2周</v>
      </c>
      <c r="D4980" s="89" t="s">
        <v>892</v>
      </c>
      <c r="E4980" s="89" t="str">
        <f t="shared" si="157"/>
        <v>7月第2周--周1</v>
      </c>
      <c r="F4980" s="103" t="s">
        <v>27</v>
      </c>
      <c r="G4980" s="102" t="s">
        <v>167</v>
      </c>
      <c r="H4980" s="92" t="str">
        <f>_xlfn.XLOOKUP(O4980,匹配表1065!T:T,匹配表1065!W:W)</f>
        <v>苏州市</v>
      </c>
      <c r="I4980" s="89" t="str">
        <f>_xlfn.XLOOKUP(O4980,匹配表1065!T:T,匹配表1065!X:X)</f>
        <v>PME2016</v>
      </c>
      <c r="J4980" s="102" t="s">
        <v>173</v>
      </c>
      <c r="K4980" s="89" cm="1">
        <f ca="1" t="array" ref="K4980:L4980">_xlfn.XLOOKUP(J4980,匹配表1065!Y:Y,匹配表1065!AA:AB)</f>
        <v>1</v>
      </c>
      <c r="L4980" s="89" t="str">
        <v>3个月以内</v>
      </c>
      <c r="M4980" s="92" t="s">
        <v>30</v>
      </c>
      <c r="N4980" s="102">
        <v>1</v>
      </c>
      <c r="O4980" s="93" t="str">
        <f>_xlfn.XLOOKUP(P4980,匹配表1065!U:U,匹配表1065!T:T)</f>
        <v>HO00001048</v>
      </c>
      <c r="P4980" s="102" t="s">
        <v>176</v>
      </c>
      <c r="Q4980" s="102" t="s">
        <v>220</v>
      </c>
      <c r="R4980" s="89" t="str">
        <f>_xlfn.XLOOKUP(Q4980,匹配表1065!L:L,匹配表1065!O:O)</f>
        <v>A</v>
      </c>
      <c r="S4980" s="93" t="str">
        <f>IFERROR(_xlfn.XLOOKUP(Q4980,匹配表1065!AI:AI,匹配表1065!AJ:AJ),"绿标")</f>
        <v>红标</v>
      </c>
      <c r="T4980" s="93" t="str" cm="1">
        <f t="array" ref="T4980:U4980">_xlfn.XLOOKUP(Q4980,匹配表1065!L:L,匹配表1065!M:N)</f>
        <v>头痛</v>
      </c>
      <c r="U4980" s="94" t="str">
        <v>神经内科</v>
      </c>
      <c r="V4980" s="95" t="s">
        <v>70</v>
      </c>
      <c r="W4980" s="93">
        <f>_xlfn.XLOOKUP(M4980,匹配表1065!D:D,匹配表1065!F:F)*N4980</f>
        <v>12</v>
      </c>
    </row>
    <row r="4981" customHeight="1" spans="1:23">
      <c r="A4981" s="89" t="s">
        <v>877</v>
      </c>
      <c r="B4981" s="105">
        <v>46209</v>
      </c>
      <c r="C4981" s="91" t="str">
        <f t="shared" ref="C4981:C5044" si="158">MONTH(B4981)&amp;TEXT(WEEKNUM(B4981,2)-WEEKNUM(B4981+1-DAY(B4981),2)+1,"月第0周")</f>
        <v>7月第2周</v>
      </c>
      <c r="D4981" s="89" t="s">
        <v>892</v>
      </c>
      <c r="E4981" s="89" t="str">
        <f t="shared" ref="E4981:E5044" si="159">D4981&amp;"--"&amp;"周"&amp;WEEKDAY(B4981,2)</f>
        <v>7月第2周--周1</v>
      </c>
      <c r="F4981" s="103" t="s">
        <v>27</v>
      </c>
      <c r="G4981" s="102" t="s">
        <v>167</v>
      </c>
      <c r="H4981" s="92" t="str">
        <f>_xlfn.XLOOKUP(O4981,匹配表1065!T:T,匹配表1065!W:W)</f>
        <v>苏州市</v>
      </c>
      <c r="I4981" s="89" t="str">
        <f>_xlfn.XLOOKUP(O4981,匹配表1065!T:T,匹配表1065!X:X)</f>
        <v>PME2016</v>
      </c>
      <c r="J4981" s="102" t="s">
        <v>173</v>
      </c>
      <c r="K4981" s="89" cm="1">
        <f ca="1" t="array" ref="K4981:L4981">_xlfn.XLOOKUP(J4981,匹配表1065!Y:Y,匹配表1065!AA:AB)</f>
        <v>1</v>
      </c>
      <c r="L4981" s="89" t="str">
        <v>3个月以内</v>
      </c>
      <c r="M4981" s="92" t="s">
        <v>30</v>
      </c>
      <c r="N4981" s="102">
        <v>2</v>
      </c>
      <c r="O4981" s="93" t="str">
        <f>_xlfn.XLOOKUP(P4981,匹配表1065!U:U,匹配表1065!T:T)</f>
        <v>HO00001048</v>
      </c>
      <c r="P4981" s="102" t="s">
        <v>176</v>
      </c>
      <c r="Q4981" s="102" t="s">
        <v>290</v>
      </c>
      <c r="R4981" s="89" t="str">
        <f>_xlfn.XLOOKUP(Q4981,匹配表1065!L:L,匹配表1065!O:O)</f>
        <v>A</v>
      </c>
      <c r="S4981" s="93" t="str">
        <f>IFERROR(_xlfn.XLOOKUP(Q4981,匹配表1065!AI:AI,匹配表1065!AJ:AJ),"绿标")</f>
        <v>红标</v>
      </c>
      <c r="T4981" s="93" t="str" cm="1">
        <f t="array" ref="T4981:U4981">_xlfn.XLOOKUP(Q4981,匹配表1065!L:L,匹配表1065!M:N)</f>
        <v>头痛</v>
      </c>
      <c r="U4981" s="94" t="str">
        <v>神经内科</v>
      </c>
      <c r="V4981" s="95" t="s">
        <v>70</v>
      </c>
      <c r="W4981" s="93">
        <f>_xlfn.XLOOKUP(M4981,匹配表1065!D:D,匹配表1065!F:F)*N4981</f>
        <v>24</v>
      </c>
    </row>
    <row r="4982" customHeight="1" spans="1:23">
      <c r="A4982" s="89" t="s">
        <v>877</v>
      </c>
      <c r="B4982" s="105">
        <v>46209</v>
      </c>
      <c r="C4982" s="91" t="str">
        <f t="shared" si="158"/>
        <v>7月第2周</v>
      </c>
      <c r="D4982" s="89" t="s">
        <v>892</v>
      </c>
      <c r="E4982" s="89" t="str">
        <f t="shared" si="159"/>
        <v>7月第2周--周1</v>
      </c>
      <c r="F4982" s="103" t="s">
        <v>27</v>
      </c>
      <c r="G4982" s="102" t="s">
        <v>167</v>
      </c>
      <c r="H4982" s="92" t="str">
        <f>_xlfn.XLOOKUP(O4982,匹配表1065!T:T,匹配表1065!W:W)</f>
        <v>苏州市</v>
      </c>
      <c r="I4982" s="89" t="str">
        <f>_xlfn.XLOOKUP(O4982,匹配表1065!T:T,匹配表1065!X:X)</f>
        <v>PME2016</v>
      </c>
      <c r="J4982" s="102" t="s">
        <v>173</v>
      </c>
      <c r="K4982" s="89" cm="1">
        <f ca="1" t="array" ref="K4982:L4982">_xlfn.XLOOKUP(J4982,匹配表1065!Y:Y,匹配表1065!AA:AB)</f>
        <v>1</v>
      </c>
      <c r="L4982" s="89" t="str">
        <v>3个月以内</v>
      </c>
      <c r="M4982" s="92" t="s">
        <v>35</v>
      </c>
      <c r="N4982" s="102">
        <v>2</v>
      </c>
      <c r="O4982" s="93" t="str">
        <f>_xlfn.XLOOKUP(P4982,匹配表1065!U:U,匹配表1065!T:T)</f>
        <v>HO00001048</v>
      </c>
      <c r="P4982" s="102" t="s">
        <v>176</v>
      </c>
      <c r="Q4982" s="102" t="s">
        <v>292</v>
      </c>
      <c r="R4982" s="89" t="str">
        <f>_xlfn.XLOOKUP(Q4982,匹配表1065!L:L,匹配表1065!O:O)</f>
        <v>A</v>
      </c>
      <c r="S4982" s="93" t="str">
        <f>IFERROR(_xlfn.XLOOKUP(Q4982,匹配表1065!AI:AI,匹配表1065!AJ:AJ),"绿标")</f>
        <v>红标</v>
      </c>
      <c r="T4982" s="93" t="str" cm="1">
        <f t="array" ref="T4982:U4982">_xlfn.XLOOKUP(Q4982,匹配表1065!L:L,匹配表1065!M:N)</f>
        <v>头痛</v>
      </c>
      <c r="U4982" s="94" t="str">
        <v>神经内科</v>
      </c>
      <c r="V4982" s="95" t="s">
        <v>70</v>
      </c>
      <c r="W4982" s="93">
        <f>_xlfn.XLOOKUP(M4982,匹配表1065!D:D,匹配表1065!F:F)*N4982</f>
        <v>8</v>
      </c>
    </row>
    <row r="4983" customHeight="1" spans="1:23">
      <c r="A4983" s="89" t="s">
        <v>877</v>
      </c>
      <c r="B4983" s="105">
        <v>46209</v>
      </c>
      <c r="C4983" s="91" t="str">
        <f t="shared" si="158"/>
        <v>7月第2周</v>
      </c>
      <c r="D4983" s="89" t="s">
        <v>892</v>
      </c>
      <c r="E4983" s="89" t="str">
        <f t="shared" si="159"/>
        <v>7月第2周--周1</v>
      </c>
      <c r="F4983" s="103" t="s">
        <v>27</v>
      </c>
      <c r="G4983" s="102" t="s">
        <v>167</v>
      </c>
      <c r="H4983" s="92" t="str">
        <f>_xlfn.XLOOKUP(O4983,匹配表1065!T:T,匹配表1065!W:W)</f>
        <v>苏州市</v>
      </c>
      <c r="I4983" s="89" t="str">
        <f>_xlfn.XLOOKUP(O4983,匹配表1065!T:T,匹配表1065!X:X)</f>
        <v>PME2010</v>
      </c>
      <c r="J4983" s="102" t="s">
        <v>186</v>
      </c>
      <c r="K4983" s="89" cm="1">
        <f ca="1" t="array" ref="K4983:L4983">_xlfn.XLOOKUP(J4983,匹配表1065!Y:Y,匹配表1065!AA:AB)</f>
        <v>6</v>
      </c>
      <c r="L4983" s="89" t="str">
        <v>3个月以上</v>
      </c>
      <c r="M4983" s="92" t="s">
        <v>30</v>
      </c>
      <c r="N4983" s="102">
        <v>1</v>
      </c>
      <c r="O4983" s="93" t="str">
        <f>_xlfn.XLOOKUP(P4983,匹配表1065!U:U,匹配表1065!T:T)</f>
        <v>HO00001051</v>
      </c>
      <c r="P4983" s="102" t="s">
        <v>191</v>
      </c>
      <c r="Q4983" s="102" t="s">
        <v>192</v>
      </c>
      <c r="R4983" s="89" t="str">
        <f>_xlfn.XLOOKUP(Q4983,匹配表1065!L:L,匹配表1065!O:O)</f>
        <v>B</v>
      </c>
      <c r="S4983" s="93" t="str">
        <f>IFERROR(_xlfn.XLOOKUP(Q4983,匹配表1065!AI:AI,匹配表1065!AJ:AJ),"绿标")</f>
        <v>绿标</v>
      </c>
      <c r="T4983" s="93" t="str" cm="1">
        <f t="array" ref="T4983:U4983">_xlfn.XLOOKUP(Q4983,匹配表1065!L:L,匹配表1065!M:N)</f>
        <v>抑郁焦虑</v>
      </c>
      <c r="U4983" s="94" t="str">
        <v>神经内科</v>
      </c>
      <c r="V4983" s="95" t="s">
        <v>70</v>
      </c>
      <c r="W4983" s="93">
        <f>_xlfn.XLOOKUP(M4983,匹配表1065!D:D,匹配表1065!F:F)*N4983</f>
        <v>12</v>
      </c>
    </row>
    <row r="4984" customHeight="1" spans="1:23">
      <c r="A4984" s="89" t="s">
        <v>877</v>
      </c>
      <c r="B4984" s="105">
        <v>46209</v>
      </c>
      <c r="C4984" s="91" t="str">
        <f t="shared" si="158"/>
        <v>7月第2周</v>
      </c>
      <c r="D4984" s="89" t="s">
        <v>892</v>
      </c>
      <c r="E4984" s="89" t="str">
        <f t="shared" si="159"/>
        <v>7月第2周--周1</v>
      </c>
      <c r="F4984" s="103" t="s">
        <v>27</v>
      </c>
      <c r="G4984" s="102" t="s">
        <v>167</v>
      </c>
      <c r="H4984" s="92" t="str">
        <f>_xlfn.XLOOKUP(O4984,匹配表1065!T:T,匹配表1065!W:W)</f>
        <v>苏州市</v>
      </c>
      <c r="I4984" s="89" t="str">
        <f>_xlfn.XLOOKUP(O4984,匹配表1065!T:T,匹配表1065!X:X)</f>
        <v>PME2010</v>
      </c>
      <c r="J4984" s="102" t="s">
        <v>186</v>
      </c>
      <c r="K4984" s="89" cm="1">
        <f ca="1" t="array" ref="K4984:L4984">_xlfn.XLOOKUP(J4984,匹配表1065!Y:Y,匹配表1065!AA:AB)</f>
        <v>6</v>
      </c>
      <c r="L4984" s="89" t="str">
        <v>3个月以上</v>
      </c>
      <c r="M4984" s="92" t="s">
        <v>35</v>
      </c>
      <c r="N4984" s="102">
        <v>1</v>
      </c>
      <c r="O4984" s="93" t="str">
        <f>_xlfn.XLOOKUP(P4984,匹配表1065!U:U,匹配表1065!T:T)</f>
        <v>HO00001047</v>
      </c>
      <c r="P4984" s="102" t="s">
        <v>189</v>
      </c>
      <c r="Q4984" s="102" t="s">
        <v>384</v>
      </c>
      <c r="R4984" s="89" t="str">
        <f>_xlfn.XLOOKUP(Q4984,匹配表1065!L:L,匹配表1065!O:O)</f>
        <v>B</v>
      </c>
      <c r="S4984" s="93" t="str">
        <f>IFERROR(_xlfn.XLOOKUP(Q4984,匹配表1065!AI:AI,匹配表1065!AJ:AJ),"绿标")</f>
        <v>绿标</v>
      </c>
      <c r="T4984" s="93" t="str" cm="1">
        <f t="array" ref="T4984:U4984">_xlfn.XLOOKUP(Q4984,匹配表1065!L:L,匹配表1065!M:N)</f>
        <v>脑血管</v>
      </c>
      <c r="U4984" s="94" t="str">
        <v>神经内科</v>
      </c>
      <c r="V4984" s="95" t="s">
        <v>33</v>
      </c>
      <c r="W4984" s="93">
        <f>_xlfn.XLOOKUP(M4984,匹配表1065!D:D,匹配表1065!F:F)*N4984</f>
        <v>4</v>
      </c>
    </row>
    <row r="4985" customHeight="1" spans="1:23">
      <c r="A4985" s="89" t="s">
        <v>877</v>
      </c>
      <c r="B4985" s="105">
        <v>46209</v>
      </c>
      <c r="C4985" s="91" t="str">
        <f t="shared" si="158"/>
        <v>7月第2周</v>
      </c>
      <c r="D4985" s="89" t="s">
        <v>892</v>
      </c>
      <c r="E4985" s="89" t="str">
        <f t="shared" si="159"/>
        <v>7月第2周--周1</v>
      </c>
      <c r="F4985" s="103" t="s">
        <v>27</v>
      </c>
      <c r="G4985" s="102" t="s">
        <v>28</v>
      </c>
      <c r="H4985" s="92" t="str">
        <f>_xlfn.XLOOKUP(O4985,匹配表1065!T:T,匹配表1065!W:W)</f>
        <v>南京市</v>
      </c>
      <c r="I4985" s="89" t="str">
        <f>_xlfn.XLOOKUP(O4985,匹配表1065!T:T,匹配表1065!X:X)</f>
        <v>PME2006</v>
      </c>
      <c r="J4985" s="102" t="s">
        <v>29</v>
      </c>
      <c r="K4985" s="89" cm="1">
        <f ca="1" t="array" ref="K4985:L4985">_xlfn.XLOOKUP(J4985,匹配表1065!Y:Y,匹配表1065!AA:AB)</f>
        <v>15</v>
      </c>
      <c r="L4985" s="89" t="str">
        <v>3个月以上</v>
      </c>
      <c r="M4985" s="92" t="s">
        <v>30</v>
      </c>
      <c r="N4985" s="102">
        <v>1</v>
      </c>
      <c r="O4985" s="93" t="str">
        <f>_xlfn.XLOOKUP(P4985,匹配表1065!U:U,匹配表1065!T:T)</f>
        <v>HO00000959</v>
      </c>
      <c r="P4985" s="102" t="s">
        <v>196</v>
      </c>
      <c r="Q4985" s="102" t="s">
        <v>440</v>
      </c>
      <c r="R4985" s="89" t="str">
        <f>_xlfn.XLOOKUP(Q4985,匹配表1065!L:L,匹配表1065!O:O)</f>
        <v>A</v>
      </c>
      <c r="S4985" s="93" t="str">
        <f>IFERROR(_xlfn.XLOOKUP(Q4985,匹配表1065!AI:AI,匹配表1065!AJ:AJ),"绿标")</f>
        <v>红标</v>
      </c>
      <c r="T4985" s="93" t="str" cm="1">
        <f t="array" ref="T4985:U4985">_xlfn.XLOOKUP(Q4985,匹配表1065!L:L,匹配表1065!M:N)</f>
        <v>头痛</v>
      </c>
      <c r="U4985" s="94" t="str">
        <v>神经内科</v>
      </c>
      <c r="V4985" s="95" t="s">
        <v>33</v>
      </c>
      <c r="W4985" s="93">
        <f>_xlfn.XLOOKUP(M4985,匹配表1065!D:D,匹配表1065!F:F)*N4985</f>
        <v>12</v>
      </c>
    </row>
    <row r="4986" customHeight="1" spans="1:23">
      <c r="A4986" s="89" t="s">
        <v>877</v>
      </c>
      <c r="B4986" s="105">
        <v>46209</v>
      </c>
      <c r="C4986" s="91" t="str">
        <f t="shared" si="158"/>
        <v>7月第2周</v>
      </c>
      <c r="D4986" s="89" t="s">
        <v>892</v>
      </c>
      <c r="E4986" s="89" t="str">
        <f t="shared" si="159"/>
        <v>7月第2周--周1</v>
      </c>
      <c r="F4986" s="103" t="s">
        <v>27</v>
      </c>
      <c r="G4986" s="102" t="s">
        <v>28</v>
      </c>
      <c r="H4986" s="92" t="str">
        <f>_xlfn.XLOOKUP(O4986,匹配表1065!T:T,匹配表1065!W:W)</f>
        <v>南京市</v>
      </c>
      <c r="I4986" s="89" t="str">
        <f>_xlfn.XLOOKUP(O4986,匹配表1065!T:T,匹配表1065!X:X)</f>
        <v>PME2006</v>
      </c>
      <c r="J4986" s="102" t="s">
        <v>29</v>
      </c>
      <c r="K4986" s="89" cm="1">
        <f ca="1" t="array" ref="K4986:L4986">_xlfn.XLOOKUP(J4986,匹配表1065!Y:Y,匹配表1065!AA:AB)</f>
        <v>15</v>
      </c>
      <c r="L4986" s="89" t="str">
        <v>3个月以上</v>
      </c>
      <c r="M4986" s="92" t="s">
        <v>35</v>
      </c>
      <c r="N4986" s="102">
        <v>1</v>
      </c>
      <c r="O4986" s="93" t="str">
        <f>_xlfn.XLOOKUP(P4986,匹配表1065!U:U,匹配表1065!T:T)</f>
        <v>HO00208681</v>
      </c>
      <c r="P4986" s="102" t="s">
        <v>269</v>
      </c>
      <c r="Q4986" s="102" t="s">
        <v>528</v>
      </c>
      <c r="R4986" s="89" t="str">
        <f>_xlfn.XLOOKUP(Q4986,匹配表1065!L:L,匹配表1065!O:O)</f>
        <v>B</v>
      </c>
      <c r="S4986" s="93" t="str">
        <f>IFERROR(_xlfn.XLOOKUP(Q4986,匹配表1065!AI:AI,匹配表1065!AJ:AJ),"绿标")</f>
        <v>绿标</v>
      </c>
      <c r="T4986" s="93" t="str" cm="1">
        <f t="array" ref="T4986:U4986">_xlfn.XLOOKUP(Q4986,匹配表1065!L:L,匹配表1065!M:N)</f>
        <v>脑血管</v>
      </c>
      <c r="U4986" s="94" t="str">
        <v>神经内科</v>
      </c>
      <c r="V4986" s="95" t="s">
        <v>58</v>
      </c>
      <c r="W4986" s="93">
        <f>_xlfn.XLOOKUP(M4986,匹配表1065!D:D,匹配表1065!F:F)*N4986</f>
        <v>4</v>
      </c>
    </row>
    <row r="4987" customHeight="1" spans="1:23">
      <c r="A4987" s="89" t="s">
        <v>877</v>
      </c>
      <c r="B4987" s="105">
        <v>46209</v>
      </c>
      <c r="C4987" s="91" t="str">
        <f t="shared" si="158"/>
        <v>7月第2周</v>
      </c>
      <c r="D4987" s="89" t="s">
        <v>892</v>
      </c>
      <c r="E4987" s="89" t="str">
        <f t="shared" si="159"/>
        <v>7月第2周--周1</v>
      </c>
      <c r="F4987" s="103" t="s">
        <v>27</v>
      </c>
      <c r="G4987" s="102" t="s">
        <v>28</v>
      </c>
      <c r="H4987" s="92" t="str">
        <f>_xlfn.XLOOKUP(O4987,匹配表1065!T:T,匹配表1065!W:W)</f>
        <v>南京市</v>
      </c>
      <c r="I4987" s="89" t="str">
        <f>_xlfn.XLOOKUP(O4987,匹配表1065!T:T,匹配表1065!X:X)</f>
        <v>PME2039</v>
      </c>
      <c r="J4987" s="102" t="s">
        <v>39</v>
      </c>
      <c r="K4987" s="89" cm="1">
        <f ca="1" t="array" ref="K4987:L4987">_xlfn.XLOOKUP(J4987,匹配表1065!Y:Y,匹配表1065!AA:AB)</f>
        <v>7</v>
      </c>
      <c r="L4987" s="89" t="str">
        <v>3个月以上</v>
      </c>
      <c r="M4987" s="92" t="s">
        <v>35</v>
      </c>
      <c r="N4987" s="102">
        <v>2</v>
      </c>
      <c r="O4987" s="93" t="str">
        <f>_xlfn.XLOOKUP(P4987,匹配表1065!U:U,匹配表1065!T:T)</f>
        <v>HO00000971</v>
      </c>
      <c r="P4987" s="102" t="s">
        <v>40</v>
      </c>
      <c r="Q4987" s="102" t="s">
        <v>379</v>
      </c>
      <c r="R4987" s="89" t="str">
        <f>_xlfn.XLOOKUP(Q4987,匹配表1065!L:L,匹配表1065!O:O)</f>
        <v>A</v>
      </c>
      <c r="S4987" s="93" t="str">
        <f>IFERROR(_xlfn.XLOOKUP(Q4987,匹配表1065!AI:AI,匹配表1065!AJ:AJ),"绿标")</f>
        <v>绿标</v>
      </c>
      <c r="T4987" s="93" t="str" cm="1">
        <f t="array" ref="T4987:U4987">_xlfn.XLOOKUP(Q4987,匹配表1065!L:L,匹配表1065!M:N)</f>
        <v>头痛</v>
      </c>
      <c r="U4987" s="94" t="str">
        <v>神经内科</v>
      </c>
      <c r="V4987" s="95" t="s">
        <v>42</v>
      </c>
      <c r="W4987" s="93">
        <f>_xlfn.XLOOKUP(M4987,匹配表1065!D:D,匹配表1065!F:F)*N4987</f>
        <v>8</v>
      </c>
    </row>
    <row r="4988" customHeight="1" spans="1:23">
      <c r="A4988" s="89" t="s">
        <v>877</v>
      </c>
      <c r="B4988" s="105">
        <v>46209</v>
      </c>
      <c r="C4988" s="91" t="str">
        <f t="shared" si="158"/>
        <v>7月第2周</v>
      </c>
      <c r="D4988" s="89" t="s">
        <v>892</v>
      </c>
      <c r="E4988" s="89" t="str">
        <f t="shared" si="159"/>
        <v>7月第2周--周1</v>
      </c>
      <c r="F4988" s="103" t="s">
        <v>27</v>
      </c>
      <c r="G4988" s="102" t="s">
        <v>28</v>
      </c>
      <c r="H4988" s="92" t="str">
        <f>_xlfn.XLOOKUP(O4988,匹配表1065!T:T,匹配表1065!W:W)</f>
        <v>南京市</v>
      </c>
      <c r="I4988" s="89" t="str">
        <f>_xlfn.XLOOKUP(O4988,匹配表1065!T:T,匹配表1065!X:X)</f>
        <v>PME2005</v>
      </c>
      <c r="J4988" s="102" t="s">
        <v>54</v>
      </c>
      <c r="K4988" s="89" cm="1">
        <f ca="1" t="array" ref="K4988:L4988">_xlfn.XLOOKUP(J4988,匹配表1065!Y:Y,匹配表1065!AA:AB)</f>
        <v>3</v>
      </c>
      <c r="L4988" s="89" t="str">
        <v>3个月以上</v>
      </c>
      <c r="M4988" s="92" t="s">
        <v>30</v>
      </c>
      <c r="N4988" s="102">
        <v>1</v>
      </c>
      <c r="O4988" s="93" t="str">
        <f>_xlfn.XLOOKUP(P4988,匹配表1065!U:U,匹配表1065!T:T)</f>
        <v>HO00000975</v>
      </c>
      <c r="P4988" s="102" t="s">
        <v>56</v>
      </c>
      <c r="Q4988" s="102" t="s">
        <v>642</v>
      </c>
      <c r="R4988" s="89" t="str">
        <f>_xlfn.XLOOKUP(Q4988,匹配表1065!L:L,匹配表1065!O:O)</f>
        <v>A</v>
      </c>
      <c r="S4988" s="93" t="str">
        <f>IFERROR(_xlfn.XLOOKUP(Q4988,匹配表1065!AI:AI,匹配表1065!AJ:AJ),"绿标")</f>
        <v>绿标</v>
      </c>
      <c r="T4988" s="93" t="str" cm="1">
        <f t="array" ref="T4988:U4988">_xlfn.XLOOKUP(Q4988,匹配表1065!L:L,匹配表1065!M:N)</f>
        <v>头痛</v>
      </c>
      <c r="U4988" s="94" t="str">
        <v>神经内科</v>
      </c>
      <c r="V4988" s="95" t="s">
        <v>33</v>
      </c>
      <c r="W4988" s="93">
        <f>_xlfn.XLOOKUP(M4988,匹配表1065!D:D,匹配表1065!F:F)*N4988</f>
        <v>12</v>
      </c>
    </row>
    <row r="4989" customHeight="1" spans="1:23">
      <c r="A4989" s="89" t="s">
        <v>877</v>
      </c>
      <c r="B4989" s="105">
        <v>46209</v>
      </c>
      <c r="C4989" s="91" t="str">
        <f t="shared" si="158"/>
        <v>7月第2周</v>
      </c>
      <c r="D4989" s="89" t="s">
        <v>892</v>
      </c>
      <c r="E4989" s="89" t="str">
        <f t="shared" si="159"/>
        <v>7月第2周--周1</v>
      </c>
      <c r="F4989" s="103" t="s">
        <v>27</v>
      </c>
      <c r="G4989" s="102" t="s">
        <v>28</v>
      </c>
      <c r="H4989" s="92" t="str">
        <f>_xlfn.XLOOKUP(O4989,匹配表1065!T:T,匹配表1065!W:W)</f>
        <v>南京市</v>
      </c>
      <c r="I4989" s="89" t="str">
        <f>_xlfn.XLOOKUP(O4989,匹配表1065!T:T,匹配表1065!X:X)</f>
        <v>PME2005</v>
      </c>
      <c r="J4989" s="102" t="s">
        <v>54</v>
      </c>
      <c r="K4989" s="89" cm="1">
        <f ca="1" t="array" ref="K4989:L4989">_xlfn.XLOOKUP(J4989,匹配表1065!Y:Y,匹配表1065!AA:AB)</f>
        <v>3</v>
      </c>
      <c r="L4989" s="89" t="str">
        <v>3个月以上</v>
      </c>
      <c r="M4989" s="92" t="s">
        <v>35</v>
      </c>
      <c r="N4989" s="102">
        <v>1</v>
      </c>
      <c r="O4989" s="93" t="str">
        <f>_xlfn.XLOOKUP(P4989,匹配表1065!U:U,匹配表1065!T:T)</f>
        <v>HO00000975</v>
      </c>
      <c r="P4989" s="102" t="s">
        <v>56</v>
      </c>
      <c r="Q4989" s="102" t="s">
        <v>735</v>
      </c>
      <c r="R4989" s="89" t="str">
        <f>_xlfn.XLOOKUP(Q4989,匹配表1065!L:L,匹配表1065!O:O)</f>
        <v>C</v>
      </c>
      <c r="S4989" s="93" t="str">
        <f>IFERROR(_xlfn.XLOOKUP(Q4989,匹配表1065!AI:AI,匹配表1065!AJ:AJ),"绿标")</f>
        <v>绿标</v>
      </c>
      <c r="T4989" s="93" t="str" cm="1">
        <f t="array" ref="T4989:U4989">_xlfn.XLOOKUP(Q4989,匹配表1065!L:L,匹配表1065!M:N)</f>
        <v>眩晕</v>
      </c>
      <c r="U4989" s="94" t="str">
        <v>神经内科</v>
      </c>
      <c r="V4989" s="95" t="s">
        <v>33</v>
      </c>
      <c r="W4989" s="93">
        <f>_xlfn.XLOOKUP(M4989,匹配表1065!D:D,匹配表1065!F:F)*N4989</f>
        <v>4</v>
      </c>
    </row>
    <row r="4990" customHeight="1" spans="1:23">
      <c r="A4990" s="89" t="s">
        <v>877</v>
      </c>
      <c r="B4990" s="105">
        <v>46209</v>
      </c>
      <c r="C4990" s="91" t="str">
        <f t="shared" si="158"/>
        <v>7月第2周</v>
      </c>
      <c r="D4990" s="89" t="s">
        <v>892</v>
      </c>
      <c r="E4990" s="89" t="str">
        <f t="shared" si="159"/>
        <v>7月第2周--周1</v>
      </c>
      <c r="F4990" s="103" t="s">
        <v>27</v>
      </c>
      <c r="G4990" s="102" t="s">
        <v>28</v>
      </c>
      <c r="H4990" s="92" t="str">
        <f>_xlfn.XLOOKUP(O4990,匹配表1065!T:T,匹配表1065!W:W)</f>
        <v>扬州市</v>
      </c>
      <c r="I4990" s="89" t="str">
        <f>_xlfn.XLOOKUP(O4990,匹配表1065!T:T,匹配表1065!X:X)</f>
        <v>PME2012</v>
      </c>
      <c r="J4990" s="102" t="s">
        <v>60</v>
      </c>
      <c r="K4990" s="89" cm="1">
        <f ca="1" t="array" ref="K4990:L4990">_xlfn.XLOOKUP(J4990,匹配表1065!Y:Y,匹配表1065!AA:AB)</f>
        <v>13</v>
      </c>
      <c r="L4990" s="89" t="str">
        <v>3个月以上</v>
      </c>
      <c r="M4990" s="92" t="s">
        <v>30</v>
      </c>
      <c r="N4990" s="102">
        <v>1</v>
      </c>
      <c r="O4990" s="93" t="str">
        <f>_xlfn.XLOOKUP(P4990,匹配表1065!U:U,匹配表1065!T:T)</f>
        <v>HO00000968</v>
      </c>
      <c r="P4990" s="102" t="s">
        <v>61</v>
      </c>
      <c r="Q4990" s="102" t="s">
        <v>406</v>
      </c>
      <c r="R4990" s="89" t="str">
        <f>_xlfn.XLOOKUP(Q4990,匹配表1065!L:L,匹配表1065!O:O)</f>
        <v>B</v>
      </c>
      <c r="S4990" s="93" t="str">
        <f>IFERROR(_xlfn.XLOOKUP(Q4990,匹配表1065!AI:AI,匹配表1065!AJ:AJ),"绿标")</f>
        <v>红标</v>
      </c>
      <c r="T4990" s="93" t="str" cm="1">
        <f t="array" ref="T4990:U4990">_xlfn.XLOOKUP(Q4990,匹配表1065!L:L,匹配表1065!M:N)</f>
        <v>脑血管</v>
      </c>
      <c r="U4990" s="94" t="str">
        <v>神经内科</v>
      </c>
      <c r="V4990" s="95" t="s">
        <v>33</v>
      </c>
      <c r="W4990" s="93">
        <f>_xlfn.XLOOKUP(M4990,匹配表1065!D:D,匹配表1065!F:F)*N4990</f>
        <v>12</v>
      </c>
    </row>
    <row r="4991" customHeight="1" spans="1:23">
      <c r="A4991" s="89" t="s">
        <v>877</v>
      </c>
      <c r="B4991" s="105">
        <v>46209</v>
      </c>
      <c r="C4991" s="91" t="str">
        <f t="shared" si="158"/>
        <v>7月第2周</v>
      </c>
      <c r="D4991" s="89" t="s">
        <v>892</v>
      </c>
      <c r="E4991" s="89" t="str">
        <f t="shared" si="159"/>
        <v>7月第2周--周1</v>
      </c>
      <c r="F4991" s="103" t="s">
        <v>27</v>
      </c>
      <c r="G4991" s="102" t="s">
        <v>28</v>
      </c>
      <c r="H4991" s="92" t="str">
        <f>_xlfn.XLOOKUP(O4991,匹配表1065!T:T,匹配表1065!W:W)</f>
        <v>南京市</v>
      </c>
      <c r="I4991" s="89" t="str">
        <f>_xlfn.XLOOKUP(O4991,匹配表1065!T:T,匹配表1065!X:X)</f>
        <v>PME2004</v>
      </c>
      <c r="J4991" s="102" t="s">
        <v>889</v>
      </c>
      <c r="K4991" s="89" t="e" cm="1">
        <f ca="1" t="array" ref="K4991">_xlfn.XLOOKUP(J4991,匹配表1065!Y:Y,匹配表1065!AA:AB)</f>
        <v>#N/A</v>
      </c>
      <c r="L4991" s="89"/>
      <c r="M4991" s="92" t="s">
        <v>55</v>
      </c>
      <c r="N4991" s="102">
        <v>1</v>
      </c>
      <c r="O4991" s="93" t="str">
        <f>_xlfn.XLOOKUP(P4991,匹配表1065!U:U,匹配表1065!T:T)</f>
        <v>HO00000972</v>
      </c>
      <c r="P4991" s="102" t="s">
        <v>36</v>
      </c>
      <c r="Q4991" s="102" t="s">
        <v>37</v>
      </c>
      <c r="R4991" s="89" t="str">
        <f>_xlfn.XLOOKUP(Q4991,匹配表1065!L:L,匹配表1065!O:O)</f>
        <v>A</v>
      </c>
      <c r="S4991" s="93" t="str">
        <f>IFERROR(_xlfn.XLOOKUP(Q4991,匹配表1065!AI:AI,匹配表1065!AJ:AJ),"绿标")</f>
        <v>绿标</v>
      </c>
      <c r="T4991" s="93" t="str" cm="1">
        <f t="array" ref="T4991:U4991">_xlfn.XLOOKUP(Q4991,匹配表1065!L:L,匹配表1065!M:N)</f>
        <v>头痛</v>
      </c>
      <c r="U4991" s="94" t="str">
        <v>神经内科</v>
      </c>
      <c r="V4991" s="95" t="s">
        <v>33</v>
      </c>
      <c r="W4991" s="93">
        <f>_xlfn.XLOOKUP(M4991,匹配表1065!D:D,匹配表1065!F:F)*N4991</f>
        <v>8</v>
      </c>
    </row>
    <row r="4992" customHeight="1" spans="1:23">
      <c r="A4992" s="89" t="s">
        <v>877</v>
      </c>
      <c r="B4992" s="105">
        <v>46209</v>
      </c>
      <c r="C4992" s="91" t="str">
        <f t="shared" si="158"/>
        <v>7月第2周</v>
      </c>
      <c r="D4992" s="89" t="s">
        <v>892</v>
      </c>
      <c r="E4992" s="89" t="str">
        <f t="shared" si="159"/>
        <v>7月第2周--周1</v>
      </c>
      <c r="F4992" s="103" t="s">
        <v>27</v>
      </c>
      <c r="G4992" s="102" t="s">
        <v>28</v>
      </c>
      <c r="H4992" s="92" t="str">
        <f>_xlfn.XLOOKUP(O4992,匹配表1065!T:T,匹配表1065!W:W)</f>
        <v>常州市</v>
      </c>
      <c r="I4992" s="89" t="str">
        <f>_xlfn.XLOOKUP(O4992,匹配表1065!T:T,匹配表1065!X:X)</f>
        <v>PME2015</v>
      </c>
      <c r="J4992" s="102" t="s">
        <v>45</v>
      </c>
      <c r="K4992" s="89" cm="1">
        <f ca="1" t="array" ref="K4992:L4992">_xlfn.XLOOKUP(J4992,匹配表1065!Y:Y,匹配表1065!AA:AB)</f>
        <v>9</v>
      </c>
      <c r="L4992" s="89" t="str">
        <v>3个月以上</v>
      </c>
      <c r="M4992" s="92" t="s">
        <v>133</v>
      </c>
      <c r="N4992" s="102">
        <v>1</v>
      </c>
      <c r="O4992" s="93" t="str">
        <f>_xlfn.XLOOKUP(P4992,匹配表1065!U:U,匹配表1065!T:T)</f>
        <v>HO00000941</v>
      </c>
      <c r="P4992" s="102" t="s">
        <v>542</v>
      </c>
      <c r="Q4992" s="102" t="s">
        <v>543</v>
      </c>
      <c r="R4992" s="89" t="str">
        <f>_xlfn.XLOOKUP(Q4992,匹配表1065!L:L,匹配表1065!O:O)</f>
        <v>B</v>
      </c>
      <c r="S4992" s="93" t="str">
        <f>IFERROR(_xlfn.XLOOKUP(Q4992,匹配表1065!AI:AI,匹配表1065!AJ:AJ),"绿标")</f>
        <v>绿标</v>
      </c>
      <c r="T4992" s="93" t="str" cm="1">
        <f t="array" ref="T4992:U4992">_xlfn.XLOOKUP(Q4992,匹配表1065!L:L,匹配表1065!M:N)</f>
        <v>脑血管</v>
      </c>
      <c r="U4992" s="94" t="str">
        <v>神经内科</v>
      </c>
      <c r="V4992" s="95" t="s">
        <v>33</v>
      </c>
      <c r="W4992" s="93">
        <f>_xlfn.XLOOKUP(M4992,匹配表1065!D:D,匹配表1065!F:F)*N4992</f>
        <v>1</v>
      </c>
    </row>
    <row r="4993" customHeight="1" spans="1:23">
      <c r="A4993" s="89" t="s">
        <v>877</v>
      </c>
      <c r="B4993" s="105">
        <v>46209</v>
      </c>
      <c r="C4993" s="91" t="str">
        <f t="shared" si="158"/>
        <v>7月第2周</v>
      </c>
      <c r="D4993" s="89" t="s">
        <v>892</v>
      </c>
      <c r="E4993" s="89" t="str">
        <f t="shared" si="159"/>
        <v>7月第2周--周1</v>
      </c>
      <c r="F4993" s="103" t="s">
        <v>27</v>
      </c>
      <c r="G4993" s="102" t="s">
        <v>28</v>
      </c>
      <c r="H4993" s="92" t="str">
        <f>_xlfn.XLOOKUP(O4993,匹配表1065!T:T,匹配表1065!W:W)</f>
        <v>常州市</v>
      </c>
      <c r="I4993" s="89" t="str">
        <f>_xlfn.XLOOKUP(O4993,匹配表1065!T:T,匹配表1065!X:X)</f>
        <v>PME2015</v>
      </c>
      <c r="J4993" s="102" t="s">
        <v>45</v>
      </c>
      <c r="K4993" s="89" cm="1">
        <f ca="1" t="array" ref="K4993:L4993">_xlfn.XLOOKUP(J4993,匹配表1065!Y:Y,匹配表1065!AA:AB)</f>
        <v>9</v>
      </c>
      <c r="L4993" s="89" t="str">
        <v>3个月以上</v>
      </c>
      <c r="M4993" s="92" t="s">
        <v>133</v>
      </c>
      <c r="N4993" s="102">
        <v>1</v>
      </c>
      <c r="O4993" s="93" t="str">
        <f>_xlfn.XLOOKUP(P4993,匹配表1065!U:U,匹配表1065!T:T)</f>
        <v>HO00015998</v>
      </c>
      <c r="P4993" s="102" t="s">
        <v>46</v>
      </c>
      <c r="Q4993" s="102" t="s">
        <v>899</v>
      </c>
      <c r="R4993" s="89" t="str">
        <f>_xlfn.XLOOKUP(Q4993,匹配表1065!L:L,匹配表1065!O:O)</f>
        <v>B</v>
      </c>
      <c r="S4993" s="93" t="str">
        <f>IFERROR(_xlfn.XLOOKUP(Q4993,匹配表1065!AI:AI,匹配表1065!AJ:AJ),"绿标")</f>
        <v>绿标</v>
      </c>
      <c r="T4993" s="93" t="str" cm="1">
        <f t="array" ref="T4993:U4993">_xlfn.XLOOKUP(Q4993,匹配表1065!L:L,匹配表1065!M:N)</f>
        <v>脑血管</v>
      </c>
      <c r="U4993" s="94" t="str">
        <v>神经内科</v>
      </c>
      <c r="V4993" s="95" t="s">
        <v>33</v>
      </c>
      <c r="W4993" s="93">
        <f>_xlfn.XLOOKUP(M4993,匹配表1065!D:D,匹配表1065!F:F)*N4993</f>
        <v>1</v>
      </c>
    </row>
    <row r="4994" customHeight="1" spans="1:23">
      <c r="A4994" s="89" t="s">
        <v>877</v>
      </c>
      <c r="B4994" s="105">
        <v>46209</v>
      </c>
      <c r="C4994" s="91" t="str">
        <f t="shared" si="158"/>
        <v>7月第2周</v>
      </c>
      <c r="D4994" s="89" t="s">
        <v>892</v>
      </c>
      <c r="E4994" s="89" t="str">
        <f t="shared" si="159"/>
        <v>7月第2周--周1</v>
      </c>
      <c r="F4994" s="103" t="s">
        <v>27</v>
      </c>
      <c r="G4994" s="102" t="s">
        <v>28</v>
      </c>
      <c r="H4994" s="92" t="str">
        <f>_xlfn.XLOOKUP(O4994,匹配表1065!T:T,匹配表1065!W:W)</f>
        <v>常州市</v>
      </c>
      <c r="I4994" s="89" t="str">
        <f>_xlfn.XLOOKUP(O4994,匹配表1065!T:T,匹配表1065!X:X)</f>
        <v>PME2015</v>
      </c>
      <c r="J4994" s="102" t="s">
        <v>45</v>
      </c>
      <c r="K4994" s="89" cm="1">
        <f ca="1" t="array" ref="K4994:L4994">_xlfn.XLOOKUP(J4994,匹配表1065!Y:Y,匹配表1065!AA:AB)</f>
        <v>9</v>
      </c>
      <c r="L4994" s="89" t="str">
        <v>3个月以上</v>
      </c>
      <c r="M4994" s="92" t="s">
        <v>35</v>
      </c>
      <c r="N4994" s="102">
        <v>1</v>
      </c>
      <c r="O4994" s="93" t="str">
        <f>_xlfn.XLOOKUP(P4994,匹配表1065!U:U,匹配表1065!T:T)</f>
        <v>HO00000944</v>
      </c>
      <c r="P4994" s="102" t="s">
        <v>640</v>
      </c>
      <c r="Q4994" s="102" t="s">
        <v>641</v>
      </c>
      <c r="R4994" s="89" t="str">
        <f>_xlfn.XLOOKUP(Q4994,匹配表1065!L:L,匹配表1065!O:O)</f>
        <v>A</v>
      </c>
      <c r="S4994" s="93" t="str">
        <f>IFERROR(_xlfn.XLOOKUP(Q4994,匹配表1065!AI:AI,匹配表1065!AJ:AJ),"绿标")</f>
        <v>绿标</v>
      </c>
      <c r="T4994" s="93" t="str" cm="1">
        <f t="array" ref="T4994:U4994">_xlfn.XLOOKUP(Q4994,匹配表1065!L:L,匹配表1065!M:N)</f>
        <v>头痛</v>
      </c>
      <c r="U4994" s="94" t="str">
        <v>神经内科</v>
      </c>
      <c r="V4994" s="95" t="s">
        <v>33</v>
      </c>
      <c r="W4994" s="93">
        <f>_xlfn.XLOOKUP(M4994,匹配表1065!D:D,匹配表1065!F:F)*N4994</f>
        <v>4</v>
      </c>
    </row>
    <row r="4995" customHeight="1" spans="1:23">
      <c r="A4995" s="89" t="s">
        <v>877</v>
      </c>
      <c r="B4995" s="105">
        <v>46210</v>
      </c>
      <c r="C4995" s="91" t="str">
        <f t="shared" si="158"/>
        <v>7月第2周</v>
      </c>
      <c r="D4995" s="89" t="s">
        <v>892</v>
      </c>
      <c r="E4995" s="89" t="str">
        <f t="shared" si="159"/>
        <v>7月第2周--周2</v>
      </c>
      <c r="F4995" s="103" t="s">
        <v>27</v>
      </c>
      <c r="G4995" s="102" t="s">
        <v>104</v>
      </c>
      <c r="H4995" s="92" t="str">
        <f>_xlfn.XLOOKUP(O4995,匹配表1065!T:T,匹配表1065!W:W)</f>
        <v>济南市</v>
      </c>
      <c r="I4995" s="89" t="str">
        <f>_xlfn.XLOOKUP(O4995,匹配表1065!T:T,匹配表1065!X:X)</f>
        <v>PME2025</v>
      </c>
      <c r="J4995" s="102" t="s">
        <v>111</v>
      </c>
      <c r="K4995" s="89" cm="1">
        <f ca="1" t="array" ref="K4995:L4995">_xlfn.XLOOKUP(J4995,匹配表1065!Y:Y,匹配表1065!AA:AB)</f>
        <v>30</v>
      </c>
      <c r="L4995" s="89" t="str">
        <v>3个月以上</v>
      </c>
      <c r="M4995" s="92" t="s">
        <v>30</v>
      </c>
      <c r="N4995" s="102">
        <v>1</v>
      </c>
      <c r="O4995" s="93" t="str">
        <f>_xlfn.XLOOKUP(P4995,匹配表1065!U:U,匹配表1065!T:T)</f>
        <v>HO00001400</v>
      </c>
      <c r="P4995" s="102" t="s">
        <v>112</v>
      </c>
      <c r="Q4995" s="102" t="s">
        <v>113</v>
      </c>
      <c r="R4995" s="89" t="str">
        <f>_xlfn.XLOOKUP(Q4995,匹配表1065!L:L,匹配表1065!O:O)</f>
        <v>B</v>
      </c>
      <c r="S4995" s="93" t="str">
        <f>IFERROR(_xlfn.XLOOKUP(Q4995,匹配表1065!AI:AI,匹配表1065!AJ:AJ),"绿标")</f>
        <v>红标</v>
      </c>
      <c r="T4995" s="93" t="str" cm="1">
        <f t="array" ref="T4995:U4995">_xlfn.XLOOKUP(Q4995,匹配表1065!L:L,匹配表1065!M:N)</f>
        <v>抑郁焦虑</v>
      </c>
      <c r="U4995" s="94" t="str">
        <v>神经内科</v>
      </c>
      <c r="V4995" s="95" t="s">
        <v>67</v>
      </c>
      <c r="W4995" s="93">
        <f>_xlfn.XLOOKUP(M4995,匹配表1065!D:D,匹配表1065!F:F)*N4995</f>
        <v>12</v>
      </c>
    </row>
    <row r="4996" customHeight="1" spans="1:23">
      <c r="A4996" s="89" t="s">
        <v>877</v>
      </c>
      <c r="B4996" s="105">
        <v>46210</v>
      </c>
      <c r="C4996" s="91" t="str">
        <f t="shared" si="158"/>
        <v>7月第2周</v>
      </c>
      <c r="D4996" s="89" t="s">
        <v>892</v>
      </c>
      <c r="E4996" s="89" t="str">
        <f t="shared" si="159"/>
        <v>7月第2周--周2</v>
      </c>
      <c r="F4996" s="103" t="s">
        <v>27</v>
      </c>
      <c r="G4996" s="102" t="s">
        <v>104</v>
      </c>
      <c r="H4996" s="92" t="str">
        <f>_xlfn.XLOOKUP(O4996,匹配表1065!T:T,匹配表1065!W:W)</f>
        <v>济南市</v>
      </c>
      <c r="I4996" s="89" t="str">
        <f>_xlfn.XLOOKUP(O4996,匹配表1065!T:T,匹配表1065!X:X)</f>
        <v>PME2025</v>
      </c>
      <c r="J4996" s="102" t="s">
        <v>111</v>
      </c>
      <c r="K4996" s="89" cm="1">
        <f ca="1" t="array" ref="K4996:L4996">_xlfn.XLOOKUP(J4996,匹配表1065!Y:Y,匹配表1065!AA:AB)</f>
        <v>30</v>
      </c>
      <c r="L4996" s="89" t="str">
        <v>3个月以上</v>
      </c>
      <c r="M4996" s="92" t="s">
        <v>35</v>
      </c>
      <c r="N4996" s="102">
        <v>1</v>
      </c>
      <c r="O4996" s="93" t="str">
        <f>_xlfn.XLOOKUP(P4996,匹配表1065!U:U,匹配表1065!T:T)</f>
        <v>HO00001400</v>
      </c>
      <c r="P4996" s="102" t="s">
        <v>112</v>
      </c>
      <c r="Q4996" s="102" t="s">
        <v>331</v>
      </c>
      <c r="R4996" s="89" t="str">
        <f>_xlfn.XLOOKUP(Q4996,匹配表1065!L:L,匹配表1065!O:O)</f>
        <v>C</v>
      </c>
      <c r="S4996" s="93" t="str">
        <f>IFERROR(_xlfn.XLOOKUP(Q4996,匹配表1065!AI:AI,匹配表1065!AJ:AJ),"绿标")</f>
        <v>红标</v>
      </c>
      <c r="T4996" s="93" t="str" cm="1">
        <f t="array" ref="T4996:U4996">_xlfn.XLOOKUP(Q4996,匹配表1065!L:L,匹配表1065!M:N)</f>
        <v>眩晕</v>
      </c>
      <c r="U4996" s="94" t="str">
        <v>神经内科</v>
      </c>
      <c r="V4996" s="95" t="s">
        <v>58</v>
      </c>
      <c r="W4996" s="93">
        <f>_xlfn.XLOOKUP(M4996,匹配表1065!D:D,匹配表1065!F:F)*N4996</f>
        <v>4</v>
      </c>
    </row>
    <row r="4997" customHeight="1" spans="1:23">
      <c r="A4997" s="89" t="s">
        <v>877</v>
      </c>
      <c r="B4997" s="105">
        <v>46210</v>
      </c>
      <c r="C4997" s="91" t="str">
        <f t="shared" si="158"/>
        <v>7月第2周</v>
      </c>
      <c r="D4997" s="89" t="s">
        <v>892</v>
      </c>
      <c r="E4997" s="89" t="str">
        <f t="shared" si="159"/>
        <v>7月第2周--周2</v>
      </c>
      <c r="F4997" s="103" t="s">
        <v>27</v>
      </c>
      <c r="G4997" s="102" t="s">
        <v>104</v>
      </c>
      <c r="H4997" s="92" t="str">
        <f>_xlfn.XLOOKUP(O4997,匹配表1065!T:T,匹配表1065!W:W)</f>
        <v>济南市</v>
      </c>
      <c r="I4997" s="89" t="str">
        <f>_xlfn.XLOOKUP(O4997,匹配表1065!T:T,匹配表1065!X:X)</f>
        <v>PME2025</v>
      </c>
      <c r="J4997" s="102" t="s">
        <v>111</v>
      </c>
      <c r="K4997" s="89" cm="1">
        <f ca="1" t="array" ref="K4997:L4997">_xlfn.XLOOKUP(J4997,匹配表1065!Y:Y,匹配表1065!AA:AB)</f>
        <v>30</v>
      </c>
      <c r="L4997" s="89" t="str">
        <v>3个月以上</v>
      </c>
      <c r="M4997" s="92" t="s">
        <v>30</v>
      </c>
      <c r="N4997" s="102">
        <v>1</v>
      </c>
      <c r="O4997" s="93" t="str">
        <f>_xlfn.XLOOKUP(P4997,匹配表1065!U:U,匹配表1065!T:T)</f>
        <v>HO00001400</v>
      </c>
      <c r="P4997" s="102" t="s">
        <v>112</v>
      </c>
      <c r="Q4997" s="102" t="s">
        <v>309</v>
      </c>
      <c r="R4997" s="89" t="str">
        <f>_xlfn.XLOOKUP(Q4997,匹配表1065!L:L,匹配表1065!O:O)</f>
        <v>A</v>
      </c>
      <c r="S4997" s="93" t="str">
        <f>IFERROR(_xlfn.XLOOKUP(Q4997,匹配表1065!AI:AI,匹配表1065!AJ:AJ),"绿标")</f>
        <v>红标</v>
      </c>
      <c r="T4997" s="93" t="str" cm="1">
        <f t="array" ref="T4997:U4997">_xlfn.XLOOKUP(Q4997,匹配表1065!L:L,匹配表1065!M:N)</f>
        <v>头痛</v>
      </c>
      <c r="U4997" s="94" t="str">
        <v>神经内科</v>
      </c>
      <c r="V4997" s="95" t="s">
        <v>67</v>
      </c>
      <c r="W4997" s="93">
        <f>_xlfn.XLOOKUP(M4997,匹配表1065!D:D,匹配表1065!F:F)*N4997</f>
        <v>12</v>
      </c>
    </row>
    <row r="4998" customHeight="1" spans="1:23">
      <c r="A4998" s="89" t="s">
        <v>877</v>
      </c>
      <c r="B4998" s="105">
        <v>46210</v>
      </c>
      <c r="C4998" s="91" t="str">
        <f t="shared" si="158"/>
        <v>7月第2周</v>
      </c>
      <c r="D4998" s="89" t="s">
        <v>892</v>
      </c>
      <c r="E4998" s="89" t="str">
        <f t="shared" si="159"/>
        <v>7月第2周--周2</v>
      </c>
      <c r="F4998" s="103" t="s">
        <v>27</v>
      </c>
      <c r="G4998" s="102" t="s">
        <v>104</v>
      </c>
      <c r="H4998" s="92" t="str">
        <f>_xlfn.XLOOKUP(O4998,匹配表1065!T:T,匹配表1065!W:W)</f>
        <v>济南市</v>
      </c>
      <c r="I4998" s="89" t="str">
        <f>_xlfn.XLOOKUP(O4998,匹配表1065!T:T,匹配表1065!X:X)</f>
        <v>PME2024</v>
      </c>
      <c r="J4998" s="102" t="s">
        <v>125</v>
      </c>
      <c r="K4998" s="89" cm="1">
        <f ca="1" t="array" ref="K4998:L4998">_xlfn.XLOOKUP(J4998,匹配表1065!Y:Y,匹配表1065!AA:AB)</f>
        <v>9</v>
      </c>
      <c r="L4998" s="89" t="str">
        <v>3个月以上</v>
      </c>
      <c r="M4998" s="92" t="s">
        <v>30</v>
      </c>
      <c r="N4998" s="102">
        <v>1</v>
      </c>
      <c r="O4998" s="93" t="str">
        <f>_xlfn.XLOOKUP(P4998,匹配表1065!U:U,匹配表1065!T:T)</f>
        <v>HO00001404</v>
      </c>
      <c r="P4998" s="102" t="s">
        <v>126</v>
      </c>
      <c r="Q4998" s="102" t="s">
        <v>234</v>
      </c>
      <c r="R4998" s="89" t="str">
        <f>_xlfn.XLOOKUP(Q4998,匹配表1065!L:L,匹配表1065!O:O)</f>
        <v>A</v>
      </c>
      <c r="S4998" s="93" t="str">
        <f>IFERROR(_xlfn.XLOOKUP(Q4998,匹配表1065!AI:AI,匹配表1065!AJ:AJ),"绿标")</f>
        <v>红标</v>
      </c>
      <c r="T4998" s="93" t="str" cm="1">
        <f t="array" ref="T4998:U4998">_xlfn.XLOOKUP(Q4998,匹配表1065!L:L,匹配表1065!M:N)</f>
        <v>头痛</v>
      </c>
      <c r="U4998" s="94" t="str">
        <v>神经内科</v>
      </c>
      <c r="V4998" s="95" t="s">
        <v>67</v>
      </c>
      <c r="W4998" s="93">
        <f>_xlfn.XLOOKUP(M4998,匹配表1065!D:D,匹配表1065!F:F)*N4998</f>
        <v>12</v>
      </c>
    </row>
    <row r="4999" customHeight="1" spans="1:23">
      <c r="A4999" s="89" t="s">
        <v>877</v>
      </c>
      <c r="B4999" s="105">
        <v>46210</v>
      </c>
      <c r="C4999" s="91" t="str">
        <f t="shared" si="158"/>
        <v>7月第2周</v>
      </c>
      <c r="D4999" s="89" t="s">
        <v>892</v>
      </c>
      <c r="E4999" s="89" t="str">
        <f t="shared" si="159"/>
        <v>7月第2周--周2</v>
      </c>
      <c r="F4999" s="103" t="s">
        <v>27</v>
      </c>
      <c r="G4999" s="102" t="s">
        <v>104</v>
      </c>
      <c r="H4999" s="92" t="str">
        <f>_xlfn.XLOOKUP(O4999,匹配表1065!T:T,匹配表1065!W:W)</f>
        <v>济南市</v>
      </c>
      <c r="I4999" s="89" t="str">
        <f>_xlfn.XLOOKUP(O4999,匹配表1065!T:T,匹配表1065!X:X)</f>
        <v>PME2025</v>
      </c>
      <c r="J4999" s="102" t="s">
        <v>128</v>
      </c>
      <c r="K4999" s="89" cm="1">
        <f ca="1" t="array" ref="K4999:L4999">_xlfn.XLOOKUP(J4999,匹配表1065!Y:Y,匹配表1065!AA:AB)</f>
        <v>13</v>
      </c>
      <c r="L4999" s="89" t="str">
        <v>3个月以上</v>
      </c>
      <c r="M4999" s="92" t="s">
        <v>30</v>
      </c>
      <c r="N4999" s="102">
        <v>1</v>
      </c>
      <c r="O4999" s="93" t="str">
        <f>_xlfn.XLOOKUP(P4999,匹配表1065!U:U,匹配表1065!T:T)</f>
        <v>HO00001400</v>
      </c>
      <c r="P4999" s="102" t="s">
        <v>112</v>
      </c>
      <c r="Q4999" s="102" t="s">
        <v>241</v>
      </c>
      <c r="R4999" s="89" t="str">
        <f>_xlfn.XLOOKUP(Q4999,匹配表1065!L:L,匹配表1065!O:O)</f>
        <v>A</v>
      </c>
      <c r="S4999" s="93" t="str">
        <f>IFERROR(_xlfn.XLOOKUP(Q4999,匹配表1065!AI:AI,匹配表1065!AJ:AJ),"绿标")</f>
        <v>红标</v>
      </c>
      <c r="T4999" s="93" t="str" cm="1">
        <f t="array" ref="T4999:U4999">_xlfn.XLOOKUP(Q4999,匹配表1065!L:L,匹配表1065!M:N)</f>
        <v>头痛</v>
      </c>
      <c r="U4999" s="94" t="str">
        <v>神经内科</v>
      </c>
      <c r="V4999" s="95" t="s">
        <v>33</v>
      </c>
      <c r="W4999" s="93">
        <f>_xlfn.XLOOKUP(M4999,匹配表1065!D:D,匹配表1065!F:F)*N4999</f>
        <v>12</v>
      </c>
    </row>
    <row r="5000" customHeight="1" spans="1:23">
      <c r="A5000" s="89" t="s">
        <v>877</v>
      </c>
      <c r="B5000" s="105">
        <v>46210</v>
      </c>
      <c r="C5000" s="91" t="str">
        <f t="shared" si="158"/>
        <v>7月第2周</v>
      </c>
      <c r="D5000" s="89" t="s">
        <v>892</v>
      </c>
      <c r="E5000" s="89" t="str">
        <f t="shared" si="159"/>
        <v>7月第2周--周2</v>
      </c>
      <c r="F5000" s="103" t="s">
        <v>27</v>
      </c>
      <c r="G5000" s="102" t="s">
        <v>104</v>
      </c>
      <c r="H5000" s="92" t="str">
        <f>_xlfn.XLOOKUP(O5000,匹配表1065!T:T,匹配表1065!W:W)</f>
        <v>济南市</v>
      </c>
      <c r="I5000" s="89" t="str">
        <f>_xlfn.XLOOKUP(O5000,匹配表1065!T:T,匹配表1065!X:X)</f>
        <v>PME2025</v>
      </c>
      <c r="J5000" s="102" t="s">
        <v>128</v>
      </c>
      <c r="K5000" s="89" cm="1">
        <f ca="1" t="array" ref="K5000:L5000">_xlfn.XLOOKUP(J5000,匹配表1065!Y:Y,匹配表1065!AA:AB)</f>
        <v>13</v>
      </c>
      <c r="L5000" s="89" t="str">
        <v>3个月以上</v>
      </c>
      <c r="M5000" s="92" t="s">
        <v>55</v>
      </c>
      <c r="N5000" s="102">
        <v>1</v>
      </c>
      <c r="O5000" s="93" t="str">
        <f>_xlfn.XLOOKUP(P5000,匹配表1065!U:U,匹配表1065!T:T)</f>
        <v>HO00001400</v>
      </c>
      <c r="P5000" s="102" t="s">
        <v>112</v>
      </c>
      <c r="Q5000" s="102" t="s">
        <v>131</v>
      </c>
      <c r="R5000" s="89" t="str">
        <f>_xlfn.XLOOKUP(Q5000,匹配表1065!L:L,匹配表1065!O:O)</f>
        <v>B</v>
      </c>
      <c r="S5000" s="93" t="str">
        <f>IFERROR(_xlfn.XLOOKUP(Q5000,匹配表1065!AI:AI,匹配表1065!AJ:AJ),"绿标")</f>
        <v>红标</v>
      </c>
      <c r="T5000" s="93" t="str" cm="1">
        <f t="array" ref="T5000:U5000">_xlfn.XLOOKUP(Q5000,匹配表1065!L:L,匹配表1065!M:N)</f>
        <v>脑血管</v>
      </c>
      <c r="U5000" s="94" t="str">
        <v>神经内科</v>
      </c>
      <c r="V5000" s="95" t="s">
        <v>67</v>
      </c>
      <c r="W5000" s="93">
        <f>_xlfn.XLOOKUP(M5000,匹配表1065!D:D,匹配表1065!F:F)*N5000</f>
        <v>8</v>
      </c>
    </row>
    <row r="5001" customHeight="1" spans="1:23">
      <c r="A5001" s="89" t="s">
        <v>877</v>
      </c>
      <c r="B5001" s="105">
        <v>46210</v>
      </c>
      <c r="C5001" s="91" t="str">
        <f t="shared" si="158"/>
        <v>7月第2周</v>
      </c>
      <c r="D5001" s="89" t="s">
        <v>892</v>
      </c>
      <c r="E5001" s="89" t="str">
        <f t="shared" si="159"/>
        <v>7月第2周--周2</v>
      </c>
      <c r="F5001" s="103" t="s">
        <v>27</v>
      </c>
      <c r="G5001" s="102" t="s">
        <v>104</v>
      </c>
      <c r="H5001" s="92" t="str">
        <f>_xlfn.XLOOKUP(O5001,匹配表1065!T:T,匹配表1065!W:W)</f>
        <v>济南市</v>
      </c>
      <c r="I5001" s="89" t="str">
        <f>_xlfn.XLOOKUP(O5001,匹配表1065!T:T,匹配表1065!X:X)</f>
        <v>PME2025</v>
      </c>
      <c r="J5001" s="102" t="s">
        <v>128</v>
      </c>
      <c r="K5001" s="89" cm="1">
        <f ca="1" t="array" ref="K5001:L5001">_xlfn.XLOOKUP(J5001,匹配表1065!Y:Y,匹配表1065!AA:AB)</f>
        <v>13</v>
      </c>
      <c r="L5001" s="89" t="str">
        <v>3个月以上</v>
      </c>
      <c r="M5001" s="92" t="s">
        <v>35</v>
      </c>
      <c r="N5001" s="102">
        <v>1</v>
      </c>
      <c r="O5001" s="93" t="str">
        <f>_xlfn.XLOOKUP(P5001,匹配表1065!U:U,匹配表1065!T:T)</f>
        <v>HO00001400</v>
      </c>
      <c r="P5001" s="102" t="s">
        <v>112</v>
      </c>
      <c r="Q5001" s="102" t="s">
        <v>357</v>
      </c>
      <c r="R5001" s="89" t="str">
        <f>_xlfn.XLOOKUP(Q5001,匹配表1065!L:L,匹配表1065!O:O)</f>
        <v>B</v>
      </c>
      <c r="S5001" s="93" t="str">
        <f>IFERROR(_xlfn.XLOOKUP(Q5001,匹配表1065!AI:AI,匹配表1065!AJ:AJ),"绿标")</f>
        <v>红标</v>
      </c>
      <c r="T5001" s="93" t="str" cm="1">
        <f t="array" ref="T5001:U5001">_xlfn.XLOOKUP(Q5001,匹配表1065!L:L,匹配表1065!M:N)</f>
        <v>癫痫</v>
      </c>
      <c r="U5001" s="94" t="str">
        <v>神经内科</v>
      </c>
      <c r="V5001" s="95" t="s">
        <v>33</v>
      </c>
      <c r="W5001" s="93">
        <f>_xlfn.XLOOKUP(M5001,匹配表1065!D:D,匹配表1065!F:F)*N5001</f>
        <v>4</v>
      </c>
    </row>
    <row r="5002" customHeight="1" spans="1:23">
      <c r="A5002" s="89" t="s">
        <v>877</v>
      </c>
      <c r="B5002" s="105">
        <v>46210</v>
      </c>
      <c r="C5002" s="91" t="str">
        <f t="shared" si="158"/>
        <v>7月第2周</v>
      </c>
      <c r="D5002" s="89" t="s">
        <v>892</v>
      </c>
      <c r="E5002" s="89" t="str">
        <f t="shared" si="159"/>
        <v>7月第2周--周2</v>
      </c>
      <c r="F5002" s="103" t="s">
        <v>27</v>
      </c>
      <c r="G5002" s="102" t="s">
        <v>104</v>
      </c>
      <c r="H5002" s="92" t="str">
        <f>_xlfn.XLOOKUP(O5002,匹配表1065!T:T,匹配表1065!W:W)</f>
        <v>济南市</v>
      </c>
      <c r="I5002" s="89" t="str">
        <f>_xlfn.XLOOKUP(O5002,匹配表1065!T:T,匹配表1065!X:X)</f>
        <v>PME2044</v>
      </c>
      <c r="J5002" s="102" t="s">
        <v>105</v>
      </c>
      <c r="K5002" s="89" cm="1">
        <f ca="1" t="array" ref="K5002:L5002">_xlfn.XLOOKUP(J5002,匹配表1065!Y:Y,匹配表1065!AA:AB)</f>
        <v>8</v>
      </c>
      <c r="L5002" s="89" t="str">
        <v>3个月以上</v>
      </c>
      <c r="M5002" s="92" t="s">
        <v>30</v>
      </c>
      <c r="N5002" s="102">
        <v>1</v>
      </c>
      <c r="O5002" s="93" t="str">
        <f>_xlfn.XLOOKUP(P5002,匹配表1065!U:U,匹配表1065!T:T)</f>
        <v>HO00001401</v>
      </c>
      <c r="P5002" s="102" t="s">
        <v>106</v>
      </c>
      <c r="Q5002" s="102" t="s">
        <v>243</v>
      </c>
      <c r="R5002" s="89" t="str">
        <f>_xlfn.XLOOKUP(Q5002,匹配表1065!L:L,匹配表1065!O:O)</f>
        <v>B</v>
      </c>
      <c r="S5002" s="93" t="str">
        <f>IFERROR(_xlfn.XLOOKUP(Q5002,匹配表1065!AI:AI,匹配表1065!AJ:AJ),"绿标")</f>
        <v>绿标</v>
      </c>
      <c r="T5002" s="93" t="str" cm="1">
        <f t="array" ref="T5002:U5002">_xlfn.XLOOKUP(Q5002,匹配表1065!L:L,匹配表1065!M:N)</f>
        <v>脑血管</v>
      </c>
      <c r="U5002" s="94" t="str">
        <v>神经内科</v>
      </c>
      <c r="V5002" s="95" t="s">
        <v>33</v>
      </c>
      <c r="W5002" s="93">
        <f>_xlfn.XLOOKUP(M5002,匹配表1065!D:D,匹配表1065!F:F)*N5002</f>
        <v>12</v>
      </c>
    </row>
    <row r="5003" customHeight="1" spans="1:23">
      <c r="A5003" s="89" t="s">
        <v>877</v>
      </c>
      <c r="B5003" s="105">
        <v>46210</v>
      </c>
      <c r="C5003" s="91" t="str">
        <f t="shared" si="158"/>
        <v>7月第2周</v>
      </c>
      <c r="D5003" s="89" t="s">
        <v>892</v>
      </c>
      <c r="E5003" s="89" t="str">
        <f t="shared" si="159"/>
        <v>7月第2周--周2</v>
      </c>
      <c r="F5003" s="103" t="s">
        <v>27</v>
      </c>
      <c r="G5003" s="102" t="s">
        <v>104</v>
      </c>
      <c r="H5003" s="92" t="str">
        <f>_xlfn.XLOOKUP(O5003,匹配表1065!T:T,匹配表1065!W:W)</f>
        <v>聊城市</v>
      </c>
      <c r="I5003" s="89" t="str">
        <f>_xlfn.XLOOKUP(O5003,匹配表1065!T:T,匹配表1065!X:X)</f>
        <v>PME2046</v>
      </c>
      <c r="J5003" s="102" t="s">
        <v>108</v>
      </c>
      <c r="K5003" s="89" cm="1">
        <f ca="1" t="array" ref="K5003:L5003">_xlfn.XLOOKUP(J5003,匹配表1065!Y:Y,匹配表1065!AA:AB)</f>
        <v>8</v>
      </c>
      <c r="L5003" s="89" t="str">
        <v>3个月以上</v>
      </c>
      <c r="M5003" s="92" t="s">
        <v>30</v>
      </c>
      <c r="N5003" s="102">
        <v>1</v>
      </c>
      <c r="O5003" s="93" t="str">
        <f>_xlfn.XLOOKUP(P5003,匹配表1065!U:U,匹配表1065!T:T)</f>
        <v>HO00001415</v>
      </c>
      <c r="P5003" s="102" t="s">
        <v>109</v>
      </c>
      <c r="Q5003" s="102" t="s">
        <v>524</v>
      </c>
      <c r="R5003" s="89" t="str">
        <f>_xlfn.XLOOKUP(Q5003,匹配表1065!L:L,匹配表1065!O:O)</f>
        <v>B</v>
      </c>
      <c r="S5003" s="93" t="str">
        <f>IFERROR(_xlfn.XLOOKUP(Q5003,匹配表1065!AI:AI,匹配表1065!AJ:AJ),"绿标")</f>
        <v>绿标</v>
      </c>
      <c r="T5003" s="93" t="str" cm="1">
        <f t="array" ref="T5003:U5003">_xlfn.XLOOKUP(Q5003,匹配表1065!L:L,匹配表1065!M:N)</f>
        <v>脑血管</v>
      </c>
      <c r="U5003" s="94" t="str">
        <v>神经内科</v>
      </c>
      <c r="V5003" s="95" t="s">
        <v>42</v>
      </c>
      <c r="W5003" s="93">
        <f>_xlfn.XLOOKUP(M5003,匹配表1065!D:D,匹配表1065!F:F)*N5003</f>
        <v>12</v>
      </c>
    </row>
    <row r="5004" customHeight="1" spans="1:23">
      <c r="A5004" s="89" t="s">
        <v>877</v>
      </c>
      <c r="B5004" s="105">
        <v>46210</v>
      </c>
      <c r="C5004" s="91" t="str">
        <f t="shared" si="158"/>
        <v>7月第2周</v>
      </c>
      <c r="D5004" s="89" t="s">
        <v>892</v>
      </c>
      <c r="E5004" s="89" t="str">
        <f t="shared" si="159"/>
        <v>7月第2周--周2</v>
      </c>
      <c r="F5004" s="103" t="s">
        <v>27</v>
      </c>
      <c r="G5004" s="102" t="s">
        <v>104</v>
      </c>
      <c r="H5004" s="92" t="str">
        <f>_xlfn.XLOOKUP(O5004,匹配表1065!T:T,匹配表1065!W:W)</f>
        <v>济南市</v>
      </c>
      <c r="I5004" s="89" t="str">
        <f>_xlfn.XLOOKUP(O5004,匹配表1065!T:T,匹配表1065!X:X)</f>
        <v>PME2026</v>
      </c>
      <c r="J5004" s="102" t="s">
        <v>116</v>
      </c>
      <c r="K5004" s="89" cm="1">
        <f ca="1" t="array" ref="K5004:L5004">_xlfn.XLOOKUP(J5004,匹配表1065!Y:Y,匹配表1065!AA:AB)</f>
        <v>13</v>
      </c>
      <c r="L5004" s="89" t="str">
        <v>3个月以上</v>
      </c>
      <c r="M5004" s="92" t="s">
        <v>35</v>
      </c>
      <c r="N5004" s="102">
        <v>1</v>
      </c>
      <c r="O5004" s="93" t="str">
        <f>_xlfn.XLOOKUP(P5004,匹配表1065!U:U,匹配表1065!T:T)</f>
        <v>HO00001409</v>
      </c>
      <c r="P5004" s="102" t="s">
        <v>117</v>
      </c>
      <c r="Q5004" s="102" t="s">
        <v>240</v>
      </c>
      <c r="R5004" s="89" t="str">
        <f>_xlfn.XLOOKUP(Q5004,匹配表1065!L:L,匹配表1065!O:O)</f>
        <v>B</v>
      </c>
      <c r="S5004" s="93" t="str">
        <f>IFERROR(_xlfn.XLOOKUP(Q5004,匹配表1065!AI:AI,匹配表1065!AJ:AJ),"绿标")</f>
        <v>红标</v>
      </c>
      <c r="T5004" s="93" t="str" cm="1">
        <f t="array" ref="T5004:U5004">_xlfn.XLOOKUP(Q5004,匹配表1065!L:L,匹配表1065!M:N)</f>
        <v>脑血管</v>
      </c>
      <c r="U5004" s="94" t="str">
        <v>神经内科</v>
      </c>
      <c r="V5004" s="95" t="s">
        <v>58</v>
      </c>
      <c r="W5004" s="93">
        <f>_xlfn.XLOOKUP(M5004,匹配表1065!D:D,匹配表1065!F:F)*N5004</f>
        <v>4</v>
      </c>
    </row>
    <row r="5005" customHeight="1" spans="1:23">
      <c r="A5005" s="89" t="s">
        <v>877</v>
      </c>
      <c r="B5005" s="105">
        <v>46210</v>
      </c>
      <c r="C5005" s="91" t="str">
        <f t="shared" si="158"/>
        <v>7月第2周</v>
      </c>
      <c r="D5005" s="89" t="s">
        <v>892</v>
      </c>
      <c r="E5005" s="89" t="str">
        <f t="shared" si="159"/>
        <v>7月第2周--周2</v>
      </c>
      <c r="F5005" s="103" t="s">
        <v>27</v>
      </c>
      <c r="G5005" s="102" t="s">
        <v>104</v>
      </c>
      <c r="H5005" s="92" t="str">
        <f>_xlfn.XLOOKUP(O5005,匹配表1065!T:T,匹配表1065!W:W)</f>
        <v>济南市</v>
      </c>
      <c r="I5005" s="89" t="str">
        <f>_xlfn.XLOOKUP(O5005,匹配表1065!T:T,匹配表1065!X:X)</f>
        <v>PME2026</v>
      </c>
      <c r="J5005" s="102" t="s">
        <v>116</v>
      </c>
      <c r="K5005" s="89" cm="1">
        <f ca="1" t="array" ref="K5005:L5005">_xlfn.XLOOKUP(J5005,匹配表1065!Y:Y,匹配表1065!AA:AB)</f>
        <v>13</v>
      </c>
      <c r="L5005" s="89" t="str">
        <v>3个月以上</v>
      </c>
      <c r="M5005" s="92" t="s">
        <v>30</v>
      </c>
      <c r="N5005" s="102">
        <v>1</v>
      </c>
      <c r="O5005" s="93" t="str">
        <f>_xlfn.XLOOKUP(P5005,匹配表1065!U:U,匹配表1065!T:T)</f>
        <v>HO00001417</v>
      </c>
      <c r="P5005" s="102" t="s">
        <v>119</v>
      </c>
      <c r="Q5005" s="102" t="s">
        <v>120</v>
      </c>
      <c r="R5005" s="89" t="str">
        <f>_xlfn.XLOOKUP(Q5005,匹配表1065!L:L,匹配表1065!O:O)</f>
        <v>D</v>
      </c>
      <c r="S5005" s="93" t="str">
        <f>IFERROR(_xlfn.XLOOKUP(Q5005,匹配表1065!AI:AI,匹配表1065!AJ:AJ),"绿标")</f>
        <v>绿标</v>
      </c>
      <c r="T5005" s="93" t="str" cm="1">
        <f t="array" ref="T5005:U5005">_xlfn.XLOOKUP(Q5005,匹配表1065!L:L,匹配表1065!M:N)</f>
        <v>抑郁焦虑</v>
      </c>
      <c r="U5005" s="94" t="str">
        <v>精神心理科</v>
      </c>
      <c r="V5005" s="95" t="s">
        <v>33</v>
      </c>
      <c r="W5005" s="93">
        <f>_xlfn.XLOOKUP(M5005,匹配表1065!D:D,匹配表1065!F:F)*N5005</f>
        <v>12</v>
      </c>
    </row>
    <row r="5006" customHeight="1" spans="1:23">
      <c r="A5006" s="89" t="s">
        <v>877</v>
      </c>
      <c r="B5006" s="105">
        <v>46210</v>
      </c>
      <c r="C5006" s="91" t="str">
        <f t="shared" si="158"/>
        <v>7月第2周</v>
      </c>
      <c r="D5006" s="89" t="s">
        <v>892</v>
      </c>
      <c r="E5006" s="89" t="str">
        <f t="shared" si="159"/>
        <v>7月第2周--周2</v>
      </c>
      <c r="F5006" s="103" t="s">
        <v>27</v>
      </c>
      <c r="G5006" s="92" t="s">
        <v>92</v>
      </c>
      <c r="H5006" s="92" t="str">
        <f>_xlfn.XLOOKUP(O5006,匹配表1065!T:T,匹配表1065!W:W)</f>
        <v>合肥市</v>
      </c>
      <c r="I5006" s="89" t="str">
        <f>_xlfn.XLOOKUP(O5006,匹配表1065!T:T,匹配表1065!X:X)</f>
        <v>PME2048</v>
      </c>
      <c r="J5006" s="102" t="s">
        <v>547</v>
      </c>
      <c r="K5006" s="89" cm="1">
        <f ca="1" t="array" ref="K5006:L5006">_xlfn.XLOOKUP(J5006,匹配表1065!Y:Y,匹配表1065!AA:AB)</f>
        <v>4</v>
      </c>
      <c r="L5006" s="89" t="str">
        <v>3个月以上</v>
      </c>
      <c r="M5006" s="92" t="s">
        <v>35</v>
      </c>
      <c r="N5006" s="102">
        <v>1</v>
      </c>
      <c r="O5006" s="93" t="str">
        <f>_xlfn.XLOOKUP(P5006,匹配表1065!U:U,匹配表1065!T:T)</f>
        <v>HO00002956</v>
      </c>
      <c r="P5006" s="102" t="s">
        <v>285</v>
      </c>
      <c r="Q5006" s="102" t="s">
        <v>900</v>
      </c>
      <c r="R5006" s="89" t="str">
        <f>_xlfn.XLOOKUP(Q5006,匹配表1065!L:L,匹配表1065!O:O)</f>
        <v>B</v>
      </c>
      <c r="S5006" s="93" t="str">
        <f>IFERROR(_xlfn.XLOOKUP(Q5006,匹配表1065!AI:AI,匹配表1065!AJ:AJ),"绿标")</f>
        <v>绿标</v>
      </c>
      <c r="T5006" s="93" t="str" cm="1">
        <f t="array" ref="T5006:U5006">_xlfn.XLOOKUP(Q5006,匹配表1065!L:L,匹配表1065!M:N)</f>
        <v>眩晕</v>
      </c>
      <c r="U5006" s="94" t="str">
        <v>神经内科</v>
      </c>
      <c r="V5006" s="95" t="s">
        <v>33</v>
      </c>
      <c r="W5006" s="93">
        <f>_xlfn.XLOOKUP(M5006,匹配表1065!D:D,匹配表1065!F:F)*N5006</f>
        <v>4</v>
      </c>
    </row>
    <row r="5007" customHeight="1" spans="1:23">
      <c r="A5007" s="89" t="s">
        <v>877</v>
      </c>
      <c r="B5007" s="105">
        <v>46210</v>
      </c>
      <c r="C5007" s="91" t="str">
        <f t="shared" si="158"/>
        <v>7月第2周</v>
      </c>
      <c r="D5007" s="89" t="s">
        <v>892</v>
      </c>
      <c r="E5007" s="89" t="str">
        <f t="shared" si="159"/>
        <v>7月第2周--周2</v>
      </c>
      <c r="F5007" s="103" t="s">
        <v>27</v>
      </c>
      <c r="G5007" s="92" t="s">
        <v>92</v>
      </c>
      <c r="H5007" s="92" t="str">
        <f>_xlfn.XLOOKUP(O5007,匹配表1065!T:T,匹配表1065!W:W)</f>
        <v>合肥市</v>
      </c>
      <c r="I5007" s="89" t="str">
        <f>_xlfn.XLOOKUP(O5007,匹配表1065!T:T,匹配表1065!X:X)</f>
        <v>PME2007</v>
      </c>
      <c r="J5007" s="102" t="s">
        <v>93</v>
      </c>
      <c r="K5007" s="89" cm="1">
        <f ca="1" t="array" ref="K5007:L5007">_xlfn.XLOOKUP(J5007,匹配表1065!Y:Y,匹配表1065!AA:AB)</f>
        <v>9</v>
      </c>
      <c r="L5007" s="89" t="str">
        <v>3个月以上</v>
      </c>
      <c r="M5007" s="92" t="s">
        <v>30</v>
      </c>
      <c r="N5007" s="102">
        <v>1</v>
      </c>
      <c r="O5007" s="93" t="str">
        <f>_xlfn.XLOOKUP(P5007,匹配表1065!U:U,匹配表1065!T:T)</f>
        <v>HO00000001</v>
      </c>
      <c r="P5007" s="102" t="s">
        <v>94</v>
      </c>
      <c r="Q5007" s="102" t="s">
        <v>207</v>
      </c>
      <c r="R5007" s="89" t="str">
        <f>_xlfn.XLOOKUP(Q5007,匹配表1065!L:L,匹配表1065!O:O)</f>
        <v>C</v>
      </c>
      <c r="S5007" s="93" t="str">
        <f>IFERROR(_xlfn.XLOOKUP(Q5007,匹配表1065!AI:AI,匹配表1065!AJ:AJ),"绿标")</f>
        <v>红标</v>
      </c>
      <c r="T5007" s="93" t="str" cm="1">
        <f t="array" ref="T5007:U5007">_xlfn.XLOOKUP(Q5007,匹配表1065!L:L,匹配表1065!M:N)</f>
        <v>眩晕</v>
      </c>
      <c r="U5007" s="94" t="str">
        <v>神经内科</v>
      </c>
      <c r="V5007" s="95" t="s">
        <v>33</v>
      </c>
      <c r="W5007" s="93">
        <f>_xlfn.XLOOKUP(M5007,匹配表1065!D:D,匹配表1065!F:F)*N5007</f>
        <v>12</v>
      </c>
    </row>
    <row r="5008" customHeight="1" spans="1:23">
      <c r="A5008" s="89" t="s">
        <v>877</v>
      </c>
      <c r="B5008" s="105">
        <v>46210</v>
      </c>
      <c r="C5008" s="91" t="str">
        <f t="shared" si="158"/>
        <v>7月第2周</v>
      </c>
      <c r="D5008" s="89" t="s">
        <v>892</v>
      </c>
      <c r="E5008" s="89" t="str">
        <f t="shared" si="159"/>
        <v>7月第2周--周2</v>
      </c>
      <c r="F5008" s="103" t="s">
        <v>27</v>
      </c>
      <c r="G5008" s="92" t="s">
        <v>92</v>
      </c>
      <c r="H5008" s="92" t="str">
        <f>_xlfn.XLOOKUP(O5008,匹配表1065!T:T,匹配表1065!W:W)</f>
        <v>合肥市</v>
      </c>
      <c r="I5008" s="89" t="str">
        <f>_xlfn.XLOOKUP(O5008,匹配表1065!T:T,匹配表1065!X:X)</f>
        <v>PME2007</v>
      </c>
      <c r="J5008" s="102" t="s">
        <v>93</v>
      </c>
      <c r="K5008" s="89" cm="1">
        <f ca="1" t="array" ref="K5008:L5008">_xlfn.XLOOKUP(J5008,匹配表1065!Y:Y,匹配表1065!AA:AB)</f>
        <v>9</v>
      </c>
      <c r="L5008" s="89" t="str">
        <v>3个月以上</v>
      </c>
      <c r="M5008" s="92" t="s">
        <v>30</v>
      </c>
      <c r="N5008" s="102">
        <v>1</v>
      </c>
      <c r="O5008" s="93" t="str">
        <f>_xlfn.XLOOKUP(P5008,匹配表1065!U:U,匹配表1065!T:T)</f>
        <v>HO00000001</v>
      </c>
      <c r="P5008" s="102" t="s">
        <v>94</v>
      </c>
      <c r="Q5008" s="102" t="s">
        <v>206</v>
      </c>
      <c r="R5008" s="89" t="str">
        <f>_xlfn.XLOOKUP(Q5008,匹配表1065!L:L,匹配表1065!O:O)</f>
        <v>A</v>
      </c>
      <c r="S5008" s="93" t="str">
        <f>IFERROR(_xlfn.XLOOKUP(Q5008,匹配表1065!AI:AI,匹配表1065!AJ:AJ),"绿标")</f>
        <v>绿标</v>
      </c>
      <c r="T5008" s="93" t="str" cm="1">
        <f t="array" ref="T5008:U5008">_xlfn.XLOOKUP(Q5008,匹配表1065!L:L,匹配表1065!M:N)</f>
        <v>头痛</v>
      </c>
      <c r="U5008" s="94" t="str">
        <v>神经内科</v>
      </c>
      <c r="V5008" s="95" t="s">
        <v>33</v>
      </c>
      <c r="W5008" s="93">
        <f>_xlfn.XLOOKUP(M5008,匹配表1065!D:D,匹配表1065!F:F)*N5008</f>
        <v>12</v>
      </c>
    </row>
    <row r="5009" customHeight="1" spans="1:23">
      <c r="A5009" s="89" t="s">
        <v>877</v>
      </c>
      <c r="B5009" s="105">
        <v>46210</v>
      </c>
      <c r="C5009" s="91" t="str">
        <f t="shared" si="158"/>
        <v>7月第2周</v>
      </c>
      <c r="D5009" s="89" t="s">
        <v>892</v>
      </c>
      <c r="E5009" s="89" t="str">
        <f t="shared" si="159"/>
        <v>7月第2周--周2</v>
      </c>
      <c r="F5009" s="103" t="s">
        <v>27</v>
      </c>
      <c r="G5009" s="89" t="s">
        <v>63</v>
      </c>
      <c r="H5009" s="92" t="str">
        <f>_xlfn.XLOOKUP(O5009,匹配表1065!T:T,匹配表1065!W:W)</f>
        <v>南京市</v>
      </c>
      <c r="I5009" s="89" t="str">
        <f>_xlfn.XLOOKUP(O5009,匹配表1065!T:T,匹配表1065!X:X)</f>
        <v>PME2001</v>
      </c>
      <c r="J5009" s="102" t="s">
        <v>64</v>
      </c>
      <c r="K5009" s="89" cm="1">
        <f ca="1" t="array" ref="K5009:L5009">_xlfn.XLOOKUP(J5009,匹配表1065!Y:Y,匹配表1065!AA:AB)</f>
        <v>31</v>
      </c>
      <c r="L5009" s="89" t="str">
        <v>3个月以上</v>
      </c>
      <c r="M5009" s="92" t="s">
        <v>30</v>
      </c>
      <c r="N5009" s="102">
        <v>2</v>
      </c>
      <c r="O5009" s="93" t="str">
        <f>_xlfn.XLOOKUP(P5009,匹配表1065!U:U,匹配表1065!T:T)</f>
        <v>HO00000958</v>
      </c>
      <c r="P5009" s="102" t="s">
        <v>65</v>
      </c>
      <c r="Q5009" s="102" t="s">
        <v>68</v>
      </c>
      <c r="R5009" s="89" t="str">
        <f>_xlfn.XLOOKUP(Q5009,匹配表1065!L:L,匹配表1065!O:O)</f>
        <v>A</v>
      </c>
      <c r="S5009" s="93" t="str">
        <f>IFERROR(_xlfn.XLOOKUP(Q5009,匹配表1065!AI:AI,匹配表1065!AJ:AJ),"绿标")</f>
        <v>红标</v>
      </c>
      <c r="T5009" s="93" t="str" cm="1">
        <f t="array" ref="T5009:U5009">_xlfn.XLOOKUP(Q5009,匹配表1065!L:L,匹配表1065!M:N)</f>
        <v>头痛</v>
      </c>
      <c r="U5009" s="94" t="str">
        <v>神经内科</v>
      </c>
      <c r="V5009" s="95" t="s">
        <v>33</v>
      </c>
      <c r="W5009" s="93">
        <f>_xlfn.XLOOKUP(M5009,匹配表1065!D:D,匹配表1065!F:F)*N5009</f>
        <v>24</v>
      </c>
    </row>
    <row r="5010" customHeight="1" spans="1:23">
      <c r="A5010" s="89" t="s">
        <v>877</v>
      </c>
      <c r="B5010" s="105">
        <v>46210</v>
      </c>
      <c r="C5010" s="91" t="str">
        <f t="shared" si="158"/>
        <v>7月第2周</v>
      </c>
      <c r="D5010" s="89" t="s">
        <v>892</v>
      </c>
      <c r="E5010" s="89" t="str">
        <f t="shared" si="159"/>
        <v>7月第2周--周2</v>
      </c>
      <c r="F5010" s="103" t="s">
        <v>27</v>
      </c>
      <c r="G5010" s="89" t="s">
        <v>63</v>
      </c>
      <c r="H5010" s="92" t="str">
        <f>_xlfn.XLOOKUP(O5010,匹配表1065!T:T,匹配表1065!W:W)</f>
        <v>南京市</v>
      </c>
      <c r="I5010" s="89" t="str">
        <f>_xlfn.XLOOKUP(O5010,匹配表1065!T:T,匹配表1065!X:X)</f>
        <v>PME2001</v>
      </c>
      <c r="J5010" s="102" t="s">
        <v>64</v>
      </c>
      <c r="K5010" s="89" cm="1">
        <f ca="1" t="array" ref="K5010:L5010">_xlfn.XLOOKUP(J5010,匹配表1065!Y:Y,匹配表1065!AA:AB)</f>
        <v>31</v>
      </c>
      <c r="L5010" s="89" t="str">
        <v>3个月以上</v>
      </c>
      <c r="M5010" s="92" t="s">
        <v>35</v>
      </c>
      <c r="N5010" s="102">
        <v>1</v>
      </c>
      <c r="O5010" s="93" t="str">
        <f>_xlfn.XLOOKUP(P5010,匹配表1065!U:U,匹配表1065!T:T)</f>
        <v>HO00000958</v>
      </c>
      <c r="P5010" s="102" t="s">
        <v>65</v>
      </c>
      <c r="Q5010" s="102" t="s">
        <v>901</v>
      </c>
      <c r="R5010" s="89" t="str">
        <f>_xlfn.XLOOKUP(Q5010,匹配表1065!L:L,匹配表1065!O:O)</f>
        <v>C</v>
      </c>
      <c r="S5010" s="93" t="str">
        <f>IFERROR(_xlfn.XLOOKUP(Q5010,匹配表1065!AI:AI,匹配表1065!AJ:AJ),"绿标")</f>
        <v>黑标</v>
      </c>
      <c r="T5010" s="93" t="str" cm="1">
        <f t="array" ref="T5010:U5010">_xlfn.XLOOKUP(Q5010,匹配表1065!L:L,匹配表1065!M:N)</f>
        <v>眩晕</v>
      </c>
      <c r="U5010" s="94" t="str">
        <v>耳鼻喉科</v>
      </c>
      <c r="V5010" s="95" t="s">
        <v>70</v>
      </c>
      <c r="W5010" s="93">
        <f>_xlfn.XLOOKUP(M5010,匹配表1065!D:D,匹配表1065!F:F)*N5010</f>
        <v>4</v>
      </c>
    </row>
    <row r="5011" customHeight="1" spans="1:23">
      <c r="A5011" s="89" t="s">
        <v>877</v>
      </c>
      <c r="B5011" s="105">
        <v>46210</v>
      </c>
      <c r="C5011" s="91" t="str">
        <f t="shared" si="158"/>
        <v>7月第2周</v>
      </c>
      <c r="D5011" s="89" t="s">
        <v>892</v>
      </c>
      <c r="E5011" s="89" t="str">
        <f t="shared" si="159"/>
        <v>7月第2周--周2</v>
      </c>
      <c r="F5011" s="103" t="s">
        <v>27</v>
      </c>
      <c r="G5011" s="89" t="s">
        <v>63</v>
      </c>
      <c r="H5011" s="92" t="str">
        <f>_xlfn.XLOOKUP(O5011,匹配表1065!T:T,匹配表1065!W:W)</f>
        <v>南京市</v>
      </c>
      <c r="I5011" s="89" t="str">
        <f>_xlfn.XLOOKUP(O5011,匹配表1065!T:T,匹配表1065!X:X)</f>
        <v>PME2001</v>
      </c>
      <c r="J5011" s="102" t="s">
        <v>64</v>
      </c>
      <c r="K5011" s="89" cm="1">
        <f ca="1" t="array" ref="K5011:L5011">_xlfn.XLOOKUP(J5011,匹配表1065!Y:Y,匹配表1065!AA:AB)</f>
        <v>31</v>
      </c>
      <c r="L5011" s="89" t="str">
        <v>3个月以上</v>
      </c>
      <c r="M5011" s="92" t="s">
        <v>35</v>
      </c>
      <c r="N5011" s="102">
        <v>1</v>
      </c>
      <c r="O5011" s="93" t="str">
        <f>_xlfn.XLOOKUP(P5011,匹配表1065!U:U,匹配表1065!T:T)</f>
        <v>HO00000958</v>
      </c>
      <c r="P5011" s="102" t="s">
        <v>65</v>
      </c>
      <c r="Q5011" s="102" t="s">
        <v>546</v>
      </c>
      <c r="R5011" s="89" t="str">
        <f>_xlfn.XLOOKUP(Q5011,匹配表1065!L:L,匹配表1065!O:O)</f>
        <v>B</v>
      </c>
      <c r="S5011" s="93" t="str">
        <f>IFERROR(_xlfn.XLOOKUP(Q5011,匹配表1065!AI:AI,匹配表1065!AJ:AJ),"绿标")</f>
        <v>绿标</v>
      </c>
      <c r="T5011" s="93" t="str" cm="1">
        <f t="array" ref="T5011:U5011">_xlfn.XLOOKUP(Q5011,匹配表1065!L:L,匹配表1065!M:N)</f>
        <v>脑血管</v>
      </c>
      <c r="U5011" s="94" t="str">
        <v>神经内科</v>
      </c>
      <c r="V5011" s="95" t="s">
        <v>58</v>
      </c>
      <c r="W5011" s="93">
        <f>_xlfn.XLOOKUP(M5011,匹配表1065!D:D,匹配表1065!F:F)*N5011</f>
        <v>4</v>
      </c>
    </row>
    <row r="5012" customHeight="1" spans="1:23">
      <c r="A5012" s="89" t="s">
        <v>877</v>
      </c>
      <c r="B5012" s="105">
        <v>46210</v>
      </c>
      <c r="C5012" s="91" t="str">
        <f t="shared" si="158"/>
        <v>7月第2周</v>
      </c>
      <c r="D5012" s="89" t="s">
        <v>892</v>
      </c>
      <c r="E5012" s="89" t="str">
        <f t="shared" si="159"/>
        <v>7月第2周--周2</v>
      </c>
      <c r="F5012" s="103" t="s">
        <v>27</v>
      </c>
      <c r="G5012" s="89" t="s">
        <v>63</v>
      </c>
      <c r="H5012" s="92" t="str">
        <f>_xlfn.XLOOKUP(O5012,匹配表1065!T:T,匹配表1065!W:W)</f>
        <v>淮安市</v>
      </c>
      <c r="I5012" s="89" t="str">
        <f>_xlfn.XLOOKUP(O5012,匹配表1065!T:T,匹配表1065!X:X)</f>
        <v>PME2041</v>
      </c>
      <c r="J5012" s="102" t="s">
        <v>71</v>
      </c>
      <c r="K5012" s="89" cm="1">
        <f ca="1" t="array" ref="K5012:L5012">_xlfn.XLOOKUP(J5012,匹配表1065!Y:Y,匹配表1065!AA:AB)</f>
        <v>5</v>
      </c>
      <c r="L5012" s="89" t="str">
        <v>3个月以上</v>
      </c>
      <c r="M5012" s="92" t="s">
        <v>35</v>
      </c>
      <c r="N5012" s="102">
        <v>1</v>
      </c>
      <c r="O5012" s="93" t="str">
        <f>_xlfn.XLOOKUP(P5012,匹配表1065!U:U,匹配表1065!T:T)</f>
        <v>HO00000992</v>
      </c>
      <c r="P5012" s="102" t="s">
        <v>72</v>
      </c>
      <c r="Q5012" s="102" t="s">
        <v>654</v>
      </c>
      <c r="R5012" s="89" t="str">
        <f>_xlfn.XLOOKUP(Q5012,匹配表1065!L:L,匹配表1065!O:O)</f>
        <v>C</v>
      </c>
      <c r="S5012" s="93" t="str">
        <f>IFERROR(_xlfn.XLOOKUP(Q5012,匹配表1065!AI:AI,匹配表1065!AJ:AJ),"绿标")</f>
        <v>绿标</v>
      </c>
      <c r="T5012" s="93" t="str" cm="1">
        <f t="array" ref="T5012:U5012">_xlfn.XLOOKUP(Q5012,匹配表1065!L:L,匹配表1065!M:N)</f>
        <v>眩晕</v>
      </c>
      <c r="U5012" s="94" t="str">
        <v>耳鼻喉科</v>
      </c>
      <c r="V5012" s="95" t="s">
        <v>70</v>
      </c>
      <c r="W5012" s="93">
        <f>_xlfn.XLOOKUP(M5012,匹配表1065!D:D,匹配表1065!F:F)*N5012</f>
        <v>4</v>
      </c>
    </row>
    <row r="5013" customHeight="1" spans="1:23">
      <c r="A5013" s="89" t="s">
        <v>877</v>
      </c>
      <c r="B5013" s="105">
        <v>46210</v>
      </c>
      <c r="C5013" s="91" t="str">
        <f t="shared" si="158"/>
        <v>7月第2周</v>
      </c>
      <c r="D5013" s="89" t="s">
        <v>892</v>
      </c>
      <c r="E5013" s="89" t="str">
        <f t="shared" si="159"/>
        <v>7月第2周--周2</v>
      </c>
      <c r="F5013" s="103" t="s">
        <v>27</v>
      </c>
      <c r="G5013" s="89" t="s">
        <v>63</v>
      </c>
      <c r="H5013" s="92" t="str">
        <f>_xlfn.XLOOKUP(O5013,匹配表1065!T:T,匹配表1065!W:W)</f>
        <v>徐州市</v>
      </c>
      <c r="I5013" s="89" t="str">
        <f>_xlfn.XLOOKUP(O5013,匹配表1065!T:T,匹配表1065!X:X)</f>
        <v>PME2008</v>
      </c>
      <c r="J5013" s="102" t="s">
        <v>81</v>
      </c>
      <c r="K5013" s="89" cm="1">
        <f ca="1" t="array" ref="K5013:L5013">_xlfn.XLOOKUP(J5013,匹配表1065!Y:Y,匹配表1065!AA:AB)</f>
        <v>19</v>
      </c>
      <c r="L5013" s="89" t="str">
        <v>3个月以上</v>
      </c>
      <c r="M5013" s="92" t="s">
        <v>30</v>
      </c>
      <c r="N5013" s="102">
        <v>1</v>
      </c>
      <c r="O5013" s="93" t="str">
        <f>_xlfn.XLOOKUP(P5013,匹配表1065!U:U,匹配表1065!T:T)</f>
        <v>HO00001134</v>
      </c>
      <c r="P5013" s="102" t="s">
        <v>82</v>
      </c>
      <c r="Q5013" s="102" t="s">
        <v>280</v>
      </c>
      <c r="R5013" s="89" t="str">
        <f>_xlfn.XLOOKUP(Q5013,匹配表1065!L:L,匹配表1065!O:O)</f>
        <v>D</v>
      </c>
      <c r="S5013" s="93" t="str">
        <f>IFERROR(_xlfn.XLOOKUP(Q5013,匹配表1065!AI:AI,匹配表1065!AJ:AJ),"绿标")</f>
        <v>红标</v>
      </c>
      <c r="T5013" s="93" t="str" cm="1">
        <f t="array" ref="T5013:U5013">_xlfn.XLOOKUP(Q5013,匹配表1065!L:L,匹配表1065!M:N)</f>
        <v>疼痛</v>
      </c>
      <c r="U5013" s="94" t="str">
        <v>疼痛科</v>
      </c>
      <c r="V5013" s="95" t="s">
        <v>33</v>
      </c>
      <c r="W5013" s="93">
        <f>_xlfn.XLOOKUP(M5013,匹配表1065!D:D,匹配表1065!F:F)*N5013</f>
        <v>12</v>
      </c>
    </row>
    <row r="5014" customHeight="1" spans="1:23">
      <c r="A5014" s="89" t="s">
        <v>877</v>
      </c>
      <c r="B5014" s="105">
        <v>46210</v>
      </c>
      <c r="C5014" s="91" t="str">
        <f t="shared" si="158"/>
        <v>7月第2周</v>
      </c>
      <c r="D5014" s="89" t="s">
        <v>892</v>
      </c>
      <c r="E5014" s="89" t="str">
        <f t="shared" si="159"/>
        <v>7月第2周--周2</v>
      </c>
      <c r="F5014" s="103" t="s">
        <v>27</v>
      </c>
      <c r="G5014" s="89" t="s">
        <v>63</v>
      </c>
      <c r="H5014" s="92" t="str">
        <f>_xlfn.XLOOKUP(O5014,匹配表1065!T:T,匹配表1065!W:W)</f>
        <v>连云港市</v>
      </c>
      <c r="I5014" s="89" t="str">
        <f>_xlfn.XLOOKUP(O5014,匹配表1065!T:T,匹配表1065!X:X)</f>
        <v>PME2042</v>
      </c>
      <c r="J5014" s="102" t="s">
        <v>74</v>
      </c>
      <c r="K5014" s="89" cm="1">
        <f ca="1" t="array" ref="K5014:L5014">_xlfn.XLOOKUP(J5014,匹配表1065!Y:Y,匹配表1065!AA:AB)</f>
        <v>7</v>
      </c>
      <c r="L5014" s="89" t="str">
        <v>3个月以上</v>
      </c>
      <c r="M5014" s="92" t="s">
        <v>35</v>
      </c>
      <c r="N5014" s="102">
        <v>1</v>
      </c>
      <c r="O5014" s="93" t="str">
        <f>_xlfn.XLOOKUP(P5014,匹配表1065!U:U,匹配表1065!T:T)</f>
        <v>HO00001004</v>
      </c>
      <c r="P5014" s="102" t="s">
        <v>75</v>
      </c>
      <c r="Q5014" s="102" t="s">
        <v>577</v>
      </c>
      <c r="R5014" s="89" t="str">
        <f>_xlfn.XLOOKUP(Q5014,匹配表1065!L:L,匹配表1065!O:O)</f>
        <v>C</v>
      </c>
      <c r="S5014" s="93" t="str">
        <f>IFERROR(_xlfn.XLOOKUP(Q5014,匹配表1065!AI:AI,匹配表1065!AJ:AJ),"绿标")</f>
        <v>绿标</v>
      </c>
      <c r="T5014" s="93" t="str" cm="1">
        <f t="array" ref="T5014:U5014">_xlfn.XLOOKUP(Q5014,匹配表1065!L:L,匹配表1065!M:N)</f>
        <v>眩晕</v>
      </c>
      <c r="U5014" s="94" t="str">
        <v>耳鼻喉科</v>
      </c>
      <c r="V5014" s="95" t="s">
        <v>70</v>
      </c>
      <c r="W5014" s="93">
        <f>_xlfn.XLOOKUP(M5014,匹配表1065!D:D,匹配表1065!F:F)*N5014</f>
        <v>4</v>
      </c>
    </row>
    <row r="5015" customHeight="1" spans="1:23">
      <c r="A5015" s="89" t="s">
        <v>877</v>
      </c>
      <c r="B5015" s="105">
        <v>46210</v>
      </c>
      <c r="C5015" s="91" t="str">
        <f t="shared" si="158"/>
        <v>7月第2周</v>
      </c>
      <c r="D5015" s="89" t="s">
        <v>892</v>
      </c>
      <c r="E5015" s="89" t="str">
        <f t="shared" si="159"/>
        <v>7月第2周--周2</v>
      </c>
      <c r="F5015" s="103" t="s">
        <v>27</v>
      </c>
      <c r="G5015" s="89" t="s">
        <v>63</v>
      </c>
      <c r="H5015" s="92" t="str">
        <f>_xlfn.XLOOKUP(O5015,匹配表1065!T:T,匹配表1065!W:W)</f>
        <v>徐州市</v>
      </c>
      <c r="I5015" s="89" t="str">
        <f>_xlfn.XLOOKUP(O5015,匹配表1065!T:T,匹配表1065!X:X)</f>
        <v>PME2008</v>
      </c>
      <c r="J5015" s="102" t="s">
        <v>81</v>
      </c>
      <c r="K5015" s="89" cm="1">
        <f ca="1" t="array" ref="K5015:L5015">_xlfn.XLOOKUP(J5015,匹配表1065!Y:Y,匹配表1065!AA:AB)</f>
        <v>19</v>
      </c>
      <c r="L5015" s="89" t="str">
        <v>3个月以上</v>
      </c>
      <c r="M5015" s="92" t="s">
        <v>35</v>
      </c>
      <c r="N5015" s="102">
        <v>1</v>
      </c>
      <c r="O5015" s="93" t="str">
        <f>_xlfn.XLOOKUP(P5015,匹配表1065!U:U,匹配表1065!T:T)</f>
        <v>HO00001134</v>
      </c>
      <c r="P5015" s="102" t="s">
        <v>82</v>
      </c>
      <c r="Q5015" s="102" t="s">
        <v>653</v>
      </c>
      <c r="R5015" s="89" t="str">
        <f>_xlfn.XLOOKUP(Q5015,匹配表1065!L:L,匹配表1065!O:O)</f>
        <v>C</v>
      </c>
      <c r="S5015" s="93" t="str">
        <f>IFERROR(_xlfn.XLOOKUP(Q5015,匹配表1065!AI:AI,匹配表1065!AJ:AJ),"绿标")</f>
        <v>黑标</v>
      </c>
      <c r="T5015" s="93" t="str" cm="1">
        <f t="array" ref="T5015:U5015">_xlfn.XLOOKUP(Q5015,匹配表1065!L:L,匹配表1065!M:N)</f>
        <v>眩晕</v>
      </c>
      <c r="U5015" s="94" t="str">
        <v>神经内科</v>
      </c>
      <c r="V5015" s="95" t="s">
        <v>58</v>
      </c>
      <c r="W5015" s="93">
        <f>_xlfn.XLOOKUP(M5015,匹配表1065!D:D,匹配表1065!F:F)*N5015</f>
        <v>4</v>
      </c>
    </row>
    <row r="5016" customHeight="1" spans="1:23">
      <c r="A5016" s="89" t="s">
        <v>877</v>
      </c>
      <c r="B5016" s="105">
        <v>46210</v>
      </c>
      <c r="C5016" s="91" t="str">
        <f t="shared" si="158"/>
        <v>7月第2周</v>
      </c>
      <c r="D5016" s="89" t="s">
        <v>892</v>
      </c>
      <c r="E5016" s="89" t="str">
        <f t="shared" si="159"/>
        <v>7月第2周--周2</v>
      </c>
      <c r="F5016" s="103" t="s">
        <v>27</v>
      </c>
      <c r="G5016" s="89" t="s">
        <v>63</v>
      </c>
      <c r="H5016" s="92" t="str">
        <f>_xlfn.XLOOKUP(O5016,匹配表1065!T:T,匹配表1065!W:W)</f>
        <v>南京市</v>
      </c>
      <c r="I5016" s="89" t="str">
        <f>_xlfn.XLOOKUP(O5016,匹配表1065!T:T,匹配表1065!X:X)</f>
        <v>PME2002</v>
      </c>
      <c r="J5016" s="102" t="s">
        <v>410</v>
      </c>
      <c r="K5016" s="89" cm="1">
        <f ca="1" t="array" ref="K5016:L5016">_xlfn.XLOOKUP(J5016,匹配表1065!Y:Y,匹配表1065!AA:AB)</f>
        <v>1</v>
      </c>
      <c r="L5016" s="89" t="str">
        <v>3个月以内</v>
      </c>
      <c r="M5016" s="92" t="s">
        <v>30</v>
      </c>
      <c r="N5016" s="102">
        <v>1</v>
      </c>
      <c r="O5016" s="93" t="str">
        <f>_xlfn.XLOOKUP(P5016,匹配表1065!U:U,匹配表1065!T:T)</f>
        <v>HO00000964</v>
      </c>
      <c r="P5016" s="102" t="s">
        <v>90</v>
      </c>
      <c r="Q5016" s="102" t="s">
        <v>333</v>
      </c>
      <c r="R5016" s="89" t="str">
        <f>_xlfn.XLOOKUP(Q5016,匹配表1065!L:L,匹配表1065!O:O)</f>
        <v>A</v>
      </c>
      <c r="S5016" s="93" t="str">
        <f>IFERROR(_xlfn.XLOOKUP(Q5016,匹配表1065!AI:AI,匹配表1065!AJ:AJ),"绿标")</f>
        <v>红标</v>
      </c>
      <c r="T5016" s="93" t="str" cm="1">
        <f t="array" ref="T5016:U5016">_xlfn.XLOOKUP(Q5016,匹配表1065!L:L,匹配表1065!M:N)</f>
        <v>头痛</v>
      </c>
      <c r="U5016" s="94" t="str">
        <v>神经内科</v>
      </c>
      <c r="V5016" s="95" t="s">
        <v>42</v>
      </c>
      <c r="W5016" s="93">
        <f>_xlfn.XLOOKUP(M5016,匹配表1065!D:D,匹配表1065!F:F)*N5016</f>
        <v>12</v>
      </c>
    </row>
    <row r="5017" customHeight="1" spans="1:23">
      <c r="A5017" s="89" t="s">
        <v>877</v>
      </c>
      <c r="B5017" s="105">
        <v>46210</v>
      </c>
      <c r="C5017" s="91" t="str">
        <f t="shared" si="158"/>
        <v>7月第2周</v>
      </c>
      <c r="D5017" s="89" t="s">
        <v>892</v>
      </c>
      <c r="E5017" s="89" t="str">
        <f t="shared" si="159"/>
        <v>7月第2周--周2</v>
      </c>
      <c r="F5017" s="103" t="s">
        <v>27</v>
      </c>
      <c r="G5017" s="89" t="s">
        <v>63</v>
      </c>
      <c r="H5017" s="92" t="str">
        <f>_xlfn.XLOOKUP(O5017,匹配表1065!T:T,匹配表1065!W:W)</f>
        <v>南京市</v>
      </c>
      <c r="I5017" s="89" t="str">
        <f>_xlfn.XLOOKUP(O5017,匹配表1065!T:T,匹配表1065!X:X)</f>
        <v>PME2002</v>
      </c>
      <c r="J5017" s="102" t="s">
        <v>84</v>
      </c>
      <c r="K5017" s="89" cm="1">
        <f ca="1" t="array" ref="K5017:L5017">_xlfn.XLOOKUP(J5017,匹配表1065!Y:Y,匹配表1065!AA:AB)</f>
        <v>31</v>
      </c>
      <c r="L5017" s="89" t="str">
        <v>3个月以上</v>
      </c>
      <c r="M5017" s="92" t="s">
        <v>30</v>
      </c>
      <c r="N5017" s="102">
        <v>4</v>
      </c>
      <c r="O5017" s="93" t="str">
        <f>_xlfn.XLOOKUP(P5017,匹配表1065!U:U,匹配表1065!T:T)</f>
        <v>HO00000964</v>
      </c>
      <c r="P5017" s="102" t="s">
        <v>90</v>
      </c>
      <c r="Q5017" s="102" t="s">
        <v>281</v>
      </c>
      <c r="R5017" s="89" t="str">
        <f>_xlfn.XLOOKUP(Q5017,匹配表1065!L:L,匹配表1065!O:O)</f>
        <v>A</v>
      </c>
      <c r="S5017" s="93" t="str">
        <f>IFERROR(_xlfn.XLOOKUP(Q5017,匹配表1065!AI:AI,匹配表1065!AJ:AJ),"绿标")</f>
        <v>红标</v>
      </c>
      <c r="T5017" s="93" t="str" cm="1">
        <f t="array" ref="T5017:U5017">_xlfn.XLOOKUP(Q5017,匹配表1065!L:L,匹配表1065!M:N)</f>
        <v>头痛</v>
      </c>
      <c r="U5017" s="94" t="str">
        <v>神经内科</v>
      </c>
      <c r="V5017" s="95" t="s">
        <v>42</v>
      </c>
      <c r="W5017" s="93">
        <f>_xlfn.XLOOKUP(M5017,匹配表1065!D:D,匹配表1065!F:F)*N5017</f>
        <v>48</v>
      </c>
    </row>
    <row r="5018" customHeight="1" spans="1:23">
      <c r="A5018" s="89" t="s">
        <v>877</v>
      </c>
      <c r="B5018" s="105">
        <v>46210</v>
      </c>
      <c r="C5018" s="91" t="str">
        <f t="shared" si="158"/>
        <v>7月第2周</v>
      </c>
      <c r="D5018" s="89" t="s">
        <v>892</v>
      </c>
      <c r="E5018" s="89" t="str">
        <f t="shared" si="159"/>
        <v>7月第2周--周2</v>
      </c>
      <c r="F5018" s="103" t="s">
        <v>27</v>
      </c>
      <c r="G5018" s="89" t="s">
        <v>63</v>
      </c>
      <c r="H5018" s="92" t="str">
        <f>_xlfn.XLOOKUP(O5018,匹配表1065!T:T,匹配表1065!W:W)</f>
        <v>南京市</v>
      </c>
      <c r="I5018" s="89" t="str">
        <f>_xlfn.XLOOKUP(O5018,匹配表1065!T:T,匹配表1065!X:X)</f>
        <v>PME2002</v>
      </c>
      <c r="J5018" s="102" t="s">
        <v>84</v>
      </c>
      <c r="K5018" s="89" cm="1">
        <f ca="1" t="array" ref="K5018:L5018">_xlfn.XLOOKUP(J5018,匹配表1065!Y:Y,匹配表1065!AA:AB)</f>
        <v>31</v>
      </c>
      <c r="L5018" s="89" t="str">
        <v>3个月以上</v>
      </c>
      <c r="M5018" s="92" t="s">
        <v>30</v>
      </c>
      <c r="N5018" s="102">
        <v>1</v>
      </c>
      <c r="O5018" s="93" t="str">
        <f>_xlfn.XLOOKUP(P5018,匹配表1065!U:U,匹配表1065!T:T)</f>
        <v>HO00000964</v>
      </c>
      <c r="P5018" s="102" t="s">
        <v>90</v>
      </c>
      <c r="Q5018" s="102" t="s">
        <v>283</v>
      </c>
      <c r="R5018" s="89" t="str">
        <f>_xlfn.XLOOKUP(Q5018,匹配表1065!L:L,匹配表1065!O:O)</f>
        <v>D</v>
      </c>
      <c r="S5018" s="93" t="str">
        <f>IFERROR(_xlfn.XLOOKUP(Q5018,匹配表1065!AI:AI,匹配表1065!AJ:AJ),"绿标")</f>
        <v>红标</v>
      </c>
      <c r="T5018" s="93" t="str" cm="1">
        <f t="array" ref="T5018:U5018">_xlfn.XLOOKUP(Q5018,匹配表1065!L:L,匹配表1065!M:N)</f>
        <v>疼痛</v>
      </c>
      <c r="U5018" s="94" t="str">
        <v>疼痛科</v>
      </c>
      <c r="V5018" s="95" t="s">
        <v>42</v>
      </c>
      <c r="W5018" s="93">
        <f>_xlfn.XLOOKUP(M5018,匹配表1065!D:D,匹配表1065!F:F)*N5018</f>
        <v>12</v>
      </c>
    </row>
    <row r="5019" customHeight="1" spans="1:23">
      <c r="A5019" s="89" t="s">
        <v>877</v>
      </c>
      <c r="B5019" s="105">
        <v>46210</v>
      </c>
      <c r="C5019" s="91" t="str">
        <f t="shared" si="158"/>
        <v>7月第2周</v>
      </c>
      <c r="D5019" s="89" t="s">
        <v>892</v>
      </c>
      <c r="E5019" s="89" t="str">
        <f t="shared" si="159"/>
        <v>7月第2周--周2</v>
      </c>
      <c r="F5019" s="103" t="s">
        <v>27</v>
      </c>
      <c r="G5019" s="89" t="s">
        <v>63</v>
      </c>
      <c r="H5019" s="92" t="str">
        <f>_xlfn.XLOOKUP(O5019,匹配表1065!T:T,匹配表1065!W:W)</f>
        <v>南京市</v>
      </c>
      <c r="I5019" s="89" t="str">
        <f>_xlfn.XLOOKUP(O5019,匹配表1065!T:T,匹配表1065!X:X)</f>
        <v>PME2001</v>
      </c>
      <c r="J5019" s="102" t="s">
        <v>77</v>
      </c>
      <c r="K5019" s="89" cm="1">
        <f ca="1" t="array" ref="K5019:L5019">_xlfn.XLOOKUP(J5019,匹配表1065!Y:Y,匹配表1065!AA:AB)</f>
        <v>8</v>
      </c>
      <c r="L5019" s="89" t="str">
        <v>3个月以上</v>
      </c>
      <c r="M5019" s="92" t="s">
        <v>30</v>
      </c>
      <c r="N5019" s="102">
        <v>1</v>
      </c>
      <c r="O5019" s="93" t="str">
        <f>_xlfn.XLOOKUP(P5019,匹配表1065!U:U,匹配表1065!T:T)</f>
        <v>HO00000958</v>
      </c>
      <c r="P5019" s="102" t="s">
        <v>65</v>
      </c>
      <c r="Q5019" s="102" t="s">
        <v>66</v>
      </c>
      <c r="R5019" s="89" t="str">
        <f>_xlfn.XLOOKUP(Q5019,匹配表1065!L:L,匹配表1065!O:O)</f>
        <v>A</v>
      </c>
      <c r="S5019" s="93" t="str">
        <f>IFERROR(_xlfn.XLOOKUP(Q5019,匹配表1065!AI:AI,匹配表1065!AJ:AJ),"绿标")</f>
        <v>红标</v>
      </c>
      <c r="T5019" s="93" t="str" cm="1">
        <f t="array" ref="T5019:U5019">_xlfn.XLOOKUP(Q5019,匹配表1065!L:L,匹配表1065!M:N)</f>
        <v>头痛</v>
      </c>
      <c r="U5019" s="94" t="str">
        <v>神经内科</v>
      </c>
      <c r="V5019" s="95" t="s">
        <v>42</v>
      </c>
      <c r="W5019" s="93">
        <f>_xlfn.XLOOKUP(M5019,匹配表1065!D:D,匹配表1065!F:F)*N5019</f>
        <v>12</v>
      </c>
    </row>
    <row r="5020" customHeight="1" spans="1:23">
      <c r="A5020" s="89" t="s">
        <v>877</v>
      </c>
      <c r="B5020" s="105">
        <v>46210</v>
      </c>
      <c r="C5020" s="91" t="str">
        <f t="shared" si="158"/>
        <v>7月第2周</v>
      </c>
      <c r="D5020" s="89" t="s">
        <v>892</v>
      </c>
      <c r="E5020" s="89" t="str">
        <f t="shared" si="159"/>
        <v>7月第2周--周2</v>
      </c>
      <c r="F5020" s="103" t="s">
        <v>27</v>
      </c>
      <c r="G5020" s="89" t="s">
        <v>63</v>
      </c>
      <c r="H5020" s="92" t="str">
        <f>_xlfn.XLOOKUP(O5020,匹配表1065!T:T,匹配表1065!W:W)</f>
        <v>南京市</v>
      </c>
      <c r="I5020" s="89" t="str">
        <f>_xlfn.XLOOKUP(O5020,匹配表1065!T:T,匹配表1065!X:X)</f>
        <v>PME2002</v>
      </c>
      <c r="J5020" s="102" t="s">
        <v>410</v>
      </c>
      <c r="K5020" s="89" cm="1">
        <f ca="1" t="array" ref="K5020:L5020">_xlfn.XLOOKUP(J5020,匹配表1065!Y:Y,匹配表1065!AA:AB)</f>
        <v>1</v>
      </c>
      <c r="L5020" s="89" t="str">
        <v>3个月以内</v>
      </c>
      <c r="M5020" s="92" t="s">
        <v>35</v>
      </c>
      <c r="N5020" s="102">
        <v>1</v>
      </c>
      <c r="O5020" s="93" t="str">
        <f>_xlfn.XLOOKUP(P5020,匹配表1065!U:U,匹配表1065!T:T)</f>
        <v>HO00000964</v>
      </c>
      <c r="P5020" s="102" t="s">
        <v>90</v>
      </c>
      <c r="Q5020" s="102" t="s">
        <v>484</v>
      </c>
      <c r="R5020" s="89" t="str">
        <f>_xlfn.XLOOKUP(Q5020,匹配表1065!L:L,匹配表1065!O:O)</f>
        <v>B</v>
      </c>
      <c r="S5020" s="93" t="str">
        <f>IFERROR(_xlfn.XLOOKUP(Q5020,匹配表1065!AI:AI,匹配表1065!AJ:AJ),"绿标")</f>
        <v>绿标</v>
      </c>
      <c r="T5020" s="93" t="str" cm="1">
        <f t="array" ref="T5020:U5020">_xlfn.XLOOKUP(Q5020,匹配表1065!L:L,匹配表1065!M:N)</f>
        <v>癫痫</v>
      </c>
      <c r="U5020" s="94" t="str">
        <v>神经内科</v>
      </c>
      <c r="V5020" s="95" t="s">
        <v>58</v>
      </c>
      <c r="W5020" s="93">
        <f>_xlfn.XLOOKUP(M5020,匹配表1065!D:D,匹配表1065!F:F)*N5020</f>
        <v>4</v>
      </c>
    </row>
    <row r="5021" customHeight="1" spans="1:23">
      <c r="A5021" s="89" t="s">
        <v>877</v>
      </c>
      <c r="B5021" s="105">
        <v>46210</v>
      </c>
      <c r="C5021" s="91" t="str">
        <f t="shared" si="158"/>
        <v>7月第2周</v>
      </c>
      <c r="D5021" s="89" t="s">
        <v>892</v>
      </c>
      <c r="E5021" s="89" t="str">
        <f t="shared" si="159"/>
        <v>7月第2周--周2</v>
      </c>
      <c r="F5021" s="103" t="s">
        <v>27</v>
      </c>
      <c r="G5021" s="102" t="s">
        <v>136</v>
      </c>
      <c r="H5021" s="92" t="str">
        <f>_xlfn.XLOOKUP(O5021,匹配表1065!T:T,匹配表1065!W:W)</f>
        <v>淄博市</v>
      </c>
      <c r="I5021" s="89" t="str">
        <f>_xlfn.XLOOKUP(O5021,匹配表1065!T:T,匹配表1065!X:X)</f>
        <v>PME2043</v>
      </c>
      <c r="J5021" s="102" t="s">
        <v>140</v>
      </c>
      <c r="K5021" s="89" cm="1">
        <f ca="1" t="array" ref="K5021:L5021">_xlfn.XLOOKUP(J5021,匹配表1065!Y:Y,匹配表1065!AA:AB)</f>
        <v>9</v>
      </c>
      <c r="L5021" s="89" t="str">
        <v>3个月以上</v>
      </c>
      <c r="M5021" s="92" t="s">
        <v>55</v>
      </c>
      <c r="N5021" s="102">
        <v>1</v>
      </c>
      <c r="O5021" s="93" t="str">
        <f>_xlfn.XLOOKUP(P5021,匹配表1065!U:U,匹配表1065!T:T)</f>
        <v>HO00001431</v>
      </c>
      <c r="P5021" s="102" t="s">
        <v>244</v>
      </c>
      <c r="Q5021" s="102" t="s">
        <v>361</v>
      </c>
      <c r="R5021" s="89" t="str">
        <f>_xlfn.XLOOKUP(Q5021,匹配表1065!L:L,匹配表1065!O:O)</f>
        <v>B</v>
      </c>
      <c r="S5021" s="93" t="str">
        <f>IFERROR(_xlfn.XLOOKUP(Q5021,匹配表1065!AI:AI,匹配表1065!AJ:AJ),"绿标")</f>
        <v>红标</v>
      </c>
      <c r="T5021" s="93" t="str" cm="1">
        <f t="array" ref="T5021:U5021">_xlfn.XLOOKUP(Q5021,匹配表1065!L:L,匹配表1065!M:N)</f>
        <v>脑血管</v>
      </c>
      <c r="U5021" s="94" t="str">
        <v>神经内科</v>
      </c>
      <c r="V5021" s="95" t="s">
        <v>33</v>
      </c>
      <c r="W5021" s="93">
        <f>_xlfn.XLOOKUP(M5021,匹配表1065!D:D,匹配表1065!F:F)*N5021</f>
        <v>8</v>
      </c>
    </row>
    <row r="5022" customHeight="1" spans="1:23">
      <c r="A5022" s="89" t="s">
        <v>877</v>
      </c>
      <c r="B5022" s="105">
        <v>46210</v>
      </c>
      <c r="C5022" s="91" t="str">
        <f t="shared" si="158"/>
        <v>7月第2周</v>
      </c>
      <c r="D5022" s="89" t="s">
        <v>892</v>
      </c>
      <c r="E5022" s="89" t="str">
        <f t="shared" si="159"/>
        <v>7月第2周--周2</v>
      </c>
      <c r="F5022" s="103" t="s">
        <v>27</v>
      </c>
      <c r="G5022" s="102" t="s">
        <v>136</v>
      </c>
      <c r="H5022" s="92" t="str">
        <f>_xlfn.XLOOKUP(O5022,匹配表1065!T:T,匹配表1065!W:W)</f>
        <v>烟台市</v>
      </c>
      <c r="I5022" s="89" t="str">
        <f>_xlfn.XLOOKUP(O5022,匹配表1065!T:T,匹配表1065!X:X)</f>
        <v>PME2034</v>
      </c>
      <c r="J5022" s="102" t="s">
        <v>501</v>
      </c>
      <c r="K5022" s="89" cm="1">
        <f ca="1" t="array" ref="K5022:L5022">_xlfn.XLOOKUP(J5022,匹配表1065!Y:Y,匹配表1065!AA:AB)</f>
        <v>4</v>
      </c>
      <c r="L5022" s="89" t="str">
        <v>3个月以上</v>
      </c>
      <c r="M5022" s="92" t="s">
        <v>30</v>
      </c>
      <c r="N5022" s="102">
        <v>1</v>
      </c>
      <c r="O5022" s="93" t="str">
        <f>_xlfn.XLOOKUP(P5022,匹配表1065!U:U,匹配表1065!T:T)</f>
        <v>HO00001522</v>
      </c>
      <c r="P5022" s="102" t="s">
        <v>502</v>
      </c>
      <c r="Q5022" s="102" t="s">
        <v>777</v>
      </c>
      <c r="R5022" s="89" t="str">
        <f>_xlfn.XLOOKUP(Q5022,匹配表1065!L:L,匹配表1065!O:O)</f>
        <v>A</v>
      </c>
      <c r="S5022" s="93" t="str">
        <f>IFERROR(_xlfn.XLOOKUP(Q5022,匹配表1065!AI:AI,匹配表1065!AJ:AJ),"绿标")</f>
        <v>绿标</v>
      </c>
      <c r="T5022" s="93" t="str" cm="1">
        <f t="array" ref="T5022:U5022">_xlfn.XLOOKUP(Q5022,匹配表1065!L:L,匹配表1065!M:N)</f>
        <v>头痛</v>
      </c>
      <c r="U5022" s="94" t="str">
        <v>神经内科</v>
      </c>
      <c r="V5022" s="95" t="s">
        <v>33</v>
      </c>
      <c r="W5022" s="93">
        <f>_xlfn.XLOOKUP(M5022,匹配表1065!D:D,匹配表1065!F:F)*N5022</f>
        <v>12</v>
      </c>
    </row>
    <row r="5023" customHeight="1" spans="1:23">
      <c r="A5023" s="89" t="s">
        <v>877</v>
      </c>
      <c r="B5023" s="105">
        <v>46210</v>
      </c>
      <c r="C5023" s="91" t="str">
        <f t="shared" si="158"/>
        <v>7月第2周</v>
      </c>
      <c r="D5023" s="89" t="s">
        <v>892</v>
      </c>
      <c r="E5023" s="89" t="str">
        <f t="shared" si="159"/>
        <v>7月第2周--周2</v>
      </c>
      <c r="F5023" s="103" t="s">
        <v>27</v>
      </c>
      <c r="G5023" s="102" t="s">
        <v>136</v>
      </c>
      <c r="H5023" s="92" t="str">
        <f>_xlfn.XLOOKUP(O5023,匹配表1065!T:T,匹配表1065!W:W)</f>
        <v>青岛市</v>
      </c>
      <c r="I5023" s="89" t="str">
        <f>_xlfn.XLOOKUP(O5023,匹配表1065!T:T,匹配表1065!X:X)</f>
        <v>PME2035</v>
      </c>
      <c r="J5023" s="102" t="s">
        <v>150</v>
      </c>
      <c r="K5023" s="89" cm="1">
        <f ca="1" t="array" ref="K5023:L5023">_xlfn.XLOOKUP(J5023,匹配表1065!Y:Y,匹配表1065!AA:AB)</f>
        <v>8</v>
      </c>
      <c r="L5023" s="89" t="str">
        <v>3个月以上</v>
      </c>
      <c r="M5023" s="92" t="s">
        <v>30</v>
      </c>
      <c r="N5023" s="102">
        <v>1</v>
      </c>
      <c r="O5023" s="93" t="str">
        <f>_xlfn.XLOOKUP(P5023,匹配表1065!U:U,匹配表1065!T:T)</f>
        <v>HO00001476</v>
      </c>
      <c r="P5023" s="102" t="s">
        <v>151</v>
      </c>
      <c r="Q5023" s="102" t="s">
        <v>152</v>
      </c>
      <c r="R5023" s="89" t="str">
        <f>_xlfn.XLOOKUP(Q5023,匹配表1065!L:L,匹配表1065!O:O)</f>
        <v>C</v>
      </c>
      <c r="S5023" s="93" t="str">
        <f>IFERROR(_xlfn.XLOOKUP(Q5023,匹配表1065!AI:AI,匹配表1065!AJ:AJ),"绿标")</f>
        <v>红标</v>
      </c>
      <c r="T5023" s="93" t="str" cm="1">
        <f t="array" ref="T5023:U5023">_xlfn.XLOOKUP(Q5023,匹配表1065!L:L,匹配表1065!M:N)</f>
        <v>眩晕</v>
      </c>
      <c r="U5023" s="94" t="str">
        <v>神经内科</v>
      </c>
      <c r="V5023" s="95" t="s">
        <v>70</v>
      </c>
      <c r="W5023" s="93">
        <f>_xlfn.XLOOKUP(M5023,匹配表1065!D:D,匹配表1065!F:F)*N5023</f>
        <v>12</v>
      </c>
    </row>
    <row r="5024" customHeight="1" spans="1:23">
      <c r="A5024" s="89" t="s">
        <v>877</v>
      </c>
      <c r="B5024" s="105">
        <v>46210</v>
      </c>
      <c r="C5024" s="91" t="str">
        <f t="shared" si="158"/>
        <v>7月第2周</v>
      </c>
      <c r="D5024" s="89" t="s">
        <v>892</v>
      </c>
      <c r="E5024" s="89" t="str">
        <f t="shared" si="159"/>
        <v>7月第2周--周2</v>
      </c>
      <c r="F5024" s="103" t="s">
        <v>27</v>
      </c>
      <c r="G5024" s="102" t="s">
        <v>136</v>
      </c>
      <c r="H5024" s="92" t="str">
        <f>_xlfn.XLOOKUP(O5024,匹配表1065!T:T,匹配表1065!W:W)</f>
        <v>青岛市</v>
      </c>
      <c r="I5024" s="89" t="str">
        <f>_xlfn.XLOOKUP(O5024,匹配表1065!T:T,匹配表1065!X:X)</f>
        <v>PME2035</v>
      </c>
      <c r="J5024" s="102" t="s">
        <v>150</v>
      </c>
      <c r="K5024" s="89" cm="1">
        <f ca="1" t="array" ref="K5024:L5024">_xlfn.XLOOKUP(J5024,匹配表1065!Y:Y,匹配表1065!AA:AB)</f>
        <v>8</v>
      </c>
      <c r="L5024" s="89" t="str">
        <v>3个月以上</v>
      </c>
      <c r="M5024" s="92" t="s">
        <v>30</v>
      </c>
      <c r="N5024" s="102">
        <v>1</v>
      </c>
      <c r="O5024" s="93" t="str">
        <f>_xlfn.XLOOKUP(P5024,匹配表1065!U:U,匹配表1065!T:T)</f>
        <v>HO00001483</v>
      </c>
      <c r="P5024" s="102" t="s">
        <v>259</v>
      </c>
      <c r="Q5024" s="102" t="s">
        <v>340</v>
      </c>
      <c r="R5024" s="89" t="str">
        <f>_xlfn.XLOOKUP(Q5024,匹配表1065!L:L,匹配表1065!O:O)</f>
        <v>A</v>
      </c>
      <c r="S5024" s="93" t="str">
        <f>IFERROR(_xlfn.XLOOKUP(Q5024,匹配表1065!AI:AI,匹配表1065!AJ:AJ),"绿标")</f>
        <v>红标</v>
      </c>
      <c r="T5024" s="93" t="str" cm="1">
        <f t="array" ref="T5024:U5024">_xlfn.XLOOKUP(Q5024,匹配表1065!L:L,匹配表1065!M:N)</f>
        <v>头痛</v>
      </c>
      <c r="U5024" s="94" t="str">
        <v>神经内科</v>
      </c>
      <c r="V5024" s="95" t="s">
        <v>33</v>
      </c>
      <c r="W5024" s="93">
        <f>_xlfn.XLOOKUP(M5024,匹配表1065!D:D,匹配表1065!F:F)*N5024</f>
        <v>12</v>
      </c>
    </row>
    <row r="5025" customHeight="1" spans="1:23">
      <c r="A5025" s="89" t="s">
        <v>877</v>
      </c>
      <c r="B5025" s="105">
        <v>46210</v>
      </c>
      <c r="C5025" s="91" t="str">
        <f t="shared" si="158"/>
        <v>7月第2周</v>
      </c>
      <c r="D5025" s="89" t="s">
        <v>892</v>
      </c>
      <c r="E5025" s="89" t="str">
        <f t="shared" si="159"/>
        <v>7月第2周--周2</v>
      </c>
      <c r="F5025" s="103" t="s">
        <v>27</v>
      </c>
      <c r="G5025" s="102" t="s">
        <v>136</v>
      </c>
      <c r="H5025" s="92" t="str">
        <f>_xlfn.XLOOKUP(O5025,匹配表1065!T:T,匹配表1065!W:W)</f>
        <v>青岛市</v>
      </c>
      <c r="I5025" s="89" t="str">
        <f>_xlfn.XLOOKUP(O5025,匹配表1065!T:T,匹配表1065!X:X)</f>
        <v>PME2032</v>
      </c>
      <c r="J5025" s="102" t="s">
        <v>143</v>
      </c>
      <c r="K5025" s="89" cm="1">
        <f ca="1" t="array" ref="K5025:L5025">_xlfn.XLOOKUP(J5025,匹配表1065!Y:Y,匹配表1065!AA:AB)</f>
        <v>31</v>
      </c>
      <c r="L5025" s="89" t="str">
        <v>3个月以上</v>
      </c>
      <c r="M5025" s="92" t="s">
        <v>30</v>
      </c>
      <c r="N5025" s="102">
        <v>1</v>
      </c>
      <c r="O5025" s="93" t="str">
        <f>_xlfn.XLOOKUP(P5025,匹配表1065!U:U,匹配表1065!T:T)</f>
        <v>HO00001482</v>
      </c>
      <c r="P5025" s="102" t="s">
        <v>146</v>
      </c>
      <c r="Q5025" s="102" t="s">
        <v>149</v>
      </c>
      <c r="R5025" s="89" t="str">
        <f>_xlfn.XLOOKUP(Q5025,匹配表1065!L:L,匹配表1065!O:O)</f>
        <v>B</v>
      </c>
      <c r="S5025" s="93" t="str">
        <f>IFERROR(_xlfn.XLOOKUP(Q5025,匹配表1065!AI:AI,匹配表1065!AJ:AJ),"绿标")</f>
        <v>红标</v>
      </c>
      <c r="T5025" s="93" t="str" cm="1">
        <f t="array" ref="T5025:U5025">_xlfn.XLOOKUP(Q5025,匹配表1065!L:L,匹配表1065!M:N)</f>
        <v>脑血管</v>
      </c>
      <c r="U5025" s="94" t="str">
        <v>神经内科</v>
      </c>
      <c r="V5025" s="95" t="s">
        <v>42</v>
      </c>
      <c r="W5025" s="93">
        <f>_xlfn.XLOOKUP(M5025,匹配表1065!D:D,匹配表1065!F:F)*N5025</f>
        <v>12</v>
      </c>
    </row>
    <row r="5026" customHeight="1" spans="1:23">
      <c r="A5026" s="89" t="s">
        <v>877</v>
      </c>
      <c r="B5026" s="105">
        <v>46210</v>
      </c>
      <c r="C5026" s="91" t="str">
        <f t="shared" si="158"/>
        <v>7月第2周</v>
      </c>
      <c r="D5026" s="89" t="s">
        <v>892</v>
      </c>
      <c r="E5026" s="89" t="str">
        <f t="shared" si="159"/>
        <v>7月第2周--周2</v>
      </c>
      <c r="F5026" s="103" t="s">
        <v>27</v>
      </c>
      <c r="G5026" s="102" t="s">
        <v>136</v>
      </c>
      <c r="H5026" s="92" t="str">
        <f>_xlfn.XLOOKUP(O5026,匹配表1065!T:T,匹配表1065!W:W)</f>
        <v>青岛市</v>
      </c>
      <c r="I5026" s="89" t="str">
        <f>_xlfn.XLOOKUP(O5026,匹配表1065!T:T,匹配表1065!X:X)</f>
        <v>PME2032</v>
      </c>
      <c r="J5026" s="102" t="s">
        <v>143</v>
      </c>
      <c r="K5026" s="89" cm="1">
        <f ca="1" t="array" ref="K5026:L5026">_xlfn.XLOOKUP(J5026,匹配表1065!Y:Y,匹配表1065!AA:AB)</f>
        <v>31</v>
      </c>
      <c r="L5026" s="89" t="str">
        <v>3个月以上</v>
      </c>
      <c r="M5026" s="92" t="s">
        <v>30</v>
      </c>
      <c r="N5026" s="102">
        <v>1</v>
      </c>
      <c r="O5026" s="93" t="str">
        <f>_xlfn.XLOOKUP(P5026,匹配表1065!U:U,匹配表1065!T:T)</f>
        <v>HO00001482</v>
      </c>
      <c r="P5026" s="102" t="s">
        <v>146</v>
      </c>
      <c r="Q5026" s="102" t="s">
        <v>249</v>
      </c>
      <c r="R5026" s="89" t="str">
        <f>_xlfn.XLOOKUP(Q5026,匹配表1065!L:L,匹配表1065!O:O)</f>
        <v>C</v>
      </c>
      <c r="S5026" s="93" t="str">
        <f>IFERROR(_xlfn.XLOOKUP(Q5026,匹配表1065!AI:AI,匹配表1065!AJ:AJ),"绿标")</f>
        <v>绿标</v>
      </c>
      <c r="T5026" s="93" t="str" cm="1">
        <f t="array" ref="T5026:U5026">_xlfn.XLOOKUP(Q5026,匹配表1065!L:L,匹配表1065!M:N)</f>
        <v>眩晕</v>
      </c>
      <c r="U5026" s="94" t="str">
        <v>耳鼻喉科</v>
      </c>
      <c r="V5026" s="95" t="s">
        <v>70</v>
      </c>
      <c r="W5026" s="93">
        <f>_xlfn.XLOOKUP(M5026,匹配表1065!D:D,匹配表1065!F:F)*N5026</f>
        <v>12</v>
      </c>
    </row>
    <row r="5027" customHeight="1" spans="1:23">
      <c r="A5027" s="89" t="s">
        <v>877</v>
      </c>
      <c r="B5027" s="105">
        <v>46210</v>
      </c>
      <c r="C5027" s="91" t="str">
        <f t="shared" si="158"/>
        <v>7月第2周</v>
      </c>
      <c r="D5027" s="89" t="s">
        <v>892</v>
      </c>
      <c r="E5027" s="89" t="str">
        <f t="shared" si="159"/>
        <v>7月第2周--周2</v>
      </c>
      <c r="F5027" s="103" t="s">
        <v>27</v>
      </c>
      <c r="G5027" s="102" t="s">
        <v>136</v>
      </c>
      <c r="H5027" s="92" t="str">
        <f>_xlfn.XLOOKUP(O5027,匹配表1065!T:T,匹配表1065!W:W)</f>
        <v>青岛市</v>
      </c>
      <c r="I5027" s="89" t="str">
        <f>_xlfn.XLOOKUP(O5027,匹配表1065!T:T,匹配表1065!X:X)</f>
        <v>PME2031</v>
      </c>
      <c r="J5027" s="102" t="s">
        <v>155</v>
      </c>
      <c r="K5027" s="89" cm="1">
        <f ca="1" t="array" ref="K5027:L5027">_xlfn.XLOOKUP(J5027,匹配表1065!Y:Y,匹配表1065!AA:AB)</f>
        <v>31</v>
      </c>
      <c r="L5027" s="89" t="str">
        <v>3个月以上</v>
      </c>
      <c r="M5027" s="92" t="s">
        <v>30</v>
      </c>
      <c r="N5027" s="102">
        <v>1</v>
      </c>
      <c r="O5027" s="93" t="str">
        <f>_xlfn.XLOOKUP(P5027,匹配表1065!U:U,匹配表1065!T:T)</f>
        <v>HO00072793</v>
      </c>
      <c r="P5027" s="102" t="s">
        <v>159</v>
      </c>
      <c r="Q5027" s="102" t="s">
        <v>339</v>
      </c>
      <c r="R5027" s="89" t="str">
        <f>_xlfn.XLOOKUP(Q5027,匹配表1065!L:L,匹配表1065!O:O)</f>
        <v>C</v>
      </c>
      <c r="S5027" s="93" t="str">
        <f>IFERROR(_xlfn.XLOOKUP(Q5027,匹配表1065!AI:AI,匹配表1065!AJ:AJ),"绿标")</f>
        <v>红标</v>
      </c>
      <c r="T5027" s="93" t="str" cm="1">
        <f t="array" ref="T5027:U5027">_xlfn.XLOOKUP(Q5027,匹配表1065!L:L,匹配表1065!M:N)</f>
        <v>眩晕</v>
      </c>
      <c r="U5027" s="94" t="str">
        <v>神经内科</v>
      </c>
      <c r="V5027" s="95" t="s">
        <v>67</v>
      </c>
      <c r="W5027" s="93">
        <f>_xlfn.XLOOKUP(M5027,匹配表1065!D:D,匹配表1065!F:F)*N5027</f>
        <v>12</v>
      </c>
    </row>
    <row r="5028" customHeight="1" spans="1:23">
      <c r="A5028" s="89" t="s">
        <v>877</v>
      </c>
      <c r="B5028" s="105">
        <v>46210</v>
      </c>
      <c r="C5028" s="91" t="str">
        <f t="shared" si="158"/>
        <v>7月第2周</v>
      </c>
      <c r="D5028" s="89" t="s">
        <v>892</v>
      </c>
      <c r="E5028" s="89" t="str">
        <f t="shared" si="159"/>
        <v>7月第2周--周2</v>
      </c>
      <c r="F5028" s="103" t="s">
        <v>27</v>
      </c>
      <c r="G5028" s="102" t="s">
        <v>136</v>
      </c>
      <c r="H5028" s="92" t="str">
        <f>_xlfn.XLOOKUP(O5028,匹配表1065!T:T,匹配表1065!W:W)</f>
        <v>青岛市</v>
      </c>
      <c r="I5028" s="89" t="str">
        <f>_xlfn.XLOOKUP(O5028,匹配表1065!T:T,匹配表1065!X:X)</f>
        <v>PME2031</v>
      </c>
      <c r="J5028" s="102" t="s">
        <v>155</v>
      </c>
      <c r="K5028" s="89" cm="1">
        <f ca="1" t="array" ref="K5028:L5028">_xlfn.XLOOKUP(J5028,匹配表1065!Y:Y,匹配表1065!AA:AB)</f>
        <v>31</v>
      </c>
      <c r="L5028" s="89" t="str">
        <v>3个月以上</v>
      </c>
      <c r="M5028" s="92" t="s">
        <v>35</v>
      </c>
      <c r="N5028" s="102">
        <v>1</v>
      </c>
      <c r="O5028" s="93" t="str">
        <f>_xlfn.XLOOKUP(P5028,匹配表1065!U:U,匹配表1065!T:T)</f>
        <v>HO00072793</v>
      </c>
      <c r="P5028" s="102" t="s">
        <v>159</v>
      </c>
      <c r="Q5028" s="102" t="s">
        <v>339</v>
      </c>
      <c r="R5028" s="89" t="str">
        <f>_xlfn.XLOOKUP(Q5028,匹配表1065!L:L,匹配表1065!O:O)</f>
        <v>C</v>
      </c>
      <c r="S5028" s="93" t="str">
        <f>IFERROR(_xlfn.XLOOKUP(Q5028,匹配表1065!AI:AI,匹配表1065!AJ:AJ),"绿标")</f>
        <v>红标</v>
      </c>
      <c r="T5028" s="93" t="str" cm="1">
        <f t="array" ref="T5028:U5028">_xlfn.XLOOKUP(Q5028,匹配表1065!L:L,匹配表1065!M:N)</f>
        <v>眩晕</v>
      </c>
      <c r="U5028" s="94" t="str">
        <v>神经内科</v>
      </c>
      <c r="V5028" s="95" t="s">
        <v>70</v>
      </c>
      <c r="W5028" s="93">
        <f>_xlfn.XLOOKUP(M5028,匹配表1065!D:D,匹配表1065!F:F)*N5028</f>
        <v>4</v>
      </c>
    </row>
    <row r="5029" customHeight="1" spans="1:23">
      <c r="A5029" s="89" t="s">
        <v>877</v>
      </c>
      <c r="B5029" s="105">
        <v>46210</v>
      </c>
      <c r="C5029" s="91" t="str">
        <f t="shared" si="158"/>
        <v>7月第2周</v>
      </c>
      <c r="D5029" s="89" t="s">
        <v>892</v>
      </c>
      <c r="E5029" s="89" t="str">
        <f t="shared" si="159"/>
        <v>7月第2周--周2</v>
      </c>
      <c r="F5029" s="103" t="s">
        <v>27</v>
      </c>
      <c r="G5029" s="102" t="s">
        <v>136</v>
      </c>
      <c r="H5029" s="92" t="str">
        <f>_xlfn.XLOOKUP(O5029,匹配表1065!T:T,匹配表1065!W:W)</f>
        <v>青岛市</v>
      </c>
      <c r="I5029" s="89" t="str">
        <f>_xlfn.XLOOKUP(O5029,匹配表1065!T:T,匹配表1065!X:X)</f>
        <v>PME2031</v>
      </c>
      <c r="J5029" s="102" t="s">
        <v>155</v>
      </c>
      <c r="K5029" s="89" cm="1">
        <f ca="1" t="array" ref="K5029:L5029">_xlfn.XLOOKUP(J5029,匹配表1065!Y:Y,匹配表1065!AA:AB)</f>
        <v>31</v>
      </c>
      <c r="L5029" s="89" t="str">
        <v>3个月以上</v>
      </c>
      <c r="M5029" s="92" t="s">
        <v>35</v>
      </c>
      <c r="N5029" s="102">
        <v>1</v>
      </c>
      <c r="O5029" s="93" t="str">
        <f>_xlfn.XLOOKUP(P5029,匹配表1065!U:U,匹配表1065!T:T)</f>
        <v>HO00001478</v>
      </c>
      <c r="P5029" s="102" t="s">
        <v>156</v>
      </c>
      <c r="Q5029" s="102" t="s">
        <v>300</v>
      </c>
      <c r="R5029" s="89" t="str">
        <f>_xlfn.XLOOKUP(Q5029,匹配表1065!L:L,匹配表1065!O:O)</f>
        <v>C</v>
      </c>
      <c r="S5029" s="93" t="str">
        <f>IFERROR(_xlfn.XLOOKUP(Q5029,匹配表1065!AI:AI,匹配表1065!AJ:AJ),"绿标")</f>
        <v>红标</v>
      </c>
      <c r="T5029" s="93" t="str" cm="1">
        <f t="array" ref="T5029:U5029">_xlfn.XLOOKUP(Q5029,匹配表1065!L:L,匹配表1065!M:N)</f>
        <v>眩晕</v>
      </c>
      <c r="U5029" s="94" t="str">
        <v>神经内科</v>
      </c>
      <c r="V5029" s="95" t="s">
        <v>70</v>
      </c>
      <c r="W5029" s="93">
        <f>_xlfn.XLOOKUP(M5029,匹配表1065!D:D,匹配表1065!F:F)*N5029</f>
        <v>4</v>
      </c>
    </row>
    <row r="5030" customHeight="1" spans="1:23">
      <c r="A5030" s="89" t="s">
        <v>877</v>
      </c>
      <c r="B5030" s="105">
        <v>46210</v>
      </c>
      <c r="C5030" s="91" t="str">
        <f t="shared" si="158"/>
        <v>7月第2周</v>
      </c>
      <c r="D5030" s="89" t="s">
        <v>892</v>
      </c>
      <c r="E5030" s="89" t="str">
        <f t="shared" si="159"/>
        <v>7月第2周--周2</v>
      </c>
      <c r="F5030" s="103" t="s">
        <v>27</v>
      </c>
      <c r="G5030" s="102" t="s">
        <v>136</v>
      </c>
      <c r="H5030" s="92" t="str">
        <f>_xlfn.XLOOKUP(O5030,匹配表1065!T:T,匹配表1065!W:W)</f>
        <v>青岛市</v>
      </c>
      <c r="I5030" s="89" t="str">
        <f>_xlfn.XLOOKUP(O5030,匹配表1065!T:T,匹配表1065!X:X)</f>
        <v>PME2031</v>
      </c>
      <c r="J5030" s="102" t="s">
        <v>155</v>
      </c>
      <c r="K5030" s="89" cm="1">
        <f ca="1" t="array" ref="K5030:L5030">_xlfn.XLOOKUP(J5030,匹配表1065!Y:Y,匹配表1065!AA:AB)</f>
        <v>31</v>
      </c>
      <c r="L5030" s="89" t="str">
        <v>3个月以上</v>
      </c>
      <c r="M5030" s="92" t="s">
        <v>35</v>
      </c>
      <c r="N5030" s="102">
        <v>1</v>
      </c>
      <c r="O5030" s="93" t="str">
        <f>_xlfn.XLOOKUP(P5030,匹配表1065!U:U,匹配表1065!T:T)</f>
        <v>HO00001478</v>
      </c>
      <c r="P5030" s="102" t="s">
        <v>156</v>
      </c>
      <c r="Q5030" s="102" t="s">
        <v>158</v>
      </c>
      <c r="R5030" s="89" t="str">
        <f>_xlfn.XLOOKUP(Q5030,匹配表1065!L:L,匹配表1065!O:O)</f>
        <v>C</v>
      </c>
      <c r="S5030" s="93" t="str">
        <f>IFERROR(_xlfn.XLOOKUP(Q5030,匹配表1065!AI:AI,匹配表1065!AJ:AJ),"绿标")</f>
        <v>绿标</v>
      </c>
      <c r="T5030" s="93" t="str" cm="1">
        <f t="array" ref="T5030:U5030">_xlfn.XLOOKUP(Q5030,匹配表1065!L:L,匹配表1065!M:N)</f>
        <v>眩晕</v>
      </c>
      <c r="U5030" s="94" t="str">
        <v>耳鼻喉科</v>
      </c>
      <c r="V5030" s="95" t="s">
        <v>70</v>
      </c>
      <c r="W5030" s="93">
        <f>_xlfn.XLOOKUP(M5030,匹配表1065!D:D,匹配表1065!F:F)*N5030</f>
        <v>4</v>
      </c>
    </row>
    <row r="5031" customHeight="1" spans="1:23">
      <c r="A5031" s="89" t="s">
        <v>877</v>
      </c>
      <c r="B5031" s="105">
        <v>46210</v>
      </c>
      <c r="C5031" s="91" t="str">
        <f t="shared" si="158"/>
        <v>7月第2周</v>
      </c>
      <c r="D5031" s="89" t="s">
        <v>892</v>
      </c>
      <c r="E5031" s="89" t="str">
        <f t="shared" si="159"/>
        <v>7月第2周--周2</v>
      </c>
      <c r="F5031" s="103" t="s">
        <v>27</v>
      </c>
      <c r="G5031" s="102" t="s">
        <v>136</v>
      </c>
      <c r="H5031" s="92" t="str">
        <f>_xlfn.XLOOKUP(O5031,匹配表1065!T:T,匹配表1065!W:W)</f>
        <v>潍坊市</v>
      </c>
      <c r="I5031" s="89" t="str">
        <f>_xlfn.XLOOKUP(O5031,匹配表1065!T:T,匹配表1065!X:X)</f>
        <v>PME2036</v>
      </c>
      <c r="J5031" s="102" t="s">
        <v>161</v>
      </c>
      <c r="K5031" s="89" cm="1">
        <f ca="1" t="array" ref="K5031:L5031">_xlfn.XLOOKUP(J5031,匹配表1065!Y:Y,匹配表1065!AA:AB)</f>
        <v>1519</v>
      </c>
      <c r="L5031" s="89" t="str">
        <v>3个月以上</v>
      </c>
      <c r="M5031" s="92" t="s">
        <v>55</v>
      </c>
      <c r="N5031" s="102">
        <v>1</v>
      </c>
      <c r="O5031" s="93" t="str">
        <f>_xlfn.XLOOKUP(P5031,匹配表1065!U:U,匹配表1065!T:T)</f>
        <v>HO00001521</v>
      </c>
      <c r="P5031" s="102" t="s">
        <v>162</v>
      </c>
      <c r="Q5031" s="102" t="s">
        <v>163</v>
      </c>
      <c r="R5031" s="89" t="str">
        <f>_xlfn.XLOOKUP(Q5031,匹配表1065!L:L,匹配表1065!O:O)</f>
        <v>A</v>
      </c>
      <c r="S5031" s="93" t="str">
        <f>IFERROR(_xlfn.XLOOKUP(Q5031,匹配表1065!AI:AI,匹配表1065!AJ:AJ),"绿标")</f>
        <v>红标</v>
      </c>
      <c r="T5031" s="93" t="str" cm="1">
        <f t="array" ref="T5031:U5031">_xlfn.XLOOKUP(Q5031,匹配表1065!L:L,匹配表1065!M:N)</f>
        <v>头痛</v>
      </c>
      <c r="U5031" s="94" t="str">
        <v>神经内科</v>
      </c>
      <c r="V5031" s="95" t="s">
        <v>42</v>
      </c>
      <c r="W5031" s="93">
        <f>_xlfn.XLOOKUP(M5031,匹配表1065!D:D,匹配表1065!F:F)*N5031</f>
        <v>8</v>
      </c>
    </row>
    <row r="5032" customHeight="1" spans="1:23">
      <c r="A5032" s="89" t="s">
        <v>877</v>
      </c>
      <c r="B5032" s="105">
        <v>46210</v>
      </c>
      <c r="C5032" s="91" t="str">
        <f t="shared" si="158"/>
        <v>7月第2周</v>
      </c>
      <c r="D5032" s="89" t="s">
        <v>892</v>
      </c>
      <c r="E5032" s="89" t="str">
        <f t="shared" si="159"/>
        <v>7月第2周--周2</v>
      </c>
      <c r="F5032" s="103" t="s">
        <v>27</v>
      </c>
      <c r="G5032" s="102" t="s">
        <v>136</v>
      </c>
      <c r="H5032" s="92" t="str">
        <f>_xlfn.XLOOKUP(O5032,匹配表1065!T:T,匹配表1065!W:W)</f>
        <v>潍坊市</v>
      </c>
      <c r="I5032" s="89" t="str">
        <f>_xlfn.XLOOKUP(O5032,匹配表1065!T:T,匹配表1065!X:X)</f>
        <v>PME2036</v>
      </c>
      <c r="J5032" s="102" t="s">
        <v>161</v>
      </c>
      <c r="K5032" s="89" cm="1">
        <f ca="1" t="array" ref="K5032:L5032">_xlfn.XLOOKUP(J5032,匹配表1065!Y:Y,匹配表1065!AA:AB)</f>
        <v>1519</v>
      </c>
      <c r="L5032" s="89" t="str">
        <v>3个月以上</v>
      </c>
      <c r="M5032" s="92" t="s">
        <v>55</v>
      </c>
      <c r="N5032" s="102">
        <v>1</v>
      </c>
      <c r="O5032" s="93" t="str">
        <f>_xlfn.XLOOKUP(P5032,匹配表1065!U:U,匹配表1065!T:T)</f>
        <v>HO00001521</v>
      </c>
      <c r="P5032" s="102" t="s">
        <v>162</v>
      </c>
      <c r="Q5032" s="102" t="s">
        <v>163</v>
      </c>
      <c r="R5032" s="89" t="str">
        <f>_xlfn.XLOOKUP(Q5032,匹配表1065!L:L,匹配表1065!O:O)</f>
        <v>A</v>
      </c>
      <c r="S5032" s="93" t="str">
        <f>IFERROR(_xlfn.XLOOKUP(Q5032,匹配表1065!AI:AI,匹配表1065!AJ:AJ),"绿标")</f>
        <v>红标</v>
      </c>
      <c r="T5032" s="93" t="str" cm="1">
        <f t="array" ref="T5032:U5032">_xlfn.XLOOKUP(Q5032,匹配表1065!L:L,匹配表1065!M:N)</f>
        <v>头痛</v>
      </c>
      <c r="U5032" s="94" t="str">
        <v>神经内科</v>
      </c>
      <c r="V5032" s="95" t="s">
        <v>42</v>
      </c>
      <c r="W5032" s="93">
        <f>_xlfn.XLOOKUP(M5032,匹配表1065!D:D,匹配表1065!F:F)*N5032</f>
        <v>8</v>
      </c>
    </row>
    <row r="5033" customHeight="1" spans="1:23">
      <c r="A5033" s="89" t="s">
        <v>877</v>
      </c>
      <c r="B5033" s="105">
        <v>46210</v>
      </c>
      <c r="C5033" s="91" t="str">
        <f t="shared" si="158"/>
        <v>7月第2周</v>
      </c>
      <c r="D5033" s="89" t="s">
        <v>892</v>
      </c>
      <c r="E5033" s="89" t="str">
        <f t="shared" si="159"/>
        <v>7月第2周--周2</v>
      </c>
      <c r="F5033" s="103" t="s">
        <v>27</v>
      </c>
      <c r="G5033" s="102" t="s">
        <v>136</v>
      </c>
      <c r="H5033" s="92" t="str">
        <f>_xlfn.XLOOKUP(O5033,匹配表1065!T:T,匹配表1065!W:W)</f>
        <v>潍坊市</v>
      </c>
      <c r="I5033" s="89" t="str">
        <f>_xlfn.XLOOKUP(O5033,匹配表1065!T:T,匹配表1065!X:X)</f>
        <v>PME2036</v>
      </c>
      <c r="J5033" s="102" t="s">
        <v>161</v>
      </c>
      <c r="K5033" s="89" cm="1">
        <f ca="1" t="array" ref="K5033:L5033">_xlfn.XLOOKUP(J5033,匹配表1065!Y:Y,匹配表1065!AA:AB)</f>
        <v>1519</v>
      </c>
      <c r="L5033" s="89" t="str">
        <v>3个月以上</v>
      </c>
      <c r="M5033" s="92" t="s">
        <v>30</v>
      </c>
      <c r="N5033" s="102">
        <v>1</v>
      </c>
      <c r="O5033" s="93" t="str">
        <f>_xlfn.XLOOKUP(P5033,匹配表1065!U:U,匹配表1065!T:T)</f>
        <v>HO00139638</v>
      </c>
      <c r="P5033" s="102" t="s">
        <v>457</v>
      </c>
      <c r="Q5033" s="102" t="s">
        <v>458</v>
      </c>
      <c r="R5033" s="89" t="str">
        <f>_xlfn.XLOOKUP(Q5033,匹配表1065!L:L,匹配表1065!O:O)</f>
        <v>C</v>
      </c>
      <c r="S5033" s="93" t="str">
        <f>IFERROR(_xlfn.XLOOKUP(Q5033,匹配表1065!AI:AI,匹配表1065!AJ:AJ),"绿标")</f>
        <v>黑标</v>
      </c>
      <c r="T5033" s="93" t="str" cm="1">
        <f t="array" ref="T5033:U5033">_xlfn.XLOOKUP(Q5033,匹配表1065!L:L,匹配表1065!M:N)</f>
        <v>眩晕</v>
      </c>
      <c r="U5033" s="94" t="str">
        <v>神经内科</v>
      </c>
      <c r="V5033" s="95" t="s">
        <v>70</v>
      </c>
      <c r="W5033" s="93">
        <f>_xlfn.XLOOKUP(M5033,匹配表1065!D:D,匹配表1065!F:F)*N5033</f>
        <v>12</v>
      </c>
    </row>
    <row r="5034" customHeight="1" spans="1:23">
      <c r="A5034" s="89" t="s">
        <v>877</v>
      </c>
      <c r="B5034" s="105">
        <v>46210</v>
      </c>
      <c r="C5034" s="91" t="str">
        <f t="shared" si="158"/>
        <v>7月第2周</v>
      </c>
      <c r="D5034" s="89" t="s">
        <v>892</v>
      </c>
      <c r="E5034" s="89" t="str">
        <f t="shared" si="159"/>
        <v>7月第2周--周2</v>
      </c>
      <c r="F5034" s="103" t="s">
        <v>27</v>
      </c>
      <c r="G5034" s="102" t="s">
        <v>136</v>
      </c>
      <c r="H5034" s="92" t="str">
        <f>_xlfn.XLOOKUP(O5034,匹配表1065!T:T,匹配表1065!W:W)</f>
        <v>日照市</v>
      </c>
      <c r="I5034" s="89" t="str">
        <f>_xlfn.XLOOKUP(O5034,匹配表1065!T:T,匹配表1065!X:X)</f>
        <v>PME2033</v>
      </c>
      <c r="J5034" s="102" t="s">
        <v>137</v>
      </c>
      <c r="K5034" s="89" cm="1">
        <f ca="1" t="array" ref="K5034:L5034">_xlfn.XLOOKUP(J5034,匹配表1065!Y:Y,匹配表1065!AA:AB)</f>
        <v>10</v>
      </c>
      <c r="L5034" s="89" t="str">
        <v>3个月以上</v>
      </c>
      <c r="M5034" s="92" t="s">
        <v>30</v>
      </c>
      <c r="N5034" s="102">
        <v>1</v>
      </c>
      <c r="O5034" s="93" t="str">
        <f>_xlfn.XLOOKUP(P5034,匹配表1065!U:U,匹配表1065!T:T)</f>
        <v>HO00025571</v>
      </c>
      <c r="P5034" s="102" t="s">
        <v>365</v>
      </c>
      <c r="Q5034" s="102" t="s">
        <v>496</v>
      </c>
      <c r="R5034" s="89" t="str">
        <f>_xlfn.XLOOKUP(Q5034,匹配表1065!L:L,匹配表1065!O:O)</f>
        <v>A</v>
      </c>
      <c r="S5034" s="93" t="str">
        <f>IFERROR(_xlfn.XLOOKUP(Q5034,匹配表1065!AI:AI,匹配表1065!AJ:AJ),"绿标")</f>
        <v>红标</v>
      </c>
      <c r="T5034" s="93" t="str" cm="1">
        <f t="array" ref="T5034:U5034">_xlfn.XLOOKUP(Q5034,匹配表1065!L:L,匹配表1065!M:N)</f>
        <v>头痛</v>
      </c>
      <c r="U5034" s="94" t="str">
        <v>神经内科</v>
      </c>
      <c r="V5034" s="95" t="s">
        <v>42</v>
      </c>
      <c r="W5034" s="93">
        <f>_xlfn.XLOOKUP(M5034,匹配表1065!D:D,匹配表1065!F:F)*N5034</f>
        <v>12</v>
      </c>
    </row>
    <row r="5035" customHeight="1" spans="1:23">
      <c r="A5035" s="89" t="s">
        <v>877</v>
      </c>
      <c r="B5035" s="105">
        <v>46210</v>
      </c>
      <c r="C5035" s="91" t="str">
        <f t="shared" si="158"/>
        <v>7月第2周</v>
      </c>
      <c r="D5035" s="89" t="s">
        <v>892</v>
      </c>
      <c r="E5035" s="89" t="str">
        <f t="shared" si="159"/>
        <v>7月第2周--周2</v>
      </c>
      <c r="F5035" s="103" t="s">
        <v>27</v>
      </c>
      <c r="G5035" s="102" t="s">
        <v>167</v>
      </c>
      <c r="H5035" s="92" t="str">
        <f>_xlfn.XLOOKUP(O5035,匹配表1065!T:T,匹配表1065!W:W)</f>
        <v>无锡市</v>
      </c>
      <c r="I5035" s="89" t="str">
        <f>_xlfn.XLOOKUP(O5035,匹配表1065!T:T,匹配表1065!X:X)</f>
        <v>PME2014</v>
      </c>
      <c r="J5035" s="102" t="s">
        <v>581</v>
      </c>
      <c r="K5035" s="89" cm="1">
        <f ca="1" t="array" ref="K5035:L5035">_xlfn.XLOOKUP(J5035,匹配表1065!Y:Y,匹配表1065!AA:AB)</f>
        <v>1</v>
      </c>
      <c r="L5035" s="89" t="str">
        <v>3个月以内</v>
      </c>
      <c r="M5035" s="92" t="s">
        <v>35</v>
      </c>
      <c r="N5035" s="102">
        <v>1</v>
      </c>
      <c r="O5035" s="93" t="str">
        <f>_xlfn.XLOOKUP(P5035,匹配表1065!U:U,匹配表1065!T:T)</f>
        <v>HO00001112</v>
      </c>
      <c r="P5035" s="102" t="s">
        <v>594</v>
      </c>
      <c r="Q5035" s="102" t="s">
        <v>595</v>
      </c>
      <c r="R5035" s="89" t="str">
        <f>_xlfn.XLOOKUP(Q5035,匹配表1065!L:L,匹配表1065!O:O)</f>
        <v>A</v>
      </c>
      <c r="S5035" s="93" t="str">
        <f>IFERROR(_xlfn.XLOOKUP(Q5035,匹配表1065!AI:AI,匹配表1065!AJ:AJ),"绿标")</f>
        <v>红标</v>
      </c>
      <c r="T5035" s="93" t="str" cm="1">
        <f t="array" ref="T5035:U5035">_xlfn.XLOOKUP(Q5035,匹配表1065!L:L,匹配表1065!M:N)</f>
        <v>头痛</v>
      </c>
      <c r="U5035" s="94" t="str">
        <v>神经内科</v>
      </c>
      <c r="V5035" s="95" t="s">
        <v>58</v>
      </c>
      <c r="W5035" s="93">
        <f>_xlfn.XLOOKUP(M5035,匹配表1065!D:D,匹配表1065!F:F)*N5035</f>
        <v>4</v>
      </c>
    </row>
    <row r="5036" customHeight="1" spans="1:23">
      <c r="A5036" s="89" t="s">
        <v>877</v>
      </c>
      <c r="B5036" s="105">
        <v>46210</v>
      </c>
      <c r="C5036" s="91" t="str">
        <f t="shared" si="158"/>
        <v>7月第2周</v>
      </c>
      <c r="D5036" s="89" t="s">
        <v>892</v>
      </c>
      <c r="E5036" s="89" t="str">
        <f t="shared" si="159"/>
        <v>7月第2周--周2</v>
      </c>
      <c r="F5036" s="103" t="s">
        <v>27</v>
      </c>
      <c r="G5036" s="102" t="s">
        <v>167</v>
      </c>
      <c r="H5036" s="92" t="str">
        <f>_xlfn.XLOOKUP(O5036,匹配表1065!T:T,匹配表1065!W:W)</f>
        <v>南通市</v>
      </c>
      <c r="I5036" s="89" t="str">
        <f>_xlfn.XLOOKUP(O5036,匹配表1065!T:T,匹配表1065!X:X)</f>
        <v>PME2013</v>
      </c>
      <c r="J5036" s="102" t="s">
        <v>180</v>
      </c>
      <c r="K5036" s="89" cm="1">
        <f ca="1" t="array" ref="K5036:L5036">_xlfn.XLOOKUP(J5036,匹配表1065!Y:Y,匹配表1065!AA:AB)</f>
        <v>51</v>
      </c>
      <c r="L5036" s="89" t="str">
        <v>3个月以上</v>
      </c>
      <c r="M5036" s="92" t="s">
        <v>202</v>
      </c>
      <c r="N5036" s="102">
        <v>1</v>
      </c>
      <c r="O5036" s="93" t="str">
        <f>_xlfn.XLOOKUP(P5036,匹配表1065!U:U,匹配表1065!T:T)</f>
        <v>HO00001066</v>
      </c>
      <c r="P5036" s="102" t="s">
        <v>183</v>
      </c>
      <c r="Q5036" s="102" t="s">
        <v>296</v>
      </c>
      <c r="R5036" s="89" t="str">
        <f>_xlfn.XLOOKUP(Q5036,匹配表1065!L:L,匹配表1065!O:O)</f>
        <v>C</v>
      </c>
      <c r="S5036" s="93" t="str">
        <f>IFERROR(_xlfn.XLOOKUP(Q5036,匹配表1065!AI:AI,匹配表1065!AJ:AJ),"绿标")</f>
        <v>红标</v>
      </c>
      <c r="T5036" s="93" t="str" cm="1">
        <f t="array" ref="T5036:U5036">_xlfn.XLOOKUP(Q5036,匹配表1065!L:L,匹配表1065!M:N)</f>
        <v>眩晕</v>
      </c>
      <c r="U5036" s="94" t="str">
        <v>耳鼻喉科</v>
      </c>
      <c r="V5036" s="95" t="s">
        <v>70</v>
      </c>
      <c r="W5036" s="93">
        <f>_xlfn.XLOOKUP(M5036,匹配表1065!D:D,匹配表1065!F:F)*N5036</f>
        <v>16</v>
      </c>
    </row>
    <row r="5037" customHeight="1" spans="1:23">
      <c r="A5037" s="89" t="s">
        <v>877</v>
      </c>
      <c r="B5037" s="105">
        <v>46210</v>
      </c>
      <c r="C5037" s="91" t="str">
        <f t="shared" si="158"/>
        <v>7月第2周</v>
      </c>
      <c r="D5037" s="89" t="s">
        <v>892</v>
      </c>
      <c r="E5037" s="89" t="str">
        <f t="shared" si="159"/>
        <v>7月第2周--周2</v>
      </c>
      <c r="F5037" s="103" t="s">
        <v>27</v>
      </c>
      <c r="G5037" s="102" t="s">
        <v>167</v>
      </c>
      <c r="H5037" s="92" t="str">
        <f>_xlfn.XLOOKUP(O5037,匹配表1065!T:T,匹配表1065!W:W)</f>
        <v>南通市</v>
      </c>
      <c r="I5037" s="89" t="str">
        <f>_xlfn.XLOOKUP(O5037,匹配表1065!T:T,匹配表1065!X:X)</f>
        <v>PME2013</v>
      </c>
      <c r="J5037" s="102" t="s">
        <v>180</v>
      </c>
      <c r="K5037" s="89" cm="1">
        <f ca="1" t="array" ref="K5037:L5037">_xlfn.XLOOKUP(J5037,匹配表1065!Y:Y,匹配表1065!AA:AB)</f>
        <v>51</v>
      </c>
      <c r="L5037" s="89" t="str">
        <v>3个月以上</v>
      </c>
      <c r="M5037" s="92" t="s">
        <v>30</v>
      </c>
      <c r="N5037" s="102">
        <v>1</v>
      </c>
      <c r="O5037" s="93" t="str">
        <f>_xlfn.XLOOKUP(P5037,匹配表1065!U:U,匹配表1065!T:T)</f>
        <v>HO00001066</v>
      </c>
      <c r="P5037" s="102" t="s">
        <v>183</v>
      </c>
      <c r="Q5037" s="102" t="s">
        <v>185</v>
      </c>
      <c r="R5037" s="89" t="str">
        <f>_xlfn.XLOOKUP(Q5037,匹配表1065!L:L,匹配表1065!O:O)</f>
        <v>A</v>
      </c>
      <c r="S5037" s="93" t="str">
        <f>IFERROR(_xlfn.XLOOKUP(Q5037,匹配表1065!AI:AI,匹配表1065!AJ:AJ),"绿标")</f>
        <v>红标</v>
      </c>
      <c r="T5037" s="93" t="str" cm="1">
        <f t="array" ref="T5037:U5037">_xlfn.XLOOKUP(Q5037,匹配表1065!L:L,匹配表1065!M:N)</f>
        <v>头痛</v>
      </c>
      <c r="U5037" s="94" t="str">
        <v>神经内科</v>
      </c>
      <c r="V5037" s="95" t="s">
        <v>33</v>
      </c>
      <c r="W5037" s="93">
        <f>_xlfn.XLOOKUP(M5037,匹配表1065!D:D,匹配表1065!F:F)*N5037</f>
        <v>12</v>
      </c>
    </row>
    <row r="5038" customHeight="1" spans="1:23">
      <c r="A5038" s="89" t="s">
        <v>877</v>
      </c>
      <c r="B5038" s="105">
        <v>46210</v>
      </c>
      <c r="C5038" s="91" t="str">
        <f t="shared" si="158"/>
        <v>7月第2周</v>
      </c>
      <c r="D5038" s="89" t="s">
        <v>892</v>
      </c>
      <c r="E5038" s="89" t="str">
        <f t="shared" si="159"/>
        <v>7月第2周--周2</v>
      </c>
      <c r="F5038" s="103" t="s">
        <v>27</v>
      </c>
      <c r="G5038" s="102" t="s">
        <v>167</v>
      </c>
      <c r="H5038" s="92" t="str">
        <f>_xlfn.XLOOKUP(O5038,匹配表1065!T:T,匹配表1065!W:W)</f>
        <v>南通市</v>
      </c>
      <c r="I5038" s="89" t="str">
        <f>_xlfn.XLOOKUP(O5038,匹配表1065!T:T,匹配表1065!X:X)</f>
        <v>PME2013</v>
      </c>
      <c r="J5038" s="102" t="s">
        <v>180</v>
      </c>
      <c r="K5038" s="89" cm="1">
        <f ca="1" t="array" ref="K5038:L5038">_xlfn.XLOOKUP(J5038,匹配表1065!Y:Y,匹配表1065!AA:AB)</f>
        <v>51</v>
      </c>
      <c r="L5038" s="89" t="str">
        <v>3个月以上</v>
      </c>
      <c r="M5038" s="92" t="s">
        <v>35</v>
      </c>
      <c r="N5038" s="102">
        <v>1</v>
      </c>
      <c r="O5038" s="93" t="str">
        <f>_xlfn.XLOOKUP(P5038,匹配表1065!U:U,匹配表1065!T:T)</f>
        <v>HO00001019</v>
      </c>
      <c r="P5038" s="102" t="s">
        <v>350</v>
      </c>
      <c r="Q5038" s="102" t="s">
        <v>351</v>
      </c>
      <c r="R5038" s="89" t="str">
        <f>_xlfn.XLOOKUP(Q5038,匹配表1065!L:L,匹配表1065!O:O)</f>
        <v>C</v>
      </c>
      <c r="S5038" s="93" t="str">
        <f>IFERROR(_xlfn.XLOOKUP(Q5038,匹配表1065!AI:AI,匹配表1065!AJ:AJ),"绿标")</f>
        <v>红标</v>
      </c>
      <c r="T5038" s="93" t="str" cm="1">
        <f t="array" ref="T5038:U5038">_xlfn.XLOOKUP(Q5038,匹配表1065!L:L,匹配表1065!M:N)</f>
        <v>眩晕</v>
      </c>
      <c r="U5038" s="94" t="str">
        <v>神经内科</v>
      </c>
      <c r="V5038" s="95" t="s">
        <v>70</v>
      </c>
      <c r="W5038" s="93">
        <f>_xlfn.XLOOKUP(M5038,匹配表1065!D:D,匹配表1065!F:F)*N5038</f>
        <v>4</v>
      </c>
    </row>
    <row r="5039" customHeight="1" spans="1:23">
      <c r="A5039" s="89" t="s">
        <v>877</v>
      </c>
      <c r="B5039" s="105">
        <v>46210</v>
      </c>
      <c r="C5039" s="91" t="str">
        <f t="shared" si="158"/>
        <v>7月第2周</v>
      </c>
      <c r="D5039" s="89" t="s">
        <v>892</v>
      </c>
      <c r="E5039" s="89" t="str">
        <f t="shared" si="159"/>
        <v>7月第2周--周2</v>
      </c>
      <c r="F5039" s="103" t="s">
        <v>27</v>
      </c>
      <c r="G5039" s="102" t="s">
        <v>167</v>
      </c>
      <c r="H5039" s="92" t="str">
        <f>_xlfn.XLOOKUP(O5039,匹配表1065!T:T,匹配表1065!W:W)</f>
        <v>苏州市</v>
      </c>
      <c r="I5039" s="89" t="str">
        <f>_xlfn.XLOOKUP(O5039,匹配表1065!T:T,匹配表1065!X:X)</f>
        <v>PME2016</v>
      </c>
      <c r="J5039" s="102" t="s">
        <v>173</v>
      </c>
      <c r="K5039" s="89" cm="1">
        <f ca="1" t="array" ref="K5039:L5039">_xlfn.XLOOKUP(J5039,匹配表1065!Y:Y,匹配表1065!AA:AB)</f>
        <v>1</v>
      </c>
      <c r="L5039" s="89" t="str">
        <v>3个月以内</v>
      </c>
      <c r="M5039" s="92" t="s">
        <v>30</v>
      </c>
      <c r="N5039" s="102">
        <v>2</v>
      </c>
      <c r="O5039" s="93" t="str">
        <f>_xlfn.XLOOKUP(P5039,匹配表1065!U:U,匹配表1065!T:T)</f>
        <v>HO00001043</v>
      </c>
      <c r="P5039" s="102" t="s">
        <v>221</v>
      </c>
      <c r="Q5039" s="102" t="s">
        <v>291</v>
      </c>
      <c r="R5039" s="89" t="str">
        <f>_xlfn.XLOOKUP(Q5039,匹配表1065!L:L,匹配表1065!O:O)</f>
        <v>A</v>
      </c>
      <c r="S5039" s="93" t="str">
        <f>IFERROR(_xlfn.XLOOKUP(Q5039,匹配表1065!AI:AI,匹配表1065!AJ:AJ),"绿标")</f>
        <v>红标</v>
      </c>
      <c r="T5039" s="93" t="str" cm="1">
        <f t="array" ref="T5039:U5039">_xlfn.XLOOKUP(Q5039,匹配表1065!L:L,匹配表1065!M:N)</f>
        <v>头痛</v>
      </c>
      <c r="U5039" s="94" t="str">
        <v>神经内科</v>
      </c>
      <c r="V5039" s="95" t="s">
        <v>70</v>
      </c>
      <c r="W5039" s="93">
        <f>_xlfn.XLOOKUP(M5039,匹配表1065!D:D,匹配表1065!F:F)*N5039</f>
        <v>24</v>
      </c>
    </row>
    <row r="5040" customHeight="1" spans="1:23">
      <c r="A5040" s="89" t="s">
        <v>877</v>
      </c>
      <c r="B5040" s="105">
        <v>46210</v>
      </c>
      <c r="C5040" s="91" t="str">
        <f t="shared" si="158"/>
        <v>7月第2周</v>
      </c>
      <c r="D5040" s="89" t="s">
        <v>892</v>
      </c>
      <c r="E5040" s="89" t="str">
        <f t="shared" si="159"/>
        <v>7月第2周--周2</v>
      </c>
      <c r="F5040" s="103" t="s">
        <v>27</v>
      </c>
      <c r="G5040" s="102" t="s">
        <v>167</v>
      </c>
      <c r="H5040" s="92" t="str">
        <f>_xlfn.XLOOKUP(O5040,匹配表1065!T:T,匹配表1065!W:W)</f>
        <v>苏州市</v>
      </c>
      <c r="I5040" s="89" t="str">
        <f>_xlfn.XLOOKUP(O5040,匹配表1065!T:T,匹配表1065!X:X)</f>
        <v>PME2016</v>
      </c>
      <c r="J5040" s="102" t="s">
        <v>173</v>
      </c>
      <c r="K5040" s="89" cm="1">
        <f ca="1" t="array" ref="K5040:L5040">_xlfn.XLOOKUP(J5040,匹配表1065!Y:Y,匹配表1065!AA:AB)</f>
        <v>1</v>
      </c>
      <c r="L5040" s="89" t="str">
        <v>3个月以内</v>
      </c>
      <c r="M5040" s="92" t="s">
        <v>35</v>
      </c>
      <c r="N5040" s="102">
        <v>2</v>
      </c>
      <c r="O5040" s="93" t="str">
        <f>_xlfn.XLOOKUP(P5040,匹配表1065!U:U,匹配表1065!T:T)</f>
        <v>HO00001048</v>
      </c>
      <c r="P5040" s="102" t="s">
        <v>176</v>
      </c>
      <c r="Q5040" s="102" t="s">
        <v>389</v>
      </c>
      <c r="R5040" s="89" t="str">
        <f>_xlfn.XLOOKUP(Q5040,匹配表1065!L:L,匹配表1065!O:O)</f>
        <v>B</v>
      </c>
      <c r="S5040" s="93" t="str">
        <f>IFERROR(_xlfn.XLOOKUP(Q5040,匹配表1065!AI:AI,匹配表1065!AJ:AJ),"绿标")</f>
        <v>绿标</v>
      </c>
      <c r="T5040" s="93" t="str" cm="1">
        <f t="array" ref="T5040:U5040">_xlfn.XLOOKUP(Q5040,匹配表1065!L:L,匹配表1065!M:N)</f>
        <v>抑郁焦虑</v>
      </c>
      <c r="U5040" s="94" t="str">
        <v>神经内科</v>
      </c>
      <c r="V5040" s="95" t="s">
        <v>58</v>
      </c>
      <c r="W5040" s="93">
        <f>_xlfn.XLOOKUP(M5040,匹配表1065!D:D,匹配表1065!F:F)*N5040</f>
        <v>8</v>
      </c>
    </row>
    <row r="5041" customHeight="1" spans="1:23">
      <c r="A5041" s="89" t="s">
        <v>877</v>
      </c>
      <c r="B5041" s="105">
        <v>46210</v>
      </c>
      <c r="C5041" s="91" t="str">
        <f t="shared" si="158"/>
        <v>7月第2周</v>
      </c>
      <c r="D5041" s="89" t="s">
        <v>892</v>
      </c>
      <c r="E5041" s="89" t="str">
        <f t="shared" si="159"/>
        <v>7月第2周--周2</v>
      </c>
      <c r="F5041" s="103" t="s">
        <v>27</v>
      </c>
      <c r="G5041" s="102" t="s">
        <v>167</v>
      </c>
      <c r="H5041" s="92" t="str">
        <f>_xlfn.XLOOKUP(O5041,匹配表1065!T:T,匹配表1065!W:W)</f>
        <v>苏州市</v>
      </c>
      <c r="I5041" s="89" t="str">
        <f>_xlfn.XLOOKUP(O5041,匹配表1065!T:T,匹配表1065!X:X)</f>
        <v>PME2017</v>
      </c>
      <c r="J5041" s="102" t="s">
        <v>323</v>
      </c>
      <c r="K5041" s="89" cm="1">
        <f ca="1" t="array" ref="K5041:L5041">_xlfn.XLOOKUP(J5041,匹配表1065!Y:Y,匹配表1065!AA:AB)</f>
        <v>7</v>
      </c>
      <c r="L5041" s="89" t="str">
        <v>3个月以上</v>
      </c>
      <c r="M5041" s="92" t="s">
        <v>30</v>
      </c>
      <c r="N5041" s="102">
        <v>1</v>
      </c>
      <c r="O5041" s="93" t="str">
        <f>_xlfn.XLOOKUP(P5041,匹配表1065!U:U,匹配表1065!T:T)</f>
        <v>HO00017517</v>
      </c>
      <c r="P5041" s="102" t="s">
        <v>348</v>
      </c>
      <c r="Q5041" s="102" t="s">
        <v>705</v>
      </c>
      <c r="R5041" s="89" t="str">
        <f>_xlfn.XLOOKUP(Q5041,匹配表1065!L:L,匹配表1065!O:O)</f>
        <v>C</v>
      </c>
      <c r="S5041" s="93" t="str">
        <f>IFERROR(_xlfn.XLOOKUP(Q5041,匹配表1065!AI:AI,匹配表1065!AJ:AJ),"绿标")</f>
        <v>红标</v>
      </c>
      <c r="T5041" s="93" t="str" cm="1">
        <f t="array" ref="T5041:U5041">_xlfn.XLOOKUP(Q5041,匹配表1065!L:L,匹配表1065!M:N)</f>
        <v>眩晕</v>
      </c>
      <c r="U5041" s="94" t="str">
        <v>耳鼻喉科</v>
      </c>
      <c r="V5041" s="95" t="s">
        <v>70</v>
      </c>
      <c r="W5041" s="93">
        <f>_xlfn.XLOOKUP(M5041,匹配表1065!D:D,匹配表1065!F:F)*N5041</f>
        <v>12</v>
      </c>
    </row>
    <row r="5042" customHeight="1" spans="1:23">
      <c r="A5042" s="89" t="s">
        <v>877</v>
      </c>
      <c r="B5042" s="105">
        <v>46210</v>
      </c>
      <c r="C5042" s="91" t="str">
        <f t="shared" si="158"/>
        <v>7月第2周</v>
      </c>
      <c r="D5042" s="89" t="s">
        <v>892</v>
      </c>
      <c r="E5042" s="89" t="str">
        <f t="shared" si="159"/>
        <v>7月第2周--周2</v>
      </c>
      <c r="F5042" s="103" t="s">
        <v>27</v>
      </c>
      <c r="G5042" s="102" t="s">
        <v>167</v>
      </c>
      <c r="H5042" s="92" t="str">
        <f>_xlfn.XLOOKUP(O5042,匹配表1065!T:T,匹配表1065!W:W)</f>
        <v>苏州市</v>
      </c>
      <c r="I5042" s="89" t="str">
        <f>_xlfn.XLOOKUP(O5042,匹配表1065!T:T,匹配表1065!X:X)</f>
        <v>PME2011</v>
      </c>
      <c r="J5042" s="102" t="s">
        <v>168</v>
      </c>
      <c r="K5042" s="89" cm="1">
        <f ca="1" t="array" ref="K5042:L5042">_xlfn.XLOOKUP(J5042,匹配表1065!Y:Y,匹配表1065!AA:AB)</f>
        <v>19</v>
      </c>
      <c r="L5042" s="89" t="str">
        <v>3个月以上</v>
      </c>
      <c r="M5042" s="92" t="s">
        <v>30</v>
      </c>
      <c r="N5042" s="102">
        <v>3</v>
      </c>
      <c r="O5042" s="93" t="str">
        <f>_xlfn.XLOOKUP(P5042,匹配表1065!U:U,匹配表1065!T:T)</f>
        <v>HO00307823</v>
      </c>
      <c r="P5042" s="102" t="s">
        <v>169</v>
      </c>
      <c r="Q5042" s="102" t="s">
        <v>170</v>
      </c>
      <c r="R5042" s="89" t="str">
        <f>_xlfn.XLOOKUP(Q5042,匹配表1065!L:L,匹配表1065!O:O)</f>
        <v>A</v>
      </c>
      <c r="S5042" s="93" t="str">
        <f>IFERROR(_xlfn.XLOOKUP(Q5042,匹配表1065!AI:AI,匹配表1065!AJ:AJ),"绿标")</f>
        <v>红标</v>
      </c>
      <c r="T5042" s="93" t="str" cm="1">
        <f t="array" ref="T5042:U5042">_xlfn.XLOOKUP(Q5042,匹配表1065!L:L,匹配表1065!M:N)</f>
        <v>头痛</v>
      </c>
      <c r="U5042" s="94" t="str">
        <v>神经内科</v>
      </c>
      <c r="V5042" s="95" t="s">
        <v>67</v>
      </c>
      <c r="W5042" s="93">
        <f>_xlfn.XLOOKUP(M5042,匹配表1065!D:D,匹配表1065!F:F)*N5042</f>
        <v>36</v>
      </c>
    </row>
    <row r="5043" customHeight="1" spans="1:23">
      <c r="A5043" s="89" t="s">
        <v>877</v>
      </c>
      <c r="B5043" s="105">
        <v>46210</v>
      </c>
      <c r="C5043" s="91" t="str">
        <f t="shared" si="158"/>
        <v>7月第2周</v>
      </c>
      <c r="D5043" s="89" t="s">
        <v>892</v>
      </c>
      <c r="E5043" s="89" t="str">
        <f t="shared" si="159"/>
        <v>7月第2周--周2</v>
      </c>
      <c r="F5043" s="103" t="s">
        <v>27</v>
      </c>
      <c r="G5043" s="102" t="s">
        <v>167</v>
      </c>
      <c r="H5043" s="92" t="str">
        <f>_xlfn.XLOOKUP(O5043,匹配表1065!T:T,匹配表1065!W:W)</f>
        <v>苏州市</v>
      </c>
      <c r="I5043" s="89" t="str">
        <f>_xlfn.XLOOKUP(O5043,匹配表1065!T:T,匹配表1065!X:X)</f>
        <v>PME2011</v>
      </c>
      <c r="J5043" s="102" t="s">
        <v>168</v>
      </c>
      <c r="K5043" s="89" cm="1">
        <f ca="1" t="array" ref="K5043:L5043">_xlfn.XLOOKUP(J5043,匹配表1065!Y:Y,匹配表1065!AA:AB)</f>
        <v>19</v>
      </c>
      <c r="L5043" s="89" t="str">
        <v>3个月以上</v>
      </c>
      <c r="M5043" s="92" t="s">
        <v>30</v>
      </c>
      <c r="N5043" s="102">
        <v>2</v>
      </c>
      <c r="O5043" s="93" t="str">
        <f>_xlfn.XLOOKUP(P5043,匹配表1065!U:U,匹配表1065!T:T)</f>
        <v>HO00307823</v>
      </c>
      <c r="P5043" s="102" t="s">
        <v>169</v>
      </c>
      <c r="Q5043" s="102" t="s">
        <v>172</v>
      </c>
      <c r="R5043" s="89" t="str">
        <f>_xlfn.XLOOKUP(Q5043,匹配表1065!L:L,匹配表1065!O:O)</f>
        <v>C</v>
      </c>
      <c r="S5043" s="93" t="str">
        <f>IFERROR(_xlfn.XLOOKUP(Q5043,匹配表1065!AI:AI,匹配表1065!AJ:AJ),"绿标")</f>
        <v>绿标</v>
      </c>
      <c r="T5043" s="93" t="str" cm="1">
        <f t="array" ref="T5043:U5043">_xlfn.XLOOKUP(Q5043,匹配表1065!L:L,匹配表1065!M:N)</f>
        <v>眩晕</v>
      </c>
      <c r="U5043" s="94" t="str">
        <v>神经内科</v>
      </c>
      <c r="V5043" s="95" t="s">
        <v>70</v>
      </c>
      <c r="W5043" s="93">
        <f>_xlfn.XLOOKUP(M5043,匹配表1065!D:D,匹配表1065!F:F)*N5043</f>
        <v>24</v>
      </c>
    </row>
    <row r="5044" customHeight="1" spans="1:23">
      <c r="A5044" s="89" t="s">
        <v>877</v>
      </c>
      <c r="B5044" s="105">
        <v>46210</v>
      </c>
      <c r="C5044" s="91" t="str">
        <f t="shared" si="158"/>
        <v>7月第2周</v>
      </c>
      <c r="D5044" s="89" t="s">
        <v>892</v>
      </c>
      <c r="E5044" s="89" t="str">
        <f t="shared" si="159"/>
        <v>7月第2周--周2</v>
      </c>
      <c r="F5044" s="103" t="s">
        <v>27</v>
      </c>
      <c r="G5044" s="102" t="s">
        <v>167</v>
      </c>
      <c r="H5044" s="92" t="str">
        <f>_xlfn.XLOOKUP(O5044,匹配表1065!T:T,匹配表1065!W:W)</f>
        <v>苏州市</v>
      </c>
      <c r="I5044" s="89" t="str">
        <f>_xlfn.XLOOKUP(O5044,匹配表1065!T:T,匹配表1065!X:X)</f>
        <v>PME2010</v>
      </c>
      <c r="J5044" s="102" t="s">
        <v>186</v>
      </c>
      <c r="K5044" s="89" cm="1">
        <f ca="1" t="array" ref="K5044:L5044">_xlfn.XLOOKUP(J5044,匹配表1065!Y:Y,匹配表1065!AA:AB)</f>
        <v>6</v>
      </c>
      <c r="L5044" s="89" t="str">
        <v>3个月以上</v>
      </c>
      <c r="M5044" s="92" t="s">
        <v>30</v>
      </c>
      <c r="N5044" s="102">
        <v>1</v>
      </c>
      <c r="O5044" s="93" t="str">
        <f>_xlfn.XLOOKUP(P5044,匹配表1065!U:U,匹配表1065!T:T)</f>
        <v>HO00001051</v>
      </c>
      <c r="P5044" s="102" t="s">
        <v>191</v>
      </c>
      <c r="Q5044" s="102" t="s">
        <v>354</v>
      </c>
      <c r="R5044" s="89" t="str">
        <f>_xlfn.XLOOKUP(Q5044,匹配表1065!L:L,匹配表1065!O:O)</f>
        <v>A</v>
      </c>
      <c r="S5044" s="93" t="str">
        <f>IFERROR(_xlfn.XLOOKUP(Q5044,匹配表1065!AI:AI,匹配表1065!AJ:AJ),"绿标")</f>
        <v>黑标</v>
      </c>
      <c r="T5044" s="93" t="str" cm="1">
        <f t="array" ref="T5044:U5044">_xlfn.XLOOKUP(Q5044,匹配表1065!L:L,匹配表1065!M:N)</f>
        <v>头痛</v>
      </c>
      <c r="U5044" s="94" t="str">
        <v>神经内科</v>
      </c>
      <c r="V5044" s="95" t="s">
        <v>70</v>
      </c>
      <c r="W5044" s="93">
        <f>_xlfn.XLOOKUP(M5044,匹配表1065!D:D,匹配表1065!F:F)*N5044</f>
        <v>12</v>
      </c>
    </row>
    <row r="5045" customHeight="1" spans="1:23">
      <c r="A5045" s="89" t="s">
        <v>877</v>
      </c>
      <c r="B5045" s="105">
        <v>46210</v>
      </c>
      <c r="C5045" s="91" t="str">
        <f t="shared" ref="C5045:C5108" si="160">MONTH(B5045)&amp;TEXT(WEEKNUM(B5045,2)-WEEKNUM(B5045+1-DAY(B5045),2)+1,"月第0周")</f>
        <v>7月第2周</v>
      </c>
      <c r="D5045" s="89" t="s">
        <v>892</v>
      </c>
      <c r="E5045" s="89" t="str">
        <f t="shared" ref="E5045:E5108" si="161">D5045&amp;"--"&amp;"周"&amp;WEEKDAY(B5045,2)</f>
        <v>7月第2周--周2</v>
      </c>
      <c r="F5045" s="103" t="s">
        <v>27</v>
      </c>
      <c r="G5045" s="102" t="s">
        <v>167</v>
      </c>
      <c r="H5045" s="92" t="str">
        <f>_xlfn.XLOOKUP(O5045,匹配表1065!T:T,匹配表1065!W:W)</f>
        <v>苏州市</v>
      </c>
      <c r="I5045" s="89" t="str">
        <f>_xlfn.XLOOKUP(O5045,匹配表1065!T:T,匹配表1065!X:X)</f>
        <v>PME2010</v>
      </c>
      <c r="J5045" s="102" t="s">
        <v>186</v>
      </c>
      <c r="K5045" s="89" cm="1">
        <f ca="1" t="array" ref="K5045:L5045">_xlfn.XLOOKUP(J5045,匹配表1065!Y:Y,匹配表1065!AA:AB)</f>
        <v>6</v>
      </c>
      <c r="L5045" s="89" t="str">
        <v>3个月以上</v>
      </c>
      <c r="M5045" s="92" t="s">
        <v>30</v>
      </c>
      <c r="N5045" s="102">
        <v>1</v>
      </c>
      <c r="O5045" s="93" t="str">
        <f>_xlfn.XLOOKUP(P5045,匹配表1065!U:U,匹配表1065!T:T)</f>
        <v>HO00001051</v>
      </c>
      <c r="P5045" s="102" t="s">
        <v>191</v>
      </c>
      <c r="Q5045" s="102" t="s">
        <v>192</v>
      </c>
      <c r="R5045" s="89" t="str">
        <f>_xlfn.XLOOKUP(Q5045,匹配表1065!L:L,匹配表1065!O:O)</f>
        <v>B</v>
      </c>
      <c r="S5045" s="93" t="str">
        <f>IFERROR(_xlfn.XLOOKUP(Q5045,匹配表1065!AI:AI,匹配表1065!AJ:AJ),"绿标")</f>
        <v>绿标</v>
      </c>
      <c r="T5045" s="93" t="str" cm="1">
        <f t="array" ref="T5045:U5045">_xlfn.XLOOKUP(Q5045,匹配表1065!L:L,匹配表1065!M:N)</f>
        <v>抑郁焦虑</v>
      </c>
      <c r="U5045" s="94" t="str">
        <v>神经内科</v>
      </c>
      <c r="V5045" s="95" t="s">
        <v>70</v>
      </c>
      <c r="W5045" s="93">
        <f>_xlfn.XLOOKUP(M5045,匹配表1065!D:D,匹配表1065!F:F)*N5045</f>
        <v>12</v>
      </c>
    </row>
    <row r="5046" customHeight="1" spans="1:23">
      <c r="A5046" s="89" t="s">
        <v>877</v>
      </c>
      <c r="B5046" s="105">
        <v>46210</v>
      </c>
      <c r="C5046" s="91" t="str">
        <f t="shared" si="160"/>
        <v>7月第2周</v>
      </c>
      <c r="D5046" s="89" t="s">
        <v>892</v>
      </c>
      <c r="E5046" s="89" t="str">
        <f t="shared" si="161"/>
        <v>7月第2周--周2</v>
      </c>
      <c r="F5046" s="103" t="s">
        <v>27</v>
      </c>
      <c r="G5046" s="102" t="s">
        <v>167</v>
      </c>
      <c r="H5046" s="92" t="str">
        <f>_xlfn.XLOOKUP(O5046,匹配表1065!T:T,匹配表1065!W:W)</f>
        <v>无锡市</v>
      </c>
      <c r="I5046" s="89" t="str">
        <f>_xlfn.XLOOKUP(O5046,匹配表1065!T:T,匹配表1065!X:X)</f>
        <v>PME2009</v>
      </c>
      <c r="J5046" s="102" t="s">
        <v>193</v>
      </c>
      <c r="K5046" s="89" cm="1">
        <f ca="1" t="array" ref="K5046:L5046">_xlfn.XLOOKUP(J5046,匹配表1065!Y:Y,匹配表1065!AA:AB)</f>
        <v>7</v>
      </c>
      <c r="L5046" s="89" t="str">
        <v>3个月以上</v>
      </c>
      <c r="M5046" s="92" t="s">
        <v>30</v>
      </c>
      <c r="N5046" s="102">
        <v>2</v>
      </c>
      <c r="O5046" s="93" t="str">
        <f>_xlfn.XLOOKUP(P5046,匹配表1065!U:U,匹配表1065!T:T)</f>
        <v>HO00001116</v>
      </c>
      <c r="P5046" s="102" t="s">
        <v>229</v>
      </c>
      <c r="Q5046" s="102" t="s">
        <v>230</v>
      </c>
      <c r="R5046" s="89" t="str">
        <f>_xlfn.XLOOKUP(Q5046,匹配表1065!L:L,匹配表1065!O:O)</f>
        <v>A</v>
      </c>
      <c r="S5046" s="93" t="str">
        <f>IFERROR(_xlfn.XLOOKUP(Q5046,匹配表1065!AI:AI,匹配表1065!AJ:AJ),"绿标")</f>
        <v>绿标</v>
      </c>
      <c r="T5046" s="93" t="str" cm="1">
        <f t="array" ref="T5046:U5046">_xlfn.XLOOKUP(Q5046,匹配表1065!L:L,匹配表1065!M:N)</f>
        <v>头痛</v>
      </c>
      <c r="U5046" s="94" t="str">
        <v>神经内科</v>
      </c>
      <c r="V5046" s="95" t="s">
        <v>42</v>
      </c>
      <c r="W5046" s="93">
        <f>_xlfn.XLOOKUP(M5046,匹配表1065!D:D,匹配表1065!F:F)*N5046</f>
        <v>24</v>
      </c>
    </row>
    <row r="5047" customHeight="1" spans="1:23">
      <c r="A5047" s="89" t="s">
        <v>877</v>
      </c>
      <c r="B5047" s="105">
        <v>46210</v>
      </c>
      <c r="C5047" s="91" t="str">
        <f t="shared" si="160"/>
        <v>7月第2周</v>
      </c>
      <c r="D5047" s="89" t="s">
        <v>892</v>
      </c>
      <c r="E5047" s="89" t="str">
        <f t="shared" si="161"/>
        <v>7月第2周--周2</v>
      </c>
      <c r="F5047" s="103" t="s">
        <v>27</v>
      </c>
      <c r="G5047" s="102" t="s">
        <v>167</v>
      </c>
      <c r="H5047" s="92" t="str">
        <f>_xlfn.XLOOKUP(O5047,匹配表1065!T:T,匹配表1065!W:W)</f>
        <v>苏州市</v>
      </c>
      <c r="I5047" s="89" t="str">
        <f>_xlfn.XLOOKUP(O5047,匹配表1065!T:T,匹配表1065!X:X)</f>
        <v>PME2009</v>
      </c>
      <c r="J5047" s="102" t="s">
        <v>193</v>
      </c>
      <c r="K5047" s="89" cm="1">
        <f ca="1" t="array" ref="K5047:L5047">_xlfn.XLOOKUP(J5047,匹配表1065!Y:Y,匹配表1065!AA:AB)</f>
        <v>7</v>
      </c>
      <c r="L5047" s="89" t="str">
        <v>3个月以上</v>
      </c>
      <c r="M5047" s="92" t="s">
        <v>35</v>
      </c>
      <c r="N5047" s="102">
        <v>1</v>
      </c>
      <c r="O5047" s="93" t="str">
        <f>_xlfn.XLOOKUP(P5047,匹配表1065!U:U,匹配表1065!T:T)</f>
        <v>HO00017518</v>
      </c>
      <c r="P5047" s="102" t="s">
        <v>194</v>
      </c>
      <c r="Q5047" s="102" t="s">
        <v>195</v>
      </c>
      <c r="R5047" s="89" t="str">
        <f>_xlfn.XLOOKUP(Q5047,匹配表1065!L:L,匹配表1065!O:O)</f>
        <v>C</v>
      </c>
      <c r="S5047" s="93" t="str">
        <f>IFERROR(_xlfn.XLOOKUP(Q5047,匹配表1065!AI:AI,匹配表1065!AJ:AJ),"绿标")</f>
        <v>红标</v>
      </c>
      <c r="T5047" s="93" t="str" cm="1">
        <f t="array" ref="T5047:U5047">_xlfn.XLOOKUP(Q5047,匹配表1065!L:L,匹配表1065!M:N)</f>
        <v>眩晕</v>
      </c>
      <c r="U5047" s="94" t="str">
        <v>耳鼻喉科</v>
      </c>
      <c r="V5047" s="95" t="s">
        <v>70</v>
      </c>
      <c r="W5047" s="93">
        <f>_xlfn.XLOOKUP(M5047,匹配表1065!D:D,匹配表1065!F:F)*N5047</f>
        <v>4</v>
      </c>
    </row>
    <row r="5048" customHeight="1" spans="1:23">
      <c r="A5048" s="89" t="s">
        <v>877</v>
      </c>
      <c r="B5048" s="105">
        <v>46210</v>
      </c>
      <c r="C5048" s="91" t="str">
        <f t="shared" si="160"/>
        <v>7月第2周</v>
      </c>
      <c r="D5048" s="89" t="s">
        <v>892</v>
      </c>
      <c r="E5048" s="89" t="str">
        <f t="shared" si="161"/>
        <v>7月第2周--周2</v>
      </c>
      <c r="F5048" s="103" t="s">
        <v>27</v>
      </c>
      <c r="G5048" s="102" t="s">
        <v>28</v>
      </c>
      <c r="H5048" s="92" t="str">
        <f>_xlfn.XLOOKUP(O5048,匹配表1065!T:T,匹配表1065!W:W)</f>
        <v>扬州市</v>
      </c>
      <c r="I5048" s="89" t="str">
        <f>_xlfn.XLOOKUP(O5048,匹配表1065!T:T,匹配表1065!X:X)</f>
        <v>PME2012</v>
      </c>
      <c r="J5048" s="102" t="s">
        <v>60</v>
      </c>
      <c r="K5048" s="89" cm="1">
        <f ca="1" t="array" ref="K5048:L5048">_xlfn.XLOOKUP(J5048,匹配表1065!Y:Y,匹配表1065!AA:AB)</f>
        <v>13</v>
      </c>
      <c r="L5048" s="89" t="str">
        <v>3个月以上</v>
      </c>
      <c r="M5048" s="92" t="s">
        <v>35</v>
      </c>
      <c r="N5048" s="102">
        <v>1</v>
      </c>
      <c r="O5048" s="93" t="str">
        <f>_xlfn.XLOOKUP(P5048,匹配表1065!U:U,匹配表1065!T:T)</f>
        <v>HO00000968</v>
      </c>
      <c r="P5048" s="102" t="s">
        <v>61</v>
      </c>
      <c r="Q5048" s="102" t="s">
        <v>637</v>
      </c>
      <c r="R5048" s="89" t="str">
        <f>_xlfn.XLOOKUP(Q5048,匹配表1065!L:L,匹配表1065!O:O)</f>
        <v>C</v>
      </c>
      <c r="S5048" s="93" t="str">
        <f>IFERROR(_xlfn.XLOOKUP(Q5048,匹配表1065!AI:AI,匹配表1065!AJ:AJ),"绿标")</f>
        <v>绿标</v>
      </c>
      <c r="T5048" s="93" t="str" cm="1">
        <f t="array" ref="T5048:U5048">_xlfn.XLOOKUP(Q5048,匹配表1065!L:L,匹配表1065!M:N)</f>
        <v>眩晕</v>
      </c>
      <c r="U5048" s="94" t="str">
        <v>神经内科</v>
      </c>
      <c r="V5048" s="95" t="s">
        <v>58</v>
      </c>
      <c r="W5048" s="93">
        <f>_xlfn.XLOOKUP(M5048,匹配表1065!D:D,匹配表1065!F:F)*N5048</f>
        <v>4</v>
      </c>
    </row>
    <row r="5049" customHeight="1" spans="1:23">
      <c r="A5049" s="89" t="s">
        <v>877</v>
      </c>
      <c r="B5049" s="105">
        <v>46210</v>
      </c>
      <c r="C5049" s="91" t="str">
        <f t="shared" si="160"/>
        <v>7月第2周</v>
      </c>
      <c r="D5049" s="89" t="s">
        <v>892</v>
      </c>
      <c r="E5049" s="89" t="str">
        <f t="shared" si="161"/>
        <v>7月第2周--周2</v>
      </c>
      <c r="F5049" s="103" t="s">
        <v>27</v>
      </c>
      <c r="G5049" s="102" t="s">
        <v>28</v>
      </c>
      <c r="H5049" s="92" t="str">
        <f>_xlfn.XLOOKUP(O5049,匹配表1065!T:T,匹配表1065!W:W)</f>
        <v>扬州市</v>
      </c>
      <c r="I5049" s="89" t="str">
        <f>_xlfn.XLOOKUP(O5049,匹配表1065!T:T,匹配表1065!X:X)</f>
        <v>PME2012</v>
      </c>
      <c r="J5049" s="102" t="s">
        <v>60</v>
      </c>
      <c r="K5049" s="89" cm="1">
        <f ca="1" t="array" ref="K5049:L5049">_xlfn.XLOOKUP(J5049,匹配表1065!Y:Y,匹配表1065!AA:AB)</f>
        <v>13</v>
      </c>
      <c r="L5049" s="89" t="str">
        <v>3个月以上</v>
      </c>
      <c r="M5049" s="92" t="s">
        <v>35</v>
      </c>
      <c r="N5049" s="102">
        <v>1</v>
      </c>
      <c r="O5049" s="93" t="str">
        <f>_xlfn.XLOOKUP(P5049,匹配表1065!U:U,匹配表1065!T:T)</f>
        <v>HO00000968</v>
      </c>
      <c r="P5049" s="102" t="s">
        <v>61</v>
      </c>
      <c r="Q5049" s="102" t="s">
        <v>369</v>
      </c>
      <c r="R5049" s="89" t="str">
        <f>_xlfn.XLOOKUP(Q5049,匹配表1065!L:L,匹配表1065!O:O)</f>
        <v>B</v>
      </c>
      <c r="S5049" s="93" t="str">
        <f>IFERROR(_xlfn.XLOOKUP(Q5049,匹配表1065!AI:AI,匹配表1065!AJ:AJ),"绿标")</f>
        <v>绿标</v>
      </c>
      <c r="T5049" s="93" t="str" cm="1">
        <f t="array" ref="T5049:U5049">_xlfn.XLOOKUP(Q5049,匹配表1065!L:L,匹配表1065!M:N)</f>
        <v>癫痫</v>
      </c>
      <c r="U5049" s="94" t="str">
        <v>神经内科</v>
      </c>
      <c r="V5049" s="95" t="s">
        <v>70</v>
      </c>
      <c r="W5049" s="93">
        <f>_xlfn.XLOOKUP(M5049,匹配表1065!D:D,匹配表1065!F:F)*N5049</f>
        <v>4</v>
      </c>
    </row>
    <row r="5050" customHeight="1" spans="1:23">
      <c r="A5050" s="89" t="s">
        <v>877</v>
      </c>
      <c r="B5050" s="105">
        <v>46210</v>
      </c>
      <c r="C5050" s="91" t="str">
        <f t="shared" si="160"/>
        <v>7月第2周</v>
      </c>
      <c r="D5050" s="89" t="s">
        <v>892</v>
      </c>
      <c r="E5050" s="89" t="str">
        <f t="shared" si="161"/>
        <v>7月第2周--周2</v>
      </c>
      <c r="F5050" s="103" t="s">
        <v>27</v>
      </c>
      <c r="G5050" s="102" t="s">
        <v>28</v>
      </c>
      <c r="H5050" s="92" t="str">
        <f>_xlfn.XLOOKUP(O5050,匹配表1065!T:T,匹配表1065!W:W)</f>
        <v>南京市</v>
      </c>
      <c r="I5050" s="89" t="str">
        <f>_xlfn.XLOOKUP(O5050,匹配表1065!T:T,匹配表1065!X:X)</f>
        <v>PME2006</v>
      </c>
      <c r="J5050" s="102" t="s">
        <v>29</v>
      </c>
      <c r="K5050" s="89" cm="1">
        <f ca="1" t="array" ref="K5050:L5050">_xlfn.XLOOKUP(J5050,匹配表1065!Y:Y,匹配表1065!AA:AB)</f>
        <v>15</v>
      </c>
      <c r="L5050" s="89" t="str">
        <v>3个月以上</v>
      </c>
      <c r="M5050" s="92" t="s">
        <v>202</v>
      </c>
      <c r="N5050" s="102">
        <v>1</v>
      </c>
      <c r="O5050" s="93" t="str">
        <f>_xlfn.XLOOKUP(P5050,匹配表1065!U:U,匹配表1065!T:T)</f>
        <v>HO00000959</v>
      </c>
      <c r="P5050" s="102" t="s">
        <v>196</v>
      </c>
      <c r="Q5050" s="102" t="s">
        <v>268</v>
      </c>
      <c r="R5050" s="89" t="str">
        <f>_xlfn.XLOOKUP(Q5050,匹配表1065!L:L,匹配表1065!O:O)</f>
        <v>C</v>
      </c>
      <c r="S5050" s="93" t="str">
        <f>IFERROR(_xlfn.XLOOKUP(Q5050,匹配表1065!AI:AI,匹配表1065!AJ:AJ),"绿标")</f>
        <v>红标</v>
      </c>
      <c r="T5050" s="93" t="str" cm="1">
        <f t="array" ref="T5050:U5050">_xlfn.XLOOKUP(Q5050,匹配表1065!L:L,匹配表1065!M:N)</f>
        <v>眩晕</v>
      </c>
      <c r="U5050" s="94" t="str">
        <v>耳鼻喉科</v>
      </c>
      <c r="V5050" s="95" t="s">
        <v>70</v>
      </c>
      <c r="W5050" s="93">
        <f>_xlfn.XLOOKUP(M5050,匹配表1065!D:D,匹配表1065!F:F)*N5050</f>
        <v>16</v>
      </c>
    </row>
    <row r="5051" customHeight="1" spans="1:23">
      <c r="A5051" s="89" t="s">
        <v>877</v>
      </c>
      <c r="B5051" s="105">
        <v>46210</v>
      </c>
      <c r="C5051" s="91" t="str">
        <f t="shared" si="160"/>
        <v>7月第2周</v>
      </c>
      <c r="D5051" s="89" t="s">
        <v>892</v>
      </c>
      <c r="E5051" s="89" t="str">
        <f t="shared" si="161"/>
        <v>7月第2周--周2</v>
      </c>
      <c r="F5051" s="103" t="s">
        <v>27</v>
      </c>
      <c r="G5051" s="102" t="s">
        <v>28</v>
      </c>
      <c r="H5051" s="92" t="str">
        <f>_xlfn.XLOOKUP(O5051,匹配表1065!T:T,匹配表1065!W:W)</f>
        <v>南京市</v>
      </c>
      <c r="I5051" s="89" t="str">
        <f>_xlfn.XLOOKUP(O5051,匹配表1065!T:T,匹配表1065!X:X)</f>
        <v>PME2006</v>
      </c>
      <c r="J5051" s="102" t="s">
        <v>29</v>
      </c>
      <c r="K5051" s="89" cm="1">
        <f ca="1" t="array" ref="K5051:L5051">_xlfn.XLOOKUP(J5051,匹配表1065!Y:Y,匹配表1065!AA:AB)</f>
        <v>15</v>
      </c>
      <c r="L5051" s="89" t="str">
        <v>3个月以上</v>
      </c>
      <c r="M5051" s="92" t="s">
        <v>35</v>
      </c>
      <c r="N5051" s="102">
        <v>1</v>
      </c>
      <c r="O5051" s="93" t="str">
        <f>_xlfn.XLOOKUP(P5051,匹配表1065!U:U,匹配表1065!T:T)</f>
        <v>HO00000965</v>
      </c>
      <c r="P5051" s="102" t="s">
        <v>31</v>
      </c>
      <c r="Q5051" s="102" t="s">
        <v>32</v>
      </c>
      <c r="R5051" s="89" t="str">
        <f>_xlfn.XLOOKUP(Q5051,匹配表1065!L:L,匹配表1065!O:O)</f>
        <v>A</v>
      </c>
      <c r="S5051" s="93" t="str">
        <f>IFERROR(_xlfn.XLOOKUP(Q5051,匹配表1065!AI:AI,匹配表1065!AJ:AJ),"绿标")</f>
        <v>绿标</v>
      </c>
      <c r="T5051" s="93" t="str" cm="1">
        <f t="array" ref="T5051:U5051">_xlfn.XLOOKUP(Q5051,匹配表1065!L:L,匹配表1065!M:N)</f>
        <v>头痛</v>
      </c>
      <c r="U5051" s="94" t="str">
        <v>神经内科</v>
      </c>
      <c r="V5051" s="95" t="s">
        <v>58</v>
      </c>
      <c r="W5051" s="93">
        <f>_xlfn.XLOOKUP(M5051,匹配表1065!D:D,匹配表1065!F:F)*N5051</f>
        <v>4</v>
      </c>
    </row>
    <row r="5052" customHeight="1" spans="1:23">
      <c r="A5052" s="89" t="s">
        <v>877</v>
      </c>
      <c r="B5052" s="105">
        <v>46210</v>
      </c>
      <c r="C5052" s="91" t="str">
        <f t="shared" si="160"/>
        <v>7月第2周</v>
      </c>
      <c r="D5052" s="89" t="s">
        <v>892</v>
      </c>
      <c r="E5052" s="89" t="str">
        <f t="shared" si="161"/>
        <v>7月第2周--周2</v>
      </c>
      <c r="F5052" s="103" t="s">
        <v>27</v>
      </c>
      <c r="G5052" s="102" t="s">
        <v>28</v>
      </c>
      <c r="H5052" s="92" t="str">
        <f>_xlfn.XLOOKUP(O5052,匹配表1065!T:T,匹配表1065!W:W)</f>
        <v>南京市</v>
      </c>
      <c r="I5052" s="89" t="str">
        <f>_xlfn.XLOOKUP(O5052,匹配表1065!T:T,匹配表1065!X:X)</f>
        <v>PME2006</v>
      </c>
      <c r="J5052" s="102" t="s">
        <v>29</v>
      </c>
      <c r="K5052" s="89" cm="1">
        <f ca="1" t="array" ref="K5052:L5052">_xlfn.XLOOKUP(J5052,匹配表1065!Y:Y,匹配表1065!AA:AB)</f>
        <v>15</v>
      </c>
      <c r="L5052" s="89" t="str">
        <v>3个月以上</v>
      </c>
      <c r="M5052" s="92" t="s">
        <v>55</v>
      </c>
      <c r="N5052" s="102">
        <v>1</v>
      </c>
      <c r="O5052" s="93" t="str">
        <f>_xlfn.XLOOKUP(P5052,匹配表1065!U:U,匹配表1065!T:T)</f>
        <v>HO00000959</v>
      </c>
      <c r="P5052" s="102" t="s">
        <v>196</v>
      </c>
      <c r="Q5052" s="102" t="s">
        <v>197</v>
      </c>
      <c r="R5052" s="89" t="str">
        <f>_xlfn.XLOOKUP(Q5052,匹配表1065!L:L,匹配表1065!O:O)</f>
        <v>C</v>
      </c>
      <c r="S5052" s="93" t="str">
        <f>IFERROR(_xlfn.XLOOKUP(Q5052,匹配表1065!AI:AI,匹配表1065!AJ:AJ),"绿标")</f>
        <v>红标</v>
      </c>
      <c r="T5052" s="93" t="str" cm="1">
        <f t="array" ref="T5052:U5052">_xlfn.XLOOKUP(Q5052,匹配表1065!L:L,匹配表1065!M:N)</f>
        <v>眩晕</v>
      </c>
      <c r="U5052" s="94" t="str">
        <v>神经内科</v>
      </c>
      <c r="V5052" s="95" t="s">
        <v>70</v>
      </c>
      <c r="W5052" s="93">
        <f>_xlfn.XLOOKUP(M5052,匹配表1065!D:D,匹配表1065!F:F)*N5052</f>
        <v>8</v>
      </c>
    </row>
    <row r="5053" customHeight="1" spans="1:23">
      <c r="A5053" s="89" t="s">
        <v>877</v>
      </c>
      <c r="B5053" s="105">
        <v>46210</v>
      </c>
      <c r="C5053" s="91" t="str">
        <f t="shared" si="160"/>
        <v>7月第2周</v>
      </c>
      <c r="D5053" s="89" t="s">
        <v>892</v>
      </c>
      <c r="E5053" s="89" t="str">
        <f t="shared" si="161"/>
        <v>7月第2周--周2</v>
      </c>
      <c r="F5053" s="103" t="s">
        <v>27</v>
      </c>
      <c r="G5053" s="102" t="s">
        <v>28</v>
      </c>
      <c r="H5053" s="92" t="str">
        <f>_xlfn.XLOOKUP(O5053,匹配表1065!T:T,匹配表1065!W:W)</f>
        <v>南京市</v>
      </c>
      <c r="I5053" s="89" t="str">
        <f>_xlfn.XLOOKUP(O5053,匹配表1065!T:T,匹配表1065!X:X)</f>
        <v>PME2005</v>
      </c>
      <c r="J5053" s="102" t="s">
        <v>54</v>
      </c>
      <c r="K5053" s="89" cm="1">
        <f ca="1" t="array" ref="K5053:L5053">_xlfn.XLOOKUP(J5053,匹配表1065!Y:Y,匹配表1065!AA:AB)</f>
        <v>3</v>
      </c>
      <c r="L5053" s="89" t="str">
        <v>3个月以上</v>
      </c>
      <c r="M5053" s="92" t="s">
        <v>631</v>
      </c>
      <c r="N5053" s="102">
        <v>1</v>
      </c>
      <c r="O5053" s="93" t="str">
        <f>_xlfn.XLOOKUP(P5053,匹配表1065!U:U,匹配表1065!T:T)</f>
        <v>HO00000975</v>
      </c>
      <c r="P5053" s="102" t="s">
        <v>56</v>
      </c>
      <c r="Q5053" s="102" t="s">
        <v>264</v>
      </c>
      <c r="R5053" s="89" t="str">
        <f>_xlfn.XLOOKUP(Q5053,匹配表1065!L:L,匹配表1065!O:O)</f>
        <v>A</v>
      </c>
      <c r="S5053" s="93" t="str">
        <f>IFERROR(_xlfn.XLOOKUP(Q5053,匹配表1065!AI:AI,匹配表1065!AJ:AJ),"绿标")</f>
        <v>红标</v>
      </c>
      <c r="T5053" s="93" t="str" cm="1">
        <f t="array" ref="T5053:U5053">_xlfn.XLOOKUP(Q5053,匹配表1065!L:L,匹配表1065!M:N)</f>
        <v>头痛</v>
      </c>
      <c r="U5053" s="94" t="str">
        <v>神经内科</v>
      </c>
      <c r="V5053" s="95" t="s">
        <v>58</v>
      </c>
      <c r="W5053" s="93">
        <f>_xlfn.XLOOKUP(M5053,匹配表1065!D:D,匹配表1065!F:F)*N5053</f>
        <v>24</v>
      </c>
    </row>
    <row r="5054" customHeight="1" spans="1:23">
      <c r="A5054" s="89" t="s">
        <v>877</v>
      </c>
      <c r="B5054" s="105">
        <v>46210</v>
      </c>
      <c r="C5054" s="91" t="str">
        <f t="shared" si="160"/>
        <v>7月第2周</v>
      </c>
      <c r="D5054" s="89" t="s">
        <v>892</v>
      </c>
      <c r="E5054" s="89" t="str">
        <f t="shared" si="161"/>
        <v>7月第2周--周2</v>
      </c>
      <c r="F5054" s="103" t="s">
        <v>27</v>
      </c>
      <c r="G5054" s="102" t="s">
        <v>28</v>
      </c>
      <c r="H5054" s="92" t="str">
        <f>_xlfn.XLOOKUP(O5054,匹配表1065!T:T,匹配表1065!W:W)</f>
        <v>南京市</v>
      </c>
      <c r="I5054" s="89" t="str">
        <f>_xlfn.XLOOKUP(O5054,匹配表1065!T:T,匹配表1065!X:X)</f>
        <v>PME2005</v>
      </c>
      <c r="J5054" s="102" t="s">
        <v>54</v>
      </c>
      <c r="K5054" s="89" cm="1">
        <f ca="1" t="array" ref="K5054:L5054">_xlfn.XLOOKUP(J5054,匹配表1065!Y:Y,匹配表1065!AA:AB)</f>
        <v>3</v>
      </c>
      <c r="L5054" s="89" t="str">
        <v>3个月以上</v>
      </c>
      <c r="M5054" s="92" t="s">
        <v>35</v>
      </c>
      <c r="N5054" s="102">
        <v>1</v>
      </c>
      <c r="O5054" s="93" t="str">
        <f>_xlfn.XLOOKUP(P5054,匹配表1065!U:U,匹配表1065!T:T)</f>
        <v>HO00000975</v>
      </c>
      <c r="P5054" s="102" t="s">
        <v>56</v>
      </c>
      <c r="Q5054" s="102" t="s">
        <v>483</v>
      </c>
      <c r="R5054" s="89" t="str">
        <f>_xlfn.XLOOKUP(Q5054,匹配表1065!L:L,匹配表1065!O:O)</f>
        <v>B</v>
      </c>
      <c r="S5054" s="93" t="str">
        <f>IFERROR(_xlfn.XLOOKUP(Q5054,匹配表1065!AI:AI,匹配表1065!AJ:AJ),"绿标")</f>
        <v>红标</v>
      </c>
      <c r="T5054" s="93" t="str" cm="1">
        <f t="array" ref="T5054:U5054">_xlfn.XLOOKUP(Q5054,匹配表1065!L:L,匹配表1065!M:N)</f>
        <v>癫痫</v>
      </c>
      <c r="U5054" s="94" t="str">
        <v>神经内科</v>
      </c>
      <c r="V5054" s="95" t="s">
        <v>58</v>
      </c>
      <c r="W5054" s="93">
        <f>_xlfn.XLOOKUP(M5054,匹配表1065!D:D,匹配表1065!F:F)*N5054</f>
        <v>4</v>
      </c>
    </row>
    <row r="5055" customHeight="1" spans="1:23">
      <c r="A5055" s="89" t="s">
        <v>877</v>
      </c>
      <c r="B5055" s="105">
        <v>46210</v>
      </c>
      <c r="C5055" s="91" t="str">
        <f t="shared" si="160"/>
        <v>7月第2周</v>
      </c>
      <c r="D5055" s="89" t="s">
        <v>892</v>
      </c>
      <c r="E5055" s="89" t="str">
        <f t="shared" si="161"/>
        <v>7月第2周--周2</v>
      </c>
      <c r="F5055" s="103" t="s">
        <v>27</v>
      </c>
      <c r="G5055" s="102" t="s">
        <v>28</v>
      </c>
      <c r="H5055" s="92" t="str">
        <f>_xlfn.XLOOKUP(O5055,匹配表1065!T:T,匹配表1065!W:W)</f>
        <v>南京市</v>
      </c>
      <c r="I5055" s="89" t="str">
        <f>_xlfn.XLOOKUP(O5055,匹配表1065!T:T,匹配表1065!X:X)</f>
        <v>PME2040</v>
      </c>
      <c r="J5055" s="89" t="s">
        <v>50</v>
      </c>
      <c r="K5055" s="89" t="e" cm="1">
        <f ca="1" t="array" ref="K5055">_xlfn.XLOOKUP(J5055,匹配表1065!Y:Y,匹配表1065!AA:AB)</f>
        <v>#N/A</v>
      </c>
      <c r="L5055" s="89"/>
      <c r="M5055" s="92" t="s">
        <v>55</v>
      </c>
      <c r="N5055" s="102">
        <v>1</v>
      </c>
      <c r="O5055" s="93" t="str">
        <f>_xlfn.XLOOKUP(P5055,匹配表1065!U:U,匹配表1065!T:T)</f>
        <v>HO00000966</v>
      </c>
      <c r="P5055" s="102" t="s">
        <v>51</v>
      </c>
      <c r="Q5055" s="102" t="s">
        <v>199</v>
      </c>
      <c r="R5055" s="89" t="str">
        <f>_xlfn.XLOOKUP(Q5055,匹配表1065!L:L,匹配表1065!O:O)</f>
        <v>A</v>
      </c>
      <c r="S5055" s="93" t="str">
        <f>IFERROR(_xlfn.XLOOKUP(Q5055,匹配表1065!AI:AI,匹配表1065!AJ:AJ),"绿标")</f>
        <v>绿标</v>
      </c>
      <c r="T5055" s="93" t="str" cm="1">
        <f t="array" ref="T5055:U5055">_xlfn.XLOOKUP(Q5055,匹配表1065!L:L,匹配表1065!M:N)</f>
        <v>头痛</v>
      </c>
      <c r="U5055" s="94" t="str">
        <v>神经内科</v>
      </c>
      <c r="V5055" s="95" t="s">
        <v>70</v>
      </c>
      <c r="W5055" s="93">
        <f>_xlfn.XLOOKUP(M5055,匹配表1065!D:D,匹配表1065!F:F)*N5055</f>
        <v>8</v>
      </c>
    </row>
    <row r="5056" customHeight="1" spans="1:23">
      <c r="A5056" s="89" t="s">
        <v>877</v>
      </c>
      <c r="B5056" s="105">
        <v>46210</v>
      </c>
      <c r="C5056" s="91" t="str">
        <f t="shared" si="160"/>
        <v>7月第2周</v>
      </c>
      <c r="D5056" s="89" t="s">
        <v>892</v>
      </c>
      <c r="E5056" s="89" t="str">
        <f t="shared" si="161"/>
        <v>7月第2周--周2</v>
      </c>
      <c r="F5056" s="103" t="s">
        <v>27</v>
      </c>
      <c r="G5056" s="102" t="s">
        <v>28</v>
      </c>
      <c r="H5056" s="92" t="str">
        <f>_xlfn.XLOOKUP(O5056,匹配表1065!T:T,匹配表1065!W:W)</f>
        <v>南京市</v>
      </c>
      <c r="I5056" s="89" t="str">
        <f>_xlfn.XLOOKUP(O5056,匹配表1065!T:T,匹配表1065!X:X)</f>
        <v>PME2039</v>
      </c>
      <c r="J5056" s="102" t="s">
        <v>39</v>
      </c>
      <c r="K5056" s="89" cm="1">
        <f ca="1" t="array" ref="K5056:L5056">_xlfn.XLOOKUP(J5056,匹配表1065!Y:Y,匹配表1065!AA:AB)</f>
        <v>7</v>
      </c>
      <c r="L5056" s="89" t="str">
        <v>3个月以上</v>
      </c>
      <c r="M5056" s="92" t="s">
        <v>30</v>
      </c>
      <c r="N5056" s="102">
        <v>1</v>
      </c>
      <c r="O5056" s="93" t="str">
        <f>_xlfn.XLOOKUP(P5056,匹配表1065!U:U,匹配表1065!T:T)</f>
        <v>HO00000971</v>
      </c>
      <c r="P5056" s="102" t="s">
        <v>40</v>
      </c>
      <c r="Q5056" s="102" t="s">
        <v>41</v>
      </c>
      <c r="R5056" s="89" t="str">
        <f>_xlfn.XLOOKUP(Q5056,匹配表1065!L:L,匹配表1065!O:O)</f>
        <v>A</v>
      </c>
      <c r="S5056" s="93" t="str">
        <f>IFERROR(_xlfn.XLOOKUP(Q5056,匹配表1065!AI:AI,匹配表1065!AJ:AJ),"绿标")</f>
        <v>绿标</v>
      </c>
      <c r="T5056" s="93" t="str" cm="1">
        <f t="array" ref="T5056:U5056">_xlfn.XLOOKUP(Q5056,匹配表1065!L:L,匹配表1065!M:N)</f>
        <v>头痛</v>
      </c>
      <c r="U5056" s="94" t="str">
        <v>神经内科</v>
      </c>
      <c r="V5056" s="95" t="s">
        <v>33</v>
      </c>
      <c r="W5056" s="93">
        <f>_xlfn.XLOOKUP(M5056,匹配表1065!D:D,匹配表1065!F:F)*N5056</f>
        <v>12</v>
      </c>
    </row>
    <row r="5057" customHeight="1" spans="1:23">
      <c r="A5057" s="89" t="s">
        <v>877</v>
      </c>
      <c r="B5057" s="105">
        <v>46210</v>
      </c>
      <c r="C5057" s="91" t="str">
        <f t="shared" si="160"/>
        <v>7月第2周</v>
      </c>
      <c r="D5057" s="89" t="s">
        <v>892</v>
      </c>
      <c r="E5057" s="89" t="str">
        <f t="shared" si="161"/>
        <v>7月第2周--周2</v>
      </c>
      <c r="F5057" s="103" t="s">
        <v>27</v>
      </c>
      <c r="G5057" s="102" t="s">
        <v>28</v>
      </c>
      <c r="H5057" s="92" t="str">
        <f>_xlfn.XLOOKUP(O5057,匹配表1065!T:T,匹配表1065!W:W)</f>
        <v>常州市</v>
      </c>
      <c r="I5057" s="89" t="str">
        <f>_xlfn.XLOOKUP(O5057,匹配表1065!T:T,匹配表1065!X:X)</f>
        <v>PME2015</v>
      </c>
      <c r="J5057" s="102" t="s">
        <v>45</v>
      </c>
      <c r="K5057" s="89" cm="1">
        <f ca="1" t="array" ref="K5057:L5057">_xlfn.XLOOKUP(J5057,匹配表1065!Y:Y,匹配表1065!AA:AB)</f>
        <v>9</v>
      </c>
      <c r="L5057" s="89" t="str">
        <v>3个月以上</v>
      </c>
      <c r="M5057" s="92" t="s">
        <v>35</v>
      </c>
      <c r="N5057" s="102">
        <v>1</v>
      </c>
      <c r="O5057" s="93" t="str">
        <f>_xlfn.XLOOKUP(P5057,匹配表1065!U:U,匹配表1065!T:T)</f>
        <v>HO00000942</v>
      </c>
      <c r="P5057" s="102" t="s">
        <v>274</v>
      </c>
      <c r="Q5057" s="102" t="s">
        <v>869</v>
      </c>
      <c r="R5057" s="89" t="str">
        <f>_xlfn.XLOOKUP(Q5057,匹配表1065!L:L,匹配表1065!O:O)</f>
        <v>C</v>
      </c>
      <c r="S5057" s="93" t="str">
        <f>IFERROR(_xlfn.XLOOKUP(Q5057,匹配表1065!AI:AI,匹配表1065!AJ:AJ),"绿标")</f>
        <v>绿标</v>
      </c>
      <c r="T5057" s="93" t="str" cm="1">
        <f t="array" ref="T5057:U5057">_xlfn.XLOOKUP(Q5057,匹配表1065!L:L,匹配表1065!M:N)</f>
        <v>眩晕</v>
      </c>
      <c r="U5057" s="94" t="str">
        <v>耳鼻喉科</v>
      </c>
      <c r="V5057" s="95" t="s">
        <v>33</v>
      </c>
      <c r="W5057" s="93">
        <f>_xlfn.XLOOKUP(M5057,匹配表1065!D:D,匹配表1065!F:F)*N5057</f>
        <v>4</v>
      </c>
    </row>
    <row r="5058" customHeight="1" spans="1:23">
      <c r="A5058" s="89" t="s">
        <v>877</v>
      </c>
      <c r="B5058" s="105">
        <v>46210</v>
      </c>
      <c r="C5058" s="91" t="str">
        <f t="shared" si="160"/>
        <v>7月第2周</v>
      </c>
      <c r="D5058" s="89" t="s">
        <v>892</v>
      </c>
      <c r="E5058" s="89" t="str">
        <f t="shared" si="161"/>
        <v>7月第2周--周2</v>
      </c>
      <c r="F5058" s="103" t="s">
        <v>27</v>
      </c>
      <c r="G5058" s="102" t="s">
        <v>28</v>
      </c>
      <c r="H5058" s="92" t="str">
        <f>_xlfn.XLOOKUP(O5058,匹配表1065!T:T,匹配表1065!W:W)</f>
        <v>常州市</v>
      </c>
      <c r="I5058" s="89" t="str">
        <f>_xlfn.XLOOKUP(O5058,匹配表1065!T:T,匹配表1065!X:X)</f>
        <v>PME2015</v>
      </c>
      <c r="J5058" s="102" t="s">
        <v>45</v>
      </c>
      <c r="K5058" s="89" cm="1">
        <f ca="1" t="array" ref="K5058:L5058">_xlfn.XLOOKUP(J5058,匹配表1065!Y:Y,匹配表1065!AA:AB)</f>
        <v>9</v>
      </c>
      <c r="L5058" s="89" t="str">
        <v>3个月以上</v>
      </c>
      <c r="M5058" s="92" t="s">
        <v>35</v>
      </c>
      <c r="N5058" s="102">
        <v>1</v>
      </c>
      <c r="O5058" s="93" t="str">
        <f>_xlfn.XLOOKUP(P5058,匹配表1065!U:U,匹配表1065!T:T)</f>
        <v>HO00000940</v>
      </c>
      <c r="P5058" s="102" t="s">
        <v>203</v>
      </c>
      <c r="Q5058" s="102" t="s">
        <v>373</v>
      </c>
      <c r="R5058" s="89" t="str">
        <f>_xlfn.XLOOKUP(Q5058,匹配表1065!L:L,匹配表1065!O:O)</f>
        <v>C</v>
      </c>
      <c r="S5058" s="93" t="str">
        <f>IFERROR(_xlfn.XLOOKUP(Q5058,匹配表1065!AI:AI,匹配表1065!AJ:AJ),"绿标")</f>
        <v>绿标</v>
      </c>
      <c r="T5058" s="93" t="str" cm="1">
        <f t="array" ref="T5058:U5058">_xlfn.XLOOKUP(Q5058,匹配表1065!L:L,匹配表1065!M:N)</f>
        <v>眩晕</v>
      </c>
      <c r="U5058" s="94" t="str">
        <v>耳鼻喉科</v>
      </c>
      <c r="V5058" s="95" t="s">
        <v>33</v>
      </c>
      <c r="W5058" s="93">
        <f>_xlfn.XLOOKUP(M5058,匹配表1065!D:D,匹配表1065!F:F)*N5058</f>
        <v>4</v>
      </c>
    </row>
    <row r="5059" customHeight="1" spans="1:23">
      <c r="A5059" s="89" t="s">
        <v>877</v>
      </c>
      <c r="B5059" s="105">
        <v>46210</v>
      </c>
      <c r="C5059" s="91" t="str">
        <f t="shared" si="160"/>
        <v>7月第2周</v>
      </c>
      <c r="D5059" s="89" t="s">
        <v>892</v>
      </c>
      <c r="E5059" s="89" t="str">
        <f t="shared" si="161"/>
        <v>7月第2周--周2</v>
      </c>
      <c r="F5059" s="103" t="s">
        <v>27</v>
      </c>
      <c r="G5059" s="102" t="s">
        <v>28</v>
      </c>
      <c r="H5059" s="92" t="str">
        <f>_xlfn.XLOOKUP(O5059,匹配表1065!T:T,匹配表1065!W:W)</f>
        <v>南京市</v>
      </c>
      <c r="I5059" s="89" t="str">
        <f>_xlfn.XLOOKUP(O5059,匹配表1065!T:T,匹配表1065!X:X)</f>
        <v>PME2004</v>
      </c>
      <c r="J5059" s="102" t="s">
        <v>889</v>
      </c>
      <c r="K5059" s="89" t="e" cm="1">
        <f ca="1" t="array" ref="K5059">_xlfn.XLOOKUP(J5059,匹配表1065!Y:Y,匹配表1065!AA:AB)</f>
        <v>#N/A</v>
      </c>
      <c r="L5059" s="89"/>
      <c r="M5059" s="92" t="s">
        <v>133</v>
      </c>
      <c r="N5059" s="102">
        <v>1</v>
      </c>
      <c r="O5059" s="93" t="str">
        <f>_xlfn.XLOOKUP(P5059,匹配表1065!U:U,匹配表1065!T:T)</f>
        <v>HO00000972</v>
      </c>
      <c r="P5059" s="102" t="s">
        <v>36</v>
      </c>
      <c r="Q5059" s="102" t="s">
        <v>370</v>
      </c>
      <c r="R5059" s="89" t="str">
        <f>_xlfn.XLOOKUP(Q5059,匹配表1065!L:L,匹配表1065!O:O)</f>
        <v>A</v>
      </c>
      <c r="S5059" s="93" t="str">
        <f>IFERROR(_xlfn.XLOOKUP(Q5059,匹配表1065!AI:AI,匹配表1065!AJ:AJ),"绿标")</f>
        <v>绿标</v>
      </c>
      <c r="T5059" s="93" t="str" cm="1">
        <f t="array" ref="T5059:U5059">_xlfn.XLOOKUP(Q5059,匹配表1065!L:L,匹配表1065!M:N)</f>
        <v>头痛</v>
      </c>
      <c r="U5059" s="94" t="str">
        <v>神经内科</v>
      </c>
      <c r="V5059" s="95" t="s">
        <v>33</v>
      </c>
      <c r="W5059" s="93">
        <f>_xlfn.XLOOKUP(M5059,匹配表1065!D:D,匹配表1065!F:F)*N5059</f>
        <v>1</v>
      </c>
    </row>
    <row r="5060" customHeight="1" spans="1:23">
      <c r="A5060" s="89" t="s">
        <v>877</v>
      </c>
      <c r="B5060" s="105">
        <v>46211</v>
      </c>
      <c r="C5060" s="91" t="str">
        <f t="shared" si="160"/>
        <v>7月第2周</v>
      </c>
      <c r="D5060" s="89" t="s">
        <v>892</v>
      </c>
      <c r="E5060" s="89" t="str">
        <f t="shared" si="161"/>
        <v>7月第2周--周3</v>
      </c>
      <c r="F5060" s="103" t="s">
        <v>27</v>
      </c>
      <c r="G5060" s="102" t="s">
        <v>104</v>
      </c>
      <c r="H5060" s="92" t="str">
        <f>_xlfn.XLOOKUP(O5060,匹配表1065!T:T,匹配表1065!W:W)</f>
        <v>聊城市</v>
      </c>
      <c r="I5060" s="89" t="str">
        <f>_xlfn.XLOOKUP(O5060,匹配表1065!T:T,匹配表1065!X:X)</f>
        <v>PME2046</v>
      </c>
      <c r="J5060" s="102" t="s">
        <v>108</v>
      </c>
      <c r="K5060" s="89" cm="1">
        <f ca="1" t="array" ref="K5060:L5060">_xlfn.XLOOKUP(J5060,匹配表1065!Y:Y,匹配表1065!AA:AB)</f>
        <v>8</v>
      </c>
      <c r="L5060" s="89" t="str">
        <v>3个月以上</v>
      </c>
      <c r="M5060" s="92" t="s">
        <v>30</v>
      </c>
      <c r="N5060" s="102">
        <v>1</v>
      </c>
      <c r="O5060" s="93" t="str">
        <f>_xlfn.XLOOKUP(P5060,匹配表1065!U:U,匹配表1065!T:T)</f>
        <v>HO00001415</v>
      </c>
      <c r="P5060" s="102" t="s">
        <v>109</v>
      </c>
      <c r="Q5060" s="102" t="s">
        <v>110</v>
      </c>
      <c r="R5060" s="89" t="str">
        <f>_xlfn.XLOOKUP(Q5060,匹配表1065!L:L,匹配表1065!O:O)</f>
        <v>B</v>
      </c>
      <c r="S5060" s="93" t="str">
        <f>IFERROR(_xlfn.XLOOKUP(Q5060,匹配表1065!AI:AI,匹配表1065!AJ:AJ),"绿标")</f>
        <v>绿标</v>
      </c>
      <c r="T5060" s="93" t="str" cm="1">
        <f t="array" ref="T5060:U5060">_xlfn.XLOOKUP(Q5060,匹配表1065!L:L,匹配表1065!M:N)</f>
        <v>脑血管</v>
      </c>
      <c r="U5060" s="94" t="str">
        <v>神经内科</v>
      </c>
      <c r="V5060" s="95" t="s">
        <v>42</v>
      </c>
      <c r="W5060" s="93">
        <f>_xlfn.XLOOKUP(M5060,匹配表1065!D:D,匹配表1065!F:F)*N5060</f>
        <v>12</v>
      </c>
    </row>
    <row r="5061" customHeight="1" spans="1:23">
      <c r="A5061" s="89" t="s">
        <v>877</v>
      </c>
      <c r="B5061" s="105">
        <v>46211</v>
      </c>
      <c r="C5061" s="91" t="str">
        <f t="shared" si="160"/>
        <v>7月第2周</v>
      </c>
      <c r="D5061" s="89" t="s">
        <v>892</v>
      </c>
      <c r="E5061" s="89" t="str">
        <f t="shared" si="161"/>
        <v>7月第2周--周3</v>
      </c>
      <c r="F5061" s="103" t="s">
        <v>27</v>
      </c>
      <c r="G5061" s="102" t="s">
        <v>104</v>
      </c>
      <c r="H5061" s="92" t="str">
        <f>_xlfn.XLOOKUP(O5061,匹配表1065!T:T,匹配表1065!W:W)</f>
        <v>济南市</v>
      </c>
      <c r="I5061" s="89" t="str">
        <f>_xlfn.XLOOKUP(O5061,匹配表1065!T:T,匹配表1065!X:X)</f>
        <v>PME2025</v>
      </c>
      <c r="J5061" s="102" t="s">
        <v>111</v>
      </c>
      <c r="K5061" s="89" cm="1">
        <f ca="1" t="array" ref="K5061:L5061">_xlfn.XLOOKUP(J5061,匹配表1065!Y:Y,匹配表1065!AA:AB)</f>
        <v>30</v>
      </c>
      <c r="L5061" s="89" t="str">
        <v>3个月以上</v>
      </c>
      <c r="M5061" s="92" t="s">
        <v>30</v>
      </c>
      <c r="N5061" s="102">
        <v>1</v>
      </c>
      <c r="O5061" s="93" t="str">
        <f>_xlfn.XLOOKUP(P5061,匹配表1065!U:U,匹配表1065!T:T)</f>
        <v>HO00001400</v>
      </c>
      <c r="P5061" s="102" t="s">
        <v>112</v>
      </c>
      <c r="Q5061" s="102" t="s">
        <v>113</v>
      </c>
      <c r="R5061" s="89" t="str">
        <f>_xlfn.XLOOKUP(Q5061,匹配表1065!L:L,匹配表1065!O:O)</f>
        <v>B</v>
      </c>
      <c r="S5061" s="93" t="str">
        <f>IFERROR(_xlfn.XLOOKUP(Q5061,匹配表1065!AI:AI,匹配表1065!AJ:AJ),"绿标")</f>
        <v>红标</v>
      </c>
      <c r="T5061" s="93" t="str" cm="1">
        <f t="array" ref="T5061:U5061">_xlfn.XLOOKUP(Q5061,匹配表1065!L:L,匹配表1065!M:N)</f>
        <v>抑郁焦虑</v>
      </c>
      <c r="U5061" s="94" t="str">
        <v>神经内科</v>
      </c>
      <c r="V5061" s="95" t="s">
        <v>33</v>
      </c>
      <c r="W5061" s="93">
        <f>_xlfn.XLOOKUP(M5061,匹配表1065!D:D,匹配表1065!F:F)*N5061</f>
        <v>12</v>
      </c>
    </row>
    <row r="5062" customHeight="1" spans="1:23">
      <c r="A5062" s="89" t="s">
        <v>877</v>
      </c>
      <c r="B5062" s="105">
        <v>46211</v>
      </c>
      <c r="C5062" s="91" t="str">
        <f t="shared" si="160"/>
        <v>7月第2周</v>
      </c>
      <c r="D5062" s="89" t="s">
        <v>892</v>
      </c>
      <c r="E5062" s="89" t="str">
        <f t="shared" si="161"/>
        <v>7月第2周--周3</v>
      </c>
      <c r="F5062" s="103" t="s">
        <v>27</v>
      </c>
      <c r="G5062" s="102" t="s">
        <v>104</v>
      </c>
      <c r="H5062" s="92" t="str">
        <f>_xlfn.XLOOKUP(O5062,匹配表1065!T:T,匹配表1065!W:W)</f>
        <v>济南市</v>
      </c>
      <c r="I5062" s="89" t="str">
        <f>_xlfn.XLOOKUP(O5062,匹配表1065!T:T,匹配表1065!X:X)</f>
        <v>PME2025</v>
      </c>
      <c r="J5062" s="102" t="s">
        <v>111</v>
      </c>
      <c r="K5062" s="89" cm="1">
        <f ca="1" t="array" ref="K5062:L5062">_xlfn.XLOOKUP(J5062,匹配表1065!Y:Y,匹配表1065!AA:AB)</f>
        <v>30</v>
      </c>
      <c r="L5062" s="89" t="str">
        <v>3个月以上</v>
      </c>
      <c r="M5062" s="92" t="s">
        <v>55</v>
      </c>
      <c r="N5062" s="102">
        <v>1</v>
      </c>
      <c r="O5062" s="93" t="str">
        <f>_xlfn.XLOOKUP(P5062,匹配表1065!U:U,匹配表1065!T:T)</f>
        <v>HO00001400</v>
      </c>
      <c r="P5062" s="102" t="s">
        <v>112</v>
      </c>
      <c r="Q5062" s="102" t="s">
        <v>492</v>
      </c>
      <c r="R5062" s="89" t="str">
        <f>_xlfn.XLOOKUP(Q5062,匹配表1065!L:L,匹配表1065!O:O)</f>
        <v>B</v>
      </c>
      <c r="S5062" s="93" t="str">
        <f>IFERROR(_xlfn.XLOOKUP(Q5062,匹配表1065!AI:AI,匹配表1065!AJ:AJ),"绿标")</f>
        <v>红标</v>
      </c>
      <c r="T5062" s="93" t="str" cm="1">
        <f t="array" ref="T5062:U5062">_xlfn.XLOOKUP(Q5062,匹配表1065!L:L,匹配表1065!M:N)</f>
        <v>脑血管</v>
      </c>
      <c r="U5062" s="94" t="str">
        <v>神经内科</v>
      </c>
      <c r="V5062" s="95" t="s">
        <v>42</v>
      </c>
      <c r="W5062" s="93">
        <f>_xlfn.XLOOKUP(M5062,匹配表1065!D:D,匹配表1065!F:F)*N5062</f>
        <v>8</v>
      </c>
    </row>
    <row r="5063" customHeight="1" spans="1:23">
      <c r="A5063" s="89" t="s">
        <v>877</v>
      </c>
      <c r="B5063" s="105">
        <v>46211</v>
      </c>
      <c r="C5063" s="91" t="str">
        <f t="shared" si="160"/>
        <v>7月第2周</v>
      </c>
      <c r="D5063" s="89" t="s">
        <v>892</v>
      </c>
      <c r="E5063" s="89" t="str">
        <f t="shared" si="161"/>
        <v>7月第2周--周3</v>
      </c>
      <c r="F5063" s="103" t="s">
        <v>27</v>
      </c>
      <c r="G5063" s="102" t="s">
        <v>104</v>
      </c>
      <c r="H5063" s="92" t="str">
        <f>_xlfn.XLOOKUP(O5063,匹配表1065!T:T,匹配表1065!W:W)</f>
        <v>济南市</v>
      </c>
      <c r="I5063" s="89" t="str">
        <f>_xlfn.XLOOKUP(O5063,匹配表1065!T:T,匹配表1065!X:X)</f>
        <v>PME2025</v>
      </c>
      <c r="J5063" s="102" t="s">
        <v>111</v>
      </c>
      <c r="K5063" s="89" cm="1">
        <f ca="1" t="array" ref="K5063:L5063">_xlfn.XLOOKUP(J5063,匹配表1065!Y:Y,匹配表1065!AA:AB)</f>
        <v>30</v>
      </c>
      <c r="L5063" s="89" t="str">
        <v>3个月以上</v>
      </c>
      <c r="M5063" s="92" t="s">
        <v>55</v>
      </c>
      <c r="N5063" s="102">
        <v>1</v>
      </c>
      <c r="O5063" s="93" t="str">
        <f>_xlfn.XLOOKUP(P5063,匹配表1065!U:U,匹配表1065!T:T)</f>
        <v>HO00001400</v>
      </c>
      <c r="P5063" s="102" t="s">
        <v>112</v>
      </c>
      <c r="Q5063" s="102" t="s">
        <v>115</v>
      </c>
      <c r="R5063" s="89" t="str">
        <f>_xlfn.XLOOKUP(Q5063,匹配表1065!L:L,匹配表1065!O:O)</f>
        <v>B</v>
      </c>
      <c r="S5063" s="93" t="str">
        <f>IFERROR(_xlfn.XLOOKUP(Q5063,匹配表1065!AI:AI,匹配表1065!AJ:AJ),"绿标")</f>
        <v>绿标</v>
      </c>
      <c r="T5063" s="93" t="str" cm="1">
        <f t="array" ref="T5063:U5063">_xlfn.XLOOKUP(Q5063,匹配表1065!L:L,匹配表1065!M:N)</f>
        <v>癫痫</v>
      </c>
      <c r="U5063" s="94" t="str">
        <v>神经内科</v>
      </c>
      <c r="V5063" s="95" t="s">
        <v>58</v>
      </c>
      <c r="W5063" s="93">
        <f>_xlfn.XLOOKUP(M5063,匹配表1065!D:D,匹配表1065!F:F)*N5063</f>
        <v>8</v>
      </c>
    </row>
    <row r="5064" customHeight="1" spans="1:23">
      <c r="A5064" s="89" t="s">
        <v>877</v>
      </c>
      <c r="B5064" s="105">
        <v>46211</v>
      </c>
      <c r="C5064" s="91" t="str">
        <f t="shared" si="160"/>
        <v>7月第2周</v>
      </c>
      <c r="D5064" s="89" t="s">
        <v>892</v>
      </c>
      <c r="E5064" s="89" t="str">
        <f t="shared" si="161"/>
        <v>7月第2周--周3</v>
      </c>
      <c r="F5064" s="103" t="s">
        <v>27</v>
      </c>
      <c r="G5064" s="102" t="s">
        <v>104</v>
      </c>
      <c r="H5064" s="92" t="str">
        <f>_xlfn.XLOOKUP(O5064,匹配表1065!T:T,匹配表1065!W:W)</f>
        <v>济南市</v>
      </c>
      <c r="I5064" s="89" t="str">
        <f>_xlfn.XLOOKUP(O5064,匹配表1065!T:T,匹配表1065!X:X)</f>
        <v>PME2024</v>
      </c>
      <c r="J5064" s="102" t="s">
        <v>125</v>
      </c>
      <c r="K5064" s="89" cm="1">
        <f ca="1" t="array" ref="K5064:L5064">_xlfn.XLOOKUP(J5064,匹配表1065!Y:Y,匹配表1065!AA:AB)</f>
        <v>9</v>
      </c>
      <c r="L5064" s="89" t="str">
        <v>3个月以上</v>
      </c>
      <c r="M5064" s="92" t="s">
        <v>30</v>
      </c>
      <c r="N5064" s="102">
        <v>1</v>
      </c>
      <c r="O5064" s="93" t="str">
        <f>_xlfn.XLOOKUP(P5064,匹配表1065!U:U,匹配表1065!T:T)</f>
        <v>HO00001404</v>
      </c>
      <c r="P5064" s="102" t="s">
        <v>126</v>
      </c>
      <c r="Q5064" s="102" t="s">
        <v>233</v>
      </c>
      <c r="R5064" s="89" t="str">
        <f>_xlfn.XLOOKUP(Q5064,匹配表1065!L:L,匹配表1065!O:O)</f>
        <v>B</v>
      </c>
      <c r="S5064" s="93" t="str">
        <f>IFERROR(_xlfn.XLOOKUP(Q5064,匹配表1065!AI:AI,匹配表1065!AJ:AJ),"绿标")</f>
        <v>红标</v>
      </c>
      <c r="T5064" s="93" t="str" cm="1">
        <f t="array" ref="T5064:U5064">_xlfn.XLOOKUP(Q5064,匹配表1065!L:L,匹配表1065!M:N)</f>
        <v>脑血管</v>
      </c>
      <c r="U5064" s="94" t="str">
        <v>神经内科</v>
      </c>
      <c r="V5064" s="95" t="s">
        <v>33</v>
      </c>
      <c r="W5064" s="93">
        <f>_xlfn.XLOOKUP(M5064,匹配表1065!D:D,匹配表1065!F:F)*N5064</f>
        <v>12</v>
      </c>
    </row>
    <row r="5065" customHeight="1" spans="1:23">
      <c r="A5065" s="89" t="s">
        <v>877</v>
      </c>
      <c r="B5065" s="105">
        <v>46211</v>
      </c>
      <c r="C5065" s="91" t="str">
        <f t="shared" si="160"/>
        <v>7月第2周</v>
      </c>
      <c r="D5065" s="89" t="s">
        <v>892</v>
      </c>
      <c r="E5065" s="89" t="str">
        <f t="shared" si="161"/>
        <v>7月第2周--周3</v>
      </c>
      <c r="F5065" s="103" t="s">
        <v>27</v>
      </c>
      <c r="G5065" s="102" t="s">
        <v>104</v>
      </c>
      <c r="H5065" s="92" t="str">
        <f>_xlfn.XLOOKUP(O5065,匹配表1065!T:T,匹配表1065!W:W)</f>
        <v>济南市</v>
      </c>
      <c r="I5065" s="89" t="str">
        <f>_xlfn.XLOOKUP(O5065,匹配表1065!T:T,匹配表1065!X:X)</f>
        <v>PME2026</v>
      </c>
      <c r="J5065" s="102" t="s">
        <v>116</v>
      </c>
      <c r="K5065" s="89" cm="1">
        <f ca="1" t="array" ref="K5065:L5065">_xlfn.XLOOKUP(J5065,匹配表1065!Y:Y,匹配表1065!AA:AB)</f>
        <v>13</v>
      </c>
      <c r="L5065" s="89" t="str">
        <v>3个月以上</v>
      </c>
      <c r="M5065" s="92" t="s">
        <v>30</v>
      </c>
      <c r="N5065" s="102">
        <v>1</v>
      </c>
      <c r="O5065" s="93" t="str">
        <f>_xlfn.XLOOKUP(P5065,匹配表1065!U:U,匹配表1065!T:T)</f>
        <v>HO00001409</v>
      </c>
      <c r="P5065" s="102" t="s">
        <v>117</v>
      </c>
      <c r="Q5065" s="102" t="s">
        <v>118</v>
      </c>
      <c r="R5065" s="89" t="str">
        <f>_xlfn.XLOOKUP(Q5065,匹配表1065!L:L,匹配表1065!O:O)</f>
        <v>A</v>
      </c>
      <c r="S5065" s="93" t="str">
        <f>IFERROR(_xlfn.XLOOKUP(Q5065,匹配表1065!AI:AI,匹配表1065!AJ:AJ),"绿标")</f>
        <v>绿标</v>
      </c>
      <c r="T5065" s="93" t="str" cm="1">
        <f t="array" ref="T5065:U5065">_xlfn.XLOOKUP(Q5065,匹配表1065!L:L,匹配表1065!M:N)</f>
        <v>头痛</v>
      </c>
      <c r="U5065" s="94" t="str">
        <v>神经内科</v>
      </c>
      <c r="V5065" s="95" t="s">
        <v>67</v>
      </c>
      <c r="W5065" s="93">
        <f>_xlfn.XLOOKUP(M5065,匹配表1065!D:D,匹配表1065!F:F)*N5065</f>
        <v>12</v>
      </c>
    </row>
    <row r="5066" customHeight="1" spans="1:23">
      <c r="A5066" s="89" t="s">
        <v>877</v>
      </c>
      <c r="B5066" s="105">
        <v>46211</v>
      </c>
      <c r="C5066" s="91" t="str">
        <f t="shared" si="160"/>
        <v>7月第2周</v>
      </c>
      <c r="D5066" s="89" t="s">
        <v>892</v>
      </c>
      <c r="E5066" s="89" t="str">
        <f t="shared" si="161"/>
        <v>7月第2周--周3</v>
      </c>
      <c r="F5066" s="103" t="s">
        <v>27</v>
      </c>
      <c r="G5066" s="102" t="s">
        <v>104</v>
      </c>
      <c r="H5066" s="92" t="str">
        <f>_xlfn.XLOOKUP(O5066,匹配表1065!T:T,匹配表1065!W:W)</f>
        <v>济南市</v>
      </c>
      <c r="I5066" s="89" t="str">
        <f>_xlfn.XLOOKUP(O5066,匹配表1065!T:T,匹配表1065!X:X)</f>
        <v>PME2026</v>
      </c>
      <c r="J5066" s="102" t="s">
        <v>116</v>
      </c>
      <c r="K5066" s="89" cm="1">
        <f ca="1" t="array" ref="K5066:L5066">_xlfn.XLOOKUP(J5066,匹配表1065!Y:Y,匹配表1065!AA:AB)</f>
        <v>13</v>
      </c>
      <c r="L5066" s="89" t="str">
        <v>3个月以上</v>
      </c>
      <c r="M5066" s="92" t="s">
        <v>35</v>
      </c>
      <c r="N5066" s="102">
        <v>1</v>
      </c>
      <c r="O5066" s="93" t="str">
        <f>_xlfn.XLOOKUP(P5066,匹配表1065!U:U,匹配表1065!T:T)</f>
        <v>HO00001417</v>
      </c>
      <c r="P5066" s="102" t="s">
        <v>119</v>
      </c>
      <c r="Q5066" s="102" t="s">
        <v>902</v>
      </c>
      <c r="R5066" s="89" t="str">
        <f>_xlfn.XLOOKUP(Q5066,匹配表1065!L:L,匹配表1065!O:O)</f>
        <v>D</v>
      </c>
      <c r="S5066" s="93" t="str">
        <f>IFERROR(_xlfn.XLOOKUP(Q5066,匹配表1065!AI:AI,匹配表1065!AJ:AJ),"绿标")</f>
        <v>红标</v>
      </c>
      <c r="T5066" s="93" t="str" cm="1">
        <f t="array" ref="T5066:U5066">_xlfn.XLOOKUP(Q5066,匹配表1065!L:L,匹配表1065!M:N)</f>
        <v>抑郁焦虑</v>
      </c>
      <c r="U5066" s="94" t="str">
        <v>精神心理科</v>
      </c>
      <c r="V5066" s="95" t="s">
        <v>33</v>
      </c>
      <c r="W5066" s="93">
        <f>_xlfn.XLOOKUP(M5066,匹配表1065!D:D,匹配表1065!F:F)*N5066</f>
        <v>4</v>
      </c>
    </row>
    <row r="5067" customHeight="1" spans="1:23">
      <c r="A5067" s="89" t="s">
        <v>877</v>
      </c>
      <c r="B5067" s="105">
        <v>46211</v>
      </c>
      <c r="C5067" s="91" t="str">
        <f t="shared" si="160"/>
        <v>7月第2周</v>
      </c>
      <c r="D5067" s="89" t="s">
        <v>892</v>
      </c>
      <c r="E5067" s="89" t="str">
        <f t="shared" si="161"/>
        <v>7月第2周--周3</v>
      </c>
      <c r="F5067" s="103" t="s">
        <v>27</v>
      </c>
      <c r="G5067" s="102" t="s">
        <v>104</v>
      </c>
      <c r="H5067" s="92" t="str">
        <f>_xlfn.XLOOKUP(O5067,匹配表1065!T:T,匹配表1065!W:W)</f>
        <v>济南市</v>
      </c>
      <c r="I5067" s="89" t="str">
        <f>_xlfn.XLOOKUP(O5067,匹配表1065!T:T,匹配表1065!X:X)</f>
        <v>PME2044</v>
      </c>
      <c r="J5067" s="102" t="s">
        <v>105</v>
      </c>
      <c r="K5067" s="89" cm="1">
        <f ca="1" t="array" ref="K5067:L5067">_xlfn.XLOOKUP(J5067,匹配表1065!Y:Y,匹配表1065!AA:AB)</f>
        <v>8</v>
      </c>
      <c r="L5067" s="89" t="str">
        <v>3个月以上</v>
      </c>
      <c r="M5067" s="92" t="s">
        <v>30</v>
      </c>
      <c r="N5067" s="102">
        <v>1</v>
      </c>
      <c r="O5067" s="93" t="str">
        <f>_xlfn.XLOOKUP(P5067,匹配表1065!U:U,匹配表1065!T:T)</f>
        <v>HO00001401</v>
      </c>
      <c r="P5067" s="102" t="s">
        <v>106</v>
      </c>
      <c r="Q5067" s="102" t="s">
        <v>107</v>
      </c>
      <c r="R5067" s="89" t="str">
        <f>_xlfn.XLOOKUP(Q5067,匹配表1065!L:L,匹配表1065!O:O)</f>
        <v>B</v>
      </c>
      <c r="S5067" s="93" t="str">
        <f>IFERROR(_xlfn.XLOOKUP(Q5067,匹配表1065!AI:AI,匹配表1065!AJ:AJ),"绿标")</f>
        <v>红标</v>
      </c>
      <c r="T5067" s="93" t="str" cm="1">
        <f t="array" ref="T5067:U5067">_xlfn.XLOOKUP(Q5067,匹配表1065!L:L,匹配表1065!M:N)</f>
        <v>脑血管</v>
      </c>
      <c r="U5067" s="94" t="str">
        <v>神经内科</v>
      </c>
      <c r="V5067" s="95" t="s">
        <v>42</v>
      </c>
      <c r="W5067" s="93">
        <f>_xlfn.XLOOKUP(M5067,匹配表1065!D:D,匹配表1065!F:F)*N5067</f>
        <v>12</v>
      </c>
    </row>
    <row r="5068" customHeight="1" spans="1:23">
      <c r="A5068" s="89" t="s">
        <v>877</v>
      </c>
      <c r="B5068" s="105">
        <v>46211</v>
      </c>
      <c r="C5068" s="91" t="str">
        <f t="shared" si="160"/>
        <v>7月第2周</v>
      </c>
      <c r="D5068" s="89" t="s">
        <v>892</v>
      </c>
      <c r="E5068" s="89" t="str">
        <f t="shared" si="161"/>
        <v>7月第2周--周3</v>
      </c>
      <c r="F5068" s="103" t="s">
        <v>27</v>
      </c>
      <c r="G5068" s="102" t="s">
        <v>104</v>
      </c>
      <c r="H5068" s="92" t="str">
        <f>_xlfn.XLOOKUP(O5068,匹配表1065!T:T,匹配表1065!W:W)</f>
        <v>济南市</v>
      </c>
      <c r="I5068" s="89" t="str">
        <f>_xlfn.XLOOKUP(O5068,匹配表1065!T:T,匹配表1065!X:X)</f>
        <v>PME2029</v>
      </c>
      <c r="J5068" s="102" t="s">
        <v>128</v>
      </c>
      <c r="K5068" s="89" cm="1">
        <f ca="1" t="array" ref="K5068:L5068">_xlfn.XLOOKUP(J5068,匹配表1065!Y:Y,匹配表1065!AA:AB)</f>
        <v>13</v>
      </c>
      <c r="L5068" s="89" t="str">
        <v>3个月以上</v>
      </c>
      <c r="M5068" s="92" t="s">
        <v>30</v>
      </c>
      <c r="N5068" s="102">
        <v>1</v>
      </c>
      <c r="O5068" s="93" t="str">
        <f>_xlfn.XLOOKUP(P5068,匹配表1065!U:U,匹配表1065!T:T)</f>
        <v>HO00001403</v>
      </c>
      <c r="P5068" s="102" t="s">
        <v>329</v>
      </c>
      <c r="Q5068" s="102" t="s">
        <v>505</v>
      </c>
      <c r="R5068" s="89" t="str">
        <f>_xlfn.XLOOKUP(Q5068,匹配表1065!L:L,匹配表1065!O:O)</f>
        <v>B</v>
      </c>
      <c r="S5068" s="93" t="str">
        <f>IFERROR(_xlfn.XLOOKUP(Q5068,匹配表1065!AI:AI,匹配表1065!AJ:AJ),"绿标")</f>
        <v>绿标</v>
      </c>
      <c r="T5068" s="93" t="str" cm="1">
        <f t="array" ref="T5068:U5068">_xlfn.XLOOKUP(Q5068,匹配表1065!L:L,匹配表1065!M:N)</f>
        <v>脑血管</v>
      </c>
      <c r="U5068" s="94" t="str">
        <v>神经内科</v>
      </c>
      <c r="V5068" s="95" t="s">
        <v>67</v>
      </c>
      <c r="W5068" s="93">
        <f>_xlfn.XLOOKUP(M5068,匹配表1065!D:D,匹配表1065!F:F)*N5068</f>
        <v>12</v>
      </c>
    </row>
    <row r="5069" customHeight="1" spans="1:23">
      <c r="A5069" s="89" t="s">
        <v>877</v>
      </c>
      <c r="B5069" s="105">
        <v>46211</v>
      </c>
      <c r="C5069" s="91" t="str">
        <f t="shared" si="160"/>
        <v>7月第2周</v>
      </c>
      <c r="D5069" s="89" t="s">
        <v>892</v>
      </c>
      <c r="E5069" s="89" t="str">
        <f t="shared" si="161"/>
        <v>7月第2周--周3</v>
      </c>
      <c r="F5069" s="103" t="s">
        <v>27</v>
      </c>
      <c r="G5069" s="102" t="s">
        <v>104</v>
      </c>
      <c r="H5069" s="92" t="str">
        <f>_xlfn.XLOOKUP(O5069,匹配表1065!T:T,匹配表1065!W:W)</f>
        <v>济南市</v>
      </c>
      <c r="I5069" s="89" t="str">
        <f>_xlfn.XLOOKUP(O5069,匹配表1065!T:T,匹配表1065!X:X)</f>
        <v>PME2025</v>
      </c>
      <c r="J5069" s="102" t="s">
        <v>128</v>
      </c>
      <c r="K5069" s="89" cm="1">
        <f ca="1" t="array" ref="K5069:L5069">_xlfn.XLOOKUP(J5069,匹配表1065!Y:Y,匹配表1065!AA:AB)</f>
        <v>13</v>
      </c>
      <c r="L5069" s="89" t="str">
        <v>3个月以上</v>
      </c>
      <c r="M5069" s="92" t="s">
        <v>55</v>
      </c>
      <c r="N5069" s="102">
        <v>1</v>
      </c>
      <c r="O5069" s="93" t="str">
        <f>_xlfn.XLOOKUP(P5069,匹配表1065!U:U,匹配表1065!T:T)</f>
        <v>HO00001400</v>
      </c>
      <c r="P5069" s="102" t="s">
        <v>112</v>
      </c>
      <c r="Q5069" s="102" t="s">
        <v>132</v>
      </c>
      <c r="R5069" s="89" t="str">
        <f>_xlfn.XLOOKUP(Q5069,匹配表1065!L:L,匹配表1065!O:O)</f>
        <v>D</v>
      </c>
      <c r="S5069" s="93" t="str">
        <f>IFERROR(_xlfn.XLOOKUP(Q5069,匹配表1065!AI:AI,匹配表1065!AJ:AJ),"绿标")</f>
        <v>绿标</v>
      </c>
      <c r="T5069" s="93" t="str" cm="1">
        <f t="array" ref="T5069:U5069">_xlfn.XLOOKUP(Q5069,匹配表1065!L:L,匹配表1065!M:N)</f>
        <v>抑郁焦虑</v>
      </c>
      <c r="U5069" s="94" t="str">
        <v>精神心理科</v>
      </c>
      <c r="V5069" s="95" t="s">
        <v>58</v>
      </c>
      <c r="W5069" s="93">
        <f>_xlfn.XLOOKUP(M5069,匹配表1065!D:D,匹配表1065!F:F)*N5069</f>
        <v>8</v>
      </c>
    </row>
    <row r="5070" customHeight="1" spans="1:23">
      <c r="A5070" s="89" t="s">
        <v>877</v>
      </c>
      <c r="B5070" s="105">
        <v>46211</v>
      </c>
      <c r="C5070" s="91" t="str">
        <f t="shared" si="160"/>
        <v>7月第2周</v>
      </c>
      <c r="D5070" s="89" t="s">
        <v>892</v>
      </c>
      <c r="E5070" s="89" t="str">
        <f t="shared" si="161"/>
        <v>7月第2周--周3</v>
      </c>
      <c r="F5070" s="103" t="s">
        <v>27</v>
      </c>
      <c r="G5070" s="102" t="s">
        <v>104</v>
      </c>
      <c r="H5070" s="92" t="str">
        <f>_xlfn.XLOOKUP(O5070,匹配表1065!T:T,匹配表1065!W:W)</f>
        <v>济南市</v>
      </c>
      <c r="I5070" s="89" t="str">
        <f>_xlfn.XLOOKUP(O5070,匹配表1065!T:T,匹配表1065!X:X)</f>
        <v>PME2025</v>
      </c>
      <c r="J5070" s="102" t="s">
        <v>128</v>
      </c>
      <c r="K5070" s="89" cm="1">
        <f ca="1" t="array" ref="K5070:L5070">_xlfn.XLOOKUP(J5070,匹配表1065!Y:Y,匹配表1065!AA:AB)</f>
        <v>13</v>
      </c>
      <c r="L5070" s="89" t="str">
        <v>3个月以上</v>
      </c>
      <c r="M5070" s="92" t="s">
        <v>35</v>
      </c>
      <c r="N5070" s="102">
        <v>1</v>
      </c>
      <c r="O5070" s="93" t="str">
        <f>_xlfn.XLOOKUP(P5070,匹配表1065!U:U,匹配表1065!T:T)</f>
        <v>HO00001400</v>
      </c>
      <c r="P5070" s="102" t="s">
        <v>112</v>
      </c>
      <c r="Q5070" s="102" t="s">
        <v>241</v>
      </c>
      <c r="R5070" s="89" t="str">
        <f>_xlfn.XLOOKUP(Q5070,匹配表1065!L:L,匹配表1065!O:O)</f>
        <v>A</v>
      </c>
      <c r="S5070" s="93" t="str">
        <f>IFERROR(_xlfn.XLOOKUP(Q5070,匹配表1065!AI:AI,匹配表1065!AJ:AJ),"绿标")</f>
        <v>红标</v>
      </c>
      <c r="T5070" s="93" t="str" cm="1">
        <f t="array" ref="T5070:U5070">_xlfn.XLOOKUP(Q5070,匹配表1065!L:L,匹配表1065!M:N)</f>
        <v>头痛</v>
      </c>
      <c r="U5070" s="94" t="str">
        <v>神经内科</v>
      </c>
      <c r="V5070" s="95" t="s">
        <v>58</v>
      </c>
      <c r="W5070" s="93">
        <f>_xlfn.XLOOKUP(M5070,匹配表1065!D:D,匹配表1065!F:F)*N5070</f>
        <v>4</v>
      </c>
    </row>
    <row r="5071" customHeight="1" spans="1:23">
      <c r="A5071" s="89" t="s">
        <v>877</v>
      </c>
      <c r="B5071" s="105">
        <v>46211</v>
      </c>
      <c r="C5071" s="91" t="str">
        <f t="shared" si="160"/>
        <v>7月第2周</v>
      </c>
      <c r="D5071" s="89" t="s">
        <v>892</v>
      </c>
      <c r="E5071" s="89" t="str">
        <f t="shared" si="161"/>
        <v>7月第2周--周3</v>
      </c>
      <c r="F5071" s="103" t="s">
        <v>27</v>
      </c>
      <c r="G5071" s="102" t="s">
        <v>28</v>
      </c>
      <c r="H5071" s="92" t="str">
        <f>_xlfn.XLOOKUP(O5071,匹配表1065!T:T,匹配表1065!W:W)</f>
        <v>南京市</v>
      </c>
      <c r="I5071" s="89" t="str">
        <f>_xlfn.XLOOKUP(O5071,匹配表1065!T:T,匹配表1065!X:X)</f>
        <v>PME2005</v>
      </c>
      <c r="J5071" s="102" t="s">
        <v>54</v>
      </c>
      <c r="K5071" s="89" cm="1">
        <f ca="1" t="array" ref="K5071:L5071">_xlfn.XLOOKUP(J5071,匹配表1065!Y:Y,匹配表1065!AA:AB)</f>
        <v>3</v>
      </c>
      <c r="L5071" s="89" t="str">
        <v>3个月以上</v>
      </c>
      <c r="M5071" s="92" t="s">
        <v>35</v>
      </c>
      <c r="N5071" s="102">
        <v>1</v>
      </c>
      <c r="O5071" s="93" t="str">
        <f>_xlfn.XLOOKUP(P5071,匹配表1065!U:U,匹配表1065!T:T)</f>
        <v>HO00000975</v>
      </c>
      <c r="P5071" s="102" t="s">
        <v>56</v>
      </c>
      <c r="Q5071" s="102" t="s">
        <v>592</v>
      </c>
      <c r="R5071" s="89" t="str">
        <f>_xlfn.XLOOKUP(Q5071,匹配表1065!L:L,匹配表1065!O:O)</f>
        <v>A</v>
      </c>
      <c r="S5071" s="93" t="str">
        <f>IFERROR(_xlfn.XLOOKUP(Q5071,匹配表1065!AI:AI,匹配表1065!AJ:AJ),"绿标")</f>
        <v>绿标</v>
      </c>
      <c r="T5071" s="93" t="str" cm="1">
        <f t="array" ref="T5071:U5071">_xlfn.XLOOKUP(Q5071,匹配表1065!L:L,匹配表1065!M:N)</f>
        <v>头痛</v>
      </c>
      <c r="U5071" s="94" t="str">
        <v>神经内科</v>
      </c>
      <c r="V5071" s="95" t="s">
        <v>58</v>
      </c>
      <c r="W5071" s="93">
        <f>_xlfn.XLOOKUP(M5071,匹配表1065!D:D,匹配表1065!F:F)*N5071</f>
        <v>4</v>
      </c>
    </row>
    <row r="5072" customHeight="1" spans="1:23">
      <c r="A5072" s="89" t="s">
        <v>877</v>
      </c>
      <c r="B5072" s="105">
        <v>46211</v>
      </c>
      <c r="C5072" s="91" t="str">
        <f t="shared" si="160"/>
        <v>7月第2周</v>
      </c>
      <c r="D5072" s="89" t="s">
        <v>892</v>
      </c>
      <c r="E5072" s="89" t="str">
        <f t="shared" si="161"/>
        <v>7月第2周--周3</v>
      </c>
      <c r="F5072" s="103" t="s">
        <v>27</v>
      </c>
      <c r="G5072" s="102" t="s">
        <v>28</v>
      </c>
      <c r="H5072" s="92" t="str">
        <f>_xlfn.XLOOKUP(O5072,匹配表1065!T:T,匹配表1065!W:W)</f>
        <v>南京市</v>
      </c>
      <c r="I5072" s="89" t="str">
        <f>_xlfn.XLOOKUP(O5072,匹配表1065!T:T,匹配表1065!X:X)</f>
        <v>PME2005</v>
      </c>
      <c r="J5072" s="102" t="s">
        <v>54</v>
      </c>
      <c r="K5072" s="89" cm="1">
        <f ca="1" t="array" ref="K5072:L5072">_xlfn.XLOOKUP(J5072,匹配表1065!Y:Y,匹配表1065!AA:AB)</f>
        <v>3</v>
      </c>
      <c r="L5072" s="89" t="str">
        <v>3个月以上</v>
      </c>
      <c r="M5072" s="92" t="s">
        <v>35</v>
      </c>
      <c r="N5072" s="102">
        <v>1</v>
      </c>
      <c r="O5072" s="93" t="str">
        <f>_xlfn.XLOOKUP(P5072,匹配表1065!U:U,匹配表1065!T:T)</f>
        <v>HO00000975</v>
      </c>
      <c r="P5072" s="102" t="s">
        <v>56</v>
      </c>
      <c r="Q5072" s="102" t="s">
        <v>57</v>
      </c>
      <c r="R5072" s="89" t="str">
        <f>_xlfn.XLOOKUP(Q5072,匹配表1065!L:L,匹配表1065!O:O)</f>
        <v>C</v>
      </c>
      <c r="S5072" s="93" t="str">
        <f>IFERROR(_xlfn.XLOOKUP(Q5072,匹配表1065!AI:AI,匹配表1065!AJ:AJ),"绿标")</f>
        <v>绿标</v>
      </c>
      <c r="T5072" s="93" t="str" cm="1">
        <f t="array" ref="T5072:U5072">_xlfn.XLOOKUP(Q5072,匹配表1065!L:L,匹配表1065!M:N)</f>
        <v>眩晕</v>
      </c>
      <c r="U5072" s="94" t="str">
        <v>神经内科</v>
      </c>
      <c r="V5072" s="95" t="s">
        <v>58</v>
      </c>
      <c r="W5072" s="93">
        <f>_xlfn.XLOOKUP(M5072,匹配表1065!D:D,匹配表1065!F:F)*N5072</f>
        <v>4</v>
      </c>
    </row>
    <row r="5073" customHeight="1" spans="1:23">
      <c r="A5073" s="89" t="s">
        <v>877</v>
      </c>
      <c r="B5073" s="105">
        <v>46211</v>
      </c>
      <c r="C5073" s="91" t="str">
        <f t="shared" si="160"/>
        <v>7月第2周</v>
      </c>
      <c r="D5073" s="89" t="s">
        <v>892</v>
      </c>
      <c r="E5073" s="89" t="str">
        <f t="shared" si="161"/>
        <v>7月第2周--周3</v>
      </c>
      <c r="F5073" s="103" t="s">
        <v>27</v>
      </c>
      <c r="G5073" s="102" t="s">
        <v>28</v>
      </c>
      <c r="H5073" s="92" t="str">
        <f>_xlfn.XLOOKUP(O5073,匹配表1065!T:T,匹配表1065!W:W)</f>
        <v>南京市</v>
      </c>
      <c r="I5073" s="89" t="str">
        <f>_xlfn.XLOOKUP(O5073,匹配表1065!T:T,匹配表1065!X:X)</f>
        <v>PME2006</v>
      </c>
      <c r="J5073" s="102" t="s">
        <v>29</v>
      </c>
      <c r="K5073" s="89" cm="1">
        <f ca="1" t="array" ref="K5073:L5073">_xlfn.XLOOKUP(J5073,匹配表1065!Y:Y,匹配表1065!AA:AB)</f>
        <v>15</v>
      </c>
      <c r="L5073" s="89" t="str">
        <v>3个月以上</v>
      </c>
      <c r="M5073" s="92" t="s">
        <v>30</v>
      </c>
      <c r="N5073" s="102">
        <v>1</v>
      </c>
      <c r="O5073" s="93" t="str">
        <f>_xlfn.XLOOKUP(P5073,匹配表1065!U:U,匹配表1065!T:T)</f>
        <v>HO00000959</v>
      </c>
      <c r="P5073" s="102" t="s">
        <v>196</v>
      </c>
      <c r="Q5073" s="102" t="s">
        <v>197</v>
      </c>
      <c r="R5073" s="89" t="str">
        <f>_xlfn.XLOOKUP(Q5073,匹配表1065!L:L,匹配表1065!O:O)</f>
        <v>C</v>
      </c>
      <c r="S5073" s="93" t="str">
        <f>IFERROR(_xlfn.XLOOKUP(Q5073,匹配表1065!AI:AI,匹配表1065!AJ:AJ),"绿标")</f>
        <v>红标</v>
      </c>
      <c r="T5073" s="93" t="str" cm="1">
        <f t="array" ref="T5073:U5073">_xlfn.XLOOKUP(Q5073,匹配表1065!L:L,匹配表1065!M:N)</f>
        <v>眩晕</v>
      </c>
      <c r="U5073" s="94" t="str">
        <v>神经内科</v>
      </c>
      <c r="V5073" s="95" t="s">
        <v>70</v>
      </c>
      <c r="W5073" s="93">
        <f>_xlfn.XLOOKUP(M5073,匹配表1065!D:D,匹配表1065!F:F)*N5073</f>
        <v>12</v>
      </c>
    </row>
    <row r="5074" customHeight="1" spans="1:23">
      <c r="A5074" s="89" t="s">
        <v>877</v>
      </c>
      <c r="B5074" s="105">
        <v>46211</v>
      </c>
      <c r="C5074" s="91" t="str">
        <f t="shared" si="160"/>
        <v>7月第2周</v>
      </c>
      <c r="D5074" s="89" t="s">
        <v>892</v>
      </c>
      <c r="E5074" s="89" t="str">
        <f t="shared" si="161"/>
        <v>7月第2周--周3</v>
      </c>
      <c r="F5074" s="103" t="s">
        <v>27</v>
      </c>
      <c r="G5074" s="102" t="s">
        <v>28</v>
      </c>
      <c r="H5074" s="92" t="str">
        <f>_xlfn.XLOOKUP(O5074,匹配表1065!T:T,匹配表1065!W:W)</f>
        <v>扬州市</v>
      </c>
      <c r="I5074" s="89" t="str">
        <f>_xlfn.XLOOKUP(O5074,匹配表1065!T:T,匹配表1065!X:X)</f>
        <v>PME2012</v>
      </c>
      <c r="J5074" s="102" t="s">
        <v>60</v>
      </c>
      <c r="K5074" s="89" cm="1">
        <f ca="1" t="array" ref="K5074:L5074">_xlfn.XLOOKUP(J5074,匹配表1065!Y:Y,匹配表1065!AA:AB)</f>
        <v>13</v>
      </c>
      <c r="L5074" s="89" t="str">
        <v>3个月以上</v>
      </c>
      <c r="M5074" s="92" t="s">
        <v>30</v>
      </c>
      <c r="N5074" s="102">
        <v>1</v>
      </c>
      <c r="O5074" s="93" t="str">
        <f>_xlfn.XLOOKUP(P5074,匹配表1065!U:U,匹配表1065!T:T)</f>
        <v>HO00041526</v>
      </c>
      <c r="P5074" s="102" t="s">
        <v>407</v>
      </c>
      <c r="Q5074" s="102" t="s">
        <v>408</v>
      </c>
      <c r="R5074" s="89" t="str">
        <f>_xlfn.XLOOKUP(Q5074,匹配表1065!L:L,匹配表1065!O:O)</f>
        <v>C</v>
      </c>
      <c r="S5074" s="93" t="str">
        <f>IFERROR(_xlfn.XLOOKUP(Q5074,匹配表1065!AI:AI,匹配表1065!AJ:AJ),"绿标")</f>
        <v>红标</v>
      </c>
      <c r="T5074" s="93" t="str" cm="1">
        <f t="array" ref="T5074:U5074">_xlfn.XLOOKUP(Q5074,匹配表1065!L:L,匹配表1065!M:N)</f>
        <v>眩晕</v>
      </c>
      <c r="U5074" s="94" t="str">
        <v>神经内科</v>
      </c>
      <c r="V5074" s="95" t="s">
        <v>70</v>
      </c>
      <c r="W5074" s="93">
        <f>_xlfn.XLOOKUP(M5074,匹配表1065!D:D,匹配表1065!F:F)*N5074</f>
        <v>12</v>
      </c>
    </row>
    <row r="5075" customHeight="1" spans="1:23">
      <c r="A5075" s="89" t="s">
        <v>877</v>
      </c>
      <c r="B5075" s="105">
        <v>46211</v>
      </c>
      <c r="C5075" s="91" t="str">
        <f t="shared" si="160"/>
        <v>7月第2周</v>
      </c>
      <c r="D5075" s="89" t="s">
        <v>892</v>
      </c>
      <c r="E5075" s="89" t="str">
        <f t="shared" si="161"/>
        <v>7月第2周--周3</v>
      </c>
      <c r="F5075" s="103" t="s">
        <v>27</v>
      </c>
      <c r="G5075" s="102" t="s">
        <v>28</v>
      </c>
      <c r="H5075" s="92" t="str">
        <f>_xlfn.XLOOKUP(O5075,匹配表1065!T:T,匹配表1065!W:W)</f>
        <v>南京市</v>
      </c>
      <c r="I5075" s="89" t="str">
        <f>_xlfn.XLOOKUP(O5075,匹配表1065!T:T,匹配表1065!X:X)</f>
        <v>PME2039</v>
      </c>
      <c r="J5075" s="102" t="s">
        <v>39</v>
      </c>
      <c r="K5075" s="89" cm="1">
        <f ca="1" t="array" ref="K5075:L5075">_xlfn.XLOOKUP(J5075,匹配表1065!Y:Y,匹配表1065!AA:AB)</f>
        <v>7</v>
      </c>
      <c r="L5075" s="89" t="str">
        <v>3个月以上</v>
      </c>
      <c r="M5075" s="92" t="s">
        <v>30</v>
      </c>
      <c r="N5075" s="102">
        <v>1</v>
      </c>
      <c r="O5075" s="93" t="str">
        <f>_xlfn.XLOOKUP(P5075,匹配表1065!U:U,匹配表1065!T:T)</f>
        <v>HO00000971</v>
      </c>
      <c r="P5075" s="102" t="s">
        <v>40</v>
      </c>
      <c r="Q5075" s="102" t="s">
        <v>903</v>
      </c>
      <c r="R5075" s="89" t="str">
        <f>_xlfn.XLOOKUP(Q5075,匹配表1065!L:L,匹配表1065!O:O)</f>
        <v>C</v>
      </c>
      <c r="S5075" s="93" t="str">
        <f>IFERROR(_xlfn.XLOOKUP(Q5075,匹配表1065!AI:AI,匹配表1065!AJ:AJ),"绿标")</f>
        <v>绿标</v>
      </c>
      <c r="T5075" s="93" t="str" cm="1">
        <f t="array" ref="T5075:U5075">_xlfn.XLOOKUP(Q5075,匹配表1065!L:L,匹配表1065!M:N)</f>
        <v>眩晕</v>
      </c>
      <c r="U5075" s="94" t="str">
        <v>神经内科</v>
      </c>
      <c r="V5075" s="95" t="s">
        <v>42</v>
      </c>
      <c r="W5075" s="93">
        <f>_xlfn.XLOOKUP(M5075,匹配表1065!D:D,匹配表1065!F:F)*N5075</f>
        <v>12</v>
      </c>
    </row>
    <row r="5076" customHeight="1" spans="1:23">
      <c r="A5076" s="89" t="s">
        <v>877</v>
      </c>
      <c r="B5076" s="105">
        <v>46211</v>
      </c>
      <c r="C5076" s="91" t="str">
        <f t="shared" si="160"/>
        <v>7月第2周</v>
      </c>
      <c r="D5076" s="89" t="s">
        <v>892</v>
      </c>
      <c r="E5076" s="89" t="str">
        <f t="shared" si="161"/>
        <v>7月第2周--周3</v>
      </c>
      <c r="F5076" s="103" t="s">
        <v>27</v>
      </c>
      <c r="G5076" s="102" t="s">
        <v>28</v>
      </c>
      <c r="H5076" s="92" t="str">
        <f>_xlfn.XLOOKUP(O5076,匹配表1065!T:T,匹配表1065!W:W)</f>
        <v>常州市</v>
      </c>
      <c r="I5076" s="89" t="str">
        <f>_xlfn.XLOOKUP(O5076,匹配表1065!T:T,匹配表1065!X:X)</f>
        <v>PME2015</v>
      </c>
      <c r="J5076" s="102" t="s">
        <v>45</v>
      </c>
      <c r="K5076" s="89" cm="1">
        <f ca="1" t="array" ref="K5076:L5076">_xlfn.XLOOKUP(J5076,匹配表1065!Y:Y,匹配表1065!AA:AB)</f>
        <v>9</v>
      </c>
      <c r="L5076" s="89" t="str">
        <v>3个月以上</v>
      </c>
      <c r="M5076" s="92" t="s">
        <v>35</v>
      </c>
      <c r="N5076" s="102">
        <v>1</v>
      </c>
      <c r="O5076" s="93" t="str">
        <f>_xlfn.XLOOKUP(P5076,匹配表1065!U:U,匹配表1065!T:T)</f>
        <v>HO00016083</v>
      </c>
      <c r="P5076" s="102" t="s">
        <v>48</v>
      </c>
      <c r="Q5076" s="102" t="s">
        <v>49</v>
      </c>
      <c r="R5076" s="89" t="str">
        <f>_xlfn.XLOOKUP(Q5076,匹配表1065!L:L,匹配表1065!O:O)</f>
        <v>B</v>
      </c>
      <c r="S5076" s="93" t="str">
        <f>IFERROR(_xlfn.XLOOKUP(Q5076,匹配表1065!AI:AI,匹配表1065!AJ:AJ),"绿标")</f>
        <v>红标</v>
      </c>
      <c r="T5076" s="93" t="str" cm="1">
        <f t="array" ref="T5076:U5076">_xlfn.XLOOKUP(Q5076,匹配表1065!L:L,匹配表1065!M:N)</f>
        <v>脑血管</v>
      </c>
      <c r="U5076" s="94" t="str">
        <v>神经内科</v>
      </c>
      <c r="V5076" s="95" t="s">
        <v>33</v>
      </c>
      <c r="W5076" s="93">
        <f>_xlfn.XLOOKUP(M5076,匹配表1065!D:D,匹配表1065!F:F)*N5076</f>
        <v>4</v>
      </c>
    </row>
    <row r="5077" customHeight="1" spans="1:23">
      <c r="A5077" s="89" t="s">
        <v>877</v>
      </c>
      <c r="B5077" s="105">
        <v>46211</v>
      </c>
      <c r="C5077" s="91" t="str">
        <f t="shared" si="160"/>
        <v>7月第2周</v>
      </c>
      <c r="D5077" s="89" t="s">
        <v>892</v>
      </c>
      <c r="E5077" s="89" t="str">
        <f t="shared" si="161"/>
        <v>7月第2周--周3</v>
      </c>
      <c r="F5077" s="103" t="s">
        <v>27</v>
      </c>
      <c r="G5077" s="102" t="s">
        <v>28</v>
      </c>
      <c r="H5077" s="92" t="str">
        <f>_xlfn.XLOOKUP(O5077,匹配表1065!T:T,匹配表1065!W:W)</f>
        <v>常州市</v>
      </c>
      <c r="I5077" s="89" t="str">
        <f>_xlfn.XLOOKUP(O5077,匹配表1065!T:T,匹配表1065!X:X)</f>
        <v>PME2015</v>
      </c>
      <c r="J5077" s="102" t="s">
        <v>45</v>
      </c>
      <c r="K5077" s="89" cm="1">
        <f ca="1" t="array" ref="K5077:L5077">_xlfn.XLOOKUP(J5077,匹配表1065!Y:Y,匹配表1065!AA:AB)</f>
        <v>9</v>
      </c>
      <c r="L5077" s="89" t="str">
        <v>3个月以上</v>
      </c>
      <c r="M5077" s="92" t="s">
        <v>35</v>
      </c>
      <c r="N5077" s="102">
        <v>1</v>
      </c>
      <c r="O5077" s="93" t="str">
        <f>_xlfn.XLOOKUP(P5077,匹配表1065!U:U,匹配表1065!T:T)</f>
        <v>HO00015998</v>
      </c>
      <c r="P5077" s="102" t="s">
        <v>46</v>
      </c>
      <c r="Q5077" s="102" t="s">
        <v>47</v>
      </c>
      <c r="R5077" s="89" t="str">
        <f>_xlfn.XLOOKUP(Q5077,匹配表1065!L:L,匹配表1065!O:O)</f>
        <v>B</v>
      </c>
      <c r="S5077" s="93" t="str">
        <f>IFERROR(_xlfn.XLOOKUP(Q5077,匹配表1065!AI:AI,匹配表1065!AJ:AJ),"绿标")</f>
        <v>绿标</v>
      </c>
      <c r="T5077" s="93" t="str" cm="1">
        <f t="array" ref="T5077:U5077">_xlfn.XLOOKUP(Q5077,匹配表1065!L:L,匹配表1065!M:N)</f>
        <v>脑血管</v>
      </c>
      <c r="U5077" s="94" t="str">
        <v>神经内科</v>
      </c>
      <c r="V5077" s="95" t="s">
        <v>42</v>
      </c>
      <c r="W5077" s="93">
        <f>_xlfn.XLOOKUP(M5077,匹配表1065!D:D,匹配表1065!F:F)*N5077</f>
        <v>4</v>
      </c>
    </row>
    <row r="5078" customHeight="1" spans="1:23">
      <c r="A5078" s="89" t="s">
        <v>877</v>
      </c>
      <c r="B5078" s="105">
        <v>46211</v>
      </c>
      <c r="C5078" s="91" t="str">
        <f t="shared" si="160"/>
        <v>7月第2周</v>
      </c>
      <c r="D5078" s="89" t="s">
        <v>892</v>
      </c>
      <c r="E5078" s="89" t="str">
        <f t="shared" si="161"/>
        <v>7月第2周--周3</v>
      </c>
      <c r="F5078" s="103" t="s">
        <v>27</v>
      </c>
      <c r="G5078" s="102" t="s">
        <v>28</v>
      </c>
      <c r="H5078" s="92" t="str">
        <f>_xlfn.XLOOKUP(O5078,匹配表1065!T:T,匹配表1065!W:W)</f>
        <v>南京市</v>
      </c>
      <c r="I5078" s="89" t="str">
        <f>_xlfn.XLOOKUP(O5078,匹配表1065!T:T,匹配表1065!X:X)</f>
        <v>PME2004</v>
      </c>
      <c r="J5078" s="102" t="s">
        <v>889</v>
      </c>
      <c r="K5078" s="89" t="e" cm="1">
        <f ca="1" t="array" ref="K5078">_xlfn.XLOOKUP(J5078,匹配表1065!Y:Y,匹配表1065!AA:AB)</f>
        <v>#N/A</v>
      </c>
      <c r="L5078" s="89"/>
      <c r="M5078" s="92" t="s">
        <v>30</v>
      </c>
      <c r="N5078" s="102">
        <v>1</v>
      </c>
      <c r="O5078" s="93" t="str">
        <f>_xlfn.XLOOKUP(P5078,匹配表1065!U:U,匹配表1065!T:T)</f>
        <v>HO00000972</v>
      </c>
      <c r="P5078" s="102" t="s">
        <v>36</v>
      </c>
      <c r="Q5078" s="102" t="s">
        <v>37</v>
      </c>
      <c r="R5078" s="89" t="str">
        <f>_xlfn.XLOOKUP(Q5078,匹配表1065!L:L,匹配表1065!O:O)</f>
        <v>A</v>
      </c>
      <c r="S5078" s="93" t="str">
        <f>IFERROR(_xlfn.XLOOKUP(Q5078,匹配表1065!AI:AI,匹配表1065!AJ:AJ),"绿标")</f>
        <v>绿标</v>
      </c>
      <c r="T5078" s="93" t="str" cm="1">
        <f t="array" ref="T5078:U5078">_xlfn.XLOOKUP(Q5078,匹配表1065!L:L,匹配表1065!M:N)</f>
        <v>头痛</v>
      </c>
      <c r="U5078" s="94" t="str">
        <v>神经内科</v>
      </c>
      <c r="V5078" s="95" t="s">
        <v>33</v>
      </c>
      <c r="W5078" s="93">
        <f>_xlfn.XLOOKUP(M5078,匹配表1065!D:D,匹配表1065!F:F)*N5078</f>
        <v>12</v>
      </c>
    </row>
    <row r="5079" customHeight="1" spans="1:23">
      <c r="A5079" s="89" t="s">
        <v>877</v>
      </c>
      <c r="B5079" s="105">
        <v>46211</v>
      </c>
      <c r="C5079" s="91" t="str">
        <f t="shared" si="160"/>
        <v>7月第2周</v>
      </c>
      <c r="D5079" s="89" t="s">
        <v>892</v>
      </c>
      <c r="E5079" s="89" t="str">
        <f t="shared" si="161"/>
        <v>7月第2周--周3</v>
      </c>
      <c r="F5079" s="103" t="s">
        <v>27</v>
      </c>
      <c r="G5079" s="92" t="s">
        <v>92</v>
      </c>
      <c r="H5079" s="92" t="str">
        <f>_xlfn.XLOOKUP(O5079,匹配表1065!T:T,匹配表1065!W:W)</f>
        <v>合肥市</v>
      </c>
      <c r="I5079" s="89" t="str">
        <f>_xlfn.XLOOKUP(O5079,匹配表1065!T:T,匹配表1065!X:X)</f>
        <v>PME2007</v>
      </c>
      <c r="J5079" s="102" t="s">
        <v>93</v>
      </c>
      <c r="K5079" s="89" cm="1">
        <f ca="1" t="array" ref="K5079:L5079">_xlfn.XLOOKUP(J5079,匹配表1065!Y:Y,匹配表1065!AA:AB)</f>
        <v>9</v>
      </c>
      <c r="L5079" s="89" t="str">
        <v>3个月以上</v>
      </c>
      <c r="M5079" s="92" t="s">
        <v>55</v>
      </c>
      <c r="N5079" s="102">
        <v>1</v>
      </c>
      <c r="O5079" s="93" t="str">
        <f>_xlfn.XLOOKUP(P5079,匹配表1065!U:U,匹配表1065!T:T)</f>
        <v>HO00000001</v>
      </c>
      <c r="P5079" s="102" t="s">
        <v>94</v>
      </c>
      <c r="Q5079" s="102" t="s">
        <v>96</v>
      </c>
      <c r="R5079" s="89" t="str">
        <f>_xlfn.XLOOKUP(Q5079,匹配表1065!L:L,匹配表1065!O:O)</f>
        <v>B</v>
      </c>
      <c r="S5079" s="93" t="str">
        <f>IFERROR(_xlfn.XLOOKUP(Q5079,匹配表1065!AI:AI,匹配表1065!AJ:AJ),"绿标")</f>
        <v>黑标</v>
      </c>
      <c r="T5079" s="93" t="str" cm="1">
        <f t="array" ref="T5079:U5079">_xlfn.XLOOKUP(Q5079,匹配表1065!L:L,匹配表1065!M:N)</f>
        <v>脑血管</v>
      </c>
      <c r="U5079" s="94" t="str">
        <v>神经内科</v>
      </c>
      <c r="V5079" s="95" t="s">
        <v>33</v>
      </c>
      <c r="W5079" s="93">
        <f>_xlfn.XLOOKUP(M5079,匹配表1065!D:D,匹配表1065!F:F)*N5079</f>
        <v>8</v>
      </c>
    </row>
    <row r="5080" customHeight="1" spans="1:23">
      <c r="A5080" s="89" t="s">
        <v>877</v>
      </c>
      <c r="B5080" s="105">
        <v>46211</v>
      </c>
      <c r="C5080" s="91" t="str">
        <f t="shared" si="160"/>
        <v>7月第2周</v>
      </c>
      <c r="D5080" s="89" t="s">
        <v>892</v>
      </c>
      <c r="E5080" s="89" t="str">
        <f t="shared" si="161"/>
        <v>7月第2周--周3</v>
      </c>
      <c r="F5080" s="103" t="s">
        <v>27</v>
      </c>
      <c r="G5080" s="92" t="s">
        <v>92</v>
      </c>
      <c r="H5080" s="92" t="str">
        <f>_xlfn.XLOOKUP(O5080,匹配表1065!T:T,匹配表1065!W:W)</f>
        <v>阜阳市</v>
      </c>
      <c r="I5080" s="89" t="str">
        <f>_xlfn.XLOOKUP(O5080,匹配表1065!T:T,匹配表1065!X:X)</f>
        <v>PME2048</v>
      </c>
      <c r="J5080" s="102" t="s">
        <v>547</v>
      </c>
      <c r="K5080" s="89" cm="1">
        <f ca="1" t="array" ref="K5080:L5080">_xlfn.XLOOKUP(J5080,匹配表1065!Y:Y,匹配表1065!AA:AB)</f>
        <v>4</v>
      </c>
      <c r="L5080" s="89" t="str">
        <v>3个月以上</v>
      </c>
      <c r="M5080" s="92" t="s">
        <v>30</v>
      </c>
      <c r="N5080" s="102">
        <v>1</v>
      </c>
      <c r="O5080" s="93" t="str">
        <f>_xlfn.XLOOKUP(P5080,匹配表1065!U:U,匹配表1065!T:T)</f>
        <v>HO00002692</v>
      </c>
      <c r="P5080" s="102" t="s">
        <v>834</v>
      </c>
      <c r="Q5080" s="102" t="s">
        <v>835</v>
      </c>
      <c r="R5080" s="89" t="str">
        <f>_xlfn.XLOOKUP(Q5080,匹配表1065!L:L,匹配表1065!O:O)</f>
        <v>A</v>
      </c>
      <c r="S5080" s="93" t="str">
        <f>IFERROR(_xlfn.XLOOKUP(Q5080,匹配表1065!AI:AI,匹配表1065!AJ:AJ),"绿标")</f>
        <v>绿标</v>
      </c>
      <c r="T5080" s="93" t="str" cm="1">
        <f t="array" ref="T5080:U5080">_xlfn.XLOOKUP(Q5080,匹配表1065!L:L,匹配表1065!M:N)</f>
        <v>头痛</v>
      </c>
      <c r="U5080" s="94" t="str">
        <v>神经内科</v>
      </c>
      <c r="V5080" s="95" t="s">
        <v>42</v>
      </c>
      <c r="W5080" s="93">
        <f>_xlfn.XLOOKUP(M5080,匹配表1065!D:D,匹配表1065!F:F)*N5080</f>
        <v>12</v>
      </c>
    </row>
    <row r="5081" customHeight="1" spans="1:23">
      <c r="A5081" s="89" t="s">
        <v>877</v>
      </c>
      <c r="B5081" s="105">
        <v>46211</v>
      </c>
      <c r="C5081" s="91" t="str">
        <f t="shared" si="160"/>
        <v>7月第2周</v>
      </c>
      <c r="D5081" s="89" t="s">
        <v>892</v>
      </c>
      <c r="E5081" s="89" t="str">
        <f t="shared" si="161"/>
        <v>7月第2周--周3</v>
      </c>
      <c r="F5081" s="103" t="s">
        <v>27</v>
      </c>
      <c r="G5081" s="89" t="s">
        <v>63</v>
      </c>
      <c r="H5081" s="92" t="str">
        <f>_xlfn.XLOOKUP(O5081,匹配表1065!T:T,匹配表1065!W:W)</f>
        <v>南京市</v>
      </c>
      <c r="I5081" s="89" t="str">
        <f>_xlfn.XLOOKUP(O5081,匹配表1065!T:T,匹配表1065!X:X)</f>
        <v>PME2001</v>
      </c>
      <c r="J5081" s="102" t="s">
        <v>64</v>
      </c>
      <c r="K5081" s="89" cm="1">
        <f ca="1" t="array" ref="K5081:L5081">_xlfn.XLOOKUP(J5081,匹配表1065!Y:Y,匹配表1065!AA:AB)</f>
        <v>31</v>
      </c>
      <c r="L5081" s="89" t="str">
        <v>3个月以上</v>
      </c>
      <c r="M5081" s="92" t="s">
        <v>30</v>
      </c>
      <c r="N5081" s="102">
        <v>1</v>
      </c>
      <c r="O5081" s="93" t="str">
        <f>_xlfn.XLOOKUP(P5081,匹配表1065!U:U,匹配表1065!T:T)</f>
        <v>HO00000958</v>
      </c>
      <c r="P5081" s="102" t="s">
        <v>65</v>
      </c>
      <c r="Q5081" s="102" t="s">
        <v>68</v>
      </c>
      <c r="R5081" s="89" t="str">
        <f>_xlfn.XLOOKUP(Q5081,匹配表1065!L:L,匹配表1065!O:O)</f>
        <v>A</v>
      </c>
      <c r="S5081" s="93" t="str">
        <f>IFERROR(_xlfn.XLOOKUP(Q5081,匹配表1065!AI:AI,匹配表1065!AJ:AJ),"绿标")</f>
        <v>红标</v>
      </c>
      <c r="T5081" s="93" t="str" cm="1">
        <f t="array" ref="T5081:U5081">_xlfn.XLOOKUP(Q5081,匹配表1065!L:L,匹配表1065!M:N)</f>
        <v>头痛</v>
      </c>
      <c r="U5081" s="94" t="str">
        <v>神经内科</v>
      </c>
      <c r="V5081" s="95" t="s">
        <v>33</v>
      </c>
      <c r="W5081" s="93">
        <f>_xlfn.XLOOKUP(M5081,匹配表1065!D:D,匹配表1065!F:F)*N5081</f>
        <v>12</v>
      </c>
    </row>
    <row r="5082" customHeight="1" spans="1:23">
      <c r="A5082" s="89" t="s">
        <v>877</v>
      </c>
      <c r="B5082" s="105">
        <v>46211</v>
      </c>
      <c r="C5082" s="91" t="str">
        <f t="shared" si="160"/>
        <v>7月第2周</v>
      </c>
      <c r="D5082" s="89" t="s">
        <v>892</v>
      </c>
      <c r="E5082" s="89" t="str">
        <f t="shared" si="161"/>
        <v>7月第2周--周3</v>
      </c>
      <c r="F5082" s="103" t="s">
        <v>27</v>
      </c>
      <c r="G5082" s="89" t="s">
        <v>63</v>
      </c>
      <c r="H5082" s="92" t="str">
        <f>_xlfn.XLOOKUP(O5082,匹配表1065!T:T,匹配表1065!W:W)</f>
        <v>南京市</v>
      </c>
      <c r="I5082" s="89" t="str">
        <f>_xlfn.XLOOKUP(O5082,匹配表1065!T:T,匹配表1065!X:X)</f>
        <v>PME2002</v>
      </c>
      <c r="J5082" s="102" t="s">
        <v>84</v>
      </c>
      <c r="K5082" s="89" cm="1">
        <f ca="1" t="array" ref="K5082:L5082">_xlfn.XLOOKUP(J5082,匹配表1065!Y:Y,匹配表1065!AA:AB)</f>
        <v>31</v>
      </c>
      <c r="L5082" s="89" t="str">
        <v>3个月以上</v>
      </c>
      <c r="M5082" s="92" t="s">
        <v>30</v>
      </c>
      <c r="N5082" s="102">
        <v>5</v>
      </c>
      <c r="O5082" s="93" t="str">
        <f>_xlfn.XLOOKUP(P5082,匹配表1065!U:U,匹配表1065!T:T)</f>
        <v>HO00000964</v>
      </c>
      <c r="P5082" s="102" t="s">
        <v>90</v>
      </c>
      <c r="Q5082" s="102" t="s">
        <v>281</v>
      </c>
      <c r="R5082" s="89" t="str">
        <f>_xlfn.XLOOKUP(Q5082,匹配表1065!L:L,匹配表1065!O:O)</f>
        <v>A</v>
      </c>
      <c r="S5082" s="93" t="str">
        <f>IFERROR(_xlfn.XLOOKUP(Q5082,匹配表1065!AI:AI,匹配表1065!AJ:AJ),"绿标")</f>
        <v>红标</v>
      </c>
      <c r="T5082" s="93" t="str" cm="1">
        <f t="array" ref="T5082:U5082">_xlfn.XLOOKUP(Q5082,匹配表1065!L:L,匹配表1065!M:N)</f>
        <v>头痛</v>
      </c>
      <c r="U5082" s="94" t="str">
        <v>神经内科</v>
      </c>
      <c r="V5082" s="95" t="s">
        <v>42</v>
      </c>
      <c r="W5082" s="93">
        <f>_xlfn.XLOOKUP(M5082,匹配表1065!D:D,匹配表1065!F:F)*N5082</f>
        <v>60</v>
      </c>
    </row>
    <row r="5083" customHeight="1" spans="1:23">
      <c r="A5083" s="89" t="s">
        <v>877</v>
      </c>
      <c r="B5083" s="105">
        <v>46211</v>
      </c>
      <c r="C5083" s="91" t="str">
        <f t="shared" si="160"/>
        <v>7月第2周</v>
      </c>
      <c r="D5083" s="89" t="s">
        <v>892</v>
      </c>
      <c r="E5083" s="89" t="str">
        <f t="shared" si="161"/>
        <v>7月第2周--周3</v>
      </c>
      <c r="F5083" s="103" t="s">
        <v>27</v>
      </c>
      <c r="G5083" s="89" t="s">
        <v>63</v>
      </c>
      <c r="H5083" s="92" t="str">
        <f>_xlfn.XLOOKUP(O5083,匹配表1065!T:T,匹配表1065!W:W)</f>
        <v>南京市</v>
      </c>
      <c r="I5083" s="89" t="str">
        <f>_xlfn.XLOOKUP(O5083,匹配表1065!T:T,匹配表1065!X:X)</f>
        <v>PME2001</v>
      </c>
      <c r="J5083" s="102" t="s">
        <v>64</v>
      </c>
      <c r="K5083" s="89" cm="1">
        <f ca="1" t="array" ref="K5083:L5083">_xlfn.XLOOKUP(J5083,匹配表1065!Y:Y,匹配表1065!AA:AB)</f>
        <v>31</v>
      </c>
      <c r="L5083" s="89" t="str">
        <v>3个月以上</v>
      </c>
      <c r="M5083" s="92" t="s">
        <v>35</v>
      </c>
      <c r="N5083" s="102">
        <v>1</v>
      </c>
      <c r="O5083" s="93" t="str">
        <f>_xlfn.XLOOKUP(P5083,匹配表1065!U:U,匹配表1065!T:T)</f>
        <v>HO00000958</v>
      </c>
      <c r="P5083" s="102" t="s">
        <v>65</v>
      </c>
      <c r="Q5083" s="102" t="s">
        <v>467</v>
      </c>
      <c r="R5083" s="89" t="str">
        <f>_xlfn.XLOOKUP(Q5083,匹配表1065!L:L,匹配表1065!O:O)</f>
        <v>B</v>
      </c>
      <c r="S5083" s="93" t="str">
        <f>IFERROR(_xlfn.XLOOKUP(Q5083,匹配表1065!AI:AI,匹配表1065!AJ:AJ),"绿标")</f>
        <v>绿标</v>
      </c>
      <c r="T5083" s="93" t="str" cm="1">
        <f t="array" ref="T5083:U5083">_xlfn.XLOOKUP(Q5083,匹配表1065!L:L,匹配表1065!M:N)</f>
        <v>脑血管</v>
      </c>
      <c r="U5083" s="94" t="str">
        <v>神经内科</v>
      </c>
      <c r="V5083" s="95" t="s">
        <v>58</v>
      </c>
      <c r="W5083" s="93">
        <f>_xlfn.XLOOKUP(M5083,匹配表1065!D:D,匹配表1065!F:F)*N5083</f>
        <v>4</v>
      </c>
    </row>
    <row r="5084" customHeight="1" spans="1:23">
      <c r="A5084" s="89" t="s">
        <v>877</v>
      </c>
      <c r="B5084" s="105">
        <v>46211</v>
      </c>
      <c r="C5084" s="91" t="str">
        <f t="shared" si="160"/>
        <v>7月第2周</v>
      </c>
      <c r="D5084" s="89" t="s">
        <v>892</v>
      </c>
      <c r="E5084" s="89" t="str">
        <f t="shared" si="161"/>
        <v>7月第2周--周3</v>
      </c>
      <c r="F5084" s="103" t="s">
        <v>27</v>
      </c>
      <c r="G5084" s="89" t="s">
        <v>63</v>
      </c>
      <c r="H5084" s="92" t="str">
        <f>_xlfn.XLOOKUP(O5084,匹配表1065!T:T,匹配表1065!W:W)</f>
        <v>南京市</v>
      </c>
      <c r="I5084" s="89" t="str">
        <f>_xlfn.XLOOKUP(O5084,匹配表1065!T:T,匹配表1065!X:X)</f>
        <v>PME2002</v>
      </c>
      <c r="J5084" s="102" t="s">
        <v>84</v>
      </c>
      <c r="K5084" s="89" cm="1">
        <f ca="1" t="array" ref="K5084:L5084">_xlfn.XLOOKUP(J5084,匹配表1065!Y:Y,匹配表1065!AA:AB)</f>
        <v>31</v>
      </c>
      <c r="L5084" s="89" t="str">
        <v>3个月以上</v>
      </c>
      <c r="M5084" s="92" t="s">
        <v>30</v>
      </c>
      <c r="N5084" s="102">
        <v>1</v>
      </c>
      <c r="O5084" s="93" t="str">
        <f>_xlfn.XLOOKUP(P5084,匹配表1065!U:U,匹配表1065!T:T)</f>
        <v>HO00111156</v>
      </c>
      <c r="P5084" s="102" t="s">
        <v>85</v>
      </c>
      <c r="Q5084" s="102" t="s">
        <v>86</v>
      </c>
      <c r="R5084" s="89" t="str">
        <f>_xlfn.XLOOKUP(Q5084,匹配表1065!L:L,匹配表1065!O:O)</f>
        <v>D</v>
      </c>
      <c r="S5084" s="93" t="str">
        <f>IFERROR(_xlfn.XLOOKUP(Q5084,匹配表1065!AI:AI,匹配表1065!AJ:AJ),"绿标")</f>
        <v>红标</v>
      </c>
      <c r="T5084" s="93" t="str" cm="1">
        <f t="array" ref="T5084:U5084">_xlfn.XLOOKUP(Q5084,匹配表1065!L:L,匹配表1065!M:N)</f>
        <v>头痛</v>
      </c>
      <c r="U5084" s="94" t="str">
        <v>神经内科</v>
      </c>
      <c r="V5084" s="95" t="s">
        <v>67</v>
      </c>
      <c r="W5084" s="93">
        <f>_xlfn.XLOOKUP(M5084,匹配表1065!D:D,匹配表1065!F:F)*N5084</f>
        <v>12</v>
      </c>
    </row>
    <row r="5085" customHeight="1" spans="1:23">
      <c r="A5085" s="89" t="s">
        <v>877</v>
      </c>
      <c r="B5085" s="105">
        <v>46211</v>
      </c>
      <c r="C5085" s="91" t="str">
        <f t="shared" si="160"/>
        <v>7月第2周</v>
      </c>
      <c r="D5085" s="89" t="s">
        <v>892</v>
      </c>
      <c r="E5085" s="89" t="str">
        <f t="shared" si="161"/>
        <v>7月第2周--周3</v>
      </c>
      <c r="F5085" s="103" t="s">
        <v>27</v>
      </c>
      <c r="G5085" s="89" t="s">
        <v>63</v>
      </c>
      <c r="H5085" s="92" t="str">
        <f>_xlfn.XLOOKUP(O5085,匹配表1065!T:T,匹配表1065!W:W)</f>
        <v>南京市</v>
      </c>
      <c r="I5085" s="89" t="str">
        <f>_xlfn.XLOOKUP(O5085,匹配表1065!T:T,匹配表1065!X:X)</f>
        <v>PME2001</v>
      </c>
      <c r="J5085" s="102" t="s">
        <v>64</v>
      </c>
      <c r="K5085" s="89" cm="1">
        <f ca="1" t="array" ref="K5085:L5085">_xlfn.XLOOKUP(J5085,匹配表1065!Y:Y,匹配表1065!AA:AB)</f>
        <v>31</v>
      </c>
      <c r="L5085" s="89" t="str">
        <v>3个月以上</v>
      </c>
      <c r="M5085" s="92" t="s">
        <v>55</v>
      </c>
      <c r="N5085" s="102">
        <v>1</v>
      </c>
      <c r="O5085" s="93" t="str">
        <f>_xlfn.XLOOKUP(P5085,匹配表1065!U:U,匹配表1065!T:T)</f>
        <v>HO00000958</v>
      </c>
      <c r="P5085" s="102" t="s">
        <v>65</v>
      </c>
      <c r="Q5085" s="102" t="s">
        <v>652</v>
      </c>
      <c r="R5085" s="89" t="str">
        <f>_xlfn.XLOOKUP(Q5085,匹配表1065!L:L,匹配表1065!O:O)</f>
        <v>B</v>
      </c>
      <c r="S5085" s="93" t="str">
        <f>IFERROR(_xlfn.XLOOKUP(Q5085,匹配表1065!AI:AI,匹配表1065!AJ:AJ),"绿标")</f>
        <v>绿标</v>
      </c>
      <c r="T5085" s="93" t="str" cm="1">
        <f t="array" ref="T5085:U5085">_xlfn.XLOOKUP(Q5085,匹配表1065!L:L,匹配表1065!M:N)</f>
        <v>脑血管</v>
      </c>
      <c r="U5085" s="94" t="str">
        <v>神经内科</v>
      </c>
      <c r="V5085" s="95" t="s">
        <v>58</v>
      </c>
      <c r="W5085" s="93">
        <f>_xlfn.XLOOKUP(M5085,匹配表1065!D:D,匹配表1065!F:F)*N5085</f>
        <v>8</v>
      </c>
    </row>
    <row r="5086" customHeight="1" spans="1:23">
      <c r="A5086" s="89" t="s">
        <v>877</v>
      </c>
      <c r="B5086" s="105">
        <v>46211</v>
      </c>
      <c r="C5086" s="91" t="str">
        <f t="shared" si="160"/>
        <v>7月第2周</v>
      </c>
      <c r="D5086" s="89" t="s">
        <v>892</v>
      </c>
      <c r="E5086" s="89" t="str">
        <f t="shared" si="161"/>
        <v>7月第2周--周3</v>
      </c>
      <c r="F5086" s="103" t="s">
        <v>27</v>
      </c>
      <c r="G5086" s="89" t="s">
        <v>63</v>
      </c>
      <c r="H5086" s="92" t="str">
        <f>_xlfn.XLOOKUP(O5086,匹配表1065!T:T,匹配表1065!W:W)</f>
        <v>南京市</v>
      </c>
      <c r="I5086" s="89" t="str">
        <f>_xlfn.XLOOKUP(O5086,匹配表1065!T:T,匹配表1065!X:X)</f>
        <v>PME2002</v>
      </c>
      <c r="J5086" s="102" t="s">
        <v>410</v>
      </c>
      <c r="K5086" s="89" cm="1">
        <f ca="1" t="array" ref="K5086:L5086">_xlfn.XLOOKUP(J5086,匹配表1065!Y:Y,匹配表1065!AA:AB)</f>
        <v>1</v>
      </c>
      <c r="L5086" s="89" t="str">
        <v>3个月以内</v>
      </c>
      <c r="M5086" s="92" t="s">
        <v>30</v>
      </c>
      <c r="N5086" s="102">
        <v>1</v>
      </c>
      <c r="O5086" s="93" t="str">
        <f>_xlfn.XLOOKUP(P5086,匹配表1065!U:U,匹配表1065!T:T)</f>
        <v>HO00000964</v>
      </c>
      <c r="P5086" s="102" t="s">
        <v>90</v>
      </c>
      <c r="Q5086" s="102" t="s">
        <v>333</v>
      </c>
      <c r="R5086" s="89" t="str">
        <f>_xlfn.XLOOKUP(Q5086,匹配表1065!L:L,匹配表1065!O:O)</f>
        <v>A</v>
      </c>
      <c r="S5086" s="93" t="str">
        <f>IFERROR(_xlfn.XLOOKUP(Q5086,匹配表1065!AI:AI,匹配表1065!AJ:AJ),"绿标")</f>
        <v>红标</v>
      </c>
      <c r="T5086" s="93" t="str" cm="1">
        <f t="array" ref="T5086:U5086">_xlfn.XLOOKUP(Q5086,匹配表1065!L:L,匹配表1065!M:N)</f>
        <v>头痛</v>
      </c>
      <c r="U5086" s="94" t="str">
        <v>神经内科</v>
      </c>
      <c r="V5086" s="95" t="s">
        <v>67</v>
      </c>
      <c r="W5086" s="93">
        <f>_xlfn.XLOOKUP(M5086,匹配表1065!D:D,匹配表1065!F:F)*N5086</f>
        <v>12</v>
      </c>
    </row>
    <row r="5087" customHeight="1" spans="1:23">
      <c r="A5087" s="89" t="s">
        <v>877</v>
      </c>
      <c r="B5087" s="105">
        <v>46211</v>
      </c>
      <c r="C5087" s="91" t="str">
        <f t="shared" si="160"/>
        <v>7月第2周</v>
      </c>
      <c r="D5087" s="89" t="s">
        <v>892</v>
      </c>
      <c r="E5087" s="89" t="str">
        <f t="shared" si="161"/>
        <v>7月第2周--周3</v>
      </c>
      <c r="F5087" s="103" t="s">
        <v>27</v>
      </c>
      <c r="G5087" s="89" t="s">
        <v>63</v>
      </c>
      <c r="H5087" s="92" t="str">
        <f>_xlfn.XLOOKUP(O5087,匹配表1065!T:T,匹配表1065!W:W)</f>
        <v>淮安市</v>
      </c>
      <c r="I5087" s="89" t="str">
        <f>_xlfn.XLOOKUP(O5087,匹配表1065!T:T,匹配表1065!X:X)</f>
        <v>PME2041</v>
      </c>
      <c r="J5087" s="102" t="s">
        <v>71</v>
      </c>
      <c r="K5087" s="89" cm="1">
        <f ca="1" t="array" ref="K5087:L5087">_xlfn.XLOOKUP(J5087,匹配表1065!Y:Y,匹配表1065!AA:AB)</f>
        <v>5</v>
      </c>
      <c r="L5087" s="89" t="str">
        <v>3个月以上</v>
      </c>
      <c r="M5087" s="92" t="s">
        <v>35</v>
      </c>
      <c r="N5087" s="102">
        <v>1</v>
      </c>
      <c r="O5087" s="93" t="str">
        <f>_xlfn.XLOOKUP(P5087,匹配表1065!U:U,匹配表1065!T:T)</f>
        <v>HO00000992</v>
      </c>
      <c r="P5087" s="102" t="s">
        <v>72</v>
      </c>
      <c r="Q5087" s="102" t="s">
        <v>73</v>
      </c>
      <c r="R5087" s="89" t="str">
        <f>_xlfn.XLOOKUP(Q5087,匹配表1065!L:L,匹配表1065!O:O)</f>
        <v>D</v>
      </c>
      <c r="S5087" s="93" t="str">
        <f>IFERROR(_xlfn.XLOOKUP(Q5087,匹配表1065!AI:AI,匹配表1065!AJ:AJ),"绿标")</f>
        <v>绿标</v>
      </c>
      <c r="T5087" s="93" t="str" cm="1">
        <f t="array" ref="T5087:U5087">_xlfn.XLOOKUP(Q5087,匹配表1065!L:L,匹配表1065!M:N)</f>
        <v>眩晕</v>
      </c>
      <c r="U5087" s="94" t="str">
        <v>神经内科</v>
      </c>
      <c r="V5087" s="95" t="s">
        <v>67</v>
      </c>
      <c r="W5087" s="93">
        <f>_xlfn.XLOOKUP(M5087,匹配表1065!D:D,匹配表1065!F:F)*N5087</f>
        <v>4</v>
      </c>
    </row>
    <row r="5088" customHeight="1" spans="1:23">
      <c r="A5088" s="89" t="s">
        <v>877</v>
      </c>
      <c r="B5088" s="105">
        <v>46211</v>
      </c>
      <c r="C5088" s="91" t="str">
        <f t="shared" si="160"/>
        <v>7月第2周</v>
      </c>
      <c r="D5088" s="89" t="s">
        <v>892</v>
      </c>
      <c r="E5088" s="89" t="str">
        <f t="shared" si="161"/>
        <v>7月第2周--周3</v>
      </c>
      <c r="F5088" s="103" t="s">
        <v>27</v>
      </c>
      <c r="G5088" s="89" t="s">
        <v>63</v>
      </c>
      <c r="H5088" s="92" t="str">
        <f>_xlfn.XLOOKUP(O5088,匹配表1065!T:T,匹配表1065!W:W)</f>
        <v>连云港市</v>
      </c>
      <c r="I5088" s="89" t="str">
        <f>_xlfn.XLOOKUP(O5088,匹配表1065!T:T,匹配表1065!X:X)</f>
        <v>PME2042</v>
      </c>
      <c r="J5088" s="102" t="s">
        <v>74</v>
      </c>
      <c r="K5088" s="89" cm="1">
        <f ca="1" t="array" ref="K5088:L5088">_xlfn.XLOOKUP(J5088,匹配表1065!Y:Y,匹配表1065!AA:AB)</f>
        <v>7</v>
      </c>
      <c r="L5088" s="89" t="str">
        <v>3个月以上</v>
      </c>
      <c r="M5088" s="92" t="s">
        <v>35</v>
      </c>
      <c r="N5088" s="102">
        <v>1</v>
      </c>
      <c r="O5088" s="93" t="str">
        <f>_xlfn.XLOOKUP(P5088,匹配表1065!U:U,匹配表1065!T:T)</f>
        <v>HO00017661</v>
      </c>
      <c r="P5088" s="102" t="s">
        <v>508</v>
      </c>
      <c r="Q5088" s="102" t="s">
        <v>509</v>
      </c>
      <c r="R5088" s="89" t="str">
        <f>_xlfn.XLOOKUP(Q5088,匹配表1065!L:L,匹配表1065!O:O)</f>
        <v>A</v>
      </c>
      <c r="S5088" s="93" t="str">
        <f>IFERROR(_xlfn.XLOOKUP(Q5088,匹配表1065!AI:AI,匹配表1065!AJ:AJ),"绿标")</f>
        <v>绿标</v>
      </c>
      <c r="T5088" s="93" t="str" cm="1">
        <f t="array" ref="T5088:U5088">_xlfn.XLOOKUP(Q5088,匹配表1065!L:L,匹配表1065!M:N)</f>
        <v>头痛</v>
      </c>
      <c r="U5088" s="94" t="str">
        <v>神经内科</v>
      </c>
      <c r="V5088" s="95" t="s">
        <v>42</v>
      </c>
      <c r="W5088" s="93">
        <f>_xlfn.XLOOKUP(M5088,匹配表1065!D:D,匹配表1065!F:F)*N5088</f>
        <v>4</v>
      </c>
    </row>
    <row r="5089" customHeight="1" spans="1:23">
      <c r="A5089" s="89" t="s">
        <v>877</v>
      </c>
      <c r="B5089" s="105">
        <v>46211</v>
      </c>
      <c r="C5089" s="91" t="str">
        <f t="shared" si="160"/>
        <v>7月第2周</v>
      </c>
      <c r="D5089" s="89" t="s">
        <v>892</v>
      </c>
      <c r="E5089" s="89" t="str">
        <f t="shared" si="161"/>
        <v>7月第2周--周3</v>
      </c>
      <c r="F5089" s="103" t="s">
        <v>27</v>
      </c>
      <c r="G5089" s="89" t="s">
        <v>63</v>
      </c>
      <c r="H5089" s="92" t="str">
        <f>_xlfn.XLOOKUP(O5089,匹配表1065!T:T,匹配表1065!W:W)</f>
        <v>南京市</v>
      </c>
      <c r="I5089" s="89" t="str">
        <f>_xlfn.XLOOKUP(O5089,匹配表1065!T:T,匹配表1065!X:X)</f>
        <v>PME2001</v>
      </c>
      <c r="J5089" s="102" t="s">
        <v>77</v>
      </c>
      <c r="K5089" s="89" cm="1">
        <f ca="1" t="array" ref="K5089:L5089">_xlfn.XLOOKUP(J5089,匹配表1065!Y:Y,匹配表1065!AA:AB)</f>
        <v>8</v>
      </c>
      <c r="L5089" s="89" t="str">
        <v>3个月以上</v>
      </c>
      <c r="M5089" s="92" t="s">
        <v>30</v>
      </c>
      <c r="N5089" s="102">
        <v>1</v>
      </c>
      <c r="O5089" s="93" t="str">
        <f>_xlfn.XLOOKUP(P5089,匹配表1065!U:U,匹配表1065!T:T)</f>
        <v>HO00000958</v>
      </c>
      <c r="P5089" s="102" t="s">
        <v>65</v>
      </c>
      <c r="Q5089" s="102" t="s">
        <v>78</v>
      </c>
      <c r="R5089" s="89" t="str">
        <f>_xlfn.XLOOKUP(Q5089,匹配表1065!L:L,匹配表1065!O:O)</f>
        <v>C</v>
      </c>
      <c r="S5089" s="93" t="str">
        <f>IFERROR(_xlfn.XLOOKUP(Q5089,匹配表1065!AI:AI,匹配表1065!AJ:AJ),"绿标")</f>
        <v>绿标</v>
      </c>
      <c r="T5089" s="93" t="str" cm="1">
        <f t="array" ref="T5089:U5089">_xlfn.XLOOKUP(Q5089,匹配表1065!L:L,匹配表1065!M:N)</f>
        <v>眩晕</v>
      </c>
      <c r="U5089" s="94" t="str">
        <v>神经内科</v>
      </c>
      <c r="V5089" s="95" t="s">
        <v>70</v>
      </c>
      <c r="W5089" s="93">
        <f>_xlfn.XLOOKUP(M5089,匹配表1065!D:D,匹配表1065!F:F)*N5089</f>
        <v>12</v>
      </c>
    </row>
    <row r="5090" customHeight="1" spans="1:23">
      <c r="A5090" s="89" t="s">
        <v>877</v>
      </c>
      <c r="B5090" s="105">
        <v>46211</v>
      </c>
      <c r="C5090" s="91" t="str">
        <f t="shared" si="160"/>
        <v>7月第2周</v>
      </c>
      <c r="D5090" s="89" t="s">
        <v>892</v>
      </c>
      <c r="E5090" s="89" t="str">
        <f t="shared" si="161"/>
        <v>7月第2周--周3</v>
      </c>
      <c r="F5090" s="103" t="s">
        <v>27</v>
      </c>
      <c r="G5090" s="89" t="s">
        <v>63</v>
      </c>
      <c r="H5090" s="92" t="str">
        <f>_xlfn.XLOOKUP(O5090,匹配表1065!T:T,匹配表1065!W:W)</f>
        <v>徐州市</v>
      </c>
      <c r="I5090" s="89" t="str">
        <f>_xlfn.XLOOKUP(O5090,匹配表1065!T:T,匹配表1065!X:X)</f>
        <v>PME2008</v>
      </c>
      <c r="J5090" s="102" t="s">
        <v>81</v>
      </c>
      <c r="K5090" s="89" cm="1">
        <f ca="1" t="array" ref="K5090:L5090">_xlfn.XLOOKUP(J5090,匹配表1065!Y:Y,匹配表1065!AA:AB)</f>
        <v>19</v>
      </c>
      <c r="L5090" s="89" t="str">
        <v>3个月以上</v>
      </c>
      <c r="M5090" s="92" t="s">
        <v>30</v>
      </c>
      <c r="N5090" s="102">
        <v>1</v>
      </c>
      <c r="O5090" s="93" t="str">
        <f>_xlfn.XLOOKUP(P5090,匹配表1065!U:U,匹配表1065!T:T)</f>
        <v>HO00001134</v>
      </c>
      <c r="P5090" s="102" t="s">
        <v>82</v>
      </c>
      <c r="Q5090" s="102" t="s">
        <v>83</v>
      </c>
      <c r="R5090" s="89" t="str">
        <f>_xlfn.XLOOKUP(Q5090,匹配表1065!L:L,匹配表1065!O:O)</f>
        <v>B</v>
      </c>
      <c r="S5090" s="93" t="str">
        <f>IFERROR(_xlfn.XLOOKUP(Q5090,匹配表1065!AI:AI,匹配表1065!AJ:AJ),"绿标")</f>
        <v>黑标</v>
      </c>
      <c r="T5090" s="93" t="str" cm="1">
        <f t="array" ref="T5090:U5090">_xlfn.XLOOKUP(Q5090,匹配表1065!L:L,匹配表1065!M:N)</f>
        <v>抑郁焦虑</v>
      </c>
      <c r="U5090" s="94" t="str">
        <v>神经内科</v>
      </c>
      <c r="V5090" s="95" t="s">
        <v>58</v>
      </c>
      <c r="W5090" s="93">
        <f>_xlfn.XLOOKUP(M5090,匹配表1065!D:D,匹配表1065!F:F)*N5090</f>
        <v>12</v>
      </c>
    </row>
    <row r="5091" customHeight="1" spans="1:23">
      <c r="A5091" s="89" t="s">
        <v>877</v>
      </c>
      <c r="B5091" s="105">
        <v>46211</v>
      </c>
      <c r="C5091" s="91" t="str">
        <f t="shared" si="160"/>
        <v>7月第2周</v>
      </c>
      <c r="D5091" s="89" t="s">
        <v>892</v>
      </c>
      <c r="E5091" s="89" t="str">
        <f t="shared" si="161"/>
        <v>7月第2周--周3</v>
      </c>
      <c r="F5091" s="103" t="s">
        <v>27</v>
      </c>
      <c r="G5091" s="89" t="s">
        <v>63</v>
      </c>
      <c r="H5091" s="92" t="str">
        <f>_xlfn.XLOOKUP(O5091,匹配表1065!T:T,匹配表1065!W:W)</f>
        <v>南京市</v>
      </c>
      <c r="I5091" s="89" t="str">
        <f>_xlfn.XLOOKUP(O5091,匹配表1065!T:T,匹配表1065!X:X)</f>
        <v>PME2001</v>
      </c>
      <c r="J5091" s="102" t="s">
        <v>77</v>
      </c>
      <c r="K5091" s="89" cm="1">
        <f ca="1" t="array" ref="K5091:L5091">_xlfn.XLOOKUP(J5091,匹配表1065!Y:Y,匹配表1065!AA:AB)</f>
        <v>8</v>
      </c>
      <c r="L5091" s="89" t="str">
        <v>3个月以上</v>
      </c>
      <c r="M5091" s="92" t="s">
        <v>35</v>
      </c>
      <c r="N5091" s="102">
        <v>1</v>
      </c>
      <c r="O5091" s="93" t="str">
        <f>_xlfn.XLOOKUP(P5091,匹配表1065!U:U,匹配表1065!T:T)</f>
        <v>HO00000958</v>
      </c>
      <c r="P5091" s="102" t="s">
        <v>65</v>
      </c>
      <c r="Q5091" s="102" t="s">
        <v>66</v>
      </c>
      <c r="R5091" s="89" t="str">
        <f>_xlfn.XLOOKUP(Q5091,匹配表1065!L:L,匹配表1065!O:O)</f>
        <v>A</v>
      </c>
      <c r="S5091" s="93" t="str">
        <f>IFERROR(_xlfn.XLOOKUP(Q5091,匹配表1065!AI:AI,匹配表1065!AJ:AJ),"绿标")</f>
        <v>红标</v>
      </c>
      <c r="T5091" s="93" t="str" cm="1">
        <f t="array" ref="T5091:U5091">_xlfn.XLOOKUP(Q5091,匹配表1065!L:L,匹配表1065!M:N)</f>
        <v>头痛</v>
      </c>
      <c r="U5091" s="94" t="str">
        <v>神经内科</v>
      </c>
      <c r="V5091" s="95" t="s">
        <v>42</v>
      </c>
      <c r="W5091" s="93">
        <f>_xlfn.XLOOKUP(M5091,匹配表1065!D:D,匹配表1065!F:F)*N5091</f>
        <v>4</v>
      </c>
    </row>
    <row r="5092" customHeight="1" spans="1:23">
      <c r="A5092" s="89" t="s">
        <v>877</v>
      </c>
      <c r="B5092" s="105">
        <v>46211</v>
      </c>
      <c r="C5092" s="91" t="str">
        <f t="shared" si="160"/>
        <v>7月第2周</v>
      </c>
      <c r="D5092" s="89" t="s">
        <v>892</v>
      </c>
      <c r="E5092" s="89" t="str">
        <f t="shared" si="161"/>
        <v>7月第2周--周3</v>
      </c>
      <c r="F5092" s="103" t="s">
        <v>27</v>
      </c>
      <c r="G5092" s="102" t="s">
        <v>136</v>
      </c>
      <c r="H5092" s="92" t="str">
        <f>_xlfn.XLOOKUP(O5092,匹配表1065!T:T,匹配表1065!W:W)</f>
        <v>青岛市</v>
      </c>
      <c r="I5092" s="89" t="str">
        <f>_xlfn.XLOOKUP(O5092,匹配表1065!T:T,匹配表1065!X:X)</f>
        <v>PME2035</v>
      </c>
      <c r="J5092" s="102" t="s">
        <v>150</v>
      </c>
      <c r="K5092" s="89" cm="1">
        <f ca="1" t="array" ref="K5092:L5092">_xlfn.XLOOKUP(J5092,匹配表1065!Y:Y,匹配表1065!AA:AB)</f>
        <v>8</v>
      </c>
      <c r="L5092" s="89" t="str">
        <v>3个月以上</v>
      </c>
      <c r="M5092" s="92" t="s">
        <v>30</v>
      </c>
      <c r="N5092" s="102">
        <v>1</v>
      </c>
      <c r="O5092" s="93" t="str">
        <f>_xlfn.XLOOKUP(P5092,匹配表1065!U:U,匹配表1065!T:T)</f>
        <v>HO00001476</v>
      </c>
      <c r="P5092" s="102" t="s">
        <v>151</v>
      </c>
      <c r="Q5092" s="102" t="s">
        <v>152</v>
      </c>
      <c r="R5092" s="89" t="str">
        <f>_xlfn.XLOOKUP(Q5092,匹配表1065!L:L,匹配表1065!O:O)</f>
        <v>C</v>
      </c>
      <c r="S5092" s="93" t="str">
        <f>IFERROR(_xlfn.XLOOKUP(Q5092,匹配表1065!AI:AI,匹配表1065!AJ:AJ),"绿标")</f>
        <v>红标</v>
      </c>
      <c r="T5092" s="93" t="str" cm="1">
        <f t="array" ref="T5092:U5092">_xlfn.XLOOKUP(Q5092,匹配表1065!L:L,匹配表1065!M:N)</f>
        <v>眩晕</v>
      </c>
      <c r="U5092" s="94" t="str">
        <v>神经内科</v>
      </c>
      <c r="V5092" s="95" t="s">
        <v>70</v>
      </c>
      <c r="W5092" s="93">
        <f>_xlfn.XLOOKUP(M5092,匹配表1065!D:D,匹配表1065!F:F)*N5092</f>
        <v>12</v>
      </c>
    </row>
    <row r="5093" customHeight="1" spans="1:23">
      <c r="A5093" s="89" t="s">
        <v>877</v>
      </c>
      <c r="B5093" s="105">
        <v>46211</v>
      </c>
      <c r="C5093" s="91" t="str">
        <f t="shared" si="160"/>
        <v>7月第2周</v>
      </c>
      <c r="D5093" s="89" t="s">
        <v>892</v>
      </c>
      <c r="E5093" s="89" t="str">
        <f t="shared" si="161"/>
        <v>7月第2周--周3</v>
      </c>
      <c r="F5093" s="103" t="s">
        <v>27</v>
      </c>
      <c r="G5093" s="102" t="s">
        <v>136</v>
      </c>
      <c r="H5093" s="92" t="str">
        <f>_xlfn.XLOOKUP(O5093,匹配表1065!T:T,匹配表1065!W:W)</f>
        <v>青岛市</v>
      </c>
      <c r="I5093" s="89" t="str">
        <f>_xlfn.XLOOKUP(O5093,匹配表1065!T:T,匹配表1065!X:X)</f>
        <v>PME2035</v>
      </c>
      <c r="J5093" s="102" t="s">
        <v>150</v>
      </c>
      <c r="K5093" s="89" cm="1">
        <f ca="1" t="array" ref="K5093:L5093">_xlfn.XLOOKUP(J5093,匹配表1065!Y:Y,匹配表1065!AA:AB)</f>
        <v>8</v>
      </c>
      <c r="L5093" s="89" t="str">
        <v>3个月以上</v>
      </c>
      <c r="M5093" s="92" t="s">
        <v>35</v>
      </c>
      <c r="N5093" s="102">
        <v>1</v>
      </c>
      <c r="O5093" s="93" t="str">
        <f>_xlfn.XLOOKUP(P5093,匹配表1065!U:U,匹配表1065!T:T)</f>
        <v>HO00001483</v>
      </c>
      <c r="P5093" s="102" t="s">
        <v>259</v>
      </c>
      <c r="Q5093" s="102" t="s">
        <v>851</v>
      </c>
      <c r="R5093" s="89" t="str">
        <f>_xlfn.XLOOKUP(Q5093,匹配表1065!L:L,匹配表1065!O:O)</f>
        <v>C</v>
      </c>
      <c r="S5093" s="93" t="str">
        <f>IFERROR(_xlfn.XLOOKUP(Q5093,匹配表1065!AI:AI,匹配表1065!AJ:AJ),"绿标")</f>
        <v>绿标</v>
      </c>
      <c r="T5093" s="93" t="str" cm="1">
        <f t="array" ref="T5093:U5093">_xlfn.XLOOKUP(Q5093,匹配表1065!L:L,匹配表1065!M:N)</f>
        <v>眩晕</v>
      </c>
      <c r="U5093" s="94" t="str">
        <v>神经内科</v>
      </c>
      <c r="V5093" s="95" t="s">
        <v>58</v>
      </c>
      <c r="W5093" s="93">
        <f>_xlfn.XLOOKUP(M5093,匹配表1065!D:D,匹配表1065!F:F)*N5093</f>
        <v>4</v>
      </c>
    </row>
    <row r="5094" customHeight="1" spans="1:23">
      <c r="A5094" s="89" t="s">
        <v>877</v>
      </c>
      <c r="B5094" s="105">
        <v>46211</v>
      </c>
      <c r="C5094" s="91" t="str">
        <f t="shared" si="160"/>
        <v>7月第2周</v>
      </c>
      <c r="D5094" s="89" t="s">
        <v>892</v>
      </c>
      <c r="E5094" s="89" t="str">
        <f t="shared" si="161"/>
        <v>7月第2周--周3</v>
      </c>
      <c r="F5094" s="103" t="s">
        <v>27</v>
      </c>
      <c r="G5094" s="102" t="s">
        <v>136</v>
      </c>
      <c r="H5094" s="92" t="str">
        <f>_xlfn.XLOOKUP(O5094,匹配表1065!T:T,匹配表1065!W:W)</f>
        <v>青岛市</v>
      </c>
      <c r="I5094" s="89" t="str">
        <f>_xlfn.XLOOKUP(O5094,匹配表1065!T:T,匹配表1065!X:X)</f>
        <v>PME2035</v>
      </c>
      <c r="J5094" s="102" t="s">
        <v>150</v>
      </c>
      <c r="K5094" s="89" cm="1">
        <f ca="1" t="array" ref="K5094:L5094">_xlfn.XLOOKUP(J5094,匹配表1065!Y:Y,匹配表1065!AA:AB)</f>
        <v>8</v>
      </c>
      <c r="L5094" s="89" t="str">
        <v>3个月以上</v>
      </c>
      <c r="M5094" s="92" t="s">
        <v>35</v>
      </c>
      <c r="N5094" s="102">
        <v>1</v>
      </c>
      <c r="O5094" s="93" t="str">
        <f>_xlfn.XLOOKUP(P5094,匹配表1065!U:U,匹配表1065!T:T)</f>
        <v>HO00001483</v>
      </c>
      <c r="P5094" s="102" t="s">
        <v>259</v>
      </c>
      <c r="Q5094" s="102" t="s">
        <v>779</v>
      </c>
      <c r="R5094" s="89" t="str">
        <f>_xlfn.XLOOKUP(Q5094,匹配表1065!L:L,匹配表1065!O:O)</f>
        <v>B</v>
      </c>
      <c r="S5094" s="93" t="str">
        <f>IFERROR(_xlfn.XLOOKUP(Q5094,匹配表1065!AI:AI,匹配表1065!AJ:AJ),"绿标")</f>
        <v>黑标</v>
      </c>
      <c r="T5094" s="93" t="str" cm="1">
        <f t="array" ref="T5094:U5094">_xlfn.XLOOKUP(Q5094,匹配表1065!L:L,匹配表1065!M:N)</f>
        <v>脑血管</v>
      </c>
      <c r="U5094" s="94" t="str">
        <v>神经内科</v>
      </c>
      <c r="V5094" s="95" t="s">
        <v>33</v>
      </c>
      <c r="W5094" s="93">
        <f>_xlfn.XLOOKUP(M5094,匹配表1065!D:D,匹配表1065!F:F)*N5094</f>
        <v>4</v>
      </c>
    </row>
    <row r="5095" customHeight="1" spans="1:23">
      <c r="A5095" s="89" t="s">
        <v>877</v>
      </c>
      <c r="B5095" s="105">
        <v>46211</v>
      </c>
      <c r="C5095" s="91" t="str">
        <f t="shared" si="160"/>
        <v>7月第2周</v>
      </c>
      <c r="D5095" s="89" t="s">
        <v>892</v>
      </c>
      <c r="E5095" s="89" t="str">
        <f t="shared" si="161"/>
        <v>7月第2周--周3</v>
      </c>
      <c r="F5095" s="103" t="s">
        <v>27</v>
      </c>
      <c r="G5095" s="102" t="s">
        <v>136</v>
      </c>
      <c r="H5095" s="92" t="str">
        <f>_xlfn.XLOOKUP(O5095,匹配表1065!T:T,匹配表1065!W:W)</f>
        <v>青岛市</v>
      </c>
      <c r="I5095" s="89" t="str">
        <f>_xlfn.XLOOKUP(O5095,匹配表1065!T:T,匹配表1065!X:X)</f>
        <v>PME2035</v>
      </c>
      <c r="J5095" s="102" t="s">
        <v>150</v>
      </c>
      <c r="K5095" s="89" cm="1">
        <f ca="1" t="array" ref="K5095:L5095">_xlfn.XLOOKUP(J5095,匹配表1065!Y:Y,匹配表1065!AA:AB)</f>
        <v>8</v>
      </c>
      <c r="L5095" s="89" t="str">
        <v>3个月以上</v>
      </c>
      <c r="M5095" s="92" t="s">
        <v>35</v>
      </c>
      <c r="N5095" s="102">
        <v>1</v>
      </c>
      <c r="O5095" s="93" t="str">
        <f>_xlfn.XLOOKUP(P5095,匹配表1065!U:U,匹配表1065!T:T)</f>
        <v>HO00370760</v>
      </c>
      <c r="P5095" s="102" t="s">
        <v>499</v>
      </c>
      <c r="Q5095" s="102" t="s">
        <v>737</v>
      </c>
      <c r="R5095" s="89" t="str">
        <f>_xlfn.XLOOKUP(Q5095,匹配表1065!L:L,匹配表1065!O:O)</f>
        <v>B</v>
      </c>
      <c r="S5095" s="93" t="str">
        <f>IFERROR(_xlfn.XLOOKUP(Q5095,匹配表1065!AI:AI,匹配表1065!AJ:AJ),"绿标")</f>
        <v>绿标</v>
      </c>
      <c r="T5095" s="93" t="str" cm="1">
        <f t="array" ref="T5095:U5095">_xlfn.XLOOKUP(Q5095,匹配表1065!L:L,匹配表1065!M:N)</f>
        <v>脑血管</v>
      </c>
      <c r="U5095" s="94" t="str">
        <v>神经内科</v>
      </c>
      <c r="V5095" s="95" t="s">
        <v>70</v>
      </c>
      <c r="W5095" s="93">
        <f>_xlfn.XLOOKUP(M5095,匹配表1065!D:D,匹配表1065!F:F)*N5095</f>
        <v>4</v>
      </c>
    </row>
    <row r="5096" customHeight="1" spans="1:23">
      <c r="A5096" s="89" t="s">
        <v>877</v>
      </c>
      <c r="B5096" s="105">
        <v>46211</v>
      </c>
      <c r="C5096" s="91" t="str">
        <f t="shared" si="160"/>
        <v>7月第2周</v>
      </c>
      <c r="D5096" s="89" t="s">
        <v>892</v>
      </c>
      <c r="E5096" s="89" t="str">
        <f t="shared" si="161"/>
        <v>7月第2周--周3</v>
      </c>
      <c r="F5096" s="103" t="s">
        <v>27</v>
      </c>
      <c r="G5096" s="102" t="s">
        <v>136</v>
      </c>
      <c r="H5096" s="92" t="str">
        <f>_xlfn.XLOOKUP(O5096,匹配表1065!T:T,匹配表1065!W:W)</f>
        <v>淄博市</v>
      </c>
      <c r="I5096" s="89" t="str">
        <f>_xlfn.XLOOKUP(O5096,匹配表1065!T:T,匹配表1065!X:X)</f>
        <v>PME2043</v>
      </c>
      <c r="J5096" s="102" t="s">
        <v>140</v>
      </c>
      <c r="K5096" s="89" cm="1">
        <f ca="1" t="array" ref="K5096:L5096">_xlfn.XLOOKUP(J5096,匹配表1065!Y:Y,匹配表1065!AA:AB)</f>
        <v>9</v>
      </c>
      <c r="L5096" s="89" t="str">
        <v>3个月以上</v>
      </c>
      <c r="M5096" s="92" t="s">
        <v>30</v>
      </c>
      <c r="N5096" s="102">
        <v>1</v>
      </c>
      <c r="O5096" s="93" t="str">
        <f>_xlfn.XLOOKUP(P5096,匹配表1065!U:U,匹配表1065!T:T)</f>
        <v>HO00001431</v>
      </c>
      <c r="P5096" s="102" t="s">
        <v>244</v>
      </c>
      <c r="Q5096" s="102" t="s">
        <v>473</v>
      </c>
      <c r="R5096" s="89" t="str">
        <f>_xlfn.XLOOKUP(Q5096,匹配表1065!L:L,匹配表1065!O:O)</f>
        <v>B</v>
      </c>
      <c r="S5096" s="93" t="str">
        <f>IFERROR(_xlfn.XLOOKUP(Q5096,匹配表1065!AI:AI,匹配表1065!AJ:AJ),"绿标")</f>
        <v>红标</v>
      </c>
      <c r="T5096" s="93" t="str" cm="1">
        <f t="array" ref="T5096:U5096">_xlfn.XLOOKUP(Q5096,匹配表1065!L:L,匹配表1065!M:N)</f>
        <v>脑血管</v>
      </c>
      <c r="U5096" s="94" t="str">
        <v>神经内科</v>
      </c>
      <c r="V5096" s="95" t="s">
        <v>42</v>
      </c>
      <c r="W5096" s="93">
        <f>_xlfn.XLOOKUP(M5096,匹配表1065!D:D,匹配表1065!F:F)*N5096</f>
        <v>12</v>
      </c>
    </row>
    <row r="5097" customHeight="1" spans="1:23">
      <c r="A5097" s="89" t="s">
        <v>877</v>
      </c>
      <c r="B5097" s="105">
        <v>46211</v>
      </c>
      <c r="C5097" s="91" t="str">
        <f t="shared" si="160"/>
        <v>7月第2周</v>
      </c>
      <c r="D5097" s="89" t="s">
        <v>892</v>
      </c>
      <c r="E5097" s="89" t="str">
        <f t="shared" si="161"/>
        <v>7月第2周--周3</v>
      </c>
      <c r="F5097" s="103" t="s">
        <v>27</v>
      </c>
      <c r="G5097" s="102" t="s">
        <v>136</v>
      </c>
      <c r="H5097" s="92" t="str">
        <f>_xlfn.XLOOKUP(O5097,匹配表1065!T:T,匹配表1065!W:W)</f>
        <v>烟台市</v>
      </c>
      <c r="I5097" s="89" t="str">
        <f>_xlfn.XLOOKUP(O5097,匹配表1065!T:T,匹配表1065!X:X)</f>
        <v>PME2034</v>
      </c>
      <c r="J5097" s="102" t="s">
        <v>501</v>
      </c>
      <c r="K5097" s="89" cm="1">
        <f ca="1" t="array" ref="K5097:L5097">_xlfn.XLOOKUP(J5097,匹配表1065!Y:Y,匹配表1065!AA:AB)</f>
        <v>4</v>
      </c>
      <c r="L5097" s="89" t="str">
        <v>3个月以上</v>
      </c>
      <c r="M5097" s="92" t="s">
        <v>35</v>
      </c>
      <c r="N5097" s="102">
        <v>1</v>
      </c>
      <c r="O5097" s="93" t="str">
        <f>_xlfn.XLOOKUP(P5097,匹配表1065!U:U,匹配表1065!T:T)</f>
        <v>HO00001522</v>
      </c>
      <c r="P5097" s="102" t="s">
        <v>502</v>
      </c>
      <c r="Q5097" s="102" t="s">
        <v>895</v>
      </c>
      <c r="R5097" s="89" t="str">
        <f>_xlfn.XLOOKUP(Q5097,匹配表1065!L:L,匹配表1065!O:O)</f>
        <v>D</v>
      </c>
      <c r="S5097" s="93" t="str">
        <f>IFERROR(_xlfn.XLOOKUP(Q5097,匹配表1065!AI:AI,匹配表1065!AJ:AJ),"绿标")</f>
        <v>绿标</v>
      </c>
      <c r="T5097" s="93" t="str" cm="1">
        <f t="array" ref="T5097:U5097">_xlfn.XLOOKUP(Q5097,匹配表1065!L:L,匹配表1065!M:N)</f>
        <v>疼痛</v>
      </c>
      <c r="U5097" s="94" t="str">
        <v>疼痛科</v>
      </c>
      <c r="V5097" s="95" t="s">
        <v>42</v>
      </c>
      <c r="W5097" s="93">
        <f>_xlfn.XLOOKUP(M5097,匹配表1065!D:D,匹配表1065!F:F)*N5097</f>
        <v>4</v>
      </c>
    </row>
    <row r="5098" customHeight="1" spans="1:23">
      <c r="A5098" s="89" t="s">
        <v>877</v>
      </c>
      <c r="B5098" s="105">
        <v>46211</v>
      </c>
      <c r="C5098" s="91" t="str">
        <f t="shared" si="160"/>
        <v>7月第2周</v>
      </c>
      <c r="D5098" s="89" t="s">
        <v>892</v>
      </c>
      <c r="E5098" s="89" t="str">
        <f t="shared" si="161"/>
        <v>7月第2周--周3</v>
      </c>
      <c r="F5098" s="103" t="s">
        <v>27</v>
      </c>
      <c r="G5098" s="102" t="s">
        <v>136</v>
      </c>
      <c r="H5098" s="92" t="str">
        <f>_xlfn.XLOOKUP(O5098,匹配表1065!T:T,匹配表1065!W:W)</f>
        <v>潍坊市</v>
      </c>
      <c r="I5098" s="89" t="str">
        <f>_xlfn.XLOOKUP(O5098,匹配表1065!T:T,匹配表1065!X:X)</f>
        <v>PME2036</v>
      </c>
      <c r="J5098" s="102" t="s">
        <v>161</v>
      </c>
      <c r="K5098" s="89" cm="1">
        <f ca="1" t="array" ref="K5098:L5098">_xlfn.XLOOKUP(J5098,匹配表1065!Y:Y,匹配表1065!AA:AB)</f>
        <v>1519</v>
      </c>
      <c r="L5098" s="89" t="str">
        <v>3个月以上</v>
      </c>
      <c r="M5098" s="92" t="s">
        <v>55</v>
      </c>
      <c r="N5098" s="102">
        <v>1</v>
      </c>
      <c r="O5098" s="93" t="str">
        <f>_xlfn.XLOOKUP(P5098,匹配表1065!U:U,匹配表1065!T:T)</f>
        <v>HO00001496</v>
      </c>
      <c r="P5098" s="102" t="s">
        <v>256</v>
      </c>
      <c r="Q5098" s="102" t="s">
        <v>258</v>
      </c>
      <c r="R5098" s="89" t="str">
        <f>_xlfn.XLOOKUP(Q5098,匹配表1065!L:L,匹配表1065!O:O)</f>
        <v>A</v>
      </c>
      <c r="S5098" s="93" t="str">
        <f>IFERROR(_xlfn.XLOOKUP(Q5098,匹配表1065!AI:AI,匹配表1065!AJ:AJ),"绿标")</f>
        <v>红标</v>
      </c>
      <c r="T5098" s="93" t="str" cm="1">
        <f t="array" ref="T5098:U5098">_xlfn.XLOOKUP(Q5098,匹配表1065!L:L,匹配表1065!M:N)</f>
        <v>头痛</v>
      </c>
      <c r="U5098" s="94" t="str">
        <v>神经内科</v>
      </c>
      <c r="V5098" s="95" t="s">
        <v>42</v>
      </c>
      <c r="W5098" s="93">
        <f>_xlfn.XLOOKUP(M5098,匹配表1065!D:D,匹配表1065!F:F)*N5098</f>
        <v>8</v>
      </c>
    </row>
    <row r="5099" customHeight="1" spans="1:23">
      <c r="A5099" s="89" t="s">
        <v>877</v>
      </c>
      <c r="B5099" s="105">
        <v>46211</v>
      </c>
      <c r="C5099" s="91" t="str">
        <f t="shared" si="160"/>
        <v>7月第2周</v>
      </c>
      <c r="D5099" s="89" t="s">
        <v>892</v>
      </c>
      <c r="E5099" s="89" t="str">
        <f t="shared" si="161"/>
        <v>7月第2周--周3</v>
      </c>
      <c r="F5099" s="103" t="s">
        <v>27</v>
      </c>
      <c r="G5099" s="102" t="s">
        <v>136</v>
      </c>
      <c r="H5099" s="92" t="str">
        <f>_xlfn.XLOOKUP(O5099,匹配表1065!T:T,匹配表1065!W:W)</f>
        <v>潍坊市</v>
      </c>
      <c r="I5099" s="89" t="str">
        <f>_xlfn.XLOOKUP(O5099,匹配表1065!T:T,匹配表1065!X:X)</f>
        <v>PME2036</v>
      </c>
      <c r="J5099" s="102" t="s">
        <v>161</v>
      </c>
      <c r="K5099" s="89" cm="1">
        <f ca="1" t="array" ref="K5099:L5099">_xlfn.XLOOKUP(J5099,匹配表1065!Y:Y,匹配表1065!AA:AB)</f>
        <v>1519</v>
      </c>
      <c r="L5099" s="89" t="str">
        <v>3个月以上</v>
      </c>
      <c r="M5099" s="92" t="s">
        <v>30</v>
      </c>
      <c r="N5099" s="102">
        <v>1</v>
      </c>
      <c r="O5099" s="93" t="str">
        <f>_xlfn.XLOOKUP(P5099,匹配表1065!U:U,匹配表1065!T:T)</f>
        <v>HO00001521</v>
      </c>
      <c r="P5099" s="102" t="s">
        <v>162</v>
      </c>
      <c r="Q5099" s="102" t="s">
        <v>255</v>
      </c>
      <c r="R5099" s="89" t="str">
        <f>_xlfn.XLOOKUP(Q5099,匹配表1065!L:L,匹配表1065!O:O)</f>
        <v>C</v>
      </c>
      <c r="S5099" s="93" t="str">
        <f>IFERROR(_xlfn.XLOOKUP(Q5099,匹配表1065!AI:AI,匹配表1065!AJ:AJ),"绿标")</f>
        <v>黑标</v>
      </c>
      <c r="T5099" s="93" t="str" cm="1">
        <f t="array" ref="T5099:U5099">_xlfn.XLOOKUP(Q5099,匹配表1065!L:L,匹配表1065!M:N)</f>
        <v>眩晕</v>
      </c>
      <c r="U5099" s="94" t="str">
        <v>耳鼻喉科</v>
      </c>
      <c r="V5099" s="95" t="s">
        <v>70</v>
      </c>
      <c r="W5099" s="93">
        <f>_xlfn.XLOOKUP(M5099,匹配表1065!D:D,匹配表1065!F:F)*N5099</f>
        <v>12</v>
      </c>
    </row>
    <row r="5100" customHeight="1" spans="1:23">
      <c r="A5100" s="89" t="s">
        <v>877</v>
      </c>
      <c r="B5100" s="105">
        <v>46211</v>
      </c>
      <c r="C5100" s="91" t="str">
        <f t="shared" si="160"/>
        <v>7月第2周</v>
      </c>
      <c r="D5100" s="89" t="s">
        <v>892</v>
      </c>
      <c r="E5100" s="89" t="str">
        <f t="shared" si="161"/>
        <v>7月第2周--周3</v>
      </c>
      <c r="F5100" s="103" t="s">
        <v>27</v>
      </c>
      <c r="G5100" s="102" t="s">
        <v>136</v>
      </c>
      <c r="H5100" s="92" t="str">
        <f>_xlfn.XLOOKUP(O5100,匹配表1065!T:T,匹配表1065!W:W)</f>
        <v>潍坊市</v>
      </c>
      <c r="I5100" s="89" t="str">
        <f>_xlfn.XLOOKUP(O5100,匹配表1065!T:T,匹配表1065!X:X)</f>
        <v>PME2036</v>
      </c>
      <c r="J5100" s="102" t="s">
        <v>161</v>
      </c>
      <c r="K5100" s="89" cm="1">
        <f ca="1" t="array" ref="K5100:L5100">_xlfn.XLOOKUP(J5100,匹配表1065!Y:Y,匹配表1065!AA:AB)</f>
        <v>1519</v>
      </c>
      <c r="L5100" s="89" t="str">
        <v>3个月以上</v>
      </c>
      <c r="M5100" s="92" t="s">
        <v>35</v>
      </c>
      <c r="N5100" s="102">
        <v>1</v>
      </c>
      <c r="O5100" s="93" t="str">
        <f>_xlfn.XLOOKUP(P5100,匹配表1065!U:U,匹配表1065!T:T)</f>
        <v>HO00001521</v>
      </c>
      <c r="P5100" s="102" t="s">
        <v>162</v>
      </c>
      <c r="Q5100" s="102" t="s">
        <v>166</v>
      </c>
      <c r="R5100" s="89" t="str">
        <f>_xlfn.XLOOKUP(Q5100,匹配表1065!L:L,匹配表1065!O:O)</f>
        <v>B</v>
      </c>
      <c r="S5100" s="93" t="str">
        <f>IFERROR(_xlfn.XLOOKUP(Q5100,匹配表1065!AI:AI,匹配表1065!AJ:AJ),"绿标")</f>
        <v>红标</v>
      </c>
      <c r="T5100" s="93" t="str" cm="1">
        <f t="array" ref="T5100:U5100">_xlfn.XLOOKUP(Q5100,匹配表1065!L:L,匹配表1065!M:N)</f>
        <v>脑血管</v>
      </c>
      <c r="U5100" s="94" t="str">
        <v>神经内科</v>
      </c>
      <c r="V5100" s="95" t="s">
        <v>42</v>
      </c>
      <c r="W5100" s="93">
        <f>_xlfn.XLOOKUP(M5100,匹配表1065!D:D,匹配表1065!F:F)*N5100</f>
        <v>4</v>
      </c>
    </row>
    <row r="5101" customHeight="1" spans="1:23">
      <c r="A5101" s="89" t="s">
        <v>877</v>
      </c>
      <c r="B5101" s="105">
        <v>46211</v>
      </c>
      <c r="C5101" s="91" t="str">
        <f t="shared" si="160"/>
        <v>7月第2周</v>
      </c>
      <c r="D5101" s="89" t="s">
        <v>892</v>
      </c>
      <c r="E5101" s="89" t="str">
        <f t="shared" si="161"/>
        <v>7月第2周--周3</v>
      </c>
      <c r="F5101" s="103" t="s">
        <v>27</v>
      </c>
      <c r="G5101" s="102" t="s">
        <v>136</v>
      </c>
      <c r="H5101" s="92" t="str">
        <f>_xlfn.XLOOKUP(O5101,匹配表1065!T:T,匹配表1065!W:W)</f>
        <v>青岛市</v>
      </c>
      <c r="I5101" s="89" t="str">
        <f>_xlfn.XLOOKUP(O5101,匹配表1065!T:T,匹配表1065!X:X)</f>
        <v>PME2033</v>
      </c>
      <c r="J5101" s="102" t="s">
        <v>137</v>
      </c>
      <c r="K5101" s="89" cm="1">
        <f ca="1" t="array" ref="K5101:L5101">_xlfn.XLOOKUP(J5101,匹配表1065!Y:Y,匹配表1065!AA:AB)</f>
        <v>10</v>
      </c>
      <c r="L5101" s="89" t="str">
        <v>3个月以上</v>
      </c>
      <c r="M5101" s="92" t="s">
        <v>55</v>
      </c>
      <c r="N5101" s="102">
        <v>1</v>
      </c>
      <c r="O5101" s="93" t="str">
        <f>_xlfn.XLOOKUP(P5101,匹配表1065!U:U,匹配表1065!T:T)</f>
        <v>HO00001493</v>
      </c>
      <c r="P5101" s="102" t="s">
        <v>304</v>
      </c>
      <c r="Q5101" s="102" t="s">
        <v>305</v>
      </c>
      <c r="R5101" s="89" t="str">
        <f>_xlfn.XLOOKUP(Q5101,匹配表1065!L:L,匹配表1065!O:O)</f>
        <v>C</v>
      </c>
      <c r="S5101" s="93" t="str">
        <f>IFERROR(_xlfn.XLOOKUP(Q5101,匹配表1065!AI:AI,匹配表1065!AJ:AJ),"绿标")</f>
        <v>绿标</v>
      </c>
      <c r="T5101" s="93" t="str" cm="1">
        <f t="array" ref="T5101:U5101">_xlfn.XLOOKUP(Q5101,匹配表1065!L:L,匹配表1065!M:N)</f>
        <v>眩晕</v>
      </c>
      <c r="U5101" s="94" t="str">
        <v>耳鼻喉科</v>
      </c>
      <c r="V5101" s="95" t="s">
        <v>70</v>
      </c>
      <c r="W5101" s="93">
        <f>_xlfn.XLOOKUP(M5101,匹配表1065!D:D,匹配表1065!F:F)*N5101</f>
        <v>8</v>
      </c>
    </row>
    <row r="5102" customHeight="1" spans="1:23">
      <c r="A5102" s="89" t="s">
        <v>877</v>
      </c>
      <c r="B5102" s="105">
        <v>46211</v>
      </c>
      <c r="C5102" s="91" t="str">
        <f t="shared" si="160"/>
        <v>7月第2周</v>
      </c>
      <c r="D5102" s="89" t="s">
        <v>892</v>
      </c>
      <c r="E5102" s="89" t="str">
        <f t="shared" si="161"/>
        <v>7月第2周--周3</v>
      </c>
      <c r="F5102" s="103" t="s">
        <v>27</v>
      </c>
      <c r="G5102" s="102" t="s">
        <v>136</v>
      </c>
      <c r="H5102" s="92" t="str">
        <f>_xlfn.XLOOKUP(O5102,匹配表1065!T:T,匹配表1065!W:W)</f>
        <v>日照市</v>
      </c>
      <c r="I5102" s="89" t="str">
        <f>_xlfn.XLOOKUP(O5102,匹配表1065!T:T,匹配表1065!X:X)</f>
        <v>PME2033</v>
      </c>
      <c r="J5102" s="102" t="s">
        <v>137</v>
      </c>
      <c r="K5102" s="89" cm="1">
        <f ca="1" t="array" ref="K5102:L5102">_xlfn.XLOOKUP(J5102,匹配表1065!Y:Y,匹配表1065!AA:AB)</f>
        <v>10</v>
      </c>
      <c r="L5102" s="89" t="str">
        <v>3个月以上</v>
      </c>
      <c r="M5102" s="92" t="s">
        <v>55</v>
      </c>
      <c r="N5102" s="102">
        <v>1</v>
      </c>
      <c r="O5102" s="93" t="str">
        <f>_xlfn.XLOOKUP(P5102,匹配表1065!U:U,匹配表1065!T:T)</f>
        <v>HO00025571</v>
      </c>
      <c r="P5102" s="102" t="s">
        <v>365</v>
      </c>
      <c r="Q5102" s="102" t="s">
        <v>904</v>
      </c>
      <c r="R5102" s="89" t="str">
        <f>_xlfn.XLOOKUP(Q5102,匹配表1065!L:L,匹配表1065!O:O)</f>
        <v>A</v>
      </c>
      <c r="S5102" s="93" t="str">
        <f>IFERROR(_xlfn.XLOOKUP(Q5102,匹配表1065!AI:AI,匹配表1065!AJ:AJ),"绿标")</f>
        <v>绿标</v>
      </c>
      <c r="T5102" s="93" t="str" cm="1">
        <f t="array" ref="T5102:U5102">_xlfn.XLOOKUP(Q5102,匹配表1065!L:L,匹配表1065!M:N)</f>
        <v>脑血管</v>
      </c>
      <c r="U5102" s="94" t="str">
        <v>神经内科</v>
      </c>
      <c r="V5102" s="95" t="s">
        <v>33</v>
      </c>
      <c r="W5102" s="93">
        <f>_xlfn.XLOOKUP(M5102,匹配表1065!D:D,匹配表1065!F:F)*N5102</f>
        <v>8</v>
      </c>
    </row>
    <row r="5103" customHeight="1" spans="1:23">
      <c r="A5103" s="89" t="s">
        <v>877</v>
      </c>
      <c r="B5103" s="105">
        <v>46211</v>
      </c>
      <c r="C5103" s="91" t="str">
        <f t="shared" si="160"/>
        <v>7月第2周</v>
      </c>
      <c r="D5103" s="89" t="s">
        <v>892</v>
      </c>
      <c r="E5103" s="89" t="str">
        <f t="shared" si="161"/>
        <v>7月第2周--周3</v>
      </c>
      <c r="F5103" s="103" t="s">
        <v>27</v>
      </c>
      <c r="G5103" s="102" t="s">
        <v>136</v>
      </c>
      <c r="H5103" s="92" t="str">
        <f>_xlfn.XLOOKUP(O5103,匹配表1065!T:T,匹配表1065!W:W)</f>
        <v>青岛市</v>
      </c>
      <c r="I5103" s="89" t="str">
        <f>_xlfn.XLOOKUP(O5103,匹配表1065!T:T,匹配表1065!X:X)</f>
        <v>PME2032</v>
      </c>
      <c r="J5103" s="102" t="s">
        <v>143</v>
      </c>
      <c r="K5103" s="89" cm="1">
        <f ca="1" t="array" ref="K5103:L5103">_xlfn.XLOOKUP(J5103,匹配表1065!Y:Y,匹配表1065!AA:AB)</f>
        <v>31</v>
      </c>
      <c r="L5103" s="89" t="str">
        <v>3个月以上</v>
      </c>
      <c r="M5103" s="92" t="s">
        <v>30</v>
      </c>
      <c r="N5103" s="102">
        <v>1</v>
      </c>
      <c r="O5103" s="93" t="str">
        <f>_xlfn.XLOOKUP(P5103,匹配表1065!U:U,匹配表1065!T:T)</f>
        <v>HO00001482</v>
      </c>
      <c r="P5103" s="102" t="s">
        <v>146</v>
      </c>
      <c r="Q5103" s="102" t="s">
        <v>147</v>
      </c>
      <c r="R5103" s="89" t="str">
        <f>_xlfn.XLOOKUP(Q5103,匹配表1065!L:L,匹配表1065!O:O)</f>
        <v>A</v>
      </c>
      <c r="S5103" s="93" t="str">
        <f>IFERROR(_xlfn.XLOOKUP(Q5103,匹配表1065!AI:AI,匹配表1065!AJ:AJ),"绿标")</f>
        <v>红标</v>
      </c>
      <c r="T5103" s="93" t="str" cm="1">
        <f t="array" ref="T5103:U5103">_xlfn.XLOOKUP(Q5103,匹配表1065!L:L,匹配表1065!M:N)</f>
        <v>头痛</v>
      </c>
      <c r="U5103" s="94" t="str">
        <v>神经内科</v>
      </c>
      <c r="V5103" s="95" t="s">
        <v>42</v>
      </c>
      <c r="W5103" s="93">
        <f>_xlfn.XLOOKUP(M5103,匹配表1065!D:D,匹配表1065!F:F)*N5103</f>
        <v>12</v>
      </c>
    </row>
    <row r="5104" customHeight="1" spans="1:23">
      <c r="A5104" s="89" t="s">
        <v>877</v>
      </c>
      <c r="B5104" s="105">
        <v>46211</v>
      </c>
      <c r="C5104" s="91" t="str">
        <f t="shared" si="160"/>
        <v>7月第2周</v>
      </c>
      <c r="D5104" s="89" t="s">
        <v>892</v>
      </c>
      <c r="E5104" s="89" t="str">
        <f t="shared" si="161"/>
        <v>7月第2周--周3</v>
      </c>
      <c r="F5104" s="103" t="s">
        <v>27</v>
      </c>
      <c r="G5104" s="102" t="s">
        <v>136</v>
      </c>
      <c r="H5104" s="92" t="str">
        <f>_xlfn.XLOOKUP(O5104,匹配表1065!T:T,匹配表1065!W:W)</f>
        <v>青岛市</v>
      </c>
      <c r="I5104" s="89" t="str">
        <f>_xlfn.XLOOKUP(O5104,匹配表1065!T:T,匹配表1065!X:X)</f>
        <v>PME2032</v>
      </c>
      <c r="J5104" s="102" t="s">
        <v>143</v>
      </c>
      <c r="K5104" s="89" cm="1">
        <f ca="1" t="array" ref="K5104:L5104">_xlfn.XLOOKUP(J5104,匹配表1065!Y:Y,匹配表1065!AA:AB)</f>
        <v>31</v>
      </c>
      <c r="L5104" s="89" t="str">
        <v>3个月以上</v>
      </c>
      <c r="M5104" s="92" t="s">
        <v>55</v>
      </c>
      <c r="N5104" s="102">
        <v>1</v>
      </c>
      <c r="O5104" s="93" t="str">
        <f>_xlfn.XLOOKUP(P5104,匹配表1065!U:U,匹配表1065!T:T)</f>
        <v>HO00104790</v>
      </c>
      <c r="P5104" s="102" t="s">
        <v>363</v>
      </c>
      <c r="Q5104" s="102" t="s">
        <v>364</v>
      </c>
      <c r="R5104" s="89" t="str">
        <f>_xlfn.XLOOKUP(Q5104,匹配表1065!L:L,匹配表1065!O:O)</f>
        <v>B</v>
      </c>
      <c r="S5104" s="93" t="str">
        <f>IFERROR(_xlfn.XLOOKUP(Q5104,匹配表1065!AI:AI,匹配表1065!AJ:AJ),"绿标")</f>
        <v>红标</v>
      </c>
      <c r="T5104" s="93" t="str" cm="1">
        <f t="array" ref="T5104:U5104">_xlfn.XLOOKUP(Q5104,匹配表1065!L:L,匹配表1065!M:N)</f>
        <v>脑血管</v>
      </c>
      <c r="U5104" s="94" t="str">
        <v>神经内科</v>
      </c>
      <c r="V5104" s="95" t="s">
        <v>67</v>
      </c>
      <c r="W5104" s="93">
        <f>_xlfn.XLOOKUP(M5104,匹配表1065!D:D,匹配表1065!F:F)*N5104</f>
        <v>8</v>
      </c>
    </row>
    <row r="5105" customHeight="1" spans="1:23">
      <c r="A5105" s="89" t="s">
        <v>877</v>
      </c>
      <c r="B5105" s="105">
        <v>46211</v>
      </c>
      <c r="C5105" s="91" t="str">
        <f t="shared" si="160"/>
        <v>7月第2周</v>
      </c>
      <c r="D5105" s="89" t="s">
        <v>892</v>
      </c>
      <c r="E5105" s="89" t="str">
        <f t="shared" si="161"/>
        <v>7月第2周--周3</v>
      </c>
      <c r="F5105" s="103" t="s">
        <v>27</v>
      </c>
      <c r="G5105" s="102" t="s">
        <v>136</v>
      </c>
      <c r="H5105" s="92" t="str">
        <f>_xlfn.XLOOKUP(O5105,匹配表1065!T:T,匹配表1065!W:W)</f>
        <v>青岛市</v>
      </c>
      <c r="I5105" s="89" t="str">
        <f>_xlfn.XLOOKUP(O5105,匹配表1065!T:T,匹配表1065!X:X)</f>
        <v>PME2032</v>
      </c>
      <c r="J5105" s="102" t="s">
        <v>143</v>
      </c>
      <c r="K5105" s="89" cm="1">
        <f ca="1" t="array" ref="K5105:L5105">_xlfn.XLOOKUP(J5105,匹配表1065!Y:Y,匹配表1065!AA:AB)</f>
        <v>31</v>
      </c>
      <c r="L5105" s="89" t="str">
        <v>3个月以上</v>
      </c>
      <c r="M5105" s="92" t="s">
        <v>35</v>
      </c>
      <c r="N5105" s="102">
        <v>1</v>
      </c>
      <c r="O5105" s="93" t="str">
        <f>_xlfn.XLOOKUP(P5105,匹配表1065!U:U,匹配表1065!T:T)</f>
        <v>HO00001482</v>
      </c>
      <c r="P5105" s="102" t="s">
        <v>146</v>
      </c>
      <c r="Q5105" s="102" t="s">
        <v>299</v>
      </c>
      <c r="R5105" s="89" t="str">
        <f>_xlfn.XLOOKUP(Q5105,匹配表1065!L:L,匹配表1065!O:O)</f>
        <v>C</v>
      </c>
      <c r="S5105" s="93" t="str">
        <f>IFERROR(_xlfn.XLOOKUP(Q5105,匹配表1065!AI:AI,匹配表1065!AJ:AJ),"绿标")</f>
        <v>绿标</v>
      </c>
      <c r="T5105" s="93" t="str" cm="1">
        <f t="array" ref="T5105:U5105">_xlfn.XLOOKUP(Q5105,匹配表1065!L:L,匹配表1065!M:N)</f>
        <v>眩晕</v>
      </c>
      <c r="U5105" s="94" t="str">
        <v>耳鼻喉科</v>
      </c>
      <c r="V5105" s="95" t="s">
        <v>70</v>
      </c>
      <c r="W5105" s="93">
        <f>_xlfn.XLOOKUP(M5105,匹配表1065!D:D,匹配表1065!F:F)*N5105</f>
        <v>4</v>
      </c>
    </row>
    <row r="5106" customHeight="1" spans="1:23">
      <c r="A5106" s="89" t="s">
        <v>877</v>
      </c>
      <c r="B5106" s="105">
        <v>46211</v>
      </c>
      <c r="C5106" s="91" t="str">
        <f t="shared" si="160"/>
        <v>7月第2周</v>
      </c>
      <c r="D5106" s="89" t="s">
        <v>892</v>
      </c>
      <c r="E5106" s="89" t="str">
        <f t="shared" si="161"/>
        <v>7月第2周--周3</v>
      </c>
      <c r="F5106" s="103" t="s">
        <v>27</v>
      </c>
      <c r="G5106" s="102" t="s">
        <v>136</v>
      </c>
      <c r="H5106" s="92" t="str">
        <f>_xlfn.XLOOKUP(O5106,匹配表1065!T:T,匹配表1065!W:W)</f>
        <v>青岛市</v>
      </c>
      <c r="I5106" s="89" t="str">
        <f>_xlfn.XLOOKUP(O5106,匹配表1065!T:T,匹配表1065!X:X)</f>
        <v>PME2031</v>
      </c>
      <c r="J5106" s="102" t="s">
        <v>155</v>
      </c>
      <c r="K5106" s="89" cm="1">
        <f ca="1" t="array" ref="K5106:L5106">_xlfn.XLOOKUP(J5106,匹配表1065!Y:Y,匹配表1065!AA:AB)</f>
        <v>31</v>
      </c>
      <c r="L5106" s="89" t="str">
        <v>3个月以上</v>
      </c>
      <c r="M5106" s="92" t="s">
        <v>202</v>
      </c>
      <c r="N5106" s="102">
        <v>1</v>
      </c>
      <c r="O5106" s="93" t="str">
        <f>_xlfn.XLOOKUP(P5106,匹配表1065!U:U,匹配表1065!T:T)</f>
        <v>HO00072793</v>
      </c>
      <c r="P5106" s="102" t="s">
        <v>159</v>
      </c>
      <c r="Q5106" s="102" t="s">
        <v>160</v>
      </c>
      <c r="R5106" s="89" t="str">
        <f>_xlfn.XLOOKUP(Q5106,匹配表1065!L:L,匹配表1065!O:O)</f>
        <v>A</v>
      </c>
      <c r="S5106" s="93" t="str">
        <f>IFERROR(_xlfn.XLOOKUP(Q5106,匹配表1065!AI:AI,匹配表1065!AJ:AJ),"绿标")</f>
        <v>红标</v>
      </c>
      <c r="T5106" s="93" t="str" cm="1">
        <f t="array" ref="T5106:U5106">_xlfn.XLOOKUP(Q5106,匹配表1065!L:L,匹配表1065!M:N)</f>
        <v>头痛</v>
      </c>
      <c r="U5106" s="94" t="str">
        <v>神经内科</v>
      </c>
      <c r="V5106" s="95" t="s">
        <v>67</v>
      </c>
      <c r="W5106" s="93">
        <f>_xlfn.XLOOKUP(M5106,匹配表1065!D:D,匹配表1065!F:F)*N5106</f>
        <v>16</v>
      </c>
    </row>
    <row r="5107" customHeight="1" spans="1:23">
      <c r="A5107" s="89" t="s">
        <v>877</v>
      </c>
      <c r="B5107" s="105">
        <v>46211</v>
      </c>
      <c r="C5107" s="91" t="str">
        <f t="shared" si="160"/>
        <v>7月第2周</v>
      </c>
      <c r="D5107" s="89" t="s">
        <v>892</v>
      </c>
      <c r="E5107" s="89" t="str">
        <f t="shared" si="161"/>
        <v>7月第2周--周3</v>
      </c>
      <c r="F5107" s="103" t="s">
        <v>27</v>
      </c>
      <c r="G5107" s="102" t="s">
        <v>136</v>
      </c>
      <c r="H5107" s="92" t="str">
        <f>_xlfn.XLOOKUP(O5107,匹配表1065!T:T,匹配表1065!W:W)</f>
        <v>青岛市</v>
      </c>
      <c r="I5107" s="89" t="str">
        <f>_xlfn.XLOOKUP(O5107,匹配表1065!T:T,匹配表1065!X:X)</f>
        <v>PME2031</v>
      </c>
      <c r="J5107" s="102" t="s">
        <v>155</v>
      </c>
      <c r="K5107" s="89" cm="1">
        <f ca="1" t="array" ref="K5107:L5107">_xlfn.XLOOKUP(J5107,匹配表1065!Y:Y,匹配表1065!AA:AB)</f>
        <v>31</v>
      </c>
      <c r="L5107" s="89" t="str">
        <v>3个月以上</v>
      </c>
      <c r="M5107" s="92" t="s">
        <v>35</v>
      </c>
      <c r="N5107" s="102">
        <v>1</v>
      </c>
      <c r="O5107" s="93" t="str">
        <f>_xlfn.XLOOKUP(P5107,匹配表1065!U:U,匹配表1065!T:T)</f>
        <v>HO00001491</v>
      </c>
      <c r="P5107" s="102" t="s">
        <v>905</v>
      </c>
      <c r="Q5107" s="102" t="s">
        <v>906</v>
      </c>
      <c r="R5107" s="89" t="str">
        <f>_xlfn.XLOOKUP(Q5107,匹配表1065!L:L,匹配表1065!O:O)</f>
        <v>B</v>
      </c>
      <c r="S5107" s="93" t="str">
        <f>IFERROR(_xlfn.XLOOKUP(Q5107,匹配表1065!AI:AI,匹配表1065!AJ:AJ),"绿标")</f>
        <v>绿标</v>
      </c>
      <c r="T5107" s="93" t="str" cm="1">
        <f t="array" ref="T5107:U5107">_xlfn.XLOOKUP(Q5107,匹配表1065!L:L,匹配表1065!M:N)</f>
        <v>脑血管</v>
      </c>
      <c r="U5107" s="94" t="str">
        <v>神经内科</v>
      </c>
      <c r="V5107" s="95" t="s">
        <v>70</v>
      </c>
      <c r="W5107" s="93">
        <f>_xlfn.XLOOKUP(M5107,匹配表1065!D:D,匹配表1065!F:F)*N5107</f>
        <v>4</v>
      </c>
    </row>
    <row r="5108" customHeight="1" spans="1:23">
      <c r="A5108" s="89" t="s">
        <v>877</v>
      </c>
      <c r="B5108" s="105">
        <v>46211</v>
      </c>
      <c r="C5108" s="91" t="str">
        <f t="shared" si="160"/>
        <v>7月第2周</v>
      </c>
      <c r="D5108" s="89" t="s">
        <v>892</v>
      </c>
      <c r="E5108" s="89" t="str">
        <f t="shared" si="161"/>
        <v>7月第2周--周3</v>
      </c>
      <c r="F5108" s="103" t="s">
        <v>27</v>
      </c>
      <c r="G5108" s="102" t="s">
        <v>136</v>
      </c>
      <c r="H5108" s="92" t="str">
        <f>_xlfn.XLOOKUP(O5108,匹配表1065!T:T,匹配表1065!W:W)</f>
        <v>青岛市</v>
      </c>
      <c r="I5108" s="89" t="str">
        <f>_xlfn.XLOOKUP(O5108,匹配表1065!T:T,匹配表1065!X:X)</f>
        <v>PME2031</v>
      </c>
      <c r="J5108" s="102" t="s">
        <v>155</v>
      </c>
      <c r="K5108" s="89" cm="1">
        <f ca="1" t="array" ref="K5108:L5108">_xlfn.XLOOKUP(J5108,匹配表1065!Y:Y,匹配表1065!AA:AB)</f>
        <v>31</v>
      </c>
      <c r="L5108" s="89" t="str">
        <v>3个月以上</v>
      </c>
      <c r="M5108" s="92" t="s">
        <v>55</v>
      </c>
      <c r="N5108" s="102">
        <v>1</v>
      </c>
      <c r="O5108" s="93" t="str">
        <f>_xlfn.XLOOKUP(P5108,匹配表1065!U:U,匹配表1065!T:T)</f>
        <v>HO00001478</v>
      </c>
      <c r="P5108" s="102" t="s">
        <v>156</v>
      </c>
      <c r="Q5108" s="102" t="s">
        <v>157</v>
      </c>
      <c r="R5108" s="89" t="str">
        <f>_xlfn.XLOOKUP(Q5108,匹配表1065!L:L,匹配表1065!O:O)</f>
        <v>A</v>
      </c>
      <c r="S5108" s="93" t="str">
        <f>IFERROR(_xlfn.XLOOKUP(Q5108,匹配表1065!AI:AI,匹配表1065!AJ:AJ),"绿标")</f>
        <v>红标</v>
      </c>
      <c r="T5108" s="93" t="str" cm="1">
        <f t="array" ref="T5108:U5108">_xlfn.XLOOKUP(Q5108,匹配表1065!L:L,匹配表1065!M:N)</f>
        <v>头痛</v>
      </c>
      <c r="U5108" s="94" t="str">
        <v>神经内科</v>
      </c>
      <c r="V5108" s="95" t="s">
        <v>70</v>
      </c>
      <c r="W5108" s="93">
        <f>_xlfn.XLOOKUP(M5108,匹配表1065!D:D,匹配表1065!F:F)*N5108</f>
        <v>8</v>
      </c>
    </row>
    <row r="5109" customHeight="1" spans="1:23">
      <c r="A5109" s="89" t="s">
        <v>877</v>
      </c>
      <c r="B5109" s="105">
        <v>46211</v>
      </c>
      <c r="C5109" s="91" t="str">
        <f t="shared" ref="C5109:C5172" si="162">MONTH(B5109)&amp;TEXT(WEEKNUM(B5109,2)-WEEKNUM(B5109+1-DAY(B5109),2)+1,"月第0周")</f>
        <v>7月第2周</v>
      </c>
      <c r="D5109" s="89" t="s">
        <v>892</v>
      </c>
      <c r="E5109" s="89" t="str">
        <f t="shared" ref="E5109:E5172" si="163">D5109&amp;"--"&amp;"周"&amp;WEEKDAY(B5109,2)</f>
        <v>7月第2周--周3</v>
      </c>
      <c r="F5109" s="103" t="s">
        <v>27</v>
      </c>
      <c r="G5109" s="102" t="s">
        <v>167</v>
      </c>
      <c r="H5109" s="92" t="str">
        <f>_xlfn.XLOOKUP(O5109,匹配表1065!T:T,匹配表1065!W:W)</f>
        <v>苏州市</v>
      </c>
      <c r="I5109" s="89" t="str">
        <f>_xlfn.XLOOKUP(O5109,匹配表1065!T:T,匹配表1065!X:X)</f>
        <v>PME2011</v>
      </c>
      <c r="J5109" s="102" t="s">
        <v>168</v>
      </c>
      <c r="K5109" s="89" cm="1">
        <f ca="1" t="array" ref="K5109:L5109">_xlfn.XLOOKUP(J5109,匹配表1065!Y:Y,匹配表1065!AA:AB)</f>
        <v>19</v>
      </c>
      <c r="L5109" s="89" t="str">
        <v>3个月以上</v>
      </c>
      <c r="M5109" s="92" t="s">
        <v>30</v>
      </c>
      <c r="N5109" s="102">
        <v>3</v>
      </c>
      <c r="O5109" s="93" t="str">
        <f>_xlfn.XLOOKUP(P5109,匹配表1065!U:U,匹配表1065!T:T)</f>
        <v>HO00307823</v>
      </c>
      <c r="P5109" s="102" t="s">
        <v>169</v>
      </c>
      <c r="Q5109" s="102" t="s">
        <v>170</v>
      </c>
      <c r="R5109" s="89" t="str">
        <f>_xlfn.XLOOKUP(Q5109,匹配表1065!L:L,匹配表1065!O:O)</f>
        <v>A</v>
      </c>
      <c r="S5109" s="93" t="str">
        <f>IFERROR(_xlfn.XLOOKUP(Q5109,匹配表1065!AI:AI,匹配表1065!AJ:AJ),"绿标")</f>
        <v>红标</v>
      </c>
      <c r="T5109" s="93" t="str" cm="1">
        <f t="array" ref="T5109:U5109">_xlfn.XLOOKUP(Q5109,匹配表1065!L:L,匹配表1065!M:N)</f>
        <v>头痛</v>
      </c>
      <c r="U5109" s="94" t="str">
        <v>神经内科</v>
      </c>
      <c r="V5109" s="95" t="s">
        <v>67</v>
      </c>
      <c r="W5109" s="93">
        <f>_xlfn.XLOOKUP(M5109,匹配表1065!D:D,匹配表1065!F:F)*N5109</f>
        <v>36</v>
      </c>
    </row>
    <row r="5110" customHeight="1" spans="1:23">
      <c r="A5110" s="89" t="s">
        <v>877</v>
      </c>
      <c r="B5110" s="105">
        <v>46211</v>
      </c>
      <c r="C5110" s="91" t="str">
        <f t="shared" si="162"/>
        <v>7月第2周</v>
      </c>
      <c r="D5110" s="89" t="s">
        <v>892</v>
      </c>
      <c r="E5110" s="89" t="str">
        <f t="shared" si="163"/>
        <v>7月第2周--周3</v>
      </c>
      <c r="F5110" s="103" t="s">
        <v>27</v>
      </c>
      <c r="G5110" s="102" t="s">
        <v>167</v>
      </c>
      <c r="H5110" s="92" t="str">
        <f>_xlfn.XLOOKUP(O5110,匹配表1065!T:T,匹配表1065!W:W)</f>
        <v>苏州市</v>
      </c>
      <c r="I5110" s="89" t="str">
        <f>_xlfn.XLOOKUP(O5110,匹配表1065!T:T,匹配表1065!X:X)</f>
        <v>PME2011</v>
      </c>
      <c r="J5110" s="102" t="s">
        <v>168</v>
      </c>
      <c r="K5110" s="89" cm="1">
        <f ca="1" t="array" ref="K5110:L5110">_xlfn.XLOOKUP(J5110,匹配表1065!Y:Y,匹配表1065!AA:AB)</f>
        <v>19</v>
      </c>
      <c r="L5110" s="89" t="str">
        <v>3个月以上</v>
      </c>
      <c r="M5110" s="92" t="s">
        <v>30</v>
      </c>
      <c r="N5110" s="102">
        <v>1</v>
      </c>
      <c r="O5110" s="93" t="str">
        <f>_xlfn.XLOOKUP(P5110,匹配表1065!U:U,匹配表1065!T:T)</f>
        <v>HO00307823</v>
      </c>
      <c r="P5110" s="102" t="s">
        <v>169</v>
      </c>
      <c r="Q5110" s="102" t="s">
        <v>172</v>
      </c>
      <c r="R5110" s="89" t="str">
        <f>_xlfn.XLOOKUP(Q5110,匹配表1065!L:L,匹配表1065!O:O)</f>
        <v>C</v>
      </c>
      <c r="S5110" s="93" t="str">
        <f>IFERROR(_xlfn.XLOOKUP(Q5110,匹配表1065!AI:AI,匹配表1065!AJ:AJ),"绿标")</f>
        <v>绿标</v>
      </c>
      <c r="T5110" s="93" t="str" cm="1">
        <f t="array" ref="T5110:U5110">_xlfn.XLOOKUP(Q5110,匹配表1065!L:L,匹配表1065!M:N)</f>
        <v>眩晕</v>
      </c>
      <c r="U5110" s="94" t="str">
        <v>神经内科</v>
      </c>
      <c r="V5110" s="95" t="s">
        <v>70</v>
      </c>
      <c r="W5110" s="93">
        <f>_xlfn.XLOOKUP(M5110,匹配表1065!D:D,匹配表1065!F:F)*N5110</f>
        <v>12</v>
      </c>
    </row>
    <row r="5111" customHeight="1" spans="1:23">
      <c r="A5111" s="89" t="s">
        <v>877</v>
      </c>
      <c r="B5111" s="105">
        <v>46211</v>
      </c>
      <c r="C5111" s="91" t="str">
        <f t="shared" si="162"/>
        <v>7月第2周</v>
      </c>
      <c r="D5111" s="89" t="s">
        <v>892</v>
      </c>
      <c r="E5111" s="89" t="str">
        <f t="shared" si="163"/>
        <v>7月第2周--周3</v>
      </c>
      <c r="F5111" s="103" t="s">
        <v>27</v>
      </c>
      <c r="G5111" s="102" t="s">
        <v>167</v>
      </c>
      <c r="H5111" s="92" t="str">
        <f>_xlfn.XLOOKUP(O5111,匹配表1065!T:T,匹配表1065!W:W)</f>
        <v>苏州市</v>
      </c>
      <c r="I5111" s="89" t="str">
        <f>_xlfn.XLOOKUP(O5111,匹配表1065!T:T,匹配表1065!X:X)</f>
        <v>PME2016</v>
      </c>
      <c r="J5111" s="102" t="s">
        <v>173</v>
      </c>
      <c r="K5111" s="89" cm="1">
        <f ca="1" t="array" ref="K5111:L5111">_xlfn.XLOOKUP(J5111,匹配表1065!Y:Y,匹配表1065!AA:AB)</f>
        <v>1</v>
      </c>
      <c r="L5111" s="89" t="str">
        <v>3个月以内</v>
      </c>
      <c r="M5111" s="92" t="s">
        <v>30</v>
      </c>
      <c r="N5111" s="102">
        <v>1</v>
      </c>
      <c r="O5111" s="93" t="str">
        <f>_xlfn.XLOOKUP(P5111,匹配表1065!U:U,匹配表1065!T:T)</f>
        <v>HO00001043</v>
      </c>
      <c r="P5111" s="102" t="s">
        <v>221</v>
      </c>
      <c r="Q5111" s="102" t="s">
        <v>291</v>
      </c>
      <c r="R5111" s="89" t="str">
        <f>_xlfn.XLOOKUP(Q5111,匹配表1065!L:L,匹配表1065!O:O)</f>
        <v>A</v>
      </c>
      <c r="S5111" s="93" t="str">
        <f>IFERROR(_xlfn.XLOOKUP(Q5111,匹配表1065!AI:AI,匹配表1065!AJ:AJ),"绿标")</f>
        <v>红标</v>
      </c>
      <c r="T5111" s="93" t="str" cm="1">
        <f t="array" ref="T5111:U5111">_xlfn.XLOOKUP(Q5111,匹配表1065!L:L,匹配表1065!M:N)</f>
        <v>头痛</v>
      </c>
      <c r="U5111" s="94" t="str">
        <v>神经内科</v>
      </c>
      <c r="V5111" s="95" t="s">
        <v>58</v>
      </c>
      <c r="W5111" s="93">
        <f>_xlfn.XLOOKUP(M5111,匹配表1065!D:D,匹配表1065!F:F)*N5111</f>
        <v>12</v>
      </c>
    </row>
    <row r="5112" customHeight="1" spans="1:23">
      <c r="A5112" s="89" t="s">
        <v>877</v>
      </c>
      <c r="B5112" s="105">
        <v>46211</v>
      </c>
      <c r="C5112" s="91" t="str">
        <f t="shared" si="162"/>
        <v>7月第2周</v>
      </c>
      <c r="D5112" s="89" t="s">
        <v>892</v>
      </c>
      <c r="E5112" s="89" t="str">
        <f t="shared" si="163"/>
        <v>7月第2周--周3</v>
      </c>
      <c r="F5112" s="103" t="s">
        <v>27</v>
      </c>
      <c r="G5112" s="102" t="s">
        <v>167</v>
      </c>
      <c r="H5112" s="92" t="str">
        <f>_xlfn.XLOOKUP(O5112,匹配表1065!T:T,匹配表1065!W:W)</f>
        <v>苏州市</v>
      </c>
      <c r="I5112" s="89" t="str">
        <f>_xlfn.XLOOKUP(O5112,匹配表1065!T:T,匹配表1065!X:X)</f>
        <v>PME2016</v>
      </c>
      <c r="J5112" s="102" t="s">
        <v>173</v>
      </c>
      <c r="K5112" s="89" cm="1">
        <f ca="1" t="array" ref="K5112:L5112">_xlfn.XLOOKUP(J5112,匹配表1065!Y:Y,匹配表1065!AA:AB)</f>
        <v>1</v>
      </c>
      <c r="L5112" s="89" t="str">
        <v>3个月以内</v>
      </c>
      <c r="M5112" s="92" t="s">
        <v>30</v>
      </c>
      <c r="N5112" s="102">
        <v>1</v>
      </c>
      <c r="O5112" s="93" t="str">
        <f>_xlfn.XLOOKUP(P5112,匹配表1065!U:U,匹配表1065!T:T)</f>
        <v>HO00001048</v>
      </c>
      <c r="P5112" s="102" t="s">
        <v>176</v>
      </c>
      <c r="Q5112" s="102" t="s">
        <v>290</v>
      </c>
      <c r="R5112" s="89" t="str">
        <f>_xlfn.XLOOKUP(Q5112,匹配表1065!L:L,匹配表1065!O:O)</f>
        <v>A</v>
      </c>
      <c r="S5112" s="93" t="str">
        <f>IFERROR(_xlfn.XLOOKUP(Q5112,匹配表1065!AI:AI,匹配表1065!AJ:AJ),"绿标")</f>
        <v>红标</v>
      </c>
      <c r="T5112" s="93" t="str" cm="1">
        <f t="array" ref="T5112:U5112">_xlfn.XLOOKUP(Q5112,匹配表1065!L:L,匹配表1065!M:N)</f>
        <v>头痛</v>
      </c>
      <c r="U5112" s="94" t="str">
        <v>神经内科</v>
      </c>
      <c r="V5112" s="95" t="s">
        <v>70</v>
      </c>
      <c r="W5112" s="93">
        <f>_xlfn.XLOOKUP(M5112,匹配表1065!D:D,匹配表1065!F:F)*N5112</f>
        <v>12</v>
      </c>
    </row>
    <row r="5113" customHeight="1" spans="1:23">
      <c r="A5113" s="89" t="s">
        <v>877</v>
      </c>
      <c r="B5113" s="105">
        <v>46211</v>
      </c>
      <c r="C5113" s="91" t="str">
        <f t="shared" si="162"/>
        <v>7月第2周</v>
      </c>
      <c r="D5113" s="89" t="s">
        <v>892</v>
      </c>
      <c r="E5113" s="89" t="str">
        <f t="shared" si="163"/>
        <v>7月第2周--周3</v>
      </c>
      <c r="F5113" s="103" t="s">
        <v>27</v>
      </c>
      <c r="G5113" s="102" t="s">
        <v>167</v>
      </c>
      <c r="H5113" s="92" t="str">
        <f>_xlfn.XLOOKUP(O5113,匹配表1065!T:T,匹配表1065!W:W)</f>
        <v>苏州市</v>
      </c>
      <c r="I5113" s="89" t="str">
        <f>_xlfn.XLOOKUP(O5113,匹配表1065!T:T,匹配表1065!X:X)</f>
        <v>PME2016</v>
      </c>
      <c r="J5113" s="102" t="s">
        <v>173</v>
      </c>
      <c r="K5113" s="89" cm="1">
        <f ca="1" t="array" ref="K5113:L5113">_xlfn.XLOOKUP(J5113,匹配表1065!Y:Y,匹配表1065!AA:AB)</f>
        <v>1</v>
      </c>
      <c r="L5113" s="89" t="str">
        <v>3个月以内</v>
      </c>
      <c r="M5113" s="92" t="s">
        <v>35</v>
      </c>
      <c r="N5113" s="102">
        <v>1</v>
      </c>
      <c r="O5113" s="93" t="str">
        <f>_xlfn.XLOOKUP(P5113,匹配表1065!U:U,匹配表1065!T:T)</f>
        <v>HO00001048</v>
      </c>
      <c r="P5113" s="102" t="s">
        <v>176</v>
      </c>
      <c r="Q5113" s="102" t="s">
        <v>389</v>
      </c>
      <c r="R5113" s="89" t="str">
        <f>_xlfn.XLOOKUP(Q5113,匹配表1065!L:L,匹配表1065!O:O)</f>
        <v>B</v>
      </c>
      <c r="S5113" s="93" t="str">
        <f>IFERROR(_xlfn.XLOOKUP(Q5113,匹配表1065!AI:AI,匹配表1065!AJ:AJ),"绿标")</f>
        <v>绿标</v>
      </c>
      <c r="T5113" s="93" t="str" cm="1">
        <f t="array" ref="T5113:U5113">_xlfn.XLOOKUP(Q5113,匹配表1065!L:L,匹配表1065!M:N)</f>
        <v>抑郁焦虑</v>
      </c>
      <c r="U5113" s="94" t="str">
        <v>神经内科</v>
      </c>
      <c r="V5113" s="95" t="s">
        <v>58</v>
      </c>
      <c r="W5113" s="93">
        <f>_xlfn.XLOOKUP(M5113,匹配表1065!D:D,匹配表1065!F:F)*N5113</f>
        <v>4</v>
      </c>
    </row>
    <row r="5114" customHeight="1" spans="1:23">
      <c r="A5114" s="89" t="s">
        <v>877</v>
      </c>
      <c r="B5114" s="105">
        <v>46211</v>
      </c>
      <c r="C5114" s="91" t="str">
        <f t="shared" si="162"/>
        <v>7月第2周</v>
      </c>
      <c r="D5114" s="89" t="s">
        <v>892</v>
      </c>
      <c r="E5114" s="89" t="str">
        <f t="shared" si="163"/>
        <v>7月第2周--周3</v>
      </c>
      <c r="F5114" s="103" t="s">
        <v>27</v>
      </c>
      <c r="G5114" s="102" t="s">
        <v>167</v>
      </c>
      <c r="H5114" s="92" t="str">
        <f>_xlfn.XLOOKUP(O5114,匹配表1065!T:T,匹配表1065!W:W)</f>
        <v>苏州市</v>
      </c>
      <c r="I5114" s="89" t="str">
        <f>_xlfn.XLOOKUP(O5114,匹配表1065!T:T,匹配表1065!X:X)</f>
        <v>PME2016</v>
      </c>
      <c r="J5114" s="102" t="s">
        <v>173</v>
      </c>
      <c r="K5114" s="89" cm="1">
        <f ca="1" t="array" ref="K5114:L5114">_xlfn.XLOOKUP(J5114,匹配表1065!Y:Y,匹配表1065!AA:AB)</f>
        <v>1</v>
      </c>
      <c r="L5114" s="89" t="str">
        <v>3个月以内</v>
      </c>
      <c r="M5114" s="92" t="s">
        <v>55</v>
      </c>
      <c r="N5114" s="102">
        <v>1</v>
      </c>
      <c r="O5114" s="93" t="str">
        <f>_xlfn.XLOOKUP(P5114,匹配表1065!U:U,匹配表1065!T:T)</f>
        <v>HO00001043</v>
      </c>
      <c r="P5114" s="102" t="s">
        <v>221</v>
      </c>
      <c r="Q5114" s="102" t="s">
        <v>222</v>
      </c>
      <c r="R5114" s="89" t="str">
        <f>_xlfn.XLOOKUP(Q5114,匹配表1065!L:L,匹配表1065!O:O)</f>
        <v>B</v>
      </c>
      <c r="S5114" s="93" t="str">
        <f>IFERROR(_xlfn.XLOOKUP(Q5114,匹配表1065!AI:AI,匹配表1065!AJ:AJ),"绿标")</f>
        <v>绿标</v>
      </c>
      <c r="T5114" s="93" t="str" cm="1">
        <f t="array" ref="T5114:U5114">_xlfn.XLOOKUP(Q5114,匹配表1065!L:L,匹配表1065!M:N)</f>
        <v>脑血管</v>
      </c>
      <c r="U5114" s="94" t="str">
        <v>神经内科</v>
      </c>
      <c r="V5114" s="95" t="s">
        <v>70</v>
      </c>
      <c r="W5114" s="93">
        <f>_xlfn.XLOOKUP(M5114,匹配表1065!D:D,匹配表1065!F:F)*N5114</f>
        <v>8</v>
      </c>
    </row>
    <row r="5115" customHeight="1" spans="1:23">
      <c r="A5115" s="89" t="s">
        <v>877</v>
      </c>
      <c r="B5115" s="105">
        <v>46211</v>
      </c>
      <c r="C5115" s="91" t="str">
        <f t="shared" si="162"/>
        <v>7月第2周</v>
      </c>
      <c r="D5115" s="89" t="s">
        <v>892</v>
      </c>
      <c r="E5115" s="89" t="str">
        <f t="shared" si="163"/>
        <v>7月第2周--周3</v>
      </c>
      <c r="F5115" s="103" t="s">
        <v>27</v>
      </c>
      <c r="G5115" s="102" t="s">
        <v>167</v>
      </c>
      <c r="H5115" s="92" t="str">
        <f>_xlfn.XLOOKUP(O5115,匹配表1065!T:T,匹配表1065!W:W)</f>
        <v>苏州市</v>
      </c>
      <c r="I5115" s="89" t="str">
        <f>_xlfn.XLOOKUP(O5115,匹配表1065!T:T,匹配表1065!X:X)</f>
        <v>PME2009</v>
      </c>
      <c r="J5115" s="102" t="s">
        <v>193</v>
      </c>
      <c r="K5115" s="89" cm="1">
        <f ca="1" t="array" ref="K5115:L5115">_xlfn.XLOOKUP(J5115,匹配表1065!Y:Y,匹配表1065!AA:AB)</f>
        <v>7</v>
      </c>
      <c r="L5115" s="89" t="str">
        <v>3个月以上</v>
      </c>
      <c r="M5115" s="92" t="s">
        <v>35</v>
      </c>
      <c r="N5115" s="102">
        <v>1</v>
      </c>
      <c r="O5115" s="93" t="str">
        <f>_xlfn.XLOOKUP(P5115,匹配表1065!U:U,匹配表1065!T:T)</f>
        <v>HO00017518</v>
      </c>
      <c r="P5115" s="102" t="s">
        <v>194</v>
      </c>
      <c r="Q5115" s="102" t="s">
        <v>195</v>
      </c>
      <c r="R5115" s="89" t="str">
        <f>_xlfn.XLOOKUP(Q5115,匹配表1065!L:L,匹配表1065!O:O)</f>
        <v>C</v>
      </c>
      <c r="S5115" s="93" t="str">
        <f>IFERROR(_xlfn.XLOOKUP(Q5115,匹配表1065!AI:AI,匹配表1065!AJ:AJ),"绿标")</f>
        <v>红标</v>
      </c>
      <c r="T5115" s="93" t="str" cm="1">
        <f t="array" ref="T5115:U5115">_xlfn.XLOOKUP(Q5115,匹配表1065!L:L,匹配表1065!M:N)</f>
        <v>眩晕</v>
      </c>
      <c r="U5115" s="94" t="str">
        <v>耳鼻喉科</v>
      </c>
      <c r="V5115" s="95" t="s">
        <v>70</v>
      </c>
      <c r="W5115" s="93">
        <f>_xlfn.XLOOKUP(M5115,匹配表1065!D:D,匹配表1065!F:F)*N5115</f>
        <v>4</v>
      </c>
    </row>
    <row r="5116" customHeight="1" spans="1:23">
      <c r="A5116" s="89" t="s">
        <v>877</v>
      </c>
      <c r="B5116" s="105">
        <v>46211</v>
      </c>
      <c r="C5116" s="91" t="str">
        <f t="shared" si="162"/>
        <v>7月第2周</v>
      </c>
      <c r="D5116" s="89" t="s">
        <v>892</v>
      </c>
      <c r="E5116" s="89" t="str">
        <f t="shared" si="163"/>
        <v>7月第2周--周3</v>
      </c>
      <c r="F5116" s="103" t="s">
        <v>27</v>
      </c>
      <c r="G5116" s="102" t="s">
        <v>167</v>
      </c>
      <c r="H5116" s="92" t="str">
        <f>_xlfn.XLOOKUP(O5116,匹配表1065!T:T,匹配表1065!W:W)</f>
        <v>无锡市</v>
      </c>
      <c r="I5116" s="89" t="str">
        <f>_xlfn.XLOOKUP(O5116,匹配表1065!T:T,匹配表1065!X:X)</f>
        <v>PME2009</v>
      </c>
      <c r="J5116" s="102" t="s">
        <v>193</v>
      </c>
      <c r="K5116" s="89" cm="1">
        <f ca="1" t="array" ref="K5116:L5116">_xlfn.XLOOKUP(J5116,匹配表1065!Y:Y,匹配表1065!AA:AB)</f>
        <v>7</v>
      </c>
      <c r="L5116" s="89" t="str">
        <v>3个月以上</v>
      </c>
      <c r="M5116" s="92" t="s">
        <v>35</v>
      </c>
      <c r="N5116" s="102">
        <v>1</v>
      </c>
      <c r="O5116" s="93" t="str">
        <f>_xlfn.XLOOKUP(P5116,匹配表1065!U:U,匹配表1065!T:T)</f>
        <v>HO00001116</v>
      </c>
      <c r="P5116" s="102" t="s">
        <v>229</v>
      </c>
      <c r="Q5116" s="102" t="s">
        <v>907</v>
      </c>
      <c r="R5116" s="89" t="str">
        <f>_xlfn.XLOOKUP(Q5116,匹配表1065!L:L,匹配表1065!O:O)</f>
        <v>C</v>
      </c>
      <c r="S5116" s="93" t="str">
        <f>IFERROR(_xlfn.XLOOKUP(Q5116,匹配表1065!AI:AI,匹配表1065!AJ:AJ),"绿标")</f>
        <v>绿标</v>
      </c>
      <c r="T5116" s="93" t="str" cm="1">
        <f t="array" ref="T5116:U5116">_xlfn.XLOOKUP(Q5116,匹配表1065!L:L,匹配表1065!M:N)</f>
        <v>耳鼻喉</v>
      </c>
      <c r="U5116" s="94" t="str">
        <v>耳鼻喉科</v>
      </c>
      <c r="V5116" s="95" t="s">
        <v>70</v>
      </c>
      <c r="W5116" s="93">
        <f>_xlfn.XLOOKUP(M5116,匹配表1065!D:D,匹配表1065!F:F)*N5116</f>
        <v>4</v>
      </c>
    </row>
    <row r="5117" customHeight="1" spans="1:23">
      <c r="A5117" s="89" t="s">
        <v>877</v>
      </c>
      <c r="B5117" s="105">
        <v>46211</v>
      </c>
      <c r="C5117" s="91" t="str">
        <f t="shared" si="162"/>
        <v>7月第2周</v>
      </c>
      <c r="D5117" s="89" t="s">
        <v>892</v>
      </c>
      <c r="E5117" s="89" t="str">
        <f t="shared" si="163"/>
        <v>7月第2周--周3</v>
      </c>
      <c r="F5117" s="103" t="s">
        <v>27</v>
      </c>
      <c r="G5117" s="102" t="s">
        <v>167</v>
      </c>
      <c r="H5117" s="92" t="str">
        <f>_xlfn.XLOOKUP(O5117,匹配表1065!T:T,匹配表1065!W:W)</f>
        <v>苏州市</v>
      </c>
      <c r="I5117" s="89" t="str">
        <f>_xlfn.XLOOKUP(O5117,匹配表1065!T:T,匹配表1065!X:X)</f>
        <v>PME2017</v>
      </c>
      <c r="J5117" s="102" t="s">
        <v>323</v>
      </c>
      <c r="K5117" s="89" cm="1">
        <f ca="1" t="array" ref="K5117:L5117">_xlfn.XLOOKUP(J5117,匹配表1065!Y:Y,匹配表1065!AA:AB)</f>
        <v>7</v>
      </c>
      <c r="L5117" s="89" t="str">
        <v>3个月以上</v>
      </c>
      <c r="M5117" s="92" t="s">
        <v>35</v>
      </c>
      <c r="N5117" s="102">
        <v>1</v>
      </c>
      <c r="O5117" s="93" t="str">
        <f>_xlfn.XLOOKUP(P5117,匹配表1065!U:U,匹配表1065!T:T)</f>
        <v>HO00001110</v>
      </c>
      <c r="P5117" s="102" t="s">
        <v>324</v>
      </c>
      <c r="Q5117" s="102" t="s">
        <v>533</v>
      </c>
      <c r="R5117" s="89" t="str">
        <f>_xlfn.XLOOKUP(Q5117,匹配表1065!L:L,匹配表1065!O:O)</f>
        <v>A</v>
      </c>
      <c r="S5117" s="93" t="str">
        <f>IFERROR(_xlfn.XLOOKUP(Q5117,匹配表1065!AI:AI,匹配表1065!AJ:AJ),"绿标")</f>
        <v>绿标</v>
      </c>
      <c r="T5117" s="93" t="str" cm="1">
        <f t="array" ref="T5117:U5117">_xlfn.XLOOKUP(Q5117,匹配表1065!L:L,匹配表1065!M:N)</f>
        <v>头痛</v>
      </c>
      <c r="U5117" s="94" t="str">
        <v>神经内科</v>
      </c>
      <c r="V5117" s="95" t="s">
        <v>58</v>
      </c>
      <c r="W5117" s="93">
        <f>_xlfn.XLOOKUP(M5117,匹配表1065!D:D,匹配表1065!F:F)*N5117</f>
        <v>4</v>
      </c>
    </row>
    <row r="5118" customHeight="1" spans="1:23">
      <c r="A5118" s="89" t="s">
        <v>877</v>
      </c>
      <c r="B5118" s="105">
        <v>46211</v>
      </c>
      <c r="C5118" s="91" t="str">
        <f t="shared" si="162"/>
        <v>7月第2周</v>
      </c>
      <c r="D5118" s="89" t="s">
        <v>892</v>
      </c>
      <c r="E5118" s="89" t="str">
        <f t="shared" si="163"/>
        <v>7月第2周--周3</v>
      </c>
      <c r="F5118" s="103" t="s">
        <v>27</v>
      </c>
      <c r="G5118" s="102" t="s">
        <v>167</v>
      </c>
      <c r="H5118" s="92" t="str">
        <f>_xlfn.XLOOKUP(O5118,匹配表1065!T:T,匹配表1065!W:W)</f>
        <v>苏州市</v>
      </c>
      <c r="I5118" s="89" t="str">
        <f>_xlfn.XLOOKUP(O5118,匹配表1065!T:T,匹配表1065!X:X)</f>
        <v>PME2017</v>
      </c>
      <c r="J5118" s="102" t="s">
        <v>323</v>
      </c>
      <c r="K5118" s="89" cm="1">
        <f ca="1" t="array" ref="K5118:L5118">_xlfn.XLOOKUP(J5118,匹配表1065!Y:Y,匹配表1065!AA:AB)</f>
        <v>7</v>
      </c>
      <c r="L5118" s="89" t="str">
        <v>3个月以上</v>
      </c>
      <c r="M5118" s="92" t="s">
        <v>30</v>
      </c>
      <c r="N5118" s="102">
        <v>1</v>
      </c>
      <c r="O5118" s="93" t="str">
        <f>_xlfn.XLOOKUP(P5118,匹配表1065!U:U,匹配表1065!T:T)</f>
        <v>HO00001044</v>
      </c>
      <c r="P5118" s="102" t="s">
        <v>346</v>
      </c>
      <c r="Q5118" s="102" t="s">
        <v>347</v>
      </c>
      <c r="R5118" s="89" t="str">
        <f>_xlfn.XLOOKUP(Q5118,匹配表1065!L:L,匹配表1065!O:O)</f>
        <v>A</v>
      </c>
      <c r="S5118" s="93" t="str">
        <f>IFERROR(_xlfn.XLOOKUP(Q5118,匹配表1065!AI:AI,匹配表1065!AJ:AJ),"绿标")</f>
        <v>红标</v>
      </c>
      <c r="T5118" s="93" t="str" cm="1">
        <f t="array" ref="T5118:U5118">_xlfn.XLOOKUP(Q5118,匹配表1065!L:L,匹配表1065!M:N)</f>
        <v>头痛</v>
      </c>
      <c r="U5118" s="94" t="str">
        <v>神经内科</v>
      </c>
      <c r="V5118" s="95" t="s">
        <v>33</v>
      </c>
      <c r="W5118" s="93">
        <f>_xlfn.XLOOKUP(M5118,匹配表1065!D:D,匹配表1065!F:F)*N5118</f>
        <v>12</v>
      </c>
    </row>
    <row r="5119" customHeight="1" spans="1:23">
      <c r="A5119" s="89" t="s">
        <v>877</v>
      </c>
      <c r="B5119" s="105">
        <v>46211</v>
      </c>
      <c r="C5119" s="91" t="str">
        <f t="shared" si="162"/>
        <v>7月第2周</v>
      </c>
      <c r="D5119" s="89" t="s">
        <v>892</v>
      </c>
      <c r="E5119" s="89" t="str">
        <f t="shared" si="163"/>
        <v>7月第2周--周3</v>
      </c>
      <c r="F5119" s="103" t="s">
        <v>27</v>
      </c>
      <c r="G5119" s="102" t="s">
        <v>167</v>
      </c>
      <c r="H5119" s="92" t="str">
        <f>_xlfn.XLOOKUP(O5119,匹配表1065!T:T,匹配表1065!W:W)</f>
        <v>苏州市</v>
      </c>
      <c r="I5119" s="89" t="str">
        <f>_xlfn.XLOOKUP(O5119,匹配表1065!T:T,匹配表1065!X:X)</f>
        <v>PME2010</v>
      </c>
      <c r="J5119" s="102" t="s">
        <v>186</v>
      </c>
      <c r="K5119" s="89" cm="1">
        <f ca="1" t="array" ref="K5119:L5119">_xlfn.XLOOKUP(J5119,匹配表1065!Y:Y,匹配表1065!AA:AB)</f>
        <v>6</v>
      </c>
      <c r="L5119" s="89" t="str">
        <v>3个月以上</v>
      </c>
      <c r="M5119" s="92" t="s">
        <v>30</v>
      </c>
      <c r="N5119" s="102">
        <v>1</v>
      </c>
      <c r="O5119" s="93" t="str">
        <f>_xlfn.XLOOKUP(P5119,匹配表1065!U:U,匹配表1065!T:T)</f>
        <v>HO00001051</v>
      </c>
      <c r="P5119" s="102" t="s">
        <v>191</v>
      </c>
      <c r="Q5119" s="102" t="s">
        <v>354</v>
      </c>
      <c r="R5119" s="89" t="str">
        <f>_xlfn.XLOOKUP(Q5119,匹配表1065!L:L,匹配表1065!O:O)</f>
        <v>A</v>
      </c>
      <c r="S5119" s="93" t="str">
        <f>IFERROR(_xlfn.XLOOKUP(Q5119,匹配表1065!AI:AI,匹配表1065!AJ:AJ),"绿标")</f>
        <v>黑标</v>
      </c>
      <c r="T5119" s="93" t="str" cm="1">
        <f t="array" ref="T5119:U5119">_xlfn.XLOOKUP(Q5119,匹配表1065!L:L,匹配表1065!M:N)</f>
        <v>头痛</v>
      </c>
      <c r="U5119" s="94" t="str">
        <v>神经内科</v>
      </c>
      <c r="V5119" s="95" t="s">
        <v>70</v>
      </c>
      <c r="W5119" s="93">
        <f>_xlfn.XLOOKUP(M5119,匹配表1065!D:D,匹配表1065!F:F)*N5119</f>
        <v>12</v>
      </c>
    </row>
    <row r="5120" customHeight="1" spans="1:23">
      <c r="A5120" s="89" t="s">
        <v>877</v>
      </c>
      <c r="B5120" s="105">
        <v>46211</v>
      </c>
      <c r="C5120" s="91" t="str">
        <f t="shared" si="162"/>
        <v>7月第2周</v>
      </c>
      <c r="D5120" s="89" t="s">
        <v>892</v>
      </c>
      <c r="E5120" s="89" t="str">
        <f t="shared" si="163"/>
        <v>7月第2周--周3</v>
      </c>
      <c r="F5120" s="103" t="s">
        <v>27</v>
      </c>
      <c r="G5120" s="102" t="s">
        <v>167</v>
      </c>
      <c r="H5120" s="92" t="str">
        <f>_xlfn.XLOOKUP(O5120,匹配表1065!T:T,匹配表1065!W:W)</f>
        <v>苏州市</v>
      </c>
      <c r="I5120" s="89" t="str">
        <f>_xlfn.XLOOKUP(O5120,匹配表1065!T:T,匹配表1065!X:X)</f>
        <v>PME2010</v>
      </c>
      <c r="J5120" s="102" t="s">
        <v>186</v>
      </c>
      <c r="K5120" s="89" cm="1">
        <f ca="1" t="array" ref="K5120:L5120">_xlfn.XLOOKUP(J5120,匹配表1065!Y:Y,匹配表1065!AA:AB)</f>
        <v>6</v>
      </c>
      <c r="L5120" s="89" t="str">
        <v>3个月以上</v>
      </c>
      <c r="M5120" s="92" t="s">
        <v>35</v>
      </c>
      <c r="N5120" s="102">
        <v>1</v>
      </c>
      <c r="O5120" s="93" t="str">
        <f>_xlfn.XLOOKUP(P5120,匹配表1065!U:U,匹配表1065!T:T)</f>
        <v>HO00001051</v>
      </c>
      <c r="P5120" s="102" t="s">
        <v>191</v>
      </c>
      <c r="Q5120" s="102" t="s">
        <v>192</v>
      </c>
      <c r="R5120" s="89" t="str">
        <f>_xlfn.XLOOKUP(Q5120,匹配表1065!L:L,匹配表1065!O:O)</f>
        <v>B</v>
      </c>
      <c r="S5120" s="93" t="str">
        <f>IFERROR(_xlfn.XLOOKUP(Q5120,匹配表1065!AI:AI,匹配表1065!AJ:AJ),"绿标")</f>
        <v>绿标</v>
      </c>
      <c r="T5120" s="93" t="str" cm="1">
        <f t="array" ref="T5120:U5120">_xlfn.XLOOKUP(Q5120,匹配表1065!L:L,匹配表1065!M:N)</f>
        <v>抑郁焦虑</v>
      </c>
      <c r="U5120" s="94" t="str">
        <v>神经内科</v>
      </c>
      <c r="V5120" s="95" t="s">
        <v>70</v>
      </c>
      <c r="W5120" s="93">
        <f>_xlfn.XLOOKUP(M5120,匹配表1065!D:D,匹配表1065!F:F)*N5120</f>
        <v>4</v>
      </c>
    </row>
    <row r="5121" customHeight="1" spans="1:23">
      <c r="A5121" s="89" t="s">
        <v>877</v>
      </c>
      <c r="B5121" s="105">
        <v>46211</v>
      </c>
      <c r="C5121" s="91" t="str">
        <f t="shared" si="162"/>
        <v>7月第2周</v>
      </c>
      <c r="D5121" s="89" t="s">
        <v>892</v>
      </c>
      <c r="E5121" s="89" t="str">
        <f t="shared" si="163"/>
        <v>7月第2周--周3</v>
      </c>
      <c r="F5121" s="103" t="s">
        <v>27</v>
      </c>
      <c r="G5121" s="102" t="s">
        <v>167</v>
      </c>
      <c r="H5121" s="92" t="str">
        <f>_xlfn.XLOOKUP(O5121,匹配表1065!T:T,匹配表1065!W:W)</f>
        <v>苏州市</v>
      </c>
      <c r="I5121" s="89" t="str">
        <f>_xlfn.XLOOKUP(O5121,匹配表1065!T:T,匹配表1065!X:X)</f>
        <v>PME2010</v>
      </c>
      <c r="J5121" s="102" t="s">
        <v>186</v>
      </c>
      <c r="K5121" s="89" cm="1">
        <f ca="1" t="array" ref="K5121:L5121">_xlfn.XLOOKUP(J5121,匹配表1065!Y:Y,匹配表1065!AA:AB)</f>
        <v>6</v>
      </c>
      <c r="L5121" s="89" t="str">
        <v>3个月以上</v>
      </c>
      <c r="M5121" s="92" t="s">
        <v>35</v>
      </c>
      <c r="N5121" s="102">
        <v>1</v>
      </c>
      <c r="O5121" s="93" t="str">
        <f>_xlfn.XLOOKUP(P5121,匹配表1065!U:U,匹配表1065!T:T)</f>
        <v>HO00392084</v>
      </c>
      <c r="P5121" s="102" t="s">
        <v>187</v>
      </c>
      <c r="Q5121" s="102" t="s">
        <v>188</v>
      </c>
      <c r="R5121" s="89" t="str">
        <f>_xlfn.XLOOKUP(Q5121,匹配表1065!L:L,匹配表1065!O:O)</f>
        <v>A</v>
      </c>
      <c r="S5121" s="93" t="str">
        <f>IFERROR(_xlfn.XLOOKUP(Q5121,匹配表1065!AI:AI,匹配表1065!AJ:AJ),"绿标")</f>
        <v>黑标</v>
      </c>
      <c r="T5121" s="93" t="str" cm="1">
        <f t="array" ref="T5121:U5121">_xlfn.XLOOKUP(Q5121,匹配表1065!L:L,匹配表1065!M:N)</f>
        <v>头痛</v>
      </c>
      <c r="U5121" s="94" t="str">
        <v>神经内科</v>
      </c>
      <c r="V5121" s="95" t="s">
        <v>70</v>
      </c>
      <c r="W5121" s="93">
        <f>_xlfn.XLOOKUP(M5121,匹配表1065!D:D,匹配表1065!F:F)*N5121</f>
        <v>4</v>
      </c>
    </row>
    <row r="5122" customHeight="1" spans="1:23">
      <c r="A5122" s="89" t="s">
        <v>877</v>
      </c>
      <c r="B5122" s="105">
        <v>46211</v>
      </c>
      <c r="C5122" s="91" t="str">
        <f t="shared" si="162"/>
        <v>7月第2周</v>
      </c>
      <c r="D5122" s="89" t="s">
        <v>892</v>
      </c>
      <c r="E5122" s="89" t="str">
        <f t="shared" si="163"/>
        <v>7月第2周--周3</v>
      </c>
      <c r="F5122" s="103" t="s">
        <v>27</v>
      </c>
      <c r="G5122" s="102" t="s">
        <v>167</v>
      </c>
      <c r="H5122" s="92" t="str">
        <f>_xlfn.XLOOKUP(O5122,匹配表1065!T:T,匹配表1065!W:W)</f>
        <v>南通市</v>
      </c>
      <c r="I5122" s="89" t="str">
        <f>_xlfn.XLOOKUP(O5122,匹配表1065!T:T,匹配表1065!X:X)</f>
        <v>PME2013</v>
      </c>
      <c r="J5122" s="102" t="s">
        <v>180</v>
      </c>
      <c r="K5122" s="89" cm="1">
        <f ca="1" t="array" ref="K5122:L5122">_xlfn.XLOOKUP(J5122,匹配表1065!Y:Y,匹配表1065!AA:AB)</f>
        <v>51</v>
      </c>
      <c r="L5122" s="89" t="str">
        <v>3个月以上</v>
      </c>
      <c r="M5122" s="92" t="s">
        <v>30</v>
      </c>
      <c r="N5122" s="102">
        <v>3</v>
      </c>
      <c r="O5122" s="93" t="str">
        <f>_xlfn.XLOOKUP(P5122,匹配表1065!U:U,匹配表1065!T:T)</f>
        <v>HO00001021</v>
      </c>
      <c r="P5122" s="102" t="s">
        <v>181</v>
      </c>
      <c r="Q5122" s="102" t="s">
        <v>182</v>
      </c>
      <c r="R5122" s="89" t="str">
        <f>_xlfn.XLOOKUP(Q5122,匹配表1065!L:L,匹配表1065!O:O)</f>
        <v>C</v>
      </c>
      <c r="S5122" s="93" t="str">
        <f>IFERROR(_xlfn.XLOOKUP(Q5122,匹配表1065!AI:AI,匹配表1065!AJ:AJ),"绿标")</f>
        <v>红标</v>
      </c>
      <c r="T5122" s="93" t="str" cm="1">
        <f t="array" ref="T5122:U5122">_xlfn.XLOOKUP(Q5122,匹配表1065!L:L,匹配表1065!M:N)</f>
        <v>眩晕</v>
      </c>
      <c r="U5122" s="94" t="str">
        <v>神经内科</v>
      </c>
      <c r="V5122" s="95" t="s">
        <v>70</v>
      </c>
      <c r="W5122" s="93">
        <f>_xlfn.XLOOKUP(M5122,匹配表1065!D:D,匹配表1065!F:F)*N5122</f>
        <v>36</v>
      </c>
    </row>
    <row r="5123" customHeight="1" spans="1:23">
      <c r="A5123" s="89" t="s">
        <v>877</v>
      </c>
      <c r="B5123" s="105">
        <v>46211</v>
      </c>
      <c r="C5123" s="91" t="str">
        <f t="shared" si="162"/>
        <v>7月第2周</v>
      </c>
      <c r="D5123" s="89" t="s">
        <v>892</v>
      </c>
      <c r="E5123" s="89" t="str">
        <f t="shared" si="163"/>
        <v>7月第2周--周3</v>
      </c>
      <c r="F5123" s="103" t="s">
        <v>27</v>
      </c>
      <c r="G5123" s="102" t="s">
        <v>167</v>
      </c>
      <c r="H5123" s="92" t="str">
        <f>_xlfn.XLOOKUP(O5123,匹配表1065!T:T,匹配表1065!W:W)</f>
        <v>南通市</v>
      </c>
      <c r="I5123" s="89" t="str">
        <f>_xlfn.XLOOKUP(O5123,匹配表1065!T:T,匹配表1065!X:X)</f>
        <v>PME2013</v>
      </c>
      <c r="J5123" s="102" t="s">
        <v>180</v>
      </c>
      <c r="K5123" s="89" cm="1">
        <f ca="1" t="array" ref="K5123:L5123">_xlfn.XLOOKUP(J5123,匹配表1065!Y:Y,匹配表1065!AA:AB)</f>
        <v>51</v>
      </c>
      <c r="L5123" s="89" t="str">
        <v>3个月以上</v>
      </c>
      <c r="M5123" s="92" t="s">
        <v>35</v>
      </c>
      <c r="N5123" s="102">
        <v>1</v>
      </c>
      <c r="O5123" s="93" t="str">
        <f>_xlfn.XLOOKUP(P5123,匹配表1065!U:U,匹配表1065!T:T)</f>
        <v>HO00001021</v>
      </c>
      <c r="P5123" s="102" t="s">
        <v>181</v>
      </c>
      <c r="Q5123" s="102" t="s">
        <v>297</v>
      </c>
      <c r="R5123" s="89" t="str">
        <f>_xlfn.XLOOKUP(Q5123,匹配表1065!L:L,匹配表1065!O:O)</f>
        <v>B</v>
      </c>
      <c r="S5123" s="93" t="str">
        <f>IFERROR(_xlfn.XLOOKUP(Q5123,匹配表1065!AI:AI,匹配表1065!AJ:AJ),"绿标")</f>
        <v>红标</v>
      </c>
      <c r="T5123" s="93" t="str" cm="1">
        <f t="array" ref="T5123:U5123">_xlfn.XLOOKUP(Q5123,匹配表1065!L:L,匹配表1065!M:N)</f>
        <v>脑血管</v>
      </c>
      <c r="U5123" s="94" t="str">
        <v>神经内科</v>
      </c>
      <c r="V5123" s="95" t="s">
        <v>33</v>
      </c>
      <c r="W5123" s="93">
        <f>_xlfn.XLOOKUP(M5123,匹配表1065!D:D,匹配表1065!F:F)*N5123</f>
        <v>4</v>
      </c>
    </row>
    <row r="5124" customHeight="1" spans="1:23">
      <c r="A5124" s="89" t="s">
        <v>877</v>
      </c>
      <c r="B5124" s="105">
        <v>46211</v>
      </c>
      <c r="C5124" s="91" t="str">
        <f t="shared" si="162"/>
        <v>7月第2周</v>
      </c>
      <c r="D5124" s="89" t="s">
        <v>892</v>
      </c>
      <c r="E5124" s="89" t="str">
        <f t="shared" si="163"/>
        <v>7月第2周--周3</v>
      </c>
      <c r="F5124" s="103" t="s">
        <v>27</v>
      </c>
      <c r="G5124" s="102" t="s">
        <v>167</v>
      </c>
      <c r="H5124" s="92" t="str">
        <f>_xlfn.XLOOKUP(O5124,匹配表1065!T:T,匹配表1065!W:W)</f>
        <v>无锡市</v>
      </c>
      <c r="I5124" s="89" t="str">
        <f>_xlfn.XLOOKUP(O5124,匹配表1065!T:T,匹配表1065!X:X)</f>
        <v>PME2014</v>
      </c>
      <c r="J5124" s="102" t="s">
        <v>581</v>
      </c>
      <c r="K5124" s="89" cm="1">
        <f ca="1" t="array" ref="K5124:L5124">_xlfn.XLOOKUP(J5124,匹配表1065!Y:Y,匹配表1065!AA:AB)</f>
        <v>1</v>
      </c>
      <c r="L5124" s="89" t="str">
        <v>3个月以内</v>
      </c>
      <c r="M5124" s="92" t="s">
        <v>35</v>
      </c>
      <c r="N5124" s="102">
        <v>1</v>
      </c>
      <c r="O5124" s="93" t="str">
        <f>_xlfn.XLOOKUP(P5124,匹配表1065!U:U,匹配表1065!T:T)</f>
        <v>HO00001112</v>
      </c>
      <c r="P5124" s="102" t="s">
        <v>594</v>
      </c>
      <c r="Q5124" s="102" t="s">
        <v>595</v>
      </c>
      <c r="R5124" s="89" t="str">
        <f>_xlfn.XLOOKUP(Q5124,匹配表1065!L:L,匹配表1065!O:O)</f>
        <v>A</v>
      </c>
      <c r="S5124" s="93" t="str">
        <f>IFERROR(_xlfn.XLOOKUP(Q5124,匹配表1065!AI:AI,匹配表1065!AJ:AJ),"绿标")</f>
        <v>红标</v>
      </c>
      <c r="T5124" s="93" t="str" cm="1">
        <f t="array" ref="T5124:U5124">_xlfn.XLOOKUP(Q5124,匹配表1065!L:L,匹配表1065!M:N)</f>
        <v>头痛</v>
      </c>
      <c r="U5124" s="94" t="str">
        <v>神经内科</v>
      </c>
      <c r="V5124" s="95" t="s">
        <v>33</v>
      </c>
      <c r="W5124" s="93">
        <f>_xlfn.XLOOKUP(M5124,匹配表1065!D:D,匹配表1065!F:F)*N5124</f>
        <v>4</v>
      </c>
    </row>
    <row r="5125" customHeight="1" spans="1:23">
      <c r="A5125" s="89" t="s">
        <v>877</v>
      </c>
      <c r="B5125" s="105">
        <v>46211</v>
      </c>
      <c r="C5125" s="91" t="str">
        <f t="shared" si="162"/>
        <v>7月第2周</v>
      </c>
      <c r="D5125" s="89" t="s">
        <v>892</v>
      </c>
      <c r="E5125" s="89" t="str">
        <f t="shared" si="163"/>
        <v>7月第2周--周3</v>
      </c>
      <c r="F5125" s="103" t="s">
        <v>27</v>
      </c>
      <c r="G5125" s="102" t="s">
        <v>167</v>
      </c>
      <c r="H5125" s="92" t="str">
        <f>_xlfn.XLOOKUP(O5125,匹配表1065!T:T,匹配表1065!W:W)</f>
        <v>无锡市</v>
      </c>
      <c r="I5125" s="89" t="str">
        <f>_xlfn.XLOOKUP(O5125,匹配表1065!T:T,匹配表1065!X:X)</f>
        <v>PME2014</v>
      </c>
      <c r="J5125" s="102" t="s">
        <v>581</v>
      </c>
      <c r="K5125" s="89" cm="1">
        <f ca="1" t="array" ref="K5125:L5125">_xlfn.XLOOKUP(J5125,匹配表1065!Y:Y,匹配表1065!AA:AB)</f>
        <v>1</v>
      </c>
      <c r="L5125" s="89" t="str">
        <v>3个月以内</v>
      </c>
      <c r="M5125" s="92" t="s">
        <v>35</v>
      </c>
      <c r="N5125" s="102">
        <v>1</v>
      </c>
      <c r="O5125" s="93" t="str">
        <f>_xlfn.XLOOKUP(P5125,匹配表1065!U:U,匹配表1065!T:T)</f>
        <v>HO00001114</v>
      </c>
      <c r="P5125" s="102" t="s">
        <v>628</v>
      </c>
      <c r="Q5125" s="102" t="s">
        <v>629</v>
      </c>
      <c r="R5125" s="89" t="str">
        <f>_xlfn.XLOOKUP(Q5125,匹配表1065!L:L,匹配表1065!O:O)</f>
        <v>C</v>
      </c>
      <c r="S5125" s="93" t="str">
        <f>IFERROR(_xlfn.XLOOKUP(Q5125,匹配表1065!AI:AI,匹配表1065!AJ:AJ),"绿标")</f>
        <v>绿标</v>
      </c>
      <c r="T5125" s="93" t="str" cm="1">
        <f t="array" ref="T5125:U5125">_xlfn.XLOOKUP(Q5125,匹配表1065!L:L,匹配表1065!M:N)</f>
        <v>眩晕</v>
      </c>
      <c r="U5125" s="94" t="str">
        <v>耳鼻喉科</v>
      </c>
      <c r="V5125" s="95" t="s">
        <v>70</v>
      </c>
      <c r="W5125" s="93">
        <f>_xlfn.XLOOKUP(M5125,匹配表1065!D:D,匹配表1065!F:F)*N5125</f>
        <v>4</v>
      </c>
    </row>
    <row r="5126" customHeight="1" spans="1:23">
      <c r="A5126" s="89" t="s">
        <v>877</v>
      </c>
      <c r="B5126" s="105">
        <v>46211</v>
      </c>
      <c r="C5126" s="91" t="str">
        <f t="shared" si="162"/>
        <v>7月第2周</v>
      </c>
      <c r="D5126" s="89" t="s">
        <v>892</v>
      </c>
      <c r="E5126" s="89" t="str">
        <f t="shared" si="163"/>
        <v>7月第2周--周3</v>
      </c>
      <c r="F5126" s="103" t="s">
        <v>27</v>
      </c>
      <c r="G5126" s="102" t="s">
        <v>167</v>
      </c>
      <c r="H5126" s="92" t="str">
        <f>_xlfn.XLOOKUP(O5126,匹配表1065!T:T,匹配表1065!W:W)</f>
        <v>苏州市</v>
      </c>
      <c r="I5126" s="89" t="str">
        <f>_xlfn.XLOOKUP(O5126,匹配表1065!T:T,匹配表1065!X:X)</f>
        <v>PME2011</v>
      </c>
      <c r="J5126" s="102" t="s">
        <v>852</v>
      </c>
      <c r="K5126" s="89" t="e" cm="1">
        <f ca="1" t="array" ref="K5126">_xlfn.XLOOKUP(J5126,匹配表1065!Y:Y,匹配表1065!AA:AB)</f>
        <v>#N/A</v>
      </c>
      <c r="L5126" s="89"/>
      <c r="M5126" s="92" t="s">
        <v>35</v>
      </c>
      <c r="N5126" s="102">
        <v>1</v>
      </c>
      <c r="O5126" s="93" t="str">
        <f>_xlfn.XLOOKUP(P5126,匹配表1065!U:U,匹配表1065!T:T)</f>
        <v>HO00307823</v>
      </c>
      <c r="P5126" s="102" t="s">
        <v>169</v>
      </c>
      <c r="Q5126" s="102" t="s">
        <v>438</v>
      </c>
      <c r="R5126" s="89" t="str">
        <f>_xlfn.XLOOKUP(Q5126,匹配表1065!L:L,匹配表1065!O:O)</f>
        <v>A</v>
      </c>
      <c r="S5126" s="93" t="str">
        <f>IFERROR(_xlfn.XLOOKUP(Q5126,匹配表1065!AI:AI,匹配表1065!AJ:AJ),"绿标")</f>
        <v>红标</v>
      </c>
      <c r="T5126" s="93" t="str" cm="1">
        <f t="array" ref="T5126:U5126">_xlfn.XLOOKUP(Q5126,匹配表1065!L:L,匹配表1065!M:N)</f>
        <v>头痛</v>
      </c>
      <c r="U5126" s="94" t="str">
        <v>神经内科</v>
      </c>
      <c r="V5126" s="95" t="s">
        <v>58</v>
      </c>
      <c r="W5126" s="93">
        <f>_xlfn.XLOOKUP(M5126,匹配表1065!D:D,匹配表1065!F:F)*N5126</f>
        <v>4</v>
      </c>
    </row>
    <row r="5127" customHeight="1" spans="1:23">
      <c r="A5127" s="89" t="s">
        <v>877</v>
      </c>
      <c r="B5127" s="105">
        <v>46212</v>
      </c>
      <c r="C5127" s="91" t="str">
        <f t="shared" si="162"/>
        <v>7月第2周</v>
      </c>
      <c r="D5127" s="89" t="s">
        <v>892</v>
      </c>
      <c r="E5127" s="89" t="str">
        <f t="shared" si="163"/>
        <v>7月第2周--周4</v>
      </c>
      <c r="F5127" s="103" t="s">
        <v>27</v>
      </c>
      <c r="G5127" s="89" t="s">
        <v>63</v>
      </c>
      <c r="H5127" s="92" t="str">
        <f>_xlfn.XLOOKUP(O5127,匹配表1065!T:T,匹配表1065!W:W)</f>
        <v>南京市</v>
      </c>
      <c r="I5127" s="89" t="str">
        <f>_xlfn.XLOOKUP(O5127,匹配表1065!T:T,匹配表1065!X:X)</f>
        <v>PME2001</v>
      </c>
      <c r="J5127" s="102" t="s">
        <v>64</v>
      </c>
      <c r="K5127" s="89" cm="1">
        <f ca="1" t="array" ref="K5127:L5127">_xlfn.XLOOKUP(J5127,匹配表1065!Y:Y,匹配表1065!AA:AB)</f>
        <v>31</v>
      </c>
      <c r="L5127" s="89" t="str">
        <v>3个月以上</v>
      </c>
      <c r="M5127" s="92" t="s">
        <v>30</v>
      </c>
      <c r="N5127" s="102">
        <v>3</v>
      </c>
      <c r="O5127" s="93" t="str">
        <f>_xlfn.XLOOKUP(P5127,匹配表1065!U:U,匹配表1065!T:T)</f>
        <v>HO00000958</v>
      </c>
      <c r="P5127" s="102" t="s">
        <v>65</v>
      </c>
      <c r="Q5127" s="102" t="s">
        <v>209</v>
      </c>
      <c r="R5127" s="89" t="str">
        <f>_xlfn.XLOOKUP(Q5127,匹配表1065!L:L,匹配表1065!O:O)</f>
        <v>C</v>
      </c>
      <c r="S5127" s="93" t="str">
        <f>IFERROR(_xlfn.XLOOKUP(Q5127,匹配表1065!AI:AI,匹配表1065!AJ:AJ),"绿标")</f>
        <v>红标</v>
      </c>
      <c r="T5127" s="93" t="str" cm="1">
        <f t="array" ref="T5127:U5127">_xlfn.XLOOKUP(Q5127,匹配表1065!L:L,匹配表1065!M:N)</f>
        <v>眩晕</v>
      </c>
      <c r="U5127" s="94" t="str">
        <v>耳鼻喉科</v>
      </c>
      <c r="V5127" s="95" t="s">
        <v>70</v>
      </c>
      <c r="W5127" s="93">
        <f>_xlfn.XLOOKUP(M5127,匹配表1065!D:D,匹配表1065!F:F)*N5127</f>
        <v>36</v>
      </c>
    </row>
    <row r="5128" customHeight="1" spans="1:23">
      <c r="A5128" s="89" t="s">
        <v>877</v>
      </c>
      <c r="B5128" s="105">
        <v>46212</v>
      </c>
      <c r="C5128" s="91" t="str">
        <f t="shared" si="162"/>
        <v>7月第2周</v>
      </c>
      <c r="D5128" s="89" t="s">
        <v>892</v>
      </c>
      <c r="E5128" s="89" t="str">
        <f t="shared" si="163"/>
        <v>7月第2周--周4</v>
      </c>
      <c r="F5128" s="103" t="s">
        <v>27</v>
      </c>
      <c r="G5128" s="89" t="s">
        <v>63</v>
      </c>
      <c r="H5128" s="92" t="str">
        <f>_xlfn.XLOOKUP(O5128,匹配表1065!T:T,匹配表1065!W:W)</f>
        <v>南京市</v>
      </c>
      <c r="I5128" s="89" t="str">
        <f>_xlfn.XLOOKUP(O5128,匹配表1065!T:T,匹配表1065!X:X)</f>
        <v>PME2001</v>
      </c>
      <c r="J5128" s="102" t="s">
        <v>64</v>
      </c>
      <c r="K5128" s="89" cm="1">
        <f ca="1" t="array" ref="K5128:L5128">_xlfn.XLOOKUP(J5128,匹配表1065!Y:Y,匹配表1065!AA:AB)</f>
        <v>31</v>
      </c>
      <c r="L5128" s="89" t="str">
        <v>3个月以上</v>
      </c>
      <c r="M5128" s="92" t="s">
        <v>35</v>
      </c>
      <c r="N5128" s="102">
        <v>1</v>
      </c>
      <c r="O5128" s="93" t="str">
        <f>_xlfn.XLOOKUP(P5128,匹配表1065!U:U,匹配表1065!T:T)</f>
        <v>HO00000958</v>
      </c>
      <c r="P5128" s="102" t="s">
        <v>65</v>
      </c>
      <c r="Q5128" s="102" t="s">
        <v>69</v>
      </c>
      <c r="R5128" s="89" t="str">
        <f>_xlfn.XLOOKUP(Q5128,匹配表1065!L:L,匹配表1065!O:O)</f>
        <v>C</v>
      </c>
      <c r="S5128" s="93" t="str">
        <f>IFERROR(_xlfn.XLOOKUP(Q5128,匹配表1065!AI:AI,匹配表1065!AJ:AJ),"绿标")</f>
        <v>绿标</v>
      </c>
      <c r="T5128" s="93" t="str" cm="1">
        <f t="array" ref="T5128:U5128">_xlfn.XLOOKUP(Q5128,匹配表1065!L:L,匹配表1065!M:N)</f>
        <v>眩晕</v>
      </c>
      <c r="U5128" s="94" t="str">
        <v>耳鼻喉科</v>
      </c>
      <c r="V5128" s="95" t="s">
        <v>70</v>
      </c>
      <c r="W5128" s="93">
        <f>_xlfn.XLOOKUP(M5128,匹配表1065!D:D,匹配表1065!F:F)*N5128</f>
        <v>4</v>
      </c>
    </row>
    <row r="5129" customHeight="1" spans="1:23">
      <c r="A5129" s="89" t="s">
        <v>877</v>
      </c>
      <c r="B5129" s="105">
        <v>46212</v>
      </c>
      <c r="C5129" s="91" t="str">
        <f t="shared" si="162"/>
        <v>7月第2周</v>
      </c>
      <c r="D5129" s="89" t="s">
        <v>892</v>
      </c>
      <c r="E5129" s="89" t="str">
        <f t="shared" si="163"/>
        <v>7月第2周--周4</v>
      </c>
      <c r="F5129" s="103" t="s">
        <v>27</v>
      </c>
      <c r="G5129" s="89" t="s">
        <v>63</v>
      </c>
      <c r="H5129" s="92" t="str">
        <f>_xlfn.XLOOKUP(O5129,匹配表1065!T:T,匹配表1065!W:W)</f>
        <v>连云港市</v>
      </c>
      <c r="I5129" s="89" t="str">
        <f>_xlfn.XLOOKUP(O5129,匹配表1065!T:T,匹配表1065!X:X)</f>
        <v>PME2042</v>
      </c>
      <c r="J5129" s="102" t="s">
        <v>74</v>
      </c>
      <c r="K5129" s="89" cm="1">
        <f ca="1" t="array" ref="K5129:L5129">_xlfn.XLOOKUP(J5129,匹配表1065!Y:Y,匹配表1065!AA:AB)</f>
        <v>7</v>
      </c>
      <c r="L5129" s="89" t="str">
        <v>3个月以上</v>
      </c>
      <c r="M5129" s="92" t="s">
        <v>30</v>
      </c>
      <c r="N5129" s="102">
        <v>1</v>
      </c>
      <c r="O5129" s="93" t="str">
        <f>_xlfn.XLOOKUP(P5129,匹配表1065!U:U,匹配表1065!T:T)</f>
        <v>HO00001004</v>
      </c>
      <c r="P5129" s="102" t="s">
        <v>75</v>
      </c>
      <c r="Q5129" s="102" t="s">
        <v>210</v>
      </c>
      <c r="R5129" s="89" t="str">
        <f>_xlfn.XLOOKUP(Q5129,匹配表1065!L:L,匹配表1065!O:O)</f>
        <v>A</v>
      </c>
      <c r="S5129" s="93" t="str">
        <f>IFERROR(_xlfn.XLOOKUP(Q5129,匹配表1065!AI:AI,匹配表1065!AJ:AJ),"绿标")</f>
        <v>红标</v>
      </c>
      <c r="T5129" s="93" t="str" cm="1">
        <f t="array" ref="T5129:U5129">_xlfn.XLOOKUP(Q5129,匹配表1065!L:L,匹配表1065!M:N)</f>
        <v>头痛</v>
      </c>
      <c r="U5129" s="94" t="str">
        <v>神经内科</v>
      </c>
      <c r="V5129" s="95" t="s">
        <v>42</v>
      </c>
      <c r="W5129" s="93">
        <f>_xlfn.XLOOKUP(M5129,匹配表1065!D:D,匹配表1065!F:F)*N5129</f>
        <v>12</v>
      </c>
    </row>
    <row r="5130" customHeight="1" spans="1:23">
      <c r="A5130" s="89" t="s">
        <v>877</v>
      </c>
      <c r="B5130" s="105">
        <v>46212</v>
      </c>
      <c r="C5130" s="91" t="str">
        <f t="shared" si="162"/>
        <v>7月第2周</v>
      </c>
      <c r="D5130" s="89" t="s">
        <v>892</v>
      </c>
      <c r="E5130" s="89" t="str">
        <f t="shared" si="163"/>
        <v>7月第2周--周4</v>
      </c>
      <c r="F5130" s="103" t="s">
        <v>27</v>
      </c>
      <c r="G5130" s="89" t="s">
        <v>63</v>
      </c>
      <c r="H5130" s="92" t="str">
        <f>_xlfn.XLOOKUP(O5130,匹配表1065!T:T,匹配表1065!W:W)</f>
        <v>淮安市</v>
      </c>
      <c r="I5130" s="89" t="str">
        <f>_xlfn.XLOOKUP(O5130,匹配表1065!T:T,匹配表1065!X:X)</f>
        <v>PME2041</v>
      </c>
      <c r="J5130" s="102" t="s">
        <v>71</v>
      </c>
      <c r="K5130" s="89" cm="1">
        <f ca="1" t="array" ref="K5130:L5130">_xlfn.XLOOKUP(J5130,匹配表1065!Y:Y,匹配表1065!AA:AB)</f>
        <v>5</v>
      </c>
      <c r="L5130" s="89" t="str">
        <v>3个月以上</v>
      </c>
      <c r="M5130" s="92" t="s">
        <v>35</v>
      </c>
      <c r="N5130" s="102">
        <v>1</v>
      </c>
      <c r="O5130" s="93" t="str">
        <f>_xlfn.XLOOKUP(P5130,匹配表1065!U:U,匹配表1065!T:T)</f>
        <v>HO00000992</v>
      </c>
      <c r="P5130" s="102" t="s">
        <v>72</v>
      </c>
      <c r="Q5130" s="102" t="s">
        <v>441</v>
      </c>
      <c r="R5130" s="89" t="str">
        <f>_xlfn.XLOOKUP(Q5130,匹配表1065!L:L,匹配表1065!O:O)</f>
        <v>B</v>
      </c>
      <c r="S5130" s="93" t="str">
        <f>IFERROR(_xlfn.XLOOKUP(Q5130,匹配表1065!AI:AI,匹配表1065!AJ:AJ),"绿标")</f>
        <v>绿标</v>
      </c>
      <c r="T5130" s="93" t="str" cm="1">
        <f t="array" ref="T5130:U5130">_xlfn.XLOOKUP(Q5130,匹配表1065!L:L,匹配表1065!M:N)</f>
        <v>脑血管</v>
      </c>
      <c r="U5130" s="94" t="str">
        <v>神经内科</v>
      </c>
      <c r="V5130" s="95" t="s">
        <v>67</v>
      </c>
      <c r="W5130" s="93">
        <f>_xlfn.XLOOKUP(M5130,匹配表1065!D:D,匹配表1065!F:F)*N5130</f>
        <v>4</v>
      </c>
    </row>
    <row r="5131" customHeight="1" spans="1:23">
      <c r="A5131" s="89" t="s">
        <v>877</v>
      </c>
      <c r="B5131" s="105">
        <v>46212</v>
      </c>
      <c r="C5131" s="91" t="str">
        <f t="shared" si="162"/>
        <v>7月第2周</v>
      </c>
      <c r="D5131" s="89" t="s">
        <v>892</v>
      </c>
      <c r="E5131" s="89" t="str">
        <f t="shared" si="163"/>
        <v>7月第2周--周4</v>
      </c>
      <c r="F5131" s="103" t="s">
        <v>27</v>
      </c>
      <c r="G5131" s="89" t="s">
        <v>63</v>
      </c>
      <c r="H5131" s="92" t="str">
        <f>_xlfn.XLOOKUP(O5131,匹配表1065!T:T,匹配表1065!W:W)</f>
        <v>徐州市</v>
      </c>
      <c r="I5131" s="89" t="str">
        <f>_xlfn.XLOOKUP(O5131,匹配表1065!T:T,匹配表1065!X:X)</f>
        <v>PME2008</v>
      </c>
      <c r="J5131" s="102" t="s">
        <v>81</v>
      </c>
      <c r="K5131" s="89" cm="1">
        <f ca="1" t="array" ref="K5131:L5131">_xlfn.XLOOKUP(J5131,匹配表1065!Y:Y,匹配表1065!AA:AB)</f>
        <v>19</v>
      </c>
      <c r="L5131" s="89" t="str">
        <v>3个月以上</v>
      </c>
      <c r="M5131" s="92" t="s">
        <v>30</v>
      </c>
      <c r="N5131" s="102">
        <v>1</v>
      </c>
      <c r="O5131" s="93" t="str">
        <f>_xlfn.XLOOKUP(P5131,匹配表1065!U:U,匹配表1065!T:T)</f>
        <v>HO00001134</v>
      </c>
      <c r="P5131" s="102" t="s">
        <v>82</v>
      </c>
      <c r="Q5131" s="102" t="s">
        <v>83</v>
      </c>
      <c r="R5131" s="89" t="str">
        <f>_xlfn.XLOOKUP(Q5131,匹配表1065!L:L,匹配表1065!O:O)</f>
        <v>B</v>
      </c>
      <c r="S5131" s="93" t="str">
        <f>IFERROR(_xlfn.XLOOKUP(Q5131,匹配表1065!AI:AI,匹配表1065!AJ:AJ),"绿标")</f>
        <v>黑标</v>
      </c>
      <c r="T5131" s="93" t="str" cm="1">
        <f t="array" ref="T5131:U5131">_xlfn.XLOOKUP(Q5131,匹配表1065!L:L,匹配表1065!M:N)</f>
        <v>抑郁焦虑</v>
      </c>
      <c r="U5131" s="94" t="str">
        <v>神经内科</v>
      </c>
      <c r="V5131" s="95" t="s">
        <v>58</v>
      </c>
      <c r="W5131" s="93">
        <f>_xlfn.XLOOKUP(M5131,匹配表1065!D:D,匹配表1065!F:F)*N5131</f>
        <v>12</v>
      </c>
    </row>
    <row r="5132" customHeight="1" spans="1:23">
      <c r="A5132" s="89" t="s">
        <v>877</v>
      </c>
      <c r="B5132" s="105">
        <v>46212</v>
      </c>
      <c r="C5132" s="91" t="str">
        <f t="shared" si="162"/>
        <v>7月第2周</v>
      </c>
      <c r="D5132" s="89" t="s">
        <v>892</v>
      </c>
      <c r="E5132" s="89" t="str">
        <f t="shared" si="163"/>
        <v>7月第2周--周4</v>
      </c>
      <c r="F5132" s="103" t="s">
        <v>27</v>
      </c>
      <c r="G5132" s="89" t="s">
        <v>63</v>
      </c>
      <c r="H5132" s="92" t="str">
        <f>_xlfn.XLOOKUP(O5132,匹配表1065!T:T,匹配表1065!W:W)</f>
        <v>南京市</v>
      </c>
      <c r="I5132" s="89" t="str">
        <f>_xlfn.XLOOKUP(O5132,匹配表1065!T:T,匹配表1065!X:X)</f>
        <v>PME2002</v>
      </c>
      <c r="J5132" s="102" t="s">
        <v>410</v>
      </c>
      <c r="K5132" s="89" cm="1">
        <f ca="1" t="array" ref="K5132:L5132">_xlfn.XLOOKUP(J5132,匹配表1065!Y:Y,匹配表1065!AA:AB)</f>
        <v>1</v>
      </c>
      <c r="L5132" s="89" t="str">
        <v>3个月以内</v>
      </c>
      <c r="M5132" s="92" t="s">
        <v>55</v>
      </c>
      <c r="N5132" s="102">
        <v>1</v>
      </c>
      <c r="O5132" s="93" t="str">
        <f>_xlfn.XLOOKUP(P5132,匹配表1065!U:U,匹配表1065!T:T)</f>
        <v>HO00000964</v>
      </c>
      <c r="P5132" s="102" t="s">
        <v>90</v>
      </c>
      <c r="Q5132" s="102" t="s">
        <v>867</v>
      </c>
      <c r="R5132" s="89" t="str">
        <f>_xlfn.XLOOKUP(Q5132,匹配表1065!L:L,匹配表1065!O:O)</f>
        <v>C</v>
      </c>
      <c r="S5132" s="93" t="str">
        <f>IFERROR(_xlfn.XLOOKUP(Q5132,匹配表1065!AI:AI,匹配表1065!AJ:AJ),"绿标")</f>
        <v>绿标</v>
      </c>
      <c r="T5132" s="93" t="str" cm="1">
        <f t="array" ref="T5132:U5132">_xlfn.XLOOKUP(Q5132,匹配表1065!L:L,匹配表1065!M:N)</f>
        <v>眩晕</v>
      </c>
      <c r="U5132" s="94" t="str">
        <v>耳鼻喉科</v>
      </c>
      <c r="V5132" s="95" t="s">
        <v>33</v>
      </c>
      <c r="W5132" s="93">
        <f>_xlfn.XLOOKUP(M5132,匹配表1065!D:D,匹配表1065!F:F)*N5132</f>
        <v>8</v>
      </c>
    </row>
    <row r="5133" customHeight="1" spans="1:23">
      <c r="A5133" s="89" t="s">
        <v>877</v>
      </c>
      <c r="B5133" s="105">
        <v>46212</v>
      </c>
      <c r="C5133" s="91" t="str">
        <f t="shared" si="162"/>
        <v>7月第2周</v>
      </c>
      <c r="D5133" s="89" t="s">
        <v>892</v>
      </c>
      <c r="E5133" s="89" t="str">
        <f t="shared" si="163"/>
        <v>7月第2周--周4</v>
      </c>
      <c r="F5133" s="103" t="s">
        <v>27</v>
      </c>
      <c r="G5133" s="89" t="s">
        <v>63</v>
      </c>
      <c r="H5133" s="92" t="str">
        <f>_xlfn.XLOOKUP(O5133,匹配表1065!T:T,匹配表1065!W:W)</f>
        <v>南京市</v>
      </c>
      <c r="I5133" s="89" t="str">
        <f>_xlfn.XLOOKUP(O5133,匹配表1065!T:T,匹配表1065!X:X)</f>
        <v>PME2001</v>
      </c>
      <c r="J5133" s="102" t="s">
        <v>77</v>
      </c>
      <c r="K5133" s="89" cm="1">
        <f ca="1" t="array" ref="K5133:L5133">_xlfn.XLOOKUP(J5133,匹配表1065!Y:Y,匹配表1065!AA:AB)</f>
        <v>8</v>
      </c>
      <c r="L5133" s="89" t="str">
        <v>3个月以上</v>
      </c>
      <c r="M5133" s="92" t="s">
        <v>30</v>
      </c>
      <c r="N5133" s="102">
        <v>2</v>
      </c>
      <c r="O5133" s="93" t="str">
        <f>_xlfn.XLOOKUP(P5133,匹配表1065!U:U,匹配表1065!T:T)</f>
        <v>HO00000958</v>
      </c>
      <c r="P5133" s="102" t="s">
        <v>65</v>
      </c>
      <c r="Q5133" s="102" t="s">
        <v>216</v>
      </c>
      <c r="R5133" s="89" t="str">
        <f>_xlfn.XLOOKUP(Q5133,匹配表1065!L:L,匹配表1065!O:O)</f>
        <v>A</v>
      </c>
      <c r="S5133" s="93" t="str">
        <f>IFERROR(_xlfn.XLOOKUP(Q5133,匹配表1065!AI:AI,匹配表1065!AJ:AJ),"绿标")</f>
        <v>红标</v>
      </c>
      <c r="T5133" s="93" t="str" cm="1">
        <f t="array" ref="T5133:U5133">_xlfn.XLOOKUP(Q5133,匹配表1065!L:L,匹配表1065!M:N)</f>
        <v>头痛</v>
      </c>
      <c r="U5133" s="94" t="str">
        <v>神经内科</v>
      </c>
      <c r="V5133" s="95" t="s">
        <v>33</v>
      </c>
      <c r="W5133" s="93">
        <f>_xlfn.XLOOKUP(M5133,匹配表1065!D:D,匹配表1065!F:F)*N5133</f>
        <v>24</v>
      </c>
    </row>
    <row r="5134" customHeight="1" spans="1:23">
      <c r="A5134" s="89" t="s">
        <v>877</v>
      </c>
      <c r="B5134" s="105">
        <v>46212</v>
      </c>
      <c r="C5134" s="91" t="str">
        <f t="shared" si="162"/>
        <v>7月第2周</v>
      </c>
      <c r="D5134" s="89" t="s">
        <v>892</v>
      </c>
      <c r="E5134" s="89" t="str">
        <f t="shared" si="163"/>
        <v>7月第2周--周4</v>
      </c>
      <c r="F5134" s="103" t="s">
        <v>27</v>
      </c>
      <c r="G5134" s="89" t="s">
        <v>63</v>
      </c>
      <c r="H5134" s="92" t="str">
        <f>_xlfn.XLOOKUP(O5134,匹配表1065!T:T,匹配表1065!W:W)</f>
        <v>南京市</v>
      </c>
      <c r="I5134" s="89" t="str">
        <f>_xlfn.XLOOKUP(O5134,匹配表1065!T:T,匹配表1065!X:X)</f>
        <v>PME2002</v>
      </c>
      <c r="J5134" s="102" t="s">
        <v>84</v>
      </c>
      <c r="K5134" s="89" cm="1">
        <f ca="1" t="array" ref="K5134:L5134">_xlfn.XLOOKUP(J5134,匹配表1065!Y:Y,匹配表1065!AA:AB)</f>
        <v>31</v>
      </c>
      <c r="L5134" s="89" t="str">
        <v>3个月以上</v>
      </c>
      <c r="M5134" s="92" t="s">
        <v>30</v>
      </c>
      <c r="N5134" s="102">
        <v>3</v>
      </c>
      <c r="O5134" s="93" t="str">
        <f>_xlfn.XLOOKUP(P5134,匹配表1065!U:U,匹配表1065!T:T)</f>
        <v>HO00000964</v>
      </c>
      <c r="P5134" s="102" t="s">
        <v>90</v>
      </c>
      <c r="Q5134" s="102" t="s">
        <v>281</v>
      </c>
      <c r="R5134" s="89" t="str">
        <f>_xlfn.XLOOKUP(Q5134,匹配表1065!L:L,匹配表1065!O:O)</f>
        <v>A</v>
      </c>
      <c r="S5134" s="93" t="str">
        <f>IFERROR(_xlfn.XLOOKUP(Q5134,匹配表1065!AI:AI,匹配表1065!AJ:AJ),"绿标")</f>
        <v>红标</v>
      </c>
      <c r="T5134" s="93" t="str" cm="1">
        <f t="array" ref="T5134:U5134">_xlfn.XLOOKUP(Q5134,匹配表1065!L:L,匹配表1065!M:N)</f>
        <v>头痛</v>
      </c>
      <c r="U5134" s="94" t="str">
        <v>神经内科</v>
      </c>
      <c r="V5134" s="95" t="s">
        <v>42</v>
      </c>
      <c r="W5134" s="93">
        <f>_xlfn.XLOOKUP(M5134,匹配表1065!D:D,匹配表1065!F:F)*N5134</f>
        <v>36</v>
      </c>
    </row>
    <row r="5135" customHeight="1" spans="1:23">
      <c r="A5135" s="89" t="s">
        <v>877</v>
      </c>
      <c r="B5135" s="105">
        <v>46212</v>
      </c>
      <c r="C5135" s="91" t="str">
        <f t="shared" si="162"/>
        <v>7月第2周</v>
      </c>
      <c r="D5135" s="89" t="s">
        <v>892</v>
      </c>
      <c r="E5135" s="89" t="str">
        <f t="shared" si="163"/>
        <v>7月第2周--周4</v>
      </c>
      <c r="F5135" s="103" t="s">
        <v>27</v>
      </c>
      <c r="G5135" s="89" t="s">
        <v>63</v>
      </c>
      <c r="H5135" s="92" t="str">
        <f>_xlfn.XLOOKUP(O5135,匹配表1065!T:T,匹配表1065!W:W)</f>
        <v>南京市</v>
      </c>
      <c r="I5135" s="89" t="str">
        <f>_xlfn.XLOOKUP(O5135,匹配表1065!T:T,匹配表1065!X:X)</f>
        <v>PME2002</v>
      </c>
      <c r="J5135" s="102" t="s">
        <v>84</v>
      </c>
      <c r="K5135" s="89" cm="1">
        <f ca="1" t="array" ref="K5135:L5135">_xlfn.XLOOKUP(J5135,匹配表1065!Y:Y,匹配表1065!AA:AB)</f>
        <v>31</v>
      </c>
      <c r="L5135" s="89" t="str">
        <v>3个月以上</v>
      </c>
      <c r="M5135" s="92" t="s">
        <v>30</v>
      </c>
      <c r="N5135" s="102">
        <v>1</v>
      </c>
      <c r="O5135" s="93" t="str">
        <f>_xlfn.XLOOKUP(P5135,匹配表1065!U:U,匹配表1065!T:T)</f>
        <v>HO00039936</v>
      </c>
      <c r="P5135" s="102" t="s">
        <v>87</v>
      </c>
      <c r="Q5135" s="102" t="s">
        <v>88</v>
      </c>
      <c r="R5135" s="89" t="str">
        <f>_xlfn.XLOOKUP(Q5135,匹配表1065!L:L,匹配表1065!O:O)</f>
        <v>C</v>
      </c>
      <c r="S5135" s="93" t="str">
        <f>IFERROR(_xlfn.XLOOKUP(Q5135,匹配表1065!AI:AI,匹配表1065!AJ:AJ),"绿标")</f>
        <v>黑标</v>
      </c>
      <c r="T5135" s="93" t="str" cm="1">
        <f t="array" ref="T5135:U5135">_xlfn.XLOOKUP(Q5135,匹配表1065!L:L,匹配表1065!M:N)</f>
        <v>眩晕</v>
      </c>
      <c r="U5135" s="94" t="str">
        <v>耳鼻喉科</v>
      </c>
      <c r="V5135" s="95" t="s">
        <v>70</v>
      </c>
      <c r="W5135" s="93">
        <f>_xlfn.XLOOKUP(M5135,匹配表1065!D:D,匹配表1065!F:F)*N5135</f>
        <v>12</v>
      </c>
    </row>
    <row r="5136" customHeight="1" spans="1:23">
      <c r="A5136" s="89" t="s">
        <v>877</v>
      </c>
      <c r="B5136" s="105">
        <v>46212</v>
      </c>
      <c r="C5136" s="91" t="str">
        <f t="shared" si="162"/>
        <v>7月第2周</v>
      </c>
      <c r="D5136" s="89" t="s">
        <v>892</v>
      </c>
      <c r="E5136" s="89" t="str">
        <f t="shared" si="163"/>
        <v>7月第2周--周4</v>
      </c>
      <c r="F5136" s="103" t="s">
        <v>27</v>
      </c>
      <c r="G5136" s="89" t="s">
        <v>63</v>
      </c>
      <c r="H5136" s="92" t="str">
        <f>_xlfn.XLOOKUP(O5136,匹配表1065!T:T,匹配表1065!W:W)</f>
        <v>南京市</v>
      </c>
      <c r="I5136" s="89" t="str">
        <f>_xlfn.XLOOKUP(O5136,匹配表1065!T:T,匹配表1065!X:X)</f>
        <v>PME2002</v>
      </c>
      <c r="J5136" s="102" t="s">
        <v>84</v>
      </c>
      <c r="K5136" s="89" cm="1">
        <f ca="1" t="array" ref="K5136:L5136">_xlfn.XLOOKUP(J5136,匹配表1065!Y:Y,匹配表1065!AA:AB)</f>
        <v>31</v>
      </c>
      <c r="L5136" s="89" t="str">
        <v>3个月以上</v>
      </c>
      <c r="M5136" s="92" t="s">
        <v>30</v>
      </c>
      <c r="N5136" s="102">
        <v>1</v>
      </c>
      <c r="O5136" s="93" t="str">
        <f>_xlfn.XLOOKUP(P5136,匹配表1065!U:U,匹配表1065!T:T)</f>
        <v>HO00039936</v>
      </c>
      <c r="P5136" s="102" t="s">
        <v>87</v>
      </c>
      <c r="Q5136" s="102" t="s">
        <v>403</v>
      </c>
      <c r="R5136" s="89" t="str">
        <f>_xlfn.XLOOKUP(Q5136,匹配表1065!L:L,匹配表1065!O:O)</f>
        <v>C</v>
      </c>
      <c r="S5136" s="93" t="str">
        <f>IFERROR(_xlfn.XLOOKUP(Q5136,匹配表1065!AI:AI,匹配表1065!AJ:AJ),"绿标")</f>
        <v>绿标</v>
      </c>
      <c r="T5136" s="93" t="str" cm="1">
        <f t="array" ref="T5136:U5136">_xlfn.XLOOKUP(Q5136,匹配表1065!L:L,匹配表1065!M:N)</f>
        <v>眩晕</v>
      </c>
      <c r="U5136" s="94" t="str">
        <v>耳鼻喉科</v>
      </c>
      <c r="V5136" s="95" t="s">
        <v>70</v>
      </c>
      <c r="W5136" s="93">
        <f>_xlfn.XLOOKUP(M5136,匹配表1065!D:D,匹配表1065!F:F)*N5136</f>
        <v>12</v>
      </c>
    </row>
    <row r="5137" customHeight="1" spans="1:23">
      <c r="A5137" s="89" t="s">
        <v>877</v>
      </c>
      <c r="B5137" s="105">
        <v>46212</v>
      </c>
      <c r="C5137" s="91" t="str">
        <f t="shared" si="162"/>
        <v>7月第2周</v>
      </c>
      <c r="D5137" s="89" t="s">
        <v>892</v>
      </c>
      <c r="E5137" s="89" t="str">
        <f t="shared" si="163"/>
        <v>7月第2周--周4</v>
      </c>
      <c r="F5137" s="103" t="s">
        <v>27</v>
      </c>
      <c r="G5137" s="102" t="s">
        <v>28</v>
      </c>
      <c r="H5137" s="92" t="str">
        <f>_xlfn.XLOOKUP(O5137,匹配表1065!T:T,匹配表1065!W:W)</f>
        <v>南京市</v>
      </c>
      <c r="I5137" s="89" t="str">
        <f>_xlfn.XLOOKUP(O5137,匹配表1065!T:T,匹配表1065!X:X)</f>
        <v>PME2006</v>
      </c>
      <c r="J5137" s="102" t="s">
        <v>29</v>
      </c>
      <c r="K5137" s="89" cm="1">
        <f ca="1" t="array" ref="K5137:L5137">_xlfn.XLOOKUP(J5137,匹配表1065!Y:Y,匹配表1065!AA:AB)</f>
        <v>15</v>
      </c>
      <c r="L5137" s="89" t="str">
        <v>3个月以上</v>
      </c>
      <c r="M5137" s="92" t="s">
        <v>55</v>
      </c>
      <c r="N5137" s="102">
        <v>1</v>
      </c>
      <c r="O5137" s="93" t="str">
        <f>_xlfn.XLOOKUP(P5137,匹配表1065!U:U,匹配表1065!T:T)</f>
        <v>HO00000959</v>
      </c>
      <c r="P5137" s="102" t="s">
        <v>196</v>
      </c>
      <c r="Q5137" s="102" t="s">
        <v>268</v>
      </c>
      <c r="R5137" s="89" t="str">
        <f>_xlfn.XLOOKUP(Q5137,匹配表1065!L:L,匹配表1065!O:O)</f>
        <v>C</v>
      </c>
      <c r="S5137" s="93" t="str">
        <f>IFERROR(_xlfn.XLOOKUP(Q5137,匹配表1065!AI:AI,匹配表1065!AJ:AJ),"绿标")</f>
        <v>红标</v>
      </c>
      <c r="T5137" s="93" t="str" cm="1">
        <f t="array" ref="T5137:U5137">_xlfn.XLOOKUP(Q5137,匹配表1065!L:L,匹配表1065!M:N)</f>
        <v>眩晕</v>
      </c>
      <c r="U5137" s="94" t="str">
        <v>耳鼻喉科</v>
      </c>
      <c r="V5137" s="95" t="s">
        <v>70</v>
      </c>
      <c r="W5137" s="93">
        <f>_xlfn.XLOOKUP(M5137,匹配表1065!D:D,匹配表1065!F:F)*N5137</f>
        <v>8</v>
      </c>
    </row>
    <row r="5138" customHeight="1" spans="1:23">
      <c r="A5138" s="89" t="s">
        <v>877</v>
      </c>
      <c r="B5138" s="105">
        <v>46212</v>
      </c>
      <c r="C5138" s="91" t="str">
        <f t="shared" si="162"/>
        <v>7月第2周</v>
      </c>
      <c r="D5138" s="89" t="s">
        <v>892</v>
      </c>
      <c r="E5138" s="89" t="str">
        <f t="shared" si="163"/>
        <v>7月第2周--周4</v>
      </c>
      <c r="F5138" s="103" t="s">
        <v>27</v>
      </c>
      <c r="G5138" s="102" t="s">
        <v>28</v>
      </c>
      <c r="H5138" s="92" t="str">
        <f>_xlfn.XLOOKUP(O5138,匹配表1065!T:T,匹配表1065!W:W)</f>
        <v>南京市</v>
      </c>
      <c r="I5138" s="89" t="str">
        <f>_xlfn.XLOOKUP(O5138,匹配表1065!T:T,匹配表1065!X:X)</f>
        <v>PME2006</v>
      </c>
      <c r="J5138" s="102" t="s">
        <v>29</v>
      </c>
      <c r="K5138" s="89" cm="1">
        <f ca="1" t="array" ref="K5138:L5138">_xlfn.XLOOKUP(J5138,匹配表1065!Y:Y,匹配表1065!AA:AB)</f>
        <v>15</v>
      </c>
      <c r="L5138" s="89" t="str">
        <v>3个月以上</v>
      </c>
      <c r="M5138" s="92" t="s">
        <v>35</v>
      </c>
      <c r="N5138" s="102">
        <v>1</v>
      </c>
      <c r="O5138" s="93" t="str">
        <f>_xlfn.XLOOKUP(P5138,匹配表1065!U:U,匹配表1065!T:T)</f>
        <v>HO00000959</v>
      </c>
      <c r="P5138" s="102" t="s">
        <v>196</v>
      </c>
      <c r="Q5138" s="102" t="s">
        <v>440</v>
      </c>
      <c r="R5138" s="89" t="str">
        <f>_xlfn.XLOOKUP(Q5138,匹配表1065!L:L,匹配表1065!O:O)</f>
        <v>A</v>
      </c>
      <c r="S5138" s="93" t="str">
        <f>IFERROR(_xlfn.XLOOKUP(Q5138,匹配表1065!AI:AI,匹配表1065!AJ:AJ),"绿标")</f>
        <v>红标</v>
      </c>
      <c r="T5138" s="93" t="str" cm="1">
        <f t="array" ref="T5138:U5138">_xlfn.XLOOKUP(Q5138,匹配表1065!L:L,匹配表1065!M:N)</f>
        <v>头痛</v>
      </c>
      <c r="U5138" s="94" t="str">
        <v>神经内科</v>
      </c>
      <c r="V5138" s="95" t="s">
        <v>58</v>
      </c>
      <c r="W5138" s="93">
        <f>_xlfn.XLOOKUP(M5138,匹配表1065!D:D,匹配表1065!F:F)*N5138</f>
        <v>4</v>
      </c>
    </row>
    <row r="5139" customHeight="1" spans="1:23">
      <c r="A5139" s="89" t="s">
        <v>877</v>
      </c>
      <c r="B5139" s="105">
        <v>46212</v>
      </c>
      <c r="C5139" s="91" t="str">
        <f t="shared" si="162"/>
        <v>7月第2周</v>
      </c>
      <c r="D5139" s="89" t="s">
        <v>892</v>
      </c>
      <c r="E5139" s="89" t="str">
        <f t="shared" si="163"/>
        <v>7月第2周--周4</v>
      </c>
      <c r="F5139" s="103" t="s">
        <v>27</v>
      </c>
      <c r="G5139" s="102" t="s">
        <v>28</v>
      </c>
      <c r="H5139" s="92" t="str">
        <f>_xlfn.XLOOKUP(O5139,匹配表1065!T:T,匹配表1065!W:W)</f>
        <v>南京市</v>
      </c>
      <c r="I5139" s="89" t="str">
        <f>_xlfn.XLOOKUP(O5139,匹配表1065!T:T,匹配表1065!X:X)</f>
        <v>PME2005</v>
      </c>
      <c r="J5139" s="102" t="s">
        <v>54</v>
      </c>
      <c r="K5139" s="89" cm="1">
        <f ca="1" t="array" ref="K5139:L5139">_xlfn.XLOOKUP(J5139,匹配表1065!Y:Y,匹配表1065!AA:AB)</f>
        <v>3</v>
      </c>
      <c r="L5139" s="89" t="str">
        <v>3个月以上</v>
      </c>
      <c r="M5139" s="92" t="s">
        <v>55</v>
      </c>
      <c r="N5139" s="102">
        <v>1</v>
      </c>
      <c r="O5139" s="93" t="str">
        <f>_xlfn.XLOOKUP(P5139,匹配表1065!U:U,匹配表1065!T:T)</f>
        <v>HO00000975</v>
      </c>
      <c r="P5139" s="102" t="s">
        <v>56</v>
      </c>
      <c r="Q5139" s="102" t="s">
        <v>908</v>
      </c>
      <c r="R5139" s="89" t="str">
        <f>_xlfn.XLOOKUP(Q5139,匹配表1065!L:L,匹配表1065!O:O)</f>
        <v>B</v>
      </c>
      <c r="S5139" s="93" t="str">
        <f>IFERROR(_xlfn.XLOOKUP(Q5139,匹配表1065!AI:AI,匹配表1065!AJ:AJ),"绿标")</f>
        <v>绿标</v>
      </c>
      <c r="T5139" s="93" t="str" cm="1">
        <f t="array" ref="T5139:U5139">_xlfn.XLOOKUP(Q5139,匹配表1065!L:L,匹配表1065!M:N)</f>
        <v>脑血管</v>
      </c>
      <c r="U5139" s="94" t="str">
        <v>神经内科</v>
      </c>
      <c r="V5139" s="95" t="s">
        <v>33</v>
      </c>
      <c r="W5139" s="93">
        <f>_xlfn.XLOOKUP(M5139,匹配表1065!D:D,匹配表1065!F:F)*N5139</f>
        <v>8</v>
      </c>
    </row>
    <row r="5140" customHeight="1" spans="1:23">
      <c r="A5140" s="89" t="s">
        <v>877</v>
      </c>
      <c r="B5140" s="105">
        <v>46212</v>
      </c>
      <c r="C5140" s="91" t="str">
        <f t="shared" si="162"/>
        <v>7月第2周</v>
      </c>
      <c r="D5140" s="89" t="s">
        <v>892</v>
      </c>
      <c r="E5140" s="89" t="str">
        <f t="shared" si="163"/>
        <v>7月第2周--周4</v>
      </c>
      <c r="F5140" s="103" t="s">
        <v>27</v>
      </c>
      <c r="G5140" s="102" t="s">
        <v>28</v>
      </c>
      <c r="H5140" s="92" t="str">
        <f>_xlfn.XLOOKUP(O5140,匹配表1065!T:T,匹配表1065!W:W)</f>
        <v>南京市</v>
      </c>
      <c r="I5140" s="89" t="str">
        <f>_xlfn.XLOOKUP(O5140,匹配表1065!T:T,匹配表1065!X:X)</f>
        <v>PME2005</v>
      </c>
      <c r="J5140" s="102" t="s">
        <v>54</v>
      </c>
      <c r="K5140" s="89" cm="1">
        <f ca="1" t="array" ref="K5140:L5140">_xlfn.XLOOKUP(J5140,匹配表1065!Y:Y,匹配表1065!AA:AB)</f>
        <v>3</v>
      </c>
      <c r="L5140" s="89" t="str">
        <v>3个月以上</v>
      </c>
      <c r="M5140" s="92" t="s">
        <v>35</v>
      </c>
      <c r="N5140" s="102">
        <v>1</v>
      </c>
      <c r="O5140" s="93" t="str">
        <f>_xlfn.XLOOKUP(P5140,匹配表1065!U:U,匹配表1065!T:T)</f>
        <v>HO00000975</v>
      </c>
      <c r="P5140" s="102" t="s">
        <v>56</v>
      </c>
      <c r="Q5140" s="102" t="s">
        <v>751</v>
      </c>
      <c r="R5140" s="89" t="str">
        <f>_xlfn.XLOOKUP(Q5140,匹配表1065!L:L,匹配表1065!O:O)</f>
        <v>B</v>
      </c>
      <c r="S5140" s="93" t="str">
        <f>IFERROR(_xlfn.XLOOKUP(Q5140,匹配表1065!AI:AI,匹配表1065!AJ:AJ),"绿标")</f>
        <v>绿标</v>
      </c>
      <c r="T5140" s="93" t="str" cm="1">
        <f t="array" ref="T5140:U5140">_xlfn.XLOOKUP(Q5140,匹配表1065!L:L,匹配表1065!M:N)</f>
        <v>脑血管</v>
      </c>
      <c r="U5140" s="94" t="str">
        <v>神经内科</v>
      </c>
      <c r="V5140" s="95" t="s">
        <v>58</v>
      </c>
      <c r="W5140" s="93">
        <f>_xlfn.XLOOKUP(M5140,匹配表1065!D:D,匹配表1065!F:F)*N5140</f>
        <v>4</v>
      </c>
    </row>
    <row r="5141" customHeight="1" spans="1:23">
      <c r="A5141" s="89" t="s">
        <v>877</v>
      </c>
      <c r="B5141" s="105">
        <v>46212</v>
      </c>
      <c r="C5141" s="91" t="str">
        <f t="shared" si="162"/>
        <v>7月第2周</v>
      </c>
      <c r="D5141" s="89" t="s">
        <v>892</v>
      </c>
      <c r="E5141" s="89" t="str">
        <f t="shared" si="163"/>
        <v>7月第2周--周4</v>
      </c>
      <c r="F5141" s="103" t="s">
        <v>27</v>
      </c>
      <c r="G5141" s="102" t="s">
        <v>28</v>
      </c>
      <c r="H5141" s="92" t="str">
        <f>_xlfn.XLOOKUP(O5141,匹配表1065!T:T,匹配表1065!W:W)</f>
        <v>南京市</v>
      </c>
      <c r="I5141" s="89" t="str">
        <f>_xlfn.XLOOKUP(O5141,匹配表1065!T:T,匹配表1065!X:X)</f>
        <v>PME2006</v>
      </c>
      <c r="J5141" s="102" t="s">
        <v>29</v>
      </c>
      <c r="K5141" s="89" cm="1">
        <f ca="1" t="array" ref="K5141:L5141">_xlfn.XLOOKUP(J5141,匹配表1065!Y:Y,匹配表1065!AA:AB)</f>
        <v>15</v>
      </c>
      <c r="L5141" s="89" t="str">
        <v>3个月以上</v>
      </c>
      <c r="M5141" s="92" t="s">
        <v>133</v>
      </c>
      <c r="N5141" s="102">
        <v>1</v>
      </c>
      <c r="O5141" s="93" t="str">
        <f>_xlfn.XLOOKUP(P5141,匹配表1065!U:U,匹配表1065!T:T)</f>
        <v>HO00000965</v>
      </c>
      <c r="P5141" s="102" t="s">
        <v>31</v>
      </c>
      <c r="Q5141" s="102" t="s">
        <v>909</v>
      </c>
      <c r="R5141" s="89" t="str">
        <f>_xlfn.XLOOKUP(Q5141,匹配表1065!L:L,匹配表1065!O:O)</f>
        <v>C</v>
      </c>
      <c r="S5141" s="93" t="str">
        <f>IFERROR(_xlfn.XLOOKUP(Q5141,匹配表1065!AI:AI,匹配表1065!AJ:AJ),"绿标")</f>
        <v>黑标</v>
      </c>
      <c r="T5141" s="93" t="str" cm="1">
        <f t="array" ref="T5141:U5141">_xlfn.XLOOKUP(Q5141,匹配表1065!L:L,匹配表1065!M:N)</f>
        <v>眩晕</v>
      </c>
      <c r="U5141" s="94" t="str">
        <v>耳鼻喉科</v>
      </c>
      <c r="V5141" s="95" t="s">
        <v>58</v>
      </c>
      <c r="W5141" s="93">
        <f>_xlfn.XLOOKUP(M5141,匹配表1065!D:D,匹配表1065!F:F)*N5141</f>
        <v>1</v>
      </c>
    </row>
    <row r="5142" customHeight="1" spans="1:23">
      <c r="A5142" s="89" t="s">
        <v>877</v>
      </c>
      <c r="B5142" s="105">
        <v>46212</v>
      </c>
      <c r="C5142" s="91" t="str">
        <f t="shared" si="162"/>
        <v>7月第2周</v>
      </c>
      <c r="D5142" s="89" t="s">
        <v>892</v>
      </c>
      <c r="E5142" s="89" t="str">
        <f t="shared" si="163"/>
        <v>7月第2周--周4</v>
      </c>
      <c r="F5142" s="103" t="s">
        <v>27</v>
      </c>
      <c r="G5142" s="102" t="s">
        <v>28</v>
      </c>
      <c r="H5142" s="92" t="str">
        <f>_xlfn.XLOOKUP(O5142,匹配表1065!T:T,匹配表1065!W:W)</f>
        <v>南京市</v>
      </c>
      <c r="I5142" s="89" t="str">
        <f>_xlfn.XLOOKUP(O5142,匹配表1065!T:T,匹配表1065!X:X)</f>
        <v>PME2039</v>
      </c>
      <c r="J5142" s="102" t="s">
        <v>39</v>
      </c>
      <c r="K5142" s="89" cm="1">
        <f ca="1" t="array" ref="K5142:L5142">_xlfn.XLOOKUP(J5142,匹配表1065!Y:Y,匹配表1065!AA:AB)</f>
        <v>7</v>
      </c>
      <c r="L5142" s="89" t="str">
        <v>3个月以上</v>
      </c>
      <c r="M5142" s="92" t="s">
        <v>35</v>
      </c>
      <c r="N5142" s="102">
        <v>1</v>
      </c>
      <c r="O5142" s="93" t="str">
        <f>_xlfn.XLOOKUP(P5142,匹配表1065!U:U,匹配表1065!T:T)</f>
        <v>HO00000971</v>
      </c>
      <c r="P5142" s="102" t="s">
        <v>40</v>
      </c>
      <c r="Q5142" s="102" t="s">
        <v>674</v>
      </c>
      <c r="R5142" s="89" t="str">
        <f>_xlfn.XLOOKUP(Q5142,匹配表1065!L:L,匹配表1065!O:O)</f>
        <v>D</v>
      </c>
      <c r="S5142" s="93" t="str">
        <f>IFERROR(_xlfn.XLOOKUP(Q5142,匹配表1065!AI:AI,匹配表1065!AJ:AJ),"绿标")</f>
        <v>绿标</v>
      </c>
      <c r="T5142" s="93" t="str" cm="1">
        <f t="array" ref="T5142:U5142">_xlfn.XLOOKUP(Q5142,匹配表1065!L:L,匹配表1065!M:N)</f>
        <v>疼痛</v>
      </c>
      <c r="U5142" s="94" t="str">
        <v>疼痛科</v>
      </c>
      <c r="V5142" s="95" t="s">
        <v>42</v>
      </c>
      <c r="W5142" s="93">
        <f>_xlfn.XLOOKUP(M5142,匹配表1065!D:D,匹配表1065!F:F)*N5142</f>
        <v>4</v>
      </c>
    </row>
    <row r="5143" customHeight="1" spans="1:23">
      <c r="A5143" s="89" t="s">
        <v>877</v>
      </c>
      <c r="B5143" s="105">
        <v>46212</v>
      </c>
      <c r="C5143" s="91" t="str">
        <f t="shared" si="162"/>
        <v>7月第2周</v>
      </c>
      <c r="D5143" s="89" t="s">
        <v>892</v>
      </c>
      <c r="E5143" s="89" t="str">
        <f t="shared" si="163"/>
        <v>7月第2周--周4</v>
      </c>
      <c r="F5143" s="103" t="s">
        <v>27</v>
      </c>
      <c r="G5143" s="102" t="s">
        <v>28</v>
      </c>
      <c r="H5143" s="92" t="str">
        <f>_xlfn.XLOOKUP(O5143,匹配表1065!T:T,匹配表1065!W:W)</f>
        <v>南京市</v>
      </c>
      <c r="I5143" s="89" t="str">
        <f>_xlfn.XLOOKUP(O5143,匹配表1065!T:T,匹配表1065!X:X)</f>
        <v>PME2039</v>
      </c>
      <c r="J5143" s="102" t="s">
        <v>39</v>
      </c>
      <c r="K5143" s="89" cm="1">
        <f ca="1" t="array" ref="K5143:L5143">_xlfn.XLOOKUP(J5143,匹配表1065!Y:Y,匹配表1065!AA:AB)</f>
        <v>7</v>
      </c>
      <c r="L5143" s="89" t="str">
        <v>3个月以上</v>
      </c>
      <c r="M5143" s="92" t="s">
        <v>35</v>
      </c>
      <c r="N5143" s="102">
        <v>1</v>
      </c>
      <c r="O5143" s="93" t="str">
        <f>_xlfn.XLOOKUP(P5143,匹配表1065!U:U,匹配表1065!T:T)</f>
        <v>HO00000971</v>
      </c>
      <c r="P5143" s="102" t="s">
        <v>40</v>
      </c>
      <c r="Q5143" s="102" t="s">
        <v>41</v>
      </c>
      <c r="R5143" s="89" t="str">
        <f>_xlfn.XLOOKUP(Q5143,匹配表1065!L:L,匹配表1065!O:O)</f>
        <v>A</v>
      </c>
      <c r="S5143" s="93" t="str">
        <f>IFERROR(_xlfn.XLOOKUP(Q5143,匹配表1065!AI:AI,匹配表1065!AJ:AJ),"绿标")</f>
        <v>绿标</v>
      </c>
      <c r="T5143" s="93" t="str" cm="1">
        <f t="array" ref="T5143:U5143">_xlfn.XLOOKUP(Q5143,匹配表1065!L:L,匹配表1065!M:N)</f>
        <v>头痛</v>
      </c>
      <c r="U5143" s="94" t="str">
        <v>神经内科</v>
      </c>
      <c r="V5143" s="95" t="s">
        <v>42</v>
      </c>
      <c r="W5143" s="93">
        <f>_xlfn.XLOOKUP(M5143,匹配表1065!D:D,匹配表1065!F:F)*N5143</f>
        <v>4</v>
      </c>
    </row>
    <row r="5144" customHeight="1" spans="1:23">
      <c r="A5144" s="89" t="s">
        <v>877</v>
      </c>
      <c r="B5144" s="105">
        <v>46212</v>
      </c>
      <c r="C5144" s="91" t="str">
        <f t="shared" si="162"/>
        <v>7月第2周</v>
      </c>
      <c r="D5144" s="89" t="s">
        <v>892</v>
      </c>
      <c r="E5144" s="89" t="str">
        <f t="shared" si="163"/>
        <v>7月第2周--周4</v>
      </c>
      <c r="F5144" s="103" t="s">
        <v>27</v>
      </c>
      <c r="G5144" s="102" t="s">
        <v>28</v>
      </c>
      <c r="H5144" s="92" t="str">
        <f>_xlfn.XLOOKUP(O5144,匹配表1065!T:T,匹配表1065!W:W)</f>
        <v>常州市</v>
      </c>
      <c r="I5144" s="89" t="str">
        <f>_xlfn.XLOOKUP(O5144,匹配表1065!T:T,匹配表1065!X:X)</f>
        <v>PME2015</v>
      </c>
      <c r="J5144" s="102" t="s">
        <v>45</v>
      </c>
      <c r="K5144" s="89" cm="1">
        <f ca="1" t="array" ref="K5144:L5144">_xlfn.XLOOKUP(J5144,匹配表1065!Y:Y,匹配表1065!AA:AB)</f>
        <v>9</v>
      </c>
      <c r="L5144" s="89" t="str">
        <v>3个月以上</v>
      </c>
      <c r="M5144" s="92" t="s">
        <v>30</v>
      </c>
      <c r="N5144" s="102">
        <v>1</v>
      </c>
      <c r="O5144" s="93" t="str">
        <f>_xlfn.XLOOKUP(P5144,匹配表1065!U:U,匹配表1065!T:T)</f>
        <v>HO00000940</v>
      </c>
      <c r="P5144" s="102" t="s">
        <v>203</v>
      </c>
      <c r="Q5144" s="102" t="s">
        <v>204</v>
      </c>
      <c r="R5144" s="89" t="str">
        <f>_xlfn.XLOOKUP(Q5144,匹配表1065!L:L,匹配表1065!O:O)</f>
        <v>C</v>
      </c>
      <c r="S5144" s="93" t="str">
        <f>IFERROR(_xlfn.XLOOKUP(Q5144,匹配表1065!AI:AI,匹配表1065!AJ:AJ),"绿标")</f>
        <v>红标</v>
      </c>
      <c r="T5144" s="93" t="str" cm="1">
        <f t="array" ref="T5144:U5144">_xlfn.XLOOKUP(Q5144,匹配表1065!L:L,匹配表1065!M:N)</f>
        <v>眩晕</v>
      </c>
      <c r="U5144" s="94" t="str">
        <v>耳鼻喉科</v>
      </c>
      <c r="V5144" s="95" t="s">
        <v>70</v>
      </c>
      <c r="W5144" s="93">
        <f>_xlfn.XLOOKUP(M5144,匹配表1065!D:D,匹配表1065!F:F)*N5144</f>
        <v>12</v>
      </c>
    </row>
    <row r="5145" customHeight="1" spans="1:23">
      <c r="A5145" s="89" t="s">
        <v>877</v>
      </c>
      <c r="B5145" s="105">
        <v>46212</v>
      </c>
      <c r="C5145" s="91" t="str">
        <f t="shared" si="162"/>
        <v>7月第2周</v>
      </c>
      <c r="D5145" s="89" t="s">
        <v>892</v>
      </c>
      <c r="E5145" s="89" t="str">
        <f t="shared" si="163"/>
        <v>7月第2周--周4</v>
      </c>
      <c r="F5145" s="103" t="s">
        <v>27</v>
      </c>
      <c r="G5145" s="102" t="s">
        <v>28</v>
      </c>
      <c r="H5145" s="92" t="str">
        <f>_xlfn.XLOOKUP(O5145,匹配表1065!T:T,匹配表1065!W:W)</f>
        <v>常州市</v>
      </c>
      <c r="I5145" s="89" t="str">
        <f>_xlfn.XLOOKUP(O5145,匹配表1065!T:T,匹配表1065!X:X)</f>
        <v>PME2015</v>
      </c>
      <c r="J5145" s="102" t="s">
        <v>45</v>
      </c>
      <c r="K5145" s="89" cm="1">
        <f ca="1" t="array" ref="K5145:L5145">_xlfn.XLOOKUP(J5145,匹配表1065!Y:Y,匹配表1065!AA:AB)</f>
        <v>9</v>
      </c>
      <c r="L5145" s="89" t="str">
        <v>3个月以上</v>
      </c>
      <c r="M5145" s="92" t="s">
        <v>35</v>
      </c>
      <c r="N5145" s="102">
        <v>1</v>
      </c>
      <c r="O5145" s="93" t="str">
        <f>_xlfn.XLOOKUP(P5145,匹配表1065!U:U,匹配表1065!T:T)</f>
        <v>HO00000940</v>
      </c>
      <c r="P5145" s="102" t="s">
        <v>203</v>
      </c>
      <c r="Q5145" s="102" t="s">
        <v>204</v>
      </c>
      <c r="R5145" s="89" t="str">
        <f>_xlfn.XLOOKUP(Q5145,匹配表1065!L:L,匹配表1065!O:O)</f>
        <v>C</v>
      </c>
      <c r="S5145" s="93" t="str">
        <f>IFERROR(_xlfn.XLOOKUP(Q5145,匹配表1065!AI:AI,匹配表1065!AJ:AJ),"绿标")</f>
        <v>红标</v>
      </c>
      <c r="T5145" s="93" t="str" cm="1">
        <f t="array" ref="T5145:U5145">_xlfn.XLOOKUP(Q5145,匹配表1065!L:L,匹配表1065!M:N)</f>
        <v>眩晕</v>
      </c>
      <c r="U5145" s="94" t="str">
        <v>耳鼻喉科</v>
      </c>
      <c r="V5145" s="95" t="s">
        <v>70</v>
      </c>
      <c r="W5145" s="93">
        <f>_xlfn.XLOOKUP(M5145,匹配表1065!D:D,匹配表1065!F:F)*N5145</f>
        <v>4</v>
      </c>
    </row>
    <row r="5146" customHeight="1" spans="1:23">
      <c r="A5146" s="89" t="s">
        <v>877</v>
      </c>
      <c r="B5146" s="105">
        <v>46212</v>
      </c>
      <c r="C5146" s="91" t="str">
        <f t="shared" si="162"/>
        <v>7月第2周</v>
      </c>
      <c r="D5146" s="89" t="s">
        <v>892</v>
      </c>
      <c r="E5146" s="89" t="str">
        <f t="shared" si="163"/>
        <v>7月第2周--周4</v>
      </c>
      <c r="F5146" s="103" t="s">
        <v>27</v>
      </c>
      <c r="G5146" s="102" t="s">
        <v>28</v>
      </c>
      <c r="H5146" s="92" t="str">
        <f>_xlfn.XLOOKUP(O5146,匹配表1065!T:T,匹配表1065!W:W)</f>
        <v>扬州市</v>
      </c>
      <c r="I5146" s="89" t="str">
        <f>_xlfn.XLOOKUP(O5146,匹配表1065!T:T,匹配表1065!X:X)</f>
        <v>PME2012</v>
      </c>
      <c r="J5146" s="102" t="s">
        <v>60</v>
      </c>
      <c r="K5146" s="89" cm="1">
        <f ca="1" t="array" ref="K5146:L5146">_xlfn.XLOOKUP(J5146,匹配表1065!Y:Y,匹配表1065!AA:AB)</f>
        <v>13</v>
      </c>
      <c r="L5146" s="89" t="str">
        <v>3个月以上</v>
      </c>
      <c r="M5146" s="92" t="s">
        <v>30</v>
      </c>
      <c r="N5146" s="102">
        <v>1</v>
      </c>
      <c r="O5146" s="93" t="str">
        <f>_xlfn.XLOOKUP(P5146,匹配表1065!U:U,匹配表1065!T:T)</f>
        <v>HO00041526</v>
      </c>
      <c r="P5146" s="102" t="s">
        <v>407</v>
      </c>
      <c r="Q5146" s="102" t="s">
        <v>408</v>
      </c>
      <c r="R5146" s="89" t="str">
        <f>_xlfn.XLOOKUP(Q5146,匹配表1065!L:L,匹配表1065!O:O)</f>
        <v>C</v>
      </c>
      <c r="S5146" s="93" t="str">
        <f>IFERROR(_xlfn.XLOOKUP(Q5146,匹配表1065!AI:AI,匹配表1065!AJ:AJ),"绿标")</f>
        <v>红标</v>
      </c>
      <c r="T5146" s="93" t="str" cm="1">
        <f t="array" ref="T5146:U5146">_xlfn.XLOOKUP(Q5146,匹配表1065!L:L,匹配表1065!M:N)</f>
        <v>眩晕</v>
      </c>
      <c r="U5146" s="94" t="str">
        <v>神经内科</v>
      </c>
      <c r="V5146" s="95" t="s">
        <v>70</v>
      </c>
      <c r="W5146" s="93">
        <f>_xlfn.XLOOKUP(M5146,匹配表1065!D:D,匹配表1065!F:F)*N5146</f>
        <v>12</v>
      </c>
    </row>
    <row r="5147" customHeight="1" spans="1:23">
      <c r="A5147" s="89" t="s">
        <v>877</v>
      </c>
      <c r="B5147" s="105">
        <v>46212</v>
      </c>
      <c r="C5147" s="91" t="str">
        <f t="shared" si="162"/>
        <v>7月第2周</v>
      </c>
      <c r="D5147" s="89" t="s">
        <v>892</v>
      </c>
      <c r="E5147" s="89" t="str">
        <f t="shared" si="163"/>
        <v>7月第2周--周4</v>
      </c>
      <c r="F5147" s="103" t="s">
        <v>27</v>
      </c>
      <c r="G5147" s="102" t="s">
        <v>28</v>
      </c>
      <c r="H5147" s="92" t="str">
        <f>_xlfn.XLOOKUP(O5147,匹配表1065!T:T,匹配表1065!W:W)</f>
        <v>南京市</v>
      </c>
      <c r="I5147" s="89" t="str">
        <f>_xlfn.XLOOKUP(O5147,匹配表1065!T:T,匹配表1065!X:X)</f>
        <v>PME2004</v>
      </c>
      <c r="J5147" s="102" t="s">
        <v>889</v>
      </c>
      <c r="K5147" s="89" t="e" cm="1">
        <f ca="1" t="array" ref="K5147">_xlfn.XLOOKUP(J5147,匹配表1065!Y:Y,匹配表1065!AA:AB)</f>
        <v>#N/A</v>
      </c>
      <c r="L5147" s="89"/>
      <c r="M5147" s="92" t="s">
        <v>35</v>
      </c>
      <c r="N5147" s="102">
        <v>1</v>
      </c>
      <c r="O5147" s="93" t="str">
        <f>_xlfn.XLOOKUP(P5147,匹配表1065!U:U,匹配表1065!T:T)</f>
        <v>HO00000972</v>
      </c>
      <c r="P5147" s="102" t="s">
        <v>36</v>
      </c>
      <c r="Q5147" s="102" t="s">
        <v>37</v>
      </c>
      <c r="R5147" s="89" t="str">
        <f>_xlfn.XLOOKUP(Q5147,匹配表1065!L:L,匹配表1065!O:O)</f>
        <v>A</v>
      </c>
      <c r="S5147" s="93" t="str">
        <f>IFERROR(_xlfn.XLOOKUP(Q5147,匹配表1065!AI:AI,匹配表1065!AJ:AJ),"绿标")</f>
        <v>绿标</v>
      </c>
      <c r="T5147" s="93" t="str" cm="1">
        <f t="array" ref="T5147:U5147">_xlfn.XLOOKUP(Q5147,匹配表1065!L:L,匹配表1065!M:N)</f>
        <v>头痛</v>
      </c>
      <c r="U5147" s="94" t="str">
        <v>神经内科</v>
      </c>
      <c r="V5147" s="95" t="s">
        <v>33</v>
      </c>
      <c r="W5147" s="93">
        <f>_xlfn.XLOOKUP(M5147,匹配表1065!D:D,匹配表1065!F:F)*N5147</f>
        <v>4</v>
      </c>
    </row>
    <row r="5148" customHeight="1" spans="1:23">
      <c r="A5148" s="89" t="s">
        <v>877</v>
      </c>
      <c r="B5148" s="105">
        <v>46212</v>
      </c>
      <c r="C5148" s="91" t="str">
        <f t="shared" si="162"/>
        <v>7月第2周</v>
      </c>
      <c r="D5148" s="89" t="s">
        <v>892</v>
      </c>
      <c r="E5148" s="89" t="str">
        <f t="shared" si="163"/>
        <v>7月第2周--周4</v>
      </c>
      <c r="F5148" s="103" t="s">
        <v>27</v>
      </c>
      <c r="G5148" s="102" t="s">
        <v>28</v>
      </c>
      <c r="H5148" s="92" t="str">
        <f>_xlfn.XLOOKUP(O5148,匹配表1065!T:T,匹配表1065!W:W)</f>
        <v>南京市</v>
      </c>
      <c r="I5148" s="89" t="str">
        <f>_xlfn.XLOOKUP(O5148,匹配表1065!T:T,匹配表1065!X:X)</f>
        <v>PME2040</v>
      </c>
      <c r="J5148" s="89" t="s">
        <v>50</v>
      </c>
      <c r="K5148" s="89" t="e" cm="1">
        <f ca="1" t="array" ref="K5148">_xlfn.XLOOKUP(J5148,匹配表1065!Y:Y,匹配表1065!AA:AB)</f>
        <v>#N/A</v>
      </c>
      <c r="L5148" s="89"/>
      <c r="M5148" s="92" t="s">
        <v>55</v>
      </c>
      <c r="N5148" s="102">
        <v>1</v>
      </c>
      <c r="O5148" s="93" t="str">
        <f>_xlfn.XLOOKUP(P5148,匹配表1065!U:U,匹配表1065!T:T)</f>
        <v>HO00000966</v>
      </c>
      <c r="P5148" s="102" t="s">
        <v>51</v>
      </c>
      <c r="Q5148" s="102" t="s">
        <v>199</v>
      </c>
      <c r="R5148" s="89" t="str">
        <f>_xlfn.XLOOKUP(Q5148,匹配表1065!L:L,匹配表1065!O:O)</f>
        <v>A</v>
      </c>
      <c r="S5148" s="93" t="str">
        <f>IFERROR(_xlfn.XLOOKUP(Q5148,匹配表1065!AI:AI,匹配表1065!AJ:AJ),"绿标")</f>
        <v>绿标</v>
      </c>
      <c r="T5148" s="93" t="str" cm="1">
        <f t="array" ref="T5148:U5148">_xlfn.XLOOKUP(Q5148,匹配表1065!L:L,匹配表1065!M:N)</f>
        <v>头痛</v>
      </c>
      <c r="U5148" s="94" t="str">
        <v>神经内科</v>
      </c>
      <c r="V5148" s="95" t="s">
        <v>33</v>
      </c>
      <c r="W5148" s="93">
        <f>_xlfn.XLOOKUP(M5148,匹配表1065!D:D,匹配表1065!F:F)*N5148</f>
        <v>8</v>
      </c>
    </row>
    <row r="5149" customHeight="1" spans="1:23">
      <c r="A5149" s="89" t="s">
        <v>877</v>
      </c>
      <c r="B5149" s="105">
        <v>46212</v>
      </c>
      <c r="C5149" s="91" t="str">
        <f t="shared" si="162"/>
        <v>7月第2周</v>
      </c>
      <c r="D5149" s="89" t="s">
        <v>892</v>
      </c>
      <c r="E5149" s="89" t="str">
        <f t="shared" si="163"/>
        <v>7月第2周--周4</v>
      </c>
      <c r="F5149" s="103" t="s">
        <v>27</v>
      </c>
      <c r="G5149" s="102" t="s">
        <v>104</v>
      </c>
      <c r="H5149" s="92" t="str">
        <f>_xlfn.XLOOKUP(O5149,匹配表1065!T:T,匹配表1065!W:W)</f>
        <v>济南市</v>
      </c>
      <c r="I5149" s="89" t="str">
        <f>_xlfn.XLOOKUP(O5149,匹配表1065!T:T,匹配表1065!X:X)</f>
        <v>PME2025</v>
      </c>
      <c r="J5149" s="102" t="s">
        <v>111</v>
      </c>
      <c r="K5149" s="89" cm="1">
        <f ca="1" t="array" ref="K5149:L5149">_xlfn.XLOOKUP(J5149,匹配表1065!Y:Y,匹配表1065!AA:AB)</f>
        <v>30</v>
      </c>
      <c r="L5149" s="89" t="str">
        <v>3个月以上</v>
      </c>
      <c r="M5149" s="92" t="s">
        <v>30</v>
      </c>
      <c r="N5149" s="102">
        <v>1</v>
      </c>
      <c r="O5149" s="93" t="str">
        <f>_xlfn.XLOOKUP(P5149,匹配表1065!U:U,匹配表1065!T:T)</f>
        <v>HO00001400</v>
      </c>
      <c r="P5149" s="102" t="s">
        <v>112</v>
      </c>
      <c r="Q5149" s="102" t="s">
        <v>262</v>
      </c>
      <c r="R5149" s="89" t="str">
        <f>_xlfn.XLOOKUP(Q5149,匹配表1065!L:L,匹配表1065!O:O)</f>
        <v>B</v>
      </c>
      <c r="S5149" s="93" t="str">
        <f>IFERROR(_xlfn.XLOOKUP(Q5149,匹配表1065!AI:AI,匹配表1065!AJ:AJ),"绿标")</f>
        <v>绿标</v>
      </c>
      <c r="T5149" s="93" t="str" cm="1">
        <f t="array" ref="T5149:U5149">_xlfn.XLOOKUP(Q5149,匹配表1065!L:L,匹配表1065!M:N)</f>
        <v>脑血管</v>
      </c>
      <c r="U5149" s="94" t="str">
        <v>神经内科</v>
      </c>
      <c r="V5149" s="95" t="s">
        <v>67</v>
      </c>
      <c r="W5149" s="93">
        <f>_xlfn.XLOOKUP(M5149,匹配表1065!D:D,匹配表1065!F:F)*N5149</f>
        <v>12</v>
      </c>
    </row>
    <row r="5150" customHeight="1" spans="1:23">
      <c r="A5150" s="89" t="s">
        <v>877</v>
      </c>
      <c r="B5150" s="105">
        <v>46212</v>
      </c>
      <c r="C5150" s="91" t="str">
        <f t="shared" si="162"/>
        <v>7月第2周</v>
      </c>
      <c r="D5150" s="89" t="s">
        <v>892</v>
      </c>
      <c r="E5150" s="89" t="str">
        <f t="shared" si="163"/>
        <v>7月第2周--周4</v>
      </c>
      <c r="F5150" s="103" t="s">
        <v>27</v>
      </c>
      <c r="G5150" s="102" t="s">
        <v>104</v>
      </c>
      <c r="H5150" s="92" t="str">
        <f>_xlfn.XLOOKUP(O5150,匹配表1065!T:T,匹配表1065!W:W)</f>
        <v>济南市</v>
      </c>
      <c r="I5150" s="89" t="str">
        <f>_xlfn.XLOOKUP(O5150,匹配表1065!T:T,匹配表1065!X:X)</f>
        <v>PME2025</v>
      </c>
      <c r="J5150" s="102" t="s">
        <v>111</v>
      </c>
      <c r="K5150" s="89" cm="1">
        <f ca="1" t="array" ref="K5150:L5150">_xlfn.XLOOKUP(J5150,匹配表1065!Y:Y,匹配表1065!AA:AB)</f>
        <v>30</v>
      </c>
      <c r="L5150" s="89" t="str">
        <v>3个月以上</v>
      </c>
      <c r="M5150" s="92" t="s">
        <v>55</v>
      </c>
      <c r="N5150" s="102">
        <v>1</v>
      </c>
      <c r="O5150" s="93" t="str">
        <f>_xlfn.XLOOKUP(P5150,匹配表1065!U:U,匹配表1065!T:T)</f>
        <v>HO00001400</v>
      </c>
      <c r="P5150" s="102" t="s">
        <v>112</v>
      </c>
      <c r="Q5150" s="102" t="s">
        <v>492</v>
      </c>
      <c r="R5150" s="89" t="str">
        <f>_xlfn.XLOOKUP(Q5150,匹配表1065!L:L,匹配表1065!O:O)</f>
        <v>B</v>
      </c>
      <c r="S5150" s="93" t="str">
        <f>IFERROR(_xlfn.XLOOKUP(Q5150,匹配表1065!AI:AI,匹配表1065!AJ:AJ),"绿标")</f>
        <v>红标</v>
      </c>
      <c r="T5150" s="93" t="str" cm="1">
        <f t="array" ref="T5150:U5150">_xlfn.XLOOKUP(Q5150,匹配表1065!L:L,匹配表1065!M:N)</f>
        <v>脑血管</v>
      </c>
      <c r="U5150" s="94" t="str">
        <v>神经内科</v>
      </c>
      <c r="V5150" s="95" t="s">
        <v>33</v>
      </c>
      <c r="W5150" s="93">
        <f>_xlfn.XLOOKUP(M5150,匹配表1065!D:D,匹配表1065!F:F)*N5150</f>
        <v>8</v>
      </c>
    </row>
    <row r="5151" customHeight="1" spans="1:23">
      <c r="A5151" s="89" t="s">
        <v>877</v>
      </c>
      <c r="B5151" s="105">
        <v>46212</v>
      </c>
      <c r="C5151" s="91" t="str">
        <f t="shared" si="162"/>
        <v>7月第2周</v>
      </c>
      <c r="D5151" s="89" t="s">
        <v>892</v>
      </c>
      <c r="E5151" s="89" t="str">
        <f t="shared" si="163"/>
        <v>7月第2周--周4</v>
      </c>
      <c r="F5151" s="103" t="s">
        <v>27</v>
      </c>
      <c r="G5151" s="102" t="s">
        <v>104</v>
      </c>
      <c r="H5151" s="92" t="str">
        <f>_xlfn.XLOOKUP(O5151,匹配表1065!T:T,匹配表1065!W:W)</f>
        <v>济南市</v>
      </c>
      <c r="I5151" s="89" t="str">
        <f>_xlfn.XLOOKUP(O5151,匹配表1065!T:T,匹配表1065!X:X)</f>
        <v>PME2025</v>
      </c>
      <c r="J5151" s="102" t="s">
        <v>111</v>
      </c>
      <c r="K5151" s="89" cm="1">
        <f ca="1" t="array" ref="K5151:L5151">_xlfn.XLOOKUP(J5151,匹配表1065!Y:Y,匹配表1065!AA:AB)</f>
        <v>30</v>
      </c>
      <c r="L5151" s="89" t="str">
        <v>3个月以上</v>
      </c>
      <c r="M5151" s="92" t="s">
        <v>35</v>
      </c>
      <c r="N5151" s="102">
        <v>1</v>
      </c>
      <c r="O5151" s="93" t="str">
        <f>_xlfn.XLOOKUP(P5151,匹配表1065!U:U,匹配表1065!T:T)</f>
        <v>HO00394630</v>
      </c>
      <c r="P5151" s="102" t="s">
        <v>462</v>
      </c>
      <c r="Q5151" s="102" t="s">
        <v>463</v>
      </c>
      <c r="R5151" s="89" t="str">
        <f>_xlfn.XLOOKUP(Q5151,匹配表1065!L:L,匹配表1065!O:O)</f>
        <v>C</v>
      </c>
      <c r="S5151" s="93" t="str">
        <f>IFERROR(_xlfn.XLOOKUP(Q5151,匹配表1065!AI:AI,匹配表1065!AJ:AJ),"绿标")</f>
        <v>绿标</v>
      </c>
      <c r="T5151" s="93" t="str" cm="1">
        <f t="array" ref="T5151:U5151">_xlfn.XLOOKUP(Q5151,匹配表1065!L:L,匹配表1065!M:N)</f>
        <v>眩晕</v>
      </c>
      <c r="U5151" s="94" t="str">
        <v>神经内科</v>
      </c>
      <c r="V5151" s="95" t="s">
        <v>33</v>
      </c>
      <c r="W5151" s="93">
        <f>_xlfn.XLOOKUP(M5151,匹配表1065!D:D,匹配表1065!F:F)*N5151</f>
        <v>4</v>
      </c>
    </row>
    <row r="5152" customHeight="1" spans="1:23">
      <c r="A5152" s="89" t="s">
        <v>877</v>
      </c>
      <c r="B5152" s="105">
        <v>46212</v>
      </c>
      <c r="C5152" s="91" t="str">
        <f t="shared" si="162"/>
        <v>7月第2周</v>
      </c>
      <c r="D5152" s="89" t="s">
        <v>892</v>
      </c>
      <c r="E5152" s="89" t="str">
        <f t="shared" si="163"/>
        <v>7月第2周--周4</v>
      </c>
      <c r="F5152" s="103" t="s">
        <v>27</v>
      </c>
      <c r="G5152" s="102" t="s">
        <v>104</v>
      </c>
      <c r="H5152" s="92" t="str">
        <f>_xlfn.XLOOKUP(O5152,匹配表1065!T:T,匹配表1065!W:W)</f>
        <v>聊城市</v>
      </c>
      <c r="I5152" s="89" t="str">
        <f>_xlfn.XLOOKUP(O5152,匹配表1065!T:T,匹配表1065!X:X)</f>
        <v>PME2046</v>
      </c>
      <c r="J5152" s="102" t="s">
        <v>108</v>
      </c>
      <c r="K5152" s="89" cm="1">
        <f ca="1" t="array" ref="K5152:L5152">_xlfn.XLOOKUP(J5152,匹配表1065!Y:Y,匹配表1065!AA:AB)</f>
        <v>8</v>
      </c>
      <c r="L5152" s="89" t="str">
        <v>3个月以上</v>
      </c>
      <c r="M5152" s="92" t="s">
        <v>30</v>
      </c>
      <c r="N5152" s="102">
        <v>1</v>
      </c>
      <c r="O5152" s="93" t="str">
        <f>_xlfn.XLOOKUP(P5152,匹配表1065!U:U,匹配表1065!T:T)</f>
        <v>HO00001415</v>
      </c>
      <c r="P5152" s="102" t="s">
        <v>109</v>
      </c>
      <c r="Q5152" s="102" t="s">
        <v>318</v>
      </c>
      <c r="R5152" s="89" t="str">
        <f>_xlfn.XLOOKUP(Q5152,匹配表1065!L:L,匹配表1065!O:O)</f>
        <v>C</v>
      </c>
      <c r="S5152" s="93" t="str">
        <f>IFERROR(_xlfn.XLOOKUP(Q5152,匹配表1065!AI:AI,匹配表1065!AJ:AJ),"绿标")</f>
        <v>黑标</v>
      </c>
      <c r="T5152" s="93" t="str" cm="1">
        <f t="array" ref="T5152:U5152">_xlfn.XLOOKUP(Q5152,匹配表1065!L:L,匹配表1065!M:N)</f>
        <v>眩晕</v>
      </c>
      <c r="U5152" s="94" t="str">
        <v>耳鼻喉科</v>
      </c>
      <c r="V5152" s="95" t="s">
        <v>33</v>
      </c>
      <c r="W5152" s="93">
        <f>_xlfn.XLOOKUP(M5152,匹配表1065!D:D,匹配表1065!F:F)*N5152</f>
        <v>12</v>
      </c>
    </row>
    <row r="5153" customHeight="1" spans="1:23">
      <c r="A5153" s="89" t="s">
        <v>877</v>
      </c>
      <c r="B5153" s="105">
        <v>46212</v>
      </c>
      <c r="C5153" s="91" t="str">
        <f t="shared" si="162"/>
        <v>7月第2周</v>
      </c>
      <c r="D5153" s="89" t="s">
        <v>892</v>
      </c>
      <c r="E5153" s="89" t="str">
        <f t="shared" si="163"/>
        <v>7月第2周--周4</v>
      </c>
      <c r="F5153" s="103" t="s">
        <v>27</v>
      </c>
      <c r="G5153" s="102" t="s">
        <v>104</v>
      </c>
      <c r="H5153" s="92" t="str">
        <f>_xlfn.XLOOKUP(O5153,匹配表1065!T:T,匹配表1065!W:W)</f>
        <v>济南市</v>
      </c>
      <c r="I5153" s="89" t="str">
        <f>_xlfn.XLOOKUP(O5153,匹配表1065!T:T,匹配表1065!X:X)</f>
        <v>PME2026</v>
      </c>
      <c r="J5153" s="102" t="s">
        <v>116</v>
      </c>
      <c r="K5153" s="89" cm="1">
        <f ca="1" t="array" ref="K5153:L5153">_xlfn.XLOOKUP(J5153,匹配表1065!Y:Y,匹配表1065!AA:AB)</f>
        <v>13</v>
      </c>
      <c r="L5153" s="89" t="str">
        <v>3个月以上</v>
      </c>
      <c r="M5153" s="92" t="s">
        <v>35</v>
      </c>
      <c r="N5153" s="102">
        <v>1</v>
      </c>
      <c r="O5153" s="93" t="str">
        <f>_xlfn.XLOOKUP(P5153,匹配表1065!U:U,匹配表1065!T:T)</f>
        <v>HO00001409</v>
      </c>
      <c r="P5153" s="102" t="s">
        <v>117</v>
      </c>
      <c r="Q5153" s="102" t="s">
        <v>910</v>
      </c>
      <c r="R5153" s="89" t="str">
        <f>_xlfn.XLOOKUP(Q5153,匹配表1065!L:L,匹配表1065!O:O)</f>
        <v>B</v>
      </c>
      <c r="S5153" s="93" t="str">
        <f>IFERROR(_xlfn.XLOOKUP(Q5153,匹配表1065!AI:AI,匹配表1065!AJ:AJ),"绿标")</f>
        <v>红标</v>
      </c>
      <c r="T5153" s="93" t="str" cm="1">
        <f t="array" ref="T5153:U5153">_xlfn.XLOOKUP(Q5153,匹配表1065!L:L,匹配表1065!M:N)</f>
        <v>脑血管</v>
      </c>
      <c r="U5153" s="94" t="str">
        <v>神经内科</v>
      </c>
      <c r="V5153" s="95" t="s">
        <v>33</v>
      </c>
      <c r="W5153" s="93">
        <f>_xlfn.XLOOKUP(M5153,匹配表1065!D:D,匹配表1065!F:F)*N5153</f>
        <v>4</v>
      </c>
    </row>
    <row r="5154" customHeight="1" spans="1:23">
      <c r="A5154" s="89" t="s">
        <v>877</v>
      </c>
      <c r="B5154" s="105">
        <v>46212</v>
      </c>
      <c r="C5154" s="91" t="str">
        <f t="shared" si="162"/>
        <v>7月第2周</v>
      </c>
      <c r="D5154" s="89" t="s">
        <v>892</v>
      </c>
      <c r="E5154" s="89" t="str">
        <f t="shared" si="163"/>
        <v>7月第2周--周4</v>
      </c>
      <c r="F5154" s="103" t="s">
        <v>27</v>
      </c>
      <c r="G5154" s="102" t="s">
        <v>104</v>
      </c>
      <c r="H5154" s="92" t="str">
        <f>_xlfn.XLOOKUP(O5154,匹配表1065!T:T,匹配表1065!W:W)</f>
        <v>济南市</v>
      </c>
      <c r="I5154" s="89" t="str">
        <f>_xlfn.XLOOKUP(O5154,匹配表1065!T:T,匹配表1065!X:X)</f>
        <v>PME2026</v>
      </c>
      <c r="J5154" s="102" t="s">
        <v>116</v>
      </c>
      <c r="K5154" s="89" cm="1">
        <f ca="1" t="array" ref="K5154:L5154">_xlfn.XLOOKUP(J5154,匹配表1065!Y:Y,匹配表1065!AA:AB)</f>
        <v>13</v>
      </c>
      <c r="L5154" s="89" t="str">
        <v>3个月以上</v>
      </c>
      <c r="M5154" s="92" t="s">
        <v>35</v>
      </c>
      <c r="N5154" s="102">
        <v>1</v>
      </c>
      <c r="O5154" s="93" t="str">
        <f>_xlfn.XLOOKUP(P5154,匹配表1065!U:U,匹配表1065!T:T)</f>
        <v>HO00001409</v>
      </c>
      <c r="P5154" s="102" t="s">
        <v>117</v>
      </c>
      <c r="Q5154" s="102" t="s">
        <v>356</v>
      </c>
      <c r="R5154" s="89" t="str">
        <f>_xlfn.XLOOKUP(Q5154,匹配表1065!L:L,匹配表1065!O:O)</f>
        <v>B</v>
      </c>
      <c r="S5154" s="93" t="str">
        <f>IFERROR(_xlfn.XLOOKUP(Q5154,匹配表1065!AI:AI,匹配表1065!AJ:AJ),"绿标")</f>
        <v>绿标</v>
      </c>
      <c r="T5154" s="93" t="str" cm="1">
        <f t="array" ref="T5154:U5154">_xlfn.XLOOKUP(Q5154,匹配表1065!L:L,匹配表1065!M:N)</f>
        <v>脑血管</v>
      </c>
      <c r="U5154" s="94" t="str">
        <v>神经内科</v>
      </c>
      <c r="V5154" s="95" t="s">
        <v>33</v>
      </c>
      <c r="W5154" s="93">
        <f>_xlfn.XLOOKUP(M5154,匹配表1065!D:D,匹配表1065!F:F)*N5154</f>
        <v>4</v>
      </c>
    </row>
    <row r="5155" customHeight="1" spans="1:23">
      <c r="A5155" s="89" t="s">
        <v>877</v>
      </c>
      <c r="B5155" s="105">
        <v>46212</v>
      </c>
      <c r="C5155" s="91" t="str">
        <f t="shared" si="162"/>
        <v>7月第2周</v>
      </c>
      <c r="D5155" s="89" t="s">
        <v>892</v>
      </c>
      <c r="E5155" s="89" t="str">
        <f t="shared" si="163"/>
        <v>7月第2周--周4</v>
      </c>
      <c r="F5155" s="103" t="s">
        <v>27</v>
      </c>
      <c r="G5155" s="102" t="s">
        <v>104</v>
      </c>
      <c r="H5155" s="92" t="str">
        <f>_xlfn.XLOOKUP(O5155,匹配表1065!T:T,匹配表1065!W:W)</f>
        <v>济南市</v>
      </c>
      <c r="I5155" s="89" t="str">
        <f>_xlfn.XLOOKUP(O5155,匹配表1065!T:T,匹配表1065!X:X)</f>
        <v>PME2026</v>
      </c>
      <c r="J5155" s="102" t="s">
        <v>116</v>
      </c>
      <c r="K5155" s="89" cm="1">
        <f ca="1" t="array" ref="K5155:L5155">_xlfn.XLOOKUP(J5155,匹配表1065!Y:Y,匹配表1065!AA:AB)</f>
        <v>13</v>
      </c>
      <c r="L5155" s="89" t="str">
        <v>3个月以上</v>
      </c>
      <c r="M5155" s="92" t="s">
        <v>55</v>
      </c>
      <c r="N5155" s="102">
        <v>1</v>
      </c>
      <c r="O5155" s="93" t="str">
        <f>_xlfn.XLOOKUP(P5155,匹配表1065!U:U,匹配表1065!T:T)</f>
        <v>HO00001417</v>
      </c>
      <c r="P5155" s="102" t="s">
        <v>119</v>
      </c>
      <c r="Q5155" s="102" t="s">
        <v>310</v>
      </c>
      <c r="R5155" s="89" t="str">
        <f>_xlfn.XLOOKUP(Q5155,匹配表1065!L:L,匹配表1065!O:O)</f>
        <v>D</v>
      </c>
      <c r="S5155" s="93" t="str">
        <f>IFERROR(_xlfn.XLOOKUP(Q5155,匹配表1065!AI:AI,匹配表1065!AJ:AJ),"绿标")</f>
        <v>红标</v>
      </c>
      <c r="T5155" s="93" t="str" cm="1">
        <f t="array" ref="T5155:U5155">_xlfn.XLOOKUP(Q5155,匹配表1065!L:L,匹配表1065!M:N)</f>
        <v>抑郁焦虑</v>
      </c>
      <c r="U5155" s="94" t="str">
        <v>精神心理科</v>
      </c>
      <c r="V5155" s="95" t="s">
        <v>33</v>
      </c>
      <c r="W5155" s="93">
        <f>_xlfn.XLOOKUP(M5155,匹配表1065!D:D,匹配表1065!F:F)*N5155</f>
        <v>8</v>
      </c>
    </row>
    <row r="5156" customHeight="1" spans="1:23">
      <c r="A5156" s="89" t="s">
        <v>877</v>
      </c>
      <c r="B5156" s="105">
        <v>46212</v>
      </c>
      <c r="C5156" s="91" t="str">
        <f t="shared" si="162"/>
        <v>7月第2周</v>
      </c>
      <c r="D5156" s="89" t="s">
        <v>892</v>
      </c>
      <c r="E5156" s="89" t="str">
        <f t="shared" si="163"/>
        <v>7月第2周--周4</v>
      </c>
      <c r="F5156" s="103" t="s">
        <v>27</v>
      </c>
      <c r="G5156" s="102" t="s">
        <v>104</v>
      </c>
      <c r="H5156" s="92" t="str">
        <f>_xlfn.XLOOKUP(O5156,匹配表1065!T:T,匹配表1065!W:W)</f>
        <v>济南市</v>
      </c>
      <c r="I5156" s="89" t="str">
        <f>_xlfn.XLOOKUP(O5156,匹配表1065!T:T,匹配表1065!X:X)</f>
        <v>PME2025</v>
      </c>
      <c r="J5156" s="102" t="s">
        <v>128</v>
      </c>
      <c r="K5156" s="89" cm="1">
        <f ca="1" t="array" ref="K5156:L5156">_xlfn.XLOOKUP(J5156,匹配表1065!Y:Y,匹配表1065!AA:AB)</f>
        <v>13</v>
      </c>
      <c r="L5156" s="89" t="str">
        <v>3个月以上</v>
      </c>
      <c r="M5156" s="92" t="s">
        <v>30</v>
      </c>
      <c r="N5156" s="102">
        <v>1</v>
      </c>
      <c r="O5156" s="93" t="str">
        <f>_xlfn.XLOOKUP(P5156,匹配表1065!U:U,匹配表1065!T:T)</f>
        <v>HO00001400</v>
      </c>
      <c r="P5156" s="102" t="s">
        <v>112</v>
      </c>
      <c r="Q5156" s="102" t="s">
        <v>242</v>
      </c>
      <c r="R5156" s="89" t="str">
        <f>_xlfn.XLOOKUP(Q5156,匹配表1065!L:L,匹配表1065!O:O)</f>
        <v>B</v>
      </c>
      <c r="S5156" s="93" t="str">
        <f>IFERROR(_xlfn.XLOOKUP(Q5156,匹配表1065!AI:AI,匹配表1065!AJ:AJ),"绿标")</f>
        <v>绿标</v>
      </c>
      <c r="T5156" s="93" t="str" cm="1">
        <f t="array" ref="T5156:U5156">_xlfn.XLOOKUP(Q5156,匹配表1065!L:L,匹配表1065!M:N)</f>
        <v>癫痫</v>
      </c>
      <c r="U5156" s="94" t="str">
        <v>神经内科</v>
      </c>
      <c r="V5156" s="95" t="s">
        <v>67</v>
      </c>
      <c r="W5156" s="93">
        <f>_xlfn.XLOOKUP(M5156,匹配表1065!D:D,匹配表1065!F:F)*N5156</f>
        <v>12</v>
      </c>
    </row>
    <row r="5157" customHeight="1" spans="1:23">
      <c r="A5157" s="89" t="s">
        <v>877</v>
      </c>
      <c r="B5157" s="105">
        <v>46212</v>
      </c>
      <c r="C5157" s="91" t="str">
        <f t="shared" si="162"/>
        <v>7月第2周</v>
      </c>
      <c r="D5157" s="89" t="s">
        <v>892</v>
      </c>
      <c r="E5157" s="89" t="str">
        <f t="shared" si="163"/>
        <v>7月第2周--周4</v>
      </c>
      <c r="F5157" s="103" t="s">
        <v>27</v>
      </c>
      <c r="G5157" s="102" t="s">
        <v>104</v>
      </c>
      <c r="H5157" s="92" t="str">
        <f>_xlfn.XLOOKUP(O5157,匹配表1065!T:T,匹配表1065!W:W)</f>
        <v>济南市</v>
      </c>
      <c r="I5157" s="89" t="str">
        <f>_xlfn.XLOOKUP(O5157,匹配表1065!T:T,匹配表1065!X:X)</f>
        <v>PME2025</v>
      </c>
      <c r="J5157" s="102" t="s">
        <v>128</v>
      </c>
      <c r="K5157" s="89" cm="1">
        <f ca="1" t="array" ref="K5157:L5157">_xlfn.XLOOKUP(J5157,匹配表1065!Y:Y,匹配表1065!AA:AB)</f>
        <v>13</v>
      </c>
      <c r="L5157" s="89" t="str">
        <v>3个月以上</v>
      </c>
      <c r="M5157" s="92" t="s">
        <v>55</v>
      </c>
      <c r="N5157" s="102">
        <v>1</v>
      </c>
      <c r="O5157" s="93" t="str">
        <f>_xlfn.XLOOKUP(P5157,匹配表1065!U:U,匹配表1065!T:T)</f>
        <v>HO00001400</v>
      </c>
      <c r="P5157" s="102" t="s">
        <v>112</v>
      </c>
      <c r="Q5157" s="102" t="s">
        <v>131</v>
      </c>
      <c r="R5157" s="89" t="str">
        <f>_xlfn.XLOOKUP(Q5157,匹配表1065!L:L,匹配表1065!O:O)</f>
        <v>B</v>
      </c>
      <c r="S5157" s="93" t="str">
        <f>IFERROR(_xlfn.XLOOKUP(Q5157,匹配表1065!AI:AI,匹配表1065!AJ:AJ),"绿标")</f>
        <v>红标</v>
      </c>
      <c r="T5157" s="93" t="str" cm="1">
        <f t="array" ref="T5157:U5157">_xlfn.XLOOKUP(Q5157,匹配表1065!L:L,匹配表1065!M:N)</f>
        <v>脑血管</v>
      </c>
      <c r="U5157" s="94" t="str">
        <v>神经内科</v>
      </c>
      <c r="V5157" s="95" t="s">
        <v>33</v>
      </c>
      <c r="W5157" s="93">
        <f>_xlfn.XLOOKUP(M5157,匹配表1065!D:D,匹配表1065!F:F)*N5157</f>
        <v>8</v>
      </c>
    </row>
    <row r="5158" customHeight="1" spans="1:23">
      <c r="A5158" s="89" t="s">
        <v>877</v>
      </c>
      <c r="B5158" s="105">
        <v>46212</v>
      </c>
      <c r="C5158" s="91" t="str">
        <f t="shared" si="162"/>
        <v>7月第2周</v>
      </c>
      <c r="D5158" s="89" t="s">
        <v>892</v>
      </c>
      <c r="E5158" s="89" t="str">
        <f t="shared" si="163"/>
        <v>7月第2周--周4</v>
      </c>
      <c r="F5158" s="103" t="s">
        <v>27</v>
      </c>
      <c r="G5158" s="102" t="s">
        <v>104</v>
      </c>
      <c r="H5158" s="92" t="str">
        <f>_xlfn.XLOOKUP(O5158,匹配表1065!T:T,匹配表1065!W:W)</f>
        <v>济南市</v>
      </c>
      <c r="I5158" s="89" t="str">
        <f>_xlfn.XLOOKUP(O5158,匹配表1065!T:T,匹配表1065!X:X)</f>
        <v>PME2029</v>
      </c>
      <c r="J5158" s="102" t="s">
        <v>128</v>
      </c>
      <c r="K5158" s="89" cm="1">
        <f ca="1" t="array" ref="K5158:L5158">_xlfn.XLOOKUP(J5158,匹配表1065!Y:Y,匹配表1065!AA:AB)</f>
        <v>13</v>
      </c>
      <c r="L5158" s="89" t="str">
        <v>3个月以上</v>
      </c>
      <c r="M5158" s="92" t="s">
        <v>35</v>
      </c>
      <c r="N5158" s="102">
        <v>1</v>
      </c>
      <c r="O5158" s="93" t="str">
        <f>_xlfn.XLOOKUP(P5158,匹配表1065!U:U,匹配表1065!T:T)</f>
        <v>HO00001403</v>
      </c>
      <c r="P5158" s="102" t="s">
        <v>329</v>
      </c>
      <c r="Q5158" s="102" t="s">
        <v>767</v>
      </c>
      <c r="R5158" s="89" t="str">
        <f>_xlfn.XLOOKUP(Q5158,匹配表1065!L:L,匹配表1065!O:O)</f>
        <v>C</v>
      </c>
      <c r="S5158" s="93" t="str">
        <f>IFERROR(_xlfn.XLOOKUP(Q5158,匹配表1065!AI:AI,匹配表1065!AJ:AJ),"绿标")</f>
        <v>绿标</v>
      </c>
      <c r="T5158" s="93" t="str" cm="1">
        <f t="array" ref="T5158:U5158">_xlfn.XLOOKUP(Q5158,匹配表1065!L:L,匹配表1065!M:N)</f>
        <v>眩晕</v>
      </c>
      <c r="U5158" s="94" t="str">
        <v>耳鼻喉科</v>
      </c>
      <c r="V5158" s="95" t="s">
        <v>58</v>
      </c>
      <c r="W5158" s="93">
        <f>_xlfn.XLOOKUP(M5158,匹配表1065!D:D,匹配表1065!F:F)*N5158</f>
        <v>4</v>
      </c>
    </row>
    <row r="5159" customHeight="1" spans="1:23">
      <c r="A5159" s="89" t="s">
        <v>877</v>
      </c>
      <c r="B5159" s="105">
        <v>46212</v>
      </c>
      <c r="C5159" s="91" t="str">
        <f t="shared" si="162"/>
        <v>7月第2周</v>
      </c>
      <c r="D5159" s="89" t="s">
        <v>892</v>
      </c>
      <c r="E5159" s="89" t="str">
        <f t="shared" si="163"/>
        <v>7月第2周--周4</v>
      </c>
      <c r="F5159" s="103" t="s">
        <v>27</v>
      </c>
      <c r="G5159" s="102" t="s">
        <v>104</v>
      </c>
      <c r="H5159" s="92" t="str">
        <f>_xlfn.XLOOKUP(O5159,匹配表1065!T:T,匹配表1065!W:W)</f>
        <v>济南市</v>
      </c>
      <c r="I5159" s="89" t="str">
        <f>_xlfn.XLOOKUP(O5159,匹配表1065!T:T,匹配表1065!X:X)</f>
        <v>PME2024</v>
      </c>
      <c r="J5159" s="102" t="s">
        <v>125</v>
      </c>
      <c r="K5159" s="89" cm="1">
        <f ca="1" t="array" ref="K5159:L5159">_xlfn.XLOOKUP(J5159,匹配表1065!Y:Y,匹配表1065!AA:AB)</f>
        <v>9</v>
      </c>
      <c r="L5159" s="89" t="str">
        <v>3个月以上</v>
      </c>
      <c r="M5159" s="92" t="s">
        <v>30</v>
      </c>
      <c r="N5159" s="102">
        <v>1</v>
      </c>
      <c r="O5159" s="93" t="str">
        <f>_xlfn.XLOOKUP(P5159,匹配表1065!U:U,匹配表1065!T:T)</f>
        <v>HO00001404</v>
      </c>
      <c r="P5159" s="102" t="s">
        <v>126</v>
      </c>
      <c r="Q5159" s="102" t="s">
        <v>522</v>
      </c>
      <c r="R5159" s="89" t="str">
        <f>_xlfn.XLOOKUP(Q5159,匹配表1065!L:L,匹配表1065!O:O)</f>
        <v>B</v>
      </c>
      <c r="S5159" s="93" t="str">
        <f>IFERROR(_xlfn.XLOOKUP(Q5159,匹配表1065!AI:AI,匹配表1065!AJ:AJ),"绿标")</f>
        <v>绿标</v>
      </c>
      <c r="T5159" s="93" t="str" cm="1">
        <f t="array" ref="T5159:U5159">_xlfn.XLOOKUP(Q5159,匹配表1065!L:L,匹配表1065!M:N)</f>
        <v>脑血管</v>
      </c>
      <c r="U5159" s="94" t="str">
        <v>神经内科</v>
      </c>
      <c r="V5159" s="95" t="s">
        <v>67</v>
      </c>
      <c r="W5159" s="93">
        <f>_xlfn.XLOOKUP(M5159,匹配表1065!D:D,匹配表1065!F:F)*N5159</f>
        <v>12</v>
      </c>
    </row>
    <row r="5160" customHeight="1" spans="1:23">
      <c r="A5160" s="89" t="s">
        <v>877</v>
      </c>
      <c r="B5160" s="105">
        <v>46212</v>
      </c>
      <c r="C5160" s="91" t="str">
        <f t="shared" si="162"/>
        <v>7月第2周</v>
      </c>
      <c r="D5160" s="89" t="s">
        <v>892</v>
      </c>
      <c r="E5160" s="89" t="str">
        <f t="shared" si="163"/>
        <v>7月第2周--周4</v>
      </c>
      <c r="F5160" s="103" t="s">
        <v>27</v>
      </c>
      <c r="G5160" s="102" t="s">
        <v>104</v>
      </c>
      <c r="H5160" s="92" t="str">
        <f>_xlfn.XLOOKUP(O5160,匹配表1065!T:T,匹配表1065!W:W)</f>
        <v>济南市</v>
      </c>
      <c r="I5160" s="89" t="str">
        <f>_xlfn.XLOOKUP(O5160,匹配表1065!T:T,匹配表1065!X:X)</f>
        <v>PME2044</v>
      </c>
      <c r="J5160" s="102" t="s">
        <v>105</v>
      </c>
      <c r="K5160" s="89" cm="1">
        <f ca="1" t="array" ref="K5160:L5160">_xlfn.XLOOKUP(J5160,匹配表1065!Y:Y,匹配表1065!AA:AB)</f>
        <v>8</v>
      </c>
      <c r="L5160" s="89" t="str">
        <v>3个月以上</v>
      </c>
      <c r="M5160" s="92" t="s">
        <v>30</v>
      </c>
      <c r="N5160" s="102">
        <v>1</v>
      </c>
      <c r="O5160" s="93" t="str">
        <f>_xlfn.XLOOKUP(P5160,匹配表1065!U:U,匹配表1065!T:T)</f>
        <v>HO00001401</v>
      </c>
      <c r="P5160" s="102" t="s">
        <v>106</v>
      </c>
      <c r="Q5160" s="102" t="s">
        <v>525</v>
      </c>
      <c r="R5160" s="89" t="str">
        <f>_xlfn.XLOOKUP(Q5160,匹配表1065!L:L,匹配表1065!O:O)</f>
        <v>B</v>
      </c>
      <c r="S5160" s="93" t="str">
        <f>IFERROR(_xlfn.XLOOKUP(Q5160,匹配表1065!AI:AI,匹配表1065!AJ:AJ),"绿标")</f>
        <v>绿标</v>
      </c>
      <c r="T5160" s="93" t="str" cm="1">
        <f t="array" ref="T5160:U5160">_xlfn.XLOOKUP(Q5160,匹配表1065!L:L,匹配表1065!M:N)</f>
        <v>脑血管</v>
      </c>
      <c r="U5160" s="94" t="str">
        <v>神经内科</v>
      </c>
      <c r="V5160" s="95" t="s">
        <v>33</v>
      </c>
      <c r="W5160" s="93">
        <f>_xlfn.XLOOKUP(M5160,匹配表1065!D:D,匹配表1065!F:F)*N5160</f>
        <v>12</v>
      </c>
    </row>
    <row r="5161" customHeight="1" spans="1:23">
      <c r="A5161" s="89" t="s">
        <v>877</v>
      </c>
      <c r="B5161" s="105">
        <v>46212</v>
      </c>
      <c r="C5161" s="91" t="str">
        <f t="shared" si="162"/>
        <v>7月第2周</v>
      </c>
      <c r="D5161" s="89" t="s">
        <v>892</v>
      </c>
      <c r="E5161" s="89" t="str">
        <f t="shared" si="163"/>
        <v>7月第2周--周4</v>
      </c>
      <c r="F5161" s="103" t="s">
        <v>27</v>
      </c>
      <c r="G5161" s="102" t="s">
        <v>104</v>
      </c>
      <c r="H5161" s="92" t="str">
        <f>_xlfn.XLOOKUP(O5161,匹配表1065!T:T,匹配表1065!W:W)</f>
        <v>东营市</v>
      </c>
      <c r="I5161" s="89" t="str">
        <f>_xlfn.XLOOKUP(O5161,匹配表1065!T:T,匹配表1065!X:X)</f>
        <v>PME2028</v>
      </c>
      <c r="J5161" s="102" t="s">
        <v>911</v>
      </c>
      <c r="K5161" s="89" t="e" cm="1">
        <f ca="1" t="array" ref="K5161">_xlfn.XLOOKUP(J5161,匹配表1065!Y:Y,匹配表1065!AA:AB)</f>
        <v>#N/A</v>
      </c>
      <c r="L5161" s="89"/>
      <c r="M5161" s="92" t="s">
        <v>35</v>
      </c>
      <c r="N5161" s="102">
        <v>1</v>
      </c>
      <c r="O5161" s="93" t="str">
        <f>_xlfn.XLOOKUP(P5161,匹配表1065!U:U,匹配表1065!T:T)</f>
        <v>HO00001421</v>
      </c>
      <c r="P5161" s="102" t="s">
        <v>122</v>
      </c>
      <c r="Q5161" s="102" t="s">
        <v>912</v>
      </c>
      <c r="R5161" s="89" t="str">
        <f>_xlfn.XLOOKUP(Q5161,匹配表1065!L:L,匹配表1065!O:O)</f>
        <v>B</v>
      </c>
      <c r="S5161" s="93" t="str">
        <f>IFERROR(_xlfn.XLOOKUP(Q5161,匹配表1065!AI:AI,匹配表1065!AJ:AJ),"绿标")</f>
        <v>黑标</v>
      </c>
      <c r="T5161" s="93" t="str" cm="1">
        <f t="array" ref="T5161:U5161">_xlfn.XLOOKUP(Q5161,匹配表1065!L:L,匹配表1065!M:N)</f>
        <v>头痛</v>
      </c>
      <c r="U5161" s="94" t="str">
        <v>神经内科</v>
      </c>
      <c r="V5161" s="95" t="s">
        <v>58</v>
      </c>
      <c r="W5161" s="93">
        <f>_xlfn.XLOOKUP(M5161,匹配表1065!D:D,匹配表1065!F:F)*N5161</f>
        <v>4</v>
      </c>
    </row>
    <row r="5162" customHeight="1" spans="1:23">
      <c r="A5162" s="89" t="s">
        <v>877</v>
      </c>
      <c r="B5162" s="105">
        <v>46212</v>
      </c>
      <c r="C5162" s="91" t="str">
        <f t="shared" si="162"/>
        <v>7月第2周</v>
      </c>
      <c r="D5162" s="89" t="s">
        <v>892</v>
      </c>
      <c r="E5162" s="89" t="str">
        <f t="shared" si="163"/>
        <v>7月第2周--周4</v>
      </c>
      <c r="F5162" s="103" t="s">
        <v>27</v>
      </c>
      <c r="G5162" s="92" t="s">
        <v>92</v>
      </c>
      <c r="H5162" s="92" t="str">
        <f>_xlfn.XLOOKUP(O5162,匹配表1065!T:T,匹配表1065!W:W)</f>
        <v>合肥市</v>
      </c>
      <c r="I5162" s="89" t="str">
        <f>_xlfn.XLOOKUP(O5162,匹配表1065!T:T,匹配表1065!X:X)</f>
        <v>PME2007</v>
      </c>
      <c r="J5162" s="102" t="s">
        <v>93</v>
      </c>
      <c r="K5162" s="89" cm="1">
        <f ca="1" t="array" ref="K5162:L5162">_xlfn.XLOOKUP(J5162,匹配表1065!Y:Y,匹配表1065!AA:AB)</f>
        <v>9</v>
      </c>
      <c r="L5162" s="89" t="str">
        <v>3个月以上</v>
      </c>
      <c r="M5162" s="92" t="s">
        <v>30</v>
      </c>
      <c r="N5162" s="102">
        <v>1</v>
      </c>
      <c r="O5162" s="93" t="str">
        <f>_xlfn.XLOOKUP(P5162,匹配表1065!U:U,匹配表1065!T:T)</f>
        <v>HO00000001</v>
      </c>
      <c r="P5162" s="102" t="s">
        <v>94</v>
      </c>
      <c r="Q5162" s="102" t="s">
        <v>206</v>
      </c>
      <c r="R5162" s="89" t="str">
        <f>_xlfn.XLOOKUP(Q5162,匹配表1065!L:L,匹配表1065!O:O)</f>
        <v>A</v>
      </c>
      <c r="S5162" s="93" t="str">
        <f>IFERROR(_xlfn.XLOOKUP(Q5162,匹配表1065!AI:AI,匹配表1065!AJ:AJ),"绿标")</f>
        <v>绿标</v>
      </c>
      <c r="T5162" s="93" t="str" cm="1">
        <f t="array" ref="T5162:U5162">_xlfn.XLOOKUP(Q5162,匹配表1065!L:L,匹配表1065!M:N)</f>
        <v>头痛</v>
      </c>
      <c r="U5162" s="94" t="str">
        <v>神经内科</v>
      </c>
      <c r="V5162" s="95" t="s">
        <v>33</v>
      </c>
      <c r="W5162" s="93">
        <f>_xlfn.XLOOKUP(M5162,匹配表1065!D:D,匹配表1065!F:F)*N5162</f>
        <v>12</v>
      </c>
    </row>
    <row r="5163" customHeight="1" spans="1:23">
      <c r="A5163" s="89" t="s">
        <v>877</v>
      </c>
      <c r="B5163" s="105">
        <v>46212</v>
      </c>
      <c r="C5163" s="91" t="str">
        <f t="shared" si="162"/>
        <v>7月第2周</v>
      </c>
      <c r="D5163" s="89" t="s">
        <v>892</v>
      </c>
      <c r="E5163" s="89" t="str">
        <f t="shared" si="163"/>
        <v>7月第2周--周4</v>
      </c>
      <c r="F5163" s="103" t="s">
        <v>27</v>
      </c>
      <c r="G5163" s="92" t="s">
        <v>92</v>
      </c>
      <c r="H5163" s="92" t="str">
        <f>_xlfn.XLOOKUP(O5163,匹配表1065!T:T,匹配表1065!W:W)</f>
        <v>合肥市</v>
      </c>
      <c r="I5163" s="89" t="str">
        <f>_xlfn.XLOOKUP(O5163,匹配表1065!T:T,匹配表1065!X:X)</f>
        <v>PME2047</v>
      </c>
      <c r="J5163" s="102" t="s">
        <v>97</v>
      </c>
      <c r="K5163" s="89" cm="1">
        <f ca="1" t="array" ref="K5163:L5163">_xlfn.XLOOKUP(J5163,匹配表1065!Y:Y,匹配表1065!AA:AB)</f>
        <v>2</v>
      </c>
      <c r="L5163" s="89" t="str">
        <v>3个月以内</v>
      </c>
      <c r="M5163" s="92" t="s">
        <v>30</v>
      </c>
      <c r="N5163" s="102">
        <v>1</v>
      </c>
      <c r="O5163" s="93" t="str">
        <f>_xlfn.XLOOKUP(P5163,匹配表1065!U:U,匹配表1065!T:T)</f>
        <v>HO00000005</v>
      </c>
      <c r="P5163" s="102" t="s">
        <v>98</v>
      </c>
      <c r="Q5163" s="102" t="s">
        <v>208</v>
      </c>
      <c r="R5163" s="89" t="str">
        <f>_xlfn.XLOOKUP(Q5163,匹配表1065!L:L,匹配表1065!O:O)</f>
        <v>A</v>
      </c>
      <c r="S5163" s="93" t="str">
        <f>IFERROR(_xlfn.XLOOKUP(Q5163,匹配表1065!AI:AI,匹配表1065!AJ:AJ),"绿标")</f>
        <v>黑标</v>
      </c>
      <c r="T5163" s="93" t="str" cm="1">
        <f t="array" ref="T5163:U5163">_xlfn.XLOOKUP(Q5163,匹配表1065!L:L,匹配表1065!M:N)</f>
        <v>头痛</v>
      </c>
      <c r="U5163" s="94" t="str">
        <v>神经内科</v>
      </c>
      <c r="V5163" s="95" t="s">
        <v>33</v>
      </c>
      <c r="W5163" s="93">
        <f>_xlfn.XLOOKUP(M5163,匹配表1065!D:D,匹配表1065!F:F)*N5163</f>
        <v>12</v>
      </c>
    </row>
    <row r="5164" customHeight="1" spans="1:23">
      <c r="A5164" s="89" t="s">
        <v>877</v>
      </c>
      <c r="B5164" s="105">
        <v>46212</v>
      </c>
      <c r="C5164" s="91" t="str">
        <f t="shared" si="162"/>
        <v>7月第2周</v>
      </c>
      <c r="D5164" s="89" t="s">
        <v>892</v>
      </c>
      <c r="E5164" s="89" t="str">
        <f t="shared" si="163"/>
        <v>7月第2周--周4</v>
      </c>
      <c r="F5164" s="103" t="s">
        <v>27</v>
      </c>
      <c r="G5164" s="92" t="s">
        <v>92</v>
      </c>
      <c r="H5164" s="92" t="str">
        <f>_xlfn.XLOOKUP(O5164,匹配表1065!T:T,匹配表1065!W:W)</f>
        <v>合肥市</v>
      </c>
      <c r="I5164" s="89" t="str">
        <f>_xlfn.XLOOKUP(O5164,匹配表1065!T:T,匹配表1065!X:X)</f>
        <v>PME2047</v>
      </c>
      <c r="J5164" s="102" t="s">
        <v>97</v>
      </c>
      <c r="K5164" s="89" cm="1">
        <f ca="1" t="array" ref="K5164:L5164">_xlfn.XLOOKUP(J5164,匹配表1065!Y:Y,匹配表1065!AA:AB)</f>
        <v>2</v>
      </c>
      <c r="L5164" s="89" t="str">
        <v>3个月以内</v>
      </c>
      <c r="M5164" s="92" t="s">
        <v>35</v>
      </c>
      <c r="N5164" s="102">
        <v>1</v>
      </c>
      <c r="O5164" s="93" t="str">
        <f>_xlfn.XLOOKUP(P5164,匹配表1065!U:U,匹配表1065!T:T)</f>
        <v>HO00000005</v>
      </c>
      <c r="P5164" s="102" t="s">
        <v>98</v>
      </c>
      <c r="Q5164" s="102" t="s">
        <v>913</v>
      </c>
      <c r="R5164" s="89" t="str">
        <f>_xlfn.XLOOKUP(Q5164,匹配表1065!L:L,匹配表1065!O:O)</f>
        <v>A</v>
      </c>
      <c r="S5164" s="93" t="str">
        <f>IFERROR(_xlfn.XLOOKUP(Q5164,匹配表1065!AI:AI,匹配表1065!AJ:AJ),"绿标")</f>
        <v>绿标</v>
      </c>
      <c r="T5164" s="93" t="str" cm="1">
        <f t="array" ref="T5164:U5164">_xlfn.XLOOKUP(Q5164,匹配表1065!L:L,匹配表1065!M:N)</f>
        <v>头痛</v>
      </c>
      <c r="U5164" s="94" t="str">
        <v>神经内科</v>
      </c>
      <c r="V5164" s="95" t="s">
        <v>33</v>
      </c>
      <c r="W5164" s="93">
        <f>_xlfn.XLOOKUP(M5164,匹配表1065!D:D,匹配表1065!F:F)*N5164</f>
        <v>4</v>
      </c>
    </row>
    <row r="5165" customHeight="1" spans="1:23">
      <c r="A5165" s="89" t="s">
        <v>877</v>
      </c>
      <c r="B5165" s="105">
        <v>46212</v>
      </c>
      <c r="C5165" s="91" t="str">
        <f t="shared" si="162"/>
        <v>7月第2周</v>
      </c>
      <c r="D5165" s="89" t="s">
        <v>892</v>
      </c>
      <c r="E5165" s="89" t="str">
        <f t="shared" si="163"/>
        <v>7月第2周--周4</v>
      </c>
      <c r="F5165" s="103" t="s">
        <v>27</v>
      </c>
      <c r="G5165" s="92" t="s">
        <v>92</v>
      </c>
      <c r="H5165" s="92" t="str">
        <f>_xlfn.XLOOKUP(O5165,匹配表1065!T:T,匹配表1065!W:W)</f>
        <v>合肥市</v>
      </c>
      <c r="I5165" s="89" t="str">
        <f>_xlfn.XLOOKUP(O5165,匹配表1065!T:T,匹配表1065!X:X)</f>
        <v>PME2007</v>
      </c>
      <c r="J5165" s="102" t="s">
        <v>93</v>
      </c>
      <c r="K5165" s="89" cm="1">
        <f ca="1" t="array" ref="K5165:L5165">_xlfn.XLOOKUP(J5165,匹配表1065!Y:Y,匹配表1065!AA:AB)</f>
        <v>9</v>
      </c>
      <c r="L5165" s="89" t="str">
        <v>3个月以上</v>
      </c>
      <c r="M5165" s="92" t="s">
        <v>35</v>
      </c>
      <c r="N5165" s="102">
        <v>1</v>
      </c>
      <c r="O5165" s="93" t="str">
        <f>_xlfn.XLOOKUP(P5165,匹配表1065!U:U,匹配表1065!T:T)</f>
        <v>HO00000001</v>
      </c>
      <c r="P5165" s="102" t="s">
        <v>94</v>
      </c>
      <c r="Q5165" s="102" t="s">
        <v>207</v>
      </c>
      <c r="R5165" s="89" t="str">
        <f>_xlfn.XLOOKUP(Q5165,匹配表1065!L:L,匹配表1065!O:O)</f>
        <v>C</v>
      </c>
      <c r="S5165" s="93" t="str">
        <f>IFERROR(_xlfn.XLOOKUP(Q5165,匹配表1065!AI:AI,匹配表1065!AJ:AJ),"绿标")</f>
        <v>红标</v>
      </c>
      <c r="T5165" s="93" t="str" cm="1">
        <f t="array" ref="T5165:U5165">_xlfn.XLOOKUP(Q5165,匹配表1065!L:L,匹配表1065!M:N)</f>
        <v>眩晕</v>
      </c>
      <c r="U5165" s="94" t="str">
        <v>神经内科</v>
      </c>
      <c r="V5165" s="95" t="s">
        <v>33</v>
      </c>
      <c r="W5165" s="93">
        <f>_xlfn.XLOOKUP(M5165,匹配表1065!D:D,匹配表1065!F:F)*N5165</f>
        <v>4</v>
      </c>
    </row>
    <row r="5166" customHeight="1" spans="1:23">
      <c r="A5166" s="89" t="s">
        <v>877</v>
      </c>
      <c r="B5166" s="105">
        <v>46212</v>
      </c>
      <c r="C5166" s="91" t="str">
        <f t="shared" si="162"/>
        <v>7月第2周</v>
      </c>
      <c r="D5166" s="89" t="s">
        <v>892</v>
      </c>
      <c r="E5166" s="89" t="str">
        <f t="shared" si="163"/>
        <v>7月第2周--周4</v>
      </c>
      <c r="F5166" s="103" t="s">
        <v>27</v>
      </c>
      <c r="G5166" s="102" t="s">
        <v>136</v>
      </c>
      <c r="H5166" s="92" t="str">
        <f>_xlfn.XLOOKUP(O5166,匹配表1065!T:T,匹配表1065!W:W)</f>
        <v>淄博市</v>
      </c>
      <c r="I5166" s="89" t="str">
        <f>_xlfn.XLOOKUP(O5166,匹配表1065!T:T,匹配表1065!X:X)</f>
        <v>PME2043</v>
      </c>
      <c r="J5166" s="102" t="s">
        <v>140</v>
      </c>
      <c r="K5166" s="89" cm="1">
        <f ca="1" t="array" ref="K5166:L5166">_xlfn.XLOOKUP(J5166,匹配表1065!Y:Y,匹配表1065!AA:AB)</f>
        <v>9</v>
      </c>
      <c r="L5166" s="89" t="str">
        <v>3个月以上</v>
      </c>
      <c r="M5166" s="92" t="s">
        <v>55</v>
      </c>
      <c r="N5166" s="102">
        <v>1</v>
      </c>
      <c r="O5166" s="93" t="str">
        <f>_xlfn.XLOOKUP(P5166,匹配表1065!U:U,匹配表1065!T:T)</f>
        <v>HO00024398</v>
      </c>
      <c r="P5166" s="89" t="s">
        <v>141</v>
      </c>
      <c r="Q5166" s="102" t="s">
        <v>298</v>
      </c>
      <c r="R5166" s="89" t="str">
        <f>_xlfn.XLOOKUP(Q5166,匹配表1065!L:L,匹配表1065!O:O)</f>
        <v>C</v>
      </c>
      <c r="S5166" s="93" t="str">
        <f>IFERROR(_xlfn.XLOOKUP(Q5166,匹配表1065!AI:AI,匹配表1065!AJ:AJ),"绿标")</f>
        <v>红标</v>
      </c>
      <c r="T5166" s="93" t="str" cm="1">
        <f t="array" ref="T5166:U5166">_xlfn.XLOOKUP(Q5166,匹配表1065!L:L,匹配表1065!M:N)</f>
        <v>眩晕</v>
      </c>
      <c r="U5166" s="94" t="str">
        <v>神经内科</v>
      </c>
      <c r="V5166" s="95" t="s">
        <v>70</v>
      </c>
      <c r="W5166" s="93">
        <f>_xlfn.XLOOKUP(M5166,匹配表1065!D:D,匹配表1065!F:F)*N5166</f>
        <v>8</v>
      </c>
    </row>
    <row r="5167" customHeight="1" spans="1:23">
      <c r="A5167" s="89" t="s">
        <v>877</v>
      </c>
      <c r="B5167" s="105">
        <v>46212</v>
      </c>
      <c r="C5167" s="91" t="str">
        <f t="shared" si="162"/>
        <v>7月第2周</v>
      </c>
      <c r="D5167" s="89" t="s">
        <v>892</v>
      </c>
      <c r="E5167" s="89" t="str">
        <f t="shared" si="163"/>
        <v>7月第2周--周4</v>
      </c>
      <c r="F5167" s="103" t="s">
        <v>27</v>
      </c>
      <c r="G5167" s="102" t="s">
        <v>136</v>
      </c>
      <c r="H5167" s="92" t="str">
        <f>_xlfn.XLOOKUP(O5167,匹配表1065!T:T,匹配表1065!W:W)</f>
        <v>淄博市</v>
      </c>
      <c r="I5167" s="89" t="str">
        <f>_xlfn.XLOOKUP(O5167,匹配表1065!T:T,匹配表1065!X:X)</f>
        <v>PME2043</v>
      </c>
      <c r="J5167" s="102" t="s">
        <v>140</v>
      </c>
      <c r="K5167" s="89" cm="1">
        <f ca="1" t="array" ref="K5167:L5167">_xlfn.XLOOKUP(J5167,匹配表1065!Y:Y,匹配表1065!AA:AB)</f>
        <v>9</v>
      </c>
      <c r="L5167" s="89" t="str">
        <v>3个月以上</v>
      </c>
      <c r="M5167" s="92" t="s">
        <v>35</v>
      </c>
      <c r="N5167" s="102">
        <v>1</v>
      </c>
      <c r="O5167" s="93" t="str">
        <f>_xlfn.XLOOKUP(P5167,匹配表1065!U:U,匹配表1065!T:T)</f>
        <v>HO00024398</v>
      </c>
      <c r="P5167" s="89" t="s">
        <v>141</v>
      </c>
      <c r="Q5167" s="102" t="s">
        <v>422</v>
      </c>
      <c r="R5167" s="89" t="str">
        <f>_xlfn.XLOOKUP(Q5167,匹配表1065!L:L,匹配表1065!O:O)</f>
        <v>A</v>
      </c>
      <c r="S5167" s="93" t="str">
        <f>IFERROR(_xlfn.XLOOKUP(Q5167,匹配表1065!AI:AI,匹配表1065!AJ:AJ),"绿标")</f>
        <v>红标</v>
      </c>
      <c r="T5167" s="93" t="str" cm="1">
        <f t="array" ref="T5167:U5167">_xlfn.XLOOKUP(Q5167,匹配表1065!L:L,匹配表1065!M:N)</f>
        <v>头痛</v>
      </c>
      <c r="U5167" s="94" t="str">
        <v>神经内科</v>
      </c>
      <c r="V5167" s="95" t="s">
        <v>42</v>
      </c>
      <c r="W5167" s="93">
        <f>_xlfn.XLOOKUP(M5167,匹配表1065!D:D,匹配表1065!F:F)*N5167</f>
        <v>4</v>
      </c>
    </row>
    <row r="5168" customHeight="1" spans="1:23">
      <c r="A5168" s="89" t="s">
        <v>877</v>
      </c>
      <c r="B5168" s="105">
        <v>46212</v>
      </c>
      <c r="C5168" s="91" t="str">
        <f t="shared" si="162"/>
        <v>7月第2周</v>
      </c>
      <c r="D5168" s="89" t="s">
        <v>892</v>
      </c>
      <c r="E5168" s="89" t="str">
        <f t="shared" si="163"/>
        <v>7月第2周--周4</v>
      </c>
      <c r="F5168" s="103" t="s">
        <v>27</v>
      </c>
      <c r="G5168" s="102" t="s">
        <v>136</v>
      </c>
      <c r="H5168" s="92" t="str">
        <f>_xlfn.XLOOKUP(O5168,匹配表1065!T:T,匹配表1065!W:W)</f>
        <v>青岛市</v>
      </c>
      <c r="I5168" s="89" t="str">
        <f>_xlfn.XLOOKUP(O5168,匹配表1065!T:T,匹配表1065!X:X)</f>
        <v>PME2035</v>
      </c>
      <c r="J5168" s="102" t="s">
        <v>150</v>
      </c>
      <c r="K5168" s="89" cm="1">
        <f ca="1" t="array" ref="K5168:L5168">_xlfn.XLOOKUP(J5168,匹配表1065!Y:Y,匹配表1065!AA:AB)</f>
        <v>8</v>
      </c>
      <c r="L5168" s="89" t="str">
        <v>3个月以上</v>
      </c>
      <c r="M5168" s="92" t="s">
        <v>30</v>
      </c>
      <c r="N5168" s="102">
        <v>1</v>
      </c>
      <c r="O5168" s="93" t="str">
        <f>_xlfn.XLOOKUP(P5168,匹配表1065!U:U,匹配表1065!T:T)</f>
        <v>HO00001483</v>
      </c>
      <c r="P5168" s="102" t="s">
        <v>259</v>
      </c>
      <c r="Q5168" s="102" t="s">
        <v>340</v>
      </c>
      <c r="R5168" s="89" t="str">
        <f>_xlfn.XLOOKUP(Q5168,匹配表1065!L:L,匹配表1065!O:O)</f>
        <v>A</v>
      </c>
      <c r="S5168" s="93" t="str">
        <f>IFERROR(_xlfn.XLOOKUP(Q5168,匹配表1065!AI:AI,匹配表1065!AJ:AJ),"绿标")</f>
        <v>红标</v>
      </c>
      <c r="T5168" s="93" t="str" cm="1">
        <f t="array" ref="T5168:U5168">_xlfn.XLOOKUP(Q5168,匹配表1065!L:L,匹配表1065!M:N)</f>
        <v>头痛</v>
      </c>
      <c r="U5168" s="94" t="str">
        <v>神经内科</v>
      </c>
      <c r="V5168" s="95" t="s">
        <v>33</v>
      </c>
      <c r="W5168" s="93">
        <f>_xlfn.XLOOKUP(M5168,匹配表1065!D:D,匹配表1065!F:F)*N5168</f>
        <v>12</v>
      </c>
    </row>
    <row r="5169" customHeight="1" spans="1:23">
      <c r="A5169" s="89" t="s">
        <v>877</v>
      </c>
      <c r="B5169" s="105">
        <v>46212</v>
      </c>
      <c r="C5169" s="91" t="str">
        <f t="shared" si="162"/>
        <v>7月第2周</v>
      </c>
      <c r="D5169" s="89" t="s">
        <v>892</v>
      </c>
      <c r="E5169" s="89" t="str">
        <f t="shared" si="163"/>
        <v>7月第2周--周4</v>
      </c>
      <c r="F5169" s="103" t="s">
        <v>27</v>
      </c>
      <c r="G5169" s="102" t="s">
        <v>136</v>
      </c>
      <c r="H5169" s="92" t="str">
        <f>_xlfn.XLOOKUP(O5169,匹配表1065!T:T,匹配表1065!W:W)</f>
        <v>青岛市</v>
      </c>
      <c r="I5169" s="89" t="str">
        <f>_xlfn.XLOOKUP(O5169,匹配表1065!T:T,匹配表1065!X:X)</f>
        <v>PME2035</v>
      </c>
      <c r="J5169" s="102" t="s">
        <v>150</v>
      </c>
      <c r="K5169" s="89" cm="1">
        <f ca="1" t="array" ref="K5169:L5169">_xlfn.XLOOKUP(J5169,匹配表1065!Y:Y,匹配表1065!AA:AB)</f>
        <v>8</v>
      </c>
      <c r="L5169" s="89" t="str">
        <v>3个月以上</v>
      </c>
      <c r="M5169" s="92" t="s">
        <v>30</v>
      </c>
      <c r="N5169" s="102">
        <v>1</v>
      </c>
      <c r="O5169" s="93" t="str">
        <f>_xlfn.XLOOKUP(P5169,匹配表1065!U:U,匹配表1065!T:T)</f>
        <v>HO00001476</v>
      </c>
      <c r="P5169" s="102" t="s">
        <v>151</v>
      </c>
      <c r="Q5169" s="102" t="s">
        <v>152</v>
      </c>
      <c r="R5169" s="89" t="str">
        <f>_xlfn.XLOOKUP(Q5169,匹配表1065!L:L,匹配表1065!O:O)</f>
        <v>C</v>
      </c>
      <c r="S5169" s="93" t="str">
        <f>IFERROR(_xlfn.XLOOKUP(Q5169,匹配表1065!AI:AI,匹配表1065!AJ:AJ),"绿标")</f>
        <v>红标</v>
      </c>
      <c r="T5169" s="93" t="str" cm="1">
        <f t="array" ref="T5169:U5169">_xlfn.XLOOKUP(Q5169,匹配表1065!L:L,匹配表1065!M:N)</f>
        <v>眩晕</v>
      </c>
      <c r="U5169" s="94" t="str">
        <v>神经内科</v>
      </c>
      <c r="V5169" s="95" t="s">
        <v>70</v>
      </c>
      <c r="W5169" s="93">
        <f>_xlfn.XLOOKUP(M5169,匹配表1065!D:D,匹配表1065!F:F)*N5169</f>
        <v>12</v>
      </c>
    </row>
    <row r="5170" customHeight="1" spans="1:23">
      <c r="A5170" s="89" t="s">
        <v>877</v>
      </c>
      <c r="B5170" s="105">
        <v>46212</v>
      </c>
      <c r="C5170" s="91" t="str">
        <f t="shared" si="162"/>
        <v>7月第2周</v>
      </c>
      <c r="D5170" s="89" t="s">
        <v>892</v>
      </c>
      <c r="E5170" s="89" t="str">
        <f t="shared" si="163"/>
        <v>7月第2周--周4</v>
      </c>
      <c r="F5170" s="103" t="s">
        <v>27</v>
      </c>
      <c r="G5170" s="102" t="s">
        <v>136</v>
      </c>
      <c r="H5170" s="92" t="str">
        <f>_xlfn.XLOOKUP(O5170,匹配表1065!T:T,匹配表1065!W:W)</f>
        <v>青岛市</v>
      </c>
      <c r="I5170" s="89" t="str">
        <f>_xlfn.XLOOKUP(O5170,匹配表1065!T:T,匹配表1065!X:X)</f>
        <v>PME2035</v>
      </c>
      <c r="J5170" s="102" t="s">
        <v>150</v>
      </c>
      <c r="K5170" s="89" cm="1">
        <f ca="1" t="array" ref="K5170:L5170">_xlfn.XLOOKUP(J5170,匹配表1065!Y:Y,匹配表1065!AA:AB)</f>
        <v>8</v>
      </c>
      <c r="L5170" s="89" t="str">
        <v>3个月以上</v>
      </c>
      <c r="M5170" s="92" t="s">
        <v>35</v>
      </c>
      <c r="N5170" s="102">
        <v>1</v>
      </c>
      <c r="O5170" s="93" t="str">
        <f>_xlfn.XLOOKUP(P5170,匹配表1065!U:U,匹配表1065!T:T)</f>
        <v>HO00001477</v>
      </c>
      <c r="P5170" s="102" t="s">
        <v>153</v>
      </c>
      <c r="Q5170" s="102" t="s">
        <v>307</v>
      </c>
      <c r="R5170" s="89" t="str">
        <f>_xlfn.XLOOKUP(Q5170,匹配表1065!L:L,匹配表1065!O:O)</f>
        <v>B</v>
      </c>
      <c r="S5170" s="93" t="str">
        <f>IFERROR(_xlfn.XLOOKUP(Q5170,匹配表1065!AI:AI,匹配表1065!AJ:AJ),"绿标")</f>
        <v>红标</v>
      </c>
      <c r="T5170" s="93" t="str" cm="1">
        <f t="array" ref="T5170:U5170">_xlfn.XLOOKUP(Q5170,匹配表1065!L:L,匹配表1065!M:N)</f>
        <v>脑血管</v>
      </c>
      <c r="U5170" s="94" t="str">
        <v>神经内科</v>
      </c>
      <c r="V5170" s="95" t="s">
        <v>42</v>
      </c>
      <c r="W5170" s="93">
        <f>_xlfn.XLOOKUP(M5170,匹配表1065!D:D,匹配表1065!F:F)*N5170</f>
        <v>4</v>
      </c>
    </row>
    <row r="5171" customHeight="1" spans="1:23">
      <c r="A5171" s="89" t="s">
        <v>877</v>
      </c>
      <c r="B5171" s="105">
        <v>46212</v>
      </c>
      <c r="C5171" s="91" t="str">
        <f t="shared" si="162"/>
        <v>7月第2周</v>
      </c>
      <c r="D5171" s="89" t="s">
        <v>892</v>
      </c>
      <c r="E5171" s="89" t="str">
        <f t="shared" si="163"/>
        <v>7月第2周--周4</v>
      </c>
      <c r="F5171" s="103" t="s">
        <v>27</v>
      </c>
      <c r="G5171" s="102" t="s">
        <v>136</v>
      </c>
      <c r="H5171" s="92" t="str">
        <f>_xlfn.XLOOKUP(O5171,匹配表1065!T:T,匹配表1065!W:W)</f>
        <v>青岛市</v>
      </c>
      <c r="I5171" s="89" t="str">
        <f>_xlfn.XLOOKUP(O5171,匹配表1065!T:T,匹配表1065!X:X)</f>
        <v>PME2032</v>
      </c>
      <c r="J5171" s="102" t="s">
        <v>143</v>
      </c>
      <c r="K5171" s="89" cm="1">
        <f ca="1" t="array" ref="K5171:L5171">_xlfn.XLOOKUP(J5171,匹配表1065!Y:Y,匹配表1065!AA:AB)</f>
        <v>31</v>
      </c>
      <c r="L5171" s="89" t="str">
        <v>3个月以上</v>
      </c>
      <c r="M5171" s="92" t="s">
        <v>30</v>
      </c>
      <c r="N5171" s="102">
        <v>1</v>
      </c>
      <c r="O5171" s="93" t="str">
        <f>_xlfn.XLOOKUP(P5171,匹配表1065!U:U,匹配表1065!T:T)</f>
        <v>HO00001482</v>
      </c>
      <c r="P5171" s="102" t="s">
        <v>146</v>
      </c>
      <c r="Q5171" s="102" t="s">
        <v>147</v>
      </c>
      <c r="R5171" s="89" t="str">
        <f>_xlfn.XLOOKUP(Q5171,匹配表1065!L:L,匹配表1065!O:O)</f>
        <v>A</v>
      </c>
      <c r="S5171" s="93" t="str">
        <f>IFERROR(_xlfn.XLOOKUP(Q5171,匹配表1065!AI:AI,匹配表1065!AJ:AJ),"绿标")</f>
        <v>红标</v>
      </c>
      <c r="T5171" s="93" t="str" cm="1">
        <f t="array" ref="T5171:U5171">_xlfn.XLOOKUP(Q5171,匹配表1065!L:L,匹配表1065!M:N)</f>
        <v>头痛</v>
      </c>
      <c r="U5171" s="94" t="str">
        <v>神经内科</v>
      </c>
      <c r="V5171" s="95" t="s">
        <v>33</v>
      </c>
      <c r="W5171" s="93">
        <f>_xlfn.XLOOKUP(M5171,匹配表1065!D:D,匹配表1065!F:F)*N5171</f>
        <v>12</v>
      </c>
    </row>
    <row r="5172" customHeight="1" spans="1:23">
      <c r="A5172" s="89" t="s">
        <v>877</v>
      </c>
      <c r="B5172" s="105">
        <v>46212</v>
      </c>
      <c r="C5172" s="91" t="str">
        <f t="shared" si="162"/>
        <v>7月第2周</v>
      </c>
      <c r="D5172" s="89" t="s">
        <v>892</v>
      </c>
      <c r="E5172" s="89" t="str">
        <f t="shared" si="163"/>
        <v>7月第2周--周4</v>
      </c>
      <c r="F5172" s="103" t="s">
        <v>27</v>
      </c>
      <c r="G5172" s="102" t="s">
        <v>136</v>
      </c>
      <c r="H5172" s="92" t="str">
        <f>_xlfn.XLOOKUP(O5172,匹配表1065!T:T,匹配表1065!W:W)</f>
        <v>青岛市</v>
      </c>
      <c r="I5172" s="89" t="str">
        <f>_xlfn.XLOOKUP(O5172,匹配表1065!T:T,匹配表1065!X:X)</f>
        <v>PME2032</v>
      </c>
      <c r="J5172" s="102" t="s">
        <v>143</v>
      </c>
      <c r="K5172" s="89" cm="1">
        <f ca="1" t="array" ref="K5172:L5172">_xlfn.XLOOKUP(J5172,匹配表1065!Y:Y,匹配表1065!AA:AB)</f>
        <v>31</v>
      </c>
      <c r="L5172" s="89" t="str">
        <v>3个月以上</v>
      </c>
      <c r="M5172" s="92" t="s">
        <v>55</v>
      </c>
      <c r="N5172" s="102">
        <v>1</v>
      </c>
      <c r="O5172" s="93" t="str">
        <f>_xlfn.XLOOKUP(P5172,匹配表1065!U:U,匹配表1065!T:T)</f>
        <v>HO00001482</v>
      </c>
      <c r="P5172" s="102" t="s">
        <v>146</v>
      </c>
      <c r="Q5172" s="102" t="s">
        <v>249</v>
      </c>
      <c r="R5172" s="89" t="str">
        <f>_xlfn.XLOOKUP(Q5172,匹配表1065!L:L,匹配表1065!O:O)</f>
        <v>C</v>
      </c>
      <c r="S5172" s="93" t="str">
        <f>IFERROR(_xlfn.XLOOKUP(Q5172,匹配表1065!AI:AI,匹配表1065!AJ:AJ),"绿标")</f>
        <v>绿标</v>
      </c>
      <c r="T5172" s="93" t="str" cm="1">
        <f t="array" ref="T5172:U5172">_xlfn.XLOOKUP(Q5172,匹配表1065!L:L,匹配表1065!M:N)</f>
        <v>眩晕</v>
      </c>
      <c r="U5172" s="94" t="str">
        <v>耳鼻喉科</v>
      </c>
      <c r="V5172" s="95" t="s">
        <v>70</v>
      </c>
      <c r="W5172" s="93">
        <f>_xlfn.XLOOKUP(M5172,匹配表1065!D:D,匹配表1065!F:F)*N5172</f>
        <v>8</v>
      </c>
    </row>
    <row r="5173" customHeight="1" spans="1:23">
      <c r="A5173" s="89" t="s">
        <v>877</v>
      </c>
      <c r="B5173" s="105">
        <v>46212</v>
      </c>
      <c r="C5173" s="91" t="str">
        <f t="shared" ref="C5173:C5236" si="164">MONTH(B5173)&amp;TEXT(WEEKNUM(B5173,2)-WEEKNUM(B5173+1-DAY(B5173),2)+1,"月第0周")</f>
        <v>7月第2周</v>
      </c>
      <c r="D5173" s="89" t="s">
        <v>892</v>
      </c>
      <c r="E5173" s="89" t="str">
        <f t="shared" ref="E5173:E5236" si="165">D5173&amp;"--"&amp;"周"&amp;WEEKDAY(B5173,2)</f>
        <v>7月第2周--周4</v>
      </c>
      <c r="F5173" s="103" t="s">
        <v>27</v>
      </c>
      <c r="G5173" s="102" t="s">
        <v>136</v>
      </c>
      <c r="H5173" s="92" t="str">
        <f>_xlfn.XLOOKUP(O5173,匹配表1065!T:T,匹配表1065!W:W)</f>
        <v>青岛市</v>
      </c>
      <c r="I5173" s="89" t="str">
        <f>_xlfn.XLOOKUP(O5173,匹配表1065!T:T,匹配表1065!X:X)</f>
        <v>PME2032</v>
      </c>
      <c r="J5173" s="102" t="s">
        <v>143</v>
      </c>
      <c r="K5173" s="89" cm="1">
        <f ca="1" t="array" ref="K5173:L5173">_xlfn.XLOOKUP(J5173,匹配表1065!Y:Y,匹配表1065!AA:AB)</f>
        <v>31</v>
      </c>
      <c r="L5173" s="89" t="str">
        <v>3个月以上</v>
      </c>
      <c r="M5173" s="92" t="s">
        <v>55</v>
      </c>
      <c r="N5173" s="102">
        <v>1</v>
      </c>
      <c r="O5173" s="93" t="str">
        <f>_xlfn.XLOOKUP(P5173,匹配表1065!U:U,匹配表1065!T:T)</f>
        <v>HO00001489</v>
      </c>
      <c r="P5173" s="102" t="s">
        <v>144</v>
      </c>
      <c r="Q5173" s="102" t="s">
        <v>145</v>
      </c>
      <c r="R5173" s="89" t="str">
        <f>_xlfn.XLOOKUP(Q5173,匹配表1065!L:L,匹配表1065!O:O)</f>
        <v>D</v>
      </c>
      <c r="S5173" s="93" t="str">
        <f>IFERROR(_xlfn.XLOOKUP(Q5173,匹配表1065!AI:AI,匹配表1065!AJ:AJ),"绿标")</f>
        <v>红标</v>
      </c>
      <c r="T5173" s="93" t="str" cm="1">
        <f t="array" ref="T5173:U5173">_xlfn.XLOOKUP(Q5173,匹配表1065!L:L,匹配表1065!M:N)</f>
        <v>抑郁焦虑</v>
      </c>
      <c r="U5173" s="94" t="str">
        <v>精神心理科</v>
      </c>
      <c r="V5173" s="95" t="s">
        <v>70</v>
      </c>
      <c r="W5173" s="93">
        <f>_xlfn.XLOOKUP(M5173,匹配表1065!D:D,匹配表1065!F:F)*N5173</f>
        <v>8</v>
      </c>
    </row>
    <row r="5174" customHeight="1" spans="1:23">
      <c r="A5174" s="89" t="s">
        <v>877</v>
      </c>
      <c r="B5174" s="105">
        <v>46212</v>
      </c>
      <c r="C5174" s="91" t="str">
        <f t="shared" si="164"/>
        <v>7月第2周</v>
      </c>
      <c r="D5174" s="89" t="s">
        <v>892</v>
      </c>
      <c r="E5174" s="89" t="str">
        <f t="shared" si="165"/>
        <v>7月第2周--周4</v>
      </c>
      <c r="F5174" s="103" t="s">
        <v>27</v>
      </c>
      <c r="G5174" s="102" t="s">
        <v>136</v>
      </c>
      <c r="H5174" s="92" t="str">
        <f>_xlfn.XLOOKUP(O5174,匹配表1065!T:T,匹配表1065!W:W)</f>
        <v>潍坊市</v>
      </c>
      <c r="I5174" s="89" t="str">
        <f>_xlfn.XLOOKUP(O5174,匹配表1065!T:T,匹配表1065!X:X)</f>
        <v>PME2036</v>
      </c>
      <c r="J5174" s="102" t="s">
        <v>161</v>
      </c>
      <c r="K5174" s="89" cm="1">
        <f ca="1" t="array" ref="K5174:L5174">_xlfn.XLOOKUP(J5174,匹配表1065!Y:Y,匹配表1065!AA:AB)</f>
        <v>1519</v>
      </c>
      <c r="L5174" s="89" t="str">
        <v>3个月以上</v>
      </c>
      <c r="M5174" s="92" t="s">
        <v>30</v>
      </c>
      <c r="N5174" s="102">
        <v>1</v>
      </c>
      <c r="O5174" s="93" t="str">
        <f>_xlfn.XLOOKUP(P5174,匹配表1065!U:U,匹配表1065!T:T)</f>
        <v>HO00001521</v>
      </c>
      <c r="P5174" s="102" t="s">
        <v>162</v>
      </c>
      <c r="Q5174" s="102" t="s">
        <v>255</v>
      </c>
      <c r="R5174" s="89" t="str">
        <f>_xlfn.XLOOKUP(Q5174,匹配表1065!L:L,匹配表1065!O:O)</f>
        <v>C</v>
      </c>
      <c r="S5174" s="93" t="str">
        <f>IFERROR(_xlfn.XLOOKUP(Q5174,匹配表1065!AI:AI,匹配表1065!AJ:AJ),"绿标")</f>
        <v>黑标</v>
      </c>
      <c r="T5174" s="93" t="str" cm="1">
        <f t="array" ref="T5174:U5174">_xlfn.XLOOKUP(Q5174,匹配表1065!L:L,匹配表1065!M:N)</f>
        <v>眩晕</v>
      </c>
      <c r="U5174" s="94" t="str">
        <v>耳鼻喉科</v>
      </c>
      <c r="V5174" s="95" t="s">
        <v>70</v>
      </c>
      <c r="W5174" s="93">
        <f>_xlfn.XLOOKUP(M5174,匹配表1065!D:D,匹配表1065!F:F)*N5174</f>
        <v>12</v>
      </c>
    </row>
    <row r="5175" customHeight="1" spans="1:23">
      <c r="A5175" s="89" t="s">
        <v>877</v>
      </c>
      <c r="B5175" s="105">
        <v>46212</v>
      </c>
      <c r="C5175" s="91" t="str">
        <f t="shared" si="164"/>
        <v>7月第2周</v>
      </c>
      <c r="D5175" s="89" t="s">
        <v>892</v>
      </c>
      <c r="E5175" s="89" t="str">
        <f t="shared" si="165"/>
        <v>7月第2周--周4</v>
      </c>
      <c r="F5175" s="103" t="s">
        <v>27</v>
      </c>
      <c r="G5175" s="102" t="s">
        <v>136</v>
      </c>
      <c r="H5175" s="92" t="str">
        <f>_xlfn.XLOOKUP(O5175,匹配表1065!T:T,匹配表1065!W:W)</f>
        <v>潍坊市</v>
      </c>
      <c r="I5175" s="89" t="str">
        <f>_xlfn.XLOOKUP(O5175,匹配表1065!T:T,匹配表1065!X:X)</f>
        <v>PME2036</v>
      </c>
      <c r="J5175" s="102" t="s">
        <v>161</v>
      </c>
      <c r="K5175" s="89" cm="1">
        <f ca="1" t="array" ref="K5175:L5175">_xlfn.XLOOKUP(J5175,匹配表1065!Y:Y,匹配表1065!AA:AB)</f>
        <v>1519</v>
      </c>
      <c r="L5175" s="89" t="str">
        <v>3个月以上</v>
      </c>
      <c r="M5175" s="92" t="s">
        <v>30</v>
      </c>
      <c r="N5175" s="102">
        <v>1</v>
      </c>
      <c r="O5175" s="93" t="str">
        <f>_xlfn.XLOOKUP(P5175,匹配表1065!U:U,匹配表1065!T:T)</f>
        <v>HO00001496</v>
      </c>
      <c r="P5175" s="102" t="s">
        <v>256</v>
      </c>
      <c r="Q5175" s="102" t="s">
        <v>632</v>
      </c>
      <c r="R5175" s="89" t="str">
        <f>_xlfn.XLOOKUP(Q5175,匹配表1065!L:L,匹配表1065!O:O)</f>
        <v>B</v>
      </c>
      <c r="S5175" s="93" t="str">
        <f>IFERROR(_xlfn.XLOOKUP(Q5175,匹配表1065!AI:AI,匹配表1065!AJ:AJ),"绿标")</f>
        <v>黑标</v>
      </c>
      <c r="T5175" s="93" t="str" cm="1">
        <f t="array" ref="T5175:U5175">_xlfn.XLOOKUP(Q5175,匹配表1065!L:L,匹配表1065!M:N)</f>
        <v>脑血管</v>
      </c>
      <c r="U5175" s="94" t="str">
        <v>神经内科</v>
      </c>
      <c r="V5175" s="95" t="s">
        <v>42</v>
      </c>
      <c r="W5175" s="93">
        <f>_xlfn.XLOOKUP(M5175,匹配表1065!D:D,匹配表1065!F:F)*N5175</f>
        <v>12</v>
      </c>
    </row>
    <row r="5176" customHeight="1" spans="1:23">
      <c r="A5176" s="89" t="s">
        <v>877</v>
      </c>
      <c r="B5176" s="105">
        <v>46212</v>
      </c>
      <c r="C5176" s="91" t="str">
        <f t="shared" si="164"/>
        <v>7月第2周</v>
      </c>
      <c r="D5176" s="89" t="s">
        <v>892</v>
      </c>
      <c r="E5176" s="89" t="str">
        <f t="shared" si="165"/>
        <v>7月第2周--周4</v>
      </c>
      <c r="F5176" s="103" t="s">
        <v>27</v>
      </c>
      <c r="G5176" s="102" t="s">
        <v>136</v>
      </c>
      <c r="H5176" s="92" t="str">
        <f>_xlfn.XLOOKUP(O5176,匹配表1065!T:T,匹配表1065!W:W)</f>
        <v>青岛市</v>
      </c>
      <c r="I5176" s="89" t="str">
        <f>_xlfn.XLOOKUP(O5176,匹配表1065!T:T,匹配表1065!X:X)</f>
        <v>PME2033</v>
      </c>
      <c r="J5176" s="102" t="s">
        <v>137</v>
      </c>
      <c r="K5176" s="89" cm="1">
        <f ca="1" t="array" ref="K5176:L5176">_xlfn.XLOOKUP(J5176,匹配表1065!Y:Y,匹配表1065!AA:AB)</f>
        <v>10</v>
      </c>
      <c r="L5176" s="89" t="str">
        <v>3个月以上</v>
      </c>
      <c r="M5176" s="92" t="s">
        <v>30</v>
      </c>
      <c r="N5176" s="102">
        <v>1</v>
      </c>
      <c r="O5176" s="93" t="str">
        <f>_xlfn.XLOOKUP(P5176,匹配表1065!U:U,匹配表1065!T:T)</f>
        <v>HO00001481</v>
      </c>
      <c r="P5176" s="102" t="s">
        <v>246</v>
      </c>
      <c r="Q5176" s="102" t="s">
        <v>306</v>
      </c>
      <c r="R5176" s="89" t="str">
        <f>_xlfn.XLOOKUP(Q5176,匹配表1065!L:L,匹配表1065!O:O)</f>
        <v>A</v>
      </c>
      <c r="S5176" s="93" t="str">
        <f>IFERROR(_xlfn.XLOOKUP(Q5176,匹配表1065!AI:AI,匹配表1065!AJ:AJ),"绿标")</f>
        <v>红标</v>
      </c>
      <c r="T5176" s="93" t="str" cm="1">
        <f t="array" ref="T5176:U5176">_xlfn.XLOOKUP(Q5176,匹配表1065!L:L,匹配表1065!M:N)</f>
        <v>头痛</v>
      </c>
      <c r="U5176" s="94" t="str">
        <v>神经内科</v>
      </c>
      <c r="V5176" s="95" t="s">
        <v>42</v>
      </c>
      <c r="W5176" s="93">
        <f>_xlfn.XLOOKUP(M5176,匹配表1065!D:D,匹配表1065!F:F)*N5176</f>
        <v>12</v>
      </c>
    </row>
    <row r="5177" customHeight="1" spans="1:23">
      <c r="A5177" s="89" t="s">
        <v>877</v>
      </c>
      <c r="B5177" s="105">
        <v>46212</v>
      </c>
      <c r="C5177" s="91" t="str">
        <f t="shared" si="164"/>
        <v>7月第2周</v>
      </c>
      <c r="D5177" s="89" t="s">
        <v>892</v>
      </c>
      <c r="E5177" s="89" t="str">
        <f t="shared" si="165"/>
        <v>7月第2周--周4</v>
      </c>
      <c r="F5177" s="103" t="s">
        <v>27</v>
      </c>
      <c r="G5177" s="102" t="s">
        <v>136</v>
      </c>
      <c r="H5177" s="92" t="str">
        <f>_xlfn.XLOOKUP(O5177,匹配表1065!T:T,匹配表1065!W:W)</f>
        <v>烟台市</v>
      </c>
      <c r="I5177" s="89" t="str">
        <f>_xlfn.XLOOKUP(O5177,匹配表1065!T:T,匹配表1065!X:X)</f>
        <v>PME2034</v>
      </c>
      <c r="J5177" s="102" t="s">
        <v>501</v>
      </c>
      <c r="K5177" s="89" cm="1">
        <f ca="1" t="array" ref="K5177:L5177">_xlfn.XLOOKUP(J5177,匹配表1065!Y:Y,匹配表1065!AA:AB)</f>
        <v>4</v>
      </c>
      <c r="L5177" s="89" t="str">
        <v>3个月以上</v>
      </c>
      <c r="M5177" s="92" t="s">
        <v>35</v>
      </c>
      <c r="N5177" s="102">
        <v>1</v>
      </c>
      <c r="O5177" s="93" t="str">
        <f>_xlfn.XLOOKUP(P5177,匹配表1065!U:U,匹配表1065!T:T)</f>
        <v>HO00024017</v>
      </c>
      <c r="P5177" s="102" t="s">
        <v>698</v>
      </c>
      <c r="Q5177" s="102" t="s">
        <v>914</v>
      </c>
      <c r="R5177" s="89" t="str">
        <f>_xlfn.XLOOKUP(Q5177,匹配表1065!L:L,匹配表1065!O:O)</f>
        <v>A</v>
      </c>
      <c r="S5177" s="93" t="str">
        <f>IFERROR(_xlfn.XLOOKUP(Q5177,匹配表1065!AI:AI,匹配表1065!AJ:AJ),"绿标")</f>
        <v>绿标</v>
      </c>
      <c r="T5177" s="93" t="str" cm="1">
        <f t="array" ref="T5177:U5177">_xlfn.XLOOKUP(Q5177,匹配表1065!L:L,匹配表1065!M:N)</f>
        <v>头痛</v>
      </c>
      <c r="U5177" s="94" t="str">
        <v>神经内科</v>
      </c>
      <c r="V5177" s="95" t="s">
        <v>42</v>
      </c>
      <c r="W5177" s="93">
        <f>_xlfn.XLOOKUP(M5177,匹配表1065!D:D,匹配表1065!F:F)*N5177</f>
        <v>4</v>
      </c>
    </row>
    <row r="5178" customHeight="1" spans="1:23">
      <c r="A5178" s="89" t="s">
        <v>877</v>
      </c>
      <c r="B5178" s="105">
        <v>46212</v>
      </c>
      <c r="C5178" s="91" t="str">
        <f t="shared" si="164"/>
        <v>7月第2周</v>
      </c>
      <c r="D5178" s="89" t="s">
        <v>892</v>
      </c>
      <c r="E5178" s="89" t="str">
        <f t="shared" si="165"/>
        <v>7月第2周--周4</v>
      </c>
      <c r="F5178" s="103" t="s">
        <v>27</v>
      </c>
      <c r="G5178" s="102" t="s">
        <v>136</v>
      </c>
      <c r="H5178" s="92" t="str">
        <f>_xlfn.XLOOKUP(O5178,匹配表1065!T:T,匹配表1065!W:W)</f>
        <v>烟台市</v>
      </c>
      <c r="I5178" s="89" t="str">
        <f>_xlfn.XLOOKUP(O5178,匹配表1065!T:T,匹配表1065!X:X)</f>
        <v>PME2034</v>
      </c>
      <c r="J5178" s="102" t="s">
        <v>501</v>
      </c>
      <c r="K5178" s="89" cm="1">
        <f ca="1" t="array" ref="K5178:L5178">_xlfn.XLOOKUP(J5178,匹配表1065!Y:Y,匹配表1065!AA:AB)</f>
        <v>4</v>
      </c>
      <c r="L5178" s="89" t="str">
        <v>3个月以上</v>
      </c>
      <c r="M5178" s="92" t="s">
        <v>35</v>
      </c>
      <c r="N5178" s="102">
        <v>1</v>
      </c>
      <c r="O5178" s="93" t="str">
        <f>_xlfn.XLOOKUP(P5178,匹配表1065!U:U,匹配表1065!T:T)</f>
        <v>HO00024017</v>
      </c>
      <c r="P5178" s="102" t="s">
        <v>698</v>
      </c>
      <c r="Q5178" s="102" t="s">
        <v>891</v>
      </c>
      <c r="R5178" s="89" t="str">
        <f>_xlfn.XLOOKUP(Q5178,匹配表1065!L:L,匹配表1065!O:O)</f>
        <v>C</v>
      </c>
      <c r="S5178" s="93" t="str">
        <f>IFERROR(_xlfn.XLOOKUP(Q5178,匹配表1065!AI:AI,匹配表1065!AJ:AJ),"绿标")</f>
        <v>绿标</v>
      </c>
      <c r="T5178" s="93" t="str" cm="1">
        <f t="array" ref="T5178:U5178">_xlfn.XLOOKUP(Q5178,匹配表1065!L:L,匹配表1065!M:N)</f>
        <v>眩晕</v>
      </c>
      <c r="U5178" s="94" t="str">
        <v>耳鼻喉科</v>
      </c>
      <c r="V5178" s="95" t="s">
        <v>70</v>
      </c>
      <c r="W5178" s="93">
        <f>_xlfn.XLOOKUP(M5178,匹配表1065!D:D,匹配表1065!F:F)*N5178</f>
        <v>4</v>
      </c>
    </row>
    <row r="5179" customHeight="1" spans="1:23">
      <c r="A5179" s="89" t="s">
        <v>877</v>
      </c>
      <c r="B5179" s="105">
        <v>46212</v>
      </c>
      <c r="C5179" s="91" t="str">
        <f t="shared" si="164"/>
        <v>7月第2周</v>
      </c>
      <c r="D5179" s="89" t="s">
        <v>892</v>
      </c>
      <c r="E5179" s="89" t="str">
        <f t="shared" si="165"/>
        <v>7月第2周--周4</v>
      </c>
      <c r="F5179" s="103" t="s">
        <v>27</v>
      </c>
      <c r="G5179" s="102" t="s">
        <v>136</v>
      </c>
      <c r="H5179" s="92" t="str">
        <f>_xlfn.XLOOKUP(O5179,匹配表1065!T:T,匹配表1065!W:W)</f>
        <v>青岛市</v>
      </c>
      <c r="I5179" s="89" t="str">
        <f>_xlfn.XLOOKUP(O5179,匹配表1065!T:T,匹配表1065!X:X)</f>
        <v>PME2031</v>
      </c>
      <c r="J5179" s="102" t="s">
        <v>155</v>
      </c>
      <c r="K5179" s="89" cm="1">
        <f ca="1" t="array" ref="K5179:L5179">_xlfn.XLOOKUP(J5179,匹配表1065!Y:Y,匹配表1065!AA:AB)</f>
        <v>31</v>
      </c>
      <c r="L5179" s="89" t="str">
        <v>3个月以上</v>
      </c>
      <c r="M5179" s="92" t="s">
        <v>30</v>
      </c>
      <c r="N5179" s="102">
        <v>1</v>
      </c>
      <c r="O5179" s="93" t="str">
        <f>_xlfn.XLOOKUP(P5179,匹配表1065!U:U,匹配表1065!T:T)</f>
        <v>HO00001485</v>
      </c>
      <c r="P5179" s="102" t="s">
        <v>253</v>
      </c>
      <c r="Q5179" s="102" t="s">
        <v>254</v>
      </c>
      <c r="R5179" s="89" t="str">
        <f>_xlfn.XLOOKUP(Q5179,匹配表1065!L:L,匹配表1065!O:O)</f>
        <v>B</v>
      </c>
      <c r="S5179" s="93" t="str">
        <f>IFERROR(_xlfn.XLOOKUP(Q5179,匹配表1065!AI:AI,匹配表1065!AJ:AJ),"绿标")</f>
        <v>红标</v>
      </c>
      <c r="T5179" s="93" t="str" cm="1">
        <f t="array" ref="T5179:U5179">_xlfn.XLOOKUP(Q5179,匹配表1065!L:L,匹配表1065!M:N)</f>
        <v>脑血管</v>
      </c>
      <c r="U5179" s="94" t="str">
        <v>神经内科</v>
      </c>
      <c r="V5179" s="95" t="s">
        <v>67</v>
      </c>
      <c r="W5179" s="93">
        <f>_xlfn.XLOOKUP(M5179,匹配表1065!D:D,匹配表1065!F:F)*N5179</f>
        <v>12</v>
      </c>
    </row>
    <row r="5180" customHeight="1" spans="1:23">
      <c r="A5180" s="89" t="s">
        <v>877</v>
      </c>
      <c r="B5180" s="105">
        <v>46212</v>
      </c>
      <c r="C5180" s="91" t="str">
        <f t="shared" si="164"/>
        <v>7月第2周</v>
      </c>
      <c r="D5180" s="89" t="s">
        <v>892</v>
      </c>
      <c r="E5180" s="89" t="str">
        <f t="shared" si="165"/>
        <v>7月第2周--周4</v>
      </c>
      <c r="F5180" s="103" t="s">
        <v>27</v>
      </c>
      <c r="G5180" s="102" t="s">
        <v>136</v>
      </c>
      <c r="H5180" s="92" t="str">
        <f>_xlfn.XLOOKUP(O5180,匹配表1065!T:T,匹配表1065!W:W)</f>
        <v>青岛市</v>
      </c>
      <c r="I5180" s="89" t="str">
        <f>_xlfn.XLOOKUP(O5180,匹配表1065!T:T,匹配表1065!X:X)</f>
        <v>PME2031</v>
      </c>
      <c r="J5180" s="102" t="s">
        <v>155</v>
      </c>
      <c r="K5180" s="89" cm="1">
        <f ca="1" t="array" ref="K5180:L5180">_xlfn.XLOOKUP(J5180,匹配表1065!Y:Y,匹配表1065!AA:AB)</f>
        <v>31</v>
      </c>
      <c r="L5180" s="89" t="str">
        <v>3个月以上</v>
      </c>
      <c r="M5180" s="92" t="s">
        <v>30</v>
      </c>
      <c r="N5180" s="102">
        <v>1</v>
      </c>
      <c r="O5180" s="93" t="str">
        <f>_xlfn.XLOOKUP(P5180,匹配表1065!U:U,匹配表1065!T:T)</f>
        <v>HO00001478</v>
      </c>
      <c r="P5180" s="102" t="s">
        <v>156</v>
      </c>
      <c r="Q5180" s="102" t="s">
        <v>300</v>
      </c>
      <c r="R5180" s="89" t="str">
        <f>_xlfn.XLOOKUP(Q5180,匹配表1065!L:L,匹配表1065!O:O)</f>
        <v>C</v>
      </c>
      <c r="S5180" s="93" t="str">
        <f>IFERROR(_xlfn.XLOOKUP(Q5180,匹配表1065!AI:AI,匹配表1065!AJ:AJ),"绿标")</f>
        <v>红标</v>
      </c>
      <c r="T5180" s="93" t="str" cm="1">
        <f t="array" ref="T5180:U5180">_xlfn.XLOOKUP(Q5180,匹配表1065!L:L,匹配表1065!M:N)</f>
        <v>眩晕</v>
      </c>
      <c r="U5180" s="94" t="str">
        <v>神经内科</v>
      </c>
      <c r="V5180" s="95" t="s">
        <v>70</v>
      </c>
      <c r="W5180" s="93">
        <f>_xlfn.XLOOKUP(M5180,匹配表1065!D:D,匹配表1065!F:F)*N5180</f>
        <v>12</v>
      </c>
    </row>
    <row r="5181" customHeight="1" spans="1:23">
      <c r="A5181" s="89" t="s">
        <v>877</v>
      </c>
      <c r="B5181" s="105">
        <v>46212</v>
      </c>
      <c r="C5181" s="91" t="str">
        <f t="shared" si="164"/>
        <v>7月第2周</v>
      </c>
      <c r="D5181" s="89" t="s">
        <v>892</v>
      </c>
      <c r="E5181" s="89" t="str">
        <f t="shared" si="165"/>
        <v>7月第2周--周4</v>
      </c>
      <c r="F5181" s="103" t="s">
        <v>27</v>
      </c>
      <c r="G5181" s="102" t="s">
        <v>167</v>
      </c>
      <c r="H5181" s="92" t="str">
        <f>_xlfn.XLOOKUP(O5181,匹配表1065!T:T,匹配表1065!W:W)</f>
        <v>无锡市</v>
      </c>
      <c r="I5181" s="89" t="str">
        <f>_xlfn.XLOOKUP(O5181,匹配表1065!T:T,匹配表1065!X:X)</f>
        <v>PME2014</v>
      </c>
      <c r="J5181" s="102" t="s">
        <v>581</v>
      </c>
      <c r="K5181" s="89" cm="1">
        <f ca="1" t="array" ref="K5181:L5181">_xlfn.XLOOKUP(J5181,匹配表1065!Y:Y,匹配表1065!AA:AB)</f>
        <v>1</v>
      </c>
      <c r="L5181" s="89" t="str">
        <v>3个月以内</v>
      </c>
      <c r="M5181" s="92" t="s">
        <v>35</v>
      </c>
      <c r="N5181" s="102">
        <v>1</v>
      </c>
      <c r="O5181" s="93" t="str">
        <f>_xlfn.XLOOKUP(P5181,匹配表1065!U:U,匹配表1065!T:T)</f>
        <v>HO00001114</v>
      </c>
      <c r="P5181" s="102" t="s">
        <v>628</v>
      </c>
      <c r="Q5181" s="102" t="s">
        <v>915</v>
      </c>
      <c r="R5181" s="89" t="str">
        <f>_xlfn.XLOOKUP(Q5181,匹配表1065!L:L,匹配表1065!O:O)</f>
        <v>B</v>
      </c>
      <c r="S5181" s="93" t="str">
        <f>IFERROR(_xlfn.XLOOKUP(Q5181,匹配表1065!AI:AI,匹配表1065!AJ:AJ),"绿标")</f>
        <v>绿标</v>
      </c>
      <c r="T5181" s="93" t="str" cm="1">
        <f t="array" ref="T5181:U5181">_xlfn.XLOOKUP(Q5181,匹配表1065!L:L,匹配表1065!M:N)</f>
        <v>脑血管</v>
      </c>
      <c r="U5181" s="94" t="str">
        <v>神经内科</v>
      </c>
      <c r="V5181" s="95" t="s">
        <v>42</v>
      </c>
      <c r="W5181" s="93">
        <f>_xlfn.XLOOKUP(M5181,匹配表1065!D:D,匹配表1065!F:F)*N5181</f>
        <v>4</v>
      </c>
    </row>
    <row r="5182" customHeight="1" spans="1:23">
      <c r="A5182" s="89" t="s">
        <v>877</v>
      </c>
      <c r="B5182" s="105">
        <v>46212</v>
      </c>
      <c r="C5182" s="91" t="str">
        <f t="shared" si="164"/>
        <v>7月第2周</v>
      </c>
      <c r="D5182" s="89" t="s">
        <v>892</v>
      </c>
      <c r="E5182" s="89" t="str">
        <f t="shared" si="165"/>
        <v>7月第2周--周4</v>
      </c>
      <c r="F5182" s="103" t="s">
        <v>27</v>
      </c>
      <c r="G5182" s="102" t="s">
        <v>167</v>
      </c>
      <c r="H5182" s="92" t="str">
        <f>_xlfn.XLOOKUP(O5182,匹配表1065!T:T,匹配表1065!W:W)</f>
        <v>南通市</v>
      </c>
      <c r="I5182" s="89" t="str">
        <f>_xlfn.XLOOKUP(O5182,匹配表1065!T:T,匹配表1065!X:X)</f>
        <v>PME2013</v>
      </c>
      <c r="J5182" s="102" t="s">
        <v>180</v>
      </c>
      <c r="K5182" s="89" cm="1">
        <f ca="1" t="array" ref="K5182:L5182">_xlfn.XLOOKUP(J5182,匹配表1065!Y:Y,匹配表1065!AA:AB)</f>
        <v>51</v>
      </c>
      <c r="L5182" s="89" t="str">
        <v>3个月以上</v>
      </c>
      <c r="M5182" s="92" t="s">
        <v>30</v>
      </c>
      <c r="N5182" s="102">
        <v>2</v>
      </c>
      <c r="O5182" s="93" t="str">
        <f>_xlfn.XLOOKUP(P5182,匹配表1065!U:U,匹配表1065!T:T)</f>
        <v>HO00001021</v>
      </c>
      <c r="P5182" s="102" t="s">
        <v>181</v>
      </c>
      <c r="Q5182" s="102" t="s">
        <v>182</v>
      </c>
      <c r="R5182" s="89" t="str">
        <f>_xlfn.XLOOKUP(Q5182,匹配表1065!L:L,匹配表1065!O:O)</f>
        <v>C</v>
      </c>
      <c r="S5182" s="93" t="str">
        <f>IFERROR(_xlfn.XLOOKUP(Q5182,匹配表1065!AI:AI,匹配表1065!AJ:AJ),"绿标")</f>
        <v>红标</v>
      </c>
      <c r="T5182" s="93" t="str" cm="1">
        <f t="array" ref="T5182:U5182">_xlfn.XLOOKUP(Q5182,匹配表1065!L:L,匹配表1065!M:N)</f>
        <v>眩晕</v>
      </c>
      <c r="U5182" s="94" t="str">
        <v>神经内科</v>
      </c>
      <c r="V5182" s="95" t="s">
        <v>33</v>
      </c>
      <c r="W5182" s="93">
        <f>_xlfn.XLOOKUP(M5182,匹配表1065!D:D,匹配表1065!F:F)*N5182</f>
        <v>24</v>
      </c>
    </row>
    <row r="5183" customHeight="1" spans="1:23">
      <c r="A5183" s="89" t="s">
        <v>877</v>
      </c>
      <c r="B5183" s="105">
        <v>46212</v>
      </c>
      <c r="C5183" s="91" t="str">
        <f t="shared" si="164"/>
        <v>7月第2周</v>
      </c>
      <c r="D5183" s="89" t="s">
        <v>892</v>
      </c>
      <c r="E5183" s="89" t="str">
        <f t="shared" si="165"/>
        <v>7月第2周--周4</v>
      </c>
      <c r="F5183" s="103" t="s">
        <v>27</v>
      </c>
      <c r="G5183" s="102" t="s">
        <v>167</v>
      </c>
      <c r="H5183" s="92" t="str">
        <f>_xlfn.XLOOKUP(O5183,匹配表1065!T:T,匹配表1065!W:W)</f>
        <v>南通市</v>
      </c>
      <c r="I5183" s="89" t="str">
        <f>_xlfn.XLOOKUP(O5183,匹配表1065!T:T,匹配表1065!X:X)</f>
        <v>PME2013</v>
      </c>
      <c r="J5183" s="102" t="s">
        <v>180</v>
      </c>
      <c r="K5183" s="89" cm="1">
        <f ca="1" t="array" ref="K5183:L5183">_xlfn.XLOOKUP(J5183,匹配表1065!Y:Y,匹配表1065!AA:AB)</f>
        <v>51</v>
      </c>
      <c r="L5183" s="89" t="str">
        <v>3个月以上</v>
      </c>
      <c r="M5183" s="92" t="s">
        <v>30</v>
      </c>
      <c r="N5183" s="102">
        <v>1</v>
      </c>
      <c r="O5183" s="93" t="str">
        <f>_xlfn.XLOOKUP(P5183,匹配表1065!U:U,匹配表1065!T:T)</f>
        <v>HO00001066</v>
      </c>
      <c r="P5183" s="102" t="s">
        <v>183</v>
      </c>
      <c r="Q5183" s="102" t="s">
        <v>296</v>
      </c>
      <c r="R5183" s="89" t="str">
        <f>_xlfn.XLOOKUP(Q5183,匹配表1065!L:L,匹配表1065!O:O)</f>
        <v>C</v>
      </c>
      <c r="S5183" s="93" t="str">
        <f>IFERROR(_xlfn.XLOOKUP(Q5183,匹配表1065!AI:AI,匹配表1065!AJ:AJ),"绿标")</f>
        <v>红标</v>
      </c>
      <c r="T5183" s="93" t="str" cm="1">
        <f t="array" ref="T5183:U5183">_xlfn.XLOOKUP(Q5183,匹配表1065!L:L,匹配表1065!M:N)</f>
        <v>眩晕</v>
      </c>
      <c r="U5183" s="94" t="str">
        <v>耳鼻喉科</v>
      </c>
      <c r="V5183" s="95" t="s">
        <v>70</v>
      </c>
      <c r="W5183" s="93">
        <f>_xlfn.XLOOKUP(M5183,匹配表1065!D:D,匹配表1065!F:F)*N5183</f>
        <v>12</v>
      </c>
    </row>
    <row r="5184" customHeight="1" spans="1:23">
      <c r="A5184" s="89" t="s">
        <v>877</v>
      </c>
      <c r="B5184" s="105">
        <v>46212</v>
      </c>
      <c r="C5184" s="91" t="str">
        <f t="shared" si="164"/>
        <v>7月第2周</v>
      </c>
      <c r="D5184" s="89" t="s">
        <v>892</v>
      </c>
      <c r="E5184" s="89" t="str">
        <f t="shared" si="165"/>
        <v>7月第2周--周4</v>
      </c>
      <c r="F5184" s="103" t="s">
        <v>27</v>
      </c>
      <c r="G5184" s="102" t="s">
        <v>167</v>
      </c>
      <c r="H5184" s="92" t="str">
        <f>_xlfn.XLOOKUP(O5184,匹配表1065!T:T,匹配表1065!W:W)</f>
        <v>苏州市</v>
      </c>
      <c r="I5184" s="89" t="str">
        <f>_xlfn.XLOOKUP(O5184,匹配表1065!T:T,匹配表1065!X:X)</f>
        <v>PME2016</v>
      </c>
      <c r="J5184" s="102" t="s">
        <v>173</v>
      </c>
      <c r="K5184" s="89" cm="1">
        <f ca="1" t="array" ref="K5184:L5184">_xlfn.XLOOKUP(J5184,匹配表1065!Y:Y,匹配表1065!AA:AB)</f>
        <v>1</v>
      </c>
      <c r="L5184" s="89" t="str">
        <v>3个月以内</v>
      </c>
      <c r="M5184" s="92" t="s">
        <v>30</v>
      </c>
      <c r="N5184" s="102">
        <v>1</v>
      </c>
      <c r="O5184" s="93" t="str">
        <f>_xlfn.XLOOKUP(P5184,匹配表1065!U:U,匹配表1065!T:T)</f>
        <v>HO00001043</v>
      </c>
      <c r="P5184" s="102" t="s">
        <v>221</v>
      </c>
      <c r="Q5184" s="102" t="s">
        <v>291</v>
      </c>
      <c r="R5184" s="89" t="str">
        <f>_xlfn.XLOOKUP(Q5184,匹配表1065!L:L,匹配表1065!O:O)</f>
        <v>A</v>
      </c>
      <c r="S5184" s="93" t="str">
        <f>IFERROR(_xlfn.XLOOKUP(Q5184,匹配表1065!AI:AI,匹配表1065!AJ:AJ),"绿标")</f>
        <v>红标</v>
      </c>
      <c r="T5184" s="93" t="str" cm="1">
        <f t="array" ref="T5184:U5184">_xlfn.XLOOKUP(Q5184,匹配表1065!L:L,匹配表1065!M:N)</f>
        <v>头痛</v>
      </c>
      <c r="U5184" s="94" t="str">
        <v>神经内科</v>
      </c>
      <c r="V5184" s="95" t="s">
        <v>58</v>
      </c>
      <c r="W5184" s="93">
        <f>_xlfn.XLOOKUP(M5184,匹配表1065!D:D,匹配表1065!F:F)*N5184</f>
        <v>12</v>
      </c>
    </row>
    <row r="5185" customHeight="1" spans="1:23">
      <c r="A5185" s="89" t="s">
        <v>877</v>
      </c>
      <c r="B5185" s="105">
        <v>46212</v>
      </c>
      <c r="C5185" s="91" t="str">
        <f t="shared" si="164"/>
        <v>7月第2周</v>
      </c>
      <c r="D5185" s="89" t="s">
        <v>892</v>
      </c>
      <c r="E5185" s="89" t="str">
        <f t="shared" si="165"/>
        <v>7月第2周--周4</v>
      </c>
      <c r="F5185" s="103" t="s">
        <v>27</v>
      </c>
      <c r="G5185" s="102" t="s">
        <v>167</v>
      </c>
      <c r="H5185" s="92" t="str">
        <f>_xlfn.XLOOKUP(O5185,匹配表1065!T:T,匹配表1065!W:W)</f>
        <v>苏州市</v>
      </c>
      <c r="I5185" s="89" t="str">
        <f>_xlfn.XLOOKUP(O5185,匹配表1065!T:T,匹配表1065!X:X)</f>
        <v>PME2016</v>
      </c>
      <c r="J5185" s="102" t="s">
        <v>173</v>
      </c>
      <c r="K5185" s="89" cm="1">
        <f ca="1" t="array" ref="K5185:L5185">_xlfn.XLOOKUP(J5185,匹配表1065!Y:Y,匹配表1065!AA:AB)</f>
        <v>1</v>
      </c>
      <c r="L5185" s="89" t="str">
        <v>3个月以内</v>
      </c>
      <c r="M5185" s="92" t="s">
        <v>30</v>
      </c>
      <c r="N5185" s="102">
        <v>1</v>
      </c>
      <c r="O5185" s="93" t="str">
        <f>_xlfn.XLOOKUP(P5185,匹配表1065!U:U,匹配表1065!T:T)</f>
        <v>HO00001048</v>
      </c>
      <c r="P5185" s="102" t="s">
        <v>176</v>
      </c>
      <c r="Q5185" s="102" t="s">
        <v>426</v>
      </c>
      <c r="R5185" s="89" t="str">
        <f>_xlfn.XLOOKUP(Q5185,匹配表1065!L:L,匹配表1065!O:O)</f>
        <v>C</v>
      </c>
      <c r="S5185" s="93" t="str">
        <f>IFERROR(_xlfn.XLOOKUP(Q5185,匹配表1065!AI:AI,匹配表1065!AJ:AJ),"绿标")</f>
        <v>红标</v>
      </c>
      <c r="T5185" s="93" t="str" cm="1">
        <f t="array" ref="T5185:U5185">_xlfn.XLOOKUP(Q5185,匹配表1065!L:L,匹配表1065!M:N)</f>
        <v>眩晕</v>
      </c>
      <c r="U5185" s="94" t="str">
        <v>耳鼻喉科</v>
      </c>
      <c r="V5185" s="95" t="s">
        <v>70</v>
      </c>
      <c r="W5185" s="93">
        <f>_xlfn.XLOOKUP(M5185,匹配表1065!D:D,匹配表1065!F:F)*N5185</f>
        <v>12</v>
      </c>
    </row>
    <row r="5186" customHeight="1" spans="1:23">
      <c r="A5186" s="89" t="s">
        <v>877</v>
      </c>
      <c r="B5186" s="105">
        <v>46212</v>
      </c>
      <c r="C5186" s="91" t="str">
        <f t="shared" si="164"/>
        <v>7月第2周</v>
      </c>
      <c r="D5186" s="89" t="s">
        <v>892</v>
      </c>
      <c r="E5186" s="89" t="str">
        <f t="shared" si="165"/>
        <v>7月第2周--周4</v>
      </c>
      <c r="F5186" s="103" t="s">
        <v>27</v>
      </c>
      <c r="G5186" s="102" t="s">
        <v>167</v>
      </c>
      <c r="H5186" s="92" t="str">
        <f>_xlfn.XLOOKUP(O5186,匹配表1065!T:T,匹配表1065!W:W)</f>
        <v>苏州市</v>
      </c>
      <c r="I5186" s="89" t="str">
        <f>_xlfn.XLOOKUP(O5186,匹配表1065!T:T,匹配表1065!X:X)</f>
        <v>PME2016</v>
      </c>
      <c r="J5186" s="102" t="s">
        <v>173</v>
      </c>
      <c r="K5186" s="89" cm="1">
        <f ca="1" t="array" ref="K5186:L5186">_xlfn.XLOOKUP(J5186,匹配表1065!Y:Y,匹配表1065!AA:AB)</f>
        <v>1</v>
      </c>
      <c r="L5186" s="89" t="str">
        <v>3个月以内</v>
      </c>
      <c r="M5186" s="92" t="s">
        <v>35</v>
      </c>
      <c r="N5186" s="102">
        <v>2</v>
      </c>
      <c r="O5186" s="93" t="str">
        <f>_xlfn.XLOOKUP(P5186,匹配表1065!U:U,匹配表1065!T:T)</f>
        <v>HO00001048</v>
      </c>
      <c r="P5186" s="102" t="s">
        <v>176</v>
      </c>
      <c r="Q5186" s="102" t="s">
        <v>292</v>
      </c>
      <c r="R5186" s="89" t="str">
        <f>_xlfn.XLOOKUP(Q5186,匹配表1065!L:L,匹配表1065!O:O)</f>
        <v>A</v>
      </c>
      <c r="S5186" s="93" t="str">
        <f>IFERROR(_xlfn.XLOOKUP(Q5186,匹配表1065!AI:AI,匹配表1065!AJ:AJ),"绿标")</f>
        <v>红标</v>
      </c>
      <c r="T5186" s="93" t="str" cm="1">
        <f t="array" ref="T5186:U5186">_xlfn.XLOOKUP(Q5186,匹配表1065!L:L,匹配表1065!M:N)</f>
        <v>头痛</v>
      </c>
      <c r="U5186" s="94" t="str">
        <v>神经内科</v>
      </c>
      <c r="V5186" s="95" t="s">
        <v>70</v>
      </c>
      <c r="W5186" s="93">
        <f>_xlfn.XLOOKUP(M5186,匹配表1065!D:D,匹配表1065!F:F)*N5186</f>
        <v>8</v>
      </c>
    </row>
    <row r="5187" customHeight="1" spans="1:23">
      <c r="A5187" s="89" t="s">
        <v>877</v>
      </c>
      <c r="B5187" s="105">
        <v>46212</v>
      </c>
      <c r="C5187" s="91" t="str">
        <f t="shared" si="164"/>
        <v>7月第2周</v>
      </c>
      <c r="D5187" s="89" t="s">
        <v>892</v>
      </c>
      <c r="E5187" s="89" t="str">
        <f t="shared" si="165"/>
        <v>7月第2周--周4</v>
      </c>
      <c r="F5187" s="103" t="s">
        <v>27</v>
      </c>
      <c r="G5187" s="102" t="s">
        <v>167</v>
      </c>
      <c r="H5187" s="92" t="str">
        <f>_xlfn.XLOOKUP(O5187,匹配表1065!T:T,匹配表1065!W:W)</f>
        <v>苏州市</v>
      </c>
      <c r="I5187" s="89" t="str">
        <f>_xlfn.XLOOKUP(O5187,匹配表1065!T:T,匹配表1065!X:X)</f>
        <v>PME2017</v>
      </c>
      <c r="J5187" s="102" t="s">
        <v>323</v>
      </c>
      <c r="K5187" s="89" cm="1">
        <f ca="1" t="array" ref="K5187:L5187">_xlfn.XLOOKUP(J5187,匹配表1065!Y:Y,匹配表1065!AA:AB)</f>
        <v>7</v>
      </c>
      <c r="L5187" s="89" t="str">
        <v>3个月以上</v>
      </c>
      <c r="M5187" s="92" t="s">
        <v>30</v>
      </c>
      <c r="N5187" s="102">
        <v>1</v>
      </c>
      <c r="O5187" s="93" t="str">
        <f>_xlfn.XLOOKUP(P5187,匹配表1065!U:U,匹配表1065!T:T)</f>
        <v>HO00001044</v>
      </c>
      <c r="P5187" s="102" t="s">
        <v>346</v>
      </c>
      <c r="Q5187" s="102" t="s">
        <v>428</v>
      </c>
      <c r="R5187" s="89" t="str">
        <f>_xlfn.XLOOKUP(Q5187,匹配表1065!L:L,匹配表1065!O:O)</f>
        <v>B</v>
      </c>
      <c r="S5187" s="93" t="str">
        <f>IFERROR(_xlfn.XLOOKUP(Q5187,匹配表1065!AI:AI,匹配表1065!AJ:AJ),"绿标")</f>
        <v>绿标</v>
      </c>
      <c r="T5187" s="93" t="str" cm="1">
        <f t="array" ref="T5187:U5187">_xlfn.XLOOKUP(Q5187,匹配表1065!L:L,匹配表1065!M:N)</f>
        <v>脑血管</v>
      </c>
      <c r="U5187" s="94" t="str">
        <v>神经内科</v>
      </c>
      <c r="V5187" s="95" t="s">
        <v>58</v>
      </c>
      <c r="W5187" s="93">
        <f>_xlfn.XLOOKUP(M5187,匹配表1065!D:D,匹配表1065!F:F)*N5187</f>
        <v>12</v>
      </c>
    </row>
    <row r="5188" customHeight="1" spans="1:23">
      <c r="A5188" s="89" t="s">
        <v>877</v>
      </c>
      <c r="B5188" s="105">
        <v>46212</v>
      </c>
      <c r="C5188" s="91" t="str">
        <f t="shared" si="164"/>
        <v>7月第2周</v>
      </c>
      <c r="D5188" s="89" t="s">
        <v>892</v>
      </c>
      <c r="E5188" s="89" t="str">
        <f t="shared" si="165"/>
        <v>7月第2周--周4</v>
      </c>
      <c r="F5188" s="103" t="s">
        <v>27</v>
      </c>
      <c r="G5188" s="102" t="s">
        <v>167</v>
      </c>
      <c r="H5188" s="92" t="str">
        <f>_xlfn.XLOOKUP(O5188,匹配表1065!T:T,匹配表1065!W:W)</f>
        <v>苏州市</v>
      </c>
      <c r="I5188" s="89" t="str">
        <f>_xlfn.XLOOKUP(O5188,匹配表1065!T:T,匹配表1065!X:X)</f>
        <v>PME2017</v>
      </c>
      <c r="J5188" s="102" t="s">
        <v>323</v>
      </c>
      <c r="K5188" s="89" cm="1">
        <f ca="1" t="array" ref="K5188:L5188">_xlfn.XLOOKUP(J5188,匹配表1065!Y:Y,匹配表1065!AA:AB)</f>
        <v>7</v>
      </c>
      <c r="L5188" s="89" t="str">
        <v>3个月以上</v>
      </c>
      <c r="M5188" s="92" t="s">
        <v>35</v>
      </c>
      <c r="N5188" s="102">
        <v>1</v>
      </c>
      <c r="O5188" s="93" t="str">
        <f>_xlfn.XLOOKUP(P5188,匹配表1065!U:U,匹配表1065!T:T)</f>
        <v>HO00001110</v>
      </c>
      <c r="P5188" s="102" t="s">
        <v>324</v>
      </c>
      <c r="Q5188" s="102" t="s">
        <v>533</v>
      </c>
      <c r="R5188" s="89" t="str">
        <f>_xlfn.XLOOKUP(Q5188,匹配表1065!L:L,匹配表1065!O:O)</f>
        <v>A</v>
      </c>
      <c r="S5188" s="93" t="str">
        <f>IFERROR(_xlfn.XLOOKUP(Q5188,匹配表1065!AI:AI,匹配表1065!AJ:AJ),"绿标")</f>
        <v>绿标</v>
      </c>
      <c r="T5188" s="93" t="str" cm="1">
        <f t="array" ref="T5188:U5188">_xlfn.XLOOKUP(Q5188,匹配表1065!L:L,匹配表1065!M:N)</f>
        <v>头痛</v>
      </c>
      <c r="U5188" s="94" t="str">
        <v>神经内科</v>
      </c>
      <c r="V5188" s="95" t="s">
        <v>58</v>
      </c>
      <c r="W5188" s="93">
        <f>_xlfn.XLOOKUP(M5188,匹配表1065!D:D,匹配表1065!F:F)*N5188</f>
        <v>4</v>
      </c>
    </row>
    <row r="5189" customHeight="1" spans="1:23">
      <c r="A5189" s="89" t="s">
        <v>877</v>
      </c>
      <c r="B5189" s="105">
        <v>46212</v>
      </c>
      <c r="C5189" s="91" t="str">
        <f t="shared" si="164"/>
        <v>7月第2周</v>
      </c>
      <c r="D5189" s="89" t="s">
        <v>892</v>
      </c>
      <c r="E5189" s="89" t="str">
        <f t="shared" si="165"/>
        <v>7月第2周--周4</v>
      </c>
      <c r="F5189" s="103" t="s">
        <v>27</v>
      </c>
      <c r="G5189" s="102" t="s">
        <v>167</v>
      </c>
      <c r="H5189" s="92" t="str">
        <f>_xlfn.XLOOKUP(O5189,匹配表1065!T:T,匹配表1065!W:W)</f>
        <v>无锡市</v>
      </c>
      <c r="I5189" s="89" t="str">
        <f>_xlfn.XLOOKUP(O5189,匹配表1065!T:T,匹配表1065!X:X)</f>
        <v>PME2009</v>
      </c>
      <c r="J5189" s="102" t="s">
        <v>193</v>
      </c>
      <c r="K5189" s="89" cm="1">
        <f ca="1" t="array" ref="K5189:L5189">_xlfn.XLOOKUP(J5189,匹配表1065!Y:Y,匹配表1065!AA:AB)</f>
        <v>7</v>
      </c>
      <c r="L5189" s="89" t="str">
        <v>3个月以上</v>
      </c>
      <c r="M5189" s="92" t="s">
        <v>30</v>
      </c>
      <c r="N5189" s="102">
        <v>1</v>
      </c>
      <c r="O5189" s="93" t="str">
        <f>_xlfn.XLOOKUP(P5189,匹配表1065!U:U,匹配表1065!T:T)</f>
        <v>HO00001116</v>
      </c>
      <c r="P5189" s="102" t="s">
        <v>229</v>
      </c>
      <c r="Q5189" s="102" t="s">
        <v>230</v>
      </c>
      <c r="R5189" s="89" t="str">
        <f>_xlfn.XLOOKUP(Q5189,匹配表1065!L:L,匹配表1065!O:O)</f>
        <v>A</v>
      </c>
      <c r="S5189" s="93" t="str">
        <f>IFERROR(_xlfn.XLOOKUP(Q5189,匹配表1065!AI:AI,匹配表1065!AJ:AJ),"绿标")</f>
        <v>绿标</v>
      </c>
      <c r="T5189" s="93" t="str" cm="1">
        <f t="array" ref="T5189:U5189">_xlfn.XLOOKUP(Q5189,匹配表1065!L:L,匹配表1065!M:N)</f>
        <v>头痛</v>
      </c>
      <c r="U5189" s="94" t="str">
        <v>神经内科</v>
      </c>
      <c r="V5189" s="95" t="s">
        <v>42</v>
      </c>
      <c r="W5189" s="93">
        <f>_xlfn.XLOOKUP(M5189,匹配表1065!D:D,匹配表1065!F:F)*N5189</f>
        <v>12</v>
      </c>
    </row>
    <row r="5190" customHeight="1" spans="1:23">
      <c r="A5190" s="89" t="s">
        <v>877</v>
      </c>
      <c r="B5190" s="105">
        <v>46212</v>
      </c>
      <c r="C5190" s="91" t="str">
        <f t="shared" si="164"/>
        <v>7月第2周</v>
      </c>
      <c r="D5190" s="89" t="s">
        <v>892</v>
      </c>
      <c r="E5190" s="89" t="str">
        <f t="shared" si="165"/>
        <v>7月第2周--周4</v>
      </c>
      <c r="F5190" s="103" t="s">
        <v>27</v>
      </c>
      <c r="G5190" s="102" t="s">
        <v>167</v>
      </c>
      <c r="H5190" s="92" t="str">
        <f>_xlfn.XLOOKUP(O5190,匹配表1065!T:T,匹配表1065!W:W)</f>
        <v>苏州市</v>
      </c>
      <c r="I5190" s="89" t="str">
        <f>_xlfn.XLOOKUP(O5190,匹配表1065!T:T,匹配表1065!X:X)</f>
        <v>PME2009</v>
      </c>
      <c r="J5190" s="102" t="s">
        <v>193</v>
      </c>
      <c r="K5190" s="89" cm="1">
        <f ca="1" t="array" ref="K5190:L5190">_xlfn.XLOOKUP(J5190,匹配表1065!Y:Y,匹配表1065!AA:AB)</f>
        <v>7</v>
      </c>
      <c r="L5190" s="89" t="str">
        <v>3个月以上</v>
      </c>
      <c r="M5190" s="92" t="s">
        <v>35</v>
      </c>
      <c r="N5190" s="102">
        <v>1</v>
      </c>
      <c r="O5190" s="93" t="str">
        <f>_xlfn.XLOOKUP(P5190,匹配表1065!U:U,匹配表1065!T:T)</f>
        <v>HO00402369</v>
      </c>
      <c r="P5190" s="102" t="s">
        <v>227</v>
      </c>
      <c r="Q5190" s="102" t="s">
        <v>596</v>
      </c>
      <c r="R5190" s="89" t="str">
        <f>_xlfn.XLOOKUP(Q5190,匹配表1065!L:L,匹配表1065!O:O)</f>
        <v>B</v>
      </c>
      <c r="S5190" s="93" t="str">
        <f>IFERROR(_xlfn.XLOOKUP(Q5190,匹配表1065!AI:AI,匹配表1065!AJ:AJ),"绿标")</f>
        <v>黑标</v>
      </c>
      <c r="T5190" s="93" t="str" cm="1">
        <f t="array" ref="T5190:U5190">_xlfn.XLOOKUP(Q5190,匹配表1065!L:L,匹配表1065!M:N)</f>
        <v>脑血管</v>
      </c>
      <c r="U5190" s="94" t="str">
        <v>神经内科</v>
      </c>
      <c r="V5190" s="95" t="s">
        <v>42</v>
      </c>
      <c r="W5190" s="93">
        <f>_xlfn.XLOOKUP(M5190,匹配表1065!D:D,匹配表1065!F:F)*N5190</f>
        <v>4</v>
      </c>
    </row>
    <row r="5191" customHeight="1" spans="1:23">
      <c r="A5191" s="89" t="s">
        <v>877</v>
      </c>
      <c r="B5191" s="105">
        <v>46212</v>
      </c>
      <c r="C5191" s="91" t="str">
        <f t="shared" si="164"/>
        <v>7月第2周</v>
      </c>
      <c r="D5191" s="89" t="s">
        <v>892</v>
      </c>
      <c r="E5191" s="89" t="str">
        <f t="shared" si="165"/>
        <v>7月第2周--周4</v>
      </c>
      <c r="F5191" s="103" t="s">
        <v>27</v>
      </c>
      <c r="G5191" s="102" t="s">
        <v>167</v>
      </c>
      <c r="H5191" s="92" t="str">
        <f>_xlfn.XLOOKUP(O5191,匹配表1065!T:T,匹配表1065!W:W)</f>
        <v>苏州市</v>
      </c>
      <c r="I5191" s="89" t="str">
        <f>_xlfn.XLOOKUP(O5191,匹配表1065!T:T,匹配表1065!X:X)</f>
        <v>PME2017</v>
      </c>
      <c r="J5191" s="102" t="s">
        <v>186</v>
      </c>
      <c r="K5191" s="89" cm="1">
        <f ca="1" t="array" ref="K5191:L5191">_xlfn.XLOOKUP(J5191,匹配表1065!Y:Y,匹配表1065!AA:AB)</f>
        <v>6</v>
      </c>
      <c r="L5191" s="89" t="str">
        <v>3个月以上</v>
      </c>
      <c r="M5191" s="92" t="s">
        <v>30</v>
      </c>
      <c r="N5191" s="102">
        <v>1</v>
      </c>
      <c r="O5191" s="93" t="str">
        <f>_xlfn.XLOOKUP(P5191,匹配表1065!U:U,匹配表1065!T:T)</f>
        <v>HO00001044</v>
      </c>
      <c r="P5191" s="102" t="s">
        <v>346</v>
      </c>
      <c r="Q5191" s="102" t="s">
        <v>217</v>
      </c>
      <c r="R5191" s="89" t="str">
        <f>_xlfn.XLOOKUP(Q5191,匹配表1065!L:L,匹配表1065!O:O)</f>
        <v>A</v>
      </c>
      <c r="S5191" s="93" t="str">
        <f>IFERROR(_xlfn.XLOOKUP(Q5191,匹配表1065!AI:AI,匹配表1065!AJ:AJ),"绿标")</f>
        <v>红标</v>
      </c>
      <c r="T5191" s="93" t="str" cm="1">
        <f t="array" ref="T5191:U5191">_xlfn.XLOOKUP(Q5191,匹配表1065!L:L,匹配表1065!M:N)</f>
        <v>头痛</v>
      </c>
      <c r="U5191" s="94" t="str">
        <v>神经内科</v>
      </c>
      <c r="V5191" s="95" t="s">
        <v>70</v>
      </c>
      <c r="W5191" s="93">
        <f>_xlfn.XLOOKUP(M5191,匹配表1065!D:D,匹配表1065!F:F)*N5191</f>
        <v>12</v>
      </c>
    </row>
    <row r="5192" customHeight="1" spans="1:23">
      <c r="A5192" s="89" t="s">
        <v>877</v>
      </c>
      <c r="B5192" s="105">
        <v>46212</v>
      </c>
      <c r="C5192" s="91" t="str">
        <f t="shared" si="164"/>
        <v>7月第2周</v>
      </c>
      <c r="D5192" s="89" t="s">
        <v>892</v>
      </c>
      <c r="E5192" s="89" t="str">
        <f t="shared" si="165"/>
        <v>7月第2周--周4</v>
      </c>
      <c r="F5192" s="103" t="s">
        <v>27</v>
      </c>
      <c r="G5192" s="102" t="s">
        <v>167</v>
      </c>
      <c r="H5192" s="92" t="str">
        <f>_xlfn.XLOOKUP(O5192,匹配表1065!T:T,匹配表1065!W:W)</f>
        <v>苏州市</v>
      </c>
      <c r="I5192" s="89" t="str">
        <f>_xlfn.XLOOKUP(O5192,匹配表1065!T:T,匹配表1065!X:X)</f>
        <v>PME2010</v>
      </c>
      <c r="J5192" s="102" t="s">
        <v>186</v>
      </c>
      <c r="K5192" s="89" cm="1">
        <f ca="1" t="array" ref="K5192:L5192">_xlfn.XLOOKUP(J5192,匹配表1065!Y:Y,匹配表1065!AA:AB)</f>
        <v>6</v>
      </c>
      <c r="L5192" s="89" t="str">
        <v>3个月以上</v>
      </c>
      <c r="M5192" s="92" t="s">
        <v>35</v>
      </c>
      <c r="N5192" s="102">
        <v>1</v>
      </c>
      <c r="O5192" s="93" t="str">
        <f>_xlfn.XLOOKUP(P5192,匹配表1065!U:U,匹配表1065!T:T)</f>
        <v>HO00001051</v>
      </c>
      <c r="P5192" s="102" t="s">
        <v>191</v>
      </c>
      <c r="Q5192" s="102" t="s">
        <v>192</v>
      </c>
      <c r="R5192" s="89" t="str">
        <f>_xlfn.XLOOKUP(Q5192,匹配表1065!L:L,匹配表1065!O:O)</f>
        <v>B</v>
      </c>
      <c r="S5192" s="93" t="str">
        <f>IFERROR(_xlfn.XLOOKUP(Q5192,匹配表1065!AI:AI,匹配表1065!AJ:AJ),"绿标")</f>
        <v>绿标</v>
      </c>
      <c r="T5192" s="93" t="str" cm="1">
        <f t="array" ref="T5192:U5192">_xlfn.XLOOKUP(Q5192,匹配表1065!L:L,匹配表1065!M:N)</f>
        <v>抑郁焦虑</v>
      </c>
      <c r="U5192" s="94" t="str">
        <v>神经内科</v>
      </c>
      <c r="V5192" s="95" t="s">
        <v>70</v>
      </c>
      <c r="W5192" s="93">
        <f>_xlfn.XLOOKUP(M5192,匹配表1065!D:D,匹配表1065!F:F)*N5192</f>
        <v>4</v>
      </c>
    </row>
    <row r="5193" customHeight="1" spans="1:23">
      <c r="A5193" s="89" t="s">
        <v>877</v>
      </c>
      <c r="B5193" s="105">
        <v>46212</v>
      </c>
      <c r="C5193" s="91" t="str">
        <f t="shared" si="164"/>
        <v>7月第2周</v>
      </c>
      <c r="D5193" s="89" t="s">
        <v>892</v>
      </c>
      <c r="E5193" s="89" t="str">
        <f t="shared" si="165"/>
        <v>7月第2周--周4</v>
      </c>
      <c r="F5193" s="103" t="s">
        <v>27</v>
      </c>
      <c r="G5193" s="102" t="s">
        <v>167</v>
      </c>
      <c r="H5193" s="92" t="str">
        <f>_xlfn.XLOOKUP(O5193,匹配表1065!T:T,匹配表1065!W:W)</f>
        <v>苏州市</v>
      </c>
      <c r="I5193" s="89" t="str">
        <f>_xlfn.XLOOKUP(O5193,匹配表1065!T:T,匹配表1065!X:X)</f>
        <v>PME2011</v>
      </c>
      <c r="J5193" s="102" t="s">
        <v>168</v>
      </c>
      <c r="K5193" s="89" cm="1">
        <f ca="1" t="array" ref="K5193:L5193">_xlfn.XLOOKUP(J5193,匹配表1065!Y:Y,匹配表1065!AA:AB)</f>
        <v>19</v>
      </c>
      <c r="L5193" s="89" t="str">
        <v>3个月以上</v>
      </c>
      <c r="M5193" s="92" t="s">
        <v>30</v>
      </c>
      <c r="N5193" s="102">
        <v>3</v>
      </c>
      <c r="O5193" s="93" t="str">
        <f>_xlfn.XLOOKUP(P5193,匹配表1065!U:U,匹配表1065!T:T)</f>
        <v>HO00307823</v>
      </c>
      <c r="P5193" s="102" t="s">
        <v>169</v>
      </c>
      <c r="Q5193" s="102" t="s">
        <v>170</v>
      </c>
      <c r="R5193" s="89" t="str">
        <f>_xlfn.XLOOKUP(Q5193,匹配表1065!L:L,匹配表1065!O:O)</f>
        <v>A</v>
      </c>
      <c r="S5193" s="93" t="str">
        <f>IFERROR(_xlfn.XLOOKUP(Q5193,匹配表1065!AI:AI,匹配表1065!AJ:AJ),"绿标")</f>
        <v>红标</v>
      </c>
      <c r="T5193" s="93" t="str" cm="1">
        <f t="array" ref="T5193:U5193">_xlfn.XLOOKUP(Q5193,匹配表1065!L:L,匹配表1065!M:N)</f>
        <v>头痛</v>
      </c>
      <c r="U5193" s="94" t="str">
        <v>神经内科</v>
      </c>
      <c r="V5193" s="95" t="s">
        <v>67</v>
      </c>
      <c r="W5193" s="93">
        <f>_xlfn.XLOOKUP(M5193,匹配表1065!D:D,匹配表1065!F:F)*N5193</f>
        <v>36</v>
      </c>
    </row>
    <row r="5194" customHeight="1" spans="1:23">
      <c r="A5194" s="89" t="s">
        <v>877</v>
      </c>
      <c r="B5194" s="105">
        <v>46212</v>
      </c>
      <c r="C5194" s="91" t="str">
        <f t="shared" si="164"/>
        <v>7月第2周</v>
      </c>
      <c r="D5194" s="89" t="s">
        <v>892</v>
      </c>
      <c r="E5194" s="89" t="str">
        <f t="shared" si="165"/>
        <v>7月第2周--周4</v>
      </c>
      <c r="F5194" s="103" t="s">
        <v>27</v>
      </c>
      <c r="G5194" s="102" t="s">
        <v>167</v>
      </c>
      <c r="H5194" s="92" t="str">
        <f>_xlfn.XLOOKUP(O5194,匹配表1065!T:T,匹配表1065!W:W)</f>
        <v>苏州市</v>
      </c>
      <c r="I5194" s="89" t="str">
        <f>_xlfn.XLOOKUP(O5194,匹配表1065!T:T,匹配表1065!X:X)</f>
        <v>PME2011</v>
      </c>
      <c r="J5194" s="102" t="s">
        <v>168</v>
      </c>
      <c r="K5194" s="89" cm="1">
        <f ca="1" t="array" ref="K5194:L5194">_xlfn.XLOOKUP(J5194,匹配表1065!Y:Y,匹配表1065!AA:AB)</f>
        <v>19</v>
      </c>
      <c r="L5194" s="89" t="str">
        <v>3个月以上</v>
      </c>
      <c r="M5194" s="92" t="s">
        <v>35</v>
      </c>
      <c r="N5194" s="102">
        <v>2</v>
      </c>
      <c r="O5194" s="93" t="str">
        <f>_xlfn.XLOOKUP(P5194,匹配表1065!U:U,匹配表1065!T:T)</f>
        <v>HO00307823</v>
      </c>
      <c r="P5194" s="102" t="s">
        <v>169</v>
      </c>
      <c r="Q5194" s="102" t="s">
        <v>172</v>
      </c>
      <c r="R5194" s="89" t="str">
        <f>_xlfn.XLOOKUP(Q5194,匹配表1065!L:L,匹配表1065!O:O)</f>
        <v>C</v>
      </c>
      <c r="S5194" s="93" t="str">
        <f>IFERROR(_xlfn.XLOOKUP(Q5194,匹配表1065!AI:AI,匹配表1065!AJ:AJ),"绿标")</f>
        <v>绿标</v>
      </c>
      <c r="T5194" s="93" t="str" cm="1">
        <f t="array" ref="T5194:U5194">_xlfn.XLOOKUP(Q5194,匹配表1065!L:L,匹配表1065!M:N)</f>
        <v>眩晕</v>
      </c>
      <c r="U5194" s="94" t="str">
        <v>神经内科</v>
      </c>
      <c r="V5194" s="95" t="s">
        <v>70</v>
      </c>
      <c r="W5194" s="93">
        <f>_xlfn.XLOOKUP(M5194,匹配表1065!D:D,匹配表1065!F:F)*N5194</f>
        <v>8</v>
      </c>
    </row>
    <row r="5195" customHeight="1" spans="1:23">
      <c r="A5195" s="89" t="s">
        <v>877</v>
      </c>
      <c r="B5195" s="105">
        <v>46213</v>
      </c>
      <c r="C5195" s="91" t="str">
        <f t="shared" si="164"/>
        <v>7月第2周</v>
      </c>
      <c r="D5195" s="89" t="s">
        <v>892</v>
      </c>
      <c r="E5195" s="89" t="str">
        <f t="shared" si="165"/>
        <v>7月第2周--周5</v>
      </c>
      <c r="F5195" s="103" t="s">
        <v>27</v>
      </c>
      <c r="G5195" s="102" t="s">
        <v>28</v>
      </c>
      <c r="H5195" s="92" t="str">
        <f>_xlfn.XLOOKUP(O5195,匹配表1065!T:T,匹配表1065!W:W)</f>
        <v>南京市</v>
      </c>
      <c r="I5195" s="89" t="str">
        <f>_xlfn.XLOOKUP(O5195,匹配表1065!T:T,匹配表1065!X:X)</f>
        <v>PME2039</v>
      </c>
      <c r="J5195" s="102" t="s">
        <v>39</v>
      </c>
      <c r="K5195" s="89" cm="1">
        <f ca="1" t="array" ref="K5195:L5195">_xlfn.XLOOKUP(J5195,匹配表1065!Y:Y,匹配表1065!AA:AB)</f>
        <v>7</v>
      </c>
      <c r="L5195" s="89" t="str">
        <v>3个月以上</v>
      </c>
      <c r="M5195" s="92" t="s">
        <v>35</v>
      </c>
      <c r="N5195" s="102">
        <v>1</v>
      </c>
      <c r="O5195" s="93" t="str">
        <f>_xlfn.XLOOKUP(P5195,匹配表1065!U:U,匹配表1065!T:T)</f>
        <v>HO00000971</v>
      </c>
      <c r="P5195" s="102" t="s">
        <v>40</v>
      </c>
      <c r="Q5195" s="102" t="s">
        <v>265</v>
      </c>
      <c r="R5195" s="89" t="str">
        <f>_xlfn.XLOOKUP(Q5195,匹配表1065!L:L,匹配表1065!O:O)</f>
        <v>B</v>
      </c>
      <c r="S5195" s="93" t="str">
        <f>IFERROR(_xlfn.XLOOKUP(Q5195,匹配表1065!AI:AI,匹配表1065!AJ:AJ),"绿标")</f>
        <v>绿标</v>
      </c>
      <c r="T5195" s="93" t="str" cm="1">
        <f t="array" ref="T5195:U5195">_xlfn.XLOOKUP(Q5195,匹配表1065!L:L,匹配表1065!M:N)</f>
        <v>脑血管</v>
      </c>
      <c r="U5195" s="94" t="str">
        <v>神经内科</v>
      </c>
      <c r="V5195" s="95" t="s">
        <v>42</v>
      </c>
      <c r="W5195" s="93">
        <f>_xlfn.XLOOKUP(M5195,匹配表1065!D:D,匹配表1065!F:F)*N5195</f>
        <v>4</v>
      </c>
    </row>
    <row r="5196" customHeight="1" spans="1:23">
      <c r="A5196" s="89" t="s">
        <v>877</v>
      </c>
      <c r="B5196" s="105">
        <v>46213</v>
      </c>
      <c r="C5196" s="91" t="str">
        <f t="shared" si="164"/>
        <v>7月第2周</v>
      </c>
      <c r="D5196" s="89" t="s">
        <v>892</v>
      </c>
      <c r="E5196" s="89" t="str">
        <f t="shared" si="165"/>
        <v>7月第2周--周5</v>
      </c>
      <c r="F5196" s="103" t="s">
        <v>27</v>
      </c>
      <c r="G5196" s="102" t="s">
        <v>28</v>
      </c>
      <c r="H5196" s="92" t="str">
        <f>_xlfn.XLOOKUP(O5196,匹配表1065!T:T,匹配表1065!W:W)</f>
        <v>镇江市</v>
      </c>
      <c r="I5196" s="89" t="str">
        <f>_xlfn.XLOOKUP(O5196,匹配表1065!T:T,匹配表1065!X:X)</f>
        <v>PME2039</v>
      </c>
      <c r="J5196" s="102" t="s">
        <v>39</v>
      </c>
      <c r="K5196" s="89" cm="1">
        <f ca="1" t="array" ref="K5196:L5196">_xlfn.XLOOKUP(J5196,匹配表1065!Y:Y,匹配表1065!AA:AB)</f>
        <v>7</v>
      </c>
      <c r="L5196" s="89" t="str">
        <v>3个月以上</v>
      </c>
      <c r="M5196" s="92" t="s">
        <v>35</v>
      </c>
      <c r="N5196" s="102">
        <v>1</v>
      </c>
      <c r="O5196" s="93" t="str">
        <f>_xlfn.XLOOKUP(P5196,匹配表1065!U:U,匹配表1065!T:T)</f>
        <v>HO00001014</v>
      </c>
      <c r="P5196" s="102" t="s">
        <v>266</v>
      </c>
      <c r="Q5196" s="102" t="s">
        <v>804</v>
      </c>
      <c r="R5196" s="89" t="str">
        <f>_xlfn.XLOOKUP(Q5196,匹配表1065!L:L,匹配表1065!O:O)</f>
        <v>B</v>
      </c>
      <c r="S5196" s="93" t="str">
        <f>IFERROR(_xlfn.XLOOKUP(Q5196,匹配表1065!AI:AI,匹配表1065!AJ:AJ),"绿标")</f>
        <v>绿标</v>
      </c>
      <c r="T5196" s="93" t="str" cm="1">
        <f t="array" ref="T5196:U5196">_xlfn.XLOOKUP(Q5196,匹配表1065!L:L,匹配表1065!M:N)</f>
        <v>脑血管</v>
      </c>
      <c r="U5196" s="94" t="str">
        <v>神经内科</v>
      </c>
      <c r="V5196" s="95" t="s">
        <v>42</v>
      </c>
      <c r="W5196" s="93">
        <f>_xlfn.XLOOKUP(M5196,匹配表1065!D:D,匹配表1065!F:F)*N5196</f>
        <v>4</v>
      </c>
    </row>
    <row r="5197" customHeight="1" spans="1:23">
      <c r="A5197" s="89" t="s">
        <v>877</v>
      </c>
      <c r="B5197" s="105">
        <v>46213</v>
      </c>
      <c r="C5197" s="91" t="str">
        <f t="shared" si="164"/>
        <v>7月第2周</v>
      </c>
      <c r="D5197" s="89" t="s">
        <v>892</v>
      </c>
      <c r="E5197" s="89" t="str">
        <f t="shared" si="165"/>
        <v>7月第2周--周5</v>
      </c>
      <c r="F5197" s="103" t="s">
        <v>27</v>
      </c>
      <c r="G5197" s="102" t="s">
        <v>28</v>
      </c>
      <c r="H5197" s="92" t="str">
        <f>_xlfn.XLOOKUP(O5197,匹配表1065!T:T,匹配表1065!W:W)</f>
        <v>扬州市</v>
      </c>
      <c r="I5197" s="89" t="str">
        <f>_xlfn.XLOOKUP(O5197,匹配表1065!T:T,匹配表1065!X:X)</f>
        <v>PME2012</v>
      </c>
      <c r="J5197" s="102" t="s">
        <v>60</v>
      </c>
      <c r="K5197" s="89" cm="1">
        <f ca="1" t="array" ref="K5197:L5197">_xlfn.XLOOKUP(J5197,匹配表1065!Y:Y,匹配表1065!AA:AB)</f>
        <v>13</v>
      </c>
      <c r="L5197" s="89" t="str">
        <v>3个月以上</v>
      </c>
      <c r="M5197" s="92" t="s">
        <v>30</v>
      </c>
      <c r="N5197" s="102">
        <v>1</v>
      </c>
      <c r="O5197" s="93" t="str">
        <f>_xlfn.XLOOKUP(P5197,匹配表1065!U:U,匹配表1065!T:T)</f>
        <v>HO00000968</v>
      </c>
      <c r="P5197" s="102" t="s">
        <v>61</v>
      </c>
      <c r="Q5197" s="102" t="s">
        <v>62</v>
      </c>
      <c r="R5197" s="89" t="str">
        <f>_xlfn.XLOOKUP(Q5197,匹配表1065!L:L,匹配表1065!O:O)</f>
        <v>A</v>
      </c>
      <c r="S5197" s="93" t="str">
        <f>IFERROR(_xlfn.XLOOKUP(Q5197,匹配表1065!AI:AI,匹配表1065!AJ:AJ),"绿标")</f>
        <v>红标</v>
      </c>
      <c r="T5197" s="93" t="str" cm="1">
        <f t="array" ref="T5197:U5197">_xlfn.XLOOKUP(Q5197,匹配表1065!L:L,匹配表1065!M:N)</f>
        <v>头痛</v>
      </c>
      <c r="U5197" s="94" t="str">
        <v>神经内科</v>
      </c>
      <c r="V5197" s="95" t="s">
        <v>42</v>
      </c>
      <c r="W5197" s="93">
        <f>_xlfn.XLOOKUP(M5197,匹配表1065!D:D,匹配表1065!F:F)*N5197</f>
        <v>12</v>
      </c>
    </row>
    <row r="5198" customHeight="1" spans="1:23">
      <c r="A5198" s="89" t="s">
        <v>877</v>
      </c>
      <c r="B5198" s="105">
        <v>46213</v>
      </c>
      <c r="C5198" s="91" t="str">
        <f t="shared" si="164"/>
        <v>7月第2周</v>
      </c>
      <c r="D5198" s="89" t="s">
        <v>892</v>
      </c>
      <c r="E5198" s="89" t="str">
        <f t="shared" si="165"/>
        <v>7月第2周--周5</v>
      </c>
      <c r="F5198" s="103" t="s">
        <v>27</v>
      </c>
      <c r="G5198" s="102" t="s">
        <v>28</v>
      </c>
      <c r="H5198" s="92" t="str">
        <f>_xlfn.XLOOKUP(O5198,匹配表1065!T:T,匹配表1065!W:W)</f>
        <v>南京市</v>
      </c>
      <c r="I5198" s="89" t="str">
        <f>_xlfn.XLOOKUP(O5198,匹配表1065!T:T,匹配表1065!X:X)</f>
        <v>PME2005</v>
      </c>
      <c r="J5198" s="102" t="s">
        <v>54</v>
      </c>
      <c r="K5198" s="89" cm="1">
        <f ca="1" t="array" ref="K5198:L5198">_xlfn.XLOOKUP(J5198,匹配表1065!Y:Y,匹配表1065!AA:AB)</f>
        <v>3</v>
      </c>
      <c r="L5198" s="89" t="str">
        <v>3个月以上</v>
      </c>
      <c r="M5198" s="92" t="s">
        <v>55</v>
      </c>
      <c r="N5198" s="102">
        <v>1</v>
      </c>
      <c r="O5198" s="93" t="str">
        <f>_xlfn.XLOOKUP(P5198,匹配表1065!U:U,匹配表1065!T:T)</f>
        <v>HO00000975</v>
      </c>
      <c r="P5198" s="102" t="s">
        <v>56</v>
      </c>
      <c r="Q5198" s="102" t="s">
        <v>264</v>
      </c>
      <c r="R5198" s="89" t="str">
        <f>_xlfn.XLOOKUP(Q5198,匹配表1065!L:L,匹配表1065!O:O)</f>
        <v>A</v>
      </c>
      <c r="S5198" s="93" t="str">
        <f>IFERROR(_xlfn.XLOOKUP(Q5198,匹配表1065!AI:AI,匹配表1065!AJ:AJ),"绿标")</f>
        <v>红标</v>
      </c>
      <c r="T5198" s="93" t="str" cm="1">
        <f t="array" ref="T5198:U5198">_xlfn.XLOOKUP(Q5198,匹配表1065!L:L,匹配表1065!M:N)</f>
        <v>头痛</v>
      </c>
      <c r="U5198" s="94" t="str">
        <v>神经内科</v>
      </c>
      <c r="V5198" s="95" t="s">
        <v>33</v>
      </c>
      <c r="W5198" s="93">
        <f>_xlfn.XLOOKUP(M5198,匹配表1065!D:D,匹配表1065!F:F)*N5198</f>
        <v>8</v>
      </c>
    </row>
    <row r="5199" customHeight="1" spans="1:23">
      <c r="A5199" s="89" t="s">
        <v>877</v>
      </c>
      <c r="B5199" s="105">
        <v>46213</v>
      </c>
      <c r="C5199" s="91" t="str">
        <f t="shared" si="164"/>
        <v>7月第2周</v>
      </c>
      <c r="D5199" s="89" t="s">
        <v>892</v>
      </c>
      <c r="E5199" s="89" t="str">
        <f t="shared" si="165"/>
        <v>7月第2周--周5</v>
      </c>
      <c r="F5199" s="103" t="s">
        <v>27</v>
      </c>
      <c r="G5199" s="102" t="s">
        <v>28</v>
      </c>
      <c r="H5199" s="92" t="str">
        <f>_xlfn.XLOOKUP(O5199,匹配表1065!T:T,匹配表1065!W:W)</f>
        <v>南京市</v>
      </c>
      <c r="I5199" s="89" t="str">
        <f>_xlfn.XLOOKUP(O5199,匹配表1065!T:T,匹配表1065!X:X)</f>
        <v>PME2005</v>
      </c>
      <c r="J5199" s="102" t="s">
        <v>54</v>
      </c>
      <c r="K5199" s="89" cm="1">
        <f ca="1" t="array" ref="K5199:L5199">_xlfn.XLOOKUP(J5199,匹配表1065!Y:Y,匹配表1065!AA:AB)</f>
        <v>3</v>
      </c>
      <c r="L5199" s="89" t="str">
        <v>3个月以上</v>
      </c>
      <c r="M5199" s="92" t="s">
        <v>35</v>
      </c>
      <c r="N5199" s="102">
        <v>1</v>
      </c>
      <c r="O5199" s="93" t="str">
        <f>_xlfn.XLOOKUP(P5199,匹配表1065!U:U,匹配表1065!T:T)</f>
        <v>HO00000975</v>
      </c>
      <c r="P5199" s="102" t="s">
        <v>56</v>
      </c>
      <c r="Q5199" s="102" t="s">
        <v>342</v>
      </c>
      <c r="R5199" s="89" t="str">
        <f>_xlfn.XLOOKUP(Q5199,匹配表1065!L:L,匹配表1065!O:O)</f>
        <v>A</v>
      </c>
      <c r="S5199" s="93" t="str">
        <f>IFERROR(_xlfn.XLOOKUP(Q5199,匹配表1065!AI:AI,匹配表1065!AJ:AJ),"绿标")</f>
        <v>绿标</v>
      </c>
      <c r="T5199" s="93" t="str" cm="1">
        <f t="array" ref="T5199:U5199">_xlfn.XLOOKUP(Q5199,匹配表1065!L:L,匹配表1065!M:N)</f>
        <v>头痛</v>
      </c>
      <c r="U5199" s="94" t="str">
        <v>神经内科</v>
      </c>
      <c r="V5199" s="95" t="s">
        <v>58</v>
      </c>
      <c r="W5199" s="93">
        <f>_xlfn.XLOOKUP(M5199,匹配表1065!D:D,匹配表1065!F:F)*N5199</f>
        <v>4</v>
      </c>
    </row>
    <row r="5200" customHeight="1" spans="1:23">
      <c r="A5200" s="89" t="s">
        <v>877</v>
      </c>
      <c r="B5200" s="105">
        <v>46213</v>
      </c>
      <c r="C5200" s="91" t="str">
        <f t="shared" si="164"/>
        <v>7月第2周</v>
      </c>
      <c r="D5200" s="89" t="s">
        <v>892</v>
      </c>
      <c r="E5200" s="89" t="str">
        <f t="shared" si="165"/>
        <v>7月第2周--周5</v>
      </c>
      <c r="F5200" s="103" t="s">
        <v>27</v>
      </c>
      <c r="G5200" s="102" t="s">
        <v>28</v>
      </c>
      <c r="H5200" s="92" t="str">
        <f>_xlfn.XLOOKUP(O5200,匹配表1065!T:T,匹配表1065!W:W)</f>
        <v>南京市</v>
      </c>
      <c r="I5200" s="89" t="str">
        <f>_xlfn.XLOOKUP(O5200,匹配表1065!T:T,匹配表1065!X:X)</f>
        <v>PME2005</v>
      </c>
      <c r="J5200" s="102" t="s">
        <v>54</v>
      </c>
      <c r="K5200" s="89" cm="1">
        <f ca="1" t="array" ref="K5200:L5200">_xlfn.XLOOKUP(J5200,匹配表1065!Y:Y,匹配表1065!AA:AB)</f>
        <v>3</v>
      </c>
      <c r="L5200" s="89" t="str">
        <v>3个月以上</v>
      </c>
      <c r="M5200" s="92" t="s">
        <v>35</v>
      </c>
      <c r="N5200" s="102">
        <v>1</v>
      </c>
      <c r="O5200" s="93" t="str">
        <f>_xlfn.XLOOKUP(P5200,匹配表1065!U:U,匹配表1065!T:T)</f>
        <v>HO00000975</v>
      </c>
      <c r="P5200" s="102" t="s">
        <v>56</v>
      </c>
      <c r="Q5200" s="102" t="s">
        <v>805</v>
      </c>
      <c r="R5200" s="89" t="str">
        <f>_xlfn.XLOOKUP(Q5200,匹配表1065!L:L,匹配表1065!O:O)</f>
        <v>B</v>
      </c>
      <c r="S5200" s="93" t="str">
        <f>IFERROR(_xlfn.XLOOKUP(Q5200,匹配表1065!AI:AI,匹配表1065!AJ:AJ),"绿标")</f>
        <v>绿标</v>
      </c>
      <c r="T5200" s="93" t="str" cm="1">
        <f t="array" ref="T5200:U5200">_xlfn.XLOOKUP(Q5200,匹配表1065!L:L,匹配表1065!M:N)</f>
        <v>癫痫</v>
      </c>
      <c r="U5200" s="94" t="str">
        <v>神经内科</v>
      </c>
      <c r="V5200" s="95" t="s">
        <v>33</v>
      </c>
      <c r="W5200" s="93">
        <f>_xlfn.XLOOKUP(M5200,匹配表1065!D:D,匹配表1065!F:F)*N5200</f>
        <v>4</v>
      </c>
    </row>
    <row r="5201" customHeight="1" spans="1:23">
      <c r="A5201" s="89" t="s">
        <v>877</v>
      </c>
      <c r="B5201" s="105">
        <v>46213</v>
      </c>
      <c r="C5201" s="91" t="str">
        <f t="shared" si="164"/>
        <v>7月第2周</v>
      </c>
      <c r="D5201" s="89" t="s">
        <v>892</v>
      </c>
      <c r="E5201" s="89" t="str">
        <f t="shared" si="165"/>
        <v>7月第2周--周5</v>
      </c>
      <c r="F5201" s="103" t="s">
        <v>27</v>
      </c>
      <c r="G5201" s="102" t="s">
        <v>28</v>
      </c>
      <c r="H5201" s="92" t="str">
        <f>_xlfn.XLOOKUP(O5201,匹配表1065!T:T,匹配表1065!W:W)</f>
        <v>南京市</v>
      </c>
      <c r="I5201" s="89" t="str">
        <f>_xlfn.XLOOKUP(O5201,匹配表1065!T:T,匹配表1065!X:X)</f>
        <v>PME2006</v>
      </c>
      <c r="J5201" s="102" t="s">
        <v>29</v>
      </c>
      <c r="K5201" s="89" cm="1">
        <f ca="1" t="array" ref="K5201:L5201">_xlfn.XLOOKUP(J5201,匹配表1065!Y:Y,匹配表1065!AA:AB)</f>
        <v>15</v>
      </c>
      <c r="L5201" s="89" t="str">
        <v>3个月以上</v>
      </c>
      <c r="M5201" s="92" t="s">
        <v>30</v>
      </c>
      <c r="N5201" s="102">
        <v>1</v>
      </c>
      <c r="O5201" s="93" t="str">
        <f>_xlfn.XLOOKUP(P5201,匹配表1065!U:U,匹配表1065!T:T)</f>
        <v>HO00000959</v>
      </c>
      <c r="P5201" s="102" t="s">
        <v>196</v>
      </c>
      <c r="Q5201" s="102" t="s">
        <v>268</v>
      </c>
      <c r="R5201" s="89" t="str">
        <f>_xlfn.XLOOKUP(Q5201,匹配表1065!L:L,匹配表1065!O:O)</f>
        <v>C</v>
      </c>
      <c r="S5201" s="93" t="str">
        <f>IFERROR(_xlfn.XLOOKUP(Q5201,匹配表1065!AI:AI,匹配表1065!AJ:AJ),"绿标")</f>
        <v>红标</v>
      </c>
      <c r="T5201" s="93" t="str" cm="1">
        <f t="array" ref="T5201:U5201">_xlfn.XLOOKUP(Q5201,匹配表1065!L:L,匹配表1065!M:N)</f>
        <v>眩晕</v>
      </c>
      <c r="U5201" s="94" t="str">
        <v>耳鼻喉科</v>
      </c>
      <c r="V5201" s="95" t="s">
        <v>70</v>
      </c>
      <c r="W5201" s="93">
        <f>_xlfn.XLOOKUP(M5201,匹配表1065!D:D,匹配表1065!F:F)*N5201</f>
        <v>12</v>
      </c>
    </row>
    <row r="5202" customHeight="1" spans="1:23">
      <c r="A5202" s="89" t="s">
        <v>877</v>
      </c>
      <c r="B5202" s="105">
        <v>46213</v>
      </c>
      <c r="C5202" s="91" t="str">
        <f t="shared" si="164"/>
        <v>7月第2周</v>
      </c>
      <c r="D5202" s="89" t="s">
        <v>892</v>
      </c>
      <c r="E5202" s="89" t="str">
        <f t="shared" si="165"/>
        <v>7月第2周--周5</v>
      </c>
      <c r="F5202" s="103" t="s">
        <v>27</v>
      </c>
      <c r="G5202" s="102" t="s">
        <v>28</v>
      </c>
      <c r="H5202" s="92" t="str">
        <f>_xlfn.XLOOKUP(O5202,匹配表1065!T:T,匹配表1065!W:W)</f>
        <v>南京市</v>
      </c>
      <c r="I5202" s="89" t="str">
        <f>_xlfn.XLOOKUP(O5202,匹配表1065!T:T,匹配表1065!X:X)</f>
        <v>PME2006</v>
      </c>
      <c r="J5202" s="102" t="s">
        <v>29</v>
      </c>
      <c r="K5202" s="89" cm="1">
        <f ca="1" t="array" ref="K5202:L5202">_xlfn.XLOOKUP(J5202,匹配表1065!Y:Y,匹配表1065!AA:AB)</f>
        <v>15</v>
      </c>
      <c r="L5202" s="89" t="str">
        <v>3个月以上</v>
      </c>
      <c r="M5202" s="92" t="s">
        <v>35</v>
      </c>
      <c r="N5202" s="102">
        <v>1</v>
      </c>
      <c r="O5202" s="93" t="str">
        <f>_xlfn.XLOOKUP(P5202,匹配表1065!U:U,匹配表1065!T:T)</f>
        <v>HO00000965</v>
      </c>
      <c r="P5202" s="102" t="s">
        <v>31</v>
      </c>
      <c r="Q5202" s="102" t="s">
        <v>485</v>
      </c>
      <c r="R5202" s="89" t="str">
        <f>_xlfn.XLOOKUP(Q5202,匹配表1065!L:L,匹配表1065!O:O)</f>
        <v>A</v>
      </c>
      <c r="S5202" s="93" t="str">
        <f>IFERROR(_xlfn.XLOOKUP(Q5202,匹配表1065!AI:AI,匹配表1065!AJ:AJ),"绿标")</f>
        <v>绿标</v>
      </c>
      <c r="T5202" s="93" t="str" cm="1">
        <f t="array" ref="T5202:U5202">_xlfn.XLOOKUP(Q5202,匹配表1065!L:L,匹配表1065!M:N)</f>
        <v>头痛</v>
      </c>
      <c r="U5202" s="94" t="str">
        <v>神经内科</v>
      </c>
      <c r="V5202" s="95" t="s">
        <v>58</v>
      </c>
      <c r="W5202" s="93">
        <f>_xlfn.XLOOKUP(M5202,匹配表1065!D:D,匹配表1065!F:F)*N5202</f>
        <v>4</v>
      </c>
    </row>
    <row r="5203" customHeight="1" spans="1:23">
      <c r="A5203" s="89" t="s">
        <v>877</v>
      </c>
      <c r="B5203" s="105">
        <v>46213</v>
      </c>
      <c r="C5203" s="91" t="str">
        <f t="shared" si="164"/>
        <v>7月第2周</v>
      </c>
      <c r="D5203" s="89" t="s">
        <v>892</v>
      </c>
      <c r="E5203" s="89" t="str">
        <f t="shared" si="165"/>
        <v>7月第2周--周5</v>
      </c>
      <c r="F5203" s="103" t="s">
        <v>27</v>
      </c>
      <c r="G5203" s="102" t="s">
        <v>28</v>
      </c>
      <c r="H5203" s="92" t="str">
        <f>_xlfn.XLOOKUP(O5203,匹配表1065!T:T,匹配表1065!W:W)</f>
        <v>常州市</v>
      </c>
      <c r="I5203" s="89" t="str">
        <f>_xlfn.XLOOKUP(O5203,匹配表1065!T:T,匹配表1065!X:X)</f>
        <v>PME2015</v>
      </c>
      <c r="J5203" s="102" t="s">
        <v>45</v>
      </c>
      <c r="K5203" s="89" cm="1">
        <f ca="1" t="array" ref="K5203:L5203">_xlfn.XLOOKUP(J5203,匹配表1065!Y:Y,匹配表1065!AA:AB)</f>
        <v>9</v>
      </c>
      <c r="L5203" s="89" t="str">
        <v>3个月以上</v>
      </c>
      <c r="M5203" s="92" t="s">
        <v>30</v>
      </c>
      <c r="N5203" s="102">
        <v>1</v>
      </c>
      <c r="O5203" s="93" t="str">
        <f>_xlfn.XLOOKUP(P5203,匹配表1065!U:U,匹配表1065!T:T)</f>
        <v>HO00000940</v>
      </c>
      <c r="P5203" s="102" t="s">
        <v>203</v>
      </c>
      <c r="Q5203" s="102" t="s">
        <v>204</v>
      </c>
      <c r="R5203" s="89" t="str">
        <f>_xlfn.XLOOKUP(Q5203,匹配表1065!L:L,匹配表1065!O:O)</f>
        <v>C</v>
      </c>
      <c r="S5203" s="93" t="str">
        <f>IFERROR(_xlfn.XLOOKUP(Q5203,匹配表1065!AI:AI,匹配表1065!AJ:AJ),"绿标")</f>
        <v>红标</v>
      </c>
      <c r="T5203" s="93" t="str" cm="1">
        <f t="array" ref="T5203:U5203">_xlfn.XLOOKUP(Q5203,匹配表1065!L:L,匹配表1065!M:N)</f>
        <v>眩晕</v>
      </c>
      <c r="U5203" s="94" t="str">
        <v>耳鼻喉科</v>
      </c>
      <c r="V5203" s="95" t="s">
        <v>33</v>
      </c>
      <c r="W5203" s="93">
        <f>_xlfn.XLOOKUP(M5203,匹配表1065!D:D,匹配表1065!F:F)*N5203</f>
        <v>12</v>
      </c>
    </row>
    <row r="5204" customHeight="1" spans="1:23">
      <c r="A5204" s="89" t="s">
        <v>877</v>
      </c>
      <c r="B5204" s="105">
        <v>46213</v>
      </c>
      <c r="C5204" s="91" t="str">
        <f t="shared" si="164"/>
        <v>7月第2周</v>
      </c>
      <c r="D5204" s="89" t="s">
        <v>892</v>
      </c>
      <c r="E5204" s="89" t="str">
        <f t="shared" si="165"/>
        <v>7月第2周--周5</v>
      </c>
      <c r="F5204" s="103" t="s">
        <v>27</v>
      </c>
      <c r="G5204" s="102" t="s">
        <v>28</v>
      </c>
      <c r="H5204" s="92" t="str">
        <f>_xlfn.XLOOKUP(O5204,匹配表1065!T:T,匹配表1065!W:W)</f>
        <v>常州市</v>
      </c>
      <c r="I5204" s="89" t="str">
        <f>_xlfn.XLOOKUP(O5204,匹配表1065!T:T,匹配表1065!X:X)</f>
        <v>PME2015</v>
      </c>
      <c r="J5204" s="102" t="s">
        <v>45</v>
      </c>
      <c r="K5204" s="89" cm="1">
        <f ca="1" t="array" ref="K5204:L5204">_xlfn.XLOOKUP(J5204,匹配表1065!Y:Y,匹配表1065!AA:AB)</f>
        <v>9</v>
      </c>
      <c r="L5204" s="89" t="str">
        <v>3个月以上</v>
      </c>
      <c r="M5204" s="92" t="s">
        <v>35</v>
      </c>
      <c r="N5204" s="102">
        <v>1</v>
      </c>
      <c r="O5204" s="93" t="str">
        <f>_xlfn.XLOOKUP(P5204,匹配表1065!U:U,匹配表1065!T:T)</f>
        <v>HO00000941</v>
      </c>
      <c r="P5204" s="102" t="s">
        <v>542</v>
      </c>
      <c r="Q5204" s="102" t="s">
        <v>544</v>
      </c>
      <c r="R5204" s="89" t="str">
        <f>_xlfn.XLOOKUP(Q5204,匹配表1065!L:L,匹配表1065!O:O)</f>
        <v>A</v>
      </c>
      <c r="S5204" s="93" t="str">
        <f>IFERROR(_xlfn.XLOOKUP(Q5204,匹配表1065!AI:AI,匹配表1065!AJ:AJ),"绿标")</f>
        <v>绿标</v>
      </c>
      <c r="T5204" s="93" t="str" cm="1">
        <f t="array" ref="T5204:U5204">_xlfn.XLOOKUP(Q5204,匹配表1065!L:L,匹配表1065!M:N)</f>
        <v>头痛</v>
      </c>
      <c r="U5204" s="94" t="str">
        <v>神经内科</v>
      </c>
      <c r="V5204" s="95" t="s">
        <v>67</v>
      </c>
      <c r="W5204" s="93">
        <f>_xlfn.XLOOKUP(M5204,匹配表1065!D:D,匹配表1065!F:F)*N5204</f>
        <v>4</v>
      </c>
    </row>
    <row r="5205" customHeight="1" spans="1:23">
      <c r="A5205" s="89" t="s">
        <v>877</v>
      </c>
      <c r="B5205" s="105">
        <v>46213</v>
      </c>
      <c r="C5205" s="91" t="str">
        <f t="shared" si="164"/>
        <v>7月第2周</v>
      </c>
      <c r="D5205" s="89" t="s">
        <v>892</v>
      </c>
      <c r="E5205" s="89" t="str">
        <f t="shared" si="165"/>
        <v>7月第2周--周5</v>
      </c>
      <c r="F5205" s="103" t="s">
        <v>27</v>
      </c>
      <c r="G5205" s="102" t="s">
        <v>28</v>
      </c>
      <c r="H5205" s="92" t="str">
        <f>_xlfn.XLOOKUP(O5205,匹配表1065!T:T,匹配表1065!W:W)</f>
        <v>南京市</v>
      </c>
      <c r="I5205" s="89" t="str">
        <f>_xlfn.XLOOKUP(O5205,匹配表1065!T:T,匹配表1065!X:X)</f>
        <v>PME2040</v>
      </c>
      <c r="J5205" s="89" t="s">
        <v>50</v>
      </c>
      <c r="K5205" s="89" t="e" cm="1">
        <f ca="1" t="array" ref="K5205">_xlfn.XLOOKUP(J5205,匹配表1065!Y:Y,匹配表1065!AA:AB)</f>
        <v>#N/A</v>
      </c>
      <c r="L5205" s="89"/>
      <c r="M5205" s="92" t="s">
        <v>35</v>
      </c>
      <c r="N5205" s="102">
        <v>1</v>
      </c>
      <c r="O5205" s="93" t="str">
        <f>_xlfn.XLOOKUP(P5205,匹配表1065!U:U,匹配表1065!T:T)</f>
        <v>HO00000966</v>
      </c>
      <c r="P5205" s="102" t="s">
        <v>51</v>
      </c>
      <c r="Q5205" s="102" t="s">
        <v>576</v>
      </c>
      <c r="R5205" s="89" t="str">
        <f>_xlfn.XLOOKUP(Q5205,匹配表1065!L:L,匹配表1065!O:O)</f>
        <v>A</v>
      </c>
      <c r="S5205" s="93" t="str">
        <f>IFERROR(_xlfn.XLOOKUP(Q5205,匹配表1065!AI:AI,匹配表1065!AJ:AJ),"绿标")</f>
        <v>红标</v>
      </c>
      <c r="T5205" s="93" t="str" cm="1">
        <f t="array" ref="T5205:U5205">_xlfn.XLOOKUP(Q5205,匹配表1065!L:L,匹配表1065!M:N)</f>
        <v>头痛</v>
      </c>
      <c r="U5205" s="94" t="str">
        <v>神经内科</v>
      </c>
      <c r="V5205" s="95" t="s">
        <v>33</v>
      </c>
      <c r="W5205" s="93">
        <f>_xlfn.XLOOKUP(M5205,匹配表1065!D:D,匹配表1065!F:F)*N5205</f>
        <v>4</v>
      </c>
    </row>
    <row r="5206" customHeight="1" spans="1:23">
      <c r="A5206" s="89" t="s">
        <v>877</v>
      </c>
      <c r="B5206" s="105">
        <v>46213</v>
      </c>
      <c r="C5206" s="91" t="str">
        <f t="shared" si="164"/>
        <v>7月第2周</v>
      </c>
      <c r="D5206" s="89" t="s">
        <v>892</v>
      </c>
      <c r="E5206" s="89" t="str">
        <f t="shared" si="165"/>
        <v>7月第2周--周5</v>
      </c>
      <c r="F5206" s="103" t="s">
        <v>27</v>
      </c>
      <c r="G5206" s="102" t="s">
        <v>104</v>
      </c>
      <c r="H5206" s="92" t="str">
        <f>_xlfn.XLOOKUP(O5206,匹配表1065!T:T,匹配表1065!W:W)</f>
        <v>济南市</v>
      </c>
      <c r="I5206" s="89" t="str">
        <f>_xlfn.XLOOKUP(O5206,匹配表1065!T:T,匹配表1065!X:X)</f>
        <v>PME2044</v>
      </c>
      <c r="J5206" s="102" t="s">
        <v>105</v>
      </c>
      <c r="K5206" s="89" cm="1">
        <f ca="1" t="array" ref="K5206:L5206">_xlfn.XLOOKUP(J5206,匹配表1065!Y:Y,匹配表1065!AA:AB)</f>
        <v>8</v>
      </c>
      <c r="L5206" s="89" t="str">
        <v>3个月以上</v>
      </c>
      <c r="M5206" s="92" t="s">
        <v>30</v>
      </c>
      <c r="N5206" s="102">
        <v>1</v>
      </c>
      <c r="O5206" s="93" t="str">
        <f>_xlfn.XLOOKUP(P5206,匹配表1065!U:U,匹配表1065!T:T)</f>
        <v>HO00371069</v>
      </c>
      <c r="P5206" s="102" t="s">
        <v>315</v>
      </c>
      <c r="Q5206" s="102" t="s">
        <v>316</v>
      </c>
      <c r="R5206" s="89" t="str">
        <f>_xlfn.XLOOKUP(Q5206,匹配表1065!L:L,匹配表1065!O:O)</f>
        <v>B</v>
      </c>
      <c r="S5206" s="93" t="str">
        <f>IFERROR(_xlfn.XLOOKUP(Q5206,匹配表1065!AI:AI,匹配表1065!AJ:AJ),"绿标")</f>
        <v>绿标</v>
      </c>
      <c r="T5206" s="93" t="str" cm="1">
        <f t="array" ref="T5206:U5206">_xlfn.XLOOKUP(Q5206,匹配表1065!L:L,匹配表1065!M:N)</f>
        <v>脑血管</v>
      </c>
      <c r="U5206" s="94" t="str">
        <v>神经内科</v>
      </c>
      <c r="V5206" s="95" t="s">
        <v>67</v>
      </c>
      <c r="W5206" s="93">
        <f>_xlfn.XLOOKUP(M5206,匹配表1065!D:D,匹配表1065!F:F)*N5206</f>
        <v>12</v>
      </c>
    </row>
    <row r="5207" customHeight="1" spans="1:23">
      <c r="A5207" s="89" t="s">
        <v>877</v>
      </c>
      <c r="B5207" s="105">
        <v>46213</v>
      </c>
      <c r="C5207" s="91" t="str">
        <f t="shared" si="164"/>
        <v>7月第2周</v>
      </c>
      <c r="D5207" s="89" t="s">
        <v>892</v>
      </c>
      <c r="E5207" s="89" t="str">
        <f t="shared" si="165"/>
        <v>7月第2周--周5</v>
      </c>
      <c r="F5207" s="103" t="s">
        <v>27</v>
      </c>
      <c r="G5207" s="102" t="s">
        <v>104</v>
      </c>
      <c r="H5207" s="92" t="str">
        <f>_xlfn.XLOOKUP(O5207,匹配表1065!T:T,匹配表1065!W:W)</f>
        <v>济南市</v>
      </c>
      <c r="I5207" s="89" t="str">
        <f>_xlfn.XLOOKUP(O5207,匹配表1065!T:T,匹配表1065!X:X)</f>
        <v>PME2024</v>
      </c>
      <c r="J5207" s="102" t="s">
        <v>125</v>
      </c>
      <c r="K5207" s="89" cm="1">
        <f ca="1" t="array" ref="K5207:L5207">_xlfn.XLOOKUP(J5207,匹配表1065!Y:Y,匹配表1065!AA:AB)</f>
        <v>9</v>
      </c>
      <c r="L5207" s="89" t="str">
        <v>3个月以上</v>
      </c>
      <c r="M5207" s="92" t="s">
        <v>30</v>
      </c>
      <c r="N5207" s="102">
        <v>1</v>
      </c>
      <c r="O5207" s="93" t="str">
        <f>_xlfn.XLOOKUP(P5207,匹配表1065!U:U,匹配表1065!T:T)</f>
        <v>HO00001404</v>
      </c>
      <c r="P5207" s="102" t="s">
        <v>126</v>
      </c>
      <c r="Q5207" s="102" t="s">
        <v>414</v>
      </c>
      <c r="R5207" s="89" t="str">
        <f>_xlfn.XLOOKUP(Q5207,匹配表1065!L:L,匹配表1065!O:O)</f>
        <v>B</v>
      </c>
      <c r="S5207" s="93" t="str">
        <f>IFERROR(_xlfn.XLOOKUP(Q5207,匹配表1065!AI:AI,匹配表1065!AJ:AJ),"绿标")</f>
        <v>绿标</v>
      </c>
      <c r="T5207" s="93" t="str" cm="1">
        <f t="array" ref="T5207:U5207">_xlfn.XLOOKUP(Q5207,匹配表1065!L:L,匹配表1065!M:N)</f>
        <v>其他</v>
      </c>
      <c r="U5207" s="94" t="str">
        <v>神经内科</v>
      </c>
      <c r="V5207" s="95" t="s">
        <v>58</v>
      </c>
      <c r="W5207" s="93">
        <f>_xlfn.XLOOKUP(M5207,匹配表1065!D:D,匹配表1065!F:F)*N5207</f>
        <v>12</v>
      </c>
    </row>
    <row r="5208" customHeight="1" spans="1:23">
      <c r="A5208" s="89" t="s">
        <v>877</v>
      </c>
      <c r="B5208" s="105">
        <v>46213</v>
      </c>
      <c r="C5208" s="91" t="str">
        <f t="shared" si="164"/>
        <v>7月第2周</v>
      </c>
      <c r="D5208" s="89" t="s">
        <v>892</v>
      </c>
      <c r="E5208" s="89" t="str">
        <f t="shared" si="165"/>
        <v>7月第2周--周5</v>
      </c>
      <c r="F5208" s="103" t="s">
        <v>27</v>
      </c>
      <c r="G5208" s="102" t="s">
        <v>104</v>
      </c>
      <c r="H5208" s="92" t="str">
        <f>_xlfn.XLOOKUP(O5208,匹配表1065!T:T,匹配表1065!W:W)</f>
        <v>济南市</v>
      </c>
      <c r="I5208" s="89" t="str">
        <f>_xlfn.XLOOKUP(O5208,匹配表1065!T:T,匹配表1065!X:X)</f>
        <v>PME2026</v>
      </c>
      <c r="J5208" s="102" t="s">
        <v>116</v>
      </c>
      <c r="K5208" s="89" cm="1">
        <f ca="1" t="array" ref="K5208:L5208">_xlfn.XLOOKUP(J5208,匹配表1065!Y:Y,匹配表1065!AA:AB)</f>
        <v>13</v>
      </c>
      <c r="L5208" s="89" t="str">
        <v>3个月以上</v>
      </c>
      <c r="M5208" s="92" t="s">
        <v>30</v>
      </c>
      <c r="N5208" s="102">
        <v>1</v>
      </c>
      <c r="O5208" s="93" t="str">
        <f>_xlfn.XLOOKUP(P5208,匹配表1065!U:U,匹配表1065!T:T)</f>
        <v>HO00001409</v>
      </c>
      <c r="P5208" s="102" t="s">
        <v>117</v>
      </c>
      <c r="Q5208" s="102" t="s">
        <v>118</v>
      </c>
      <c r="R5208" s="89" t="str">
        <f>_xlfn.XLOOKUP(Q5208,匹配表1065!L:L,匹配表1065!O:O)</f>
        <v>A</v>
      </c>
      <c r="S5208" s="93" t="str">
        <f>IFERROR(_xlfn.XLOOKUP(Q5208,匹配表1065!AI:AI,匹配表1065!AJ:AJ),"绿标")</f>
        <v>绿标</v>
      </c>
      <c r="T5208" s="93" t="str" cm="1">
        <f t="array" ref="T5208:U5208">_xlfn.XLOOKUP(Q5208,匹配表1065!L:L,匹配表1065!M:N)</f>
        <v>头痛</v>
      </c>
      <c r="U5208" s="94" t="str">
        <v>神经内科</v>
      </c>
      <c r="V5208" s="95" t="s">
        <v>67</v>
      </c>
      <c r="W5208" s="93">
        <f>_xlfn.XLOOKUP(M5208,匹配表1065!D:D,匹配表1065!F:F)*N5208</f>
        <v>12</v>
      </c>
    </row>
    <row r="5209" customHeight="1" spans="1:23">
      <c r="A5209" s="89" t="s">
        <v>877</v>
      </c>
      <c r="B5209" s="105">
        <v>46213</v>
      </c>
      <c r="C5209" s="91" t="str">
        <f t="shared" si="164"/>
        <v>7月第2周</v>
      </c>
      <c r="D5209" s="89" t="s">
        <v>892</v>
      </c>
      <c r="E5209" s="89" t="str">
        <f t="shared" si="165"/>
        <v>7月第2周--周5</v>
      </c>
      <c r="F5209" s="103" t="s">
        <v>27</v>
      </c>
      <c r="G5209" s="102" t="s">
        <v>104</v>
      </c>
      <c r="H5209" s="92" t="str">
        <f>_xlfn.XLOOKUP(O5209,匹配表1065!T:T,匹配表1065!W:W)</f>
        <v>济南市</v>
      </c>
      <c r="I5209" s="89" t="str">
        <f>_xlfn.XLOOKUP(O5209,匹配表1065!T:T,匹配表1065!X:X)</f>
        <v>PME2026</v>
      </c>
      <c r="J5209" s="102" t="s">
        <v>116</v>
      </c>
      <c r="K5209" s="89" cm="1">
        <f ca="1" t="array" ref="K5209:L5209">_xlfn.XLOOKUP(J5209,匹配表1065!Y:Y,匹配表1065!AA:AB)</f>
        <v>13</v>
      </c>
      <c r="L5209" s="89" t="str">
        <v>3个月以上</v>
      </c>
      <c r="M5209" s="92" t="s">
        <v>55</v>
      </c>
      <c r="N5209" s="102">
        <v>1</v>
      </c>
      <c r="O5209" s="93" t="str">
        <f>_xlfn.XLOOKUP(P5209,匹配表1065!U:U,匹配表1065!T:T)</f>
        <v>HO00001409</v>
      </c>
      <c r="P5209" s="102" t="s">
        <v>117</v>
      </c>
      <c r="Q5209" s="102" t="s">
        <v>554</v>
      </c>
      <c r="R5209" s="89" t="str">
        <f>_xlfn.XLOOKUP(Q5209,匹配表1065!L:L,匹配表1065!O:O)</f>
        <v>B</v>
      </c>
      <c r="S5209" s="93" t="str">
        <f>IFERROR(_xlfn.XLOOKUP(Q5209,匹配表1065!AI:AI,匹配表1065!AJ:AJ),"绿标")</f>
        <v>红标</v>
      </c>
      <c r="T5209" s="93" t="str" cm="1">
        <f t="array" ref="T5209:U5209">_xlfn.XLOOKUP(Q5209,匹配表1065!L:L,匹配表1065!M:N)</f>
        <v>脑血管</v>
      </c>
      <c r="U5209" s="94" t="str">
        <v>神经内科</v>
      </c>
      <c r="V5209" s="95" t="s">
        <v>42</v>
      </c>
      <c r="W5209" s="93">
        <f>_xlfn.XLOOKUP(M5209,匹配表1065!D:D,匹配表1065!F:F)*N5209</f>
        <v>8</v>
      </c>
    </row>
    <row r="5210" customHeight="1" spans="1:23">
      <c r="A5210" s="89" t="s">
        <v>877</v>
      </c>
      <c r="B5210" s="105">
        <v>46213</v>
      </c>
      <c r="C5210" s="91" t="str">
        <f t="shared" si="164"/>
        <v>7月第2周</v>
      </c>
      <c r="D5210" s="89" t="s">
        <v>892</v>
      </c>
      <c r="E5210" s="89" t="str">
        <f t="shared" si="165"/>
        <v>7月第2周--周5</v>
      </c>
      <c r="F5210" s="103" t="s">
        <v>27</v>
      </c>
      <c r="G5210" s="102" t="s">
        <v>104</v>
      </c>
      <c r="H5210" s="92" t="str">
        <f>_xlfn.XLOOKUP(O5210,匹配表1065!T:T,匹配表1065!W:W)</f>
        <v>聊城市</v>
      </c>
      <c r="I5210" s="89" t="str">
        <f>_xlfn.XLOOKUP(O5210,匹配表1065!T:T,匹配表1065!X:X)</f>
        <v>PME2046</v>
      </c>
      <c r="J5210" s="102" t="s">
        <v>108</v>
      </c>
      <c r="K5210" s="89" cm="1">
        <f ca="1" t="array" ref="K5210:L5210">_xlfn.XLOOKUP(J5210,匹配表1065!Y:Y,匹配表1065!AA:AB)</f>
        <v>8</v>
      </c>
      <c r="L5210" s="89" t="str">
        <v>3个月以上</v>
      </c>
      <c r="M5210" s="92" t="s">
        <v>30</v>
      </c>
      <c r="N5210" s="102">
        <v>1</v>
      </c>
      <c r="O5210" s="93" t="str">
        <f>_xlfn.XLOOKUP(P5210,匹配表1065!U:U,匹配表1065!T:T)</f>
        <v>HO00001415</v>
      </c>
      <c r="P5210" s="102" t="s">
        <v>109</v>
      </c>
      <c r="Q5210" s="102" t="s">
        <v>317</v>
      </c>
      <c r="R5210" s="89" t="str">
        <f>_xlfn.XLOOKUP(Q5210,匹配表1065!L:L,匹配表1065!O:O)</f>
        <v>A</v>
      </c>
      <c r="S5210" s="93" t="str">
        <f>IFERROR(_xlfn.XLOOKUP(Q5210,匹配表1065!AI:AI,匹配表1065!AJ:AJ),"绿标")</f>
        <v>绿标</v>
      </c>
      <c r="T5210" s="93" t="str" cm="1">
        <f t="array" ref="T5210:U5210">_xlfn.XLOOKUP(Q5210,匹配表1065!L:L,匹配表1065!M:N)</f>
        <v>头痛</v>
      </c>
      <c r="U5210" s="94" t="str">
        <v>神经内科</v>
      </c>
      <c r="V5210" s="95" t="s">
        <v>33</v>
      </c>
      <c r="W5210" s="93">
        <f>_xlfn.XLOOKUP(M5210,匹配表1065!D:D,匹配表1065!F:F)*N5210</f>
        <v>12</v>
      </c>
    </row>
    <row r="5211" customHeight="1" spans="1:23">
      <c r="A5211" s="89" t="s">
        <v>877</v>
      </c>
      <c r="B5211" s="105">
        <v>46213</v>
      </c>
      <c r="C5211" s="91" t="str">
        <f t="shared" si="164"/>
        <v>7月第2周</v>
      </c>
      <c r="D5211" s="89" t="s">
        <v>892</v>
      </c>
      <c r="E5211" s="89" t="str">
        <f t="shared" si="165"/>
        <v>7月第2周--周5</v>
      </c>
      <c r="F5211" s="103" t="s">
        <v>27</v>
      </c>
      <c r="G5211" s="102" t="s">
        <v>104</v>
      </c>
      <c r="H5211" s="92" t="str">
        <f>_xlfn.XLOOKUP(O5211,匹配表1065!T:T,匹配表1065!W:W)</f>
        <v>聊城市</v>
      </c>
      <c r="I5211" s="89" t="str">
        <f>_xlfn.XLOOKUP(O5211,匹配表1065!T:T,匹配表1065!X:X)</f>
        <v>PME2046</v>
      </c>
      <c r="J5211" s="102" t="s">
        <v>108</v>
      </c>
      <c r="K5211" s="89" cm="1">
        <f ca="1" t="array" ref="K5211:L5211">_xlfn.XLOOKUP(J5211,匹配表1065!Y:Y,匹配表1065!AA:AB)</f>
        <v>8</v>
      </c>
      <c r="L5211" s="89" t="str">
        <v>3个月以上</v>
      </c>
      <c r="M5211" s="92" t="s">
        <v>35</v>
      </c>
      <c r="N5211" s="102">
        <v>1</v>
      </c>
      <c r="O5211" s="93" t="str">
        <f>_xlfn.XLOOKUP(P5211,匹配表1065!U:U,匹配表1065!T:T)</f>
        <v>HO00023893</v>
      </c>
      <c r="P5211" s="102" t="s">
        <v>231</v>
      </c>
      <c r="Q5211" s="102" t="s">
        <v>232</v>
      </c>
      <c r="R5211" s="89" t="str">
        <f>_xlfn.XLOOKUP(Q5211,匹配表1065!L:L,匹配表1065!O:O)</f>
        <v>A</v>
      </c>
      <c r="S5211" s="93" t="str">
        <f>IFERROR(_xlfn.XLOOKUP(Q5211,匹配表1065!AI:AI,匹配表1065!AJ:AJ),"绿标")</f>
        <v>绿标</v>
      </c>
      <c r="T5211" s="93" t="str" cm="1">
        <f t="array" ref="T5211:U5211">_xlfn.XLOOKUP(Q5211,匹配表1065!L:L,匹配表1065!M:N)</f>
        <v>头痛</v>
      </c>
      <c r="U5211" s="94" t="str">
        <v>神经内科</v>
      </c>
      <c r="V5211" s="95" t="s">
        <v>33</v>
      </c>
      <c r="W5211" s="93">
        <f>_xlfn.XLOOKUP(M5211,匹配表1065!D:D,匹配表1065!F:F)*N5211</f>
        <v>4</v>
      </c>
    </row>
    <row r="5212" customHeight="1" spans="1:23">
      <c r="A5212" s="89" t="s">
        <v>877</v>
      </c>
      <c r="B5212" s="105">
        <v>46213</v>
      </c>
      <c r="C5212" s="91" t="str">
        <f t="shared" si="164"/>
        <v>7月第2周</v>
      </c>
      <c r="D5212" s="89" t="s">
        <v>892</v>
      </c>
      <c r="E5212" s="89" t="str">
        <f t="shared" si="165"/>
        <v>7月第2周--周5</v>
      </c>
      <c r="F5212" s="103" t="s">
        <v>27</v>
      </c>
      <c r="G5212" s="102" t="s">
        <v>104</v>
      </c>
      <c r="H5212" s="92" t="str">
        <f>_xlfn.XLOOKUP(O5212,匹配表1065!T:T,匹配表1065!W:W)</f>
        <v>济南市</v>
      </c>
      <c r="I5212" s="89" t="str">
        <f>_xlfn.XLOOKUP(O5212,匹配表1065!T:T,匹配表1065!X:X)</f>
        <v>PME2029</v>
      </c>
      <c r="J5212" s="102" t="s">
        <v>128</v>
      </c>
      <c r="K5212" s="89" cm="1">
        <f ca="1" t="array" ref="K5212:L5212">_xlfn.XLOOKUP(J5212,匹配表1065!Y:Y,匹配表1065!AA:AB)</f>
        <v>13</v>
      </c>
      <c r="L5212" s="89" t="str">
        <v>3个月以上</v>
      </c>
      <c r="M5212" s="92" t="s">
        <v>30</v>
      </c>
      <c r="N5212" s="102">
        <v>1</v>
      </c>
      <c r="O5212" s="93" t="str">
        <f>_xlfn.XLOOKUP(P5212,匹配表1065!U:U,匹配表1065!T:T)</f>
        <v>HO00024281</v>
      </c>
      <c r="P5212" s="102" t="s">
        <v>129</v>
      </c>
      <c r="Q5212" s="102" t="s">
        <v>130</v>
      </c>
      <c r="R5212" s="89" t="str">
        <f>_xlfn.XLOOKUP(Q5212,匹配表1065!L:L,匹配表1065!O:O)</f>
        <v>B</v>
      </c>
      <c r="S5212" s="93" t="str">
        <f>IFERROR(_xlfn.XLOOKUP(Q5212,匹配表1065!AI:AI,匹配表1065!AJ:AJ),"绿标")</f>
        <v>绿标</v>
      </c>
      <c r="T5212" s="93" t="str" cm="1">
        <f t="array" ref="T5212:U5212">_xlfn.XLOOKUP(Q5212,匹配表1065!L:L,匹配表1065!M:N)</f>
        <v>脑血管</v>
      </c>
      <c r="U5212" s="94" t="str">
        <v>神经内科</v>
      </c>
      <c r="V5212" s="95" t="s">
        <v>67</v>
      </c>
      <c r="W5212" s="93">
        <f>_xlfn.XLOOKUP(M5212,匹配表1065!D:D,匹配表1065!F:F)*N5212</f>
        <v>12</v>
      </c>
    </row>
    <row r="5213" customHeight="1" spans="1:23">
      <c r="A5213" s="89" t="s">
        <v>877</v>
      </c>
      <c r="B5213" s="105">
        <v>46213</v>
      </c>
      <c r="C5213" s="91" t="str">
        <f t="shared" si="164"/>
        <v>7月第2周</v>
      </c>
      <c r="D5213" s="89" t="s">
        <v>892</v>
      </c>
      <c r="E5213" s="89" t="str">
        <f t="shared" si="165"/>
        <v>7月第2周--周5</v>
      </c>
      <c r="F5213" s="103" t="s">
        <v>27</v>
      </c>
      <c r="G5213" s="102" t="s">
        <v>104</v>
      </c>
      <c r="H5213" s="92" t="str">
        <f>_xlfn.XLOOKUP(O5213,匹配表1065!T:T,匹配表1065!W:W)</f>
        <v>济南市</v>
      </c>
      <c r="I5213" s="89" t="str">
        <f>_xlfn.XLOOKUP(O5213,匹配表1065!T:T,匹配表1065!X:X)</f>
        <v>PME2025</v>
      </c>
      <c r="J5213" s="102" t="s">
        <v>128</v>
      </c>
      <c r="K5213" s="89" cm="1">
        <f ca="1" t="array" ref="K5213:L5213">_xlfn.XLOOKUP(J5213,匹配表1065!Y:Y,匹配表1065!AA:AB)</f>
        <v>13</v>
      </c>
      <c r="L5213" s="89" t="str">
        <v>3个月以上</v>
      </c>
      <c r="M5213" s="92" t="s">
        <v>35</v>
      </c>
      <c r="N5213" s="102">
        <v>1</v>
      </c>
      <c r="O5213" s="93" t="str">
        <f>_xlfn.XLOOKUP(P5213,匹配表1065!U:U,匹配表1065!T:T)</f>
        <v>HO00001400</v>
      </c>
      <c r="P5213" s="102" t="s">
        <v>112</v>
      </c>
      <c r="Q5213" s="102" t="s">
        <v>417</v>
      </c>
      <c r="R5213" s="89" t="str">
        <f>_xlfn.XLOOKUP(Q5213,匹配表1065!L:L,匹配表1065!O:O)</f>
        <v>D</v>
      </c>
      <c r="S5213" s="93" t="str">
        <f>IFERROR(_xlfn.XLOOKUP(Q5213,匹配表1065!AI:AI,匹配表1065!AJ:AJ),"绿标")</f>
        <v>绿标</v>
      </c>
      <c r="T5213" s="93" t="str" cm="1">
        <f t="array" ref="T5213:U5213">_xlfn.XLOOKUP(Q5213,匹配表1065!L:L,匹配表1065!M:N)</f>
        <v>抑郁焦虑</v>
      </c>
      <c r="U5213" s="94" t="str">
        <v>精神心理科</v>
      </c>
      <c r="V5213" s="95" t="s">
        <v>58</v>
      </c>
      <c r="W5213" s="93">
        <f>_xlfn.XLOOKUP(M5213,匹配表1065!D:D,匹配表1065!F:F)*N5213</f>
        <v>4</v>
      </c>
    </row>
    <row r="5214" customHeight="1" spans="1:23">
      <c r="A5214" s="89" t="s">
        <v>877</v>
      </c>
      <c r="B5214" s="105">
        <v>46213</v>
      </c>
      <c r="C5214" s="91" t="str">
        <f t="shared" si="164"/>
        <v>7月第2周</v>
      </c>
      <c r="D5214" s="89" t="s">
        <v>892</v>
      </c>
      <c r="E5214" s="89" t="str">
        <f t="shared" si="165"/>
        <v>7月第2周--周5</v>
      </c>
      <c r="F5214" s="103" t="s">
        <v>27</v>
      </c>
      <c r="G5214" s="102" t="s">
        <v>104</v>
      </c>
      <c r="H5214" s="92" t="str">
        <f>_xlfn.XLOOKUP(O5214,匹配表1065!T:T,匹配表1065!W:W)</f>
        <v>济南市</v>
      </c>
      <c r="I5214" s="89" t="str">
        <f>_xlfn.XLOOKUP(O5214,匹配表1065!T:T,匹配表1065!X:X)</f>
        <v>PME2025</v>
      </c>
      <c r="J5214" s="102" t="s">
        <v>128</v>
      </c>
      <c r="K5214" s="89" cm="1">
        <f ca="1" t="array" ref="K5214:L5214">_xlfn.XLOOKUP(J5214,匹配表1065!Y:Y,匹配表1065!AA:AB)</f>
        <v>13</v>
      </c>
      <c r="L5214" s="89" t="str">
        <v>3个月以上</v>
      </c>
      <c r="M5214" s="92" t="s">
        <v>35</v>
      </c>
      <c r="N5214" s="102">
        <v>1</v>
      </c>
      <c r="O5214" s="93" t="str">
        <f>_xlfn.XLOOKUP(P5214,匹配表1065!U:U,匹配表1065!T:T)</f>
        <v>HO00001400</v>
      </c>
      <c r="P5214" s="102" t="s">
        <v>112</v>
      </c>
      <c r="Q5214" s="102" t="s">
        <v>319</v>
      </c>
      <c r="R5214" s="89" t="str">
        <f>_xlfn.XLOOKUP(Q5214,匹配表1065!L:L,匹配表1065!O:O)</f>
        <v>B</v>
      </c>
      <c r="S5214" s="93" t="str">
        <f>IFERROR(_xlfn.XLOOKUP(Q5214,匹配表1065!AI:AI,匹配表1065!AJ:AJ),"绿标")</f>
        <v>绿标</v>
      </c>
      <c r="T5214" s="93" t="str" cm="1">
        <f t="array" ref="T5214:U5214">_xlfn.XLOOKUP(Q5214,匹配表1065!L:L,匹配表1065!M:N)</f>
        <v>脑血管</v>
      </c>
      <c r="U5214" s="94" t="str">
        <v>神经内科</v>
      </c>
      <c r="V5214" s="95" t="s">
        <v>58</v>
      </c>
      <c r="W5214" s="93">
        <f>_xlfn.XLOOKUP(M5214,匹配表1065!D:D,匹配表1065!F:F)*N5214</f>
        <v>4</v>
      </c>
    </row>
    <row r="5215" customHeight="1" spans="1:23">
      <c r="A5215" s="89" t="s">
        <v>877</v>
      </c>
      <c r="B5215" s="105">
        <v>46213</v>
      </c>
      <c r="C5215" s="91" t="str">
        <f t="shared" si="164"/>
        <v>7月第2周</v>
      </c>
      <c r="D5215" s="89" t="s">
        <v>892</v>
      </c>
      <c r="E5215" s="89" t="str">
        <f t="shared" si="165"/>
        <v>7月第2周--周5</v>
      </c>
      <c r="F5215" s="103" t="s">
        <v>27</v>
      </c>
      <c r="G5215" s="102" t="s">
        <v>104</v>
      </c>
      <c r="H5215" s="92" t="str">
        <f>_xlfn.XLOOKUP(O5215,匹配表1065!T:T,匹配表1065!W:W)</f>
        <v>东营市</v>
      </c>
      <c r="I5215" s="89" t="str">
        <f>_xlfn.XLOOKUP(O5215,匹配表1065!T:T,匹配表1065!X:X)</f>
        <v>PME2028</v>
      </c>
      <c r="J5215" s="102" t="s">
        <v>911</v>
      </c>
      <c r="K5215" s="89" t="e" cm="1">
        <f ca="1" t="array" ref="K5215">_xlfn.XLOOKUP(J5215,匹配表1065!Y:Y,匹配表1065!AA:AB)</f>
        <v>#N/A</v>
      </c>
      <c r="L5215" s="89"/>
      <c r="M5215" s="92" t="s">
        <v>35</v>
      </c>
      <c r="N5215" s="102">
        <v>1</v>
      </c>
      <c r="O5215" s="93" t="str">
        <f>_xlfn.XLOOKUP(P5215,匹配表1065!U:U,匹配表1065!T:T)</f>
        <v>HO00001421</v>
      </c>
      <c r="P5215" s="102" t="s">
        <v>122</v>
      </c>
      <c r="Q5215" s="102" t="s">
        <v>123</v>
      </c>
      <c r="R5215" s="89" t="str">
        <f>_xlfn.XLOOKUP(Q5215,匹配表1065!L:L,匹配表1065!O:O)</f>
        <v>A</v>
      </c>
      <c r="S5215" s="93" t="str">
        <f>IFERROR(_xlfn.XLOOKUP(Q5215,匹配表1065!AI:AI,匹配表1065!AJ:AJ),"绿标")</f>
        <v>红标</v>
      </c>
      <c r="T5215" s="93" t="str" cm="1">
        <f t="array" ref="T5215:U5215">_xlfn.XLOOKUP(Q5215,匹配表1065!L:L,匹配表1065!M:N)</f>
        <v>头痛</v>
      </c>
      <c r="U5215" s="94" t="str">
        <v>神经内科</v>
      </c>
      <c r="V5215" s="95" t="s">
        <v>42</v>
      </c>
      <c r="W5215" s="93">
        <f>_xlfn.XLOOKUP(M5215,匹配表1065!D:D,匹配表1065!F:F)*N5215</f>
        <v>4</v>
      </c>
    </row>
    <row r="5216" customHeight="1" spans="1:23">
      <c r="A5216" s="89" t="s">
        <v>877</v>
      </c>
      <c r="B5216" s="105">
        <v>46213</v>
      </c>
      <c r="C5216" s="91" t="str">
        <f t="shared" si="164"/>
        <v>7月第2周</v>
      </c>
      <c r="D5216" s="89" t="s">
        <v>892</v>
      </c>
      <c r="E5216" s="89" t="str">
        <f t="shared" si="165"/>
        <v>7月第2周--周5</v>
      </c>
      <c r="F5216" s="103" t="s">
        <v>27</v>
      </c>
      <c r="G5216" s="102" t="s">
        <v>104</v>
      </c>
      <c r="H5216" s="92" t="str">
        <f>_xlfn.XLOOKUP(O5216,匹配表1065!T:T,匹配表1065!W:W)</f>
        <v>济南市</v>
      </c>
      <c r="I5216" s="89" t="str">
        <f>_xlfn.XLOOKUP(O5216,匹配表1065!T:T,匹配表1065!X:X)</f>
        <v>PME2025</v>
      </c>
      <c r="J5216" s="102" t="s">
        <v>111</v>
      </c>
      <c r="K5216" s="89" cm="1">
        <f ca="1" t="array" ref="K5216:L5216">_xlfn.XLOOKUP(J5216,匹配表1065!Y:Y,匹配表1065!AA:AB)</f>
        <v>30</v>
      </c>
      <c r="L5216" s="89" t="str">
        <v>3个月以上</v>
      </c>
      <c r="M5216" s="92" t="s">
        <v>30</v>
      </c>
      <c r="N5216" s="102">
        <v>1</v>
      </c>
      <c r="O5216" s="93" t="str">
        <f>_xlfn.XLOOKUP(P5216,匹配表1065!U:U,匹配表1065!T:T)</f>
        <v>HO00001400</v>
      </c>
      <c r="P5216" s="102" t="s">
        <v>112</v>
      </c>
      <c r="Q5216" s="102" t="s">
        <v>309</v>
      </c>
      <c r="R5216" s="89" t="str">
        <f>_xlfn.XLOOKUP(Q5216,匹配表1065!L:L,匹配表1065!O:O)</f>
        <v>A</v>
      </c>
      <c r="S5216" s="93" t="str">
        <f>IFERROR(_xlfn.XLOOKUP(Q5216,匹配表1065!AI:AI,匹配表1065!AJ:AJ),"绿标")</f>
        <v>红标</v>
      </c>
      <c r="T5216" s="93" t="str" cm="1">
        <f t="array" ref="T5216:U5216">_xlfn.XLOOKUP(Q5216,匹配表1065!L:L,匹配表1065!M:N)</f>
        <v>头痛</v>
      </c>
      <c r="U5216" s="94" t="str">
        <v>神经内科</v>
      </c>
      <c r="V5216" s="95" t="s">
        <v>33</v>
      </c>
      <c r="W5216" s="93">
        <f>_xlfn.XLOOKUP(M5216,匹配表1065!D:D,匹配表1065!F:F)*N5216</f>
        <v>12</v>
      </c>
    </row>
    <row r="5217" customHeight="1" spans="1:23">
      <c r="A5217" s="89" t="s">
        <v>877</v>
      </c>
      <c r="B5217" s="105">
        <v>46213</v>
      </c>
      <c r="C5217" s="91" t="str">
        <f t="shared" si="164"/>
        <v>7月第2周</v>
      </c>
      <c r="D5217" s="89" t="s">
        <v>892</v>
      </c>
      <c r="E5217" s="89" t="str">
        <f t="shared" si="165"/>
        <v>7月第2周--周5</v>
      </c>
      <c r="F5217" s="103" t="s">
        <v>27</v>
      </c>
      <c r="G5217" s="102" t="s">
        <v>104</v>
      </c>
      <c r="H5217" s="92" t="str">
        <f>_xlfn.XLOOKUP(O5217,匹配表1065!T:T,匹配表1065!W:W)</f>
        <v>济南市</v>
      </c>
      <c r="I5217" s="89" t="str">
        <f>_xlfn.XLOOKUP(O5217,匹配表1065!T:T,匹配表1065!X:X)</f>
        <v>PME2025</v>
      </c>
      <c r="J5217" s="102" t="s">
        <v>111</v>
      </c>
      <c r="K5217" s="89" cm="1">
        <f ca="1" t="array" ref="K5217:L5217">_xlfn.XLOOKUP(J5217,匹配表1065!Y:Y,匹配表1065!AA:AB)</f>
        <v>30</v>
      </c>
      <c r="L5217" s="89" t="str">
        <v>3个月以上</v>
      </c>
      <c r="M5217" s="92" t="s">
        <v>30</v>
      </c>
      <c r="N5217" s="102">
        <v>1</v>
      </c>
      <c r="O5217" s="93" t="str">
        <f>_xlfn.XLOOKUP(P5217,匹配表1065!U:U,匹配表1065!T:T)</f>
        <v>HO00001400</v>
      </c>
      <c r="P5217" s="102" t="s">
        <v>112</v>
      </c>
      <c r="Q5217" s="102" t="s">
        <v>308</v>
      </c>
      <c r="R5217" s="89" t="str">
        <f>_xlfn.XLOOKUP(Q5217,匹配表1065!L:L,匹配表1065!O:O)</f>
        <v>B</v>
      </c>
      <c r="S5217" s="93" t="str">
        <f>IFERROR(_xlfn.XLOOKUP(Q5217,匹配表1065!AI:AI,匹配表1065!AJ:AJ),"绿标")</f>
        <v>红标</v>
      </c>
      <c r="T5217" s="93" t="str" cm="1">
        <f t="array" ref="T5217:U5217">_xlfn.XLOOKUP(Q5217,匹配表1065!L:L,匹配表1065!M:N)</f>
        <v>脑血管</v>
      </c>
      <c r="U5217" s="94" t="str">
        <v>神经内科</v>
      </c>
      <c r="V5217" s="95" t="s">
        <v>33</v>
      </c>
      <c r="W5217" s="93">
        <f>_xlfn.XLOOKUP(M5217,匹配表1065!D:D,匹配表1065!F:F)*N5217</f>
        <v>12</v>
      </c>
    </row>
    <row r="5218" customHeight="1" spans="1:23">
      <c r="A5218" s="89" t="s">
        <v>877</v>
      </c>
      <c r="B5218" s="105">
        <v>46213</v>
      </c>
      <c r="C5218" s="91" t="str">
        <f t="shared" si="164"/>
        <v>7月第2周</v>
      </c>
      <c r="D5218" s="89" t="s">
        <v>892</v>
      </c>
      <c r="E5218" s="89" t="str">
        <f t="shared" si="165"/>
        <v>7月第2周--周5</v>
      </c>
      <c r="F5218" s="103" t="s">
        <v>27</v>
      </c>
      <c r="G5218" s="92" t="s">
        <v>92</v>
      </c>
      <c r="H5218" s="92" t="str">
        <f>_xlfn.XLOOKUP(O5218,匹配表1065!T:T,匹配表1065!W:W)</f>
        <v>合肥市</v>
      </c>
      <c r="I5218" s="89" t="str">
        <f>_xlfn.XLOOKUP(O5218,匹配表1065!T:T,匹配表1065!X:X)</f>
        <v>PME2047</v>
      </c>
      <c r="J5218" s="102" t="s">
        <v>97</v>
      </c>
      <c r="K5218" s="89" cm="1">
        <f ca="1" t="array" ref="K5218:L5218">_xlfn.XLOOKUP(J5218,匹配表1065!Y:Y,匹配表1065!AA:AB)</f>
        <v>2</v>
      </c>
      <c r="L5218" s="89" t="str">
        <v>3个月以内</v>
      </c>
      <c r="M5218" s="92" t="s">
        <v>55</v>
      </c>
      <c r="N5218" s="102">
        <v>1</v>
      </c>
      <c r="O5218" s="93" t="str">
        <f>_xlfn.XLOOKUP(P5218,匹配表1065!U:U,匹配表1065!T:T)</f>
        <v>HO00000005</v>
      </c>
      <c r="P5218" s="102" t="s">
        <v>98</v>
      </c>
      <c r="Q5218" s="102" t="s">
        <v>208</v>
      </c>
      <c r="R5218" s="89" t="str">
        <f>_xlfn.XLOOKUP(Q5218,匹配表1065!L:L,匹配表1065!O:O)</f>
        <v>A</v>
      </c>
      <c r="S5218" s="93" t="str">
        <f>IFERROR(_xlfn.XLOOKUP(Q5218,匹配表1065!AI:AI,匹配表1065!AJ:AJ),"绿标")</f>
        <v>黑标</v>
      </c>
      <c r="T5218" s="93" t="str" cm="1">
        <f t="array" ref="T5218:U5218">_xlfn.XLOOKUP(Q5218,匹配表1065!L:L,匹配表1065!M:N)</f>
        <v>头痛</v>
      </c>
      <c r="U5218" s="94" t="str">
        <v>神经内科</v>
      </c>
      <c r="V5218" s="95" t="s">
        <v>58</v>
      </c>
      <c r="W5218" s="93">
        <f>_xlfn.XLOOKUP(M5218,匹配表1065!D:D,匹配表1065!F:F)*N5218</f>
        <v>8</v>
      </c>
    </row>
    <row r="5219" customHeight="1" spans="1:23">
      <c r="A5219" s="89" t="s">
        <v>877</v>
      </c>
      <c r="B5219" s="105">
        <v>46213</v>
      </c>
      <c r="C5219" s="91" t="str">
        <f t="shared" si="164"/>
        <v>7月第2周</v>
      </c>
      <c r="D5219" s="89" t="s">
        <v>892</v>
      </c>
      <c r="E5219" s="89" t="str">
        <f t="shared" si="165"/>
        <v>7月第2周--周5</v>
      </c>
      <c r="F5219" s="103" t="s">
        <v>27</v>
      </c>
      <c r="G5219" s="92" t="s">
        <v>92</v>
      </c>
      <c r="H5219" s="92" t="str">
        <f>_xlfn.XLOOKUP(O5219,匹配表1065!T:T,匹配表1065!W:W)</f>
        <v>芜湖市</v>
      </c>
      <c r="I5219" s="89" t="str">
        <f>_xlfn.XLOOKUP(O5219,匹配表1065!T:T,匹配表1065!X:X)</f>
        <v>PME2003</v>
      </c>
      <c r="J5219" s="102" t="s">
        <v>101</v>
      </c>
      <c r="K5219" s="89" cm="1">
        <f ca="1" t="array" ref="K5219:L5219">_xlfn.XLOOKUP(J5219,匹配表1065!Y:Y,匹配表1065!AA:AB)</f>
        <v>1</v>
      </c>
      <c r="L5219" s="89" t="str">
        <v>3个月以内</v>
      </c>
      <c r="M5219" s="92" t="s">
        <v>35</v>
      </c>
      <c r="N5219" s="102">
        <v>1</v>
      </c>
      <c r="O5219" s="93" t="str">
        <f>_xlfn.XLOOKUP(P5219,匹配表1065!U:U,匹配表1065!T:T)</f>
        <v>HO00000022</v>
      </c>
      <c r="P5219" s="102" t="s">
        <v>102</v>
      </c>
      <c r="Q5219" s="102" t="s">
        <v>778</v>
      </c>
      <c r="R5219" s="89" t="str">
        <f>_xlfn.XLOOKUP(Q5219,匹配表1065!L:L,匹配表1065!O:O)</f>
        <v>B</v>
      </c>
      <c r="S5219" s="93" t="str">
        <f>IFERROR(_xlfn.XLOOKUP(Q5219,匹配表1065!AI:AI,匹配表1065!AJ:AJ),"绿标")</f>
        <v>绿标</v>
      </c>
      <c r="T5219" s="93" t="str" cm="1">
        <f t="array" ref="T5219:U5219">_xlfn.XLOOKUP(Q5219,匹配表1065!L:L,匹配表1065!M:N)</f>
        <v>脑血管</v>
      </c>
      <c r="U5219" s="94" t="str">
        <v>神经内科</v>
      </c>
      <c r="V5219" s="95" t="s">
        <v>58</v>
      </c>
      <c r="W5219" s="93">
        <f>_xlfn.XLOOKUP(M5219,匹配表1065!D:D,匹配表1065!F:F)*N5219</f>
        <v>4</v>
      </c>
    </row>
    <row r="5220" customHeight="1" spans="1:23">
      <c r="A5220" s="89" t="s">
        <v>877</v>
      </c>
      <c r="B5220" s="105">
        <v>46213</v>
      </c>
      <c r="C5220" s="91" t="str">
        <f t="shared" si="164"/>
        <v>7月第2周</v>
      </c>
      <c r="D5220" s="89" t="s">
        <v>892</v>
      </c>
      <c r="E5220" s="89" t="str">
        <f t="shared" si="165"/>
        <v>7月第2周--周5</v>
      </c>
      <c r="F5220" s="103" t="s">
        <v>27</v>
      </c>
      <c r="G5220" s="92" t="s">
        <v>92</v>
      </c>
      <c r="H5220" s="92" t="str">
        <f>_xlfn.XLOOKUP(O5220,匹配表1065!T:T,匹配表1065!W:W)</f>
        <v>合肥市</v>
      </c>
      <c r="I5220" s="89" t="str">
        <f>_xlfn.XLOOKUP(O5220,匹配表1065!T:T,匹配表1065!X:X)</f>
        <v>PME2007</v>
      </c>
      <c r="J5220" s="102" t="s">
        <v>93</v>
      </c>
      <c r="K5220" s="89" cm="1">
        <f ca="1" t="array" ref="K5220:L5220">_xlfn.XLOOKUP(J5220,匹配表1065!Y:Y,匹配表1065!AA:AB)</f>
        <v>9</v>
      </c>
      <c r="L5220" s="89" t="str">
        <v>3个月以上</v>
      </c>
      <c r="M5220" s="92" t="s">
        <v>55</v>
      </c>
      <c r="N5220" s="102">
        <v>1</v>
      </c>
      <c r="O5220" s="93" t="str">
        <f>_xlfn.XLOOKUP(P5220,匹配表1065!U:U,匹配表1065!T:T)</f>
        <v>HO00000001</v>
      </c>
      <c r="P5220" s="102" t="s">
        <v>94</v>
      </c>
      <c r="Q5220" s="102" t="s">
        <v>96</v>
      </c>
      <c r="R5220" s="89" t="str">
        <f>_xlfn.XLOOKUP(Q5220,匹配表1065!L:L,匹配表1065!O:O)</f>
        <v>B</v>
      </c>
      <c r="S5220" s="93" t="str">
        <f>IFERROR(_xlfn.XLOOKUP(Q5220,匹配表1065!AI:AI,匹配表1065!AJ:AJ),"绿标")</f>
        <v>黑标</v>
      </c>
      <c r="T5220" s="93" t="str" cm="1">
        <f t="array" ref="T5220:U5220">_xlfn.XLOOKUP(Q5220,匹配表1065!L:L,匹配表1065!M:N)</f>
        <v>脑血管</v>
      </c>
      <c r="U5220" s="94" t="str">
        <v>神经内科</v>
      </c>
      <c r="V5220" s="95" t="s">
        <v>33</v>
      </c>
      <c r="W5220" s="93">
        <f>_xlfn.XLOOKUP(M5220,匹配表1065!D:D,匹配表1065!F:F)*N5220</f>
        <v>8</v>
      </c>
    </row>
    <row r="5221" customHeight="1" spans="1:23">
      <c r="A5221" s="89" t="s">
        <v>877</v>
      </c>
      <c r="B5221" s="105">
        <v>46213</v>
      </c>
      <c r="C5221" s="91" t="str">
        <f t="shared" si="164"/>
        <v>7月第2周</v>
      </c>
      <c r="D5221" s="89" t="s">
        <v>892</v>
      </c>
      <c r="E5221" s="89" t="str">
        <f t="shared" si="165"/>
        <v>7月第2周--周5</v>
      </c>
      <c r="F5221" s="103" t="s">
        <v>27</v>
      </c>
      <c r="G5221" s="92" t="s">
        <v>92</v>
      </c>
      <c r="H5221" s="92" t="str">
        <f>_xlfn.XLOOKUP(O5221,匹配表1065!T:T,匹配表1065!W:W)</f>
        <v>合肥市</v>
      </c>
      <c r="I5221" s="89" t="str">
        <f>_xlfn.XLOOKUP(O5221,匹配表1065!T:T,匹配表1065!X:X)</f>
        <v>PME2007</v>
      </c>
      <c r="J5221" s="102" t="s">
        <v>93</v>
      </c>
      <c r="K5221" s="89" cm="1">
        <f ca="1" t="array" ref="K5221:L5221">_xlfn.XLOOKUP(J5221,匹配表1065!Y:Y,匹配表1065!AA:AB)</f>
        <v>9</v>
      </c>
      <c r="L5221" s="89" t="str">
        <v>3个月以上</v>
      </c>
      <c r="M5221" s="92" t="s">
        <v>35</v>
      </c>
      <c r="N5221" s="102">
        <v>1</v>
      </c>
      <c r="O5221" s="93" t="str">
        <f>_xlfn.XLOOKUP(P5221,匹配表1065!U:U,匹配表1065!T:T)</f>
        <v>HO00000001</v>
      </c>
      <c r="P5221" s="102" t="s">
        <v>94</v>
      </c>
      <c r="Q5221" s="102" t="s">
        <v>206</v>
      </c>
      <c r="R5221" s="89" t="str">
        <f>_xlfn.XLOOKUP(Q5221,匹配表1065!L:L,匹配表1065!O:O)</f>
        <v>A</v>
      </c>
      <c r="S5221" s="93" t="str">
        <f>IFERROR(_xlfn.XLOOKUP(Q5221,匹配表1065!AI:AI,匹配表1065!AJ:AJ),"绿标")</f>
        <v>绿标</v>
      </c>
      <c r="T5221" s="93" t="str" cm="1">
        <f t="array" ref="T5221:U5221">_xlfn.XLOOKUP(Q5221,匹配表1065!L:L,匹配表1065!M:N)</f>
        <v>头痛</v>
      </c>
      <c r="U5221" s="94" t="str">
        <v>神经内科</v>
      </c>
      <c r="V5221" s="95" t="s">
        <v>33</v>
      </c>
      <c r="W5221" s="93">
        <f>_xlfn.XLOOKUP(M5221,匹配表1065!D:D,匹配表1065!F:F)*N5221</f>
        <v>4</v>
      </c>
    </row>
    <row r="5222" customHeight="1" spans="1:23">
      <c r="A5222" s="89" t="s">
        <v>877</v>
      </c>
      <c r="B5222" s="105">
        <v>46213</v>
      </c>
      <c r="C5222" s="91" t="str">
        <f t="shared" si="164"/>
        <v>7月第2周</v>
      </c>
      <c r="D5222" s="89" t="s">
        <v>892</v>
      </c>
      <c r="E5222" s="89" t="str">
        <f t="shared" si="165"/>
        <v>7月第2周--周5</v>
      </c>
      <c r="F5222" s="103" t="s">
        <v>27</v>
      </c>
      <c r="G5222" s="89" t="s">
        <v>63</v>
      </c>
      <c r="H5222" s="92" t="str">
        <f>_xlfn.XLOOKUP(O5222,匹配表1065!T:T,匹配表1065!W:W)</f>
        <v>南京市</v>
      </c>
      <c r="I5222" s="89" t="str">
        <f>_xlfn.XLOOKUP(O5222,匹配表1065!T:T,匹配表1065!X:X)</f>
        <v>PME2001</v>
      </c>
      <c r="J5222" s="102" t="s">
        <v>64</v>
      </c>
      <c r="K5222" s="89" cm="1">
        <f ca="1" t="array" ref="K5222:L5222">_xlfn.XLOOKUP(J5222,匹配表1065!Y:Y,匹配表1065!AA:AB)</f>
        <v>31</v>
      </c>
      <c r="L5222" s="89" t="str">
        <v>3个月以上</v>
      </c>
      <c r="M5222" s="92" t="s">
        <v>30</v>
      </c>
      <c r="N5222" s="102">
        <v>2</v>
      </c>
      <c r="O5222" s="93" t="str">
        <f>_xlfn.XLOOKUP(P5222,匹配表1065!U:U,匹配表1065!T:T)</f>
        <v>HO00000958</v>
      </c>
      <c r="P5222" s="102" t="s">
        <v>65</v>
      </c>
      <c r="Q5222" s="102" t="s">
        <v>68</v>
      </c>
      <c r="R5222" s="89" t="str">
        <f>_xlfn.XLOOKUP(Q5222,匹配表1065!L:L,匹配表1065!O:O)</f>
        <v>A</v>
      </c>
      <c r="S5222" s="93" t="str">
        <f>IFERROR(_xlfn.XLOOKUP(Q5222,匹配表1065!AI:AI,匹配表1065!AJ:AJ),"绿标")</f>
        <v>红标</v>
      </c>
      <c r="T5222" s="93" t="str" cm="1">
        <f t="array" ref="T5222:U5222">_xlfn.XLOOKUP(Q5222,匹配表1065!L:L,匹配表1065!M:N)</f>
        <v>头痛</v>
      </c>
      <c r="U5222" s="94" t="str">
        <v>神经内科</v>
      </c>
      <c r="V5222" s="95" t="s">
        <v>33</v>
      </c>
      <c r="W5222" s="93">
        <f>_xlfn.XLOOKUP(M5222,匹配表1065!D:D,匹配表1065!F:F)*N5222</f>
        <v>24</v>
      </c>
    </row>
    <row r="5223" customHeight="1" spans="1:23">
      <c r="A5223" s="89" t="s">
        <v>877</v>
      </c>
      <c r="B5223" s="105">
        <v>46213</v>
      </c>
      <c r="C5223" s="91" t="str">
        <f t="shared" si="164"/>
        <v>7月第2周</v>
      </c>
      <c r="D5223" s="89" t="s">
        <v>892</v>
      </c>
      <c r="E5223" s="89" t="str">
        <f t="shared" si="165"/>
        <v>7月第2周--周5</v>
      </c>
      <c r="F5223" s="103" t="s">
        <v>27</v>
      </c>
      <c r="G5223" s="89" t="s">
        <v>63</v>
      </c>
      <c r="H5223" s="92" t="str">
        <f>_xlfn.XLOOKUP(O5223,匹配表1065!T:T,匹配表1065!W:W)</f>
        <v>南京市</v>
      </c>
      <c r="I5223" s="89" t="str">
        <f>_xlfn.XLOOKUP(O5223,匹配表1065!T:T,匹配表1065!X:X)</f>
        <v>PME2001</v>
      </c>
      <c r="J5223" s="102" t="s">
        <v>64</v>
      </c>
      <c r="K5223" s="89" cm="1">
        <f ca="1" t="array" ref="K5223:L5223">_xlfn.XLOOKUP(J5223,匹配表1065!Y:Y,匹配表1065!AA:AB)</f>
        <v>31</v>
      </c>
      <c r="L5223" s="89" t="str">
        <v>3个月以上</v>
      </c>
      <c r="M5223" s="92" t="s">
        <v>35</v>
      </c>
      <c r="N5223" s="102">
        <v>1</v>
      </c>
      <c r="O5223" s="93" t="str">
        <f>_xlfn.XLOOKUP(P5223,匹配表1065!U:U,匹配表1065!T:T)</f>
        <v>HO00000958</v>
      </c>
      <c r="P5223" s="102" t="s">
        <v>65</v>
      </c>
      <c r="Q5223" s="102" t="s">
        <v>916</v>
      </c>
      <c r="R5223" s="89" t="str">
        <f>_xlfn.XLOOKUP(Q5223,匹配表1065!L:L,匹配表1065!O:O)</f>
        <v>C</v>
      </c>
      <c r="S5223" s="93" t="str">
        <f>IFERROR(_xlfn.XLOOKUP(Q5223,匹配表1065!AI:AI,匹配表1065!AJ:AJ),"绿标")</f>
        <v>黑标</v>
      </c>
      <c r="T5223" s="93" t="str" cm="1">
        <f t="array" ref="T5223:U5223">_xlfn.XLOOKUP(Q5223,匹配表1065!L:L,匹配表1065!M:N)</f>
        <v>眩晕</v>
      </c>
      <c r="U5223" s="94" t="str">
        <v>耳鼻喉科</v>
      </c>
      <c r="V5223" s="95" t="s">
        <v>70</v>
      </c>
      <c r="W5223" s="93">
        <f>_xlfn.XLOOKUP(M5223,匹配表1065!D:D,匹配表1065!F:F)*N5223</f>
        <v>4</v>
      </c>
    </row>
    <row r="5224" customHeight="1" spans="1:23">
      <c r="A5224" s="89" t="s">
        <v>877</v>
      </c>
      <c r="B5224" s="105">
        <v>46213</v>
      </c>
      <c r="C5224" s="91" t="str">
        <f t="shared" si="164"/>
        <v>7月第2周</v>
      </c>
      <c r="D5224" s="89" t="s">
        <v>892</v>
      </c>
      <c r="E5224" s="89" t="str">
        <f t="shared" si="165"/>
        <v>7月第2周--周5</v>
      </c>
      <c r="F5224" s="103" t="s">
        <v>27</v>
      </c>
      <c r="G5224" s="89" t="s">
        <v>63</v>
      </c>
      <c r="H5224" s="92" t="str">
        <f>_xlfn.XLOOKUP(O5224,匹配表1065!T:T,匹配表1065!W:W)</f>
        <v>连云港市</v>
      </c>
      <c r="I5224" s="89" t="str">
        <f>_xlfn.XLOOKUP(O5224,匹配表1065!T:T,匹配表1065!X:X)</f>
        <v>PME2042</v>
      </c>
      <c r="J5224" s="102" t="s">
        <v>74</v>
      </c>
      <c r="K5224" s="89" cm="1">
        <f ca="1" t="array" ref="K5224:L5224">_xlfn.XLOOKUP(J5224,匹配表1065!Y:Y,匹配表1065!AA:AB)</f>
        <v>7</v>
      </c>
      <c r="L5224" s="89" t="str">
        <v>3个月以上</v>
      </c>
      <c r="M5224" s="92" t="s">
        <v>30</v>
      </c>
      <c r="N5224" s="102">
        <v>1</v>
      </c>
      <c r="O5224" s="93" t="str">
        <f>_xlfn.XLOOKUP(P5224,匹配表1065!U:U,匹配表1065!T:T)</f>
        <v>HO00001004</v>
      </c>
      <c r="P5224" s="102" t="s">
        <v>75</v>
      </c>
      <c r="Q5224" s="102" t="s">
        <v>279</v>
      </c>
      <c r="R5224" s="89" t="str">
        <f>_xlfn.XLOOKUP(Q5224,匹配表1065!L:L,匹配表1065!O:O)</f>
        <v>B</v>
      </c>
      <c r="S5224" s="93" t="str">
        <f>IFERROR(_xlfn.XLOOKUP(Q5224,匹配表1065!AI:AI,匹配表1065!AJ:AJ),"绿标")</f>
        <v>绿标</v>
      </c>
      <c r="T5224" s="93" t="str" cm="1">
        <f t="array" ref="T5224:U5224">_xlfn.XLOOKUP(Q5224,匹配表1065!L:L,匹配表1065!M:N)</f>
        <v>脑血管</v>
      </c>
      <c r="U5224" s="94" t="str">
        <v>神经内科</v>
      </c>
      <c r="V5224" s="95" t="s">
        <v>33</v>
      </c>
      <c r="W5224" s="93">
        <f>_xlfn.XLOOKUP(M5224,匹配表1065!D:D,匹配表1065!F:F)*N5224</f>
        <v>12</v>
      </c>
    </row>
    <row r="5225" customHeight="1" spans="1:23">
      <c r="A5225" s="89" t="s">
        <v>877</v>
      </c>
      <c r="B5225" s="105">
        <v>46213</v>
      </c>
      <c r="C5225" s="91" t="str">
        <f t="shared" si="164"/>
        <v>7月第2周</v>
      </c>
      <c r="D5225" s="89" t="s">
        <v>892</v>
      </c>
      <c r="E5225" s="89" t="str">
        <f t="shared" si="165"/>
        <v>7月第2周--周5</v>
      </c>
      <c r="F5225" s="103" t="s">
        <v>27</v>
      </c>
      <c r="G5225" s="89" t="s">
        <v>63</v>
      </c>
      <c r="H5225" s="92" t="str">
        <f>_xlfn.XLOOKUP(O5225,匹配表1065!T:T,匹配表1065!W:W)</f>
        <v>南京市</v>
      </c>
      <c r="I5225" s="89" t="str">
        <f>_xlfn.XLOOKUP(O5225,匹配表1065!T:T,匹配表1065!X:X)</f>
        <v>PME2001</v>
      </c>
      <c r="J5225" s="102" t="s">
        <v>77</v>
      </c>
      <c r="K5225" s="89" cm="1">
        <f ca="1" t="array" ref="K5225:L5225">_xlfn.XLOOKUP(J5225,匹配表1065!Y:Y,匹配表1065!AA:AB)</f>
        <v>8</v>
      </c>
      <c r="L5225" s="89" t="str">
        <v>3个月以上</v>
      </c>
      <c r="M5225" s="92" t="s">
        <v>30</v>
      </c>
      <c r="N5225" s="102">
        <v>2</v>
      </c>
      <c r="O5225" s="93" t="str">
        <f>_xlfn.XLOOKUP(P5225,匹配表1065!U:U,匹配表1065!T:T)</f>
        <v>HO00000958</v>
      </c>
      <c r="P5225" s="102" t="s">
        <v>65</v>
      </c>
      <c r="Q5225" s="102" t="s">
        <v>216</v>
      </c>
      <c r="R5225" s="89" t="str">
        <f>_xlfn.XLOOKUP(Q5225,匹配表1065!L:L,匹配表1065!O:O)</f>
        <v>A</v>
      </c>
      <c r="S5225" s="93" t="str">
        <f>IFERROR(_xlfn.XLOOKUP(Q5225,匹配表1065!AI:AI,匹配表1065!AJ:AJ),"绿标")</f>
        <v>红标</v>
      </c>
      <c r="T5225" s="93" t="str" cm="1">
        <f t="array" ref="T5225:U5225">_xlfn.XLOOKUP(Q5225,匹配表1065!L:L,匹配表1065!M:N)</f>
        <v>头痛</v>
      </c>
      <c r="U5225" s="94" t="str">
        <v>神经内科</v>
      </c>
      <c r="V5225" s="95" t="s">
        <v>33</v>
      </c>
      <c r="W5225" s="93">
        <f>_xlfn.XLOOKUP(M5225,匹配表1065!D:D,匹配表1065!F:F)*N5225</f>
        <v>24</v>
      </c>
    </row>
    <row r="5226" customHeight="1" spans="1:23">
      <c r="A5226" s="89" t="s">
        <v>877</v>
      </c>
      <c r="B5226" s="105">
        <v>46213</v>
      </c>
      <c r="C5226" s="91" t="str">
        <f t="shared" si="164"/>
        <v>7月第2周</v>
      </c>
      <c r="D5226" s="89" t="s">
        <v>892</v>
      </c>
      <c r="E5226" s="89" t="str">
        <f t="shared" si="165"/>
        <v>7月第2周--周5</v>
      </c>
      <c r="F5226" s="103" t="s">
        <v>27</v>
      </c>
      <c r="G5226" s="89" t="s">
        <v>63</v>
      </c>
      <c r="H5226" s="92" t="str">
        <f>_xlfn.XLOOKUP(O5226,匹配表1065!T:T,匹配表1065!W:W)</f>
        <v>南京市</v>
      </c>
      <c r="I5226" s="89" t="str">
        <f>_xlfn.XLOOKUP(O5226,匹配表1065!T:T,匹配表1065!X:X)</f>
        <v>PME2001</v>
      </c>
      <c r="J5226" s="102" t="s">
        <v>77</v>
      </c>
      <c r="K5226" s="89" cm="1">
        <f ca="1" t="array" ref="K5226:L5226">_xlfn.XLOOKUP(J5226,匹配表1065!Y:Y,匹配表1065!AA:AB)</f>
        <v>8</v>
      </c>
      <c r="L5226" s="89" t="str">
        <v>3个月以上</v>
      </c>
      <c r="M5226" s="92" t="s">
        <v>35</v>
      </c>
      <c r="N5226" s="102">
        <v>1</v>
      </c>
      <c r="O5226" s="93" t="str">
        <f>_xlfn.XLOOKUP(P5226,匹配表1065!U:U,匹配表1065!T:T)</f>
        <v>HO00000958</v>
      </c>
      <c r="P5226" s="102" t="s">
        <v>65</v>
      </c>
      <c r="Q5226" s="102" t="s">
        <v>917</v>
      </c>
      <c r="R5226" s="89" t="str">
        <f>_xlfn.XLOOKUP(Q5226,匹配表1065!L:L,匹配表1065!O:O)</f>
        <v>B</v>
      </c>
      <c r="S5226" s="93" t="str">
        <f>IFERROR(_xlfn.XLOOKUP(Q5226,匹配表1065!AI:AI,匹配表1065!AJ:AJ),"绿标")</f>
        <v>黑标</v>
      </c>
      <c r="T5226" s="93" t="str" cm="1">
        <f t="array" ref="T5226:U5226">_xlfn.XLOOKUP(Q5226,匹配表1065!L:L,匹配表1065!M:N)</f>
        <v>脑血管</v>
      </c>
      <c r="U5226" s="94" t="str">
        <v>神经内科</v>
      </c>
      <c r="V5226" s="95" t="s">
        <v>33</v>
      </c>
      <c r="W5226" s="93">
        <f>_xlfn.XLOOKUP(M5226,匹配表1065!D:D,匹配表1065!F:F)*N5226</f>
        <v>4</v>
      </c>
    </row>
    <row r="5227" customHeight="1" spans="1:23">
      <c r="A5227" s="89" t="s">
        <v>877</v>
      </c>
      <c r="B5227" s="105">
        <v>46213</v>
      </c>
      <c r="C5227" s="91" t="str">
        <f t="shared" si="164"/>
        <v>7月第2周</v>
      </c>
      <c r="D5227" s="89" t="s">
        <v>892</v>
      </c>
      <c r="E5227" s="89" t="str">
        <f t="shared" si="165"/>
        <v>7月第2周--周5</v>
      </c>
      <c r="F5227" s="103" t="s">
        <v>27</v>
      </c>
      <c r="G5227" s="89" t="s">
        <v>63</v>
      </c>
      <c r="H5227" s="92" t="str">
        <f>_xlfn.XLOOKUP(O5227,匹配表1065!T:T,匹配表1065!W:W)</f>
        <v>徐州市</v>
      </c>
      <c r="I5227" s="89" t="str">
        <f>_xlfn.XLOOKUP(O5227,匹配表1065!T:T,匹配表1065!X:X)</f>
        <v>PME2008</v>
      </c>
      <c r="J5227" s="102" t="s">
        <v>71</v>
      </c>
      <c r="K5227" s="89" cm="1">
        <f ca="1" t="array" ref="K5227:L5227">_xlfn.XLOOKUP(J5227,匹配表1065!Y:Y,匹配表1065!AA:AB)</f>
        <v>5</v>
      </c>
      <c r="L5227" s="89" t="str">
        <v>3个月以上</v>
      </c>
      <c r="M5227" s="92" t="s">
        <v>35</v>
      </c>
      <c r="N5227" s="102">
        <v>1</v>
      </c>
      <c r="O5227" s="93" t="str">
        <f>_xlfn.XLOOKUP(P5227,匹配表1065!U:U,匹配表1065!T:T)</f>
        <v>HO00000989</v>
      </c>
      <c r="P5227" s="102" t="s">
        <v>214</v>
      </c>
      <c r="Q5227" s="102" t="s">
        <v>401</v>
      </c>
      <c r="R5227" s="89" t="str">
        <f>_xlfn.XLOOKUP(Q5227,匹配表1065!L:L,匹配表1065!O:O)</f>
        <v>C</v>
      </c>
      <c r="S5227" s="93" t="str">
        <f>IFERROR(_xlfn.XLOOKUP(Q5227,匹配表1065!AI:AI,匹配表1065!AJ:AJ),"绿标")</f>
        <v>绿标</v>
      </c>
      <c r="T5227" s="93" t="str" cm="1">
        <f t="array" ref="T5227:U5227">_xlfn.XLOOKUP(Q5227,匹配表1065!L:L,匹配表1065!M:N)</f>
        <v>眩晕</v>
      </c>
      <c r="U5227" s="94" t="str">
        <v>耳鼻喉科</v>
      </c>
      <c r="V5227" s="95" t="s">
        <v>33</v>
      </c>
      <c r="W5227" s="93">
        <f>_xlfn.XLOOKUP(M5227,匹配表1065!D:D,匹配表1065!F:F)*N5227</f>
        <v>4</v>
      </c>
    </row>
    <row r="5228" customHeight="1" spans="1:23">
      <c r="A5228" s="89" t="s">
        <v>877</v>
      </c>
      <c r="B5228" s="105">
        <v>46213</v>
      </c>
      <c r="C5228" s="91" t="str">
        <f t="shared" si="164"/>
        <v>7月第2周</v>
      </c>
      <c r="D5228" s="89" t="s">
        <v>892</v>
      </c>
      <c r="E5228" s="89" t="str">
        <f t="shared" si="165"/>
        <v>7月第2周--周5</v>
      </c>
      <c r="F5228" s="103" t="s">
        <v>27</v>
      </c>
      <c r="G5228" s="89" t="s">
        <v>63</v>
      </c>
      <c r="H5228" s="92" t="str">
        <f>_xlfn.XLOOKUP(O5228,匹配表1065!T:T,匹配表1065!W:W)</f>
        <v>南京市</v>
      </c>
      <c r="I5228" s="89" t="str">
        <f>_xlfn.XLOOKUP(O5228,匹配表1065!T:T,匹配表1065!X:X)</f>
        <v>PME2002</v>
      </c>
      <c r="J5228" s="102" t="s">
        <v>410</v>
      </c>
      <c r="K5228" s="89" cm="1">
        <f ca="1" t="array" ref="K5228:L5228">_xlfn.XLOOKUP(J5228,匹配表1065!Y:Y,匹配表1065!AA:AB)</f>
        <v>1</v>
      </c>
      <c r="L5228" s="89" t="str">
        <v>3个月以内</v>
      </c>
      <c r="M5228" s="92" t="s">
        <v>35</v>
      </c>
      <c r="N5228" s="102">
        <v>1</v>
      </c>
      <c r="O5228" s="93" t="str">
        <f>_xlfn.XLOOKUP(P5228,匹配表1065!U:U,匹配表1065!T:T)</f>
        <v>HO00000964</v>
      </c>
      <c r="P5228" s="102" t="s">
        <v>90</v>
      </c>
      <c r="Q5228" s="102" t="s">
        <v>668</v>
      </c>
      <c r="R5228" s="89" t="str">
        <f>_xlfn.XLOOKUP(Q5228,匹配表1065!L:L,匹配表1065!O:O)</f>
        <v>A</v>
      </c>
      <c r="S5228" s="93" t="str">
        <f>IFERROR(_xlfn.XLOOKUP(Q5228,匹配表1065!AI:AI,匹配表1065!AJ:AJ),"绿标")</f>
        <v>绿标</v>
      </c>
      <c r="T5228" s="93" t="str" cm="1">
        <f t="array" ref="T5228:U5228">_xlfn.XLOOKUP(Q5228,匹配表1065!L:L,匹配表1065!M:N)</f>
        <v>头痛</v>
      </c>
      <c r="U5228" s="94" t="str">
        <v>神经内科</v>
      </c>
      <c r="V5228" s="95" t="s">
        <v>58</v>
      </c>
      <c r="W5228" s="93">
        <f>_xlfn.XLOOKUP(M5228,匹配表1065!D:D,匹配表1065!F:F)*N5228</f>
        <v>4</v>
      </c>
    </row>
    <row r="5229" customHeight="1" spans="1:23">
      <c r="A5229" s="89" t="s">
        <v>877</v>
      </c>
      <c r="B5229" s="105">
        <v>46213</v>
      </c>
      <c r="C5229" s="91" t="str">
        <f t="shared" si="164"/>
        <v>7月第2周</v>
      </c>
      <c r="D5229" s="89" t="s">
        <v>892</v>
      </c>
      <c r="E5229" s="89" t="str">
        <f t="shared" si="165"/>
        <v>7月第2周--周5</v>
      </c>
      <c r="F5229" s="103" t="s">
        <v>27</v>
      </c>
      <c r="G5229" s="89" t="s">
        <v>63</v>
      </c>
      <c r="H5229" s="92" t="str">
        <f>_xlfn.XLOOKUP(O5229,匹配表1065!T:T,匹配表1065!W:W)</f>
        <v>徐州市</v>
      </c>
      <c r="I5229" s="89" t="str">
        <f>_xlfn.XLOOKUP(O5229,匹配表1065!T:T,匹配表1065!X:X)</f>
        <v>PME2008</v>
      </c>
      <c r="J5229" s="102" t="s">
        <v>81</v>
      </c>
      <c r="K5229" s="89" cm="1">
        <f ca="1" t="array" ref="K5229:L5229">_xlfn.XLOOKUP(J5229,匹配表1065!Y:Y,匹配表1065!AA:AB)</f>
        <v>19</v>
      </c>
      <c r="L5229" s="89" t="str">
        <v>3个月以上</v>
      </c>
      <c r="M5229" s="92" t="s">
        <v>30</v>
      </c>
      <c r="N5229" s="102">
        <v>1</v>
      </c>
      <c r="O5229" s="93" t="str">
        <f>_xlfn.XLOOKUP(P5229,匹配表1065!U:U,匹配表1065!T:T)</f>
        <v>HO00001134</v>
      </c>
      <c r="P5229" s="102" t="s">
        <v>82</v>
      </c>
      <c r="Q5229" s="102" t="s">
        <v>655</v>
      </c>
      <c r="R5229" s="89" t="str">
        <f>_xlfn.XLOOKUP(Q5229,匹配表1065!L:L,匹配表1065!O:O)</f>
        <v>C</v>
      </c>
      <c r="S5229" s="93" t="str">
        <f>IFERROR(_xlfn.XLOOKUP(Q5229,匹配表1065!AI:AI,匹配表1065!AJ:AJ),"绿标")</f>
        <v>黑标</v>
      </c>
      <c r="T5229" s="93" t="str" cm="1">
        <f t="array" ref="T5229:U5229">_xlfn.XLOOKUP(Q5229,匹配表1065!L:L,匹配表1065!M:N)</f>
        <v>眩晕</v>
      </c>
      <c r="U5229" s="94" t="str">
        <v>神经内科</v>
      </c>
      <c r="V5229" s="95" t="s">
        <v>58</v>
      </c>
      <c r="W5229" s="93">
        <f>_xlfn.XLOOKUP(M5229,匹配表1065!D:D,匹配表1065!F:F)*N5229</f>
        <v>12</v>
      </c>
    </row>
    <row r="5230" customHeight="1" spans="1:23">
      <c r="A5230" s="89" t="s">
        <v>877</v>
      </c>
      <c r="B5230" s="105">
        <v>46213</v>
      </c>
      <c r="C5230" s="91" t="str">
        <f t="shared" si="164"/>
        <v>7月第2周</v>
      </c>
      <c r="D5230" s="89" t="s">
        <v>892</v>
      </c>
      <c r="E5230" s="89" t="str">
        <f t="shared" si="165"/>
        <v>7月第2周--周5</v>
      </c>
      <c r="F5230" s="103" t="s">
        <v>27</v>
      </c>
      <c r="G5230" s="89" t="s">
        <v>63</v>
      </c>
      <c r="H5230" s="92" t="str">
        <f>_xlfn.XLOOKUP(O5230,匹配表1065!T:T,匹配表1065!W:W)</f>
        <v>南京市</v>
      </c>
      <c r="I5230" s="89" t="str">
        <f>_xlfn.XLOOKUP(O5230,匹配表1065!T:T,匹配表1065!X:X)</f>
        <v>PME2002</v>
      </c>
      <c r="J5230" s="102" t="s">
        <v>84</v>
      </c>
      <c r="K5230" s="89" cm="1">
        <f ca="1" t="array" ref="K5230:L5230">_xlfn.XLOOKUP(J5230,匹配表1065!Y:Y,匹配表1065!AA:AB)</f>
        <v>31</v>
      </c>
      <c r="L5230" s="89" t="str">
        <v>3个月以上</v>
      </c>
      <c r="M5230" s="92" t="s">
        <v>30</v>
      </c>
      <c r="N5230" s="102">
        <v>2</v>
      </c>
      <c r="O5230" s="93" t="str">
        <f>_xlfn.XLOOKUP(P5230,匹配表1065!U:U,匹配表1065!T:T)</f>
        <v>HO00000964</v>
      </c>
      <c r="P5230" s="102" t="s">
        <v>90</v>
      </c>
      <c r="Q5230" s="102" t="s">
        <v>283</v>
      </c>
      <c r="R5230" s="89" t="str">
        <f>_xlfn.XLOOKUP(Q5230,匹配表1065!L:L,匹配表1065!O:O)</f>
        <v>D</v>
      </c>
      <c r="S5230" s="93" t="str">
        <f>IFERROR(_xlfn.XLOOKUP(Q5230,匹配表1065!AI:AI,匹配表1065!AJ:AJ),"绿标")</f>
        <v>红标</v>
      </c>
      <c r="T5230" s="93" t="str" cm="1">
        <f t="array" ref="T5230:U5230">_xlfn.XLOOKUP(Q5230,匹配表1065!L:L,匹配表1065!M:N)</f>
        <v>疼痛</v>
      </c>
      <c r="U5230" s="94" t="str">
        <v>疼痛科</v>
      </c>
      <c r="V5230" s="95" t="s">
        <v>42</v>
      </c>
      <c r="W5230" s="93">
        <f>_xlfn.XLOOKUP(M5230,匹配表1065!D:D,匹配表1065!F:F)*N5230</f>
        <v>24</v>
      </c>
    </row>
    <row r="5231" customHeight="1" spans="1:23">
      <c r="A5231" s="89" t="s">
        <v>877</v>
      </c>
      <c r="B5231" s="105">
        <v>46213</v>
      </c>
      <c r="C5231" s="91" t="str">
        <f t="shared" si="164"/>
        <v>7月第2周</v>
      </c>
      <c r="D5231" s="89" t="s">
        <v>892</v>
      </c>
      <c r="E5231" s="89" t="str">
        <f t="shared" si="165"/>
        <v>7月第2周--周5</v>
      </c>
      <c r="F5231" s="103" t="s">
        <v>27</v>
      </c>
      <c r="G5231" s="89" t="s">
        <v>63</v>
      </c>
      <c r="H5231" s="92" t="str">
        <f>_xlfn.XLOOKUP(O5231,匹配表1065!T:T,匹配表1065!W:W)</f>
        <v>南京市</v>
      </c>
      <c r="I5231" s="89" t="str">
        <f>_xlfn.XLOOKUP(O5231,匹配表1065!T:T,匹配表1065!X:X)</f>
        <v>PME2002</v>
      </c>
      <c r="J5231" s="102" t="s">
        <v>84</v>
      </c>
      <c r="K5231" s="89" cm="1">
        <f ca="1" t="array" ref="K5231:L5231">_xlfn.XLOOKUP(J5231,匹配表1065!Y:Y,匹配表1065!AA:AB)</f>
        <v>31</v>
      </c>
      <c r="L5231" s="89" t="str">
        <v>3个月以上</v>
      </c>
      <c r="M5231" s="92" t="s">
        <v>30</v>
      </c>
      <c r="N5231" s="102">
        <v>1</v>
      </c>
      <c r="O5231" s="93" t="str">
        <f>_xlfn.XLOOKUP(P5231,匹配表1065!U:U,匹配表1065!T:T)</f>
        <v>HO00111156</v>
      </c>
      <c r="P5231" s="102" t="s">
        <v>85</v>
      </c>
      <c r="Q5231" s="102" t="s">
        <v>558</v>
      </c>
      <c r="R5231" s="89" t="str">
        <f>_xlfn.XLOOKUP(Q5231,匹配表1065!L:L,匹配表1065!O:O)</f>
        <v>C</v>
      </c>
      <c r="S5231" s="93" t="str">
        <f>IFERROR(_xlfn.XLOOKUP(Q5231,匹配表1065!AI:AI,匹配表1065!AJ:AJ),"绿标")</f>
        <v>黑标</v>
      </c>
      <c r="T5231" s="93" t="str" cm="1">
        <f t="array" ref="T5231:U5231">_xlfn.XLOOKUP(Q5231,匹配表1065!L:L,匹配表1065!M:N)</f>
        <v>眩晕</v>
      </c>
      <c r="U5231" s="94" t="str">
        <v>耳鼻喉科</v>
      </c>
      <c r="V5231" s="95" t="s">
        <v>70</v>
      </c>
      <c r="W5231" s="93">
        <f>_xlfn.XLOOKUP(M5231,匹配表1065!D:D,匹配表1065!F:F)*N5231</f>
        <v>12</v>
      </c>
    </row>
    <row r="5232" customHeight="1" spans="1:23">
      <c r="A5232" s="89" t="s">
        <v>877</v>
      </c>
      <c r="B5232" s="105">
        <v>46213</v>
      </c>
      <c r="C5232" s="91" t="str">
        <f t="shared" si="164"/>
        <v>7月第2周</v>
      </c>
      <c r="D5232" s="89" t="s">
        <v>892</v>
      </c>
      <c r="E5232" s="89" t="str">
        <f t="shared" si="165"/>
        <v>7月第2周--周5</v>
      </c>
      <c r="F5232" s="103" t="s">
        <v>27</v>
      </c>
      <c r="G5232" s="89" t="s">
        <v>63</v>
      </c>
      <c r="H5232" s="92" t="str">
        <f>_xlfn.XLOOKUP(O5232,匹配表1065!T:T,匹配表1065!W:W)</f>
        <v>徐州市</v>
      </c>
      <c r="I5232" s="89" t="str">
        <f>_xlfn.XLOOKUP(O5232,匹配表1065!T:T,匹配表1065!X:X)</f>
        <v>PME2008</v>
      </c>
      <c r="J5232" s="102" t="s">
        <v>81</v>
      </c>
      <c r="K5232" s="89" cm="1">
        <f ca="1" t="array" ref="K5232:L5232">_xlfn.XLOOKUP(J5232,匹配表1065!Y:Y,匹配表1065!AA:AB)</f>
        <v>19</v>
      </c>
      <c r="L5232" s="89" t="str">
        <v>3个月以上</v>
      </c>
      <c r="M5232" s="92" t="s">
        <v>55</v>
      </c>
      <c r="N5232" s="102">
        <v>1</v>
      </c>
      <c r="O5232" s="93" t="str">
        <f>_xlfn.XLOOKUP(P5232,匹配表1065!U:U,匹配表1065!T:T)</f>
        <v>HO00001134</v>
      </c>
      <c r="P5232" s="102" t="s">
        <v>82</v>
      </c>
      <c r="Q5232" s="102" t="s">
        <v>280</v>
      </c>
      <c r="R5232" s="89" t="str">
        <f>_xlfn.XLOOKUP(Q5232,匹配表1065!L:L,匹配表1065!O:O)</f>
        <v>D</v>
      </c>
      <c r="S5232" s="93" t="str">
        <f>IFERROR(_xlfn.XLOOKUP(Q5232,匹配表1065!AI:AI,匹配表1065!AJ:AJ),"绿标")</f>
        <v>红标</v>
      </c>
      <c r="T5232" s="93" t="str" cm="1">
        <f t="array" ref="T5232:U5232">_xlfn.XLOOKUP(Q5232,匹配表1065!L:L,匹配表1065!M:N)</f>
        <v>疼痛</v>
      </c>
      <c r="U5232" s="94" t="str">
        <v>疼痛科</v>
      </c>
      <c r="V5232" s="95" t="s">
        <v>33</v>
      </c>
      <c r="W5232" s="93">
        <f>_xlfn.XLOOKUP(M5232,匹配表1065!D:D,匹配表1065!F:F)*N5232</f>
        <v>8</v>
      </c>
    </row>
    <row r="5233" customHeight="1" spans="1:23">
      <c r="A5233" s="89" t="s">
        <v>877</v>
      </c>
      <c r="B5233" s="105">
        <v>46213</v>
      </c>
      <c r="C5233" s="91" t="str">
        <f t="shared" si="164"/>
        <v>7月第2周</v>
      </c>
      <c r="D5233" s="89" t="s">
        <v>892</v>
      </c>
      <c r="E5233" s="89" t="str">
        <f t="shared" si="165"/>
        <v>7月第2周--周5</v>
      </c>
      <c r="F5233" s="103" t="s">
        <v>27</v>
      </c>
      <c r="G5233" s="102" t="s">
        <v>136</v>
      </c>
      <c r="H5233" s="92" t="str">
        <f>_xlfn.XLOOKUP(O5233,匹配表1065!T:T,匹配表1065!W:W)</f>
        <v>淄博市</v>
      </c>
      <c r="I5233" s="89" t="str">
        <f>_xlfn.XLOOKUP(O5233,匹配表1065!T:T,匹配表1065!X:X)</f>
        <v>PME2043</v>
      </c>
      <c r="J5233" s="102" t="s">
        <v>140</v>
      </c>
      <c r="K5233" s="89" cm="1">
        <f ca="1" t="array" ref="K5233:L5233">_xlfn.XLOOKUP(J5233,匹配表1065!Y:Y,匹配表1065!AA:AB)</f>
        <v>9</v>
      </c>
      <c r="L5233" s="89" t="str">
        <v>3个月以上</v>
      </c>
      <c r="M5233" s="92" t="s">
        <v>30</v>
      </c>
      <c r="N5233" s="102">
        <v>1</v>
      </c>
      <c r="O5233" s="93" t="str">
        <f>_xlfn.XLOOKUP(P5233,匹配表1065!U:U,匹配表1065!T:T)</f>
        <v>HO00024398</v>
      </c>
      <c r="P5233" s="102" t="s">
        <v>141</v>
      </c>
      <c r="Q5233" s="102" t="s">
        <v>298</v>
      </c>
      <c r="R5233" s="89" t="str">
        <f>_xlfn.XLOOKUP(Q5233,匹配表1065!L:L,匹配表1065!O:O)</f>
        <v>C</v>
      </c>
      <c r="S5233" s="93" t="str">
        <f>IFERROR(_xlfn.XLOOKUP(Q5233,匹配表1065!AI:AI,匹配表1065!AJ:AJ),"绿标")</f>
        <v>红标</v>
      </c>
      <c r="T5233" s="93" t="str" cm="1">
        <f t="array" ref="T5233:U5233">_xlfn.XLOOKUP(Q5233,匹配表1065!L:L,匹配表1065!M:N)</f>
        <v>眩晕</v>
      </c>
      <c r="U5233" s="94" t="str">
        <v>神经内科</v>
      </c>
      <c r="V5233" s="95" t="s">
        <v>70</v>
      </c>
      <c r="W5233" s="93">
        <f>_xlfn.XLOOKUP(M5233,匹配表1065!D:D,匹配表1065!F:F)*N5233</f>
        <v>12</v>
      </c>
    </row>
    <row r="5234" customHeight="1" spans="1:23">
      <c r="A5234" s="89" t="s">
        <v>877</v>
      </c>
      <c r="B5234" s="105">
        <v>46213</v>
      </c>
      <c r="C5234" s="91" t="str">
        <f t="shared" si="164"/>
        <v>7月第2周</v>
      </c>
      <c r="D5234" s="89" t="s">
        <v>892</v>
      </c>
      <c r="E5234" s="89" t="str">
        <f t="shared" si="165"/>
        <v>7月第2周--周5</v>
      </c>
      <c r="F5234" s="103" t="s">
        <v>27</v>
      </c>
      <c r="G5234" s="102" t="s">
        <v>136</v>
      </c>
      <c r="H5234" s="92" t="str">
        <f>_xlfn.XLOOKUP(O5234,匹配表1065!T:T,匹配表1065!W:W)</f>
        <v>青岛市</v>
      </c>
      <c r="I5234" s="89" t="str">
        <f>_xlfn.XLOOKUP(O5234,匹配表1065!T:T,匹配表1065!X:X)</f>
        <v>PME2032</v>
      </c>
      <c r="J5234" s="102" t="s">
        <v>143</v>
      </c>
      <c r="K5234" s="89" cm="1">
        <f ca="1" t="array" ref="K5234:L5234">_xlfn.XLOOKUP(J5234,匹配表1065!Y:Y,匹配表1065!AA:AB)</f>
        <v>31</v>
      </c>
      <c r="L5234" s="89" t="str">
        <v>3个月以上</v>
      </c>
      <c r="M5234" s="92" t="s">
        <v>30</v>
      </c>
      <c r="N5234" s="102">
        <v>1</v>
      </c>
      <c r="O5234" s="93" t="str">
        <f>_xlfn.XLOOKUP(P5234,匹配表1065!U:U,匹配表1065!T:T)</f>
        <v>HO00001482</v>
      </c>
      <c r="P5234" s="102" t="s">
        <v>146</v>
      </c>
      <c r="Q5234" s="102" t="s">
        <v>147</v>
      </c>
      <c r="R5234" s="89" t="str">
        <f>_xlfn.XLOOKUP(Q5234,匹配表1065!L:L,匹配表1065!O:O)</f>
        <v>A</v>
      </c>
      <c r="S5234" s="93" t="str">
        <f>IFERROR(_xlfn.XLOOKUP(Q5234,匹配表1065!AI:AI,匹配表1065!AJ:AJ),"绿标")</f>
        <v>红标</v>
      </c>
      <c r="T5234" s="93" t="str" cm="1">
        <f t="array" ref="T5234:U5234">_xlfn.XLOOKUP(Q5234,匹配表1065!L:L,匹配表1065!M:N)</f>
        <v>头痛</v>
      </c>
      <c r="U5234" s="94" t="str">
        <v>神经内科</v>
      </c>
      <c r="V5234" s="95" t="s">
        <v>42</v>
      </c>
      <c r="W5234" s="93">
        <f>_xlfn.XLOOKUP(M5234,匹配表1065!D:D,匹配表1065!F:F)*N5234</f>
        <v>12</v>
      </c>
    </row>
    <row r="5235" customHeight="1" spans="1:23">
      <c r="A5235" s="89" t="s">
        <v>877</v>
      </c>
      <c r="B5235" s="105">
        <v>46213</v>
      </c>
      <c r="C5235" s="91" t="str">
        <f t="shared" si="164"/>
        <v>7月第2周</v>
      </c>
      <c r="D5235" s="89" t="s">
        <v>892</v>
      </c>
      <c r="E5235" s="89" t="str">
        <f t="shared" si="165"/>
        <v>7月第2周--周5</v>
      </c>
      <c r="F5235" s="103" t="s">
        <v>27</v>
      </c>
      <c r="G5235" s="102" t="s">
        <v>136</v>
      </c>
      <c r="H5235" s="92" t="str">
        <f>_xlfn.XLOOKUP(O5235,匹配表1065!T:T,匹配表1065!W:W)</f>
        <v>青岛市</v>
      </c>
      <c r="I5235" s="89" t="str">
        <f>_xlfn.XLOOKUP(O5235,匹配表1065!T:T,匹配表1065!X:X)</f>
        <v>PME2032</v>
      </c>
      <c r="J5235" s="102" t="s">
        <v>143</v>
      </c>
      <c r="K5235" s="89" cm="1">
        <f ca="1" t="array" ref="K5235:L5235">_xlfn.XLOOKUP(J5235,匹配表1065!Y:Y,匹配表1065!AA:AB)</f>
        <v>31</v>
      </c>
      <c r="L5235" s="89" t="str">
        <v>3个月以上</v>
      </c>
      <c r="M5235" s="92" t="s">
        <v>30</v>
      </c>
      <c r="N5235" s="102">
        <v>1</v>
      </c>
      <c r="O5235" s="93" t="str">
        <f>_xlfn.XLOOKUP(P5235,匹配表1065!U:U,匹配表1065!T:T)</f>
        <v>HO00001482</v>
      </c>
      <c r="P5235" s="102" t="s">
        <v>146</v>
      </c>
      <c r="Q5235" s="102" t="s">
        <v>149</v>
      </c>
      <c r="R5235" s="89" t="str">
        <f>_xlfn.XLOOKUP(Q5235,匹配表1065!L:L,匹配表1065!O:O)</f>
        <v>B</v>
      </c>
      <c r="S5235" s="93" t="str">
        <f>IFERROR(_xlfn.XLOOKUP(Q5235,匹配表1065!AI:AI,匹配表1065!AJ:AJ),"绿标")</f>
        <v>红标</v>
      </c>
      <c r="T5235" s="93" t="str" cm="1">
        <f t="array" ref="T5235:U5235">_xlfn.XLOOKUP(Q5235,匹配表1065!L:L,匹配表1065!M:N)</f>
        <v>脑血管</v>
      </c>
      <c r="U5235" s="94" t="str">
        <v>神经内科</v>
      </c>
      <c r="V5235" s="95" t="s">
        <v>67</v>
      </c>
      <c r="W5235" s="93">
        <f>_xlfn.XLOOKUP(M5235,匹配表1065!D:D,匹配表1065!F:F)*N5235</f>
        <v>12</v>
      </c>
    </row>
    <row r="5236" customHeight="1" spans="1:23">
      <c r="A5236" s="89" t="s">
        <v>877</v>
      </c>
      <c r="B5236" s="105">
        <v>46213</v>
      </c>
      <c r="C5236" s="91" t="str">
        <f t="shared" si="164"/>
        <v>7月第2周</v>
      </c>
      <c r="D5236" s="89" t="s">
        <v>892</v>
      </c>
      <c r="E5236" s="89" t="str">
        <f t="shared" si="165"/>
        <v>7月第2周--周5</v>
      </c>
      <c r="F5236" s="103" t="s">
        <v>27</v>
      </c>
      <c r="G5236" s="102" t="s">
        <v>136</v>
      </c>
      <c r="H5236" s="92" t="str">
        <f>_xlfn.XLOOKUP(O5236,匹配表1065!T:T,匹配表1065!W:W)</f>
        <v>青岛市</v>
      </c>
      <c r="I5236" s="89" t="str">
        <f>_xlfn.XLOOKUP(O5236,匹配表1065!T:T,匹配表1065!X:X)</f>
        <v>PME2035</v>
      </c>
      <c r="J5236" s="102" t="s">
        <v>150</v>
      </c>
      <c r="K5236" s="89" cm="1">
        <f ca="1" t="array" ref="K5236:L5236">_xlfn.XLOOKUP(J5236,匹配表1065!Y:Y,匹配表1065!AA:AB)</f>
        <v>8</v>
      </c>
      <c r="L5236" s="89" t="str">
        <v>3个月以上</v>
      </c>
      <c r="M5236" s="92" t="s">
        <v>30</v>
      </c>
      <c r="N5236" s="102">
        <v>1</v>
      </c>
      <c r="O5236" s="93" t="str">
        <f>_xlfn.XLOOKUP(P5236,匹配表1065!U:U,匹配表1065!T:T)</f>
        <v>HO00370760</v>
      </c>
      <c r="P5236" s="102" t="s">
        <v>499</v>
      </c>
      <c r="Q5236" s="102" t="s">
        <v>500</v>
      </c>
      <c r="R5236" s="89" t="str">
        <f>_xlfn.XLOOKUP(Q5236,匹配表1065!L:L,匹配表1065!O:O)</f>
        <v>A</v>
      </c>
      <c r="S5236" s="93" t="str">
        <f>IFERROR(_xlfn.XLOOKUP(Q5236,匹配表1065!AI:AI,匹配表1065!AJ:AJ),"绿标")</f>
        <v>红标</v>
      </c>
      <c r="T5236" s="93" t="str" cm="1">
        <f t="array" ref="T5236:U5236">_xlfn.XLOOKUP(Q5236,匹配表1065!L:L,匹配表1065!M:N)</f>
        <v>头痛</v>
      </c>
      <c r="U5236" s="94" t="str">
        <v>神经内科</v>
      </c>
      <c r="V5236" s="95" t="s">
        <v>33</v>
      </c>
      <c r="W5236" s="93">
        <f>_xlfn.XLOOKUP(M5236,匹配表1065!D:D,匹配表1065!F:F)*N5236</f>
        <v>12</v>
      </c>
    </row>
    <row r="5237" customHeight="1" spans="1:23">
      <c r="A5237" s="89" t="s">
        <v>877</v>
      </c>
      <c r="B5237" s="105">
        <v>46213</v>
      </c>
      <c r="C5237" s="91" t="str">
        <f t="shared" ref="C5237:C5300" si="166">MONTH(B5237)&amp;TEXT(WEEKNUM(B5237,2)-WEEKNUM(B5237+1-DAY(B5237),2)+1,"月第0周")</f>
        <v>7月第2周</v>
      </c>
      <c r="D5237" s="89" t="s">
        <v>892</v>
      </c>
      <c r="E5237" s="89" t="str">
        <f t="shared" ref="E5237:E5300" si="167">D5237&amp;"--"&amp;"周"&amp;WEEKDAY(B5237,2)</f>
        <v>7月第2周--周5</v>
      </c>
      <c r="F5237" s="103" t="s">
        <v>27</v>
      </c>
      <c r="G5237" s="102" t="s">
        <v>136</v>
      </c>
      <c r="H5237" s="92" t="str">
        <f>_xlfn.XLOOKUP(O5237,匹配表1065!T:T,匹配表1065!W:W)</f>
        <v>青岛市</v>
      </c>
      <c r="I5237" s="89" t="str">
        <f>_xlfn.XLOOKUP(O5237,匹配表1065!T:T,匹配表1065!X:X)</f>
        <v>PME2035</v>
      </c>
      <c r="J5237" s="102" t="s">
        <v>150</v>
      </c>
      <c r="K5237" s="89" cm="1">
        <f ca="1" t="array" ref="K5237:L5237">_xlfn.XLOOKUP(J5237,匹配表1065!Y:Y,匹配表1065!AA:AB)</f>
        <v>8</v>
      </c>
      <c r="L5237" s="89" t="str">
        <v>3个月以上</v>
      </c>
      <c r="M5237" s="92" t="s">
        <v>35</v>
      </c>
      <c r="N5237" s="102">
        <v>1</v>
      </c>
      <c r="O5237" s="93" t="str">
        <f>_xlfn.XLOOKUP(P5237,匹配表1065!U:U,匹配表1065!T:T)</f>
        <v>HO00001483</v>
      </c>
      <c r="P5237" s="102" t="s">
        <v>259</v>
      </c>
      <c r="Q5237" s="102" t="s">
        <v>398</v>
      </c>
      <c r="R5237" s="89" t="str">
        <f>_xlfn.XLOOKUP(Q5237,匹配表1065!L:L,匹配表1065!O:O)</f>
        <v>C</v>
      </c>
      <c r="S5237" s="93" t="str">
        <f>IFERROR(_xlfn.XLOOKUP(Q5237,匹配表1065!AI:AI,匹配表1065!AJ:AJ),"绿标")</f>
        <v>绿标</v>
      </c>
      <c r="T5237" s="93" t="str" cm="1">
        <f t="array" ref="T5237:U5237">_xlfn.XLOOKUP(Q5237,匹配表1065!L:L,匹配表1065!M:N)</f>
        <v>眩晕</v>
      </c>
      <c r="U5237" s="94" t="str">
        <v>耳鼻喉科</v>
      </c>
      <c r="V5237" s="95" t="s">
        <v>70</v>
      </c>
      <c r="W5237" s="93">
        <f>_xlfn.XLOOKUP(M5237,匹配表1065!D:D,匹配表1065!F:F)*N5237</f>
        <v>4</v>
      </c>
    </row>
    <row r="5238" customHeight="1" spans="1:23">
      <c r="A5238" s="89" t="s">
        <v>877</v>
      </c>
      <c r="B5238" s="105">
        <v>46213</v>
      </c>
      <c r="C5238" s="91" t="str">
        <f t="shared" si="166"/>
        <v>7月第2周</v>
      </c>
      <c r="D5238" s="89" t="s">
        <v>892</v>
      </c>
      <c r="E5238" s="89" t="str">
        <f t="shared" si="167"/>
        <v>7月第2周--周5</v>
      </c>
      <c r="F5238" s="103" t="s">
        <v>27</v>
      </c>
      <c r="G5238" s="102" t="s">
        <v>136</v>
      </c>
      <c r="H5238" s="92" t="str">
        <f>_xlfn.XLOOKUP(O5238,匹配表1065!T:T,匹配表1065!W:W)</f>
        <v>青岛市</v>
      </c>
      <c r="I5238" s="89" t="str">
        <f>_xlfn.XLOOKUP(O5238,匹配表1065!T:T,匹配表1065!X:X)</f>
        <v>PME2035</v>
      </c>
      <c r="J5238" s="102" t="s">
        <v>150</v>
      </c>
      <c r="K5238" s="89" cm="1">
        <f ca="1" t="array" ref="K5238:L5238">_xlfn.XLOOKUP(J5238,匹配表1065!Y:Y,匹配表1065!AA:AB)</f>
        <v>8</v>
      </c>
      <c r="L5238" s="89" t="str">
        <v>3个月以上</v>
      </c>
      <c r="M5238" s="92" t="s">
        <v>35</v>
      </c>
      <c r="N5238" s="102">
        <v>1</v>
      </c>
      <c r="O5238" s="93" t="str">
        <f>_xlfn.XLOOKUP(P5238,匹配表1065!U:U,匹配表1065!T:T)</f>
        <v>HO00001483</v>
      </c>
      <c r="P5238" s="102" t="s">
        <v>259</v>
      </c>
      <c r="Q5238" s="102" t="s">
        <v>437</v>
      </c>
      <c r="R5238" s="89" t="str">
        <f>_xlfn.XLOOKUP(Q5238,匹配表1065!L:L,匹配表1065!O:O)</f>
        <v>C</v>
      </c>
      <c r="S5238" s="93" t="str">
        <f>IFERROR(_xlfn.XLOOKUP(Q5238,匹配表1065!AI:AI,匹配表1065!AJ:AJ),"绿标")</f>
        <v>红标</v>
      </c>
      <c r="T5238" s="93" t="str" cm="1">
        <f t="array" ref="T5238:U5238">_xlfn.XLOOKUP(Q5238,匹配表1065!L:L,匹配表1065!M:N)</f>
        <v>眩晕</v>
      </c>
      <c r="U5238" s="94" t="str">
        <v>耳鼻喉科</v>
      </c>
      <c r="V5238" s="95" t="s">
        <v>70</v>
      </c>
      <c r="W5238" s="93">
        <f>_xlfn.XLOOKUP(M5238,匹配表1065!D:D,匹配表1065!F:F)*N5238</f>
        <v>4</v>
      </c>
    </row>
    <row r="5239" customHeight="1" spans="1:23">
      <c r="A5239" s="89" t="s">
        <v>877</v>
      </c>
      <c r="B5239" s="105">
        <v>46213</v>
      </c>
      <c r="C5239" s="91" t="str">
        <f t="shared" si="166"/>
        <v>7月第2周</v>
      </c>
      <c r="D5239" s="89" t="s">
        <v>892</v>
      </c>
      <c r="E5239" s="89" t="str">
        <f t="shared" si="167"/>
        <v>7月第2周--周5</v>
      </c>
      <c r="F5239" s="103" t="s">
        <v>27</v>
      </c>
      <c r="G5239" s="102" t="s">
        <v>136</v>
      </c>
      <c r="H5239" s="92" t="str">
        <f>_xlfn.XLOOKUP(O5239,匹配表1065!T:T,匹配表1065!W:W)</f>
        <v>青岛市</v>
      </c>
      <c r="I5239" s="89" t="str">
        <f>_xlfn.XLOOKUP(O5239,匹配表1065!T:T,匹配表1065!X:X)</f>
        <v>PME2035</v>
      </c>
      <c r="J5239" s="102" t="s">
        <v>150</v>
      </c>
      <c r="K5239" s="89" cm="1">
        <f ca="1" t="array" ref="K5239:L5239">_xlfn.XLOOKUP(J5239,匹配表1065!Y:Y,匹配表1065!AA:AB)</f>
        <v>8</v>
      </c>
      <c r="L5239" s="89" t="str">
        <v>3个月以上</v>
      </c>
      <c r="M5239" s="92" t="s">
        <v>35</v>
      </c>
      <c r="N5239" s="102">
        <v>1</v>
      </c>
      <c r="O5239" s="93" t="str">
        <f>_xlfn.XLOOKUP(P5239,匹配表1065!U:U,匹配表1065!T:T)</f>
        <v>HO00001477</v>
      </c>
      <c r="P5239" s="102" t="s">
        <v>153</v>
      </c>
      <c r="Q5239" s="102" t="s">
        <v>307</v>
      </c>
      <c r="R5239" s="89" t="str">
        <f>_xlfn.XLOOKUP(Q5239,匹配表1065!L:L,匹配表1065!O:O)</f>
        <v>B</v>
      </c>
      <c r="S5239" s="93" t="str">
        <f>IFERROR(_xlfn.XLOOKUP(Q5239,匹配表1065!AI:AI,匹配表1065!AJ:AJ),"绿标")</f>
        <v>红标</v>
      </c>
      <c r="T5239" s="93" t="str" cm="1">
        <f t="array" ref="T5239:U5239">_xlfn.XLOOKUP(Q5239,匹配表1065!L:L,匹配表1065!M:N)</f>
        <v>脑血管</v>
      </c>
      <c r="U5239" s="94" t="str">
        <v>神经内科</v>
      </c>
      <c r="V5239" s="95" t="s">
        <v>42</v>
      </c>
      <c r="W5239" s="93">
        <f>_xlfn.XLOOKUP(M5239,匹配表1065!D:D,匹配表1065!F:F)*N5239</f>
        <v>4</v>
      </c>
    </row>
    <row r="5240" customHeight="1" spans="1:23">
      <c r="A5240" s="89" t="s">
        <v>877</v>
      </c>
      <c r="B5240" s="105">
        <v>46213</v>
      </c>
      <c r="C5240" s="91" t="str">
        <f t="shared" si="166"/>
        <v>7月第2周</v>
      </c>
      <c r="D5240" s="89" t="s">
        <v>892</v>
      </c>
      <c r="E5240" s="89" t="str">
        <f t="shared" si="167"/>
        <v>7月第2周--周5</v>
      </c>
      <c r="F5240" s="103" t="s">
        <v>27</v>
      </c>
      <c r="G5240" s="102" t="s">
        <v>136</v>
      </c>
      <c r="H5240" s="92" t="str">
        <f>_xlfn.XLOOKUP(O5240,匹配表1065!T:T,匹配表1065!W:W)</f>
        <v>潍坊市</v>
      </c>
      <c r="I5240" s="89" t="str">
        <f>_xlfn.XLOOKUP(O5240,匹配表1065!T:T,匹配表1065!X:X)</f>
        <v>PME2036</v>
      </c>
      <c r="J5240" s="102" t="s">
        <v>161</v>
      </c>
      <c r="K5240" s="89" cm="1">
        <f ca="1" t="array" ref="K5240:L5240">_xlfn.XLOOKUP(J5240,匹配表1065!Y:Y,匹配表1065!AA:AB)</f>
        <v>1519</v>
      </c>
      <c r="L5240" s="89" t="str">
        <v>3个月以上</v>
      </c>
      <c r="M5240" s="92" t="s">
        <v>55</v>
      </c>
      <c r="N5240" s="102">
        <v>1</v>
      </c>
      <c r="O5240" s="93" t="str">
        <f>_xlfn.XLOOKUP(P5240,匹配表1065!U:U,匹配表1065!T:T)</f>
        <v>HO00001466</v>
      </c>
      <c r="P5240" s="102" t="s">
        <v>164</v>
      </c>
      <c r="Q5240" s="102" t="s">
        <v>165</v>
      </c>
      <c r="R5240" s="89" t="str">
        <f>_xlfn.XLOOKUP(Q5240,匹配表1065!L:L,匹配表1065!O:O)</f>
        <v>C</v>
      </c>
      <c r="S5240" s="93" t="str">
        <f>IFERROR(_xlfn.XLOOKUP(Q5240,匹配表1065!AI:AI,匹配表1065!AJ:AJ),"绿标")</f>
        <v>绿标</v>
      </c>
      <c r="T5240" s="93" t="str" cm="1">
        <f t="array" ref="T5240:U5240">_xlfn.XLOOKUP(Q5240,匹配表1065!L:L,匹配表1065!M:N)</f>
        <v>眩晕</v>
      </c>
      <c r="U5240" s="94" t="str">
        <v>神经内科</v>
      </c>
      <c r="V5240" s="95" t="s">
        <v>70</v>
      </c>
      <c r="W5240" s="93">
        <f>_xlfn.XLOOKUP(M5240,匹配表1065!D:D,匹配表1065!F:F)*N5240</f>
        <v>8</v>
      </c>
    </row>
    <row r="5241" customHeight="1" spans="1:23">
      <c r="A5241" s="89" t="s">
        <v>877</v>
      </c>
      <c r="B5241" s="105">
        <v>46213</v>
      </c>
      <c r="C5241" s="91" t="str">
        <f t="shared" si="166"/>
        <v>7月第2周</v>
      </c>
      <c r="D5241" s="89" t="s">
        <v>892</v>
      </c>
      <c r="E5241" s="89" t="str">
        <f t="shared" si="167"/>
        <v>7月第2周--周5</v>
      </c>
      <c r="F5241" s="103" t="s">
        <v>27</v>
      </c>
      <c r="G5241" s="102" t="s">
        <v>136</v>
      </c>
      <c r="H5241" s="92" t="str">
        <f>_xlfn.XLOOKUP(O5241,匹配表1065!T:T,匹配表1065!W:W)</f>
        <v>潍坊市</v>
      </c>
      <c r="I5241" s="89" t="str">
        <f>_xlfn.XLOOKUP(O5241,匹配表1065!T:T,匹配表1065!X:X)</f>
        <v>PME2036</v>
      </c>
      <c r="J5241" s="102" t="s">
        <v>161</v>
      </c>
      <c r="K5241" s="89" cm="1">
        <f ca="1" t="array" ref="K5241:L5241">_xlfn.XLOOKUP(J5241,匹配表1065!Y:Y,匹配表1065!AA:AB)</f>
        <v>1519</v>
      </c>
      <c r="L5241" s="89" t="str">
        <v>3个月以上</v>
      </c>
      <c r="M5241" s="92" t="s">
        <v>202</v>
      </c>
      <c r="N5241" s="102">
        <v>1</v>
      </c>
      <c r="O5241" s="93" t="str">
        <f>_xlfn.XLOOKUP(P5241,匹配表1065!U:U,匹配表1065!T:T)</f>
        <v>HO00001506</v>
      </c>
      <c r="P5241" s="102" t="s">
        <v>395</v>
      </c>
      <c r="Q5241" s="102" t="s">
        <v>475</v>
      </c>
      <c r="R5241" s="89" t="str">
        <f>_xlfn.XLOOKUP(Q5241,匹配表1065!L:L,匹配表1065!O:O)</f>
        <v>A</v>
      </c>
      <c r="S5241" s="93" t="str">
        <f>IFERROR(_xlfn.XLOOKUP(Q5241,匹配表1065!AI:AI,匹配表1065!AJ:AJ),"绿标")</f>
        <v>红标</v>
      </c>
      <c r="T5241" s="93" t="str" cm="1">
        <f t="array" ref="T5241:U5241">_xlfn.XLOOKUP(Q5241,匹配表1065!L:L,匹配表1065!M:N)</f>
        <v>头痛</v>
      </c>
      <c r="U5241" s="94" t="str">
        <v>神经内科</v>
      </c>
      <c r="V5241" s="95" t="s">
        <v>42</v>
      </c>
      <c r="W5241" s="93">
        <f>_xlfn.XLOOKUP(M5241,匹配表1065!D:D,匹配表1065!F:F)*N5241</f>
        <v>16</v>
      </c>
    </row>
    <row r="5242" customHeight="1" spans="1:23">
      <c r="A5242" s="89" t="s">
        <v>877</v>
      </c>
      <c r="B5242" s="105">
        <v>46213</v>
      </c>
      <c r="C5242" s="91" t="str">
        <f t="shared" si="166"/>
        <v>7月第2周</v>
      </c>
      <c r="D5242" s="89" t="s">
        <v>892</v>
      </c>
      <c r="E5242" s="89" t="str">
        <f t="shared" si="167"/>
        <v>7月第2周--周5</v>
      </c>
      <c r="F5242" s="103" t="s">
        <v>27</v>
      </c>
      <c r="G5242" s="102" t="s">
        <v>136</v>
      </c>
      <c r="H5242" s="92" t="str">
        <f>_xlfn.XLOOKUP(O5242,匹配表1065!T:T,匹配表1065!W:W)</f>
        <v>威海市</v>
      </c>
      <c r="I5242" s="89" t="str">
        <f>_xlfn.XLOOKUP(O5242,匹配表1065!T:T,匹配表1065!X:X)</f>
        <v>PME2033</v>
      </c>
      <c r="J5242" s="102" t="s">
        <v>137</v>
      </c>
      <c r="K5242" s="89" cm="1">
        <f ca="1" t="array" ref="K5242:L5242">_xlfn.XLOOKUP(J5242,匹配表1065!Y:Y,匹配表1065!AA:AB)</f>
        <v>10</v>
      </c>
      <c r="L5242" s="89" t="str">
        <v>3个月以上</v>
      </c>
      <c r="M5242" s="92" t="s">
        <v>30</v>
      </c>
      <c r="N5242" s="102">
        <v>1</v>
      </c>
      <c r="O5242" s="93" t="str">
        <f>_xlfn.XLOOKUP(P5242,匹配表1065!U:U,匹配表1065!T:T)</f>
        <v>HO00023965</v>
      </c>
      <c r="P5242" s="102" t="s">
        <v>138</v>
      </c>
      <c r="Q5242" s="102" t="s">
        <v>394</v>
      </c>
      <c r="R5242" s="89" t="str">
        <f>_xlfn.XLOOKUP(Q5242,匹配表1065!L:L,匹配表1065!O:O)</f>
        <v>B</v>
      </c>
      <c r="S5242" s="93" t="str">
        <f>IFERROR(_xlfn.XLOOKUP(Q5242,匹配表1065!AI:AI,匹配表1065!AJ:AJ),"绿标")</f>
        <v>绿标</v>
      </c>
      <c r="T5242" s="93" t="str" cm="1">
        <f t="array" ref="T5242:U5242">_xlfn.XLOOKUP(Q5242,匹配表1065!L:L,匹配表1065!M:N)</f>
        <v>脑血管</v>
      </c>
      <c r="U5242" s="94" t="str">
        <v>神经内科</v>
      </c>
      <c r="V5242" s="95" t="s">
        <v>42</v>
      </c>
      <c r="W5242" s="93">
        <f>_xlfn.XLOOKUP(M5242,匹配表1065!D:D,匹配表1065!F:F)*N5242</f>
        <v>12</v>
      </c>
    </row>
    <row r="5243" customHeight="1" spans="1:23">
      <c r="A5243" s="89" t="s">
        <v>877</v>
      </c>
      <c r="B5243" s="105">
        <v>46213</v>
      </c>
      <c r="C5243" s="91" t="str">
        <f t="shared" si="166"/>
        <v>7月第2周</v>
      </c>
      <c r="D5243" s="89" t="s">
        <v>892</v>
      </c>
      <c r="E5243" s="89" t="str">
        <f t="shared" si="167"/>
        <v>7月第2周--周5</v>
      </c>
      <c r="F5243" s="103" t="s">
        <v>27</v>
      </c>
      <c r="G5243" s="102" t="s">
        <v>136</v>
      </c>
      <c r="H5243" s="92" t="str">
        <f>_xlfn.XLOOKUP(O5243,匹配表1065!T:T,匹配表1065!W:W)</f>
        <v>烟台市</v>
      </c>
      <c r="I5243" s="89" t="str">
        <f>_xlfn.XLOOKUP(O5243,匹配表1065!T:T,匹配表1065!X:X)</f>
        <v>PME2034</v>
      </c>
      <c r="J5243" s="102" t="s">
        <v>501</v>
      </c>
      <c r="K5243" s="89" cm="1">
        <f ca="1" t="array" ref="K5243:L5243">_xlfn.XLOOKUP(J5243,匹配表1065!Y:Y,匹配表1065!AA:AB)</f>
        <v>4</v>
      </c>
      <c r="L5243" s="89" t="str">
        <v>3个月以上</v>
      </c>
      <c r="M5243" s="92" t="s">
        <v>35</v>
      </c>
      <c r="N5243" s="102">
        <v>1</v>
      </c>
      <c r="O5243" s="93" t="str">
        <f>_xlfn.XLOOKUP(P5243,匹配表1065!U:U,匹配表1065!T:T)</f>
        <v>HO00001522</v>
      </c>
      <c r="P5243" s="102" t="s">
        <v>502</v>
      </c>
      <c r="Q5243" s="102" t="s">
        <v>503</v>
      </c>
      <c r="R5243" s="89" t="str">
        <f>_xlfn.XLOOKUP(Q5243,匹配表1065!L:L,匹配表1065!O:O)</f>
        <v>A</v>
      </c>
      <c r="S5243" s="93" t="str">
        <f>IFERROR(_xlfn.XLOOKUP(Q5243,匹配表1065!AI:AI,匹配表1065!AJ:AJ),"绿标")</f>
        <v>绿标</v>
      </c>
      <c r="T5243" s="93" t="str" cm="1">
        <f t="array" ref="T5243:U5243">_xlfn.XLOOKUP(Q5243,匹配表1065!L:L,匹配表1065!M:N)</f>
        <v>头痛</v>
      </c>
      <c r="U5243" s="94" t="str">
        <v>神经内科</v>
      </c>
      <c r="V5243" s="95" t="s">
        <v>33</v>
      </c>
      <c r="W5243" s="93">
        <f>_xlfn.XLOOKUP(M5243,匹配表1065!D:D,匹配表1065!F:F)*N5243</f>
        <v>4</v>
      </c>
    </row>
    <row r="5244" customHeight="1" spans="1:23">
      <c r="A5244" s="89" t="s">
        <v>877</v>
      </c>
      <c r="B5244" s="105">
        <v>46213</v>
      </c>
      <c r="C5244" s="91" t="str">
        <f t="shared" si="166"/>
        <v>7月第2周</v>
      </c>
      <c r="D5244" s="89" t="s">
        <v>892</v>
      </c>
      <c r="E5244" s="89" t="str">
        <f t="shared" si="167"/>
        <v>7月第2周--周5</v>
      </c>
      <c r="F5244" s="103" t="s">
        <v>27</v>
      </c>
      <c r="G5244" s="102" t="s">
        <v>136</v>
      </c>
      <c r="H5244" s="92" t="str">
        <f>_xlfn.XLOOKUP(O5244,匹配表1065!T:T,匹配表1065!W:W)</f>
        <v>青岛市</v>
      </c>
      <c r="I5244" s="89" t="str">
        <f>_xlfn.XLOOKUP(O5244,匹配表1065!T:T,匹配表1065!X:X)</f>
        <v>PME2031</v>
      </c>
      <c r="J5244" s="102" t="s">
        <v>155</v>
      </c>
      <c r="K5244" s="89" cm="1">
        <f ca="1" t="array" ref="K5244:L5244">_xlfn.XLOOKUP(J5244,匹配表1065!Y:Y,匹配表1065!AA:AB)</f>
        <v>31</v>
      </c>
      <c r="L5244" s="89" t="str">
        <v>3个月以上</v>
      </c>
      <c r="M5244" s="92" t="s">
        <v>30</v>
      </c>
      <c r="N5244" s="102">
        <v>1</v>
      </c>
      <c r="O5244" s="93" t="str">
        <f>_xlfn.XLOOKUP(P5244,匹配表1065!U:U,匹配表1065!T:T)</f>
        <v>HO00072793</v>
      </c>
      <c r="P5244" s="102" t="s">
        <v>159</v>
      </c>
      <c r="Q5244" s="102" t="s">
        <v>160</v>
      </c>
      <c r="R5244" s="89" t="str">
        <f>_xlfn.XLOOKUP(Q5244,匹配表1065!L:L,匹配表1065!O:O)</f>
        <v>A</v>
      </c>
      <c r="S5244" s="93" t="str">
        <f>IFERROR(_xlfn.XLOOKUP(Q5244,匹配表1065!AI:AI,匹配表1065!AJ:AJ),"绿标")</f>
        <v>红标</v>
      </c>
      <c r="T5244" s="93" t="str" cm="1">
        <f t="array" ref="T5244:U5244">_xlfn.XLOOKUP(Q5244,匹配表1065!L:L,匹配表1065!M:N)</f>
        <v>头痛</v>
      </c>
      <c r="U5244" s="94" t="str">
        <v>神经内科</v>
      </c>
      <c r="V5244" s="95" t="s">
        <v>67</v>
      </c>
      <c r="W5244" s="93">
        <f>_xlfn.XLOOKUP(M5244,匹配表1065!D:D,匹配表1065!F:F)*N5244</f>
        <v>12</v>
      </c>
    </row>
    <row r="5245" customHeight="1" spans="1:23">
      <c r="A5245" s="89" t="s">
        <v>877</v>
      </c>
      <c r="B5245" s="105">
        <v>46213</v>
      </c>
      <c r="C5245" s="91" t="str">
        <f t="shared" si="166"/>
        <v>7月第2周</v>
      </c>
      <c r="D5245" s="89" t="s">
        <v>892</v>
      </c>
      <c r="E5245" s="89" t="str">
        <f t="shared" si="167"/>
        <v>7月第2周--周5</v>
      </c>
      <c r="F5245" s="103" t="s">
        <v>27</v>
      </c>
      <c r="G5245" s="102" t="s">
        <v>136</v>
      </c>
      <c r="H5245" s="92" t="str">
        <f>_xlfn.XLOOKUP(O5245,匹配表1065!T:T,匹配表1065!W:W)</f>
        <v>青岛市</v>
      </c>
      <c r="I5245" s="89" t="str">
        <f>_xlfn.XLOOKUP(O5245,匹配表1065!T:T,匹配表1065!X:X)</f>
        <v>PME2031</v>
      </c>
      <c r="J5245" s="102" t="s">
        <v>155</v>
      </c>
      <c r="K5245" s="89" cm="1">
        <f ca="1" t="array" ref="K5245:L5245">_xlfn.XLOOKUP(J5245,匹配表1065!Y:Y,匹配表1065!AA:AB)</f>
        <v>31</v>
      </c>
      <c r="L5245" s="89" t="str">
        <v>3个月以上</v>
      </c>
      <c r="M5245" s="92" t="s">
        <v>55</v>
      </c>
      <c r="N5245" s="102">
        <v>1</v>
      </c>
      <c r="O5245" s="93" t="str">
        <f>_xlfn.XLOOKUP(P5245,匹配表1065!U:U,匹配表1065!T:T)</f>
        <v>HO00001478</v>
      </c>
      <c r="P5245" s="102" t="s">
        <v>156</v>
      </c>
      <c r="Q5245" s="102" t="s">
        <v>157</v>
      </c>
      <c r="R5245" s="89" t="str">
        <f>_xlfn.XLOOKUP(Q5245,匹配表1065!L:L,匹配表1065!O:O)</f>
        <v>A</v>
      </c>
      <c r="S5245" s="93" t="str">
        <f>IFERROR(_xlfn.XLOOKUP(Q5245,匹配表1065!AI:AI,匹配表1065!AJ:AJ),"绿标")</f>
        <v>红标</v>
      </c>
      <c r="T5245" s="93" t="str" cm="1">
        <f t="array" ref="T5245:U5245">_xlfn.XLOOKUP(Q5245,匹配表1065!L:L,匹配表1065!M:N)</f>
        <v>头痛</v>
      </c>
      <c r="U5245" s="94" t="str">
        <v>神经内科</v>
      </c>
      <c r="V5245" s="95" t="s">
        <v>70</v>
      </c>
      <c r="W5245" s="93">
        <f>_xlfn.XLOOKUP(M5245,匹配表1065!D:D,匹配表1065!F:F)*N5245</f>
        <v>8</v>
      </c>
    </row>
    <row r="5246" customHeight="1" spans="1:23">
      <c r="A5246" s="89" t="s">
        <v>877</v>
      </c>
      <c r="B5246" s="105">
        <v>46213</v>
      </c>
      <c r="C5246" s="91" t="str">
        <f t="shared" si="166"/>
        <v>7月第2周</v>
      </c>
      <c r="D5246" s="89" t="s">
        <v>892</v>
      </c>
      <c r="E5246" s="89" t="str">
        <f t="shared" si="167"/>
        <v>7月第2周--周5</v>
      </c>
      <c r="F5246" s="103" t="s">
        <v>27</v>
      </c>
      <c r="G5246" s="102" t="s">
        <v>136</v>
      </c>
      <c r="H5246" s="92" t="str">
        <f>_xlfn.XLOOKUP(O5246,匹配表1065!T:T,匹配表1065!W:W)</f>
        <v>青岛市</v>
      </c>
      <c r="I5246" s="89" t="str">
        <f>_xlfn.XLOOKUP(O5246,匹配表1065!T:T,匹配表1065!X:X)</f>
        <v>PME2031</v>
      </c>
      <c r="J5246" s="102" t="s">
        <v>155</v>
      </c>
      <c r="K5246" s="89" cm="1">
        <f ca="1" t="array" ref="K5246:L5246">_xlfn.XLOOKUP(J5246,匹配表1065!Y:Y,匹配表1065!AA:AB)</f>
        <v>31</v>
      </c>
      <c r="L5246" s="89" t="str">
        <v>3个月以上</v>
      </c>
      <c r="M5246" s="92" t="s">
        <v>35</v>
      </c>
      <c r="N5246" s="102">
        <v>1</v>
      </c>
      <c r="O5246" s="93" t="str">
        <f>_xlfn.XLOOKUP(P5246,匹配表1065!U:U,匹配表1065!T:T)</f>
        <v>HO00001478</v>
      </c>
      <c r="P5246" s="102" t="s">
        <v>156</v>
      </c>
      <c r="Q5246" s="102" t="s">
        <v>725</v>
      </c>
      <c r="R5246" s="89" t="str">
        <f>_xlfn.XLOOKUP(Q5246,匹配表1065!L:L,匹配表1065!O:O)</f>
        <v>C</v>
      </c>
      <c r="S5246" s="93" t="str">
        <f>IFERROR(_xlfn.XLOOKUP(Q5246,匹配表1065!AI:AI,匹配表1065!AJ:AJ),"绿标")</f>
        <v>绿标</v>
      </c>
      <c r="T5246" s="93" t="str" cm="1">
        <f t="array" ref="T5246:U5246">_xlfn.XLOOKUP(Q5246,匹配表1065!L:L,匹配表1065!M:N)</f>
        <v>眩晕</v>
      </c>
      <c r="U5246" s="94" t="str">
        <v>耳鼻喉科</v>
      </c>
      <c r="V5246" s="95" t="s">
        <v>67</v>
      </c>
      <c r="W5246" s="93">
        <f>_xlfn.XLOOKUP(M5246,匹配表1065!D:D,匹配表1065!F:F)*N5246</f>
        <v>4</v>
      </c>
    </row>
    <row r="5247" customHeight="1" spans="1:23">
      <c r="A5247" s="89" t="s">
        <v>877</v>
      </c>
      <c r="B5247" s="105">
        <v>46213</v>
      </c>
      <c r="C5247" s="91" t="str">
        <f t="shared" si="166"/>
        <v>7月第2周</v>
      </c>
      <c r="D5247" s="89" t="s">
        <v>892</v>
      </c>
      <c r="E5247" s="89" t="str">
        <f t="shared" si="167"/>
        <v>7月第2周--周5</v>
      </c>
      <c r="F5247" s="103" t="s">
        <v>27</v>
      </c>
      <c r="G5247" s="102" t="s">
        <v>167</v>
      </c>
      <c r="H5247" s="92" t="str">
        <f>_xlfn.XLOOKUP(O5247,匹配表1065!T:T,匹配表1065!W:W)</f>
        <v>无锡市</v>
      </c>
      <c r="I5247" s="89" t="str">
        <f>_xlfn.XLOOKUP(O5247,匹配表1065!T:T,匹配表1065!X:X)</f>
        <v>PME2014</v>
      </c>
      <c r="J5247" s="102" t="s">
        <v>581</v>
      </c>
      <c r="K5247" s="89" cm="1">
        <f ca="1" t="array" ref="K5247:L5247">_xlfn.XLOOKUP(J5247,匹配表1065!Y:Y,匹配表1065!AA:AB)</f>
        <v>1</v>
      </c>
      <c r="L5247" s="89" t="str">
        <v>3个月以内</v>
      </c>
      <c r="M5247" s="92" t="s">
        <v>35</v>
      </c>
      <c r="N5247" s="102">
        <v>1</v>
      </c>
      <c r="O5247" s="93" t="str">
        <f>_xlfn.XLOOKUP(P5247,匹配表1065!U:U,匹配表1065!T:T)</f>
        <v>HO00001111</v>
      </c>
      <c r="P5247" s="102" t="s">
        <v>582</v>
      </c>
      <c r="Q5247" s="102" t="s">
        <v>583</v>
      </c>
      <c r="R5247" s="89" t="str">
        <f>_xlfn.XLOOKUP(Q5247,匹配表1065!L:L,匹配表1065!O:O)</f>
        <v>B</v>
      </c>
      <c r="S5247" s="93" t="str">
        <f>IFERROR(_xlfn.XLOOKUP(Q5247,匹配表1065!AI:AI,匹配表1065!AJ:AJ),"绿标")</f>
        <v>黑标</v>
      </c>
      <c r="T5247" s="93" t="str" cm="1">
        <f t="array" ref="T5247:U5247">_xlfn.XLOOKUP(Q5247,匹配表1065!L:L,匹配表1065!M:N)</f>
        <v>脑血管</v>
      </c>
      <c r="U5247" s="94" t="str">
        <v>神经内科</v>
      </c>
      <c r="V5247" s="95" t="s">
        <v>33</v>
      </c>
      <c r="W5247" s="93">
        <f>_xlfn.XLOOKUP(M5247,匹配表1065!D:D,匹配表1065!F:F)*N5247</f>
        <v>4</v>
      </c>
    </row>
    <row r="5248" customHeight="1" spans="1:23">
      <c r="A5248" s="89" t="s">
        <v>877</v>
      </c>
      <c r="B5248" s="105">
        <v>46213</v>
      </c>
      <c r="C5248" s="91" t="str">
        <f t="shared" si="166"/>
        <v>7月第2周</v>
      </c>
      <c r="D5248" s="89" t="s">
        <v>892</v>
      </c>
      <c r="E5248" s="89" t="str">
        <f t="shared" si="167"/>
        <v>7月第2周--周5</v>
      </c>
      <c r="F5248" s="103" t="s">
        <v>27</v>
      </c>
      <c r="G5248" s="102" t="s">
        <v>167</v>
      </c>
      <c r="H5248" s="92" t="str">
        <f>_xlfn.XLOOKUP(O5248,匹配表1065!T:T,匹配表1065!W:W)</f>
        <v>无锡市</v>
      </c>
      <c r="I5248" s="89" t="str">
        <f>_xlfn.XLOOKUP(O5248,匹配表1065!T:T,匹配表1065!X:X)</f>
        <v>PME2014</v>
      </c>
      <c r="J5248" s="102" t="s">
        <v>581</v>
      </c>
      <c r="K5248" s="89" cm="1">
        <f ca="1" t="array" ref="K5248:L5248">_xlfn.XLOOKUP(J5248,匹配表1065!Y:Y,匹配表1065!AA:AB)</f>
        <v>1</v>
      </c>
      <c r="L5248" s="89" t="str">
        <v>3个月以内</v>
      </c>
      <c r="M5248" s="92" t="s">
        <v>35</v>
      </c>
      <c r="N5248" s="102">
        <v>1</v>
      </c>
      <c r="O5248" s="93" t="str">
        <f>_xlfn.XLOOKUP(P5248,匹配表1065!U:U,匹配表1065!T:T)</f>
        <v>HO00001111</v>
      </c>
      <c r="P5248" s="102" t="s">
        <v>582</v>
      </c>
      <c r="Q5248" s="102" t="s">
        <v>918</v>
      </c>
      <c r="R5248" s="89" t="str">
        <f>_xlfn.XLOOKUP(Q5248,匹配表1065!L:L,匹配表1065!O:O)</f>
        <v>D</v>
      </c>
      <c r="S5248" s="93" t="str">
        <f>IFERROR(_xlfn.XLOOKUP(Q5248,匹配表1065!AI:AI,匹配表1065!AJ:AJ),"绿标")</f>
        <v>绿标</v>
      </c>
      <c r="T5248" s="93" t="str" cm="1">
        <f t="array" ref="T5248:U5248">_xlfn.XLOOKUP(Q5248,匹配表1065!L:L,匹配表1065!M:N)</f>
        <v>疼痛</v>
      </c>
      <c r="U5248" s="94" t="str">
        <v>疼痛科</v>
      </c>
      <c r="V5248" s="95" t="s">
        <v>33</v>
      </c>
      <c r="W5248" s="93">
        <f>_xlfn.XLOOKUP(M5248,匹配表1065!D:D,匹配表1065!F:F)*N5248</f>
        <v>4</v>
      </c>
    </row>
    <row r="5249" customHeight="1" spans="1:23">
      <c r="A5249" s="89" t="s">
        <v>877</v>
      </c>
      <c r="B5249" s="105">
        <v>46213</v>
      </c>
      <c r="C5249" s="91" t="str">
        <f t="shared" si="166"/>
        <v>7月第2周</v>
      </c>
      <c r="D5249" s="89" t="s">
        <v>892</v>
      </c>
      <c r="E5249" s="89" t="str">
        <f t="shared" si="167"/>
        <v>7月第2周--周5</v>
      </c>
      <c r="F5249" s="103" t="s">
        <v>27</v>
      </c>
      <c r="G5249" s="102" t="s">
        <v>167</v>
      </c>
      <c r="H5249" s="92" t="str">
        <f>_xlfn.XLOOKUP(O5249,匹配表1065!T:T,匹配表1065!W:W)</f>
        <v>南通市</v>
      </c>
      <c r="I5249" s="89" t="str">
        <f>_xlfn.XLOOKUP(O5249,匹配表1065!T:T,匹配表1065!X:X)</f>
        <v>PME2013</v>
      </c>
      <c r="J5249" s="102" t="s">
        <v>180</v>
      </c>
      <c r="K5249" s="89" cm="1">
        <f ca="1" t="array" ref="K5249:L5249">_xlfn.XLOOKUP(J5249,匹配表1065!Y:Y,匹配表1065!AA:AB)</f>
        <v>51</v>
      </c>
      <c r="L5249" s="89" t="str">
        <v>3个月以上</v>
      </c>
      <c r="M5249" s="92" t="s">
        <v>30</v>
      </c>
      <c r="N5249" s="102">
        <v>2</v>
      </c>
      <c r="O5249" s="93" t="str">
        <f>_xlfn.XLOOKUP(P5249,匹配表1065!U:U,匹配表1065!T:T)</f>
        <v>HO00001066</v>
      </c>
      <c r="P5249" s="102" t="s">
        <v>183</v>
      </c>
      <c r="Q5249" s="102" t="s">
        <v>296</v>
      </c>
      <c r="R5249" s="89" t="str">
        <f>_xlfn.XLOOKUP(Q5249,匹配表1065!L:L,匹配表1065!O:O)</f>
        <v>C</v>
      </c>
      <c r="S5249" s="93" t="str">
        <f>IFERROR(_xlfn.XLOOKUP(Q5249,匹配表1065!AI:AI,匹配表1065!AJ:AJ),"绿标")</f>
        <v>红标</v>
      </c>
      <c r="T5249" s="93" t="str" cm="1">
        <f t="array" ref="T5249:U5249">_xlfn.XLOOKUP(Q5249,匹配表1065!L:L,匹配表1065!M:N)</f>
        <v>眩晕</v>
      </c>
      <c r="U5249" s="94" t="str">
        <v>耳鼻喉科</v>
      </c>
      <c r="V5249" s="95" t="s">
        <v>70</v>
      </c>
      <c r="W5249" s="93">
        <f>_xlfn.XLOOKUP(M5249,匹配表1065!D:D,匹配表1065!F:F)*N5249</f>
        <v>24</v>
      </c>
    </row>
    <row r="5250" customHeight="1" spans="1:23">
      <c r="A5250" s="89" t="s">
        <v>877</v>
      </c>
      <c r="B5250" s="105">
        <v>46213</v>
      </c>
      <c r="C5250" s="91" t="str">
        <f t="shared" si="166"/>
        <v>7月第2周</v>
      </c>
      <c r="D5250" s="89" t="s">
        <v>892</v>
      </c>
      <c r="E5250" s="89" t="str">
        <f t="shared" si="167"/>
        <v>7月第2周--周5</v>
      </c>
      <c r="F5250" s="103" t="s">
        <v>27</v>
      </c>
      <c r="G5250" s="102" t="s">
        <v>167</v>
      </c>
      <c r="H5250" s="92" t="str">
        <f>_xlfn.XLOOKUP(O5250,匹配表1065!T:T,匹配表1065!W:W)</f>
        <v>南通市</v>
      </c>
      <c r="I5250" s="89" t="str">
        <f>_xlfn.XLOOKUP(O5250,匹配表1065!T:T,匹配表1065!X:X)</f>
        <v>PME2013</v>
      </c>
      <c r="J5250" s="102" t="s">
        <v>180</v>
      </c>
      <c r="K5250" s="89" cm="1">
        <f ca="1" t="array" ref="K5250:L5250">_xlfn.XLOOKUP(J5250,匹配表1065!Y:Y,匹配表1065!AA:AB)</f>
        <v>51</v>
      </c>
      <c r="L5250" s="89" t="str">
        <v>3个月以上</v>
      </c>
      <c r="M5250" s="92" t="s">
        <v>35</v>
      </c>
      <c r="N5250" s="102">
        <v>1</v>
      </c>
      <c r="O5250" s="93" t="str">
        <f>_xlfn.XLOOKUP(P5250,匹配表1065!U:U,匹配表1065!T:T)</f>
        <v>HO00001066</v>
      </c>
      <c r="P5250" s="102" t="s">
        <v>183</v>
      </c>
      <c r="Q5250" s="102" t="s">
        <v>352</v>
      </c>
      <c r="R5250" s="89" t="str">
        <f>_xlfn.XLOOKUP(Q5250,匹配表1065!L:L,匹配表1065!O:O)</f>
        <v>C</v>
      </c>
      <c r="S5250" s="93" t="str">
        <f>IFERROR(_xlfn.XLOOKUP(Q5250,匹配表1065!AI:AI,匹配表1065!AJ:AJ),"绿标")</f>
        <v>绿标</v>
      </c>
      <c r="T5250" s="93" t="str" cm="1">
        <f t="array" ref="T5250:U5250">_xlfn.XLOOKUP(Q5250,匹配表1065!L:L,匹配表1065!M:N)</f>
        <v>眩晕</v>
      </c>
      <c r="U5250" s="94" t="str">
        <v>耳鼻喉科</v>
      </c>
      <c r="V5250" s="95" t="s">
        <v>70</v>
      </c>
      <c r="W5250" s="93">
        <f>_xlfn.XLOOKUP(M5250,匹配表1065!D:D,匹配表1065!F:F)*N5250</f>
        <v>4</v>
      </c>
    </row>
    <row r="5251" customHeight="1" spans="1:23">
      <c r="A5251" s="89" t="s">
        <v>877</v>
      </c>
      <c r="B5251" s="105">
        <v>46213</v>
      </c>
      <c r="C5251" s="91" t="str">
        <f t="shared" si="166"/>
        <v>7月第2周</v>
      </c>
      <c r="D5251" s="89" t="s">
        <v>892</v>
      </c>
      <c r="E5251" s="89" t="str">
        <f t="shared" si="167"/>
        <v>7月第2周--周5</v>
      </c>
      <c r="F5251" s="103" t="s">
        <v>27</v>
      </c>
      <c r="G5251" s="102" t="s">
        <v>167</v>
      </c>
      <c r="H5251" s="92" t="str">
        <f>_xlfn.XLOOKUP(O5251,匹配表1065!T:T,匹配表1065!W:W)</f>
        <v>南通市</v>
      </c>
      <c r="I5251" s="89" t="str">
        <f>_xlfn.XLOOKUP(O5251,匹配表1065!T:T,匹配表1065!X:X)</f>
        <v>PME2013</v>
      </c>
      <c r="J5251" s="102" t="s">
        <v>180</v>
      </c>
      <c r="K5251" s="89" cm="1">
        <f ca="1" t="array" ref="K5251:L5251">_xlfn.XLOOKUP(J5251,匹配表1065!Y:Y,匹配表1065!AA:AB)</f>
        <v>51</v>
      </c>
      <c r="L5251" s="89" t="str">
        <v>3个月以上</v>
      </c>
      <c r="M5251" s="92" t="s">
        <v>35</v>
      </c>
      <c r="N5251" s="102">
        <v>1</v>
      </c>
      <c r="O5251" s="93" t="str">
        <f>_xlfn.XLOOKUP(P5251,匹配表1065!U:U,匹配表1065!T:T)</f>
        <v>HO00001021</v>
      </c>
      <c r="P5251" s="102" t="s">
        <v>181</v>
      </c>
      <c r="Q5251" s="102" t="s">
        <v>297</v>
      </c>
      <c r="R5251" s="89" t="str">
        <f>_xlfn.XLOOKUP(Q5251,匹配表1065!L:L,匹配表1065!O:O)</f>
        <v>B</v>
      </c>
      <c r="S5251" s="93" t="str">
        <f>IFERROR(_xlfn.XLOOKUP(Q5251,匹配表1065!AI:AI,匹配表1065!AJ:AJ),"绿标")</f>
        <v>红标</v>
      </c>
      <c r="T5251" s="93" t="str" cm="1">
        <f t="array" ref="T5251:U5251">_xlfn.XLOOKUP(Q5251,匹配表1065!L:L,匹配表1065!M:N)</f>
        <v>脑血管</v>
      </c>
      <c r="U5251" s="94" t="str">
        <v>神经内科</v>
      </c>
      <c r="V5251" s="95" t="s">
        <v>33</v>
      </c>
      <c r="W5251" s="93">
        <f>_xlfn.XLOOKUP(M5251,匹配表1065!D:D,匹配表1065!F:F)*N5251</f>
        <v>4</v>
      </c>
    </row>
    <row r="5252" customHeight="1" spans="1:23">
      <c r="A5252" s="89" t="s">
        <v>877</v>
      </c>
      <c r="B5252" s="105">
        <v>46213</v>
      </c>
      <c r="C5252" s="91" t="str">
        <f t="shared" si="166"/>
        <v>7月第2周</v>
      </c>
      <c r="D5252" s="89" t="s">
        <v>892</v>
      </c>
      <c r="E5252" s="89" t="str">
        <f t="shared" si="167"/>
        <v>7月第2周--周5</v>
      </c>
      <c r="F5252" s="103" t="s">
        <v>27</v>
      </c>
      <c r="G5252" s="102" t="s">
        <v>167</v>
      </c>
      <c r="H5252" s="92" t="str">
        <f>_xlfn.XLOOKUP(O5252,匹配表1065!T:T,匹配表1065!W:W)</f>
        <v>苏州市</v>
      </c>
      <c r="I5252" s="89" t="str">
        <f>_xlfn.XLOOKUP(O5252,匹配表1065!T:T,匹配表1065!X:X)</f>
        <v>PME2011</v>
      </c>
      <c r="J5252" s="102" t="s">
        <v>852</v>
      </c>
      <c r="K5252" s="89" t="e" cm="1">
        <f ca="1" t="array" ref="K5252">_xlfn.XLOOKUP(J5252,匹配表1065!Y:Y,匹配表1065!AA:AB)</f>
        <v>#N/A</v>
      </c>
      <c r="L5252" s="89"/>
      <c r="M5252" s="92" t="s">
        <v>35</v>
      </c>
      <c r="N5252" s="102">
        <v>1</v>
      </c>
      <c r="O5252" s="93" t="str">
        <f>_xlfn.XLOOKUP(P5252,匹配表1065!U:U,匹配表1065!T:T)</f>
        <v>HO00307823</v>
      </c>
      <c r="P5252" s="102" t="s">
        <v>169</v>
      </c>
      <c r="Q5252" s="102" t="s">
        <v>171</v>
      </c>
      <c r="R5252" s="89" t="str">
        <f>_xlfn.XLOOKUP(Q5252,匹配表1065!L:L,匹配表1065!O:O)</f>
        <v>B</v>
      </c>
      <c r="S5252" s="93" t="str">
        <f>IFERROR(_xlfn.XLOOKUP(Q5252,匹配表1065!AI:AI,匹配表1065!AJ:AJ),"绿标")</f>
        <v>绿标</v>
      </c>
      <c r="T5252" s="93" t="str" cm="1">
        <f t="array" ref="T5252:U5252">_xlfn.XLOOKUP(Q5252,匹配表1065!L:L,匹配表1065!M:N)</f>
        <v>脑血管</v>
      </c>
      <c r="U5252" s="94" t="str">
        <v>神经内科</v>
      </c>
      <c r="V5252" s="95" t="s">
        <v>33</v>
      </c>
      <c r="W5252" s="93">
        <f>_xlfn.XLOOKUP(M5252,匹配表1065!D:D,匹配表1065!F:F)*N5252</f>
        <v>4</v>
      </c>
    </row>
    <row r="5253" customHeight="1" spans="1:23">
      <c r="A5253" s="89" t="s">
        <v>877</v>
      </c>
      <c r="B5253" s="105">
        <v>46213</v>
      </c>
      <c r="C5253" s="91" t="str">
        <f t="shared" si="166"/>
        <v>7月第2周</v>
      </c>
      <c r="D5253" s="89" t="s">
        <v>892</v>
      </c>
      <c r="E5253" s="89" t="str">
        <f t="shared" si="167"/>
        <v>7月第2周--周5</v>
      </c>
      <c r="F5253" s="103" t="s">
        <v>27</v>
      </c>
      <c r="G5253" s="102" t="s">
        <v>167</v>
      </c>
      <c r="H5253" s="92" t="str">
        <f>_xlfn.XLOOKUP(O5253,匹配表1065!T:T,匹配表1065!W:W)</f>
        <v>苏州市</v>
      </c>
      <c r="I5253" s="89" t="str">
        <f>_xlfn.XLOOKUP(O5253,匹配表1065!T:T,匹配表1065!X:X)</f>
        <v>PME2016</v>
      </c>
      <c r="J5253" s="102" t="s">
        <v>173</v>
      </c>
      <c r="K5253" s="89" cm="1">
        <f ca="1" t="array" ref="K5253:L5253">_xlfn.XLOOKUP(J5253,匹配表1065!Y:Y,匹配表1065!AA:AB)</f>
        <v>1</v>
      </c>
      <c r="L5253" s="89" t="str">
        <v>3个月以内</v>
      </c>
      <c r="M5253" s="92" t="s">
        <v>30</v>
      </c>
      <c r="N5253" s="102">
        <v>1</v>
      </c>
      <c r="O5253" s="93" t="str">
        <f>_xlfn.XLOOKUP(P5253,匹配表1065!U:U,匹配表1065!T:T)</f>
        <v>HO00001043</v>
      </c>
      <c r="P5253" s="102" t="s">
        <v>221</v>
      </c>
      <c r="Q5253" s="102" t="s">
        <v>291</v>
      </c>
      <c r="R5253" s="89" t="str">
        <f>_xlfn.XLOOKUP(Q5253,匹配表1065!L:L,匹配表1065!O:O)</f>
        <v>A</v>
      </c>
      <c r="S5253" s="93" t="str">
        <f>IFERROR(_xlfn.XLOOKUP(Q5253,匹配表1065!AI:AI,匹配表1065!AJ:AJ),"绿标")</f>
        <v>红标</v>
      </c>
      <c r="T5253" s="93" t="str" cm="1">
        <f t="array" ref="T5253:U5253">_xlfn.XLOOKUP(Q5253,匹配表1065!L:L,匹配表1065!M:N)</f>
        <v>头痛</v>
      </c>
      <c r="U5253" s="94" t="str">
        <v>神经内科</v>
      </c>
      <c r="V5253" s="95" t="s">
        <v>58</v>
      </c>
      <c r="W5253" s="93">
        <f>_xlfn.XLOOKUP(M5253,匹配表1065!D:D,匹配表1065!F:F)*N5253</f>
        <v>12</v>
      </c>
    </row>
    <row r="5254" customHeight="1" spans="1:23">
      <c r="A5254" s="89" t="s">
        <v>877</v>
      </c>
      <c r="B5254" s="105">
        <v>46213</v>
      </c>
      <c r="C5254" s="91" t="str">
        <f t="shared" si="166"/>
        <v>7月第2周</v>
      </c>
      <c r="D5254" s="89" t="s">
        <v>892</v>
      </c>
      <c r="E5254" s="89" t="str">
        <f t="shared" si="167"/>
        <v>7月第2周--周5</v>
      </c>
      <c r="F5254" s="103" t="s">
        <v>27</v>
      </c>
      <c r="G5254" s="102" t="s">
        <v>167</v>
      </c>
      <c r="H5254" s="92" t="str">
        <f>_xlfn.XLOOKUP(O5254,匹配表1065!T:T,匹配表1065!W:W)</f>
        <v>苏州市</v>
      </c>
      <c r="I5254" s="89" t="str">
        <f>_xlfn.XLOOKUP(O5254,匹配表1065!T:T,匹配表1065!X:X)</f>
        <v>PME2016</v>
      </c>
      <c r="J5254" s="102" t="s">
        <v>173</v>
      </c>
      <c r="K5254" s="89" cm="1">
        <f ca="1" t="array" ref="K5254:L5254">_xlfn.XLOOKUP(J5254,匹配表1065!Y:Y,匹配表1065!AA:AB)</f>
        <v>1</v>
      </c>
      <c r="L5254" s="89" t="str">
        <v>3个月以内</v>
      </c>
      <c r="M5254" s="92" t="s">
        <v>30</v>
      </c>
      <c r="N5254" s="102">
        <v>2</v>
      </c>
      <c r="O5254" s="93" t="str">
        <f>_xlfn.XLOOKUP(P5254,匹配表1065!U:U,匹配表1065!T:T)</f>
        <v>HO00001048</v>
      </c>
      <c r="P5254" s="102" t="s">
        <v>176</v>
      </c>
      <c r="Q5254" s="102" t="s">
        <v>290</v>
      </c>
      <c r="R5254" s="89" t="str">
        <f>_xlfn.XLOOKUP(Q5254,匹配表1065!L:L,匹配表1065!O:O)</f>
        <v>A</v>
      </c>
      <c r="S5254" s="93" t="str">
        <f>IFERROR(_xlfn.XLOOKUP(Q5254,匹配表1065!AI:AI,匹配表1065!AJ:AJ),"绿标")</f>
        <v>红标</v>
      </c>
      <c r="T5254" s="93" t="str" cm="1">
        <f t="array" ref="T5254:U5254">_xlfn.XLOOKUP(Q5254,匹配表1065!L:L,匹配表1065!M:N)</f>
        <v>头痛</v>
      </c>
      <c r="U5254" s="94" t="str">
        <v>神经内科</v>
      </c>
      <c r="V5254" s="95" t="s">
        <v>70</v>
      </c>
      <c r="W5254" s="93">
        <f>_xlfn.XLOOKUP(M5254,匹配表1065!D:D,匹配表1065!F:F)*N5254</f>
        <v>24</v>
      </c>
    </row>
    <row r="5255" customHeight="1" spans="1:23">
      <c r="A5255" s="89" t="s">
        <v>877</v>
      </c>
      <c r="B5255" s="105">
        <v>46213</v>
      </c>
      <c r="C5255" s="91" t="str">
        <f t="shared" si="166"/>
        <v>7月第2周</v>
      </c>
      <c r="D5255" s="89" t="s">
        <v>892</v>
      </c>
      <c r="E5255" s="89" t="str">
        <f t="shared" si="167"/>
        <v>7月第2周--周5</v>
      </c>
      <c r="F5255" s="103" t="s">
        <v>27</v>
      </c>
      <c r="G5255" s="102" t="s">
        <v>167</v>
      </c>
      <c r="H5255" s="92" t="str">
        <f>_xlfn.XLOOKUP(O5255,匹配表1065!T:T,匹配表1065!W:W)</f>
        <v>苏州市</v>
      </c>
      <c r="I5255" s="89" t="str">
        <f>_xlfn.XLOOKUP(O5255,匹配表1065!T:T,匹配表1065!X:X)</f>
        <v>PME2017</v>
      </c>
      <c r="J5255" s="102" t="s">
        <v>186</v>
      </c>
      <c r="K5255" s="89" cm="1">
        <f ca="1" t="array" ref="K5255:L5255">_xlfn.XLOOKUP(J5255,匹配表1065!Y:Y,匹配表1065!AA:AB)</f>
        <v>6</v>
      </c>
      <c r="L5255" s="89" t="str">
        <v>3个月以上</v>
      </c>
      <c r="M5255" s="92" t="s">
        <v>30</v>
      </c>
      <c r="N5255" s="102">
        <v>1</v>
      </c>
      <c r="O5255" s="93" t="str">
        <f>_xlfn.XLOOKUP(P5255,匹配表1065!U:U,匹配表1065!T:T)</f>
        <v>HO00001044</v>
      </c>
      <c r="P5255" s="102" t="s">
        <v>346</v>
      </c>
      <c r="Q5255" s="102" t="s">
        <v>217</v>
      </c>
      <c r="R5255" s="89" t="str">
        <f>_xlfn.XLOOKUP(Q5255,匹配表1065!L:L,匹配表1065!O:O)</f>
        <v>A</v>
      </c>
      <c r="S5255" s="93" t="str">
        <f>IFERROR(_xlfn.XLOOKUP(Q5255,匹配表1065!AI:AI,匹配表1065!AJ:AJ),"绿标")</f>
        <v>红标</v>
      </c>
      <c r="T5255" s="93" t="str" cm="1">
        <f t="array" ref="T5255:U5255">_xlfn.XLOOKUP(Q5255,匹配表1065!L:L,匹配表1065!M:N)</f>
        <v>头痛</v>
      </c>
      <c r="U5255" s="94" t="str">
        <v>神经内科</v>
      </c>
      <c r="V5255" s="95" t="s">
        <v>70</v>
      </c>
      <c r="W5255" s="93">
        <f>_xlfn.XLOOKUP(M5255,匹配表1065!D:D,匹配表1065!F:F)*N5255</f>
        <v>12</v>
      </c>
    </row>
    <row r="5256" customHeight="1" spans="1:23">
      <c r="A5256" s="89" t="s">
        <v>877</v>
      </c>
      <c r="B5256" s="105">
        <v>46213</v>
      </c>
      <c r="C5256" s="91" t="str">
        <f t="shared" si="166"/>
        <v>7月第2周</v>
      </c>
      <c r="D5256" s="89" t="s">
        <v>892</v>
      </c>
      <c r="E5256" s="89" t="str">
        <f t="shared" si="167"/>
        <v>7月第2周--周5</v>
      </c>
      <c r="F5256" s="103" t="s">
        <v>27</v>
      </c>
      <c r="G5256" s="102" t="s">
        <v>167</v>
      </c>
      <c r="H5256" s="92" t="str">
        <f>_xlfn.XLOOKUP(O5256,匹配表1065!T:T,匹配表1065!W:W)</f>
        <v>苏州市</v>
      </c>
      <c r="I5256" s="89" t="str">
        <f>_xlfn.XLOOKUP(O5256,匹配表1065!T:T,匹配表1065!X:X)</f>
        <v>PME2010</v>
      </c>
      <c r="J5256" s="102" t="s">
        <v>186</v>
      </c>
      <c r="K5256" s="89" cm="1">
        <f ca="1" t="array" ref="K5256:L5256">_xlfn.XLOOKUP(J5256,匹配表1065!Y:Y,匹配表1065!AA:AB)</f>
        <v>6</v>
      </c>
      <c r="L5256" s="89" t="str">
        <v>3个月以上</v>
      </c>
      <c r="M5256" s="92" t="s">
        <v>30</v>
      </c>
      <c r="N5256" s="102">
        <v>1</v>
      </c>
      <c r="O5256" s="93" t="str">
        <f>_xlfn.XLOOKUP(P5256,匹配表1065!U:U,匹配表1065!T:T)</f>
        <v>HO00001051</v>
      </c>
      <c r="P5256" s="102" t="s">
        <v>191</v>
      </c>
      <c r="Q5256" s="102" t="s">
        <v>354</v>
      </c>
      <c r="R5256" s="89" t="str">
        <f>_xlfn.XLOOKUP(Q5256,匹配表1065!L:L,匹配表1065!O:O)</f>
        <v>A</v>
      </c>
      <c r="S5256" s="93" t="str">
        <f>IFERROR(_xlfn.XLOOKUP(Q5256,匹配表1065!AI:AI,匹配表1065!AJ:AJ),"绿标")</f>
        <v>黑标</v>
      </c>
      <c r="T5256" s="93" t="str" cm="1">
        <f t="array" ref="T5256:U5256">_xlfn.XLOOKUP(Q5256,匹配表1065!L:L,匹配表1065!M:N)</f>
        <v>头痛</v>
      </c>
      <c r="U5256" s="94" t="str">
        <v>神经内科</v>
      </c>
      <c r="V5256" s="95" t="s">
        <v>70</v>
      </c>
      <c r="W5256" s="93">
        <f>_xlfn.XLOOKUP(M5256,匹配表1065!D:D,匹配表1065!F:F)*N5256</f>
        <v>12</v>
      </c>
    </row>
    <row r="5257" customHeight="1" spans="1:23">
      <c r="A5257" s="89" t="s">
        <v>877</v>
      </c>
      <c r="B5257" s="105">
        <v>46213</v>
      </c>
      <c r="C5257" s="91" t="str">
        <f t="shared" si="166"/>
        <v>7月第2周</v>
      </c>
      <c r="D5257" s="89" t="s">
        <v>892</v>
      </c>
      <c r="E5257" s="89" t="str">
        <f t="shared" si="167"/>
        <v>7月第2周--周5</v>
      </c>
      <c r="F5257" s="103" t="s">
        <v>27</v>
      </c>
      <c r="G5257" s="102" t="s">
        <v>167</v>
      </c>
      <c r="H5257" s="92" t="str">
        <f>_xlfn.XLOOKUP(O5257,匹配表1065!T:T,匹配表1065!W:W)</f>
        <v>苏州市</v>
      </c>
      <c r="I5257" s="89" t="str">
        <f>_xlfn.XLOOKUP(O5257,匹配表1065!T:T,匹配表1065!X:X)</f>
        <v>PME2011</v>
      </c>
      <c r="J5257" s="102" t="s">
        <v>168</v>
      </c>
      <c r="K5257" s="89" cm="1">
        <f ca="1" t="array" ref="K5257:L5257">_xlfn.XLOOKUP(J5257,匹配表1065!Y:Y,匹配表1065!AA:AB)</f>
        <v>19</v>
      </c>
      <c r="L5257" s="89" t="str">
        <v>3个月以上</v>
      </c>
      <c r="M5257" s="92" t="s">
        <v>30</v>
      </c>
      <c r="N5257" s="102">
        <v>3</v>
      </c>
      <c r="O5257" s="93" t="str">
        <f>_xlfn.XLOOKUP(P5257,匹配表1065!U:U,匹配表1065!T:T)</f>
        <v>HO00307823</v>
      </c>
      <c r="P5257" s="102" t="s">
        <v>169</v>
      </c>
      <c r="Q5257" s="102" t="s">
        <v>170</v>
      </c>
      <c r="R5257" s="89" t="str">
        <f>_xlfn.XLOOKUP(Q5257,匹配表1065!L:L,匹配表1065!O:O)</f>
        <v>A</v>
      </c>
      <c r="S5257" s="93" t="str">
        <f>IFERROR(_xlfn.XLOOKUP(Q5257,匹配表1065!AI:AI,匹配表1065!AJ:AJ),"绿标")</f>
        <v>红标</v>
      </c>
      <c r="T5257" s="93" t="str" cm="1">
        <f t="array" ref="T5257:U5257">_xlfn.XLOOKUP(Q5257,匹配表1065!L:L,匹配表1065!M:N)</f>
        <v>头痛</v>
      </c>
      <c r="U5257" s="94" t="str">
        <v>神经内科</v>
      </c>
      <c r="V5257" s="95" t="s">
        <v>67</v>
      </c>
      <c r="W5257" s="93">
        <f>_xlfn.XLOOKUP(M5257,匹配表1065!D:D,匹配表1065!F:F)*N5257</f>
        <v>36</v>
      </c>
    </row>
    <row r="5258" customHeight="1" spans="1:23">
      <c r="A5258" s="89" t="s">
        <v>877</v>
      </c>
      <c r="B5258" s="105">
        <v>46213</v>
      </c>
      <c r="C5258" s="91" t="str">
        <f t="shared" si="166"/>
        <v>7月第2周</v>
      </c>
      <c r="D5258" s="89" t="s">
        <v>892</v>
      </c>
      <c r="E5258" s="89" t="str">
        <f t="shared" si="167"/>
        <v>7月第2周--周5</v>
      </c>
      <c r="F5258" s="103" t="s">
        <v>27</v>
      </c>
      <c r="G5258" s="102" t="s">
        <v>167</v>
      </c>
      <c r="H5258" s="92" t="str">
        <f>_xlfn.XLOOKUP(O5258,匹配表1065!T:T,匹配表1065!W:W)</f>
        <v>苏州市</v>
      </c>
      <c r="I5258" s="89" t="str">
        <f>_xlfn.XLOOKUP(O5258,匹配表1065!T:T,匹配表1065!X:X)</f>
        <v>PME2011</v>
      </c>
      <c r="J5258" s="102" t="s">
        <v>168</v>
      </c>
      <c r="K5258" s="89" cm="1">
        <f ca="1" t="array" ref="K5258:L5258">_xlfn.XLOOKUP(J5258,匹配表1065!Y:Y,匹配表1065!AA:AB)</f>
        <v>19</v>
      </c>
      <c r="L5258" s="89" t="str">
        <v>3个月以上</v>
      </c>
      <c r="M5258" s="92" t="s">
        <v>35</v>
      </c>
      <c r="N5258" s="102">
        <v>2</v>
      </c>
      <c r="O5258" s="93" t="str">
        <f>_xlfn.XLOOKUP(P5258,匹配表1065!U:U,匹配表1065!T:T)</f>
        <v>HO00307823</v>
      </c>
      <c r="P5258" s="102" t="s">
        <v>169</v>
      </c>
      <c r="Q5258" s="102" t="s">
        <v>172</v>
      </c>
      <c r="R5258" s="89" t="str">
        <f>_xlfn.XLOOKUP(Q5258,匹配表1065!L:L,匹配表1065!O:O)</f>
        <v>C</v>
      </c>
      <c r="S5258" s="93" t="str">
        <f>IFERROR(_xlfn.XLOOKUP(Q5258,匹配表1065!AI:AI,匹配表1065!AJ:AJ),"绿标")</f>
        <v>绿标</v>
      </c>
      <c r="T5258" s="93" t="str" cm="1">
        <f t="array" ref="T5258:U5258">_xlfn.XLOOKUP(Q5258,匹配表1065!L:L,匹配表1065!M:N)</f>
        <v>眩晕</v>
      </c>
      <c r="U5258" s="94" t="str">
        <v>神经内科</v>
      </c>
      <c r="V5258" s="95" t="s">
        <v>70</v>
      </c>
      <c r="W5258" s="93">
        <f>_xlfn.XLOOKUP(M5258,匹配表1065!D:D,匹配表1065!F:F)*N5258</f>
        <v>8</v>
      </c>
    </row>
    <row r="5259" customHeight="1" spans="1:23">
      <c r="A5259" s="89" t="s">
        <v>877</v>
      </c>
      <c r="B5259" s="105">
        <v>46213</v>
      </c>
      <c r="C5259" s="91" t="str">
        <f t="shared" si="166"/>
        <v>7月第2周</v>
      </c>
      <c r="D5259" s="89" t="s">
        <v>892</v>
      </c>
      <c r="E5259" s="89" t="str">
        <f t="shared" si="167"/>
        <v>7月第2周--周5</v>
      </c>
      <c r="F5259" s="103" t="s">
        <v>27</v>
      </c>
      <c r="G5259" s="102" t="s">
        <v>167</v>
      </c>
      <c r="H5259" s="92" t="str">
        <f>_xlfn.XLOOKUP(O5259,匹配表1065!T:T,匹配表1065!W:W)</f>
        <v>苏州市</v>
      </c>
      <c r="I5259" s="89" t="str">
        <f>_xlfn.XLOOKUP(O5259,匹配表1065!T:T,匹配表1065!X:X)</f>
        <v>PME2011</v>
      </c>
      <c r="J5259" s="102" t="s">
        <v>168</v>
      </c>
      <c r="K5259" s="89" cm="1">
        <f ca="1" t="array" ref="K5259:L5259">_xlfn.XLOOKUP(J5259,匹配表1065!Y:Y,匹配表1065!AA:AB)</f>
        <v>19</v>
      </c>
      <c r="L5259" s="89" t="str">
        <v>3个月以上</v>
      </c>
      <c r="M5259" s="92" t="s">
        <v>35</v>
      </c>
      <c r="N5259" s="102">
        <v>1</v>
      </c>
      <c r="O5259" s="93" t="str">
        <f>_xlfn.XLOOKUP(P5259,匹配表1065!U:U,匹配表1065!T:T)</f>
        <v>HO00307823</v>
      </c>
      <c r="P5259" s="102" t="s">
        <v>169</v>
      </c>
      <c r="Q5259" s="102" t="s">
        <v>857</v>
      </c>
      <c r="R5259" s="89" t="str">
        <f>_xlfn.XLOOKUP(Q5259,匹配表1065!L:L,匹配表1065!O:O)</f>
        <v>B</v>
      </c>
      <c r="S5259" s="93" t="str">
        <f>IFERROR(_xlfn.XLOOKUP(Q5259,匹配表1065!AI:AI,匹配表1065!AJ:AJ),"绿标")</f>
        <v>绿标</v>
      </c>
      <c r="T5259" s="93" t="str" cm="1">
        <f t="array" ref="T5259:U5259">_xlfn.XLOOKUP(Q5259,匹配表1065!L:L,匹配表1065!M:N)</f>
        <v>脑血管</v>
      </c>
      <c r="U5259" s="94" t="str">
        <v>神经内科</v>
      </c>
      <c r="V5259" s="95" t="s">
        <v>100</v>
      </c>
      <c r="W5259" s="93">
        <f>_xlfn.XLOOKUP(M5259,匹配表1065!D:D,匹配表1065!F:F)*N5259</f>
        <v>4</v>
      </c>
    </row>
    <row r="5260" customHeight="1" spans="1:23">
      <c r="A5260" s="89" t="s">
        <v>877</v>
      </c>
      <c r="B5260" s="105">
        <v>46213</v>
      </c>
      <c r="C5260" s="91" t="str">
        <f t="shared" si="166"/>
        <v>7月第2周</v>
      </c>
      <c r="D5260" s="89" t="s">
        <v>892</v>
      </c>
      <c r="E5260" s="89" t="str">
        <f t="shared" si="167"/>
        <v>7月第2周--周5</v>
      </c>
      <c r="F5260" s="103" t="s">
        <v>27</v>
      </c>
      <c r="G5260" s="102" t="s">
        <v>167</v>
      </c>
      <c r="H5260" s="92" t="str">
        <f>_xlfn.XLOOKUP(O5260,匹配表1065!T:T,匹配表1065!W:W)</f>
        <v>苏州市</v>
      </c>
      <c r="I5260" s="89" t="str">
        <f>_xlfn.XLOOKUP(O5260,匹配表1065!T:T,匹配表1065!X:X)</f>
        <v>PME2017</v>
      </c>
      <c r="J5260" s="102" t="s">
        <v>323</v>
      </c>
      <c r="K5260" s="89" cm="1">
        <f ca="1" t="array" ref="K5260:L5260">_xlfn.XLOOKUP(J5260,匹配表1065!Y:Y,匹配表1065!AA:AB)</f>
        <v>7</v>
      </c>
      <c r="L5260" s="89" t="str">
        <v>3个月以上</v>
      </c>
      <c r="M5260" s="92" t="s">
        <v>30</v>
      </c>
      <c r="N5260" s="102">
        <v>1</v>
      </c>
      <c r="O5260" s="93" t="str">
        <f>_xlfn.XLOOKUP(P5260,匹配表1065!U:U,匹配表1065!T:T)</f>
        <v>HO00001044</v>
      </c>
      <c r="P5260" s="102" t="s">
        <v>346</v>
      </c>
      <c r="Q5260" s="102" t="s">
        <v>347</v>
      </c>
      <c r="R5260" s="89" t="str">
        <f>_xlfn.XLOOKUP(Q5260,匹配表1065!L:L,匹配表1065!O:O)</f>
        <v>A</v>
      </c>
      <c r="S5260" s="93" t="str">
        <f>IFERROR(_xlfn.XLOOKUP(Q5260,匹配表1065!AI:AI,匹配表1065!AJ:AJ),"绿标")</f>
        <v>红标</v>
      </c>
      <c r="T5260" s="93" t="str" cm="1">
        <f t="array" ref="T5260:U5260">_xlfn.XLOOKUP(Q5260,匹配表1065!L:L,匹配表1065!M:N)</f>
        <v>头痛</v>
      </c>
      <c r="U5260" s="94" t="str">
        <v>神经内科</v>
      </c>
      <c r="V5260" s="95" t="s">
        <v>33</v>
      </c>
      <c r="W5260" s="93">
        <f>_xlfn.XLOOKUP(M5260,匹配表1065!D:D,匹配表1065!F:F)*N5260</f>
        <v>12</v>
      </c>
    </row>
    <row r="5261" customHeight="1" spans="1:23">
      <c r="A5261" s="89" t="s">
        <v>877</v>
      </c>
      <c r="B5261" s="105">
        <v>46213</v>
      </c>
      <c r="C5261" s="91" t="str">
        <f t="shared" si="166"/>
        <v>7月第2周</v>
      </c>
      <c r="D5261" s="89" t="s">
        <v>892</v>
      </c>
      <c r="E5261" s="89" t="str">
        <f t="shared" si="167"/>
        <v>7月第2周--周5</v>
      </c>
      <c r="F5261" s="103" t="s">
        <v>27</v>
      </c>
      <c r="G5261" s="102" t="s">
        <v>167</v>
      </c>
      <c r="H5261" s="92" t="str">
        <f>_xlfn.XLOOKUP(O5261,匹配表1065!T:T,匹配表1065!W:W)</f>
        <v>苏州市</v>
      </c>
      <c r="I5261" s="89" t="str">
        <f>_xlfn.XLOOKUP(O5261,匹配表1065!T:T,匹配表1065!X:X)</f>
        <v>PME2017</v>
      </c>
      <c r="J5261" s="102" t="s">
        <v>323</v>
      </c>
      <c r="K5261" s="89" cm="1">
        <f ca="1" t="array" ref="K5261:L5261">_xlfn.XLOOKUP(J5261,匹配表1065!Y:Y,匹配表1065!AA:AB)</f>
        <v>7</v>
      </c>
      <c r="L5261" s="89" t="str">
        <v>3个月以上</v>
      </c>
      <c r="M5261" s="92" t="s">
        <v>35</v>
      </c>
      <c r="N5261" s="102">
        <v>1</v>
      </c>
      <c r="O5261" s="93" t="str">
        <f>_xlfn.XLOOKUP(P5261,匹配表1065!U:U,匹配表1065!T:T)</f>
        <v>HO00001110</v>
      </c>
      <c r="P5261" s="102" t="s">
        <v>324</v>
      </c>
      <c r="Q5261" s="102" t="s">
        <v>325</v>
      </c>
      <c r="R5261" s="89" t="str">
        <f>_xlfn.XLOOKUP(Q5261,匹配表1065!L:L,匹配表1065!O:O)</f>
        <v>B</v>
      </c>
      <c r="S5261" s="93" t="str">
        <f>IFERROR(_xlfn.XLOOKUP(Q5261,匹配表1065!AI:AI,匹配表1065!AJ:AJ),"绿标")</f>
        <v>黑标</v>
      </c>
      <c r="T5261" s="93" t="str" cm="1">
        <f t="array" ref="T5261:U5261">_xlfn.XLOOKUP(Q5261,匹配表1065!L:L,匹配表1065!M:N)</f>
        <v>脑血管</v>
      </c>
      <c r="U5261" s="94" t="str">
        <v>神经内科</v>
      </c>
      <c r="V5261" s="95" t="s">
        <v>67</v>
      </c>
      <c r="W5261" s="93">
        <f>_xlfn.XLOOKUP(M5261,匹配表1065!D:D,匹配表1065!F:F)*N5261</f>
        <v>4</v>
      </c>
    </row>
    <row r="5262" customHeight="1" spans="1:23">
      <c r="A5262" s="89" t="s">
        <v>877</v>
      </c>
      <c r="B5262" s="105">
        <v>46213</v>
      </c>
      <c r="C5262" s="91" t="str">
        <f t="shared" si="166"/>
        <v>7月第2周</v>
      </c>
      <c r="D5262" s="89" t="s">
        <v>892</v>
      </c>
      <c r="E5262" s="89" t="str">
        <f t="shared" si="167"/>
        <v>7月第2周--周5</v>
      </c>
      <c r="F5262" s="103" t="s">
        <v>27</v>
      </c>
      <c r="G5262" s="102" t="s">
        <v>167</v>
      </c>
      <c r="H5262" s="92" t="str">
        <f>_xlfn.XLOOKUP(O5262,匹配表1065!T:T,匹配表1065!W:W)</f>
        <v>苏州市</v>
      </c>
      <c r="I5262" s="89" t="str">
        <f>_xlfn.XLOOKUP(O5262,匹配表1065!T:T,匹配表1065!X:X)</f>
        <v>PME2017</v>
      </c>
      <c r="J5262" s="102" t="s">
        <v>323</v>
      </c>
      <c r="K5262" s="89" cm="1">
        <f ca="1" t="array" ref="K5262:L5262">_xlfn.XLOOKUP(J5262,匹配表1065!Y:Y,匹配表1065!AA:AB)</f>
        <v>7</v>
      </c>
      <c r="L5262" s="89" t="str">
        <v>3个月以上</v>
      </c>
      <c r="M5262" s="92" t="s">
        <v>35</v>
      </c>
      <c r="N5262" s="102">
        <v>1</v>
      </c>
      <c r="O5262" s="93" t="str">
        <f>_xlfn.XLOOKUP(P5262,匹配表1065!U:U,匹配表1065!T:T)</f>
        <v>HO00017517</v>
      </c>
      <c r="P5262" s="102" t="s">
        <v>348</v>
      </c>
      <c r="Q5262" s="102" t="s">
        <v>659</v>
      </c>
      <c r="R5262" s="89" t="str">
        <f>_xlfn.XLOOKUP(Q5262,匹配表1065!L:L,匹配表1065!O:O)</f>
        <v>C</v>
      </c>
      <c r="S5262" s="93" t="str">
        <f>IFERROR(_xlfn.XLOOKUP(Q5262,匹配表1065!AI:AI,匹配表1065!AJ:AJ),"绿标")</f>
        <v>黑标</v>
      </c>
      <c r="T5262" s="93" t="str" cm="1">
        <f t="array" ref="T5262:U5262">_xlfn.XLOOKUP(Q5262,匹配表1065!L:L,匹配表1065!M:N)</f>
        <v>眩晕</v>
      </c>
      <c r="U5262" s="94" t="str">
        <v>耳鼻喉科</v>
      </c>
      <c r="V5262" s="95" t="s">
        <v>70</v>
      </c>
      <c r="W5262" s="93">
        <f>_xlfn.XLOOKUP(M5262,匹配表1065!D:D,匹配表1065!F:F)*N5262</f>
        <v>4</v>
      </c>
    </row>
    <row r="5263" customHeight="1" spans="1:23">
      <c r="A5263" s="89" t="s">
        <v>877</v>
      </c>
      <c r="B5263" s="105">
        <v>46213</v>
      </c>
      <c r="C5263" s="91" t="str">
        <f t="shared" si="166"/>
        <v>7月第2周</v>
      </c>
      <c r="D5263" s="89" t="s">
        <v>892</v>
      </c>
      <c r="E5263" s="89" t="str">
        <f t="shared" si="167"/>
        <v>7月第2周--周5</v>
      </c>
      <c r="F5263" s="103" t="s">
        <v>27</v>
      </c>
      <c r="G5263" s="102" t="s">
        <v>167</v>
      </c>
      <c r="H5263" s="92" t="str">
        <f>_xlfn.XLOOKUP(O5263,匹配表1065!T:T,匹配表1065!W:W)</f>
        <v>苏州市</v>
      </c>
      <c r="I5263" s="89" t="str">
        <f>_xlfn.XLOOKUP(O5263,匹配表1065!T:T,匹配表1065!X:X)</f>
        <v>PME2009</v>
      </c>
      <c r="J5263" s="102" t="s">
        <v>193</v>
      </c>
      <c r="K5263" s="89" cm="1">
        <f ca="1" t="array" ref="K5263:L5263">_xlfn.XLOOKUP(J5263,匹配表1065!Y:Y,匹配表1065!AA:AB)</f>
        <v>7</v>
      </c>
      <c r="L5263" s="89" t="str">
        <v>3个月以上</v>
      </c>
      <c r="M5263" s="92" t="s">
        <v>35</v>
      </c>
      <c r="N5263" s="102">
        <v>1</v>
      </c>
      <c r="O5263" s="93" t="str">
        <f>_xlfn.XLOOKUP(P5263,匹配表1065!U:U,匹配表1065!T:T)</f>
        <v>HO00402369</v>
      </c>
      <c r="P5263" s="102" t="s">
        <v>227</v>
      </c>
      <c r="Q5263" s="102" t="s">
        <v>228</v>
      </c>
      <c r="R5263" s="89" t="str">
        <f>_xlfn.XLOOKUP(Q5263,匹配表1065!L:L,匹配表1065!O:O)</f>
        <v>B</v>
      </c>
      <c r="S5263" s="93" t="str">
        <f>IFERROR(_xlfn.XLOOKUP(Q5263,匹配表1065!AI:AI,匹配表1065!AJ:AJ),"绿标")</f>
        <v>绿标</v>
      </c>
      <c r="T5263" s="93" t="str" cm="1">
        <f t="array" ref="T5263:U5263">_xlfn.XLOOKUP(Q5263,匹配表1065!L:L,匹配表1065!M:N)</f>
        <v>脑血管</v>
      </c>
      <c r="U5263" s="94" t="str">
        <v>神经内科</v>
      </c>
      <c r="V5263" s="95" t="s">
        <v>33</v>
      </c>
      <c r="W5263" s="93">
        <f>_xlfn.XLOOKUP(M5263,匹配表1065!D:D,匹配表1065!F:F)*N5263</f>
        <v>4</v>
      </c>
    </row>
    <row r="5264" customHeight="1" spans="1:23">
      <c r="A5264" s="89" t="s">
        <v>877</v>
      </c>
      <c r="B5264" s="105">
        <v>46213</v>
      </c>
      <c r="C5264" s="91" t="str">
        <f t="shared" si="166"/>
        <v>7月第2周</v>
      </c>
      <c r="D5264" s="89" t="s">
        <v>892</v>
      </c>
      <c r="E5264" s="89" t="str">
        <f t="shared" si="167"/>
        <v>7月第2周--周5</v>
      </c>
      <c r="F5264" s="103" t="s">
        <v>27</v>
      </c>
      <c r="G5264" s="102" t="s">
        <v>167</v>
      </c>
      <c r="H5264" s="92" t="str">
        <f>_xlfn.XLOOKUP(O5264,匹配表1065!T:T,匹配表1065!W:W)</f>
        <v>苏州市</v>
      </c>
      <c r="I5264" s="89" t="str">
        <f>_xlfn.XLOOKUP(O5264,匹配表1065!T:T,匹配表1065!X:X)</f>
        <v>PME2009</v>
      </c>
      <c r="J5264" s="102" t="s">
        <v>193</v>
      </c>
      <c r="K5264" s="89" cm="1">
        <f ca="1" t="array" ref="K5264:L5264">_xlfn.XLOOKUP(J5264,匹配表1065!Y:Y,匹配表1065!AA:AB)</f>
        <v>7</v>
      </c>
      <c r="L5264" s="89" t="str">
        <v>3个月以上</v>
      </c>
      <c r="M5264" s="92" t="s">
        <v>35</v>
      </c>
      <c r="N5264" s="102">
        <v>1</v>
      </c>
      <c r="O5264" s="93" t="str">
        <f>_xlfn.XLOOKUP(P5264,匹配表1065!U:U,匹配表1065!T:T)</f>
        <v>HO00139397</v>
      </c>
      <c r="P5264" s="102" t="s">
        <v>294</v>
      </c>
      <c r="Q5264" s="102" t="s">
        <v>295</v>
      </c>
      <c r="R5264" s="89" t="str">
        <f>_xlfn.XLOOKUP(Q5264,匹配表1065!L:L,匹配表1065!O:O)</f>
        <v>A</v>
      </c>
      <c r="S5264" s="93" t="str">
        <f>IFERROR(_xlfn.XLOOKUP(Q5264,匹配表1065!AI:AI,匹配表1065!AJ:AJ),"绿标")</f>
        <v>红标</v>
      </c>
      <c r="T5264" s="93" t="str" cm="1">
        <f t="array" ref="T5264:U5264">_xlfn.XLOOKUP(Q5264,匹配表1065!L:L,匹配表1065!M:N)</f>
        <v>头痛</v>
      </c>
      <c r="U5264" s="94" t="str">
        <v>神经内科</v>
      </c>
      <c r="V5264" s="95" t="s">
        <v>42</v>
      </c>
      <c r="W5264" s="93">
        <f>_xlfn.XLOOKUP(M5264,匹配表1065!D:D,匹配表1065!F:F)*N5264</f>
        <v>4</v>
      </c>
    </row>
    <row r="5265" customHeight="1" spans="1:23">
      <c r="A5265" s="89" t="s">
        <v>877</v>
      </c>
      <c r="B5265" s="105">
        <v>46215</v>
      </c>
      <c r="C5265" s="91" t="str">
        <f t="shared" si="166"/>
        <v>7月第2周</v>
      </c>
      <c r="D5265" s="89" t="s">
        <v>919</v>
      </c>
      <c r="E5265" s="89" t="str">
        <f t="shared" si="167"/>
        <v>7月第3周--周7</v>
      </c>
      <c r="F5265" s="103" t="s">
        <v>27</v>
      </c>
      <c r="G5265" s="102" t="s">
        <v>28</v>
      </c>
      <c r="H5265" s="92" t="str">
        <f>_xlfn.XLOOKUP(O5265,匹配表1065!T:T,匹配表1065!W:W)</f>
        <v>南京市</v>
      </c>
      <c r="I5265" s="89" t="str">
        <f>_xlfn.XLOOKUP(O5265,匹配表1065!T:T,匹配表1065!X:X)</f>
        <v>PME2006</v>
      </c>
      <c r="J5265" s="102" t="s">
        <v>29</v>
      </c>
      <c r="K5265" s="89" cm="1">
        <f ca="1" t="array" ref="K5265:L5265">_xlfn.XLOOKUP(J5265,匹配表1065!Y:Y,匹配表1065!AA:AB)</f>
        <v>15</v>
      </c>
      <c r="L5265" s="89" t="str">
        <v>3个月以上</v>
      </c>
      <c r="M5265" s="92" t="s">
        <v>55</v>
      </c>
      <c r="N5265" s="102">
        <v>1</v>
      </c>
      <c r="O5265" s="93" t="str">
        <f>_xlfn.XLOOKUP(P5265,匹配表1065!U:U,匹配表1065!T:T)</f>
        <v>HO00000959</v>
      </c>
      <c r="P5265" s="102" t="s">
        <v>196</v>
      </c>
      <c r="Q5265" s="102" t="s">
        <v>197</v>
      </c>
      <c r="R5265" s="89" t="str">
        <f>_xlfn.XLOOKUP(Q5265,匹配表1065!L:L,匹配表1065!O:O)</f>
        <v>C</v>
      </c>
      <c r="S5265" s="93" t="str">
        <f>IFERROR(_xlfn.XLOOKUP(Q5265,匹配表1065!AI:AI,匹配表1065!AJ:AJ),"绿标")</f>
        <v>红标</v>
      </c>
      <c r="T5265" s="93" t="str" cm="1">
        <f t="array" ref="T5265:U5265">_xlfn.XLOOKUP(Q5265,匹配表1065!L:L,匹配表1065!M:N)</f>
        <v>眩晕</v>
      </c>
      <c r="U5265" s="94" t="str">
        <v>神经内科</v>
      </c>
      <c r="V5265" s="95" t="s">
        <v>70</v>
      </c>
      <c r="W5265" s="93">
        <f>_xlfn.XLOOKUP(M5265,匹配表1065!D:D,匹配表1065!F:F)*N5265</f>
        <v>8</v>
      </c>
    </row>
    <row r="5266" customHeight="1" spans="1:23">
      <c r="A5266" s="89" t="s">
        <v>877</v>
      </c>
      <c r="B5266" s="105">
        <v>46215</v>
      </c>
      <c r="C5266" s="91" t="str">
        <f t="shared" si="166"/>
        <v>7月第2周</v>
      </c>
      <c r="D5266" s="89" t="s">
        <v>919</v>
      </c>
      <c r="E5266" s="89" t="str">
        <f t="shared" si="167"/>
        <v>7月第3周--周7</v>
      </c>
      <c r="F5266" s="103" t="s">
        <v>27</v>
      </c>
      <c r="G5266" s="102" t="s">
        <v>28</v>
      </c>
      <c r="H5266" s="92" t="str">
        <f>_xlfn.XLOOKUP(O5266,匹配表1065!T:T,匹配表1065!W:W)</f>
        <v>南京市</v>
      </c>
      <c r="I5266" s="89" t="str">
        <f>_xlfn.XLOOKUP(O5266,匹配表1065!T:T,匹配表1065!X:X)</f>
        <v>PME2039</v>
      </c>
      <c r="J5266" s="102" t="s">
        <v>39</v>
      </c>
      <c r="K5266" s="89" cm="1">
        <f ca="1" t="array" ref="K5266:L5266">_xlfn.XLOOKUP(J5266,匹配表1065!Y:Y,匹配表1065!AA:AB)</f>
        <v>7</v>
      </c>
      <c r="L5266" s="89" t="str">
        <v>3个月以上</v>
      </c>
      <c r="M5266" s="92" t="s">
        <v>35</v>
      </c>
      <c r="N5266" s="102">
        <v>1</v>
      </c>
      <c r="O5266" s="93" t="str">
        <f>_xlfn.XLOOKUP(P5266,匹配表1065!U:U,匹配表1065!T:T)</f>
        <v>HO00000971</v>
      </c>
      <c r="P5266" s="102" t="s">
        <v>40</v>
      </c>
      <c r="Q5266" s="102" t="s">
        <v>379</v>
      </c>
      <c r="R5266" s="89" t="str">
        <f>_xlfn.XLOOKUP(Q5266,匹配表1065!L:L,匹配表1065!O:O)</f>
        <v>A</v>
      </c>
      <c r="S5266" s="93" t="str">
        <f>IFERROR(_xlfn.XLOOKUP(Q5266,匹配表1065!AI:AI,匹配表1065!AJ:AJ),"绿标")</f>
        <v>绿标</v>
      </c>
      <c r="T5266" s="93" t="str" cm="1">
        <f t="array" ref="T5266:U5266">_xlfn.XLOOKUP(Q5266,匹配表1065!L:L,匹配表1065!M:N)</f>
        <v>头痛</v>
      </c>
      <c r="U5266" s="94" t="str">
        <v>神经内科</v>
      </c>
      <c r="V5266" s="95" t="s">
        <v>33</v>
      </c>
      <c r="W5266" s="93">
        <f>_xlfn.XLOOKUP(M5266,匹配表1065!D:D,匹配表1065!F:F)*N5266</f>
        <v>4</v>
      </c>
    </row>
    <row r="5267" customHeight="1" spans="1:23">
      <c r="A5267" s="89" t="s">
        <v>877</v>
      </c>
      <c r="B5267" s="105">
        <v>46215</v>
      </c>
      <c r="C5267" s="91" t="str">
        <f t="shared" si="166"/>
        <v>7月第2周</v>
      </c>
      <c r="D5267" s="89" t="s">
        <v>919</v>
      </c>
      <c r="E5267" s="89" t="str">
        <f t="shared" si="167"/>
        <v>7月第3周--周7</v>
      </c>
      <c r="F5267" s="103" t="s">
        <v>27</v>
      </c>
      <c r="G5267" s="102" t="s">
        <v>28</v>
      </c>
      <c r="H5267" s="92" t="str">
        <f>_xlfn.XLOOKUP(O5267,匹配表1065!T:T,匹配表1065!W:W)</f>
        <v>南京市</v>
      </c>
      <c r="I5267" s="89" t="str">
        <f>_xlfn.XLOOKUP(O5267,匹配表1065!T:T,匹配表1065!X:X)</f>
        <v>PME2005</v>
      </c>
      <c r="J5267" s="102" t="s">
        <v>54</v>
      </c>
      <c r="K5267" s="89" cm="1">
        <f ca="1" t="array" ref="K5267:L5267">_xlfn.XLOOKUP(J5267,匹配表1065!Y:Y,匹配表1065!AA:AB)</f>
        <v>3</v>
      </c>
      <c r="L5267" s="89" t="str">
        <v>3个月以上</v>
      </c>
      <c r="M5267" s="92" t="s">
        <v>55</v>
      </c>
      <c r="N5267" s="102">
        <v>1</v>
      </c>
      <c r="O5267" s="93" t="str">
        <f>_xlfn.XLOOKUP(P5267,匹配表1065!U:U,匹配表1065!T:T)</f>
        <v>HO00000975</v>
      </c>
      <c r="P5267" s="102" t="s">
        <v>56</v>
      </c>
      <c r="Q5267" s="102" t="s">
        <v>592</v>
      </c>
      <c r="R5267" s="89" t="str">
        <f>_xlfn.XLOOKUP(Q5267,匹配表1065!L:L,匹配表1065!O:O)</f>
        <v>A</v>
      </c>
      <c r="S5267" s="93" t="str">
        <f>IFERROR(_xlfn.XLOOKUP(Q5267,匹配表1065!AI:AI,匹配表1065!AJ:AJ),"绿标")</f>
        <v>绿标</v>
      </c>
      <c r="T5267" s="93" t="str" cm="1">
        <f t="array" ref="T5267:U5267">_xlfn.XLOOKUP(Q5267,匹配表1065!L:L,匹配表1065!M:N)</f>
        <v>头痛</v>
      </c>
      <c r="U5267" s="94" t="str">
        <v>神经内科</v>
      </c>
      <c r="V5267" s="95" t="s">
        <v>58</v>
      </c>
      <c r="W5267" s="93">
        <f>_xlfn.XLOOKUP(M5267,匹配表1065!D:D,匹配表1065!F:F)*N5267</f>
        <v>8</v>
      </c>
    </row>
    <row r="5268" customHeight="1" spans="1:23">
      <c r="A5268" s="89" t="s">
        <v>877</v>
      </c>
      <c r="B5268" s="105">
        <v>46215</v>
      </c>
      <c r="C5268" s="91" t="str">
        <f t="shared" si="166"/>
        <v>7月第2周</v>
      </c>
      <c r="D5268" s="89" t="s">
        <v>919</v>
      </c>
      <c r="E5268" s="89" t="str">
        <f t="shared" si="167"/>
        <v>7月第3周--周7</v>
      </c>
      <c r="F5268" s="103" t="s">
        <v>27</v>
      </c>
      <c r="G5268" s="102" t="s">
        <v>104</v>
      </c>
      <c r="H5268" s="92" t="str">
        <f>_xlfn.XLOOKUP(O5268,匹配表1065!T:T,匹配表1065!W:W)</f>
        <v>聊城市</v>
      </c>
      <c r="I5268" s="89" t="str">
        <f>_xlfn.XLOOKUP(O5268,匹配表1065!T:T,匹配表1065!X:X)</f>
        <v>PME2046</v>
      </c>
      <c r="J5268" s="102" t="s">
        <v>108</v>
      </c>
      <c r="K5268" s="89" cm="1">
        <f ca="1" t="array" ref="K5268:L5268">_xlfn.XLOOKUP(J5268,匹配表1065!Y:Y,匹配表1065!AA:AB)</f>
        <v>8</v>
      </c>
      <c r="L5268" s="89" t="str">
        <v>3个月以上</v>
      </c>
      <c r="M5268" s="92" t="s">
        <v>35</v>
      </c>
      <c r="N5268" s="102">
        <v>1</v>
      </c>
      <c r="O5268" s="93" t="str">
        <f>_xlfn.XLOOKUP(P5268,匹配表1065!U:U,匹配表1065!T:T)</f>
        <v>HO00001415</v>
      </c>
      <c r="P5268" s="102" t="s">
        <v>109</v>
      </c>
      <c r="Q5268" s="102" t="s">
        <v>601</v>
      </c>
      <c r="R5268" s="89" t="str">
        <f>_xlfn.XLOOKUP(Q5268,匹配表1065!L:L,匹配表1065!O:O)</f>
        <v>B</v>
      </c>
      <c r="S5268" s="93" t="str">
        <f>IFERROR(_xlfn.XLOOKUP(Q5268,匹配表1065!AI:AI,匹配表1065!AJ:AJ),"绿标")</f>
        <v>绿标</v>
      </c>
      <c r="T5268" s="93" t="str" cm="1">
        <f t="array" ref="T5268:U5268">_xlfn.XLOOKUP(Q5268,匹配表1065!L:L,匹配表1065!M:N)</f>
        <v>脑血管</v>
      </c>
      <c r="U5268" s="94" t="str">
        <v>神经内科</v>
      </c>
      <c r="V5268" s="95" t="s">
        <v>33</v>
      </c>
      <c r="W5268" s="93">
        <f>_xlfn.XLOOKUP(M5268,匹配表1065!D:D,匹配表1065!F:F)*N5268</f>
        <v>4</v>
      </c>
    </row>
    <row r="5269" customHeight="1" spans="1:23">
      <c r="A5269" s="89" t="s">
        <v>877</v>
      </c>
      <c r="B5269" s="105">
        <v>46215</v>
      </c>
      <c r="C5269" s="91" t="str">
        <f t="shared" si="166"/>
        <v>7月第2周</v>
      </c>
      <c r="D5269" s="89" t="s">
        <v>919</v>
      </c>
      <c r="E5269" s="89" t="str">
        <f t="shared" si="167"/>
        <v>7月第3周--周7</v>
      </c>
      <c r="F5269" s="103" t="s">
        <v>27</v>
      </c>
      <c r="G5269" s="102" t="s">
        <v>104</v>
      </c>
      <c r="H5269" s="92" t="str">
        <f>_xlfn.XLOOKUP(O5269,匹配表1065!T:T,匹配表1065!W:W)</f>
        <v>济南市</v>
      </c>
      <c r="I5269" s="89" t="str">
        <f>_xlfn.XLOOKUP(O5269,匹配表1065!T:T,匹配表1065!X:X)</f>
        <v>PME2025</v>
      </c>
      <c r="J5269" s="102" t="s">
        <v>111</v>
      </c>
      <c r="K5269" s="89" cm="1">
        <f ca="1" t="array" ref="K5269:L5269">_xlfn.XLOOKUP(J5269,匹配表1065!Y:Y,匹配表1065!AA:AB)</f>
        <v>30</v>
      </c>
      <c r="L5269" s="89" t="str">
        <v>3个月以上</v>
      </c>
      <c r="M5269" s="92" t="s">
        <v>30</v>
      </c>
      <c r="N5269" s="102">
        <v>1</v>
      </c>
      <c r="O5269" s="93" t="str">
        <f>_xlfn.XLOOKUP(P5269,匹配表1065!U:U,匹配表1065!T:T)</f>
        <v>HO00001400</v>
      </c>
      <c r="P5269" s="102" t="s">
        <v>112</v>
      </c>
      <c r="Q5269" s="102" t="s">
        <v>262</v>
      </c>
      <c r="R5269" s="89" t="str">
        <f>_xlfn.XLOOKUP(Q5269,匹配表1065!L:L,匹配表1065!O:O)</f>
        <v>B</v>
      </c>
      <c r="S5269" s="93" t="str">
        <f>IFERROR(_xlfn.XLOOKUP(Q5269,匹配表1065!AI:AI,匹配表1065!AJ:AJ),"绿标")</f>
        <v>绿标</v>
      </c>
      <c r="T5269" s="93" t="str" cm="1">
        <f t="array" ref="T5269:U5269">_xlfn.XLOOKUP(Q5269,匹配表1065!L:L,匹配表1065!M:N)</f>
        <v>脑血管</v>
      </c>
      <c r="U5269" s="94" t="str">
        <v>神经内科</v>
      </c>
      <c r="V5269" s="95" t="s">
        <v>67</v>
      </c>
      <c r="W5269" s="93">
        <f>_xlfn.XLOOKUP(M5269,匹配表1065!D:D,匹配表1065!F:F)*N5269</f>
        <v>12</v>
      </c>
    </row>
    <row r="5270" customHeight="1" spans="1:23">
      <c r="A5270" s="89" t="s">
        <v>877</v>
      </c>
      <c r="B5270" s="105">
        <v>46215</v>
      </c>
      <c r="C5270" s="91" t="str">
        <f t="shared" si="166"/>
        <v>7月第2周</v>
      </c>
      <c r="D5270" s="89" t="s">
        <v>919</v>
      </c>
      <c r="E5270" s="89" t="str">
        <f t="shared" si="167"/>
        <v>7月第3周--周7</v>
      </c>
      <c r="F5270" s="103" t="s">
        <v>27</v>
      </c>
      <c r="G5270" s="102" t="s">
        <v>104</v>
      </c>
      <c r="H5270" s="92" t="str">
        <f>_xlfn.XLOOKUP(O5270,匹配表1065!T:T,匹配表1065!W:W)</f>
        <v>济南市</v>
      </c>
      <c r="I5270" s="89" t="str">
        <f>_xlfn.XLOOKUP(O5270,匹配表1065!T:T,匹配表1065!X:X)</f>
        <v>PME2026</v>
      </c>
      <c r="J5270" s="102" t="s">
        <v>116</v>
      </c>
      <c r="K5270" s="89" cm="1">
        <f ca="1" t="array" ref="K5270:L5270">_xlfn.XLOOKUP(J5270,匹配表1065!Y:Y,匹配表1065!AA:AB)</f>
        <v>13</v>
      </c>
      <c r="L5270" s="89" t="str">
        <v>3个月以上</v>
      </c>
      <c r="M5270" s="92" t="s">
        <v>35</v>
      </c>
      <c r="N5270" s="102">
        <v>1</v>
      </c>
      <c r="O5270" s="93" t="str">
        <f>_xlfn.XLOOKUP(P5270,匹配表1065!U:U,匹配表1065!T:T)</f>
        <v>HO00001409</v>
      </c>
      <c r="P5270" s="102" t="s">
        <v>117</v>
      </c>
      <c r="Q5270" s="102" t="s">
        <v>118</v>
      </c>
      <c r="R5270" s="89" t="str">
        <f>_xlfn.XLOOKUP(Q5270,匹配表1065!L:L,匹配表1065!O:O)</f>
        <v>A</v>
      </c>
      <c r="S5270" s="93" t="str">
        <f>IFERROR(_xlfn.XLOOKUP(Q5270,匹配表1065!AI:AI,匹配表1065!AJ:AJ),"绿标")</f>
        <v>绿标</v>
      </c>
      <c r="T5270" s="93" t="str" cm="1">
        <f t="array" ref="T5270:U5270">_xlfn.XLOOKUP(Q5270,匹配表1065!L:L,匹配表1065!M:N)</f>
        <v>头痛</v>
      </c>
      <c r="U5270" s="94" t="str">
        <v>神经内科</v>
      </c>
      <c r="V5270" s="95" t="s">
        <v>42</v>
      </c>
      <c r="W5270" s="93">
        <f>_xlfn.XLOOKUP(M5270,匹配表1065!D:D,匹配表1065!F:F)*N5270</f>
        <v>4</v>
      </c>
    </row>
    <row r="5271" customHeight="1" spans="1:23">
      <c r="A5271" s="89" t="s">
        <v>877</v>
      </c>
      <c r="B5271" s="105">
        <v>46215</v>
      </c>
      <c r="C5271" s="91" t="str">
        <f t="shared" si="166"/>
        <v>7月第2周</v>
      </c>
      <c r="D5271" s="89" t="s">
        <v>919</v>
      </c>
      <c r="E5271" s="89" t="str">
        <f t="shared" si="167"/>
        <v>7月第3周--周7</v>
      </c>
      <c r="F5271" s="103" t="s">
        <v>27</v>
      </c>
      <c r="G5271" s="102" t="s">
        <v>104</v>
      </c>
      <c r="H5271" s="92" t="str">
        <f>_xlfn.XLOOKUP(O5271,匹配表1065!T:T,匹配表1065!W:W)</f>
        <v>济南市</v>
      </c>
      <c r="I5271" s="89" t="str">
        <f>_xlfn.XLOOKUP(O5271,匹配表1065!T:T,匹配表1065!X:X)</f>
        <v>PME2025</v>
      </c>
      <c r="J5271" s="102" t="s">
        <v>128</v>
      </c>
      <c r="K5271" s="89" cm="1">
        <f ca="1" t="array" ref="K5271:L5271">_xlfn.XLOOKUP(J5271,匹配表1065!Y:Y,匹配表1065!AA:AB)</f>
        <v>13</v>
      </c>
      <c r="L5271" s="89" t="str">
        <v>3个月以上</v>
      </c>
      <c r="M5271" s="92" t="s">
        <v>35</v>
      </c>
      <c r="N5271" s="102">
        <v>1</v>
      </c>
      <c r="O5271" s="93" t="str">
        <f>_xlfn.XLOOKUP(P5271,匹配表1065!U:U,匹配表1065!T:T)</f>
        <v>HO00001400</v>
      </c>
      <c r="P5271" s="102" t="s">
        <v>112</v>
      </c>
      <c r="Q5271" s="102" t="s">
        <v>357</v>
      </c>
      <c r="R5271" s="89" t="str">
        <f>_xlfn.XLOOKUP(Q5271,匹配表1065!L:L,匹配表1065!O:O)</f>
        <v>B</v>
      </c>
      <c r="S5271" s="93" t="str">
        <f>IFERROR(_xlfn.XLOOKUP(Q5271,匹配表1065!AI:AI,匹配表1065!AJ:AJ),"绿标")</f>
        <v>红标</v>
      </c>
      <c r="T5271" s="93" t="str" cm="1">
        <f t="array" ref="T5271:U5271">_xlfn.XLOOKUP(Q5271,匹配表1065!L:L,匹配表1065!M:N)</f>
        <v>癫痫</v>
      </c>
      <c r="U5271" s="94" t="str">
        <v>神经内科</v>
      </c>
      <c r="V5271" s="95" t="s">
        <v>58</v>
      </c>
      <c r="W5271" s="93">
        <f>_xlfn.XLOOKUP(M5271,匹配表1065!D:D,匹配表1065!F:F)*N5271</f>
        <v>4</v>
      </c>
    </row>
    <row r="5272" customHeight="1" spans="1:23">
      <c r="A5272" s="89" t="s">
        <v>877</v>
      </c>
      <c r="B5272" s="105">
        <v>46215</v>
      </c>
      <c r="C5272" s="91" t="str">
        <f t="shared" si="166"/>
        <v>7月第2周</v>
      </c>
      <c r="D5272" s="89" t="s">
        <v>919</v>
      </c>
      <c r="E5272" s="89" t="str">
        <f t="shared" si="167"/>
        <v>7月第3周--周7</v>
      </c>
      <c r="F5272" s="103" t="s">
        <v>27</v>
      </c>
      <c r="G5272" s="102" t="s">
        <v>104</v>
      </c>
      <c r="H5272" s="92" t="str">
        <f>_xlfn.XLOOKUP(O5272,匹配表1065!T:T,匹配表1065!W:W)</f>
        <v>济南市</v>
      </c>
      <c r="I5272" s="89" t="str">
        <f>_xlfn.XLOOKUP(O5272,匹配表1065!T:T,匹配表1065!X:X)</f>
        <v>PME2024</v>
      </c>
      <c r="J5272" s="102" t="s">
        <v>125</v>
      </c>
      <c r="K5272" s="89" cm="1">
        <f ca="1" t="array" ref="K5272:L5272">_xlfn.XLOOKUP(J5272,匹配表1065!Y:Y,匹配表1065!AA:AB)</f>
        <v>9</v>
      </c>
      <c r="L5272" s="89" t="str">
        <v>3个月以上</v>
      </c>
      <c r="M5272" s="92" t="s">
        <v>35</v>
      </c>
      <c r="N5272" s="102">
        <v>1</v>
      </c>
      <c r="O5272" s="93" t="str">
        <f>_xlfn.XLOOKUP(P5272,匹配表1065!U:U,匹配表1065!T:T)</f>
        <v>HO00001404</v>
      </c>
      <c r="P5272" s="102" t="s">
        <v>126</v>
      </c>
      <c r="Q5272" s="102" t="s">
        <v>414</v>
      </c>
      <c r="R5272" s="89" t="str">
        <f>_xlfn.XLOOKUP(Q5272,匹配表1065!L:L,匹配表1065!O:O)</f>
        <v>B</v>
      </c>
      <c r="S5272" s="93" t="str">
        <f>IFERROR(_xlfn.XLOOKUP(Q5272,匹配表1065!AI:AI,匹配表1065!AJ:AJ),"绿标")</f>
        <v>绿标</v>
      </c>
      <c r="T5272" s="93" t="str" cm="1">
        <f t="array" ref="T5272:U5272">_xlfn.XLOOKUP(Q5272,匹配表1065!L:L,匹配表1065!M:N)</f>
        <v>其他</v>
      </c>
      <c r="U5272" s="94" t="str">
        <v>神经内科</v>
      </c>
      <c r="V5272" s="95" t="s">
        <v>58</v>
      </c>
      <c r="W5272" s="93">
        <f>_xlfn.XLOOKUP(M5272,匹配表1065!D:D,匹配表1065!F:F)*N5272</f>
        <v>4</v>
      </c>
    </row>
    <row r="5273" customHeight="1" spans="1:23">
      <c r="A5273" s="89" t="s">
        <v>877</v>
      </c>
      <c r="B5273" s="105">
        <v>46215</v>
      </c>
      <c r="C5273" s="91" t="str">
        <f t="shared" si="166"/>
        <v>7月第2周</v>
      </c>
      <c r="D5273" s="89" t="s">
        <v>919</v>
      </c>
      <c r="E5273" s="89" t="str">
        <f t="shared" si="167"/>
        <v>7月第3周--周7</v>
      </c>
      <c r="F5273" s="103" t="s">
        <v>27</v>
      </c>
      <c r="G5273" s="92" t="s">
        <v>92</v>
      </c>
      <c r="H5273" s="92" t="str">
        <f>_xlfn.XLOOKUP(O5273,匹配表1065!T:T,匹配表1065!W:W)</f>
        <v>合肥市</v>
      </c>
      <c r="I5273" s="89" t="str">
        <f>_xlfn.XLOOKUP(O5273,匹配表1065!T:T,匹配表1065!X:X)</f>
        <v>PME2048</v>
      </c>
      <c r="J5273" s="102" t="s">
        <v>547</v>
      </c>
      <c r="K5273" s="89" cm="1">
        <f ca="1" t="array" ref="K5273:L5273">_xlfn.XLOOKUP(J5273,匹配表1065!Y:Y,匹配表1065!AA:AB)</f>
        <v>4</v>
      </c>
      <c r="L5273" s="89" t="str">
        <v>3个月以上</v>
      </c>
      <c r="M5273" s="92" t="s">
        <v>35</v>
      </c>
      <c r="N5273" s="102">
        <v>1</v>
      </c>
      <c r="O5273" s="93" t="str">
        <f>_xlfn.XLOOKUP(P5273,匹配表1065!U:U,匹配表1065!T:T)</f>
        <v>HO00002856</v>
      </c>
      <c r="P5273" s="102" t="s">
        <v>613</v>
      </c>
      <c r="Q5273" s="102" t="s">
        <v>920</v>
      </c>
      <c r="R5273" s="89" t="str">
        <f>_xlfn.XLOOKUP(Q5273,匹配表1065!L:L,匹配表1065!O:O)</f>
        <v>B</v>
      </c>
      <c r="S5273" s="93" t="str">
        <f>IFERROR(_xlfn.XLOOKUP(Q5273,匹配表1065!AI:AI,匹配表1065!AJ:AJ),"绿标")</f>
        <v>绿标</v>
      </c>
      <c r="T5273" s="93" t="str" cm="1">
        <f t="array" ref="T5273:U5273">_xlfn.XLOOKUP(Q5273,匹配表1065!L:L,匹配表1065!M:N)</f>
        <v>脑血管</v>
      </c>
      <c r="U5273" s="94" t="str">
        <v>神经内科</v>
      </c>
      <c r="V5273" s="95" t="s">
        <v>58</v>
      </c>
      <c r="W5273" s="93">
        <f>_xlfn.XLOOKUP(M5273,匹配表1065!D:D,匹配表1065!F:F)*N5273</f>
        <v>4</v>
      </c>
    </row>
    <row r="5274" customHeight="1" spans="1:23">
      <c r="A5274" s="89" t="s">
        <v>877</v>
      </c>
      <c r="B5274" s="105">
        <v>46215</v>
      </c>
      <c r="C5274" s="91" t="str">
        <f t="shared" si="166"/>
        <v>7月第2周</v>
      </c>
      <c r="D5274" s="89" t="s">
        <v>919</v>
      </c>
      <c r="E5274" s="89" t="str">
        <f t="shared" si="167"/>
        <v>7月第3周--周7</v>
      </c>
      <c r="F5274" s="103" t="s">
        <v>27</v>
      </c>
      <c r="G5274" s="89" t="s">
        <v>63</v>
      </c>
      <c r="H5274" s="92" t="str">
        <f>_xlfn.XLOOKUP(O5274,匹配表1065!T:T,匹配表1065!W:W)</f>
        <v>徐州市</v>
      </c>
      <c r="I5274" s="89" t="str">
        <f>_xlfn.XLOOKUP(O5274,匹配表1065!T:T,匹配表1065!X:X)</f>
        <v>PME2008</v>
      </c>
      <c r="J5274" s="102" t="s">
        <v>81</v>
      </c>
      <c r="K5274" s="89" cm="1">
        <f ca="1" t="array" ref="K5274:L5274">_xlfn.XLOOKUP(J5274,匹配表1065!Y:Y,匹配表1065!AA:AB)</f>
        <v>19</v>
      </c>
      <c r="L5274" s="89" t="str">
        <v>3个月以上</v>
      </c>
      <c r="M5274" s="92" t="s">
        <v>35</v>
      </c>
      <c r="N5274" s="102">
        <v>1</v>
      </c>
      <c r="O5274" s="93" t="str">
        <f>_xlfn.XLOOKUP(P5274,匹配表1065!U:U,匹配表1065!T:T)</f>
        <v>HO00000989</v>
      </c>
      <c r="P5274" s="102" t="s">
        <v>214</v>
      </c>
      <c r="Q5274" s="102" t="s">
        <v>215</v>
      </c>
      <c r="R5274" s="89" t="str">
        <f>_xlfn.XLOOKUP(Q5274,匹配表1065!L:L,匹配表1065!O:O)</f>
        <v>A</v>
      </c>
      <c r="S5274" s="93" t="str">
        <f>IFERROR(_xlfn.XLOOKUP(Q5274,匹配表1065!AI:AI,匹配表1065!AJ:AJ),"绿标")</f>
        <v>红标</v>
      </c>
      <c r="T5274" s="93" t="str" cm="1">
        <f t="array" ref="T5274:U5274">_xlfn.XLOOKUP(Q5274,匹配表1065!L:L,匹配表1065!M:N)</f>
        <v>头痛</v>
      </c>
      <c r="U5274" s="94" t="str">
        <v>神经内科</v>
      </c>
      <c r="V5274" s="95" t="s">
        <v>58</v>
      </c>
      <c r="W5274" s="93">
        <f>_xlfn.XLOOKUP(M5274,匹配表1065!D:D,匹配表1065!F:F)*N5274</f>
        <v>4</v>
      </c>
    </row>
    <row r="5275" customHeight="1" spans="1:23">
      <c r="A5275" s="89" t="s">
        <v>877</v>
      </c>
      <c r="B5275" s="105">
        <v>46215</v>
      </c>
      <c r="C5275" s="91" t="str">
        <f t="shared" si="166"/>
        <v>7月第2周</v>
      </c>
      <c r="D5275" s="89" t="s">
        <v>919</v>
      </c>
      <c r="E5275" s="89" t="str">
        <f t="shared" si="167"/>
        <v>7月第3周--周7</v>
      </c>
      <c r="F5275" s="103" t="s">
        <v>27</v>
      </c>
      <c r="G5275" s="89" t="s">
        <v>63</v>
      </c>
      <c r="H5275" s="92" t="str">
        <f>_xlfn.XLOOKUP(O5275,匹配表1065!T:T,匹配表1065!W:W)</f>
        <v>南京市</v>
      </c>
      <c r="I5275" s="89" t="str">
        <f>_xlfn.XLOOKUP(O5275,匹配表1065!T:T,匹配表1065!X:X)</f>
        <v>PME2002</v>
      </c>
      <c r="J5275" s="102" t="s">
        <v>410</v>
      </c>
      <c r="K5275" s="89" cm="1">
        <f ca="1" t="array" ref="K5275:L5275">_xlfn.XLOOKUP(J5275,匹配表1065!Y:Y,匹配表1065!AA:AB)</f>
        <v>1</v>
      </c>
      <c r="L5275" s="89" t="str">
        <v>3个月以内</v>
      </c>
      <c r="M5275" s="92" t="s">
        <v>30</v>
      </c>
      <c r="N5275" s="102">
        <v>2</v>
      </c>
      <c r="O5275" s="93" t="str">
        <f>_xlfn.XLOOKUP(P5275,匹配表1065!U:U,匹配表1065!T:T)</f>
        <v>HO00000964</v>
      </c>
      <c r="P5275" s="102" t="s">
        <v>90</v>
      </c>
      <c r="Q5275" s="102" t="s">
        <v>333</v>
      </c>
      <c r="R5275" s="89" t="str">
        <f>_xlfn.XLOOKUP(Q5275,匹配表1065!L:L,匹配表1065!O:O)</f>
        <v>A</v>
      </c>
      <c r="S5275" s="93" t="str">
        <f>IFERROR(_xlfn.XLOOKUP(Q5275,匹配表1065!AI:AI,匹配表1065!AJ:AJ),"绿标")</f>
        <v>红标</v>
      </c>
      <c r="T5275" s="93" t="str" cm="1">
        <f t="array" ref="T5275:U5275">_xlfn.XLOOKUP(Q5275,匹配表1065!L:L,匹配表1065!M:N)</f>
        <v>头痛</v>
      </c>
      <c r="U5275" s="94" t="str">
        <v>神经内科</v>
      </c>
      <c r="V5275" s="95" t="s">
        <v>70</v>
      </c>
      <c r="W5275" s="93">
        <f>_xlfn.XLOOKUP(M5275,匹配表1065!D:D,匹配表1065!F:F)*N5275</f>
        <v>24</v>
      </c>
    </row>
    <row r="5276" customHeight="1" spans="1:23">
      <c r="A5276" s="89" t="s">
        <v>877</v>
      </c>
      <c r="B5276" s="105">
        <v>46215</v>
      </c>
      <c r="C5276" s="91" t="str">
        <f t="shared" si="166"/>
        <v>7月第2周</v>
      </c>
      <c r="D5276" s="89" t="s">
        <v>919</v>
      </c>
      <c r="E5276" s="89" t="str">
        <f t="shared" si="167"/>
        <v>7月第3周--周7</v>
      </c>
      <c r="F5276" s="103" t="s">
        <v>27</v>
      </c>
      <c r="G5276" s="89" t="s">
        <v>63</v>
      </c>
      <c r="H5276" s="92" t="str">
        <f>_xlfn.XLOOKUP(O5276,匹配表1065!T:T,匹配表1065!W:W)</f>
        <v>南京市</v>
      </c>
      <c r="I5276" s="89" t="str">
        <f>_xlfn.XLOOKUP(O5276,匹配表1065!T:T,匹配表1065!X:X)</f>
        <v>PME2002</v>
      </c>
      <c r="J5276" s="102" t="s">
        <v>410</v>
      </c>
      <c r="K5276" s="89" cm="1">
        <f ca="1" t="array" ref="K5276:L5276">_xlfn.XLOOKUP(J5276,匹配表1065!Y:Y,匹配表1065!AA:AB)</f>
        <v>1</v>
      </c>
      <c r="L5276" s="89" t="str">
        <v>3个月以内</v>
      </c>
      <c r="M5276" s="92" t="s">
        <v>55</v>
      </c>
      <c r="N5276" s="102">
        <v>1</v>
      </c>
      <c r="O5276" s="93" t="str">
        <f>_xlfn.XLOOKUP(P5276,匹配表1065!U:U,匹配表1065!T:T)</f>
        <v>HO00000964</v>
      </c>
      <c r="P5276" s="102" t="s">
        <v>90</v>
      </c>
      <c r="Q5276" s="102" t="s">
        <v>333</v>
      </c>
      <c r="R5276" s="89" t="str">
        <f>_xlfn.XLOOKUP(Q5276,匹配表1065!L:L,匹配表1065!O:O)</f>
        <v>A</v>
      </c>
      <c r="S5276" s="93" t="str">
        <f>IFERROR(_xlfn.XLOOKUP(Q5276,匹配表1065!AI:AI,匹配表1065!AJ:AJ),"绿标")</f>
        <v>红标</v>
      </c>
      <c r="T5276" s="93" t="str" cm="1">
        <f t="array" ref="T5276:U5276">_xlfn.XLOOKUP(Q5276,匹配表1065!L:L,匹配表1065!M:N)</f>
        <v>头痛</v>
      </c>
      <c r="U5276" s="94" t="str">
        <v>神经内科</v>
      </c>
      <c r="V5276" s="95" t="s">
        <v>70</v>
      </c>
      <c r="W5276" s="93">
        <f>_xlfn.XLOOKUP(M5276,匹配表1065!D:D,匹配表1065!F:F)*N5276</f>
        <v>8</v>
      </c>
    </row>
    <row r="5277" customHeight="1" spans="1:23">
      <c r="A5277" s="89" t="s">
        <v>877</v>
      </c>
      <c r="B5277" s="105">
        <v>46215</v>
      </c>
      <c r="C5277" s="91" t="str">
        <f t="shared" si="166"/>
        <v>7月第2周</v>
      </c>
      <c r="D5277" s="89" t="s">
        <v>919</v>
      </c>
      <c r="E5277" s="89" t="str">
        <f t="shared" si="167"/>
        <v>7月第3周--周7</v>
      </c>
      <c r="F5277" s="103" t="s">
        <v>27</v>
      </c>
      <c r="G5277" s="89" t="s">
        <v>63</v>
      </c>
      <c r="H5277" s="92" t="str">
        <f>_xlfn.XLOOKUP(O5277,匹配表1065!T:T,匹配表1065!W:W)</f>
        <v>南京市</v>
      </c>
      <c r="I5277" s="89" t="str">
        <f>_xlfn.XLOOKUP(O5277,匹配表1065!T:T,匹配表1065!X:X)</f>
        <v>PME2002</v>
      </c>
      <c r="J5277" s="102" t="s">
        <v>84</v>
      </c>
      <c r="K5277" s="89" cm="1">
        <f ca="1" t="array" ref="K5277:L5277">_xlfn.XLOOKUP(J5277,匹配表1065!Y:Y,匹配表1065!AA:AB)</f>
        <v>31</v>
      </c>
      <c r="L5277" s="89" t="str">
        <v>3个月以上</v>
      </c>
      <c r="M5277" s="92" t="s">
        <v>30</v>
      </c>
      <c r="N5277" s="102">
        <v>1</v>
      </c>
      <c r="O5277" s="93" t="str">
        <f>_xlfn.XLOOKUP(P5277,匹配表1065!U:U,匹配表1065!T:T)</f>
        <v>HO00111156</v>
      </c>
      <c r="P5277" s="102" t="s">
        <v>85</v>
      </c>
      <c r="Q5277" s="102" t="s">
        <v>360</v>
      </c>
      <c r="R5277" s="89" t="str">
        <f>_xlfn.XLOOKUP(Q5277,匹配表1065!L:L,匹配表1065!O:O)</f>
        <v>B</v>
      </c>
      <c r="S5277" s="93" t="str">
        <f>IFERROR(_xlfn.XLOOKUP(Q5277,匹配表1065!AI:AI,匹配表1065!AJ:AJ),"绿标")</f>
        <v>绿标</v>
      </c>
      <c r="T5277" s="93" t="str" cm="1">
        <f t="array" ref="T5277:U5277">_xlfn.XLOOKUP(Q5277,匹配表1065!L:L,匹配表1065!M:N)</f>
        <v>脑血管</v>
      </c>
      <c r="U5277" s="94" t="str">
        <v>神经内科</v>
      </c>
      <c r="V5277" s="95" t="s">
        <v>70</v>
      </c>
      <c r="W5277" s="93">
        <f>_xlfn.XLOOKUP(M5277,匹配表1065!D:D,匹配表1065!F:F)*N5277</f>
        <v>12</v>
      </c>
    </row>
    <row r="5278" customHeight="1" spans="1:23">
      <c r="A5278" s="89" t="s">
        <v>877</v>
      </c>
      <c r="B5278" s="105">
        <v>46215</v>
      </c>
      <c r="C5278" s="91" t="str">
        <f t="shared" si="166"/>
        <v>7月第2周</v>
      </c>
      <c r="D5278" s="89" t="s">
        <v>919</v>
      </c>
      <c r="E5278" s="89" t="str">
        <f t="shared" si="167"/>
        <v>7月第3周--周7</v>
      </c>
      <c r="F5278" s="103" t="s">
        <v>27</v>
      </c>
      <c r="G5278" s="102" t="s">
        <v>136</v>
      </c>
      <c r="H5278" s="92" t="str">
        <f>_xlfn.XLOOKUP(O5278,匹配表1065!T:T,匹配表1065!W:W)</f>
        <v>青岛市</v>
      </c>
      <c r="I5278" s="89" t="str">
        <f>_xlfn.XLOOKUP(O5278,匹配表1065!T:T,匹配表1065!X:X)</f>
        <v>PME2033</v>
      </c>
      <c r="J5278" s="102" t="s">
        <v>137</v>
      </c>
      <c r="K5278" s="89" cm="1">
        <f ca="1" t="array" ref="K5278:L5278">_xlfn.XLOOKUP(J5278,匹配表1065!Y:Y,匹配表1065!AA:AB)</f>
        <v>10</v>
      </c>
      <c r="L5278" s="89" t="str">
        <v>3个月以上</v>
      </c>
      <c r="M5278" s="92" t="s">
        <v>35</v>
      </c>
      <c r="N5278" s="102">
        <v>1</v>
      </c>
      <c r="O5278" s="93" t="str">
        <f>_xlfn.XLOOKUP(P5278,匹配表1065!U:U,匹配表1065!T:T)</f>
        <v>HO00001481</v>
      </c>
      <c r="P5278" s="102" t="s">
        <v>246</v>
      </c>
      <c r="Q5278" s="102" t="s">
        <v>306</v>
      </c>
      <c r="R5278" s="89" t="str">
        <f>_xlfn.XLOOKUP(Q5278,匹配表1065!L:L,匹配表1065!O:O)</f>
        <v>A</v>
      </c>
      <c r="S5278" s="93" t="str">
        <f>IFERROR(_xlfn.XLOOKUP(Q5278,匹配表1065!AI:AI,匹配表1065!AJ:AJ),"绿标")</f>
        <v>红标</v>
      </c>
      <c r="T5278" s="93" t="str" cm="1">
        <f t="array" ref="T5278:U5278">_xlfn.XLOOKUP(Q5278,匹配表1065!L:L,匹配表1065!M:N)</f>
        <v>头痛</v>
      </c>
      <c r="U5278" s="94" t="str">
        <v>神经内科</v>
      </c>
      <c r="V5278" s="95" t="s">
        <v>58</v>
      </c>
      <c r="W5278" s="93">
        <f>_xlfn.XLOOKUP(M5278,匹配表1065!D:D,匹配表1065!F:F)*N5278</f>
        <v>4</v>
      </c>
    </row>
    <row r="5279" customHeight="1" spans="1:23">
      <c r="A5279" s="89" t="s">
        <v>877</v>
      </c>
      <c r="B5279" s="105">
        <v>46215</v>
      </c>
      <c r="C5279" s="91" t="str">
        <f t="shared" si="166"/>
        <v>7月第2周</v>
      </c>
      <c r="D5279" s="89" t="s">
        <v>919</v>
      </c>
      <c r="E5279" s="89" t="str">
        <f t="shared" si="167"/>
        <v>7月第3周--周7</v>
      </c>
      <c r="F5279" s="103" t="s">
        <v>27</v>
      </c>
      <c r="G5279" s="102" t="s">
        <v>136</v>
      </c>
      <c r="H5279" s="92" t="str">
        <f>_xlfn.XLOOKUP(O5279,匹配表1065!T:T,匹配表1065!W:W)</f>
        <v>青岛市</v>
      </c>
      <c r="I5279" s="89" t="str">
        <f>_xlfn.XLOOKUP(O5279,匹配表1065!T:T,匹配表1065!X:X)</f>
        <v>PME2032</v>
      </c>
      <c r="J5279" s="102" t="s">
        <v>143</v>
      </c>
      <c r="K5279" s="89" cm="1">
        <f ca="1" t="array" ref="K5279:L5279">_xlfn.XLOOKUP(J5279,匹配表1065!Y:Y,匹配表1065!AA:AB)</f>
        <v>31</v>
      </c>
      <c r="L5279" s="89" t="str">
        <v>3个月以上</v>
      </c>
      <c r="M5279" s="92" t="s">
        <v>35</v>
      </c>
      <c r="N5279" s="102">
        <v>1</v>
      </c>
      <c r="O5279" s="93" t="str">
        <f>_xlfn.XLOOKUP(P5279,匹配表1065!U:U,匹配表1065!T:T)</f>
        <v>HO00001482</v>
      </c>
      <c r="P5279" s="102" t="s">
        <v>146</v>
      </c>
      <c r="Q5279" s="102" t="s">
        <v>147</v>
      </c>
      <c r="R5279" s="89" t="str">
        <f>_xlfn.XLOOKUP(Q5279,匹配表1065!L:L,匹配表1065!O:O)</f>
        <v>A</v>
      </c>
      <c r="S5279" s="93" t="str">
        <f>IFERROR(_xlfn.XLOOKUP(Q5279,匹配表1065!AI:AI,匹配表1065!AJ:AJ),"绿标")</f>
        <v>红标</v>
      </c>
      <c r="T5279" s="93" t="str" cm="1">
        <f t="array" ref="T5279:U5279">_xlfn.XLOOKUP(Q5279,匹配表1065!L:L,匹配表1065!M:N)</f>
        <v>头痛</v>
      </c>
      <c r="U5279" s="94" t="str">
        <v>神经内科</v>
      </c>
      <c r="V5279" s="95" t="s">
        <v>70</v>
      </c>
      <c r="W5279" s="93">
        <f>_xlfn.XLOOKUP(M5279,匹配表1065!D:D,匹配表1065!F:F)*N5279</f>
        <v>4</v>
      </c>
    </row>
    <row r="5280" customHeight="1" spans="1:23">
      <c r="A5280" s="89" t="s">
        <v>877</v>
      </c>
      <c r="B5280" s="105">
        <v>46215</v>
      </c>
      <c r="C5280" s="91" t="str">
        <f t="shared" si="166"/>
        <v>7月第2周</v>
      </c>
      <c r="D5280" s="89" t="s">
        <v>919</v>
      </c>
      <c r="E5280" s="89" t="str">
        <f t="shared" si="167"/>
        <v>7月第3周--周7</v>
      </c>
      <c r="F5280" s="103" t="s">
        <v>27</v>
      </c>
      <c r="G5280" s="102" t="s">
        <v>136</v>
      </c>
      <c r="H5280" s="92" t="str">
        <f>_xlfn.XLOOKUP(O5280,匹配表1065!T:T,匹配表1065!W:W)</f>
        <v>淄博市</v>
      </c>
      <c r="I5280" s="89" t="str">
        <f>_xlfn.XLOOKUP(O5280,匹配表1065!T:T,匹配表1065!X:X)</f>
        <v>PME2043</v>
      </c>
      <c r="J5280" s="102" t="s">
        <v>140</v>
      </c>
      <c r="K5280" s="89" cm="1">
        <f ca="1" t="array" ref="K5280:L5280">_xlfn.XLOOKUP(J5280,匹配表1065!Y:Y,匹配表1065!AA:AB)</f>
        <v>9</v>
      </c>
      <c r="L5280" s="89" t="str">
        <v>3个月以上</v>
      </c>
      <c r="M5280" s="92" t="s">
        <v>35</v>
      </c>
      <c r="N5280" s="102">
        <v>1</v>
      </c>
      <c r="O5280" s="93" t="str">
        <f>_xlfn.XLOOKUP(P5280,匹配表1065!U:U,匹配表1065!T:T)</f>
        <v>HO00001431</v>
      </c>
      <c r="P5280" s="102" t="s">
        <v>244</v>
      </c>
      <c r="Q5280" s="102" t="s">
        <v>678</v>
      </c>
      <c r="R5280" s="89" t="str">
        <f>_xlfn.XLOOKUP(Q5280,匹配表1065!L:L,匹配表1065!O:O)</f>
        <v>B</v>
      </c>
      <c r="S5280" s="93" t="str">
        <f>IFERROR(_xlfn.XLOOKUP(Q5280,匹配表1065!AI:AI,匹配表1065!AJ:AJ),"绿标")</f>
        <v>黑标</v>
      </c>
      <c r="T5280" s="93" t="str" cm="1">
        <f t="array" ref="T5280:U5280">_xlfn.XLOOKUP(Q5280,匹配表1065!L:L,匹配表1065!M:N)</f>
        <v>脑血管</v>
      </c>
      <c r="U5280" s="94" t="str">
        <v>神经内科</v>
      </c>
      <c r="V5280" s="95" t="s">
        <v>42</v>
      </c>
      <c r="W5280" s="93">
        <f>_xlfn.XLOOKUP(M5280,匹配表1065!D:D,匹配表1065!F:F)*N5280</f>
        <v>4</v>
      </c>
    </row>
    <row r="5281" customHeight="1" spans="1:23">
      <c r="A5281" s="89" t="s">
        <v>877</v>
      </c>
      <c r="B5281" s="105">
        <v>46215</v>
      </c>
      <c r="C5281" s="91" t="str">
        <f t="shared" si="166"/>
        <v>7月第2周</v>
      </c>
      <c r="D5281" s="89" t="s">
        <v>919</v>
      </c>
      <c r="E5281" s="89" t="str">
        <f t="shared" si="167"/>
        <v>7月第3周--周7</v>
      </c>
      <c r="F5281" s="103" t="s">
        <v>27</v>
      </c>
      <c r="G5281" s="102" t="s">
        <v>136</v>
      </c>
      <c r="H5281" s="92" t="str">
        <f>_xlfn.XLOOKUP(O5281,匹配表1065!T:T,匹配表1065!W:W)</f>
        <v>青岛市</v>
      </c>
      <c r="I5281" s="89" t="str">
        <f>_xlfn.XLOOKUP(O5281,匹配表1065!T:T,匹配表1065!X:X)</f>
        <v>PME2035</v>
      </c>
      <c r="J5281" s="102" t="s">
        <v>150</v>
      </c>
      <c r="K5281" s="89" cm="1">
        <f ca="1" t="array" ref="K5281:L5281">_xlfn.XLOOKUP(J5281,匹配表1065!Y:Y,匹配表1065!AA:AB)</f>
        <v>8</v>
      </c>
      <c r="L5281" s="89" t="str">
        <v>3个月以上</v>
      </c>
      <c r="M5281" s="92" t="s">
        <v>35</v>
      </c>
      <c r="N5281" s="102">
        <v>1</v>
      </c>
      <c r="O5281" s="93" t="str">
        <f>_xlfn.XLOOKUP(P5281,匹配表1065!U:U,匹配表1065!T:T)</f>
        <v>HO00001483</v>
      </c>
      <c r="P5281" s="102" t="s">
        <v>259</v>
      </c>
      <c r="Q5281" s="102" t="s">
        <v>340</v>
      </c>
      <c r="R5281" s="89" t="str">
        <f>_xlfn.XLOOKUP(Q5281,匹配表1065!L:L,匹配表1065!O:O)</f>
        <v>A</v>
      </c>
      <c r="S5281" s="93" t="str">
        <f>IFERROR(_xlfn.XLOOKUP(Q5281,匹配表1065!AI:AI,匹配表1065!AJ:AJ),"绿标")</f>
        <v>红标</v>
      </c>
      <c r="T5281" s="93" t="str" cm="1">
        <f t="array" ref="T5281:U5281">_xlfn.XLOOKUP(Q5281,匹配表1065!L:L,匹配表1065!M:N)</f>
        <v>头痛</v>
      </c>
      <c r="U5281" s="94" t="str">
        <v>神经内科</v>
      </c>
      <c r="V5281" s="95" t="s">
        <v>33</v>
      </c>
      <c r="W5281" s="93">
        <f>_xlfn.XLOOKUP(M5281,匹配表1065!D:D,匹配表1065!F:F)*N5281</f>
        <v>4</v>
      </c>
    </row>
    <row r="5282" customHeight="1" spans="1:23">
      <c r="A5282" s="89" t="s">
        <v>877</v>
      </c>
      <c r="B5282" s="105">
        <v>46215</v>
      </c>
      <c r="C5282" s="91" t="str">
        <f t="shared" si="166"/>
        <v>7月第2周</v>
      </c>
      <c r="D5282" s="89" t="s">
        <v>919</v>
      </c>
      <c r="E5282" s="89" t="str">
        <f t="shared" si="167"/>
        <v>7月第3周--周7</v>
      </c>
      <c r="F5282" s="103" t="s">
        <v>27</v>
      </c>
      <c r="G5282" s="102" t="s">
        <v>136</v>
      </c>
      <c r="H5282" s="92" t="str">
        <f>_xlfn.XLOOKUP(O5282,匹配表1065!T:T,匹配表1065!W:W)</f>
        <v>潍坊市</v>
      </c>
      <c r="I5282" s="89" t="str">
        <f>_xlfn.XLOOKUP(O5282,匹配表1065!T:T,匹配表1065!X:X)</f>
        <v>PME2036</v>
      </c>
      <c r="J5282" s="102" t="s">
        <v>161</v>
      </c>
      <c r="K5282" s="89" cm="1">
        <f ca="1" t="array" ref="K5282:L5282">_xlfn.XLOOKUP(J5282,匹配表1065!Y:Y,匹配表1065!AA:AB)</f>
        <v>1519</v>
      </c>
      <c r="L5282" s="89" t="str">
        <v>3个月以上</v>
      </c>
      <c r="M5282" s="92" t="s">
        <v>55</v>
      </c>
      <c r="N5282" s="102">
        <v>1</v>
      </c>
      <c r="O5282" s="93" t="str">
        <f>_xlfn.XLOOKUP(P5282,匹配表1065!U:U,匹配表1065!T:T)</f>
        <v>HO00001521</v>
      </c>
      <c r="P5282" s="102" t="s">
        <v>162</v>
      </c>
      <c r="Q5282" s="102" t="s">
        <v>636</v>
      </c>
      <c r="R5282" s="89" t="str">
        <f>_xlfn.XLOOKUP(Q5282,匹配表1065!L:L,匹配表1065!O:O)</f>
        <v>C</v>
      </c>
      <c r="S5282" s="93" t="str">
        <f>IFERROR(_xlfn.XLOOKUP(Q5282,匹配表1065!AI:AI,匹配表1065!AJ:AJ),"绿标")</f>
        <v>绿标</v>
      </c>
      <c r="T5282" s="93" t="str" cm="1">
        <f t="array" ref="T5282:U5282">_xlfn.XLOOKUP(Q5282,匹配表1065!L:L,匹配表1065!M:N)</f>
        <v>眩晕</v>
      </c>
      <c r="U5282" s="94" t="str">
        <v>神经内科</v>
      </c>
      <c r="V5282" s="95" t="s">
        <v>42</v>
      </c>
      <c r="W5282" s="93">
        <f>_xlfn.XLOOKUP(M5282,匹配表1065!D:D,匹配表1065!F:F)*N5282</f>
        <v>8</v>
      </c>
    </row>
    <row r="5283" customHeight="1" spans="1:23">
      <c r="A5283" s="89" t="s">
        <v>877</v>
      </c>
      <c r="B5283" s="105">
        <v>46215</v>
      </c>
      <c r="C5283" s="91" t="str">
        <f t="shared" si="166"/>
        <v>7月第2周</v>
      </c>
      <c r="D5283" s="89" t="s">
        <v>919</v>
      </c>
      <c r="E5283" s="89" t="str">
        <f t="shared" si="167"/>
        <v>7月第3周--周7</v>
      </c>
      <c r="F5283" s="103" t="s">
        <v>27</v>
      </c>
      <c r="G5283" s="102" t="s">
        <v>136</v>
      </c>
      <c r="H5283" s="92" t="str">
        <f>_xlfn.XLOOKUP(O5283,匹配表1065!T:T,匹配表1065!W:W)</f>
        <v>青岛市</v>
      </c>
      <c r="I5283" s="89" t="str">
        <f>_xlfn.XLOOKUP(O5283,匹配表1065!T:T,匹配表1065!X:X)</f>
        <v>PME2031</v>
      </c>
      <c r="J5283" s="102" t="s">
        <v>155</v>
      </c>
      <c r="K5283" s="89" cm="1">
        <f ca="1" t="array" ref="K5283:L5283">_xlfn.XLOOKUP(J5283,匹配表1065!Y:Y,匹配表1065!AA:AB)</f>
        <v>31</v>
      </c>
      <c r="L5283" s="89" t="str">
        <v>3个月以上</v>
      </c>
      <c r="M5283" s="92" t="s">
        <v>35</v>
      </c>
      <c r="N5283" s="102">
        <v>1</v>
      </c>
      <c r="O5283" s="93" t="str">
        <f>_xlfn.XLOOKUP(P5283,匹配表1065!U:U,匹配表1065!T:T)</f>
        <v>HO00072793</v>
      </c>
      <c r="P5283" s="102" t="s">
        <v>159</v>
      </c>
      <c r="Q5283" s="102" t="s">
        <v>250</v>
      </c>
      <c r="R5283" s="89" t="str">
        <f>_xlfn.XLOOKUP(Q5283,匹配表1065!L:L,匹配表1065!O:O)</f>
        <v>A</v>
      </c>
      <c r="S5283" s="93" t="str">
        <f>IFERROR(_xlfn.XLOOKUP(Q5283,匹配表1065!AI:AI,匹配表1065!AJ:AJ),"绿标")</f>
        <v>绿标</v>
      </c>
      <c r="T5283" s="93" t="str" cm="1">
        <f t="array" ref="T5283:U5283">_xlfn.XLOOKUP(Q5283,匹配表1065!L:L,匹配表1065!M:N)</f>
        <v>头痛</v>
      </c>
      <c r="U5283" s="94" t="str">
        <v>神经内科</v>
      </c>
      <c r="V5283" s="95" t="s">
        <v>67</v>
      </c>
      <c r="W5283" s="93">
        <f>_xlfn.XLOOKUP(M5283,匹配表1065!D:D,匹配表1065!F:F)*N5283</f>
        <v>4</v>
      </c>
    </row>
    <row r="5284" customHeight="1" spans="1:23">
      <c r="A5284" s="89" t="s">
        <v>877</v>
      </c>
      <c r="B5284" s="105">
        <v>46215</v>
      </c>
      <c r="C5284" s="91" t="str">
        <f t="shared" si="166"/>
        <v>7月第2周</v>
      </c>
      <c r="D5284" s="89" t="s">
        <v>919</v>
      </c>
      <c r="E5284" s="89" t="str">
        <f t="shared" si="167"/>
        <v>7月第3周--周7</v>
      </c>
      <c r="F5284" s="103" t="s">
        <v>27</v>
      </c>
      <c r="G5284" s="102" t="s">
        <v>136</v>
      </c>
      <c r="H5284" s="92" t="str">
        <f>_xlfn.XLOOKUP(O5284,匹配表1065!T:T,匹配表1065!W:W)</f>
        <v>烟台市</v>
      </c>
      <c r="I5284" s="89" t="str">
        <f>_xlfn.XLOOKUP(O5284,匹配表1065!T:T,匹配表1065!X:X)</f>
        <v>PME2034</v>
      </c>
      <c r="J5284" s="102" t="s">
        <v>501</v>
      </c>
      <c r="K5284" s="89" cm="1">
        <f ca="1" t="array" ref="K5284:L5284">_xlfn.XLOOKUP(J5284,匹配表1065!Y:Y,匹配表1065!AA:AB)</f>
        <v>4</v>
      </c>
      <c r="L5284" s="89" t="str">
        <v>3个月以上</v>
      </c>
      <c r="M5284" s="92" t="s">
        <v>35</v>
      </c>
      <c r="N5284" s="102">
        <v>1</v>
      </c>
      <c r="O5284" s="93" t="str">
        <f>_xlfn.XLOOKUP(P5284,匹配表1065!U:U,匹配表1065!T:T)</f>
        <v>HO00024017</v>
      </c>
      <c r="P5284" s="102" t="s">
        <v>698</v>
      </c>
      <c r="Q5284" s="102" t="s">
        <v>914</v>
      </c>
      <c r="R5284" s="89" t="str">
        <f>_xlfn.XLOOKUP(Q5284,匹配表1065!L:L,匹配表1065!O:O)</f>
        <v>A</v>
      </c>
      <c r="S5284" s="93" t="str">
        <f>IFERROR(_xlfn.XLOOKUP(Q5284,匹配表1065!AI:AI,匹配表1065!AJ:AJ),"绿标")</f>
        <v>绿标</v>
      </c>
      <c r="T5284" s="93" t="str" cm="1">
        <f t="array" ref="T5284:U5284">_xlfn.XLOOKUP(Q5284,匹配表1065!L:L,匹配表1065!M:N)</f>
        <v>头痛</v>
      </c>
      <c r="U5284" s="94" t="str">
        <v>神经内科</v>
      </c>
      <c r="V5284" s="95" t="s">
        <v>58</v>
      </c>
      <c r="W5284" s="93">
        <f>_xlfn.XLOOKUP(M5284,匹配表1065!D:D,匹配表1065!F:F)*N5284</f>
        <v>4</v>
      </c>
    </row>
    <row r="5285" customHeight="1" spans="1:23">
      <c r="A5285" s="89" t="s">
        <v>877</v>
      </c>
      <c r="B5285" s="105">
        <v>46215</v>
      </c>
      <c r="C5285" s="91" t="str">
        <f t="shared" si="166"/>
        <v>7月第2周</v>
      </c>
      <c r="D5285" s="89" t="s">
        <v>919</v>
      </c>
      <c r="E5285" s="89" t="str">
        <f t="shared" si="167"/>
        <v>7月第3周--周7</v>
      </c>
      <c r="F5285" s="103" t="s">
        <v>27</v>
      </c>
      <c r="G5285" s="102" t="s">
        <v>167</v>
      </c>
      <c r="H5285" s="92" t="str">
        <f>_xlfn.XLOOKUP(O5285,匹配表1065!T:T,匹配表1065!W:W)</f>
        <v>南通市</v>
      </c>
      <c r="I5285" s="89" t="str">
        <f>_xlfn.XLOOKUP(O5285,匹配表1065!T:T,匹配表1065!X:X)</f>
        <v>PME2013</v>
      </c>
      <c r="J5285" s="102" t="s">
        <v>180</v>
      </c>
      <c r="K5285" s="89" cm="1">
        <f ca="1" t="array" ref="K5285:L5285">_xlfn.XLOOKUP(J5285,匹配表1065!Y:Y,匹配表1065!AA:AB)</f>
        <v>51</v>
      </c>
      <c r="L5285" s="89" t="str">
        <v>3个月以上</v>
      </c>
      <c r="M5285" s="92" t="s">
        <v>30</v>
      </c>
      <c r="N5285" s="102">
        <v>1</v>
      </c>
      <c r="O5285" s="93" t="str">
        <f>_xlfn.XLOOKUP(P5285,匹配表1065!U:U,匹配表1065!T:T)</f>
        <v>HO00001021</v>
      </c>
      <c r="P5285" s="102" t="s">
        <v>181</v>
      </c>
      <c r="Q5285" s="102" t="s">
        <v>182</v>
      </c>
      <c r="R5285" s="89" t="str">
        <f>_xlfn.XLOOKUP(Q5285,匹配表1065!L:L,匹配表1065!O:O)</f>
        <v>C</v>
      </c>
      <c r="S5285" s="93" t="str">
        <f>IFERROR(_xlfn.XLOOKUP(Q5285,匹配表1065!AI:AI,匹配表1065!AJ:AJ),"绿标")</f>
        <v>红标</v>
      </c>
      <c r="T5285" s="93" t="str" cm="1">
        <f t="array" ref="T5285:U5285">_xlfn.XLOOKUP(Q5285,匹配表1065!L:L,匹配表1065!M:N)</f>
        <v>眩晕</v>
      </c>
      <c r="U5285" s="94" t="str">
        <v>神经内科</v>
      </c>
      <c r="V5285" s="95" t="s">
        <v>70</v>
      </c>
      <c r="W5285" s="93">
        <f>_xlfn.XLOOKUP(M5285,匹配表1065!D:D,匹配表1065!F:F)*N5285</f>
        <v>12</v>
      </c>
    </row>
    <row r="5286" customHeight="1" spans="1:23">
      <c r="A5286" s="89" t="s">
        <v>877</v>
      </c>
      <c r="B5286" s="105">
        <v>46215</v>
      </c>
      <c r="C5286" s="91" t="str">
        <f t="shared" si="166"/>
        <v>7月第2周</v>
      </c>
      <c r="D5286" s="89" t="s">
        <v>919</v>
      </c>
      <c r="E5286" s="89" t="str">
        <f t="shared" si="167"/>
        <v>7月第3周--周7</v>
      </c>
      <c r="F5286" s="103" t="s">
        <v>27</v>
      </c>
      <c r="G5286" s="102" t="s">
        <v>167</v>
      </c>
      <c r="H5286" s="92" t="str">
        <f>_xlfn.XLOOKUP(O5286,匹配表1065!T:T,匹配表1065!W:W)</f>
        <v>无锡市</v>
      </c>
      <c r="I5286" s="89" t="str">
        <f>_xlfn.XLOOKUP(O5286,匹配表1065!T:T,匹配表1065!X:X)</f>
        <v>PME2014</v>
      </c>
      <c r="J5286" s="102" t="s">
        <v>581</v>
      </c>
      <c r="K5286" s="89" cm="1">
        <f ca="1" t="array" ref="K5286:L5286">_xlfn.XLOOKUP(J5286,匹配表1065!Y:Y,匹配表1065!AA:AB)</f>
        <v>1</v>
      </c>
      <c r="L5286" s="89" t="str">
        <v>3个月以内</v>
      </c>
      <c r="M5286" s="92" t="s">
        <v>35</v>
      </c>
      <c r="N5286" s="102">
        <v>1</v>
      </c>
      <c r="O5286" s="93" t="str">
        <f>_xlfn.XLOOKUP(P5286,匹配表1065!U:U,匹配表1065!T:T)</f>
        <v>HO00001114</v>
      </c>
      <c r="P5286" s="102" t="s">
        <v>628</v>
      </c>
      <c r="Q5286" s="102" t="s">
        <v>629</v>
      </c>
      <c r="R5286" s="89" t="str">
        <f>_xlfn.XLOOKUP(Q5286,匹配表1065!L:L,匹配表1065!O:O)</f>
        <v>C</v>
      </c>
      <c r="S5286" s="93" t="str">
        <f>IFERROR(_xlfn.XLOOKUP(Q5286,匹配表1065!AI:AI,匹配表1065!AJ:AJ),"绿标")</f>
        <v>绿标</v>
      </c>
      <c r="T5286" s="93" t="str" cm="1">
        <f t="array" ref="T5286:U5286">_xlfn.XLOOKUP(Q5286,匹配表1065!L:L,匹配表1065!M:N)</f>
        <v>眩晕</v>
      </c>
      <c r="U5286" s="94" t="str">
        <v>耳鼻喉科</v>
      </c>
      <c r="V5286" s="95" t="s">
        <v>70</v>
      </c>
      <c r="W5286" s="93">
        <f>_xlfn.XLOOKUP(M5286,匹配表1065!D:D,匹配表1065!F:F)*N5286</f>
        <v>4</v>
      </c>
    </row>
    <row r="5287" customHeight="1" spans="1:23">
      <c r="A5287" s="89" t="s">
        <v>877</v>
      </c>
      <c r="B5287" s="105">
        <v>46215</v>
      </c>
      <c r="C5287" s="91" t="str">
        <f t="shared" si="166"/>
        <v>7月第2周</v>
      </c>
      <c r="D5287" s="89" t="s">
        <v>919</v>
      </c>
      <c r="E5287" s="89" t="str">
        <f t="shared" si="167"/>
        <v>7月第3周--周7</v>
      </c>
      <c r="F5287" s="103" t="s">
        <v>27</v>
      </c>
      <c r="G5287" s="102" t="s">
        <v>167</v>
      </c>
      <c r="H5287" s="92" t="str">
        <f>_xlfn.XLOOKUP(O5287,匹配表1065!T:T,匹配表1065!W:W)</f>
        <v>苏州市</v>
      </c>
      <c r="I5287" s="89" t="str">
        <f>_xlfn.XLOOKUP(O5287,匹配表1065!T:T,匹配表1065!X:X)</f>
        <v>PME2016</v>
      </c>
      <c r="J5287" s="102" t="s">
        <v>173</v>
      </c>
      <c r="K5287" s="89" cm="1">
        <f ca="1" t="array" ref="K5287:L5287">_xlfn.XLOOKUP(J5287,匹配表1065!Y:Y,匹配表1065!AA:AB)</f>
        <v>1</v>
      </c>
      <c r="L5287" s="89" t="str">
        <v>3个月以内</v>
      </c>
      <c r="M5287" s="92" t="s">
        <v>35</v>
      </c>
      <c r="N5287" s="102">
        <v>1</v>
      </c>
      <c r="O5287" s="93" t="str">
        <f>_xlfn.XLOOKUP(P5287,匹配表1065!U:U,匹配表1065!T:T)</f>
        <v>HO00001048</v>
      </c>
      <c r="P5287" s="102" t="s">
        <v>176</v>
      </c>
      <c r="Q5287" s="102" t="s">
        <v>290</v>
      </c>
      <c r="R5287" s="89" t="str">
        <f>_xlfn.XLOOKUP(Q5287,匹配表1065!L:L,匹配表1065!O:O)</f>
        <v>A</v>
      </c>
      <c r="S5287" s="93" t="str">
        <f>IFERROR(_xlfn.XLOOKUP(Q5287,匹配表1065!AI:AI,匹配表1065!AJ:AJ),"绿标")</f>
        <v>红标</v>
      </c>
      <c r="T5287" s="93" t="str" cm="1">
        <f t="array" ref="T5287:U5287">_xlfn.XLOOKUP(Q5287,匹配表1065!L:L,匹配表1065!M:N)</f>
        <v>头痛</v>
      </c>
      <c r="U5287" s="94" t="str">
        <v>神经内科</v>
      </c>
      <c r="V5287" s="95" t="s">
        <v>70</v>
      </c>
      <c r="W5287" s="93">
        <f>_xlfn.XLOOKUP(M5287,匹配表1065!D:D,匹配表1065!F:F)*N5287</f>
        <v>4</v>
      </c>
    </row>
    <row r="5288" customHeight="1" spans="1:23">
      <c r="A5288" s="89" t="s">
        <v>877</v>
      </c>
      <c r="B5288" s="105">
        <v>46215</v>
      </c>
      <c r="C5288" s="91" t="str">
        <f t="shared" si="166"/>
        <v>7月第2周</v>
      </c>
      <c r="D5288" s="89" t="s">
        <v>919</v>
      </c>
      <c r="E5288" s="89" t="str">
        <f t="shared" si="167"/>
        <v>7月第3周--周7</v>
      </c>
      <c r="F5288" s="103" t="s">
        <v>27</v>
      </c>
      <c r="G5288" s="102" t="s">
        <v>167</v>
      </c>
      <c r="H5288" s="92" t="str">
        <f>_xlfn.XLOOKUP(O5288,匹配表1065!T:T,匹配表1065!W:W)</f>
        <v>苏州市</v>
      </c>
      <c r="I5288" s="89" t="str">
        <f>_xlfn.XLOOKUP(O5288,匹配表1065!T:T,匹配表1065!X:X)</f>
        <v>PME2009</v>
      </c>
      <c r="J5288" s="102" t="s">
        <v>193</v>
      </c>
      <c r="K5288" s="89" cm="1">
        <f ca="1" t="array" ref="K5288:L5288">_xlfn.XLOOKUP(J5288,匹配表1065!Y:Y,匹配表1065!AA:AB)</f>
        <v>7</v>
      </c>
      <c r="L5288" s="89" t="str">
        <v>3个月以上</v>
      </c>
      <c r="M5288" s="92" t="s">
        <v>35</v>
      </c>
      <c r="N5288" s="102">
        <v>1</v>
      </c>
      <c r="O5288" s="93" t="str">
        <f>_xlfn.XLOOKUP(P5288,匹配表1065!U:U,匹配表1065!T:T)</f>
        <v>HO00139397</v>
      </c>
      <c r="P5288" s="102" t="s">
        <v>294</v>
      </c>
      <c r="Q5288" s="102" t="s">
        <v>295</v>
      </c>
      <c r="R5288" s="89" t="str">
        <f>_xlfn.XLOOKUP(Q5288,匹配表1065!L:L,匹配表1065!O:O)</f>
        <v>A</v>
      </c>
      <c r="S5288" s="93" t="str">
        <f>IFERROR(_xlfn.XLOOKUP(Q5288,匹配表1065!AI:AI,匹配表1065!AJ:AJ),"绿标")</f>
        <v>红标</v>
      </c>
      <c r="T5288" s="93" t="str" cm="1">
        <f t="array" ref="T5288:U5288">_xlfn.XLOOKUP(Q5288,匹配表1065!L:L,匹配表1065!M:N)</f>
        <v>头痛</v>
      </c>
      <c r="U5288" s="94" t="str">
        <v>神经内科</v>
      </c>
      <c r="V5288" s="95" t="s">
        <v>42</v>
      </c>
      <c r="W5288" s="93">
        <f>_xlfn.XLOOKUP(M5288,匹配表1065!D:D,匹配表1065!F:F)*N5288</f>
        <v>4</v>
      </c>
    </row>
    <row r="5289" customHeight="1" spans="1:23">
      <c r="A5289" s="89" t="s">
        <v>877</v>
      </c>
      <c r="B5289" s="105">
        <v>46215</v>
      </c>
      <c r="C5289" s="91" t="str">
        <f t="shared" si="166"/>
        <v>7月第2周</v>
      </c>
      <c r="D5289" s="89" t="s">
        <v>919</v>
      </c>
      <c r="E5289" s="89" t="str">
        <f t="shared" si="167"/>
        <v>7月第3周--周7</v>
      </c>
      <c r="F5289" s="103" t="s">
        <v>27</v>
      </c>
      <c r="G5289" s="102" t="s">
        <v>167</v>
      </c>
      <c r="H5289" s="92" t="str">
        <f>_xlfn.XLOOKUP(O5289,匹配表1065!T:T,匹配表1065!W:W)</f>
        <v>苏州市</v>
      </c>
      <c r="I5289" s="89" t="str">
        <f>_xlfn.XLOOKUP(O5289,匹配表1065!T:T,匹配表1065!X:X)</f>
        <v>PME2017</v>
      </c>
      <c r="J5289" s="102" t="s">
        <v>323</v>
      </c>
      <c r="K5289" s="89" cm="1">
        <f ca="1" t="array" ref="K5289:L5289">_xlfn.XLOOKUP(J5289,匹配表1065!Y:Y,匹配表1065!AA:AB)</f>
        <v>7</v>
      </c>
      <c r="L5289" s="89" t="str">
        <v>3个月以上</v>
      </c>
      <c r="M5289" s="92" t="s">
        <v>35</v>
      </c>
      <c r="N5289" s="102">
        <v>1</v>
      </c>
      <c r="O5289" s="93" t="str">
        <f>_xlfn.XLOOKUP(P5289,匹配表1065!U:U,匹配表1065!T:T)</f>
        <v>HO00017517</v>
      </c>
      <c r="P5289" s="102" t="s">
        <v>348</v>
      </c>
      <c r="Q5289" s="102" t="s">
        <v>659</v>
      </c>
      <c r="R5289" s="89" t="str">
        <f>_xlfn.XLOOKUP(Q5289,匹配表1065!L:L,匹配表1065!O:O)</f>
        <v>C</v>
      </c>
      <c r="S5289" s="93" t="str">
        <f>IFERROR(_xlfn.XLOOKUP(Q5289,匹配表1065!AI:AI,匹配表1065!AJ:AJ),"绿标")</f>
        <v>黑标</v>
      </c>
      <c r="T5289" s="93" t="str" cm="1">
        <f t="array" ref="T5289:U5289">_xlfn.XLOOKUP(Q5289,匹配表1065!L:L,匹配表1065!M:N)</f>
        <v>眩晕</v>
      </c>
      <c r="U5289" s="94" t="str">
        <v>耳鼻喉科</v>
      </c>
      <c r="V5289" s="95" t="s">
        <v>70</v>
      </c>
      <c r="W5289" s="93">
        <f>_xlfn.XLOOKUP(M5289,匹配表1065!D:D,匹配表1065!F:F)*N5289</f>
        <v>4</v>
      </c>
    </row>
    <row r="5290" customHeight="1" spans="1:23">
      <c r="A5290" s="89" t="s">
        <v>877</v>
      </c>
      <c r="B5290" s="105">
        <v>46215</v>
      </c>
      <c r="C5290" s="91" t="str">
        <f t="shared" si="166"/>
        <v>7月第2周</v>
      </c>
      <c r="D5290" s="89" t="s">
        <v>919</v>
      </c>
      <c r="E5290" s="89" t="str">
        <f t="shared" si="167"/>
        <v>7月第3周--周7</v>
      </c>
      <c r="F5290" s="103" t="s">
        <v>27</v>
      </c>
      <c r="G5290" s="102" t="s">
        <v>167</v>
      </c>
      <c r="H5290" s="92" t="str">
        <f>_xlfn.XLOOKUP(O5290,匹配表1065!T:T,匹配表1065!W:W)</f>
        <v>苏州市</v>
      </c>
      <c r="I5290" s="89" t="str">
        <f>_xlfn.XLOOKUP(O5290,匹配表1065!T:T,匹配表1065!X:X)</f>
        <v>PME2011</v>
      </c>
      <c r="J5290" s="102" t="s">
        <v>168</v>
      </c>
      <c r="K5290" s="89" cm="1">
        <f ca="1" t="array" ref="K5290:L5290">_xlfn.XLOOKUP(J5290,匹配表1065!Y:Y,匹配表1065!AA:AB)</f>
        <v>19</v>
      </c>
      <c r="L5290" s="89" t="str">
        <v>3个月以上</v>
      </c>
      <c r="M5290" s="92" t="s">
        <v>30</v>
      </c>
      <c r="N5290" s="102">
        <v>1</v>
      </c>
      <c r="O5290" s="93" t="str">
        <f>_xlfn.XLOOKUP(P5290,匹配表1065!U:U,匹配表1065!T:T)</f>
        <v>HO00307823</v>
      </c>
      <c r="P5290" s="102" t="s">
        <v>169</v>
      </c>
      <c r="Q5290" s="102" t="s">
        <v>170</v>
      </c>
      <c r="R5290" s="89" t="str">
        <f>_xlfn.XLOOKUP(Q5290,匹配表1065!L:L,匹配表1065!O:O)</f>
        <v>A</v>
      </c>
      <c r="S5290" s="93" t="str">
        <f>IFERROR(_xlfn.XLOOKUP(Q5290,匹配表1065!AI:AI,匹配表1065!AJ:AJ),"绿标")</f>
        <v>红标</v>
      </c>
      <c r="T5290" s="93" t="str" cm="1">
        <f t="array" ref="T5290:U5290">_xlfn.XLOOKUP(Q5290,匹配表1065!L:L,匹配表1065!M:N)</f>
        <v>头痛</v>
      </c>
      <c r="U5290" s="94" t="str">
        <v>神经内科</v>
      </c>
      <c r="V5290" s="95" t="s">
        <v>67</v>
      </c>
      <c r="W5290" s="93">
        <f>_xlfn.XLOOKUP(M5290,匹配表1065!D:D,匹配表1065!F:F)*N5290</f>
        <v>12</v>
      </c>
    </row>
    <row r="5291" customHeight="1" spans="1:23">
      <c r="A5291" s="89" t="s">
        <v>877</v>
      </c>
      <c r="B5291" s="105">
        <v>46215</v>
      </c>
      <c r="C5291" s="91" t="str">
        <f t="shared" si="166"/>
        <v>7月第2周</v>
      </c>
      <c r="D5291" s="89" t="s">
        <v>919</v>
      </c>
      <c r="E5291" s="89" t="str">
        <f t="shared" si="167"/>
        <v>7月第3周--周7</v>
      </c>
      <c r="F5291" s="103" t="s">
        <v>27</v>
      </c>
      <c r="G5291" s="102" t="s">
        <v>167</v>
      </c>
      <c r="H5291" s="92" t="str">
        <f>_xlfn.XLOOKUP(O5291,匹配表1065!T:T,匹配表1065!W:W)</f>
        <v>苏州市</v>
      </c>
      <c r="I5291" s="89" t="str">
        <f>_xlfn.XLOOKUP(O5291,匹配表1065!T:T,匹配表1065!X:X)</f>
        <v>PME2010</v>
      </c>
      <c r="J5291" s="102" t="s">
        <v>186</v>
      </c>
      <c r="K5291" s="89" cm="1">
        <f ca="1" t="array" ref="K5291:L5291">_xlfn.XLOOKUP(J5291,匹配表1065!Y:Y,匹配表1065!AA:AB)</f>
        <v>6</v>
      </c>
      <c r="L5291" s="89" t="str">
        <v>3个月以上</v>
      </c>
      <c r="M5291" s="92" t="s">
        <v>35</v>
      </c>
      <c r="N5291" s="102">
        <v>1</v>
      </c>
      <c r="O5291" s="93" t="str">
        <f>_xlfn.XLOOKUP(P5291,匹配表1065!U:U,匹配表1065!T:T)</f>
        <v>HO00001047</v>
      </c>
      <c r="P5291" s="102" t="s">
        <v>189</v>
      </c>
      <c r="Q5291" s="102" t="s">
        <v>518</v>
      </c>
      <c r="R5291" s="89" t="str">
        <f>_xlfn.XLOOKUP(Q5291,匹配表1065!L:L,匹配表1065!O:O)</f>
        <v>C</v>
      </c>
      <c r="S5291" s="93" t="str">
        <f>IFERROR(_xlfn.XLOOKUP(Q5291,匹配表1065!AI:AI,匹配表1065!AJ:AJ),"绿标")</f>
        <v>绿标</v>
      </c>
      <c r="T5291" s="93" t="str" cm="1">
        <f t="array" ref="T5291:U5291">_xlfn.XLOOKUP(Q5291,匹配表1065!L:L,匹配表1065!M:N)</f>
        <v>眩晕</v>
      </c>
      <c r="U5291" s="94" t="str">
        <v>耳鼻喉科</v>
      </c>
      <c r="V5291" s="95" t="s">
        <v>58</v>
      </c>
      <c r="W5291" s="93">
        <f>_xlfn.XLOOKUP(M5291,匹配表1065!D:D,匹配表1065!F:F)*N5291</f>
        <v>4</v>
      </c>
    </row>
    <row r="5292" customHeight="1" spans="1:23">
      <c r="A5292" s="89" t="s">
        <v>877</v>
      </c>
      <c r="B5292" s="105">
        <v>46216</v>
      </c>
      <c r="C5292" s="91" t="str">
        <f t="shared" si="166"/>
        <v>7月第3周</v>
      </c>
      <c r="D5292" s="89" t="s">
        <v>919</v>
      </c>
      <c r="E5292" s="89" t="str">
        <f t="shared" si="167"/>
        <v>7月第3周--周1</v>
      </c>
      <c r="F5292" s="103" t="s">
        <v>27</v>
      </c>
      <c r="G5292" s="89" t="s">
        <v>63</v>
      </c>
      <c r="H5292" s="92" t="str">
        <f>_xlfn.XLOOKUP(O5292,匹配表1065!T:T,匹配表1065!W:W)</f>
        <v>南京市</v>
      </c>
      <c r="I5292" s="89" t="str">
        <f>_xlfn.XLOOKUP(O5292,匹配表1065!T:T,匹配表1065!X:X)</f>
        <v>PME2001</v>
      </c>
      <c r="J5292" s="102" t="s">
        <v>64</v>
      </c>
      <c r="K5292" s="89" cm="1">
        <f ca="1" t="array" ref="K5292:L5292">_xlfn.XLOOKUP(J5292,匹配表1065!Y:Y,匹配表1065!AA:AB)</f>
        <v>31</v>
      </c>
      <c r="L5292" s="89" t="str">
        <v>3个月以上</v>
      </c>
      <c r="M5292" s="92" t="s">
        <v>30</v>
      </c>
      <c r="N5292" s="102">
        <v>7</v>
      </c>
      <c r="O5292" s="93" t="str">
        <f>_xlfn.XLOOKUP(P5292,匹配表1065!U:U,匹配表1065!T:T)</f>
        <v>HO00000958</v>
      </c>
      <c r="P5292" s="102" t="s">
        <v>65</v>
      </c>
      <c r="Q5292" s="102" t="s">
        <v>209</v>
      </c>
      <c r="R5292" s="89" t="str">
        <f>_xlfn.XLOOKUP(Q5292,匹配表1065!L:L,匹配表1065!O:O)</f>
        <v>C</v>
      </c>
      <c r="S5292" s="93" t="str">
        <f>IFERROR(_xlfn.XLOOKUP(Q5292,匹配表1065!AI:AI,匹配表1065!AJ:AJ),"绿标")</f>
        <v>红标</v>
      </c>
      <c r="T5292" s="93" t="str" cm="1">
        <f t="array" ref="T5292:U5292">_xlfn.XLOOKUP(Q5292,匹配表1065!L:L,匹配表1065!M:N)</f>
        <v>眩晕</v>
      </c>
      <c r="U5292" s="94" t="str">
        <v>耳鼻喉科</v>
      </c>
      <c r="V5292" s="95" t="s">
        <v>70</v>
      </c>
      <c r="W5292" s="93">
        <f>_xlfn.XLOOKUP(M5292,匹配表1065!D:D,匹配表1065!F:F)*N5292</f>
        <v>84</v>
      </c>
    </row>
    <row r="5293" customHeight="1" spans="1:23">
      <c r="A5293" s="89" t="s">
        <v>877</v>
      </c>
      <c r="B5293" s="105">
        <v>46216</v>
      </c>
      <c r="C5293" s="91" t="str">
        <f t="shared" si="166"/>
        <v>7月第3周</v>
      </c>
      <c r="D5293" s="89" t="s">
        <v>919</v>
      </c>
      <c r="E5293" s="89" t="str">
        <f t="shared" si="167"/>
        <v>7月第3周--周1</v>
      </c>
      <c r="F5293" s="103" t="s">
        <v>27</v>
      </c>
      <c r="G5293" s="89" t="s">
        <v>63</v>
      </c>
      <c r="H5293" s="92" t="str">
        <f>_xlfn.XLOOKUP(O5293,匹配表1065!T:T,匹配表1065!W:W)</f>
        <v>徐州市</v>
      </c>
      <c r="I5293" s="89" t="str">
        <f>_xlfn.XLOOKUP(O5293,匹配表1065!T:T,匹配表1065!X:X)</f>
        <v>PME2008</v>
      </c>
      <c r="J5293" s="102" t="s">
        <v>81</v>
      </c>
      <c r="K5293" s="89" cm="1">
        <f ca="1" t="array" ref="K5293:L5293">_xlfn.XLOOKUP(J5293,匹配表1065!Y:Y,匹配表1065!AA:AB)</f>
        <v>19</v>
      </c>
      <c r="L5293" s="89" t="str">
        <v>3个月以上</v>
      </c>
      <c r="M5293" s="92" t="s">
        <v>55</v>
      </c>
      <c r="N5293" s="102">
        <v>1</v>
      </c>
      <c r="O5293" s="93" t="str">
        <f>_xlfn.XLOOKUP(P5293,匹配表1065!U:U,匹配表1065!T:T)</f>
        <v>HO00001134</v>
      </c>
      <c r="P5293" s="102" t="s">
        <v>82</v>
      </c>
      <c r="Q5293" s="102" t="s">
        <v>280</v>
      </c>
      <c r="R5293" s="89" t="str">
        <f>_xlfn.XLOOKUP(Q5293,匹配表1065!L:L,匹配表1065!O:O)</f>
        <v>D</v>
      </c>
      <c r="S5293" s="93" t="str">
        <f>IFERROR(_xlfn.XLOOKUP(Q5293,匹配表1065!AI:AI,匹配表1065!AJ:AJ),"绿标")</f>
        <v>红标</v>
      </c>
      <c r="T5293" s="93" t="str" cm="1">
        <f t="array" ref="T5293:U5293">_xlfn.XLOOKUP(Q5293,匹配表1065!L:L,匹配表1065!M:N)</f>
        <v>疼痛</v>
      </c>
      <c r="U5293" s="94" t="str">
        <v>疼痛科</v>
      </c>
      <c r="V5293" s="95" t="s">
        <v>33</v>
      </c>
      <c r="W5293" s="93">
        <f>_xlfn.XLOOKUP(M5293,匹配表1065!D:D,匹配表1065!F:F)*N5293</f>
        <v>8</v>
      </c>
    </row>
    <row r="5294" customHeight="1" spans="1:23">
      <c r="A5294" s="89" t="s">
        <v>877</v>
      </c>
      <c r="B5294" s="105">
        <v>46216</v>
      </c>
      <c r="C5294" s="91" t="str">
        <f t="shared" si="166"/>
        <v>7月第3周</v>
      </c>
      <c r="D5294" s="89" t="s">
        <v>919</v>
      </c>
      <c r="E5294" s="89" t="str">
        <f t="shared" si="167"/>
        <v>7月第3周--周1</v>
      </c>
      <c r="F5294" s="103" t="s">
        <v>27</v>
      </c>
      <c r="G5294" s="89" t="s">
        <v>63</v>
      </c>
      <c r="H5294" s="92" t="e">
        <f>_xlfn.XLOOKUP(O5294,匹配表1065!T:T,匹配表1065!W:W)</f>
        <v>#N/A</v>
      </c>
      <c r="I5294" s="89" t="e">
        <f>_xlfn.XLOOKUP(O5294,匹配表1065!T:T,匹配表1065!X:X)</f>
        <v>#N/A</v>
      </c>
      <c r="J5294" s="102" t="s">
        <v>71</v>
      </c>
      <c r="K5294" s="89" cm="1">
        <f ca="1" t="array" ref="K5294:L5294">_xlfn.XLOOKUP(J5294,匹配表1065!Y:Y,匹配表1065!AA:AB)</f>
        <v>5</v>
      </c>
      <c r="L5294" s="89" t="str">
        <v>3个月以上</v>
      </c>
      <c r="M5294" s="92" t="s">
        <v>35</v>
      </c>
      <c r="N5294" s="102">
        <v>1</v>
      </c>
      <c r="O5294" s="93" t="e">
        <f>_xlfn.XLOOKUP(P5294,匹配表1065!U:U,匹配表1065!T:T)</f>
        <v>#N/A</v>
      </c>
      <c r="P5294" s="102" t="s">
        <v>921</v>
      </c>
      <c r="Q5294" s="102" t="s">
        <v>922</v>
      </c>
      <c r="R5294" s="89" t="str">
        <f>_xlfn.XLOOKUP(Q5294,匹配表1065!L:L,匹配表1065!O:O)</f>
        <v>A</v>
      </c>
      <c r="S5294" s="93" t="str">
        <f>IFERROR(_xlfn.XLOOKUP(Q5294,匹配表1065!AI:AI,匹配表1065!AJ:AJ),"绿标")</f>
        <v>绿标</v>
      </c>
      <c r="T5294" s="93" t="str" cm="1">
        <f t="array" ref="T5294:U5294">_xlfn.XLOOKUP(Q5294,匹配表1065!L:L,匹配表1065!M:N)</f>
        <v>头痛</v>
      </c>
      <c r="U5294" s="94" t="str">
        <v>神经内科</v>
      </c>
      <c r="V5294" s="95" t="s">
        <v>33</v>
      </c>
      <c r="W5294" s="93">
        <f>_xlfn.XLOOKUP(M5294,匹配表1065!D:D,匹配表1065!F:F)*N5294</f>
        <v>4</v>
      </c>
    </row>
    <row r="5295" customHeight="1" spans="1:23">
      <c r="A5295" s="89" t="s">
        <v>877</v>
      </c>
      <c r="B5295" s="105">
        <v>46216</v>
      </c>
      <c r="C5295" s="91" t="str">
        <f t="shared" si="166"/>
        <v>7月第3周</v>
      </c>
      <c r="D5295" s="89" t="s">
        <v>919</v>
      </c>
      <c r="E5295" s="89" t="str">
        <f t="shared" si="167"/>
        <v>7月第3周--周1</v>
      </c>
      <c r="F5295" s="103" t="s">
        <v>27</v>
      </c>
      <c r="G5295" s="89" t="s">
        <v>63</v>
      </c>
      <c r="H5295" s="92" t="str">
        <f>_xlfn.XLOOKUP(O5295,匹配表1065!T:T,匹配表1065!W:W)</f>
        <v>连云港市</v>
      </c>
      <c r="I5295" s="89" t="str">
        <f>_xlfn.XLOOKUP(O5295,匹配表1065!T:T,匹配表1065!X:X)</f>
        <v>PME2042</v>
      </c>
      <c r="J5295" s="102" t="s">
        <v>74</v>
      </c>
      <c r="K5295" s="89" cm="1">
        <f ca="1" t="array" ref="K5295:L5295">_xlfn.XLOOKUP(J5295,匹配表1065!Y:Y,匹配表1065!AA:AB)</f>
        <v>7</v>
      </c>
      <c r="L5295" s="89" t="str">
        <v>3个月以上</v>
      </c>
      <c r="M5295" s="92" t="s">
        <v>35</v>
      </c>
      <c r="N5295" s="102">
        <v>1</v>
      </c>
      <c r="O5295" s="93" t="str">
        <f>_xlfn.XLOOKUP(P5295,匹配表1065!U:U,匹配表1065!T:T)</f>
        <v>HO00001004</v>
      </c>
      <c r="P5295" s="102" t="s">
        <v>75</v>
      </c>
      <c r="Q5295" s="102" t="s">
        <v>468</v>
      </c>
      <c r="R5295" s="89" t="str">
        <f>_xlfn.XLOOKUP(Q5295,匹配表1065!L:L,匹配表1065!O:O)</f>
        <v>B</v>
      </c>
      <c r="S5295" s="93" t="str">
        <f>IFERROR(_xlfn.XLOOKUP(Q5295,匹配表1065!AI:AI,匹配表1065!AJ:AJ),"绿标")</f>
        <v>黑标</v>
      </c>
      <c r="T5295" s="93" t="str" cm="1">
        <f t="array" ref="T5295:U5295">_xlfn.XLOOKUP(Q5295,匹配表1065!L:L,匹配表1065!M:N)</f>
        <v>脑血管</v>
      </c>
      <c r="U5295" s="94" t="str">
        <v>神经内科</v>
      </c>
      <c r="V5295" s="95" t="s">
        <v>70</v>
      </c>
      <c r="W5295" s="93">
        <f>_xlfn.XLOOKUP(M5295,匹配表1065!D:D,匹配表1065!F:F)*N5295</f>
        <v>4</v>
      </c>
    </row>
    <row r="5296" customHeight="1" spans="1:23">
      <c r="A5296" s="89" t="s">
        <v>877</v>
      </c>
      <c r="B5296" s="105">
        <v>46216</v>
      </c>
      <c r="C5296" s="91" t="str">
        <f t="shared" si="166"/>
        <v>7月第3周</v>
      </c>
      <c r="D5296" s="89" t="s">
        <v>919</v>
      </c>
      <c r="E5296" s="89" t="str">
        <f t="shared" si="167"/>
        <v>7月第3周--周1</v>
      </c>
      <c r="F5296" s="103" t="s">
        <v>27</v>
      </c>
      <c r="G5296" s="89" t="s">
        <v>63</v>
      </c>
      <c r="H5296" s="92" t="str">
        <f>_xlfn.XLOOKUP(O5296,匹配表1065!T:T,匹配表1065!W:W)</f>
        <v>南京市</v>
      </c>
      <c r="I5296" s="89" t="str">
        <f>_xlfn.XLOOKUP(O5296,匹配表1065!T:T,匹配表1065!X:X)</f>
        <v>PME2002</v>
      </c>
      <c r="J5296" s="102" t="s">
        <v>410</v>
      </c>
      <c r="K5296" s="89" cm="1">
        <f ca="1" t="array" ref="K5296:L5296">_xlfn.XLOOKUP(J5296,匹配表1065!Y:Y,匹配表1065!AA:AB)</f>
        <v>1</v>
      </c>
      <c r="L5296" s="89" t="str">
        <v>3个月以内</v>
      </c>
      <c r="M5296" s="92" t="s">
        <v>35</v>
      </c>
      <c r="N5296" s="102">
        <v>1</v>
      </c>
      <c r="O5296" s="93" t="str">
        <f>_xlfn.XLOOKUP(P5296,匹配表1065!U:U,匹配表1065!T:T)</f>
        <v>HO00000964</v>
      </c>
      <c r="P5296" s="102" t="s">
        <v>90</v>
      </c>
      <c r="Q5296" s="102" t="s">
        <v>789</v>
      </c>
      <c r="R5296" s="89" t="str">
        <f>_xlfn.XLOOKUP(Q5296,匹配表1065!L:L,匹配表1065!O:O)</f>
        <v>B</v>
      </c>
      <c r="S5296" s="93" t="str">
        <f>IFERROR(_xlfn.XLOOKUP(Q5296,匹配表1065!AI:AI,匹配表1065!AJ:AJ),"绿标")</f>
        <v>绿标</v>
      </c>
      <c r="T5296" s="93" t="str" cm="1">
        <f t="array" ref="T5296:U5296">_xlfn.XLOOKUP(Q5296,匹配表1065!L:L,匹配表1065!M:N)</f>
        <v>脑血管</v>
      </c>
      <c r="U5296" s="94" t="str">
        <v>神经内科</v>
      </c>
      <c r="V5296" s="95" t="s">
        <v>42</v>
      </c>
      <c r="W5296" s="93">
        <f>_xlfn.XLOOKUP(M5296,匹配表1065!D:D,匹配表1065!F:F)*N5296</f>
        <v>4</v>
      </c>
    </row>
    <row r="5297" customHeight="1" spans="1:23">
      <c r="A5297" s="89" t="s">
        <v>877</v>
      </c>
      <c r="B5297" s="105">
        <v>46216</v>
      </c>
      <c r="C5297" s="91" t="str">
        <f t="shared" si="166"/>
        <v>7月第3周</v>
      </c>
      <c r="D5297" s="89" t="s">
        <v>919</v>
      </c>
      <c r="E5297" s="89" t="str">
        <f t="shared" si="167"/>
        <v>7月第3周--周1</v>
      </c>
      <c r="F5297" s="103" t="s">
        <v>27</v>
      </c>
      <c r="G5297" s="89" t="s">
        <v>63</v>
      </c>
      <c r="H5297" s="92" t="str">
        <f>_xlfn.XLOOKUP(O5297,匹配表1065!T:T,匹配表1065!W:W)</f>
        <v>南京市</v>
      </c>
      <c r="I5297" s="89" t="str">
        <f>_xlfn.XLOOKUP(O5297,匹配表1065!T:T,匹配表1065!X:X)</f>
        <v>PME2001</v>
      </c>
      <c r="J5297" s="102" t="s">
        <v>77</v>
      </c>
      <c r="K5297" s="89" cm="1">
        <f ca="1" t="array" ref="K5297:L5297">_xlfn.XLOOKUP(J5297,匹配表1065!Y:Y,匹配表1065!AA:AB)</f>
        <v>8</v>
      </c>
      <c r="L5297" s="89" t="str">
        <v>3个月以上</v>
      </c>
      <c r="M5297" s="92" t="s">
        <v>30</v>
      </c>
      <c r="N5297" s="102">
        <v>2</v>
      </c>
      <c r="O5297" s="93" t="str">
        <f>_xlfn.XLOOKUP(P5297,匹配表1065!U:U,匹配表1065!T:T)</f>
        <v>HO00000958</v>
      </c>
      <c r="P5297" s="102" t="s">
        <v>65</v>
      </c>
      <c r="Q5297" s="102" t="s">
        <v>216</v>
      </c>
      <c r="R5297" s="89" t="str">
        <f>_xlfn.XLOOKUP(Q5297,匹配表1065!L:L,匹配表1065!O:O)</f>
        <v>A</v>
      </c>
      <c r="S5297" s="93" t="str">
        <f>IFERROR(_xlfn.XLOOKUP(Q5297,匹配表1065!AI:AI,匹配表1065!AJ:AJ),"绿标")</f>
        <v>红标</v>
      </c>
      <c r="T5297" s="93" t="str" cm="1">
        <f t="array" ref="T5297:U5297">_xlfn.XLOOKUP(Q5297,匹配表1065!L:L,匹配表1065!M:N)</f>
        <v>头痛</v>
      </c>
      <c r="U5297" s="94" t="str">
        <v>神经内科</v>
      </c>
      <c r="V5297" s="95" t="s">
        <v>33</v>
      </c>
      <c r="W5297" s="93">
        <f>_xlfn.XLOOKUP(M5297,匹配表1065!D:D,匹配表1065!F:F)*N5297</f>
        <v>24</v>
      </c>
    </row>
    <row r="5298" customHeight="1" spans="1:23">
      <c r="A5298" s="89" t="s">
        <v>877</v>
      </c>
      <c r="B5298" s="105">
        <v>46216</v>
      </c>
      <c r="C5298" s="91" t="str">
        <f t="shared" si="166"/>
        <v>7月第3周</v>
      </c>
      <c r="D5298" s="89" t="s">
        <v>919</v>
      </c>
      <c r="E5298" s="89" t="str">
        <f t="shared" si="167"/>
        <v>7月第3周--周1</v>
      </c>
      <c r="F5298" s="103" t="s">
        <v>27</v>
      </c>
      <c r="G5298" s="89" t="s">
        <v>63</v>
      </c>
      <c r="H5298" s="92" t="str">
        <f>_xlfn.XLOOKUP(O5298,匹配表1065!T:T,匹配表1065!W:W)</f>
        <v>南京市</v>
      </c>
      <c r="I5298" s="89" t="str">
        <f>_xlfn.XLOOKUP(O5298,匹配表1065!T:T,匹配表1065!X:X)</f>
        <v>PME2002</v>
      </c>
      <c r="J5298" s="102" t="s">
        <v>84</v>
      </c>
      <c r="K5298" s="89" cm="1">
        <f ca="1" t="array" ref="K5298:L5298">_xlfn.XLOOKUP(J5298,匹配表1065!Y:Y,匹配表1065!AA:AB)</f>
        <v>31</v>
      </c>
      <c r="L5298" s="89" t="str">
        <v>3个月以上</v>
      </c>
      <c r="M5298" s="92" t="s">
        <v>30</v>
      </c>
      <c r="N5298" s="102">
        <v>2</v>
      </c>
      <c r="O5298" s="93" t="str">
        <f>_xlfn.XLOOKUP(P5298,匹配表1065!U:U,匹配表1065!T:T)</f>
        <v>HO00000964</v>
      </c>
      <c r="P5298" s="102" t="s">
        <v>90</v>
      </c>
      <c r="Q5298" s="102" t="s">
        <v>281</v>
      </c>
      <c r="R5298" s="89" t="str">
        <f>_xlfn.XLOOKUP(Q5298,匹配表1065!L:L,匹配表1065!O:O)</f>
        <v>A</v>
      </c>
      <c r="S5298" s="93" t="str">
        <f>IFERROR(_xlfn.XLOOKUP(Q5298,匹配表1065!AI:AI,匹配表1065!AJ:AJ),"绿标")</f>
        <v>红标</v>
      </c>
      <c r="T5298" s="93" t="str" cm="1">
        <f t="array" ref="T5298:U5298">_xlfn.XLOOKUP(Q5298,匹配表1065!L:L,匹配表1065!M:N)</f>
        <v>头痛</v>
      </c>
      <c r="U5298" s="94" t="str">
        <v>神经内科</v>
      </c>
      <c r="V5298" s="95" t="s">
        <v>70</v>
      </c>
      <c r="W5298" s="93">
        <f>_xlfn.XLOOKUP(M5298,匹配表1065!D:D,匹配表1065!F:F)*N5298</f>
        <v>24</v>
      </c>
    </row>
    <row r="5299" customHeight="1" spans="1:23">
      <c r="A5299" s="89" t="s">
        <v>877</v>
      </c>
      <c r="B5299" s="105">
        <v>46216</v>
      </c>
      <c r="C5299" s="91" t="str">
        <f t="shared" si="166"/>
        <v>7月第3周</v>
      </c>
      <c r="D5299" s="89" t="s">
        <v>919</v>
      </c>
      <c r="E5299" s="89" t="str">
        <f t="shared" si="167"/>
        <v>7月第3周--周1</v>
      </c>
      <c r="F5299" s="103" t="s">
        <v>27</v>
      </c>
      <c r="G5299" s="89" t="s">
        <v>63</v>
      </c>
      <c r="H5299" s="92" t="str">
        <f>_xlfn.XLOOKUP(O5299,匹配表1065!T:T,匹配表1065!W:W)</f>
        <v>南京市</v>
      </c>
      <c r="I5299" s="89" t="str">
        <f>_xlfn.XLOOKUP(O5299,匹配表1065!T:T,匹配表1065!X:X)</f>
        <v>PME2002</v>
      </c>
      <c r="J5299" s="102" t="s">
        <v>84</v>
      </c>
      <c r="K5299" s="89" cm="1">
        <f ca="1" t="array" ref="K5299:L5299">_xlfn.XLOOKUP(J5299,匹配表1065!Y:Y,匹配表1065!AA:AB)</f>
        <v>31</v>
      </c>
      <c r="L5299" s="89" t="str">
        <v>3个月以上</v>
      </c>
      <c r="M5299" s="92" t="s">
        <v>30</v>
      </c>
      <c r="N5299" s="102">
        <v>1</v>
      </c>
      <c r="O5299" s="93" t="str">
        <f>_xlfn.XLOOKUP(P5299,匹配表1065!U:U,匹配表1065!T:T)</f>
        <v>HO00000964</v>
      </c>
      <c r="P5299" s="102" t="s">
        <v>90</v>
      </c>
      <c r="Q5299" s="102" t="s">
        <v>332</v>
      </c>
      <c r="R5299" s="89" t="str">
        <f>_xlfn.XLOOKUP(Q5299,匹配表1065!L:L,匹配表1065!O:O)</f>
        <v>D</v>
      </c>
      <c r="S5299" s="93" t="str">
        <f>IFERROR(_xlfn.XLOOKUP(Q5299,匹配表1065!AI:AI,匹配表1065!AJ:AJ),"绿标")</f>
        <v>绿标</v>
      </c>
      <c r="T5299" s="93" t="str" cm="1">
        <f t="array" ref="T5299:U5299">_xlfn.XLOOKUP(Q5299,匹配表1065!L:L,匹配表1065!M:N)</f>
        <v>疼痛</v>
      </c>
      <c r="U5299" s="94" t="str">
        <v>疼痛科</v>
      </c>
      <c r="V5299" s="95" t="s">
        <v>67</v>
      </c>
      <c r="W5299" s="93">
        <f>_xlfn.XLOOKUP(M5299,匹配表1065!D:D,匹配表1065!F:F)*N5299</f>
        <v>12</v>
      </c>
    </row>
    <row r="5300" customHeight="1" spans="1:23">
      <c r="A5300" s="89" t="s">
        <v>877</v>
      </c>
      <c r="B5300" s="105">
        <v>46216</v>
      </c>
      <c r="C5300" s="91" t="str">
        <f t="shared" si="166"/>
        <v>7月第3周</v>
      </c>
      <c r="D5300" s="89" t="s">
        <v>919</v>
      </c>
      <c r="E5300" s="89" t="str">
        <f t="shared" si="167"/>
        <v>7月第3周--周1</v>
      </c>
      <c r="F5300" s="103" t="s">
        <v>27</v>
      </c>
      <c r="G5300" s="102" t="s">
        <v>136</v>
      </c>
      <c r="H5300" s="92" t="str">
        <f>_xlfn.XLOOKUP(O5300,匹配表1065!T:T,匹配表1065!W:W)</f>
        <v>淄博市</v>
      </c>
      <c r="I5300" s="89" t="str">
        <f>_xlfn.XLOOKUP(O5300,匹配表1065!T:T,匹配表1065!X:X)</f>
        <v>PME2043</v>
      </c>
      <c r="J5300" s="102" t="s">
        <v>140</v>
      </c>
      <c r="K5300" s="89" cm="1">
        <f ca="1" t="array" ref="K5300:L5300">_xlfn.XLOOKUP(J5300,匹配表1065!Y:Y,匹配表1065!AA:AB)</f>
        <v>9</v>
      </c>
      <c r="L5300" s="89" t="str">
        <v>3个月以上</v>
      </c>
      <c r="M5300" s="92" t="s">
        <v>30</v>
      </c>
      <c r="N5300" s="102">
        <v>1</v>
      </c>
      <c r="O5300" s="93" t="str">
        <f>_xlfn.XLOOKUP(P5300,匹配表1065!U:U,匹配表1065!T:T)</f>
        <v>HO00001431</v>
      </c>
      <c r="P5300" s="102" t="s">
        <v>244</v>
      </c>
      <c r="Q5300" s="102" t="s">
        <v>567</v>
      </c>
      <c r="R5300" s="89" t="str">
        <f>_xlfn.XLOOKUP(Q5300,匹配表1065!L:L,匹配表1065!O:O)</f>
        <v>A</v>
      </c>
      <c r="S5300" s="93" t="str">
        <f>IFERROR(_xlfn.XLOOKUP(Q5300,匹配表1065!AI:AI,匹配表1065!AJ:AJ),"绿标")</f>
        <v>红标</v>
      </c>
      <c r="T5300" s="93" t="str" cm="1">
        <f t="array" ref="T5300:U5300">_xlfn.XLOOKUP(Q5300,匹配表1065!L:L,匹配表1065!M:N)</f>
        <v>头痛</v>
      </c>
      <c r="U5300" s="94" t="str">
        <v>神经内科</v>
      </c>
      <c r="V5300" s="95" t="s">
        <v>42</v>
      </c>
      <c r="W5300" s="93">
        <f>_xlfn.XLOOKUP(M5300,匹配表1065!D:D,匹配表1065!F:F)*N5300</f>
        <v>12</v>
      </c>
    </row>
    <row r="5301" customHeight="1" spans="1:23">
      <c r="A5301" s="89" t="s">
        <v>877</v>
      </c>
      <c r="B5301" s="105">
        <v>46216</v>
      </c>
      <c r="C5301" s="91" t="str">
        <f t="shared" ref="C5301:C5364" si="168">MONTH(B5301)&amp;TEXT(WEEKNUM(B5301,2)-WEEKNUM(B5301+1-DAY(B5301),2)+1,"月第0周")</f>
        <v>7月第3周</v>
      </c>
      <c r="D5301" s="89" t="s">
        <v>919</v>
      </c>
      <c r="E5301" s="89" t="str">
        <f t="shared" ref="E5301:E5364" si="169">D5301&amp;"--"&amp;"周"&amp;WEEKDAY(B5301,2)</f>
        <v>7月第3周--周1</v>
      </c>
      <c r="F5301" s="103" t="s">
        <v>27</v>
      </c>
      <c r="G5301" s="102" t="s">
        <v>136</v>
      </c>
      <c r="H5301" s="92" t="str">
        <f>_xlfn.XLOOKUP(O5301,匹配表1065!T:T,匹配表1065!W:W)</f>
        <v>淄博市</v>
      </c>
      <c r="I5301" s="89" t="str">
        <f>_xlfn.XLOOKUP(O5301,匹配表1065!T:T,匹配表1065!X:X)</f>
        <v>PME2043</v>
      </c>
      <c r="J5301" s="102" t="s">
        <v>140</v>
      </c>
      <c r="K5301" s="89" cm="1">
        <f ca="1" t="array" ref="K5301:L5301">_xlfn.XLOOKUP(J5301,匹配表1065!Y:Y,匹配表1065!AA:AB)</f>
        <v>9</v>
      </c>
      <c r="L5301" s="89" t="str">
        <v>3个月以上</v>
      </c>
      <c r="M5301" s="92" t="s">
        <v>35</v>
      </c>
      <c r="N5301" s="102">
        <v>1</v>
      </c>
      <c r="O5301" s="93" t="str">
        <f>_xlfn.XLOOKUP(P5301,匹配表1065!U:U,匹配表1065!T:T)</f>
        <v>HO00001431</v>
      </c>
      <c r="P5301" s="102" t="s">
        <v>244</v>
      </c>
      <c r="Q5301" s="102" t="s">
        <v>473</v>
      </c>
      <c r="R5301" s="89" t="str">
        <f>_xlfn.XLOOKUP(Q5301,匹配表1065!L:L,匹配表1065!O:O)</f>
        <v>B</v>
      </c>
      <c r="S5301" s="93" t="str">
        <f>IFERROR(_xlfn.XLOOKUP(Q5301,匹配表1065!AI:AI,匹配表1065!AJ:AJ),"绿标")</f>
        <v>红标</v>
      </c>
      <c r="T5301" s="93" t="str" cm="1">
        <f t="array" ref="T5301:U5301">_xlfn.XLOOKUP(Q5301,匹配表1065!L:L,匹配表1065!M:N)</f>
        <v>脑血管</v>
      </c>
      <c r="U5301" s="94" t="str">
        <v>神经内科</v>
      </c>
      <c r="V5301" s="95" t="s">
        <v>42</v>
      </c>
      <c r="W5301" s="93">
        <f>_xlfn.XLOOKUP(M5301,匹配表1065!D:D,匹配表1065!F:F)*N5301</f>
        <v>4</v>
      </c>
    </row>
    <row r="5302" customHeight="1" spans="1:23">
      <c r="A5302" s="89" t="s">
        <v>877</v>
      </c>
      <c r="B5302" s="105">
        <v>46216</v>
      </c>
      <c r="C5302" s="91" t="str">
        <f t="shared" si="168"/>
        <v>7月第3周</v>
      </c>
      <c r="D5302" s="89" t="s">
        <v>919</v>
      </c>
      <c r="E5302" s="89" t="str">
        <f t="shared" si="169"/>
        <v>7月第3周--周1</v>
      </c>
      <c r="F5302" s="103" t="s">
        <v>27</v>
      </c>
      <c r="G5302" s="102" t="s">
        <v>136</v>
      </c>
      <c r="H5302" s="92" t="str">
        <f>_xlfn.XLOOKUP(O5302,匹配表1065!T:T,匹配表1065!W:W)</f>
        <v>威海市</v>
      </c>
      <c r="I5302" s="89" t="str">
        <f>_xlfn.XLOOKUP(O5302,匹配表1065!T:T,匹配表1065!X:X)</f>
        <v>PME2033</v>
      </c>
      <c r="J5302" s="102" t="s">
        <v>137</v>
      </c>
      <c r="K5302" s="89" cm="1">
        <f ca="1" t="array" ref="K5302:L5302">_xlfn.XLOOKUP(J5302,匹配表1065!Y:Y,匹配表1065!AA:AB)</f>
        <v>10</v>
      </c>
      <c r="L5302" s="89" t="str">
        <v>3个月以上</v>
      </c>
      <c r="M5302" s="92" t="s">
        <v>30</v>
      </c>
      <c r="N5302" s="102">
        <v>1</v>
      </c>
      <c r="O5302" s="93" t="str">
        <f>_xlfn.XLOOKUP(P5302,匹配表1065!U:U,匹配表1065!T:T)</f>
        <v>HO00001513</v>
      </c>
      <c r="P5302" s="102" t="s">
        <v>622</v>
      </c>
      <c r="Q5302" s="102" t="s">
        <v>623</v>
      </c>
      <c r="R5302" s="89" t="str">
        <f>_xlfn.XLOOKUP(Q5302,匹配表1065!L:L,匹配表1065!O:O)</f>
        <v>A</v>
      </c>
      <c r="S5302" s="93" t="str">
        <f>IFERROR(_xlfn.XLOOKUP(Q5302,匹配表1065!AI:AI,匹配表1065!AJ:AJ),"绿标")</f>
        <v>绿标</v>
      </c>
      <c r="T5302" s="93" t="str" cm="1">
        <f t="array" ref="T5302:U5302">_xlfn.XLOOKUP(Q5302,匹配表1065!L:L,匹配表1065!M:N)</f>
        <v>头痛</v>
      </c>
      <c r="U5302" s="94" t="str">
        <v>神经内科</v>
      </c>
      <c r="V5302" s="95" t="s">
        <v>67</v>
      </c>
      <c r="W5302" s="93">
        <f>_xlfn.XLOOKUP(M5302,匹配表1065!D:D,匹配表1065!F:F)*N5302</f>
        <v>12</v>
      </c>
    </row>
    <row r="5303" customHeight="1" spans="1:23">
      <c r="A5303" s="89" t="s">
        <v>877</v>
      </c>
      <c r="B5303" s="105">
        <v>46216</v>
      </c>
      <c r="C5303" s="91" t="str">
        <f t="shared" si="168"/>
        <v>7月第3周</v>
      </c>
      <c r="D5303" s="89" t="s">
        <v>919</v>
      </c>
      <c r="E5303" s="89" t="str">
        <f t="shared" si="169"/>
        <v>7月第3周--周1</v>
      </c>
      <c r="F5303" s="103" t="s">
        <v>27</v>
      </c>
      <c r="G5303" s="102" t="s">
        <v>136</v>
      </c>
      <c r="H5303" s="92" t="str">
        <f>_xlfn.XLOOKUP(O5303,匹配表1065!T:T,匹配表1065!W:W)</f>
        <v>青岛市</v>
      </c>
      <c r="I5303" s="89" t="str">
        <f>_xlfn.XLOOKUP(O5303,匹配表1065!T:T,匹配表1065!X:X)</f>
        <v>PME2032</v>
      </c>
      <c r="J5303" s="102" t="s">
        <v>143</v>
      </c>
      <c r="K5303" s="89" cm="1">
        <f ca="1" t="array" ref="K5303:L5303">_xlfn.XLOOKUP(J5303,匹配表1065!Y:Y,匹配表1065!AA:AB)</f>
        <v>31</v>
      </c>
      <c r="L5303" s="89" t="str">
        <v>3个月以上</v>
      </c>
      <c r="M5303" s="92" t="s">
        <v>30</v>
      </c>
      <c r="N5303" s="102">
        <v>1</v>
      </c>
      <c r="O5303" s="93" t="str">
        <f>_xlfn.XLOOKUP(P5303,匹配表1065!U:U,匹配表1065!T:T)</f>
        <v>HO00001482</v>
      </c>
      <c r="P5303" s="102" t="s">
        <v>146</v>
      </c>
      <c r="Q5303" s="102" t="s">
        <v>249</v>
      </c>
      <c r="R5303" s="89" t="str">
        <f>_xlfn.XLOOKUP(Q5303,匹配表1065!L:L,匹配表1065!O:O)</f>
        <v>C</v>
      </c>
      <c r="S5303" s="93" t="str">
        <f>IFERROR(_xlfn.XLOOKUP(Q5303,匹配表1065!AI:AI,匹配表1065!AJ:AJ),"绿标")</f>
        <v>绿标</v>
      </c>
      <c r="T5303" s="93" t="str" cm="1">
        <f t="array" ref="T5303:U5303">_xlfn.XLOOKUP(Q5303,匹配表1065!L:L,匹配表1065!M:N)</f>
        <v>眩晕</v>
      </c>
      <c r="U5303" s="94" t="str">
        <v>耳鼻喉科</v>
      </c>
      <c r="V5303" s="95" t="s">
        <v>70</v>
      </c>
      <c r="W5303" s="93">
        <f>_xlfn.XLOOKUP(M5303,匹配表1065!D:D,匹配表1065!F:F)*N5303</f>
        <v>12</v>
      </c>
    </row>
    <row r="5304" customHeight="1" spans="1:23">
      <c r="A5304" s="89" t="s">
        <v>877</v>
      </c>
      <c r="B5304" s="105">
        <v>46216</v>
      </c>
      <c r="C5304" s="91" t="str">
        <f t="shared" si="168"/>
        <v>7月第3周</v>
      </c>
      <c r="D5304" s="89" t="s">
        <v>919</v>
      </c>
      <c r="E5304" s="89" t="str">
        <f t="shared" si="169"/>
        <v>7月第3周--周1</v>
      </c>
      <c r="F5304" s="103" t="s">
        <v>27</v>
      </c>
      <c r="G5304" s="102" t="s">
        <v>136</v>
      </c>
      <c r="H5304" s="92" t="str">
        <f>_xlfn.XLOOKUP(O5304,匹配表1065!T:T,匹配表1065!W:W)</f>
        <v>青岛市</v>
      </c>
      <c r="I5304" s="89" t="str">
        <f>_xlfn.XLOOKUP(O5304,匹配表1065!T:T,匹配表1065!X:X)</f>
        <v>PME2032</v>
      </c>
      <c r="J5304" s="102" t="s">
        <v>143</v>
      </c>
      <c r="K5304" s="89" cm="1">
        <f ca="1" t="array" ref="K5304:L5304">_xlfn.XLOOKUP(J5304,匹配表1065!Y:Y,匹配表1065!AA:AB)</f>
        <v>31</v>
      </c>
      <c r="L5304" s="89" t="str">
        <v>3个月以上</v>
      </c>
      <c r="M5304" s="92" t="s">
        <v>30</v>
      </c>
      <c r="N5304" s="102">
        <v>1</v>
      </c>
      <c r="O5304" s="93" t="str">
        <f>_xlfn.XLOOKUP(P5304,匹配表1065!U:U,匹配表1065!T:T)</f>
        <v>HO00001482</v>
      </c>
      <c r="P5304" s="102" t="s">
        <v>146</v>
      </c>
      <c r="Q5304" s="102" t="s">
        <v>147</v>
      </c>
      <c r="R5304" s="89" t="str">
        <f>_xlfn.XLOOKUP(Q5304,匹配表1065!L:L,匹配表1065!O:O)</f>
        <v>A</v>
      </c>
      <c r="S5304" s="93" t="str">
        <f>IFERROR(_xlfn.XLOOKUP(Q5304,匹配表1065!AI:AI,匹配表1065!AJ:AJ),"绿标")</f>
        <v>红标</v>
      </c>
      <c r="T5304" s="93" t="str" cm="1">
        <f t="array" ref="T5304:U5304">_xlfn.XLOOKUP(Q5304,匹配表1065!L:L,匹配表1065!M:N)</f>
        <v>头痛</v>
      </c>
      <c r="U5304" s="94" t="str">
        <v>神经内科</v>
      </c>
      <c r="V5304" s="95" t="s">
        <v>67</v>
      </c>
      <c r="W5304" s="93">
        <f>_xlfn.XLOOKUP(M5304,匹配表1065!D:D,匹配表1065!F:F)*N5304</f>
        <v>12</v>
      </c>
    </row>
    <row r="5305" customHeight="1" spans="1:23">
      <c r="A5305" s="89" t="s">
        <v>877</v>
      </c>
      <c r="B5305" s="105">
        <v>46216</v>
      </c>
      <c r="C5305" s="91" t="str">
        <f t="shared" si="168"/>
        <v>7月第3周</v>
      </c>
      <c r="D5305" s="89" t="s">
        <v>919</v>
      </c>
      <c r="E5305" s="89" t="str">
        <f t="shared" si="169"/>
        <v>7月第3周--周1</v>
      </c>
      <c r="F5305" s="103" t="s">
        <v>27</v>
      </c>
      <c r="G5305" s="102" t="s">
        <v>136</v>
      </c>
      <c r="H5305" s="92" t="str">
        <f>_xlfn.XLOOKUP(O5305,匹配表1065!T:T,匹配表1065!W:W)</f>
        <v>青岛市</v>
      </c>
      <c r="I5305" s="89" t="str">
        <f>_xlfn.XLOOKUP(O5305,匹配表1065!T:T,匹配表1065!X:X)</f>
        <v>PME2031</v>
      </c>
      <c r="J5305" s="102" t="s">
        <v>155</v>
      </c>
      <c r="K5305" s="89" cm="1">
        <f ca="1" t="array" ref="K5305:L5305">_xlfn.XLOOKUP(J5305,匹配表1065!Y:Y,匹配表1065!AA:AB)</f>
        <v>31</v>
      </c>
      <c r="L5305" s="89" t="str">
        <v>3个月以上</v>
      </c>
      <c r="M5305" s="92" t="s">
        <v>30</v>
      </c>
      <c r="N5305" s="102">
        <v>1</v>
      </c>
      <c r="O5305" s="93" t="str">
        <f>_xlfn.XLOOKUP(P5305,匹配表1065!U:U,匹配表1065!T:T)</f>
        <v>HO00072793</v>
      </c>
      <c r="P5305" s="102" t="s">
        <v>159</v>
      </c>
      <c r="Q5305" s="102" t="s">
        <v>339</v>
      </c>
      <c r="R5305" s="89" t="str">
        <f>_xlfn.XLOOKUP(Q5305,匹配表1065!L:L,匹配表1065!O:O)</f>
        <v>C</v>
      </c>
      <c r="S5305" s="93" t="str">
        <f>IFERROR(_xlfn.XLOOKUP(Q5305,匹配表1065!AI:AI,匹配表1065!AJ:AJ),"绿标")</f>
        <v>红标</v>
      </c>
      <c r="T5305" s="93" t="str" cm="1">
        <f t="array" ref="T5305:U5305">_xlfn.XLOOKUP(Q5305,匹配表1065!L:L,匹配表1065!M:N)</f>
        <v>眩晕</v>
      </c>
      <c r="U5305" s="94" t="str">
        <v>神经内科</v>
      </c>
      <c r="V5305" s="95" t="s">
        <v>67</v>
      </c>
      <c r="W5305" s="93">
        <f>_xlfn.XLOOKUP(M5305,匹配表1065!D:D,匹配表1065!F:F)*N5305</f>
        <v>12</v>
      </c>
    </row>
    <row r="5306" customHeight="1" spans="1:23">
      <c r="A5306" s="89" t="s">
        <v>877</v>
      </c>
      <c r="B5306" s="105">
        <v>46216</v>
      </c>
      <c r="C5306" s="91" t="str">
        <f t="shared" si="168"/>
        <v>7月第3周</v>
      </c>
      <c r="D5306" s="89" t="s">
        <v>919</v>
      </c>
      <c r="E5306" s="89" t="str">
        <f t="shared" si="169"/>
        <v>7月第3周--周1</v>
      </c>
      <c r="F5306" s="103" t="s">
        <v>27</v>
      </c>
      <c r="G5306" s="102" t="s">
        <v>136</v>
      </c>
      <c r="H5306" s="92" t="str">
        <f>_xlfn.XLOOKUP(O5306,匹配表1065!T:T,匹配表1065!W:W)</f>
        <v>青岛市</v>
      </c>
      <c r="I5306" s="89" t="str">
        <f>_xlfn.XLOOKUP(O5306,匹配表1065!T:T,匹配表1065!X:X)</f>
        <v>PME2031</v>
      </c>
      <c r="J5306" s="102" t="s">
        <v>155</v>
      </c>
      <c r="K5306" s="89" cm="1">
        <f ca="1" t="array" ref="K5306:L5306">_xlfn.XLOOKUP(J5306,匹配表1065!Y:Y,匹配表1065!AA:AB)</f>
        <v>31</v>
      </c>
      <c r="L5306" s="89" t="str">
        <v>3个月以上</v>
      </c>
      <c r="M5306" s="92" t="s">
        <v>30</v>
      </c>
      <c r="N5306" s="102">
        <v>1</v>
      </c>
      <c r="O5306" s="93" t="str">
        <f>_xlfn.XLOOKUP(P5306,匹配表1065!U:U,匹配表1065!T:T)</f>
        <v>HO00001478</v>
      </c>
      <c r="P5306" s="102" t="s">
        <v>156</v>
      </c>
      <c r="Q5306" s="102" t="s">
        <v>157</v>
      </c>
      <c r="R5306" s="89" t="str">
        <f>_xlfn.XLOOKUP(Q5306,匹配表1065!L:L,匹配表1065!O:O)</f>
        <v>A</v>
      </c>
      <c r="S5306" s="93" t="str">
        <f>IFERROR(_xlfn.XLOOKUP(Q5306,匹配表1065!AI:AI,匹配表1065!AJ:AJ),"绿标")</f>
        <v>红标</v>
      </c>
      <c r="T5306" s="93" t="str" cm="1">
        <f t="array" ref="T5306:U5306">_xlfn.XLOOKUP(Q5306,匹配表1065!L:L,匹配表1065!M:N)</f>
        <v>头痛</v>
      </c>
      <c r="U5306" s="94" t="str">
        <v>神经内科</v>
      </c>
      <c r="V5306" s="95" t="s">
        <v>67</v>
      </c>
      <c r="W5306" s="93">
        <f>_xlfn.XLOOKUP(M5306,匹配表1065!D:D,匹配表1065!F:F)*N5306</f>
        <v>12</v>
      </c>
    </row>
    <row r="5307" customHeight="1" spans="1:23">
      <c r="A5307" s="89" t="s">
        <v>877</v>
      </c>
      <c r="B5307" s="105">
        <v>46216</v>
      </c>
      <c r="C5307" s="91" t="str">
        <f t="shared" si="168"/>
        <v>7月第3周</v>
      </c>
      <c r="D5307" s="89" t="s">
        <v>919</v>
      </c>
      <c r="E5307" s="89" t="str">
        <f t="shared" si="169"/>
        <v>7月第3周--周1</v>
      </c>
      <c r="F5307" s="103" t="s">
        <v>27</v>
      </c>
      <c r="G5307" s="102" t="s">
        <v>136</v>
      </c>
      <c r="H5307" s="92" t="str">
        <f>_xlfn.XLOOKUP(O5307,匹配表1065!T:T,匹配表1065!W:W)</f>
        <v>青岛市</v>
      </c>
      <c r="I5307" s="89" t="str">
        <f>_xlfn.XLOOKUP(O5307,匹配表1065!T:T,匹配表1065!X:X)</f>
        <v>PME2035</v>
      </c>
      <c r="J5307" s="102" t="s">
        <v>150</v>
      </c>
      <c r="K5307" s="89" cm="1">
        <f ca="1" t="array" ref="K5307:L5307">_xlfn.XLOOKUP(J5307,匹配表1065!Y:Y,匹配表1065!AA:AB)</f>
        <v>8</v>
      </c>
      <c r="L5307" s="89" t="str">
        <v>3个月以上</v>
      </c>
      <c r="M5307" s="92" t="s">
        <v>30</v>
      </c>
      <c r="N5307" s="102">
        <v>1</v>
      </c>
      <c r="O5307" s="93" t="str">
        <f>_xlfn.XLOOKUP(P5307,匹配表1065!U:U,匹配表1065!T:T)</f>
        <v>HO00001476</v>
      </c>
      <c r="P5307" s="102" t="s">
        <v>151</v>
      </c>
      <c r="Q5307" s="102" t="s">
        <v>152</v>
      </c>
      <c r="R5307" s="89" t="str">
        <f>_xlfn.XLOOKUP(Q5307,匹配表1065!L:L,匹配表1065!O:O)</f>
        <v>C</v>
      </c>
      <c r="S5307" s="93" t="str">
        <f>IFERROR(_xlfn.XLOOKUP(Q5307,匹配表1065!AI:AI,匹配表1065!AJ:AJ),"绿标")</f>
        <v>红标</v>
      </c>
      <c r="T5307" s="93" t="str" cm="1">
        <f t="array" ref="T5307:U5307">_xlfn.XLOOKUP(Q5307,匹配表1065!L:L,匹配表1065!M:N)</f>
        <v>眩晕</v>
      </c>
      <c r="U5307" s="94" t="str">
        <v>神经内科</v>
      </c>
      <c r="V5307" s="95" t="s">
        <v>70</v>
      </c>
      <c r="W5307" s="93">
        <f>_xlfn.XLOOKUP(M5307,匹配表1065!D:D,匹配表1065!F:F)*N5307</f>
        <v>12</v>
      </c>
    </row>
    <row r="5308" customHeight="1" spans="1:23">
      <c r="A5308" s="89" t="s">
        <v>877</v>
      </c>
      <c r="B5308" s="105">
        <v>46216</v>
      </c>
      <c r="C5308" s="91" t="str">
        <f t="shared" si="168"/>
        <v>7月第3周</v>
      </c>
      <c r="D5308" s="89" t="s">
        <v>919</v>
      </c>
      <c r="E5308" s="89" t="str">
        <f t="shared" si="169"/>
        <v>7月第3周--周1</v>
      </c>
      <c r="F5308" s="103" t="s">
        <v>27</v>
      </c>
      <c r="G5308" s="102" t="s">
        <v>136</v>
      </c>
      <c r="H5308" s="92" t="str">
        <f>_xlfn.XLOOKUP(O5308,匹配表1065!T:T,匹配表1065!W:W)</f>
        <v>青岛市</v>
      </c>
      <c r="I5308" s="89" t="str">
        <f>_xlfn.XLOOKUP(O5308,匹配表1065!T:T,匹配表1065!X:X)</f>
        <v>PME2035</v>
      </c>
      <c r="J5308" s="102" t="s">
        <v>150</v>
      </c>
      <c r="K5308" s="89" cm="1">
        <f ca="1" t="array" ref="K5308:L5308">_xlfn.XLOOKUP(J5308,匹配表1065!Y:Y,匹配表1065!AA:AB)</f>
        <v>8</v>
      </c>
      <c r="L5308" s="89" t="str">
        <v>3个月以上</v>
      </c>
      <c r="M5308" s="92" t="s">
        <v>35</v>
      </c>
      <c r="N5308" s="102">
        <v>1</v>
      </c>
      <c r="O5308" s="93" t="str">
        <f>_xlfn.XLOOKUP(P5308,匹配表1065!U:U,匹配表1065!T:T)</f>
        <v>HO00001483</v>
      </c>
      <c r="P5308" s="102" t="s">
        <v>259</v>
      </c>
      <c r="Q5308" s="102" t="s">
        <v>437</v>
      </c>
      <c r="R5308" s="89" t="str">
        <f>_xlfn.XLOOKUP(Q5308,匹配表1065!L:L,匹配表1065!O:O)</f>
        <v>C</v>
      </c>
      <c r="S5308" s="93" t="str">
        <f>IFERROR(_xlfn.XLOOKUP(Q5308,匹配表1065!AI:AI,匹配表1065!AJ:AJ),"绿标")</f>
        <v>红标</v>
      </c>
      <c r="T5308" s="93" t="str" cm="1">
        <f t="array" ref="T5308:U5308">_xlfn.XLOOKUP(Q5308,匹配表1065!L:L,匹配表1065!M:N)</f>
        <v>眩晕</v>
      </c>
      <c r="U5308" s="94" t="str">
        <v>耳鼻喉科</v>
      </c>
      <c r="V5308" s="95" t="s">
        <v>70</v>
      </c>
      <c r="W5308" s="93">
        <f>_xlfn.XLOOKUP(M5308,匹配表1065!D:D,匹配表1065!F:F)*N5308</f>
        <v>4</v>
      </c>
    </row>
    <row r="5309" customHeight="1" spans="1:23">
      <c r="A5309" s="89" t="s">
        <v>877</v>
      </c>
      <c r="B5309" s="105">
        <v>46216</v>
      </c>
      <c r="C5309" s="91" t="str">
        <f t="shared" si="168"/>
        <v>7月第3周</v>
      </c>
      <c r="D5309" s="89" t="s">
        <v>919</v>
      </c>
      <c r="E5309" s="89" t="str">
        <f t="shared" si="169"/>
        <v>7月第3周--周1</v>
      </c>
      <c r="F5309" s="103" t="s">
        <v>27</v>
      </c>
      <c r="G5309" s="102" t="s">
        <v>136</v>
      </c>
      <c r="H5309" s="92" t="str">
        <f>_xlfn.XLOOKUP(O5309,匹配表1065!T:T,匹配表1065!W:W)</f>
        <v>青岛市</v>
      </c>
      <c r="I5309" s="89" t="str">
        <f>_xlfn.XLOOKUP(O5309,匹配表1065!T:T,匹配表1065!X:X)</f>
        <v>PME2035</v>
      </c>
      <c r="J5309" s="102" t="s">
        <v>150</v>
      </c>
      <c r="K5309" s="89" cm="1">
        <f ca="1" t="array" ref="K5309:L5309">_xlfn.XLOOKUP(J5309,匹配表1065!Y:Y,匹配表1065!AA:AB)</f>
        <v>8</v>
      </c>
      <c r="L5309" s="89" t="str">
        <v>3个月以上</v>
      </c>
      <c r="M5309" s="92" t="s">
        <v>55</v>
      </c>
      <c r="N5309" s="102">
        <v>1</v>
      </c>
      <c r="O5309" s="93" t="str">
        <f>_xlfn.XLOOKUP(P5309,匹配表1065!U:U,匹配表1065!T:T)</f>
        <v>HO00001477</v>
      </c>
      <c r="P5309" s="102" t="s">
        <v>153</v>
      </c>
      <c r="Q5309" s="102" t="s">
        <v>811</v>
      </c>
      <c r="R5309" s="89" t="str">
        <f>_xlfn.XLOOKUP(Q5309,匹配表1065!L:L,匹配表1065!O:O)</f>
        <v>B</v>
      </c>
      <c r="S5309" s="93" t="str">
        <f>IFERROR(_xlfn.XLOOKUP(Q5309,匹配表1065!AI:AI,匹配表1065!AJ:AJ),"绿标")</f>
        <v>红标</v>
      </c>
      <c r="T5309" s="93" t="str" cm="1">
        <f t="array" ref="T5309:U5309">_xlfn.XLOOKUP(Q5309,匹配表1065!L:L,匹配表1065!M:N)</f>
        <v>脑血管</v>
      </c>
      <c r="U5309" s="94" t="str">
        <v>神经内科</v>
      </c>
      <c r="V5309" s="95" t="s">
        <v>33</v>
      </c>
      <c r="W5309" s="93">
        <f>_xlfn.XLOOKUP(M5309,匹配表1065!D:D,匹配表1065!F:F)*N5309</f>
        <v>8</v>
      </c>
    </row>
    <row r="5310" customHeight="1" spans="1:23">
      <c r="A5310" s="89" t="s">
        <v>877</v>
      </c>
      <c r="B5310" s="105">
        <v>46216</v>
      </c>
      <c r="C5310" s="91" t="str">
        <f t="shared" si="168"/>
        <v>7月第3周</v>
      </c>
      <c r="D5310" s="89" t="s">
        <v>919</v>
      </c>
      <c r="E5310" s="89" t="str">
        <f t="shared" si="169"/>
        <v>7月第3周--周1</v>
      </c>
      <c r="F5310" s="103" t="s">
        <v>27</v>
      </c>
      <c r="G5310" s="102" t="s">
        <v>136</v>
      </c>
      <c r="H5310" s="92" t="str">
        <f>_xlfn.XLOOKUP(O5310,匹配表1065!T:T,匹配表1065!W:W)</f>
        <v>潍坊市</v>
      </c>
      <c r="I5310" s="89" t="str">
        <f>_xlfn.XLOOKUP(O5310,匹配表1065!T:T,匹配表1065!X:X)</f>
        <v>PME2036</v>
      </c>
      <c r="J5310" s="102" t="s">
        <v>161</v>
      </c>
      <c r="K5310" s="89" cm="1">
        <f ca="1" t="array" ref="K5310:L5310">_xlfn.XLOOKUP(J5310,匹配表1065!Y:Y,匹配表1065!AA:AB)</f>
        <v>1519</v>
      </c>
      <c r="L5310" s="89" t="str">
        <v>3个月以上</v>
      </c>
      <c r="M5310" s="92" t="s">
        <v>30</v>
      </c>
      <c r="N5310" s="102">
        <v>1</v>
      </c>
      <c r="O5310" s="93" t="str">
        <f>_xlfn.XLOOKUP(P5310,匹配表1065!U:U,匹配表1065!T:T)</f>
        <v>HO00001496</v>
      </c>
      <c r="P5310" s="102" t="s">
        <v>256</v>
      </c>
      <c r="Q5310" s="102" t="s">
        <v>303</v>
      </c>
      <c r="R5310" s="89" t="str">
        <f>_xlfn.XLOOKUP(Q5310,匹配表1065!L:L,匹配表1065!O:O)</f>
        <v>C</v>
      </c>
      <c r="S5310" s="93" t="str">
        <f>IFERROR(_xlfn.XLOOKUP(Q5310,匹配表1065!AI:AI,匹配表1065!AJ:AJ),"绿标")</f>
        <v>红标</v>
      </c>
      <c r="T5310" s="93" t="str" cm="1">
        <f t="array" ref="T5310:U5310">_xlfn.XLOOKUP(Q5310,匹配表1065!L:L,匹配表1065!M:N)</f>
        <v>眩晕</v>
      </c>
      <c r="U5310" s="94" t="str">
        <v>神经内科</v>
      </c>
      <c r="V5310" s="95" t="s">
        <v>70</v>
      </c>
      <c r="W5310" s="93">
        <f>_xlfn.XLOOKUP(M5310,匹配表1065!D:D,匹配表1065!F:F)*N5310</f>
        <v>12</v>
      </c>
    </row>
    <row r="5311" customHeight="1" spans="1:23">
      <c r="A5311" s="89" t="s">
        <v>877</v>
      </c>
      <c r="B5311" s="105">
        <v>46216</v>
      </c>
      <c r="C5311" s="91" t="str">
        <f t="shared" si="168"/>
        <v>7月第3周</v>
      </c>
      <c r="D5311" s="89" t="s">
        <v>919</v>
      </c>
      <c r="E5311" s="89" t="str">
        <f t="shared" si="169"/>
        <v>7月第3周--周1</v>
      </c>
      <c r="F5311" s="103" t="s">
        <v>27</v>
      </c>
      <c r="G5311" s="102" t="s">
        <v>136</v>
      </c>
      <c r="H5311" s="92" t="str">
        <f>_xlfn.XLOOKUP(O5311,匹配表1065!T:T,匹配表1065!W:W)</f>
        <v>潍坊市</v>
      </c>
      <c r="I5311" s="89" t="str">
        <f>_xlfn.XLOOKUP(O5311,匹配表1065!T:T,匹配表1065!X:X)</f>
        <v>PME2036</v>
      </c>
      <c r="J5311" s="102" t="s">
        <v>161</v>
      </c>
      <c r="K5311" s="89" cm="1">
        <f ca="1" t="array" ref="K5311:L5311">_xlfn.XLOOKUP(J5311,匹配表1065!Y:Y,匹配表1065!AA:AB)</f>
        <v>1519</v>
      </c>
      <c r="L5311" s="89" t="str">
        <v>3个月以上</v>
      </c>
      <c r="M5311" s="92" t="s">
        <v>55</v>
      </c>
      <c r="N5311" s="102">
        <v>1</v>
      </c>
      <c r="O5311" s="93" t="str">
        <f>_xlfn.XLOOKUP(P5311,匹配表1065!U:U,匹配表1065!T:T)</f>
        <v>HO00001521</v>
      </c>
      <c r="P5311" s="102" t="s">
        <v>162</v>
      </c>
      <c r="Q5311" s="102" t="s">
        <v>636</v>
      </c>
      <c r="R5311" s="89" t="str">
        <f>_xlfn.XLOOKUP(Q5311,匹配表1065!L:L,匹配表1065!O:O)</f>
        <v>C</v>
      </c>
      <c r="S5311" s="93" t="str">
        <f>IFERROR(_xlfn.XLOOKUP(Q5311,匹配表1065!AI:AI,匹配表1065!AJ:AJ),"绿标")</f>
        <v>绿标</v>
      </c>
      <c r="T5311" s="93" t="str" cm="1">
        <f t="array" ref="T5311:U5311">_xlfn.XLOOKUP(Q5311,匹配表1065!L:L,匹配表1065!M:N)</f>
        <v>眩晕</v>
      </c>
      <c r="U5311" s="94" t="str">
        <v>神经内科</v>
      </c>
      <c r="V5311" s="95" t="s">
        <v>42</v>
      </c>
      <c r="W5311" s="93">
        <f>_xlfn.XLOOKUP(M5311,匹配表1065!D:D,匹配表1065!F:F)*N5311</f>
        <v>8</v>
      </c>
    </row>
    <row r="5312" customHeight="1" spans="1:23">
      <c r="A5312" s="89" t="s">
        <v>877</v>
      </c>
      <c r="B5312" s="105">
        <v>46216</v>
      </c>
      <c r="C5312" s="91" t="str">
        <f t="shared" si="168"/>
        <v>7月第3周</v>
      </c>
      <c r="D5312" s="89" t="s">
        <v>919</v>
      </c>
      <c r="E5312" s="89" t="str">
        <f t="shared" si="169"/>
        <v>7月第3周--周1</v>
      </c>
      <c r="F5312" s="103" t="s">
        <v>27</v>
      </c>
      <c r="G5312" s="102" t="s">
        <v>136</v>
      </c>
      <c r="H5312" s="92" t="str">
        <f>_xlfn.XLOOKUP(O5312,匹配表1065!T:T,匹配表1065!W:W)</f>
        <v>潍坊市</v>
      </c>
      <c r="I5312" s="89" t="str">
        <f>_xlfn.XLOOKUP(O5312,匹配表1065!T:T,匹配表1065!X:X)</f>
        <v>PME2036</v>
      </c>
      <c r="J5312" s="102" t="s">
        <v>161</v>
      </c>
      <c r="K5312" s="89" cm="1">
        <f ca="1" t="array" ref="K5312:L5312">_xlfn.XLOOKUP(J5312,匹配表1065!Y:Y,匹配表1065!AA:AB)</f>
        <v>1519</v>
      </c>
      <c r="L5312" s="89" t="str">
        <v>3个月以上</v>
      </c>
      <c r="M5312" s="92" t="s">
        <v>55</v>
      </c>
      <c r="N5312" s="102">
        <v>1</v>
      </c>
      <c r="O5312" s="93" t="str">
        <f>_xlfn.XLOOKUP(P5312,匹配表1065!U:U,匹配表1065!T:T)</f>
        <v>HO00001496</v>
      </c>
      <c r="P5312" s="102" t="s">
        <v>256</v>
      </c>
      <c r="Q5312" s="102" t="s">
        <v>258</v>
      </c>
      <c r="R5312" s="89" t="str">
        <f>_xlfn.XLOOKUP(Q5312,匹配表1065!L:L,匹配表1065!O:O)</f>
        <v>A</v>
      </c>
      <c r="S5312" s="93" t="str">
        <f>IFERROR(_xlfn.XLOOKUP(Q5312,匹配表1065!AI:AI,匹配表1065!AJ:AJ),"绿标")</f>
        <v>红标</v>
      </c>
      <c r="T5312" s="93" t="str" cm="1">
        <f t="array" ref="T5312:U5312">_xlfn.XLOOKUP(Q5312,匹配表1065!L:L,匹配表1065!M:N)</f>
        <v>头痛</v>
      </c>
      <c r="U5312" s="94" t="str">
        <v>神经内科</v>
      </c>
      <c r="V5312" s="95" t="s">
        <v>42</v>
      </c>
      <c r="W5312" s="93">
        <f>_xlfn.XLOOKUP(M5312,匹配表1065!D:D,匹配表1065!F:F)*N5312</f>
        <v>8</v>
      </c>
    </row>
    <row r="5313" customHeight="1" spans="1:23">
      <c r="A5313" s="89" t="s">
        <v>877</v>
      </c>
      <c r="B5313" s="105">
        <v>46216</v>
      </c>
      <c r="C5313" s="91" t="str">
        <f t="shared" si="168"/>
        <v>7月第3周</v>
      </c>
      <c r="D5313" s="89" t="s">
        <v>919</v>
      </c>
      <c r="E5313" s="89" t="str">
        <f t="shared" si="169"/>
        <v>7月第3周--周1</v>
      </c>
      <c r="F5313" s="103" t="s">
        <v>27</v>
      </c>
      <c r="G5313" s="102" t="s">
        <v>136</v>
      </c>
      <c r="H5313" s="92" t="str">
        <f>_xlfn.XLOOKUP(O5313,匹配表1065!T:T,匹配表1065!W:W)</f>
        <v>烟台市</v>
      </c>
      <c r="I5313" s="89" t="str">
        <f>_xlfn.XLOOKUP(O5313,匹配表1065!T:T,匹配表1065!X:X)</f>
        <v>PME2034</v>
      </c>
      <c r="J5313" s="102" t="s">
        <v>501</v>
      </c>
      <c r="K5313" s="89" cm="1">
        <f ca="1" t="array" ref="K5313:L5313">_xlfn.XLOOKUP(J5313,匹配表1065!Y:Y,匹配表1065!AA:AB)</f>
        <v>4</v>
      </c>
      <c r="L5313" s="89" t="str">
        <v>3个月以上</v>
      </c>
      <c r="M5313" s="92" t="s">
        <v>35</v>
      </c>
      <c r="N5313" s="102">
        <v>1</v>
      </c>
      <c r="O5313" s="93" t="str">
        <f>_xlfn.XLOOKUP(P5313,匹配表1065!U:U,匹配表1065!T:T)</f>
        <v>HO00024017</v>
      </c>
      <c r="P5313" s="102" t="s">
        <v>698</v>
      </c>
      <c r="Q5313" s="102" t="s">
        <v>803</v>
      </c>
      <c r="R5313" s="89" t="str">
        <f>_xlfn.XLOOKUP(Q5313,匹配表1065!L:L,匹配表1065!O:O)</f>
        <v>A</v>
      </c>
      <c r="S5313" s="93" t="str">
        <f>IFERROR(_xlfn.XLOOKUP(Q5313,匹配表1065!AI:AI,匹配表1065!AJ:AJ),"绿标")</f>
        <v>绿标</v>
      </c>
      <c r="T5313" s="93" t="str" cm="1">
        <f t="array" ref="T5313:U5313">_xlfn.XLOOKUP(Q5313,匹配表1065!L:L,匹配表1065!M:N)</f>
        <v>头痛</v>
      </c>
      <c r="U5313" s="94" t="str">
        <v>神经内科</v>
      </c>
      <c r="V5313" s="95" t="s">
        <v>33</v>
      </c>
      <c r="W5313" s="93">
        <f>_xlfn.XLOOKUP(M5313,匹配表1065!D:D,匹配表1065!F:F)*N5313</f>
        <v>4</v>
      </c>
    </row>
    <row r="5314" customHeight="1" spans="1:23">
      <c r="A5314" s="89" t="s">
        <v>877</v>
      </c>
      <c r="B5314" s="105">
        <v>46216</v>
      </c>
      <c r="C5314" s="91" t="str">
        <f t="shared" si="168"/>
        <v>7月第3周</v>
      </c>
      <c r="D5314" s="89" t="s">
        <v>919</v>
      </c>
      <c r="E5314" s="89" t="str">
        <f t="shared" si="169"/>
        <v>7月第3周--周1</v>
      </c>
      <c r="F5314" s="103" t="s">
        <v>27</v>
      </c>
      <c r="G5314" s="102" t="s">
        <v>104</v>
      </c>
      <c r="H5314" s="92" t="str">
        <f>_xlfn.XLOOKUP(O5314,匹配表1065!T:T,匹配表1065!W:W)</f>
        <v>济南市</v>
      </c>
      <c r="I5314" s="89" t="str">
        <f>_xlfn.XLOOKUP(O5314,匹配表1065!T:T,匹配表1065!X:X)</f>
        <v>PME2026</v>
      </c>
      <c r="J5314" s="102" t="s">
        <v>116</v>
      </c>
      <c r="K5314" s="89" cm="1">
        <f ca="1" t="array" ref="K5314:L5314">_xlfn.XLOOKUP(J5314,匹配表1065!Y:Y,匹配表1065!AA:AB)</f>
        <v>13</v>
      </c>
      <c r="L5314" s="89" t="str">
        <v>3个月以上</v>
      </c>
      <c r="M5314" s="92" t="s">
        <v>55</v>
      </c>
      <c r="N5314" s="102">
        <v>1</v>
      </c>
      <c r="O5314" s="93" t="str">
        <f>_xlfn.XLOOKUP(P5314,匹配表1065!U:U,匹配表1065!T:T)</f>
        <v>HO00001409</v>
      </c>
      <c r="P5314" s="102" t="s">
        <v>117</v>
      </c>
      <c r="Q5314" s="102" t="s">
        <v>240</v>
      </c>
      <c r="R5314" s="89" t="str">
        <f>_xlfn.XLOOKUP(Q5314,匹配表1065!L:L,匹配表1065!O:O)</f>
        <v>B</v>
      </c>
      <c r="S5314" s="93" t="str">
        <f>IFERROR(_xlfn.XLOOKUP(Q5314,匹配表1065!AI:AI,匹配表1065!AJ:AJ),"绿标")</f>
        <v>红标</v>
      </c>
      <c r="T5314" s="93" t="str" cm="1">
        <f t="array" ref="T5314:U5314">_xlfn.XLOOKUP(Q5314,匹配表1065!L:L,匹配表1065!M:N)</f>
        <v>脑血管</v>
      </c>
      <c r="U5314" s="94" t="str">
        <v>神经内科</v>
      </c>
      <c r="V5314" s="95" t="s">
        <v>42</v>
      </c>
      <c r="W5314" s="93">
        <f>_xlfn.XLOOKUP(M5314,匹配表1065!D:D,匹配表1065!F:F)*N5314</f>
        <v>8</v>
      </c>
    </row>
    <row r="5315" customHeight="1" spans="1:23">
      <c r="A5315" s="89" t="s">
        <v>877</v>
      </c>
      <c r="B5315" s="105">
        <v>46216</v>
      </c>
      <c r="C5315" s="91" t="str">
        <f t="shared" si="168"/>
        <v>7月第3周</v>
      </c>
      <c r="D5315" s="89" t="s">
        <v>919</v>
      </c>
      <c r="E5315" s="89" t="str">
        <f t="shared" si="169"/>
        <v>7月第3周--周1</v>
      </c>
      <c r="F5315" s="103" t="s">
        <v>27</v>
      </c>
      <c r="G5315" s="102" t="s">
        <v>104</v>
      </c>
      <c r="H5315" s="92" t="str">
        <f>_xlfn.XLOOKUP(O5315,匹配表1065!T:T,匹配表1065!W:W)</f>
        <v>济南市</v>
      </c>
      <c r="I5315" s="89" t="str">
        <f>_xlfn.XLOOKUP(O5315,匹配表1065!T:T,匹配表1065!X:X)</f>
        <v>PME2026</v>
      </c>
      <c r="J5315" s="102" t="s">
        <v>116</v>
      </c>
      <c r="K5315" s="89" cm="1">
        <f ca="1" t="array" ref="K5315:L5315">_xlfn.XLOOKUP(J5315,匹配表1065!Y:Y,匹配表1065!AA:AB)</f>
        <v>13</v>
      </c>
      <c r="L5315" s="89" t="str">
        <v>3个月以上</v>
      </c>
      <c r="M5315" s="92" t="s">
        <v>30</v>
      </c>
      <c r="N5315" s="102">
        <v>1</v>
      </c>
      <c r="O5315" s="93" t="str">
        <f>_xlfn.XLOOKUP(P5315,匹配表1065!U:U,匹配表1065!T:T)</f>
        <v>HO00001409</v>
      </c>
      <c r="P5315" s="102" t="s">
        <v>117</v>
      </c>
      <c r="Q5315" s="102" t="s">
        <v>118</v>
      </c>
      <c r="R5315" s="89" t="str">
        <f>_xlfn.XLOOKUP(Q5315,匹配表1065!L:L,匹配表1065!O:O)</f>
        <v>A</v>
      </c>
      <c r="S5315" s="93" t="str">
        <f>IFERROR(_xlfn.XLOOKUP(Q5315,匹配表1065!AI:AI,匹配表1065!AJ:AJ),"绿标")</f>
        <v>绿标</v>
      </c>
      <c r="T5315" s="93" t="str" cm="1">
        <f t="array" ref="T5315:U5315">_xlfn.XLOOKUP(Q5315,匹配表1065!L:L,匹配表1065!M:N)</f>
        <v>头痛</v>
      </c>
      <c r="U5315" s="94" t="str">
        <v>神经内科</v>
      </c>
      <c r="V5315" s="95" t="s">
        <v>67</v>
      </c>
      <c r="W5315" s="93">
        <f>_xlfn.XLOOKUP(M5315,匹配表1065!D:D,匹配表1065!F:F)*N5315</f>
        <v>12</v>
      </c>
    </row>
    <row r="5316" customHeight="1" spans="1:23">
      <c r="A5316" s="89" t="s">
        <v>877</v>
      </c>
      <c r="B5316" s="105">
        <v>46216</v>
      </c>
      <c r="C5316" s="91" t="str">
        <f t="shared" si="168"/>
        <v>7月第3周</v>
      </c>
      <c r="D5316" s="89" t="s">
        <v>919</v>
      </c>
      <c r="E5316" s="89" t="str">
        <f t="shared" si="169"/>
        <v>7月第3周--周1</v>
      </c>
      <c r="F5316" s="103" t="s">
        <v>27</v>
      </c>
      <c r="G5316" s="102" t="s">
        <v>104</v>
      </c>
      <c r="H5316" s="92" t="str">
        <f>_xlfn.XLOOKUP(O5316,匹配表1065!T:T,匹配表1065!W:W)</f>
        <v>聊城市</v>
      </c>
      <c r="I5316" s="89" t="str">
        <f>_xlfn.XLOOKUP(O5316,匹配表1065!T:T,匹配表1065!X:X)</f>
        <v>PME2046</v>
      </c>
      <c r="J5316" s="102" t="s">
        <v>108</v>
      </c>
      <c r="K5316" s="89" cm="1">
        <f ca="1" t="array" ref="K5316:L5316">_xlfn.XLOOKUP(J5316,匹配表1065!Y:Y,匹配表1065!AA:AB)</f>
        <v>8</v>
      </c>
      <c r="L5316" s="89" t="str">
        <v>3个月以上</v>
      </c>
      <c r="M5316" s="92" t="s">
        <v>30</v>
      </c>
      <c r="N5316" s="102">
        <v>1</v>
      </c>
      <c r="O5316" s="93" t="str">
        <f>_xlfn.XLOOKUP(P5316,匹配表1065!U:U,匹配表1065!T:T)</f>
        <v>HO00001415</v>
      </c>
      <c r="P5316" s="102" t="s">
        <v>109</v>
      </c>
      <c r="Q5316" s="102" t="s">
        <v>317</v>
      </c>
      <c r="R5316" s="89" t="str">
        <f>_xlfn.XLOOKUP(Q5316,匹配表1065!L:L,匹配表1065!O:O)</f>
        <v>A</v>
      </c>
      <c r="S5316" s="93" t="str">
        <f>IFERROR(_xlfn.XLOOKUP(Q5316,匹配表1065!AI:AI,匹配表1065!AJ:AJ),"绿标")</f>
        <v>绿标</v>
      </c>
      <c r="T5316" s="93" t="str" cm="1">
        <f t="array" ref="T5316:U5316">_xlfn.XLOOKUP(Q5316,匹配表1065!L:L,匹配表1065!M:N)</f>
        <v>头痛</v>
      </c>
      <c r="U5316" s="94" t="str">
        <v>神经内科</v>
      </c>
      <c r="V5316" s="95" t="s">
        <v>42</v>
      </c>
      <c r="W5316" s="93">
        <f>_xlfn.XLOOKUP(M5316,匹配表1065!D:D,匹配表1065!F:F)*N5316</f>
        <v>12</v>
      </c>
    </row>
    <row r="5317" customHeight="1" spans="1:23">
      <c r="A5317" s="89" t="s">
        <v>877</v>
      </c>
      <c r="B5317" s="105">
        <v>46216</v>
      </c>
      <c r="C5317" s="91" t="str">
        <f t="shared" si="168"/>
        <v>7月第3周</v>
      </c>
      <c r="D5317" s="89" t="s">
        <v>919</v>
      </c>
      <c r="E5317" s="89" t="str">
        <f t="shared" si="169"/>
        <v>7月第3周--周1</v>
      </c>
      <c r="F5317" s="103" t="s">
        <v>27</v>
      </c>
      <c r="G5317" s="102" t="s">
        <v>104</v>
      </c>
      <c r="H5317" s="92" t="str">
        <f>_xlfn.XLOOKUP(O5317,匹配表1065!T:T,匹配表1065!W:W)</f>
        <v>济南市</v>
      </c>
      <c r="I5317" s="89" t="str">
        <f>_xlfn.XLOOKUP(O5317,匹配表1065!T:T,匹配表1065!X:X)</f>
        <v>PME2025</v>
      </c>
      <c r="J5317" s="102" t="s">
        <v>111</v>
      </c>
      <c r="K5317" s="89" cm="1">
        <f ca="1" t="array" ref="K5317:L5317">_xlfn.XLOOKUP(J5317,匹配表1065!Y:Y,匹配表1065!AA:AB)</f>
        <v>30</v>
      </c>
      <c r="L5317" s="89" t="str">
        <v>3个月以上</v>
      </c>
      <c r="M5317" s="92" t="s">
        <v>30</v>
      </c>
      <c r="N5317" s="102">
        <v>1</v>
      </c>
      <c r="O5317" s="93" t="str">
        <f>_xlfn.XLOOKUP(P5317,匹配表1065!U:U,匹配表1065!T:T)</f>
        <v>HO00001400</v>
      </c>
      <c r="P5317" s="102" t="s">
        <v>112</v>
      </c>
      <c r="Q5317" s="102" t="s">
        <v>309</v>
      </c>
      <c r="R5317" s="89" t="str">
        <f>_xlfn.XLOOKUP(Q5317,匹配表1065!L:L,匹配表1065!O:O)</f>
        <v>A</v>
      </c>
      <c r="S5317" s="93" t="str">
        <f>IFERROR(_xlfn.XLOOKUP(Q5317,匹配表1065!AI:AI,匹配表1065!AJ:AJ),"绿标")</f>
        <v>红标</v>
      </c>
      <c r="T5317" s="93" t="str" cm="1">
        <f t="array" ref="T5317:U5317">_xlfn.XLOOKUP(Q5317,匹配表1065!L:L,匹配表1065!M:N)</f>
        <v>头痛</v>
      </c>
      <c r="U5317" s="94" t="str">
        <v>神经内科</v>
      </c>
      <c r="V5317" s="95" t="s">
        <v>33</v>
      </c>
      <c r="W5317" s="93">
        <f>_xlfn.XLOOKUP(M5317,匹配表1065!D:D,匹配表1065!F:F)*N5317</f>
        <v>12</v>
      </c>
    </row>
    <row r="5318" customHeight="1" spans="1:23">
      <c r="A5318" s="89" t="s">
        <v>877</v>
      </c>
      <c r="B5318" s="105">
        <v>46216</v>
      </c>
      <c r="C5318" s="91" t="str">
        <f t="shared" si="168"/>
        <v>7月第3周</v>
      </c>
      <c r="D5318" s="89" t="s">
        <v>919</v>
      </c>
      <c r="E5318" s="89" t="str">
        <f t="shared" si="169"/>
        <v>7月第3周--周1</v>
      </c>
      <c r="F5318" s="103" t="s">
        <v>27</v>
      </c>
      <c r="G5318" s="102" t="s">
        <v>104</v>
      </c>
      <c r="H5318" s="92" t="str">
        <f>_xlfn.XLOOKUP(O5318,匹配表1065!T:T,匹配表1065!W:W)</f>
        <v>济南市</v>
      </c>
      <c r="I5318" s="89" t="str">
        <f>_xlfn.XLOOKUP(O5318,匹配表1065!T:T,匹配表1065!X:X)</f>
        <v>PME2025</v>
      </c>
      <c r="J5318" s="102" t="s">
        <v>111</v>
      </c>
      <c r="K5318" s="89" cm="1">
        <f ca="1" t="array" ref="K5318:L5318">_xlfn.XLOOKUP(J5318,匹配表1065!Y:Y,匹配表1065!AA:AB)</f>
        <v>30</v>
      </c>
      <c r="L5318" s="89" t="str">
        <v>3个月以上</v>
      </c>
      <c r="M5318" s="92" t="s">
        <v>30</v>
      </c>
      <c r="N5318" s="102">
        <v>1</v>
      </c>
      <c r="O5318" s="93" t="str">
        <f>_xlfn.XLOOKUP(P5318,匹配表1065!U:U,匹配表1065!T:T)</f>
        <v>HO00001400</v>
      </c>
      <c r="P5318" s="102" t="s">
        <v>112</v>
      </c>
      <c r="Q5318" s="102" t="s">
        <v>331</v>
      </c>
      <c r="R5318" s="89" t="str">
        <f>_xlfn.XLOOKUP(Q5318,匹配表1065!L:L,匹配表1065!O:O)</f>
        <v>C</v>
      </c>
      <c r="S5318" s="93" t="str">
        <f>IFERROR(_xlfn.XLOOKUP(Q5318,匹配表1065!AI:AI,匹配表1065!AJ:AJ),"绿标")</f>
        <v>红标</v>
      </c>
      <c r="T5318" s="93" t="str" cm="1">
        <f t="array" ref="T5318:U5318">_xlfn.XLOOKUP(Q5318,匹配表1065!L:L,匹配表1065!M:N)</f>
        <v>眩晕</v>
      </c>
      <c r="U5318" s="94" t="str">
        <v>神经内科</v>
      </c>
      <c r="V5318" s="95" t="s">
        <v>33</v>
      </c>
      <c r="W5318" s="93">
        <f>_xlfn.XLOOKUP(M5318,匹配表1065!D:D,匹配表1065!F:F)*N5318</f>
        <v>12</v>
      </c>
    </row>
    <row r="5319" customHeight="1" spans="1:23">
      <c r="A5319" s="89" t="s">
        <v>877</v>
      </c>
      <c r="B5319" s="105">
        <v>46216</v>
      </c>
      <c r="C5319" s="91" t="str">
        <f t="shared" si="168"/>
        <v>7月第3周</v>
      </c>
      <c r="D5319" s="89" t="s">
        <v>919</v>
      </c>
      <c r="E5319" s="89" t="str">
        <f t="shared" si="169"/>
        <v>7月第3周--周1</v>
      </c>
      <c r="F5319" s="103" t="s">
        <v>27</v>
      </c>
      <c r="G5319" s="102" t="s">
        <v>104</v>
      </c>
      <c r="H5319" s="92" t="str">
        <f>_xlfn.XLOOKUP(O5319,匹配表1065!T:T,匹配表1065!W:W)</f>
        <v>济南市</v>
      </c>
      <c r="I5319" s="89" t="str">
        <f>_xlfn.XLOOKUP(O5319,匹配表1065!T:T,匹配表1065!X:X)</f>
        <v>PME2024</v>
      </c>
      <c r="J5319" s="102" t="s">
        <v>125</v>
      </c>
      <c r="K5319" s="89" cm="1">
        <f ca="1" t="array" ref="K5319:L5319">_xlfn.XLOOKUP(J5319,匹配表1065!Y:Y,匹配表1065!AA:AB)</f>
        <v>9</v>
      </c>
      <c r="L5319" s="89" t="str">
        <v>3个月以上</v>
      </c>
      <c r="M5319" s="92" t="s">
        <v>30</v>
      </c>
      <c r="N5319" s="102">
        <v>1</v>
      </c>
      <c r="O5319" s="93" t="str">
        <f>_xlfn.XLOOKUP(P5319,匹配表1065!U:U,匹配表1065!T:T)</f>
        <v>HO00001404</v>
      </c>
      <c r="P5319" s="102" t="s">
        <v>126</v>
      </c>
      <c r="Q5319" s="102" t="s">
        <v>923</v>
      </c>
      <c r="R5319" s="89" t="str">
        <f>_xlfn.XLOOKUP(Q5319,匹配表1065!L:L,匹配表1065!O:O)</f>
        <v>B</v>
      </c>
      <c r="S5319" s="93" t="str">
        <f>IFERROR(_xlfn.XLOOKUP(Q5319,匹配表1065!AI:AI,匹配表1065!AJ:AJ),"绿标")</f>
        <v>绿标</v>
      </c>
      <c r="T5319" s="93" t="str" cm="1">
        <f t="array" ref="T5319:U5319">_xlfn.XLOOKUP(Q5319,匹配表1065!L:L,匹配表1065!M:N)</f>
        <v>脑血管</v>
      </c>
      <c r="U5319" s="94" t="str">
        <v>神经内科</v>
      </c>
      <c r="V5319" s="95" t="s">
        <v>58</v>
      </c>
      <c r="W5319" s="93">
        <f>_xlfn.XLOOKUP(M5319,匹配表1065!D:D,匹配表1065!F:F)*N5319</f>
        <v>12</v>
      </c>
    </row>
    <row r="5320" customHeight="1" spans="1:23">
      <c r="A5320" s="89" t="s">
        <v>877</v>
      </c>
      <c r="B5320" s="105">
        <v>46216</v>
      </c>
      <c r="C5320" s="91" t="str">
        <f t="shared" si="168"/>
        <v>7月第3周</v>
      </c>
      <c r="D5320" s="89" t="s">
        <v>919</v>
      </c>
      <c r="E5320" s="89" t="str">
        <f t="shared" si="169"/>
        <v>7月第3周--周1</v>
      </c>
      <c r="F5320" s="103" t="s">
        <v>27</v>
      </c>
      <c r="G5320" s="102" t="s">
        <v>104</v>
      </c>
      <c r="H5320" s="92" t="str">
        <f>_xlfn.XLOOKUP(O5320,匹配表1065!T:T,匹配表1065!W:W)</f>
        <v>济南市</v>
      </c>
      <c r="I5320" s="89" t="str">
        <f>_xlfn.XLOOKUP(O5320,匹配表1065!T:T,匹配表1065!X:X)</f>
        <v>PME2044</v>
      </c>
      <c r="J5320" s="102" t="s">
        <v>105</v>
      </c>
      <c r="K5320" s="89" cm="1">
        <f ca="1" t="array" ref="K5320:L5320">_xlfn.XLOOKUP(J5320,匹配表1065!Y:Y,匹配表1065!AA:AB)</f>
        <v>8</v>
      </c>
      <c r="L5320" s="89" t="str">
        <v>3个月以上</v>
      </c>
      <c r="M5320" s="92" t="s">
        <v>30</v>
      </c>
      <c r="N5320" s="102">
        <v>1</v>
      </c>
      <c r="O5320" s="93" t="str">
        <f>_xlfn.XLOOKUP(P5320,匹配表1065!U:U,匹配表1065!T:T)</f>
        <v>HO00371069</v>
      </c>
      <c r="P5320" s="102" t="s">
        <v>315</v>
      </c>
      <c r="Q5320" s="102" t="s">
        <v>461</v>
      </c>
      <c r="R5320" s="89" t="str">
        <f>_xlfn.XLOOKUP(Q5320,匹配表1065!L:L,匹配表1065!O:O)</f>
        <v>B</v>
      </c>
      <c r="S5320" s="93" t="str">
        <f>IFERROR(_xlfn.XLOOKUP(Q5320,匹配表1065!AI:AI,匹配表1065!AJ:AJ),"绿标")</f>
        <v>绿标</v>
      </c>
      <c r="T5320" s="93" t="str" cm="1">
        <f t="array" ref="T5320:U5320">_xlfn.XLOOKUP(Q5320,匹配表1065!L:L,匹配表1065!M:N)</f>
        <v>脑血管</v>
      </c>
      <c r="U5320" s="94" t="str">
        <v>神经内科</v>
      </c>
      <c r="V5320" s="95" t="s">
        <v>42</v>
      </c>
      <c r="W5320" s="93">
        <f>_xlfn.XLOOKUP(M5320,匹配表1065!D:D,匹配表1065!F:F)*N5320</f>
        <v>12</v>
      </c>
    </row>
    <row r="5321" customHeight="1" spans="1:23">
      <c r="A5321" s="89" t="s">
        <v>877</v>
      </c>
      <c r="B5321" s="105">
        <v>46216</v>
      </c>
      <c r="C5321" s="91" t="str">
        <f t="shared" si="168"/>
        <v>7月第3周</v>
      </c>
      <c r="D5321" s="89" t="s">
        <v>919</v>
      </c>
      <c r="E5321" s="89" t="str">
        <f t="shared" si="169"/>
        <v>7月第3周--周1</v>
      </c>
      <c r="F5321" s="103" t="s">
        <v>27</v>
      </c>
      <c r="G5321" s="102" t="s">
        <v>104</v>
      </c>
      <c r="H5321" s="92" t="str">
        <f>_xlfn.XLOOKUP(O5321,匹配表1065!T:T,匹配表1065!W:W)</f>
        <v>济南市</v>
      </c>
      <c r="I5321" s="89" t="str">
        <f>_xlfn.XLOOKUP(O5321,匹配表1065!T:T,匹配表1065!X:X)</f>
        <v>PME2025</v>
      </c>
      <c r="J5321" s="102" t="s">
        <v>128</v>
      </c>
      <c r="K5321" s="89" cm="1">
        <f ca="1" t="array" ref="K5321:L5321">_xlfn.XLOOKUP(J5321,匹配表1065!Y:Y,匹配表1065!AA:AB)</f>
        <v>13</v>
      </c>
      <c r="L5321" s="89" t="str">
        <v>3个月以上</v>
      </c>
      <c r="M5321" s="92" t="s">
        <v>30</v>
      </c>
      <c r="N5321" s="102">
        <v>1</v>
      </c>
      <c r="O5321" s="93" t="str">
        <f>_xlfn.XLOOKUP(P5321,匹配表1065!U:U,匹配表1065!T:T)</f>
        <v>HO00001400</v>
      </c>
      <c r="P5321" s="102" t="s">
        <v>112</v>
      </c>
      <c r="Q5321" s="102" t="s">
        <v>416</v>
      </c>
      <c r="R5321" s="89" t="str">
        <f>_xlfn.XLOOKUP(Q5321,匹配表1065!L:L,匹配表1065!O:O)</f>
        <v>C</v>
      </c>
      <c r="S5321" s="93" t="str">
        <f>IFERROR(_xlfn.XLOOKUP(Q5321,匹配表1065!AI:AI,匹配表1065!AJ:AJ),"绿标")</f>
        <v>绿标</v>
      </c>
      <c r="T5321" s="93" t="str" cm="1">
        <f t="array" ref="T5321:U5321">_xlfn.XLOOKUP(Q5321,匹配表1065!L:L,匹配表1065!M:N)</f>
        <v>眩晕</v>
      </c>
      <c r="U5321" s="94" t="str">
        <v>耳鼻喉科</v>
      </c>
      <c r="V5321" s="95" t="s">
        <v>33</v>
      </c>
      <c r="W5321" s="93">
        <f>_xlfn.XLOOKUP(M5321,匹配表1065!D:D,匹配表1065!F:F)*N5321</f>
        <v>12</v>
      </c>
    </row>
    <row r="5322" customHeight="1" spans="1:23">
      <c r="A5322" s="89" t="s">
        <v>877</v>
      </c>
      <c r="B5322" s="105">
        <v>46216</v>
      </c>
      <c r="C5322" s="91" t="str">
        <f t="shared" si="168"/>
        <v>7月第3周</v>
      </c>
      <c r="D5322" s="89" t="s">
        <v>919</v>
      </c>
      <c r="E5322" s="89" t="str">
        <f t="shared" si="169"/>
        <v>7月第3周--周1</v>
      </c>
      <c r="F5322" s="103" t="s">
        <v>27</v>
      </c>
      <c r="G5322" s="102" t="s">
        <v>104</v>
      </c>
      <c r="H5322" s="92" t="str">
        <f>_xlfn.XLOOKUP(O5322,匹配表1065!T:T,匹配表1065!W:W)</f>
        <v>济南市</v>
      </c>
      <c r="I5322" s="89" t="str">
        <f>_xlfn.XLOOKUP(O5322,匹配表1065!T:T,匹配表1065!X:X)</f>
        <v>PME2025</v>
      </c>
      <c r="J5322" s="102" t="s">
        <v>128</v>
      </c>
      <c r="K5322" s="89" cm="1">
        <f ca="1" t="array" ref="K5322:L5322">_xlfn.XLOOKUP(J5322,匹配表1065!Y:Y,匹配表1065!AA:AB)</f>
        <v>13</v>
      </c>
      <c r="L5322" s="89" t="str">
        <v>3个月以上</v>
      </c>
      <c r="M5322" s="92" t="s">
        <v>35</v>
      </c>
      <c r="N5322" s="102">
        <v>1</v>
      </c>
      <c r="O5322" s="93" t="str">
        <f>_xlfn.XLOOKUP(P5322,匹配表1065!U:U,匹配表1065!T:T)</f>
        <v>HO00001400</v>
      </c>
      <c r="P5322" s="102" t="s">
        <v>112</v>
      </c>
      <c r="Q5322" s="102" t="s">
        <v>357</v>
      </c>
      <c r="R5322" s="89" t="str">
        <f>_xlfn.XLOOKUP(Q5322,匹配表1065!L:L,匹配表1065!O:O)</f>
        <v>B</v>
      </c>
      <c r="S5322" s="93" t="str">
        <f>IFERROR(_xlfn.XLOOKUP(Q5322,匹配表1065!AI:AI,匹配表1065!AJ:AJ),"绿标")</f>
        <v>红标</v>
      </c>
      <c r="T5322" s="93" t="str" cm="1">
        <f t="array" ref="T5322:U5322">_xlfn.XLOOKUP(Q5322,匹配表1065!L:L,匹配表1065!M:N)</f>
        <v>癫痫</v>
      </c>
      <c r="U5322" s="94" t="str">
        <v>神经内科</v>
      </c>
      <c r="V5322" s="95" t="s">
        <v>58</v>
      </c>
      <c r="W5322" s="93">
        <f>_xlfn.XLOOKUP(M5322,匹配表1065!D:D,匹配表1065!F:F)*N5322</f>
        <v>4</v>
      </c>
    </row>
    <row r="5323" customHeight="1" spans="1:23">
      <c r="A5323" s="89" t="s">
        <v>877</v>
      </c>
      <c r="B5323" s="105">
        <v>46216</v>
      </c>
      <c r="C5323" s="91" t="str">
        <f t="shared" si="168"/>
        <v>7月第3周</v>
      </c>
      <c r="D5323" s="89" t="s">
        <v>919</v>
      </c>
      <c r="E5323" s="89" t="str">
        <f t="shared" si="169"/>
        <v>7月第3周--周1</v>
      </c>
      <c r="F5323" s="103" t="s">
        <v>27</v>
      </c>
      <c r="G5323" s="102" t="s">
        <v>104</v>
      </c>
      <c r="H5323" s="92" t="str">
        <f>_xlfn.XLOOKUP(O5323,匹配表1065!T:T,匹配表1065!W:W)</f>
        <v>济南市</v>
      </c>
      <c r="I5323" s="89" t="str">
        <f>_xlfn.XLOOKUP(O5323,匹配表1065!T:T,匹配表1065!X:X)</f>
        <v>PME2025</v>
      </c>
      <c r="J5323" s="102" t="s">
        <v>128</v>
      </c>
      <c r="K5323" s="89" cm="1">
        <f ca="1" t="array" ref="K5323:L5323">_xlfn.XLOOKUP(J5323,匹配表1065!Y:Y,匹配表1065!AA:AB)</f>
        <v>13</v>
      </c>
      <c r="L5323" s="89" t="str">
        <v>3个月以上</v>
      </c>
      <c r="M5323" s="92" t="s">
        <v>35</v>
      </c>
      <c r="N5323" s="102">
        <v>1</v>
      </c>
      <c r="O5323" s="93" t="str">
        <f>_xlfn.XLOOKUP(P5323,匹配表1065!U:U,匹配表1065!T:T)</f>
        <v>HO00001400</v>
      </c>
      <c r="P5323" s="102" t="s">
        <v>112</v>
      </c>
      <c r="Q5323" s="102" t="s">
        <v>131</v>
      </c>
      <c r="R5323" s="89" t="str">
        <f>_xlfn.XLOOKUP(Q5323,匹配表1065!L:L,匹配表1065!O:O)</f>
        <v>B</v>
      </c>
      <c r="S5323" s="93" t="str">
        <f>IFERROR(_xlfn.XLOOKUP(Q5323,匹配表1065!AI:AI,匹配表1065!AJ:AJ),"绿标")</f>
        <v>红标</v>
      </c>
      <c r="T5323" s="93" t="str" cm="1">
        <f t="array" ref="T5323:U5323">_xlfn.XLOOKUP(Q5323,匹配表1065!L:L,匹配表1065!M:N)</f>
        <v>脑血管</v>
      </c>
      <c r="U5323" s="94" t="str">
        <v>神经内科</v>
      </c>
      <c r="V5323" s="95" t="s">
        <v>58</v>
      </c>
      <c r="W5323" s="93">
        <f>_xlfn.XLOOKUP(M5323,匹配表1065!D:D,匹配表1065!F:F)*N5323</f>
        <v>4</v>
      </c>
    </row>
    <row r="5324" customHeight="1" spans="1:23">
      <c r="A5324" s="89" t="s">
        <v>877</v>
      </c>
      <c r="B5324" s="105">
        <v>46216</v>
      </c>
      <c r="C5324" s="91" t="str">
        <f t="shared" si="168"/>
        <v>7月第3周</v>
      </c>
      <c r="D5324" s="89" t="s">
        <v>919</v>
      </c>
      <c r="E5324" s="89" t="str">
        <f t="shared" si="169"/>
        <v>7月第3周--周1</v>
      </c>
      <c r="F5324" s="103" t="s">
        <v>27</v>
      </c>
      <c r="G5324" s="92" t="s">
        <v>92</v>
      </c>
      <c r="H5324" s="92" t="str">
        <f>_xlfn.XLOOKUP(O5324,匹配表1065!T:T,匹配表1065!W:W)</f>
        <v>芜湖市</v>
      </c>
      <c r="I5324" s="89" t="str">
        <f>_xlfn.XLOOKUP(O5324,匹配表1065!T:T,匹配表1065!X:X)</f>
        <v>PME2003</v>
      </c>
      <c r="J5324" s="102" t="s">
        <v>101</v>
      </c>
      <c r="K5324" s="89" cm="1">
        <f ca="1" t="array" ref="K5324:L5324">_xlfn.XLOOKUP(J5324,匹配表1065!Y:Y,匹配表1065!AA:AB)</f>
        <v>1</v>
      </c>
      <c r="L5324" s="89" t="str">
        <v>3个月以内</v>
      </c>
      <c r="M5324" s="92" t="s">
        <v>35</v>
      </c>
      <c r="N5324" s="102">
        <v>1</v>
      </c>
      <c r="O5324" s="93" t="str">
        <f>_xlfn.XLOOKUP(P5324,匹配表1065!U:U,匹配表1065!T:T)</f>
        <v>HO00000022</v>
      </c>
      <c r="P5324" s="102" t="s">
        <v>102</v>
      </c>
      <c r="Q5324" s="102" t="s">
        <v>103</v>
      </c>
      <c r="R5324" s="89" t="str">
        <f>_xlfn.XLOOKUP(Q5324,匹配表1065!L:L,匹配表1065!O:O)</f>
        <v>A</v>
      </c>
      <c r="S5324" s="93" t="str">
        <f>IFERROR(_xlfn.XLOOKUP(Q5324,匹配表1065!AI:AI,匹配表1065!AJ:AJ),"绿标")</f>
        <v>绿标</v>
      </c>
      <c r="T5324" s="93" t="str" cm="1">
        <f t="array" ref="T5324:U5324">_xlfn.XLOOKUP(Q5324,匹配表1065!L:L,匹配表1065!M:N)</f>
        <v>头痛</v>
      </c>
      <c r="U5324" s="94" t="str">
        <v>神经内科</v>
      </c>
      <c r="V5324" s="95" t="s">
        <v>58</v>
      </c>
      <c r="W5324" s="93">
        <f>_xlfn.XLOOKUP(M5324,匹配表1065!D:D,匹配表1065!F:F)*N5324</f>
        <v>4</v>
      </c>
    </row>
    <row r="5325" customHeight="1" spans="1:23">
      <c r="A5325" s="89" t="s">
        <v>877</v>
      </c>
      <c r="B5325" s="105">
        <v>46216</v>
      </c>
      <c r="C5325" s="91" t="str">
        <f t="shared" si="168"/>
        <v>7月第3周</v>
      </c>
      <c r="D5325" s="89" t="s">
        <v>919</v>
      </c>
      <c r="E5325" s="89" t="str">
        <f t="shared" si="169"/>
        <v>7月第3周--周1</v>
      </c>
      <c r="F5325" s="103" t="s">
        <v>27</v>
      </c>
      <c r="G5325" s="92" t="s">
        <v>92</v>
      </c>
      <c r="H5325" s="92" t="str">
        <f>_xlfn.XLOOKUP(O5325,匹配表1065!T:T,匹配表1065!W:W)</f>
        <v>合肥市</v>
      </c>
      <c r="I5325" s="89" t="str">
        <f>_xlfn.XLOOKUP(O5325,匹配表1065!T:T,匹配表1065!X:X)</f>
        <v>PME2007</v>
      </c>
      <c r="J5325" s="102" t="s">
        <v>93</v>
      </c>
      <c r="K5325" s="89" cm="1">
        <f ca="1" t="array" ref="K5325:L5325">_xlfn.XLOOKUP(J5325,匹配表1065!Y:Y,匹配表1065!AA:AB)</f>
        <v>9</v>
      </c>
      <c r="L5325" s="89" t="str">
        <v>3个月以上</v>
      </c>
      <c r="M5325" s="92" t="s">
        <v>30</v>
      </c>
      <c r="N5325" s="102">
        <v>1</v>
      </c>
      <c r="O5325" s="93" t="str">
        <f>_xlfn.XLOOKUP(P5325,匹配表1065!U:U,匹配表1065!T:T)</f>
        <v>HO00000001</v>
      </c>
      <c r="P5325" s="102" t="s">
        <v>94</v>
      </c>
      <c r="Q5325" s="102" t="s">
        <v>207</v>
      </c>
      <c r="R5325" s="89" t="str">
        <f>_xlfn.XLOOKUP(Q5325,匹配表1065!L:L,匹配表1065!O:O)</f>
        <v>C</v>
      </c>
      <c r="S5325" s="93" t="str">
        <f>IFERROR(_xlfn.XLOOKUP(Q5325,匹配表1065!AI:AI,匹配表1065!AJ:AJ),"绿标")</f>
        <v>红标</v>
      </c>
      <c r="T5325" s="93" t="str" cm="1">
        <f t="array" ref="T5325:U5325">_xlfn.XLOOKUP(Q5325,匹配表1065!L:L,匹配表1065!M:N)</f>
        <v>眩晕</v>
      </c>
      <c r="U5325" s="94" t="str">
        <v>神经内科</v>
      </c>
      <c r="V5325" s="95" t="s">
        <v>33</v>
      </c>
      <c r="W5325" s="93">
        <f>_xlfn.XLOOKUP(M5325,匹配表1065!D:D,匹配表1065!F:F)*N5325</f>
        <v>12</v>
      </c>
    </row>
    <row r="5326" customHeight="1" spans="1:23">
      <c r="A5326" s="89" t="s">
        <v>877</v>
      </c>
      <c r="B5326" s="105">
        <v>46216</v>
      </c>
      <c r="C5326" s="91" t="str">
        <f t="shared" si="168"/>
        <v>7月第3周</v>
      </c>
      <c r="D5326" s="89" t="s">
        <v>919</v>
      </c>
      <c r="E5326" s="89" t="str">
        <f t="shared" si="169"/>
        <v>7月第3周--周1</v>
      </c>
      <c r="F5326" s="103" t="s">
        <v>27</v>
      </c>
      <c r="G5326" s="92" t="s">
        <v>92</v>
      </c>
      <c r="H5326" s="92" t="str">
        <f>_xlfn.XLOOKUP(O5326,匹配表1065!T:T,匹配表1065!W:W)</f>
        <v>合肥市</v>
      </c>
      <c r="I5326" s="89" t="str">
        <f>_xlfn.XLOOKUP(O5326,匹配表1065!T:T,匹配表1065!X:X)</f>
        <v>PME2048</v>
      </c>
      <c r="J5326" s="102" t="s">
        <v>547</v>
      </c>
      <c r="K5326" s="89" cm="1">
        <f ca="1" t="array" ref="K5326:L5326">_xlfn.XLOOKUP(J5326,匹配表1065!Y:Y,匹配表1065!AA:AB)</f>
        <v>4</v>
      </c>
      <c r="L5326" s="89" t="str">
        <v>3个月以上</v>
      </c>
      <c r="M5326" s="92" t="s">
        <v>35</v>
      </c>
      <c r="N5326" s="102">
        <v>1</v>
      </c>
      <c r="O5326" s="93" t="str">
        <f>_xlfn.XLOOKUP(P5326,匹配表1065!U:U,匹配表1065!T:T)</f>
        <v>HO00002956</v>
      </c>
      <c r="P5326" s="102" t="s">
        <v>285</v>
      </c>
      <c r="Q5326" s="102" t="s">
        <v>548</v>
      </c>
      <c r="R5326" s="89" t="str">
        <f>_xlfn.XLOOKUP(Q5326,匹配表1065!L:L,匹配表1065!O:O)</f>
        <v>B</v>
      </c>
      <c r="S5326" s="93" t="str">
        <f>IFERROR(_xlfn.XLOOKUP(Q5326,匹配表1065!AI:AI,匹配表1065!AJ:AJ),"绿标")</f>
        <v>绿标</v>
      </c>
      <c r="T5326" s="93" t="str" cm="1">
        <f t="array" ref="T5326:U5326">_xlfn.XLOOKUP(Q5326,匹配表1065!L:L,匹配表1065!M:N)</f>
        <v>脑血管</v>
      </c>
      <c r="U5326" s="94" t="str">
        <v>神经内科</v>
      </c>
      <c r="V5326" s="95" t="s">
        <v>33</v>
      </c>
      <c r="W5326" s="93">
        <f>_xlfn.XLOOKUP(M5326,匹配表1065!D:D,匹配表1065!F:F)*N5326</f>
        <v>4</v>
      </c>
    </row>
    <row r="5327" customHeight="1" spans="1:23">
      <c r="A5327" s="89" t="s">
        <v>877</v>
      </c>
      <c r="B5327" s="105">
        <v>46216</v>
      </c>
      <c r="C5327" s="91" t="str">
        <f t="shared" si="168"/>
        <v>7月第3周</v>
      </c>
      <c r="D5327" s="89" t="s">
        <v>919</v>
      </c>
      <c r="E5327" s="89" t="str">
        <f t="shared" si="169"/>
        <v>7月第3周--周1</v>
      </c>
      <c r="F5327" s="103" t="s">
        <v>27</v>
      </c>
      <c r="G5327" s="102" t="s">
        <v>28</v>
      </c>
      <c r="H5327" s="92" t="str">
        <f>_xlfn.XLOOKUP(O5327,匹配表1065!T:T,匹配表1065!W:W)</f>
        <v>南京市</v>
      </c>
      <c r="I5327" s="89" t="str">
        <f>_xlfn.XLOOKUP(O5327,匹配表1065!T:T,匹配表1065!X:X)</f>
        <v>PME2039</v>
      </c>
      <c r="J5327" s="102" t="s">
        <v>39</v>
      </c>
      <c r="K5327" s="89" cm="1">
        <f ca="1" t="array" ref="K5327:L5327">_xlfn.XLOOKUP(J5327,匹配表1065!Y:Y,匹配表1065!AA:AB)</f>
        <v>7</v>
      </c>
      <c r="L5327" s="89" t="str">
        <v>3个月以上</v>
      </c>
      <c r="M5327" s="92" t="s">
        <v>35</v>
      </c>
      <c r="N5327" s="102">
        <v>2</v>
      </c>
      <c r="O5327" s="93" t="str">
        <f>_xlfn.XLOOKUP(P5327,匹配表1065!U:U,匹配表1065!T:T)</f>
        <v>HO00000971</v>
      </c>
      <c r="P5327" s="102" t="s">
        <v>40</v>
      </c>
      <c r="Q5327" s="102" t="s">
        <v>379</v>
      </c>
      <c r="R5327" s="89" t="str">
        <f>_xlfn.XLOOKUP(Q5327,匹配表1065!L:L,匹配表1065!O:O)</f>
        <v>A</v>
      </c>
      <c r="S5327" s="93" t="str">
        <f>IFERROR(_xlfn.XLOOKUP(Q5327,匹配表1065!AI:AI,匹配表1065!AJ:AJ),"绿标")</f>
        <v>绿标</v>
      </c>
      <c r="T5327" s="93" t="str" cm="1">
        <f t="array" ref="T5327:U5327">_xlfn.XLOOKUP(Q5327,匹配表1065!L:L,匹配表1065!M:N)</f>
        <v>头痛</v>
      </c>
      <c r="U5327" s="94" t="str">
        <v>神经内科</v>
      </c>
      <c r="V5327" s="95" t="s">
        <v>42</v>
      </c>
      <c r="W5327" s="93">
        <f>_xlfn.XLOOKUP(M5327,匹配表1065!D:D,匹配表1065!F:F)*N5327</f>
        <v>8</v>
      </c>
    </row>
    <row r="5328" customHeight="1" spans="1:23">
      <c r="A5328" s="89" t="s">
        <v>877</v>
      </c>
      <c r="B5328" s="105">
        <v>46216</v>
      </c>
      <c r="C5328" s="91" t="str">
        <f t="shared" si="168"/>
        <v>7月第3周</v>
      </c>
      <c r="D5328" s="89" t="s">
        <v>919</v>
      </c>
      <c r="E5328" s="89" t="str">
        <f t="shared" si="169"/>
        <v>7月第3周--周1</v>
      </c>
      <c r="F5328" s="103" t="s">
        <v>27</v>
      </c>
      <c r="G5328" s="102" t="s">
        <v>28</v>
      </c>
      <c r="H5328" s="92" t="str">
        <f>_xlfn.XLOOKUP(O5328,匹配表1065!T:T,匹配表1065!W:W)</f>
        <v>南京市</v>
      </c>
      <c r="I5328" s="89" t="str">
        <f>_xlfn.XLOOKUP(O5328,匹配表1065!T:T,匹配表1065!X:X)</f>
        <v>PME2005</v>
      </c>
      <c r="J5328" s="102" t="s">
        <v>54</v>
      </c>
      <c r="K5328" s="89" cm="1">
        <f ca="1" t="array" ref="K5328:L5328">_xlfn.XLOOKUP(J5328,匹配表1065!Y:Y,匹配表1065!AA:AB)</f>
        <v>3</v>
      </c>
      <c r="L5328" s="89" t="str">
        <v>3个月以上</v>
      </c>
      <c r="M5328" s="92" t="s">
        <v>55</v>
      </c>
      <c r="N5328" s="102">
        <v>1</v>
      </c>
      <c r="O5328" s="93" t="str">
        <f>_xlfn.XLOOKUP(P5328,匹配表1065!U:U,匹配表1065!T:T)</f>
        <v>HO00000975</v>
      </c>
      <c r="P5328" s="102" t="s">
        <v>56</v>
      </c>
      <c r="Q5328" s="102" t="s">
        <v>642</v>
      </c>
      <c r="R5328" s="89" t="str">
        <f>_xlfn.XLOOKUP(Q5328,匹配表1065!L:L,匹配表1065!O:O)</f>
        <v>A</v>
      </c>
      <c r="S5328" s="93" t="str">
        <f>IFERROR(_xlfn.XLOOKUP(Q5328,匹配表1065!AI:AI,匹配表1065!AJ:AJ),"绿标")</f>
        <v>绿标</v>
      </c>
      <c r="T5328" s="93" t="str" cm="1">
        <f t="array" ref="T5328:U5328">_xlfn.XLOOKUP(Q5328,匹配表1065!L:L,匹配表1065!M:N)</f>
        <v>头痛</v>
      </c>
      <c r="U5328" s="94" t="str">
        <v>神经内科</v>
      </c>
      <c r="V5328" s="95" t="s">
        <v>42</v>
      </c>
      <c r="W5328" s="93">
        <f>_xlfn.XLOOKUP(M5328,匹配表1065!D:D,匹配表1065!F:F)*N5328</f>
        <v>8</v>
      </c>
    </row>
    <row r="5329" customHeight="1" spans="1:23">
      <c r="A5329" s="89" t="s">
        <v>877</v>
      </c>
      <c r="B5329" s="105">
        <v>46216</v>
      </c>
      <c r="C5329" s="91" t="str">
        <f t="shared" si="168"/>
        <v>7月第3周</v>
      </c>
      <c r="D5329" s="89" t="s">
        <v>919</v>
      </c>
      <c r="E5329" s="89" t="str">
        <f t="shared" si="169"/>
        <v>7月第3周--周1</v>
      </c>
      <c r="F5329" s="103" t="s">
        <v>27</v>
      </c>
      <c r="G5329" s="102" t="s">
        <v>28</v>
      </c>
      <c r="H5329" s="92" t="str">
        <f>_xlfn.XLOOKUP(O5329,匹配表1065!T:T,匹配表1065!W:W)</f>
        <v>常州市</v>
      </c>
      <c r="I5329" s="89" t="str">
        <f>_xlfn.XLOOKUP(O5329,匹配表1065!T:T,匹配表1065!X:X)</f>
        <v>PME2015</v>
      </c>
      <c r="J5329" s="102" t="s">
        <v>45</v>
      </c>
      <c r="K5329" s="89" cm="1">
        <f ca="1" t="array" ref="K5329:L5329">_xlfn.XLOOKUP(J5329,匹配表1065!Y:Y,匹配表1065!AA:AB)</f>
        <v>9</v>
      </c>
      <c r="L5329" s="89" t="str">
        <v>3个月以上</v>
      </c>
      <c r="M5329" s="92" t="s">
        <v>35</v>
      </c>
      <c r="N5329" s="102">
        <v>1</v>
      </c>
      <c r="O5329" s="93" t="str">
        <f>_xlfn.XLOOKUP(P5329,匹配表1065!U:U,匹配表1065!T:T)</f>
        <v>HO00000944</v>
      </c>
      <c r="P5329" s="102" t="s">
        <v>640</v>
      </c>
      <c r="Q5329" s="102" t="s">
        <v>641</v>
      </c>
      <c r="R5329" s="89" t="str">
        <f>_xlfn.XLOOKUP(Q5329,匹配表1065!L:L,匹配表1065!O:O)</f>
        <v>A</v>
      </c>
      <c r="S5329" s="93" t="str">
        <f>IFERROR(_xlfn.XLOOKUP(Q5329,匹配表1065!AI:AI,匹配表1065!AJ:AJ),"绿标")</f>
        <v>绿标</v>
      </c>
      <c r="T5329" s="93" t="str" cm="1">
        <f t="array" ref="T5329:U5329">_xlfn.XLOOKUP(Q5329,匹配表1065!L:L,匹配表1065!M:N)</f>
        <v>头痛</v>
      </c>
      <c r="U5329" s="94" t="str">
        <v>神经内科</v>
      </c>
      <c r="V5329" s="95" t="s">
        <v>42</v>
      </c>
      <c r="W5329" s="93">
        <f>_xlfn.XLOOKUP(M5329,匹配表1065!D:D,匹配表1065!F:F)*N5329</f>
        <v>4</v>
      </c>
    </row>
    <row r="5330" customHeight="1" spans="1:23">
      <c r="A5330" s="89" t="s">
        <v>877</v>
      </c>
      <c r="B5330" s="105">
        <v>46216</v>
      </c>
      <c r="C5330" s="91" t="str">
        <f t="shared" si="168"/>
        <v>7月第3周</v>
      </c>
      <c r="D5330" s="89" t="s">
        <v>919</v>
      </c>
      <c r="E5330" s="89" t="str">
        <f t="shared" si="169"/>
        <v>7月第3周--周1</v>
      </c>
      <c r="F5330" s="103" t="s">
        <v>27</v>
      </c>
      <c r="G5330" s="102" t="s">
        <v>28</v>
      </c>
      <c r="H5330" s="92" t="str">
        <f>_xlfn.XLOOKUP(O5330,匹配表1065!T:T,匹配表1065!W:W)</f>
        <v>常州市</v>
      </c>
      <c r="I5330" s="89" t="str">
        <f>_xlfn.XLOOKUP(O5330,匹配表1065!T:T,匹配表1065!X:X)</f>
        <v>PME2015</v>
      </c>
      <c r="J5330" s="102" t="s">
        <v>45</v>
      </c>
      <c r="K5330" s="89" cm="1">
        <f ca="1" t="array" ref="K5330:L5330">_xlfn.XLOOKUP(J5330,匹配表1065!Y:Y,匹配表1065!AA:AB)</f>
        <v>9</v>
      </c>
      <c r="L5330" s="89" t="str">
        <v>3个月以上</v>
      </c>
      <c r="M5330" s="92" t="s">
        <v>35</v>
      </c>
      <c r="N5330" s="102">
        <v>1</v>
      </c>
      <c r="O5330" s="93" t="str">
        <f>_xlfn.XLOOKUP(P5330,匹配表1065!U:U,匹配表1065!T:T)</f>
        <v>HO00000941</v>
      </c>
      <c r="P5330" s="102" t="s">
        <v>542</v>
      </c>
      <c r="Q5330" s="102" t="s">
        <v>544</v>
      </c>
      <c r="R5330" s="89" t="str">
        <f>_xlfn.XLOOKUP(Q5330,匹配表1065!L:L,匹配表1065!O:O)</f>
        <v>A</v>
      </c>
      <c r="S5330" s="93" t="str">
        <f>IFERROR(_xlfn.XLOOKUP(Q5330,匹配表1065!AI:AI,匹配表1065!AJ:AJ),"绿标")</f>
        <v>绿标</v>
      </c>
      <c r="T5330" s="93" t="str" cm="1">
        <f t="array" ref="T5330:U5330">_xlfn.XLOOKUP(Q5330,匹配表1065!L:L,匹配表1065!M:N)</f>
        <v>头痛</v>
      </c>
      <c r="U5330" s="94" t="str">
        <v>神经内科</v>
      </c>
      <c r="V5330" s="95" t="s">
        <v>42</v>
      </c>
      <c r="W5330" s="93">
        <f>_xlfn.XLOOKUP(M5330,匹配表1065!D:D,匹配表1065!F:F)*N5330</f>
        <v>4</v>
      </c>
    </row>
    <row r="5331" customHeight="1" spans="1:23">
      <c r="A5331" s="89" t="s">
        <v>877</v>
      </c>
      <c r="B5331" s="105">
        <v>46216</v>
      </c>
      <c r="C5331" s="91" t="str">
        <f t="shared" si="168"/>
        <v>7月第3周</v>
      </c>
      <c r="D5331" s="89" t="s">
        <v>919</v>
      </c>
      <c r="E5331" s="89" t="str">
        <f t="shared" si="169"/>
        <v>7月第3周--周1</v>
      </c>
      <c r="F5331" s="103" t="s">
        <v>27</v>
      </c>
      <c r="G5331" s="102" t="s">
        <v>28</v>
      </c>
      <c r="H5331" s="92" t="str">
        <f>_xlfn.XLOOKUP(O5331,匹配表1065!T:T,匹配表1065!W:W)</f>
        <v>南京市</v>
      </c>
      <c r="I5331" s="89" t="str">
        <f>_xlfn.XLOOKUP(O5331,匹配表1065!T:T,匹配表1065!X:X)</f>
        <v>PME2006</v>
      </c>
      <c r="J5331" s="102" t="s">
        <v>29</v>
      </c>
      <c r="K5331" s="89" cm="1">
        <f ca="1" t="array" ref="K5331:L5331">_xlfn.XLOOKUP(J5331,匹配表1065!Y:Y,匹配表1065!AA:AB)</f>
        <v>15</v>
      </c>
      <c r="L5331" s="89" t="str">
        <v>3个月以上</v>
      </c>
      <c r="M5331" s="92" t="s">
        <v>35</v>
      </c>
      <c r="N5331" s="102">
        <v>1</v>
      </c>
      <c r="O5331" s="93" t="str">
        <f>_xlfn.XLOOKUP(P5331,匹配表1065!U:U,匹配表1065!T:T)</f>
        <v>HO00000959</v>
      </c>
      <c r="P5331" s="102" t="s">
        <v>196</v>
      </c>
      <c r="Q5331" s="102" t="s">
        <v>440</v>
      </c>
      <c r="R5331" s="89" t="str">
        <f>_xlfn.XLOOKUP(Q5331,匹配表1065!L:L,匹配表1065!O:O)</f>
        <v>A</v>
      </c>
      <c r="S5331" s="93" t="str">
        <f>IFERROR(_xlfn.XLOOKUP(Q5331,匹配表1065!AI:AI,匹配表1065!AJ:AJ),"绿标")</f>
        <v>红标</v>
      </c>
      <c r="T5331" s="93" t="str" cm="1">
        <f t="array" ref="T5331:U5331">_xlfn.XLOOKUP(Q5331,匹配表1065!L:L,匹配表1065!M:N)</f>
        <v>头痛</v>
      </c>
      <c r="U5331" s="94" t="str">
        <v>神经内科</v>
      </c>
      <c r="V5331" s="95" t="s">
        <v>58</v>
      </c>
      <c r="W5331" s="93">
        <f>_xlfn.XLOOKUP(M5331,匹配表1065!D:D,匹配表1065!F:F)*N5331</f>
        <v>4</v>
      </c>
    </row>
    <row r="5332" customHeight="1" spans="1:23">
      <c r="A5332" s="89" t="s">
        <v>877</v>
      </c>
      <c r="B5332" s="105">
        <v>46216</v>
      </c>
      <c r="C5332" s="91" t="str">
        <f t="shared" si="168"/>
        <v>7月第3周</v>
      </c>
      <c r="D5332" s="89" t="s">
        <v>919</v>
      </c>
      <c r="E5332" s="89" t="str">
        <f t="shared" si="169"/>
        <v>7月第3周--周1</v>
      </c>
      <c r="F5332" s="103" t="s">
        <v>27</v>
      </c>
      <c r="G5332" s="102" t="s">
        <v>28</v>
      </c>
      <c r="H5332" s="92" t="str">
        <f>_xlfn.XLOOKUP(O5332,匹配表1065!T:T,匹配表1065!W:W)</f>
        <v>南京市</v>
      </c>
      <c r="I5332" s="89" t="str">
        <f>_xlfn.XLOOKUP(O5332,匹配表1065!T:T,匹配表1065!X:X)</f>
        <v>PME2006</v>
      </c>
      <c r="J5332" s="102" t="s">
        <v>29</v>
      </c>
      <c r="K5332" s="89" cm="1">
        <f ca="1" t="array" ref="K5332:L5332">_xlfn.XLOOKUP(J5332,匹配表1065!Y:Y,匹配表1065!AA:AB)</f>
        <v>15</v>
      </c>
      <c r="L5332" s="89" t="str">
        <v>3个月以上</v>
      </c>
      <c r="M5332" s="92" t="s">
        <v>35</v>
      </c>
      <c r="N5332" s="102">
        <v>1</v>
      </c>
      <c r="O5332" s="93" t="str">
        <f>_xlfn.XLOOKUP(P5332,匹配表1065!U:U,匹配表1065!T:T)</f>
        <v>HO00208681</v>
      </c>
      <c r="P5332" s="102" t="s">
        <v>269</v>
      </c>
      <c r="Q5332" s="102" t="s">
        <v>528</v>
      </c>
      <c r="R5332" s="89" t="str">
        <f>_xlfn.XLOOKUP(Q5332,匹配表1065!L:L,匹配表1065!O:O)</f>
        <v>B</v>
      </c>
      <c r="S5332" s="93" t="str">
        <f>IFERROR(_xlfn.XLOOKUP(Q5332,匹配表1065!AI:AI,匹配表1065!AJ:AJ),"绿标")</f>
        <v>绿标</v>
      </c>
      <c r="T5332" s="93" t="str" cm="1">
        <f t="array" ref="T5332:U5332">_xlfn.XLOOKUP(Q5332,匹配表1065!L:L,匹配表1065!M:N)</f>
        <v>脑血管</v>
      </c>
      <c r="U5332" s="94" t="str">
        <v>神经内科</v>
      </c>
      <c r="V5332" s="95" t="s">
        <v>33</v>
      </c>
      <c r="W5332" s="93">
        <f>_xlfn.XLOOKUP(M5332,匹配表1065!D:D,匹配表1065!F:F)*N5332</f>
        <v>4</v>
      </c>
    </row>
    <row r="5333" customHeight="1" spans="1:23">
      <c r="A5333" s="89" t="s">
        <v>877</v>
      </c>
      <c r="B5333" s="105">
        <v>46216</v>
      </c>
      <c r="C5333" s="91" t="str">
        <f t="shared" si="168"/>
        <v>7月第3周</v>
      </c>
      <c r="D5333" s="89" t="s">
        <v>919</v>
      </c>
      <c r="E5333" s="89" t="str">
        <f t="shared" si="169"/>
        <v>7月第3周--周1</v>
      </c>
      <c r="F5333" s="103" t="s">
        <v>27</v>
      </c>
      <c r="G5333" s="102" t="s">
        <v>28</v>
      </c>
      <c r="H5333" s="92" t="str">
        <f>_xlfn.XLOOKUP(O5333,匹配表1065!T:T,匹配表1065!W:W)</f>
        <v>南京市</v>
      </c>
      <c r="I5333" s="89" t="str">
        <f>_xlfn.XLOOKUP(O5333,匹配表1065!T:T,匹配表1065!X:X)</f>
        <v>PME2006</v>
      </c>
      <c r="J5333" s="102" t="s">
        <v>29</v>
      </c>
      <c r="K5333" s="89" cm="1">
        <f ca="1" t="array" ref="K5333:L5333">_xlfn.XLOOKUP(J5333,匹配表1065!Y:Y,匹配表1065!AA:AB)</f>
        <v>15</v>
      </c>
      <c r="L5333" s="89" t="str">
        <v>3个月以上</v>
      </c>
      <c r="M5333" s="92" t="s">
        <v>35</v>
      </c>
      <c r="N5333" s="102">
        <v>1</v>
      </c>
      <c r="O5333" s="93" t="str">
        <f>_xlfn.XLOOKUP(P5333,匹配表1065!U:U,匹配表1065!T:T)</f>
        <v>HO00016614</v>
      </c>
      <c r="P5333" s="102" t="s">
        <v>540</v>
      </c>
      <c r="Q5333" s="102" t="s">
        <v>729</v>
      </c>
      <c r="R5333" s="89" t="str">
        <f>_xlfn.XLOOKUP(Q5333,匹配表1065!L:L,匹配表1065!O:O)</f>
        <v>C</v>
      </c>
      <c r="S5333" s="93" t="str">
        <f>IFERROR(_xlfn.XLOOKUP(Q5333,匹配表1065!AI:AI,匹配表1065!AJ:AJ),"绿标")</f>
        <v>黑标</v>
      </c>
      <c r="T5333" s="93" t="str" cm="1">
        <f t="array" ref="T5333:U5333">_xlfn.XLOOKUP(Q5333,匹配表1065!L:L,匹配表1065!M:N)</f>
        <v>眩晕</v>
      </c>
      <c r="U5333" s="94" t="str">
        <v>神经内科</v>
      </c>
      <c r="V5333" s="95" t="s">
        <v>70</v>
      </c>
      <c r="W5333" s="93">
        <f>_xlfn.XLOOKUP(M5333,匹配表1065!D:D,匹配表1065!F:F)*N5333</f>
        <v>4</v>
      </c>
    </row>
    <row r="5334" customHeight="1" spans="1:23">
      <c r="A5334" s="89" t="s">
        <v>877</v>
      </c>
      <c r="B5334" s="105">
        <v>46216</v>
      </c>
      <c r="C5334" s="91" t="str">
        <f t="shared" si="168"/>
        <v>7月第3周</v>
      </c>
      <c r="D5334" s="89" t="s">
        <v>919</v>
      </c>
      <c r="E5334" s="89" t="str">
        <f t="shared" si="169"/>
        <v>7月第3周--周1</v>
      </c>
      <c r="F5334" s="103" t="s">
        <v>27</v>
      </c>
      <c r="G5334" s="102" t="s">
        <v>28</v>
      </c>
      <c r="H5334" s="92" t="str">
        <f>_xlfn.XLOOKUP(O5334,匹配表1065!T:T,匹配表1065!W:W)</f>
        <v>扬州市</v>
      </c>
      <c r="I5334" s="89" t="str">
        <f>_xlfn.XLOOKUP(O5334,匹配表1065!T:T,匹配表1065!X:X)</f>
        <v>PME2012</v>
      </c>
      <c r="J5334" s="102" t="s">
        <v>60</v>
      </c>
      <c r="K5334" s="89" cm="1">
        <f ca="1" t="array" ref="K5334:L5334">_xlfn.XLOOKUP(J5334,匹配表1065!Y:Y,匹配表1065!AA:AB)</f>
        <v>13</v>
      </c>
      <c r="L5334" s="89" t="str">
        <v>3个月以上</v>
      </c>
      <c r="M5334" s="92" t="s">
        <v>30</v>
      </c>
      <c r="N5334" s="102">
        <v>1</v>
      </c>
      <c r="O5334" s="93" t="str">
        <f>_xlfn.XLOOKUP(P5334,匹配表1065!U:U,匹配表1065!T:T)</f>
        <v>HO00000968</v>
      </c>
      <c r="P5334" s="102" t="s">
        <v>61</v>
      </c>
      <c r="Q5334" s="102" t="s">
        <v>406</v>
      </c>
      <c r="R5334" s="89" t="str">
        <f>_xlfn.XLOOKUP(Q5334,匹配表1065!L:L,匹配表1065!O:O)</f>
        <v>B</v>
      </c>
      <c r="S5334" s="93" t="str">
        <f>IFERROR(_xlfn.XLOOKUP(Q5334,匹配表1065!AI:AI,匹配表1065!AJ:AJ),"绿标")</f>
        <v>红标</v>
      </c>
      <c r="T5334" s="93" t="str" cm="1">
        <f t="array" ref="T5334:U5334">_xlfn.XLOOKUP(Q5334,匹配表1065!L:L,匹配表1065!M:N)</f>
        <v>脑血管</v>
      </c>
      <c r="U5334" s="94" t="str">
        <v>神经内科</v>
      </c>
      <c r="V5334" s="95" t="s">
        <v>33</v>
      </c>
      <c r="W5334" s="93">
        <f>_xlfn.XLOOKUP(M5334,匹配表1065!D:D,匹配表1065!F:F)*N5334</f>
        <v>12</v>
      </c>
    </row>
    <row r="5335" customHeight="1" spans="1:23">
      <c r="A5335" s="89" t="s">
        <v>877</v>
      </c>
      <c r="B5335" s="105">
        <v>46216</v>
      </c>
      <c r="C5335" s="91" t="str">
        <f t="shared" si="168"/>
        <v>7月第3周</v>
      </c>
      <c r="D5335" s="89" t="s">
        <v>919</v>
      </c>
      <c r="E5335" s="89" t="str">
        <f t="shared" si="169"/>
        <v>7月第3周--周1</v>
      </c>
      <c r="F5335" s="103" t="s">
        <v>27</v>
      </c>
      <c r="G5335" s="102" t="s">
        <v>167</v>
      </c>
      <c r="H5335" s="92" t="str">
        <f>_xlfn.XLOOKUP(O5335,匹配表1065!T:T,匹配表1065!W:W)</f>
        <v>无锡市</v>
      </c>
      <c r="I5335" s="89" t="str">
        <f>_xlfn.XLOOKUP(O5335,匹配表1065!T:T,匹配表1065!X:X)</f>
        <v>PME2009</v>
      </c>
      <c r="J5335" s="102" t="s">
        <v>193</v>
      </c>
      <c r="K5335" s="89" cm="1">
        <f ca="1" t="array" ref="K5335:L5335">_xlfn.XLOOKUP(J5335,匹配表1065!Y:Y,匹配表1065!AA:AB)</f>
        <v>7</v>
      </c>
      <c r="L5335" s="89" t="str">
        <v>3个月以上</v>
      </c>
      <c r="M5335" s="92" t="s">
        <v>30</v>
      </c>
      <c r="N5335" s="102">
        <v>1</v>
      </c>
      <c r="O5335" s="93" t="str">
        <f>_xlfn.XLOOKUP(P5335,匹配表1065!U:U,匹配表1065!T:T)</f>
        <v>HO00001116</v>
      </c>
      <c r="P5335" s="102" t="s">
        <v>229</v>
      </c>
      <c r="Q5335" s="102" t="s">
        <v>230</v>
      </c>
      <c r="R5335" s="89" t="str">
        <f>_xlfn.XLOOKUP(Q5335,匹配表1065!L:L,匹配表1065!O:O)</f>
        <v>A</v>
      </c>
      <c r="S5335" s="93" t="str">
        <f>IFERROR(_xlfn.XLOOKUP(Q5335,匹配表1065!AI:AI,匹配表1065!AJ:AJ),"绿标")</f>
        <v>绿标</v>
      </c>
      <c r="T5335" s="93" t="str" cm="1">
        <f t="array" ref="T5335:U5335">_xlfn.XLOOKUP(Q5335,匹配表1065!L:L,匹配表1065!M:N)</f>
        <v>头痛</v>
      </c>
      <c r="U5335" s="94" t="str">
        <v>神经内科</v>
      </c>
      <c r="V5335" s="95" t="s">
        <v>42</v>
      </c>
      <c r="W5335" s="93">
        <f>_xlfn.XLOOKUP(M5335,匹配表1065!D:D,匹配表1065!F:F)*N5335</f>
        <v>12</v>
      </c>
    </row>
    <row r="5336" customHeight="1" spans="1:23">
      <c r="A5336" s="89" t="s">
        <v>877</v>
      </c>
      <c r="B5336" s="105">
        <v>46216</v>
      </c>
      <c r="C5336" s="91" t="str">
        <f t="shared" si="168"/>
        <v>7月第3周</v>
      </c>
      <c r="D5336" s="89" t="s">
        <v>919</v>
      </c>
      <c r="E5336" s="89" t="str">
        <f t="shared" si="169"/>
        <v>7月第3周--周1</v>
      </c>
      <c r="F5336" s="103" t="s">
        <v>27</v>
      </c>
      <c r="G5336" s="102" t="s">
        <v>167</v>
      </c>
      <c r="H5336" s="92" t="str">
        <f>_xlfn.XLOOKUP(O5336,匹配表1065!T:T,匹配表1065!W:W)</f>
        <v>苏州市</v>
      </c>
      <c r="I5336" s="89" t="str">
        <f>_xlfn.XLOOKUP(O5336,匹配表1065!T:T,匹配表1065!X:X)</f>
        <v>PME2009</v>
      </c>
      <c r="J5336" s="102" t="s">
        <v>193</v>
      </c>
      <c r="K5336" s="89" cm="1">
        <f ca="1" t="array" ref="K5336:L5336">_xlfn.XLOOKUP(J5336,匹配表1065!Y:Y,匹配表1065!AA:AB)</f>
        <v>7</v>
      </c>
      <c r="L5336" s="89" t="str">
        <v>3个月以上</v>
      </c>
      <c r="M5336" s="92" t="s">
        <v>35</v>
      </c>
      <c r="N5336" s="102">
        <v>1</v>
      </c>
      <c r="O5336" s="93" t="str">
        <f>_xlfn.XLOOKUP(P5336,匹配表1065!U:U,匹配表1065!T:T)</f>
        <v>HO00017518</v>
      </c>
      <c r="P5336" s="102" t="s">
        <v>194</v>
      </c>
      <c r="Q5336" s="102" t="s">
        <v>195</v>
      </c>
      <c r="R5336" s="89" t="str">
        <f>_xlfn.XLOOKUP(Q5336,匹配表1065!L:L,匹配表1065!O:O)</f>
        <v>C</v>
      </c>
      <c r="S5336" s="93" t="str">
        <f>IFERROR(_xlfn.XLOOKUP(Q5336,匹配表1065!AI:AI,匹配表1065!AJ:AJ),"绿标")</f>
        <v>红标</v>
      </c>
      <c r="T5336" s="93" t="str" cm="1">
        <f t="array" ref="T5336:U5336">_xlfn.XLOOKUP(Q5336,匹配表1065!L:L,匹配表1065!M:N)</f>
        <v>眩晕</v>
      </c>
      <c r="U5336" s="94" t="str">
        <v>耳鼻喉科</v>
      </c>
      <c r="V5336" s="95" t="s">
        <v>70</v>
      </c>
      <c r="W5336" s="93">
        <f>_xlfn.XLOOKUP(M5336,匹配表1065!D:D,匹配表1065!F:F)*N5336</f>
        <v>4</v>
      </c>
    </row>
    <row r="5337" customHeight="1" spans="1:23">
      <c r="A5337" s="89" t="s">
        <v>877</v>
      </c>
      <c r="B5337" s="105">
        <v>46216</v>
      </c>
      <c r="C5337" s="91" t="str">
        <f t="shared" si="168"/>
        <v>7月第3周</v>
      </c>
      <c r="D5337" s="89" t="s">
        <v>919</v>
      </c>
      <c r="E5337" s="89" t="str">
        <f t="shared" si="169"/>
        <v>7月第3周--周1</v>
      </c>
      <c r="F5337" s="103" t="s">
        <v>27</v>
      </c>
      <c r="G5337" s="102" t="s">
        <v>167</v>
      </c>
      <c r="H5337" s="92" t="str">
        <f>_xlfn.XLOOKUP(O5337,匹配表1065!T:T,匹配表1065!W:W)</f>
        <v>苏州市</v>
      </c>
      <c r="I5337" s="89" t="str">
        <f>_xlfn.XLOOKUP(O5337,匹配表1065!T:T,匹配表1065!X:X)</f>
        <v>PME2010</v>
      </c>
      <c r="J5337" s="102" t="s">
        <v>186</v>
      </c>
      <c r="K5337" s="89" cm="1">
        <f ca="1" t="array" ref="K5337:L5337">_xlfn.XLOOKUP(J5337,匹配表1065!Y:Y,匹配表1065!AA:AB)</f>
        <v>6</v>
      </c>
      <c r="L5337" s="89" t="str">
        <v>3个月以上</v>
      </c>
      <c r="M5337" s="92" t="s">
        <v>30</v>
      </c>
      <c r="N5337" s="102">
        <v>1</v>
      </c>
      <c r="O5337" s="93" t="str">
        <f>_xlfn.XLOOKUP(P5337,匹配表1065!U:U,匹配表1065!T:T)</f>
        <v>HO00001051</v>
      </c>
      <c r="P5337" s="102" t="s">
        <v>191</v>
      </c>
      <c r="Q5337" s="102" t="s">
        <v>192</v>
      </c>
      <c r="R5337" s="89" t="str">
        <f>_xlfn.XLOOKUP(Q5337,匹配表1065!L:L,匹配表1065!O:O)</f>
        <v>B</v>
      </c>
      <c r="S5337" s="93" t="str">
        <f>IFERROR(_xlfn.XLOOKUP(Q5337,匹配表1065!AI:AI,匹配表1065!AJ:AJ),"绿标")</f>
        <v>绿标</v>
      </c>
      <c r="T5337" s="93" t="str" cm="1">
        <f t="array" ref="T5337:U5337">_xlfn.XLOOKUP(Q5337,匹配表1065!L:L,匹配表1065!M:N)</f>
        <v>抑郁焦虑</v>
      </c>
      <c r="U5337" s="94" t="str">
        <v>神经内科</v>
      </c>
      <c r="V5337" s="95" t="s">
        <v>70</v>
      </c>
      <c r="W5337" s="93">
        <f>_xlfn.XLOOKUP(M5337,匹配表1065!D:D,匹配表1065!F:F)*N5337</f>
        <v>12</v>
      </c>
    </row>
    <row r="5338" customHeight="1" spans="1:23">
      <c r="A5338" s="89" t="s">
        <v>877</v>
      </c>
      <c r="B5338" s="105">
        <v>46216</v>
      </c>
      <c r="C5338" s="91" t="str">
        <f t="shared" si="168"/>
        <v>7月第3周</v>
      </c>
      <c r="D5338" s="89" t="s">
        <v>919</v>
      </c>
      <c r="E5338" s="89" t="str">
        <f t="shared" si="169"/>
        <v>7月第3周--周1</v>
      </c>
      <c r="F5338" s="103" t="s">
        <v>27</v>
      </c>
      <c r="G5338" s="102" t="s">
        <v>167</v>
      </c>
      <c r="H5338" s="92" t="str">
        <f>_xlfn.XLOOKUP(O5338,匹配表1065!T:T,匹配表1065!W:W)</f>
        <v>苏州市</v>
      </c>
      <c r="I5338" s="89" t="str">
        <f>_xlfn.XLOOKUP(O5338,匹配表1065!T:T,匹配表1065!X:X)</f>
        <v>PME2011</v>
      </c>
      <c r="J5338" s="102" t="s">
        <v>168</v>
      </c>
      <c r="K5338" s="89" cm="1">
        <f ca="1" t="array" ref="K5338:L5338">_xlfn.XLOOKUP(J5338,匹配表1065!Y:Y,匹配表1065!AA:AB)</f>
        <v>19</v>
      </c>
      <c r="L5338" s="89" t="str">
        <v>3个月以上</v>
      </c>
      <c r="M5338" s="92" t="s">
        <v>30</v>
      </c>
      <c r="N5338" s="102">
        <v>3</v>
      </c>
      <c r="O5338" s="93" t="str">
        <f>_xlfn.XLOOKUP(P5338,匹配表1065!U:U,匹配表1065!T:T)</f>
        <v>HO00307823</v>
      </c>
      <c r="P5338" s="102" t="s">
        <v>169</v>
      </c>
      <c r="Q5338" s="102" t="s">
        <v>170</v>
      </c>
      <c r="R5338" s="89" t="str">
        <f>_xlfn.XLOOKUP(Q5338,匹配表1065!L:L,匹配表1065!O:O)</f>
        <v>A</v>
      </c>
      <c r="S5338" s="93" t="str">
        <f>IFERROR(_xlfn.XLOOKUP(Q5338,匹配表1065!AI:AI,匹配表1065!AJ:AJ),"绿标")</f>
        <v>红标</v>
      </c>
      <c r="T5338" s="93" t="str" cm="1">
        <f t="array" ref="T5338:U5338">_xlfn.XLOOKUP(Q5338,匹配表1065!L:L,匹配表1065!M:N)</f>
        <v>头痛</v>
      </c>
      <c r="U5338" s="94" t="str">
        <v>神经内科</v>
      </c>
      <c r="V5338" s="95" t="s">
        <v>67</v>
      </c>
      <c r="W5338" s="93">
        <f>_xlfn.XLOOKUP(M5338,匹配表1065!D:D,匹配表1065!F:F)*N5338</f>
        <v>36</v>
      </c>
    </row>
    <row r="5339" customHeight="1" spans="1:23">
      <c r="A5339" s="89" t="s">
        <v>877</v>
      </c>
      <c r="B5339" s="105">
        <v>46216</v>
      </c>
      <c r="C5339" s="91" t="str">
        <f t="shared" si="168"/>
        <v>7月第3周</v>
      </c>
      <c r="D5339" s="89" t="s">
        <v>919</v>
      </c>
      <c r="E5339" s="89" t="str">
        <f t="shared" si="169"/>
        <v>7月第3周--周1</v>
      </c>
      <c r="F5339" s="103" t="s">
        <v>27</v>
      </c>
      <c r="G5339" s="102" t="s">
        <v>167</v>
      </c>
      <c r="H5339" s="92" t="str">
        <f>_xlfn.XLOOKUP(O5339,匹配表1065!T:T,匹配表1065!W:W)</f>
        <v>苏州市</v>
      </c>
      <c r="I5339" s="89" t="str">
        <f>_xlfn.XLOOKUP(O5339,匹配表1065!T:T,匹配表1065!X:X)</f>
        <v>PME2011</v>
      </c>
      <c r="J5339" s="102" t="s">
        <v>168</v>
      </c>
      <c r="K5339" s="89" cm="1">
        <f ca="1" t="array" ref="K5339:L5339">_xlfn.XLOOKUP(J5339,匹配表1065!Y:Y,匹配表1065!AA:AB)</f>
        <v>19</v>
      </c>
      <c r="L5339" s="89" t="str">
        <v>3个月以上</v>
      </c>
      <c r="M5339" s="92" t="s">
        <v>30</v>
      </c>
      <c r="N5339" s="102">
        <v>1</v>
      </c>
      <c r="O5339" s="93" t="str">
        <f>_xlfn.XLOOKUP(P5339,匹配表1065!U:U,匹配表1065!T:T)</f>
        <v>HO00307823</v>
      </c>
      <c r="P5339" s="102" t="s">
        <v>169</v>
      </c>
      <c r="Q5339" s="102" t="s">
        <v>172</v>
      </c>
      <c r="R5339" s="89" t="str">
        <f>_xlfn.XLOOKUP(Q5339,匹配表1065!L:L,匹配表1065!O:O)</f>
        <v>C</v>
      </c>
      <c r="S5339" s="93" t="str">
        <f>IFERROR(_xlfn.XLOOKUP(Q5339,匹配表1065!AI:AI,匹配表1065!AJ:AJ),"绿标")</f>
        <v>绿标</v>
      </c>
      <c r="T5339" s="93" t="str" cm="1">
        <f t="array" ref="T5339:U5339">_xlfn.XLOOKUP(Q5339,匹配表1065!L:L,匹配表1065!M:N)</f>
        <v>眩晕</v>
      </c>
      <c r="U5339" s="94" t="str">
        <v>神经内科</v>
      </c>
      <c r="V5339" s="95" t="s">
        <v>70</v>
      </c>
      <c r="W5339" s="93">
        <f>_xlfn.XLOOKUP(M5339,匹配表1065!D:D,匹配表1065!F:F)*N5339</f>
        <v>12</v>
      </c>
    </row>
    <row r="5340" customHeight="1" spans="1:23">
      <c r="A5340" s="89" t="s">
        <v>877</v>
      </c>
      <c r="B5340" s="105">
        <v>46216</v>
      </c>
      <c r="C5340" s="91" t="str">
        <f t="shared" si="168"/>
        <v>7月第3周</v>
      </c>
      <c r="D5340" s="89" t="s">
        <v>919</v>
      </c>
      <c r="E5340" s="89" t="str">
        <f t="shared" si="169"/>
        <v>7月第3周--周1</v>
      </c>
      <c r="F5340" s="103" t="s">
        <v>27</v>
      </c>
      <c r="G5340" s="102" t="s">
        <v>167</v>
      </c>
      <c r="H5340" s="92" t="str">
        <f>_xlfn.XLOOKUP(O5340,匹配表1065!T:T,匹配表1065!W:W)</f>
        <v>苏州市</v>
      </c>
      <c r="I5340" s="89" t="str">
        <f>_xlfn.XLOOKUP(O5340,匹配表1065!T:T,匹配表1065!X:X)</f>
        <v>PME2016</v>
      </c>
      <c r="J5340" s="102" t="s">
        <v>173</v>
      </c>
      <c r="K5340" s="89" cm="1">
        <f ca="1" t="array" ref="K5340:L5340">_xlfn.XLOOKUP(J5340,匹配表1065!Y:Y,匹配表1065!AA:AB)</f>
        <v>1</v>
      </c>
      <c r="L5340" s="89" t="str">
        <v>3个月以内</v>
      </c>
      <c r="M5340" s="92" t="s">
        <v>30</v>
      </c>
      <c r="N5340" s="102">
        <v>1</v>
      </c>
      <c r="O5340" s="93" t="str">
        <f>_xlfn.XLOOKUP(P5340,匹配表1065!U:U,匹配表1065!T:T)</f>
        <v>HO00001043</v>
      </c>
      <c r="P5340" s="102" t="s">
        <v>221</v>
      </c>
      <c r="Q5340" s="102" t="s">
        <v>291</v>
      </c>
      <c r="R5340" s="89" t="str">
        <f>_xlfn.XLOOKUP(Q5340,匹配表1065!L:L,匹配表1065!O:O)</f>
        <v>A</v>
      </c>
      <c r="S5340" s="93" t="str">
        <f>IFERROR(_xlfn.XLOOKUP(Q5340,匹配表1065!AI:AI,匹配表1065!AJ:AJ),"绿标")</f>
        <v>红标</v>
      </c>
      <c r="T5340" s="93" t="str" cm="1">
        <f t="array" ref="T5340:U5340">_xlfn.XLOOKUP(Q5340,匹配表1065!L:L,匹配表1065!M:N)</f>
        <v>头痛</v>
      </c>
      <c r="U5340" s="94" t="str">
        <v>神经内科</v>
      </c>
      <c r="V5340" s="95" t="s">
        <v>58</v>
      </c>
      <c r="W5340" s="93">
        <f>_xlfn.XLOOKUP(M5340,匹配表1065!D:D,匹配表1065!F:F)*N5340</f>
        <v>12</v>
      </c>
    </row>
    <row r="5341" customHeight="1" spans="1:23">
      <c r="A5341" s="89" t="s">
        <v>877</v>
      </c>
      <c r="B5341" s="105">
        <v>46216</v>
      </c>
      <c r="C5341" s="91" t="str">
        <f t="shared" si="168"/>
        <v>7月第3周</v>
      </c>
      <c r="D5341" s="89" t="s">
        <v>919</v>
      </c>
      <c r="E5341" s="89" t="str">
        <f t="shared" si="169"/>
        <v>7月第3周--周1</v>
      </c>
      <c r="F5341" s="103" t="s">
        <v>27</v>
      </c>
      <c r="G5341" s="102" t="s">
        <v>167</v>
      </c>
      <c r="H5341" s="92" t="str">
        <f>_xlfn.XLOOKUP(O5341,匹配表1065!T:T,匹配表1065!W:W)</f>
        <v>苏州市</v>
      </c>
      <c r="I5341" s="89" t="str">
        <f>_xlfn.XLOOKUP(O5341,匹配表1065!T:T,匹配表1065!X:X)</f>
        <v>PME2016</v>
      </c>
      <c r="J5341" s="102" t="s">
        <v>173</v>
      </c>
      <c r="K5341" s="89" cm="1">
        <f ca="1" t="array" ref="K5341:L5341">_xlfn.XLOOKUP(J5341,匹配表1065!Y:Y,匹配表1065!AA:AB)</f>
        <v>1</v>
      </c>
      <c r="L5341" s="89" t="str">
        <v>3个月以内</v>
      </c>
      <c r="M5341" s="92" t="s">
        <v>30</v>
      </c>
      <c r="N5341" s="102">
        <v>2</v>
      </c>
      <c r="O5341" s="93" t="str">
        <f>_xlfn.XLOOKUP(P5341,匹配表1065!U:U,匹配表1065!T:T)</f>
        <v>HO00001048</v>
      </c>
      <c r="P5341" s="102" t="s">
        <v>176</v>
      </c>
      <c r="Q5341" s="102" t="s">
        <v>290</v>
      </c>
      <c r="R5341" s="89" t="str">
        <f>_xlfn.XLOOKUP(Q5341,匹配表1065!L:L,匹配表1065!O:O)</f>
        <v>A</v>
      </c>
      <c r="S5341" s="93" t="str">
        <f>IFERROR(_xlfn.XLOOKUP(Q5341,匹配表1065!AI:AI,匹配表1065!AJ:AJ),"绿标")</f>
        <v>红标</v>
      </c>
      <c r="T5341" s="93" t="str" cm="1">
        <f t="array" ref="T5341:U5341">_xlfn.XLOOKUP(Q5341,匹配表1065!L:L,匹配表1065!M:N)</f>
        <v>头痛</v>
      </c>
      <c r="U5341" s="94" t="str">
        <v>神经内科</v>
      </c>
      <c r="V5341" s="95" t="s">
        <v>70</v>
      </c>
      <c r="W5341" s="93">
        <f>_xlfn.XLOOKUP(M5341,匹配表1065!D:D,匹配表1065!F:F)*N5341</f>
        <v>24</v>
      </c>
    </row>
    <row r="5342" customHeight="1" spans="1:23">
      <c r="A5342" s="89" t="s">
        <v>877</v>
      </c>
      <c r="B5342" s="105">
        <v>46216</v>
      </c>
      <c r="C5342" s="91" t="str">
        <f t="shared" si="168"/>
        <v>7月第3周</v>
      </c>
      <c r="D5342" s="89" t="s">
        <v>919</v>
      </c>
      <c r="E5342" s="89" t="str">
        <f t="shared" si="169"/>
        <v>7月第3周--周1</v>
      </c>
      <c r="F5342" s="103" t="s">
        <v>27</v>
      </c>
      <c r="G5342" s="102" t="s">
        <v>167</v>
      </c>
      <c r="H5342" s="92" t="str">
        <f>_xlfn.XLOOKUP(O5342,匹配表1065!T:T,匹配表1065!W:W)</f>
        <v>苏州市</v>
      </c>
      <c r="I5342" s="89" t="str">
        <f>_xlfn.XLOOKUP(O5342,匹配表1065!T:T,匹配表1065!X:X)</f>
        <v>PME2017</v>
      </c>
      <c r="J5342" s="102" t="s">
        <v>323</v>
      </c>
      <c r="K5342" s="89" cm="1">
        <f ca="1" t="array" ref="K5342:L5342">_xlfn.XLOOKUP(J5342,匹配表1065!Y:Y,匹配表1065!AA:AB)</f>
        <v>7</v>
      </c>
      <c r="L5342" s="89" t="str">
        <v>3个月以上</v>
      </c>
      <c r="M5342" s="92" t="s">
        <v>35</v>
      </c>
      <c r="N5342" s="102">
        <v>1</v>
      </c>
      <c r="O5342" s="93" t="str">
        <f>_xlfn.XLOOKUP(P5342,匹配表1065!U:U,匹配表1065!T:T)</f>
        <v>HO00017517</v>
      </c>
      <c r="P5342" s="102" t="s">
        <v>348</v>
      </c>
      <c r="Q5342" s="102" t="s">
        <v>705</v>
      </c>
      <c r="R5342" s="89" t="str">
        <f>_xlfn.XLOOKUP(Q5342,匹配表1065!L:L,匹配表1065!O:O)</f>
        <v>C</v>
      </c>
      <c r="S5342" s="93" t="str">
        <f>IFERROR(_xlfn.XLOOKUP(Q5342,匹配表1065!AI:AI,匹配表1065!AJ:AJ),"绿标")</f>
        <v>红标</v>
      </c>
      <c r="T5342" s="93" t="str" cm="1">
        <f t="array" ref="T5342:U5342">_xlfn.XLOOKUP(Q5342,匹配表1065!L:L,匹配表1065!M:N)</f>
        <v>眩晕</v>
      </c>
      <c r="U5342" s="94" t="str">
        <v>耳鼻喉科</v>
      </c>
      <c r="V5342" s="95" t="s">
        <v>70</v>
      </c>
      <c r="W5342" s="93">
        <f>_xlfn.XLOOKUP(M5342,匹配表1065!D:D,匹配表1065!F:F)*N5342</f>
        <v>4</v>
      </c>
    </row>
    <row r="5343" customHeight="1" spans="1:23">
      <c r="A5343" s="89" t="s">
        <v>877</v>
      </c>
      <c r="B5343" s="105">
        <v>46216</v>
      </c>
      <c r="C5343" s="91" t="str">
        <f t="shared" si="168"/>
        <v>7月第3周</v>
      </c>
      <c r="D5343" s="89" t="s">
        <v>919</v>
      </c>
      <c r="E5343" s="89" t="str">
        <f t="shared" si="169"/>
        <v>7月第3周--周1</v>
      </c>
      <c r="F5343" s="103" t="s">
        <v>27</v>
      </c>
      <c r="G5343" s="102" t="s">
        <v>167</v>
      </c>
      <c r="H5343" s="92" t="str">
        <f>_xlfn.XLOOKUP(O5343,匹配表1065!T:T,匹配表1065!W:W)</f>
        <v>苏州市</v>
      </c>
      <c r="I5343" s="89" t="str">
        <f>_xlfn.XLOOKUP(O5343,匹配表1065!T:T,匹配表1065!X:X)</f>
        <v>PME2017</v>
      </c>
      <c r="J5343" s="102" t="s">
        <v>323</v>
      </c>
      <c r="K5343" s="89" cm="1">
        <f ca="1" t="array" ref="K5343:L5343">_xlfn.XLOOKUP(J5343,匹配表1065!Y:Y,匹配表1065!AA:AB)</f>
        <v>7</v>
      </c>
      <c r="L5343" s="89" t="str">
        <v>3个月以上</v>
      </c>
      <c r="M5343" s="92" t="s">
        <v>30</v>
      </c>
      <c r="N5343" s="102">
        <v>1</v>
      </c>
      <c r="O5343" s="93" t="str">
        <f>_xlfn.XLOOKUP(P5343,匹配表1065!U:U,匹配表1065!T:T)</f>
        <v>HO00017517</v>
      </c>
      <c r="P5343" s="102" t="s">
        <v>348</v>
      </c>
      <c r="Q5343" s="102" t="s">
        <v>898</v>
      </c>
      <c r="R5343" s="89" t="str">
        <f>_xlfn.XLOOKUP(Q5343,匹配表1065!L:L,匹配表1065!O:O)</f>
        <v>C</v>
      </c>
      <c r="S5343" s="93" t="str">
        <f>IFERROR(_xlfn.XLOOKUP(Q5343,匹配表1065!AI:AI,匹配表1065!AJ:AJ),"绿标")</f>
        <v>绿标</v>
      </c>
      <c r="T5343" s="93" t="str" cm="1">
        <f t="array" ref="T5343:U5343">_xlfn.XLOOKUP(Q5343,匹配表1065!L:L,匹配表1065!M:N)</f>
        <v>眩晕</v>
      </c>
      <c r="U5343" s="94" t="str">
        <v>耳鼻喉科</v>
      </c>
      <c r="V5343" s="95" t="s">
        <v>70</v>
      </c>
      <c r="W5343" s="93">
        <f>_xlfn.XLOOKUP(M5343,匹配表1065!D:D,匹配表1065!F:F)*N5343</f>
        <v>12</v>
      </c>
    </row>
    <row r="5344" customHeight="1" spans="1:23">
      <c r="A5344" s="89" t="s">
        <v>877</v>
      </c>
      <c r="B5344" s="105">
        <v>46216</v>
      </c>
      <c r="C5344" s="91" t="str">
        <f t="shared" si="168"/>
        <v>7月第3周</v>
      </c>
      <c r="D5344" s="89" t="s">
        <v>919</v>
      </c>
      <c r="E5344" s="89" t="str">
        <f t="shared" si="169"/>
        <v>7月第3周--周1</v>
      </c>
      <c r="F5344" s="103" t="s">
        <v>27</v>
      </c>
      <c r="G5344" s="102" t="s">
        <v>167</v>
      </c>
      <c r="H5344" s="92" t="str">
        <f>_xlfn.XLOOKUP(O5344,匹配表1065!T:T,匹配表1065!W:W)</f>
        <v>苏州市</v>
      </c>
      <c r="I5344" s="89" t="str">
        <f>_xlfn.XLOOKUP(O5344,匹配表1065!T:T,匹配表1065!X:X)</f>
        <v>PME2010</v>
      </c>
      <c r="J5344" s="102" t="s">
        <v>186</v>
      </c>
      <c r="K5344" s="89" cm="1">
        <f ca="1" t="array" ref="K5344:L5344">_xlfn.XLOOKUP(J5344,匹配表1065!Y:Y,匹配表1065!AA:AB)</f>
        <v>6</v>
      </c>
      <c r="L5344" s="89" t="str">
        <v>3个月以上</v>
      </c>
      <c r="M5344" s="92" t="s">
        <v>35</v>
      </c>
      <c r="N5344" s="102">
        <v>1</v>
      </c>
      <c r="O5344" s="93" t="str">
        <f>_xlfn.XLOOKUP(P5344,匹配表1065!U:U,匹配表1065!T:T)</f>
        <v>HO00392084</v>
      </c>
      <c r="P5344" s="102" t="s">
        <v>187</v>
      </c>
      <c r="Q5344" s="102" t="s">
        <v>924</v>
      </c>
      <c r="R5344" s="89" t="str">
        <f>_xlfn.XLOOKUP(Q5344,匹配表1065!L:L,匹配表1065!O:O)</f>
        <v>A</v>
      </c>
      <c r="S5344" s="93" t="str">
        <f>IFERROR(_xlfn.XLOOKUP(Q5344,匹配表1065!AI:AI,匹配表1065!AJ:AJ),"绿标")</f>
        <v>绿标</v>
      </c>
      <c r="T5344" s="93" t="str" cm="1">
        <f t="array" ref="T5344:U5344">_xlfn.XLOOKUP(Q5344,匹配表1065!L:L,匹配表1065!M:N)</f>
        <v>头痛</v>
      </c>
      <c r="U5344" s="94" t="str">
        <v>神经内科</v>
      </c>
      <c r="V5344" s="95" t="s">
        <v>70</v>
      </c>
      <c r="W5344" s="93">
        <f>_xlfn.XLOOKUP(M5344,匹配表1065!D:D,匹配表1065!F:F)*N5344</f>
        <v>4</v>
      </c>
    </row>
    <row r="5345" customHeight="1" spans="1:23">
      <c r="A5345" s="89" t="s">
        <v>877</v>
      </c>
      <c r="B5345" s="105">
        <v>46216</v>
      </c>
      <c r="C5345" s="91" t="str">
        <f t="shared" si="168"/>
        <v>7月第3周</v>
      </c>
      <c r="D5345" s="89" t="s">
        <v>919</v>
      </c>
      <c r="E5345" s="89" t="str">
        <f t="shared" si="169"/>
        <v>7月第3周--周1</v>
      </c>
      <c r="F5345" s="103" t="s">
        <v>27</v>
      </c>
      <c r="G5345" s="102" t="s">
        <v>167</v>
      </c>
      <c r="H5345" s="92" t="str">
        <f>_xlfn.XLOOKUP(O5345,匹配表1065!T:T,匹配表1065!W:W)</f>
        <v>无锡市</v>
      </c>
      <c r="I5345" s="89" t="str">
        <f>_xlfn.XLOOKUP(O5345,匹配表1065!T:T,匹配表1065!X:X)</f>
        <v>PME2014</v>
      </c>
      <c r="J5345" s="102" t="s">
        <v>581</v>
      </c>
      <c r="K5345" s="89" cm="1">
        <f ca="1" t="array" ref="K5345:L5345">_xlfn.XLOOKUP(J5345,匹配表1065!Y:Y,匹配表1065!AA:AB)</f>
        <v>1</v>
      </c>
      <c r="L5345" s="89" t="str">
        <v>3个月以内</v>
      </c>
      <c r="M5345" s="92" t="s">
        <v>30</v>
      </c>
      <c r="N5345" s="102">
        <v>1</v>
      </c>
      <c r="O5345" s="93" t="str">
        <f>_xlfn.XLOOKUP(P5345,匹配表1065!U:U,匹配表1065!T:T)</f>
        <v>HO00000949</v>
      </c>
      <c r="P5345" s="102" t="s">
        <v>662</v>
      </c>
      <c r="Q5345" s="102" t="s">
        <v>663</v>
      </c>
      <c r="R5345" s="89" t="str">
        <f>_xlfn.XLOOKUP(Q5345,匹配表1065!L:L,匹配表1065!O:O)</f>
        <v>A</v>
      </c>
      <c r="S5345" s="93" t="str">
        <f>IFERROR(_xlfn.XLOOKUP(Q5345,匹配表1065!AI:AI,匹配表1065!AJ:AJ),"绿标")</f>
        <v>红标</v>
      </c>
      <c r="T5345" s="93" t="str" cm="1">
        <f t="array" ref="T5345:U5345">_xlfn.XLOOKUP(Q5345,匹配表1065!L:L,匹配表1065!M:N)</f>
        <v>头痛</v>
      </c>
      <c r="U5345" s="94" t="str">
        <v>神经内科</v>
      </c>
      <c r="V5345" s="95" t="s">
        <v>67</v>
      </c>
      <c r="W5345" s="93">
        <f>_xlfn.XLOOKUP(M5345,匹配表1065!D:D,匹配表1065!F:F)*N5345</f>
        <v>12</v>
      </c>
    </row>
    <row r="5346" customHeight="1" spans="1:23">
      <c r="A5346" s="89" t="s">
        <v>877</v>
      </c>
      <c r="B5346" s="105">
        <v>46216</v>
      </c>
      <c r="C5346" s="91" t="str">
        <f t="shared" si="168"/>
        <v>7月第3周</v>
      </c>
      <c r="D5346" s="89" t="s">
        <v>919</v>
      </c>
      <c r="E5346" s="89" t="str">
        <f t="shared" si="169"/>
        <v>7月第3周--周1</v>
      </c>
      <c r="F5346" s="103" t="s">
        <v>27</v>
      </c>
      <c r="G5346" s="102" t="s">
        <v>167</v>
      </c>
      <c r="H5346" s="92" t="str">
        <f>_xlfn.XLOOKUP(O5346,匹配表1065!T:T,匹配表1065!W:W)</f>
        <v>南通市</v>
      </c>
      <c r="I5346" s="89" t="str">
        <f>_xlfn.XLOOKUP(O5346,匹配表1065!T:T,匹配表1065!X:X)</f>
        <v>PME2013</v>
      </c>
      <c r="J5346" s="102" t="s">
        <v>180</v>
      </c>
      <c r="K5346" s="89" cm="1">
        <f ca="1" t="array" ref="K5346:L5346">_xlfn.XLOOKUP(J5346,匹配表1065!Y:Y,匹配表1065!AA:AB)</f>
        <v>51</v>
      </c>
      <c r="L5346" s="89" t="str">
        <v>3个月以上</v>
      </c>
      <c r="M5346" s="92" t="s">
        <v>30</v>
      </c>
      <c r="N5346" s="102">
        <v>1</v>
      </c>
      <c r="O5346" s="93" t="str">
        <f>_xlfn.XLOOKUP(P5346,匹配表1065!U:U,匹配表1065!T:T)</f>
        <v>HO00001066</v>
      </c>
      <c r="P5346" s="102" t="s">
        <v>183</v>
      </c>
      <c r="Q5346" s="102" t="s">
        <v>184</v>
      </c>
      <c r="R5346" s="89" t="str">
        <f>_xlfn.XLOOKUP(Q5346,匹配表1065!L:L,匹配表1065!O:O)</f>
        <v>A</v>
      </c>
      <c r="S5346" s="93" t="str">
        <f>IFERROR(_xlfn.XLOOKUP(Q5346,匹配表1065!AI:AI,匹配表1065!AJ:AJ),"绿标")</f>
        <v>红标</v>
      </c>
      <c r="T5346" s="93" t="str" cm="1">
        <f t="array" ref="T5346:U5346">_xlfn.XLOOKUP(Q5346,匹配表1065!L:L,匹配表1065!M:N)</f>
        <v>头痛</v>
      </c>
      <c r="U5346" s="94" t="str">
        <v>神经内科</v>
      </c>
      <c r="V5346" s="95" t="s">
        <v>70</v>
      </c>
      <c r="W5346" s="93">
        <f>_xlfn.XLOOKUP(M5346,匹配表1065!D:D,匹配表1065!F:F)*N5346</f>
        <v>12</v>
      </c>
    </row>
    <row r="5347" customHeight="1" spans="1:23">
      <c r="A5347" s="89" t="s">
        <v>877</v>
      </c>
      <c r="B5347" s="105">
        <v>46216</v>
      </c>
      <c r="C5347" s="91" t="str">
        <f t="shared" si="168"/>
        <v>7月第3周</v>
      </c>
      <c r="D5347" s="89" t="s">
        <v>919</v>
      </c>
      <c r="E5347" s="89" t="str">
        <f t="shared" si="169"/>
        <v>7月第3周--周1</v>
      </c>
      <c r="F5347" s="103" t="s">
        <v>27</v>
      </c>
      <c r="G5347" s="102" t="s">
        <v>167</v>
      </c>
      <c r="H5347" s="92" t="str">
        <f>_xlfn.XLOOKUP(O5347,匹配表1065!T:T,匹配表1065!W:W)</f>
        <v>南通市</v>
      </c>
      <c r="I5347" s="89" t="str">
        <f>_xlfn.XLOOKUP(O5347,匹配表1065!T:T,匹配表1065!X:X)</f>
        <v>PME2013</v>
      </c>
      <c r="J5347" s="102" t="s">
        <v>180</v>
      </c>
      <c r="K5347" s="89" cm="1">
        <f ca="1" t="array" ref="K5347:L5347">_xlfn.XLOOKUP(J5347,匹配表1065!Y:Y,匹配表1065!AA:AB)</f>
        <v>51</v>
      </c>
      <c r="L5347" s="89" t="str">
        <v>3个月以上</v>
      </c>
      <c r="M5347" s="92" t="s">
        <v>30</v>
      </c>
      <c r="N5347" s="102">
        <v>1</v>
      </c>
      <c r="O5347" s="93" t="str">
        <f>_xlfn.XLOOKUP(P5347,匹配表1065!U:U,匹配表1065!T:T)</f>
        <v>HO00001021</v>
      </c>
      <c r="P5347" s="102" t="s">
        <v>181</v>
      </c>
      <c r="Q5347" s="102" t="s">
        <v>182</v>
      </c>
      <c r="R5347" s="89" t="str">
        <f>_xlfn.XLOOKUP(Q5347,匹配表1065!L:L,匹配表1065!O:O)</f>
        <v>C</v>
      </c>
      <c r="S5347" s="93" t="str">
        <f>IFERROR(_xlfn.XLOOKUP(Q5347,匹配表1065!AI:AI,匹配表1065!AJ:AJ),"绿标")</f>
        <v>红标</v>
      </c>
      <c r="T5347" s="93" t="str" cm="1">
        <f t="array" ref="T5347:U5347">_xlfn.XLOOKUP(Q5347,匹配表1065!L:L,匹配表1065!M:N)</f>
        <v>眩晕</v>
      </c>
      <c r="U5347" s="94" t="str">
        <v>神经内科</v>
      </c>
      <c r="V5347" s="95" t="s">
        <v>70</v>
      </c>
      <c r="W5347" s="93">
        <f>_xlfn.XLOOKUP(M5347,匹配表1065!D:D,匹配表1065!F:F)*N5347</f>
        <v>12</v>
      </c>
    </row>
    <row r="5348" customHeight="1" spans="1:23">
      <c r="A5348" s="89" t="s">
        <v>877</v>
      </c>
      <c r="B5348" s="105">
        <v>46216</v>
      </c>
      <c r="C5348" s="91" t="str">
        <f t="shared" si="168"/>
        <v>7月第3周</v>
      </c>
      <c r="D5348" s="89" t="s">
        <v>919</v>
      </c>
      <c r="E5348" s="89" t="str">
        <f t="shared" si="169"/>
        <v>7月第3周--周1</v>
      </c>
      <c r="F5348" s="103" t="s">
        <v>27</v>
      </c>
      <c r="G5348" s="102" t="s">
        <v>167</v>
      </c>
      <c r="H5348" s="92" t="str">
        <f>_xlfn.XLOOKUP(O5348,匹配表1065!T:T,匹配表1065!W:W)</f>
        <v>南通市</v>
      </c>
      <c r="I5348" s="89" t="str">
        <f>_xlfn.XLOOKUP(O5348,匹配表1065!T:T,匹配表1065!X:X)</f>
        <v>PME2013</v>
      </c>
      <c r="J5348" s="102" t="s">
        <v>180</v>
      </c>
      <c r="K5348" s="89" cm="1">
        <f ca="1" t="array" ref="K5348:L5348">_xlfn.XLOOKUP(J5348,匹配表1065!Y:Y,匹配表1065!AA:AB)</f>
        <v>51</v>
      </c>
      <c r="L5348" s="89" t="str">
        <v>3个月以上</v>
      </c>
      <c r="M5348" s="92" t="s">
        <v>35</v>
      </c>
      <c r="N5348" s="102">
        <v>1</v>
      </c>
      <c r="O5348" s="93" t="str">
        <f>_xlfn.XLOOKUP(P5348,匹配表1065!U:U,匹配表1065!T:T)</f>
        <v>HO00001021</v>
      </c>
      <c r="P5348" s="102" t="s">
        <v>181</v>
      </c>
      <c r="Q5348" s="102" t="s">
        <v>658</v>
      </c>
      <c r="R5348" s="89" t="str">
        <f>_xlfn.XLOOKUP(Q5348,匹配表1065!L:L,匹配表1065!O:O)</f>
        <v>A</v>
      </c>
      <c r="S5348" s="93" t="str">
        <f>IFERROR(_xlfn.XLOOKUP(Q5348,匹配表1065!AI:AI,匹配表1065!AJ:AJ),"绿标")</f>
        <v>红标</v>
      </c>
      <c r="T5348" s="93" t="str" cm="1">
        <f t="array" ref="T5348:U5348">_xlfn.XLOOKUP(Q5348,匹配表1065!L:L,匹配表1065!M:N)</f>
        <v>头痛</v>
      </c>
      <c r="U5348" s="94" t="str">
        <v>神经内科</v>
      </c>
      <c r="V5348" s="95" t="s">
        <v>33</v>
      </c>
      <c r="W5348" s="93">
        <f>_xlfn.XLOOKUP(M5348,匹配表1065!D:D,匹配表1065!F:F)*N5348</f>
        <v>4</v>
      </c>
    </row>
    <row r="5349" customHeight="1" spans="1:23">
      <c r="A5349" s="89" t="s">
        <v>877</v>
      </c>
      <c r="B5349" s="105">
        <v>46216</v>
      </c>
      <c r="C5349" s="91" t="str">
        <f t="shared" si="168"/>
        <v>7月第3周</v>
      </c>
      <c r="D5349" s="89" t="s">
        <v>919</v>
      </c>
      <c r="E5349" s="89" t="str">
        <f t="shared" si="169"/>
        <v>7月第3周--周1</v>
      </c>
      <c r="F5349" s="103" t="s">
        <v>27</v>
      </c>
      <c r="G5349" s="102" t="s">
        <v>167</v>
      </c>
      <c r="H5349" s="92" t="str">
        <f>_xlfn.XLOOKUP(O5349,匹配表1065!T:T,匹配表1065!W:W)</f>
        <v>苏州市</v>
      </c>
      <c r="I5349" s="89" t="str">
        <f>_xlfn.XLOOKUP(O5349,匹配表1065!T:T,匹配表1065!X:X)</f>
        <v>PME2011</v>
      </c>
      <c r="J5349" s="102" t="s">
        <v>852</v>
      </c>
      <c r="K5349" s="89" t="e" cm="1">
        <f ca="1" t="array" ref="K5349">_xlfn.XLOOKUP(J5349,匹配表1065!Y:Y,匹配表1065!AA:AB)</f>
        <v>#N/A</v>
      </c>
      <c r="L5349" s="89"/>
      <c r="M5349" s="92" t="s">
        <v>35</v>
      </c>
      <c r="N5349" s="102">
        <v>1</v>
      </c>
      <c r="O5349" s="93" t="str">
        <f>_xlfn.XLOOKUP(P5349,匹配表1065!U:U,匹配表1065!T:T)</f>
        <v>HO00307823</v>
      </c>
      <c r="P5349" s="102" t="s">
        <v>169</v>
      </c>
      <c r="Q5349" s="102" t="s">
        <v>925</v>
      </c>
      <c r="R5349" s="89" t="str">
        <f>_xlfn.XLOOKUP(Q5349,匹配表1065!L:L,匹配表1065!O:O)</f>
        <v>B</v>
      </c>
      <c r="S5349" s="93" t="str">
        <f>IFERROR(_xlfn.XLOOKUP(Q5349,匹配表1065!AI:AI,匹配表1065!AJ:AJ),"绿标")</f>
        <v>黑标</v>
      </c>
      <c r="T5349" s="93" t="str" cm="1">
        <f t="array" ref="T5349:U5349">_xlfn.XLOOKUP(Q5349,匹配表1065!L:L,匹配表1065!M:N)</f>
        <v>脑血管</v>
      </c>
      <c r="U5349" s="94" t="str">
        <v>神经内科</v>
      </c>
      <c r="V5349" s="95" t="s">
        <v>58</v>
      </c>
      <c r="W5349" s="93">
        <f>_xlfn.XLOOKUP(M5349,匹配表1065!D:D,匹配表1065!F:F)*N5349</f>
        <v>4</v>
      </c>
    </row>
    <row r="5350" customHeight="1" spans="1:23">
      <c r="A5350" s="94" t="s">
        <v>877</v>
      </c>
      <c r="B5350" s="106">
        <v>46217</v>
      </c>
      <c r="C5350" s="91" t="str">
        <f t="shared" si="168"/>
        <v>7月第3周</v>
      </c>
      <c r="D5350" s="94" t="s">
        <v>919</v>
      </c>
      <c r="E5350" s="89" t="str">
        <f t="shared" si="169"/>
        <v>7月第3周--周2</v>
      </c>
      <c r="F5350" s="95" t="s">
        <v>27</v>
      </c>
      <c r="G5350" s="95" t="s">
        <v>167</v>
      </c>
      <c r="H5350" s="92" t="str">
        <f>_xlfn.XLOOKUP(O5350,匹配表1065!T:T,匹配表1065!W:W)</f>
        <v>南通市</v>
      </c>
      <c r="I5350" s="89" t="str">
        <f>_xlfn.XLOOKUP(O5350,匹配表1065!T:T,匹配表1065!X:X)</f>
        <v>PME2013</v>
      </c>
      <c r="J5350" s="95" t="s">
        <v>180</v>
      </c>
      <c r="K5350" s="89" cm="1">
        <f ca="1" t="array" ref="K5350:L5350">_xlfn.XLOOKUP(J5350,匹配表1065!Y:Y,匹配表1065!AA:AB)</f>
        <v>51</v>
      </c>
      <c r="L5350" s="89" t="str">
        <v>3个月以上</v>
      </c>
      <c r="M5350" s="92" t="s">
        <v>30</v>
      </c>
      <c r="N5350" s="95">
        <v>2</v>
      </c>
      <c r="O5350" s="93" t="str">
        <f>_xlfn.XLOOKUP(P5350,匹配表1065!U:U,匹配表1065!T:T)</f>
        <v>HO00001066</v>
      </c>
      <c r="P5350" s="94" t="s">
        <v>183</v>
      </c>
      <c r="Q5350" s="95" t="s">
        <v>296</v>
      </c>
      <c r="R5350" s="89" t="str">
        <f>_xlfn.XLOOKUP(Q5350,匹配表1065!L:L,匹配表1065!O:O)</f>
        <v>C</v>
      </c>
      <c r="S5350" s="93" t="str">
        <f>IFERROR(_xlfn.XLOOKUP(Q5350,匹配表1065!AI:AI,匹配表1065!AJ:AJ),"绿标")</f>
        <v>红标</v>
      </c>
      <c r="T5350" s="93" t="str" cm="1">
        <f t="array" ref="T5350:U5350">_xlfn.XLOOKUP(Q5350,匹配表1065!L:L,匹配表1065!M:N)</f>
        <v>眩晕</v>
      </c>
      <c r="U5350" s="94" t="str">
        <v>耳鼻喉科</v>
      </c>
      <c r="V5350" s="95" t="s">
        <v>100</v>
      </c>
      <c r="W5350" s="93">
        <f>_xlfn.XLOOKUP(M5350,匹配表1065!D:D,匹配表1065!F:F)*N5350</f>
        <v>24</v>
      </c>
    </row>
    <row r="5351" customHeight="1" spans="1:23">
      <c r="A5351" s="94" t="s">
        <v>877</v>
      </c>
      <c r="B5351" s="106">
        <v>46217</v>
      </c>
      <c r="C5351" s="91" t="str">
        <f t="shared" si="168"/>
        <v>7月第3周</v>
      </c>
      <c r="D5351" s="94" t="s">
        <v>919</v>
      </c>
      <c r="E5351" s="89" t="str">
        <f t="shared" si="169"/>
        <v>7月第3周--周2</v>
      </c>
      <c r="F5351" s="95" t="s">
        <v>27</v>
      </c>
      <c r="G5351" s="95" t="s">
        <v>167</v>
      </c>
      <c r="H5351" s="92" t="str">
        <f>_xlfn.XLOOKUP(O5351,匹配表1065!T:T,匹配表1065!W:W)</f>
        <v>南通市</v>
      </c>
      <c r="I5351" s="89" t="str">
        <f>_xlfn.XLOOKUP(O5351,匹配表1065!T:T,匹配表1065!X:X)</f>
        <v>PME2013</v>
      </c>
      <c r="J5351" s="95" t="s">
        <v>180</v>
      </c>
      <c r="K5351" s="89" cm="1">
        <f ca="1" t="array" ref="K5351:L5351">_xlfn.XLOOKUP(J5351,匹配表1065!Y:Y,匹配表1065!AA:AB)</f>
        <v>51</v>
      </c>
      <c r="L5351" s="89" t="str">
        <v>3个月以上</v>
      </c>
      <c r="M5351" s="92" t="s">
        <v>30</v>
      </c>
      <c r="N5351" s="95">
        <v>1</v>
      </c>
      <c r="O5351" s="93" t="str">
        <f>_xlfn.XLOOKUP(P5351,匹配表1065!U:U,匹配表1065!T:T)</f>
        <v>HO00001066</v>
      </c>
      <c r="P5351" s="94" t="s">
        <v>183</v>
      </c>
      <c r="Q5351" s="95" t="s">
        <v>185</v>
      </c>
      <c r="R5351" s="89" t="str">
        <f>_xlfn.XLOOKUP(Q5351,匹配表1065!L:L,匹配表1065!O:O)</f>
        <v>A</v>
      </c>
      <c r="S5351" s="93" t="str">
        <f>IFERROR(_xlfn.XLOOKUP(Q5351,匹配表1065!AI:AI,匹配表1065!AJ:AJ),"绿标")</f>
        <v>红标</v>
      </c>
      <c r="T5351" s="93" t="str" cm="1">
        <f t="array" ref="T5351:U5351">_xlfn.XLOOKUP(Q5351,匹配表1065!L:L,匹配表1065!M:N)</f>
        <v>头痛</v>
      </c>
      <c r="U5351" s="94" t="str">
        <v>神经内科</v>
      </c>
      <c r="V5351" s="95" t="s">
        <v>33</v>
      </c>
      <c r="W5351" s="93">
        <f>_xlfn.XLOOKUP(M5351,匹配表1065!D:D,匹配表1065!F:F)*N5351</f>
        <v>12</v>
      </c>
    </row>
    <row r="5352" customHeight="1" spans="1:23">
      <c r="A5352" s="94" t="s">
        <v>877</v>
      </c>
      <c r="B5352" s="106">
        <v>46217</v>
      </c>
      <c r="C5352" s="91" t="str">
        <f t="shared" si="168"/>
        <v>7月第3周</v>
      </c>
      <c r="D5352" s="94" t="s">
        <v>919</v>
      </c>
      <c r="E5352" s="89" t="str">
        <f t="shared" si="169"/>
        <v>7月第3周--周2</v>
      </c>
      <c r="F5352" s="95" t="s">
        <v>27</v>
      </c>
      <c r="G5352" s="95" t="s">
        <v>167</v>
      </c>
      <c r="H5352" s="92" t="str">
        <f>_xlfn.XLOOKUP(O5352,匹配表1065!T:T,匹配表1065!W:W)</f>
        <v>苏州市</v>
      </c>
      <c r="I5352" s="89" t="str">
        <f>_xlfn.XLOOKUP(O5352,匹配表1065!T:T,匹配表1065!X:X)</f>
        <v>PME2016</v>
      </c>
      <c r="J5352" s="95" t="s">
        <v>173</v>
      </c>
      <c r="K5352" s="89" cm="1">
        <f ca="1" t="array" ref="K5352:L5352">_xlfn.XLOOKUP(J5352,匹配表1065!Y:Y,匹配表1065!AA:AB)</f>
        <v>1</v>
      </c>
      <c r="L5352" s="89" t="str">
        <v>3个月以内</v>
      </c>
      <c r="M5352" s="92" t="s">
        <v>30</v>
      </c>
      <c r="N5352" s="95">
        <v>2</v>
      </c>
      <c r="O5352" s="93" t="str">
        <f>_xlfn.XLOOKUP(P5352,匹配表1065!U:U,匹配表1065!T:T)</f>
        <v>HO00001048</v>
      </c>
      <c r="P5352" s="94" t="s">
        <v>176</v>
      </c>
      <c r="Q5352" s="95" t="s">
        <v>290</v>
      </c>
      <c r="R5352" s="89" t="str">
        <f>_xlfn.XLOOKUP(Q5352,匹配表1065!L:L,匹配表1065!O:O)</f>
        <v>A</v>
      </c>
      <c r="S5352" s="93" t="str">
        <f>IFERROR(_xlfn.XLOOKUP(Q5352,匹配表1065!AI:AI,匹配表1065!AJ:AJ),"绿标")</f>
        <v>红标</v>
      </c>
      <c r="T5352" s="93" t="str" cm="1">
        <f t="array" ref="T5352:U5352">_xlfn.XLOOKUP(Q5352,匹配表1065!L:L,匹配表1065!M:N)</f>
        <v>头痛</v>
      </c>
      <c r="U5352" s="94" t="str">
        <v>神经内科</v>
      </c>
      <c r="V5352" s="95" t="s">
        <v>100</v>
      </c>
      <c r="W5352" s="93">
        <f>_xlfn.XLOOKUP(M5352,匹配表1065!D:D,匹配表1065!F:F)*N5352</f>
        <v>24</v>
      </c>
    </row>
    <row r="5353" customHeight="1" spans="1:23">
      <c r="A5353" s="94" t="s">
        <v>877</v>
      </c>
      <c r="B5353" s="106">
        <v>46217</v>
      </c>
      <c r="C5353" s="91" t="str">
        <f t="shared" si="168"/>
        <v>7月第3周</v>
      </c>
      <c r="D5353" s="94" t="s">
        <v>919</v>
      </c>
      <c r="E5353" s="89" t="str">
        <f t="shared" si="169"/>
        <v>7月第3周--周2</v>
      </c>
      <c r="F5353" s="95" t="s">
        <v>27</v>
      </c>
      <c r="G5353" s="95" t="s">
        <v>167</v>
      </c>
      <c r="H5353" s="92" t="str">
        <f>_xlfn.XLOOKUP(O5353,匹配表1065!T:T,匹配表1065!W:W)</f>
        <v>苏州市</v>
      </c>
      <c r="I5353" s="89" t="str">
        <f>_xlfn.XLOOKUP(O5353,匹配表1065!T:T,匹配表1065!X:X)</f>
        <v>PME2016</v>
      </c>
      <c r="J5353" s="95" t="s">
        <v>173</v>
      </c>
      <c r="K5353" s="89" cm="1">
        <f ca="1" t="array" ref="K5353:L5353">_xlfn.XLOOKUP(J5353,匹配表1065!Y:Y,匹配表1065!AA:AB)</f>
        <v>1</v>
      </c>
      <c r="L5353" s="89" t="str">
        <v>3个月以内</v>
      </c>
      <c r="M5353" s="92" t="s">
        <v>30</v>
      </c>
      <c r="N5353" s="95">
        <v>1</v>
      </c>
      <c r="O5353" s="93" t="str">
        <f>_xlfn.XLOOKUP(P5353,匹配表1065!U:U,匹配表1065!T:T)</f>
        <v>HO00001048</v>
      </c>
      <c r="P5353" s="94" t="s">
        <v>176</v>
      </c>
      <c r="Q5353" s="95" t="s">
        <v>426</v>
      </c>
      <c r="R5353" s="89" t="str">
        <f>_xlfn.XLOOKUP(Q5353,匹配表1065!L:L,匹配表1065!O:O)</f>
        <v>C</v>
      </c>
      <c r="S5353" s="93" t="str">
        <f>IFERROR(_xlfn.XLOOKUP(Q5353,匹配表1065!AI:AI,匹配表1065!AJ:AJ),"绿标")</f>
        <v>红标</v>
      </c>
      <c r="T5353" s="93" t="str" cm="1">
        <f t="array" ref="T5353:U5353">_xlfn.XLOOKUP(Q5353,匹配表1065!L:L,匹配表1065!M:N)</f>
        <v>眩晕</v>
      </c>
      <c r="U5353" s="94" t="str">
        <v>耳鼻喉科</v>
      </c>
      <c r="V5353" s="95" t="s">
        <v>100</v>
      </c>
      <c r="W5353" s="93">
        <f>_xlfn.XLOOKUP(M5353,匹配表1065!D:D,匹配表1065!F:F)*N5353</f>
        <v>12</v>
      </c>
    </row>
    <row r="5354" customHeight="1" spans="1:23">
      <c r="A5354" s="94" t="s">
        <v>877</v>
      </c>
      <c r="B5354" s="106">
        <v>46217</v>
      </c>
      <c r="C5354" s="91" t="str">
        <f t="shared" si="168"/>
        <v>7月第3周</v>
      </c>
      <c r="D5354" s="94" t="s">
        <v>919</v>
      </c>
      <c r="E5354" s="89" t="str">
        <f t="shared" si="169"/>
        <v>7月第3周--周2</v>
      </c>
      <c r="F5354" s="95" t="s">
        <v>27</v>
      </c>
      <c r="G5354" s="95" t="s">
        <v>167</v>
      </c>
      <c r="H5354" s="92" t="str">
        <f>_xlfn.XLOOKUP(O5354,匹配表1065!T:T,匹配表1065!W:W)</f>
        <v>苏州市</v>
      </c>
      <c r="I5354" s="89" t="str">
        <f>_xlfn.XLOOKUP(O5354,匹配表1065!T:T,匹配表1065!X:X)</f>
        <v>PME2016</v>
      </c>
      <c r="J5354" s="95" t="s">
        <v>173</v>
      </c>
      <c r="K5354" s="89" cm="1">
        <f ca="1" t="array" ref="K5354:L5354">_xlfn.XLOOKUP(J5354,匹配表1065!Y:Y,匹配表1065!AA:AB)</f>
        <v>1</v>
      </c>
      <c r="L5354" s="89" t="str">
        <v>3个月以内</v>
      </c>
      <c r="M5354" s="92" t="s">
        <v>35</v>
      </c>
      <c r="N5354" s="95">
        <v>2</v>
      </c>
      <c r="O5354" s="93" t="str">
        <f>_xlfn.XLOOKUP(P5354,匹配表1065!U:U,匹配表1065!T:T)</f>
        <v>HO00001048</v>
      </c>
      <c r="P5354" s="94" t="s">
        <v>176</v>
      </c>
      <c r="Q5354" s="95" t="s">
        <v>220</v>
      </c>
      <c r="R5354" s="89" t="str">
        <f>_xlfn.XLOOKUP(Q5354,匹配表1065!L:L,匹配表1065!O:O)</f>
        <v>A</v>
      </c>
      <c r="S5354" s="93" t="str">
        <f>IFERROR(_xlfn.XLOOKUP(Q5354,匹配表1065!AI:AI,匹配表1065!AJ:AJ),"绿标")</f>
        <v>红标</v>
      </c>
      <c r="T5354" s="93" t="str" cm="1">
        <f t="array" ref="T5354:U5354">_xlfn.XLOOKUP(Q5354,匹配表1065!L:L,匹配表1065!M:N)</f>
        <v>头痛</v>
      </c>
      <c r="U5354" s="94" t="str">
        <v>神经内科</v>
      </c>
      <c r="V5354" s="95" t="s">
        <v>33</v>
      </c>
      <c r="W5354" s="93">
        <f>_xlfn.XLOOKUP(M5354,匹配表1065!D:D,匹配表1065!F:F)*N5354</f>
        <v>8</v>
      </c>
    </row>
    <row r="5355" customHeight="1" spans="1:23">
      <c r="A5355" s="94" t="s">
        <v>877</v>
      </c>
      <c r="B5355" s="106">
        <v>46217</v>
      </c>
      <c r="C5355" s="91" t="str">
        <f t="shared" si="168"/>
        <v>7月第3周</v>
      </c>
      <c r="D5355" s="94" t="s">
        <v>919</v>
      </c>
      <c r="E5355" s="89" t="str">
        <f t="shared" si="169"/>
        <v>7月第3周--周2</v>
      </c>
      <c r="F5355" s="95" t="s">
        <v>27</v>
      </c>
      <c r="G5355" s="95" t="s">
        <v>167</v>
      </c>
      <c r="H5355" s="92" t="str">
        <f>_xlfn.XLOOKUP(O5355,匹配表1065!T:T,匹配表1065!W:W)</f>
        <v>无锡市</v>
      </c>
      <c r="I5355" s="89" t="str">
        <f>_xlfn.XLOOKUP(O5355,匹配表1065!T:T,匹配表1065!X:X)</f>
        <v>PME2014</v>
      </c>
      <c r="J5355" s="95" t="s">
        <v>581</v>
      </c>
      <c r="K5355" s="89" cm="1">
        <f ca="1" t="array" ref="K5355:L5355">_xlfn.XLOOKUP(J5355,匹配表1065!Y:Y,匹配表1065!AA:AB)</f>
        <v>1</v>
      </c>
      <c r="L5355" s="89" t="str">
        <v>3个月以内</v>
      </c>
      <c r="M5355" s="92" t="s">
        <v>35</v>
      </c>
      <c r="N5355" s="95">
        <v>1</v>
      </c>
      <c r="O5355" s="93" t="str">
        <f>_xlfn.XLOOKUP(P5355,匹配表1065!U:U,匹配表1065!T:T)</f>
        <v>HO00001111</v>
      </c>
      <c r="P5355" s="94" t="s">
        <v>582</v>
      </c>
      <c r="Q5355" s="95" t="s">
        <v>583</v>
      </c>
      <c r="R5355" s="89" t="str">
        <f>_xlfn.XLOOKUP(Q5355,匹配表1065!L:L,匹配表1065!O:O)</f>
        <v>B</v>
      </c>
      <c r="S5355" s="93" t="str">
        <f>IFERROR(_xlfn.XLOOKUP(Q5355,匹配表1065!AI:AI,匹配表1065!AJ:AJ),"绿标")</f>
        <v>黑标</v>
      </c>
      <c r="T5355" s="93" t="str" cm="1">
        <f t="array" ref="T5355:U5355">_xlfn.XLOOKUP(Q5355,匹配表1065!L:L,匹配表1065!M:N)</f>
        <v>脑血管</v>
      </c>
      <c r="U5355" s="94" t="str">
        <v>神经内科</v>
      </c>
      <c r="V5355" s="95" t="s">
        <v>33</v>
      </c>
      <c r="W5355" s="93">
        <f>_xlfn.XLOOKUP(M5355,匹配表1065!D:D,匹配表1065!F:F)*N5355</f>
        <v>4</v>
      </c>
    </row>
    <row r="5356" customHeight="1" spans="1:23">
      <c r="A5356" s="94" t="s">
        <v>877</v>
      </c>
      <c r="B5356" s="106">
        <v>46217</v>
      </c>
      <c r="C5356" s="91" t="str">
        <f t="shared" si="168"/>
        <v>7月第3周</v>
      </c>
      <c r="D5356" s="94" t="s">
        <v>919</v>
      </c>
      <c r="E5356" s="89" t="str">
        <f t="shared" si="169"/>
        <v>7月第3周--周2</v>
      </c>
      <c r="F5356" s="95" t="s">
        <v>27</v>
      </c>
      <c r="G5356" s="95" t="s">
        <v>167</v>
      </c>
      <c r="H5356" s="92" t="str">
        <f>_xlfn.XLOOKUP(O5356,匹配表1065!T:T,匹配表1065!W:W)</f>
        <v>无锡市</v>
      </c>
      <c r="I5356" s="89" t="str">
        <f>_xlfn.XLOOKUP(O5356,匹配表1065!T:T,匹配表1065!X:X)</f>
        <v>PME2014</v>
      </c>
      <c r="J5356" s="94" t="s">
        <v>581</v>
      </c>
      <c r="K5356" s="89" cm="1">
        <f ca="1" t="array" ref="K5356:L5356">_xlfn.XLOOKUP(J5356,匹配表1065!Y:Y,匹配表1065!AA:AB)</f>
        <v>1</v>
      </c>
      <c r="L5356" s="89" t="str">
        <v>3个月以内</v>
      </c>
      <c r="M5356" s="92" t="s">
        <v>35</v>
      </c>
      <c r="N5356" s="95">
        <v>1</v>
      </c>
      <c r="O5356" s="93" t="str">
        <f>_xlfn.XLOOKUP(P5356,匹配表1065!U:U,匹配表1065!T:T)</f>
        <v>HO00001114</v>
      </c>
      <c r="P5356" s="94" t="s">
        <v>628</v>
      </c>
      <c r="Q5356" s="95" t="s">
        <v>629</v>
      </c>
      <c r="R5356" s="89" t="str">
        <f>_xlfn.XLOOKUP(Q5356,匹配表1065!L:L,匹配表1065!O:O)</f>
        <v>C</v>
      </c>
      <c r="S5356" s="93" t="str">
        <f>IFERROR(_xlfn.XLOOKUP(Q5356,匹配表1065!AI:AI,匹配表1065!AJ:AJ),"绿标")</f>
        <v>绿标</v>
      </c>
      <c r="T5356" s="93" t="str" cm="1">
        <f t="array" ref="T5356:U5356">_xlfn.XLOOKUP(Q5356,匹配表1065!L:L,匹配表1065!M:N)</f>
        <v>眩晕</v>
      </c>
      <c r="U5356" s="94" t="str">
        <v>耳鼻喉科</v>
      </c>
      <c r="V5356" s="95" t="s">
        <v>100</v>
      </c>
      <c r="W5356" s="93">
        <f>_xlfn.XLOOKUP(M5356,匹配表1065!D:D,匹配表1065!F:F)*N5356</f>
        <v>4</v>
      </c>
    </row>
    <row r="5357" customHeight="1" spans="1:23">
      <c r="A5357" s="94" t="s">
        <v>877</v>
      </c>
      <c r="B5357" s="106">
        <v>46217</v>
      </c>
      <c r="C5357" s="91" t="str">
        <f t="shared" si="168"/>
        <v>7月第3周</v>
      </c>
      <c r="D5357" s="94" t="s">
        <v>919</v>
      </c>
      <c r="E5357" s="89" t="str">
        <f t="shared" si="169"/>
        <v>7月第3周--周2</v>
      </c>
      <c r="F5357" s="95" t="s">
        <v>27</v>
      </c>
      <c r="G5357" s="95" t="s">
        <v>167</v>
      </c>
      <c r="H5357" s="92" t="str">
        <f>_xlfn.XLOOKUP(O5357,匹配表1065!T:T,匹配表1065!W:W)</f>
        <v>苏州市</v>
      </c>
      <c r="I5357" s="89" t="str">
        <f>_xlfn.XLOOKUP(O5357,匹配表1065!T:T,匹配表1065!X:X)</f>
        <v>PME2017</v>
      </c>
      <c r="J5357" s="94" t="s">
        <v>323</v>
      </c>
      <c r="K5357" s="89" cm="1">
        <f ca="1" t="array" ref="K5357:L5357">_xlfn.XLOOKUP(J5357,匹配表1065!Y:Y,匹配表1065!AA:AB)</f>
        <v>7</v>
      </c>
      <c r="L5357" s="89" t="str">
        <v>3个月以上</v>
      </c>
      <c r="M5357" s="92" t="s">
        <v>30</v>
      </c>
      <c r="N5357" s="95">
        <v>1</v>
      </c>
      <c r="O5357" s="93" t="str">
        <f>_xlfn.XLOOKUP(P5357,匹配表1065!U:U,匹配表1065!T:T)</f>
        <v>HO00001044</v>
      </c>
      <c r="P5357" s="94" t="s">
        <v>346</v>
      </c>
      <c r="Q5357" s="95" t="s">
        <v>347</v>
      </c>
      <c r="R5357" s="89" t="str">
        <f>_xlfn.XLOOKUP(Q5357,匹配表1065!L:L,匹配表1065!O:O)</f>
        <v>A</v>
      </c>
      <c r="S5357" s="93" t="str">
        <f>IFERROR(_xlfn.XLOOKUP(Q5357,匹配表1065!AI:AI,匹配表1065!AJ:AJ),"绿标")</f>
        <v>红标</v>
      </c>
      <c r="T5357" s="93" t="str" cm="1">
        <f t="array" ref="T5357:U5357">_xlfn.XLOOKUP(Q5357,匹配表1065!L:L,匹配表1065!M:N)</f>
        <v>头痛</v>
      </c>
      <c r="U5357" s="94" t="str">
        <v>神经内科</v>
      </c>
      <c r="V5357" s="95" t="s">
        <v>100</v>
      </c>
      <c r="W5357" s="93">
        <f>_xlfn.XLOOKUP(M5357,匹配表1065!D:D,匹配表1065!F:F)*N5357</f>
        <v>12</v>
      </c>
    </row>
    <row r="5358" customHeight="1" spans="1:23">
      <c r="A5358" s="94" t="s">
        <v>877</v>
      </c>
      <c r="B5358" s="106">
        <v>46217</v>
      </c>
      <c r="C5358" s="91" t="str">
        <f t="shared" si="168"/>
        <v>7月第3周</v>
      </c>
      <c r="D5358" s="94" t="s">
        <v>919</v>
      </c>
      <c r="E5358" s="89" t="str">
        <f t="shared" si="169"/>
        <v>7月第3周--周2</v>
      </c>
      <c r="F5358" s="95" t="s">
        <v>27</v>
      </c>
      <c r="G5358" s="95" t="s">
        <v>167</v>
      </c>
      <c r="H5358" s="92" t="str">
        <f>_xlfn.XLOOKUP(O5358,匹配表1065!T:T,匹配表1065!W:W)</f>
        <v>苏州市</v>
      </c>
      <c r="I5358" s="89" t="str">
        <f>_xlfn.XLOOKUP(O5358,匹配表1065!T:T,匹配表1065!X:X)</f>
        <v>PME2017</v>
      </c>
      <c r="J5358" s="94" t="s">
        <v>323</v>
      </c>
      <c r="K5358" s="89" cm="1">
        <f ca="1" t="array" ref="K5358:L5358">_xlfn.XLOOKUP(J5358,匹配表1065!Y:Y,匹配表1065!AA:AB)</f>
        <v>7</v>
      </c>
      <c r="L5358" s="89" t="str">
        <v>3个月以上</v>
      </c>
      <c r="M5358" s="92" t="s">
        <v>55</v>
      </c>
      <c r="N5358" s="95">
        <v>1</v>
      </c>
      <c r="O5358" s="93" t="str">
        <f>_xlfn.XLOOKUP(P5358,匹配表1065!U:U,匹配表1065!T:T)</f>
        <v>HO00001044</v>
      </c>
      <c r="P5358" s="94" t="s">
        <v>346</v>
      </c>
      <c r="Q5358" s="95" t="s">
        <v>347</v>
      </c>
      <c r="R5358" s="89" t="str">
        <f>_xlfn.XLOOKUP(Q5358,匹配表1065!L:L,匹配表1065!O:O)</f>
        <v>A</v>
      </c>
      <c r="S5358" s="93" t="str">
        <f>IFERROR(_xlfn.XLOOKUP(Q5358,匹配表1065!AI:AI,匹配表1065!AJ:AJ),"绿标")</f>
        <v>红标</v>
      </c>
      <c r="T5358" s="93" t="str" cm="1">
        <f t="array" ref="T5358:U5358">_xlfn.XLOOKUP(Q5358,匹配表1065!L:L,匹配表1065!M:N)</f>
        <v>头痛</v>
      </c>
      <c r="U5358" s="94" t="str">
        <v>神经内科</v>
      </c>
      <c r="V5358" s="95" t="s">
        <v>42</v>
      </c>
      <c r="W5358" s="93">
        <f>_xlfn.XLOOKUP(M5358,匹配表1065!D:D,匹配表1065!F:F)*N5358</f>
        <v>8</v>
      </c>
    </row>
    <row r="5359" customHeight="1" spans="1:23">
      <c r="A5359" s="94" t="s">
        <v>877</v>
      </c>
      <c r="B5359" s="106">
        <v>46217</v>
      </c>
      <c r="C5359" s="91" t="str">
        <f t="shared" si="168"/>
        <v>7月第3周</v>
      </c>
      <c r="D5359" s="94" t="s">
        <v>919</v>
      </c>
      <c r="E5359" s="89" t="str">
        <f t="shared" si="169"/>
        <v>7月第3周--周2</v>
      </c>
      <c r="F5359" s="95" t="s">
        <v>27</v>
      </c>
      <c r="G5359" s="95" t="s">
        <v>167</v>
      </c>
      <c r="H5359" s="92" t="str">
        <f>_xlfn.XLOOKUP(O5359,匹配表1065!T:T,匹配表1065!W:W)</f>
        <v>无锡市</v>
      </c>
      <c r="I5359" s="89" t="str">
        <f>_xlfn.XLOOKUP(O5359,匹配表1065!T:T,匹配表1065!X:X)</f>
        <v>PME2009</v>
      </c>
      <c r="J5359" s="94" t="s">
        <v>193</v>
      </c>
      <c r="K5359" s="89" cm="1">
        <f ca="1" t="array" ref="K5359:L5359">_xlfn.XLOOKUP(J5359,匹配表1065!Y:Y,匹配表1065!AA:AB)</f>
        <v>7</v>
      </c>
      <c r="L5359" s="89" t="str">
        <v>3个月以上</v>
      </c>
      <c r="M5359" s="92" t="s">
        <v>30</v>
      </c>
      <c r="N5359" s="95">
        <v>2</v>
      </c>
      <c r="O5359" s="93" t="str">
        <f>_xlfn.XLOOKUP(P5359,匹配表1065!U:U,匹配表1065!T:T)</f>
        <v>HO00001116</v>
      </c>
      <c r="P5359" s="94" t="s">
        <v>229</v>
      </c>
      <c r="Q5359" s="95" t="s">
        <v>230</v>
      </c>
      <c r="R5359" s="89" t="str">
        <f>_xlfn.XLOOKUP(Q5359,匹配表1065!L:L,匹配表1065!O:O)</f>
        <v>A</v>
      </c>
      <c r="S5359" s="93" t="str">
        <f>IFERROR(_xlfn.XLOOKUP(Q5359,匹配表1065!AI:AI,匹配表1065!AJ:AJ),"绿标")</f>
        <v>绿标</v>
      </c>
      <c r="T5359" s="93" t="str" cm="1">
        <f t="array" ref="T5359:U5359">_xlfn.XLOOKUP(Q5359,匹配表1065!L:L,匹配表1065!M:N)</f>
        <v>头痛</v>
      </c>
      <c r="U5359" s="94" t="str">
        <v>神经内科</v>
      </c>
      <c r="V5359" s="95" t="s">
        <v>42</v>
      </c>
      <c r="W5359" s="93">
        <f>_xlfn.XLOOKUP(M5359,匹配表1065!D:D,匹配表1065!F:F)*N5359</f>
        <v>24</v>
      </c>
    </row>
    <row r="5360" customHeight="1" spans="1:23">
      <c r="A5360" s="94" t="s">
        <v>877</v>
      </c>
      <c r="B5360" s="106">
        <v>46217</v>
      </c>
      <c r="C5360" s="91" t="str">
        <f t="shared" si="168"/>
        <v>7月第3周</v>
      </c>
      <c r="D5360" s="94" t="s">
        <v>919</v>
      </c>
      <c r="E5360" s="89" t="str">
        <f t="shared" si="169"/>
        <v>7月第3周--周2</v>
      </c>
      <c r="F5360" s="95" t="s">
        <v>27</v>
      </c>
      <c r="G5360" s="95" t="s">
        <v>167</v>
      </c>
      <c r="H5360" s="92" t="str">
        <f>_xlfn.XLOOKUP(O5360,匹配表1065!T:T,匹配表1065!W:W)</f>
        <v>苏州市</v>
      </c>
      <c r="I5360" s="89" t="str">
        <f>_xlfn.XLOOKUP(O5360,匹配表1065!T:T,匹配表1065!X:X)</f>
        <v>PME2010</v>
      </c>
      <c r="J5360" s="95" t="s">
        <v>186</v>
      </c>
      <c r="K5360" s="89" cm="1">
        <f ca="1" t="array" ref="K5360:L5360">_xlfn.XLOOKUP(J5360,匹配表1065!Y:Y,匹配表1065!AA:AB)</f>
        <v>6</v>
      </c>
      <c r="L5360" s="89" t="str">
        <v>3个月以上</v>
      </c>
      <c r="M5360" s="92" t="s">
        <v>30</v>
      </c>
      <c r="N5360" s="95">
        <v>1</v>
      </c>
      <c r="O5360" s="93" t="str">
        <f>_xlfn.XLOOKUP(P5360,匹配表1065!U:U,匹配表1065!T:T)</f>
        <v>HO00001051</v>
      </c>
      <c r="P5360" s="94" t="s">
        <v>191</v>
      </c>
      <c r="Q5360" s="95" t="s">
        <v>354</v>
      </c>
      <c r="R5360" s="89" t="str">
        <f>_xlfn.XLOOKUP(Q5360,匹配表1065!L:L,匹配表1065!O:O)</f>
        <v>A</v>
      </c>
      <c r="S5360" s="93" t="str">
        <f>IFERROR(_xlfn.XLOOKUP(Q5360,匹配表1065!AI:AI,匹配表1065!AJ:AJ),"绿标")</f>
        <v>黑标</v>
      </c>
      <c r="T5360" s="93" t="str" cm="1">
        <f t="array" ref="T5360:U5360">_xlfn.XLOOKUP(Q5360,匹配表1065!L:L,匹配表1065!M:N)</f>
        <v>头痛</v>
      </c>
      <c r="U5360" s="94" t="str">
        <v>神经内科</v>
      </c>
      <c r="V5360" s="95" t="s">
        <v>100</v>
      </c>
      <c r="W5360" s="93">
        <f>_xlfn.XLOOKUP(M5360,匹配表1065!D:D,匹配表1065!F:F)*N5360</f>
        <v>12</v>
      </c>
    </row>
    <row r="5361" customHeight="1" spans="1:23">
      <c r="A5361" s="94" t="s">
        <v>877</v>
      </c>
      <c r="B5361" s="106">
        <v>46217</v>
      </c>
      <c r="C5361" s="91" t="str">
        <f t="shared" si="168"/>
        <v>7月第3周</v>
      </c>
      <c r="D5361" s="94" t="s">
        <v>919</v>
      </c>
      <c r="E5361" s="89" t="str">
        <f t="shared" si="169"/>
        <v>7月第3周--周2</v>
      </c>
      <c r="F5361" s="95" t="s">
        <v>27</v>
      </c>
      <c r="G5361" s="94" t="s">
        <v>167</v>
      </c>
      <c r="H5361" s="92" t="str">
        <f>_xlfn.XLOOKUP(O5361,匹配表1065!T:T,匹配表1065!W:W)</f>
        <v>苏州市</v>
      </c>
      <c r="I5361" s="89" t="str">
        <f>_xlfn.XLOOKUP(O5361,匹配表1065!T:T,匹配表1065!X:X)</f>
        <v>PME2010</v>
      </c>
      <c r="J5361" s="95" t="s">
        <v>186</v>
      </c>
      <c r="K5361" s="89" cm="1">
        <f ca="1" t="array" ref="K5361:L5361">_xlfn.XLOOKUP(J5361,匹配表1065!Y:Y,匹配表1065!AA:AB)</f>
        <v>6</v>
      </c>
      <c r="L5361" s="89" t="str">
        <v>3个月以上</v>
      </c>
      <c r="M5361" s="92" t="s">
        <v>35</v>
      </c>
      <c r="N5361" s="95">
        <v>1</v>
      </c>
      <c r="O5361" s="93" t="str">
        <f>_xlfn.XLOOKUP(P5361,匹配表1065!U:U,匹配表1065!T:T)</f>
        <v>HO00001051</v>
      </c>
      <c r="P5361" s="94" t="s">
        <v>191</v>
      </c>
      <c r="Q5361" s="95" t="s">
        <v>192</v>
      </c>
      <c r="R5361" s="89" t="str">
        <f>_xlfn.XLOOKUP(Q5361,匹配表1065!L:L,匹配表1065!O:O)</f>
        <v>B</v>
      </c>
      <c r="S5361" s="93" t="str">
        <f>IFERROR(_xlfn.XLOOKUP(Q5361,匹配表1065!AI:AI,匹配表1065!AJ:AJ),"绿标")</f>
        <v>绿标</v>
      </c>
      <c r="T5361" s="93" t="str" cm="1">
        <f t="array" ref="T5361:U5361">_xlfn.XLOOKUP(Q5361,匹配表1065!L:L,匹配表1065!M:N)</f>
        <v>抑郁焦虑</v>
      </c>
      <c r="U5361" s="94" t="str">
        <v>神经内科</v>
      </c>
      <c r="V5361" s="95" t="s">
        <v>33</v>
      </c>
      <c r="W5361" s="93">
        <f>_xlfn.XLOOKUP(M5361,匹配表1065!D:D,匹配表1065!F:F)*N5361</f>
        <v>4</v>
      </c>
    </row>
    <row r="5362" customHeight="1" spans="1:23">
      <c r="A5362" s="94" t="s">
        <v>877</v>
      </c>
      <c r="B5362" s="106">
        <v>46217</v>
      </c>
      <c r="C5362" s="91" t="str">
        <f t="shared" si="168"/>
        <v>7月第3周</v>
      </c>
      <c r="D5362" s="94" t="s">
        <v>919</v>
      </c>
      <c r="E5362" s="89" t="str">
        <f t="shared" si="169"/>
        <v>7月第3周--周2</v>
      </c>
      <c r="F5362" s="95" t="s">
        <v>27</v>
      </c>
      <c r="G5362" s="94" t="s">
        <v>167</v>
      </c>
      <c r="H5362" s="92" t="str">
        <f>_xlfn.XLOOKUP(O5362,匹配表1065!T:T,匹配表1065!W:W)</f>
        <v>苏州市</v>
      </c>
      <c r="I5362" s="89" t="str">
        <f>_xlfn.XLOOKUP(O5362,匹配表1065!T:T,匹配表1065!X:X)</f>
        <v>PME2011</v>
      </c>
      <c r="J5362" s="95" t="s">
        <v>168</v>
      </c>
      <c r="K5362" s="89" cm="1">
        <f ca="1" t="array" ref="K5362:L5362">_xlfn.XLOOKUP(J5362,匹配表1065!Y:Y,匹配表1065!AA:AB)</f>
        <v>19</v>
      </c>
      <c r="L5362" s="89" t="str">
        <v>3个月以上</v>
      </c>
      <c r="M5362" s="92" t="s">
        <v>30</v>
      </c>
      <c r="N5362" s="95">
        <v>3</v>
      </c>
      <c r="O5362" s="93" t="str">
        <f>_xlfn.XLOOKUP(P5362,匹配表1065!U:U,匹配表1065!T:T)</f>
        <v>HO00307823</v>
      </c>
      <c r="P5362" s="94" t="s">
        <v>169</v>
      </c>
      <c r="Q5362" s="95" t="s">
        <v>170</v>
      </c>
      <c r="R5362" s="89" t="str">
        <f>_xlfn.XLOOKUP(Q5362,匹配表1065!L:L,匹配表1065!O:O)</f>
        <v>A</v>
      </c>
      <c r="S5362" s="93" t="str">
        <f>IFERROR(_xlfn.XLOOKUP(Q5362,匹配表1065!AI:AI,匹配表1065!AJ:AJ),"绿标")</f>
        <v>红标</v>
      </c>
      <c r="T5362" s="93" t="str" cm="1">
        <f t="array" ref="T5362:U5362">_xlfn.XLOOKUP(Q5362,匹配表1065!L:L,匹配表1065!M:N)</f>
        <v>头痛</v>
      </c>
      <c r="U5362" s="94" t="str">
        <v>神经内科</v>
      </c>
      <c r="V5362" s="95" t="s">
        <v>100</v>
      </c>
      <c r="W5362" s="93">
        <f>_xlfn.XLOOKUP(M5362,匹配表1065!D:D,匹配表1065!F:F)*N5362</f>
        <v>36</v>
      </c>
    </row>
    <row r="5363" customHeight="1" spans="1:23">
      <c r="A5363" s="94" t="s">
        <v>877</v>
      </c>
      <c r="B5363" s="106">
        <v>46217</v>
      </c>
      <c r="C5363" s="91" t="str">
        <f t="shared" si="168"/>
        <v>7月第3周</v>
      </c>
      <c r="D5363" s="94" t="s">
        <v>919</v>
      </c>
      <c r="E5363" s="89" t="str">
        <f t="shared" si="169"/>
        <v>7月第3周--周2</v>
      </c>
      <c r="F5363" s="95" t="s">
        <v>27</v>
      </c>
      <c r="G5363" s="94" t="s">
        <v>167</v>
      </c>
      <c r="H5363" s="92" t="str">
        <f>_xlfn.XLOOKUP(O5363,匹配表1065!T:T,匹配表1065!W:W)</f>
        <v>苏州市</v>
      </c>
      <c r="I5363" s="89" t="str">
        <f>_xlfn.XLOOKUP(O5363,匹配表1065!T:T,匹配表1065!X:X)</f>
        <v>PME2011</v>
      </c>
      <c r="J5363" s="95" t="s">
        <v>168</v>
      </c>
      <c r="K5363" s="89" cm="1">
        <f ca="1" t="array" ref="K5363:L5363">_xlfn.XLOOKUP(J5363,匹配表1065!Y:Y,匹配表1065!AA:AB)</f>
        <v>19</v>
      </c>
      <c r="L5363" s="89" t="str">
        <v>3个月以上</v>
      </c>
      <c r="M5363" s="92" t="s">
        <v>30</v>
      </c>
      <c r="N5363" s="95">
        <v>1</v>
      </c>
      <c r="O5363" s="93" t="str">
        <f>_xlfn.XLOOKUP(P5363,匹配表1065!U:U,匹配表1065!T:T)</f>
        <v>HO00307823</v>
      </c>
      <c r="P5363" s="94" t="s">
        <v>169</v>
      </c>
      <c r="Q5363" s="95" t="s">
        <v>172</v>
      </c>
      <c r="R5363" s="89" t="str">
        <f>_xlfn.XLOOKUP(Q5363,匹配表1065!L:L,匹配表1065!O:O)</f>
        <v>C</v>
      </c>
      <c r="S5363" s="93" t="str">
        <f>IFERROR(_xlfn.XLOOKUP(Q5363,匹配表1065!AI:AI,匹配表1065!AJ:AJ),"绿标")</f>
        <v>绿标</v>
      </c>
      <c r="T5363" s="93" t="str" cm="1">
        <f t="array" ref="T5363:U5363">_xlfn.XLOOKUP(Q5363,匹配表1065!L:L,匹配表1065!M:N)</f>
        <v>眩晕</v>
      </c>
      <c r="U5363" s="94" t="str">
        <v>神经内科</v>
      </c>
      <c r="V5363" s="95" t="s">
        <v>100</v>
      </c>
      <c r="W5363" s="93">
        <f>_xlfn.XLOOKUP(M5363,匹配表1065!D:D,匹配表1065!F:F)*N5363</f>
        <v>12</v>
      </c>
    </row>
    <row r="5364" customHeight="1" spans="1:23">
      <c r="A5364" s="94" t="s">
        <v>877</v>
      </c>
      <c r="B5364" s="106">
        <v>46217</v>
      </c>
      <c r="C5364" s="91" t="str">
        <f t="shared" si="168"/>
        <v>7月第3周</v>
      </c>
      <c r="D5364" s="94" t="s">
        <v>919</v>
      </c>
      <c r="E5364" s="89" t="str">
        <f t="shared" si="169"/>
        <v>7月第3周--周2</v>
      </c>
      <c r="F5364" s="95" t="s">
        <v>27</v>
      </c>
      <c r="G5364" s="94" t="s">
        <v>167</v>
      </c>
      <c r="H5364" s="92" t="str">
        <f>_xlfn.XLOOKUP(O5364,匹配表1065!T:T,匹配表1065!W:W)</f>
        <v>苏州市</v>
      </c>
      <c r="I5364" s="89" t="str">
        <f>_xlfn.XLOOKUP(O5364,匹配表1065!T:T,匹配表1065!X:X)</f>
        <v>PME2011</v>
      </c>
      <c r="J5364" s="95" t="s">
        <v>168</v>
      </c>
      <c r="K5364" s="89" cm="1">
        <f ca="1" t="array" ref="K5364:L5364">_xlfn.XLOOKUP(J5364,匹配表1065!Y:Y,匹配表1065!AA:AB)</f>
        <v>19</v>
      </c>
      <c r="L5364" s="89" t="str">
        <v>3个月以上</v>
      </c>
      <c r="M5364" s="92" t="s">
        <v>35</v>
      </c>
      <c r="N5364" s="95">
        <v>1</v>
      </c>
      <c r="O5364" s="93" t="str">
        <f>_xlfn.XLOOKUP(P5364,匹配表1065!U:U,匹配表1065!T:T)</f>
        <v>HO00307823</v>
      </c>
      <c r="P5364" s="94" t="s">
        <v>169</v>
      </c>
      <c r="Q5364" s="95" t="s">
        <v>771</v>
      </c>
      <c r="R5364" s="89" t="str">
        <f>_xlfn.XLOOKUP(Q5364,匹配表1065!L:L,匹配表1065!O:O)</f>
        <v>B</v>
      </c>
      <c r="S5364" s="93" t="str">
        <f>IFERROR(_xlfn.XLOOKUP(Q5364,匹配表1065!AI:AI,匹配表1065!AJ:AJ),"绿标")</f>
        <v>绿标</v>
      </c>
      <c r="T5364" s="93" t="str" cm="1">
        <f t="array" ref="T5364:U5364">_xlfn.XLOOKUP(Q5364,匹配表1065!L:L,匹配表1065!M:N)</f>
        <v>脑血管</v>
      </c>
      <c r="U5364" s="94" t="str">
        <v>神经内科</v>
      </c>
      <c r="V5364" s="95" t="s">
        <v>33</v>
      </c>
      <c r="W5364" s="93">
        <f>_xlfn.XLOOKUP(M5364,匹配表1065!D:D,匹配表1065!F:F)*N5364</f>
        <v>4</v>
      </c>
    </row>
    <row r="5365" customHeight="1" spans="1:23">
      <c r="A5365" s="94" t="s">
        <v>877</v>
      </c>
      <c r="B5365" s="106">
        <v>46217</v>
      </c>
      <c r="C5365" s="91" t="str">
        <f t="shared" ref="C5365:C5428" si="170">MONTH(B5365)&amp;TEXT(WEEKNUM(B5365,2)-WEEKNUM(B5365+1-DAY(B5365),2)+1,"月第0周")</f>
        <v>7月第3周</v>
      </c>
      <c r="D5365" s="94" t="s">
        <v>919</v>
      </c>
      <c r="E5365" s="89" t="str">
        <f t="shared" ref="E5365:E5428" si="171">D5365&amp;"--"&amp;"周"&amp;WEEKDAY(B5365,2)</f>
        <v>7月第3周--周2</v>
      </c>
      <c r="F5365" s="95" t="s">
        <v>27</v>
      </c>
      <c r="G5365" s="94" t="s">
        <v>136</v>
      </c>
      <c r="H5365" s="92" t="str">
        <f>_xlfn.XLOOKUP(O5365,匹配表1065!T:T,匹配表1065!W:W)</f>
        <v>淄博市</v>
      </c>
      <c r="I5365" s="89" t="str">
        <f>_xlfn.XLOOKUP(O5365,匹配表1065!T:T,匹配表1065!X:X)</f>
        <v>PME2043</v>
      </c>
      <c r="J5365" s="95" t="s">
        <v>140</v>
      </c>
      <c r="K5365" s="89" cm="1">
        <f ca="1" t="array" ref="K5365:L5365">_xlfn.XLOOKUP(J5365,匹配表1065!Y:Y,匹配表1065!AA:AB)</f>
        <v>9</v>
      </c>
      <c r="L5365" s="89" t="str">
        <v>3个月以上</v>
      </c>
      <c r="M5365" s="92" t="s">
        <v>35</v>
      </c>
      <c r="N5365" s="95">
        <v>1</v>
      </c>
      <c r="O5365" s="93" t="str">
        <f>_xlfn.XLOOKUP(P5365,匹配表1065!U:U,匹配表1065!T:T)</f>
        <v>HO00001431</v>
      </c>
      <c r="P5365" s="94" t="s">
        <v>244</v>
      </c>
      <c r="Q5365" s="95" t="s">
        <v>849</v>
      </c>
      <c r="R5365" s="89" t="str">
        <f>_xlfn.XLOOKUP(Q5365,匹配表1065!L:L,匹配表1065!O:O)</f>
        <v>C</v>
      </c>
      <c r="S5365" s="93" t="str">
        <f>IFERROR(_xlfn.XLOOKUP(Q5365,匹配表1065!AI:AI,匹配表1065!AJ:AJ),"绿标")</f>
        <v>红标</v>
      </c>
      <c r="T5365" s="93" t="str" cm="1">
        <f t="array" ref="T5365:U5365">_xlfn.XLOOKUP(Q5365,匹配表1065!L:L,匹配表1065!M:N)</f>
        <v>眩晕</v>
      </c>
      <c r="U5365" s="94" t="str">
        <v>耳鼻喉科</v>
      </c>
      <c r="V5365" s="95" t="s">
        <v>100</v>
      </c>
      <c r="W5365" s="93">
        <f>_xlfn.XLOOKUP(M5365,匹配表1065!D:D,匹配表1065!F:F)*N5365</f>
        <v>4</v>
      </c>
    </row>
    <row r="5366" customHeight="1" spans="1:23">
      <c r="A5366" s="94" t="s">
        <v>877</v>
      </c>
      <c r="B5366" s="106">
        <v>46217</v>
      </c>
      <c r="C5366" s="91" t="str">
        <f t="shared" si="170"/>
        <v>7月第3周</v>
      </c>
      <c r="D5366" s="94" t="s">
        <v>919</v>
      </c>
      <c r="E5366" s="89" t="str">
        <f t="shared" si="171"/>
        <v>7月第3周--周2</v>
      </c>
      <c r="F5366" s="95" t="s">
        <v>27</v>
      </c>
      <c r="G5366" s="94" t="s">
        <v>136</v>
      </c>
      <c r="H5366" s="92" t="str">
        <f>_xlfn.XLOOKUP(O5366,匹配表1065!T:T,匹配表1065!W:W)</f>
        <v>淄博市</v>
      </c>
      <c r="I5366" s="89" t="str">
        <f>_xlfn.XLOOKUP(O5366,匹配表1065!T:T,匹配表1065!X:X)</f>
        <v>PME2043</v>
      </c>
      <c r="J5366" s="95" t="s">
        <v>140</v>
      </c>
      <c r="K5366" s="89" cm="1">
        <f ca="1" t="array" ref="K5366:L5366">_xlfn.XLOOKUP(J5366,匹配表1065!Y:Y,匹配表1065!AA:AB)</f>
        <v>9</v>
      </c>
      <c r="L5366" s="89" t="str">
        <v>3个月以上</v>
      </c>
      <c r="M5366" s="92" t="s">
        <v>55</v>
      </c>
      <c r="N5366" s="95">
        <v>1</v>
      </c>
      <c r="O5366" s="93" t="str">
        <f>_xlfn.XLOOKUP(P5366,匹配表1065!U:U,匹配表1065!T:T)</f>
        <v>HO00001431</v>
      </c>
      <c r="P5366" s="94" t="s">
        <v>244</v>
      </c>
      <c r="Q5366" s="95" t="s">
        <v>361</v>
      </c>
      <c r="R5366" s="89" t="str">
        <f>_xlfn.XLOOKUP(Q5366,匹配表1065!L:L,匹配表1065!O:O)</f>
        <v>B</v>
      </c>
      <c r="S5366" s="93" t="str">
        <f>IFERROR(_xlfn.XLOOKUP(Q5366,匹配表1065!AI:AI,匹配表1065!AJ:AJ),"绿标")</f>
        <v>红标</v>
      </c>
      <c r="T5366" s="93" t="str" cm="1">
        <f t="array" ref="T5366:U5366">_xlfn.XLOOKUP(Q5366,匹配表1065!L:L,匹配表1065!M:N)</f>
        <v>脑血管</v>
      </c>
      <c r="U5366" s="94" t="str">
        <v>神经内科</v>
      </c>
      <c r="V5366" s="95" t="s">
        <v>42</v>
      </c>
      <c r="W5366" s="93">
        <f>_xlfn.XLOOKUP(M5366,匹配表1065!D:D,匹配表1065!F:F)*N5366</f>
        <v>8</v>
      </c>
    </row>
    <row r="5367" customHeight="1" spans="1:23">
      <c r="A5367" s="94" t="s">
        <v>877</v>
      </c>
      <c r="B5367" s="106">
        <v>46217</v>
      </c>
      <c r="C5367" s="91" t="str">
        <f t="shared" si="170"/>
        <v>7月第3周</v>
      </c>
      <c r="D5367" s="94" t="s">
        <v>919</v>
      </c>
      <c r="E5367" s="89" t="str">
        <f t="shared" si="171"/>
        <v>7月第3周--周2</v>
      </c>
      <c r="F5367" s="95" t="s">
        <v>27</v>
      </c>
      <c r="G5367" s="94" t="s">
        <v>136</v>
      </c>
      <c r="H5367" s="92" t="str">
        <f>_xlfn.XLOOKUP(O5367,匹配表1065!T:T,匹配表1065!W:W)</f>
        <v>青岛市</v>
      </c>
      <c r="I5367" s="89" t="str">
        <f>_xlfn.XLOOKUP(O5367,匹配表1065!T:T,匹配表1065!X:X)</f>
        <v>PME2032</v>
      </c>
      <c r="J5367" s="95" t="s">
        <v>143</v>
      </c>
      <c r="K5367" s="89" cm="1">
        <f ca="1" t="array" ref="K5367:L5367">_xlfn.XLOOKUP(J5367,匹配表1065!Y:Y,匹配表1065!AA:AB)</f>
        <v>31</v>
      </c>
      <c r="L5367" s="89" t="str">
        <v>3个月以上</v>
      </c>
      <c r="M5367" s="92" t="s">
        <v>30</v>
      </c>
      <c r="N5367" s="95">
        <v>1</v>
      </c>
      <c r="O5367" s="93" t="str">
        <f>_xlfn.XLOOKUP(P5367,匹配表1065!U:U,匹配表1065!T:T)</f>
        <v>HO00104790</v>
      </c>
      <c r="P5367" s="94" t="s">
        <v>363</v>
      </c>
      <c r="Q5367" s="95" t="s">
        <v>364</v>
      </c>
      <c r="R5367" s="89" t="str">
        <f>_xlfn.XLOOKUP(Q5367,匹配表1065!L:L,匹配表1065!O:O)</f>
        <v>B</v>
      </c>
      <c r="S5367" s="93" t="str">
        <f>IFERROR(_xlfn.XLOOKUP(Q5367,匹配表1065!AI:AI,匹配表1065!AJ:AJ),"绿标")</f>
        <v>红标</v>
      </c>
      <c r="T5367" s="93" t="str" cm="1">
        <f t="array" ref="T5367:U5367">_xlfn.XLOOKUP(Q5367,匹配表1065!L:L,匹配表1065!M:N)</f>
        <v>脑血管</v>
      </c>
      <c r="U5367" s="94" t="str">
        <v>神经内科</v>
      </c>
      <c r="V5367" s="95" t="s">
        <v>33</v>
      </c>
      <c r="W5367" s="93">
        <f>_xlfn.XLOOKUP(M5367,匹配表1065!D:D,匹配表1065!F:F)*N5367</f>
        <v>12</v>
      </c>
    </row>
    <row r="5368" customHeight="1" spans="1:23">
      <c r="A5368" s="94" t="s">
        <v>877</v>
      </c>
      <c r="B5368" s="106">
        <v>46217</v>
      </c>
      <c r="C5368" s="91" t="str">
        <f t="shared" si="170"/>
        <v>7月第3周</v>
      </c>
      <c r="D5368" s="94" t="s">
        <v>919</v>
      </c>
      <c r="E5368" s="89" t="str">
        <f t="shared" si="171"/>
        <v>7月第3周--周2</v>
      </c>
      <c r="F5368" s="95" t="s">
        <v>27</v>
      </c>
      <c r="G5368" s="94" t="s">
        <v>136</v>
      </c>
      <c r="H5368" s="92" t="str">
        <f>_xlfn.XLOOKUP(O5368,匹配表1065!T:T,匹配表1065!W:W)</f>
        <v>青岛市</v>
      </c>
      <c r="I5368" s="89" t="str">
        <f>_xlfn.XLOOKUP(O5368,匹配表1065!T:T,匹配表1065!X:X)</f>
        <v>PME2032</v>
      </c>
      <c r="J5368" s="95" t="s">
        <v>143</v>
      </c>
      <c r="K5368" s="89" cm="1">
        <f ca="1" t="array" ref="K5368:L5368">_xlfn.XLOOKUP(J5368,匹配表1065!Y:Y,匹配表1065!AA:AB)</f>
        <v>31</v>
      </c>
      <c r="L5368" s="89" t="str">
        <v>3个月以上</v>
      </c>
      <c r="M5368" s="92" t="s">
        <v>30</v>
      </c>
      <c r="N5368" s="95">
        <v>1</v>
      </c>
      <c r="O5368" s="93" t="str">
        <f>_xlfn.XLOOKUP(P5368,匹配表1065!U:U,匹配表1065!T:T)</f>
        <v>HO00001482</v>
      </c>
      <c r="P5368" s="94" t="s">
        <v>146</v>
      </c>
      <c r="Q5368" s="95" t="s">
        <v>299</v>
      </c>
      <c r="R5368" s="89" t="str">
        <f>_xlfn.XLOOKUP(Q5368,匹配表1065!L:L,匹配表1065!O:O)</f>
        <v>C</v>
      </c>
      <c r="S5368" s="93" t="str">
        <f>IFERROR(_xlfn.XLOOKUP(Q5368,匹配表1065!AI:AI,匹配表1065!AJ:AJ),"绿标")</f>
        <v>绿标</v>
      </c>
      <c r="T5368" s="93" t="str" cm="1">
        <f t="array" ref="T5368:U5368">_xlfn.XLOOKUP(Q5368,匹配表1065!L:L,匹配表1065!M:N)</f>
        <v>眩晕</v>
      </c>
      <c r="U5368" s="94" t="str">
        <v>耳鼻喉科</v>
      </c>
      <c r="V5368" s="95" t="s">
        <v>100</v>
      </c>
      <c r="W5368" s="93">
        <f>_xlfn.XLOOKUP(M5368,匹配表1065!D:D,匹配表1065!F:F)*N5368</f>
        <v>12</v>
      </c>
    </row>
    <row r="5369" customHeight="1" spans="1:23">
      <c r="A5369" s="94" t="s">
        <v>877</v>
      </c>
      <c r="B5369" s="106">
        <v>46217</v>
      </c>
      <c r="C5369" s="91" t="str">
        <f t="shared" si="170"/>
        <v>7月第3周</v>
      </c>
      <c r="D5369" s="94" t="s">
        <v>919</v>
      </c>
      <c r="E5369" s="89" t="str">
        <f t="shared" si="171"/>
        <v>7月第3周--周2</v>
      </c>
      <c r="F5369" s="95" t="s">
        <v>27</v>
      </c>
      <c r="G5369" s="94" t="s">
        <v>136</v>
      </c>
      <c r="H5369" s="92" t="str">
        <f>_xlfn.XLOOKUP(O5369,匹配表1065!T:T,匹配表1065!W:W)</f>
        <v>潍坊市</v>
      </c>
      <c r="I5369" s="89" t="str">
        <f>_xlfn.XLOOKUP(O5369,匹配表1065!T:T,匹配表1065!X:X)</f>
        <v>PME2036</v>
      </c>
      <c r="J5369" s="95" t="s">
        <v>161</v>
      </c>
      <c r="K5369" s="89" cm="1">
        <f ca="1" t="array" ref="K5369:L5369">_xlfn.XLOOKUP(J5369,匹配表1065!Y:Y,匹配表1065!AA:AB)</f>
        <v>1519</v>
      </c>
      <c r="L5369" s="89" t="str">
        <v>3个月以上</v>
      </c>
      <c r="M5369" s="92" t="s">
        <v>30</v>
      </c>
      <c r="N5369" s="95">
        <v>1</v>
      </c>
      <c r="O5369" s="93" t="str">
        <f>_xlfn.XLOOKUP(P5369,匹配表1065!U:U,匹配表1065!T:T)</f>
        <v>HO00001466</v>
      </c>
      <c r="P5369" s="94" t="s">
        <v>164</v>
      </c>
      <c r="Q5369" s="95" t="s">
        <v>165</v>
      </c>
      <c r="R5369" s="89" t="str">
        <f>_xlfn.XLOOKUP(Q5369,匹配表1065!L:L,匹配表1065!O:O)</f>
        <v>C</v>
      </c>
      <c r="S5369" s="93" t="str">
        <f>IFERROR(_xlfn.XLOOKUP(Q5369,匹配表1065!AI:AI,匹配表1065!AJ:AJ),"绿标")</f>
        <v>绿标</v>
      </c>
      <c r="T5369" s="93" t="str" cm="1">
        <f t="array" ref="T5369:U5369">_xlfn.XLOOKUP(Q5369,匹配表1065!L:L,匹配表1065!M:N)</f>
        <v>眩晕</v>
      </c>
      <c r="U5369" s="94" t="str">
        <v>神经内科</v>
      </c>
      <c r="V5369" s="95" t="s">
        <v>100</v>
      </c>
      <c r="W5369" s="93">
        <f>_xlfn.XLOOKUP(M5369,匹配表1065!D:D,匹配表1065!F:F)*N5369</f>
        <v>12</v>
      </c>
    </row>
    <row r="5370" customHeight="1" spans="1:23">
      <c r="A5370" s="94" t="s">
        <v>877</v>
      </c>
      <c r="B5370" s="106">
        <v>46217</v>
      </c>
      <c r="C5370" s="91" t="str">
        <f t="shared" si="170"/>
        <v>7月第3周</v>
      </c>
      <c r="D5370" s="94" t="s">
        <v>919</v>
      </c>
      <c r="E5370" s="89" t="str">
        <f t="shared" si="171"/>
        <v>7月第3周--周2</v>
      </c>
      <c r="F5370" s="95" t="s">
        <v>27</v>
      </c>
      <c r="G5370" s="94" t="s">
        <v>136</v>
      </c>
      <c r="H5370" s="92" t="str">
        <f>_xlfn.XLOOKUP(O5370,匹配表1065!T:T,匹配表1065!W:W)</f>
        <v>潍坊市</v>
      </c>
      <c r="I5370" s="89" t="str">
        <f>_xlfn.XLOOKUP(O5370,匹配表1065!T:T,匹配表1065!X:X)</f>
        <v>PME2036</v>
      </c>
      <c r="J5370" s="95" t="s">
        <v>161</v>
      </c>
      <c r="K5370" s="89" cm="1">
        <f ca="1" t="array" ref="K5370:L5370">_xlfn.XLOOKUP(J5370,匹配表1065!Y:Y,匹配表1065!AA:AB)</f>
        <v>1519</v>
      </c>
      <c r="L5370" s="89" t="str">
        <v>3个月以上</v>
      </c>
      <c r="M5370" s="92" t="s">
        <v>55</v>
      </c>
      <c r="N5370" s="95">
        <v>1</v>
      </c>
      <c r="O5370" s="93" t="str">
        <f>_xlfn.XLOOKUP(P5370,匹配表1065!U:U,匹配表1065!T:T)</f>
        <v>HO00139638</v>
      </c>
      <c r="P5370" s="94" t="s">
        <v>457</v>
      </c>
      <c r="Q5370" s="95" t="s">
        <v>458</v>
      </c>
      <c r="R5370" s="89" t="str">
        <f>_xlfn.XLOOKUP(Q5370,匹配表1065!L:L,匹配表1065!O:O)</f>
        <v>C</v>
      </c>
      <c r="S5370" s="93" t="str">
        <f>IFERROR(_xlfn.XLOOKUP(Q5370,匹配表1065!AI:AI,匹配表1065!AJ:AJ),"绿标")</f>
        <v>黑标</v>
      </c>
      <c r="T5370" s="93" t="str" cm="1">
        <f t="array" ref="T5370:U5370">_xlfn.XLOOKUP(Q5370,匹配表1065!L:L,匹配表1065!M:N)</f>
        <v>眩晕</v>
      </c>
      <c r="U5370" s="94" t="str">
        <v>神经内科</v>
      </c>
      <c r="V5370" s="95" t="s">
        <v>42</v>
      </c>
      <c r="W5370" s="93">
        <f>_xlfn.XLOOKUP(M5370,匹配表1065!D:D,匹配表1065!F:F)*N5370</f>
        <v>8</v>
      </c>
    </row>
    <row r="5371" customHeight="1" spans="1:23">
      <c r="A5371" s="94" t="s">
        <v>877</v>
      </c>
      <c r="B5371" s="106">
        <v>46217</v>
      </c>
      <c r="C5371" s="91" t="str">
        <f t="shared" si="170"/>
        <v>7月第3周</v>
      </c>
      <c r="D5371" s="94" t="s">
        <v>919</v>
      </c>
      <c r="E5371" s="89" t="str">
        <f t="shared" si="171"/>
        <v>7月第3周--周2</v>
      </c>
      <c r="F5371" s="95" t="s">
        <v>27</v>
      </c>
      <c r="G5371" s="94" t="s">
        <v>136</v>
      </c>
      <c r="H5371" s="92" t="str">
        <f>_xlfn.XLOOKUP(O5371,匹配表1065!T:T,匹配表1065!W:W)</f>
        <v>烟台市</v>
      </c>
      <c r="I5371" s="89" t="str">
        <f>_xlfn.XLOOKUP(O5371,匹配表1065!T:T,匹配表1065!X:X)</f>
        <v>PME2034</v>
      </c>
      <c r="J5371" s="95" t="s">
        <v>501</v>
      </c>
      <c r="K5371" s="89" cm="1">
        <f ca="1" t="array" ref="K5371:L5371">_xlfn.XLOOKUP(J5371,匹配表1065!Y:Y,匹配表1065!AA:AB)</f>
        <v>4</v>
      </c>
      <c r="L5371" s="89" t="str">
        <v>3个月以上</v>
      </c>
      <c r="M5371" s="92" t="s">
        <v>35</v>
      </c>
      <c r="N5371" s="95">
        <v>1</v>
      </c>
      <c r="O5371" s="93" t="str">
        <f>_xlfn.XLOOKUP(P5371,匹配表1065!U:U,匹配表1065!T:T)</f>
        <v>HO00001522</v>
      </c>
      <c r="P5371" s="94" t="s">
        <v>502</v>
      </c>
      <c r="Q5371" s="95" t="s">
        <v>830</v>
      </c>
      <c r="R5371" s="89" t="str">
        <f>_xlfn.XLOOKUP(Q5371,匹配表1065!L:L,匹配表1065!O:O)</f>
        <v>C</v>
      </c>
      <c r="S5371" s="93" t="str">
        <f>IFERROR(_xlfn.XLOOKUP(Q5371,匹配表1065!AI:AI,匹配表1065!AJ:AJ),"绿标")</f>
        <v>绿标</v>
      </c>
      <c r="T5371" s="93" t="str" cm="1">
        <f t="array" ref="T5371:U5371">_xlfn.XLOOKUP(Q5371,匹配表1065!L:L,匹配表1065!M:N)</f>
        <v>眩晕</v>
      </c>
      <c r="U5371" s="94" t="str">
        <v>耳鼻喉科</v>
      </c>
      <c r="V5371" s="95" t="s">
        <v>100</v>
      </c>
      <c r="W5371" s="93">
        <f>_xlfn.XLOOKUP(M5371,匹配表1065!D:D,匹配表1065!F:F)*N5371</f>
        <v>4</v>
      </c>
    </row>
    <row r="5372" customHeight="1" spans="1:23">
      <c r="A5372" s="94" t="s">
        <v>877</v>
      </c>
      <c r="B5372" s="106">
        <v>46217</v>
      </c>
      <c r="C5372" s="91" t="str">
        <f t="shared" si="170"/>
        <v>7月第3周</v>
      </c>
      <c r="D5372" s="94" t="s">
        <v>919</v>
      </c>
      <c r="E5372" s="89" t="str">
        <f t="shared" si="171"/>
        <v>7月第3周--周2</v>
      </c>
      <c r="F5372" s="95" t="s">
        <v>27</v>
      </c>
      <c r="G5372" s="94" t="s">
        <v>136</v>
      </c>
      <c r="H5372" s="92" t="str">
        <f>_xlfn.XLOOKUP(O5372,匹配表1065!T:T,匹配表1065!W:W)</f>
        <v>烟台市</v>
      </c>
      <c r="I5372" s="89" t="str">
        <f>_xlfn.XLOOKUP(O5372,匹配表1065!T:T,匹配表1065!X:X)</f>
        <v>PME2034</v>
      </c>
      <c r="J5372" s="95" t="s">
        <v>501</v>
      </c>
      <c r="K5372" s="89" cm="1">
        <f ca="1" t="array" ref="K5372:L5372">_xlfn.XLOOKUP(J5372,匹配表1065!Y:Y,匹配表1065!AA:AB)</f>
        <v>4</v>
      </c>
      <c r="L5372" s="89" t="str">
        <v>3个月以上</v>
      </c>
      <c r="M5372" s="92" t="s">
        <v>55</v>
      </c>
      <c r="N5372" s="95">
        <v>1</v>
      </c>
      <c r="O5372" s="93" t="str">
        <f>_xlfn.XLOOKUP(P5372,匹配表1065!U:U,匹配表1065!T:T)</f>
        <v>HO00001522</v>
      </c>
      <c r="P5372" s="94" t="s">
        <v>502</v>
      </c>
      <c r="Q5372" s="95" t="s">
        <v>777</v>
      </c>
      <c r="R5372" s="89" t="str">
        <f>_xlfn.XLOOKUP(Q5372,匹配表1065!L:L,匹配表1065!O:O)</f>
        <v>A</v>
      </c>
      <c r="S5372" s="93" t="str">
        <f>IFERROR(_xlfn.XLOOKUP(Q5372,匹配表1065!AI:AI,匹配表1065!AJ:AJ),"绿标")</f>
        <v>绿标</v>
      </c>
      <c r="T5372" s="93" t="str" cm="1">
        <f t="array" ref="T5372:U5372">_xlfn.XLOOKUP(Q5372,匹配表1065!L:L,匹配表1065!M:N)</f>
        <v>头痛</v>
      </c>
      <c r="U5372" s="94" t="str">
        <v>神经内科</v>
      </c>
      <c r="V5372" s="95" t="s">
        <v>33</v>
      </c>
      <c r="W5372" s="93">
        <f>_xlfn.XLOOKUP(M5372,匹配表1065!D:D,匹配表1065!F:F)*N5372</f>
        <v>8</v>
      </c>
    </row>
    <row r="5373" customHeight="1" spans="1:23">
      <c r="A5373" s="94" t="s">
        <v>877</v>
      </c>
      <c r="B5373" s="106">
        <v>46217</v>
      </c>
      <c r="C5373" s="91" t="str">
        <f t="shared" si="170"/>
        <v>7月第3周</v>
      </c>
      <c r="D5373" s="94" t="s">
        <v>919</v>
      </c>
      <c r="E5373" s="89" t="str">
        <f t="shared" si="171"/>
        <v>7月第3周--周2</v>
      </c>
      <c r="F5373" s="95" t="s">
        <v>27</v>
      </c>
      <c r="G5373" s="95" t="s">
        <v>136</v>
      </c>
      <c r="H5373" s="92" t="str">
        <f>_xlfn.XLOOKUP(O5373,匹配表1065!T:T,匹配表1065!W:W)</f>
        <v>青岛市</v>
      </c>
      <c r="I5373" s="89" t="str">
        <f>_xlfn.XLOOKUP(O5373,匹配表1065!T:T,匹配表1065!X:X)</f>
        <v>PME2035</v>
      </c>
      <c r="J5373" s="95" t="s">
        <v>150</v>
      </c>
      <c r="K5373" s="89" cm="1">
        <f ca="1" t="array" ref="K5373:L5373">_xlfn.XLOOKUP(J5373,匹配表1065!Y:Y,匹配表1065!AA:AB)</f>
        <v>8</v>
      </c>
      <c r="L5373" s="89" t="str">
        <v>3个月以上</v>
      </c>
      <c r="M5373" s="92" t="s">
        <v>30</v>
      </c>
      <c r="N5373" s="95">
        <v>1</v>
      </c>
      <c r="O5373" s="93" t="str">
        <f>_xlfn.XLOOKUP(P5373,匹配表1065!U:U,匹配表1065!T:T)</f>
        <v>HO00001483</v>
      </c>
      <c r="P5373" s="94" t="s">
        <v>259</v>
      </c>
      <c r="Q5373" s="95" t="s">
        <v>340</v>
      </c>
      <c r="R5373" s="89" t="str">
        <f>_xlfn.XLOOKUP(Q5373,匹配表1065!L:L,匹配表1065!O:O)</f>
        <v>A</v>
      </c>
      <c r="S5373" s="93" t="str">
        <f>IFERROR(_xlfn.XLOOKUP(Q5373,匹配表1065!AI:AI,匹配表1065!AJ:AJ),"绿标")</f>
        <v>红标</v>
      </c>
      <c r="T5373" s="93" t="str" cm="1">
        <f t="array" ref="T5373:U5373">_xlfn.XLOOKUP(Q5373,匹配表1065!L:L,匹配表1065!M:N)</f>
        <v>头痛</v>
      </c>
      <c r="U5373" s="94" t="str">
        <v>神经内科</v>
      </c>
      <c r="V5373" s="95" t="s">
        <v>33</v>
      </c>
      <c r="W5373" s="93">
        <f>_xlfn.XLOOKUP(M5373,匹配表1065!D:D,匹配表1065!F:F)*N5373</f>
        <v>12</v>
      </c>
    </row>
    <row r="5374" customHeight="1" spans="1:23">
      <c r="A5374" s="94" t="s">
        <v>877</v>
      </c>
      <c r="B5374" s="106">
        <v>46217</v>
      </c>
      <c r="C5374" s="91" t="str">
        <f t="shared" si="170"/>
        <v>7月第3周</v>
      </c>
      <c r="D5374" s="94" t="s">
        <v>919</v>
      </c>
      <c r="E5374" s="89" t="str">
        <f t="shared" si="171"/>
        <v>7月第3周--周2</v>
      </c>
      <c r="F5374" s="95" t="s">
        <v>27</v>
      </c>
      <c r="G5374" s="95" t="s">
        <v>136</v>
      </c>
      <c r="H5374" s="92" t="str">
        <f>_xlfn.XLOOKUP(O5374,匹配表1065!T:T,匹配表1065!W:W)</f>
        <v>青岛市</v>
      </c>
      <c r="I5374" s="89" t="str">
        <f>_xlfn.XLOOKUP(O5374,匹配表1065!T:T,匹配表1065!X:X)</f>
        <v>PME2035</v>
      </c>
      <c r="J5374" s="95" t="s">
        <v>150</v>
      </c>
      <c r="K5374" s="89" cm="1">
        <f ca="1" t="array" ref="K5374:L5374">_xlfn.XLOOKUP(J5374,匹配表1065!Y:Y,匹配表1065!AA:AB)</f>
        <v>8</v>
      </c>
      <c r="L5374" s="89" t="str">
        <v>3个月以上</v>
      </c>
      <c r="M5374" s="92" t="s">
        <v>30</v>
      </c>
      <c r="N5374" s="95">
        <v>1</v>
      </c>
      <c r="O5374" s="93" t="str">
        <f>_xlfn.XLOOKUP(P5374,匹配表1065!U:U,匹配表1065!T:T)</f>
        <v>HO00001483</v>
      </c>
      <c r="P5374" s="94" t="s">
        <v>259</v>
      </c>
      <c r="Q5374" s="95" t="s">
        <v>398</v>
      </c>
      <c r="R5374" s="89" t="str">
        <f>_xlfn.XLOOKUP(Q5374,匹配表1065!L:L,匹配表1065!O:O)</f>
        <v>C</v>
      </c>
      <c r="S5374" s="93" t="str">
        <f>IFERROR(_xlfn.XLOOKUP(Q5374,匹配表1065!AI:AI,匹配表1065!AJ:AJ),"绿标")</f>
        <v>绿标</v>
      </c>
      <c r="T5374" s="93" t="str" cm="1">
        <f t="array" ref="T5374:U5374">_xlfn.XLOOKUP(Q5374,匹配表1065!L:L,匹配表1065!M:N)</f>
        <v>眩晕</v>
      </c>
      <c r="U5374" s="94" t="str">
        <v>耳鼻喉科</v>
      </c>
      <c r="V5374" s="95" t="s">
        <v>100</v>
      </c>
      <c r="W5374" s="93">
        <f>_xlfn.XLOOKUP(M5374,匹配表1065!D:D,匹配表1065!F:F)*N5374</f>
        <v>12</v>
      </c>
    </row>
    <row r="5375" customHeight="1" spans="1:23">
      <c r="A5375" s="94" t="s">
        <v>877</v>
      </c>
      <c r="B5375" s="106">
        <v>46217</v>
      </c>
      <c r="C5375" s="91" t="str">
        <f t="shared" si="170"/>
        <v>7月第3周</v>
      </c>
      <c r="D5375" s="94" t="s">
        <v>919</v>
      </c>
      <c r="E5375" s="89" t="str">
        <f t="shared" si="171"/>
        <v>7月第3周--周2</v>
      </c>
      <c r="F5375" s="95" t="s">
        <v>27</v>
      </c>
      <c r="G5375" s="95" t="s">
        <v>136</v>
      </c>
      <c r="H5375" s="92" t="str">
        <f>_xlfn.XLOOKUP(O5375,匹配表1065!T:T,匹配表1065!W:W)</f>
        <v>青岛市</v>
      </c>
      <c r="I5375" s="89" t="str">
        <f>_xlfn.XLOOKUP(O5375,匹配表1065!T:T,匹配表1065!X:X)</f>
        <v>PME2031</v>
      </c>
      <c r="J5375" s="95" t="s">
        <v>155</v>
      </c>
      <c r="K5375" s="89" cm="1">
        <f ca="1" t="array" ref="K5375:L5375">_xlfn.XLOOKUP(J5375,匹配表1065!Y:Y,匹配表1065!AA:AB)</f>
        <v>31</v>
      </c>
      <c r="L5375" s="89" t="str">
        <v>3个月以上</v>
      </c>
      <c r="M5375" s="92" t="s">
        <v>55</v>
      </c>
      <c r="N5375" s="95">
        <v>1</v>
      </c>
      <c r="O5375" s="93" t="str">
        <f>_xlfn.XLOOKUP(P5375,匹配表1065!U:U,匹配表1065!T:T)</f>
        <v>HO00072793</v>
      </c>
      <c r="P5375" s="94" t="s">
        <v>159</v>
      </c>
      <c r="Q5375" s="95" t="s">
        <v>339</v>
      </c>
      <c r="R5375" s="89" t="str">
        <f>_xlfn.XLOOKUP(Q5375,匹配表1065!L:L,匹配表1065!O:O)</f>
        <v>C</v>
      </c>
      <c r="S5375" s="93" t="str">
        <f>IFERROR(_xlfn.XLOOKUP(Q5375,匹配表1065!AI:AI,匹配表1065!AJ:AJ),"绿标")</f>
        <v>红标</v>
      </c>
      <c r="T5375" s="93" t="str" cm="1">
        <f t="array" ref="T5375:U5375">_xlfn.XLOOKUP(Q5375,匹配表1065!L:L,匹配表1065!M:N)</f>
        <v>眩晕</v>
      </c>
      <c r="U5375" s="94" t="str">
        <v>神经内科</v>
      </c>
      <c r="V5375" s="95" t="s">
        <v>100</v>
      </c>
      <c r="W5375" s="93">
        <f>_xlfn.XLOOKUP(M5375,匹配表1065!D:D,匹配表1065!F:F)*N5375</f>
        <v>8</v>
      </c>
    </row>
    <row r="5376" customHeight="1" spans="1:23">
      <c r="A5376" s="94" t="s">
        <v>877</v>
      </c>
      <c r="B5376" s="106">
        <v>46217</v>
      </c>
      <c r="C5376" s="91" t="str">
        <f t="shared" si="170"/>
        <v>7月第3周</v>
      </c>
      <c r="D5376" s="94" t="s">
        <v>919</v>
      </c>
      <c r="E5376" s="89" t="str">
        <f t="shared" si="171"/>
        <v>7月第3周--周2</v>
      </c>
      <c r="F5376" s="95" t="s">
        <v>27</v>
      </c>
      <c r="G5376" s="95" t="s">
        <v>136</v>
      </c>
      <c r="H5376" s="92" t="str">
        <f>_xlfn.XLOOKUP(O5376,匹配表1065!T:T,匹配表1065!W:W)</f>
        <v>青岛市</v>
      </c>
      <c r="I5376" s="89" t="str">
        <f>_xlfn.XLOOKUP(O5376,匹配表1065!T:T,匹配表1065!X:X)</f>
        <v>PME2031</v>
      </c>
      <c r="J5376" s="95" t="s">
        <v>155</v>
      </c>
      <c r="K5376" s="89" cm="1">
        <f ca="1" t="array" ref="K5376:L5376">_xlfn.XLOOKUP(J5376,匹配表1065!Y:Y,匹配表1065!AA:AB)</f>
        <v>31</v>
      </c>
      <c r="L5376" s="89" t="str">
        <v>3个月以上</v>
      </c>
      <c r="M5376" s="92" t="s">
        <v>55</v>
      </c>
      <c r="N5376" s="95">
        <v>1</v>
      </c>
      <c r="O5376" s="93" t="str">
        <f>_xlfn.XLOOKUP(P5376,匹配表1065!U:U,匹配表1065!T:T)</f>
        <v>HO00001478</v>
      </c>
      <c r="P5376" s="94" t="s">
        <v>156</v>
      </c>
      <c r="Q5376" s="95" t="s">
        <v>300</v>
      </c>
      <c r="R5376" s="89" t="str">
        <f>_xlfn.XLOOKUP(Q5376,匹配表1065!L:L,匹配表1065!O:O)</f>
        <v>C</v>
      </c>
      <c r="S5376" s="93" t="str">
        <f>IFERROR(_xlfn.XLOOKUP(Q5376,匹配表1065!AI:AI,匹配表1065!AJ:AJ),"绿标")</f>
        <v>红标</v>
      </c>
      <c r="T5376" s="93" t="str" cm="1">
        <f t="array" ref="T5376:U5376">_xlfn.XLOOKUP(Q5376,匹配表1065!L:L,匹配表1065!M:N)</f>
        <v>眩晕</v>
      </c>
      <c r="U5376" s="94" t="str">
        <v>神经内科</v>
      </c>
      <c r="V5376" s="95" t="s">
        <v>42</v>
      </c>
      <c r="W5376" s="93">
        <f>_xlfn.XLOOKUP(M5376,匹配表1065!D:D,匹配表1065!F:F)*N5376</f>
        <v>8</v>
      </c>
    </row>
    <row r="5377" customHeight="1" spans="1:23">
      <c r="A5377" s="94" t="s">
        <v>877</v>
      </c>
      <c r="B5377" s="106">
        <v>46217</v>
      </c>
      <c r="C5377" s="91" t="str">
        <f t="shared" si="170"/>
        <v>7月第3周</v>
      </c>
      <c r="D5377" s="94" t="s">
        <v>919</v>
      </c>
      <c r="E5377" s="89" t="str">
        <f t="shared" si="171"/>
        <v>7月第3周--周2</v>
      </c>
      <c r="F5377" s="95" t="s">
        <v>27</v>
      </c>
      <c r="G5377" s="95" t="s">
        <v>136</v>
      </c>
      <c r="H5377" s="92" t="str">
        <f>_xlfn.XLOOKUP(O5377,匹配表1065!T:T,匹配表1065!W:W)</f>
        <v>青岛市</v>
      </c>
      <c r="I5377" s="89" t="str">
        <f>_xlfn.XLOOKUP(O5377,匹配表1065!T:T,匹配表1065!X:X)</f>
        <v>PME2031</v>
      </c>
      <c r="J5377" s="95" t="s">
        <v>155</v>
      </c>
      <c r="K5377" s="89" cm="1">
        <f ca="1" t="array" ref="K5377:L5377">_xlfn.XLOOKUP(J5377,匹配表1065!Y:Y,匹配表1065!AA:AB)</f>
        <v>31</v>
      </c>
      <c r="L5377" s="89" t="str">
        <v>3个月以上</v>
      </c>
      <c r="M5377" s="92" t="s">
        <v>30</v>
      </c>
      <c r="N5377" s="95">
        <v>1</v>
      </c>
      <c r="O5377" s="93" t="str">
        <f>_xlfn.XLOOKUP(P5377,匹配表1065!U:U,匹配表1065!T:T)</f>
        <v>HO00072793</v>
      </c>
      <c r="P5377" s="94" t="s">
        <v>159</v>
      </c>
      <c r="Q5377" s="95" t="s">
        <v>160</v>
      </c>
      <c r="R5377" s="89" t="str">
        <f>_xlfn.XLOOKUP(Q5377,匹配表1065!L:L,匹配表1065!O:O)</f>
        <v>A</v>
      </c>
      <c r="S5377" s="93" t="str">
        <f>IFERROR(_xlfn.XLOOKUP(Q5377,匹配表1065!AI:AI,匹配表1065!AJ:AJ),"绿标")</f>
        <v>红标</v>
      </c>
      <c r="T5377" s="93" t="str" cm="1">
        <f t="array" ref="T5377:U5377">_xlfn.XLOOKUP(Q5377,匹配表1065!L:L,匹配表1065!M:N)</f>
        <v>头痛</v>
      </c>
      <c r="U5377" s="94" t="str">
        <v>神经内科</v>
      </c>
      <c r="V5377" s="95" t="s">
        <v>33</v>
      </c>
      <c r="W5377" s="93">
        <f>_xlfn.XLOOKUP(M5377,匹配表1065!D:D,匹配表1065!F:F)*N5377</f>
        <v>12</v>
      </c>
    </row>
    <row r="5378" customHeight="1" spans="1:23">
      <c r="A5378" s="94" t="s">
        <v>877</v>
      </c>
      <c r="B5378" s="106">
        <v>46217</v>
      </c>
      <c r="C5378" s="91" t="str">
        <f t="shared" si="170"/>
        <v>7月第3周</v>
      </c>
      <c r="D5378" s="94" t="s">
        <v>919</v>
      </c>
      <c r="E5378" s="89" t="str">
        <f t="shared" si="171"/>
        <v>7月第3周--周2</v>
      </c>
      <c r="F5378" s="95" t="s">
        <v>27</v>
      </c>
      <c r="G5378" s="95" t="s">
        <v>136</v>
      </c>
      <c r="H5378" s="92" t="str">
        <f>_xlfn.XLOOKUP(O5378,匹配表1065!T:T,匹配表1065!W:W)</f>
        <v>青岛市</v>
      </c>
      <c r="I5378" s="89" t="str">
        <f>_xlfn.XLOOKUP(O5378,匹配表1065!T:T,匹配表1065!X:X)</f>
        <v>PME2033</v>
      </c>
      <c r="J5378" s="95" t="s">
        <v>137</v>
      </c>
      <c r="K5378" s="89" cm="1">
        <f ca="1" t="array" ref="K5378:L5378">_xlfn.XLOOKUP(J5378,匹配表1065!Y:Y,匹配表1065!AA:AB)</f>
        <v>10</v>
      </c>
      <c r="L5378" s="89" t="str">
        <v>3个月以上</v>
      </c>
      <c r="M5378" s="92" t="s">
        <v>30</v>
      </c>
      <c r="N5378" s="95">
        <v>1</v>
      </c>
      <c r="O5378" s="93" t="str">
        <f>_xlfn.XLOOKUP(P5378,匹配表1065!U:U,匹配表1065!T:T)</f>
        <v>HO00273985</v>
      </c>
      <c r="P5378" s="94" t="s">
        <v>419</v>
      </c>
      <c r="Q5378" s="95" t="s">
        <v>570</v>
      </c>
      <c r="R5378" s="89" t="str">
        <f>_xlfn.XLOOKUP(Q5378,匹配表1065!L:L,匹配表1065!O:O)</f>
        <v>B</v>
      </c>
      <c r="S5378" s="93" t="str">
        <f>IFERROR(_xlfn.XLOOKUP(Q5378,匹配表1065!AI:AI,匹配表1065!AJ:AJ),"绿标")</f>
        <v>绿标</v>
      </c>
      <c r="T5378" s="93" t="str" cm="1">
        <f t="array" ref="T5378:U5378">_xlfn.XLOOKUP(Q5378,匹配表1065!L:L,匹配表1065!M:N)</f>
        <v>脑血管</v>
      </c>
      <c r="U5378" s="94" t="str">
        <v>神经内科</v>
      </c>
      <c r="V5378" s="95" t="s">
        <v>42</v>
      </c>
      <c r="W5378" s="93">
        <f>_xlfn.XLOOKUP(M5378,匹配表1065!D:D,匹配表1065!F:F)*N5378</f>
        <v>12</v>
      </c>
    </row>
    <row r="5379" customHeight="1" spans="1:23">
      <c r="A5379" s="94" t="s">
        <v>877</v>
      </c>
      <c r="B5379" s="106">
        <v>46217</v>
      </c>
      <c r="C5379" s="91" t="str">
        <f t="shared" si="170"/>
        <v>7月第3周</v>
      </c>
      <c r="D5379" s="94" t="s">
        <v>919</v>
      </c>
      <c r="E5379" s="89" t="str">
        <f t="shared" si="171"/>
        <v>7月第3周--周2</v>
      </c>
      <c r="F5379" s="95" t="s">
        <v>27</v>
      </c>
      <c r="G5379" s="95" t="s">
        <v>136</v>
      </c>
      <c r="H5379" s="92" t="str">
        <f>_xlfn.XLOOKUP(O5379,匹配表1065!T:T,匹配表1065!W:W)</f>
        <v>青岛市</v>
      </c>
      <c r="I5379" s="89" t="str">
        <f>_xlfn.XLOOKUP(O5379,匹配表1065!T:T,匹配表1065!X:X)</f>
        <v>PME2033</v>
      </c>
      <c r="J5379" s="95" t="s">
        <v>137</v>
      </c>
      <c r="K5379" s="89" cm="1">
        <f ca="1" t="array" ref="K5379:L5379">_xlfn.XLOOKUP(J5379,匹配表1065!Y:Y,匹配表1065!AA:AB)</f>
        <v>10</v>
      </c>
      <c r="L5379" s="89" t="str">
        <v>3个月以上</v>
      </c>
      <c r="M5379" s="92" t="s">
        <v>35</v>
      </c>
      <c r="N5379" s="95">
        <v>1</v>
      </c>
      <c r="O5379" s="93" t="str">
        <f>_xlfn.XLOOKUP(P5379,匹配表1065!U:U,匹配表1065!T:T)</f>
        <v>HO00001493</v>
      </c>
      <c r="P5379" s="94" t="s">
        <v>304</v>
      </c>
      <c r="Q5379" s="95" t="s">
        <v>305</v>
      </c>
      <c r="R5379" s="89" t="str">
        <f>_xlfn.XLOOKUP(Q5379,匹配表1065!L:L,匹配表1065!O:O)</f>
        <v>C</v>
      </c>
      <c r="S5379" s="93" t="str">
        <f>IFERROR(_xlfn.XLOOKUP(Q5379,匹配表1065!AI:AI,匹配表1065!AJ:AJ),"绿标")</f>
        <v>绿标</v>
      </c>
      <c r="T5379" s="93" t="str" cm="1">
        <f t="array" ref="T5379:U5379">_xlfn.XLOOKUP(Q5379,匹配表1065!L:L,匹配表1065!M:N)</f>
        <v>眩晕</v>
      </c>
      <c r="U5379" s="94" t="str">
        <v>耳鼻喉科</v>
      </c>
      <c r="V5379" s="95" t="s">
        <v>100</v>
      </c>
      <c r="W5379" s="93">
        <f>_xlfn.XLOOKUP(M5379,匹配表1065!D:D,匹配表1065!F:F)*N5379</f>
        <v>4</v>
      </c>
    </row>
    <row r="5380" customHeight="1" spans="1:23">
      <c r="A5380" s="94" t="s">
        <v>877</v>
      </c>
      <c r="B5380" s="106">
        <v>46217</v>
      </c>
      <c r="C5380" s="91" t="str">
        <f t="shared" si="170"/>
        <v>7月第3周</v>
      </c>
      <c r="D5380" s="94" t="s">
        <v>919</v>
      </c>
      <c r="E5380" s="89" t="str">
        <f t="shared" si="171"/>
        <v>7月第3周--周2</v>
      </c>
      <c r="F5380" s="95" t="s">
        <v>27</v>
      </c>
      <c r="G5380" s="89" t="s">
        <v>63</v>
      </c>
      <c r="H5380" s="92" t="str">
        <f>_xlfn.XLOOKUP(O5380,匹配表1065!T:T,匹配表1065!W:W)</f>
        <v>南京市</v>
      </c>
      <c r="I5380" s="89" t="str">
        <f>_xlfn.XLOOKUP(O5380,匹配表1065!T:T,匹配表1065!X:X)</f>
        <v>PME2001</v>
      </c>
      <c r="J5380" s="95" t="s">
        <v>64</v>
      </c>
      <c r="K5380" s="89" cm="1">
        <f ca="1" t="array" ref="K5380:L5380">_xlfn.XLOOKUP(J5380,匹配表1065!Y:Y,匹配表1065!AA:AB)</f>
        <v>31</v>
      </c>
      <c r="L5380" s="89" t="str">
        <v>3个月以上</v>
      </c>
      <c r="M5380" s="92" t="s">
        <v>30</v>
      </c>
      <c r="N5380" s="95">
        <v>1</v>
      </c>
      <c r="O5380" s="93" t="str">
        <f>_xlfn.XLOOKUP(P5380,匹配表1065!U:U,匹配表1065!T:T)</f>
        <v>HO00000958</v>
      </c>
      <c r="P5380" s="94" t="s">
        <v>65</v>
      </c>
      <c r="Q5380" s="95" t="s">
        <v>68</v>
      </c>
      <c r="R5380" s="89" t="str">
        <f>_xlfn.XLOOKUP(Q5380,匹配表1065!L:L,匹配表1065!O:O)</f>
        <v>A</v>
      </c>
      <c r="S5380" s="93" t="str">
        <f>IFERROR(_xlfn.XLOOKUP(Q5380,匹配表1065!AI:AI,匹配表1065!AJ:AJ),"绿标")</f>
        <v>红标</v>
      </c>
      <c r="T5380" s="93" t="str" cm="1">
        <f t="array" ref="T5380:U5380">_xlfn.XLOOKUP(Q5380,匹配表1065!L:L,匹配表1065!M:N)</f>
        <v>头痛</v>
      </c>
      <c r="U5380" s="94" t="str">
        <v>神经内科</v>
      </c>
      <c r="V5380" s="95" t="s">
        <v>33</v>
      </c>
      <c r="W5380" s="93">
        <f>_xlfn.XLOOKUP(M5380,匹配表1065!D:D,匹配表1065!F:F)*N5380</f>
        <v>12</v>
      </c>
    </row>
    <row r="5381" customHeight="1" spans="1:23">
      <c r="A5381" s="94" t="s">
        <v>877</v>
      </c>
      <c r="B5381" s="106">
        <v>46217</v>
      </c>
      <c r="C5381" s="91" t="str">
        <f t="shared" si="170"/>
        <v>7月第3周</v>
      </c>
      <c r="D5381" s="94" t="s">
        <v>919</v>
      </c>
      <c r="E5381" s="89" t="str">
        <f t="shared" si="171"/>
        <v>7月第3周--周2</v>
      </c>
      <c r="F5381" s="95" t="s">
        <v>27</v>
      </c>
      <c r="G5381" s="89" t="s">
        <v>63</v>
      </c>
      <c r="H5381" s="92" t="str">
        <f>_xlfn.XLOOKUP(O5381,匹配表1065!T:T,匹配表1065!W:W)</f>
        <v>南京市</v>
      </c>
      <c r="I5381" s="89" t="str">
        <f>_xlfn.XLOOKUP(O5381,匹配表1065!T:T,匹配表1065!X:X)</f>
        <v>PME2001</v>
      </c>
      <c r="J5381" s="95" t="s">
        <v>64</v>
      </c>
      <c r="K5381" s="89" cm="1">
        <f ca="1" t="array" ref="K5381:L5381">_xlfn.XLOOKUP(J5381,匹配表1065!Y:Y,匹配表1065!AA:AB)</f>
        <v>31</v>
      </c>
      <c r="L5381" s="89" t="str">
        <v>3个月以上</v>
      </c>
      <c r="M5381" s="92" t="s">
        <v>55</v>
      </c>
      <c r="N5381" s="95">
        <v>1</v>
      </c>
      <c r="O5381" s="93" t="str">
        <f>_xlfn.XLOOKUP(P5381,匹配表1065!U:U,匹配表1065!T:T)</f>
        <v>HO00000958</v>
      </c>
      <c r="P5381" s="94" t="s">
        <v>65</v>
      </c>
      <c r="Q5381" s="95" t="s">
        <v>435</v>
      </c>
      <c r="R5381" s="89" t="str">
        <f>_xlfn.XLOOKUP(Q5381,匹配表1065!L:L,匹配表1065!O:O)</f>
        <v>B</v>
      </c>
      <c r="S5381" s="93" t="str">
        <f>IFERROR(_xlfn.XLOOKUP(Q5381,匹配表1065!AI:AI,匹配表1065!AJ:AJ),"绿标")</f>
        <v>绿标</v>
      </c>
      <c r="T5381" s="93" t="str" cm="1">
        <f t="array" ref="T5381:U5381">_xlfn.XLOOKUP(Q5381,匹配表1065!L:L,匹配表1065!M:N)</f>
        <v>脑血管</v>
      </c>
      <c r="U5381" s="94" t="str">
        <v>神经内科</v>
      </c>
      <c r="V5381" s="95" t="s">
        <v>33</v>
      </c>
      <c r="W5381" s="93">
        <f>_xlfn.XLOOKUP(M5381,匹配表1065!D:D,匹配表1065!F:F)*N5381</f>
        <v>8</v>
      </c>
    </row>
    <row r="5382" customHeight="1" spans="1:23">
      <c r="A5382" s="94" t="s">
        <v>877</v>
      </c>
      <c r="B5382" s="106">
        <v>46217</v>
      </c>
      <c r="C5382" s="91" t="str">
        <f t="shared" si="170"/>
        <v>7月第3周</v>
      </c>
      <c r="D5382" s="94" t="s">
        <v>919</v>
      </c>
      <c r="E5382" s="89" t="str">
        <f t="shared" si="171"/>
        <v>7月第3周--周2</v>
      </c>
      <c r="F5382" s="95" t="s">
        <v>27</v>
      </c>
      <c r="G5382" s="89" t="s">
        <v>63</v>
      </c>
      <c r="H5382" s="92" t="str">
        <f>_xlfn.XLOOKUP(O5382,匹配表1065!T:T,匹配表1065!W:W)</f>
        <v>南京市</v>
      </c>
      <c r="I5382" s="89" t="str">
        <f>_xlfn.XLOOKUP(O5382,匹配表1065!T:T,匹配表1065!X:X)</f>
        <v>PME2002</v>
      </c>
      <c r="J5382" s="95" t="s">
        <v>84</v>
      </c>
      <c r="K5382" s="89" cm="1">
        <f ca="1" t="array" ref="K5382:L5382">_xlfn.XLOOKUP(J5382,匹配表1065!Y:Y,匹配表1065!AA:AB)</f>
        <v>31</v>
      </c>
      <c r="L5382" s="89" t="str">
        <v>3个月以上</v>
      </c>
      <c r="M5382" s="92" t="s">
        <v>30</v>
      </c>
      <c r="N5382" s="95">
        <v>1</v>
      </c>
      <c r="O5382" s="93" t="str">
        <f>_xlfn.XLOOKUP(P5382,匹配表1065!U:U,匹配表1065!T:T)</f>
        <v>HO00000964</v>
      </c>
      <c r="P5382" s="94" t="s">
        <v>90</v>
      </c>
      <c r="Q5382" s="95" t="s">
        <v>281</v>
      </c>
      <c r="R5382" s="89" t="str">
        <f>_xlfn.XLOOKUP(Q5382,匹配表1065!L:L,匹配表1065!O:O)</f>
        <v>A</v>
      </c>
      <c r="S5382" s="93" t="str">
        <f>IFERROR(_xlfn.XLOOKUP(Q5382,匹配表1065!AI:AI,匹配表1065!AJ:AJ),"绿标")</f>
        <v>红标</v>
      </c>
      <c r="T5382" s="93" t="str" cm="1">
        <f t="array" ref="T5382:U5382">_xlfn.XLOOKUP(Q5382,匹配表1065!L:L,匹配表1065!M:N)</f>
        <v>头痛</v>
      </c>
      <c r="U5382" s="94" t="str">
        <v>神经内科</v>
      </c>
      <c r="V5382" s="95" t="s">
        <v>100</v>
      </c>
      <c r="W5382" s="93">
        <f>_xlfn.XLOOKUP(M5382,匹配表1065!D:D,匹配表1065!F:F)*N5382</f>
        <v>12</v>
      </c>
    </row>
    <row r="5383" customHeight="1" spans="1:23">
      <c r="A5383" s="94" t="s">
        <v>877</v>
      </c>
      <c r="B5383" s="106">
        <v>46217</v>
      </c>
      <c r="C5383" s="91" t="str">
        <f t="shared" si="170"/>
        <v>7月第3周</v>
      </c>
      <c r="D5383" s="94" t="s">
        <v>919</v>
      </c>
      <c r="E5383" s="89" t="str">
        <f t="shared" si="171"/>
        <v>7月第3周--周2</v>
      </c>
      <c r="F5383" s="95" t="s">
        <v>27</v>
      </c>
      <c r="G5383" s="89" t="s">
        <v>63</v>
      </c>
      <c r="H5383" s="92" t="str">
        <f>_xlfn.XLOOKUP(O5383,匹配表1065!T:T,匹配表1065!W:W)</f>
        <v>南京市</v>
      </c>
      <c r="I5383" s="89" t="str">
        <f>_xlfn.XLOOKUP(O5383,匹配表1065!T:T,匹配表1065!X:X)</f>
        <v>PME2002</v>
      </c>
      <c r="J5383" s="95" t="s">
        <v>84</v>
      </c>
      <c r="K5383" s="89" cm="1">
        <f ca="1" t="array" ref="K5383:L5383">_xlfn.XLOOKUP(J5383,匹配表1065!Y:Y,匹配表1065!AA:AB)</f>
        <v>31</v>
      </c>
      <c r="L5383" s="89" t="str">
        <v>3个月以上</v>
      </c>
      <c r="M5383" s="92" t="s">
        <v>30</v>
      </c>
      <c r="N5383" s="95">
        <v>1</v>
      </c>
      <c r="O5383" s="93" t="str">
        <f>_xlfn.XLOOKUP(P5383,匹配表1065!U:U,匹配表1065!T:T)</f>
        <v>HO00000964</v>
      </c>
      <c r="P5383" s="94" t="s">
        <v>90</v>
      </c>
      <c r="Q5383" s="95" t="s">
        <v>283</v>
      </c>
      <c r="R5383" s="89" t="str">
        <f>_xlfn.XLOOKUP(Q5383,匹配表1065!L:L,匹配表1065!O:O)</f>
        <v>D</v>
      </c>
      <c r="S5383" s="93" t="str">
        <f>IFERROR(_xlfn.XLOOKUP(Q5383,匹配表1065!AI:AI,匹配表1065!AJ:AJ),"绿标")</f>
        <v>红标</v>
      </c>
      <c r="T5383" s="93" t="str" cm="1">
        <f t="array" ref="T5383:U5383">_xlfn.XLOOKUP(Q5383,匹配表1065!L:L,匹配表1065!M:N)</f>
        <v>疼痛</v>
      </c>
      <c r="U5383" s="94" t="str">
        <v>疼痛科</v>
      </c>
      <c r="V5383" s="95" t="s">
        <v>42</v>
      </c>
      <c r="W5383" s="93">
        <f>_xlfn.XLOOKUP(M5383,匹配表1065!D:D,匹配表1065!F:F)*N5383</f>
        <v>12</v>
      </c>
    </row>
    <row r="5384" customHeight="1" spans="1:23">
      <c r="A5384" s="94" t="s">
        <v>877</v>
      </c>
      <c r="B5384" s="106">
        <v>46217</v>
      </c>
      <c r="C5384" s="91" t="str">
        <f t="shared" si="170"/>
        <v>7月第3周</v>
      </c>
      <c r="D5384" s="94" t="s">
        <v>919</v>
      </c>
      <c r="E5384" s="89" t="str">
        <f t="shared" si="171"/>
        <v>7月第3周--周2</v>
      </c>
      <c r="F5384" s="95" t="s">
        <v>27</v>
      </c>
      <c r="G5384" s="89" t="s">
        <v>63</v>
      </c>
      <c r="H5384" s="92" t="str">
        <f>_xlfn.XLOOKUP(O5384,匹配表1065!T:T,匹配表1065!W:W)</f>
        <v>南京市</v>
      </c>
      <c r="I5384" s="89" t="str">
        <f>_xlfn.XLOOKUP(O5384,匹配表1065!T:T,匹配表1065!X:X)</f>
        <v>PME2002</v>
      </c>
      <c r="J5384" s="95" t="s">
        <v>84</v>
      </c>
      <c r="K5384" s="89" cm="1">
        <f ca="1" t="array" ref="K5384:L5384">_xlfn.XLOOKUP(J5384,匹配表1065!Y:Y,匹配表1065!AA:AB)</f>
        <v>31</v>
      </c>
      <c r="L5384" s="89" t="str">
        <v>3个月以上</v>
      </c>
      <c r="M5384" s="92" t="s">
        <v>30</v>
      </c>
      <c r="N5384" s="95">
        <v>1</v>
      </c>
      <c r="O5384" s="93" t="str">
        <f>_xlfn.XLOOKUP(P5384,匹配表1065!U:U,匹配表1065!T:T)</f>
        <v>HO00039936</v>
      </c>
      <c r="P5384" s="94" t="s">
        <v>87</v>
      </c>
      <c r="Q5384" s="95" t="s">
        <v>403</v>
      </c>
      <c r="R5384" s="89" t="str">
        <f>_xlfn.XLOOKUP(Q5384,匹配表1065!L:L,匹配表1065!O:O)</f>
        <v>C</v>
      </c>
      <c r="S5384" s="93" t="str">
        <f>IFERROR(_xlfn.XLOOKUP(Q5384,匹配表1065!AI:AI,匹配表1065!AJ:AJ),"绿标")</f>
        <v>绿标</v>
      </c>
      <c r="T5384" s="93" t="str" cm="1">
        <f t="array" ref="T5384:U5384">_xlfn.XLOOKUP(Q5384,匹配表1065!L:L,匹配表1065!M:N)</f>
        <v>眩晕</v>
      </c>
      <c r="U5384" s="94" t="str">
        <v>耳鼻喉科</v>
      </c>
      <c r="V5384" s="95" t="s">
        <v>100</v>
      </c>
      <c r="W5384" s="93">
        <f>_xlfn.XLOOKUP(M5384,匹配表1065!D:D,匹配表1065!F:F)*N5384</f>
        <v>12</v>
      </c>
    </row>
    <row r="5385" customHeight="1" spans="1:23">
      <c r="A5385" s="94" t="s">
        <v>877</v>
      </c>
      <c r="B5385" s="106">
        <v>46217</v>
      </c>
      <c r="C5385" s="91" t="str">
        <f t="shared" si="170"/>
        <v>7月第3周</v>
      </c>
      <c r="D5385" s="94" t="s">
        <v>919</v>
      </c>
      <c r="E5385" s="89" t="str">
        <f t="shared" si="171"/>
        <v>7月第3周--周2</v>
      </c>
      <c r="F5385" s="95" t="s">
        <v>27</v>
      </c>
      <c r="G5385" s="89" t="s">
        <v>63</v>
      </c>
      <c r="H5385" s="92" t="str">
        <f>_xlfn.XLOOKUP(O5385,匹配表1065!T:T,匹配表1065!W:W)</f>
        <v>盐城市</v>
      </c>
      <c r="I5385" s="89" t="str">
        <f>_xlfn.XLOOKUP(O5385,匹配表1065!T:T,匹配表1065!X:X)</f>
        <v>PME2042</v>
      </c>
      <c r="J5385" s="95" t="s">
        <v>74</v>
      </c>
      <c r="K5385" s="89" cm="1">
        <f ca="1" t="array" ref="K5385:L5385">_xlfn.XLOOKUP(J5385,匹配表1065!Y:Y,匹配表1065!AA:AB)</f>
        <v>7</v>
      </c>
      <c r="L5385" s="89" t="str">
        <v>3个月以上</v>
      </c>
      <c r="M5385" s="92" t="s">
        <v>35</v>
      </c>
      <c r="N5385" s="95">
        <v>1</v>
      </c>
      <c r="O5385" s="93" t="str">
        <f>_xlfn.XLOOKUP(P5385,匹配表1065!U:U,匹配表1065!T:T)</f>
        <v>HO00016743</v>
      </c>
      <c r="P5385" s="94" t="s">
        <v>510</v>
      </c>
      <c r="Q5385" s="95" t="s">
        <v>511</v>
      </c>
      <c r="R5385" s="89" t="str">
        <f>_xlfn.XLOOKUP(Q5385,匹配表1065!L:L,匹配表1065!O:O)</f>
        <v>A</v>
      </c>
      <c r="S5385" s="93" t="str">
        <f>IFERROR(_xlfn.XLOOKUP(Q5385,匹配表1065!AI:AI,匹配表1065!AJ:AJ),"绿标")</f>
        <v>绿标</v>
      </c>
      <c r="T5385" s="93" t="str" cm="1">
        <f t="array" ref="T5385:U5385">_xlfn.XLOOKUP(Q5385,匹配表1065!L:L,匹配表1065!M:N)</f>
        <v>头痛</v>
      </c>
      <c r="U5385" s="94" t="str">
        <v>神经内科</v>
      </c>
      <c r="V5385" s="95" t="s">
        <v>100</v>
      </c>
      <c r="W5385" s="93">
        <f>_xlfn.XLOOKUP(M5385,匹配表1065!D:D,匹配表1065!F:F)*N5385</f>
        <v>4</v>
      </c>
    </row>
    <row r="5386" customHeight="1" spans="1:23">
      <c r="A5386" s="94" t="s">
        <v>877</v>
      </c>
      <c r="B5386" s="106">
        <v>46217</v>
      </c>
      <c r="C5386" s="91" t="str">
        <f t="shared" si="170"/>
        <v>7月第3周</v>
      </c>
      <c r="D5386" s="94" t="s">
        <v>919</v>
      </c>
      <c r="E5386" s="89" t="str">
        <f t="shared" si="171"/>
        <v>7月第3周--周2</v>
      </c>
      <c r="F5386" s="95" t="s">
        <v>27</v>
      </c>
      <c r="G5386" s="89" t="s">
        <v>63</v>
      </c>
      <c r="H5386" s="92" t="str">
        <f>_xlfn.XLOOKUP(O5386,匹配表1065!T:T,匹配表1065!W:W)</f>
        <v>南京市</v>
      </c>
      <c r="I5386" s="89" t="str">
        <f>_xlfn.XLOOKUP(O5386,匹配表1065!T:T,匹配表1065!X:X)</f>
        <v>PME2001</v>
      </c>
      <c r="J5386" s="95" t="s">
        <v>77</v>
      </c>
      <c r="K5386" s="89" cm="1">
        <f ca="1" t="array" ref="K5386:L5386">_xlfn.XLOOKUP(J5386,匹配表1065!Y:Y,匹配表1065!AA:AB)</f>
        <v>8</v>
      </c>
      <c r="L5386" s="89" t="str">
        <v>3个月以上</v>
      </c>
      <c r="M5386" s="92" t="s">
        <v>30</v>
      </c>
      <c r="N5386" s="95">
        <v>1</v>
      </c>
      <c r="O5386" s="93" t="str">
        <f>_xlfn.XLOOKUP(P5386,匹配表1065!U:U,匹配表1065!T:T)</f>
        <v>HO00000958</v>
      </c>
      <c r="P5386" s="94" t="s">
        <v>65</v>
      </c>
      <c r="Q5386" s="95" t="s">
        <v>66</v>
      </c>
      <c r="R5386" s="89" t="str">
        <f>_xlfn.XLOOKUP(Q5386,匹配表1065!L:L,匹配表1065!O:O)</f>
        <v>A</v>
      </c>
      <c r="S5386" s="93" t="str">
        <f>IFERROR(_xlfn.XLOOKUP(Q5386,匹配表1065!AI:AI,匹配表1065!AJ:AJ),"绿标")</f>
        <v>红标</v>
      </c>
      <c r="T5386" s="93" t="str" cm="1">
        <f t="array" ref="T5386:U5386">_xlfn.XLOOKUP(Q5386,匹配表1065!L:L,匹配表1065!M:N)</f>
        <v>头痛</v>
      </c>
      <c r="U5386" s="94" t="str">
        <v>神经内科</v>
      </c>
      <c r="V5386" s="95" t="s">
        <v>42</v>
      </c>
      <c r="W5386" s="93">
        <f>_xlfn.XLOOKUP(M5386,匹配表1065!D:D,匹配表1065!F:F)*N5386</f>
        <v>12</v>
      </c>
    </row>
    <row r="5387" customHeight="1" spans="1:23">
      <c r="A5387" s="94" t="s">
        <v>877</v>
      </c>
      <c r="B5387" s="106">
        <v>46217</v>
      </c>
      <c r="C5387" s="91" t="str">
        <f t="shared" si="170"/>
        <v>7月第3周</v>
      </c>
      <c r="D5387" s="94" t="s">
        <v>919</v>
      </c>
      <c r="E5387" s="89" t="str">
        <f t="shared" si="171"/>
        <v>7月第3周--周2</v>
      </c>
      <c r="F5387" s="95" t="s">
        <v>27</v>
      </c>
      <c r="G5387" s="89" t="s">
        <v>63</v>
      </c>
      <c r="H5387" s="92" t="str">
        <f>_xlfn.XLOOKUP(O5387,匹配表1065!T:T,匹配表1065!W:W)</f>
        <v>南京市</v>
      </c>
      <c r="I5387" s="89" t="str">
        <f>_xlfn.XLOOKUP(O5387,匹配表1065!T:T,匹配表1065!X:X)</f>
        <v>PME2001</v>
      </c>
      <c r="J5387" s="95" t="s">
        <v>77</v>
      </c>
      <c r="K5387" s="89" cm="1">
        <f ca="1" t="array" ref="K5387:L5387">_xlfn.XLOOKUP(J5387,匹配表1065!Y:Y,匹配表1065!AA:AB)</f>
        <v>8</v>
      </c>
      <c r="L5387" s="89" t="str">
        <v>3个月以上</v>
      </c>
      <c r="M5387" s="92" t="s">
        <v>35</v>
      </c>
      <c r="N5387" s="95">
        <v>1</v>
      </c>
      <c r="O5387" s="93" t="str">
        <f>_xlfn.XLOOKUP(P5387,匹配表1065!U:U,匹配表1065!T:T)</f>
        <v>HO00000958</v>
      </c>
      <c r="P5387" s="94" t="s">
        <v>65</v>
      </c>
      <c r="Q5387" s="95" t="s">
        <v>78</v>
      </c>
      <c r="R5387" s="89" t="str">
        <f>_xlfn.XLOOKUP(Q5387,匹配表1065!L:L,匹配表1065!O:O)</f>
        <v>C</v>
      </c>
      <c r="S5387" s="93" t="str">
        <f>IFERROR(_xlfn.XLOOKUP(Q5387,匹配表1065!AI:AI,匹配表1065!AJ:AJ),"绿标")</f>
        <v>绿标</v>
      </c>
      <c r="T5387" s="93" t="str" cm="1">
        <f t="array" ref="T5387:U5387">_xlfn.XLOOKUP(Q5387,匹配表1065!L:L,匹配表1065!M:N)</f>
        <v>眩晕</v>
      </c>
      <c r="U5387" s="94" t="str">
        <v>神经内科</v>
      </c>
      <c r="V5387" s="95" t="s">
        <v>100</v>
      </c>
      <c r="W5387" s="93">
        <f>_xlfn.XLOOKUP(M5387,匹配表1065!D:D,匹配表1065!F:F)*N5387</f>
        <v>4</v>
      </c>
    </row>
    <row r="5388" customHeight="1" spans="1:23">
      <c r="A5388" s="94" t="s">
        <v>877</v>
      </c>
      <c r="B5388" s="106">
        <v>46217</v>
      </c>
      <c r="C5388" s="91" t="str">
        <f t="shared" si="170"/>
        <v>7月第3周</v>
      </c>
      <c r="D5388" s="94" t="s">
        <v>919</v>
      </c>
      <c r="E5388" s="89" t="str">
        <f t="shared" si="171"/>
        <v>7月第3周--周2</v>
      </c>
      <c r="F5388" s="95" t="s">
        <v>27</v>
      </c>
      <c r="G5388" s="89" t="s">
        <v>63</v>
      </c>
      <c r="H5388" s="92" t="str">
        <f>_xlfn.XLOOKUP(O5388,匹配表1065!T:T,匹配表1065!W:W)</f>
        <v>徐州市</v>
      </c>
      <c r="I5388" s="89" t="str">
        <f>_xlfn.XLOOKUP(O5388,匹配表1065!T:T,匹配表1065!X:X)</f>
        <v>PME2008</v>
      </c>
      <c r="J5388" s="95" t="s">
        <v>71</v>
      </c>
      <c r="K5388" s="89" cm="1">
        <f ca="1" t="array" ref="K5388:L5388">_xlfn.XLOOKUP(J5388,匹配表1065!Y:Y,匹配表1065!AA:AB)</f>
        <v>5</v>
      </c>
      <c r="L5388" s="89" t="str">
        <v>3个月以上</v>
      </c>
      <c r="M5388" s="92" t="s">
        <v>35</v>
      </c>
      <c r="N5388" s="95">
        <v>1</v>
      </c>
      <c r="O5388" s="93" t="str">
        <f>_xlfn.XLOOKUP(P5388,匹配表1065!U:U,匹配表1065!T:T)</f>
        <v>HO00000989</v>
      </c>
      <c r="P5388" s="94" t="s">
        <v>214</v>
      </c>
      <c r="Q5388" s="95" t="s">
        <v>401</v>
      </c>
      <c r="R5388" s="89" t="str">
        <f>_xlfn.XLOOKUP(Q5388,匹配表1065!L:L,匹配表1065!O:O)</f>
        <v>C</v>
      </c>
      <c r="S5388" s="93" t="str">
        <f>IFERROR(_xlfn.XLOOKUP(Q5388,匹配表1065!AI:AI,匹配表1065!AJ:AJ),"绿标")</f>
        <v>绿标</v>
      </c>
      <c r="T5388" s="93" t="str" cm="1">
        <f t="array" ref="T5388:U5388">_xlfn.XLOOKUP(Q5388,匹配表1065!L:L,匹配表1065!M:N)</f>
        <v>眩晕</v>
      </c>
      <c r="U5388" s="94" t="str">
        <v>耳鼻喉科</v>
      </c>
      <c r="V5388" s="95" t="s">
        <v>100</v>
      </c>
      <c r="W5388" s="93">
        <f>_xlfn.XLOOKUP(M5388,匹配表1065!D:D,匹配表1065!F:F)*N5388</f>
        <v>4</v>
      </c>
    </row>
    <row r="5389" customHeight="1" spans="1:23">
      <c r="A5389" s="94" t="s">
        <v>877</v>
      </c>
      <c r="B5389" s="106">
        <v>46217</v>
      </c>
      <c r="C5389" s="91" t="str">
        <f t="shared" si="170"/>
        <v>7月第3周</v>
      </c>
      <c r="D5389" s="94" t="s">
        <v>919</v>
      </c>
      <c r="E5389" s="89" t="str">
        <f t="shared" si="171"/>
        <v>7月第3周--周2</v>
      </c>
      <c r="F5389" s="95" t="s">
        <v>27</v>
      </c>
      <c r="G5389" s="89" t="s">
        <v>63</v>
      </c>
      <c r="H5389" s="92" t="str">
        <f>_xlfn.XLOOKUP(O5389,匹配表1065!T:T,匹配表1065!W:W)</f>
        <v>徐州市</v>
      </c>
      <c r="I5389" s="89" t="str">
        <f>_xlfn.XLOOKUP(O5389,匹配表1065!T:T,匹配表1065!X:X)</f>
        <v>PME2008</v>
      </c>
      <c r="J5389" s="95" t="s">
        <v>81</v>
      </c>
      <c r="K5389" s="89" cm="1">
        <f ca="1" t="array" ref="K5389:L5389">_xlfn.XLOOKUP(J5389,匹配表1065!Y:Y,匹配表1065!AA:AB)</f>
        <v>19</v>
      </c>
      <c r="L5389" s="89" t="str">
        <v>3个月以上</v>
      </c>
      <c r="M5389" s="92" t="s">
        <v>30</v>
      </c>
      <c r="N5389" s="95">
        <v>1</v>
      </c>
      <c r="O5389" s="93" t="str">
        <f>_xlfn.XLOOKUP(P5389,匹配表1065!U:U,匹配表1065!T:T)</f>
        <v>HO00001134</v>
      </c>
      <c r="P5389" s="94" t="s">
        <v>82</v>
      </c>
      <c r="Q5389" s="95" t="s">
        <v>655</v>
      </c>
      <c r="R5389" s="89" t="str">
        <f>_xlfn.XLOOKUP(Q5389,匹配表1065!L:L,匹配表1065!O:O)</f>
        <v>C</v>
      </c>
      <c r="S5389" s="93" t="str">
        <f>IFERROR(_xlfn.XLOOKUP(Q5389,匹配表1065!AI:AI,匹配表1065!AJ:AJ),"绿标")</f>
        <v>黑标</v>
      </c>
      <c r="T5389" s="93" t="str" cm="1">
        <f t="array" ref="T5389:U5389">_xlfn.XLOOKUP(Q5389,匹配表1065!L:L,匹配表1065!M:N)</f>
        <v>眩晕</v>
      </c>
      <c r="U5389" s="94" t="str">
        <v>神经内科</v>
      </c>
      <c r="V5389" s="95" t="s">
        <v>100</v>
      </c>
      <c r="W5389" s="93">
        <f>_xlfn.XLOOKUP(M5389,匹配表1065!D:D,匹配表1065!F:F)*N5389</f>
        <v>12</v>
      </c>
    </row>
    <row r="5390" customHeight="1" spans="1:23">
      <c r="A5390" s="94" t="s">
        <v>877</v>
      </c>
      <c r="B5390" s="106">
        <v>46217</v>
      </c>
      <c r="C5390" s="91" t="str">
        <f t="shared" si="170"/>
        <v>7月第3周</v>
      </c>
      <c r="D5390" s="94" t="s">
        <v>919</v>
      </c>
      <c r="E5390" s="89" t="str">
        <f t="shared" si="171"/>
        <v>7月第3周--周2</v>
      </c>
      <c r="F5390" s="95" t="s">
        <v>27</v>
      </c>
      <c r="G5390" s="89" t="s">
        <v>63</v>
      </c>
      <c r="H5390" s="92" t="str">
        <f>_xlfn.XLOOKUP(O5390,匹配表1065!T:T,匹配表1065!W:W)</f>
        <v>徐州市</v>
      </c>
      <c r="I5390" s="89" t="str">
        <f>_xlfn.XLOOKUP(O5390,匹配表1065!T:T,匹配表1065!X:X)</f>
        <v>PME2008</v>
      </c>
      <c r="J5390" s="95" t="s">
        <v>81</v>
      </c>
      <c r="K5390" s="89" cm="1">
        <f ca="1" t="array" ref="K5390:L5390">_xlfn.XLOOKUP(J5390,匹配表1065!Y:Y,匹配表1065!AA:AB)</f>
        <v>19</v>
      </c>
      <c r="L5390" s="89" t="str">
        <v>3个月以上</v>
      </c>
      <c r="M5390" s="92" t="s">
        <v>35</v>
      </c>
      <c r="N5390" s="95">
        <v>1</v>
      </c>
      <c r="O5390" s="93" t="str">
        <f>_xlfn.XLOOKUP(P5390,匹配表1065!U:U,匹配表1065!T:T)</f>
        <v>HO00001134</v>
      </c>
      <c r="P5390" s="94" t="s">
        <v>82</v>
      </c>
      <c r="Q5390" s="95" t="s">
        <v>280</v>
      </c>
      <c r="R5390" s="89" t="str">
        <f>_xlfn.XLOOKUP(Q5390,匹配表1065!L:L,匹配表1065!O:O)</f>
        <v>D</v>
      </c>
      <c r="S5390" s="93" t="str">
        <f>IFERROR(_xlfn.XLOOKUP(Q5390,匹配表1065!AI:AI,匹配表1065!AJ:AJ),"绿标")</f>
        <v>红标</v>
      </c>
      <c r="T5390" s="93" t="str" cm="1">
        <f t="array" ref="T5390:U5390">_xlfn.XLOOKUP(Q5390,匹配表1065!L:L,匹配表1065!M:N)</f>
        <v>疼痛</v>
      </c>
      <c r="U5390" s="94" t="str">
        <v>疼痛科</v>
      </c>
      <c r="V5390" s="95" t="s">
        <v>33</v>
      </c>
      <c r="W5390" s="93">
        <f>_xlfn.XLOOKUP(M5390,匹配表1065!D:D,匹配表1065!F:F)*N5390</f>
        <v>4</v>
      </c>
    </row>
    <row r="5391" customHeight="1" spans="1:23">
      <c r="A5391" s="94" t="s">
        <v>877</v>
      </c>
      <c r="B5391" s="106">
        <v>46217</v>
      </c>
      <c r="C5391" s="91" t="str">
        <f t="shared" si="170"/>
        <v>7月第3周</v>
      </c>
      <c r="D5391" s="94" t="s">
        <v>919</v>
      </c>
      <c r="E5391" s="89" t="str">
        <f t="shared" si="171"/>
        <v>7月第3周--周2</v>
      </c>
      <c r="F5391" s="95" t="s">
        <v>27</v>
      </c>
      <c r="G5391" s="89" t="s">
        <v>63</v>
      </c>
      <c r="H5391" s="92" t="str">
        <f>_xlfn.XLOOKUP(O5391,匹配表1065!T:T,匹配表1065!W:W)</f>
        <v>南京市</v>
      </c>
      <c r="I5391" s="89" t="str">
        <f>_xlfn.XLOOKUP(O5391,匹配表1065!T:T,匹配表1065!X:X)</f>
        <v>PME2001</v>
      </c>
      <c r="J5391" s="95" t="s">
        <v>64</v>
      </c>
      <c r="K5391" s="89" cm="1">
        <f ca="1" t="array" ref="K5391:L5391">_xlfn.XLOOKUP(J5391,匹配表1065!Y:Y,匹配表1065!AA:AB)</f>
        <v>31</v>
      </c>
      <c r="L5391" s="89" t="str">
        <v>3个月以上</v>
      </c>
      <c r="M5391" s="92" t="s">
        <v>35</v>
      </c>
      <c r="N5391" s="95">
        <v>1</v>
      </c>
      <c r="O5391" s="93" t="str">
        <f>_xlfn.XLOOKUP(P5391,匹配表1065!U:U,匹配表1065!T:T)</f>
        <v>HO00000958</v>
      </c>
      <c r="P5391" s="94" t="s">
        <v>65</v>
      </c>
      <c r="Q5391" s="95" t="s">
        <v>467</v>
      </c>
      <c r="R5391" s="89" t="str">
        <f>_xlfn.XLOOKUP(Q5391,匹配表1065!L:L,匹配表1065!O:O)</f>
        <v>B</v>
      </c>
      <c r="S5391" s="93" t="str">
        <f>IFERROR(_xlfn.XLOOKUP(Q5391,匹配表1065!AI:AI,匹配表1065!AJ:AJ),"绿标")</f>
        <v>绿标</v>
      </c>
      <c r="T5391" s="93" t="str" cm="1">
        <f t="array" ref="T5391:U5391">_xlfn.XLOOKUP(Q5391,匹配表1065!L:L,匹配表1065!M:N)</f>
        <v>脑血管</v>
      </c>
      <c r="U5391" s="94" t="str">
        <v>神经内科</v>
      </c>
      <c r="V5391" s="95" t="s">
        <v>33</v>
      </c>
      <c r="W5391" s="93">
        <f>_xlfn.XLOOKUP(M5391,匹配表1065!D:D,匹配表1065!F:F)*N5391</f>
        <v>4</v>
      </c>
    </row>
    <row r="5392" customHeight="1" spans="1:23">
      <c r="A5392" s="94" t="s">
        <v>877</v>
      </c>
      <c r="B5392" s="106">
        <v>46217</v>
      </c>
      <c r="C5392" s="91" t="str">
        <f t="shared" si="170"/>
        <v>7月第3周</v>
      </c>
      <c r="D5392" s="94" t="s">
        <v>919</v>
      </c>
      <c r="E5392" s="89" t="str">
        <f t="shared" si="171"/>
        <v>7月第3周--周2</v>
      </c>
      <c r="F5392" s="95" t="s">
        <v>27</v>
      </c>
      <c r="G5392" s="89" t="s">
        <v>63</v>
      </c>
      <c r="H5392" s="92" t="str">
        <f>_xlfn.XLOOKUP(O5392,匹配表1065!T:T,匹配表1065!W:W)</f>
        <v>南京市</v>
      </c>
      <c r="I5392" s="89" t="str">
        <f>_xlfn.XLOOKUP(O5392,匹配表1065!T:T,匹配表1065!X:X)</f>
        <v>PME2002</v>
      </c>
      <c r="J5392" s="95" t="s">
        <v>410</v>
      </c>
      <c r="K5392" s="89" cm="1">
        <f ca="1" t="array" ref="K5392:L5392">_xlfn.XLOOKUP(J5392,匹配表1065!Y:Y,匹配表1065!AA:AB)</f>
        <v>1</v>
      </c>
      <c r="L5392" s="89" t="str">
        <v>3个月以内</v>
      </c>
      <c r="M5392" s="92" t="s">
        <v>30</v>
      </c>
      <c r="N5392" s="95">
        <v>1</v>
      </c>
      <c r="O5392" s="93" t="str">
        <f>_xlfn.XLOOKUP(P5392,匹配表1065!U:U,匹配表1065!T:T)</f>
        <v>HO00000964</v>
      </c>
      <c r="P5392" s="94" t="s">
        <v>90</v>
      </c>
      <c r="Q5392" s="95" t="s">
        <v>213</v>
      </c>
      <c r="R5392" s="89" t="str">
        <f>_xlfn.XLOOKUP(Q5392,匹配表1065!L:L,匹配表1065!O:O)</f>
        <v>A</v>
      </c>
      <c r="S5392" s="93" t="str">
        <f>IFERROR(_xlfn.XLOOKUP(Q5392,匹配表1065!AI:AI,匹配表1065!AJ:AJ),"绿标")</f>
        <v>红标</v>
      </c>
      <c r="T5392" s="93" t="str" cm="1">
        <f t="array" ref="T5392:U5392">_xlfn.XLOOKUP(Q5392,匹配表1065!L:L,匹配表1065!M:N)</f>
        <v>头痛</v>
      </c>
      <c r="U5392" s="94" t="str">
        <v>神经内科</v>
      </c>
      <c r="V5392" s="95" t="s">
        <v>100</v>
      </c>
      <c r="W5392" s="93">
        <f>_xlfn.XLOOKUP(M5392,匹配表1065!D:D,匹配表1065!F:F)*N5392</f>
        <v>12</v>
      </c>
    </row>
    <row r="5393" customHeight="1" spans="1:23">
      <c r="A5393" s="94" t="s">
        <v>877</v>
      </c>
      <c r="B5393" s="106">
        <v>46217</v>
      </c>
      <c r="C5393" s="91" t="str">
        <f t="shared" si="170"/>
        <v>7月第3周</v>
      </c>
      <c r="D5393" s="94" t="s">
        <v>919</v>
      </c>
      <c r="E5393" s="89" t="str">
        <f t="shared" si="171"/>
        <v>7月第3周--周2</v>
      </c>
      <c r="F5393" s="95" t="s">
        <v>27</v>
      </c>
      <c r="G5393" s="95" t="s">
        <v>28</v>
      </c>
      <c r="H5393" s="92" t="str">
        <f>_xlfn.XLOOKUP(O5393,匹配表1065!T:T,匹配表1065!W:W)</f>
        <v>南京市</v>
      </c>
      <c r="I5393" s="89" t="str">
        <f>_xlfn.XLOOKUP(O5393,匹配表1065!T:T,匹配表1065!X:X)</f>
        <v>PME2006</v>
      </c>
      <c r="J5393" s="95" t="s">
        <v>29</v>
      </c>
      <c r="K5393" s="89" cm="1">
        <f ca="1" t="array" ref="K5393:L5393">_xlfn.XLOOKUP(J5393,匹配表1065!Y:Y,匹配表1065!AA:AB)</f>
        <v>15</v>
      </c>
      <c r="L5393" s="89" t="str">
        <v>3个月以上</v>
      </c>
      <c r="M5393" s="92" t="s">
        <v>35</v>
      </c>
      <c r="N5393" s="95">
        <v>1</v>
      </c>
      <c r="O5393" s="93" t="str">
        <f>_xlfn.XLOOKUP(P5393,匹配表1065!U:U,匹配表1065!T:T)</f>
        <v>HO00000965</v>
      </c>
      <c r="P5393" s="94" t="s">
        <v>31</v>
      </c>
      <c r="Q5393" s="95" t="s">
        <v>485</v>
      </c>
      <c r="R5393" s="89" t="str">
        <f>_xlfn.XLOOKUP(Q5393,匹配表1065!L:L,匹配表1065!O:O)</f>
        <v>A</v>
      </c>
      <c r="S5393" s="93" t="str">
        <f>IFERROR(_xlfn.XLOOKUP(Q5393,匹配表1065!AI:AI,匹配表1065!AJ:AJ),"绿标")</f>
        <v>绿标</v>
      </c>
      <c r="T5393" s="93" t="str" cm="1">
        <f t="array" ref="T5393:U5393">_xlfn.XLOOKUP(Q5393,匹配表1065!L:L,匹配表1065!M:N)</f>
        <v>头痛</v>
      </c>
      <c r="U5393" s="94" t="str">
        <v>神经内科</v>
      </c>
      <c r="V5393" s="95" t="s">
        <v>58</v>
      </c>
      <c r="W5393" s="93">
        <f>_xlfn.XLOOKUP(M5393,匹配表1065!D:D,匹配表1065!F:F)*N5393</f>
        <v>4</v>
      </c>
    </row>
    <row r="5394" customHeight="1" spans="1:23">
      <c r="A5394" s="94" t="s">
        <v>877</v>
      </c>
      <c r="B5394" s="106">
        <v>46217</v>
      </c>
      <c r="C5394" s="91" t="str">
        <f t="shared" si="170"/>
        <v>7月第3周</v>
      </c>
      <c r="D5394" s="94" t="s">
        <v>919</v>
      </c>
      <c r="E5394" s="89" t="str">
        <f t="shared" si="171"/>
        <v>7月第3周--周2</v>
      </c>
      <c r="F5394" s="95" t="s">
        <v>27</v>
      </c>
      <c r="G5394" s="95" t="s">
        <v>28</v>
      </c>
      <c r="H5394" s="92" t="str">
        <f>_xlfn.XLOOKUP(O5394,匹配表1065!T:T,匹配表1065!W:W)</f>
        <v>南京市</v>
      </c>
      <c r="I5394" s="89" t="str">
        <f>_xlfn.XLOOKUP(O5394,匹配表1065!T:T,匹配表1065!X:X)</f>
        <v>PME2006</v>
      </c>
      <c r="J5394" s="95" t="s">
        <v>29</v>
      </c>
      <c r="K5394" s="89" cm="1">
        <f ca="1" t="array" ref="K5394:L5394">_xlfn.XLOOKUP(J5394,匹配表1065!Y:Y,匹配表1065!AA:AB)</f>
        <v>15</v>
      </c>
      <c r="L5394" s="89" t="str">
        <v>3个月以上</v>
      </c>
      <c r="M5394" s="92" t="s">
        <v>35</v>
      </c>
      <c r="N5394" s="95">
        <v>1</v>
      </c>
      <c r="O5394" s="93" t="str">
        <f>_xlfn.XLOOKUP(P5394,匹配表1065!U:U,匹配表1065!T:T)</f>
        <v>HO00016614</v>
      </c>
      <c r="P5394" s="94" t="s">
        <v>540</v>
      </c>
      <c r="Q5394" s="95" t="s">
        <v>729</v>
      </c>
      <c r="R5394" s="89" t="str">
        <f>_xlfn.XLOOKUP(Q5394,匹配表1065!L:L,匹配表1065!O:O)</f>
        <v>C</v>
      </c>
      <c r="S5394" s="93" t="str">
        <f>IFERROR(_xlfn.XLOOKUP(Q5394,匹配表1065!AI:AI,匹配表1065!AJ:AJ),"绿标")</f>
        <v>黑标</v>
      </c>
      <c r="T5394" s="93" t="str" cm="1">
        <f t="array" ref="T5394:U5394">_xlfn.XLOOKUP(Q5394,匹配表1065!L:L,匹配表1065!M:N)</f>
        <v>眩晕</v>
      </c>
      <c r="U5394" s="94" t="str">
        <v>神经内科</v>
      </c>
      <c r="V5394" s="95" t="s">
        <v>58</v>
      </c>
      <c r="W5394" s="93">
        <f>_xlfn.XLOOKUP(M5394,匹配表1065!D:D,匹配表1065!F:F)*N5394</f>
        <v>4</v>
      </c>
    </row>
    <row r="5395" customHeight="1" spans="1:23">
      <c r="A5395" s="94" t="s">
        <v>877</v>
      </c>
      <c r="B5395" s="106">
        <v>46217</v>
      </c>
      <c r="C5395" s="91" t="str">
        <f t="shared" si="170"/>
        <v>7月第3周</v>
      </c>
      <c r="D5395" s="94" t="s">
        <v>919</v>
      </c>
      <c r="E5395" s="89" t="str">
        <f t="shared" si="171"/>
        <v>7月第3周--周2</v>
      </c>
      <c r="F5395" s="95" t="s">
        <v>27</v>
      </c>
      <c r="G5395" s="95" t="s">
        <v>28</v>
      </c>
      <c r="H5395" s="92" t="str">
        <f>_xlfn.XLOOKUP(O5395,匹配表1065!T:T,匹配表1065!W:W)</f>
        <v>扬州市</v>
      </c>
      <c r="I5395" s="89" t="str">
        <f>_xlfn.XLOOKUP(O5395,匹配表1065!T:T,匹配表1065!X:X)</f>
        <v>PME2012</v>
      </c>
      <c r="J5395" s="95" t="s">
        <v>60</v>
      </c>
      <c r="K5395" s="89" cm="1">
        <f ca="1" t="array" ref="K5395:L5395">_xlfn.XLOOKUP(J5395,匹配表1065!Y:Y,匹配表1065!AA:AB)</f>
        <v>13</v>
      </c>
      <c r="L5395" s="89" t="str">
        <v>3个月以上</v>
      </c>
      <c r="M5395" s="92" t="s">
        <v>30</v>
      </c>
      <c r="N5395" s="95">
        <v>1</v>
      </c>
      <c r="O5395" s="93" t="str">
        <f>_xlfn.XLOOKUP(P5395,匹配表1065!U:U,匹配表1065!T:T)</f>
        <v>HO00000968</v>
      </c>
      <c r="P5395" s="94" t="s">
        <v>61</v>
      </c>
      <c r="Q5395" s="95" t="s">
        <v>617</v>
      </c>
      <c r="R5395" s="89" t="str">
        <f>_xlfn.XLOOKUP(Q5395,匹配表1065!L:L,匹配表1065!O:O)</f>
        <v>B</v>
      </c>
      <c r="S5395" s="93" t="str">
        <f>IFERROR(_xlfn.XLOOKUP(Q5395,匹配表1065!AI:AI,匹配表1065!AJ:AJ),"绿标")</f>
        <v>绿标</v>
      </c>
      <c r="T5395" s="93" t="str" cm="1">
        <f t="array" ref="T5395:U5395">_xlfn.XLOOKUP(Q5395,匹配表1065!L:L,匹配表1065!M:N)</f>
        <v>脑血管</v>
      </c>
      <c r="U5395" s="94" t="str">
        <v>神经内科</v>
      </c>
      <c r="V5395" s="95" t="s">
        <v>33</v>
      </c>
      <c r="W5395" s="93">
        <f>_xlfn.XLOOKUP(M5395,匹配表1065!D:D,匹配表1065!F:F)*N5395</f>
        <v>12</v>
      </c>
    </row>
    <row r="5396" customHeight="1" spans="1:23">
      <c r="A5396" s="94" t="s">
        <v>877</v>
      </c>
      <c r="B5396" s="106">
        <v>46217</v>
      </c>
      <c r="C5396" s="91" t="str">
        <f t="shared" si="170"/>
        <v>7月第3周</v>
      </c>
      <c r="D5396" s="94" t="s">
        <v>919</v>
      </c>
      <c r="E5396" s="89" t="str">
        <f t="shared" si="171"/>
        <v>7月第3周--周2</v>
      </c>
      <c r="F5396" s="95" t="s">
        <v>27</v>
      </c>
      <c r="G5396" s="95" t="s">
        <v>28</v>
      </c>
      <c r="H5396" s="92" t="str">
        <f>_xlfn.XLOOKUP(O5396,匹配表1065!T:T,匹配表1065!W:W)</f>
        <v>南京市</v>
      </c>
      <c r="I5396" s="89" t="str">
        <f>_xlfn.XLOOKUP(O5396,匹配表1065!T:T,匹配表1065!X:X)</f>
        <v>PME2039</v>
      </c>
      <c r="J5396" s="95" t="s">
        <v>39</v>
      </c>
      <c r="K5396" s="89" cm="1">
        <f ca="1" t="array" ref="K5396:L5396">_xlfn.XLOOKUP(J5396,匹配表1065!Y:Y,匹配表1065!AA:AB)</f>
        <v>7</v>
      </c>
      <c r="L5396" s="89" t="str">
        <v>3个月以上</v>
      </c>
      <c r="M5396" s="92" t="s">
        <v>55</v>
      </c>
      <c r="N5396" s="95">
        <v>1</v>
      </c>
      <c r="O5396" s="93" t="str">
        <f>_xlfn.XLOOKUP(P5396,匹配表1065!U:U,匹配表1065!T:T)</f>
        <v>HO00000971</v>
      </c>
      <c r="P5396" s="94" t="s">
        <v>40</v>
      </c>
      <c r="Q5396" s="95" t="s">
        <v>442</v>
      </c>
      <c r="R5396" s="89" t="str">
        <f>_xlfn.XLOOKUP(Q5396,匹配表1065!L:L,匹配表1065!O:O)</f>
        <v>C</v>
      </c>
      <c r="S5396" s="93" t="str">
        <f>IFERROR(_xlfn.XLOOKUP(Q5396,匹配表1065!AI:AI,匹配表1065!AJ:AJ),"绿标")</f>
        <v>绿标</v>
      </c>
      <c r="T5396" s="93" t="str" cm="1">
        <f t="array" ref="T5396:U5396">_xlfn.XLOOKUP(Q5396,匹配表1065!L:L,匹配表1065!M:N)</f>
        <v>眩晕</v>
      </c>
      <c r="U5396" s="94" t="str">
        <v>耳鼻喉科</v>
      </c>
      <c r="V5396" s="95" t="s">
        <v>100</v>
      </c>
      <c r="W5396" s="93">
        <f>_xlfn.XLOOKUP(M5396,匹配表1065!D:D,匹配表1065!F:F)*N5396</f>
        <v>8</v>
      </c>
    </row>
    <row r="5397" customHeight="1" spans="1:23">
      <c r="A5397" s="94" t="s">
        <v>877</v>
      </c>
      <c r="B5397" s="106">
        <v>46217</v>
      </c>
      <c r="C5397" s="91" t="str">
        <f t="shared" si="170"/>
        <v>7月第3周</v>
      </c>
      <c r="D5397" s="94" t="s">
        <v>919</v>
      </c>
      <c r="E5397" s="89" t="str">
        <f t="shared" si="171"/>
        <v>7月第3周--周2</v>
      </c>
      <c r="F5397" s="95" t="s">
        <v>27</v>
      </c>
      <c r="G5397" s="95" t="s">
        <v>28</v>
      </c>
      <c r="H5397" s="92" t="str">
        <f>_xlfn.XLOOKUP(O5397,匹配表1065!T:T,匹配表1065!W:W)</f>
        <v>镇江市</v>
      </c>
      <c r="I5397" s="89" t="str">
        <f>_xlfn.XLOOKUP(O5397,匹配表1065!T:T,匹配表1065!X:X)</f>
        <v>PME2039</v>
      </c>
      <c r="J5397" s="95" t="s">
        <v>39</v>
      </c>
      <c r="K5397" s="89" cm="1">
        <f ca="1" t="array" ref="K5397:L5397">_xlfn.XLOOKUP(J5397,匹配表1065!Y:Y,匹配表1065!AA:AB)</f>
        <v>7</v>
      </c>
      <c r="L5397" s="89" t="str">
        <v>3个月以上</v>
      </c>
      <c r="M5397" s="92" t="s">
        <v>35</v>
      </c>
      <c r="N5397" s="95">
        <v>1</v>
      </c>
      <c r="O5397" s="93" t="str">
        <f>_xlfn.XLOOKUP(P5397,匹配表1065!U:U,匹配表1065!T:T)</f>
        <v>HO00001014</v>
      </c>
      <c r="P5397" s="94" t="s">
        <v>266</v>
      </c>
      <c r="Q5397" s="95" t="s">
        <v>804</v>
      </c>
      <c r="R5397" s="89" t="str">
        <f>_xlfn.XLOOKUP(Q5397,匹配表1065!L:L,匹配表1065!O:O)</f>
        <v>B</v>
      </c>
      <c r="S5397" s="93" t="str">
        <f>IFERROR(_xlfn.XLOOKUP(Q5397,匹配表1065!AI:AI,匹配表1065!AJ:AJ),"绿标")</f>
        <v>绿标</v>
      </c>
      <c r="T5397" s="93" t="str" cm="1">
        <f t="array" ref="T5397:U5397">_xlfn.XLOOKUP(Q5397,匹配表1065!L:L,匹配表1065!M:N)</f>
        <v>脑血管</v>
      </c>
      <c r="U5397" s="94" t="str">
        <v>神经内科</v>
      </c>
      <c r="V5397" s="95" t="s">
        <v>33</v>
      </c>
      <c r="W5397" s="93">
        <f>_xlfn.XLOOKUP(M5397,匹配表1065!D:D,匹配表1065!F:F)*N5397</f>
        <v>4</v>
      </c>
    </row>
    <row r="5398" customHeight="1" spans="1:23">
      <c r="A5398" s="94" t="s">
        <v>877</v>
      </c>
      <c r="B5398" s="106">
        <v>46217</v>
      </c>
      <c r="C5398" s="91" t="str">
        <f t="shared" si="170"/>
        <v>7月第3周</v>
      </c>
      <c r="D5398" s="94" t="s">
        <v>919</v>
      </c>
      <c r="E5398" s="89" t="str">
        <f t="shared" si="171"/>
        <v>7月第3周--周2</v>
      </c>
      <c r="F5398" s="95" t="s">
        <v>27</v>
      </c>
      <c r="G5398" s="95" t="s">
        <v>28</v>
      </c>
      <c r="H5398" s="92" t="str">
        <f>_xlfn.XLOOKUP(O5398,匹配表1065!T:T,匹配表1065!W:W)</f>
        <v>常州市</v>
      </c>
      <c r="I5398" s="89" t="str">
        <f>_xlfn.XLOOKUP(O5398,匹配表1065!T:T,匹配表1065!X:X)</f>
        <v>PME2015</v>
      </c>
      <c r="J5398" s="95" t="s">
        <v>45</v>
      </c>
      <c r="K5398" s="89" cm="1">
        <f ca="1" t="array" ref="K5398:L5398">_xlfn.XLOOKUP(J5398,匹配表1065!Y:Y,匹配表1065!AA:AB)</f>
        <v>9</v>
      </c>
      <c r="L5398" s="89" t="str">
        <v>3个月以上</v>
      </c>
      <c r="M5398" s="92" t="s">
        <v>35</v>
      </c>
      <c r="N5398" s="95">
        <v>1</v>
      </c>
      <c r="O5398" s="93" t="str">
        <f>_xlfn.XLOOKUP(P5398,匹配表1065!U:U,匹配表1065!T:T)</f>
        <v>HO00000941</v>
      </c>
      <c r="P5398" s="94" t="s">
        <v>542</v>
      </c>
      <c r="Q5398" s="95" t="s">
        <v>845</v>
      </c>
      <c r="R5398" s="89" t="str">
        <f>_xlfn.XLOOKUP(Q5398,匹配表1065!L:L,匹配表1065!O:O)</f>
        <v>B</v>
      </c>
      <c r="S5398" s="93" t="str">
        <f>IFERROR(_xlfn.XLOOKUP(Q5398,匹配表1065!AI:AI,匹配表1065!AJ:AJ),"绿标")</f>
        <v>绿标</v>
      </c>
      <c r="T5398" s="93" t="str" cm="1">
        <f t="array" ref="T5398:U5398">_xlfn.XLOOKUP(Q5398,匹配表1065!L:L,匹配表1065!M:N)</f>
        <v>脑血管</v>
      </c>
      <c r="U5398" s="94" t="str">
        <v>神经内科</v>
      </c>
      <c r="V5398" s="95" t="s">
        <v>33</v>
      </c>
      <c r="W5398" s="93">
        <f>_xlfn.XLOOKUP(M5398,匹配表1065!D:D,匹配表1065!F:F)*N5398</f>
        <v>4</v>
      </c>
    </row>
    <row r="5399" customHeight="1" spans="1:23">
      <c r="A5399" s="94" t="s">
        <v>877</v>
      </c>
      <c r="B5399" s="106">
        <v>46217</v>
      </c>
      <c r="C5399" s="91" t="str">
        <f t="shared" si="170"/>
        <v>7月第3周</v>
      </c>
      <c r="D5399" s="94" t="s">
        <v>919</v>
      </c>
      <c r="E5399" s="89" t="str">
        <f t="shared" si="171"/>
        <v>7月第3周--周2</v>
      </c>
      <c r="F5399" s="95" t="s">
        <v>27</v>
      </c>
      <c r="G5399" s="95" t="s">
        <v>28</v>
      </c>
      <c r="H5399" s="92" t="str">
        <f>_xlfn.XLOOKUP(O5399,匹配表1065!T:T,匹配表1065!W:W)</f>
        <v>常州市</v>
      </c>
      <c r="I5399" s="89" t="str">
        <f>_xlfn.XLOOKUP(O5399,匹配表1065!T:T,匹配表1065!X:X)</f>
        <v>PME2015</v>
      </c>
      <c r="J5399" s="95" t="s">
        <v>45</v>
      </c>
      <c r="K5399" s="89" cm="1">
        <f ca="1" t="array" ref="K5399:L5399">_xlfn.XLOOKUP(J5399,匹配表1065!Y:Y,匹配表1065!AA:AB)</f>
        <v>9</v>
      </c>
      <c r="L5399" s="89" t="str">
        <v>3个月以上</v>
      </c>
      <c r="M5399" s="92" t="s">
        <v>35</v>
      </c>
      <c r="N5399" s="95">
        <v>1</v>
      </c>
      <c r="O5399" s="93" t="str">
        <f>_xlfn.XLOOKUP(P5399,匹配表1065!U:U,匹配表1065!T:T)</f>
        <v>HO00000940</v>
      </c>
      <c r="P5399" s="94" t="s">
        <v>203</v>
      </c>
      <c r="Q5399" s="95" t="s">
        <v>373</v>
      </c>
      <c r="R5399" s="89" t="str">
        <f>_xlfn.XLOOKUP(Q5399,匹配表1065!L:L,匹配表1065!O:O)</f>
        <v>C</v>
      </c>
      <c r="S5399" s="93" t="str">
        <f>IFERROR(_xlfn.XLOOKUP(Q5399,匹配表1065!AI:AI,匹配表1065!AJ:AJ),"绿标")</f>
        <v>绿标</v>
      </c>
      <c r="T5399" s="93" t="str" cm="1">
        <f t="array" ref="T5399:U5399">_xlfn.XLOOKUP(Q5399,匹配表1065!L:L,匹配表1065!M:N)</f>
        <v>眩晕</v>
      </c>
      <c r="U5399" s="94" t="str">
        <v>耳鼻喉科</v>
      </c>
      <c r="V5399" s="95" t="s">
        <v>100</v>
      </c>
      <c r="W5399" s="93">
        <f>_xlfn.XLOOKUP(M5399,匹配表1065!D:D,匹配表1065!F:F)*N5399</f>
        <v>4</v>
      </c>
    </row>
    <row r="5400" customHeight="1" spans="1:23">
      <c r="A5400" s="94" t="s">
        <v>877</v>
      </c>
      <c r="B5400" s="106">
        <v>46217</v>
      </c>
      <c r="C5400" s="91" t="str">
        <f t="shared" si="170"/>
        <v>7月第3周</v>
      </c>
      <c r="D5400" s="94" t="s">
        <v>919</v>
      </c>
      <c r="E5400" s="89" t="str">
        <f t="shared" si="171"/>
        <v>7月第3周--周2</v>
      </c>
      <c r="F5400" s="95" t="s">
        <v>27</v>
      </c>
      <c r="G5400" s="95" t="s">
        <v>28</v>
      </c>
      <c r="H5400" s="92" t="str">
        <f>_xlfn.XLOOKUP(O5400,匹配表1065!T:T,匹配表1065!W:W)</f>
        <v>南京市</v>
      </c>
      <c r="I5400" s="89" t="str">
        <f>_xlfn.XLOOKUP(O5400,匹配表1065!T:T,匹配表1065!X:X)</f>
        <v>PME2005</v>
      </c>
      <c r="J5400" s="95" t="s">
        <v>54</v>
      </c>
      <c r="K5400" s="89" cm="1">
        <f ca="1" t="array" ref="K5400:L5400">_xlfn.XLOOKUP(J5400,匹配表1065!Y:Y,匹配表1065!AA:AB)</f>
        <v>3</v>
      </c>
      <c r="L5400" s="89" t="str">
        <v>3个月以上</v>
      </c>
      <c r="M5400" s="92" t="s">
        <v>55</v>
      </c>
      <c r="N5400" s="95">
        <v>1</v>
      </c>
      <c r="O5400" s="93" t="str">
        <f>_xlfn.XLOOKUP(P5400,匹配表1065!U:U,匹配表1065!T:T)</f>
        <v>HO00000975</v>
      </c>
      <c r="P5400" s="94" t="s">
        <v>56</v>
      </c>
      <c r="Q5400" s="95" t="s">
        <v>264</v>
      </c>
      <c r="R5400" s="89" t="str">
        <f>_xlfn.XLOOKUP(Q5400,匹配表1065!L:L,匹配表1065!O:O)</f>
        <v>A</v>
      </c>
      <c r="S5400" s="93" t="str">
        <f>IFERROR(_xlfn.XLOOKUP(Q5400,匹配表1065!AI:AI,匹配表1065!AJ:AJ),"绿标")</f>
        <v>红标</v>
      </c>
      <c r="T5400" s="93" t="str" cm="1">
        <f t="array" ref="T5400:U5400">_xlfn.XLOOKUP(Q5400,匹配表1065!L:L,匹配表1065!M:N)</f>
        <v>头痛</v>
      </c>
      <c r="U5400" s="94" t="str">
        <v>神经内科</v>
      </c>
      <c r="V5400" s="95" t="s">
        <v>58</v>
      </c>
      <c r="W5400" s="93">
        <f>_xlfn.XLOOKUP(M5400,匹配表1065!D:D,匹配表1065!F:F)*N5400</f>
        <v>8</v>
      </c>
    </row>
    <row r="5401" customHeight="1" spans="1:23">
      <c r="A5401" s="94" t="s">
        <v>877</v>
      </c>
      <c r="B5401" s="106">
        <v>46217</v>
      </c>
      <c r="C5401" s="91" t="str">
        <f t="shared" si="170"/>
        <v>7月第3周</v>
      </c>
      <c r="D5401" s="94" t="s">
        <v>919</v>
      </c>
      <c r="E5401" s="89" t="str">
        <f t="shared" si="171"/>
        <v>7月第3周--周2</v>
      </c>
      <c r="F5401" s="95" t="s">
        <v>27</v>
      </c>
      <c r="G5401" s="95" t="s">
        <v>28</v>
      </c>
      <c r="H5401" s="92" t="str">
        <f>_xlfn.XLOOKUP(O5401,匹配表1065!T:T,匹配表1065!W:W)</f>
        <v>南京市</v>
      </c>
      <c r="I5401" s="89" t="str">
        <f>_xlfn.XLOOKUP(O5401,匹配表1065!T:T,匹配表1065!X:X)</f>
        <v>PME2005</v>
      </c>
      <c r="J5401" s="95" t="s">
        <v>54</v>
      </c>
      <c r="K5401" s="89" cm="1">
        <f ca="1" t="array" ref="K5401:L5401">_xlfn.XLOOKUP(J5401,匹配表1065!Y:Y,匹配表1065!AA:AB)</f>
        <v>3</v>
      </c>
      <c r="L5401" s="89" t="str">
        <v>3个月以上</v>
      </c>
      <c r="M5401" s="92" t="s">
        <v>202</v>
      </c>
      <c r="N5401" s="95">
        <v>1</v>
      </c>
      <c r="O5401" s="93" t="str">
        <f>_xlfn.XLOOKUP(P5401,匹配表1065!U:U,匹配表1065!T:T)</f>
        <v>HO00000975</v>
      </c>
      <c r="P5401" s="94" t="s">
        <v>56</v>
      </c>
      <c r="Q5401" s="95" t="s">
        <v>264</v>
      </c>
      <c r="R5401" s="89" t="str">
        <f>_xlfn.XLOOKUP(Q5401,匹配表1065!L:L,匹配表1065!O:O)</f>
        <v>A</v>
      </c>
      <c r="S5401" s="93" t="str">
        <f>IFERROR(_xlfn.XLOOKUP(Q5401,匹配表1065!AI:AI,匹配表1065!AJ:AJ),"绿标")</f>
        <v>红标</v>
      </c>
      <c r="T5401" s="93" t="str" cm="1">
        <f t="array" ref="T5401:U5401">_xlfn.XLOOKUP(Q5401,匹配表1065!L:L,匹配表1065!M:N)</f>
        <v>头痛</v>
      </c>
      <c r="U5401" s="94" t="str">
        <v>神经内科</v>
      </c>
      <c r="V5401" s="95" t="s">
        <v>33</v>
      </c>
      <c r="W5401" s="93">
        <f>_xlfn.XLOOKUP(M5401,匹配表1065!D:D,匹配表1065!F:F)*N5401</f>
        <v>16</v>
      </c>
    </row>
    <row r="5402" customHeight="1" spans="1:23">
      <c r="A5402" s="94" t="s">
        <v>877</v>
      </c>
      <c r="B5402" s="106">
        <v>46217</v>
      </c>
      <c r="C5402" s="91" t="str">
        <f t="shared" si="170"/>
        <v>7月第3周</v>
      </c>
      <c r="D5402" s="94" t="s">
        <v>919</v>
      </c>
      <c r="E5402" s="89" t="str">
        <f t="shared" si="171"/>
        <v>7月第3周--周2</v>
      </c>
      <c r="F5402" s="95" t="s">
        <v>27</v>
      </c>
      <c r="G5402" s="95" t="s">
        <v>28</v>
      </c>
      <c r="H5402" s="92" t="str">
        <f>_xlfn.XLOOKUP(O5402,匹配表1065!T:T,匹配表1065!W:W)</f>
        <v>南京市</v>
      </c>
      <c r="I5402" s="89" t="str">
        <f>_xlfn.XLOOKUP(O5402,匹配表1065!T:T,匹配表1065!X:X)</f>
        <v>PME2005</v>
      </c>
      <c r="J5402" s="95" t="s">
        <v>54</v>
      </c>
      <c r="K5402" s="89" cm="1">
        <f ca="1" t="array" ref="K5402:L5402">_xlfn.XLOOKUP(J5402,匹配表1065!Y:Y,匹配表1065!AA:AB)</f>
        <v>3</v>
      </c>
      <c r="L5402" s="89" t="str">
        <v>3个月以上</v>
      </c>
      <c r="M5402" s="92" t="s">
        <v>55</v>
      </c>
      <c r="N5402" s="95">
        <v>1</v>
      </c>
      <c r="O5402" s="93" t="str">
        <f>_xlfn.XLOOKUP(P5402,匹配表1065!U:U,匹配表1065!T:T)</f>
        <v>HO00000975</v>
      </c>
      <c r="P5402" s="94" t="s">
        <v>56</v>
      </c>
      <c r="Q5402" s="95" t="s">
        <v>264</v>
      </c>
      <c r="R5402" s="89" t="str">
        <f>_xlfn.XLOOKUP(Q5402,匹配表1065!L:L,匹配表1065!O:O)</f>
        <v>A</v>
      </c>
      <c r="S5402" s="93" t="str">
        <f>IFERROR(_xlfn.XLOOKUP(Q5402,匹配表1065!AI:AI,匹配表1065!AJ:AJ),"绿标")</f>
        <v>红标</v>
      </c>
      <c r="T5402" s="93" t="str" cm="1">
        <f t="array" ref="T5402:U5402">_xlfn.XLOOKUP(Q5402,匹配表1065!L:L,匹配表1065!M:N)</f>
        <v>头痛</v>
      </c>
      <c r="U5402" s="94" t="str">
        <v>神经内科</v>
      </c>
      <c r="V5402" s="95" t="s">
        <v>58</v>
      </c>
      <c r="W5402" s="93">
        <f>_xlfn.XLOOKUP(M5402,匹配表1065!D:D,匹配表1065!F:F)*N5402</f>
        <v>8</v>
      </c>
    </row>
    <row r="5403" customHeight="1" spans="1:23">
      <c r="A5403" s="94" t="s">
        <v>877</v>
      </c>
      <c r="B5403" s="106">
        <v>46217</v>
      </c>
      <c r="C5403" s="91" t="str">
        <f t="shared" si="170"/>
        <v>7月第3周</v>
      </c>
      <c r="D5403" s="94" t="s">
        <v>919</v>
      </c>
      <c r="E5403" s="89" t="str">
        <f t="shared" si="171"/>
        <v>7月第3周--周2</v>
      </c>
      <c r="F5403" s="95" t="s">
        <v>27</v>
      </c>
      <c r="G5403" s="95" t="s">
        <v>28</v>
      </c>
      <c r="H5403" s="92" t="str">
        <f>_xlfn.XLOOKUP(O5403,匹配表1065!T:T,匹配表1065!W:W)</f>
        <v>南京市</v>
      </c>
      <c r="I5403" s="89" t="str">
        <f>_xlfn.XLOOKUP(O5403,匹配表1065!T:T,匹配表1065!X:X)</f>
        <v>PME2005</v>
      </c>
      <c r="J5403" s="94" t="s">
        <v>54</v>
      </c>
      <c r="K5403" s="89" cm="1">
        <f ca="1" t="array" ref="K5403:L5403">_xlfn.XLOOKUP(J5403,匹配表1065!Y:Y,匹配表1065!AA:AB)</f>
        <v>3</v>
      </c>
      <c r="L5403" s="89" t="str">
        <v>3个月以上</v>
      </c>
      <c r="M5403" s="92" t="s">
        <v>35</v>
      </c>
      <c r="N5403" s="95">
        <v>1</v>
      </c>
      <c r="O5403" s="93" t="str">
        <f>_xlfn.XLOOKUP(P5403,匹配表1065!U:U,匹配表1065!T:T)</f>
        <v>HO00000975</v>
      </c>
      <c r="P5403" s="94" t="s">
        <v>56</v>
      </c>
      <c r="Q5403" s="95" t="s">
        <v>483</v>
      </c>
      <c r="R5403" s="89" t="str">
        <f>_xlfn.XLOOKUP(Q5403,匹配表1065!L:L,匹配表1065!O:O)</f>
        <v>B</v>
      </c>
      <c r="S5403" s="93" t="str">
        <f>IFERROR(_xlfn.XLOOKUP(Q5403,匹配表1065!AI:AI,匹配表1065!AJ:AJ),"绿标")</f>
        <v>红标</v>
      </c>
      <c r="T5403" s="93" t="str" cm="1">
        <f t="array" ref="T5403:U5403">_xlfn.XLOOKUP(Q5403,匹配表1065!L:L,匹配表1065!M:N)</f>
        <v>癫痫</v>
      </c>
      <c r="U5403" s="94" t="str">
        <v>神经内科</v>
      </c>
      <c r="V5403" s="95" t="s">
        <v>58</v>
      </c>
      <c r="W5403" s="93">
        <f>_xlfn.XLOOKUP(M5403,匹配表1065!D:D,匹配表1065!F:F)*N5403</f>
        <v>4</v>
      </c>
    </row>
    <row r="5404" customHeight="1" spans="1:23">
      <c r="A5404" s="94" t="s">
        <v>877</v>
      </c>
      <c r="B5404" s="106">
        <v>46217</v>
      </c>
      <c r="C5404" s="91" t="str">
        <f t="shared" si="170"/>
        <v>7月第3周</v>
      </c>
      <c r="D5404" s="94" t="s">
        <v>919</v>
      </c>
      <c r="E5404" s="89" t="str">
        <f t="shared" si="171"/>
        <v>7月第3周--周2</v>
      </c>
      <c r="F5404" s="95" t="s">
        <v>27</v>
      </c>
      <c r="G5404" s="95" t="s">
        <v>28</v>
      </c>
      <c r="H5404" s="92" t="str">
        <f>_xlfn.XLOOKUP(O5404,匹配表1065!T:T,匹配表1065!W:W)</f>
        <v>南京市</v>
      </c>
      <c r="I5404" s="89" t="str">
        <f>_xlfn.XLOOKUP(O5404,匹配表1065!T:T,匹配表1065!X:X)</f>
        <v>PME2005</v>
      </c>
      <c r="J5404" s="94" t="s">
        <v>54</v>
      </c>
      <c r="K5404" s="89" cm="1">
        <f ca="1" t="array" ref="K5404:L5404">_xlfn.XLOOKUP(J5404,匹配表1065!Y:Y,匹配表1065!AA:AB)</f>
        <v>3</v>
      </c>
      <c r="L5404" s="89" t="str">
        <v>3个月以上</v>
      </c>
      <c r="M5404" s="92" t="s">
        <v>35</v>
      </c>
      <c r="N5404" s="95">
        <v>1</v>
      </c>
      <c r="O5404" s="93" t="str">
        <f>_xlfn.XLOOKUP(P5404,匹配表1065!U:U,匹配表1065!T:T)</f>
        <v>HO00000975</v>
      </c>
      <c r="P5404" s="94" t="s">
        <v>56</v>
      </c>
      <c r="Q5404" s="95" t="s">
        <v>205</v>
      </c>
      <c r="R5404" s="89" t="str">
        <f>_xlfn.XLOOKUP(Q5404,匹配表1065!L:L,匹配表1065!O:O)</f>
        <v>B</v>
      </c>
      <c r="S5404" s="93" t="str">
        <f>IFERROR(_xlfn.XLOOKUP(Q5404,匹配表1065!AI:AI,匹配表1065!AJ:AJ),"绿标")</f>
        <v>绿标</v>
      </c>
      <c r="T5404" s="93" t="str" cm="1">
        <f t="array" ref="T5404:U5404">_xlfn.XLOOKUP(Q5404,匹配表1065!L:L,匹配表1065!M:N)</f>
        <v>脑血管</v>
      </c>
      <c r="U5404" s="94" t="str">
        <v>神经内科</v>
      </c>
      <c r="V5404" s="95" t="s">
        <v>58</v>
      </c>
      <c r="W5404" s="93">
        <f>_xlfn.XLOOKUP(M5404,匹配表1065!D:D,匹配表1065!F:F)*N5404</f>
        <v>4</v>
      </c>
    </row>
    <row r="5405" customHeight="1" spans="1:23">
      <c r="A5405" s="94" t="s">
        <v>877</v>
      </c>
      <c r="B5405" s="106">
        <v>46217</v>
      </c>
      <c r="C5405" s="91" t="str">
        <f t="shared" si="170"/>
        <v>7月第3周</v>
      </c>
      <c r="D5405" s="94" t="s">
        <v>919</v>
      </c>
      <c r="E5405" s="89" t="str">
        <f t="shared" si="171"/>
        <v>7月第3周--周2</v>
      </c>
      <c r="F5405" s="95" t="s">
        <v>27</v>
      </c>
      <c r="G5405" s="95" t="s">
        <v>28</v>
      </c>
      <c r="H5405" s="92" t="str">
        <f>_xlfn.XLOOKUP(O5405,匹配表1065!T:T,匹配表1065!W:W)</f>
        <v>南京市</v>
      </c>
      <c r="I5405" s="89" t="str">
        <f>_xlfn.XLOOKUP(O5405,匹配表1065!T:T,匹配表1065!X:X)</f>
        <v>PME2006</v>
      </c>
      <c r="J5405" s="95" t="s">
        <v>29</v>
      </c>
      <c r="K5405" s="89" cm="1">
        <f ca="1" t="array" ref="K5405:L5405">_xlfn.XLOOKUP(J5405,匹配表1065!Y:Y,匹配表1065!AA:AB)</f>
        <v>15</v>
      </c>
      <c r="L5405" s="89" t="str">
        <v>3个月以上</v>
      </c>
      <c r="M5405" s="92" t="s">
        <v>35</v>
      </c>
      <c r="N5405" s="95">
        <v>1</v>
      </c>
      <c r="O5405" s="93" t="str">
        <f>_xlfn.XLOOKUP(P5405,匹配表1065!U:U,匹配表1065!T:T)</f>
        <v>HO00000965</v>
      </c>
      <c r="P5405" s="94" t="s">
        <v>31</v>
      </c>
      <c r="Q5405" s="95" t="s">
        <v>32</v>
      </c>
      <c r="R5405" s="89" t="str">
        <f>_xlfn.XLOOKUP(Q5405,匹配表1065!L:L,匹配表1065!O:O)</f>
        <v>A</v>
      </c>
      <c r="S5405" s="93" t="str">
        <f>IFERROR(_xlfn.XLOOKUP(Q5405,匹配表1065!AI:AI,匹配表1065!AJ:AJ),"绿标")</f>
        <v>绿标</v>
      </c>
      <c r="T5405" s="93" t="str" cm="1">
        <f t="array" ref="T5405:U5405">_xlfn.XLOOKUP(Q5405,匹配表1065!L:L,匹配表1065!M:N)</f>
        <v>头痛</v>
      </c>
      <c r="U5405" s="94" t="str">
        <v>神经内科</v>
      </c>
      <c r="V5405" s="95" t="s">
        <v>33</v>
      </c>
      <c r="W5405" s="93">
        <f>_xlfn.XLOOKUP(M5405,匹配表1065!D:D,匹配表1065!F:F)*N5405</f>
        <v>4</v>
      </c>
    </row>
    <row r="5406" customHeight="1" spans="1:23">
      <c r="A5406" s="94" t="s">
        <v>877</v>
      </c>
      <c r="B5406" s="106">
        <v>46217</v>
      </c>
      <c r="C5406" s="91" t="str">
        <f t="shared" si="170"/>
        <v>7月第3周</v>
      </c>
      <c r="D5406" s="94" t="s">
        <v>919</v>
      </c>
      <c r="E5406" s="89" t="str">
        <f t="shared" si="171"/>
        <v>7月第3周--周2</v>
      </c>
      <c r="F5406" s="95" t="s">
        <v>27</v>
      </c>
      <c r="G5406" s="92" t="s">
        <v>92</v>
      </c>
      <c r="H5406" s="92" t="str">
        <f>_xlfn.XLOOKUP(O5406,匹配表1065!T:T,匹配表1065!W:W)</f>
        <v>马鞍山市</v>
      </c>
      <c r="I5406" s="89" t="str">
        <f>_xlfn.XLOOKUP(O5406,匹配表1065!T:T,匹配表1065!X:X)</f>
        <v>PME2003</v>
      </c>
      <c r="J5406" s="95" t="s">
        <v>101</v>
      </c>
      <c r="K5406" s="89" cm="1">
        <f ca="1" t="array" ref="K5406:L5406">_xlfn.XLOOKUP(J5406,匹配表1065!Y:Y,匹配表1065!AA:AB)</f>
        <v>1</v>
      </c>
      <c r="L5406" s="89" t="str">
        <v>3个月以内</v>
      </c>
      <c r="M5406" s="92" t="s">
        <v>35</v>
      </c>
      <c r="N5406" s="95">
        <v>1</v>
      </c>
      <c r="O5406" s="93" t="str">
        <f>_xlfn.XLOOKUP(P5406,匹配表1065!U:U,匹配表1065!T:T)</f>
        <v>HO00000004</v>
      </c>
      <c r="P5406" s="94" t="s">
        <v>817</v>
      </c>
      <c r="Q5406" s="95" t="s">
        <v>926</v>
      </c>
      <c r="R5406" s="89" t="str">
        <f>_xlfn.XLOOKUP(Q5406,匹配表1065!L:L,匹配表1065!O:O)</f>
        <v>B</v>
      </c>
      <c r="S5406" s="93" t="str">
        <f>IFERROR(_xlfn.XLOOKUP(Q5406,匹配表1065!AI:AI,匹配表1065!AJ:AJ),"绿标")</f>
        <v>绿标</v>
      </c>
      <c r="T5406" s="93" t="str" cm="1">
        <f t="array" ref="T5406:U5406">_xlfn.XLOOKUP(Q5406,匹配表1065!L:L,匹配表1065!M:N)</f>
        <v>脑血管</v>
      </c>
      <c r="U5406" s="94" t="str">
        <v>神经内科</v>
      </c>
      <c r="V5406" s="95" t="s">
        <v>33</v>
      </c>
      <c r="W5406" s="93">
        <f>_xlfn.XLOOKUP(M5406,匹配表1065!D:D,匹配表1065!F:F)*N5406</f>
        <v>4</v>
      </c>
    </row>
    <row r="5407" customHeight="1" spans="1:23">
      <c r="A5407" s="94" t="s">
        <v>877</v>
      </c>
      <c r="B5407" s="106">
        <v>46217</v>
      </c>
      <c r="C5407" s="91" t="str">
        <f t="shared" si="170"/>
        <v>7月第3周</v>
      </c>
      <c r="D5407" s="94" t="s">
        <v>919</v>
      </c>
      <c r="E5407" s="89" t="str">
        <f t="shared" si="171"/>
        <v>7月第3周--周2</v>
      </c>
      <c r="F5407" s="95" t="s">
        <v>27</v>
      </c>
      <c r="G5407" s="92" t="s">
        <v>92</v>
      </c>
      <c r="H5407" s="92" t="str">
        <f>_xlfn.XLOOKUP(O5407,匹配表1065!T:T,匹配表1065!W:W)</f>
        <v>合肥市</v>
      </c>
      <c r="I5407" s="89" t="str">
        <f>_xlfn.XLOOKUP(O5407,匹配表1065!T:T,匹配表1065!X:X)</f>
        <v>PME2047</v>
      </c>
      <c r="J5407" s="95" t="s">
        <v>97</v>
      </c>
      <c r="K5407" s="89" cm="1">
        <f ca="1" t="array" ref="K5407:L5407">_xlfn.XLOOKUP(J5407,匹配表1065!Y:Y,匹配表1065!AA:AB)</f>
        <v>2</v>
      </c>
      <c r="L5407" s="89" t="str">
        <v>3个月以内</v>
      </c>
      <c r="M5407" s="92" t="s">
        <v>30</v>
      </c>
      <c r="N5407" s="95">
        <v>2</v>
      </c>
      <c r="O5407" s="93" t="str">
        <f>_xlfn.XLOOKUP(P5407,匹配表1065!U:U,匹配表1065!T:T)</f>
        <v>HO00000005</v>
      </c>
      <c r="P5407" s="94" t="s">
        <v>98</v>
      </c>
      <c r="Q5407" s="95" t="s">
        <v>208</v>
      </c>
      <c r="R5407" s="89" t="str">
        <f>_xlfn.XLOOKUP(Q5407,匹配表1065!L:L,匹配表1065!O:O)</f>
        <v>A</v>
      </c>
      <c r="S5407" s="93" t="str">
        <f>IFERROR(_xlfn.XLOOKUP(Q5407,匹配表1065!AI:AI,匹配表1065!AJ:AJ),"绿标")</f>
        <v>黑标</v>
      </c>
      <c r="T5407" s="93" t="str" cm="1">
        <f t="array" ref="T5407:U5407">_xlfn.XLOOKUP(Q5407,匹配表1065!L:L,匹配表1065!M:N)</f>
        <v>头痛</v>
      </c>
      <c r="U5407" s="94" t="str">
        <v>神经内科</v>
      </c>
      <c r="V5407" s="95" t="s">
        <v>42</v>
      </c>
      <c r="W5407" s="93">
        <f>_xlfn.XLOOKUP(M5407,匹配表1065!D:D,匹配表1065!F:F)*N5407</f>
        <v>24</v>
      </c>
    </row>
    <row r="5408" customHeight="1" spans="1:23">
      <c r="A5408" s="94" t="s">
        <v>877</v>
      </c>
      <c r="B5408" s="106">
        <v>46217</v>
      </c>
      <c r="C5408" s="91" t="str">
        <f t="shared" si="170"/>
        <v>7月第3周</v>
      </c>
      <c r="D5408" s="94" t="s">
        <v>919</v>
      </c>
      <c r="E5408" s="89" t="str">
        <f t="shared" si="171"/>
        <v>7月第3周--周2</v>
      </c>
      <c r="F5408" s="95" t="s">
        <v>27</v>
      </c>
      <c r="G5408" s="92" t="s">
        <v>92</v>
      </c>
      <c r="H5408" s="92" t="str">
        <f>_xlfn.XLOOKUP(O5408,匹配表1065!T:T,匹配表1065!W:W)</f>
        <v>合肥市</v>
      </c>
      <c r="I5408" s="89" t="str">
        <f>_xlfn.XLOOKUP(O5408,匹配表1065!T:T,匹配表1065!X:X)</f>
        <v>PME2007</v>
      </c>
      <c r="J5408" s="95" t="s">
        <v>93</v>
      </c>
      <c r="K5408" s="89" cm="1">
        <f ca="1" t="array" ref="K5408:L5408">_xlfn.XLOOKUP(J5408,匹配表1065!Y:Y,匹配表1065!AA:AB)</f>
        <v>9</v>
      </c>
      <c r="L5408" s="89" t="str">
        <v>3个月以上</v>
      </c>
      <c r="M5408" s="92" t="s">
        <v>30</v>
      </c>
      <c r="N5408" s="95">
        <v>1</v>
      </c>
      <c r="O5408" s="93" t="str">
        <f>_xlfn.XLOOKUP(P5408,匹配表1065!U:U,匹配表1065!T:T)</f>
        <v>HO00000001</v>
      </c>
      <c r="P5408" s="94" t="s">
        <v>94</v>
      </c>
      <c r="Q5408" s="95" t="s">
        <v>207</v>
      </c>
      <c r="R5408" s="89" t="str">
        <f>_xlfn.XLOOKUP(Q5408,匹配表1065!L:L,匹配表1065!O:O)</f>
        <v>C</v>
      </c>
      <c r="S5408" s="93" t="str">
        <f>IFERROR(_xlfn.XLOOKUP(Q5408,匹配表1065!AI:AI,匹配表1065!AJ:AJ),"绿标")</f>
        <v>红标</v>
      </c>
      <c r="T5408" s="93" t="str" cm="1">
        <f t="array" ref="T5408:U5408">_xlfn.XLOOKUP(Q5408,匹配表1065!L:L,匹配表1065!M:N)</f>
        <v>眩晕</v>
      </c>
      <c r="U5408" s="94" t="str">
        <v>神经内科</v>
      </c>
      <c r="V5408" s="95" t="s">
        <v>33</v>
      </c>
      <c r="W5408" s="93">
        <f>_xlfn.XLOOKUP(M5408,匹配表1065!D:D,匹配表1065!F:F)*N5408</f>
        <v>12</v>
      </c>
    </row>
    <row r="5409" customHeight="1" spans="1:23">
      <c r="A5409" s="94" t="s">
        <v>877</v>
      </c>
      <c r="B5409" s="106">
        <v>46217</v>
      </c>
      <c r="C5409" s="91" t="str">
        <f t="shared" si="170"/>
        <v>7月第3周</v>
      </c>
      <c r="D5409" s="94" t="s">
        <v>919</v>
      </c>
      <c r="E5409" s="89" t="str">
        <f t="shared" si="171"/>
        <v>7月第3周--周2</v>
      </c>
      <c r="F5409" s="95" t="s">
        <v>27</v>
      </c>
      <c r="G5409" s="95" t="s">
        <v>104</v>
      </c>
      <c r="H5409" s="92" t="str">
        <f>_xlfn.XLOOKUP(O5409,匹配表1065!T:T,匹配表1065!W:W)</f>
        <v>济南市</v>
      </c>
      <c r="I5409" s="89" t="str">
        <f>_xlfn.XLOOKUP(O5409,匹配表1065!T:T,匹配表1065!X:X)</f>
        <v>PME2026</v>
      </c>
      <c r="J5409" s="94" t="s">
        <v>116</v>
      </c>
      <c r="K5409" s="89" cm="1">
        <f ca="1" t="array" ref="K5409:L5409">_xlfn.XLOOKUP(J5409,匹配表1065!Y:Y,匹配表1065!AA:AB)</f>
        <v>13</v>
      </c>
      <c r="L5409" s="89" t="str">
        <v>3个月以上</v>
      </c>
      <c r="M5409" s="92" t="s">
        <v>35</v>
      </c>
      <c r="N5409" s="95">
        <v>1</v>
      </c>
      <c r="O5409" s="93" t="str">
        <f>_xlfn.XLOOKUP(P5409,匹配表1065!U:U,匹配表1065!T:T)</f>
        <v>HO00001409</v>
      </c>
      <c r="P5409" s="94" t="s">
        <v>117</v>
      </c>
      <c r="Q5409" s="95" t="s">
        <v>120</v>
      </c>
      <c r="R5409" s="89" t="str">
        <f>_xlfn.XLOOKUP(Q5409,匹配表1065!L:L,匹配表1065!O:O)</f>
        <v>D</v>
      </c>
      <c r="S5409" s="93" t="str">
        <f>IFERROR(_xlfn.XLOOKUP(Q5409,匹配表1065!AI:AI,匹配表1065!AJ:AJ),"绿标")</f>
        <v>绿标</v>
      </c>
      <c r="T5409" s="93" t="str" cm="1">
        <f t="array" ref="T5409:U5409">_xlfn.XLOOKUP(Q5409,匹配表1065!L:L,匹配表1065!M:N)</f>
        <v>抑郁焦虑</v>
      </c>
      <c r="U5409" s="94" t="str">
        <v>精神心理科</v>
      </c>
      <c r="V5409" s="95" t="s">
        <v>70</v>
      </c>
      <c r="W5409" s="93">
        <f>_xlfn.XLOOKUP(M5409,匹配表1065!D:D,匹配表1065!F:F)*N5409</f>
        <v>4</v>
      </c>
    </row>
    <row r="5410" customHeight="1" spans="1:23">
      <c r="A5410" s="94" t="s">
        <v>877</v>
      </c>
      <c r="B5410" s="106">
        <v>46217</v>
      </c>
      <c r="C5410" s="91" t="str">
        <f t="shared" si="170"/>
        <v>7月第3周</v>
      </c>
      <c r="D5410" s="94" t="s">
        <v>919</v>
      </c>
      <c r="E5410" s="89" t="str">
        <f t="shared" si="171"/>
        <v>7月第3周--周2</v>
      </c>
      <c r="F5410" s="95" t="s">
        <v>27</v>
      </c>
      <c r="G5410" s="95" t="s">
        <v>104</v>
      </c>
      <c r="H5410" s="92" t="str">
        <f>_xlfn.XLOOKUP(O5410,匹配表1065!T:T,匹配表1065!W:W)</f>
        <v>济南市</v>
      </c>
      <c r="I5410" s="89" t="str">
        <f>_xlfn.XLOOKUP(O5410,匹配表1065!T:T,匹配表1065!X:X)</f>
        <v>PME2026</v>
      </c>
      <c r="J5410" s="94" t="s">
        <v>116</v>
      </c>
      <c r="K5410" s="89" cm="1">
        <f ca="1" t="array" ref="K5410:L5410">_xlfn.XLOOKUP(J5410,匹配表1065!Y:Y,匹配表1065!AA:AB)</f>
        <v>13</v>
      </c>
      <c r="L5410" s="89" t="str">
        <v>3个月以上</v>
      </c>
      <c r="M5410" s="92" t="s">
        <v>30</v>
      </c>
      <c r="N5410" s="95">
        <v>1</v>
      </c>
      <c r="O5410" s="93" t="str">
        <f>_xlfn.XLOOKUP(P5410,匹配表1065!U:U,匹配表1065!T:T)</f>
        <v>HO00001409</v>
      </c>
      <c r="P5410" s="94" t="s">
        <v>117</v>
      </c>
      <c r="Q5410" s="95" t="s">
        <v>118</v>
      </c>
      <c r="R5410" s="89" t="str">
        <f>_xlfn.XLOOKUP(Q5410,匹配表1065!L:L,匹配表1065!O:O)</f>
        <v>A</v>
      </c>
      <c r="S5410" s="93" t="str">
        <f>IFERROR(_xlfn.XLOOKUP(Q5410,匹配表1065!AI:AI,匹配表1065!AJ:AJ),"绿标")</f>
        <v>绿标</v>
      </c>
      <c r="T5410" s="93" t="str" cm="1">
        <f t="array" ref="T5410:U5410">_xlfn.XLOOKUP(Q5410,匹配表1065!L:L,匹配表1065!M:N)</f>
        <v>头痛</v>
      </c>
      <c r="U5410" s="94" t="str">
        <v>神经内科</v>
      </c>
      <c r="V5410" s="95" t="s">
        <v>67</v>
      </c>
      <c r="W5410" s="93">
        <f>_xlfn.XLOOKUP(M5410,匹配表1065!D:D,匹配表1065!F:F)*N5410</f>
        <v>12</v>
      </c>
    </row>
    <row r="5411" customHeight="1" spans="1:23">
      <c r="A5411" s="94" t="s">
        <v>877</v>
      </c>
      <c r="B5411" s="106">
        <v>46217</v>
      </c>
      <c r="C5411" s="91" t="str">
        <f t="shared" si="170"/>
        <v>7月第3周</v>
      </c>
      <c r="D5411" s="94" t="s">
        <v>919</v>
      </c>
      <c r="E5411" s="89" t="str">
        <f t="shared" si="171"/>
        <v>7月第3周--周2</v>
      </c>
      <c r="F5411" s="95" t="s">
        <v>27</v>
      </c>
      <c r="G5411" s="95" t="s">
        <v>104</v>
      </c>
      <c r="H5411" s="92" t="str">
        <f>_xlfn.XLOOKUP(O5411,匹配表1065!T:T,匹配表1065!W:W)</f>
        <v>聊城市</v>
      </c>
      <c r="I5411" s="89" t="str">
        <f>_xlfn.XLOOKUP(O5411,匹配表1065!T:T,匹配表1065!X:X)</f>
        <v>PME2046</v>
      </c>
      <c r="J5411" s="94" t="s">
        <v>108</v>
      </c>
      <c r="K5411" s="89" cm="1">
        <f ca="1" t="array" ref="K5411:L5411">_xlfn.XLOOKUP(J5411,匹配表1065!Y:Y,匹配表1065!AA:AB)</f>
        <v>8</v>
      </c>
      <c r="L5411" s="89" t="str">
        <v>3个月以上</v>
      </c>
      <c r="M5411" s="92" t="s">
        <v>30</v>
      </c>
      <c r="N5411" s="95">
        <v>1</v>
      </c>
      <c r="O5411" s="93" t="str">
        <f>_xlfn.XLOOKUP(P5411,匹配表1065!U:U,匹配表1065!T:T)</f>
        <v>HO00001415</v>
      </c>
      <c r="P5411" s="94" t="s">
        <v>109</v>
      </c>
      <c r="Q5411" s="95" t="s">
        <v>734</v>
      </c>
      <c r="R5411" s="89" t="str">
        <f>_xlfn.XLOOKUP(Q5411,匹配表1065!L:L,匹配表1065!O:O)</f>
        <v>B</v>
      </c>
      <c r="S5411" s="93" t="str">
        <f>IFERROR(_xlfn.XLOOKUP(Q5411,匹配表1065!AI:AI,匹配表1065!AJ:AJ),"绿标")</f>
        <v>黑标</v>
      </c>
      <c r="T5411" s="93" t="str" cm="1">
        <f t="array" ref="T5411:U5411">_xlfn.XLOOKUP(Q5411,匹配表1065!L:L,匹配表1065!M:N)</f>
        <v>脑血管</v>
      </c>
      <c r="U5411" s="94" t="str">
        <v>神经内科</v>
      </c>
      <c r="V5411" s="95" t="s">
        <v>42</v>
      </c>
      <c r="W5411" s="93">
        <f>_xlfn.XLOOKUP(M5411,匹配表1065!D:D,匹配表1065!F:F)*N5411</f>
        <v>12</v>
      </c>
    </row>
    <row r="5412" customHeight="1" spans="1:23">
      <c r="A5412" s="94" t="s">
        <v>877</v>
      </c>
      <c r="B5412" s="106">
        <v>46217</v>
      </c>
      <c r="C5412" s="91" t="str">
        <f t="shared" si="170"/>
        <v>7月第3周</v>
      </c>
      <c r="D5412" s="94" t="s">
        <v>919</v>
      </c>
      <c r="E5412" s="89" t="str">
        <f t="shared" si="171"/>
        <v>7月第3周--周2</v>
      </c>
      <c r="F5412" s="95" t="s">
        <v>27</v>
      </c>
      <c r="G5412" s="95" t="s">
        <v>104</v>
      </c>
      <c r="H5412" s="92" t="str">
        <f>_xlfn.XLOOKUP(O5412,匹配表1065!T:T,匹配表1065!W:W)</f>
        <v>济南市</v>
      </c>
      <c r="I5412" s="89" t="str">
        <f>_xlfn.XLOOKUP(O5412,匹配表1065!T:T,匹配表1065!X:X)</f>
        <v>PME2044</v>
      </c>
      <c r="J5412" s="94" t="s">
        <v>105</v>
      </c>
      <c r="K5412" s="89" cm="1">
        <f ca="1" t="array" ref="K5412:L5412">_xlfn.XLOOKUP(J5412,匹配表1065!Y:Y,匹配表1065!AA:AB)</f>
        <v>8</v>
      </c>
      <c r="L5412" s="89" t="str">
        <v>3个月以上</v>
      </c>
      <c r="M5412" s="92" t="s">
        <v>30</v>
      </c>
      <c r="N5412" s="95">
        <v>1</v>
      </c>
      <c r="O5412" s="93" t="str">
        <f>_xlfn.XLOOKUP(P5412,匹配表1065!U:U,匹配表1065!T:T)</f>
        <v>HO00001401</v>
      </c>
      <c r="P5412" s="94" t="s">
        <v>106</v>
      </c>
      <c r="Q5412" s="95" t="s">
        <v>243</v>
      </c>
      <c r="R5412" s="89" t="str">
        <f>_xlfn.XLOOKUP(Q5412,匹配表1065!L:L,匹配表1065!O:O)</f>
        <v>B</v>
      </c>
      <c r="S5412" s="93" t="str">
        <f>IFERROR(_xlfn.XLOOKUP(Q5412,匹配表1065!AI:AI,匹配表1065!AJ:AJ),"绿标")</f>
        <v>绿标</v>
      </c>
      <c r="T5412" s="93" t="str" cm="1">
        <f t="array" ref="T5412:U5412">_xlfn.XLOOKUP(Q5412,匹配表1065!L:L,匹配表1065!M:N)</f>
        <v>脑血管</v>
      </c>
      <c r="U5412" s="94" t="str">
        <v>神经内科</v>
      </c>
      <c r="V5412" s="95" t="s">
        <v>42</v>
      </c>
      <c r="W5412" s="93">
        <f>_xlfn.XLOOKUP(M5412,匹配表1065!D:D,匹配表1065!F:F)*N5412</f>
        <v>12</v>
      </c>
    </row>
    <row r="5413" customHeight="1" spans="1:23">
      <c r="A5413" s="94" t="s">
        <v>877</v>
      </c>
      <c r="B5413" s="106">
        <v>46217</v>
      </c>
      <c r="C5413" s="91" t="str">
        <f t="shared" si="170"/>
        <v>7月第3周</v>
      </c>
      <c r="D5413" s="94" t="s">
        <v>919</v>
      </c>
      <c r="E5413" s="89" t="str">
        <f t="shared" si="171"/>
        <v>7月第3周--周2</v>
      </c>
      <c r="F5413" s="95" t="s">
        <v>27</v>
      </c>
      <c r="G5413" s="95" t="s">
        <v>104</v>
      </c>
      <c r="H5413" s="92" t="str">
        <f>_xlfn.XLOOKUP(O5413,匹配表1065!T:T,匹配表1065!W:W)</f>
        <v>济南市</v>
      </c>
      <c r="I5413" s="89" t="str">
        <f>_xlfn.XLOOKUP(O5413,匹配表1065!T:T,匹配表1065!X:X)</f>
        <v>PME2025</v>
      </c>
      <c r="J5413" s="94" t="s">
        <v>111</v>
      </c>
      <c r="K5413" s="89" cm="1">
        <f ca="1" t="array" ref="K5413:L5413">_xlfn.XLOOKUP(J5413,匹配表1065!Y:Y,匹配表1065!AA:AB)</f>
        <v>30</v>
      </c>
      <c r="L5413" s="89" t="str">
        <v>3个月以上</v>
      </c>
      <c r="M5413" s="92" t="s">
        <v>30</v>
      </c>
      <c r="N5413" s="95">
        <v>1</v>
      </c>
      <c r="O5413" s="93" t="str">
        <f>_xlfn.XLOOKUP(P5413,匹配表1065!U:U,匹配表1065!T:T)</f>
        <v>HO00001400</v>
      </c>
      <c r="P5413" s="94" t="s">
        <v>112</v>
      </c>
      <c r="Q5413" s="95" t="s">
        <v>309</v>
      </c>
      <c r="R5413" s="89" t="str">
        <f>_xlfn.XLOOKUP(Q5413,匹配表1065!L:L,匹配表1065!O:O)</f>
        <v>A</v>
      </c>
      <c r="S5413" s="93" t="str">
        <f>IFERROR(_xlfn.XLOOKUP(Q5413,匹配表1065!AI:AI,匹配表1065!AJ:AJ),"绿标")</f>
        <v>红标</v>
      </c>
      <c r="T5413" s="93" t="str" cm="1">
        <f t="array" ref="T5413:U5413">_xlfn.XLOOKUP(Q5413,匹配表1065!L:L,匹配表1065!M:N)</f>
        <v>头痛</v>
      </c>
      <c r="U5413" s="94" t="str">
        <v>神经内科</v>
      </c>
      <c r="V5413" s="95" t="s">
        <v>67</v>
      </c>
      <c r="W5413" s="93">
        <f>_xlfn.XLOOKUP(M5413,匹配表1065!D:D,匹配表1065!F:F)*N5413</f>
        <v>12</v>
      </c>
    </row>
    <row r="5414" customHeight="1" spans="1:23">
      <c r="A5414" s="94" t="s">
        <v>877</v>
      </c>
      <c r="B5414" s="106">
        <v>46217</v>
      </c>
      <c r="C5414" s="91" t="str">
        <f t="shared" si="170"/>
        <v>7月第3周</v>
      </c>
      <c r="D5414" s="94" t="s">
        <v>919</v>
      </c>
      <c r="E5414" s="89" t="str">
        <f t="shared" si="171"/>
        <v>7月第3周--周2</v>
      </c>
      <c r="F5414" s="95" t="s">
        <v>27</v>
      </c>
      <c r="G5414" s="95" t="s">
        <v>104</v>
      </c>
      <c r="H5414" s="92" t="str">
        <f>_xlfn.XLOOKUP(O5414,匹配表1065!T:T,匹配表1065!W:W)</f>
        <v>济南市</v>
      </c>
      <c r="I5414" s="89" t="str">
        <f>_xlfn.XLOOKUP(O5414,匹配表1065!T:T,匹配表1065!X:X)</f>
        <v>PME2025</v>
      </c>
      <c r="J5414" s="95" t="s">
        <v>111</v>
      </c>
      <c r="K5414" s="89" cm="1">
        <f ca="1" t="array" ref="K5414:L5414">_xlfn.XLOOKUP(J5414,匹配表1065!Y:Y,匹配表1065!AA:AB)</f>
        <v>30</v>
      </c>
      <c r="L5414" s="89" t="str">
        <v>3个月以上</v>
      </c>
      <c r="M5414" s="92" t="s">
        <v>30</v>
      </c>
      <c r="N5414" s="95">
        <v>1</v>
      </c>
      <c r="O5414" s="93" t="str">
        <f>_xlfn.XLOOKUP(P5414,匹配表1065!U:U,匹配表1065!T:T)</f>
        <v>HO00001400</v>
      </c>
      <c r="P5414" s="94" t="s">
        <v>112</v>
      </c>
      <c r="Q5414" s="95" t="s">
        <v>331</v>
      </c>
      <c r="R5414" s="89" t="str">
        <f>_xlfn.XLOOKUP(Q5414,匹配表1065!L:L,匹配表1065!O:O)</f>
        <v>C</v>
      </c>
      <c r="S5414" s="93" t="str">
        <f>IFERROR(_xlfn.XLOOKUP(Q5414,匹配表1065!AI:AI,匹配表1065!AJ:AJ),"绿标")</f>
        <v>红标</v>
      </c>
      <c r="T5414" s="93" t="str" cm="1">
        <f t="array" ref="T5414:U5414">_xlfn.XLOOKUP(Q5414,匹配表1065!L:L,匹配表1065!M:N)</f>
        <v>眩晕</v>
      </c>
      <c r="U5414" s="94" t="str">
        <v>神经内科</v>
      </c>
      <c r="V5414" s="95" t="s">
        <v>67</v>
      </c>
      <c r="W5414" s="93">
        <f>_xlfn.XLOOKUP(M5414,匹配表1065!D:D,匹配表1065!F:F)*N5414</f>
        <v>12</v>
      </c>
    </row>
    <row r="5415" customHeight="1" spans="1:23">
      <c r="A5415" s="94" t="s">
        <v>877</v>
      </c>
      <c r="B5415" s="106">
        <v>46217</v>
      </c>
      <c r="C5415" s="91" t="str">
        <f t="shared" si="170"/>
        <v>7月第3周</v>
      </c>
      <c r="D5415" s="94" t="s">
        <v>919</v>
      </c>
      <c r="E5415" s="89" t="str">
        <f t="shared" si="171"/>
        <v>7月第3周--周2</v>
      </c>
      <c r="F5415" s="95" t="s">
        <v>27</v>
      </c>
      <c r="G5415" s="95" t="s">
        <v>104</v>
      </c>
      <c r="H5415" s="92" t="str">
        <f>_xlfn.XLOOKUP(O5415,匹配表1065!T:T,匹配表1065!W:W)</f>
        <v>济南市</v>
      </c>
      <c r="I5415" s="89" t="str">
        <f>_xlfn.XLOOKUP(O5415,匹配表1065!T:T,匹配表1065!X:X)</f>
        <v>PME2025</v>
      </c>
      <c r="J5415" s="95" t="s">
        <v>111</v>
      </c>
      <c r="K5415" s="89" cm="1">
        <f ca="1" t="array" ref="K5415:L5415">_xlfn.XLOOKUP(J5415,匹配表1065!Y:Y,匹配表1065!AA:AB)</f>
        <v>30</v>
      </c>
      <c r="L5415" s="89" t="str">
        <v>3个月以上</v>
      </c>
      <c r="M5415" s="92" t="s">
        <v>30</v>
      </c>
      <c r="N5415" s="95">
        <v>1</v>
      </c>
      <c r="O5415" s="93" t="str">
        <f>_xlfn.XLOOKUP(P5415,匹配表1065!U:U,匹配表1065!T:T)</f>
        <v>HO00001400</v>
      </c>
      <c r="P5415" s="94" t="s">
        <v>112</v>
      </c>
      <c r="Q5415" s="95" t="s">
        <v>113</v>
      </c>
      <c r="R5415" s="89" t="str">
        <f>_xlfn.XLOOKUP(Q5415,匹配表1065!L:L,匹配表1065!O:O)</f>
        <v>B</v>
      </c>
      <c r="S5415" s="93" t="str">
        <f>IFERROR(_xlfn.XLOOKUP(Q5415,匹配表1065!AI:AI,匹配表1065!AJ:AJ),"绿标")</f>
        <v>红标</v>
      </c>
      <c r="T5415" s="93" t="str" cm="1">
        <f t="array" ref="T5415:U5415">_xlfn.XLOOKUP(Q5415,匹配表1065!L:L,匹配表1065!M:N)</f>
        <v>抑郁焦虑</v>
      </c>
      <c r="U5415" s="94" t="str">
        <v>神经内科</v>
      </c>
      <c r="V5415" s="95" t="s">
        <v>100</v>
      </c>
      <c r="W5415" s="93">
        <f>_xlfn.XLOOKUP(M5415,匹配表1065!D:D,匹配表1065!F:F)*N5415</f>
        <v>12</v>
      </c>
    </row>
    <row r="5416" customHeight="1" spans="1:23">
      <c r="A5416" s="94" t="s">
        <v>877</v>
      </c>
      <c r="B5416" s="106">
        <v>46217</v>
      </c>
      <c r="C5416" s="91" t="str">
        <f t="shared" si="170"/>
        <v>7月第3周</v>
      </c>
      <c r="D5416" s="94" t="s">
        <v>919</v>
      </c>
      <c r="E5416" s="89" t="str">
        <f t="shared" si="171"/>
        <v>7月第3周--周2</v>
      </c>
      <c r="F5416" s="95" t="s">
        <v>27</v>
      </c>
      <c r="G5416" s="95" t="s">
        <v>104</v>
      </c>
      <c r="H5416" s="92" t="str">
        <f>_xlfn.XLOOKUP(O5416,匹配表1065!T:T,匹配表1065!W:W)</f>
        <v>济南市</v>
      </c>
      <c r="I5416" s="89" t="str">
        <f>_xlfn.XLOOKUP(O5416,匹配表1065!T:T,匹配表1065!X:X)</f>
        <v>PME2025</v>
      </c>
      <c r="J5416" s="95" t="s">
        <v>128</v>
      </c>
      <c r="K5416" s="89" cm="1">
        <f ca="1" t="array" ref="K5416:L5416">_xlfn.XLOOKUP(J5416,匹配表1065!Y:Y,匹配表1065!AA:AB)</f>
        <v>13</v>
      </c>
      <c r="L5416" s="89" t="str">
        <v>3个月以上</v>
      </c>
      <c r="M5416" s="92" t="s">
        <v>55</v>
      </c>
      <c r="N5416" s="95">
        <v>1</v>
      </c>
      <c r="O5416" s="93" t="str">
        <f>_xlfn.XLOOKUP(P5416,匹配表1065!U:U,匹配表1065!T:T)</f>
        <v>HO00001400</v>
      </c>
      <c r="P5416" s="94" t="s">
        <v>112</v>
      </c>
      <c r="Q5416" s="95" t="s">
        <v>357</v>
      </c>
      <c r="R5416" s="89" t="str">
        <f>_xlfn.XLOOKUP(Q5416,匹配表1065!L:L,匹配表1065!O:O)</f>
        <v>B</v>
      </c>
      <c r="S5416" s="93" t="str">
        <f>IFERROR(_xlfn.XLOOKUP(Q5416,匹配表1065!AI:AI,匹配表1065!AJ:AJ),"绿标")</f>
        <v>红标</v>
      </c>
      <c r="T5416" s="93" t="str" cm="1">
        <f t="array" ref="T5416:U5416">_xlfn.XLOOKUP(Q5416,匹配表1065!L:L,匹配表1065!M:N)</f>
        <v>癫痫</v>
      </c>
      <c r="U5416" s="94" t="str">
        <v>神经内科</v>
      </c>
      <c r="V5416" s="95" t="s">
        <v>58</v>
      </c>
      <c r="W5416" s="93">
        <f>_xlfn.XLOOKUP(M5416,匹配表1065!D:D,匹配表1065!F:F)*N5416</f>
        <v>8</v>
      </c>
    </row>
    <row r="5417" customHeight="1" spans="1:23">
      <c r="A5417" s="94" t="s">
        <v>877</v>
      </c>
      <c r="B5417" s="106">
        <v>46217</v>
      </c>
      <c r="C5417" s="91" t="str">
        <f t="shared" si="170"/>
        <v>7月第3周</v>
      </c>
      <c r="D5417" s="94" t="s">
        <v>919</v>
      </c>
      <c r="E5417" s="89" t="str">
        <f t="shared" si="171"/>
        <v>7月第3周--周2</v>
      </c>
      <c r="F5417" s="95" t="s">
        <v>27</v>
      </c>
      <c r="G5417" s="95" t="s">
        <v>104</v>
      </c>
      <c r="H5417" s="92" t="str">
        <f>_xlfn.XLOOKUP(O5417,匹配表1065!T:T,匹配表1065!W:W)</f>
        <v>济南市</v>
      </c>
      <c r="I5417" s="89" t="str">
        <f>_xlfn.XLOOKUP(O5417,匹配表1065!T:T,匹配表1065!X:X)</f>
        <v>PME2025</v>
      </c>
      <c r="J5417" s="107" t="s">
        <v>128</v>
      </c>
      <c r="K5417" s="89" cm="1">
        <f ca="1" t="array" ref="K5417:L5417">_xlfn.XLOOKUP(J5417,匹配表1065!Y:Y,匹配表1065!AA:AB)</f>
        <v>13</v>
      </c>
      <c r="L5417" s="89" t="str">
        <v>3个月以上</v>
      </c>
      <c r="M5417" s="92" t="s">
        <v>30</v>
      </c>
      <c r="N5417" s="95">
        <v>1</v>
      </c>
      <c r="O5417" s="93" t="str">
        <f>_xlfn.XLOOKUP(P5417,匹配表1065!U:U,匹配表1065!T:T)</f>
        <v>HO00001400</v>
      </c>
      <c r="P5417" s="108" t="s">
        <v>112</v>
      </c>
      <c r="Q5417" s="107" t="s">
        <v>131</v>
      </c>
      <c r="R5417" s="89" t="str">
        <f>_xlfn.XLOOKUP(Q5417,匹配表1065!L:L,匹配表1065!O:O)</f>
        <v>B</v>
      </c>
      <c r="S5417" s="93" t="str">
        <f>IFERROR(_xlfn.XLOOKUP(Q5417,匹配表1065!AI:AI,匹配表1065!AJ:AJ),"绿标")</f>
        <v>红标</v>
      </c>
      <c r="T5417" s="93" t="str" cm="1">
        <f t="array" ref="T5417:U5417">_xlfn.XLOOKUP(Q5417,匹配表1065!L:L,匹配表1065!M:N)</f>
        <v>脑血管</v>
      </c>
      <c r="U5417" s="94" t="str">
        <v>神经内科</v>
      </c>
      <c r="V5417" s="95" t="s">
        <v>67</v>
      </c>
      <c r="W5417" s="93">
        <f>_xlfn.XLOOKUP(M5417,匹配表1065!D:D,匹配表1065!F:F)*N5417</f>
        <v>12</v>
      </c>
    </row>
    <row r="5418" customHeight="1" spans="1:23">
      <c r="A5418" s="94" t="s">
        <v>877</v>
      </c>
      <c r="B5418" s="106">
        <v>46218</v>
      </c>
      <c r="C5418" s="91" t="str">
        <f t="shared" si="170"/>
        <v>7月第3周</v>
      </c>
      <c r="D5418" s="94" t="s">
        <v>919</v>
      </c>
      <c r="E5418" s="89" t="str">
        <f t="shared" si="171"/>
        <v>7月第3周--周3</v>
      </c>
      <c r="F5418" s="95" t="s">
        <v>27</v>
      </c>
      <c r="G5418" s="95" t="s">
        <v>104</v>
      </c>
      <c r="H5418" s="92" t="str">
        <f>_xlfn.XLOOKUP(O5418,匹配表1065!T:T,匹配表1065!W:W)</f>
        <v>济南市</v>
      </c>
      <c r="I5418" s="89" t="str">
        <f>_xlfn.XLOOKUP(O5418,匹配表1065!T:T,匹配表1065!X:X)</f>
        <v>PME2025</v>
      </c>
      <c r="J5418" s="109" t="s">
        <v>111</v>
      </c>
      <c r="K5418" s="89" cm="1">
        <f ca="1" t="array" ref="K5418:L5418">_xlfn.XLOOKUP(J5418,匹配表1065!Y:Y,匹配表1065!AA:AB)</f>
        <v>30</v>
      </c>
      <c r="L5418" s="89" t="str">
        <v>3个月以上</v>
      </c>
      <c r="M5418" s="92" t="s">
        <v>30</v>
      </c>
      <c r="N5418" s="95">
        <v>1</v>
      </c>
      <c r="O5418" s="93" t="str">
        <f>_xlfn.XLOOKUP(P5418,匹配表1065!U:U,匹配表1065!T:T)</f>
        <v>HO00001400</v>
      </c>
      <c r="P5418" s="109" t="s">
        <v>112</v>
      </c>
      <c r="Q5418" s="109" t="s">
        <v>113</v>
      </c>
      <c r="R5418" s="89" t="str">
        <f>_xlfn.XLOOKUP(Q5418,匹配表1065!L:L,匹配表1065!O:O)</f>
        <v>B</v>
      </c>
      <c r="S5418" s="93" t="str">
        <f>IFERROR(_xlfn.XLOOKUP(Q5418,匹配表1065!AI:AI,匹配表1065!AJ:AJ),"绿标")</f>
        <v>红标</v>
      </c>
      <c r="T5418" s="93" t="str" cm="1">
        <f t="array" ref="T5418:U5418">_xlfn.XLOOKUP(Q5418,匹配表1065!L:L,匹配表1065!M:N)</f>
        <v>抑郁焦虑</v>
      </c>
      <c r="U5418" s="94" t="str">
        <v>神经内科</v>
      </c>
      <c r="V5418" s="95" t="s">
        <v>67</v>
      </c>
      <c r="W5418" s="93">
        <f>_xlfn.XLOOKUP(M5418,匹配表1065!D:D,匹配表1065!F:F)*N5418</f>
        <v>12</v>
      </c>
    </row>
    <row r="5419" customHeight="1" spans="1:23">
      <c r="A5419" s="94" t="s">
        <v>877</v>
      </c>
      <c r="B5419" s="106">
        <v>46218</v>
      </c>
      <c r="C5419" s="91" t="str">
        <f t="shared" si="170"/>
        <v>7月第3周</v>
      </c>
      <c r="D5419" s="94" t="s">
        <v>919</v>
      </c>
      <c r="E5419" s="89" t="str">
        <f t="shared" si="171"/>
        <v>7月第3周--周3</v>
      </c>
      <c r="F5419" s="95" t="s">
        <v>27</v>
      </c>
      <c r="G5419" s="95" t="s">
        <v>104</v>
      </c>
      <c r="H5419" s="92" t="str">
        <f>_xlfn.XLOOKUP(O5419,匹配表1065!T:T,匹配表1065!W:W)</f>
        <v>济南市</v>
      </c>
      <c r="I5419" s="89" t="str">
        <f>_xlfn.XLOOKUP(O5419,匹配表1065!T:T,匹配表1065!X:X)</f>
        <v>PME2025</v>
      </c>
      <c r="J5419" s="109" t="s">
        <v>111</v>
      </c>
      <c r="K5419" s="89" cm="1">
        <f ca="1" t="array" ref="K5419:L5419">_xlfn.XLOOKUP(J5419,匹配表1065!Y:Y,匹配表1065!AA:AB)</f>
        <v>30</v>
      </c>
      <c r="L5419" s="89" t="str">
        <v>3个月以上</v>
      </c>
      <c r="M5419" s="92" t="s">
        <v>55</v>
      </c>
      <c r="N5419" s="95">
        <v>1</v>
      </c>
      <c r="O5419" s="93" t="str">
        <f>_xlfn.XLOOKUP(P5419,匹配表1065!U:U,匹配表1065!T:T)</f>
        <v>HO00001400</v>
      </c>
      <c r="P5419" s="109" t="s">
        <v>112</v>
      </c>
      <c r="Q5419" s="109" t="s">
        <v>492</v>
      </c>
      <c r="R5419" s="89" t="str">
        <f>_xlfn.XLOOKUP(Q5419,匹配表1065!L:L,匹配表1065!O:O)</f>
        <v>B</v>
      </c>
      <c r="S5419" s="93" t="str">
        <f>IFERROR(_xlfn.XLOOKUP(Q5419,匹配表1065!AI:AI,匹配表1065!AJ:AJ),"绿标")</f>
        <v>红标</v>
      </c>
      <c r="T5419" s="93" t="str" cm="1">
        <f t="array" ref="T5419:U5419">_xlfn.XLOOKUP(Q5419,匹配表1065!L:L,匹配表1065!M:N)</f>
        <v>脑血管</v>
      </c>
      <c r="U5419" s="94" t="str">
        <v>神经内科</v>
      </c>
      <c r="V5419" s="95" t="s">
        <v>33</v>
      </c>
      <c r="W5419" s="93">
        <f>_xlfn.XLOOKUP(M5419,匹配表1065!D:D,匹配表1065!F:F)*N5419</f>
        <v>8</v>
      </c>
    </row>
    <row r="5420" customHeight="1" spans="1:23">
      <c r="A5420" s="94" t="s">
        <v>877</v>
      </c>
      <c r="B5420" s="106">
        <v>46218</v>
      </c>
      <c r="C5420" s="91" t="str">
        <f t="shared" si="170"/>
        <v>7月第3周</v>
      </c>
      <c r="D5420" s="94" t="s">
        <v>919</v>
      </c>
      <c r="E5420" s="89" t="str">
        <f t="shared" si="171"/>
        <v>7月第3周--周3</v>
      </c>
      <c r="F5420" s="95" t="s">
        <v>27</v>
      </c>
      <c r="G5420" s="95" t="s">
        <v>104</v>
      </c>
      <c r="H5420" s="92" t="str">
        <f>_xlfn.XLOOKUP(O5420,匹配表1065!T:T,匹配表1065!W:W)</f>
        <v>济南市</v>
      </c>
      <c r="I5420" s="89" t="str">
        <f>_xlfn.XLOOKUP(O5420,匹配表1065!T:T,匹配表1065!X:X)</f>
        <v>PME2025</v>
      </c>
      <c r="J5420" s="109" t="s">
        <v>111</v>
      </c>
      <c r="K5420" s="89" cm="1">
        <f ca="1" t="array" ref="K5420:L5420">_xlfn.XLOOKUP(J5420,匹配表1065!Y:Y,匹配表1065!AA:AB)</f>
        <v>30</v>
      </c>
      <c r="L5420" s="89" t="str">
        <v>3个月以上</v>
      </c>
      <c r="M5420" s="92" t="s">
        <v>55</v>
      </c>
      <c r="N5420" s="95">
        <v>1</v>
      </c>
      <c r="O5420" s="93" t="str">
        <f>_xlfn.XLOOKUP(P5420,匹配表1065!U:U,匹配表1065!T:T)</f>
        <v>HO00001400</v>
      </c>
      <c r="P5420" s="109" t="s">
        <v>112</v>
      </c>
      <c r="Q5420" s="109" t="s">
        <v>115</v>
      </c>
      <c r="R5420" s="89" t="str">
        <f>_xlfn.XLOOKUP(Q5420,匹配表1065!L:L,匹配表1065!O:O)</f>
        <v>B</v>
      </c>
      <c r="S5420" s="93" t="str">
        <f>IFERROR(_xlfn.XLOOKUP(Q5420,匹配表1065!AI:AI,匹配表1065!AJ:AJ),"绿标")</f>
        <v>绿标</v>
      </c>
      <c r="T5420" s="93" t="str" cm="1">
        <f t="array" ref="T5420:U5420">_xlfn.XLOOKUP(Q5420,匹配表1065!L:L,匹配表1065!M:N)</f>
        <v>癫痫</v>
      </c>
      <c r="U5420" s="94" t="str">
        <v>神经内科</v>
      </c>
      <c r="V5420" s="95" t="s">
        <v>33</v>
      </c>
      <c r="W5420" s="93">
        <f>_xlfn.XLOOKUP(M5420,匹配表1065!D:D,匹配表1065!F:F)*N5420</f>
        <v>8</v>
      </c>
    </row>
    <row r="5421" customHeight="1" spans="1:23">
      <c r="A5421" s="94" t="s">
        <v>877</v>
      </c>
      <c r="B5421" s="106">
        <v>46218</v>
      </c>
      <c r="C5421" s="91" t="str">
        <f t="shared" si="170"/>
        <v>7月第3周</v>
      </c>
      <c r="D5421" s="94" t="s">
        <v>919</v>
      </c>
      <c r="E5421" s="89" t="str">
        <f t="shared" si="171"/>
        <v>7月第3周--周3</v>
      </c>
      <c r="F5421" s="95" t="s">
        <v>27</v>
      </c>
      <c r="G5421" s="95" t="s">
        <v>104</v>
      </c>
      <c r="H5421" s="92" t="str">
        <f>_xlfn.XLOOKUP(O5421,匹配表1065!T:T,匹配表1065!W:W)</f>
        <v>聊城市</v>
      </c>
      <c r="I5421" s="89" t="str">
        <f>_xlfn.XLOOKUP(O5421,匹配表1065!T:T,匹配表1065!X:X)</f>
        <v>PME2046</v>
      </c>
      <c r="J5421" s="109" t="s">
        <v>108</v>
      </c>
      <c r="K5421" s="89" cm="1">
        <f ca="1" t="array" ref="K5421:L5421">_xlfn.XLOOKUP(J5421,匹配表1065!Y:Y,匹配表1065!AA:AB)</f>
        <v>8</v>
      </c>
      <c r="L5421" s="89" t="str">
        <v>3个月以上</v>
      </c>
      <c r="M5421" s="92" t="s">
        <v>30</v>
      </c>
      <c r="N5421" s="95">
        <v>1</v>
      </c>
      <c r="O5421" s="93" t="str">
        <f>_xlfn.XLOOKUP(P5421,匹配表1065!U:U,匹配表1065!T:T)</f>
        <v>HO00001415</v>
      </c>
      <c r="P5421" s="109" t="s">
        <v>109</v>
      </c>
      <c r="Q5421" s="109" t="s">
        <v>110</v>
      </c>
      <c r="R5421" s="89" t="str">
        <f>_xlfn.XLOOKUP(Q5421,匹配表1065!L:L,匹配表1065!O:O)</f>
        <v>B</v>
      </c>
      <c r="S5421" s="93" t="str">
        <f>IFERROR(_xlfn.XLOOKUP(Q5421,匹配表1065!AI:AI,匹配表1065!AJ:AJ),"绿标")</f>
        <v>绿标</v>
      </c>
      <c r="T5421" s="93" t="str" cm="1">
        <f t="array" ref="T5421:U5421">_xlfn.XLOOKUP(Q5421,匹配表1065!L:L,匹配表1065!M:N)</f>
        <v>脑血管</v>
      </c>
      <c r="U5421" s="94" t="str">
        <v>神经内科</v>
      </c>
      <c r="V5421" s="95" t="s">
        <v>42</v>
      </c>
      <c r="W5421" s="93">
        <f>_xlfn.XLOOKUP(M5421,匹配表1065!D:D,匹配表1065!F:F)*N5421</f>
        <v>12</v>
      </c>
    </row>
    <row r="5422" customHeight="1" spans="1:23">
      <c r="A5422" s="94" t="s">
        <v>877</v>
      </c>
      <c r="B5422" s="106">
        <v>46218</v>
      </c>
      <c r="C5422" s="91" t="str">
        <f t="shared" si="170"/>
        <v>7月第3周</v>
      </c>
      <c r="D5422" s="94" t="s">
        <v>919</v>
      </c>
      <c r="E5422" s="89" t="str">
        <f t="shared" si="171"/>
        <v>7月第3周--周3</v>
      </c>
      <c r="F5422" s="95" t="s">
        <v>27</v>
      </c>
      <c r="G5422" s="95" t="s">
        <v>104</v>
      </c>
      <c r="H5422" s="92" t="str">
        <f>_xlfn.XLOOKUP(O5422,匹配表1065!T:T,匹配表1065!W:W)</f>
        <v>济南市</v>
      </c>
      <c r="I5422" s="89" t="str">
        <f>_xlfn.XLOOKUP(O5422,匹配表1065!T:T,匹配表1065!X:X)</f>
        <v>PME2044</v>
      </c>
      <c r="J5422" s="109" t="s">
        <v>105</v>
      </c>
      <c r="K5422" s="89" cm="1">
        <f ca="1" t="array" ref="K5422:L5422">_xlfn.XLOOKUP(J5422,匹配表1065!Y:Y,匹配表1065!AA:AB)</f>
        <v>8</v>
      </c>
      <c r="L5422" s="89" t="str">
        <v>3个月以上</v>
      </c>
      <c r="M5422" s="92" t="s">
        <v>30</v>
      </c>
      <c r="N5422" s="95">
        <v>1</v>
      </c>
      <c r="O5422" s="93" t="str">
        <f>_xlfn.XLOOKUP(P5422,匹配表1065!U:U,匹配表1065!T:T)</f>
        <v>HO00001401</v>
      </c>
      <c r="P5422" s="109" t="s">
        <v>106</v>
      </c>
      <c r="Q5422" s="109" t="s">
        <v>107</v>
      </c>
      <c r="R5422" s="89" t="str">
        <f>_xlfn.XLOOKUP(Q5422,匹配表1065!L:L,匹配表1065!O:O)</f>
        <v>B</v>
      </c>
      <c r="S5422" s="93" t="str">
        <f>IFERROR(_xlfn.XLOOKUP(Q5422,匹配表1065!AI:AI,匹配表1065!AJ:AJ),"绿标")</f>
        <v>红标</v>
      </c>
      <c r="T5422" s="93" t="str" cm="1">
        <f t="array" ref="T5422:U5422">_xlfn.XLOOKUP(Q5422,匹配表1065!L:L,匹配表1065!M:N)</f>
        <v>脑血管</v>
      </c>
      <c r="U5422" s="94" t="str">
        <v>神经内科</v>
      </c>
      <c r="V5422" s="95" t="s">
        <v>33</v>
      </c>
      <c r="W5422" s="93">
        <f>_xlfn.XLOOKUP(M5422,匹配表1065!D:D,匹配表1065!F:F)*N5422</f>
        <v>12</v>
      </c>
    </row>
    <row r="5423" customHeight="1" spans="1:23">
      <c r="A5423" s="94" t="s">
        <v>877</v>
      </c>
      <c r="B5423" s="106">
        <v>46218</v>
      </c>
      <c r="C5423" s="91" t="str">
        <f t="shared" si="170"/>
        <v>7月第3周</v>
      </c>
      <c r="D5423" s="94" t="s">
        <v>919</v>
      </c>
      <c r="E5423" s="89" t="str">
        <f t="shared" si="171"/>
        <v>7月第3周--周3</v>
      </c>
      <c r="F5423" s="95" t="s">
        <v>27</v>
      </c>
      <c r="G5423" s="95" t="s">
        <v>104</v>
      </c>
      <c r="H5423" s="92" t="str">
        <f>_xlfn.XLOOKUP(O5423,匹配表1065!T:T,匹配表1065!W:W)</f>
        <v>济南市</v>
      </c>
      <c r="I5423" s="89" t="str">
        <f>_xlfn.XLOOKUP(O5423,匹配表1065!T:T,匹配表1065!X:X)</f>
        <v>PME2026</v>
      </c>
      <c r="J5423" s="109" t="s">
        <v>116</v>
      </c>
      <c r="K5423" s="89" cm="1">
        <f ca="1" t="array" ref="K5423:L5423">_xlfn.XLOOKUP(J5423,匹配表1065!Y:Y,匹配表1065!AA:AB)</f>
        <v>13</v>
      </c>
      <c r="L5423" s="89" t="str">
        <v>3个月以上</v>
      </c>
      <c r="M5423" s="92" t="s">
        <v>30</v>
      </c>
      <c r="N5423" s="95">
        <v>1</v>
      </c>
      <c r="O5423" s="93" t="str">
        <f>_xlfn.XLOOKUP(P5423,匹配表1065!U:U,匹配表1065!T:T)</f>
        <v>HO00001409</v>
      </c>
      <c r="P5423" s="109" t="s">
        <v>117</v>
      </c>
      <c r="Q5423" s="109" t="s">
        <v>118</v>
      </c>
      <c r="R5423" s="89" t="str">
        <f>_xlfn.XLOOKUP(Q5423,匹配表1065!L:L,匹配表1065!O:O)</f>
        <v>A</v>
      </c>
      <c r="S5423" s="93" t="str">
        <f>IFERROR(_xlfn.XLOOKUP(Q5423,匹配表1065!AI:AI,匹配表1065!AJ:AJ),"绿标")</f>
        <v>绿标</v>
      </c>
      <c r="T5423" s="93" t="str" cm="1">
        <f t="array" ref="T5423:U5423">_xlfn.XLOOKUP(Q5423,匹配表1065!L:L,匹配表1065!M:N)</f>
        <v>头痛</v>
      </c>
      <c r="U5423" s="94" t="str">
        <v>神经内科</v>
      </c>
      <c r="V5423" s="95" t="s">
        <v>67</v>
      </c>
      <c r="W5423" s="93">
        <f>_xlfn.XLOOKUP(M5423,匹配表1065!D:D,匹配表1065!F:F)*N5423</f>
        <v>12</v>
      </c>
    </row>
    <row r="5424" customHeight="1" spans="1:23">
      <c r="A5424" s="94" t="s">
        <v>877</v>
      </c>
      <c r="B5424" s="106">
        <v>46218</v>
      </c>
      <c r="C5424" s="91" t="str">
        <f t="shared" si="170"/>
        <v>7月第3周</v>
      </c>
      <c r="D5424" s="94" t="s">
        <v>919</v>
      </c>
      <c r="E5424" s="89" t="str">
        <f t="shared" si="171"/>
        <v>7月第3周--周3</v>
      </c>
      <c r="F5424" s="95" t="s">
        <v>27</v>
      </c>
      <c r="G5424" s="95" t="s">
        <v>104</v>
      </c>
      <c r="H5424" s="92" t="str">
        <f>_xlfn.XLOOKUP(O5424,匹配表1065!T:T,匹配表1065!W:W)</f>
        <v>济南市</v>
      </c>
      <c r="I5424" s="89" t="str">
        <f>_xlfn.XLOOKUP(O5424,匹配表1065!T:T,匹配表1065!X:X)</f>
        <v>PME2025</v>
      </c>
      <c r="J5424" s="109" t="s">
        <v>128</v>
      </c>
      <c r="K5424" s="89" cm="1">
        <f ca="1" t="array" ref="K5424:L5424">_xlfn.XLOOKUP(J5424,匹配表1065!Y:Y,匹配表1065!AA:AB)</f>
        <v>13</v>
      </c>
      <c r="L5424" s="89" t="str">
        <v>3个月以上</v>
      </c>
      <c r="M5424" s="92" t="s">
        <v>30</v>
      </c>
      <c r="N5424" s="95">
        <v>1</v>
      </c>
      <c r="O5424" s="93" t="str">
        <f>_xlfn.XLOOKUP(P5424,匹配表1065!U:U,匹配表1065!T:T)</f>
        <v>HO00001400</v>
      </c>
      <c r="P5424" s="109" t="s">
        <v>112</v>
      </c>
      <c r="Q5424" s="109" t="s">
        <v>241</v>
      </c>
      <c r="R5424" s="89" t="str">
        <f>_xlfn.XLOOKUP(Q5424,匹配表1065!L:L,匹配表1065!O:O)</f>
        <v>A</v>
      </c>
      <c r="S5424" s="93" t="str">
        <f>IFERROR(_xlfn.XLOOKUP(Q5424,匹配表1065!AI:AI,匹配表1065!AJ:AJ),"绿标")</f>
        <v>红标</v>
      </c>
      <c r="T5424" s="93" t="str" cm="1">
        <f t="array" ref="T5424:U5424">_xlfn.XLOOKUP(Q5424,匹配表1065!L:L,匹配表1065!M:N)</f>
        <v>头痛</v>
      </c>
      <c r="U5424" s="94" t="str">
        <v>神经内科</v>
      </c>
      <c r="V5424" s="95" t="s">
        <v>42</v>
      </c>
      <c r="W5424" s="93">
        <f>_xlfn.XLOOKUP(M5424,匹配表1065!D:D,匹配表1065!F:F)*N5424</f>
        <v>12</v>
      </c>
    </row>
    <row r="5425" customHeight="1" spans="1:23">
      <c r="A5425" s="94" t="s">
        <v>877</v>
      </c>
      <c r="B5425" s="106">
        <v>46218</v>
      </c>
      <c r="C5425" s="91" t="str">
        <f t="shared" si="170"/>
        <v>7月第3周</v>
      </c>
      <c r="D5425" s="94" t="s">
        <v>919</v>
      </c>
      <c r="E5425" s="89" t="str">
        <f t="shared" si="171"/>
        <v>7月第3周--周3</v>
      </c>
      <c r="F5425" s="95" t="s">
        <v>27</v>
      </c>
      <c r="G5425" s="95" t="s">
        <v>104</v>
      </c>
      <c r="H5425" s="92" t="str">
        <f>_xlfn.XLOOKUP(O5425,匹配表1065!T:T,匹配表1065!W:W)</f>
        <v>济南市</v>
      </c>
      <c r="I5425" s="89" t="str">
        <f>_xlfn.XLOOKUP(O5425,匹配表1065!T:T,匹配表1065!X:X)</f>
        <v>PME2025</v>
      </c>
      <c r="J5425" s="109" t="s">
        <v>128</v>
      </c>
      <c r="K5425" s="89" cm="1">
        <f ca="1" t="array" ref="K5425:L5425">_xlfn.XLOOKUP(J5425,匹配表1065!Y:Y,匹配表1065!AA:AB)</f>
        <v>13</v>
      </c>
      <c r="L5425" s="89" t="str">
        <v>3个月以上</v>
      </c>
      <c r="M5425" s="92" t="s">
        <v>55</v>
      </c>
      <c r="N5425" s="95">
        <v>1</v>
      </c>
      <c r="O5425" s="93" t="str">
        <f>_xlfn.XLOOKUP(P5425,匹配表1065!U:U,匹配表1065!T:T)</f>
        <v>HO00001400</v>
      </c>
      <c r="P5425" s="109" t="s">
        <v>112</v>
      </c>
      <c r="Q5425" s="109" t="s">
        <v>357</v>
      </c>
      <c r="R5425" s="89" t="str">
        <f>_xlfn.XLOOKUP(Q5425,匹配表1065!L:L,匹配表1065!O:O)</f>
        <v>B</v>
      </c>
      <c r="S5425" s="93" t="str">
        <f>IFERROR(_xlfn.XLOOKUP(Q5425,匹配表1065!AI:AI,匹配表1065!AJ:AJ),"绿标")</f>
        <v>红标</v>
      </c>
      <c r="T5425" s="93" t="str" cm="1">
        <f t="array" ref="T5425:U5425">_xlfn.XLOOKUP(Q5425,匹配表1065!L:L,匹配表1065!M:N)</f>
        <v>癫痫</v>
      </c>
      <c r="U5425" s="94" t="str">
        <v>神经内科</v>
      </c>
      <c r="V5425" s="95" t="s">
        <v>58</v>
      </c>
      <c r="W5425" s="93">
        <f>_xlfn.XLOOKUP(M5425,匹配表1065!D:D,匹配表1065!F:F)*N5425</f>
        <v>8</v>
      </c>
    </row>
    <row r="5426" customHeight="1" spans="1:23">
      <c r="A5426" s="94" t="s">
        <v>877</v>
      </c>
      <c r="B5426" s="106">
        <v>46218</v>
      </c>
      <c r="C5426" s="91" t="str">
        <f t="shared" si="170"/>
        <v>7月第3周</v>
      </c>
      <c r="D5426" s="94" t="s">
        <v>919</v>
      </c>
      <c r="E5426" s="89" t="str">
        <f t="shared" si="171"/>
        <v>7月第3周--周3</v>
      </c>
      <c r="F5426" s="95" t="s">
        <v>27</v>
      </c>
      <c r="G5426" s="95" t="s">
        <v>104</v>
      </c>
      <c r="H5426" s="92" t="str">
        <f>_xlfn.XLOOKUP(O5426,匹配表1065!T:T,匹配表1065!W:W)</f>
        <v>济南市</v>
      </c>
      <c r="I5426" s="89" t="str">
        <f>_xlfn.XLOOKUP(O5426,匹配表1065!T:T,匹配表1065!X:X)</f>
        <v>PME2025</v>
      </c>
      <c r="J5426" s="109" t="s">
        <v>128</v>
      </c>
      <c r="K5426" s="89" cm="1">
        <f ca="1" t="array" ref="K5426:L5426">_xlfn.XLOOKUP(J5426,匹配表1065!Y:Y,匹配表1065!AA:AB)</f>
        <v>13</v>
      </c>
      <c r="L5426" s="89" t="str">
        <v>3个月以上</v>
      </c>
      <c r="M5426" s="92" t="s">
        <v>35</v>
      </c>
      <c r="N5426" s="95">
        <v>1</v>
      </c>
      <c r="O5426" s="93" t="str">
        <f>_xlfn.XLOOKUP(P5426,匹配表1065!U:U,匹配表1065!T:T)</f>
        <v>HO00001400</v>
      </c>
      <c r="P5426" s="109" t="s">
        <v>112</v>
      </c>
      <c r="Q5426" s="109" t="s">
        <v>131</v>
      </c>
      <c r="R5426" s="89" t="str">
        <f>_xlfn.XLOOKUP(Q5426,匹配表1065!L:L,匹配表1065!O:O)</f>
        <v>B</v>
      </c>
      <c r="S5426" s="93" t="str">
        <f>IFERROR(_xlfn.XLOOKUP(Q5426,匹配表1065!AI:AI,匹配表1065!AJ:AJ),"绿标")</f>
        <v>红标</v>
      </c>
      <c r="T5426" s="93" t="str" cm="1">
        <f t="array" ref="T5426:U5426">_xlfn.XLOOKUP(Q5426,匹配表1065!L:L,匹配表1065!M:N)</f>
        <v>脑血管</v>
      </c>
      <c r="U5426" s="94" t="str">
        <v>神经内科</v>
      </c>
      <c r="V5426" s="95" t="s">
        <v>33</v>
      </c>
      <c r="W5426" s="93">
        <f>_xlfn.XLOOKUP(M5426,匹配表1065!D:D,匹配表1065!F:F)*N5426</f>
        <v>4</v>
      </c>
    </row>
    <row r="5427" customHeight="1" spans="1:23">
      <c r="A5427" s="94" t="s">
        <v>877</v>
      </c>
      <c r="B5427" s="106">
        <v>46218</v>
      </c>
      <c r="C5427" s="91" t="str">
        <f t="shared" si="170"/>
        <v>7月第3周</v>
      </c>
      <c r="D5427" s="94" t="s">
        <v>919</v>
      </c>
      <c r="E5427" s="89" t="str">
        <f t="shared" si="171"/>
        <v>7月第3周--周3</v>
      </c>
      <c r="F5427" s="95" t="s">
        <v>27</v>
      </c>
      <c r="G5427" s="95" t="s">
        <v>104</v>
      </c>
      <c r="H5427" s="92" t="str">
        <f>_xlfn.XLOOKUP(O5427,匹配表1065!T:T,匹配表1065!W:W)</f>
        <v>济南市</v>
      </c>
      <c r="I5427" s="89" t="str">
        <f>_xlfn.XLOOKUP(O5427,匹配表1065!T:T,匹配表1065!X:X)</f>
        <v>PME2026</v>
      </c>
      <c r="J5427" s="109" t="s">
        <v>116</v>
      </c>
      <c r="K5427" s="89" cm="1">
        <f ca="1" t="array" ref="K5427:L5427">_xlfn.XLOOKUP(J5427,匹配表1065!Y:Y,匹配表1065!AA:AB)</f>
        <v>13</v>
      </c>
      <c r="L5427" s="89" t="str">
        <v>3个月以上</v>
      </c>
      <c r="M5427" s="92" t="s">
        <v>35</v>
      </c>
      <c r="N5427" s="95">
        <v>1</v>
      </c>
      <c r="O5427" s="93" t="str">
        <f>_xlfn.XLOOKUP(P5427,匹配表1065!U:U,匹配表1065!T:T)</f>
        <v>HO00001409</v>
      </c>
      <c r="P5427" s="109" t="s">
        <v>117</v>
      </c>
      <c r="Q5427" s="109" t="s">
        <v>118</v>
      </c>
      <c r="R5427" s="89" t="str">
        <f>_xlfn.XLOOKUP(Q5427,匹配表1065!L:L,匹配表1065!O:O)</f>
        <v>A</v>
      </c>
      <c r="S5427" s="93" t="str">
        <f>IFERROR(_xlfn.XLOOKUP(Q5427,匹配表1065!AI:AI,匹配表1065!AJ:AJ),"绿标")</f>
        <v>绿标</v>
      </c>
      <c r="T5427" s="93" t="str" cm="1">
        <f t="array" ref="T5427:U5427">_xlfn.XLOOKUP(Q5427,匹配表1065!L:L,匹配表1065!M:N)</f>
        <v>头痛</v>
      </c>
      <c r="U5427" s="94" t="str">
        <v>神经内科</v>
      </c>
      <c r="V5427" s="95" t="s">
        <v>33</v>
      </c>
      <c r="W5427" s="93">
        <f>_xlfn.XLOOKUP(M5427,匹配表1065!D:D,匹配表1065!F:F)*N5427</f>
        <v>4</v>
      </c>
    </row>
    <row r="5428" customHeight="1" spans="1:23">
      <c r="A5428" s="94" t="s">
        <v>877</v>
      </c>
      <c r="B5428" s="106">
        <v>46218</v>
      </c>
      <c r="C5428" s="91" t="str">
        <f t="shared" si="170"/>
        <v>7月第3周</v>
      </c>
      <c r="D5428" s="94" t="s">
        <v>919</v>
      </c>
      <c r="E5428" s="89" t="str">
        <f t="shared" si="171"/>
        <v>7月第3周--周3</v>
      </c>
      <c r="F5428" s="95" t="s">
        <v>27</v>
      </c>
      <c r="G5428" s="95" t="s">
        <v>104</v>
      </c>
      <c r="H5428" s="92" t="str">
        <f>_xlfn.XLOOKUP(O5428,匹配表1065!T:T,匹配表1065!W:W)</f>
        <v>济南市</v>
      </c>
      <c r="I5428" s="89" t="str">
        <f>_xlfn.XLOOKUP(O5428,匹配表1065!T:T,匹配表1065!X:X)</f>
        <v>PME2024</v>
      </c>
      <c r="J5428" s="109" t="s">
        <v>927</v>
      </c>
      <c r="K5428" s="89" t="e" cm="1">
        <f ca="1" t="array" ref="K5428">_xlfn.XLOOKUP(J5428,匹配表1065!Y:Y,匹配表1065!AA:AB)</f>
        <v>#N/A</v>
      </c>
      <c r="L5428" s="89"/>
      <c r="M5428" s="92" t="s">
        <v>35</v>
      </c>
      <c r="N5428" s="95">
        <v>2</v>
      </c>
      <c r="O5428" s="93" t="str">
        <f>_xlfn.XLOOKUP(P5428,匹配表1065!U:U,匹配表1065!T:T)</f>
        <v>HO00001404</v>
      </c>
      <c r="P5428" s="109" t="s">
        <v>126</v>
      </c>
      <c r="Q5428" s="109" t="s">
        <v>233</v>
      </c>
      <c r="R5428" s="89" t="str">
        <f>_xlfn.XLOOKUP(Q5428,匹配表1065!L:L,匹配表1065!O:O)</f>
        <v>B</v>
      </c>
      <c r="S5428" s="93" t="str">
        <f>IFERROR(_xlfn.XLOOKUP(Q5428,匹配表1065!AI:AI,匹配表1065!AJ:AJ),"绿标")</f>
        <v>红标</v>
      </c>
      <c r="T5428" s="93" t="str" cm="1">
        <f t="array" ref="T5428:U5428">_xlfn.XLOOKUP(Q5428,匹配表1065!L:L,匹配表1065!M:N)</f>
        <v>脑血管</v>
      </c>
      <c r="U5428" s="94" t="str">
        <v>神经内科</v>
      </c>
      <c r="V5428" s="95" t="s">
        <v>33</v>
      </c>
      <c r="W5428" s="93">
        <f>_xlfn.XLOOKUP(M5428,匹配表1065!D:D,匹配表1065!F:F)*N5428</f>
        <v>8</v>
      </c>
    </row>
    <row r="5429" customHeight="1" spans="1:23">
      <c r="A5429" s="94" t="s">
        <v>877</v>
      </c>
      <c r="B5429" s="106">
        <v>46218</v>
      </c>
      <c r="C5429" s="91" t="str">
        <f t="shared" ref="C5429:C5492" si="172">MONTH(B5429)&amp;TEXT(WEEKNUM(B5429,2)-WEEKNUM(B5429+1-DAY(B5429),2)+1,"月第0周")</f>
        <v>7月第3周</v>
      </c>
      <c r="D5429" s="94" t="s">
        <v>919</v>
      </c>
      <c r="E5429" s="89" t="str">
        <f t="shared" ref="E5429:E5492" si="173">D5429&amp;"--"&amp;"周"&amp;WEEKDAY(B5429,2)</f>
        <v>7月第3周--周3</v>
      </c>
      <c r="F5429" s="95" t="s">
        <v>27</v>
      </c>
      <c r="G5429" s="92" t="s">
        <v>92</v>
      </c>
      <c r="H5429" s="92" t="str">
        <f>_xlfn.XLOOKUP(O5429,匹配表1065!T:T,匹配表1065!W:W)</f>
        <v>合肥市</v>
      </c>
      <c r="I5429" s="89" t="str">
        <f>_xlfn.XLOOKUP(O5429,匹配表1065!T:T,匹配表1065!X:X)</f>
        <v>PME2007</v>
      </c>
      <c r="J5429" s="109" t="s">
        <v>93</v>
      </c>
      <c r="K5429" s="89" cm="1">
        <f ca="1" t="array" ref="K5429:L5429">_xlfn.XLOOKUP(J5429,匹配表1065!Y:Y,匹配表1065!AA:AB)</f>
        <v>9</v>
      </c>
      <c r="L5429" s="89" t="str">
        <v>3个月以上</v>
      </c>
      <c r="M5429" s="92" t="s">
        <v>202</v>
      </c>
      <c r="N5429" s="95">
        <v>1</v>
      </c>
      <c r="O5429" s="93" t="str">
        <f>_xlfn.XLOOKUP(P5429,匹配表1065!U:U,匹配表1065!T:T)</f>
        <v>HO00000001</v>
      </c>
      <c r="P5429" s="109" t="s">
        <v>94</v>
      </c>
      <c r="Q5429" s="109" t="s">
        <v>96</v>
      </c>
      <c r="R5429" s="89" t="str">
        <f>_xlfn.XLOOKUP(Q5429,匹配表1065!L:L,匹配表1065!O:O)</f>
        <v>B</v>
      </c>
      <c r="S5429" s="93" t="str">
        <f>IFERROR(_xlfn.XLOOKUP(Q5429,匹配表1065!AI:AI,匹配表1065!AJ:AJ),"绿标")</f>
        <v>黑标</v>
      </c>
      <c r="T5429" s="93" t="str" cm="1">
        <f t="array" ref="T5429:U5429">_xlfn.XLOOKUP(Q5429,匹配表1065!L:L,匹配表1065!M:N)</f>
        <v>脑血管</v>
      </c>
      <c r="U5429" s="94" t="str">
        <v>神经内科</v>
      </c>
      <c r="V5429" s="95" t="s">
        <v>42</v>
      </c>
      <c r="W5429" s="93">
        <f>_xlfn.XLOOKUP(M5429,匹配表1065!D:D,匹配表1065!F:F)*N5429</f>
        <v>16</v>
      </c>
    </row>
    <row r="5430" customHeight="1" spans="1:23">
      <c r="A5430" s="94" t="s">
        <v>877</v>
      </c>
      <c r="B5430" s="106">
        <v>46218</v>
      </c>
      <c r="C5430" s="91" t="str">
        <f t="shared" si="172"/>
        <v>7月第3周</v>
      </c>
      <c r="D5430" s="94" t="s">
        <v>919</v>
      </c>
      <c r="E5430" s="89" t="str">
        <f t="shared" si="173"/>
        <v>7月第3周--周3</v>
      </c>
      <c r="F5430" s="95" t="s">
        <v>27</v>
      </c>
      <c r="G5430" s="92" t="s">
        <v>92</v>
      </c>
      <c r="H5430" s="92" t="str">
        <f>_xlfn.XLOOKUP(O5430,匹配表1065!T:T,匹配表1065!W:W)</f>
        <v>合肥市</v>
      </c>
      <c r="I5430" s="89" t="str">
        <f>_xlfn.XLOOKUP(O5430,匹配表1065!T:T,匹配表1065!X:X)</f>
        <v>PME2047</v>
      </c>
      <c r="J5430" s="109" t="s">
        <v>97</v>
      </c>
      <c r="K5430" s="89" cm="1">
        <f ca="1" t="array" ref="K5430:L5430">_xlfn.XLOOKUP(J5430,匹配表1065!Y:Y,匹配表1065!AA:AB)</f>
        <v>2</v>
      </c>
      <c r="L5430" s="89" t="str">
        <v>3个月以内</v>
      </c>
      <c r="M5430" s="92" t="s">
        <v>55</v>
      </c>
      <c r="N5430" s="95">
        <v>1</v>
      </c>
      <c r="O5430" s="93" t="str">
        <f>_xlfn.XLOOKUP(P5430,匹配表1065!U:U,匹配表1065!T:T)</f>
        <v>HO00000005</v>
      </c>
      <c r="P5430" s="109" t="s">
        <v>98</v>
      </c>
      <c r="Q5430" s="109" t="s">
        <v>345</v>
      </c>
      <c r="R5430" s="89" t="str">
        <f>_xlfn.XLOOKUP(Q5430,匹配表1065!L:L,匹配表1065!O:O)</f>
        <v>B</v>
      </c>
      <c r="S5430" s="93" t="str">
        <f>IFERROR(_xlfn.XLOOKUP(Q5430,匹配表1065!AI:AI,匹配表1065!AJ:AJ),"绿标")</f>
        <v>绿标</v>
      </c>
      <c r="T5430" s="93" t="str" cm="1">
        <f t="array" ref="T5430:U5430">_xlfn.XLOOKUP(Q5430,匹配表1065!L:L,匹配表1065!M:N)</f>
        <v>脑血管</v>
      </c>
      <c r="U5430" s="94" t="str">
        <v>神经内科</v>
      </c>
      <c r="V5430" s="95" t="s">
        <v>42</v>
      </c>
      <c r="W5430" s="93">
        <f>_xlfn.XLOOKUP(M5430,匹配表1065!D:D,匹配表1065!F:F)*N5430</f>
        <v>8</v>
      </c>
    </row>
    <row r="5431" customHeight="1" spans="1:23">
      <c r="A5431" s="94" t="s">
        <v>877</v>
      </c>
      <c r="B5431" s="106">
        <v>46218</v>
      </c>
      <c r="C5431" s="91" t="str">
        <f t="shared" si="172"/>
        <v>7月第3周</v>
      </c>
      <c r="D5431" s="94" t="s">
        <v>919</v>
      </c>
      <c r="E5431" s="89" t="str">
        <f t="shared" si="173"/>
        <v>7月第3周--周3</v>
      </c>
      <c r="F5431" s="95" t="s">
        <v>27</v>
      </c>
      <c r="G5431" s="95" t="s">
        <v>167</v>
      </c>
      <c r="H5431" s="92" t="str">
        <f>_xlfn.XLOOKUP(O5431,匹配表1065!T:T,匹配表1065!W:W)</f>
        <v>无锡市</v>
      </c>
      <c r="I5431" s="89" t="str">
        <f>_xlfn.XLOOKUP(O5431,匹配表1065!T:T,匹配表1065!X:X)</f>
        <v>PME2014</v>
      </c>
      <c r="J5431" s="109" t="s">
        <v>581</v>
      </c>
      <c r="K5431" s="89" cm="1">
        <f ca="1" t="array" ref="K5431:L5431">_xlfn.XLOOKUP(J5431,匹配表1065!Y:Y,匹配表1065!AA:AB)</f>
        <v>1</v>
      </c>
      <c r="L5431" s="89" t="str">
        <v>3个月以内</v>
      </c>
      <c r="M5431" s="92" t="s">
        <v>35</v>
      </c>
      <c r="N5431" s="95">
        <v>1</v>
      </c>
      <c r="O5431" s="93" t="str">
        <f>_xlfn.XLOOKUP(P5431,匹配表1065!U:U,匹配表1065!T:T)</f>
        <v>HO00018272</v>
      </c>
      <c r="P5431" s="109" t="s">
        <v>928</v>
      </c>
      <c r="Q5431" s="109" t="s">
        <v>929</v>
      </c>
      <c r="R5431" s="89" t="str">
        <f>_xlfn.XLOOKUP(Q5431,匹配表1065!L:L,匹配表1065!O:O)</f>
        <v>B</v>
      </c>
      <c r="S5431" s="93" t="str">
        <f>IFERROR(_xlfn.XLOOKUP(Q5431,匹配表1065!AI:AI,匹配表1065!AJ:AJ),"绿标")</f>
        <v>绿标</v>
      </c>
      <c r="T5431" s="93" t="str" cm="1">
        <f t="array" ref="T5431:U5431">_xlfn.XLOOKUP(Q5431,匹配表1065!L:L,匹配表1065!M:N)</f>
        <v>脑血管</v>
      </c>
      <c r="U5431" s="94" t="str">
        <v>神经内科</v>
      </c>
      <c r="V5431" s="95" t="s">
        <v>33</v>
      </c>
      <c r="W5431" s="93">
        <f>_xlfn.XLOOKUP(M5431,匹配表1065!D:D,匹配表1065!F:F)*N5431</f>
        <v>4</v>
      </c>
    </row>
    <row r="5432" customHeight="1" spans="1:23">
      <c r="A5432" s="94" t="s">
        <v>877</v>
      </c>
      <c r="B5432" s="106">
        <v>46218</v>
      </c>
      <c r="C5432" s="91" t="str">
        <f t="shared" si="172"/>
        <v>7月第3周</v>
      </c>
      <c r="D5432" s="94" t="s">
        <v>919</v>
      </c>
      <c r="E5432" s="89" t="str">
        <f t="shared" si="173"/>
        <v>7月第3周--周3</v>
      </c>
      <c r="F5432" s="95" t="s">
        <v>27</v>
      </c>
      <c r="G5432" s="95" t="s">
        <v>167</v>
      </c>
      <c r="H5432" s="92" t="str">
        <f>_xlfn.XLOOKUP(O5432,匹配表1065!T:T,匹配表1065!W:W)</f>
        <v>无锡市</v>
      </c>
      <c r="I5432" s="89" t="str">
        <f>_xlfn.XLOOKUP(O5432,匹配表1065!T:T,匹配表1065!X:X)</f>
        <v>PME2014</v>
      </c>
      <c r="J5432" s="109" t="s">
        <v>581</v>
      </c>
      <c r="K5432" s="89" cm="1">
        <f ca="1" t="array" ref="K5432:L5432">_xlfn.XLOOKUP(J5432,匹配表1065!Y:Y,匹配表1065!AA:AB)</f>
        <v>1</v>
      </c>
      <c r="L5432" s="89" t="str">
        <v>3个月以内</v>
      </c>
      <c r="M5432" s="92" t="s">
        <v>35</v>
      </c>
      <c r="N5432" s="95">
        <v>1</v>
      </c>
      <c r="O5432" s="93" t="str">
        <f>_xlfn.XLOOKUP(P5432,匹配表1065!U:U,匹配表1065!T:T)</f>
        <v>HO00001114</v>
      </c>
      <c r="P5432" s="109" t="s">
        <v>628</v>
      </c>
      <c r="Q5432" s="109" t="s">
        <v>807</v>
      </c>
      <c r="R5432" s="89" t="str">
        <f>_xlfn.XLOOKUP(Q5432,匹配表1065!L:L,匹配表1065!O:O)</f>
        <v>C</v>
      </c>
      <c r="S5432" s="93" t="str">
        <f>IFERROR(_xlfn.XLOOKUP(Q5432,匹配表1065!AI:AI,匹配表1065!AJ:AJ),"绿标")</f>
        <v>绿标</v>
      </c>
      <c r="T5432" s="93" t="str" cm="1">
        <f t="array" ref="T5432:U5432">_xlfn.XLOOKUP(Q5432,匹配表1065!L:L,匹配表1065!M:N)</f>
        <v>眩晕</v>
      </c>
      <c r="U5432" s="94" t="str">
        <v>神经内科</v>
      </c>
      <c r="V5432" s="95" t="s">
        <v>100</v>
      </c>
      <c r="W5432" s="93">
        <f>_xlfn.XLOOKUP(M5432,匹配表1065!D:D,匹配表1065!F:F)*N5432</f>
        <v>4</v>
      </c>
    </row>
    <row r="5433" customHeight="1" spans="1:23">
      <c r="A5433" s="94" t="s">
        <v>877</v>
      </c>
      <c r="B5433" s="106">
        <v>46218</v>
      </c>
      <c r="C5433" s="91" t="str">
        <f t="shared" si="172"/>
        <v>7月第3周</v>
      </c>
      <c r="D5433" s="94" t="s">
        <v>919</v>
      </c>
      <c r="E5433" s="89" t="str">
        <f t="shared" si="173"/>
        <v>7月第3周--周3</v>
      </c>
      <c r="F5433" s="95" t="s">
        <v>27</v>
      </c>
      <c r="G5433" s="95" t="s">
        <v>167</v>
      </c>
      <c r="H5433" s="92" t="str">
        <f>_xlfn.XLOOKUP(O5433,匹配表1065!T:T,匹配表1065!W:W)</f>
        <v>南通市</v>
      </c>
      <c r="I5433" s="89" t="str">
        <f>_xlfn.XLOOKUP(O5433,匹配表1065!T:T,匹配表1065!X:X)</f>
        <v>PME2013</v>
      </c>
      <c r="J5433" s="109" t="s">
        <v>180</v>
      </c>
      <c r="K5433" s="89" cm="1">
        <f ca="1" t="array" ref="K5433:L5433">_xlfn.XLOOKUP(J5433,匹配表1065!Y:Y,匹配表1065!AA:AB)</f>
        <v>51</v>
      </c>
      <c r="L5433" s="89" t="str">
        <v>3个月以上</v>
      </c>
      <c r="M5433" s="92" t="s">
        <v>30</v>
      </c>
      <c r="N5433" s="95">
        <v>3</v>
      </c>
      <c r="O5433" s="93" t="str">
        <f>_xlfn.XLOOKUP(P5433,匹配表1065!U:U,匹配表1065!T:T)</f>
        <v>HO00001021</v>
      </c>
      <c r="P5433" s="109" t="s">
        <v>181</v>
      </c>
      <c r="Q5433" s="109" t="s">
        <v>182</v>
      </c>
      <c r="R5433" s="89" t="str">
        <f>_xlfn.XLOOKUP(Q5433,匹配表1065!L:L,匹配表1065!O:O)</f>
        <v>C</v>
      </c>
      <c r="S5433" s="93" t="str">
        <f>IFERROR(_xlfn.XLOOKUP(Q5433,匹配表1065!AI:AI,匹配表1065!AJ:AJ),"绿标")</f>
        <v>红标</v>
      </c>
      <c r="T5433" s="93" t="str" cm="1">
        <f t="array" ref="T5433:U5433">_xlfn.XLOOKUP(Q5433,匹配表1065!L:L,匹配表1065!M:N)</f>
        <v>眩晕</v>
      </c>
      <c r="U5433" s="94" t="str">
        <v>神经内科</v>
      </c>
      <c r="V5433" s="95" t="s">
        <v>100</v>
      </c>
      <c r="W5433" s="93">
        <f>_xlfn.XLOOKUP(M5433,匹配表1065!D:D,匹配表1065!F:F)*N5433</f>
        <v>36</v>
      </c>
    </row>
    <row r="5434" customHeight="1" spans="1:23">
      <c r="A5434" s="94" t="s">
        <v>877</v>
      </c>
      <c r="B5434" s="106">
        <v>46218</v>
      </c>
      <c r="C5434" s="91" t="str">
        <f t="shared" si="172"/>
        <v>7月第3周</v>
      </c>
      <c r="D5434" s="94" t="s">
        <v>919</v>
      </c>
      <c r="E5434" s="89" t="str">
        <f t="shared" si="173"/>
        <v>7月第3周--周3</v>
      </c>
      <c r="F5434" s="95" t="s">
        <v>27</v>
      </c>
      <c r="G5434" s="95" t="s">
        <v>167</v>
      </c>
      <c r="H5434" s="92" t="str">
        <f>_xlfn.XLOOKUP(O5434,匹配表1065!T:T,匹配表1065!W:W)</f>
        <v>南通市</v>
      </c>
      <c r="I5434" s="89" t="str">
        <f>_xlfn.XLOOKUP(O5434,匹配表1065!T:T,匹配表1065!X:X)</f>
        <v>PME2013</v>
      </c>
      <c r="J5434" s="109" t="s">
        <v>180</v>
      </c>
      <c r="K5434" s="89" cm="1">
        <f ca="1" t="array" ref="K5434:L5434">_xlfn.XLOOKUP(J5434,匹配表1065!Y:Y,匹配表1065!AA:AB)</f>
        <v>51</v>
      </c>
      <c r="L5434" s="89" t="str">
        <v>3个月以上</v>
      </c>
      <c r="M5434" s="92" t="s">
        <v>35</v>
      </c>
      <c r="N5434" s="95">
        <v>1</v>
      </c>
      <c r="O5434" s="93" t="str">
        <f>_xlfn.XLOOKUP(P5434,匹配表1065!U:U,匹配表1065!T:T)</f>
        <v>HO00001066</v>
      </c>
      <c r="P5434" s="109" t="s">
        <v>183</v>
      </c>
      <c r="Q5434" s="109" t="s">
        <v>184</v>
      </c>
      <c r="R5434" s="89" t="str">
        <f>_xlfn.XLOOKUP(Q5434,匹配表1065!L:L,匹配表1065!O:O)</f>
        <v>A</v>
      </c>
      <c r="S5434" s="93" t="str">
        <f>IFERROR(_xlfn.XLOOKUP(Q5434,匹配表1065!AI:AI,匹配表1065!AJ:AJ),"绿标")</f>
        <v>红标</v>
      </c>
      <c r="T5434" s="93" t="str" cm="1">
        <f t="array" ref="T5434:U5434">_xlfn.XLOOKUP(Q5434,匹配表1065!L:L,匹配表1065!M:N)</f>
        <v>头痛</v>
      </c>
      <c r="U5434" s="94" t="str">
        <v>神经内科</v>
      </c>
      <c r="V5434" s="95" t="s">
        <v>33</v>
      </c>
      <c r="W5434" s="93">
        <f>_xlfn.XLOOKUP(M5434,匹配表1065!D:D,匹配表1065!F:F)*N5434</f>
        <v>4</v>
      </c>
    </row>
    <row r="5435" customHeight="1" spans="1:23">
      <c r="A5435" s="94" t="s">
        <v>877</v>
      </c>
      <c r="B5435" s="106">
        <v>46218</v>
      </c>
      <c r="C5435" s="91" t="str">
        <f t="shared" si="172"/>
        <v>7月第3周</v>
      </c>
      <c r="D5435" s="94" t="s">
        <v>919</v>
      </c>
      <c r="E5435" s="89" t="str">
        <f t="shared" si="173"/>
        <v>7月第3周--周3</v>
      </c>
      <c r="F5435" s="95" t="s">
        <v>27</v>
      </c>
      <c r="G5435" s="95" t="s">
        <v>167</v>
      </c>
      <c r="H5435" s="92" t="str">
        <f>_xlfn.XLOOKUP(O5435,匹配表1065!T:T,匹配表1065!W:W)</f>
        <v>苏州市</v>
      </c>
      <c r="I5435" s="89" t="str">
        <f>_xlfn.XLOOKUP(O5435,匹配表1065!T:T,匹配表1065!X:X)</f>
        <v>PME2010</v>
      </c>
      <c r="J5435" s="109" t="s">
        <v>186</v>
      </c>
      <c r="K5435" s="89" cm="1">
        <f ca="1" t="array" ref="K5435:L5435">_xlfn.XLOOKUP(J5435,匹配表1065!Y:Y,匹配表1065!AA:AB)</f>
        <v>6</v>
      </c>
      <c r="L5435" s="89" t="str">
        <v>3个月以上</v>
      </c>
      <c r="M5435" s="92" t="s">
        <v>30</v>
      </c>
      <c r="N5435" s="95">
        <v>1</v>
      </c>
      <c r="O5435" s="93" t="str">
        <f>_xlfn.XLOOKUP(P5435,匹配表1065!U:U,匹配表1065!T:T)</f>
        <v>HO00001051</v>
      </c>
      <c r="P5435" s="109" t="s">
        <v>191</v>
      </c>
      <c r="Q5435" s="109" t="s">
        <v>354</v>
      </c>
      <c r="R5435" s="89" t="str">
        <f>_xlfn.XLOOKUP(Q5435,匹配表1065!L:L,匹配表1065!O:O)</f>
        <v>A</v>
      </c>
      <c r="S5435" s="93" t="str">
        <f>IFERROR(_xlfn.XLOOKUP(Q5435,匹配表1065!AI:AI,匹配表1065!AJ:AJ),"绿标")</f>
        <v>黑标</v>
      </c>
      <c r="T5435" s="93" t="str" cm="1">
        <f t="array" ref="T5435:U5435">_xlfn.XLOOKUP(Q5435,匹配表1065!L:L,匹配表1065!M:N)</f>
        <v>头痛</v>
      </c>
      <c r="U5435" s="94" t="str">
        <v>神经内科</v>
      </c>
      <c r="V5435" s="95" t="s">
        <v>100</v>
      </c>
      <c r="W5435" s="93">
        <f>_xlfn.XLOOKUP(M5435,匹配表1065!D:D,匹配表1065!F:F)*N5435</f>
        <v>12</v>
      </c>
    </row>
    <row r="5436" customHeight="1" spans="1:23">
      <c r="A5436" s="94" t="s">
        <v>877</v>
      </c>
      <c r="B5436" s="106">
        <v>46218</v>
      </c>
      <c r="C5436" s="91" t="str">
        <f t="shared" si="172"/>
        <v>7月第3周</v>
      </c>
      <c r="D5436" s="94" t="s">
        <v>919</v>
      </c>
      <c r="E5436" s="89" t="str">
        <f t="shared" si="173"/>
        <v>7月第3周--周3</v>
      </c>
      <c r="F5436" s="95" t="s">
        <v>27</v>
      </c>
      <c r="G5436" s="95" t="s">
        <v>167</v>
      </c>
      <c r="H5436" s="92" t="str">
        <f>_xlfn.XLOOKUP(O5436,匹配表1065!T:T,匹配表1065!W:W)</f>
        <v>苏州市</v>
      </c>
      <c r="I5436" s="89" t="str">
        <f>_xlfn.XLOOKUP(O5436,匹配表1065!T:T,匹配表1065!X:X)</f>
        <v>PME2010</v>
      </c>
      <c r="J5436" s="109" t="s">
        <v>186</v>
      </c>
      <c r="K5436" s="89" cm="1">
        <f ca="1" t="array" ref="K5436:L5436">_xlfn.XLOOKUP(J5436,匹配表1065!Y:Y,匹配表1065!AA:AB)</f>
        <v>6</v>
      </c>
      <c r="L5436" s="89" t="str">
        <v>3个月以上</v>
      </c>
      <c r="M5436" s="92" t="s">
        <v>35</v>
      </c>
      <c r="N5436" s="95">
        <v>1</v>
      </c>
      <c r="O5436" s="93" t="str">
        <f>_xlfn.XLOOKUP(P5436,匹配表1065!U:U,匹配表1065!T:T)</f>
        <v>HO00001051</v>
      </c>
      <c r="P5436" s="109" t="s">
        <v>191</v>
      </c>
      <c r="Q5436" s="109" t="s">
        <v>924</v>
      </c>
      <c r="R5436" s="89" t="str">
        <f>_xlfn.XLOOKUP(Q5436,匹配表1065!L:L,匹配表1065!O:O)</f>
        <v>A</v>
      </c>
      <c r="S5436" s="93" t="str">
        <f>IFERROR(_xlfn.XLOOKUP(Q5436,匹配表1065!AI:AI,匹配表1065!AJ:AJ),"绿标")</f>
        <v>绿标</v>
      </c>
      <c r="T5436" s="93" t="str" cm="1">
        <f t="array" ref="T5436:U5436">_xlfn.XLOOKUP(Q5436,匹配表1065!L:L,匹配表1065!M:N)</f>
        <v>头痛</v>
      </c>
      <c r="U5436" s="94" t="str">
        <v>神经内科</v>
      </c>
      <c r="V5436" s="95" t="s">
        <v>33</v>
      </c>
      <c r="W5436" s="93">
        <f>_xlfn.XLOOKUP(M5436,匹配表1065!D:D,匹配表1065!F:F)*N5436</f>
        <v>4</v>
      </c>
    </row>
    <row r="5437" customHeight="1" spans="1:23">
      <c r="A5437" s="94" t="s">
        <v>877</v>
      </c>
      <c r="B5437" s="106">
        <v>46218</v>
      </c>
      <c r="C5437" s="91" t="str">
        <f t="shared" si="172"/>
        <v>7月第3周</v>
      </c>
      <c r="D5437" s="94" t="s">
        <v>919</v>
      </c>
      <c r="E5437" s="89" t="str">
        <f t="shared" si="173"/>
        <v>7月第3周--周3</v>
      </c>
      <c r="F5437" s="95" t="s">
        <v>27</v>
      </c>
      <c r="G5437" s="95" t="s">
        <v>167</v>
      </c>
      <c r="H5437" s="92" t="str">
        <f>_xlfn.XLOOKUP(O5437,匹配表1065!T:T,匹配表1065!W:W)</f>
        <v>苏州市</v>
      </c>
      <c r="I5437" s="89" t="str">
        <f>_xlfn.XLOOKUP(O5437,匹配表1065!T:T,匹配表1065!X:X)</f>
        <v>PME2010</v>
      </c>
      <c r="J5437" s="109" t="s">
        <v>186</v>
      </c>
      <c r="K5437" s="89" cm="1">
        <f ca="1" t="array" ref="K5437:L5437">_xlfn.XLOOKUP(J5437,匹配表1065!Y:Y,匹配表1065!AA:AB)</f>
        <v>6</v>
      </c>
      <c r="L5437" s="89" t="str">
        <v>3个月以上</v>
      </c>
      <c r="M5437" s="92" t="s">
        <v>35</v>
      </c>
      <c r="N5437" s="95">
        <v>1</v>
      </c>
      <c r="O5437" s="93" t="str">
        <f>_xlfn.XLOOKUP(P5437,匹配表1065!U:U,匹配表1065!T:T)</f>
        <v>HO00001051</v>
      </c>
      <c r="P5437" s="109" t="s">
        <v>191</v>
      </c>
      <c r="Q5437" s="109" t="s">
        <v>930</v>
      </c>
      <c r="R5437" s="89" t="str">
        <f>_xlfn.XLOOKUP(Q5437,匹配表1065!L:L,匹配表1065!O:O)</f>
        <v>B</v>
      </c>
      <c r="S5437" s="93" t="str">
        <f>IFERROR(_xlfn.XLOOKUP(Q5437,匹配表1065!AI:AI,匹配表1065!AJ:AJ),"绿标")</f>
        <v>绿标</v>
      </c>
      <c r="T5437" s="93" t="str" cm="1">
        <f t="array" ref="T5437:U5437">_xlfn.XLOOKUP(Q5437,匹配表1065!L:L,匹配表1065!M:N)</f>
        <v>脑血管</v>
      </c>
      <c r="U5437" s="94" t="str">
        <v>神经内科</v>
      </c>
      <c r="V5437" s="95" t="s">
        <v>33</v>
      </c>
      <c r="W5437" s="93">
        <f>_xlfn.XLOOKUP(M5437,匹配表1065!D:D,匹配表1065!F:F)*N5437</f>
        <v>4</v>
      </c>
    </row>
    <row r="5438" customHeight="1" spans="1:23">
      <c r="A5438" s="94" t="s">
        <v>877</v>
      </c>
      <c r="B5438" s="106">
        <v>46218</v>
      </c>
      <c r="C5438" s="91" t="str">
        <f t="shared" si="172"/>
        <v>7月第3周</v>
      </c>
      <c r="D5438" s="94" t="s">
        <v>919</v>
      </c>
      <c r="E5438" s="89" t="str">
        <f t="shared" si="173"/>
        <v>7月第3周--周3</v>
      </c>
      <c r="F5438" s="95" t="s">
        <v>27</v>
      </c>
      <c r="G5438" s="95" t="s">
        <v>167</v>
      </c>
      <c r="H5438" s="92" t="str">
        <f>_xlfn.XLOOKUP(O5438,匹配表1065!T:T,匹配表1065!W:W)</f>
        <v>苏州市</v>
      </c>
      <c r="I5438" s="89" t="str">
        <f>_xlfn.XLOOKUP(O5438,匹配表1065!T:T,匹配表1065!X:X)</f>
        <v>PME2009</v>
      </c>
      <c r="J5438" s="109" t="s">
        <v>193</v>
      </c>
      <c r="K5438" s="89" cm="1">
        <f ca="1" t="array" ref="K5438:L5438">_xlfn.XLOOKUP(J5438,匹配表1065!Y:Y,匹配表1065!AA:AB)</f>
        <v>7</v>
      </c>
      <c r="L5438" s="89" t="str">
        <v>3个月以上</v>
      </c>
      <c r="M5438" s="92" t="s">
        <v>35</v>
      </c>
      <c r="N5438" s="95">
        <v>1</v>
      </c>
      <c r="O5438" s="93" t="str">
        <f>_xlfn.XLOOKUP(P5438,匹配表1065!U:U,匹配表1065!T:T)</f>
        <v>HO00017518</v>
      </c>
      <c r="P5438" s="109" t="s">
        <v>194</v>
      </c>
      <c r="Q5438" s="109" t="s">
        <v>195</v>
      </c>
      <c r="R5438" s="89" t="str">
        <f>_xlfn.XLOOKUP(Q5438,匹配表1065!L:L,匹配表1065!O:O)</f>
        <v>C</v>
      </c>
      <c r="S5438" s="93" t="str">
        <f>IFERROR(_xlfn.XLOOKUP(Q5438,匹配表1065!AI:AI,匹配表1065!AJ:AJ),"绿标")</f>
        <v>红标</v>
      </c>
      <c r="T5438" s="93" t="str" cm="1">
        <f t="array" ref="T5438:U5438">_xlfn.XLOOKUP(Q5438,匹配表1065!L:L,匹配表1065!M:N)</f>
        <v>眩晕</v>
      </c>
      <c r="U5438" s="94" t="str">
        <v>耳鼻喉科</v>
      </c>
      <c r="V5438" s="95" t="s">
        <v>33</v>
      </c>
      <c r="W5438" s="93">
        <f>_xlfn.XLOOKUP(M5438,匹配表1065!D:D,匹配表1065!F:F)*N5438</f>
        <v>4</v>
      </c>
    </row>
    <row r="5439" customHeight="1" spans="1:23">
      <c r="A5439" s="94" t="s">
        <v>877</v>
      </c>
      <c r="B5439" s="106">
        <v>46218</v>
      </c>
      <c r="C5439" s="91" t="str">
        <f t="shared" si="172"/>
        <v>7月第3周</v>
      </c>
      <c r="D5439" s="94" t="s">
        <v>919</v>
      </c>
      <c r="E5439" s="89" t="str">
        <f t="shared" si="173"/>
        <v>7月第3周--周3</v>
      </c>
      <c r="F5439" s="95" t="s">
        <v>27</v>
      </c>
      <c r="G5439" s="95" t="s">
        <v>167</v>
      </c>
      <c r="H5439" s="92" t="str">
        <f>_xlfn.XLOOKUP(O5439,匹配表1065!T:T,匹配表1065!W:W)</f>
        <v>苏州市</v>
      </c>
      <c r="I5439" s="89" t="str">
        <f>_xlfn.XLOOKUP(O5439,匹配表1065!T:T,匹配表1065!X:X)</f>
        <v>PME2009</v>
      </c>
      <c r="J5439" s="109" t="s">
        <v>193</v>
      </c>
      <c r="K5439" s="89" cm="1">
        <f ca="1" t="array" ref="K5439:L5439">_xlfn.XLOOKUP(J5439,匹配表1065!Y:Y,匹配表1065!AA:AB)</f>
        <v>7</v>
      </c>
      <c r="L5439" s="89" t="str">
        <v>3个月以上</v>
      </c>
      <c r="M5439" s="92" t="s">
        <v>35</v>
      </c>
      <c r="N5439" s="95">
        <v>1</v>
      </c>
      <c r="O5439" s="93" t="str">
        <f>_xlfn.XLOOKUP(P5439,匹配表1065!U:U,匹配表1065!T:T)</f>
        <v>HO00402369</v>
      </c>
      <c r="P5439" s="109" t="s">
        <v>227</v>
      </c>
      <c r="Q5439" s="109" t="s">
        <v>596</v>
      </c>
      <c r="R5439" s="89" t="str">
        <f>_xlfn.XLOOKUP(Q5439,匹配表1065!L:L,匹配表1065!O:O)</f>
        <v>B</v>
      </c>
      <c r="S5439" s="93" t="str">
        <f>IFERROR(_xlfn.XLOOKUP(Q5439,匹配表1065!AI:AI,匹配表1065!AJ:AJ),"绿标")</f>
        <v>黑标</v>
      </c>
      <c r="T5439" s="93" t="str" cm="1">
        <f t="array" ref="T5439:U5439">_xlfn.XLOOKUP(Q5439,匹配表1065!L:L,匹配表1065!M:N)</f>
        <v>脑血管</v>
      </c>
      <c r="U5439" s="94" t="str">
        <v>神经内科</v>
      </c>
      <c r="V5439" s="95" t="s">
        <v>33</v>
      </c>
      <c r="W5439" s="93">
        <f>_xlfn.XLOOKUP(M5439,匹配表1065!D:D,匹配表1065!F:F)*N5439</f>
        <v>4</v>
      </c>
    </row>
    <row r="5440" customHeight="1" spans="1:23">
      <c r="A5440" s="94" t="s">
        <v>877</v>
      </c>
      <c r="B5440" s="106">
        <v>46218</v>
      </c>
      <c r="C5440" s="91" t="str">
        <f t="shared" si="172"/>
        <v>7月第3周</v>
      </c>
      <c r="D5440" s="94" t="s">
        <v>919</v>
      </c>
      <c r="E5440" s="89" t="str">
        <f t="shared" si="173"/>
        <v>7月第3周--周3</v>
      </c>
      <c r="F5440" s="95" t="s">
        <v>27</v>
      </c>
      <c r="G5440" s="95" t="s">
        <v>167</v>
      </c>
      <c r="H5440" s="92" t="str">
        <f>_xlfn.XLOOKUP(O5440,匹配表1065!T:T,匹配表1065!W:W)</f>
        <v>无锡市</v>
      </c>
      <c r="I5440" s="89" t="str">
        <f>_xlfn.XLOOKUP(O5440,匹配表1065!T:T,匹配表1065!X:X)</f>
        <v>PME2009</v>
      </c>
      <c r="J5440" s="109" t="s">
        <v>193</v>
      </c>
      <c r="K5440" s="89" cm="1">
        <f ca="1" t="array" ref="K5440:L5440">_xlfn.XLOOKUP(J5440,匹配表1065!Y:Y,匹配表1065!AA:AB)</f>
        <v>7</v>
      </c>
      <c r="L5440" s="89" t="str">
        <v>3个月以上</v>
      </c>
      <c r="M5440" s="92" t="s">
        <v>35</v>
      </c>
      <c r="N5440" s="95">
        <v>1</v>
      </c>
      <c r="O5440" s="93" t="str">
        <f>_xlfn.XLOOKUP(P5440,匹配表1065!U:U,匹配表1065!T:T)</f>
        <v>HO00001116</v>
      </c>
      <c r="P5440" s="109" t="s">
        <v>229</v>
      </c>
      <c r="Q5440" s="109" t="s">
        <v>907</v>
      </c>
      <c r="R5440" s="89" t="str">
        <f>_xlfn.XLOOKUP(Q5440,匹配表1065!L:L,匹配表1065!O:O)</f>
        <v>C</v>
      </c>
      <c r="S5440" s="93" t="str">
        <f>IFERROR(_xlfn.XLOOKUP(Q5440,匹配表1065!AI:AI,匹配表1065!AJ:AJ),"绿标")</f>
        <v>绿标</v>
      </c>
      <c r="T5440" s="93" t="str" cm="1">
        <f t="array" ref="T5440:U5440">_xlfn.XLOOKUP(Q5440,匹配表1065!L:L,匹配表1065!M:N)</f>
        <v>耳鼻喉</v>
      </c>
      <c r="U5440" s="94" t="str">
        <v>耳鼻喉科</v>
      </c>
      <c r="V5440" s="95" t="s">
        <v>33</v>
      </c>
      <c r="W5440" s="93">
        <f>_xlfn.XLOOKUP(M5440,匹配表1065!D:D,匹配表1065!F:F)*N5440</f>
        <v>4</v>
      </c>
    </row>
    <row r="5441" customHeight="1" spans="1:23">
      <c r="A5441" s="94" t="s">
        <v>877</v>
      </c>
      <c r="B5441" s="106">
        <v>46218</v>
      </c>
      <c r="C5441" s="91" t="str">
        <f t="shared" si="172"/>
        <v>7月第3周</v>
      </c>
      <c r="D5441" s="94" t="s">
        <v>919</v>
      </c>
      <c r="E5441" s="89" t="str">
        <f t="shared" si="173"/>
        <v>7月第3周--周3</v>
      </c>
      <c r="F5441" s="95" t="s">
        <v>27</v>
      </c>
      <c r="G5441" s="95" t="s">
        <v>167</v>
      </c>
      <c r="H5441" s="92" t="str">
        <f>_xlfn.XLOOKUP(O5441,匹配表1065!T:T,匹配表1065!W:W)</f>
        <v>苏州市</v>
      </c>
      <c r="I5441" s="89" t="str">
        <f>_xlfn.XLOOKUP(O5441,匹配表1065!T:T,匹配表1065!X:X)</f>
        <v>PME2016</v>
      </c>
      <c r="J5441" s="109" t="s">
        <v>173</v>
      </c>
      <c r="K5441" s="89" cm="1">
        <f ca="1" t="array" ref="K5441:L5441">_xlfn.XLOOKUP(J5441,匹配表1065!Y:Y,匹配表1065!AA:AB)</f>
        <v>1</v>
      </c>
      <c r="L5441" s="89" t="str">
        <v>3个月以内</v>
      </c>
      <c r="M5441" s="92" t="s">
        <v>30</v>
      </c>
      <c r="N5441" s="95">
        <v>2</v>
      </c>
      <c r="O5441" s="93" t="str">
        <f>_xlfn.XLOOKUP(P5441,匹配表1065!U:U,匹配表1065!T:T)</f>
        <v>HO00001043</v>
      </c>
      <c r="P5441" s="109" t="s">
        <v>221</v>
      </c>
      <c r="Q5441" s="109" t="s">
        <v>291</v>
      </c>
      <c r="R5441" s="89" t="str">
        <f>_xlfn.XLOOKUP(Q5441,匹配表1065!L:L,匹配表1065!O:O)</f>
        <v>A</v>
      </c>
      <c r="S5441" s="93" t="str">
        <f>IFERROR(_xlfn.XLOOKUP(Q5441,匹配表1065!AI:AI,匹配表1065!AJ:AJ),"绿标")</f>
        <v>红标</v>
      </c>
      <c r="T5441" s="93" t="str" cm="1">
        <f t="array" ref="T5441:U5441">_xlfn.XLOOKUP(Q5441,匹配表1065!L:L,匹配表1065!M:N)</f>
        <v>头痛</v>
      </c>
      <c r="U5441" s="94" t="str">
        <v>神经内科</v>
      </c>
      <c r="V5441" s="95" t="s">
        <v>100</v>
      </c>
      <c r="W5441" s="93">
        <f>_xlfn.XLOOKUP(M5441,匹配表1065!D:D,匹配表1065!F:F)*N5441</f>
        <v>24</v>
      </c>
    </row>
    <row r="5442" customHeight="1" spans="1:23">
      <c r="A5442" s="94" t="s">
        <v>877</v>
      </c>
      <c r="B5442" s="106">
        <v>46218</v>
      </c>
      <c r="C5442" s="91" t="str">
        <f t="shared" si="172"/>
        <v>7月第3周</v>
      </c>
      <c r="D5442" s="94" t="s">
        <v>919</v>
      </c>
      <c r="E5442" s="89" t="str">
        <f t="shared" si="173"/>
        <v>7月第3周--周3</v>
      </c>
      <c r="F5442" s="95" t="s">
        <v>27</v>
      </c>
      <c r="G5442" s="95" t="s">
        <v>167</v>
      </c>
      <c r="H5442" s="92" t="str">
        <f>_xlfn.XLOOKUP(O5442,匹配表1065!T:T,匹配表1065!W:W)</f>
        <v>苏州市</v>
      </c>
      <c r="I5442" s="89" t="str">
        <f>_xlfn.XLOOKUP(O5442,匹配表1065!T:T,匹配表1065!X:X)</f>
        <v>PME2016</v>
      </c>
      <c r="J5442" s="109" t="s">
        <v>173</v>
      </c>
      <c r="K5442" s="89" cm="1">
        <f ca="1" t="array" ref="K5442:L5442">_xlfn.XLOOKUP(J5442,匹配表1065!Y:Y,匹配表1065!AA:AB)</f>
        <v>1</v>
      </c>
      <c r="L5442" s="89" t="str">
        <v>3个月以内</v>
      </c>
      <c r="M5442" s="92" t="s">
        <v>30</v>
      </c>
      <c r="N5442" s="95">
        <v>1</v>
      </c>
      <c r="O5442" s="93" t="str">
        <f>_xlfn.XLOOKUP(P5442,匹配表1065!U:U,匹配表1065!T:T)</f>
        <v>HO00001048</v>
      </c>
      <c r="P5442" s="109" t="s">
        <v>176</v>
      </c>
      <c r="Q5442" s="109" t="s">
        <v>290</v>
      </c>
      <c r="R5442" s="89" t="str">
        <f>_xlfn.XLOOKUP(Q5442,匹配表1065!L:L,匹配表1065!O:O)</f>
        <v>A</v>
      </c>
      <c r="S5442" s="93" t="str">
        <f>IFERROR(_xlfn.XLOOKUP(Q5442,匹配表1065!AI:AI,匹配表1065!AJ:AJ),"绿标")</f>
        <v>红标</v>
      </c>
      <c r="T5442" s="93" t="str" cm="1">
        <f t="array" ref="T5442:U5442">_xlfn.XLOOKUP(Q5442,匹配表1065!L:L,匹配表1065!M:N)</f>
        <v>头痛</v>
      </c>
      <c r="U5442" s="94" t="str">
        <v>神经内科</v>
      </c>
      <c r="V5442" s="95" t="s">
        <v>100</v>
      </c>
      <c r="W5442" s="93">
        <f>_xlfn.XLOOKUP(M5442,匹配表1065!D:D,匹配表1065!F:F)*N5442</f>
        <v>12</v>
      </c>
    </row>
    <row r="5443" customHeight="1" spans="1:23">
      <c r="A5443" s="94" t="s">
        <v>877</v>
      </c>
      <c r="B5443" s="106">
        <v>46218</v>
      </c>
      <c r="C5443" s="91" t="str">
        <f t="shared" si="172"/>
        <v>7月第3周</v>
      </c>
      <c r="D5443" s="94" t="s">
        <v>919</v>
      </c>
      <c r="E5443" s="89" t="str">
        <f t="shared" si="173"/>
        <v>7月第3周--周3</v>
      </c>
      <c r="F5443" s="95" t="s">
        <v>27</v>
      </c>
      <c r="G5443" s="95" t="s">
        <v>167</v>
      </c>
      <c r="H5443" s="92" t="str">
        <f>_xlfn.XLOOKUP(O5443,匹配表1065!T:T,匹配表1065!W:W)</f>
        <v>苏州市</v>
      </c>
      <c r="I5443" s="89" t="str">
        <f>_xlfn.XLOOKUP(O5443,匹配表1065!T:T,匹配表1065!X:X)</f>
        <v>PME2017</v>
      </c>
      <c r="J5443" s="109" t="s">
        <v>323</v>
      </c>
      <c r="K5443" s="89" cm="1">
        <f ca="1" t="array" ref="K5443:L5443">_xlfn.XLOOKUP(J5443,匹配表1065!Y:Y,匹配表1065!AA:AB)</f>
        <v>7</v>
      </c>
      <c r="L5443" s="89" t="str">
        <v>3个月以上</v>
      </c>
      <c r="M5443" s="92" t="s">
        <v>30</v>
      </c>
      <c r="N5443" s="95">
        <v>1</v>
      </c>
      <c r="O5443" s="93" t="str">
        <f>_xlfn.XLOOKUP(P5443,匹配表1065!U:U,匹配表1065!T:T)</f>
        <v>HO00001044</v>
      </c>
      <c r="P5443" s="109" t="s">
        <v>346</v>
      </c>
      <c r="Q5443" s="109" t="s">
        <v>347</v>
      </c>
      <c r="R5443" s="89" t="str">
        <f>_xlfn.XLOOKUP(Q5443,匹配表1065!L:L,匹配表1065!O:O)</f>
        <v>A</v>
      </c>
      <c r="S5443" s="93" t="str">
        <f>IFERROR(_xlfn.XLOOKUP(Q5443,匹配表1065!AI:AI,匹配表1065!AJ:AJ),"绿标")</f>
        <v>红标</v>
      </c>
      <c r="T5443" s="93" t="str" cm="1">
        <f t="array" ref="T5443:U5443">_xlfn.XLOOKUP(Q5443,匹配表1065!L:L,匹配表1065!M:N)</f>
        <v>头痛</v>
      </c>
      <c r="U5443" s="94" t="str">
        <v>神经内科</v>
      </c>
      <c r="V5443" s="95" t="s">
        <v>100</v>
      </c>
      <c r="W5443" s="93">
        <f>_xlfn.XLOOKUP(M5443,匹配表1065!D:D,匹配表1065!F:F)*N5443</f>
        <v>12</v>
      </c>
    </row>
    <row r="5444" customHeight="1" spans="1:23">
      <c r="A5444" s="94" t="s">
        <v>877</v>
      </c>
      <c r="B5444" s="106">
        <v>46218</v>
      </c>
      <c r="C5444" s="91" t="str">
        <f t="shared" si="172"/>
        <v>7月第3周</v>
      </c>
      <c r="D5444" s="94" t="s">
        <v>919</v>
      </c>
      <c r="E5444" s="89" t="str">
        <f t="shared" si="173"/>
        <v>7月第3周--周3</v>
      </c>
      <c r="F5444" s="95" t="s">
        <v>27</v>
      </c>
      <c r="G5444" s="95" t="s">
        <v>167</v>
      </c>
      <c r="H5444" s="92" t="str">
        <f>_xlfn.XLOOKUP(O5444,匹配表1065!T:T,匹配表1065!W:W)</f>
        <v>苏州市</v>
      </c>
      <c r="I5444" s="89" t="str">
        <f>_xlfn.XLOOKUP(O5444,匹配表1065!T:T,匹配表1065!X:X)</f>
        <v>PME2017</v>
      </c>
      <c r="J5444" s="109" t="s">
        <v>323</v>
      </c>
      <c r="K5444" s="89" cm="1">
        <f ca="1" t="array" ref="K5444:L5444">_xlfn.XLOOKUP(J5444,匹配表1065!Y:Y,匹配表1065!AA:AB)</f>
        <v>7</v>
      </c>
      <c r="L5444" s="89" t="str">
        <v>3个月以上</v>
      </c>
      <c r="M5444" s="92" t="s">
        <v>35</v>
      </c>
      <c r="N5444" s="95">
        <v>1</v>
      </c>
      <c r="O5444" s="93" t="str">
        <f>_xlfn.XLOOKUP(P5444,匹配表1065!U:U,匹配表1065!T:T)</f>
        <v>HO00001110</v>
      </c>
      <c r="P5444" s="109" t="s">
        <v>324</v>
      </c>
      <c r="Q5444" s="109" t="s">
        <v>533</v>
      </c>
      <c r="R5444" s="89" t="str">
        <f>_xlfn.XLOOKUP(Q5444,匹配表1065!L:L,匹配表1065!O:O)</f>
        <v>A</v>
      </c>
      <c r="S5444" s="93" t="str">
        <f>IFERROR(_xlfn.XLOOKUP(Q5444,匹配表1065!AI:AI,匹配表1065!AJ:AJ),"绿标")</f>
        <v>绿标</v>
      </c>
      <c r="T5444" s="93" t="str" cm="1">
        <f t="array" ref="T5444:U5444">_xlfn.XLOOKUP(Q5444,匹配表1065!L:L,匹配表1065!M:N)</f>
        <v>头痛</v>
      </c>
      <c r="U5444" s="94" t="str">
        <v>神经内科</v>
      </c>
      <c r="V5444" s="95" t="s">
        <v>33</v>
      </c>
      <c r="W5444" s="93">
        <f>_xlfn.XLOOKUP(M5444,匹配表1065!D:D,匹配表1065!F:F)*N5444</f>
        <v>4</v>
      </c>
    </row>
    <row r="5445" customHeight="1" spans="1:23">
      <c r="A5445" s="94" t="s">
        <v>877</v>
      </c>
      <c r="B5445" s="106">
        <v>46218</v>
      </c>
      <c r="C5445" s="91" t="str">
        <f t="shared" si="172"/>
        <v>7月第3周</v>
      </c>
      <c r="D5445" s="94" t="s">
        <v>919</v>
      </c>
      <c r="E5445" s="89" t="str">
        <f t="shared" si="173"/>
        <v>7月第3周--周3</v>
      </c>
      <c r="F5445" s="95" t="s">
        <v>27</v>
      </c>
      <c r="G5445" s="95" t="s">
        <v>167</v>
      </c>
      <c r="H5445" s="92" t="str">
        <f>_xlfn.XLOOKUP(O5445,匹配表1065!T:T,匹配表1065!W:W)</f>
        <v>苏州市</v>
      </c>
      <c r="I5445" s="89" t="str">
        <f>_xlfn.XLOOKUP(O5445,匹配表1065!T:T,匹配表1065!X:X)</f>
        <v>PME2011</v>
      </c>
      <c r="J5445" s="109" t="s">
        <v>168</v>
      </c>
      <c r="K5445" s="89" cm="1">
        <f ca="1" t="array" ref="K5445:L5445">_xlfn.XLOOKUP(J5445,匹配表1065!Y:Y,匹配表1065!AA:AB)</f>
        <v>19</v>
      </c>
      <c r="L5445" s="89" t="str">
        <v>3个月以上</v>
      </c>
      <c r="M5445" s="92" t="s">
        <v>30</v>
      </c>
      <c r="N5445" s="95">
        <v>3</v>
      </c>
      <c r="O5445" s="93" t="str">
        <f>_xlfn.XLOOKUP(P5445,匹配表1065!U:U,匹配表1065!T:T)</f>
        <v>HO00307823</v>
      </c>
      <c r="P5445" s="109" t="s">
        <v>169</v>
      </c>
      <c r="Q5445" s="109" t="s">
        <v>170</v>
      </c>
      <c r="R5445" s="89" t="str">
        <f>_xlfn.XLOOKUP(Q5445,匹配表1065!L:L,匹配表1065!O:O)</f>
        <v>A</v>
      </c>
      <c r="S5445" s="93" t="str">
        <f>IFERROR(_xlfn.XLOOKUP(Q5445,匹配表1065!AI:AI,匹配表1065!AJ:AJ),"绿标")</f>
        <v>红标</v>
      </c>
      <c r="T5445" s="93" t="str" cm="1">
        <f t="array" ref="T5445:U5445">_xlfn.XLOOKUP(Q5445,匹配表1065!L:L,匹配表1065!M:N)</f>
        <v>头痛</v>
      </c>
      <c r="U5445" s="94" t="str">
        <v>神经内科</v>
      </c>
      <c r="V5445" s="95" t="s">
        <v>100</v>
      </c>
      <c r="W5445" s="93">
        <f>_xlfn.XLOOKUP(M5445,匹配表1065!D:D,匹配表1065!F:F)*N5445</f>
        <v>36</v>
      </c>
    </row>
    <row r="5446" customHeight="1" spans="1:23">
      <c r="A5446" s="94" t="s">
        <v>877</v>
      </c>
      <c r="B5446" s="106">
        <v>46218</v>
      </c>
      <c r="C5446" s="91" t="str">
        <f t="shared" si="172"/>
        <v>7月第3周</v>
      </c>
      <c r="D5446" s="94" t="s">
        <v>919</v>
      </c>
      <c r="E5446" s="89" t="str">
        <f t="shared" si="173"/>
        <v>7月第3周--周3</v>
      </c>
      <c r="F5446" s="95" t="s">
        <v>27</v>
      </c>
      <c r="G5446" s="95" t="s">
        <v>167</v>
      </c>
      <c r="H5446" s="92" t="str">
        <f>_xlfn.XLOOKUP(O5446,匹配表1065!T:T,匹配表1065!W:W)</f>
        <v>苏州市</v>
      </c>
      <c r="I5446" s="89" t="str">
        <f>_xlfn.XLOOKUP(O5446,匹配表1065!T:T,匹配表1065!X:X)</f>
        <v>PME2011</v>
      </c>
      <c r="J5446" s="109" t="s">
        <v>168</v>
      </c>
      <c r="K5446" s="89" cm="1">
        <f ca="1" t="array" ref="K5446:L5446">_xlfn.XLOOKUP(J5446,匹配表1065!Y:Y,匹配表1065!AA:AB)</f>
        <v>19</v>
      </c>
      <c r="L5446" s="89" t="str">
        <v>3个月以上</v>
      </c>
      <c r="M5446" s="92" t="s">
        <v>30</v>
      </c>
      <c r="N5446" s="95">
        <v>2</v>
      </c>
      <c r="O5446" s="93" t="str">
        <f>_xlfn.XLOOKUP(P5446,匹配表1065!U:U,匹配表1065!T:T)</f>
        <v>HO00307823</v>
      </c>
      <c r="P5446" s="109" t="s">
        <v>169</v>
      </c>
      <c r="Q5446" s="109" t="s">
        <v>172</v>
      </c>
      <c r="R5446" s="89" t="str">
        <f>_xlfn.XLOOKUP(Q5446,匹配表1065!L:L,匹配表1065!O:O)</f>
        <v>C</v>
      </c>
      <c r="S5446" s="93" t="str">
        <f>IFERROR(_xlfn.XLOOKUP(Q5446,匹配表1065!AI:AI,匹配表1065!AJ:AJ),"绿标")</f>
        <v>绿标</v>
      </c>
      <c r="T5446" s="93" t="str" cm="1">
        <f t="array" ref="T5446:U5446">_xlfn.XLOOKUP(Q5446,匹配表1065!L:L,匹配表1065!M:N)</f>
        <v>眩晕</v>
      </c>
      <c r="U5446" s="94" t="str">
        <v>神经内科</v>
      </c>
      <c r="V5446" s="95" t="s">
        <v>100</v>
      </c>
      <c r="W5446" s="93">
        <f>_xlfn.XLOOKUP(M5446,匹配表1065!D:D,匹配表1065!F:F)*N5446</f>
        <v>24</v>
      </c>
    </row>
    <row r="5447" customHeight="1" spans="1:23">
      <c r="A5447" s="94" t="s">
        <v>877</v>
      </c>
      <c r="B5447" s="106">
        <v>46218</v>
      </c>
      <c r="C5447" s="91" t="str">
        <f t="shared" si="172"/>
        <v>7月第3周</v>
      </c>
      <c r="D5447" s="94" t="s">
        <v>919</v>
      </c>
      <c r="E5447" s="89" t="str">
        <f t="shared" si="173"/>
        <v>7月第3周--周3</v>
      </c>
      <c r="F5447" s="95" t="s">
        <v>27</v>
      </c>
      <c r="G5447" s="95" t="s">
        <v>167</v>
      </c>
      <c r="H5447" s="92" t="str">
        <f>_xlfn.XLOOKUP(O5447,匹配表1065!T:T,匹配表1065!W:W)</f>
        <v>苏州市</v>
      </c>
      <c r="I5447" s="89" t="str">
        <f>_xlfn.XLOOKUP(O5447,匹配表1065!T:T,匹配表1065!X:X)</f>
        <v>PME2011</v>
      </c>
      <c r="J5447" s="109" t="s">
        <v>852</v>
      </c>
      <c r="K5447" s="89" t="e" cm="1">
        <f ca="1" t="array" ref="K5447">_xlfn.XLOOKUP(J5447,匹配表1065!Y:Y,匹配表1065!AA:AB)</f>
        <v>#N/A</v>
      </c>
      <c r="L5447" s="89"/>
      <c r="M5447" s="92" t="s">
        <v>35</v>
      </c>
      <c r="N5447" s="95">
        <v>1</v>
      </c>
      <c r="O5447" s="93" t="str">
        <f>_xlfn.XLOOKUP(P5447,匹配表1065!U:U,匹配表1065!T:T)</f>
        <v>HO00307823</v>
      </c>
      <c r="P5447" s="109" t="s">
        <v>169</v>
      </c>
      <c r="Q5447" s="109" t="s">
        <v>438</v>
      </c>
      <c r="R5447" s="89" t="str">
        <f>_xlfn.XLOOKUP(Q5447,匹配表1065!L:L,匹配表1065!O:O)</f>
        <v>A</v>
      </c>
      <c r="S5447" s="93" t="str">
        <f>IFERROR(_xlfn.XLOOKUP(Q5447,匹配表1065!AI:AI,匹配表1065!AJ:AJ),"绿标")</f>
        <v>红标</v>
      </c>
      <c r="T5447" s="93" t="str" cm="1">
        <f t="array" ref="T5447:U5447">_xlfn.XLOOKUP(Q5447,匹配表1065!L:L,匹配表1065!M:N)</f>
        <v>头痛</v>
      </c>
      <c r="U5447" s="94" t="str">
        <v>神经内科</v>
      </c>
      <c r="V5447" s="95" t="s">
        <v>33</v>
      </c>
      <c r="W5447" s="93">
        <f>_xlfn.XLOOKUP(M5447,匹配表1065!D:D,匹配表1065!F:F)*N5447</f>
        <v>4</v>
      </c>
    </row>
    <row r="5448" customHeight="1" spans="1:23">
      <c r="A5448" s="94" t="s">
        <v>877</v>
      </c>
      <c r="B5448" s="106">
        <v>46218</v>
      </c>
      <c r="C5448" s="91" t="str">
        <f t="shared" si="172"/>
        <v>7月第3周</v>
      </c>
      <c r="D5448" s="94" t="s">
        <v>919</v>
      </c>
      <c r="E5448" s="89" t="str">
        <f t="shared" si="173"/>
        <v>7月第3周--周3</v>
      </c>
      <c r="F5448" s="95" t="s">
        <v>27</v>
      </c>
      <c r="G5448" s="95" t="s">
        <v>136</v>
      </c>
      <c r="H5448" s="92" t="str">
        <f>_xlfn.XLOOKUP(O5448,匹配表1065!T:T,匹配表1065!W:W)</f>
        <v>淄博市</v>
      </c>
      <c r="I5448" s="89" t="str">
        <f>_xlfn.XLOOKUP(O5448,匹配表1065!T:T,匹配表1065!X:X)</f>
        <v>PME2043</v>
      </c>
      <c r="J5448" s="109" t="s">
        <v>140</v>
      </c>
      <c r="K5448" s="89" cm="1">
        <f ca="1" t="array" ref="K5448:L5448">_xlfn.XLOOKUP(J5448,匹配表1065!Y:Y,匹配表1065!AA:AB)</f>
        <v>9</v>
      </c>
      <c r="L5448" s="89" t="str">
        <v>3个月以上</v>
      </c>
      <c r="M5448" s="92" t="s">
        <v>30</v>
      </c>
      <c r="N5448" s="95">
        <v>1</v>
      </c>
      <c r="O5448" s="93" t="str">
        <f>_xlfn.XLOOKUP(P5448,匹配表1065!U:U,匹配表1065!T:T)</f>
        <v>HO00024398</v>
      </c>
      <c r="P5448" s="109" t="s">
        <v>141</v>
      </c>
      <c r="Q5448" s="109" t="s">
        <v>298</v>
      </c>
      <c r="R5448" s="89" t="str">
        <f>_xlfn.XLOOKUP(Q5448,匹配表1065!L:L,匹配表1065!O:O)</f>
        <v>C</v>
      </c>
      <c r="S5448" s="93" t="str">
        <f>IFERROR(_xlfn.XLOOKUP(Q5448,匹配表1065!AI:AI,匹配表1065!AJ:AJ),"绿标")</f>
        <v>红标</v>
      </c>
      <c r="T5448" s="93" t="str" cm="1">
        <f t="array" ref="T5448:U5448">_xlfn.XLOOKUP(Q5448,匹配表1065!L:L,匹配表1065!M:N)</f>
        <v>眩晕</v>
      </c>
      <c r="U5448" s="94" t="str">
        <v>神经内科</v>
      </c>
      <c r="V5448" s="95" t="s">
        <v>100</v>
      </c>
      <c r="W5448" s="93">
        <f>_xlfn.XLOOKUP(M5448,匹配表1065!D:D,匹配表1065!F:F)*N5448</f>
        <v>12</v>
      </c>
    </row>
    <row r="5449" customHeight="1" spans="1:23">
      <c r="A5449" s="94" t="s">
        <v>877</v>
      </c>
      <c r="B5449" s="106">
        <v>46218</v>
      </c>
      <c r="C5449" s="91" t="str">
        <f t="shared" si="172"/>
        <v>7月第3周</v>
      </c>
      <c r="D5449" s="94" t="s">
        <v>919</v>
      </c>
      <c r="E5449" s="89" t="str">
        <f t="shared" si="173"/>
        <v>7月第3周--周3</v>
      </c>
      <c r="F5449" s="95" t="s">
        <v>27</v>
      </c>
      <c r="G5449" s="95" t="s">
        <v>136</v>
      </c>
      <c r="H5449" s="92" t="str">
        <f>_xlfn.XLOOKUP(O5449,匹配表1065!T:T,匹配表1065!W:W)</f>
        <v>青岛市</v>
      </c>
      <c r="I5449" s="89" t="str">
        <f>_xlfn.XLOOKUP(O5449,匹配表1065!T:T,匹配表1065!X:X)</f>
        <v>PME2033</v>
      </c>
      <c r="J5449" s="109" t="s">
        <v>137</v>
      </c>
      <c r="K5449" s="89" cm="1">
        <f ca="1" t="array" ref="K5449:L5449">_xlfn.XLOOKUP(J5449,匹配表1065!Y:Y,匹配表1065!AA:AB)</f>
        <v>10</v>
      </c>
      <c r="L5449" s="89" t="str">
        <v>3个月以上</v>
      </c>
      <c r="M5449" s="92" t="s">
        <v>55</v>
      </c>
      <c r="N5449" s="95">
        <v>1</v>
      </c>
      <c r="O5449" s="93" t="str">
        <f>_xlfn.XLOOKUP(P5449,匹配表1065!U:U,匹配表1065!T:T)</f>
        <v>HO00001493</v>
      </c>
      <c r="P5449" s="109" t="s">
        <v>304</v>
      </c>
      <c r="Q5449" s="109" t="s">
        <v>460</v>
      </c>
      <c r="R5449" s="89" t="str">
        <f>_xlfn.XLOOKUP(Q5449,匹配表1065!L:L,匹配表1065!O:O)</f>
        <v>C</v>
      </c>
      <c r="S5449" s="93" t="str">
        <f>IFERROR(_xlfn.XLOOKUP(Q5449,匹配表1065!AI:AI,匹配表1065!AJ:AJ),"绿标")</f>
        <v>红标</v>
      </c>
      <c r="T5449" s="93" t="str" cm="1">
        <f t="array" ref="T5449:U5449">_xlfn.XLOOKUP(Q5449,匹配表1065!L:L,匹配表1065!M:N)</f>
        <v>眩晕</v>
      </c>
      <c r="U5449" s="94" t="str">
        <v>耳鼻喉科</v>
      </c>
      <c r="V5449" s="95" t="s">
        <v>100</v>
      </c>
      <c r="W5449" s="93">
        <f>_xlfn.XLOOKUP(M5449,匹配表1065!D:D,匹配表1065!F:F)*N5449</f>
        <v>8</v>
      </c>
    </row>
    <row r="5450" customHeight="1" spans="1:23">
      <c r="A5450" s="94" t="s">
        <v>877</v>
      </c>
      <c r="B5450" s="106">
        <v>46218</v>
      </c>
      <c r="C5450" s="91" t="str">
        <f t="shared" si="172"/>
        <v>7月第3周</v>
      </c>
      <c r="D5450" s="94" t="s">
        <v>919</v>
      </c>
      <c r="E5450" s="89" t="str">
        <f t="shared" si="173"/>
        <v>7月第3周--周3</v>
      </c>
      <c r="F5450" s="95" t="s">
        <v>27</v>
      </c>
      <c r="G5450" s="95" t="s">
        <v>136</v>
      </c>
      <c r="H5450" s="92" t="str">
        <f>_xlfn.XLOOKUP(O5450,匹配表1065!T:T,匹配表1065!W:W)</f>
        <v>威海市</v>
      </c>
      <c r="I5450" s="89" t="str">
        <f>_xlfn.XLOOKUP(O5450,匹配表1065!T:T,匹配表1065!X:X)</f>
        <v>PME2033</v>
      </c>
      <c r="J5450" s="109" t="s">
        <v>137</v>
      </c>
      <c r="K5450" s="89" cm="1">
        <f ca="1" t="array" ref="K5450:L5450">_xlfn.XLOOKUP(J5450,匹配表1065!Y:Y,匹配表1065!AA:AB)</f>
        <v>10</v>
      </c>
      <c r="L5450" s="89" t="str">
        <v>3个月以上</v>
      </c>
      <c r="M5450" s="92" t="s">
        <v>55</v>
      </c>
      <c r="N5450" s="95">
        <v>1</v>
      </c>
      <c r="O5450" s="93" t="str">
        <f>_xlfn.XLOOKUP(P5450,匹配表1065!U:U,匹配表1065!T:T)</f>
        <v>HO00001513</v>
      </c>
      <c r="P5450" s="109" t="s">
        <v>622</v>
      </c>
      <c r="Q5450" s="109" t="s">
        <v>623</v>
      </c>
      <c r="R5450" s="89" t="str">
        <f>_xlfn.XLOOKUP(Q5450,匹配表1065!L:L,匹配表1065!O:O)</f>
        <v>A</v>
      </c>
      <c r="S5450" s="93" t="str">
        <f>IFERROR(_xlfn.XLOOKUP(Q5450,匹配表1065!AI:AI,匹配表1065!AJ:AJ),"绿标")</f>
        <v>绿标</v>
      </c>
      <c r="T5450" s="93" t="str" cm="1">
        <f t="array" ref="T5450:U5450">_xlfn.XLOOKUP(Q5450,匹配表1065!L:L,匹配表1065!M:N)</f>
        <v>头痛</v>
      </c>
      <c r="U5450" s="94" t="str">
        <v>神经内科</v>
      </c>
      <c r="V5450" s="95" t="s">
        <v>33</v>
      </c>
      <c r="W5450" s="93">
        <f>_xlfn.XLOOKUP(M5450,匹配表1065!D:D,匹配表1065!F:F)*N5450</f>
        <v>8</v>
      </c>
    </row>
    <row r="5451" customHeight="1" spans="1:23">
      <c r="A5451" s="94" t="s">
        <v>877</v>
      </c>
      <c r="B5451" s="106">
        <v>46218</v>
      </c>
      <c r="C5451" s="91" t="str">
        <f t="shared" si="172"/>
        <v>7月第3周</v>
      </c>
      <c r="D5451" s="94" t="s">
        <v>919</v>
      </c>
      <c r="E5451" s="89" t="str">
        <f t="shared" si="173"/>
        <v>7月第3周--周3</v>
      </c>
      <c r="F5451" s="95" t="s">
        <v>27</v>
      </c>
      <c r="G5451" s="95" t="s">
        <v>136</v>
      </c>
      <c r="H5451" s="92" t="str">
        <f>_xlfn.XLOOKUP(O5451,匹配表1065!T:T,匹配表1065!W:W)</f>
        <v>青岛市</v>
      </c>
      <c r="I5451" s="89" t="str">
        <f>_xlfn.XLOOKUP(O5451,匹配表1065!T:T,匹配表1065!X:X)</f>
        <v>PME2032</v>
      </c>
      <c r="J5451" s="109" t="s">
        <v>143</v>
      </c>
      <c r="K5451" s="89" cm="1">
        <f ca="1" t="array" ref="K5451:L5451">_xlfn.XLOOKUP(J5451,匹配表1065!Y:Y,匹配表1065!AA:AB)</f>
        <v>31</v>
      </c>
      <c r="L5451" s="89" t="str">
        <v>3个月以上</v>
      </c>
      <c r="M5451" s="92" t="s">
        <v>30</v>
      </c>
      <c r="N5451" s="95">
        <v>1</v>
      </c>
      <c r="O5451" s="93" t="str">
        <f>_xlfn.XLOOKUP(P5451,匹配表1065!U:U,匹配表1065!T:T)</f>
        <v>HO00001489</v>
      </c>
      <c r="P5451" s="109" t="s">
        <v>144</v>
      </c>
      <c r="Q5451" s="109" t="s">
        <v>145</v>
      </c>
      <c r="R5451" s="89" t="str">
        <f>_xlfn.XLOOKUP(Q5451,匹配表1065!L:L,匹配表1065!O:O)</f>
        <v>D</v>
      </c>
      <c r="S5451" s="93" t="str">
        <f>IFERROR(_xlfn.XLOOKUP(Q5451,匹配表1065!AI:AI,匹配表1065!AJ:AJ),"绿标")</f>
        <v>红标</v>
      </c>
      <c r="T5451" s="93" t="str" cm="1">
        <f t="array" ref="T5451:U5451">_xlfn.XLOOKUP(Q5451,匹配表1065!L:L,匹配表1065!M:N)</f>
        <v>抑郁焦虑</v>
      </c>
      <c r="U5451" s="94" t="str">
        <v>精神心理科</v>
      </c>
      <c r="V5451" s="95" t="s">
        <v>70</v>
      </c>
      <c r="W5451" s="93">
        <f>_xlfn.XLOOKUP(M5451,匹配表1065!D:D,匹配表1065!F:F)*N5451</f>
        <v>12</v>
      </c>
    </row>
    <row r="5452" customHeight="1" spans="1:23">
      <c r="A5452" s="94" t="s">
        <v>877</v>
      </c>
      <c r="B5452" s="106">
        <v>46218</v>
      </c>
      <c r="C5452" s="91" t="str">
        <f t="shared" si="172"/>
        <v>7月第3周</v>
      </c>
      <c r="D5452" s="94" t="s">
        <v>919</v>
      </c>
      <c r="E5452" s="89" t="str">
        <f t="shared" si="173"/>
        <v>7月第3周--周3</v>
      </c>
      <c r="F5452" s="95" t="s">
        <v>27</v>
      </c>
      <c r="G5452" s="95" t="s">
        <v>136</v>
      </c>
      <c r="H5452" s="92" t="str">
        <f>_xlfn.XLOOKUP(O5452,匹配表1065!T:T,匹配表1065!W:W)</f>
        <v>青岛市</v>
      </c>
      <c r="I5452" s="89" t="str">
        <f>_xlfn.XLOOKUP(O5452,匹配表1065!T:T,匹配表1065!X:X)</f>
        <v>PME2032</v>
      </c>
      <c r="J5452" s="109" t="s">
        <v>143</v>
      </c>
      <c r="K5452" s="89" cm="1">
        <f ca="1" t="array" ref="K5452:L5452">_xlfn.XLOOKUP(J5452,匹配表1065!Y:Y,匹配表1065!AA:AB)</f>
        <v>31</v>
      </c>
      <c r="L5452" s="89" t="str">
        <v>3个月以上</v>
      </c>
      <c r="M5452" s="92" t="s">
        <v>30</v>
      </c>
      <c r="N5452" s="95">
        <v>1</v>
      </c>
      <c r="O5452" s="93" t="str">
        <f>_xlfn.XLOOKUP(P5452,匹配表1065!U:U,匹配表1065!T:T)</f>
        <v>HO00001482</v>
      </c>
      <c r="P5452" s="109" t="s">
        <v>146</v>
      </c>
      <c r="Q5452" s="109" t="s">
        <v>149</v>
      </c>
      <c r="R5452" s="89" t="str">
        <f>_xlfn.XLOOKUP(Q5452,匹配表1065!L:L,匹配表1065!O:O)</f>
        <v>B</v>
      </c>
      <c r="S5452" s="93" t="str">
        <f>IFERROR(_xlfn.XLOOKUP(Q5452,匹配表1065!AI:AI,匹配表1065!AJ:AJ),"绿标")</f>
        <v>红标</v>
      </c>
      <c r="T5452" s="93" t="str" cm="1">
        <f t="array" ref="T5452:U5452">_xlfn.XLOOKUP(Q5452,匹配表1065!L:L,匹配表1065!M:N)</f>
        <v>脑血管</v>
      </c>
      <c r="U5452" s="94" t="str">
        <v>神经内科</v>
      </c>
      <c r="V5452" s="95" t="s">
        <v>42</v>
      </c>
      <c r="W5452" s="93">
        <f>_xlfn.XLOOKUP(M5452,匹配表1065!D:D,匹配表1065!F:F)*N5452</f>
        <v>12</v>
      </c>
    </row>
    <row r="5453" customHeight="1" spans="1:23">
      <c r="A5453" s="94" t="s">
        <v>877</v>
      </c>
      <c r="B5453" s="106">
        <v>46218</v>
      </c>
      <c r="C5453" s="91" t="str">
        <f t="shared" si="172"/>
        <v>7月第3周</v>
      </c>
      <c r="D5453" s="94" t="s">
        <v>919</v>
      </c>
      <c r="E5453" s="89" t="str">
        <f t="shared" si="173"/>
        <v>7月第3周--周3</v>
      </c>
      <c r="F5453" s="95" t="s">
        <v>27</v>
      </c>
      <c r="G5453" s="95" t="s">
        <v>136</v>
      </c>
      <c r="H5453" s="92" t="str">
        <f>_xlfn.XLOOKUP(O5453,匹配表1065!T:T,匹配表1065!W:W)</f>
        <v>青岛市</v>
      </c>
      <c r="I5453" s="89" t="str">
        <f>_xlfn.XLOOKUP(O5453,匹配表1065!T:T,匹配表1065!X:X)</f>
        <v>PME2032</v>
      </c>
      <c r="J5453" s="109" t="s">
        <v>143</v>
      </c>
      <c r="K5453" s="89" cm="1">
        <f ca="1" t="array" ref="K5453:L5453">_xlfn.XLOOKUP(J5453,匹配表1065!Y:Y,匹配表1065!AA:AB)</f>
        <v>31</v>
      </c>
      <c r="L5453" s="89" t="str">
        <v>3个月以上</v>
      </c>
      <c r="M5453" s="92" t="s">
        <v>35</v>
      </c>
      <c r="N5453" s="95">
        <v>1</v>
      </c>
      <c r="O5453" s="93" t="str">
        <f>_xlfn.XLOOKUP(P5453,匹配表1065!U:U,匹配表1065!T:T)</f>
        <v>HO00001482</v>
      </c>
      <c r="P5453" s="109" t="s">
        <v>146</v>
      </c>
      <c r="Q5453" s="109" t="s">
        <v>299</v>
      </c>
      <c r="R5453" s="89" t="str">
        <f>_xlfn.XLOOKUP(Q5453,匹配表1065!L:L,匹配表1065!O:O)</f>
        <v>C</v>
      </c>
      <c r="S5453" s="93" t="str">
        <f>IFERROR(_xlfn.XLOOKUP(Q5453,匹配表1065!AI:AI,匹配表1065!AJ:AJ),"绿标")</f>
        <v>绿标</v>
      </c>
      <c r="T5453" s="93" t="str" cm="1">
        <f t="array" ref="T5453:U5453">_xlfn.XLOOKUP(Q5453,匹配表1065!L:L,匹配表1065!M:N)</f>
        <v>眩晕</v>
      </c>
      <c r="U5453" s="94" t="str">
        <v>耳鼻喉科</v>
      </c>
      <c r="V5453" s="95" t="s">
        <v>100</v>
      </c>
      <c r="W5453" s="93">
        <f>_xlfn.XLOOKUP(M5453,匹配表1065!D:D,匹配表1065!F:F)*N5453</f>
        <v>4</v>
      </c>
    </row>
    <row r="5454" customHeight="1" spans="1:23">
      <c r="A5454" s="94" t="s">
        <v>877</v>
      </c>
      <c r="B5454" s="106">
        <v>46218</v>
      </c>
      <c r="C5454" s="91" t="str">
        <f t="shared" si="172"/>
        <v>7月第3周</v>
      </c>
      <c r="D5454" s="94" t="s">
        <v>919</v>
      </c>
      <c r="E5454" s="89" t="str">
        <f t="shared" si="173"/>
        <v>7月第3周--周3</v>
      </c>
      <c r="F5454" s="95" t="s">
        <v>27</v>
      </c>
      <c r="G5454" s="95" t="s">
        <v>136</v>
      </c>
      <c r="H5454" s="92" t="str">
        <f>_xlfn.XLOOKUP(O5454,匹配表1065!T:T,匹配表1065!W:W)</f>
        <v>烟台市</v>
      </c>
      <c r="I5454" s="89" t="str">
        <f>_xlfn.XLOOKUP(O5454,匹配表1065!T:T,匹配表1065!X:X)</f>
        <v>PME2034</v>
      </c>
      <c r="J5454" s="109" t="s">
        <v>501</v>
      </c>
      <c r="K5454" s="89" cm="1">
        <f ca="1" t="array" ref="K5454:L5454">_xlfn.XLOOKUP(J5454,匹配表1065!Y:Y,匹配表1065!AA:AB)</f>
        <v>4</v>
      </c>
      <c r="L5454" s="89" t="str">
        <v>3个月以上</v>
      </c>
      <c r="M5454" s="92" t="s">
        <v>35</v>
      </c>
      <c r="N5454" s="95">
        <v>1</v>
      </c>
      <c r="O5454" s="93" t="str">
        <f>_xlfn.XLOOKUP(P5454,匹配表1065!U:U,匹配表1065!T:T)</f>
        <v>HO00001522</v>
      </c>
      <c r="P5454" s="109" t="s">
        <v>502</v>
      </c>
      <c r="Q5454" s="109" t="s">
        <v>830</v>
      </c>
      <c r="R5454" s="89" t="str">
        <f>_xlfn.XLOOKUP(Q5454,匹配表1065!L:L,匹配表1065!O:O)</f>
        <v>C</v>
      </c>
      <c r="S5454" s="93" t="str">
        <f>IFERROR(_xlfn.XLOOKUP(Q5454,匹配表1065!AI:AI,匹配表1065!AJ:AJ),"绿标")</f>
        <v>绿标</v>
      </c>
      <c r="T5454" s="93" t="str" cm="1">
        <f t="array" ref="T5454:U5454">_xlfn.XLOOKUP(Q5454,匹配表1065!L:L,匹配表1065!M:N)</f>
        <v>眩晕</v>
      </c>
      <c r="U5454" s="94" t="str">
        <v>耳鼻喉科</v>
      </c>
      <c r="V5454" s="95" t="s">
        <v>58</v>
      </c>
      <c r="W5454" s="93">
        <f>_xlfn.XLOOKUP(M5454,匹配表1065!D:D,匹配表1065!F:F)*N5454</f>
        <v>4</v>
      </c>
    </row>
    <row r="5455" customHeight="1" spans="1:23">
      <c r="A5455" s="94" t="s">
        <v>877</v>
      </c>
      <c r="B5455" s="106">
        <v>46218</v>
      </c>
      <c r="C5455" s="91" t="str">
        <f t="shared" si="172"/>
        <v>7月第3周</v>
      </c>
      <c r="D5455" s="94" t="s">
        <v>919</v>
      </c>
      <c r="E5455" s="89" t="str">
        <f t="shared" si="173"/>
        <v>7月第3周--周3</v>
      </c>
      <c r="F5455" s="95" t="s">
        <v>27</v>
      </c>
      <c r="G5455" s="95" t="s">
        <v>136</v>
      </c>
      <c r="H5455" s="92" t="str">
        <f>_xlfn.XLOOKUP(O5455,匹配表1065!T:T,匹配表1065!W:W)</f>
        <v>青岛市</v>
      </c>
      <c r="I5455" s="89" t="str">
        <f>_xlfn.XLOOKUP(O5455,匹配表1065!T:T,匹配表1065!X:X)</f>
        <v>PME2035</v>
      </c>
      <c r="J5455" s="109" t="s">
        <v>150</v>
      </c>
      <c r="K5455" s="89" cm="1">
        <f ca="1" t="array" ref="K5455:L5455">_xlfn.XLOOKUP(J5455,匹配表1065!Y:Y,匹配表1065!AA:AB)</f>
        <v>8</v>
      </c>
      <c r="L5455" s="89" t="str">
        <v>3个月以上</v>
      </c>
      <c r="M5455" s="92" t="s">
        <v>30</v>
      </c>
      <c r="N5455" s="95">
        <v>1</v>
      </c>
      <c r="O5455" s="93" t="str">
        <f>_xlfn.XLOOKUP(P5455,匹配表1065!U:U,匹配表1065!T:T)</f>
        <v>HO00001476</v>
      </c>
      <c r="P5455" s="109" t="s">
        <v>151</v>
      </c>
      <c r="Q5455" s="109" t="s">
        <v>152</v>
      </c>
      <c r="R5455" s="89" t="str">
        <f>_xlfn.XLOOKUP(Q5455,匹配表1065!L:L,匹配表1065!O:O)</f>
        <v>C</v>
      </c>
      <c r="S5455" s="93" t="str">
        <f>IFERROR(_xlfn.XLOOKUP(Q5455,匹配表1065!AI:AI,匹配表1065!AJ:AJ),"绿标")</f>
        <v>红标</v>
      </c>
      <c r="T5455" s="93" t="str" cm="1">
        <f t="array" ref="T5455:U5455">_xlfn.XLOOKUP(Q5455,匹配表1065!L:L,匹配表1065!M:N)</f>
        <v>眩晕</v>
      </c>
      <c r="U5455" s="94" t="str">
        <v>神经内科</v>
      </c>
      <c r="V5455" s="95" t="s">
        <v>100</v>
      </c>
      <c r="W5455" s="93">
        <f>_xlfn.XLOOKUP(M5455,匹配表1065!D:D,匹配表1065!F:F)*N5455</f>
        <v>12</v>
      </c>
    </row>
    <row r="5456" customHeight="1" spans="1:23">
      <c r="A5456" s="94" t="s">
        <v>877</v>
      </c>
      <c r="B5456" s="106">
        <v>46218</v>
      </c>
      <c r="C5456" s="91" t="str">
        <f t="shared" si="172"/>
        <v>7月第3周</v>
      </c>
      <c r="D5456" s="94" t="s">
        <v>919</v>
      </c>
      <c r="E5456" s="89" t="str">
        <f t="shared" si="173"/>
        <v>7月第3周--周3</v>
      </c>
      <c r="F5456" s="95" t="s">
        <v>27</v>
      </c>
      <c r="G5456" s="95" t="s">
        <v>136</v>
      </c>
      <c r="H5456" s="92" t="str">
        <f>_xlfn.XLOOKUP(O5456,匹配表1065!T:T,匹配表1065!W:W)</f>
        <v>青岛市</v>
      </c>
      <c r="I5456" s="89" t="str">
        <f>_xlfn.XLOOKUP(O5456,匹配表1065!T:T,匹配表1065!X:X)</f>
        <v>PME2035</v>
      </c>
      <c r="J5456" s="109" t="s">
        <v>150</v>
      </c>
      <c r="K5456" s="89" cm="1">
        <f ca="1" t="array" ref="K5456:L5456">_xlfn.XLOOKUP(J5456,匹配表1065!Y:Y,匹配表1065!AA:AB)</f>
        <v>8</v>
      </c>
      <c r="L5456" s="89" t="str">
        <v>3个月以上</v>
      </c>
      <c r="M5456" s="92" t="s">
        <v>35</v>
      </c>
      <c r="N5456" s="95">
        <v>1</v>
      </c>
      <c r="O5456" s="93" t="str">
        <f>_xlfn.XLOOKUP(P5456,匹配表1065!U:U,匹配表1065!T:T)</f>
        <v>HO00001483</v>
      </c>
      <c r="P5456" s="109" t="s">
        <v>259</v>
      </c>
      <c r="Q5456" s="109" t="s">
        <v>851</v>
      </c>
      <c r="R5456" s="89" t="str">
        <f>_xlfn.XLOOKUP(Q5456,匹配表1065!L:L,匹配表1065!O:O)</f>
        <v>C</v>
      </c>
      <c r="S5456" s="93" t="str">
        <f>IFERROR(_xlfn.XLOOKUP(Q5456,匹配表1065!AI:AI,匹配表1065!AJ:AJ),"绿标")</f>
        <v>绿标</v>
      </c>
      <c r="T5456" s="93" t="str" cm="1">
        <f t="array" ref="T5456:U5456">_xlfn.XLOOKUP(Q5456,匹配表1065!L:L,匹配表1065!M:N)</f>
        <v>眩晕</v>
      </c>
      <c r="U5456" s="94" t="str">
        <v>神经内科</v>
      </c>
      <c r="V5456" s="95" t="s">
        <v>100</v>
      </c>
      <c r="W5456" s="93">
        <f>_xlfn.XLOOKUP(M5456,匹配表1065!D:D,匹配表1065!F:F)*N5456</f>
        <v>4</v>
      </c>
    </row>
    <row r="5457" customHeight="1" spans="1:23">
      <c r="A5457" s="94" t="s">
        <v>877</v>
      </c>
      <c r="B5457" s="106">
        <v>46218</v>
      </c>
      <c r="C5457" s="91" t="str">
        <f t="shared" si="172"/>
        <v>7月第3周</v>
      </c>
      <c r="D5457" s="94" t="s">
        <v>919</v>
      </c>
      <c r="E5457" s="89" t="str">
        <f t="shared" si="173"/>
        <v>7月第3周--周3</v>
      </c>
      <c r="F5457" s="95" t="s">
        <v>27</v>
      </c>
      <c r="G5457" s="95" t="s">
        <v>136</v>
      </c>
      <c r="H5457" s="92" t="str">
        <f>_xlfn.XLOOKUP(O5457,匹配表1065!T:T,匹配表1065!W:W)</f>
        <v>青岛市</v>
      </c>
      <c r="I5457" s="89" t="str">
        <f>_xlfn.XLOOKUP(O5457,匹配表1065!T:T,匹配表1065!X:X)</f>
        <v>PME2035</v>
      </c>
      <c r="J5457" s="109" t="s">
        <v>150</v>
      </c>
      <c r="K5457" s="89" cm="1">
        <f ca="1" t="array" ref="K5457:L5457">_xlfn.XLOOKUP(J5457,匹配表1065!Y:Y,匹配表1065!AA:AB)</f>
        <v>8</v>
      </c>
      <c r="L5457" s="89" t="str">
        <v>3个月以上</v>
      </c>
      <c r="M5457" s="92" t="s">
        <v>35</v>
      </c>
      <c r="N5457" s="95">
        <v>1</v>
      </c>
      <c r="O5457" s="93" t="str">
        <f>_xlfn.XLOOKUP(P5457,匹配表1065!U:U,匹配表1065!T:T)</f>
        <v>HO00001477</v>
      </c>
      <c r="P5457" s="109" t="s">
        <v>153</v>
      </c>
      <c r="Q5457" s="109" t="s">
        <v>790</v>
      </c>
      <c r="R5457" s="89" t="str">
        <f>_xlfn.XLOOKUP(Q5457,匹配表1065!L:L,匹配表1065!O:O)</f>
        <v>B</v>
      </c>
      <c r="S5457" s="93" t="str">
        <f>IFERROR(_xlfn.XLOOKUP(Q5457,匹配表1065!AI:AI,匹配表1065!AJ:AJ),"绿标")</f>
        <v>黑标</v>
      </c>
      <c r="T5457" s="93" t="str" cm="1">
        <f t="array" ref="T5457:U5457">_xlfn.XLOOKUP(Q5457,匹配表1065!L:L,匹配表1065!M:N)</f>
        <v>脑血管</v>
      </c>
      <c r="U5457" s="94" t="str">
        <v>神经内科</v>
      </c>
      <c r="V5457" s="95" t="s">
        <v>33</v>
      </c>
      <c r="W5457" s="93">
        <f>_xlfn.XLOOKUP(M5457,匹配表1065!D:D,匹配表1065!F:F)*N5457</f>
        <v>4</v>
      </c>
    </row>
    <row r="5458" customHeight="1" spans="1:23">
      <c r="A5458" s="94" t="s">
        <v>877</v>
      </c>
      <c r="B5458" s="106">
        <v>46218</v>
      </c>
      <c r="C5458" s="91" t="str">
        <f t="shared" si="172"/>
        <v>7月第3周</v>
      </c>
      <c r="D5458" s="94" t="s">
        <v>919</v>
      </c>
      <c r="E5458" s="89" t="str">
        <f t="shared" si="173"/>
        <v>7月第3周--周3</v>
      </c>
      <c r="F5458" s="95" t="s">
        <v>27</v>
      </c>
      <c r="G5458" s="95" t="s">
        <v>136</v>
      </c>
      <c r="H5458" s="92" t="str">
        <f>_xlfn.XLOOKUP(O5458,匹配表1065!T:T,匹配表1065!W:W)</f>
        <v>青岛市</v>
      </c>
      <c r="I5458" s="89" t="str">
        <f>_xlfn.XLOOKUP(O5458,匹配表1065!T:T,匹配表1065!X:X)</f>
        <v>PME2035</v>
      </c>
      <c r="J5458" s="109" t="s">
        <v>150</v>
      </c>
      <c r="K5458" s="89" cm="1">
        <f ca="1" t="array" ref="K5458:L5458">_xlfn.XLOOKUP(J5458,匹配表1065!Y:Y,匹配表1065!AA:AB)</f>
        <v>8</v>
      </c>
      <c r="L5458" s="89" t="str">
        <v>3个月以上</v>
      </c>
      <c r="M5458" s="92" t="s">
        <v>35</v>
      </c>
      <c r="N5458" s="95">
        <v>1</v>
      </c>
      <c r="O5458" s="93" t="str">
        <f>_xlfn.XLOOKUP(P5458,匹配表1065!U:U,匹配表1065!T:T)</f>
        <v>HO00001483</v>
      </c>
      <c r="P5458" s="109" t="s">
        <v>259</v>
      </c>
      <c r="Q5458" s="109" t="s">
        <v>931</v>
      </c>
      <c r="R5458" s="89" t="str">
        <f>_xlfn.XLOOKUP(Q5458,匹配表1065!L:L,匹配表1065!O:O)</f>
        <v>D</v>
      </c>
      <c r="S5458" s="93" t="str">
        <f>IFERROR(_xlfn.XLOOKUP(Q5458,匹配表1065!AI:AI,匹配表1065!AJ:AJ),"绿标")</f>
        <v>绿标</v>
      </c>
      <c r="T5458" s="93" t="str" cm="1">
        <f t="array" ref="T5458:U5458">_xlfn.XLOOKUP(Q5458,匹配表1065!L:L,匹配表1065!M:N)</f>
        <v>其他</v>
      </c>
      <c r="U5458" s="94" t="str">
        <v>干保科</v>
      </c>
      <c r="V5458" s="95" t="s">
        <v>58</v>
      </c>
      <c r="W5458" s="93">
        <f>_xlfn.XLOOKUP(M5458,匹配表1065!D:D,匹配表1065!F:F)*N5458</f>
        <v>4</v>
      </c>
    </row>
    <row r="5459" customHeight="1" spans="1:23">
      <c r="A5459" s="94" t="s">
        <v>877</v>
      </c>
      <c r="B5459" s="106">
        <v>46218</v>
      </c>
      <c r="C5459" s="91" t="str">
        <f t="shared" si="172"/>
        <v>7月第3周</v>
      </c>
      <c r="D5459" s="94" t="s">
        <v>919</v>
      </c>
      <c r="E5459" s="89" t="str">
        <f t="shared" si="173"/>
        <v>7月第3周--周3</v>
      </c>
      <c r="F5459" s="95" t="s">
        <v>27</v>
      </c>
      <c r="G5459" s="95" t="s">
        <v>136</v>
      </c>
      <c r="H5459" s="92" t="str">
        <f>_xlfn.XLOOKUP(O5459,匹配表1065!T:T,匹配表1065!W:W)</f>
        <v>潍坊市</v>
      </c>
      <c r="I5459" s="89" t="str">
        <f>_xlfn.XLOOKUP(O5459,匹配表1065!T:T,匹配表1065!X:X)</f>
        <v>PME2036</v>
      </c>
      <c r="J5459" s="109" t="s">
        <v>161</v>
      </c>
      <c r="K5459" s="89" cm="1">
        <f ca="1" t="array" ref="K5459:L5459">_xlfn.XLOOKUP(J5459,匹配表1065!Y:Y,匹配表1065!AA:AB)</f>
        <v>1519</v>
      </c>
      <c r="L5459" s="89" t="str">
        <v>3个月以上</v>
      </c>
      <c r="M5459" s="92" t="s">
        <v>30</v>
      </c>
      <c r="N5459" s="95">
        <v>1</v>
      </c>
      <c r="O5459" s="93" t="str">
        <f>_xlfn.XLOOKUP(P5459,匹配表1065!U:U,匹配表1065!T:T)</f>
        <v>HO00139638</v>
      </c>
      <c r="P5459" s="109" t="s">
        <v>457</v>
      </c>
      <c r="Q5459" s="109" t="s">
        <v>458</v>
      </c>
      <c r="R5459" s="89" t="str">
        <f>_xlfn.XLOOKUP(Q5459,匹配表1065!L:L,匹配表1065!O:O)</f>
        <v>C</v>
      </c>
      <c r="S5459" s="93" t="str">
        <f>IFERROR(_xlfn.XLOOKUP(Q5459,匹配表1065!AI:AI,匹配表1065!AJ:AJ),"绿标")</f>
        <v>黑标</v>
      </c>
      <c r="T5459" s="93" t="str" cm="1">
        <f t="array" ref="T5459:U5459">_xlfn.XLOOKUP(Q5459,匹配表1065!L:L,匹配表1065!M:N)</f>
        <v>眩晕</v>
      </c>
      <c r="U5459" s="94" t="str">
        <v>神经内科</v>
      </c>
      <c r="V5459" s="95" t="s">
        <v>100</v>
      </c>
      <c r="W5459" s="93">
        <f>_xlfn.XLOOKUP(M5459,匹配表1065!D:D,匹配表1065!F:F)*N5459</f>
        <v>12</v>
      </c>
    </row>
    <row r="5460" customHeight="1" spans="1:23">
      <c r="A5460" s="94" t="s">
        <v>877</v>
      </c>
      <c r="B5460" s="106">
        <v>46218</v>
      </c>
      <c r="C5460" s="91" t="str">
        <f t="shared" si="172"/>
        <v>7月第3周</v>
      </c>
      <c r="D5460" s="94" t="s">
        <v>919</v>
      </c>
      <c r="E5460" s="89" t="str">
        <f t="shared" si="173"/>
        <v>7月第3周--周3</v>
      </c>
      <c r="F5460" s="95" t="s">
        <v>27</v>
      </c>
      <c r="G5460" s="95" t="s">
        <v>136</v>
      </c>
      <c r="H5460" s="92" t="str">
        <f>_xlfn.XLOOKUP(O5460,匹配表1065!T:T,匹配表1065!W:W)</f>
        <v>潍坊市</v>
      </c>
      <c r="I5460" s="89" t="str">
        <f>_xlfn.XLOOKUP(O5460,匹配表1065!T:T,匹配表1065!X:X)</f>
        <v>PME2036</v>
      </c>
      <c r="J5460" s="109" t="s">
        <v>161</v>
      </c>
      <c r="K5460" s="89" cm="1">
        <f ca="1" t="array" ref="K5460:L5460">_xlfn.XLOOKUP(J5460,匹配表1065!Y:Y,匹配表1065!AA:AB)</f>
        <v>1519</v>
      </c>
      <c r="L5460" s="89" t="str">
        <v>3个月以上</v>
      </c>
      <c r="M5460" s="92" t="s">
        <v>30</v>
      </c>
      <c r="N5460" s="95">
        <v>1</v>
      </c>
      <c r="O5460" s="93" t="str">
        <f>_xlfn.XLOOKUP(P5460,匹配表1065!U:U,匹配表1065!T:T)</f>
        <v>HO00001521</v>
      </c>
      <c r="P5460" s="109" t="s">
        <v>162</v>
      </c>
      <c r="Q5460" s="109" t="s">
        <v>166</v>
      </c>
      <c r="R5460" s="89" t="str">
        <f>_xlfn.XLOOKUP(Q5460,匹配表1065!L:L,匹配表1065!O:O)</f>
        <v>B</v>
      </c>
      <c r="S5460" s="93" t="str">
        <f>IFERROR(_xlfn.XLOOKUP(Q5460,匹配表1065!AI:AI,匹配表1065!AJ:AJ),"绿标")</f>
        <v>红标</v>
      </c>
      <c r="T5460" s="93" t="str" cm="1">
        <f t="array" ref="T5460:U5460">_xlfn.XLOOKUP(Q5460,匹配表1065!L:L,匹配表1065!M:N)</f>
        <v>脑血管</v>
      </c>
      <c r="U5460" s="94" t="str">
        <v>神经内科</v>
      </c>
      <c r="V5460" s="95" t="s">
        <v>42</v>
      </c>
      <c r="W5460" s="93">
        <f>_xlfn.XLOOKUP(M5460,匹配表1065!D:D,匹配表1065!F:F)*N5460</f>
        <v>12</v>
      </c>
    </row>
    <row r="5461" customHeight="1" spans="1:23">
      <c r="A5461" s="94" t="s">
        <v>877</v>
      </c>
      <c r="B5461" s="106">
        <v>46218</v>
      </c>
      <c r="C5461" s="91" t="str">
        <f t="shared" si="172"/>
        <v>7月第3周</v>
      </c>
      <c r="D5461" s="94" t="s">
        <v>919</v>
      </c>
      <c r="E5461" s="89" t="str">
        <f t="shared" si="173"/>
        <v>7月第3周--周3</v>
      </c>
      <c r="F5461" s="95" t="s">
        <v>27</v>
      </c>
      <c r="G5461" s="95" t="s">
        <v>136</v>
      </c>
      <c r="H5461" s="92" t="str">
        <f>_xlfn.XLOOKUP(O5461,匹配表1065!T:T,匹配表1065!W:W)</f>
        <v>潍坊市</v>
      </c>
      <c r="I5461" s="89" t="str">
        <f>_xlfn.XLOOKUP(O5461,匹配表1065!T:T,匹配表1065!X:X)</f>
        <v>PME2036</v>
      </c>
      <c r="J5461" s="109" t="s">
        <v>155</v>
      </c>
      <c r="K5461" s="89" cm="1">
        <f ca="1" t="array" ref="K5461:L5461">_xlfn.XLOOKUP(J5461,匹配表1065!Y:Y,匹配表1065!AA:AB)</f>
        <v>31</v>
      </c>
      <c r="L5461" s="89" t="str">
        <v>3个月以上</v>
      </c>
      <c r="M5461" s="92" t="s">
        <v>30</v>
      </c>
      <c r="N5461" s="95">
        <v>1</v>
      </c>
      <c r="O5461" s="93" t="str">
        <f>_xlfn.XLOOKUP(P5461,匹配表1065!U:U,匹配表1065!T:T)</f>
        <v>HO00001521</v>
      </c>
      <c r="P5461" s="109" t="s">
        <v>162</v>
      </c>
      <c r="Q5461" s="109" t="s">
        <v>166</v>
      </c>
      <c r="R5461" s="89" t="str">
        <f>_xlfn.XLOOKUP(Q5461,匹配表1065!L:L,匹配表1065!O:O)</f>
        <v>B</v>
      </c>
      <c r="S5461" s="93" t="str">
        <f>IFERROR(_xlfn.XLOOKUP(Q5461,匹配表1065!AI:AI,匹配表1065!AJ:AJ),"绿标")</f>
        <v>红标</v>
      </c>
      <c r="T5461" s="93" t="str" cm="1">
        <f t="array" ref="T5461:U5461">_xlfn.XLOOKUP(Q5461,匹配表1065!L:L,匹配表1065!M:N)</f>
        <v>脑血管</v>
      </c>
      <c r="U5461" s="94" t="str">
        <v>神经内科</v>
      </c>
      <c r="V5461" s="95" t="s">
        <v>42</v>
      </c>
      <c r="W5461" s="93">
        <f>_xlfn.XLOOKUP(M5461,匹配表1065!D:D,匹配表1065!F:F)*N5461</f>
        <v>12</v>
      </c>
    </row>
    <row r="5462" customHeight="1" spans="1:23">
      <c r="A5462" s="94" t="s">
        <v>877</v>
      </c>
      <c r="B5462" s="106">
        <v>46218</v>
      </c>
      <c r="C5462" s="91" t="str">
        <f t="shared" si="172"/>
        <v>7月第3周</v>
      </c>
      <c r="D5462" s="94" t="s">
        <v>919</v>
      </c>
      <c r="E5462" s="89" t="str">
        <f t="shared" si="173"/>
        <v>7月第3周--周3</v>
      </c>
      <c r="F5462" s="95" t="s">
        <v>27</v>
      </c>
      <c r="G5462" s="95" t="s">
        <v>136</v>
      </c>
      <c r="H5462" s="92" t="str">
        <f>_xlfn.XLOOKUP(O5462,匹配表1065!T:T,匹配表1065!W:W)</f>
        <v>青岛市</v>
      </c>
      <c r="I5462" s="89" t="str">
        <f>_xlfn.XLOOKUP(O5462,匹配表1065!T:T,匹配表1065!X:X)</f>
        <v>PME2031</v>
      </c>
      <c r="J5462" s="109" t="s">
        <v>155</v>
      </c>
      <c r="K5462" s="89" cm="1">
        <f ca="1" t="array" ref="K5462:L5462">_xlfn.XLOOKUP(J5462,匹配表1065!Y:Y,匹配表1065!AA:AB)</f>
        <v>31</v>
      </c>
      <c r="L5462" s="89" t="str">
        <v>3个月以上</v>
      </c>
      <c r="M5462" s="92" t="s">
        <v>35</v>
      </c>
      <c r="N5462" s="95">
        <v>1</v>
      </c>
      <c r="O5462" s="93" t="str">
        <f>_xlfn.XLOOKUP(P5462,匹配表1065!U:U,匹配表1065!T:T)</f>
        <v>HO00072793</v>
      </c>
      <c r="P5462" s="109" t="s">
        <v>159</v>
      </c>
      <c r="Q5462" s="109" t="s">
        <v>160</v>
      </c>
      <c r="R5462" s="89" t="str">
        <f>_xlfn.XLOOKUP(Q5462,匹配表1065!L:L,匹配表1065!O:O)</f>
        <v>A</v>
      </c>
      <c r="S5462" s="93" t="str">
        <f>IFERROR(_xlfn.XLOOKUP(Q5462,匹配表1065!AI:AI,匹配表1065!AJ:AJ),"绿标")</f>
        <v>红标</v>
      </c>
      <c r="T5462" s="93" t="str" cm="1">
        <f t="array" ref="T5462:U5462">_xlfn.XLOOKUP(Q5462,匹配表1065!L:L,匹配表1065!M:N)</f>
        <v>头痛</v>
      </c>
      <c r="U5462" s="94" t="str">
        <v>神经内科</v>
      </c>
      <c r="V5462" s="95" t="s">
        <v>33</v>
      </c>
      <c r="W5462" s="93">
        <f>_xlfn.XLOOKUP(M5462,匹配表1065!D:D,匹配表1065!F:F)*N5462</f>
        <v>4</v>
      </c>
    </row>
    <row r="5463" customHeight="1" spans="1:23">
      <c r="A5463" s="94" t="s">
        <v>877</v>
      </c>
      <c r="B5463" s="106">
        <v>46218</v>
      </c>
      <c r="C5463" s="91" t="str">
        <f t="shared" si="172"/>
        <v>7月第3周</v>
      </c>
      <c r="D5463" s="94" t="s">
        <v>919</v>
      </c>
      <c r="E5463" s="89" t="str">
        <f t="shared" si="173"/>
        <v>7月第3周--周3</v>
      </c>
      <c r="F5463" s="95" t="s">
        <v>27</v>
      </c>
      <c r="G5463" s="95" t="s">
        <v>136</v>
      </c>
      <c r="H5463" s="92" t="str">
        <f>_xlfn.XLOOKUP(O5463,匹配表1065!T:T,匹配表1065!W:W)</f>
        <v>青岛市</v>
      </c>
      <c r="I5463" s="89" t="str">
        <f>_xlfn.XLOOKUP(O5463,匹配表1065!T:T,匹配表1065!X:X)</f>
        <v>PME2031</v>
      </c>
      <c r="J5463" s="109" t="s">
        <v>155</v>
      </c>
      <c r="K5463" s="89" cm="1">
        <f ca="1" t="array" ref="K5463:L5463">_xlfn.XLOOKUP(J5463,匹配表1065!Y:Y,匹配表1065!AA:AB)</f>
        <v>31</v>
      </c>
      <c r="L5463" s="89" t="str">
        <v>3个月以上</v>
      </c>
      <c r="M5463" s="92" t="s">
        <v>30</v>
      </c>
      <c r="N5463" s="95">
        <v>1</v>
      </c>
      <c r="O5463" s="93" t="str">
        <f>_xlfn.XLOOKUP(P5463,匹配表1065!U:U,匹配表1065!T:T)</f>
        <v>HO00072793</v>
      </c>
      <c r="P5463" s="109" t="s">
        <v>159</v>
      </c>
      <c r="Q5463" s="109" t="s">
        <v>250</v>
      </c>
      <c r="R5463" s="89" t="str">
        <f>_xlfn.XLOOKUP(Q5463,匹配表1065!L:L,匹配表1065!O:O)</f>
        <v>A</v>
      </c>
      <c r="S5463" s="93" t="str">
        <f>IFERROR(_xlfn.XLOOKUP(Q5463,匹配表1065!AI:AI,匹配表1065!AJ:AJ),"绿标")</f>
        <v>绿标</v>
      </c>
      <c r="T5463" s="93" t="str" cm="1">
        <f t="array" ref="T5463:U5463">_xlfn.XLOOKUP(Q5463,匹配表1065!L:L,匹配表1065!M:N)</f>
        <v>头痛</v>
      </c>
      <c r="U5463" s="94" t="str">
        <v>神经内科</v>
      </c>
      <c r="V5463" s="95" t="s">
        <v>42</v>
      </c>
      <c r="W5463" s="93">
        <f>_xlfn.XLOOKUP(M5463,匹配表1065!D:D,匹配表1065!F:F)*N5463</f>
        <v>12</v>
      </c>
    </row>
    <row r="5464" customHeight="1" spans="1:23">
      <c r="A5464" s="94" t="s">
        <v>877</v>
      </c>
      <c r="B5464" s="106">
        <v>46218</v>
      </c>
      <c r="C5464" s="91" t="str">
        <f t="shared" si="172"/>
        <v>7月第3周</v>
      </c>
      <c r="D5464" s="94" t="s">
        <v>919</v>
      </c>
      <c r="E5464" s="89" t="str">
        <f t="shared" si="173"/>
        <v>7月第3周--周3</v>
      </c>
      <c r="F5464" s="95" t="s">
        <v>27</v>
      </c>
      <c r="G5464" s="89" t="s">
        <v>63</v>
      </c>
      <c r="H5464" s="92" t="str">
        <f>_xlfn.XLOOKUP(O5464,匹配表1065!T:T,匹配表1065!W:W)</f>
        <v>青岛市</v>
      </c>
      <c r="I5464" s="89" t="str">
        <f>_xlfn.XLOOKUP(O5464,匹配表1065!T:T,匹配表1065!X:X)</f>
        <v>PME2031</v>
      </c>
      <c r="J5464" s="109" t="s">
        <v>64</v>
      </c>
      <c r="K5464" s="89" cm="1">
        <f ca="1" t="array" ref="K5464:L5464">_xlfn.XLOOKUP(J5464,匹配表1065!Y:Y,匹配表1065!AA:AB)</f>
        <v>31</v>
      </c>
      <c r="L5464" s="89" t="str">
        <v>3个月以上</v>
      </c>
      <c r="M5464" s="92" t="s">
        <v>30</v>
      </c>
      <c r="N5464" s="95">
        <v>1</v>
      </c>
      <c r="O5464" s="93" t="str">
        <f>_xlfn.XLOOKUP(P5464,匹配表1065!U:U,匹配表1065!T:T)</f>
        <v>HO00001485</v>
      </c>
      <c r="P5464" s="109" t="s">
        <v>253</v>
      </c>
      <c r="Q5464" s="109" t="s">
        <v>254</v>
      </c>
      <c r="R5464" s="89" t="str">
        <f>_xlfn.XLOOKUP(Q5464,匹配表1065!L:L,匹配表1065!O:O)</f>
        <v>B</v>
      </c>
      <c r="S5464" s="93" t="str">
        <f>IFERROR(_xlfn.XLOOKUP(Q5464,匹配表1065!AI:AI,匹配表1065!AJ:AJ),"绿标")</f>
        <v>红标</v>
      </c>
      <c r="T5464" s="93" t="str" cm="1">
        <f t="array" ref="T5464:U5464">_xlfn.XLOOKUP(Q5464,匹配表1065!L:L,匹配表1065!M:N)</f>
        <v>脑血管</v>
      </c>
      <c r="U5464" s="94" t="str">
        <v>神经内科</v>
      </c>
      <c r="V5464" s="95" t="s">
        <v>33</v>
      </c>
      <c r="W5464" s="93">
        <f>_xlfn.XLOOKUP(M5464,匹配表1065!D:D,匹配表1065!F:F)*N5464</f>
        <v>12</v>
      </c>
    </row>
    <row r="5465" customHeight="1" spans="1:23">
      <c r="A5465" s="94" t="s">
        <v>877</v>
      </c>
      <c r="B5465" s="106">
        <v>46218</v>
      </c>
      <c r="C5465" s="91" t="str">
        <f t="shared" si="172"/>
        <v>7月第3周</v>
      </c>
      <c r="D5465" s="94" t="s">
        <v>919</v>
      </c>
      <c r="E5465" s="89" t="str">
        <f t="shared" si="173"/>
        <v>7月第3周--周3</v>
      </c>
      <c r="F5465" s="95" t="s">
        <v>27</v>
      </c>
      <c r="G5465" s="89" t="s">
        <v>63</v>
      </c>
      <c r="H5465" s="92" t="str">
        <f>_xlfn.XLOOKUP(O5465,匹配表1065!T:T,匹配表1065!W:W)</f>
        <v>南京市</v>
      </c>
      <c r="I5465" s="89" t="str">
        <f>_xlfn.XLOOKUP(O5465,匹配表1065!T:T,匹配表1065!X:X)</f>
        <v>PME2001</v>
      </c>
      <c r="J5465" s="109" t="s">
        <v>64</v>
      </c>
      <c r="K5465" s="89" cm="1">
        <f ca="1" t="array" ref="K5465:L5465">_xlfn.XLOOKUP(J5465,匹配表1065!Y:Y,匹配表1065!AA:AB)</f>
        <v>31</v>
      </c>
      <c r="L5465" s="89" t="str">
        <v>3个月以上</v>
      </c>
      <c r="M5465" s="92" t="s">
        <v>35</v>
      </c>
      <c r="N5465" s="95">
        <v>2</v>
      </c>
      <c r="O5465" s="93" t="str">
        <f>_xlfn.XLOOKUP(P5465,匹配表1065!U:U,匹配表1065!T:T)</f>
        <v>HO00000958</v>
      </c>
      <c r="P5465" s="109" t="s">
        <v>65</v>
      </c>
      <c r="Q5465" s="109" t="s">
        <v>69</v>
      </c>
      <c r="R5465" s="89" t="str">
        <f>_xlfn.XLOOKUP(Q5465,匹配表1065!L:L,匹配表1065!O:O)</f>
        <v>C</v>
      </c>
      <c r="S5465" s="93" t="str">
        <f>IFERROR(_xlfn.XLOOKUP(Q5465,匹配表1065!AI:AI,匹配表1065!AJ:AJ),"绿标")</f>
        <v>绿标</v>
      </c>
      <c r="T5465" s="93" t="str" cm="1">
        <f t="array" ref="T5465:U5465">_xlfn.XLOOKUP(Q5465,匹配表1065!L:L,匹配表1065!M:N)</f>
        <v>眩晕</v>
      </c>
      <c r="U5465" s="94" t="str">
        <v>耳鼻喉科</v>
      </c>
      <c r="V5465" s="95" t="s">
        <v>100</v>
      </c>
      <c r="W5465" s="93">
        <f>_xlfn.XLOOKUP(M5465,匹配表1065!D:D,匹配表1065!F:F)*N5465</f>
        <v>8</v>
      </c>
    </row>
    <row r="5466" customHeight="1" spans="1:23">
      <c r="A5466" s="94" t="s">
        <v>877</v>
      </c>
      <c r="B5466" s="106">
        <v>46218</v>
      </c>
      <c r="C5466" s="91" t="str">
        <f t="shared" si="172"/>
        <v>7月第3周</v>
      </c>
      <c r="D5466" s="94" t="s">
        <v>919</v>
      </c>
      <c r="E5466" s="89" t="str">
        <f t="shared" si="173"/>
        <v>7月第3周--周3</v>
      </c>
      <c r="F5466" s="95" t="s">
        <v>27</v>
      </c>
      <c r="G5466" s="89" t="s">
        <v>63</v>
      </c>
      <c r="H5466" s="92" t="str">
        <f>_xlfn.XLOOKUP(O5466,匹配表1065!T:T,匹配表1065!W:W)</f>
        <v>南京市</v>
      </c>
      <c r="I5466" s="89" t="str">
        <f>_xlfn.XLOOKUP(O5466,匹配表1065!T:T,匹配表1065!X:X)</f>
        <v>PME2001</v>
      </c>
      <c r="J5466" s="109" t="s">
        <v>64</v>
      </c>
      <c r="K5466" s="89" cm="1">
        <f ca="1" t="array" ref="K5466:L5466">_xlfn.XLOOKUP(J5466,匹配表1065!Y:Y,匹配表1065!AA:AB)</f>
        <v>31</v>
      </c>
      <c r="L5466" s="89" t="str">
        <v>3个月以上</v>
      </c>
      <c r="M5466" s="92" t="s">
        <v>35</v>
      </c>
      <c r="N5466" s="95">
        <v>1</v>
      </c>
      <c r="O5466" s="93" t="str">
        <f>_xlfn.XLOOKUP(P5466,匹配表1065!U:U,匹配表1065!T:T)</f>
        <v>HO00000958</v>
      </c>
      <c r="P5466" s="109" t="s">
        <v>65</v>
      </c>
      <c r="Q5466" s="109" t="s">
        <v>529</v>
      </c>
      <c r="R5466" s="89" t="str">
        <f>_xlfn.XLOOKUP(Q5466,匹配表1065!L:L,匹配表1065!O:O)</f>
        <v>B</v>
      </c>
      <c r="S5466" s="93" t="str">
        <f>IFERROR(_xlfn.XLOOKUP(Q5466,匹配表1065!AI:AI,匹配表1065!AJ:AJ),"绿标")</f>
        <v>黑标</v>
      </c>
      <c r="T5466" s="93" t="str" cm="1">
        <f t="array" ref="T5466:U5466">_xlfn.XLOOKUP(Q5466,匹配表1065!L:L,匹配表1065!M:N)</f>
        <v>脑血管</v>
      </c>
      <c r="U5466" s="94" t="str">
        <v>神经内科</v>
      </c>
      <c r="V5466" s="95" t="s">
        <v>100</v>
      </c>
      <c r="W5466" s="93">
        <f>_xlfn.XLOOKUP(M5466,匹配表1065!D:D,匹配表1065!F:F)*N5466</f>
        <v>4</v>
      </c>
    </row>
    <row r="5467" customHeight="1" spans="1:23">
      <c r="A5467" s="94" t="s">
        <v>877</v>
      </c>
      <c r="B5467" s="106">
        <v>46218</v>
      </c>
      <c r="C5467" s="91" t="str">
        <f t="shared" si="172"/>
        <v>7月第3周</v>
      </c>
      <c r="D5467" s="94" t="s">
        <v>919</v>
      </c>
      <c r="E5467" s="89" t="str">
        <f t="shared" si="173"/>
        <v>7月第3周--周3</v>
      </c>
      <c r="F5467" s="95" t="s">
        <v>27</v>
      </c>
      <c r="G5467" s="89" t="s">
        <v>63</v>
      </c>
      <c r="H5467" s="92" t="str">
        <f>_xlfn.XLOOKUP(O5467,匹配表1065!T:T,匹配表1065!W:W)</f>
        <v>徐州市</v>
      </c>
      <c r="I5467" s="89" t="str">
        <f>_xlfn.XLOOKUP(O5467,匹配表1065!T:T,匹配表1065!X:X)</f>
        <v>PME2008</v>
      </c>
      <c r="J5467" s="109" t="s">
        <v>81</v>
      </c>
      <c r="K5467" s="89" cm="1">
        <f ca="1" t="array" ref="K5467:L5467">_xlfn.XLOOKUP(J5467,匹配表1065!Y:Y,匹配表1065!AA:AB)</f>
        <v>19</v>
      </c>
      <c r="L5467" s="89" t="str">
        <v>3个月以上</v>
      </c>
      <c r="M5467" s="92" t="s">
        <v>30</v>
      </c>
      <c r="N5467" s="95">
        <v>1</v>
      </c>
      <c r="O5467" s="93" t="str">
        <f>_xlfn.XLOOKUP(P5467,匹配表1065!U:U,匹配表1065!T:T)</f>
        <v>HO00001134</v>
      </c>
      <c r="P5467" s="109" t="s">
        <v>82</v>
      </c>
      <c r="Q5467" s="109" t="s">
        <v>655</v>
      </c>
      <c r="R5467" s="89" t="str">
        <f>_xlfn.XLOOKUP(Q5467,匹配表1065!L:L,匹配表1065!O:O)</f>
        <v>C</v>
      </c>
      <c r="S5467" s="93" t="str">
        <f>IFERROR(_xlfn.XLOOKUP(Q5467,匹配表1065!AI:AI,匹配表1065!AJ:AJ),"绿标")</f>
        <v>黑标</v>
      </c>
      <c r="T5467" s="93" t="str" cm="1">
        <f t="array" ref="T5467:U5467">_xlfn.XLOOKUP(Q5467,匹配表1065!L:L,匹配表1065!M:N)</f>
        <v>眩晕</v>
      </c>
      <c r="U5467" s="94" t="str">
        <v>神经内科</v>
      </c>
      <c r="V5467" s="95" t="s">
        <v>100</v>
      </c>
      <c r="W5467" s="93">
        <f>_xlfn.XLOOKUP(M5467,匹配表1065!D:D,匹配表1065!F:F)*N5467</f>
        <v>12</v>
      </c>
    </row>
    <row r="5468" customHeight="1" spans="1:23">
      <c r="A5468" s="94" t="s">
        <v>877</v>
      </c>
      <c r="B5468" s="106">
        <v>46218</v>
      </c>
      <c r="C5468" s="91" t="str">
        <f t="shared" si="172"/>
        <v>7月第3周</v>
      </c>
      <c r="D5468" s="94" t="s">
        <v>919</v>
      </c>
      <c r="E5468" s="89" t="str">
        <f t="shared" si="173"/>
        <v>7月第3周--周3</v>
      </c>
      <c r="F5468" s="95" t="s">
        <v>27</v>
      </c>
      <c r="G5468" s="89" t="s">
        <v>63</v>
      </c>
      <c r="H5468" s="92" t="str">
        <f>_xlfn.XLOOKUP(O5468,匹配表1065!T:T,匹配表1065!W:W)</f>
        <v>淮安市</v>
      </c>
      <c r="I5468" s="89" t="str">
        <f>_xlfn.XLOOKUP(O5468,匹配表1065!T:T,匹配表1065!X:X)</f>
        <v>PME2041</v>
      </c>
      <c r="J5468" s="109" t="s">
        <v>71</v>
      </c>
      <c r="K5468" s="89" cm="1">
        <f ca="1" t="array" ref="K5468:L5468">_xlfn.XLOOKUP(J5468,匹配表1065!Y:Y,匹配表1065!AA:AB)</f>
        <v>5</v>
      </c>
      <c r="L5468" s="89" t="str">
        <v>3个月以上</v>
      </c>
      <c r="M5468" s="92" t="s">
        <v>35</v>
      </c>
      <c r="N5468" s="95">
        <v>2</v>
      </c>
      <c r="O5468" s="93" t="str">
        <f>_xlfn.XLOOKUP(P5468,匹配表1065!U:U,匹配表1065!T:T)</f>
        <v>HO00000992</v>
      </c>
      <c r="P5468" s="109" t="s">
        <v>72</v>
      </c>
      <c r="Q5468" s="109" t="s">
        <v>73</v>
      </c>
      <c r="R5468" s="89" t="str">
        <f>_xlfn.XLOOKUP(Q5468,匹配表1065!L:L,匹配表1065!O:O)</f>
        <v>D</v>
      </c>
      <c r="S5468" s="93" t="str">
        <f>IFERROR(_xlfn.XLOOKUP(Q5468,匹配表1065!AI:AI,匹配表1065!AJ:AJ),"绿标")</f>
        <v>绿标</v>
      </c>
      <c r="T5468" s="93" t="str" cm="1">
        <f t="array" ref="T5468:U5468">_xlfn.XLOOKUP(Q5468,匹配表1065!L:L,匹配表1065!M:N)</f>
        <v>眩晕</v>
      </c>
      <c r="U5468" s="94" t="str">
        <v>神经内科</v>
      </c>
      <c r="V5468" s="95" t="s">
        <v>100</v>
      </c>
      <c r="W5468" s="93">
        <f>_xlfn.XLOOKUP(M5468,匹配表1065!D:D,匹配表1065!F:F)*N5468</f>
        <v>8</v>
      </c>
    </row>
    <row r="5469" customHeight="1" spans="1:23">
      <c r="A5469" s="94" t="s">
        <v>877</v>
      </c>
      <c r="B5469" s="106">
        <v>46218</v>
      </c>
      <c r="C5469" s="91" t="str">
        <f t="shared" si="172"/>
        <v>7月第3周</v>
      </c>
      <c r="D5469" s="94" t="s">
        <v>919</v>
      </c>
      <c r="E5469" s="89" t="str">
        <f t="shared" si="173"/>
        <v>7月第3周--周3</v>
      </c>
      <c r="F5469" s="95" t="s">
        <v>27</v>
      </c>
      <c r="G5469" s="89" t="s">
        <v>63</v>
      </c>
      <c r="H5469" s="92" t="str">
        <f>_xlfn.XLOOKUP(O5469,匹配表1065!T:T,匹配表1065!W:W)</f>
        <v>连云港市</v>
      </c>
      <c r="I5469" s="89" t="str">
        <f>_xlfn.XLOOKUP(O5469,匹配表1065!T:T,匹配表1065!X:X)</f>
        <v>PME2042</v>
      </c>
      <c r="J5469" s="109" t="s">
        <v>74</v>
      </c>
      <c r="K5469" s="89" cm="1">
        <f ca="1" t="array" ref="K5469:L5469">_xlfn.XLOOKUP(J5469,匹配表1065!Y:Y,匹配表1065!AA:AB)</f>
        <v>7</v>
      </c>
      <c r="L5469" s="89" t="str">
        <v>3个月以上</v>
      </c>
      <c r="M5469" s="92" t="s">
        <v>35</v>
      </c>
      <c r="N5469" s="95">
        <v>1</v>
      </c>
      <c r="O5469" s="93" t="str">
        <f>_xlfn.XLOOKUP(P5469,匹配表1065!U:U,匹配表1065!T:T)</f>
        <v>HO00017661</v>
      </c>
      <c r="P5469" s="109" t="s">
        <v>508</v>
      </c>
      <c r="Q5469" s="109" t="s">
        <v>509</v>
      </c>
      <c r="R5469" s="89" t="str">
        <f>_xlfn.XLOOKUP(Q5469,匹配表1065!L:L,匹配表1065!O:O)</f>
        <v>A</v>
      </c>
      <c r="S5469" s="93" t="str">
        <f>IFERROR(_xlfn.XLOOKUP(Q5469,匹配表1065!AI:AI,匹配表1065!AJ:AJ),"绿标")</f>
        <v>绿标</v>
      </c>
      <c r="T5469" s="93" t="str" cm="1">
        <f t="array" ref="T5469:U5469">_xlfn.XLOOKUP(Q5469,匹配表1065!L:L,匹配表1065!M:N)</f>
        <v>头痛</v>
      </c>
      <c r="U5469" s="94" t="str">
        <v>神经内科</v>
      </c>
      <c r="V5469" s="95" t="s">
        <v>33</v>
      </c>
      <c r="W5469" s="93">
        <f>_xlfn.XLOOKUP(M5469,匹配表1065!D:D,匹配表1065!F:F)*N5469</f>
        <v>4</v>
      </c>
    </row>
    <row r="5470" customHeight="1" spans="1:23">
      <c r="A5470" s="94" t="s">
        <v>877</v>
      </c>
      <c r="B5470" s="106">
        <v>46218</v>
      </c>
      <c r="C5470" s="91" t="str">
        <f t="shared" si="172"/>
        <v>7月第3周</v>
      </c>
      <c r="D5470" s="94" t="s">
        <v>919</v>
      </c>
      <c r="E5470" s="89" t="str">
        <f t="shared" si="173"/>
        <v>7月第3周--周3</v>
      </c>
      <c r="F5470" s="95" t="s">
        <v>27</v>
      </c>
      <c r="G5470" s="89" t="s">
        <v>63</v>
      </c>
      <c r="H5470" s="92" t="str">
        <f>_xlfn.XLOOKUP(O5470,匹配表1065!T:T,匹配表1065!W:W)</f>
        <v>南京市</v>
      </c>
      <c r="I5470" s="89" t="str">
        <f>_xlfn.XLOOKUP(O5470,匹配表1065!T:T,匹配表1065!X:X)</f>
        <v>PME2002</v>
      </c>
      <c r="J5470" s="109" t="s">
        <v>84</v>
      </c>
      <c r="K5470" s="89" cm="1">
        <f ca="1" t="array" ref="K5470:L5470">_xlfn.XLOOKUP(J5470,匹配表1065!Y:Y,匹配表1065!AA:AB)</f>
        <v>31</v>
      </c>
      <c r="L5470" s="89" t="str">
        <v>3个月以上</v>
      </c>
      <c r="M5470" s="92" t="s">
        <v>30</v>
      </c>
      <c r="N5470" s="95">
        <v>1</v>
      </c>
      <c r="O5470" s="93" t="str">
        <f>_xlfn.XLOOKUP(P5470,匹配表1065!U:U,匹配表1065!T:T)</f>
        <v>HO00000964</v>
      </c>
      <c r="P5470" s="109" t="s">
        <v>90</v>
      </c>
      <c r="Q5470" s="109" t="s">
        <v>91</v>
      </c>
      <c r="R5470" s="89" t="str">
        <f>_xlfn.XLOOKUP(Q5470,匹配表1065!L:L,匹配表1065!O:O)</f>
        <v>B</v>
      </c>
      <c r="S5470" s="93" t="str">
        <f>IFERROR(_xlfn.XLOOKUP(Q5470,匹配表1065!AI:AI,匹配表1065!AJ:AJ),"绿标")</f>
        <v>绿标</v>
      </c>
      <c r="T5470" s="93" t="str" cm="1">
        <f t="array" ref="T5470:U5470">_xlfn.XLOOKUP(Q5470,匹配表1065!L:L,匹配表1065!M:N)</f>
        <v>脑血管</v>
      </c>
      <c r="U5470" s="94" t="str">
        <v>神经内科</v>
      </c>
      <c r="V5470" s="95" t="s">
        <v>42</v>
      </c>
      <c r="W5470" s="93">
        <f>_xlfn.XLOOKUP(M5470,匹配表1065!D:D,匹配表1065!F:F)*N5470</f>
        <v>12</v>
      </c>
    </row>
    <row r="5471" customHeight="1" spans="1:23">
      <c r="A5471" s="94" t="s">
        <v>877</v>
      </c>
      <c r="B5471" s="106">
        <v>46218</v>
      </c>
      <c r="C5471" s="91" t="str">
        <f t="shared" si="172"/>
        <v>7月第3周</v>
      </c>
      <c r="D5471" s="94" t="s">
        <v>919</v>
      </c>
      <c r="E5471" s="89" t="str">
        <f t="shared" si="173"/>
        <v>7月第3周--周3</v>
      </c>
      <c r="F5471" s="95" t="s">
        <v>27</v>
      </c>
      <c r="G5471" s="89" t="s">
        <v>63</v>
      </c>
      <c r="H5471" s="92" t="str">
        <f>_xlfn.XLOOKUP(O5471,匹配表1065!T:T,匹配表1065!W:W)</f>
        <v>南京市</v>
      </c>
      <c r="I5471" s="89" t="str">
        <f>_xlfn.XLOOKUP(O5471,匹配表1065!T:T,匹配表1065!X:X)</f>
        <v>PME2002</v>
      </c>
      <c r="J5471" s="109" t="s">
        <v>84</v>
      </c>
      <c r="K5471" s="89" cm="1">
        <f ca="1" t="array" ref="K5471:L5471">_xlfn.XLOOKUP(J5471,匹配表1065!Y:Y,匹配表1065!AA:AB)</f>
        <v>31</v>
      </c>
      <c r="L5471" s="89" t="str">
        <v>3个月以上</v>
      </c>
      <c r="M5471" s="92" t="s">
        <v>30</v>
      </c>
      <c r="N5471" s="95">
        <v>1</v>
      </c>
      <c r="O5471" s="93" t="str">
        <f>_xlfn.XLOOKUP(P5471,匹配表1065!U:U,匹配表1065!T:T)</f>
        <v>HO00000964</v>
      </c>
      <c r="P5471" s="109" t="s">
        <v>90</v>
      </c>
      <c r="Q5471" s="109" t="s">
        <v>283</v>
      </c>
      <c r="R5471" s="89" t="str">
        <f>_xlfn.XLOOKUP(Q5471,匹配表1065!L:L,匹配表1065!O:O)</f>
        <v>D</v>
      </c>
      <c r="S5471" s="93" t="str">
        <f>IFERROR(_xlfn.XLOOKUP(Q5471,匹配表1065!AI:AI,匹配表1065!AJ:AJ),"绿标")</f>
        <v>红标</v>
      </c>
      <c r="T5471" s="93" t="str" cm="1">
        <f t="array" ref="T5471:U5471">_xlfn.XLOOKUP(Q5471,匹配表1065!L:L,匹配表1065!M:N)</f>
        <v>疼痛</v>
      </c>
      <c r="U5471" s="94" t="str">
        <v>疼痛科</v>
      </c>
      <c r="V5471" s="95" t="s">
        <v>42</v>
      </c>
      <c r="W5471" s="93">
        <f>_xlfn.XLOOKUP(M5471,匹配表1065!D:D,匹配表1065!F:F)*N5471</f>
        <v>12</v>
      </c>
    </row>
    <row r="5472" customHeight="1" spans="1:23">
      <c r="A5472" s="94" t="s">
        <v>877</v>
      </c>
      <c r="B5472" s="106">
        <v>46218</v>
      </c>
      <c r="C5472" s="91" t="str">
        <f t="shared" si="172"/>
        <v>7月第3周</v>
      </c>
      <c r="D5472" s="94" t="s">
        <v>919</v>
      </c>
      <c r="E5472" s="89" t="str">
        <f t="shared" si="173"/>
        <v>7月第3周--周3</v>
      </c>
      <c r="F5472" s="95" t="s">
        <v>27</v>
      </c>
      <c r="G5472" s="89" t="s">
        <v>63</v>
      </c>
      <c r="H5472" s="92" t="str">
        <f>_xlfn.XLOOKUP(O5472,匹配表1065!T:T,匹配表1065!W:W)</f>
        <v>南京市</v>
      </c>
      <c r="I5472" s="89" t="str">
        <f>_xlfn.XLOOKUP(O5472,匹配表1065!T:T,匹配表1065!X:X)</f>
        <v>PME2002</v>
      </c>
      <c r="J5472" s="109" t="s">
        <v>84</v>
      </c>
      <c r="K5472" s="89" cm="1">
        <f ca="1" t="array" ref="K5472:L5472">_xlfn.XLOOKUP(J5472,匹配表1065!Y:Y,匹配表1065!AA:AB)</f>
        <v>31</v>
      </c>
      <c r="L5472" s="89" t="str">
        <v>3个月以上</v>
      </c>
      <c r="M5472" s="92" t="s">
        <v>30</v>
      </c>
      <c r="N5472" s="95">
        <v>1</v>
      </c>
      <c r="O5472" s="93" t="str">
        <f>_xlfn.XLOOKUP(P5472,匹配表1065!U:U,匹配表1065!T:T)</f>
        <v>HO00039936</v>
      </c>
      <c r="P5472" s="109" t="s">
        <v>87</v>
      </c>
      <c r="Q5472" s="109" t="s">
        <v>604</v>
      </c>
      <c r="R5472" s="89" t="str">
        <f>_xlfn.XLOOKUP(Q5472,匹配表1065!L:L,匹配表1065!O:O)</f>
        <v>A</v>
      </c>
      <c r="S5472" s="93" t="str">
        <f>IFERROR(_xlfn.XLOOKUP(Q5472,匹配表1065!AI:AI,匹配表1065!AJ:AJ),"绿标")</f>
        <v>红标</v>
      </c>
      <c r="T5472" s="93" t="str" cm="1">
        <f t="array" ref="T5472:U5472">_xlfn.XLOOKUP(Q5472,匹配表1065!L:L,匹配表1065!M:N)</f>
        <v>头痛</v>
      </c>
      <c r="U5472" s="94" t="str">
        <v>神经内科</v>
      </c>
      <c r="V5472" s="95" t="s">
        <v>42</v>
      </c>
      <c r="W5472" s="93">
        <f>_xlfn.XLOOKUP(M5472,匹配表1065!D:D,匹配表1065!F:F)*N5472</f>
        <v>12</v>
      </c>
    </row>
    <row r="5473" customHeight="1" spans="1:23">
      <c r="A5473" s="94" t="s">
        <v>877</v>
      </c>
      <c r="B5473" s="106">
        <v>46218</v>
      </c>
      <c r="C5473" s="91" t="str">
        <f t="shared" si="172"/>
        <v>7月第3周</v>
      </c>
      <c r="D5473" s="94" t="s">
        <v>919</v>
      </c>
      <c r="E5473" s="89" t="str">
        <f t="shared" si="173"/>
        <v>7月第3周--周3</v>
      </c>
      <c r="F5473" s="95" t="s">
        <v>27</v>
      </c>
      <c r="G5473" s="89" t="s">
        <v>63</v>
      </c>
      <c r="H5473" s="92" t="str">
        <f>_xlfn.XLOOKUP(O5473,匹配表1065!T:T,匹配表1065!W:W)</f>
        <v>南京市</v>
      </c>
      <c r="I5473" s="89" t="str">
        <f>_xlfn.XLOOKUP(O5473,匹配表1065!T:T,匹配表1065!X:X)</f>
        <v>PME2002</v>
      </c>
      <c r="J5473" s="109" t="s">
        <v>84</v>
      </c>
      <c r="K5473" s="89" cm="1">
        <f ca="1" t="array" ref="K5473:L5473">_xlfn.XLOOKUP(J5473,匹配表1065!Y:Y,匹配表1065!AA:AB)</f>
        <v>31</v>
      </c>
      <c r="L5473" s="89" t="str">
        <v>3个月以上</v>
      </c>
      <c r="M5473" s="92" t="s">
        <v>30</v>
      </c>
      <c r="N5473" s="95">
        <v>1</v>
      </c>
      <c r="O5473" s="93" t="str">
        <f>_xlfn.XLOOKUP(P5473,匹配表1065!U:U,匹配表1065!T:T)</f>
        <v>HO00111156</v>
      </c>
      <c r="P5473" s="109" t="s">
        <v>85</v>
      </c>
      <c r="Q5473" s="109" t="s">
        <v>558</v>
      </c>
      <c r="R5473" s="89" t="str">
        <f>_xlfn.XLOOKUP(Q5473,匹配表1065!L:L,匹配表1065!O:O)</f>
        <v>C</v>
      </c>
      <c r="S5473" s="93" t="str">
        <f>IFERROR(_xlfn.XLOOKUP(Q5473,匹配表1065!AI:AI,匹配表1065!AJ:AJ),"绿标")</f>
        <v>黑标</v>
      </c>
      <c r="T5473" s="93" t="str" cm="1">
        <f t="array" ref="T5473:U5473">_xlfn.XLOOKUP(Q5473,匹配表1065!L:L,匹配表1065!M:N)</f>
        <v>眩晕</v>
      </c>
      <c r="U5473" s="94" t="str">
        <v>耳鼻喉科</v>
      </c>
      <c r="V5473" s="95" t="s">
        <v>100</v>
      </c>
      <c r="W5473" s="93">
        <f>_xlfn.XLOOKUP(M5473,匹配表1065!D:D,匹配表1065!F:F)*N5473</f>
        <v>12</v>
      </c>
    </row>
    <row r="5474" customHeight="1" spans="1:23">
      <c r="A5474" s="94" t="s">
        <v>877</v>
      </c>
      <c r="B5474" s="106">
        <v>46218</v>
      </c>
      <c r="C5474" s="91" t="str">
        <f t="shared" si="172"/>
        <v>7月第3周</v>
      </c>
      <c r="D5474" s="94" t="s">
        <v>919</v>
      </c>
      <c r="E5474" s="89" t="str">
        <f t="shared" si="173"/>
        <v>7月第3周--周3</v>
      </c>
      <c r="F5474" s="95" t="s">
        <v>27</v>
      </c>
      <c r="G5474" s="89" t="s">
        <v>63</v>
      </c>
      <c r="H5474" s="92" t="str">
        <f>_xlfn.XLOOKUP(O5474,匹配表1065!T:T,匹配表1065!W:W)</f>
        <v>南京市</v>
      </c>
      <c r="I5474" s="89" t="str">
        <f>_xlfn.XLOOKUP(O5474,匹配表1065!T:T,匹配表1065!X:X)</f>
        <v>PME2002</v>
      </c>
      <c r="J5474" s="109" t="s">
        <v>84</v>
      </c>
      <c r="K5474" s="89" cm="1">
        <f ca="1" t="array" ref="K5474:L5474">_xlfn.XLOOKUP(J5474,匹配表1065!Y:Y,匹配表1065!AA:AB)</f>
        <v>31</v>
      </c>
      <c r="L5474" s="89" t="str">
        <v>3个月以上</v>
      </c>
      <c r="M5474" s="92" t="s">
        <v>30</v>
      </c>
      <c r="N5474" s="95">
        <v>1</v>
      </c>
      <c r="O5474" s="93" t="str">
        <f>_xlfn.XLOOKUP(P5474,匹配表1065!U:U,匹配表1065!T:T)</f>
        <v>HO00111156</v>
      </c>
      <c r="P5474" s="109" t="s">
        <v>85</v>
      </c>
      <c r="Q5474" s="109" t="s">
        <v>86</v>
      </c>
      <c r="R5474" s="89" t="str">
        <f>_xlfn.XLOOKUP(Q5474,匹配表1065!L:L,匹配表1065!O:O)</f>
        <v>D</v>
      </c>
      <c r="S5474" s="93" t="str">
        <f>IFERROR(_xlfn.XLOOKUP(Q5474,匹配表1065!AI:AI,匹配表1065!AJ:AJ),"绿标")</f>
        <v>红标</v>
      </c>
      <c r="T5474" s="93" t="str" cm="1">
        <f t="array" ref="T5474:U5474">_xlfn.XLOOKUP(Q5474,匹配表1065!L:L,匹配表1065!M:N)</f>
        <v>头痛</v>
      </c>
      <c r="U5474" s="94" t="str">
        <v>神经内科</v>
      </c>
      <c r="V5474" s="95" t="s">
        <v>42</v>
      </c>
      <c r="W5474" s="93">
        <f>_xlfn.XLOOKUP(M5474,匹配表1065!D:D,匹配表1065!F:F)*N5474</f>
        <v>12</v>
      </c>
    </row>
    <row r="5475" customHeight="1" spans="1:23">
      <c r="A5475" s="94" t="s">
        <v>877</v>
      </c>
      <c r="B5475" s="106">
        <v>46218</v>
      </c>
      <c r="C5475" s="91" t="str">
        <f t="shared" si="172"/>
        <v>7月第3周</v>
      </c>
      <c r="D5475" s="94" t="s">
        <v>919</v>
      </c>
      <c r="E5475" s="89" t="str">
        <f t="shared" si="173"/>
        <v>7月第3周--周3</v>
      </c>
      <c r="F5475" s="95" t="s">
        <v>27</v>
      </c>
      <c r="G5475" s="89" t="s">
        <v>63</v>
      </c>
      <c r="H5475" s="92" t="str">
        <f>_xlfn.XLOOKUP(O5475,匹配表1065!T:T,匹配表1065!W:W)</f>
        <v>南京市</v>
      </c>
      <c r="I5475" s="89" t="str">
        <f>_xlfn.XLOOKUP(O5475,匹配表1065!T:T,匹配表1065!X:X)</f>
        <v>PME2001</v>
      </c>
      <c r="J5475" s="109" t="s">
        <v>77</v>
      </c>
      <c r="K5475" s="89" cm="1">
        <f ca="1" t="array" ref="K5475:L5475">_xlfn.XLOOKUP(J5475,匹配表1065!Y:Y,匹配表1065!AA:AB)</f>
        <v>8</v>
      </c>
      <c r="L5475" s="89" t="str">
        <v>3个月以上</v>
      </c>
      <c r="M5475" s="92" t="s">
        <v>30</v>
      </c>
      <c r="N5475" s="95">
        <v>1</v>
      </c>
      <c r="O5475" s="93" t="str">
        <f>_xlfn.XLOOKUP(P5475,匹配表1065!U:U,匹配表1065!T:T)</f>
        <v>HO00000958</v>
      </c>
      <c r="P5475" s="109" t="s">
        <v>65</v>
      </c>
      <c r="Q5475" s="109" t="s">
        <v>66</v>
      </c>
      <c r="R5475" s="89" t="str">
        <f>_xlfn.XLOOKUP(Q5475,匹配表1065!L:L,匹配表1065!O:O)</f>
        <v>A</v>
      </c>
      <c r="S5475" s="93" t="str">
        <f>IFERROR(_xlfn.XLOOKUP(Q5475,匹配表1065!AI:AI,匹配表1065!AJ:AJ),"绿标")</f>
        <v>红标</v>
      </c>
      <c r="T5475" s="93" t="str" cm="1">
        <f t="array" ref="T5475:U5475">_xlfn.XLOOKUP(Q5475,匹配表1065!L:L,匹配表1065!M:N)</f>
        <v>头痛</v>
      </c>
      <c r="U5475" s="94" t="str">
        <v>神经内科</v>
      </c>
      <c r="V5475" s="95" t="s">
        <v>33</v>
      </c>
      <c r="W5475" s="93">
        <f>_xlfn.XLOOKUP(M5475,匹配表1065!D:D,匹配表1065!F:F)*N5475</f>
        <v>12</v>
      </c>
    </row>
    <row r="5476" customHeight="1" spans="1:23">
      <c r="A5476" s="94" t="s">
        <v>877</v>
      </c>
      <c r="B5476" s="106">
        <v>46218</v>
      </c>
      <c r="C5476" s="91" t="str">
        <f t="shared" si="172"/>
        <v>7月第3周</v>
      </c>
      <c r="D5476" s="94" t="s">
        <v>919</v>
      </c>
      <c r="E5476" s="89" t="str">
        <f t="shared" si="173"/>
        <v>7月第3周--周3</v>
      </c>
      <c r="F5476" s="95" t="s">
        <v>27</v>
      </c>
      <c r="G5476" s="89" t="s">
        <v>63</v>
      </c>
      <c r="H5476" s="92" t="str">
        <f>_xlfn.XLOOKUP(O5476,匹配表1065!T:T,匹配表1065!W:W)</f>
        <v>南京市</v>
      </c>
      <c r="I5476" s="89" t="str">
        <f>_xlfn.XLOOKUP(O5476,匹配表1065!T:T,匹配表1065!X:X)</f>
        <v>PME2001</v>
      </c>
      <c r="J5476" s="109" t="s">
        <v>77</v>
      </c>
      <c r="K5476" s="89" cm="1">
        <f ca="1" t="array" ref="K5476:L5476">_xlfn.XLOOKUP(J5476,匹配表1065!Y:Y,匹配表1065!AA:AB)</f>
        <v>8</v>
      </c>
      <c r="L5476" s="89" t="str">
        <v>3个月以上</v>
      </c>
      <c r="M5476" s="92" t="s">
        <v>35</v>
      </c>
      <c r="N5476" s="95">
        <v>1</v>
      </c>
      <c r="O5476" s="93" t="str">
        <f>_xlfn.XLOOKUP(P5476,匹配表1065!U:U,匹配表1065!T:T)</f>
        <v>HO00000958</v>
      </c>
      <c r="P5476" s="109" t="s">
        <v>65</v>
      </c>
      <c r="Q5476" s="109" t="s">
        <v>78</v>
      </c>
      <c r="R5476" s="89" t="str">
        <f>_xlfn.XLOOKUP(Q5476,匹配表1065!L:L,匹配表1065!O:O)</f>
        <v>C</v>
      </c>
      <c r="S5476" s="93" t="str">
        <f>IFERROR(_xlfn.XLOOKUP(Q5476,匹配表1065!AI:AI,匹配表1065!AJ:AJ),"绿标")</f>
        <v>绿标</v>
      </c>
      <c r="T5476" s="93" t="str" cm="1">
        <f t="array" ref="T5476:U5476">_xlfn.XLOOKUP(Q5476,匹配表1065!L:L,匹配表1065!M:N)</f>
        <v>眩晕</v>
      </c>
      <c r="U5476" s="94" t="str">
        <v>神经内科</v>
      </c>
      <c r="V5476" s="95" t="s">
        <v>100</v>
      </c>
      <c r="W5476" s="93">
        <f>_xlfn.XLOOKUP(M5476,匹配表1065!D:D,匹配表1065!F:F)*N5476</f>
        <v>4</v>
      </c>
    </row>
    <row r="5477" customHeight="1" spans="1:23">
      <c r="A5477" s="94" t="s">
        <v>877</v>
      </c>
      <c r="B5477" s="106">
        <v>46218</v>
      </c>
      <c r="C5477" s="91" t="str">
        <f t="shared" si="172"/>
        <v>7月第3周</v>
      </c>
      <c r="D5477" s="94" t="s">
        <v>919</v>
      </c>
      <c r="E5477" s="89" t="str">
        <f t="shared" si="173"/>
        <v>7月第3周--周3</v>
      </c>
      <c r="F5477" s="95" t="s">
        <v>27</v>
      </c>
      <c r="G5477" s="89" t="s">
        <v>63</v>
      </c>
      <c r="H5477" s="92" t="str">
        <f>_xlfn.XLOOKUP(O5477,匹配表1065!T:T,匹配表1065!W:W)</f>
        <v>南京市</v>
      </c>
      <c r="I5477" s="89" t="str">
        <f>_xlfn.XLOOKUP(O5477,匹配表1065!T:T,匹配表1065!X:X)</f>
        <v>PME2002</v>
      </c>
      <c r="J5477" s="109" t="s">
        <v>410</v>
      </c>
      <c r="K5477" s="89" cm="1">
        <f ca="1" t="array" ref="K5477:L5477">_xlfn.XLOOKUP(J5477,匹配表1065!Y:Y,匹配表1065!AA:AB)</f>
        <v>1</v>
      </c>
      <c r="L5477" s="89" t="str">
        <v>3个月以内</v>
      </c>
      <c r="M5477" s="92" t="s">
        <v>35</v>
      </c>
      <c r="N5477" s="95">
        <v>1</v>
      </c>
      <c r="O5477" s="93" t="str">
        <f>_xlfn.XLOOKUP(P5477,匹配表1065!U:U,匹配表1065!T:T)</f>
        <v>HO00000964</v>
      </c>
      <c r="P5477" s="109" t="s">
        <v>90</v>
      </c>
      <c r="Q5477" s="109" t="s">
        <v>213</v>
      </c>
      <c r="R5477" s="89" t="str">
        <f>_xlfn.XLOOKUP(Q5477,匹配表1065!L:L,匹配表1065!O:O)</f>
        <v>A</v>
      </c>
      <c r="S5477" s="93" t="str">
        <f>IFERROR(_xlfn.XLOOKUP(Q5477,匹配表1065!AI:AI,匹配表1065!AJ:AJ),"绿标")</f>
        <v>红标</v>
      </c>
      <c r="T5477" s="93" t="str" cm="1">
        <f t="array" ref="T5477:U5477">_xlfn.XLOOKUP(Q5477,匹配表1065!L:L,匹配表1065!M:N)</f>
        <v>头痛</v>
      </c>
      <c r="U5477" s="94" t="str">
        <v>神经内科</v>
      </c>
      <c r="V5477" s="95" t="s">
        <v>33</v>
      </c>
      <c r="W5477" s="93">
        <f>_xlfn.XLOOKUP(M5477,匹配表1065!D:D,匹配表1065!F:F)*N5477</f>
        <v>4</v>
      </c>
    </row>
    <row r="5478" customHeight="1" spans="1:23">
      <c r="A5478" s="94" t="s">
        <v>877</v>
      </c>
      <c r="B5478" s="106">
        <v>46218</v>
      </c>
      <c r="C5478" s="91" t="str">
        <f t="shared" si="172"/>
        <v>7月第3周</v>
      </c>
      <c r="D5478" s="94" t="s">
        <v>919</v>
      </c>
      <c r="E5478" s="89" t="str">
        <f t="shared" si="173"/>
        <v>7月第3周--周3</v>
      </c>
      <c r="F5478" s="95" t="s">
        <v>27</v>
      </c>
      <c r="G5478" s="95" t="s">
        <v>28</v>
      </c>
      <c r="H5478" s="92" t="str">
        <f>_xlfn.XLOOKUP(O5478,匹配表1065!T:T,匹配表1065!W:W)</f>
        <v>南京市</v>
      </c>
      <c r="I5478" s="89" t="str">
        <f>_xlfn.XLOOKUP(O5478,匹配表1065!T:T,匹配表1065!X:X)</f>
        <v>PME2006</v>
      </c>
      <c r="J5478" s="109" t="s">
        <v>29</v>
      </c>
      <c r="K5478" s="89" cm="1">
        <f ca="1" t="array" ref="K5478:L5478">_xlfn.XLOOKUP(J5478,匹配表1065!Y:Y,匹配表1065!AA:AB)</f>
        <v>15</v>
      </c>
      <c r="L5478" s="89" t="str">
        <v>3个月以上</v>
      </c>
      <c r="M5478" s="92" t="s">
        <v>30</v>
      </c>
      <c r="N5478" s="95">
        <v>1</v>
      </c>
      <c r="O5478" s="93" t="str">
        <f>_xlfn.XLOOKUP(P5478,匹配表1065!U:U,匹配表1065!T:T)</f>
        <v>HO00000959</v>
      </c>
      <c r="P5478" s="109" t="s">
        <v>196</v>
      </c>
      <c r="Q5478" s="109" t="s">
        <v>197</v>
      </c>
      <c r="R5478" s="89" t="str">
        <f>_xlfn.XLOOKUP(Q5478,匹配表1065!L:L,匹配表1065!O:O)</f>
        <v>C</v>
      </c>
      <c r="S5478" s="93" t="str">
        <f>IFERROR(_xlfn.XLOOKUP(Q5478,匹配表1065!AI:AI,匹配表1065!AJ:AJ),"绿标")</f>
        <v>红标</v>
      </c>
      <c r="T5478" s="93" t="str" cm="1">
        <f t="array" ref="T5478:U5478">_xlfn.XLOOKUP(Q5478,匹配表1065!L:L,匹配表1065!M:N)</f>
        <v>眩晕</v>
      </c>
      <c r="U5478" s="94" t="str">
        <v>神经内科</v>
      </c>
      <c r="V5478" s="95" t="s">
        <v>100</v>
      </c>
      <c r="W5478" s="93">
        <f>_xlfn.XLOOKUP(M5478,匹配表1065!D:D,匹配表1065!F:F)*N5478</f>
        <v>12</v>
      </c>
    </row>
    <row r="5479" customHeight="1" spans="1:23">
      <c r="A5479" s="94" t="s">
        <v>877</v>
      </c>
      <c r="B5479" s="106">
        <v>46218</v>
      </c>
      <c r="C5479" s="91" t="str">
        <f t="shared" si="172"/>
        <v>7月第3周</v>
      </c>
      <c r="D5479" s="94" t="s">
        <v>919</v>
      </c>
      <c r="E5479" s="89" t="str">
        <f t="shared" si="173"/>
        <v>7月第3周--周3</v>
      </c>
      <c r="F5479" s="95" t="s">
        <v>27</v>
      </c>
      <c r="G5479" s="95" t="s">
        <v>28</v>
      </c>
      <c r="H5479" s="92" t="str">
        <f>_xlfn.XLOOKUP(O5479,匹配表1065!T:T,匹配表1065!W:W)</f>
        <v>扬州市</v>
      </c>
      <c r="I5479" s="89" t="str">
        <f>_xlfn.XLOOKUP(O5479,匹配表1065!T:T,匹配表1065!X:X)</f>
        <v>PME2012</v>
      </c>
      <c r="J5479" s="109" t="s">
        <v>60</v>
      </c>
      <c r="K5479" s="89" cm="1">
        <f ca="1" t="array" ref="K5479:L5479">_xlfn.XLOOKUP(J5479,匹配表1065!Y:Y,匹配表1065!AA:AB)</f>
        <v>13</v>
      </c>
      <c r="L5479" s="89" t="str">
        <v>3个月以上</v>
      </c>
      <c r="M5479" s="92" t="s">
        <v>35</v>
      </c>
      <c r="N5479" s="95">
        <v>1</v>
      </c>
      <c r="O5479" s="93" t="str">
        <f>_xlfn.XLOOKUP(P5479,匹配表1065!U:U,匹配表1065!T:T)</f>
        <v>HO00000968</v>
      </c>
      <c r="P5479" s="109" t="s">
        <v>61</v>
      </c>
      <c r="Q5479" s="109" t="s">
        <v>62</v>
      </c>
      <c r="R5479" s="89" t="str">
        <f>_xlfn.XLOOKUP(Q5479,匹配表1065!L:L,匹配表1065!O:O)</f>
        <v>A</v>
      </c>
      <c r="S5479" s="93" t="str">
        <f>IFERROR(_xlfn.XLOOKUP(Q5479,匹配表1065!AI:AI,匹配表1065!AJ:AJ),"绿标")</f>
        <v>红标</v>
      </c>
      <c r="T5479" s="93" t="str" cm="1">
        <f t="array" ref="T5479:U5479">_xlfn.XLOOKUP(Q5479,匹配表1065!L:L,匹配表1065!M:N)</f>
        <v>头痛</v>
      </c>
      <c r="U5479" s="94" t="str">
        <v>神经内科</v>
      </c>
      <c r="V5479" s="95" t="s">
        <v>33</v>
      </c>
      <c r="W5479" s="93">
        <f>_xlfn.XLOOKUP(M5479,匹配表1065!D:D,匹配表1065!F:F)*N5479</f>
        <v>4</v>
      </c>
    </row>
    <row r="5480" customHeight="1" spans="1:23">
      <c r="A5480" s="94" t="s">
        <v>877</v>
      </c>
      <c r="B5480" s="106">
        <v>46218</v>
      </c>
      <c r="C5480" s="91" t="str">
        <f t="shared" si="172"/>
        <v>7月第3周</v>
      </c>
      <c r="D5480" s="94" t="s">
        <v>919</v>
      </c>
      <c r="E5480" s="89" t="str">
        <f t="shared" si="173"/>
        <v>7月第3周--周3</v>
      </c>
      <c r="F5480" s="95" t="s">
        <v>27</v>
      </c>
      <c r="G5480" s="95" t="s">
        <v>28</v>
      </c>
      <c r="H5480" s="92" t="str">
        <f>_xlfn.XLOOKUP(O5480,匹配表1065!T:T,匹配表1065!W:W)</f>
        <v>扬州市</v>
      </c>
      <c r="I5480" s="89" t="str">
        <f>_xlfn.XLOOKUP(O5480,匹配表1065!T:T,匹配表1065!X:X)</f>
        <v>PME2012</v>
      </c>
      <c r="J5480" s="109" t="s">
        <v>60</v>
      </c>
      <c r="K5480" s="89" cm="1">
        <f ca="1" t="array" ref="K5480:L5480">_xlfn.XLOOKUP(J5480,匹配表1065!Y:Y,匹配表1065!AA:AB)</f>
        <v>13</v>
      </c>
      <c r="L5480" s="89" t="str">
        <v>3个月以上</v>
      </c>
      <c r="M5480" s="92" t="s">
        <v>55</v>
      </c>
      <c r="N5480" s="95">
        <v>1</v>
      </c>
      <c r="O5480" s="93" t="str">
        <f>_xlfn.XLOOKUP(P5480,匹配表1065!U:U,匹配表1065!T:T)</f>
        <v>HO00041526</v>
      </c>
      <c r="P5480" s="109" t="s">
        <v>407</v>
      </c>
      <c r="Q5480" s="109" t="s">
        <v>408</v>
      </c>
      <c r="R5480" s="89" t="str">
        <f>_xlfn.XLOOKUP(Q5480,匹配表1065!L:L,匹配表1065!O:O)</f>
        <v>C</v>
      </c>
      <c r="S5480" s="93" t="str">
        <f>IFERROR(_xlfn.XLOOKUP(Q5480,匹配表1065!AI:AI,匹配表1065!AJ:AJ),"绿标")</f>
        <v>红标</v>
      </c>
      <c r="T5480" s="93" t="str" cm="1">
        <f t="array" ref="T5480:U5480">_xlfn.XLOOKUP(Q5480,匹配表1065!L:L,匹配表1065!M:N)</f>
        <v>眩晕</v>
      </c>
      <c r="U5480" s="94" t="str">
        <v>神经内科</v>
      </c>
      <c r="V5480" s="95" t="s">
        <v>100</v>
      </c>
      <c r="W5480" s="93">
        <f>_xlfn.XLOOKUP(M5480,匹配表1065!D:D,匹配表1065!F:F)*N5480</f>
        <v>8</v>
      </c>
    </row>
    <row r="5481" customHeight="1" spans="1:23">
      <c r="A5481" s="94" t="s">
        <v>877</v>
      </c>
      <c r="B5481" s="106">
        <v>46218</v>
      </c>
      <c r="C5481" s="91" t="str">
        <f t="shared" si="172"/>
        <v>7月第3周</v>
      </c>
      <c r="D5481" s="94" t="s">
        <v>919</v>
      </c>
      <c r="E5481" s="89" t="str">
        <f t="shared" si="173"/>
        <v>7月第3周--周3</v>
      </c>
      <c r="F5481" s="95" t="s">
        <v>27</v>
      </c>
      <c r="G5481" s="95" t="s">
        <v>28</v>
      </c>
      <c r="H5481" s="92" t="str">
        <f>_xlfn.XLOOKUP(O5481,匹配表1065!T:T,匹配表1065!W:W)</f>
        <v>南京市</v>
      </c>
      <c r="I5481" s="89" t="str">
        <f>_xlfn.XLOOKUP(O5481,匹配表1065!T:T,匹配表1065!X:X)</f>
        <v>PME2005</v>
      </c>
      <c r="J5481" s="109" t="s">
        <v>54</v>
      </c>
      <c r="K5481" s="89" cm="1">
        <f ca="1" t="array" ref="K5481:L5481">_xlfn.XLOOKUP(J5481,匹配表1065!Y:Y,匹配表1065!AA:AB)</f>
        <v>3</v>
      </c>
      <c r="L5481" s="89" t="str">
        <v>3个月以上</v>
      </c>
      <c r="M5481" s="92" t="s">
        <v>55</v>
      </c>
      <c r="N5481" s="95">
        <v>2</v>
      </c>
      <c r="O5481" s="93" t="str">
        <f>_xlfn.XLOOKUP(P5481,匹配表1065!U:U,匹配表1065!T:T)</f>
        <v>HO00000975</v>
      </c>
      <c r="P5481" s="109" t="s">
        <v>56</v>
      </c>
      <c r="Q5481" s="109" t="s">
        <v>205</v>
      </c>
      <c r="R5481" s="89" t="str">
        <f>_xlfn.XLOOKUP(Q5481,匹配表1065!L:L,匹配表1065!O:O)</f>
        <v>B</v>
      </c>
      <c r="S5481" s="93" t="str">
        <f>IFERROR(_xlfn.XLOOKUP(Q5481,匹配表1065!AI:AI,匹配表1065!AJ:AJ),"绿标")</f>
        <v>绿标</v>
      </c>
      <c r="T5481" s="93" t="str" cm="1">
        <f t="array" ref="T5481:U5481">_xlfn.XLOOKUP(Q5481,匹配表1065!L:L,匹配表1065!M:N)</f>
        <v>脑血管</v>
      </c>
      <c r="U5481" s="94" t="str">
        <v>神经内科</v>
      </c>
      <c r="V5481" s="95" t="s">
        <v>58</v>
      </c>
      <c r="W5481" s="93">
        <f>_xlfn.XLOOKUP(M5481,匹配表1065!D:D,匹配表1065!F:F)*N5481</f>
        <v>16</v>
      </c>
    </row>
    <row r="5482" customHeight="1" spans="1:23">
      <c r="A5482" s="94" t="s">
        <v>877</v>
      </c>
      <c r="B5482" s="106">
        <v>46218</v>
      </c>
      <c r="C5482" s="91" t="str">
        <f t="shared" si="172"/>
        <v>7月第3周</v>
      </c>
      <c r="D5482" s="94" t="s">
        <v>919</v>
      </c>
      <c r="E5482" s="89" t="str">
        <f t="shared" si="173"/>
        <v>7月第3周--周3</v>
      </c>
      <c r="F5482" s="95" t="s">
        <v>27</v>
      </c>
      <c r="G5482" s="95" t="s">
        <v>28</v>
      </c>
      <c r="H5482" s="92" t="str">
        <f>_xlfn.XLOOKUP(O5482,匹配表1065!T:T,匹配表1065!W:W)</f>
        <v>南京市</v>
      </c>
      <c r="I5482" s="89" t="str">
        <f>_xlfn.XLOOKUP(O5482,匹配表1065!T:T,匹配表1065!X:X)</f>
        <v>PME2005</v>
      </c>
      <c r="J5482" s="109" t="s">
        <v>54</v>
      </c>
      <c r="K5482" s="89" cm="1">
        <f ca="1" t="array" ref="K5482:L5482">_xlfn.XLOOKUP(J5482,匹配表1065!Y:Y,匹配表1065!AA:AB)</f>
        <v>3</v>
      </c>
      <c r="L5482" s="89" t="str">
        <v>3个月以上</v>
      </c>
      <c r="M5482" s="92" t="s">
        <v>35</v>
      </c>
      <c r="N5482" s="95">
        <v>1</v>
      </c>
      <c r="O5482" s="93" t="str">
        <f>_xlfn.XLOOKUP(P5482,匹配表1065!U:U,匹配表1065!T:T)</f>
        <v>HO00000975</v>
      </c>
      <c r="P5482" s="109" t="s">
        <v>56</v>
      </c>
      <c r="Q5482" s="109" t="s">
        <v>592</v>
      </c>
      <c r="R5482" s="89" t="str">
        <f>_xlfn.XLOOKUP(Q5482,匹配表1065!L:L,匹配表1065!O:O)</f>
        <v>A</v>
      </c>
      <c r="S5482" s="93" t="str">
        <f>IFERROR(_xlfn.XLOOKUP(Q5482,匹配表1065!AI:AI,匹配表1065!AJ:AJ),"绿标")</f>
        <v>绿标</v>
      </c>
      <c r="T5482" s="93" t="str" cm="1">
        <f t="array" ref="T5482:U5482">_xlfn.XLOOKUP(Q5482,匹配表1065!L:L,匹配表1065!M:N)</f>
        <v>头痛</v>
      </c>
      <c r="U5482" s="94" t="str">
        <v>神经内科</v>
      </c>
      <c r="V5482" s="95" t="s">
        <v>58</v>
      </c>
      <c r="W5482" s="93">
        <f>_xlfn.XLOOKUP(M5482,匹配表1065!D:D,匹配表1065!F:F)*N5482</f>
        <v>4</v>
      </c>
    </row>
    <row r="5483" customHeight="1" spans="1:23">
      <c r="A5483" s="94" t="s">
        <v>877</v>
      </c>
      <c r="B5483" s="106">
        <v>46218</v>
      </c>
      <c r="C5483" s="91" t="str">
        <f t="shared" si="172"/>
        <v>7月第3周</v>
      </c>
      <c r="D5483" s="94" t="s">
        <v>919</v>
      </c>
      <c r="E5483" s="89" t="str">
        <f t="shared" si="173"/>
        <v>7月第3周--周3</v>
      </c>
      <c r="F5483" s="95" t="s">
        <v>27</v>
      </c>
      <c r="G5483" s="95" t="s">
        <v>28</v>
      </c>
      <c r="H5483" s="92" t="str">
        <f>_xlfn.XLOOKUP(O5483,匹配表1065!T:T,匹配表1065!W:W)</f>
        <v>南京市</v>
      </c>
      <c r="I5483" s="89" t="str">
        <f>_xlfn.XLOOKUP(O5483,匹配表1065!T:T,匹配表1065!X:X)</f>
        <v>PME2039</v>
      </c>
      <c r="J5483" s="109" t="s">
        <v>39</v>
      </c>
      <c r="K5483" s="89" cm="1">
        <f ca="1" t="array" ref="K5483:L5483">_xlfn.XLOOKUP(J5483,匹配表1065!Y:Y,匹配表1065!AA:AB)</f>
        <v>7</v>
      </c>
      <c r="L5483" s="89" t="str">
        <v>3个月以上</v>
      </c>
      <c r="M5483" s="92" t="s">
        <v>30</v>
      </c>
      <c r="N5483" s="95">
        <v>1</v>
      </c>
      <c r="O5483" s="93" t="str">
        <f>_xlfn.XLOOKUP(P5483,匹配表1065!U:U,匹配表1065!T:T)</f>
        <v>HO00000971</v>
      </c>
      <c r="P5483" s="109" t="s">
        <v>40</v>
      </c>
      <c r="Q5483" s="109" t="s">
        <v>379</v>
      </c>
      <c r="R5483" s="89" t="str">
        <f>_xlfn.XLOOKUP(Q5483,匹配表1065!L:L,匹配表1065!O:O)</f>
        <v>A</v>
      </c>
      <c r="S5483" s="93" t="str">
        <f>IFERROR(_xlfn.XLOOKUP(Q5483,匹配表1065!AI:AI,匹配表1065!AJ:AJ),"绿标")</f>
        <v>绿标</v>
      </c>
      <c r="T5483" s="93" t="str" cm="1">
        <f t="array" ref="T5483:U5483">_xlfn.XLOOKUP(Q5483,匹配表1065!L:L,匹配表1065!M:N)</f>
        <v>头痛</v>
      </c>
      <c r="U5483" s="94" t="str">
        <v>神经内科</v>
      </c>
      <c r="V5483" s="95" t="s">
        <v>100</v>
      </c>
      <c r="W5483" s="93">
        <f>_xlfn.XLOOKUP(M5483,匹配表1065!D:D,匹配表1065!F:F)*N5483</f>
        <v>12</v>
      </c>
    </row>
    <row r="5484" customHeight="1" spans="1:23">
      <c r="A5484" s="94" t="s">
        <v>877</v>
      </c>
      <c r="B5484" s="106">
        <v>46218</v>
      </c>
      <c r="C5484" s="91" t="str">
        <f t="shared" si="172"/>
        <v>7月第3周</v>
      </c>
      <c r="D5484" s="94" t="s">
        <v>919</v>
      </c>
      <c r="E5484" s="89" t="str">
        <f t="shared" si="173"/>
        <v>7月第3周--周3</v>
      </c>
      <c r="F5484" s="95" t="s">
        <v>27</v>
      </c>
      <c r="G5484" s="95" t="s">
        <v>28</v>
      </c>
      <c r="H5484" s="92" t="str">
        <f>_xlfn.XLOOKUP(O5484,匹配表1065!T:T,匹配表1065!W:W)</f>
        <v>常州市</v>
      </c>
      <c r="I5484" s="89" t="str">
        <f>_xlfn.XLOOKUP(O5484,匹配表1065!T:T,匹配表1065!X:X)</f>
        <v>PME2015</v>
      </c>
      <c r="J5484" s="109" t="s">
        <v>45</v>
      </c>
      <c r="K5484" s="89" cm="1">
        <f ca="1" t="array" ref="K5484:L5484">_xlfn.XLOOKUP(J5484,匹配表1065!Y:Y,匹配表1065!AA:AB)</f>
        <v>9</v>
      </c>
      <c r="L5484" s="89" t="str">
        <v>3个月以上</v>
      </c>
      <c r="M5484" s="92" t="s">
        <v>35</v>
      </c>
      <c r="N5484" s="95">
        <v>1</v>
      </c>
      <c r="O5484" s="93" t="str">
        <f>_xlfn.XLOOKUP(P5484,匹配表1065!U:U,匹配表1065!T:T)</f>
        <v>HO00015998</v>
      </c>
      <c r="P5484" s="109" t="s">
        <v>46</v>
      </c>
      <c r="Q5484" s="109" t="s">
        <v>47</v>
      </c>
      <c r="R5484" s="89" t="str">
        <f>_xlfn.XLOOKUP(Q5484,匹配表1065!L:L,匹配表1065!O:O)</f>
        <v>B</v>
      </c>
      <c r="S5484" s="93" t="str">
        <f>IFERROR(_xlfn.XLOOKUP(Q5484,匹配表1065!AI:AI,匹配表1065!AJ:AJ),"绿标")</f>
        <v>绿标</v>
      </c>
      <c r="T5484" s="93" t="str" cm="1">
        <f t="array" ref="T5484:U5484">_xlfn.XLOOKUP(Q5484,匹配表1065!L:L,匹配表1065!M:N)</f>
        <v>脑血管</v>
      </c>
      <c r="U5484" s="94" t="str">
        <v>神经内科</v>
      </c>
      <c r="V5484" s="95" t="s">
        <v>42</v>
      </c>
      <c r="W5484" s="93">
        <f>_xlfn.XLOOKUP(M5484,匹配表1065!D:D,匹配表1065!F:F)*N5484</f>
        <v>4</v>
      </c>
    </row>
    <row r="5485" customHeight="1" spans="1:23">
      <c r="A5485" s="94" t="s">
        <v>877</v>
      </c>
      <c r="B5485" s="106">
        <v>46218</v>
      </c>
      <c r="C5485" s="91" t="str">
        <f t="shared" si="172"/>
        <v>7月第3周</v>
      </c>
      <c r="D5485" s="94" t="s">
        <v>919</v>
      </c>
      <c r="E5485" s="89" t="str">
        <f t="shared" si="173"/>
        <v>7月第3周--周3</v>
      </c>
      <c r="F5485" s="95" t="s">
        <v>27</v>
      </c>
      <c r="G5485" s="95" t="s">
        <v>28</v>
      </c>
      <c r="H5485" s="92" t="str">
        <f>_xlfn.XLOOKUP(O5485,匹配表1065!T:T,匹配表1065!W:W)</f>
        <v>常州市</v>
      </c>
      <c r="I5485" s="89" t="str">
        <f>_xlfn.XLOOKUP(O5485,匹配表1065!T:T,匹配表1065!X:X)</f>
        <v>PME2015</v>
      </c>
      <c r="J5485" s="109" t="s">
        <v>45</v>
      </c>
      <c r="K5485" s="89" cm="1">
        <f ca="1" t="array" ref="K5485:L5485">_xlfn.XLOOKUP(J5485,匹配表1065!Y:Y,匹配表1065!AA:AB)</f>
        <v>9</v>
      </c>
      <c r="L5485" s="89" t="str">
        <v>3个月以上</v>
      </c>
      <c r="M5485" s="92" t="s">
        <v>35</v>
      </c>
      <c r="N5485" s="95">
        <v>1</v>
      </c>
      <c r="O5485" s="93" t="str">
        <f>_xlfn.XLOOKUP(P5485,匹配表1065!U:U,匹配表1065!T:T)</f>
        <v>HO00016083</v>
      </c>
      <c r="P5485" s="109" t="s">
        <v>48</v>
      </c>
      <c r="Q5485" s="109" t="s">
        <v>49</v>
      </c>
      <c r="R5485" s="89" t="str">
        <f>_xlfn.XLOOKUP(Q5485,匹配表1065!L:L,匹配表1065!O:O)</f>
        <v>B</v>
      </c>
      <c r="S5485" s="93" t="str">
        <f>IFERROR(_xlfn.XLOOKUP(Q5485,匹配表1065!AI:AI,匹配表1065!AJ:AJ),"绿标")</f>
        <v>红标</v>
      </c>
      <c r="T5485" s="93" t="str" cm="1">
        <f t="array" ref="T5485:U5485">_xlfn.XLOOKUP(Q5485,匹配表1065!L:L,匹配表1065!M:N)</f>
        <v>脑血管</v>
      </c>
      <c r="U5485" s="94" t="str">
        <v>神经内科</v>
      </c>
      <c r="V5485" s="95" t="s">
        <v>42</v>
      </c>
      <c r="W5485" s="93">
        <f>_xlfn.XLOOKUP(M5485,匹配表1065!D:D,匹配表1065!F:F)*N5485</f>
        <v>4</v>
      </c>
    </row>
    <row r="5486" customHeight="1" spans="1:23">
      <c r="A5486" s="94" t="s">
        <v>877</v>
      </c>
      <c r="B5486" s="106">
        <v>46218</v>
      </c>
      <c r="C5486" s="91" t="str">
        <f t="shared" si="172"/>
        <v>7月第3周</v>
      </c>
      <c r="D5486" s="94" t="s">
        <v>919</v>
      </c>
      <c r="E5486" s="89" t="str">
        <f t="shared" si="173"/>
        <v>7月第3周--周3</v>
      </c>
      <c r="F5486" s="95" t="s">
        <v>27</v>
      </c>
      <c r="G5486" s="95" t="s">
        <v>28</v>
      </c>
      <c r="H5486" s="92" t="str">
        <f>_xlfn.XLOOKUP(O5486,匹配表1065!T:T,匹配表1065!W:W)</f>
        <v>南京市</v>
      </c>
      <c r="I5486" s="89" t="str">
        <f>_xlfn.XLOOKUP(O5486,匹配表1065!T:T,匹配表1065!X:X)</f>
        <v>PME2040</v>
      </c>
      <c r="J5486" s="89" t="s">
        <v>50</v>
      </c>
      <c r="K5486" s="89" t="e" cm="1">
        <f ca="1" t="array" ref="K5486">_xlfn.XLOOKUP(J5486,匹配表1065!Y:Y,匹配表1065!AA:AB)</f>
        <v>#N/A</v>
      </c>
      <c r="L5486" s="89"/>
      <c r="M5486" s="92" t="s">
        <v>202</v>
      </c>
      <c r="N5486" s="95">
        <v>1</v>
      </c>
      <c r="O5486" s="93" t="str">
        <f>_xlfn.XLOOKUP(P5486,匹配表1065!U:U,匹配表1065!T:T)</f>
        <v>HO00000966</v>
      </c>
      <c r="P5486" s="109" t="s">
        <v>51</v>
      </c>
      <c r="Q5486" s="109" t="s">
        <v>199</v>
      </c>
      <c r="R5486" s="89" t="str">
        <f>_xlfn.XLOOKUP(Q5486,匹配表1065!L:L,匹配表1065!O:O)</f>
        <v>A</v>
      </c>
      <c r="S5486" s="93" t="str">
        <f>IFERROR(_xlfn.XLOOKUP(Q5486,匹配表1065!AI:AI,匹配表1065!AJ:AJ),"绿标")</f>
        <v>绿标</v>
      </c>
      <c r="T5486" s="93" t="str" cm="1">
        <f t="array" ref="T5486:U5486">_xlfn.XLOOKUP(Q5486,匹配表1065!L:L,匹配表1065!M:N)</f>
        <v>头痛</v>
      </c>
      <c r="U5486" s="94" t="str">
        <v>神经内科</v>
      </c>
      <c r="V5486" s="95" t="s">
        <v>33</v>
      </c>
      <c r="W5486" s="93">
        <f>_xlfn.XLOOKUP(M5486,匹配表1065!D:D,匹配表1065!F:F)*N5486</f>
        <v>16</v>
      </c>
    </row>
    <row r="5487" customHeight="1" spans="1:23">
      <c r="A5487" s="94" t="s">
        <v>877</v>
      </c>
      <c r="B5487" s="106">
        <v>46219</v>
      </c>
      <c r="C5487" s="91" t="str">
        <f t="shared" si="172"/>
        <v>7月第3周</v>
      </c>
      <c r="D5487" s="94" t="s">
        <v>919</v>
      </c>
      <c r="E5487" s="89" t="str">
        <f t="shared" si="173"/>
        <v>7月第3周--周4</v>
      </c>
      <c r="F5487" s="95" t="s">
        <v>27</v>
      </c>
      <c r="G5487" s="95" t="s">
        <v>104</v>
      </c>
      <c r="H5487" s="92" t="str">
        <f>_xlfn.XLOOKUP(O5487,匹配表1065!T:T,匹配表1065!W:W)</f>
        <v>济南市</v>
      </c>
      <c r="I5487" s="89" t="str">
        <f>_xlfn.XLOOKUP(O5487,匹配表1065!T:T,匹配表1065!X:X)</f>
        <v>PME2044</v>
      </c>
      <c r="J5487" s="95" t="s">
        <v>105</v>
      </c>
      <c r="K5487" s="89" cm="1">
        <f ca="1" t="array" ref="K5487:L5487">_xlfn.XLOOKUP(J5487,匹配表1065!Y:Y,匹配表1065!AA:AB)</f>
        <v>8</v>
      </c>
      <c r="L5487" s="89" t="str">
        <v>3个月以上</v>
      </c>
      <c r="M5487" s="92" t="s">
        <v>30</v>
      </c>
      <c r="N5487" s="95">
        <v>1</v>
      </c>
      <c r="O5487" s="93" t="str">
        <f>_xlfn.XLOOKUP(P5487,匹配表1065!U:U,匹配表1065!T:T)</f>
        <v>HO00001401</v>
      </c>
      <c r="P5487" s="109" t="s">
        <v>106</v>
      </c>
      <c r="Q5487" s="109" t="s">
        <v>525</v>
      </c>
      <c r="R5487" s="89" t="str">
        <f>_xlfn.XLOOKUP(Q5487,匹配表1065!L:L,匹配表1065!O:O)</f>
        <v>B</v>
      </c>
      <c r="S5487" s="93" t="str">
        <f>IFERROR(_xlfn.XLOOKUP(Q5487,匹配表1065!AI:AI,匹配表1065!AJ:AJ),"绿标")</f>
        <v>绿标</v>
      </c>
      <c r="T5487" s="93" t="str" cm="1">
        <f t="array" ref="T5487:U5487">_xlfn.XLOOKUP(Q5487,匹配表1065!L:L,匹配表1065!M:N)</f>
        <v>脑血管</v>
      </c>
      <c r="U5487" s="94" t="str">
        <v>神经内科</v>
      </c>
      <c r="V5487" s="95" t="s">
        <v>33</v>
      </c>
      <c r="W5487" s="93">
        <f>_xlfn.XLOOKUP(M5487,匹配表1065!D:D,匹配表1065!F:F)*N5487</f>
        <v>12</v>
      </c>
    </row>
    <row r="5488" customHeight="1" spans="1:23">
      <c r="A5488" s="94" t="s">
        <v>877</v>
      </c>
      <c r="B5488" s="106">
        <v>46219</v>
      </c>
      <c r="C5488" s="91" t="str">
        <f t="shared" si="172"/>
        <v>7月第3周</v>
      </c>
      <c r="D5488" s="94" t="s">
        <v>919</v>
      </c>
      <c r="E5488" s="89" t="str">
        <f t="shared" si="173"/>
        <v>7月第3周--周4</v>
      </c>
      <c r="F5488" s="95" t="s">
        <v>27</v>
      </c>
      <c r="G5488" s="95" t="s">
        <v>104</v>
      </c>
      <c r="H5488" s="92" t="str">
        <f>_xlfn.XLOOKUP(O5488,匹配表1065!T:T,匹配表1065!W:W)</f>
        <v>济南市</v>
      </c>
      <c r="I5488" s="89" t="str">
        <f>_xlfn.XLOOKUP(O5488,匹配表1065!T:T,匹配表1065!X:X)</f>
        <v>PME2026</v>
      </c>
      <c r="J5488" s="95" t="s">
        <v>116</v>
      </c>
      <c r="K5488" s="89" cm="1">
        <f ca="1" t="array" ref="K5488:L5488">_xlfn.XLOOKUP(J5488,匹配表1065!Y:Y,匹配表1065!AA:AB)</f>
        <v>13</v>
      </c>
      <c r="L5488" s="89" t="str">
        <v>3个月以上</v>
      </c>
      <c r="M5488" s="92" t="s">
        <v>30</v>
      </c>
      <c r="N5488" s="95">
        <v>1</v>
      </c>
      <c r="O5488" s="93" t="str">
        <f>_xlfn.XLOOKUP(P5488,匹配表1065!U:U,匹配表1065!T:T)</f>
        <v>HO00001409</v>
      </c>
      <c r="P5488" s="109" t="s">
        <v>117</v>
      </c>
      <c r="Q5488" s="109" t="s">
        <v>118</v>
      </c>
      <c r="R5488" s="89" t="str">
        <f>_xlfn.XLOOKUP(Q5488,匹配表1065!L:L,匹配表1065!O:O)</f>
        <v>A</v>
      </c>
      <c r="S5488" s="93" t="str">
        <f>IFERROR(_xlfn.XLOOKUP(Q5488,匹配表1065!AI:AI,匹配表1065!AJ:AJ),"绿标")</f>
        <v>绿标</v>
      </c>
      <c r="T5488" s="93" t="str" cm="1">
        <f t="array" ref="T5488:U5488">_xlfn.XLOOKUP(Q5488,匹配表1065!L:L,匹配表1065!M:N)</f>
        <v>头痛</v>
      </c>
      <c r="U5488" s="94" t="str">
        <v>神经内科</v>
      </c>
      <c r="V5488" s="95" t="s">
        <v>67</v>
      </c>
      <c r="W5488" s="93">
        <f>_xlfn.XLOOKUP(M5488,匹配表1065!D:D,匹配表1065!F:F)*N5488</f>
        <v>12</v>
      </c>
    </row>
    <row r="5489" customHeight="1" spans="1:23">
      <c r="A5489" s="94" t="s">
        <v>877</v>
      </c>
      <c r="B5489" s="106">
        <v>46219</v>
      </c>
      <c r="C5489" s="91" t="str">
        <f t="shared" si="172"/>
        <v>7月第3周</v>
      </c>
      <c r="D5489" s="94" t="s">
        <v>919</v>
      </c>
      <c r="E5489" s="89" t="str">
        <f t="shared" si="173"/>
        <v>7月第3周--周4</v>
      </c>
      <c r="F5489" s="95" t="s">
        <v>27</v>
      </c>
      <c r="G5489" s="95" t="s">
        <v>104</v>
      </c>
      <c r="H5489" s="92" t="str">
        <f>_xlfn.XLOOKUP(O5489,匹配表1065!T:T,匹配表1065!W:W)</f>
        <v>济南市</v>
      </c>
      <c r="I5489" s="89" t="str">
        <f>_xlfn.XLOOKUP(O5489,匹配表1065!T:T,匹配表1065!X:X)</f>
        <v>PME2026</v>
      </c>
      <c r="J5489" s="95" t="s">
        <v>116</v>
      </c>
      <c r="K5489" s="89" cm="1">
        <f ca="1" t="array" ref="K5489:L5489">_xlfn.XLOOKUP(J5489,匹配表1065!Y:Y,匹配表1065!AA:AB)</f>
        <v>13</v>
      </c>
      <c r="L5489" s="89" t="str">
        <v>3个月以上</v>
      </c>
      <c r="M5489" s="92" t="s">
        <v>35</v>
      </c>
      <c r="N5489" s="95">
        <v>1</v>
      </c>
      <c r="O5489" s="93" t="str">
        <f>_xlfn.XLOOKUP(P5489,匹配表1065!U:U,匹配表1065!T:T)</f>
        <v>HO00001409</v>
      </c>
      <c r="P5489" s="109" t="s">
        <v>117</v>
      </c>
      <c r="Q5489" s="109" t="s">
        <v>932</v>
      </c>
      <c r="R5489" s="89" t="str">
        <f>_xlfn.XLOOKUP(Q5489,匹配表1065!L:L,匹配表1065!O:O)</f>
        <v>B</v>
      </c>
      <c r="S5489" s="93" t="str">
        <f>IFERROR(_xlfn.XLOOKUP(Q5489,匹配表1065!AI:AI,匹配表1065!AJ:AJ),"绿标")</f>
        <v>黑标</v>
      </c>
      <c r="T5489" s="93" t="str" cm="1">
        <f t="array" ref="T5489:U5489">_xlfn.XLOOKUP(Q5489,匹配表1065!L:L,匹配表1065!M:N)</f>
        <v>脑血管</v>
      </c>
      <c r="U5489" s="94" t="str">
        <v>神经内科</v>
      </c>
      <c r="V5489" s="95" t="s">
        <v>33</v>
      </c>
      <c r="W5489" s="93">
        <f>_xlfn.XLOOKUP(M5489,匹配表1065!D:D,匹配表1065!F:F)*N5489</f>
        <v>4</v>
      </c>
    </row>
    <row r="5490" customHeight="1" spans="1:23">
      <c r="A5490" s="94" t="s">
        <v>877</v>
      </c>
      <c r="B5490" s="106">
        <v>46219</v>
      </c>
      <c r="C5490" s="91" t="str">
        <f t="shared" si="172"/>
        <v>7月第3周</v>
      </c>
      <c r="D5490" s="94" t="s">
        <v>919</v>
      </c>
      <c r="E5490" s="89" t="str">
        <f t="shared" si="173"/>
        <v>7月第3周--周4</v>
      </c>
      <c r="F5490" s="95" t="s">
        <v>27</v>
      </c>
      <c r="G5490" s="95" t="s">
        <v>104</v>
      </c>
      <c r="H5490" s="92" t="str">
        <f>_xlfn.XLOOKUP(O5490,匹配表1065!T:T,匹配表1065!W:W)</f>
        <v>聊城市</v>
      </c>
      <c r="I5490" s="89" t="str">
        <f>_xlfn.XLOOKUP(O5490,匹配表1065!T:T,匹配表1065!X:X)</f>
        <v>PME2046</v>
      </c>
      <c r="J5490" s="95" t="s">
        <v>108</v>
      </c>
      <c r="K5490" s="89" cm="1">
        <f ca="1" t="array" ref="K5490:L5490">_xlfn.XLOOKUP(J5490,匹配表1065!Y:Y,匹配表1065!AA:AB)</f>
        <v>8</v>
      </c>
      <c r="L5490" s="89" t="str">
        <v>3个月以上</v>
      </c>
      <c r="M5490" s="92" t="s">
        <v>30</v>
      </c>
      <c r="N5490" s="95">
        <v>1</v>
      </c>
      <c r="O5490" s="93" t="str">
        <f>_xlfn.XLOOKUP(P5490,匹配表1065!U:U,匹配表1065!T:T)</f>
        <v>HO00001415</v>
      </c>
      <c r="P5490" s="109" t="s">
        <v>109</v>
      </c>
      <c r="Q5490" s="109" t="s">
        <v>110</v>
      </c>
      <c r="R5490" s="89" t="str">
        <f>_xlfn.XLOOKUP(Q5490,匹配表1065!L:L,匹配表1065!O:O)</f>
        <v>B</v>
      </c>
      <c r="S5490" s="93" t="str">
        <f>IFERROR(_xlfn.XLOOKUP(Q5490,匹配表1065!AI:AI,匹配表1065!AJ:AJ),"绿标")</f>
        <v>绿标</v>
      </c>
      <c r="T5490" s="93" t="str" cm="1">
        <f t="array" ref="T5490:U5490">_xlfn.XLOOKUP(Q5490,匹配表1065!L:L,匹配表1065!M:N)</f>
        <v>脑血管</v>
      </c>
      <c r="U5490" s="94" t="str">
        <v>神经内科</v>
      </c>
      <c r="V5490" s="95" t="s">
        <v>42</v>
      </c>
      <c r="W5490" s="93">
        <f>_xlfn.XLOOKUP(M5490,匹配表1065!D:D,匹配表1065!F:F)*N5490</f>
        <v>12</v>
      </c>
    </row>
    <row r="5491" customHeight="1" spans="1:23">
      <c r="A5491" s="94" t="s">
        <v>877</v>
      </c>
      <c r="B5491" s="106">
        <v>46219</v>
      </c>
      <c r="C5491" s="91" t="str">
        <f t="shared" si="172"/>
        <v>7月第3周</v>
      </c>
      <c r="D5491" s="94" t="s">
        <v>919</v>
      </c>
      <c r="E5491" s="89" t="str">
        <f t="shared" si="173"/>
        <v>7月第3周--周4</v>
      </c>
      <c r="F5491" s="95" t="s">
        <v>27</v>
      </c>
      <c r="G5491" s="95" t="s">
        <v>104</v>
      </c>
      <c r="H5491" s="92" t="str">
        <f>_xlfn.XLOOKUP(O5491,匹配表1065!T:T,匹配表1065!W:W)</f>
        <v>聊城市</v>
      </c>
      <c r="I5491" s="89" t="str">
        <f>_xlfn.XLOOKUP(O5491,匹配表1065!T:T,匹配表1065!X:X)</f>
        <v>PME2046</v>
      </c>
      <c r="J5491" s="95" t="s">
        <v>108</v>
      </c>
      <c r="K5491" s="89" cm="1">
        <f ca="1" t="array" ref="K5491:L5491">_xlfn.XLOOKUP(J5491,匹配表1065!Y:Y,匹配表1065!AA:AB)</f>
        <v>8</v>
      </c>
      <c r="L5491" s="89" t="str">
        <v>3个月以上</v>
      </c>
      <c r="M5491" s="92" t="s">
        <v>35</v>
      </c>
      <c r="N5491" s="95">
        <v>1</v>
      </c>
      <c r="O5491" s="93" t="str">
        <f>_xlfn.XLOOKUP(P5491,匹配表1065!U:U,匹配表1065!T:T)</f>
        <v>HO00001415</v>
      </c>
      <c r="P5491" s="109" t="s">
        <v>109</v>
      </c>
      <c r="Q5491" s="109" t="s">
        <v>318</v>
      </c>
      <c r="R5491" s="89" t="str">
        <f>_xlfn.XLOOKUP(Q5491,匹配表1065!L:L,匹配表1065!O:O)</f>
        <v>C</v>
      </c>
      <c r="S5491" s="93" t="str">
        <f>IFERROR(_xlfn.XLOOKUP(Q5491,匹配表1065!AI:AI,匹配表1065!AJ:AJ),"绿标")</f>
        <v>黑标</v>
      </c>
      <c r="T5491" s="93" t="str" cm="1">
        <f t="array" ref="T5491:U5491">_xlfn.XLOOKUP(Q5491,匹配表1065!L:L,匹配表1065!M:N)</f>
        <v>眩晕</v>
      </c>
      <c r="U5491" s="94" t="str">
        <v>耳鼻喉科</v>
      </c>
      <c r="V5491" s="95" t="s">
        <v>100</v>
      </c>
      <c r="W5491" s="93">
        <f>_xlfn.XLOOKUP(M5491,匹配表1065!D:D,匹配表1065!F:F)*N5491</f>
        <v>4</v>
      </c>
    </row>
    <row r="5492" customHeight="1" spans="1:23">
      <c r="A5492" s="94" t="s">
        <v>877</v>
      </c>
      <c r="B5492" s="106">
        <v>46219</v>
      </c>
      <c r="C5492" s="91" t="str">
        <f t="shared" si="172"/>
        <v>7月第3周</v>
      </c>
      <c r="D5492" s="94" t="s">
        <v>919</v>
      </c>
      <c r="E5492" s="89" t="str">
        <f t="shared" si="173"/>
        <v>7月第3周--周4</v>
      </c>
      <c r="F5492" s="95" t="s">
        <v>27</v>
      </c>
      <c r="G5492" s="95" t="s">
        <v>104</v>
      </c>
      <c r="H5492" s="92" t="str">
        <f>_xlfn.XLOOKUP(O5492,匹配表1065!T:T,匹配表1065!W:W)</f>
        <v>济南市</v>
      </c>
      <c r="I5492" s="89" t="str">
        <f>_xlfn.XLOOKUP(O5492,匹配表1065!T:T,匹配表1065!X:X)</f>
        <v>PME2025</v>
      </c>
      <c r="J5492" s="95" t="s">
        <v>128</v>
      </c>
      <c r="K5492" s="89" cm="1">
        <f ca="1" t="array" ref="K5492:L5492">_xlfn.XLOOKUP(J5492,匹配表1065!Y:Y,匹配表1065!AA:AB)</f>
        <v>13</v>
      </c>
      <c r="L5492" s="89" t="str">
        <v>3个月以上</v>
      </c>
      <c r="M5492" s="92" t="s">
        <v>30</v>
      </c>
      <c r="N5492" s="95">
        <v>1</v>
      </c>
      <c r="O5492" s="93" t="str">
        <f>_xlfn.XLOOKUP(P5492,匹配表1065!U:U,匹配表1065!T:T)</f>
        <v>HO00001400</v>
      </c>
      <c r="P5492" s="109" t="s">
        <v>112</v>
      </c>
      <c r="Q5492" s="109" t="s">
        <v>242</v>
      </c>
      <c r="R5492" s="89" t="str">
        <f>_xlfn.XLOOKUP(Q5492,匹配表1065!L:L,匹配表1065!O:O)</f>
        <v>B</v>
      </c>
      <c r="S5492" s="93" t="str">
        <f>IFERROR(_xlfn.XLOOKUP(Q5492,匹配表1065!AI:AI,匹配表1065!AJ:AJ),"绿标")</f>
        <v>绿标</v>
      </c>
      <c r="T5492" s="93" t="str" cm="1">
        <f t="array" ref="T5492:U5492">_xlfn.XLOOKUP(Q5492,匹配表1065!L:L,匹配表1065!M:N)</f>
        <v>癫痫</v>
      </c>
      <c r="U5492" s="94" t="str">
        <v>神经内科</v>
      </c>
      <c r="V5492" s="95" t="s">
        <v>33</v>
      </c>
      <c r="W5492" s="93">
        <f>_xlfn.XLOOKUP(M5492,匹配表1065!D:D,匹配表1065!F:F)*N5492</f>
        <v>12</v>
      </c>
    </row>
    <row r="5493" customHeight="1" spans="1:23">
      <c r="A5493" s="94" t="s">
        <v>877</v>
      </c>
      <c r="B5493" s="106">
        <v>46219</v>
      </c>
      <c r="C5493" s="91" t="str">
        <f t="shared" ref="C5493:C5556" si="174">MONTH(B5493)&amp;TEXT(WEEKNUM(B5493,2)-WEEKNUM(B5493+1-DAY(B5493),2)+1,"月第0周")</f>
        <v>7月第3周</v>
      </c>
      <c r="D5493" s="94" t="s">
        <v>919</v>
      </c>
      <c r="E5493" s="89" t="str">
        <f t="shared" ref="E5493:E5556" si="175">D5493&amp;"--"&amp;"周"&amp;WEEKDAY(B5493,2)</f>
        <v>7月第3周--周4</v>
      </c>
      <c r="F5493" s="95" t="s">
        <v>27</v>
      </c>
      <c r="G5493" s="95" t="s">
        <v>104</v>
      </c>
      <c r="H5493" s="92" t="str">
        <f>_xlfn.XLOOKUP(O5493,匹配表1065!T:T,匹配表1065!W:W)</f>
        <v>济南市</v>
      </c>
      <c r="I5493" s="89" t="str">
        <f>_xlfn.XLOOKUP(O5493,匹配表1065!T:T,匹配表1065!X:X)</f>
        <v>PME2025</v>
      </c>
      <c r="J5493" s="95" t="s">
        <v>128</v>
      </c>
      <c r="K5493" s="89" cm="1">
        <f ca="1" t="array" ref="K5493:L5493">_xlfn.XLOOKUP(J5493,匹配表1065!Y:Y,匹配表1065!AA:AB)</f>
        <v>13</v>
      </c>
      <c r="L5493" s="89" t="str">
        <v>3个月以上</v>
      </c>
      <c r="M5493" s="92" t="s">
        <v>35</v>
      </c>
      <c r="N5493" s="95">
        <v>1</v>
      </c>
      <c r="O5493" s="93" t="str">
        <f>_xlfn.XLOOKUP(P5493,匹配表1065!U:U,匹配表1065!T:T)</f>
        <v>HO00001400</v>
      </c>
      <c r="P5493" s="109" t="s">
        <v>112</v>
      </c>
      <c r="Q5493" s="109" t="s">
        <v>357</v>
      </c>
      <c r="R5493" s="89" t="str">
        <f>_xlfn.XLOOKUP(Q5493,匹配表1065!L:L,匹配表1065!O:O)</f>
        <v>B</v>
      </c>
      <c r="S5493" s="93" t="str">
        <f>IFERROR(_xlfn.XLOOKUP(Q5493,匹配表1065!AI:AI,匹配表1065!AJ:AJ),"绿标")</f>
        <v>红标</v>
      </c>
      <c r="T5493" s="93" t="str" cm="1">
        <f t="array" ref="T5493:U5493">_xlfn.XLOOKUP(Q5493,匹配表1065!L:L,匹配表1065!M:N)</f>
        <v>癫痫</v>
      </c>
      <c r="U5493" s="94" t="str">
        <v>神经内科</v>
      </c>
      <c r="V5493" s="95" t="s">
        <v>33</v>
      </c>
      <c r="W5493" s="93">
        <f>_xlfn.XLOOKUP(M5493,匹配表1065!D:D,匹配表1065!F:F)*N5493</f>
        <v>4</v>
      </c>
    </row>
    <row r="5494" customHeight="1" spans="1:23">
      <c r="A5494" s="94" t="s">
        <v>877</v>
      </c>
      <c r="B5494" s="106">
        <v>46219</v>
      </c>
      <c r="C5494" s="91" t="str">
        <f t="shared" si="174"/>
        <v>7月第3周</v>
      </c>
      <c r="D5494" s="94" t="s">
        <v>919</v>
      </c>
      <c r="E5494" s="89" t="str">
        <f t="shared" si="175"/>
        <v>7月第3周--周4</v>
      </c>
      <c r="F5494" s="95" t="s">
        <v>27</v>
      </c>
      <c r="G5494" s="95" t="s">
        <v>104</v>
      </c>
      <c r="H5494" s="92" t="str">
        <f>_xlfn.XLOOKUP(O5494,匹配表1065!T:T,匹配表1065!W:W)</f>
        <v>济南市</v>
      </c>
      <c r="I5494" s="89" t="str">
        <f>_xlfn.XLOOKUP(O5494,匹配表1065!T:T,匹配表1065!X:X)</f>
        <v>PME2025</v>
      </c>
      <c r="J5494" s="95" t="s">
        <v>128</v>
      </c>
      <c r="K5494" s="89" cm="1">
        <f ca="1" t="array" ref="K5494:L5494">_xlfn.XLOOKUP(J5494,匹配表1065!Y:Y,匹配表1065!AA:AB)</f>
        <v>13</v>
      </c>
      <c r="L5494" s="89" t="str">
        <v>3个月以上</v>
      </c>
      <c r="M5494" s="92" t="s">
        <v>35</v>
      </c>
      <c r="N5494" s="95">
        <v>1</v>
      </c>
      <c r="O5494" s="93" t="str">
        <f>_xlfn.XLOOKUP(P5494,匹配表1065!U:U,匹配表1065!T:T)</f>
        <v>HO00001400</v>
      </c>
      <c r="P5494" s="109" t="s">
        <v>112</v>
      </c>
      <c r="Q5494" s="109" t="s">
        <v>132</v>
      </c>
      <c r="R5494" s="89" t="str">
        <f>_xlfn.XLOOKUP(Q5494,匹配表1065!L:L,匹配表1065!O:O)</f>
        <v>D</v>
      </c>
      <c r="S5494" s="93" t="str">
        <f>IFERROR(_xlfn.XLOOKUP(Q5494,匹配表1065!AI:AI,匹配表1065!AJ:AJ),"绿标")</f>
        <v>绿标</v>
      </c>
      <c r="T5494" s="93" t="str" cm="1">
        <f t="array" ref="T5494:U5494">_xlfn.XLOOKUP(Q5494,匹配表1065!L:L,匹配表1065!M:N)</f>
        <v>抑郁焦虑</v>
      </c>
      <c r="U5494" s="94" t="str">
        <v>精神心理科</v>
      </c>
      <c r="V5494" s="95" t="s">
        <v>33</v>
      </c>
      <c r="W5494" s="93">
        <f>_xlfn.XLOOKUP(M5494,匹配表1065!D:D,匹配表1065!F:F)*N5494</f>
        <v>4</v>
      </c>
    </row>
    <row r="5495" customHeight="1" spans="1:23">
      <c r="A5495" s="94" t="s">
        <v>877</v>
      </c>
      <c r="B5495" s="106">
        <v>46219</v>
      </c>
      <c r="C5495" s="91" t="str">
        <f t="shared" si="174"/>
        <v>7月第3周</v>
      </c>
      <c r="D5495" s="94" t="s">
        <v>919</v>
      </c>
      <c r="E5495" s="89" t="str">
        <f t="shared" si="175"/>
        <v>7月第3周--周4</v>
      </c>
      <c r="F5495" s="95" t="s">
        <v>27</v>
      </c>
      <c r="G5495" s="95" t="s">
        <v>104</v>
      </c>
      <c r="H5495" s="92" t="str">
        <f>_xlfn.XLOOKUP(O5495,匹配表1065!T:T,匹配表1065!W:W)</f>
        <v>济南市</v>
      </c>
      <c r="I5495" s="89" t="str">
        <f>_xlfn.XLOOKUP(O5495,匹配表1065!T:T,匹配表1065!X:X)</f>
        <v>PME2025</v>
      </c>
      <c r="J5495" s="95" t="s">
        <v>111</v>
      </c>
      <c r="K5495" s="89" cm="1">
        <f ca="1" t="array" ref="K5495:L5495">_xlfn.XLOOKUP(J5495,匹配表1065!Y:Y,匹配表1065!AA:AB)</f>
        <v>30</v>
      </c>
      <c r="L5495" s="89" t="str">
        <v>3个月以上</v>
      </c>
      <c r="M5495" s="92" t="s">
        <v>35</v>
      </c>
      <c r="N5495" s="95">
        <v>1</v>
      </c>
      <c r="O5495" s="93" t="str">
        <f>_xlfn.XLOOKUP(P5495,匹配表1065!U:U,匹配表1065!T:T)</f>
        <v>HO00001400</v>
      </c>
      <c r="P5495" s="109" t="s">
        <v>112</v>
      </c>
      <c r="Q5495" s="109" t="s">
        <v>114</v>
      </c>
      <c r="R5495" s="89" t="str">
        <f>_xlfn.XLOOKUP(Q5495,匹配表1065!L:L,匹配表1065!O:O)</f>
        <v>A</v>
      </c>
      <c r="S5495" s="93" t="str">
        <f>IFERROR(_xlfn.XLOOKUP(Q5495,匹配表1065!AI:AI,匹配表1065!AJ:AJ),"绿标")</f>
        <v>绿标</v>
      </c>
      <c r="T5495" s="93" t="str" cm="1">
        <f t="array" ref="T5495:U5495">_xlfn.XLOOKUP(Q5495,匹配表1065!L:L,匹配表1065!M:N)</f>
        <v>头痛</v>
      </c>
      <c r="U5495" s="94" t="str">
        <v>神经内科</v>
      </c>
      <c r="V5495" s="95" t="s">
        <v>58</v>
      </c>
      <c r="W5495" s="93">
        <f>_xlfn.XLOOKUP(M5495,匹配表1065!D:D,匹配表1065!F:F)*N5495</f>
        <v>4</v>
      </c>
    </row>
    <row r="5496" customHeight="1" spans="1:23">
      <c r="A5496" s="94" t="s">
        <v>877</v>
      </c>
      <c r="B5496" s="106">
        <v>46219</v>
      </c>
      <c r="C5496" s="91" t="str">
        <f t="shared" si="174"/>
        <v>7月第3周</v>
      </c>
      <c r="D5496" s="94" t="s">
        <v>919</v>
      </c>
      <c r="E5496" s="89" t="str">
        <f t="shared" si="175"/>
        <v>7月第3周--周4</v>
      </c>
      <c r="F5496" s="95" t="s">
        <v>27</v>
      </c>
      <c r="G5496" s="95" t="s">
        <v>104</v>
      </c>
      <c r="H5496" s="92" t="str">
        <f>_xlfn.XLOOKUP(O5496,匹配表1065!T:T,匹配表1065!W:W)</f>
        <v>济南市</v>
      </c>
      <c r="I5496" s="89" t="str">
        <f>_xlfn.XLOOKUP(O5496,匹配表1065!T:T,匹配表1065!X:X)</f>
        <v>PME2025</v>
      </c>
      <c r="J5496" s="95" t="s">
        <v>111</v>
      </c>
      <c r="K5496" s="89" cm="1">
        <f ca="1" t="array" ref="K5496:L5496">_xlfn.XLOOKUP(J5496,匹配表1065!Y:Y,匹配表1065!AA:AB)</f>
        <v>30</v>
      </c>
      <c r="L5496" s="89" t="str">
        <v>3个月以上</v>
      </c>
      <c r="M5496" s="92" t="s">
        <v>35</v>
      </c>
      <c r="N5496" s="95">
        <v>1</v>
      </c>
      <c r="O5496" s="93" t="str">
        <f>_xlfn.XLOOKUP(P5496,匹配表1065!U:U,匹配表1065!T:T)</f>
        <v>HO00001400</v>
      </c>
      <c r="P5496" s="109" t="s">
        <v>112</v>
      </c>
      <c r="Q5496" s="109" t="s">
        <v>412</v>
      </c>
      <c r="R5496" s="89" t="str">
        <f>_xlfn.XLOOKUP(Q5496,匹配表1065!L:L,匹配表1065!O:O)</f>
        <v>C</v>
      </c>
      <c r="S5496" s="93" t="str">
        <f>IFERROR(_xlfn.XLOOKUP(Q5496,匹配表1065!AI:AI,匹配表1065!AJ:AJ),"绿标")</f>
        <v>黑标</v>
      </c>
      <c r="T5496" s="93" t="str" cm="1">
        <f t="array" ref="T5496:U5496">_xlfn.XLOOKUP(Q5496,匹配表1065!L:L,匹配表1065!M:N)</f>
        <v>眩晕</v>
      </c>
      <c r="U5496" s="94" t="str">
        <v>耳鼻喉科</v>
      </c>
      <c r="V5496" s="95" t="s">
        <v>58</v>
      </c>
      <c r="W5496" s="93">
        <f>_xlfn.XLOOKUP(M5496,匹配表1065!D:D,匹配表1065!F:F)*N5496</f>
        <v>4</v>
      </c>
    </row>
    <row r="5497" customHeight="1" spans="1:23">
      <c r="A5497" s="94" t="s">
        <v>877</v>
      </c>
      <c r="B5497" s="106">
        <v>46219</v>
      </c>
      <c r="C5497" s="91" t="str">
        <f t="shared" si="174"/>
        <v>7月第3周</v>
      </c>
      <c r="D5497" s="94" t="s">
        <v>919</v>
      </c>
      <c r="E5497" s="89" t="str">
        <f t="shared" si="175"/>
        <v>7月第3周--周4</v>
      </c>
      <c r="F5497" s="95" t="s">
        <v>27</v>
      </c>
      <c r="G5497" s="95" t="s">
        <v>104</v>
      </c>
      <c r="H5497" s="92" t="str">
        <f>_xlfn.XLOOKUP(O5497,匹配表1065!T:T,匹配表1065!W:W)</f>
        <v>济南市</v>
      </c>
      <c r="I5497" s="89" t="str">
        <f>_xlfn.XLOOKUP(O5497,匹配表1065!T:T,匹配表1065!X:X)</f>
        <v>PME2025</v>
      </c>
      <c r="J5497" s="95" t="s">
        <v>111</v>
      </c>
      <c r="K5497" s="89" cm="1">
        <f ca="1" t="array" ref="K5497:L5497">_xlfn.XLOOKUP(J5497,匹配表1065!Y:Y,匹配表1065!AA:AB)</f>
        <v>30</v>
      </c>
      <c r="L5497" s="89" t="str">
        <v>3个月以上</v>
      </c>
      <c r="M5497" s="92" t="s">
        <v>55</v>
      </c>
      <c r="N5497" s="95">
        <v>1</v>
      </c>
      <c r="O5497" s="93" t="str">
        <f>_xlfn.XLOOKUP(P5497,匹配表1065!U:U,匹配表1065!T:T)</f>
        <v>HO00001400</v>
      </c>
      <c r="P5497" s="109" t="s">
        <v>112</v>
      </c>
      <c r="Q5497" s="109" t="s">
        <v>492</v>
      </c>
      <c r="R5497" s="89" t="str">
        <f>_xlfn.XLOOKUP(Q5497,匹配表1065!L:L,匹配表1065!O:O)</f>
        <v>B</v>
      </c>
      <c r="S5497" s="93" t="str">
        <f>IFERROR(_xlfn.XLOOKUP(Q5497,匹配表1065!AI:AI,匹配表1065!AJ:AJ),"绿标")</f>
        <v>红标</v>
      </c>
      <c r="T5497" s="93" t="str" cm="1">
        <f t="array" ref="T5497:U5497">_xlfn.XLOOKUP(Q5497,匹配表1065!L:L,匹配表1065!M:N)</f>
        <v>脑血管</v>
      </c>
      <c r="U5497" s="94" t="str">
        <v>神经内科</v>
      </c>
      <c r="V5497" s="95" t="s">
        <v>33</v>
      </c>
      <c r="W5497" s="93">
        <f>_xlfn.XLOOKUP(M5497,匹配表1065!D:D,匹配表1065!F:F)*N5497</f>
        <v>8</v>
      </c>
    </row>
    <row r="5498" customHeight="1" spans="1:23">
      <c r="A5498" s="94" t="s">
        <v>877</v>
      </c>
      <c r="B5498" s="106">
        <v>46219</v>
      </c>
      <c r="C5498" s="91" t="str">
        <f t="shared" si="174"/>
        <v>7月第3周</v>
      </c>
      <c r="D5498" s="94" t="s">
        <v>919</v>
      </c>
      <c r="E5498" s="89" t="str">
        <f t="shared" si="175"/>
        <v>7月第3周--周4</v>
      </c>
      <c r="F5498" s="95" t="s">
        <v>27</v>
      </c>
      <c r="G5498" s="95" t="s">
        <v>104</v>
      </c>
      <c r="H5498" s="92" t="str">
        <f>_xlfn.XLOOKUP(O5498,匹配表1065!T:T,匹配表1065!W:W)</f>
        <v>济南市</v>
      </c>
      <c r="I5498" s="89" t="str">
        <f>_xlfn.XLOOKUP(O5498,匹配表1065!T:T,匹配表1065!X:X)</f>
        <v>PME2025</v>
      </c>
      <c r="J5498" s="95" t="s">
        <v>111</v>
      </c>
      <c r="K5498" s="89" cm="1">
        <f ca="1" t="array" ref="K5498:L5498">_xlfn.XLOOKUP(J5498,匹配表1065!Y:Y,匹配表1065!AA:AB)</f>
        <v>30</v>
      </c>
      <c r="L5498" s="89" t="str">
        <v>3个月以上</v>
      </c>
      <c r="M5498" s="92" t="s">
        <v>30</v>
      </c>
      <c r="N5498" s="95">
        <v>1</v>
      </c>
      <c r="O5498" s="93" t="str">
        <f>_xlfn.XLOOKUP(P5498,匹配表1065!U:U,匹配表1065!T:T)</f>
        <v>HO00001400</v>
      </c>
      <c r="P5498" s="109" t="s">
        <v>112</v>
      </c>
      <c r="Q5498" s="109" t="s">
        <v>262</v>
      </c>
      <c r="R5498" s="89" t="str">
        <f>_xlfn.XLOOKUP(Q5498,匹配表1065!L:L,匹配表1065!O:O)</f>
        <v>B</v>
      </c>
      <c r="S5498" s="93" t="str">
        <f>IFERROR(_xlfn.XLOOKUP(Q5498,匹配表1065!AI:AI,匹配表1065!AJ:AJ),"绿标")</f>
        <v>绿标</v>
      </c>
      <c r="T5498" s="93" t="str" cm="1">
        <f t="array" ref="T5498:U5498">_xlfn.XLOOKUP(Q5498,匹配表1065!L:L,匹配表1065!M:N)</f>
        <v>脑血管</v>
      </c>
      <c r="U5498" s="94" t="str">
        <v>神经内科</v>
      </c>
      <c r="V5498" s="95" t="s">
        <v>42</v>
      </c>
      <c r="W5498" s="93">
        <f>_xlfn.XLOOKUP(M5498,匹配表1065!D:D,匹配表1065!F:F)*N5498</f>
        <v>12</v>
      </c>
    </row>
    <row r="5499" customHeight="1" spans="1:23">
      <c r="A5499" s="94" t="s">
        <v>877</v>
      </c>
      <c r="B5499" s="106">
        <v>46219</v>
      </c>
      <c r="C5499" s="91" t="str">
        <f t="shared" si="174"/>
        <v>7月第3周</v>
      </c>
      <c r="D5499" s="94" t="s">
        <v>919</v>
      </c>
      <c r="E5499" s="89" t="str">
        <f t="shared" si="175"/>
        <v>7月第3周--周4</v>
      </c>
      <c r="F5499" s="95" t="s">
        <v>27</v>
      </c>
      <c r="G5499" s="92" t="s">
        <v>92</v>
      </c>
      <c r="H5499" s="92" t="str">
        <f>_xlfn.XLOOKUP(O5499,匹配表1065!T:T,匹配表1065!W:W)</f>
        <v>合肥市</v>
      </c>
      <c r="I5499" s="89" t="str">
        <f>_xlfn.XLOOKUP(O5499,匹配表1065!T:T,匹配表1065!X:X)</f>
        <v>PME2007</v>
      </c>
      <c r="J5499" s="95" t="s">
        <v>93</v>
      </c>
      <c r="K5499" s="89" cm="1">
        <f ca="1" t="array" ref="K5499:L5499">_xlfn.XLOOKUP(J5499,匹配表1065!Y:Y,匹配表1065!AA:AB)</f>
        <v>9</v>
      </c>
      <c r="L5499" s="89" t="str">
        <v>3个月以上</v>
      </c>
      <c r="M5499" s="92" t="s">
        <v>30</v>
      </c>
      <c r="N5499" s="95">
        <v>1</v>
      </c>
      <c r="O5499" s="93" t="str">
        <f>_xlfn.XLOOKUP(P5499,匹配表1065!U:U,匹配表1065!T:T)</f>
        <v>HO00000001</v>
      </c>
      <c r="P5499" s="109" t="s">
        <v>94</v>
      </c>
      <c r="Q5499" s="109" t="s">
        <v>207</v>
      </c>
      <c r="R5499" s="89" t="str">
        <f>_xlfn.XLOOKUP(Q5499,匹配表1065!L:L,匹配表1065!O:O)</f>
        <v>C</v>
      </c>
      <c r="S5499" s="93" t="str">
        <f>IFERROR(_xlfn.XLOOKUP(Q5499,匹配表1065!AI:AI,匹配表1065!AJ:AJ),"绿标")</f>
        <v>红标</v>
      </c>
      <c r="T5499" s="93" t="str" cm="1">
        <f t="array" ref="T5499:U5499">_xlfn.XLOOKUP(Q5499,匹配表1065!L:L,匹配表1065!M:N)</f>
        <v>眩晕</v>
      </c>
      <c r="U5499" s="94" t="str">
        <v>神经内科</v>
      </c>
      <c r="V5499" s="95" t="s">
        <v>33</v>
      </c>
      <c r="W5499" s="93">
        <f>_xlfn.XLOOKUP(M5499,匹配表1065!D:D,匹配表1065!F:F)*N5499</f>
        <v>12</v>
      </c>
    </row>
    <row r="5500" customHeight="1" spans="1:23">
      <c r="A5500" s="94" t="s">
        <v>877</v>
      </c>
      <c r="B5500" s="106">
        <v>46219</v>
      </c>
      <c r="C5500" s="91" t="str">
        <f t="shared" si="174"/>
        <v>7月第3周</v>
      </c>
      <c r="D5500" s="94" t="s">
        <v>919</v>
      </c>
      <c r="E5500" s="89" t="str">
        <f t="shared" si="175"/>
        <v>7月第3周--周4</v>
      </c>
      <c r="F5500" s="95" t="s">
        <v>27</v>
      </c>
      <c r="G5500" s="92" t="s">
        <v>92</v>
      </c>
      <c r="H5500" s="92" t="str">
        <f>_xlfn.XLOOKUP(O5500,匹配表1065!T:T,匹配表1065!W:W)</f>
        <v>合肥市</v>
      </c>
      <c r="I5500" s="89" t="str">
        <f>_xlfn.XLOOKUP(O5500,匹配表1065!T:T,匹配表1065!X:X)</f>
        <v>PME2007</v>
      </c>
      <c r="J5500" s="95" t="s">
        <v>93</v>
      </c>
      <c r="K5500" s="89" cm="1">
        <f ca="1" t="array" ref="K5500:L5500">_xlfn.XLOOKUP(J5500,匹配表1065!Y:Y,匹配表1065!AA:AB)</f>
        <v>9</v>
      </c>
      <c r="L5500" s="89" t="str">
        <v>3个月以上</v>
      </c>
      <c r="M5500" s="92" t="s">
        <v>55</v>
      </c>
      <c r="N5500" s="95">
        <v>1</v>
      </c>
      <c r="O5500" s="93" t="str">
        <f>_xlfn.XLOOKUP(P5500,匹配表1065!U:U,匹配表1065!T:T)</f>
        <v>HO00000001</v>
      </c>
      <c r="P5500" s="109" t="s">
        <v>94</v>
      </c>
      <c r="Q5500" s="109" t="s">
        <v>433</v>
      </c>
      <c r="R5500" s="89" t="str">
        <f>_xlfn.XLOOKUP(Q5500,匹配表1065!L:L,匹配表1065!O:O)</f>
        <v>A</v>
      </c>
      <c r="S5500" s="93" t="str">
        <f>IFERROR(_xlfn.XLOOKUP(Q5500,匹配表1065!AI:AI,匹配表1065!AJ:AJ),"绿标")</f>
        <v>绿标</v>
      </c>
      <c r="T5500" s="93" t="str" cm="1">
        <f t="array" ref="T5500:U5500">_xlfn.XLOOKUP(Q5500,匹配表1065!L:L,匹配表1065!M:N)</f>
        <v>头痛</v>
      </c>
      <c r="U5500" s="94" t="str">
        <v>神经内科</v>
      </c>
      <c r="V5500" s="95" t="s">
        <v>33</v>
      </c>
      <c r="W5500" s="93">
        <f>_xlfn.XLOOKUP(M5500,匹配表1065!D:D,匹配表1065!F:F)*N5500</f>
        <v>8</v>
      </c>
    </row>
    <row r="5501" customHeight="1" spans="1:23">
      <c r="A5501" s="94" t="s">
        <v>877</v>
      </c>
      <c r="B5501" s="106">
        <v>46219</v>
      </c>
      <c r="C5501" s="91" t="str">
        <f t="shared" si="174"/>
        <v>7月第3周</v>
      </c>
      <c r="D5501" s="94" t="s">
        <v>919</v>
      </c>
      <c r="E5501" s="89" t="str">
        <f t="shared" si="175"/>
        <v>7月第3周--周4</v>
      </c>
      <c r="F5501" s="95" t="s">
        <v>27</v>
      </c>
      <c r="G5501" s="92" t="s">
        <v>92</v>
      </c>
      <c r="H5501" s="92" t="str">
        <f>_xlfn.XLOOKUP(O5501,匹配表1065!T:T,匹配表1065!W:W)</f>
        <v>合肥市</v>
      </c>
      <c r="I5501" s="89" t="str">
        <f>_xlfn.XLOOKUP(O5501,匹配表1065!T:T,匹配表1065!X:X)</f>
        <v>PME2047</v>
      </c>
      <c r="J5501" s="95" t="s">
        <v>97</v>
      </c>
      <c r="K5501" s="89" cm="1">
        <f ca="1" t="array" ref="K5501:L5501">_xlfn.XLOOKUP(J5501,匹配表1065!Y:Y,匹配表1065!AA:AB)</f>
        <v>2</v>
      </c>
      <c r="L5501" s="89" t="str">
        <v>3个月以内</v>
      </c>
      <c r="M5501" s="92" t="s">
        <v>30</v>
      </c>
      <c r="N5501" s="95">
        <v>1</v>
      </c>
      <c r="O5501" s="93" t="str">
        <f>_xlfn.XLOOKUP(P5501,匹配表1065!U:U,匹配表1065!T:T)</f>
        <v>HO00000005</v>
      </c>
      <c r="P5501" s="109" t="s">
        <v>98</v>
      </c>
      <c r="Q5501" s="109" t="s">
        <v>208</v>
      </c>
      <c r="R5501" s="89" t="str">
        <f>_xlfn.XLOOKUP(Q5501,匹配表1065!L:L,匹配表1065!O:O)</f>
        <v>A</v>
      </c>
      <c r="S5501" s="93" t="str">
        <f>IFERROR(_xlfn.XLOOKUP(Q5501,匹配表1065!AI:AI,匹配表1065!AJ:AJ),"绿标")</f>
        <v>黑标</v>
      </c>
      <c r="T5501" s="93" t="str" cm="1">
        <f t="array" ref="T5501:U5501">_xlfn.XLOOKUP(Q5501,匹配表1065!L:L,匹配表1065!M:N)</f>
        <v>头痛</v>
      </c>
      <c r="U5501" s="94" t="str">
        <v>神经内科</v>
      </c>
      <c r="V5501" s="95" t="s">
        <v>33</v>
      </c>
      <c r="W5501" s="93">
        <f>_xlfn.XLOOKUP(M5501,匹配表1065!D:D,匹配表1065!F:F)*N5501</f>
        <v>12</v>
      </c>
    </row>
    <row r="5502" customHeight="1" spans="1:23">
      <c r="A5502" s="94" t="s">
        <v>877</v>
      </c>
      <c r="B5502" s="106">
        <v>46219</v>
      </c>
      <c r="C5502" s="91" t="str">
        <f t="shared" si="174"/>
        <v>7月第3周</v>
      </c>
      <c r="D5502" s="94" t="s">
        <v>919</v>
      </c>
      <c r="E5502" s="89" t="str">
        <f t="shared" si="175"/>
        <v>7月第3周--周4</v>
      </c>
      <c r="F5502" s="95" t="s">
        <v>27</v>
      </c>
      <c r="G5502" s="95" t="s">
        <v>136</v>
      </c>
      <c r="H5502" s="92" t="str">
        <f>_xlfn.XLOOKUP(O5502,匹配表1065!T:T,匹配表1065!W:W)</f>
        <v>淄博市</v>
      </c>
      <c r="I5502" s="89" t="str">
        <f>_xlfn.XLOOKUP(O5502,匹配表1065!T:T,匹配表1065!X:X)</f>
        <v>PME2043</v>
      </c>
      <c r="J5502" s="95" t="s">
        <v>140</v>
      </c>
      <c r="K5502" s="89" cm="1">
        <f ca="1" t="array" ref="K5502:L5502">_xlfn.XLOOKUP(J5502,匹配表1065!Y:Y,匹配表1065!AA:AB)</f>
        <v>9</v>
      </c>
      <c r="L5502" s="89" t="str">
        <v>3个月以上</v>
      </c>
      <c r="M5502" s="92" t="s">
        <v>35</v>
      </c>
      <c r="N5502" s="95">
        <v>1</v>
      </c>
      <c r="O5502" s="93" t="str">
        <f>_xlfn.XLOOKUP(P5502,匹配表1065!U:U,匹配表1065!T:T)</f>
        <v>HO00024398</v>
      </c>
      <c r="P5502" s="109" t="s">
        <v>141</v>
      </c>
      <c r="Q5502" s="109" t="s">
        <v>298</v>
      </c>
      <c r="R5502" s="89" t="str">
        <f>_xlfn.XLOOKUP(Q5502,匹配表1065!L:L,匹配表1065!O:O)</f>
        <v>C</v>
      </c>
      <c r="S5502" s="93" t="str">
        <f>IFERROR(_xlfn.XLOOKUP(Q5502,匹配表1065!AI:AI,匹配表1065!AJ:AJ),"绿标")</f>
        <v>红标</v>
      </c>
      <c r="T5502" s="93" t="str" cm="1">
        <f t="array" ref="T5502:U5502">_xlfn.XLOOKUP(Q5502,匹配表1065!L:L,匹配表1065!M:N)</f>
        <v>眩晕</v>
      </c>
      <c r="U5502" s="94" t="str">
        <v>神经内科</v>
      </c>
      <c r="V5502" s="95" t="s">
        <v>100</v>
      </c>
      <c r="W5502" s="93">
        <f>_xlfn.XLOOKUP(M5502,匹配表1065!D:D,匹配表1065!F:F)*N5502</f>
        <v>4</v>
      </c>
    </row>
    <row r="5503" customHeight="1" spans="1:23">
      <c r="A5503" s="94" t="s">
        <v>877</v>
      </c>
      <c r="B5503" s="106">
        <v>46219</v>
      </c>
      <c r="C5503" s="91" t="str">
        <f t="shared" si="174"/>
        <v>7月第3周</v>
      </c>
      <c r="D5503" s="94" t="s">
        <v>919</v>
      </c>
      <c r="E5503" s="89" t="str">
        <f t="shared" si="175"/>
        <v>7月第3周--周4</v>
      </c>
      <c r="F5503" s="95" t="s">
        <v>27</v>
      </c>
      <c r="G5503" s="95" t="s">
        <v>136</v>
      </c>
      <c r="H5503" s="92" t="str">
        <f>_xlfn.XLOOKUP(O5503,匹配表1065!T:T,匹配表1065!W:W)</f>
        <v>淄博市</v>
      </c>
      <c r="I5503" s="89" t="str">
        <f>_xlfn.XLOOKUP(O5503,匹配表1065!T:T,匹配表1065!X:X)</f>
        <v>PME2043</v>
      </c>
      <c r="J5503" s="95" t="s">
        <v>140</v>
      </c>
      <c r="K5503" s="89" cm="1">
        <f ca="1" t="array" ref="K5503:L5503">_xlfn.XLOOKUP(J5503,匹配表1065!Y:Y,匹配表1065!AA:AB)</f>
        <v>9</v>
      </c>
      <c r="L5503" s="89" t="str">
        <v>3个月以上</v>
      </c>
      <c r="M5503" s="92" t="s">
        <v>55</v>
      </c>
      <c r="N5503" s="95">
        <v>1</v>
      </c>
      <c r="O5503" s="93" t="str">
        <f>_xlfn.XLOOKUP(P5503,匹配表1065!U:U,匹配表1065!T:T)</f>
        <v>HO00001431</v>
      </c>
      <c r="P5503" s="109" t="s">
        <v>244</v>
      </c>
      <c r="Q5503" s="109" t="s">
        <v>423</v>
      </c>
      <c r="R5503" s="89" t="str">
        <f>_xlfn.XLOOKUP(Q5503,匹配表1065!L:L,匹配表1065!O:O)</f>
        <v>B</v>
      </c>
      <c r="S5503" s="93" t="str">
        <f>IFERROR(_xlfn.XLOOKUP(Q5503,匹配表1065!AI:AI,匹配表1065!AJ:AJ),"绿标")</f>
        <v>红标</v>
      </c>
      <c r="T5503" s="93" t="str" cm="1">
        <f t="array" ref="T5503:U5503">_xlfn.XLOOKUP(Q5503,匹配表1065!L:L,匹配表1065!M:N)</f>
        <v>脑血管</v>
      </c>
      <c r="U5503" s="94" t="str">
        <v>神经内科</v>
      </c>
      <c r="V5503" s="95" t="s">
        <v>100</v>
      </c>
      <c r="W5503" s="93">
        <f>_xlfn.XLOOKUP(M5503,匹配表1065!D:D,匹配表1065!F:F)*N5503</f>
        <v>8</v>
      </c>
    </row>
    <row r="5504" customHeight="1" spans="1:23">
      <c r="A5504" s="94" t="s">
        <v>877</v>
      </c>
      <c r="B5504" s="106">
        <v>46219</v>
      </c>
      <c r="C5504" s="91" t="str">
        <f t="shared" si="174"/>
        <v>7月第3周</v>
      </c>
      <c r="D5504" s="94" t="s">
        <v>919</v>
      </c>
      <c r="E5504" s="89" t="str">
        <f t="shared" si="175"/>
        <v>7月第3周--周4</v>
      </c>
      <c r="F5504" s="95" t="s">
        <v>27</v>
      </c>
      <c r="G5504" s="95" t="s">
        <v>136</v>
      </c>
      <c r="H5504" s="92" t="str">
        <f>_xlfn.XLOOKUP(O5504,匹配表1065!T:T,匹配表1065!W:W)</f>
        <v>烟台市</v>
      </c>
      <c r="I5504" s="89" t="str">
        <f>_xlfn.XLOOKUP(O5504,匹配表1065!T:T,匹配表1065!X:X)</f>
        <v>PME2034</v>
      </c>
      <c r="J5504" s="95" t="s">
        <v>501</v>
      </c>
      <c r="K5504" s="89" cm="1">
        <f ca="1" t="array" ref="K5504:L5504">_xlfn.XLOOKUP(J5504,匹配表1065!Y:Y,匹配表1065!AA:AB)</f>
        <v>4</v>
      </c>
      <c r="L5504" s="89" t="str">
        <v>3个月以上</v>
      </c>
      <c r="M5504" s="92" t="s">
        <v>55</v>
      </c>
      <c r="N5504" s="95">
        <v>1</v>
      </c>
      <c r="O5504" s="93" t="str">
        <f>_xlfn.XLOOKUP(P5504,匹配表1065!U:U,匹配表1065!T:T)</f>
        <v>HO00001522</v>
      </c>
      <c r="P5504" s="109" t="s">
        <v>502</v>
      </c>
      <c r="Q5504" s="109" t="s">
        <v>503</v>
      </c>
      <c r="R5504" s="89" t="str">
        <f>_xlfn.XLOOKUP(Q5504,匹配表1065!L:L,匹配表1065!O:O)</f>
        <v>A</v>
      </c>
      <c r="S5504" s="93" t="str">
        <f>IFERROR(_xlfn.XLOOKUP(Q5504,匹配表1065!AI:AI,匹配表1065!AJ:AJ),"绿标")</f>
        <v>绿标</v>
      </c>
      <c r="T5504" s="93" t="str" cm="1">
        <f t="array" ref="T5504:U5504">_xlfn.XLOOKUP(Q5504,匹配表1065!L:L,匹配表1065!M:N)</f>
        <v>头痛</v>
      </c>
      <c r="U5504" s="94" t="str">
        <v>神经内科</v>
      </c>
      <c r="V5504" s="95" t="s">
        <v>33</v>
      </c>
      <c r="W5504" s="93">
        <f>_xlfn.XLOOKUP(M5504,匹配表1065!D:D,匹配表1065!F:F)*N5504</f>
        <v>8</v>
      </c>
    </row>
    <row r="5505" customHeight="1" spans="1:23">
      <c r="A5505" s="94" t="s">
        <v>877</v>
      </c>
      <c r="B5505" s="106">
        <v>46219</v>
      </c>
      <c r="C5505" s="91" t="str">
        <f t="shared" si="174"/>
        <v>7月第3周</v>
      </c>
      <c r="D5505" s="94" t="s">
        <v>919</v>
      </c>
      <c r="E5505" s="89" t="str">
        <f t="shared" si="175"/>
        <v>7月第3周--周4</v>
      </c>
      <c r="F5505" s="95" t="s">
        <v>27</v>
      </c>
      <c r="G5505" s="95" t="s">
        <v>136</v>
      </c>
      <c r="H5505" s="92" t="str">
        <f>_xlfn.XLOOKUP(O5505,匹配表1065!T:T,匹配表1065!W:W)</f>
        <v>青岛市</v>
      </c>
      <c r="I5505" s="89" t="str">
        <f>_xlfn.XLOOKUP(O5505,匹配表1065!T:T,匹配表1065!X:X)</f>
        <v>PME2035</v>
      </c>
      <c r="J5505" s="95" t="s">
        <v>150</v>
      </c>
      <c r="K5505" s="89" cm="1">
        <f ca="1" t="array" ref="K5505:L5505">_xlfn.XLOOKUP(J5505,匹配表1065!Y:Y,匹配表1065!AA:AB)</f>
        <v>8</v>
      </c>
      <c r="L5505" s="89" t="str">
        <v>3个月以上</v>
      </c>
      <c r="M5505" s="92" t="s">
        <v>30</v>
      </c>
      <c r="N5505" s="95">
        <v>1</v>
      </c>
      <c r="O5505" s="93" t="str">
        <f>_xlfn.XLOOKUP(P5505,匹配表1065!U:U,匹配表1065!T:T)</f>
        <v>HO00001476</v>
      </c>
      <c r="P5505" s="109" t="s">
        <v>151</v>
      </c>
      <c r="Q5505" s="109" t="s">
        <v>152</v>
      </c>
      <c r="R5505" s="89" t="str">
        <f>_xlfn.XLOOKUP(Q5505,匹配表1065!L:L,匹配表1065!O:O)</f>
        <v>C</v>
      </c>
      <c r="S5505" s="93" t="str">
        <f>IFERROR(_xlfn.XLOOKUP(Q5505,匹配表1065!AI:AI,匹配表1065!AJ:AJ),"绿标")</f>
        <v>红标</v>
      </c>
      <c r="T5505" s="93" t="str" cm="1">
        <f t="array" ref="T5505:U5505">_xlfn.XLOOKUP(Q5505,匹配表1065!L:L,匹配表1065!M:N)</f>
        <v>眩晕</v>
      </c>
      <c r="U5505" s="94" t="str">
        <v>神经内科</v>
      </c>
      <c r="V5505" s="95" t="s">
        <v>100</v>
      </c>
      <c r="W5505" s="93">
        <f>_xlfn.XLOOKUP(M5505,匹配表1065!D:D,匹配表1065!F:F)*N5505</f>
        <v>12</v>
      </c>
    </row>
    <row r="5506" customHeight="1" spans="1:23">
      <c r="A5506" s="94" t="s">
        <v>877</v>
      </c>
      <c r="B5506" s="106">
        <v>46219</v>
      </c>
      <c r="C5506" s="91" t="str">
        <f t="shared" si="174"/>
        <v>7月第3周</v>
      </c>
      <c r="D5506" s="94" t="s">
        <v>919</v>
      </c>
      <c r="E5506" s="89" t="str">
        <f t="shared" si="175"/>
        <v>7月第3周--周4</v>
      </c>
      <c r="F5506" s="95" t="s">
        <v>27</v>
      </c>
      <c r="G5506" s="95" t="s">
        <v>136</v>
      </c>
      <c r="H5506" s="92" t="str">
        <f>_xlfn.XLOOKUP(O5506,匹配表1065!T:T,匹配表1065!W:W)</f>
        <v>青岛市</v>
      </c>
      <c r="I5506" s="89" t="str">
        <f>_xlfn.XLOOKUP(O5506,匹配表1065!T:T,匹配表1065!X:X)</f>
        <v>PME2035</v>
      </c>
      <c r="J5506" s="95" t="s">
        <v>150</v>
      </c>
      <c r="K5506" s="89" cm="1">
        <f ca="1" t="array" ref="K5506:L5506">_xlfn.XLOOKUP(J5506,匹配表1065!Y:Y,匹配表1065!AA:AB)</f>
        <v>8</v>
      </c>
      <c r="L5506" s="89" t="str">
        <v>3个月以上</v>
      </c>
      <c r="M5506" s="92" t="s">
        <v>35</v>
      </c>
      <c r="N5506" s="95">
        <v>1</v>
      </c>
      <c r="O5506" s="93" t="str">
        <f>_xlfn.XLOOKUP(P5506,匹配表1065!U:U,匹配表1065!T:T)</f>
        <v>HO00001483</v>
      </c>
      <c r="P5506" s="109" t="s">
        <v>259</v>
      </c>
      <c r="Q5506" s="109" t="s">
        <v>437</v>
      </c>
      <c r="R5506" s="89" t="str">
        <f>_xlfn.XLOOKUP(Q5506,匹配表1065!L:L,匹配表1065!O:O)</f>
        <v>C</v>
      </c>
      <c r="S5506" s="93" t="str">
        <f>IFERROR(_xlfn.XLOOKUP(Q5506,匹配表1065!AI:AI,匹配表1065!AJ:AJ),"绿标")</f>
        <v>红标</v>
      </c>
      <c r="T5506" s="93" t="str" cm="1">
        <f t="array" ref="T5506:U5506">_xlfn.XLOOKUP(Q5506,匹配表1065!L:L,匹配表1065!M:N)</f>
        <v>眩晕</v>
      </c>
      <c r="U5506" s="94" t="str">
        <v>耳鼻喉科</v>
      </c>
      <c r="V5506" s="95" t="s">
        <v>100</v>
      </c>
      <c r="W5506" s="93">
        <f>_xlfn.XLOOKUP(M5506,匹配表1065!D:D,匹配表1065!F:F)*N5506</f>
        <v>4</v>
      </c>
    </row>
    <row r="5507" customHeight="1" spans="1:23">
      <c r="A5507" s="94" t="s">
        <v>877</v>
      </c>
      <c r="B5507" s="106">
        <v>46219</v>
      </c>
      <c r="C5507" s="91" t="str">
        <f t="shared" si="174"/>
        <v>7月第3周</v>
      </c>
      <c r="D5507" s="94" t="s">
        <v>919</v>
      </c>
      <c r="E5507" s="89" t="str">
        <f t="shared" si="175"/>
        <v>7月第3周--周4</v>
      </c>
      <c r="F5507" s="95" t="s">
        <v>27</v>
      </c>
      <c r="G5507" s="95" t="s">
        <v>136</v>
      </c>
      <c r="H5507" s="92" t="str">
        <f>_xlfn.XLOOKUP(O5507,匹配表1065!T:T,匹配表1065!W:W)</f>
        <v>青岛市</v>
      </c>
      <c r="I5507" s="89" t="str">
        <f>_xlfn.XLOOKUP(O5507,匹配表1065!T:T,匹配表1065!X:X)</f>
        <v>PME2035</v>
      </c>
      <c r="J5507" s="95" t="s">
        <v>150</v>
      </c>
      <c r="K5507" s="89" cm="1">
        <f ca="1" t="array" ref="K5507:L5507">_xlfn.XLOOKUP(J5507,匹配表1065!Y:Y,匹配表1065!AA:AB)</f>
        <v>8</v>
      </c>
      <c r="L5507" s="89" t="str">
        <v>3个月以上</v>
      </c>
      <c r="M5507" s="92" t="s">
        <v>35</v>
      </c>
      <c r="N5507" s="95">
        <v>1</v>
      </c>
      <c r="O5507" s="93" t="str">
        <f>_xlfn.XLOOKUP(P5507,匹配表1065!U:U,匹配表1065!T:T)</f>
        <v>HO00001477</v>
      </c>
      <c r="P5507" s="109" t="s">
        <v>153</v>
      </c>
      <c r="Q5507" s="109" t="s">
        <v>538</v>
      </c>
      <c r="R5507" s="89" t="str">
        <f>_xlfn.XLOOKUP(Q5507,匹配表1065!L:L,匹配表1065!O:O)</f>
        <v>C</v>
      </c>
      <c r="S5507" s="93" t="str">
        <f>IFERROR(_xlfn.XLOOKUP(Q5507,匹配表1065!AI:AI,匹配表1065!AJ:AJ),"绿标")</f>
        <v>红标</v>
      </c>
      <c r="T5507" s="93" t="str" cm="1">
        <f t="array" ref="T5507:U5507">_xlfn.XLOOKUP(Q5507,匹配表1065!L:L,匹配表1065!M:N)</f>
        <v>眩晕</v>
      </c>
      <c r="U5507" s="94" t="str">
        <v>耳鼻喉科</v>
      </c>
      <c r="V5507" s="95" t="s">
        <v>933</v>
      </c>
      <c r="W5507" s="93">
        <f>_xlfn.XLOOKUP(M5507,匹配表1065!D:D,匹配表1065!F:F)*N5507</f>
        <v>4</v>
      </c>
    </row>
    <row r="5508" customHeight="1" spans="1:23">
      <c r="A5508" s="94" t="s">
        <v>877</v>
      </c>
      <c r="B5508" s="106">
        <v>46219</v>
      </c>
      <c r="C5508" s="91" t="str">
        <f t="shared" si="174"/>
        <v>7月第3周</v>
      </c>
      <c r="D5508" s="94" t="s">
        <v>919</v>
      </c>
      <c r="E5508" s="89" t="str">
        <f t="shared" si="175"/>
        <v>7月第3周--周4</v>
      </c>
      <c r="F5508" s="95" t="s">
        <v>27</v>
      </c>
      <c r="G5508" s="95" t="s">
        <v>136</v>
      </c>
      <c r="H5508" s="92" t="str">
        <f>_xlfn.XLOOKUP(O5508,匹配表1065!T:T,匹配表1065!W:W)</f>
        <v>青岛市</v>
      </c>
      <c r="I5508" s="89" t="str">
        <f>_xlfn.XLOOKUP(O5508,匹配表1065!T:T,匹配表1065!X:X)</f>
        <v>PME2035</v>
      </c>
      <c r="J5508" s="95" t="s">
        <v>150</v>
      </c>
      <c r="K5508" s="89" cm="1">
        <f ca="1" t="array" ref="K5508:L5508">_xlfn.XLOOKUP(J5508,匹配表1065!Y:Y,匹配表1065!AA:AB)</f>
        <v>8</v>
      </c>
      <c r="L5508" s="89" t="str">
        <v>3个月以上</v>
      </c>
      <c r="M5508" s="92" t="s">
        <v>35</v>
      </c>
      <c r="N5508" s="95">
        <v>1</v>
      </c>
      <c r="O5508" s="93" t="str">
        <f>_xlfn.XLOOKUP(P5508,匹配表1065!U:U,匹配表1065!T:T)</f>
        <v>HO00001483</v>
      </c>
      <c r="P5508" s="109" t="s">
        <v>259</v>
      </c>
      <c r="Q5508" s="109" t="s">
        <v>397</v>
      </c>
      <c r="R5508" s="89" t="str">
        <f>_xlfn.XLOOKUP(Q5508,匹配表1065!L:L,匹配表1065!O:O)</f>
        <v>C</v>
      </c>
      <c r="S5508" s="93" t="str">
        <f>IFERROR(_xlfn.XLOOKUP(Q5508,匹配表1065!AI:AI,匹配表1065!AJ:AJ),"绿标")</f>
        <v>绿标</v>
      </c>
      <c r="T5508" s="93" t="str" cm="1">
        <f t="array" ref="T5508:U5508">_xlfn.XLOOKUP(Q5508,匹配表1065!L:L,匹配表1065!M:N)</f>
        <v>眩晕</v>
      </c>
      <c r="U5508" s="94" t="str">
        <v>神经内科</v>
      </c>
      <c r="V5508" s="95" t="s">
        <v>67</v>
      </c>
      <c r="W5508" s="93">
        <f>_xlfn.XLOOKUP(M5508,匹配表1065!D:D,匹配表1065!F:F)*N5508</f>
        <v>4</v>
      </c>
    </row>
    <row r="5509" customHeight="1" spans="1:23">
      <c r="A5509" s="94" t="s">
        <v>877</v>
      </c>
      <c r="B5509" s="106">
        <v>46219</v>
      </c>
      <c r="C5509" s="91" t="str">
        <f t="shared" si="174"/>
        <v>7月第3周</v>
      </c>
      <c r="D5509" s="94" t="s">
        <v>919</v>
      </c>
      <c r="E5509" s="89" t="str">
        <f t="shared" si="175"/>
        <v>7月第3周--周4</v>
      </c>
      <c r="F5509" s="95" t="s">
        <v>27</v>
      </c>
      <c r="G5509" s="95" t="s">
        <v>136</v>
      </c>
      <c r="H5509" s="92" t="str">
        <f>_xlfn.XLOOKUP(O5509,匹配表1065!T:T,匹配表1065!W:W)</f>
        <v>潍坊市</v>
      </c>
      <c r="I5509" s="89" t="str">
        <f>_xlfn.XLOOKUP(O5509,匹配表1065!T:T,匹配表1065!X:X)</f>
        <v>PME2036</v>
      </c>
      <c r="J5509" s="95" t="s">
        <v>161</v>
      </c>
      <c r="K5509" s="89" cm="1">
        <f ca="1" t="array" ref="K5509:L5509">_xlfn.XLOOKUP(J5509,匹配表1065!Y:Y,匹配表1065!AA:AB)</f>
        <v>1519</v>
      </c>
      <c r="L5509" s="89" t="str">
        <v>3个月以上</v>
      </c>
      <c r="M5509" s="92" t="s">
        <v>55</v>
      </c>
      <c r="N5509" s="95">
        <v>1</v>
      </c>
      <c r="O5509" s="93" t="str">
        <f>_xlfn.XLOOKUP(P5509,匹配表1065!U:U,匹配表1065!T:T)</f>
        <v>HO00001496</v>
      </c>
      <c r="P5509" s="109" t="s">
        <v>256</v>
      </c>
      <c r="Q5509" s="109" t="s">
        <v>497</v>
      </c>
      <c r="R5509" s="89" t="str">
        <f>_xlfn.XLOOKUP(Q5509,匹配表1065!L:L,匹配表1065!O:O)</f>
        <v>A</v>
      </c>
      <c r="S5509" s="93" t="str">
        <f>IFERROR(_xlfn.XLOOKUP(Q5509,匹配表1065!AI:AI,匹配表1065!AJ:AJ),"绿标")</f>
        <v>绿标</v>
      </c>
      <c r="T5509" s="93" t="str" cm="1">
        <f t="array" ref="T5509:U5509">_xlfn.XLOOKUP(Q5509,匹配表1065!L:L,匹配表1065!M:N)</f>
        <v>头痛</v>
      </c>
      <c r="U5509" s="94" t="str">
        <v>神经内科</v>
      </c>
      <c r="V5509" s="95" t="s">
        <v>42</v>
      </c>
      <c r="W5509" s="93">
        <f>_xlfn.XLOOKUP(M5509,匹配表1065!D:D,匹配表1065!F:F)*N5509</f>
        <v>8</v>
      </c>
    </row>
    <row r="5510" customHeight="1" spans="1:23">
      <c r="A5510" s="94" t="s">
        <v>877</v>
      </c>
      <c r="B5510" s="106">
        <v>46219</v>
      </c>
      <c r="C5510" s="91" t="str">
        <f t="shared" si="174"/>
        <v>7月第3周</v>
      </c>
      <c r="D5510" s="94" t="s">
        <v>919</v>
      </c>
      <c r="E5510" s="89" t="str">
        <f t="shared" si="175"/>
        <v>7月第3周--周4</v>
      </c>
      <c r="F5510" s="95" t="s">
        <v>27</v>
      </c>
      <c r="G5510" s="95" t="s">
        <v>136</v>
      </c>
      <c r="H5510" s="92" t="str">
        <f>_xlfn.XLOOKUP(O5510,匹配表1065!T:T,匹配表1065!W:W)</f>
        <v>潍坊市</v>
      </c>
      <c r="I5510" s="89" t="str">
        <f>_xlfn.XLOOKUP(O5510,匹配表1065!T:T,匹配表1065!X:X)</f>
        <v>PME2036</v>
      </c>
      <c r="J5510" s="95" t="s">
        <v>161</v>
      </c>
      <c r="K5510" s="89" cm="1">
        <f ca="1" t="array" ref="K5510:L5510">_xlfn.XLOOKUP(J5510,匹配表1065!Y:Y,匹配表1065!AA:AB)</f>
        <v>1519</v>
      </c>
      <c r="L5510" s="89" t="str">
        <v>3个月以上</v>
      </c>
      <c r="M5510" s="92" t="s">
        <v>55</v>
      </c>
      <c r="N5510" s="95">
        <v>1</v>
      </c>
      <c r="O5510" s="93" t="str">
        <f>_xlfn.XLOOKUP(P5510,匹配表1065!U:U,匹配表1065!T:T)</f>
        <v>HO00001507</v>
      </c>
      <c r="P5510" s="109" t="s">
        <v>424</v>
      </c>
      <c r="Q5510" s="109" t="s">
        <v>711</v>
      </c>
      <c r="R5510" s="89" t="str">
        <f>_xlfn.XLOOKUP(Q5510,匹配表1065!L:L,匹配表1065!O:O)</f>
        <v>C</v>
      </c>
      <c r="S5510" s="93" t="str">
        <f>IFERROR(_xlfn.XLOOKUP(Q5510,匹配表1065!AI:AI,匹配表1065!AJ:AJ),"绿标")</f>
        <v>绿标</v>
      </c>
      <c r="T5510" s="93" t="str" cm="1">
        <f t="array" ref="T5510:U5510">_xlfn.XLOOKUP(Q5510,匹配表1065!L:L,匹配表1065!M:N)</f>
        <v>眩晕</v>
      </c>
      <c r="U5510" s="94" t="str">
        <v>神经内科</v>
      </c>
      <c r="V5510" s="95" t="s">
        <v>100</v>
      </c>
      <c r="W5510" s="93">
        <f>_xlfn.XLOOKUP(M5510,匹配表1065!D:D,匹配表1065!F:F)*N5510</f>
        <v>8</v>
      </c>
    </row>
    <row r="5511" customHeight="1" spans="1:23">
      <c r="A5511" s="94" t="s">
        <v>877</v>
      </c>
      <c r="B5511" s="106">
        <v>46219</v>
      </c>
      <c r="C5511" s="91" t="str">
        <f t="shared" si="174"/>
        <v>7月第3周</v>
      </c>
      <c r="D5511" s="94" t="s">
        <v>919</v>
      </c>
      <c r="E5511" s="89" t="str">
        <f t="shared" si="175"/>
        <v>7月第3周--周4</v>
      </c>
      <c r="F5511" s="95" t="s">
        <v>27</v>
      </c>
      <c r="G5511" s="95" t="s">
        <v>136</v>
      </c>
      <c r="H5511" s="92" t="str">
        <f>_xlfn.XLOOKUP(O5511,匹配表1065!T:T,匹配表1065!W:W)</f>
        <v>潍坊市</v>
      </c>
      <c r="I5511" s="89" t="str">
        <f>_xlfn.XLOOKUP(O5511,匹配表1065!T:T,匹配表1065!X:X)</f>
        <v>PME2036</v>
      </c>
      <c r="J5511" s="95" t="s">
        <v>161</v>
      </c>
      <c r="K5511" s="89" cm="1">
        <f ca="1" t="array" ref="K5511:L5511">_xlfn.XLOOKUP(J5511,匹配表1065!Y:Y,匹配表1065!AA:AB)</f>
        <v>1519</v>
      </c>
      <c r="L5511" s="89" t="str">
        <v>3个月以上</v>
      </c>
      <c r="M5511" s="92" t="s">
        <v>55</v>
      </c>
      <c r="N5511" s="95">
        <v>1</v>
      </c>
      <c r="O5511" s="93" t="str">
        <f>_xlfn.XLOOKUP(P5511,匹配表1065!U:U,匹配表1065!T:T)</f>
        <v>HO00001521</v>
      </c>
      <c r="P5511" s="109" t="s">
        <v>162</v>
      </c>
      <c r="Q5511" s="109" t="s">
        <v>636</v>
      </c>
      <c r="R5511" s="89" t="str">
        <f>_xlfn.XLOOKUP(Q5511,匹配表1065!L:L,匹配表1065!O:O)</f>
        <v>C</v>
      </c>
      <c r="S5511" s="93" t="str">
        <f>IFERROR(_xlfn.XLOOKUP(Q5511,匹配表1065!AI:AI,匹配表1065!AJ:AJ),"绿标")</f>
        <v>绿标</v>
      </c>
      <c r="T5511" s="93" t="str" cm="1">
        <f t="array" ref="T5511:U5511">_xlfn.XLOOKUP(Q5511,匹配表1065!L:L,匹配表1065!M:N)</f>
        <v>眩晕</v>
      </c>
      <c r="U5511" s="94" t="str">
        <v>神经内科</v>
      </c>
      <c r="V5511" s="95" t="s">
        <v>100</v>
      </c>
      <c r="W5511" s="93">
        <f>_xlfn.XLOOKUP(M5511,匹配表1065!D:D,匹配表1065!F:F)*N5511</f>
        <v>8</v>
      </c>
    </row>
    <row r="5512" customHeight="1" spans="1:23">
      <c r="A5512" s="94" t="s">
        <v>877</v>
      </c>
      <c r="B5512" s="106">
        <v>46219</v>
      </c>
      <c r="C5512" s="91" t="str">
        <f t="shared" si="174"/>
        <v>7月第3周</v>
      </c>
      <c r="D5512" s="94" t="s">
        <v>919</v>
      </c>
      <c r="E5512" s="89" t="str">
        <f t="shared" si="175"/>
        <v>7月第3周--周4</v>
      </c>
      <c r="F5512" s="95" t="s">
        <v>27</v>
      </c>
      <c r="G5512" s="95" t="s">
        <v>136</v>
      </c>
      <c r="H5512" s="92" t="str">
        <f>_xlfn.XLOOKUP(O5512,匹配表1065!T:T,匹配表1065!W:W)</f>
        <v>青岛市</v>
      </c>
      <c r="I5512" s="89" t="str">
        <f>_xlfn.XLOOKUP(O5512,匹配表1065!T:T,匹配表1065!X:X)</f>
        <v>PME2032</v>
      </c>
      <c r="J5512" s="95" t="s">
        <v>143</v>
      </c>
      <c r="K5512" s="89" cm="1">
        <f ca="1" t="array" ref="K5512:L5512">_xlfn.XLOOKUP(J5512,匹配表1065!Y:Y,匹配表1065!AA:AB)</f>
        <v>31</v>
      </c>
      <c r="L5512" s="89" t="str">
        <v>3个月以上</v>
      </c>
      <c r="M5512" s="92" t="s">
        <v>30</v>
      </c>
      <c r="N5512" s="95">
        <v>1</v>
      </c>
      <c r="O5512" s="93" t="str">
        <f>_xlfn.XLOOKUP(P5512,匹配表1065!U:U,匹配表1065!T:T)</f>
        <v>HO00001482</v>
      </c>
      <c r="P5512" s="109" t="s">
        <v>146</v>
      </c>
      <c r="Q5512" s="109" t="s">
        <v>147</v>
      </c>
      <c r="R5512" s="89" t="str">
        <f>_xlfn.XLOOKUP(Q5512,匹配表1065!L:L,匹配表1065!O:O)</f>
        <v>A</v>
      </c>
      <c r="S5512" s="93" t="str">
        <f>IFERROR(_xlfn.XLOOKUP(Q5512,匹配表1065!AI:AI,匹配表1065!AJ:AJ),"绿标")</f>
        <v>红标</v>
      </c>
      <c r="T5512" s="93" t="str" cm="1">
        <f t="array" ref="T5512:U5512">_xlfn.XLOOKUP(Q5512,匹配表1065!L:L,匹配表1065!M:N)</f>
        <v>头痛</v>
      </c>
      <c r="U5512" s="94" t="str">
        <v>神经内科</v>
      </c>
      <c r="V5512" s="95" t="s">
        <v>67</v>
      </c>
      <c r="W5512" s="93">
        <f>_xlfn.XLOOKUP(M5512,匹配表1065!D:D,匹配表1065!F:F)*N5512</f>
        <v>12</v>
      </c>
    </row>
    <row r="5513" customHeight="1" spans="1:23">
      <c r="A5513" s="94" t="s">
        <v>877</v>
      </c>
      <c r="B5513" s="106">
        <v>46219</v>
      </c>
      <c r="C5513" s="91" t="str">
        <f t="shared" si="174"/>
        <v>7月第3周</v>
      </c>
      <c r="D5513" s="94" t="s">
        <v>919</v>
      </c>
      <c r="E5513" s="89" t="str">
        <f t="shared" si="175"/>
        <v>7月第3周--周4</v>
      </c>
      <c r="F5513" s="95" t="s">
        <v>27</v>
      </c>
      <c r="G5513" s="95" t="s">
        <v>136</v>
      </c>
      <c r="H5513" s="92" t="str">
        <f>_xlfn.XLOOKUP(O5513,匹配表1065!T:T,匹配表1065!W:W)</f>
        <v>青岛市</v>
      </c>
      <c r="I5513" s="89" t="str">
        <f>_xlfn.XLOOKUP(O5513,匹配表1065!T:T,匹配表1065!X:X)</f>
        <v>PME2032</v>
      </c>
      <c r="J5513" s="95" t="s">
        <v>143</v>
      </c>
      <c r="K5513" s="89" cm="1">
        <f ca="1" t="array" ref="K5513:L5513">_xlfn.XLOOKUP(J5513,匹配表1065!Y:Y,匹配表1065!AA:AB)</f>
        <v>31</v>
      </c>
      <c r="L5513" s="89" t="str">
        <v>3个月以上</v>
      </c>
      <c r="M5513" s="92" t="s">
        <v>30</v>
      </c>
      <c r="N5513" s="95">
        <v>1</v>
      </c>
      <c r="O5513" s="93" t="str">
        <f>_xlfn.XLOOKUP(P5513,匹配表1065!U:U,匹配表1065!T:T)</f>
        <v>HO00001482</v>
      </c>
      <c r="P5513" s="109" t="s">
        <v>146</v>
      </c>
      <c r="Q5513" s="109" t="s">
        <v>249</v>
      </c>
      <c r="R5513" s="89" t="str">
        <f>_xlfn.XLOOKUP(Q5513,匹配表1065!L:L,匹配表1065!O:O)</f>
        <v>C</v>
      </c>
      <c r="S5513" s="93" t="str">
        <f>IFERROR(_xlfn.XLOOKUP(Q5513,匹配表1065!AI:AI,匹配表1065!AJ:AJ),"绿标")</f>
        <v>绿标</v>
      </c>
      <c r="T5513" s="93" t="str" cm="1">
        <f t="array" ref="T5513:U5513">_xlfn.XLOOKUP(Q5513,匹配表1065!L:L,匹配表1065!M:N)</f>
        <v>眩晕</v>
      </c>
      <c r="U5513" s="94" t="str">
        <v>耳鼻喉科</v>
      </c>
      <c r="V5513" s="95" t="s">
        <v>100</v>
      </c>
      <c r="W5513" s="93">
        <f>_xlfn.XLOOKUP(M5513,匹配表1065!D:D,匹配表1065!F:F)*N5513</f>
        <v>12</v>
      </c>
    </row>
    <row r="5514" customHeight="1" spans="1:23">
      <c r="A5514" s="94" t="s">
        <v>877</v>
      </c>
      <c r="B5514" s="106">
        <v>46219</v>
      </c>
      <c r="C5514" s="91" t="str">
        <f t="shared" si="174"/>
        <v>7月第3周</v>
      </c>
      <c r="D5514" s="94" t="s">
        <v>919</v>
      </c>
      <c r="E5514" s="89" t="str">
        <f t="shared" si="175"/>
        <v>7月第3周--周4</v>
      </c>
      <c r="F5514" s="95" t="s">
        <v>27</v>
      </c>
      <c r="G5514" s="95" t="s">
        <v>136</v>
      </c>
      <c r="H5514" s="92" t="str">
        <f>_xlfn.XLOOKUP(O5514,匹配表1065!T:T,匹配表1065!W:W)</f>
        <v>青岛市</v>
      </c>
      <c r="I5514" s="89" t="str">
        <f>_xlfn.XLOOKUP(O5514,匹配表1065!T:T,匹配表1065!X:X)</f>
        <v>PME2031</v>
      </c>
      <c r="J5514" s="95" t="s">
        <v>155</v>
      </c>
      <c r="K5514" s="89" cm="1">
        <f ca="1" t="array" ref="K5514:L5514">_xlfn.XLOOKUP(J5514,匹配表1065!Y:Y,匹配表1065!AA:AB)</f>
        <v>31</v>
      </c>
      <c r="L5514" s="89" t="str">
        <v>3个月以上</v>
      </c>
      <c r="M5514" s="92" t="s">
        <v>30</v>
      </c>
      <c r="N5514" s="95">
        <v>1</v>
      </c>
      <c r="O5514" s="93" t="str">
        <f>_xlfn.XLOOKUP(P5514,匹配表1065!U:U,匹配表1065!T:T)</f>
        <v>HO00001485</v>
      </c>
      <c r="P5514" s="109" t="s">
        <v>253</v>
      </c>
      <c r="Q5514" s="109" t="s">
        <v>254</v>
      </c>
      <c r="R5514" s="89" t="str">
        <f>_xlfn.XLOOKUP(Q5514,匹配表1065!L:L,匹配表1065!O:O)</f>
        <v>B</v>
      </c>
      <c r="S5514" s="93" t="str">
        <f>IFERROR(_xlfn.XLOOKUP(Q5514,匹配表1065!AI:AI,匹配表1065!AJ:AJ),"绿标")</f>
        <v>红标</v>
      </c>
      <c r="T5514" s="93" t="str" cm="1">
        <f t="array" ref="T5514:U5514">_xlfn.XLOOKUP(Q5514,匹配表1065!L:L,匹配表1065!M:N)</f>
        <v>脑血管</v>
      </c>
      <c r="U5514" s="94" t="str">
        <v>神经内科</v>
      </c>
      <c r="V5514" s="95" t="s">
        <v>33</v>
      </c>
      <c r="W5514" s="93">
        <f>_xlfn.XLOOKUP(M5514,匹配表1065!D:D,匹配表1065!F:F)*N5514</f>
        <v>12</v>
      </c>
    </row>
    <row r="5515" customHeight="1" spans="1:23">
      <c r="A5515" s="94" t="s">
        <v>877</v>
      </c>
      <c r="B5515" s="106">
        <v>46219</v>
      </c>
      <c r="C5515" s="91" t="str">
        <f t="shared" si="174"/>
        <v>7月第3周</v>
      </c>
      <c r="D5515" s="94" t="s">
        <v>919</v>
      </c>
      <c r="E5515" s="89" t="str">
        <f t="shared" si="175"/>
        <v>7月第3周--周4</v>
      </c>
      <c r="F5515" s="95" t="s">
        <v>27</v>
      </c>
      <c r="G5515" s="95" t="s">
        <v>136</v>
      </c>
      <c r="H5515" s="92" t="str">
        <f>_xlfn.XLOOKUP(O5515,匹配表1065!T:T,匹配表1065!W:W)</f>
        <v>青岛市</v>
      </c>
      <c r="I5515" s="89" t="str">
        <f>_xlfn.XLOOKUP(O5515,匹配表1065!T:T,匹配表1065!X:X)</f>
        <v>PME2031</v>
      </c>
      <c r="J5515" s="95" t="s">
        <v>155</v>
      </c>
      <c r="K5515" s="89" cm="1">
        <f ca="1" t="array" ref="K5515:L5515">_xlfn.XLOOKUP(J5515,匹配表1065!Y:Y,匹配表1065!AA:AB)</f>
        <v>31</v>
      </c>
      <c r="L5515" s="89" t="str">
        <v>3个月以上</v>
      </c>
      <c r="M5515" s="92" t="s">
        <v>30</v>
      </c>
      <c r="N5515" s="95">
        <v>1</v>
      </c>
      <c r="O5515" s="93" t="str">
        <f>_xlfn.XLOOKUP(P5515,匹配表1065!U:U,匹配表1065!T:T)</f>
        <v>HO00001478</v>
      </c>
      <c r="P5515" s="109" t="s">
        <v>156</v>
      </c>
      <c r="Q5515" s="109" t="s">
        <v>300</v>
      </c>
      <c r="R5515" s="89" t="str">
        <f>_xlfn.XLOOKUP(Q5515,匹配表1065!L:L,匹配表1065!O:O)</f>
        <v>C</v>
      </c>
      <c r="S5515" s="93" t="str">
        <f>IFERROR(_xlfn.XLOOKUP(Q5515,匹配表1065!AI:AI,匹配表1065!AJ:AJ),"绿标")</f>
        <v>红标</v>
      </c>
      <c r="T5515" s="93" t="str" cm="1">
        <f t="array" ref="T5515:U5515">_xlfn.XLOOKUP(Q5515,匹配表1065!L:L,匹配表1065!M:N)</f>
        <v>眩晕</v>
      </c>
      <c r="U5515" s="94" t="str">
        <v>神经内科</v>
      </c>
      <c r="V5515" s="95" t="s">
        <v>33</v>
      </c>
      <c r="W5515" s="93">
        <f>_xlfn.XLOOKUP(M5515,匹配表1065!D:D,匹配表1065!F:F)*N5515</f>
        <v>12</v>
      </c>
    </row>
    <row r="5516" customHeight="1" spans="1:23">
      <c r="A5516" s="94" t="s">
        <v>877</v>
      </c>
      <c r="B5516" s="106">
        <v>46219</v>
      </c>
      <c r="C5516" s="91" t="str">
        <f t="shared" si="174"/>
        <v>7月第3周</v>
      </c>
      <c r="D5516" s="94" t="s">
        <v>919</v>
      </c>
      <c r="E5516" s="89" t="str">
        <f t="shared" si="175"/>
        <v>7月第3周--周4</v>
      </c>
      <c r="F5516" s="95" t="s">
        <v>27</v>
      </c>
      <c r="G5516" s="95" t="s">
        <v>136</v>
      </c>
      <c r="H5516" s="92" t="str">
        <f>_xlfn.XLOOKUP(O5516,匹配表1065!T:T,匹配表1065!W:W)</f>
        <v>威海市</v>
      </c>
      <c r="I5516" s="89" t="str">
        <f>_xlfn.XLOOKUP(O5516,匹配表1065!T:T,匹配表1065!X:X)</f>
        <v>PME2033</v>
      </c>
      <c r="J5516" s="95" t="s">
        <v>137</v>
      </c>
      <c r="K5516" s="89" cm="1">
        <f ca="1" t="array" ref="K5516:L5516">_xlfn.XLOOKUP(J5516,匹配表1065!Y:Y,匹配表1065!AA:AB)</f>
        <v>10</v>
      </c>
      <c r="L5516" s="89" t="str">
        <v>3个月以上</v>
      </c>
      <c r="M5516" s="92" t="s">
        <v>30</v>
      </c>
      <c r="N5516" s="95">
        <v>1</v>
      </c>
      <c r="O5516" s="93" t="str">
        <f>_xlfn.XLOOKUP(P5516,匹配表1065!U:U,匹配表1065!T:T)</f>
        <v>HO00023965</v>
      </c>
      <c r="P5516" s="109" t="s">
        <v>138</v>
      </c>
      <c r="Q5516" s="109" t="s">
        <v>394</v>
      </c>
      <c r="R5516" s="89" t="str">
        <f>_xlfn.XLOOKUP(Q5516,匹配表1065!L:L,匹配表1065!O:O)</f>
        <v>B</v>
      </c>
      <c r="S5516" s="93" t="str">
        <f>IFERROR(_xlfn.XLOOKUP(Q5516,匹配表1065!AI:AI,匹配表1065!AJ:AJ),"绿标")</f>
        <v>绿标</v>
      </c>
      <c r="T5516" s="93" t="str" cm="1">
        <f t="array" ref="T5516:U5516">_xlfn.XLOOKUP(Q5516,匹配表1065!L:L,匹配表1065!M:N)</f>
        <v>脑血管</v>
      </c>
      <c r="U5516" s="94" t="str">
        <v>神经内科</v>
      </c>
      <c r="V5516" s="95" t="s">
        <v>42</v>
      </c>
      <c r="W5516" s="93">
        <f>_xlfn.XLOOKUP(M5516,匹配表1065!D:D,匹配表1065!F:F)*N5516</f>
        <v>12</v>
      </c>
    </row>
    <row r="5517" customHeight="1" spans="1:23">
      <c r="A5517" s="94" t="s">
        <v>877</v>
      </c>
      <c r="B5517" s="106">
        <v>46219</v>
      </c>
      <c r="C5517" s="91" t="str">
        <f t="shared" si="174"/>
        <v>7月第3周</v>
      </c>
      <c r="D5517" s="94" t="s">
        <v>919</v>
      </c>
      <c r="E5517" s="89" t="str">
        <f t="shared" si="175"/>
        <v>7月第3周--周4</v>
      </c>
      <c r="F5517" s="95" t="s">
        <v>27</v>
      </c>
      <c r="G5517" s="89" t="s">
        <v>63</v>
      </c>
      <c r="H5517" s="92" t="str">
        <f>_xlfn.XLOOKUP(O5517,匹配表1065!T:T,匹配表1065!W:W)</f>
        <v>南京市</v>
      </c>
      <c r="I5517" s="89" t="str">
        <f>_xlfn.XLOOKUP(O5517,匹配表1065!T:T,匹配表1065!X:X)</f>
        <v>PME2001</v>
      </c>
      <c r="J5517" s="95" t="s">
        <v>64</v>
      </c>
      <c r="K5517" s="89" cm="1">
        <f ca="1" t="array" ref="K5517:L5517">_xlfn.XLOOKUP(J5517,匹配表1065!Y:Y,匹配表1065!AA:AB)</f>
        <v>31</v>
      </c>
      <c r="L5517" s="89" t="str">
        <v>3个月以上</v>
      </c>
      <c r="M5517" s="92" t="s">
        <v>30</v>
      </c>
      <c r="N5517" s="95">
        <v>2</v>
      </c>
      <c r="O5517" s="93" t="str">
        <f>_xlfn.XLOOKUP(P5517,匹配表1065!U:U,匹配表1065!T:T)</f>
        <v>HO00000958</v>
      </c>
      <c r="P5517" s="109" t="s">
        <v>65</v>
      </c>
      <c r="Q5517" s="109" t="s">
        <v>209</v>
      </c>
      <c r="R5517" s="89" t="str">
        <f>_xlfn.XLOOKUP(Q5517,匹配表1065!L:L,匹配表1065!O:O)</f>
        <v>C</v>
      </c>
      <c r="S5517" s="93" t="str">
        <f>IFERROR(_xlfn.XLOOKUP(Q5517,匹配表1065!AI:AI,匹配表1065!AJ:AJ),"绿标")</f>
        <v>红标</v>
      </c>
      <c r="T5517" s="93" t="str" cm="1">
        <f t="array" ref="T5517:U5517">_xlfn.XLOOKUP(Q5517,匹配表1065!L:L,匹配表1065!M:N)</f>
        <v>眩晕</v>
      </c>
      <c r="U5517" s="94" t="str">
        <v>耳鼻喉科</v>
      </c>
      <c r="V5517" s="95" t="s">
        <v>100</v>
      </c>
      <c r="W5517" s="93">
        <f>_xlfn.XLOOKUP(M5517,匹配表1065!D:D,匹配表1065!F:F)*N5517</f>
        <v>24</v>
      </c>
    </row>
    <row r="5518" customHeight="1" spans="1:23">
      <c r="A5518" s="94" t="s">
        <v>877</v>
      </c>
      <c r="B5518" s="106">
        <v>46219</v>
      </c>
      <c r="C5518" s="91" t="str">
        <f t="shared" si="174"/>
        <v>7月第3周</v>
      </c>
      <c r="D5518" s="94" t="s">
        <v>919</v>
      </c>
      <c r="E5518" s="89" t="str">
        <f t="shared" si="175"/>
        <v>7月第3周--周4</v>
      </c>
      <c r="F5518" s="95" t="s">
        <v>27</v>
      </c>
      <c r="G5518" s="89" t="s">
        <v>63</v>
      </c>
      <c r="H5518" s="92" t="str">
        <f>_xlfn.XLOOKUP(O5518,匹配表1065!T:T,匹配表1065!W:W)</f>
        <v>南京市</v>
      </c>
      <c r="I5518" s="89" t="str">
        <f>_xlfn.XLOOKUP(O5518,匹配表1065!T:T,匹配表1065!X:X)</f>
        <v>PME2001</v>
      </c>
      <c r="J5518" s="95" t="s">
        <v>64</v>
      </c>
      <c r="K5518" s="89" cm="1">
        <f ca="1" t="array" ref="K5518:L5518">_xlfn.XLOOKUP(J5518,匹配表1065!Y:Y,匹配表1065!AA:AB)</f>
        <v>31</v>
      </c>
      <c r="L5518" s="89" t="str">
        <v>3个月以上</v>
      </c>
      <c r="M5518" s="92" t="s">
        <v>35</v>
      </c>
      <c r="N5518" s="95">
        <v>1</v>
      </c>
      <c r="O5518" s="93" t="str">
        <f>_xlfn.XLOOKUP(P5518,匹配表1065!U:U,匹配表1065!T:T)</f>
        <v>HO00000958</v>
      </c>
      <c r="P5518" s="109" t="s">
        <v>65</v>
      </c>
      <c r="Q5518" s="109" t="s">
        <v>529</v>
      </c>
      <c r="R5518" s="89" t="str">
        <f>_xlfn.XLOOKUP(Q5518,匹配表1065!L:L,匹配表1065!O:O)</f>
        <v>B</v>
      </c>
      <c r="S5518" s="93" t="str">
        <f>IFERROR(_xlfn.XLOOKUP(Q5518,匹配表1065!AI:AI,匹配表1065!AJ:AJ),"绿标")</f>
        <v>黑标</v>
      </c>
      <c r="T5518" s="93" t="str" cm="1">
        <f t="array" ref="T5518:U5518">_xlfn.XLOOKUP(Q5518,匹配表1065!L:L,匹配表1065!M:N)</f>
        <v>脑血管</v>
      </c>
      <c r="U5518" s="94" t="str">
        <v>神经内科</v>
      </c>
      <c r="V5518" s="95" t="s">
        <v>58</v>
      </c>
      <c r="W5518" s="93">
        <f>_xlfn.XLOOKUP(M5518,匹配表1065!D:D,匹配表1065!F:F)*N5518</f>
        <v>4</v>
      </c>
    </row>
    <row r="5519" customHeight="1" spans="1:23">
      <c r="A5519" s="94" t="s">
        <v>877</v>
      </c>
      <c r="B5519" s="106">
        <v>46219</v>
      </c>
      <c r="C5519" s="91" t="str">
        <f t="shared" si="174"/>
        <v>7月第3周</v>
      </c>
      <c r="D5519" s="94" t="s">
        <v>919</v>
      </c>
      <c r="E5519" s="89" t="str">
        <f t="shared" si="175"/>
        <v>7月第3周--周4</v>
      </c>
      <c r="F5519" s="95" t="s">
        <v>27</v>
      </c>
      <c r="G5519" s="89" t="s">
        <v>63</v>
      </c>
      <c r="H5519" s="92" t="str">
        <f>_xlfn.XLOOKUP(O5519,匹配表1065!T:T,匹配表1065!W:W)</f>
        <v>淮安市</v>
      </c>
      <c r="I5519" s="89" t="str">
        <f>_xlfn.XLOOKUP(O5519,匹配表1065!T:T,匹配表1065!X:X)</f>
        <v>PME2041</v>
      </c>
      <c r="J5519" s="95" t="s">
        <v>71</v>
      </c>
      <c r="K5519" s="89" cm="1">
        <f ca="1" t="array" ref="K5519:L5519">_xlfn.XLOOKUP(J5519,匹配表1065!Y:Y,匹配表1065!AA:AB)</f>
        <v>5</v>
      </c>
      <c r="L5519" s="89" t="str">
        <v>3个月以上</v>
      </c>
      <c r="M5519" s="92" t="s">
        <v>35</v>
      </c>
      <c r="N5519" s="95">
        <v>1</v>
      </c>
      <c r="O5519" s="93" t="str">
        <f>_xlfn.XLOOKUP(P5519,匹配表1065!U:U,匹配表1065!T:T)</f>
        <v>HO00000992</v>
      </c>
      <c r="P5519" s="109" t="s">
        <v>72</v>
      </c>
      <c r="Q5519" s="109" t="s">
        <v>441</v>
      </c>
      <c r="R5519" s="89" t="str">
        <f>_xlfn.XLOOKUP(Q5519,匹配表1065!L:L,匹配表1065!O:O)</f>
        <v>B</v>
      </c>
      <c r="S5519" s="93" t="str">
        <f>IFERROR(_xlfn.XLOOKUP(Q5519,匹配表1065!AI:AI,匹配表1065!AJ:AJ),"绿标")</f>
        <v>绿标</v>
      </c>
      <c r="T5519" s="93" t="str" cm="1">
        <f t="array" ref="T5519:U5519">_xlfn.XLOOKUP(Q5519,匹配表1065!L:L,匹配表1065!M:N)</f>
        <v>脑血管</v>
      </c>
      <c r="U5519" s="94" t="str">
        <v>神经内科</v>
      </c>
      <c r="V5519" s="95" t="s">
        <v>67</v>
      </c>
      <c r="W5519" s="93">
        <f>_xlfn.XLOOKUP(M5519,匹配表1065!D:D,匹配表1065!F:F)*N5519</f>
        <v>4</v>
      </c>
    </row>
    <row r="5520" customHeight="1" spans="1:23">
      <c r="A5520" s="94" t="s">
        <v>877</v>
      </c>
      <c r="B5520" s="106">
        <v>46219</v>
      </c>
      <c r="C5520" s="91" t="str">
        <f t="shared" si="174"/>
        <v>7月第3周</v>
      </c>
      <c r="D5520" s="94" t="s">
        <v>919</v>
      </c>
      <c r="E5520" s="89" t="str">
        <f t="shared" si="175"/>
        <v>7月第3周--周4</v>
      </c>
      <c r="F5520" s="95" t="s">
        <v>27</v>
      </c>
      <c r="G5520" s="89" t="s">
        <v>63</v>
      </c>
      <c r="H5520" s="92" t="str">
        <f>_xlfn.XLOOKUP(O5520,匹配表1065!T:T,匹配表1065!W:W)</f>
        <v>连云港市</v>
      </c>
      <c r="I5520" s="89" t="str">
        <f>_xlfn.XLOOKUP(O5520,匹配表1065!T:T,匹配表1065!X:X)</f>
        <v>PME2042</v>
      </c>
      <c r="J5520" s="95" t="s">
        <v>74</v>
      </c>
      <c r="K5520" s="89" cm="1">
        <f ca="1" t="array" ref="K5520:L5520">_xlfn.XLOOKUP(J5520,匹配表1065!Y:Y,匹配表1065!AA:AB)</f>
        <v>7</v>
      </c>
      <c r="L5520" s="89" t="str">
        <v>3个月以上</v>
      </c>
      <c r="M5520" s="92" t="s">
        <v>30</v>
      </c>
      <c r="N5520" s="95">
        <v>1</v>
      </c>
      <c r="O5520" s="93" t="str">
        <f>_xlfn.XLOOKUP(P5520,匹配表1065!U:U,匹配表1065!T:T)</f>
        <v>HO00001004</v>
      </c>
      <c r="P5520" s="109" t="s">
        <v>75</v>
      </c>
      <c r="Q5520" s="109" t="s">
        <v>210</v>
      </c>
      <c r="R5520" s="89" t="str">
        <f>_xlfn.XLOOKUP(Q5520,匹配表1065!L:L,匹配表1065!O:O)</f>
        <v>A</v>
      </c>
      <c r="S5520" s="93" t="str">
        <f>IFERROR(_xlfn.XLOOKUP(Q5520,匹配表1065!AI:AI,匹配表1065!AJ:AJ),"绿标")</f>
        <v>红标</v>
      </c>
      <c r="T5520" s="93" t="str" cm="1">
        <f t="array" ref="T5520:U5520">_xlfn.XLOOKUP(Q5520,匹配表1065!L:L,匹配表1065!M:N)</f>
        <v>头痛</v>
      </c>
      <c r="U5520" s="94" t="str">
        <v>神经内科</v>
      </c>
      <c r="V5520" s="95" t="s">
        <v>33</v>
      </c>
      <c r="W5520" s="93">
        <f>_xlfn.XLOOKUP(M5520,匹配表1065!D:D,匹配表1065!F:F)*N5520</f>
        <v>12</v>
      </c>
    </row>
    <row r="5521" customHeight="1" spans="1:23">
      <c r="A5521" s="94" t="s">
        <v>877</v>
      </c>
      <c r="B5521" s="106">
        <v>46219</v>
      </c>
      <c r="C5521" s="91" t="str">
        <f t="shared" si="174"/>
        <v>7月第3周</v>
      </c>
      <c r="D5521" s="94" t="s">
        <v>919</v>
      </c>
      <c r="E5521" s="89" t="str">
        <f t="shared" si="175"/>
        <v>7月第3周--周4</v>
      </c>
      <c r="F5521" s="95" t="s">
        <v>27</v>
      </c>
      <c r="G5521" s="89" t="s">
        <v>63</v>
      </c>
      <c r="H5521" s="92" t="str">
        <f>_xlfn.XLOOKUP(O5521,匹配表1065!T:T,匹配表1065!W:W)</f>
        <v>南京市</v>
      </c>
      <c r="I5521" s="89" t="str">
        <f>_xlfn.XLOOKUP(O5521,匹配表1065!T:T,匹配表1065!X:X)</f>
        <v>PME2001</v>
      </c>
      <c r="J5521" s="95" t="s">
        <v>77</v>
      </c>
      <c r="K5521" s="89" cm="1">
        <f ca="1" t="array" ref="K5521:L5521">_xlfn.XLOOKUP(J5521,匹配表1065!Y:Y,匹配表1065!AA:AB)</f>
        <v>8</v>
      </c>
      <c r="L5521" s="89" t="str">
        <v>3个月以上</v>
      </c>
      <c r="M5521" s="92" t="s">
        <v>30</v>
      </c>
      <c r="N5521" s="95">
        <v>2</v>
      </c>
      <c r="O5521" s="93" t="str">
        <f>_xlfn.XLOOKUP(P5521,匹配表1065!U:U,匹配表1065!T:T)</f>
        <v>HO00000958</v>
      </c>
      <c r="P5521" s="109" t="s">
        <v>65</v>
      </c>
      <c r="Q5521" s="109" t="s">
        <v>216</v>
      </c>
      <c r="R5521" s="89" t="str">
        <f>_xlfn.XLOOKUP(Q5521,匹配表1065!L:L,匹配表1065!O:O)</f>
        <v>A</v>
      </c>
      <c r="S5521" s="93" t="str">
        <f>IFERROR(_xlfn.XLOOKUP(Q5521,匹配表1065!AI:AI,匹配表1065!AJ:AJ),"绿标")</f>
        <v>红标</v>
      </c>
      <c r="T5521" s="93" t="str" cm="1">
        <f t="array" ref="T5521:U5521">_xlfn.XLOOKUP(Q5521,匹配表1065!L:L,匹配表1065!M:N)</f>
        <v>头痛</v>
      </c>
      <c r="U5521" s="94" t="str">
        <v>神经内科</v>
      </c>
      <c r="V5521" s="95" t="s">
        <v>33</v>
      </c>
      <c r="W5521" s="93">
        <f>_xlfn.XLOOKUP(M5521,匹配表1065!D:D,匹配表1065!F:F)*N5521</f>
        <v>24</v>
      </c>
    </row>
    <row r="5522" customHeight="1" spans="1:23">
      <c r="A5522" s="94" t="s">
        <v>877</v>
      </c>
      <c r="B5522" s="106">
        <v>46219</v>
      </c>
      <c r="C5522" s="91" t="str">
        <f t="shared" si="174"/>
        <v>7月第3周</v>
      </c>
      <c r="D5522" s="94" t="s">
        <v>919</v>
      </c>
      <c r="E5522" s="89" t="str">
        <f t="shared" si="175"/>
        <v>7月第3周--周4</v>
      </c>
      <c r="F5522" s="95" t="s">
        <v>27</v>
      </c>
      <c r="G5522" s="89" t="s">
        <v>63</v>
      </c>
      <c r="H5522" s="92" t="str">
        <f>_xlfn.XLOOKUP(O5522,匹配表1065!T:T,匹配表1065!W:W)</f>
        <v>南京市</v>
      </c>
      <c r="I5522" s="89" t="str">
        <f>_xlfn.XLOOKUP(O5522,匹配表1065!T:T,匹配表1065!X:X)</f>
        <v>PME2001</v>
      </c>
      <c r="J5522" s="95" t="s">
        <v>77</v>
      </c>
      <c r="K5522" s="89" cm="1">
        <f ca="1" t="array" ref="K5522:L5522">_xlfn.XLOOKUP(J5522,匹配表1065!Y:Y,匹配表1065!AA:AB)</f>
        <v>8</v>
      </c>
      <c r="L5522" s="89" t="str">
        <v>3个月以上</v>
      </c>
      <c r="M5522" s="92" t="s">
        <v>35</v>
      </c>
      <c r="N5522" s="95">
        <v>1</v>
      </c>
      <c r="O5522" s="93" t="str">
        <f>_xlfn.XLOOKUP(P5522,匹配表1065!U:U,匹配表1065!T:T)</f>
        <v>HO00000958</v>
      </c>
      <c r="P5522" s="109" t="s">
        <v>65</v>
      </c>
      <c r="Q5522" s="109" t="s">
        <v>78</v>
      </c>
      <c r="R5522" s="89" t="str">
        <f>_xlfn.XLOOKUP(Q5522,匹配表1065!L:L,匹配表1065!O:O)</f>
        <v>C</v>
      </c>
      <c r="S5522" s="93" t="str">
        <f>IFERROR(_xlfn.XLOOKUP(Q5522,匹配表1065!AI:AI,匹配表1065!AJ:AJ),"绿标")</f>
        <v>绿标</v>
      </c>
      <c r="T5522" s="93" t="str" cm="1">
        <f t="array" ref="T5522:U5522">_xlfn.XLOOKUP(Q5522,匹配表1065!L:L,匹配表1065!M:N)</f>
        <v>眩晕</v>
      </c>
      <c r="U5522" s="94" t="str">
        <v>神经内科</v>
      </c>
      <c r="V5522" s="95" t="s">
        <v>100</v>
      </c>
      <c r="W5522" s="93">
        <f>_xlfn.XLOOKUP(M5522,匹配表1065!D:D,匹配表1065!F:F)*N5522</f>
        <v>4</v>
      </c>
    </row>
    <row r="5523" customHeight="1" spans="1:23">
      <c r="A5523" s="94" t="s">
        <v>877</v>
      </c>
      <c r="B5523" s="106">
        <v>46219</v>
      </c>
      <c r="C5523" s="91" t="str">
        <f t="shared" si="174"/>
        <v>7月第3周</v>
      </c>
      <c r="D5523" s="94" t="s">
        <v>919</v>
      </c>
      <c r="E5523" s="89" t="str">
        <f t="shared" si="175"/>
        <v>7月第3周--周4</v>
      </c>
      <c r="F5523" s="95" t="s">
        <v>27</v>
      </c>
      <c r="G5523" s="89" t="s">
        <v>63</v>
      </c>
      <c r="H5523" s="92" t="str">
        <f>_xlfn.XLOOKUP(O5523,匹配表1065!T:T,匹配表1065!W:W)</f>
        <v>徐州市</v>
      </c>
      <c r="I5523" s="89" t="str">
        <f>_xlfn.XLOOKUP(O5523,匹配表1065!T:T,匹配表1065!X:X)</f>
        <v>PME2008</v>
      </c>
      <c r="J5523" s="95" t="s">
        <v>81</v>
      </c>
      <c r="K5523" s="89" cm="1">
        <f ca="1" t="array" ref="K5523:L5523">_xlfn.XLOOKUP(J5523,匹配表1065!Y:Y,匹配表1065!AA:AB)</f>
        <v>19</v>
      </c>
      <c r="L5523" s="89" t="str">
        <v>3个月以上</v>
      </c>
      <c r="M5523" s="92" t="s">
        <v>30</v>
      </c>
      <c r="N5523" s="95">
        <v>1</v>
      </c>
      <c r="O5523" s="93" t="str">
        <f>_xlfn.XLOOKUP(P5523,匹配表1065!U:U,匹配表1065!T:T)</f>
        <v>HO00317328</v>
      </c>
      <c r="P5523" s="109" t="s">
        <v>512</v>
      </c>
      <c r="Q5523" s="109" t="s">
        <v>513</v>
      </c>
      <c r="R5523" s="89" t="str">
        <f>_xlfn.XLOOKUP(Q5523,匹配表1065!L:L,匹配表1065!O:O)</f>
        <v>A</v>
      </c>
      <c r="S5523" s="93" t="str">
        <f>IFERROR(_xlfn.XLOOKUP(Q5523,匹配表1065!AI:AI,匹配表1065!AJ:AJ),"绿标")</f>
        <v>绿标</v>
      </c>
      <c r="T5523" s="93" t="str" cm="1">
        <f t="array" ref="T5523:U5523">_xlfn.XLOOKUP(Q5523,匹配表1065!L:L,匹配表1065!M:N)</f>
        <v>头痛</v>
      </c>
      <c r="U5523" s="94" t="str">
        <v>神经内科</v>
      </c>
      <c r="V5523" s="95" t="s">
        <v>100</v>
      </c>
      <c r="W5523" s="93">
        <f>_xlfn.XLOOKUP(M5523,匹配表1065!D:D,匹配表1065!F:F)*N5523</f>
        <v>12</v>
      </c>
    </row>
    <row r="5524" customHeight="1" spans="1:23">
      <c r="A5524" s="94" t="s">
        <v>877</v>
      </c>
      <c r="B5524" s="106">
        <v>46219</v>
      </c>
      <c r="C5524" s="91" t="str">
        <f t="shared" si="174"/>
        <v>7月第3周</v>
      </c>
      <c r="D5524" s="94" t="s">
        <v>919</v>
      </c>
      <c r="E5524" s="89" t="str">
        <f t="shared" si="175"/>
        <v>7月第3周--周4</v>
      </c>
      <c r="F5524" s="95" t="s">
        <v>27</v>
      </c>
      <c r="G5524" s="89" t="s">
        <v>63</v>
      </c>
      <c r="H5524" s="92" t="str">
        <f>_xlfn.XLOOKUP(O5524,匹配表1065!T:T,匹配表1065!W:W)</f>
        <v>南京市</v>
      </c>
      <c r="I5524" s="89" t="str">
        <f>_xlfn.XLOOKUP(O5524,匹配表1065!T:T,匹配表1065!X:X)</f>
        <v>PME2002</v>
      </c>
      <c r="J5524" s="95" t="s">
        <v>410</v>
      </c>
      <c r="K5524" s="89" cm="1">
        <f ca="1" t="array" ref="K5524:L5524">_xlfn.XLOOKUP(J5524,匹配表1065!Y:Y,匹配表1065!AA:AB)</f>
        <v>1</v>
      </c>
      <c r="L5524" s="89" t="str">
        <v>3个月以内</v>
      </c>
      <c r="M5524" s="92" t="s">
        <v>35</v>
      </c>
      <c r="N5524" s="95">
        <v>1</v>
      </c>
      <c r="O5524" s="93" t="str">
        <f>_xlfn.XLOOKUP(P5524,匹配表1065!U:U,匹配表1065!T:T)</f>
        <v>HO00000964</v>
      </c>
      <c r="P5524" s="109" t="s">
        <v>90</v>
      </c>
      <c r="Q5524" s="109" t="s">
        <v>484</v>
      </c>
      <c r="R5524" s="89" t="str">
        <f>_xlfn.XLOOKUP(Q5524,匹配表1065!L:L,匹配表1065!O:O)</f>
        <v>B</v>
      </c>
      <c r="S5524" s="93" t="str">
        <f>IFERROR(_xlfn.XLOOKUP(Q5524,匹配表1065!AI:AI,匹配表1065!AJ:AJ),"绿标")</f>
        <v>绿标</v>
      </c>
      <c r="T5524" s="93" t="str" cm="1">
        <f t="array" ref="T5524:U5524">_xlfn.XLOOKUP(Q5524,匹配表1065!L:L,匹配表1065!M:N)</f>
        <v>癫痫</v>
      </c>
      <c r="U5524" s="94" t="str">
        <v>神经内科</v>
      </c>
      <c r="V5524" s="95" t="s">
        <v>33</v>
      </c>
      <c r="W5524" s="93">
        <f>_xlfn.XLOOKUP(M5524,匹配表1065!D:D,匹配表1065!F:F)*N5524</f>
        <v>4</v>
      </c>
    </row>
    <row r="5525" customHeight="1" spans="1:23">
      <c r="A5525" s="94" t="s">
        <v>877</v>
      </c>
      <c r="B5525" s="106">
        <v>46219</v>
      </c>
      <c r="C5525" s="91" t="str">
        <f t="shared" si="174"/>
        <v>7月第3周</v>
      </c>
      <c r="D5525" s="94" t="s">
        <v>919</v>
      </c>
      <c r="E5525" s="89" t="str">
        <f t="shared" si="175"/>
        <v>7月第3周--周4</v>
      </c>
      <c r="F5525" s="95" t="s">
        <v>27</v>
      </c>
      <c r="G5525" s="89" t="s">
        <v>63</v>
      </c>
      <c r="H5525" s="92" t="str">
        <f>_xlfn.XLOOKUP(O5525,匹配表1065!T:T,匹配表1065!W:W)</f>
        <v>南京市</v>
      </c>
      <c r="I5525" s="89" t="str">
        <f>_xlfn.XLOOKUP(O5525,匹配表1065!T:T,匹配表1065!X:X)</f>
        <v>PME2002</v>
      </c>
      <c r="J5525" s="95" t="s">
        <v>410</v>
      </c>
      <c r="K5525" s="89" cm="1">
        <f ca="1" t="array" ref="K5525:L5525">_xlfn.XLOOKUP(J5525,匹配表1065!Y:Y,匹配表1065!AA:AB)</f>
        <v>1</v>
      </c>
      <c r="L5525" s="89" t="str">
        <v>3个月以内</v>
      </c>
      <c r="M5525" s="92" t="s">
        <v>35</v>
      </c>
      <c r="N5525" s="95">
        <v>1</v>
      </c>
      <c r="O5525" s="93" t="str">
        <f>_xlfn.XLOOKUP(P5525,匹配表1065!U:U,匹配表1065!T:T)</f>
        <v>HO00000964</v>
      </c>
      <c r="P5525" s="109" t="s">
        <v>90</v>
      </c>
      <c r="Q5525" s="109" t="s">
        <v>213</v>
      </c>
      <c r="R5525" s="89" t="str">
        <f>_xlfn.XLOOKUP(Q5525,匹配表1065!L:L,匹配表1065!O:O)</f>
        <v>A</v>
      </c>
      <c r="S5525" s="93" t="str">
        <f>IFERROR(_xlfn.XLOOKUP(Q5525,匹配表1065!AI:AI,匹配表1065!AJ:AJ),"绿标")</f>
        <v>红标</v>
      </c>
      <c r="T5525" s="93" t="str" cm="1">
        <f t="array" ref="T5525:U5525">_xlfn.XLOOKUP(Q5525,匹配表1065!L:L,匹配表1065!M:N)</f>
        <v>头痛</v>
      </c>
      <c r="U5525" s="94" t="str">
        <v>神经内科</v>
      </c>
      <c r="V5525" s="95" t="s">
        <v>33</v>
      </c>
      <c r="W5525" s="93">
        <f>_xlfn.XLOOKUP(M5525,匹配表1065!D:D,匹配表1065!F:F)*N5525</f>
        <v>4</v>
      </c>
    </row>
    <row r="5526" customHeight="1" spans="1:23">
      <c r="A5526" s="94" t="s">
        <v>877</v>
      </c>
      <c r="B5526" s="106">
        <v>46219</v>
      </c>
      <c r="C5526" s="91" t="str">
        <f t="shared" si="174"/>
        <v>7月第3周</v>
      </c>
      <c r="D5526" s="94" t="s">
        <v>919</v>
      </c>
      <c r="E5526" s="89" t="str">
        <f t="shared" si="175"/>
        <v>7月第3周--周4</v>
      </c>
      <c r="F5526" s="95" t="s">
        <v>27</v>
      </c>
      <c r="G5526" s="89" t="s">
        <v>63</v>
      </c>
      <c r="H5526" s="92" t="str">
        <f>_xlfn.XLOOKUP(O5526,匹配表1065!T:T,匹配表1065!W:W)</f>
        <v>南京市</v>
      </c>
      <c r="I5526" s="89" t="str">
        <f>_xlfn.XLOOKUP(O5526,匹配表1065!T:T,匹配表1065!X:X)</f>
        <v>PME2002</v>
      </c>
      <c r="J5526" s="95" t="s">
        <v>84</v>
      </c>
      <c r="K5526" s="89" cm="1">
        <f ca="1" t="array" ref="K5526:L5526">_xlfn.XLOOKUP(J5526,匹配表1065!Y:Y,匹配表1065!AA:AB)</f>
        <v>31</v>
      </c>
      <c r="L5526" s="89" t="str">
        <v>3个月以上</v>
      </c>
      <c r="M5526" s="92" t="s">
        <v>30</v>
      </c>
      <c r="N5526" s="95">
        <v>1</v>
      </c>
      <c r="O5526" s="93" t="str">
        <f>_xlfn.XLOOKUP(P5526,匹配表1065!U:U,匹配表1065!T:T)</f>
        <v>HO00111156</v>
      </c>
      <c r="P5526" s="109" t="s">
        <v>85</v>
      </c>
      <c r="Q5526" s="109" t="s">
        <v>86</v>
      </c>
      <c r="R5526" s="89" t="str">
        <f>_xlfn.XLOOKUP(Q5526,匹配表1065!L:L,匹配表1065!O:O)</f>
        <v>D</v>
      </c>
      <c r="S5526" s="93" t="str">
        <f>IFERROR(_xlfn.XLOOKUP(Q5526,匹配表1065!AI:AI,匹配表1065!AJ:AJ),"绿标")</f>
        <v>红标</v>
      </c>
      <c r="T5526" s="93" t="str" cm="1">
        <f t="array" ref="T5526:U5526">_xlfn.XLOOKUP(Q5526,匹配表1065!L:L,匹配表1065!M:N)</f>
        <v>头痛</v>
      </c>
      <c r="U5526" s="94" t="str">
        <v>神经内科</v>
      </c>
      <c r="V5526" s="95" t="s">
        <v>42</v>
      </c>
      <c r="W5526" s="93">
        <f>_xlfn.XLOOKUP(M5526,匹配表1065!D:D,匹配表1065!F:F)*N5526</f>
        <v>12</v>
      </c>
    </row>
    <row r="5527" customHeight="1" spans="1:23">
      <c r="A5527" s="94" t="s">
        <v>877</v>
      </c>
      <c r="B5527" s="106">
        <v>46219</v>
      </c>
      <c r="C5527" s="91" t="str">
        <f t="shared" si="174"/>
        <v>7月第3周</v>
      </c>
      <c r="D5527" s="94" t="s">
        <v>919</v>
      </c>
      <c r="E5527" s="89" t="str">
        <f t="shared" si="175"/>
        <v>7月第3周--周4</v>
      </c>
      <c r="F5527" s="95" t="s">
        <v>27</v>
      </c>
      <c r="G5527" s="89" t="s">
        <v>63</v>
      </c>
      <c r="H5527" s="92" t="str">
        <f>_xlfn.XLOOKUP(O5527,匹配表1065!T:T,匹配表1065!W:W)</f>
        <v>南京市</v>
      </c>
      <c r="I5527" s="89" t="str">
        <f>_xlfn.XLOOKUP(O5527,匹配表1065!T:T,匹配表1065!X:X)</f>
        <v>PME2002</v>
      </c>
      <c r="J5527" s="95" t="s">
        <v>84</v>
      </c>
      <c r="K5527" s="89" cm="1">
        <f ca="1" t="array" ref="K5527:L5527">_xlfn.XLOOKUP(J5527,匹配表1065!Y:Y,匹配表1065!AA:AB)</f>
        <v>31</v>
      </c>
      <c r="L5527" s="89" t="str">
        <v>3个月以上</v>
      </c>
      <c r="M5527" s="92" t="s">
        <v>30</v>
      </c>
      <c r="N5527" s="95">
        <v>1</v>
      </c>
      <c r="O5527" s="93" t="str">
        <f>_xlfn.XLOOKUP(P5527,匹配表1065!U:U,匹配表1065!T:T)</f>
        <v>HO00111156</v>
      </c>
      <c r="P5527" s="109" t="s">
        <v>85</v>
      </c>
      <c r="Q5527" s="109" t="s">
        <v>558</v>
      </c>
      <c r="R5527" s="89" t="str">
        <f>_xlfn.XLOOKUP(Q5527,匹配表1065!L:L,匹配表1065!O:O)</f>
        <v>C</v>
      </c>
      <c r="S5527" s="93" t="str">
        <f>IFERROR(_xlfn.XLOOKUP(Q5527,匹配表1065!AI:AI,匹配表1065!AJ:AJ),"绿标")</f>
        <v>黑标</v>
      </c>
      <c r="T5527" s="93" t="str" cm="1">
        <f t="array" ref="T5527:U5527">_xlfn.XLOOKUP(Q5527,匹配表1065!L:L,匹配表1065!M:N)</f>
        <v>眩晕</v>
      </c>
      <c r="U5527" s="94" t="str">
        <v>耳鼻喉科</v>
      </c>
      <c r="V5527" s="95" t="s">
        <v>100</v>
      </c>
      <c r="W5527" s="93">
        <f>_xlfn.XLOOKUP(M5527,匹配表1065!D:D,匹配表1065!F:F)*N5527</f>
        <v>12</v>
      </c>
    </row>
    <row r="5528" customHeight="1" spans="1:23">
      <c r="A5528" s="94" t="s">
        <v>877</v>
      </c>
      <c r="B5528" s="106">
        <v>46219</v>
      </c>
      <c r="C5528" s="91" t="str">
        <f t="shared" si="174"/>
        <v>7月第3周</v>
      </c>
      <c r="D5528" s="94" t="s">
        <v>919</v>
      </c>
      <c r="E5528" s="89" t="str">
        <f t="shared" si="175"/>
        <v>7月第3周--周4</v>
      </c>
      <c r="F5528" s="95" t="s">
        <v>27</v>
      </c>
      <c r="G5528" s="89" t="s">
        <v>63</v>
      </c>
      <c r="H5528" s="92" t="str">
        <f>_xlfn.XLOOKUP(O5528,匹配表1065!T:T,匹配表1065!W:W)</f>
        <v>南京市</v>
      </c>
      <c r="I5528" s="89" t="str">
        <f>_xlfn.XLOOKUP(O5528,匹配表1065!T:T,匹配表1065!X:X)</f>
        <v>PME2002</v>
      </c>
      <c r="J5528" s="95" t="s">
        <v>84</v>
      </c>
      <c r="K5528" s="89" cm="1">
        <f ca="1" t="array" ref="K5528:L5528">_xlfn.XLOOKUP(J5528,匹配表1065!Y:Y,匹配表1065!AA:AB)</f>
        <v>31</v>
      </c>
      <c r="L5528" s="89" t="str">
        <v>3个月以上</v>
      </c>
      <c r="M5528" s="92" t="s">
        <v>30</v>
      </c>
      <c r="N5528" s="95">
        <v>1</v>
      </c>
      <c r="O5528" s="93" t="str">
        <f>_xlfn.XLOOKUP(P5528,匹配表1065!U:U,匹配表1065!T:T)</f>
        <v>HO00039936</v>
      </c>
      <c r="P5528" s="109" t="s">
        <v>87</v>
      </c>
      <c r="Q5528" s="109" t="s">
        <v>88</v>
      </c>
      <c r="R5528" s="89" t="str">
        <f>_xlfn.XLOOKUP(Q5528,匹配表1065!L:L,匹配表1065!O:O)</f>
        <v>C</v>
      </c>
      <c r="S5528" s="93" t="str">
        <f>IFERROR(_xlfn.XLOOKUP(Q5528,匹配表1065!AI:AI,匹配表1065!AJ:AJ),"绿标")</f>
        <v>黑标</v>
      </c>
      <c r="T5528" s="93" t="str" cm="1">
        <f t="array" ref="T5528:U5528">_xlfn.XLOOKUP(Q5528,匹配表1065!L:L,匹配表1065!M:N)</f>
        <v>眩晕</v>
      </c>
      <c r="U5528" s="94" t="str">
        <v>耳鼻喉科</v>
      </c>
      <c r="V5528" s="95" t="s">
        <v>100</v>
      </c>
      <c r="W5528" s="93">
        <f>_xlfn.XLOOKUP(M5528,匹配表1065!D:D,匹配表1065!F:F)*N5528</f>
        <v>12</v>
      </c>
    </row>
    <row r="5529" customHeight="1" spans="1:23">
      <c r="A5529" s="94" t="s">
        <v>877</v>
      </c>
      <c r="B5529" s="106">
        <v>46219</v>
      </c>
      <c r="C5529" s="91" t="str">
        <f t="shared" si="174"/>
        <v>7月第3周</v>
      </c>
      <c r="D5529" s="94" t="s">
        <v>919</v>
      </c>
      <c r="E5529" s="89" t="str">
        <f t="shared" si="175"/>
        <v>7月第3周--周4</v>
      </c>
      <c r="F5529" s="95" t="s">
        <v>27</v>
      </c>
      <c r="G5529" s="95" t="s">
        <v>28</v>
      </c>
      <c r="H5529" s="92" t="str">
        <f>_xlfn.XLOOKUP(O5529,匹配表1065!T:T,匹配表1065!W:W)</f>
        <v>南京市</v>
      </c>
      <c r="I5529" s="89" t="str">
        <f>_xlfn.XLOOKUP(O5529,匹配表1065!T:T,匹配表1065!X:X)</f>
        <v>PME2006</v>
      </c>
      <c r="J5529" s="95" t="s">
        <v>29</v>
      </c>
      <c r="K5529" s="89" cm="1">
        <f ca="1" t="array" ref="K5529:L5529">_xlfn.XLOOKUP(J5529,匹配表1065!Y:Y,匹配表1065!AA:AB)</f>
        <v>15</v>
      </c>
      <c r="L5529" s="89" t="str">
        <v>3个月以上</v>
      </c>
      <c r="M5529" s="92" t="s">
        <v>30</v>
      </c>
      <c r="N5529" s="95">
        <v>1</v>
      </c>
      <c r="O5529" s="93" t="str">
        <f>_xlfn.XLOOKUP(P5529,匹配表1065!U:U,匹配表1065!T:T)</f>
        <v>HO00000959</v>
      </c>
      <c r="P5529" s="109" t="s">
        <v>196</v>
      </c>
      <c r="Q5529" s="109" t="s">
        <v>197</v>
      </c>
      <c r="R5529" s="89" t="str">
        <f>_xlfn.XLOOKUP(Q5529,匹配表1065!L:L,匹配表1065!O:O)</f>
        <v>C</v>
      </c>
      <c r="S5529" s="93" t="str">
        <f>IFERROR(_xlfn.XLOOKUP(Q5529,匹配表1065!AI:AI,匹配表1065!AJ:AJ),"绿标")</f>
        <v>红标</v>
      </c>
      <c r="T5529" s="93" t="str" cm="1">
        <f t="array" ref="T5529:U5529">_xlfn.XLOOKUP(Q5529,匹配表1065!L:L,匹配表1065!M:N)</f>
        <v>眩晕</v>
      </c>
      <c r="U5529" s="94" t="str">
        <v>神经内科</v>
      </c>
      <c r="V5529" s="95" t="s">
        <v>100</v>
      </c>
      <c r="W5529" s="93">
        <f>_xlfn.XLOOKUP(M5529,匹配表1065!D:D,匹配表1065!F:F)*N5529</f>
        <v>12</v>
      </c>
    </row>
    <row r="5530" customHeight="1" spans="1:23">
      <c r="A5530" s="94" t="s">
        <v>877</v>
      </c>
      <c r="B5530" s="106">
        <v>46219</v>
      </c>
      <c r="C5530" s="91" t="str">
        <f t="shared" si="174"/>
        <v>7月第3周</v>
      </c>
      <c r="D5530" s="94" t="s">
        <v>919</v>
      </c>
      <c r="E5530" s="89" t="str">
        <f t="shared" si="175"/>
        <v>7月第3周--周4</v>
      </c>
      <c r="F5530" s="95" t="s">
        <v>27</v>
      </c>
      <c r="G5530" s="95" t="s">
        <v>28</v>
      </c>
      <c r="H5530" s="92" t="str">
        <f>_xlfn.XLOOKUP(O5530,匹配表1065!T:T,匹配表1065!W:W)</f>
        <v>南京市</v>
      </c>
      <c r="I5530" s="89" t="str">
        <f>_xlfn.XLOOKUP(O5530,匹配表1065!T:T,匹配表1065!X:X)</f>
        <v>PME2006</v>
      </c>
      <c r="J5530" s="95" t="s">
        <v>29</v>
      </c>
      <c r="K5530" s="89" cm="1">
        <f ca="1" t="array" ref="K5530:L5530">_xlfn.XLOOKUP(J5530,匹配表1065!Y:Y,匹配表1065!AA:AB)</f>
        <v>15</v>
      </c>
      <c r="L5530" s="89" t="str">
        <v>3个月以上</v>
      </c>
      <c r="M5530" s="92" t="s">
        <v>55</v>
      </c>
      <c r="N5530" s="95">
        <v>1</v>
      </c>
      <c r="O5530" s="93" t="str">
        <f>_xlfn.XLOOKUP(P5530,匹配表1065!U:U,匹配表1065!T:T)</f>
        <v>HO00000965</v>
      </c>
      <c r="P5530" s="109" t="s">
        <v>31</v>
      </c>
      <c r="Q5530" s="109" t="s">
        <v>32</v>
      </c>
      <c r="R5530" s="89" t="str">
        <f>_xlfn.XLOOKUP(Q5530,匹配表1065!L:L,匹配表1065!O:O)</f>
        <v>A</v>
      </c>
      <c r="S5530" s="93" t="str">
        <f>IFERROR(_xlfn.XLOOKUP(Q5530,匹配表1065!AI:AI,匹配表1065!AJ:AJ),"绿标")</f>
        <v>绿标</v>
      </c>
      <c r="T5530" s="93" t="str" cm="1">
        <f t="array" ref="T5530:U5530">_xlfn.XLOOKUP(Q5530,匹配表1065!L:L,匹配表1065!M:N)</f>
        <v>头痛</v>
      </c>
      <c r="U5530" s="94" t="str">
        <v>神经内科</v>
      </c>
      <c r="V5530" s="95" t="s">
        <v>33</v>
      </c>
      <c r="W5530" s="93">
        <f>_xlfn.XLOOKUP(M5530,匹配表1065!D:D,匹配表1065!F:F)*N5530</f>
        <v>8</v>
      </c>
    </row>
    <row r="5531" customHeight="1" spans="1:23">
      <c r="A5531" s="94" t="s">
        <v>877</v>
      </c>
      <c r="B5531" s="106">
        <v>46219</v>
      </c>
      <c r="C5531" s="91" t="str">
        <f t="shared" si="174"/>
        <v>7月第3周</v>
      </c>
      <c r="D5531" s="94" t="s">
        <v>919</v>
      </c>
      <c r="E5531" s="89" t="str">
        <f t="shared" si="175"/>
        <v>7月第3周--周4</v>
      </c>
      <c r="F5531" s="95" t="s">
        <v>27</v>
      </c>
      <c r="G5531" s="95" t="s">
        <v>28</v>
      </c>
      <c r="H5531" s="92" t="str">
        <f>_xlfn.XLOOKUP(O5531,匹配表1065!T:T,匹配表1065!W:W)</f>
        <v>扬州市</v>
      </c>
      <c r="I5531" s="89" t="str">
        <f>_xlfn.XLOOKUP(O5531,匹配表1065!T:T,匹配表1065!X:X)</f>
        <v>PME2012</v>
      </c>
      <c r="J5531" s="95" t="s">
        <v>60</v>
      </c>
      <c r="K5531" s="89" cm="1">
        <f ca="1" t="array" ref="K5531:L5531">_xlfn.XLOOKUP(J5531,匹配表1065!Y:Y,匹配表1065!AA:AB)</f>
        <v>13</v>
      </c>
      <c r="L5531" s="89" t="str">
        <v>3个月以上</v>
      </c>
      <c r="M5531" s="92" t="s">
        <v>30</v>
      </c>
      <c r="N5531" s="95">
        <v>1</v>
      </c>
      <c r="O5531" s="93" t="str">
        <f>_xlfn.XLOOKUP(P5531,匹配表1065!U:U,匹配表1065!T:T)</f>
        <v>HO00000968</v>
      </c>
      <c r="P5531" s="109" t="s">
        <v>61</v>
      </c>
      <c r="Q5531" s="109" t="s">
        <v>62</v>
      </c>
      <c r="R5531" s="89" t="str">
        <f>_xlfn.XLOOKUP(Q5531,匹配表1065!L:L,匹配表1065!O:O)</f>
        <v>A</v>
      </c>
      <c r="S5531" s="93" t="str">
        <f>IFERROR(_xlfn.XLOOKUP(Q5531,匹配表1065!AI:AI,匹配表1065!AJ:AJ),"绿标")</f>
        <v>红标</v>
      </c>
      <c r="T5531" s="93" t="str" cm="1">
        <f t="array" ref="T5531:U5531">_xlfn.XLOOKUP(Q5531,匹配表1065!L:L,匹配表1065!M:N)</f>
        <v>头痛</v>
      </c>
      <c r="U5531" s="94" t="str">
        <v>神经内科</v>
      </c>
      <c r="V5531" s="95" t="s">
        <v>100</v>
      </c>
      <c r="W5531" s="93">
        <f>_xlfn.XLOOKUP(M5531,匹配表1065!D:D,匹配表1065!F:F)*N5531</f>
        <v>12</v>
      </c>
    </row>
    <row r="5532" customHeight="1" spans="1:23">
      <c r="A5532" s="94" t="s">
        <v>877</v>
      </c>
      <c r="B5532" s="106">
        <v>46219</v>
      </c>
      <c r="C5532" s="91" t="str">
        <f t="shared" si="174"/>
        <v>7月第3周</v>
      </c>
      <c r="D5532" s="94" t="s">
        <v>919</v>
      </c>
      <c r="E5532" s="89" t="str">
        <f t="shared" si="175"/>
        <v>7月第3周--周4</v>
      </c>
      <c r="F5532" s="95" t="s">
        <v>27</v>
      </c>
      <c r="G5532" s="95" t="s">
        <v>28</v>
      </c>
      <c r="H5532" s="92" t="str">
        <f>_xlfn.XLOOKUP(O5532,匹配表1065!T:T,匹配表1065!W:W)</f>
        <v>南京市</v>
      </c>
      <c r="I5532" s="89" t="str">
        <f>_xlfn.XLOOKUP(O5532,匹配表1065!T:T,匹配表1065!X:X)</f>
        <v>PME2039</v>
      </c>
      <c r="J5532" s="95" t="s">
        <v>39</v>
      </c>
      <c r="K5532" s="89" cm="1">
        <f ca="1" t="array" ref="K5532:L5532">_xlfn.XLOOKUP(J5532,匹配表1065!Y:Y,匹配表1065!AA:AB)</f>
        <v>7</v>
      </c>
      <c r="L5532" s="89" t="str">
        <v>3个月以上</v>
      </c>
      <c r="M5532" s="92" t="s">
        <v>55</v>
      </c>
      <c r="N5532" s="95">
        <v>1</v>
      </c>
      <c r="O5532" s="93" t="str">
        <f>_xlfn.XLOOKUP(P5532,匹配表1065!U:U,匹配表1065!T:T)</f>
        <v>HO00000971</v>
      </c>
      <c r="P5532" s="109" t="s">
        <v>40</v>
      </c>
      <c r="Q5532" s="109" t="s">
        <v>674</v>
      </c>
      <c r="R5532" s="89" t="str">
        <f>_xlfn.XLOOKUP(Q5532,匹配表1065!L:L,匹配表1065!O:O)</f>
        <v>D</v>
      </c>
      <c r="S5532" s="93" t="str">
        <f>IFERROR(_xlfn.XLOOKUP(Q5532,匹配表1065!AI:AI,匹配表1065!AJ:AJ),"绿标")</f>
        <v>绿标</v>
      </c>
      <c r="T5532" s="93" t="str" cm="1">
        <f t="array" ref="T5532:U5532">_xlfn.XLOOKUP(Q5532,匹配表1065!L:L,匹配表1065!M:N)</f>
        <v>疼痛</v>
      </c>
      <c r="U5532" s="94" t="str">
        <v>疼痛科</v>
      </c>
      <c r="V5532" s="95" t="s">
        <v>42</v>
      </c>
      <c r="W5532" s="93">
        <f>_xlfn.XLOOKUP(M5532,匹配表1065!D:D,匹配表1065!F:F)*N5532</f>
        <v>8</v>
      </c>
    </row>
    <row r="5533" customHeight="1" spans="1:23">
      <c r="A5533" s="94" t="s">
        <v>877</v>
      </c>
      <c r="B5533" s="106">
        <v>46219</v>
      </c>
      <c r="C5533" s="91" t="str">
        <f t="shared" si="174"/>
        <v>7月第3周</v>
      </c>
      <c r="D5533" s="94" t="s">
        <v>919</v>
      </c>
      <c r="E5533" s="89" t="str">
        <f t="shared" si="175"/>
        <v>7月第3周--周4</v>
      </c>
      <c r="F5533" s="95" t="s">
        <v>27</v>
      </c>
      <c r="G5533" s="95" t="s">
        <v>28</v>
      </c>
      <c r="H5533" s="92" t="str">
        <f>_xlfn.XLOOKUP(O5533,匹配表1065!T:T,匹配表1065!W:W)</f>
        <v>南京市</v>
      </c>
      <c r="I5533" s="89" t="str">
        <f>_xlfn.XLOOKUP(O5533,匹配表1065!T:T,匹配表1065!X:X)</f>
        <v>PME2005</v>
      </c>
      <c r="J5533" s="95" t="s">
        <v>54</v>
      </c>
      <c r="K5533" s="89" cm="1">
        <f ca="1" t="array" ref="K5533:L5533">_xlfn.XLOOKUP(J5533,匹配表1065!Y:Y,匹配表1065!AA:AB)</f>
        <v>3</v>
      </c>
      <c r="L5533" s="89" t="str">
        <v>3个月以上</v>
      </c>
      <c r="M5533" s="92" t="s">
        <v>55</v>
      </c>
      <c r="N5533" s="95">
        <v>1</v>
      </c>
      <c r="O5533" s="93" t="str">
        <f>_xlfn.XLOOKUP(P5533,匹配表1065!U:U,匹配表1065!T:T)</f>
        <v>HO00000975</v>
      </c>
      <c r="P5533" s="109" t="s">
        <v>56</v>
      </c>
      <c r="Q5533" s="109" t="s">
        <v>264</v>
      </c>
      <c r="R5533" s="89" t="str">
        <f>_xlfn.XLOOKUP(Q5533,匹配表1065!L:L,匹配表1065!O:O)</f>
        <v>A</v>
      </c>
      <c r="S5533" s="93" t="str">
        <f>IFERROR(_xlfn.XLOOKUP(Q5533,匹配表1065!AI:AI,匹配表1065!AJ:AJ),"绿标")</f>
        <v>红标</v>
      </c>
      <c r="T5533" s="93" t="str" cm="1">
        <f t="array" ref="T5533:U5533">_xlfn.XLOOKUP(Q5533,匹配表1065!L:L,匹配表1065!M:N)</f>
        <v>头痛</v>
      </c>
      <c r="U5533" s="94" t="str">
        <v>神经内科</v>
      </c>
      <c r="V5533" s="95" t="s">
        <v>33</v>
      </c>
      <c r="W5533" s="93">
        <f>_xlfn.XLOOKUP(M5533,匹配表1065!D:D,匹配表1065!F:F)*N5533</f>
        <v>8</v>
      </c>
    </row>
    <row r="5534" customHeight="1" spans="1:23">
      <c r="A5534" s="94" t="s">
        <v>877</v>
      </c>
      <c r="B5534" s="106">
        <v>46219</v>
      </c>
      <c r="C5534" s="91" t="str">
        <f t="shared" si="174"/>
        <v>7月第3周</v>
      </c>
      <c r="D5534" s="94" t="s">
        <v>919</v>
      </c>
      <c r="E5534" s="89" t="str">
        <f t="shared" si="175"/>
        <v>7月第3周--周4</v>
      </c>
      <c r="F5534" s="95" t="s">
        <v>27</v>
      </c>
      <c r="G5534" s="95" t="s">
        <v>28</v>
      </c>
      <c r="H5534" s="92" t="str">
        <f>_xlfn.XLOOKUP(O5534,匹配表1065!T:T,匹配表1065!W:W)</f>
        <v>常州市</v>
      </c>
      <c r="I5534" s="89" t="str">
        <f>_xlfn.XLOOKUP(O5534,匹配表1065!T:T,匹配表1065!X:X)</f>
        <v>PME2015</v>
      </c>
      <c r="J5534" s="95" t="s">
        <v>45</v>
      </c>
      <c r="K5534" s="89" cm="1">
        <f ca="1" t="array" ref="K5534:L5534">_xlfn.XLOOKUP(J5534,匹配表1065!Y:Y,匹配表1065!AA:AB)</f>
        <v>9</v>
      </c>
      <c r="L5534" s="89" t="str">
        <v>3个月以上</v>
      </c>
      <c r="M5534" s="92" t="s">
        <v>30</v>
      </c>
      <c r="N5534" s="95">
        <v>1</v>
      </c>
      <c r="O5534" s="93" t="str">
        <f>_xlfn.XLOOKUP(P5534,匹配表1065!U:U,匹配表1065!T:T)</f>
        <v>HO00000940</v>
      </c>
      <c r="P5534" s="109" t="s">
        <v>203</v>
      </c>
      <c r="Q5534" s="109" t="s">
        <v>204</v>
      </c>
      <c r="R5534" s="89" t="str">
        <f>_xlfn.XLOOKUP(Q5534,匹配表1065!L:L,匹配表1065!O:O)</f>
        <v>C</v>
      </c>
      <c r="S5534" s="93" t="str">
        <f>IFERROR(_xlfn.XLOOKUP(Q5534,匹配表1065!AI:AI,匹配表1065!AJ:AJ),"绿标")</f>
        <v>红标</v>
      </c>
      <c r="T5534" s="93" t="str" cm="1">
        <f t="array" ref="T5534:U5534">_xlfn.XLOOKUP(Q5534,匹配表1065!L:L,匹配表1065!M:N)</f>
        <v>眩晕</v>
      </c>
      <c r="U5534" s="94" t="str">
        <v>耳鼻喉科</v>
      </c>
      <c r="V5534" s="95" t="s">
        <v>100</v>
      </c>
      <c r="W5534" s="93">
        <f>_xlfn.XLOOKUP(M5534,匹配表1065!D:D,匹配表1065!F:F)*N5534</f>
        <v>12</v>
      </c>
    </row>
    <row r="5535" customHeight="1" spans="1:23">
      <c r="A5535" s="94" t="s">
        <v>877</v>
      </c>
      <c r="B5535" s="106">
        <v>46219</v>
      </c>
      <c r="C5535" s="91" t="str">
        <f t="shared" si="174"/>
        <v>7月第3周</v>
      </c>
      <c r="D5535" s="94" t="s">
        <v>919</v>
      </c>
      <c r="E5535" s="89" t="str">
        <f t="shared" si="175"/>
        <v>7月第3周--周4</v>
      </c>
      <c r="F5535" s="95" t="s">
        <v>27</v>
      </c>
      <c r="G5535" s="95" t="s">
        <v>28</v>
      </c>
      <c r="H5535" s="92" t="str">
        <f>_xlfn.XLOOKUP(O5535,匹配表1065!T:T,匹配表1065!W:W)</f>
        <v>常州市</v>
      </c>
      <c r="I5535" s="89" t="str">
        <f>_xlfn.XLOOKUP(O5535,匹配表1065!T:T,匹配表1065!X:X)</f>
        <v>PME2015</v>
      </c>
      <c r="J5535" s="95" t="s">
        <v>45</v>
      </c>
      <c r="K5535" s="89" cm="1">
        <f ca="1" t="array" ref="K5535:L5535">_xlfn.XLOOKUP(J5535,匹配表1065!Y:Y,匹配表1065!AA:AB)</f>
        <v>9</v>
      </c>
      <c r="L5535" s="89" t="str">
        <v>3个月以上</v>
      </c>
      <c r="M5535" s="92" t="s">
        <v>35</v>
      </c>
      <c r="N5535" s="95">
        <v>1</v>
      </c>
      <c r="O5535" s="93" t="str">
        <f>_xlfn.XLOOKUP(P5535,匹配表1065!U:U,匹配表1065!T:T)</f>
        <v>HO00000940</v>
      </c>
      <c r="P5535" s="109" t="s">
        <v>203</v>
      </c>
      <c r="Q5535" s="109" t="s">
        <v>373</v>
      </c>
      <c r="R5535" s="89" t="str">
        <f>_xlfn.XLOOKUP(Q5535,匹配表1065!L:L,匹配表1065!O:O)</f>
        <v>C</v>
      </c>
      <c r="S5535" s="93" t="str">
        <f>IFERROR(_xlfn.XLOOKUP(Q5535,匹配表1065!AI:AI,匹配表1065!AJ:AJ),"绿标")</f>
        <v>绿标</v>
      </c>
      <c r="T5535" s="93" t="str" cm="1">
        <f t="array" ref="T5535:U5535">_xlfn.XLOOKUP(Q5535,匹配表1065!L:L,匹配表1065!M:N)</f>
        <v>眩晕</v>
      </c>
      <c r="U5535" s="94" t="str">
        <v>耳鼻喉科</v>
      </c>
      <c r="V5535" s="95" t="s">
        <v>100</v>
      </c>
      <c r="W5535" s="93">
        <f>_xlfn.XLOOKUP(M5535,匹配表1065!D:D,匹配表1065!F:F)*N5535</f>
        <v>4</v>
      </c>
    </row>
    <row r="5536" customHeight="1" spans="1:23">
      <c r="A5536" s="94" t="s">
        <v>877</v>
      </c>
      <c r="B5536" s="106">
        <v>46219</v>
      </c>
      <c r="C5536" s="91" t="str">
        <f t="shared" si="174"/>
        <v>7月第3周</v>
      </c>
      <c r="D5536" s="94" t="s">
        <v>919</v>
      </c>
      <c r="E5536" s="89" t="str">
        <f t="shared" si="175"/>
        <v>7月第3周--周4</v>
      </c>
      <c r="F5536" s="95" t="s">
        <v>27</v>
      </c>
      <c r="G5536" s="95" t="s">
        <v>28</v>
      </c>
      <c r="H5536" s="92" t="str">
        <f>_xlfn.XLOOKUP(O5536,匹配表1065!T:T,匹配表1065!W:W)</f>
        <v>南京市</v>
      </c>
      <c r="I5536" s="89" t="str">
        <f>_xlfn.XLOOKUP(O5536,匹配表1065!T:T,匹配表1065!X:X)</f>
        <v>PME2040</v>
      </c>
      <c r="J5536" s="89" t="s">
        <v>50</v>
      </c>
      <c r="K5536" s="89" t="e" cm="1">
        <f ca="1" t="array" ref="K5536">_xlfn.XLOOKUP(J5536,匹配表1065!Y:Y,匹配表1065!AA:AB)</f>
        <v>#N/A</v>
      </c>
      <c r="L5536" s="89"/>
      <c r="M5536" s="92" t="s">
        <v>55</v>
      </c>
      <c r="N5536" s="95">
        <v>1</v>
      </c>
      <c r="O5536" s="93" t="str">
        <f>_xlfn.XLOOKUP(P5536,匹配表1065!U:U,匹配表1065!T:T)</f>
        <v>HO00000966</v>
      </c>
      <c r="P5536" s="109" t="s">
        <v>51</v>
      </c>
      <c r="Q5536" s="109" t="s">
        <v>576</v>
      </c>
      <c r="R5536" s="89" t="str">
        <f>_xlfn.XLOOKUP(Q5536,匹配表1065!L:L,匹配表1065!O:O)</f>
        <v>A</v>
      </c>
      <c r="S5536" s="93" t="str">
        <f>IFERROR(_xlfn.XLOOKUP(Q5536,匹配表1065!AI:AI,匹配表1065!AJ:AJ),"绿标")</f>
        <v>红标</v>
      </c>
      <c r="T5536" s="93" t="str" cm="1">
        <f t="array" ref="T5536:U5536">_xlfn.XLOOKUP(Q5536,匹配表1065!L:L,匹配表1065!M:N)</f>
        <v>头痛</v>
      </c>
      <c r="U5536" s="94" t="str">
        <v>神经内科</v>
      </c>
      <c r="V5536" s="95" t="s">
        <v>33</v>
      </c>
      <c r="W5536" s="93">
        <f>_xlfn.XLOOKUP(M5536,匹配表1065!D:D,匹配表1065!F:F)*N5536</f>
        <v>8</v>
      </c>
    </row>
    <row r="5537" customHeight="1" spans="1:23">
      <c r="A5537" s="94" t="s">
        <v>877</v>
      </c>
      <c r="B5537" s="106">
        <v>46219</v>
      </c>
      <c r="C5537" s="91" t="str">
        <f t="shared" si="174"/>
        <v>7月第3周</v>
      </c>
      <c r="D5537" s="94" t="s">
        <v>919</v>
      </c>
      <c r="E5537" s="89" t="str">
        <f t="shared" si="175"/>
        <v>7月第3周--周4</v>
      </c>
      <c r="F5537" s="95" t="s">
        <v>27</v>
      </c>
      <c r="G5537" s="95" t="s">
        <v>167</v>
      </c>
      <c r="H5537" s="92" t="str">
        <f>_xlfn.XLOOKUP(O5537,匹配表1065!T:T,匹配表1065!W:W)</f>
        <v>无锡市</v>
      </c>
      <c r="I5537" s="89" t="str">
        <f>_xlfn.XLOOKUP(O5537,匹配表1065!T:T,匹配表1065!X:X)</f>
        <v>PME2014</v>
      </c>
      <c r="J5537" s="95" t="s">
        <v>581</v>
      </c>
      <c r="K5537" s="89" cm="1">
        <f ca="1" t="array" ref="K5537:L5537">_xlfn.XLOOKUP(J5537,匹配表1065!Y:Y,匹配表1065!AA:AB)</f>
        <v>1</v>
      </c>
      <c r="L5537" s="89" t="str">
        <v>3个月以内</v>
      </c>
      <c r="M5537" s="92" t="s">
        <v>55</v>
      </c>
      <c r="N5537" s="95">
        <v>1</v>
      </c>
      <c r="O5537" s="93" t="str">
        <f>_xlfn.XLOOKUP(P5537,匹配表1065!U:U,匹配表1065!T:T)</f>
        <v>HO00001114</v>
      </c>
      <c r="P5537" s="109" t="s">
        <v>628</v>
      </c>
      <c r="Q5537" s="109" t="s">
        <v>915</v>
      </c>
      <c r="R5537" s="89" t="str">
        <f>_xlfn.XLOOKUP(Q5537,匹配表1065!L:L,匹配表1065!O:O)</f>
        <v>B</v>
      </c>
      <c r="S5537" s="93" t="str">
        <f>IFERROR(_xlfn.XLOOKUP(Q5537,匹配表1065!AI:AI,匹配表1065!AJ:AJ),"绿标")</f>
        <v>绿标</v>
      </c>
      <c r="T5537" s="93" t="str" cm="1">
        <f t="array" ref="T5537:U5537">_xlfn.XLOOKUP(Q5537,匹配表1065!L:L,匹配表1065!M:N)</f>
        <v>脑血管</v>
      </c>
      <c r="U5537" s="94" t="str">
        <v>神经内科</v>
      </c>
      <c r="V5537" s="95" t="s">
        <v>42</v>
      </c>
      <c r="W5537" s="93">
        <f>_xlfn.XLOOKUP(M5537,匹配表1065!D:D,匹配表1065!F:F)*N5537</f>
        <v>8</v>
      </c>
    </row>
    <row r="5538" customHeight="1" spans="1:23">
      <c r="A5538" s="94" t="s">
        <v>877</v>
      </c>
      <c r="B5538" s="106">
        <v>46219</v>
      </c>
      <c r="C5538" s="91" t="str">
        <f t="shared" si="174"/>
        <v>7月第3周</v>
      </c>
      <c r="D5538" s="94" t="s">
        <v>919</v>
      </c>
      <c r="E5538" s="89" t="str">
        <f t="shared" si="175"/>
        <v>7月第3周--周4</v>
      </c>
      <c r="F5538" s="95" t="s">
        <v>27</v>
      </c>
      <c r="G5538" s="95" t="s">
        <v>167</v>
      </c>
      <c r="H5538" s="92" t="str">
        <f>_xlfn.XLOOKUP(O5538,匹配表1065!T:T,匹配表1065!W:W)</f>
        <v>苏州市</v>
      </c>
      <c r="I5538" s="89" t="str">
        <f>_xlfn.XLOOKUP(O5538,匹配表1065!T:T,匹配表1065!X:X)</f>
        <v>PME2016</v>
      </c>
      <c r="J5538" s="95" t="s">
        <v>173</v>
      </c>
      <c r="K5538" s="89" cm="1">
        <f ca="1" t="array" ref="K5538:L5538">_xlfn.XLOOKUP(J5538,匹配表1065!Y:Y,匹配表1065!AA:AB)</f>
        <v>1</v>
      </c>
      <c r="L5538" s="89" t="str">
        <v>3个月以内</v>
      </c>
      <c r="M5538" s="92" t="s">
        <v>30</v>
      </c>
      <c r="N5538" s="95">
        <v>2</v>
      </c>
      <c r="O5538" s="93" t="str">
        <f>_xlfn.XLOOKUP(P5538,匹配表1065!U:U,匹配表1065!T:T)</f>
        <v>HO00001048</v>
      </c>
      <c r="P5538" s="109" t="s">
        <v>176</v>
      </c>
      <c r="Q5538" s="109" t="s">
        <v>290</v>
      </c>
      <c r="R5538" s="89" t="str">
        <f>_xlfn.XLOOKUP(Q5538,匹配表1065!L:L,匹配表1065!O:O)</f>
        <v>A</v>
      </c>
      <c r="S5538" s="93" t="str">
        <f>IFERROR(_xlfn.XLOOKUP(Q5538,匹配表1065!AI:AI,匹配表1065!AJ:AJ),"绿标")</f>
        <v>红标</v>
      </c>
      <c r="T5538" s="93" t="str" cm="1">
        <f t="array" ref="T5538:U5538">_xlfn.XLOOKUP(Q5538,匹配表1065!L:L,匹配表1065!M:N)</f>
        <v>头痛</v>
      </c>
      <c r="U5538" s="94" t="str">
        <v>神经内科</v>
      </c>
      <c r="V5538" s="95" t="s">
        <v>100</v>
      </c>
      <c r="W5538" s="93">
        <f>_xlfn.XLOOKUP(M5538,匹配表1065!D:D,匹配表1065!F:F)*N5538</f>
        <v>24</v>
      </c>
    </row>
    <row r="5539" customHeight="1" spans="1:23">
      <c r="A5539" s="94" t="s">
        <v>877</v>
      </c>
      <c r="B5539" s="106">
        <v>46219</v>
      </c>
      <c r="C5539" s="91" t="str">
        <f t="shared" si="174"/>
        <v>7月第3周</v>
      </c>
      <c r="D5539" s="94" t="s">
        <v>919</v>
      </c>
      <c r="E5539" s="89" t="str">
        <f t="shared" si="175"/>
        <v>7月第3周--周4</v>
      </c>
      <c r="F5539" s="95" t="s">
        <v>27</v>
      </c>
      <c r="G5539" s="95" t="s">
        <v>167</v>
      </c>
      <c r="H5539" s="92" t="str">
        <f>_xlfn.XLOOKUP(O5539,匹配表1065!T:T,匹配表1065!W:W)</f>
        <v>苏州市</v>
      </c>
      <c r="I5539" s="89" t="str">
        <f>_xlfn.XLOOKUP(O5539,匹配表1065!T:T,匹配表1065!X:X)</f>
        <v>PME2016</v>
      </c>
      <c r="J5539" s="95" t="s">
        <v>173</v>
      </c>
      <c r="K5539" s="89" cm="1">
        <f ca="1" t="array" ref="K5539:L5539">_xlfn.XLOOKUP(J5539,匹配表1065!Y:Y,匹配表1065!AA:AB)</f>
        <v>1</v>
      </c>
      <c r="L5539" s="89" t="str">
        <v>3个月以内</v>
      </c>
      <c r="M5539" s="92" t="s">
        <v>30</v>
      </c>
      <c r="N5539" s="95">
        <v>1</v>
      </c>
      <c r="O5539" s="93" t="str">
        <f>_xlfn.XLOOKUP(P5539,匹配表1065!U:U,匹配表1065!T:T)</f>
        <v>HO00001048</v>
      </c>
      <c r="P5539" s="109" t="s">
        <v>176</v>
      </c>
      <c r="Q5539" s="109" t="s">
        <v>426</v>
      </c>
      <c r="R5539" s="89" t="str">
        <f>_xlfn.XLOOKUP(Q5539,匹配表1065!L:L,匹配表1065!O:O)</f>
        <v>C</v>
      </c>
      <c r="S5539" s="93" t="str">
        <f>IFERROR(_xlfn.XLOOKUP(Q5539,匹配表1065!AI:AI,匹配表1065!AJ:AJ),"绿标")</f>
        <v>红标</v>
      </c>
      <c r="T5539" s="93" t="str" cm="1">
        <f t="array" ref="T5539:U5539">_xlfn.XLOOKUP(Q5539,匹配表1065!L:L,匹配表1065!M:N)</f>
        <v>眩晕</v>
      </c>
      <c r="U5539" s="94" t="str">
        <v>耳鼻喉科</v>
      </c>
      <c r="V5539" s="95" t="s">
        <v>100</v>
      </c>
      <c r="W5539" s="93">
        <f>_xlfn.XLOOKUP(M5539,匹配表1065!D:D,匹配表1065!F:F)*N5539</f>
        <v>12</v>
      </c>
    </row>
    <row r="5540" customHeight="1" spans="1:23">
      <c r="A5540" s="94" t="s">
        <v>877</v>
      </c>
      <c r="B5540" s="106">
        <v>46219</v>
      </c>
      <c r="C5540" s="91" t="str">
        <f t="shared" si="174"/>
        <v>7月第3周</v>
      </c>
      <c r="D5540" s="94" t="s">
        <v>919</v>
      </c>
      <c r="E5540" s="89" t="str">
        <f t="shared" si="175"/>
        <v>7月第3周--周4</v>
      </c>
      <c r="F5540" s="95" t="s">
        <v>27</v>
      </c>
      <c r="G5540" s="95" t="s">
        <v>167</v>
      </c>
      <c r="H5540" s="92" t="str">
        <f>_xlfn.XLOOKUP(O5540,匹配表1065!T:T,匹配表1065!W:W)</f>
        <v>南通市</v>
      </c>
      <c r="I5540" s="89" t="str">
        <f>_xlfn.XLOOKUP(O5540,匹配表1065!T:T,匹配表1065!X:X)</f>
        <v>PME2013</v>
      </c>
      <c r="J5540" s="95" t="s">
        <v>180</v>
      </c>
      <c r="K5540" s="89" cm="1">
        <f ca="1" t="array" ref="K5540:L5540">_xlfn.XLOOKUP(J5540,匹配表1065!Y:Y,匹配表1065!AA:AB)</f>
        <v>51</v>
      </c>
      <c r="L5540" s="89" t="str">
        <v>3个月以上</v>
      </c>
      <c r="M5540" s="92" t="s">
        <v>30</v>
      </c>
      <c r="N5540" s="95">
        <v>2</v>
      </c>
      <c r="O5540" s="93" t="str">
        <f>_xlfn.XLOOKUP(P5540,匹配表1065!U:U,匹配表1065!T:T)</f>
        <v>HO00001021</v>
      </c>
      <c r="P5540" s="109" t="s">
        <v>181</v>
      </c>
      <c r="Q5540" s="109" t="s">
        <v>182</v>
      </c>
      <c r="R5540" s="89" t="str">
        <f>_xlfn.XLOOKUP(Q5540,匹配表1065!L:L,匹配表1065!O:O)</f>
        <v>C</v>
      </c>
      <c r="S5540" s="93" t="str">
        <f>IFERROR(_xlfn.XLOOKUP(Q5540,匹配表1065!AI:AI,匹配表1065!AJ:AJ),"绿标")</f>
        <v>红标</v>
      </c>
      <c r="T5540" s="93" t="str" cm="1">
        <f t="array" ref="T5540:U5540">_xlfn.XLOOKUP(Q5540,匹配表1065!L:L,匹配表1065!M:N)</f>
        <v>眩晕</v>
      </c>
      <c r="U5540" s="94" t="str">
        <v>神经内科</v>
      </c>
      <c r="V5540" s="95" t="s">
        <v>100</v>
      </c>
      <c r="W5540" s="93">
        <f>_xlfn.XLOOKUP(M5540,匹配表1065!D:D,匹配表1065!F:F)*N5540</f>
        <v>24</v>
      </c>
    </row>
    <row r="5541" customHeight="1" spans="1:23">
      <c r="A5541" s="94" t="s">
        <v>877</v>
      </c>
      <c r="B5541" s="106">
        <v>46219</v>
      </c>
      <c r="C5541" s="91" t="str">
        <f t="shared" si="174"/>
        <v>7月第3周</v>
      </c>
      <c r="D5541" s="94" t="s">
        <v>919</v>
      </c>
      <c r="E5541" s="89" t="str">
        <f t="shared" si="175"/>
        <v>7月第3周--周4</v>
      </c>
      <c r="F5541" s="95" t="s">
        <v>27</v>
      </c>
      <c r="G5541" s="95" t="s">
        <v>167</v>
      </c>
      <c r="H5541" s="92" t="str">
        <f>_xlfn.XLOOKUP(O5541,匹配表1065!T:T,匹配表1065!W:W)</f>
        <v>南通市</v>
      </c>
      <c r="I5541" s="89" t="str">
        <f>_xlfn.XLOOKUP(O5541,匹配表1065!T:T,匹配表1065!X:X)</f>
        <v>PME2013</v>
      </c>
      <c r="J5541" s="95" t="s">
        <v>180</v>
      </c>
      <c r="K5541" s="89" cm="1">
        <f ca="1" t="array" ref="K5541:L5541">_xlfn.XLOOKUP(J5541,匹配表1065!Y:Y,匹配表1065!AA:AB)</f>
        <v>51</v>
      </c>
      <c r="L5541" s="89" t="str">
        <v>3个月以上</v>
      </c>
      <c r="M5541" s="92" t="s">
        <v>30</v>
      </c>
      <c r="N5541" s="95">
        <v>1</v>
      </c>
      <c r="O5541" s="93" t="str">
        <f>_xlfn.XLOOKUP(P5541,匹配表1065!U:U,匹配表1065!T:T)</f>
        <v>HO00001066</v>
      </c>
      <c r="P5541" s="109" t="s">
        <v>183</v>
      </c>
      <c r="Q5541" s="109" t="s">
        <v>352</v>
      </c>
      <c r="R5541" s="89" t="str">
        <f>_xlfn.XLOOKUP(Q5541,匹配表1065!L:L,匹配表1065!O:O)</f>
        <v>C</v>
      </c>
      <c r="S5541" s="93" t="str">
        <f>IFERROR(_xlfn.XLOOKUP(Q5541,匹配表1065!AI:AI,匹配表1065!AJ:AJ),"绿标")</f>
        <v>绿标</v>
      </c>
      <c r="T5541" s="93" t="str" cm="1">
        <f t="array" ref="T5541:U5541">_xlfn.XLOOKUP(Q5541,匹配表1065!L:L,匹配表1065!M:N)</f>
        <v>眩晕</v>
      </c>
      <c r="U5541" s="94" t="str">
        <v>耳鼻喉科</v>
      </c>
      <c r="V5541" s="95" t="s">
        <v>100</v>
      </c>
      <c r="W5541" s="93">
        <f>_xlfn.XLOOKUP(M5541,匹配表1065!D:D,匹配表1065!F:F)*N5541</f>
        <v>12</v>
      </c>
    </row>
    <row r="5542" customHeight="1" spans="1:23">
      <c r="A5542" s="94" t="s">
        <v>877</v>
      </c>
      <c r="B5542" s="106">
        <v>46219</v>
      </c>
      <c r="C5542" s="91" t="str">
        <f t="shared" si="174"/>
        <v>7月第3周</v>
      </c>
      <c r="D5542" s="94" t="s">
        <v>919</v>
      </c>
      <c r="E5542" s="89" t="str">
        <f t="shared" si="175"/>
        <v>7月第3周--周4</v>
      </c>
      <c r="F5542" s="95" t="s">
        <v>27</v>
      </c>
      <c r="G5542" s="95" t="s">
        <v>167</v>
      </c>
      <c r="H5542" s="92" t="str">
        <f>_xlfn.XLOOKUP(O5542,匹配表1065!T:T,匹配表1065!W:W)</f>
        <v>苏州市</v>
      </c>
      <c r="I5542" s="89" t="str">
        <f>_xlfn.XLOOKUP(O5542,匹配表1065!T:T,匹配表1065!X:X)</f>
        <v>PME2010</v>
      </c>
      <c r="J5542" s="95" t="s">
        <v>186</v>
      </c>
      <c r="K5542" s="89" cm="1">
        <f ca="1" t="array" ref="K5542:L5542">_xlfn.XLOOKUP(J5542,匹配表1065!Y:Y,匹配表1065!AA:AB)</f>
        <v>6</v>
      </c>
      <c r="L5542" s="89" t="str">
        <v>3个月以上</v>
      </c>
      <c r="M5542" s="92" t="s">
        <v>30</v>
      </c>
      <c r="N5542" s="95">
        <v>1</v>
      </c>
      <c r="O5542" s="93" t="str">
        <f>_xlfn.XLOOKUP(P5542,匹配表1065!U:U,匹配表1065!T:T)</f>
        <v>HO00001051</v>
      </c>
      <c r="P5542" s="109" t="s">
        <v>191</v>
      </c>
      <c r="Q5542" s="109" t="s">
        <v>217</v>
      </c>
      <c r="R5542" s="89" t="str">
        <f>_xlfn.XLOOKUP(Q5542,匹配表1065!L:L,匹配表1065!O:O)</f>
        <v>A</v>
      </c>
      <c r="S5542" s="93" t="str">
        <f>IFERROR(_xlfn.XLOOKUP(Q5542,匹配表1065!AI:AI,匹配表1065!AJ:AJ),"绿标")</f>
        <v>红标</v>
      </c>
      <c r="T5542" s="93" t="str" cm="1">
        <f t="array" ref="T5542:U5542">_xlfn.XLOOKUP(Q5542,匹配表1065!L:L,匹配表1065!M:N)</f>
        <v>头痛</v>
      </c>
      <c r="U5542" s="94" t="str">
        <v>神经内科</v>
      </c>
      <c r="V5542" s="95" t="s">
        <v>100</v>
      </c>
      <c r="W5542" s="93">
        <f>_xlfn.XLOOKUP(M5542,匹配表1065!D:D,匹配表1065!F:F)*N5542</f>
        <v>12</v>
      </c>
    </row>
    <row r="5543" customHeight="1" spans="1:23">
      <c r="A5543" s="94" t="s">
        <v>877</v>
      </c>
      <c r="B5543" s="106">
        <v>46219</v>
      </c>
      <c r="C5543" s="91" t="str">
        <f t="shared" si="174"/>
        <v>7月第3周</v>
      </c>
      <c r="D5543" s="94" t="s">
        <v>919</v>
      </c>
      <c r="E5543" s="89" t="str">
        <f t="shared" si="175"/>
        <v>7月第3周--周4</v>
      </c>
      <c r="F5543" s="95" t="s">
        <v>27</v>
      </c>
      <c r="G5543" s="95" t="s">
        <v>167</v>
      </c>
      <c r="H5543" s="92" t="str">
        <f>_xlfn.XLOOKUP(O5543,匹配表1065!T:T,匹配表1065!W:W)</f>
        <v>苏州市</v>
      </c>
      <c r="I5543" s="89" t="str">
        <f>_xlfn.XLOOKUP(O5543,匹配表1065!T:T,匹配表1065!X:X)</f>
        <v>PME2010</v>
      </c>
      <c r="J5543" s="95" t="s">
        <v>186</v>
      </c>
      <c r="K5543" s="89" cm="1">
        <f ca="1" t="array" ref="K5543:L5543">_xlfn.XLOOKUP(J5543,匹配表1065!Y:Y,匹配表1065!AA:AB)</f>
        <v>6</v>
      </c>
      <c r="L5543" s="89" t="str">
        <v>3个月以上</v>
      </c>
      <c r="M5543" s="92" t="s">
        <v>35</v>
      </c>
      <c r="N5543" s="95">
        <v>1</v>
      </c>
      <c r="O5543" s="93" t="str">
        <f>_xlfn.XLOOKUP(P5543,匹配表1065!U:U,匹配表1065!T:T)</f>
        <v>HO00001051</v>
      </c>
      <c r="P5543" s="109" t="s">
        <v>191</v>
      </c>
      <c r="Q5543" s="109" t="s">
        <v>192</v>
      </c>
      <c r="R5543" s="89" t="str">
        <f>_xlfn.XLOOKUP(Q5543,匹配表1065!L:L,匹配表1065!O:O)</f>
        <v>B</v>
      </c>
      <c r="S5543" s="93" t="str">
        <f>IFERROR(_xlfn.XLOOKUP(Q5543,匹配表1065!AI:AI,匹配表1065!AJ:AJ),"绿标")</f>
        <v>绿标</v>
      </c>
      <c r="T5543" s="93" t="str" cm="1">
        <f t="array" ref="T5543:U5543">_xlfn.XLOOKUP(Q5543,匹配表1065!L:L,匹配表1065!M:N)</f>
        <v>抑郁焦虑</v>
      </c>
      <c r="U5543" s="94" t="str">
        <v>神经内科</v>
      </c>
      <c r="V5543" s="95" t="s">
        <v>33</v>
      </c>
      <c r="W5543" s="93">
        <f>_xlfn.XLOOKUP(M5543,匹配表1065!D:D,匹配表1065!F:F)*N5543</f>
        <v>4</v>
      </c>
    </row>
    <row r="5544" customHeight="1" spans="1:23">
      <c r="A5544" s="94" t="s">
        <v>877</v>
      </c>
      <c r="B5544" s="106">
        <v>46219</v>
      </c>
      <c r="C5544" s="91" t="str">
        <f t="shared" si="174"/>
        <v>7月第3周</v>
      </c>
      <c r="D5544" s="94" t="s">
        <v>919</v>
      </c>
      <c r="E5544" s="89" t="str">
        <f t="shared" si="175"/>
        <v>7月第3周--周4</v>
      </c>
      <c r="F5544" s="95" t="s">
        <v>27</v>
      </c>
      <c r="G5544" s="95" t="s">
        <v>167</v>
      </c>
      <c r="H5544" s="92" t="str">
        <f>_xlfn.XLOOKUP(O5544,匹配表1065!T:T,匹配表1065!W:W)</f>
        <v>苏州市</v>
      </c>
      <c r="I5544" s="89" t="str">
        <f>_xlfn.XLOOKUP(O5544,匹配表1065!T:T,匹配表1065!X:X)</f>
        <v>PME2010</v>
      </c>
      <c r="J5544" s="95" t="s">
        <v>186</v>
      </c>
      <c r="K5544" s="89" cm="1">
        <f ca="1" t="array" ref="K5544:L5544">_xlfn.XLOOKUP(J5544,匹配表1065!Y:Y,匹配表1065!AA:AB)</f>
        <v>6</v>
      </c>
      <c r="L5544" s="89" t="str">
        <v>3个月以上</v>
      </c>
      <c r="M5544" s="92" t="s">
        <v>35</v>
      </c>
      <c r="N5544" s="95">
        <v>1</v>
      </c>
      <c r="O5544" s="93" t="str">
        <f>_xlfn.XLOOKUP(P5544,匹配表1065!U:U,匹配表1065!T:T)</f>
        <v>HO00001056</v>
      </c>
      <c r="P5544" s="109" t="s">
        <v>326</v>
      </c>
      <c r="Q5544" s="109" t="s">
        <v>696</v>
      </c>
      <c r="R5544" s="89" t="str">
        <f>_xlfn.XLOOKUP(Q5544,匹配表1065!L:L,匹配表1065!O:O)</f>
        <v>C</v>
      </c>
      <c r="S5544" s="93" t="str">
        <f>IFERROR(_xlfn.XLOOKUP(Q5544,匹配表1065!AI:AI,匹配表1065!AJ:AJ),"绿标")</f>
        <v>绿标</v>
      </c>
      <c r="T5544" s="93" t="str" cm="1">
        <f t="array" ref="T5544:U5544">_xlfn.XLOOKUP(Q5544,匹配表1065!L:L,匹配表1065!M:N)</f>
        <v>眩晕</v>
      </c>
      <c r="U5544" s="94" t="str">
        <v>耳鼻喉科</v>
      </c>
      <c r="V5544" s="95" t="s">
        <v>33</v>
      </c>
      <c r="W5544" s="93">
        <f>_xlfn.XLOOKUP(M5544,匹配表1065!D:D,匹配表1065!F:F)*N5544</f>
        <v>4</v>
      </c>
    </row>
    <row r="5545" customHeight="1" spans="1:23">
      <c r="A5545" s="94" t="s">
        <v>877</v>
      </c>
      <c r="B5545" s="106">
        <v>46219</v>
      </c>
      <c r="C5545" s="91" t="str">
        <f t="shared" si="174"/>
        <v>7月第3周</v>
      </c>
      <c r="D5545" s="94" t="s">
        <v>919</v>
      </c>
      <c r="E5545" s="89" t="str">
        <f t="shared" si="175"/>
        <v>7月第3周--周4</v>
      </c>
      <c r="F5545" s="95" t="s">
        <v>27</v>
      </c>
      <c r="G5545" s="95" t="s">
        <v>167</v>
      </c>
      <c r="H5545" s="92" t="str">
        <f>_xlfn.XLOOKUP(O5545,匹配表1065!T:T,匹配表1065!W:W)</f>
        <v>苏州市</v>
      </c>
      <c r="I5545" s="89" t="str">
        <f>_xlfn.XLOOKUP(O5545,匹配表1065!T:T,匹配表1065!X:X)</f>
        <v>PME2011</v>
      </c>
      <c r="J5545" s="95" t="s">
        <v>852</v>
      </c>
      <c r="K5545" s="89" t="e" cm="1">
        <f ca="1" t="array" ref="K5545">_xlfn.XLOOKUP(J5545,匹配表1065!Y:Y,匹配表1065!AA:AB)</f>
        <v>#N/A</v>
      </c>
      <c r="L5545" s="89"/>
      <c r="M5545" s="92" t="s">
        <v>35</v>
      </c>
      <c r="N5545" s="95">
        <v>1</v>
      </c>
      <c r="O5545" s="93" t="str">
        <f>_xlfn.XLOOKUP(P5545,匹配表1065!U:U,匹配表1065!T:T)</f>
        <v>HO00307823</v>
      </c>
      <c r="P5545" s="109" t="s">
        <v>169</v>
      </c>
      <c r="Q5545" s="109" t="s">
        <v>453</v>
      </c>
      <c r="R5545" s="89" t="str">
        <f>_xlfn.XLOOKUP(Q5545,匹配表1065!L:L,匹配表1065!O:O)</f>
        <v>B</v>
      </c>
      <c r="S5545" s="93" t="str">
        <f>IFERROR(_xlfn.XLOOKUP(Q5545,匹配表1065!AI:AI,匹配表1065!AJ:AJ),"绿标")</f>
        <v>绿标</v>
      </c>
      <c r="T5545" s="93" t="str" cm="1">
        <f t="array" ref="T5545:U5545">_xlfn.XLOOKUP(Q5545,匹配表1065!L:L,匹配表1065!M:N)</f>
        <v>脑血管</v>
      </c>
      <c r="U5545" s="94" t="str">
        <v>神经内科</v>
      </c>
      <c r="V5545" s="95" t="s">
        <v>33</v>
      </c>
      <c r="W5545" s="93">
        <f>_xlfn.XLOOKUP(M5545,匹配表1065!D:D,匹配表1065!F:F)*N5545</f>
        <v>4</v>
      </c>
    </row>
    <row r="5546" customHeight="1" spans="1:23">
      <c r="A5546" s="94" t="s">
        <v>877</v>
      </c>
      <c r="B5546" s="106">
        <v>46219</v>
      </c>
      <c r="C5546" s="91" t="str">
        <f t="shared" si="174"/>
        <v>7月第3周</v>
      </c>
      <c r="D5546" s="94" t="s">
        <v>919</v>
      </c>
      <c r="E5546" s="89" t="str">
        <f t="shared" si="175"/>
        <v>7月第3周--周4</v>
      </c>
      <c r="F5546" s="95" t="s">
        <v>27</v>
      </c>
      <c r="G5546" s="95" t="s">
        <v>167</v>
      </c>
      <c r="H5546" s="92" t="str">
        <f>_xlfn.XLOOKUP(O5546,匹配表1065!T:T,匹配表1065!W:W)</f>
        <v>无锡市</v>
      </c>
      <c r="I5546" s="89" t="str">
        <f>_xlfn.XLOOKUP(O5546,匹配表1065!T:T,匹配表1065!X:X)</f>
        <v>PME2009</v>
      </c>
      <c r="J5546" s="95" t="s">
        <v>193</v>
      </c>
      <c r="K5546" s="89" cm="1">
        <f ca="1" t="array" ref="K5546:L5546">_xlfn.XLOOKUP(J5546,匹配表1065!Y:Y,匹配表1065!AA:AB)</f>
        <v>7</v>
      </c>
      <c r="L5546" s="89" t="str">
        <v>3个月以上</v>
      </c>
      <c r="M5546" s="92" t="s">
        <v>30</v>
      </c>
      <c r="N5546" s="95">
        <v>1</v>
      </c>
      <c r="O5546" s="93" t="str">
        <f>_xlfn.XLOOKUP(P5546,匹配表1065!U:U,匹配表1065!T:T)</f>
        <v>HO00001116</v>
      </c>
      <c r="P5546" s="109" t="s">
        <v>229</v>
      </c>
      <c r="Q5546" s="109" t="s">
        <v>230</v>
      </c>
      <c r="R5546" s="89" t="str">
        <f>_xlfn.XLOOKUP(Q5546,匹配表1065!L:L,匹配表1065!O:O)</f>
        <v>A</v>
      </c>
      <c r="S5546" s="93" t="str">
        <f>IFERROR(_xlfn.XLOOKUP(Q5546,匹配表1065!AI:AI,匹配表1065!AJ:AJ),"绿标")</f>
        <v>绿标</v>
      </c>
      <c r="T5546" s="93" t="str" cm="1">
        <f t="array" ref="T5546:U5546">_xlfn.XLOOKUP(Q5546,匹配表1065!L:L,匹配表1065!M:N)</f>
        <v>头痛</v>
      </c>
      <c r="U5546" s="94" t="str">
        <v>神经内科</v>
      </c>
      <c r="V5546" s="95" t="s">
        <v>100</v>
      </c>
      <c r="W5546" s="93">
        <f>_xlfn.XLOOKUP(M5546,匹配表1065!D:D,匹配表1065!F:F)*N5546</f>
        <v>12</v>
      </c>
    </row>
    <row r="5547" customHeight="1" spans="1:23">
      <c r="A5547" s="94" t="s">
        <v>877</v>
      </c>
      <c r="B5547" s="106">
        <v>46219</v>
      </c>
      <c r="C5547" s="91" t="str">
        <f t="shared" si="174"/>
        <v>7月第3周</v>
      </c>
      <c r="D5547" s="94" t="s">
        <v>919</v>
      </c>
      <c r="E5547" s="89" t="str">
        <f t="shared" si="175"/>
        <v>7月第3周--周4</v>
      </c>
      <c r="F5547" s="95" t="s">
        <v>27</v>
      </c>
      <c r="G5547" s="95" t="s">
        <v>167</v>
      </c>
      <c r="H5547" s="92" t="str">
        <f>_xlfn.XLOOKUP(O5547,匹配表1065!T:T,匹配表1065!W:W)</f>
        <v>苏州市</v>
      </c>
      <c r="I5547" s="89" t="str">
        <f>_xlfn.XLOOKUP(O5547,匹配表1065!T:T,匹配表1065!X:X)</f>
        <v>PME2009</v>
      </c>
      <c r="J5547" s="95" t="s">
        <v>193</v>
      </c>
      <c r="K5547" s="89" cm="1">
        <f ca="1" t="array" ref="K5547:L5547">_xlfn.XLOOKUP(J5547,匹配表1065!Y:Y,匹配表1065!AA:AB)</f>
        <v>7</v>
      </c>
      <c r="L5547" s="89" t="str">
        <v>3个月以上</v>
      </c>
      <c r="M5547" s="92" t="s">
        <v>35</v>
      </c>
      <c r="N5547" s="95">
        <v>1</v>
      </c>
      <c r="O5547" s="93" t="str">
        <f>_xlfn.XLOOKUP(P5547,匹配表1065!U:U,匹配表1065!T:T)</f>
        <v>HO00402369</v>
      </c>
      <c r="P5547" s="109" t="s">
        <v>227</v>
      </c>
      <c r="Q5547" s="109" t="s">
        <v>228</v>
      </c>
      <c r="R5547" s="89" t="str">
        <f>_xlfn.XLOOKUP(Q5547,匹配表1065!L:L,匹配表1065!O:O)</f>
        <v>B</v>
      </c>
      <c r="S5547" s="93" t="str">
        <f>IFERROR(_xlfn.XLOOKUP(Q5547,匹配表1065!AI:AI,匹配表1065!AJ:AJ),"绿标")</f>
        <v>绿标</v>
      </c>
      <c r="T5547" s="93" t="str" cm="1">
        <f t="array" ref="T5547:U5547">_xlfn.XLOOKUP(Q5547,匹配表1065!L:L,匹配表1065!M:N)</f>
        <v>脑血管</v>
      </c>
      <c r="U5547" s="94" t="str">
        <v>神经内科</v>
      </c>
      <c r="V5547" s="95" t="s">
        <v>33</v>
      </c>
      <c r="W5547" s="93">
        <f>_xlfn.XLOOKUP(M5547,匹配表1065!D:D,匹配表1065!F:F)*N5547</f>
        <v>4</v>
      </c>
    </row>
    <row r="5548" customHeight="1" spans="1:23">
      <c r="A5548" s="94" t="s">
        <v>877</v>
      </c>
      <c r="B5548" s="106">
        <v>46219</v>
      </c>
      <c r="C5548" s="91" t="str">
        <f t="shared" si="174"/>
        <v>7月第3周</v>
      </c>
      <c r="D5548" s="94" t="s">
        <v>919</v>
      </c>
      <c r="E5548" s="89" t="str">
        <f t="shared" si="175"/>
        <v>7月第3周--周4</v>
      </c>
      <c r="F5548" s="95" t="s">
        <v>27</v>
      </c>
      <c r="G5548" s="95" t="s">
        <v>167</v>
      </c>
      <c r="H5548" s="92" t="str">
        <f>_xlfn.XLOOKUP(O5548,匹配表1065!T:T,匹配表1065!W:W)</f>
        <v>苏州市</v>
      </c>
      <c r="I5548" s="89" t="str">
        <f>_xlfn.XLOOKUP(O5548,匹配表1065!T:T,匹配表1065!X:X)</f>
        <v>PME2011</v>
      </c>
      <c r="J5548" s="95" t="s">
        <v>168</v>
      </c>
      <c r="K5548" s="89" cm="1">
        <f ca="1" t="array" ref="K5548:L5548">_xlfn.XLOOKUP(J5548,匹配表1065!Y:Y,匹配表1065!AA:AB)</f>
        <v>19</v>
      </c>
      <c r="L5548" s="89" t="str">
        <v>3个月以上</v>
      </c>
      <c r="M5548" s="92" t="s">
        <v>30</v>
      </c>
      <c r="N5548" s="95">
        <v>3</v>
      </c>
      <c r="O5548" s="93" t="str">
        <f>_xlfn.XLOOKUP(P5548,匹配表1065!U:U,匹配表1065!T:T)</f>
        <v>HO00307823</v>
      </c>
      <c r="P5548" s="109" t="s">
        <v>169</v>
      </c>
      <c r="Q5548" s="109" t="s">
        <v>170</v>
      </c>
      <c r="R5548" s="89" t="str">
        <f>_xlfn.XLOOKUP(Q5548,匹配表1065!L:L,匹配表1065!O:O)</f>
        <v>A</v>
      </c>
      <c r="S5548" s="93" t="str">
        <f>IFERROR(_xlfn.XLOOKUP(Q5548,匹配表1065!AI:AI,匹配表1065!AJ:AJ),"绿标")</f>
        <v>红标</v>
      </c>
      <c r="T5548" s="93" t="str" cm="1">
        <f t="array" ref="T5548:U5548">_xlfn.XLOOKUP(Q5548,匹配表1065!L:L,匹配表1065!M:N)</f>
        <v>头痛</v>
      </c>
      <c r="U5548" s="94" t="str">
        <v>神经内科</v>
      </c>
      <c r="V5548" s="95" t="s">
        <v>100</v>
      </c>
      <c r="W5548" s="93">
        <f>_xlfn.XLOOKUP(M5548,匹配表1065!D:D,匹配表1065!F:F)*N5548</f>
        <v>36</v>
      </c>
    </row>
    <row r="5549" customHeight="1" spans="1:23">
      <c r="A5549" s="94" t="s">
        <v>877</v>
      </c>
      <c r="B5549" s="106">
        <v>46219</v>
      </c>
      <c r="C5549" s="91" t="str">
        <f t="shared" si="174"/>
        <v>7月第3周</v>
      </c>
      <c r="D5549" s="94" t="s">
        <v>919</v>
      </c>
      <c r="E5549" s="89" t="str">
        <f t="shared" si="175"/>
        <v>7月第3周--周4</v>
      </c>
      <c r="F5549" s="95" t="s">
        <v>27</v>
      </c>
      <c r="G5549" s="95" t="s">
        <v>167</v>
      </c>
      <c r="H5549" s="92" t="str">
        <f>_xlfn.XLOOKUP(O5549,匹配表1065!T:T,匹配表1065!W:W)</f>
        <v>苏州市</v>
      </c>
      <c r="I5549" s="89" t="str">
        <f>_xlfn.XLOOKUP(O5549,匹配表1065!T:T,匹配表1065!X:X)</f>
        <v>PME2011</v>
      </c>
      <c r="J5549" s="95" t="s">
        <v>168</v>
      </c>
      <c r="K5549" s="89" cm="1">
        <f ca="1" t="array" ref="K5549:L5549">_xlfn.XLOOKUP(J5549,匹配表1065!Y:Y,匹配表1065!AA:AB)</f>
        <v>19</v>
      </c>
      <c r="L5549" s="89" t="str">
        <v>3个月以上</v>
      </c>
      <c r="M5549" s="92" t="s">
        <v>30</v>
      </c>
      <c r="N5549" s="95">
        <v>1</v>
      </c>
      <c r="O5549" s="93" t="str">
        <f>_xlfn.XLOOKUP(P5549,匹配表1065!U:U,匹配表1065!T:T)</f>
        <v>HO00307823</v>
      </c>
      <c r="P5549" s="109" t="s">
        <v>169</v>
      </c>
      <c r="Q5549" s="109" t="s">
        <v>172</v>
      </c>
      <c r="R5549" s="89" t="str">
        <f>_xlfn.XLOOKUP(Q5549,匹配表1065!L:L,匹配表1065!O:O)</f>
        <v>C</v>
      </c>
      <c r="S5549" s="93" t="str">
        <f>IFERROR(_xlfn.XLOOKUP(Q5549,匹配表1065!AI:AI,匹配表1065!AJ:AJ),"绿标")</f>
        <v>绿标</v>
      </c>
      <c r="T5549" s="93" t="str" cm="1">
        <f t="array" ref="T5549:U5549">_xlfn.XLOOKUP(Q5549,匹配表1065!L:L,匹配表1065!M:N)</f>
        <v>眩晕</v>
      </c>
      <c r="U5549" s="94" t="str">
        <v>神经内科</v>
      </c>
      <c r="V5549" s="95" t="s">
        <v>100</v>
      </c>
      <c r="W5549" s="93">
        <f>_xlfn.XLOOKUP(M5549,匹配表1065!D:D,匹配表1065!F:F)*N5549</f>
        <v>12</v>
      </c>
    </row>
    <row r="5550" customHeight="1" spans="1:23">
      <c r="A5550" s="94" t="s">
        <v>877</v>
      </c>
      <c r="B5550" s="106">
        <v>46219</v>
      </c>
      <c r="C5550" s="91" t="str">
        <f t="shared" si="174"/>
        <v>7月第3周</v>
      </c>
      <c r="D5550" s="94" t="s">
        <v>919</v>
      </c>
      <c r="E5550" s="89" t="str">
        <f t="shared" si="175"/>
        <v>7月第3周--周4</v>
      </c>
      <c r="F5550" s="95" t="s">
        <v>27</v>
      </c>
      <c r="G5550" s="95" t="s">
        <v>167</v>
      </c>
      <c r="H5550" s="92" t="str">
        <f>_xlfn.XLOOKUP(O5550,匹配表1065!T:T,匹配表1065!W:W)</f>
        <v>苏州市</v>
      </c>
      <c r="I5550" s="89" t="str">
        <f>_xlfn.XLOOKUP(O5550,匹配表1065!T:T,匹配表1065!X:X)</f>
        <v>PME2011</v>
      </c>
      <c r="J5550" s="95" t="s">
        <v>168</v>
      </c>
      <c r="K5550" s="89" cm="1">
        <f ca="1" t="array" ref="K5550:L5550">_xlfn.XLOOKUP(J5550,匹配表1065!Y:Y,匹配表1065!AA:AB)</f>
        <v>19</v>
      </c>
      <c r="L5550" s="89" t="str">
        <v>3个月以上</v>
      </c>
      <c r="M5550" s="92" t="s">
        <v>35</v>
      </c>
      <c r="N5550" s="95">
        <v>1</v>
      </c>
      <c r="O5550" s="93" t="str">
        <f>_xlfn.XLOOKUP(P5550,匹配表1065!U:U,匹配表1065!T:T)</f>
        <v>HO00307823</v>
      </c>
      <c r="P5550" s="109" t="s">
        <v>169</v>
      </c>
      <c r="Q5550" s="109" t="s">
        <v>225</v>
      </c>
      <c r="R5550" s="89" t="str">
        <f>_xlfn.XLOOKUP(Q5550,匹配表1065!L:L,匹配表1065!O:O)</f>
        <v>B</v>
      </c>
      <c r="S5550" s="93" t="str">
        <f>IFERROR(_xlfn.XLOOKUP(Q5550,匹配表1065!AI:AI,匹配表1065!AJ:AJ),"绿标")</f>
        <v>绿标</v>
      </c>
      <c r="T5550" s="93" t="str" cm="1">
        <f t="array" ref="T5550:U5550">_xlfn.XLOOKUP(Q5550,匹配表1065!L:L,匹配表1065!M:N)</f>
        <v>脑血管</v>
      </c>
      <c r="U5550" s="94" t="str">
        <v>神经内科</v>
      </c>
      <c r="V5550" s="95" t="s">
        <v>33</v>
      </c>
      <c r="W5550" s="93">
        <f>_xlfn.XLOOKUP(M5550,匹配表1065!D:D,匹配表1065!F:F)*N5550</f>
        <v>4</v>
      </c>
    </row>
    <row r="5551" customHeight="1" spans="1:23">
      <c r="A5551" s="94" t="s">
        <v>877</v>
      </c>
      <c r="B5551" s="106">
        <v>46219</v>
      </c>
      <c r="C5551" s="91" t="str">
        <f t="shared" si="174"/>
        <v>7月第3周</v>
      </c>
      <c r="D5551" s="94" t="s">
        <v>919</v>
      </c>
      <c r="E5551" s="89" t="str">
        <f t="shared" si="175"/>
        <v>7月第3周--周4</v>
      </c>
      <c r="F5551" s="95" t="s">
        <v>27</v>
      </c>
      <c r="G5551" s="95" t="s">
        <v>167</v>
      </c>
      <c r="H5551" s="92" t="str">
        <f>_xlfn.XLOOKUP(O5551,匹配表1065!T:T,匹配表1065!W:W)</f>
        <v>苏州市</v>
      </c>
      <c r="I5551" s="89" t="str">
        <f>_xlfn.XLOOKUP(O5551,匹配表1065!T:T,匹配表1065!X:X)</f>
        <v>PME2017</v>
      </c>
      <c r="J5551" s="95" t="s">
        <v>323</v>
      </c>
      <c r="K5551" s="89" cm="1">
        <f ca="1" t="array" ref="K5551:L5551">_xlfn.XLOOKUP(J5551,匹配表1065!Y:Y,匹配表1065!AA:AB)</f>
        <v>7</v>
      </c>
      <c r="L5551" s="89" t="str">
        <v>3个月以上</v>
      </c>
      <c r="M5551" s="92" t="s">
        <v>30</v>
      </c>
      <c r="N5551" s="95">
        <v>1</v>
      </c>
      <c r="O5551" s="93" t="str">
        <f>_xlfn.XLOOKUP(P5551,匹配表1065!U:U,匹配表1065!T:T)</f>
        <v>HO00001044</v>
      </c>
      <c r="P5551" s="109" t="s">
        <v>346</v>
      </c>
      <c r="Q5551" s="109" t="s">
        <v>428</v>
      </c>
      <c r="R5551" s="89" t="str">
        <f>_xlfn.XLOOKUP(Q5551,匹配表1065!L:L,匹配表1065!O:O)</f>
        <v>B</v>
      </c>
      <c r="S5551" s="93" t="str">
        <f>IFERROR(_xlfn.XLOOKUP(Q5551,匹配表1065!AI:AI,匹配表1065!AJ:AJ),"绿标")</f>
        <v>绿标</v>
      </c>
      <c r="T5551" s="93" t="str" cm="1">
        <f t="array" ref="T5551:U5551">_xlfn.XLOOKUP(Q5551,匹配表1065!L:L,匹配表1065!M:N)</f>
        <v>脑血管</v>
      </c>
      <c r="U5551" s="94" t="str">
        <v>神经内科</v>
      </c>
      <c r="V5551" s="95" t="s">
        <v>100</v>
      </c>
      <c r="W5551" s="93">
        <f>_xlfn.XLOOKUP(M5551,匹配表1065!D:D,匹配表1065!F:F)*N5551</f>
        <v>12</v>
      </c>
    </row>
    <row r="5552" customHeight="1" spans="1:23">
      <c r="A5552" s="94" t="s">
        <v>877</v>
      </c>
      <c r="B5552" s="106">
        <v>46219</v>
      </c>
      <c r="C5552" s="91" t="str">
        <f t="shared" si="174"/>
        <v>7月第3周</v>
      </c>
      <c r="D5552" s="94" t="s">
        <v>919</v>
      </c>
      <c r="E5552" s="89" t="str">
        <f t="shared" si="175"/>
        <v>7月第3周--周4</v>
      </c>
      <c r="F5552" s="95" t="s">
        <v>27</v>
      </c>
      <c r="G5552" s="95" t="s">
        <v>167</v>
      </c>
      <c r="H5552" s="92" t="str">
        <f>_xlfn.XLOOKUP(O5552,匹配表1065!T:T,匹配表1065!W:W)</f>
        <v>苏州市</v>
      </c>
      <c r="I5552" s="89" t="str">
        <f>_xlfn.XLOOKUP(O5552,匹配表1065!T:T,匹配表1065!X:X)</f>
        <v>PME2017</v>
      </c>
      <c r="J5552" s="107" t="s">
        <v>323</v>
      </c>
      <c r="K5552" s="89" cm="1">
        <f ca="1" t="array" ref="K5552:L5552">_xlfn.XLOOKUP(J5552,匹配表1065!Y:Y,匹配表1065!AA:AB)</f>
        <v>7</v>
      </c>
      <c r="L5552" s="89" t="str">
        <v>3个月以上</v>
      </c>
      <c r="M5552" s="92" t="s">
        <v>35</v>
      </c>
      <c r="N5552" s="107">
        <v>2</v>
      </c>
      <c r="O5552" s="93" t="str">
        <f>_xlfn.XLOOKUP(P5552,匹配表1065!U:U,匹配表1065!T:T)</f>
        <v>HO00001110</v>
      </c>
      <c r="P5552" s="109" t="s">
        <v>324</v>
      </c>
      <c r="Q5552" s="109" t="s">
        <v>533</v>
      </c>
      <c r="R5552" s="89" t="str">
        <f>_xlfn.XLOOKUP(Q5552,匹配表1065!L:L,匹配表1065!O:O)</f>
        <v>A</v>
      </c>
      <c r="S5552" s="93" t="str">
        <f>IFERROR(_xlfn.XLOOKUP(Q5552,匹配表1065!AI:AI,匹配表1065!AJ:AJ),"绿标")</f>
        <v>绿标</v>
      </c>
      <c r="T5552" s="93" t="str" cm="1">
        <f t="array" ref="T5552:U5552">_xlfn.XLOOKUP(Q5552,匹配表1065!L:L,匹配表1065!M:N)</f>
        <v>头痛</v>
      </c>
      <c r="U5552" s="94" t="str">
        <v>神经内科</v>
      </c>
      <c r="V5552" s="95" t="s">
        <v>33</v>
      </c>
      <c r="W5552" s="93">
        <f>_xlfn.XLOOKUP(M5552,匹配表1065!D:D,匹配表1065!F:F)*N5552</f>
        <v>8</v>
      </c>
    </row>
    <row r="5553" customHeight="1" spans="1:23">
      <c r="A5553" s="94" t="s">
        <v>877</v>
      </c>
      <c r="B5553" s="106">
        <v>46220</v>
      </c>
      <c r="C5553" s="91" t="str">
        <f t="shared" si="174"/>
        <v>7月第3周</v>
      </c>
      <c r="D5553" s="94" t="s">
        <v>919</v>
      </c>
      <c r="E5553" s="89" t="str">
        <f t="shared" si="175"/>
        <v>7月第3周--周5</v>
      </c>
      <c r="F5553" s="95" t="s">
        <v>27</v>
      </c>
      <c r="G5553" s="95" t="s">
        <v>104</v>
      </c>
      <c r="H5553" s="92" t="str">
        <f>_xlfn.XLOOKUP(O5553,匹配表1065!T:T,匹配表1065!W:W)</f>
        <v>济南市</v>
      </c>
      <c r="I5553" s="89" t="str">
        <f>_xlfn.XLOOKUP(O5553,匹配表1065!T:T,匹配表1065!X:X)</f>
        <v>PME2025</v>
      </c>
      <c r="J5553" s="109" t="s">
        <v>111</v>
      </c>
      <c r="K5553" s="89" cm="1">
        <f ca="1" t="array" ref="K5553:L5553">_xlfn.XLOOKUP(J5553,匹配表1065!Y:Y,匹配表1065!AA:AB)</f>
        <v>30</v>
      </c>
      <c r="L5553" s="89" t="str">
        <v>3个月以上</v>
      </c>
      <c r="M5553" s="99" t="s">
        <v>30</v>
      </c>
      <c r="N5553" s="109">
        <v>1</v>
      </c>
      <c r="O5553" s="93" t="str">
        <f>_xlfn.XLOOKUP(P5553,匹配表1065!U:U,匹配表1065!T:T)</f>
        <v>HO00001400</v>
      </c>
      <c r="P5553" s="109" t="s">
        <v>112</v>
      </c>
      <c r="Q5553" s="109" t="s">
        <v>309</v>
      </c>
      <c r="R5553" s="89" t="str">
        <f>_xlfn.XLOOKUP(Q5553,匹配表1065!L:L,匹配表1065!O:O)</f>
        <v>A</v>
      </c>
      <c r="S5553" s="93" t="str">
        <f>IFERROR(_xlfn.XLOOKUP(Q5553,匹配表1065!AI:AI,匹配表1065!AJ:AJ),"绿标")</f>
        <v>红标</v>
      </c>
      <c r="T5553" s="93" t="str" cm="1">
        <f t="array" ref="T5553:U5553">_xlfn.XLOOKUP(Q5553,匹配表1065!L:L,匹配表1065!M:N)</f>
        <v>头痛</v>
      </c>
      <c r="U5553" s="94" t="str">
        <v>神经内科</v>
      </c>
      <c r="V5553" s="95" t="s">
        <v>42</v>
      </c>
      <c r="W5553" s="93">
        <f>_xlfn.XLOOKUP(M5553,匹配表1065!D:D,匹配表1065!F:F)*N5553</f>
        <v>12</v>
      </c>
    </row>
    <row r="5554" customHeight="1" spans="1:23">
      <c r="A5554" s="94" t="s">
        <v>877</v>
      </c>
      <c r="B5554" s="106">
        <v>46220</v>
      </c>
      <c r="C5554" s="91" t="str">
        <f t="shared" si="174"/>
        <v>7月第3周</v>
      </c>
      <c r="D5554" s="94" t="s">
        <v>919</v>
      </c>
      <c r="E5554" s="89" t="str">
        <f t="shared" si="175"/>
        <v>7月第3周--周5</v>
      </c>
      <c r="F5554" s="95" t="s">
        <v>27</v>
      </c>
      <c r="G5554" s="95" t="s">
        <v>104</v>
      </c>
      <c r="H5554" s="92" t="str">
        <f>_xlfn.XLOOKUP(O5554,匹配表1065!T:T,匹配表1065!W:W)</f>
        <v>济南市</v>
      </c>
      <c r="I5554" s="89" t="str">
        <f>_xlfn.XLOOKUP(O5554,匹配表1065!T:T,匹配表1065!X:X)</f>
        <v>PME2025</v>
      </c>
      <c r="J5554" s="109" t="s">
        <v>111</v>
      </c>
      <c r="K5554" s="89" cm="1">
        <f ca="1" t="array" ref="K5554:L5554">_xlfn.XLOOKUP(J5554,匹配表1065!Y:Y,匹配表1065!AA:AB)</f>
        <v>30</v>
      </c>
      <c r="L5554" s="89" t="str">
        <v>3个月以上</v>
      </c>
      <c r="M5554" s="99" t="s">
        <v>55</v>
      </c>
      <c r="N5554" s="109">
        <v>1</v>
      </c>
      <c r="O5554" s="93" t="str">
        <f>_xlfn.XLOOKUP(P5554,匹配表1065!U:U,匹配表1065!T:T)</f>
        <v>HO00001400</v>
      </c>
      <c r="P5554" s="109" t="s">
        <v>112</v>
      </c>
      <c r="Q5554" s="109" t="s">
        <v>308</v>
      </c>
      <c r="R5554" s="89" t="str">
        <f>_xlfn.XLOOKUP(Q5554,匹配表1065!L:L,匹配表1065!O:O)</f>
        <v>B</v>
      </c>
      <c r="S5554" s="93" t="str">
        <f>IFERROR(_xlfn.XLOOKUP(Q5554,匹配表1065!AI:AI,匹配表1065!AJ:AJ),"绿标")</f>
        <v>红标</v>
      </c>
      <c r="T5554" s="93" t="str" cm="1">
        <f t="array" ref="T5554:U5554">_xlfn.XLOOKUP(Q5554,匹配表1065!L:L,匹配表1065!M:N)</f>
        <v>脑血管</v>
      </c>
      <c r="U5554" s="94" t="str">
        <v>神经内科</v>
      </c>
      <c r="V5554" s="95" t="s">
        <v>33</v>
      </c>
      <c r="W5554" s="93">
        <f>_xlfn.XLOOKUP(M5554,匹配表1065!D:D,匹配表1065!F:F)*N5554</f>
        <v>8</v>
      </c>
    </row>
    <row r="5555" customHeight="1" spans="1:23">
      <c r="A5555" s="94" t="s">
        <v>877</v>
      </c>
      <c r="B5555" s="106">
        <v>46220</v>
      </c>
      <c r="C5555" s="91" t="str">
        <f t="shared" si="174"/>
        <v>7月第3周</v>
      </c>
      <c r="D5555" s="94" t="s">
        <v>919</v>
      </c>
      <c r="E5555" s="89" t="str">
        <f t="shared" si="175"/>
        <v>7月第3周--周5</v>
      </c>
      <c r="F5555" s="95" t="s">
        <v>27</v>
      </c>
      <c r="G5555" s="95" t="s">
        <v>104</v>
      </c>
      <c r="H5555" s="92" t="str">
        <f>_xlfn.XLOOKUP(O5555,匹配表1065!T:T,匹配表1065!W:W)</f>
        <v>济南市</v>
      </c>
      <c r="I5555" s="89" t="str">
        <f>_xlfn.XLOOKUP(O5555,匹配表1065!T:T,匹配表1065!X:X)</f>
        <v>PME2025</v>
      </c>
      <c r="J5555" s="109" t="s">
        <v>111</v>
      </c>
      <c r="K5555" s="89" cm="1">
        <f ca="1" t="array" ref="K5555:L5555">_xlfn.XLOOKUP(J5555,匹配表1065!Y:Y,匹配表1065!AA:AB)</f>
        <v>30</v>
      </c>
      <c r="L5555" s="89" t="str">
        <v>3个月以上</v>
      </c>
      <c r="M5555" s="99" t="s">
        <v>35</v>
      </c>
      <c r="N5555" s="109">
        <v>2</v>
      </c>
      <c r="O5555" s="93" t="str">
        <f>_xlfn.XLOOKUP(P5555,匹配表1065!U:U,匹配表1065!T:T)</f>
        <v>HO00001400</v>
      </c>
      <c r="P5555" s="109" t="s">
        <v>112</v>
      </c>
      <c r="Q5555" s="109" t="s">
        <v>434</v>
      </c>
      <c r="R5555" s="89" t="str">
        <f>_xlfn.XLOOKUP(Q5555,匹配表1065!L:L,匹配表1065!O:O)</f>
        <v>C</v>
      </c>
      <c r="S5555" s="93" t="str">
        <f>IFERROR(_xlfn.XLOOKUP(Q5555,匹配表1065!AI:AI,匹配表1065!AJ:AJ),"绿标")</f>
        <v>黑标</v>
      </c>
      <c r="T5555" s="93" t="str" cm="1">
        <f t="array" ref="T5555:U5555">_xlfn.XLOOKUP(Q5555,匹配表1065!L:L,匹配表1065!M:N)</f>
        <v>眩晕</v>
      </c>
      <c r="U5555" s="94" t="str">
        <v>耳鼻喉科</v>
      </c>
      <c r="V5555" s="95" t="s">
        <v>100</v>
      </c>
      <c r="W5555" s="93">
        <f>_xlfn.XLOOKUP(M5555,匹配表1065!D:D,匹配表1065!F:F)*N5555</f>
        <v>8</v>
      </c>
    </row>
    <row r="5556" customHeight="1" spans="1:23">
      <c r="A5556" s="94" t="s">
        <v>877</v>
      </c>
      <c r="B5556" s="106">
        <v>46220</v>
      </c>
      <c r="C5556" s="91" t="str">
        <f t="shared" si="174"/>
        <v>7月第3周</v>
      </c>
      <c r="D5556" s="94" t="s">
        <v>919</v>
      </c>
      <c r="E5556" s="89" t="str">
        <f t="shared" si="175"/>
        <v>7月第3周--周5</v>
      </c>
      <c r="F5556" s="95" t="s">
        <v>27</v>
      </c>
      <c r="G5556" s="95" t="s">
        <v>104</v>
      </c>
      <c r="H5556" s="92" t="str">
        <f>_xlfn.XLOOKUP(O5556,匹配表1065!T:T,匹配表1065!W:W)</f>
        <v>聊城市</v>
      </c>
      <c r="I5556" s="89" t="str">
        <f>_xlfn.XLOOKUP(O5556,匹配表1065!T:T,匹配表1065!X:X)</f>
        <v>PME2046</v>
      </c>
      <c r="J5556" s="109" t="s">
        <v>108</v>
      </c>
      <c r="K5556" s="89" cm="1">
        <f ca="1" t="array" ref="K5556:L5556">_xlfn.XLOOKUP(J5556,匹配表1065!Y:Y,匹配表1065!AA:AB)</f>
        <v>8</v>
      </c>
      <c r="L5556" s="89" t="str">
        <v>3个月以上</v>
      </c>
      <c r="M5556" s="99" t="s">
        <v>30</v>
      </c>
      <c r="N5556" s="109">
        <v>1</v>
      </c>
      <c r="O5556" s="93" t="str">
        <f>_xlfn.XLOOKUP(P5556,匹配表1065!U:U,匹配表1065!T:T)</f>
        <v>HO00001415</v>
      </c>
      <c r="P5556" s="109" t="s">
        <v>109</v>
      </c>
      <c r="Q5556" s="109" t="s">
        <v>317</v>
      </c>
      <c r="R5556" s="89" t="str">
        <f>_xlfn.XLOOKUP(Q5556,匹配表1065!L:L,匹配表1065!O:O)</f>
        <v>A</v>
      </c>
      <c r="S5556" s="93" t="str">
        <f>IFERROR(_xlfn.XLOOKUP(Q5556,匹配表1065!AI:AI,匹配表1065!AJ:AJ),"绿标")</f>
        <v>绿标</v>
      </c>
      <c r="T5556" s="93" t="str" cm="1">
        <f t="array" ref="T5556:U5556">_xlfn.XLOOKUP(Q5556,匹配表1065!L:L,匹配表1065!M:N)</f>
        <v>头痛</v>
      </c>
      <c r="U5556" s="94" t="str">
        <v>神经内科</v>
      </c>
      <c r="V5556" s="95" t="s">
        <v>42</v>
      </c>
      <c r="W5556" s="93">
        <f>_xlfn.XLOOKUP(M5556,匹配表1065!D:D,匹配表1065!F:F)*N5556</f>
        <v>12</v>
      </c>
    </row>
    <row r="5557" customHeight="1" spans="1:23">
      <c r="A5557" s="94" t="s">
        <v>877</v>
      </c>
      <c r="B5557" s="106">
        <v>46220</v>
      </c>
      <c r="C5557" s="91" t="str">
        <f t="shared" ref="C5557:C5620" si="176">MONTH(B5557)&amp;TEXT(WEEKNUM(B5557,2)-WEEKNUM(B5557+1-DAY(B5557),2)+1,"月第0周")</f>
        <v>7月第3周</v>
      </c>
      <c r="D5557" s="94" t="s">
        <v>919</v>
      </c>
      <c r="E5557" s="89" t="str">
        <f t="shared" ref="E5557:E5620" si="177">D5557&amp;"--"&amp;"周"&amp;WEEKDAY(B5557,2)</f>
        <v>7月第3周--周5</v>
      </c>
      <c r="F5557" s="95" t="s">
        <v>27</v>
      </c>
      <c r="G5557" s="95" t="s">
        <v>104</v>
      </c>
      <c r="H5557" s="92" t="str">
        <f>_xlfn.XLOOKUP(O5557,匹配表1065!T:T,匹配表1065!W:W)</f>
        <v>济南市</v>
      </c>
      <c r="I5557" s="89" t="str">
        <f>_xlfn.XLOOKUP(O5557,匹配表1065!T:T,匹配表1065!X:X)</f>
        <v>PME2029</v>
      </c>
      <c r="J5557" s="109" t="s">
        <v>128</v>
      </c>
      <c r="K5557" s="89" cm="1">
        <f ca="1" t="array" ref="K5557:L5557">_xlfn.XLOOKUP(J5557,匹配表1065!Y:Y,匹配表1065!AA:AB)</f>
        <v>13</v>
      </c>
      <c r="L5557" s="89" t="str">
        <v>3个月以上</v>
      </c>
      <c r="M5557" s="99" t="s">
        <v>30</v>
      </c>
      <c r="N5557" s="109">
        <v>1</v>
      </c>
      <c r="O5557" s="93" t="str">
        <f>_xlfn.XLOOKUP(P5557,匹配表1065!U:U,匹配表1065!T:T)</f>
        <v>HO00024281</v>
      </c>
      <c r="P5557" s="109" t="s">
        <v>129</v>
      </c>
      <c r="Q5557" s="109" t="s">
        <v>131</v>
      </c>
      <c r="R5557" s="89" t="str">
        <f>_xlfn.XLOOKUP(Q5557,匹配表1065!L:L,匹配表1065!O:O)</f>
        <v>B</v>
      </c>
      <c r="S5557" s="93" t="str">
        <f>IFERROR(_xlfn.XLOOKUP(Q5557,匹配表1065!AI:AI,匹配表1065!AJ:AJ),"绿标")</f>
        <v>红标</v>
      </c>
      <c r="T5557" s="93" t="str" cm="1">
        <f t="array" ref="T5557:U5557">_xlfn.XLOOKUP(Q5557,匹配表1065!L:L,匹配表1065!M:N)</f>
        <v>脑血管</v>
      </c>
      <c r="U5557" s="94" t="str">
        <v>神经内科</v>
      </c>
      <c r="V5557" s="95" t="s">
        <v>42</v>
      </c>
      <c r="W5557" s="93">
        <f>_xlfn.XLOOKUP(M5557,匹配表1065!D:D,匹配表1065!F:F)*N5557</f>
        <v>12</v>
      </c>
    </row>
    <row r="5558" customHeight="1" spans="1:23">
      <c r="A5558" s="94" t="s">
        <v>877</v>
      </c>
      <c r="B5558" s="106">
        <v>46220</v>
      </c>
      <c r="C5558" s="91" t="str">
        <f t="shared" si="176"/>
        <v>7月第3周</v>
      </c>
      <c r="D5558" s="94" t="s">
        <v>919</v>
      </c>
      <c r="E5558" s="89" t="str">
        <f t="shared" si="177"/>
        <v>7月第3周--周5</v>
      </c>
      <c r="F5558" s="95" t="s">
        <v>27</v>
      </c>
      <c r="G5558" s="95" t="s">
        <v>104</v>
      </c>
      <c r="H5558" s="92" t="str">
        <f>_xlfn.XLOOKUP(O5558,匹配表1065!T:T,匹配表1065!W:W)</f>
        <v>济南市</v>
      </c>
      <c r="I5558" s="89" t="str">
        <f>_xlfn.XLOOKUP(O5558,匹配表1065!T:T,匹配表1065!X:X)</f>
        <v>PME2025</v>
      </c>
      <c r="J5558" s="109" t="s">
        <v>128</v>
      </c>
      <c r="K5558" s="89" cm="1">
        <f ca="1" t="array" ref="K5558:L5558">_xlfn.XLOOKUP(J5558,匹配表1065!Y:Y,匹配表1065!AA:AB)</f>
        <v>13</v>
      </c>
      <c r="L5558" s="89" t="str">
        <v>3个月以上</v>
      </c>
      <c r="M5558" s="99" t="s">
        <v>35</v>
      </c>
      <c r="N5558" s="109">
        <v>1</v>
      </c>
      <c r="O5558" s="93" t="str">
        <f>_xlfn.XLOOKUP(P5558,匹配表1065!U:U,匹配表1065!T:T)</f>
        <v>HO00001400</v>
      </c>
      <c r="P5558" s="109" t="s">
        <v>112</v>
      </c>
      <c r="Q5558" s="109" t="s">
        <v>319</v>
      </c>
      <c r="R5558" s="89" t="str">
        <f>_xlfn.XLOOKUP(Q5558,匹配表1065!L:L,匹配表1065!O:O)</f>
        <v>B</v>
      </c>
      <c r="S5558" s="93" t="str">
        <f>IFERROR(_xlfn.XLOOKUP(Q5558,匹配表1065!AI:AI,匹配表1065!AJ:AJ),"绿标")</f>
        <v>绿标</v>
      </c>
      <c r="T5558" s="93" t="str" cm="1">
        <f t="array" ref="T5558:U5558">_xlfn.XLOOKUP(Q5558,匹配表1065!L:L,匹配表1065!M:N)</f>
        <v>脑血管</v>
      </c>
      <c r="U5558" s="94" t="str">
        <v>神经内科</v>
      </c>
      <c r="V5558" s="95" t="s">
        <v>58</v>
      </c>
      <c r="W5558" s="93">
        <f>_xlfn.XLOOKUP(M5558,匹配表1065!D:D,匹配表1065!F:F)*N5558</f>
        <v>4</v>
      </c>
    </row>
    <row r="5559" customHeight="1" spans="1:23">
      <c r="A5559" s="94" t="s">
        <v>877</v>
      </c>
      <c r="B5559" s="106">
        <v>46220</v>
      </c>
      <c r="C5559" s="91" t="str">
        <f t="shared" si="176"/>
        <v>7月第3周</v>
      </c>
      <c r="D5559" s="94" t="s">
        <v>919</v>
      </c>
      <c r="E5559" s="89" t="str">
        <f t="shared" si="177"/>
        <v>7月第3周--周5</v>
      </c>
      <c r="F5559" s="95" t="s">
        <v>27</v>
      </c>
      <c r="G5559" s="95" t="s">
        <v>104</v>
      </c>
      <c r="H5559" s="92" t="str">
        <f>_xlfn.XLOOKUP(O5559,匹配表1065!T:T,匹配表1065!W:W)</f>
        <v>济南市</v>
      </c>
      <c r="I5559" s="89" t="str">
        <f>_xlfn.XLOOKUP(O5559,匹配表1065!T:T,匹配表1065!X:X)</f>
        <v>PME2025</v>
      </c>
      <c r="J5559" s="109" t="s">
        <v>128</v>
      </c>
      <c r="K5559" s="89" cm="1">
        <f ca="1" t="array" ref="K5559:L5559">_xlfn.XLOOKUP(J5559,匹配表1065!Y:Y,匹配表1065!AA:AB)</f>
        <v>13</v>
      </c>
      <c r="L5559" s="89" t="str">
        <v>3个月以上</v>
      </c>
      <c r="M5559" s="99" t="s">
        <v>35</v>
      </c>
      <c r="N5559" s="109">
        <v>1</v>
      </c>
      <c r="O5559" s="93" t="str">
        <f>_xlfn.XLOOKUP(P5559,匹配表1065!U:U,匹配表1065!T:T)</f>
        <v>HO00001400</v>
      </c>
      <c r="P5559" s="109" t="s">
        <v>112</v>
      </c>
      <c r="Q5559" s="109" t="s">
        <v>134</v>
      </c>
      <c r="R5559" s="89" t="str">
        <f>_xlfn.XLOOKUP(Q5559,匹配表1065!L:L,匹配表1065!O:O)</f>
        <v>D</v>
      </c>
      <c r="S5559" s="93" t="str">
        <f>IFERROR(_xlfn.XLOOKUP(Q5559,匹配表1065!AI:AI,匹配表1065!AJ:AJ),"绿标")</f>
        <v>绿标</v>
      </c>
      <c r="T5559" s="93" t="str" cm="1">
        <f t="array" ref="T5559:U5559">_xlfn.XLOOKUP(Q5559,匹配表1065!L:L,匹配表1065!M:N)</f>
        <v>抑郁焦虑</v>
      </c>
      <c r="U5559" s="94" t="str">
        <v>精神心理科</v>
      </c>
      <c r="V5559" s="95" t="s">
        <v>58</v>
      </c>
      <c r="W5559" s="93">
        <f>_xlfn.XLOOKUP(M5559,匹配表1065!D:D,匹配表1065!F:F)*N5559</f>
        <v>4</v>
      </c>
    </row>
    <row r="5560" customHeight="1" spans="1:23">
      <c r="A5560" s="94" t="s">
        <v>877</v>
      </c>
      <c r="B5560" s="106">
        <v>46220</v>
      </c>
      <c r="C5560" s="91" t="str">
        <f t="shared" si="176"/>
        <v>7月第3周</v>
      </c>
      <c r="D5560" s="94" t="s">
        <v>919</v>
      </c>
      <c r="E5560" s="89" t="str">
        <f t="shared" si="177"/>
        <v>7月第3周--周5</v>
      </c>
      <c r="F5560" s="95" t="s">
        <v>27</v>
      </c>
      <c r="G5560" s="95" t="s">
        <v>104</v>
      </c>
      <c r="H5560" s="92" t="str">
        <f>_xlfn.XLOOKUP(O5560,匹配表1065!T:T,匹配表1065!W:W)</f>
        <v>临沂市</v>
      </c>
      <c r="I5560" s="89" t="str">
        <f>_xlfn.XLOOKUP(O5560,匹配表1065!T:T,匹配表1065!X:X)</f>
        <v>PME2045</v>
      </c>
      <c r="J5560" s="109" t="s">
        <v>927</v>
      </c>
      <c r="K5560" s="89" t="e" cm="1">
        <f ca="1" t="array" ref="K5560">_xlfn.XLOOKUP(J5560,匹配表1065!Y:Y,匹配表1065!AA:AB)</f>
        <v>#N/A</v>
      </c>
      <c r="L5560" s="89"/>
      <c r="M5560" s="99" t="s">
        <v>35</v>
      </c>
      <c r="N5560" s="109">
        <v>1</v>
      </c>
      <c r="O5560" s="93" t="str">
        <f>_xlfn.XLOOKUP(P5560,匹配表1065!U:U,匹配表1065!T:T)</f>
        <v>HO00001523</v>
      </c>
      <c r="P5560" s="109" t="s">
        <v>238</v>
      </c>
      <c r="Q5560" s="109" t="s">
        <v>555</v>
      </c>
      <c r="R5560" s="89" t="str">
        <f>_xlfn.XLOOKUP(Q5560,匹配表1065!L:L,匹配表1065!O:O)</f>
        <v>A</v>
      </c>
      <c r="S5560" s="93" t="str">
        <f>IFERROR(_xlfn.XLOOKUP(Q5560,匹配表1065!AI:AI,匹配表1065!AJ:AJ),"绿标")</f>
        <v>绿标</v>
      </c>
      <c r="T5560" s="93" t="str" cm="1">
        <f t="array" ref="T5560:U5560">_xlfn.XLOOKUP(Q5560,匹配表1065!L:L,匹配表1065!M:N)</f>
        <v>头痛</v>
      </c>
      <c r="U5560" s="94" t="str">
        <v>神经内科</v>
      </c>
      <c r="V5560" s="95" t="s">
        <v>42</v>
      </c>
      <c r="W5560" s="93">
        <f>_xlfn.XLOOKUP(M5560,匹配表1065!D:D,匹配表1065!F:F)*N5560</f>
        <v>4</v>
      </c>
    </row>
    <row r="5561" customHeight="1" spans="1:23">
      <c r="A5561" s="94" t="s">
        <v>877</v>
      </c>
      <c r="B5561" s="106">
        <v>46220</v>
      </c>
      <c r="C5561" s="91" t="str">
        <f t="shared" si="176"/>
        <v>7月第3周</v>
      </c>
      <c r="D5561" s="94" t="s">
        <v>919</v>
      </c>
      <c r="E5561" s="89" t="str">
        <f t="shared" si="177"/>
        <v>7月第3周--周5</v>
      </c>
      <c r="F5561" s="95" t="s">
        <v>27</v>
      </c>
      <c r="G5561" s="95" t="s">
        <v>104</v>
      </c>
      <c r="H5561" s="92" t="str">
        <f>_xlfn.XLOOKUP(O5561,匹配表1065!T:T,匹配表1065!W:W)</f>
        <v>济南市</v>
      </c>
      <c r="I5561" s="89" t="str">
        <f>_xlfn.XLOOKUP(O5561,匹配表1065!T:T,匹配表1065!X:X)</f>
        <v>PME2026</v>
      </c>
      <c r="J5561" s="109" t="s">
        <v>116</v>
      </c>
      <c r="K5561" s="89" cm="1">
        <f ca="1" t="array" ref="K5561:L5561">_xlfn.XLOOKUP(J5561,匹配表1065!Y:Y,匹配表1065!AA:AB)</f>
        <v>13</v>
      </c>
      <c r="L5561" s="89" t="str">
        <v>3个月以上</v>
      </c>
      <c r="M5561" s="99" t="s">
        <v>30</v>
      </c>
      <c r="N5561" s="109">
        <v>1</v>
      </c>
      <c r="O5561" s="93" t="str">
        <f>_xlfn.XLOOKUP(P5561,匹配表1065!U:U,匹配表1065!T:T)</f>
        <v>HO00001409</v>
      </c>
      <c r="P5561" s="109" t="s">
        <v>117</v>
      </c>
      <c r="Q5561" s="109" t="s">
        <v>934</v>
      </c>
      <c r="R5561" s="89" t="str">
        <f>_xlfn.XLOOKUP(Q5561,匹配表1065!L:L,匹配表1065!O:O)</f>
        <v>B</v>
      </c>
      <c r="S5561" s="93" t="str">
        <f>IFERROR(_xlfn.XLOOKUP(Q5561,匹配表1065!AI:AI,匹配表1065!AJ:AJ),"绿标")</f>
        <v>绿标</v>
      </c>
      <c r="T5561" s="93" t="str" cm="1">
        <f t="array" ref="T5561:U5561">_xlfn.XLOOKUP(Q5561,匹配表1065!L:L,匹配表1065!M:N)</f>
        <v>脑血管</v>
      </c>
      <c r="U5561" s="94" t="str">
        <v>神经内科</v>
      </c>
      <c r="V5561" s="95" t="s">
        <v>67</v>
      </c>
      <c r="W5561" s="93">
        <f>_xlfn.XLOOKUP(M5561,匹配表1065!D:D,匹配表1065!F:F)*N5561</f>
        <v>12</v>
      </c>
    </row>
    <row r="5562" customHeight="1" spans="1:23">
      <c r="A5562" s="94" t="s">
        <v>877</v>
      </c>
      <c r="B5562" s="106">
        <v>46220</v>
      </c>
      <c r="C5562" s="91" t="str">
        <f t="shared" si="176"/>
        <v>7月第3周</v>
      </c>
      <c r="D5562" s="94" t="s">
        <v>919</v>
      </c>
      <c r="E5562" s="89" t="str">
        <f t="shared" si="177"/>
        <v>7月第3周--周5</v>
      </c>
      <c r="F5562" s="95" t="s">
        <v>27</v>
      </c>
      <c r="G5562" s="95" t="s">
        <v>104</v>
      </c>
      <c r="H5562" s="92" t="str">
        <f>_xlfn.XLOOKUP(O5562,匹配表1065!T:T,匹配表1065!W:W)</f>
        <v>济南市</v>
      </c>
      <c r="I5562" s="89" t="str">
        <f>_xlfn.XLOOKUP(O5562,匹配表1065!T:T,匹配表1065!X:X)</f>
        <v>PME2026</v>
      </c>
      <c r="J5562" s="109" t="s">
        <v>116</v>
      </c>
      <c r="K5562" s="89" cm="1">
        <f ca="1" t="array" ref="K5562:L5562">_xlfn.XLOOKUP(J5562,匹配表1065!Y:Y,匹配表1065!AA:AB)</f>
        <v>13</v>
      </c>
      <c r="L5562" s="89" t="str">
        <v>3个月以上</v>
      </c>
      <c r="M5562" s="99" t="s">
        <v>55</v>
      </c>
      <c r="N5562" s="109">
        <v>1</v>
      </c>
      <c r="O5562" s="93" t="str">
        <f>_xlfn.XLOOKUP(P5562,匹配表1065!U:U,匹配表1065!T:T)</f>
        <v>HO00001409</v>
      </c>
      <c r="P5562" s="109" t="s">
        <v>117</v>
      </c>
      <c r="Q5562" s="109" t="s">
        <v>554</v>
      </c>
      <c r="R5562" s="89" t="str">
        <f>_xlfn.XLOOKUP(Q5562,匹配表1065!L:L,匹配表1065!O:O)</f>
        <v>B</v>
      </c>
      <c r="S5562" s="93" t="str">
        <f>IFERROR(_xlfn.XLOOKUP(Q5562,匹配表1065!AI:AI,匹配表1065!AJ:AJ),"绿标")</f>
        <v>红标</v>
      </c>
      <c r="T5562" s="93" t="str" cm="1">
        <f t="array" ref="T5562:U5562">_xlfn.XLOOKUP(Q5562,匹配表1065!L:L,匹配表1065!M:N)</f>
        <v>脑血管</v>
      </c>
      <c r="U5562" s="94" t="str">
        <v>神经内科</v>
      </c>
      <c r="V5562" s="95" t="s">
        <v>42</v>
      </c>
      <c r="W5562" s="93">
        <f>_xlfn.XLOOKUP(M5562,匹配表1065!D:D,匹配表1065!F:F)*N5562</f>
        <v>8</v>
      </c>
    </row>
    <row r="5563" customHeight="1" spans="1:23">
      <c r="A5563" s="94" t="s">
        <v>877</v>
      </c>
      <c r="B5563" s="106">
        <v>46220</v>
      </c>
      <c r="C5563" s="91" t="str">
        <f t="shared" si="176"/>
        <v>7月第3周</v>
      </c>
      <c r="D5563" s="94" t="s">
        <v>919</v>
      </c>
      <c r="E5563" s="89" t="str">
        <f t="shared" si="177"/>
        <v>7月第3周--周5</v>
      </c>
      <c r="F5563" s="95" t="s">
        <v>27</v>
      </c>
      <c r="G5563" s="95" t="s">
        <v>104</v>
      </c>
      <c r="H5563" s="92" t="str">
        <f>_xlfn.XLOOKUP(O5563,匹配表1065!T:T,匹配表1065!W:W)</f>
        <v>济南市</v>
      </c>
      <c r="I5563" s="89" t="str">
        <f>_xlfn.XLOOKUP(O5563,匹配表1065!T:T,匹配表1065!X:X)</f>
        <v>PME2044</v>
      </c>
      <c r="J5563" s="109" t="s">
        <v>105</v>
      </c>
      <c r="K5563" s="89" cm="1">
        <f ca="1" t="array" ref="K5563:L5563">_xlfn.XLOOKUP(J5563,匹配表1065!Y:Y,匹配表1065!AA:AB)</f>
        <v>8</v>
      </c>
      <c r="L5563" s="89" t="str">
        <v>3个月以上</v>
      </c>
      <c r="M5563" s="99" t="s">
        <v>30</v>
      </c>
      <c r="N5563" s="109">
        <v>1</v>
      </c>
      <c r="O5563" s="93" t="str">
        <f>_xlfn.XLOOKUP(P5563,匹配表1065!U:U,匹配表1065!T:T)</f>
        <v>HO00001401</v>
      </c>
      <c r="P5563" s="109" t="s">
        <v>106</v>
      </c>
      <c r="Q5563" s="109" t="s">
        <v>316</v>
      </c>
      <c r="R5563" s="89" t="str">
        <f>_xlfn.XLOOKUP(Q5563,匹配表1065!L:L,匹配表1065!O:O)</f>
        <v>B</v>
      </c>
      <c r="S5563" s="93" t="str">
        <f>IFERROR(_xlfn.XLOOKUP(Q5563,匹配表1065!AI:AI,匹配表1065!AJ:AJ),"绿标")</f>
        <v>绿标</v>
      </c>
      <c r="T5563" s="93" t="str" cm="1">
        <f t="array" ref="T5563:U5563">_xlfn.XLOOKUP(Q5563,匹配表1065!L:L,匹配表1065!M:N)</f>
        <v>脑血管</v>
      </c>
      <c r="U5563" s="94" t="str">
        <v>神经内科</v>
      </c>
      <c r="V5563" s="95" t="s">
        <v>33</v>
      </c>
      <c r="W5563" s="93">
        <f>_xlfn.XLOOKUP(M5563,匹配表1065!D:D,匹配表1065!F:F)*N5563</f>
        <v>12</v>
      </c>
    </row>
    <row r="5564" customHeight="1" spans="1:23">
      <c r="A5564" s="94" t="s">
        <v>877</v>
      </c>
      <c r="B5564" s="106">
        <v>46220</v>
      </c>
      <c r="C5564" s="91" t="str">
        <f t="shared" si="176"/>
        <v>7月第3周</v>
      </c>
      <c r="D5564" s="94" t="s">
        <v>919</v>
      </c>
      <c r="E5564" s="89" t="str">
        <f t="shared" si="177"/>
        <v>7月第3周--周5</v>
      </c>
      <c r="F5564" s="95" t="s">
        <v>27</v>
      </c>
      <c r="G5564" s="92" t="s">
        <v>92</v>
      </c>
      <c r="H5564" s="92" t="str">
        <f>_xlfn.XLOOKUP(O5564,匹配表1065!T:T,匹配表1065!W:W)</f>
        <v>合肥市</v>
      </c>
      <c r="I5564" s="89" t="str">
        <f>_xlfn.XLOOKUP(O5564,匹配表1065!T:T,匹配表1065!X:X)</f>
        <v>PME2047</v>
      </c>
      <c r="J5564" s="109" t="s">
        <v>97</v>
      </c>
      <c r="K5564" s="89" cm="1">
        <f ca="1" t="array" ref="K5564:L5564">_xlfn.XLOOKUP(J5564,匹配表1065!Y:Y,匹配表1065!AA:AB)</f>
        <v>2</v>
      </c>
      <c r="L5564" s="89" t="str">
        <v>3个月以内</v>
      </c>
      <c r="M5564" s="99" t="s">
        <v>30</v>
      </c>
      <c r="N5564" s="109">
        <v>1</v>
      </c>
      <c r="O5564" s="93" t="str">
        <f>_xlfn.XLOOKUP(P5564,匹配表1065!U:U,匹配表1065!T:T)</f>
        <v>HO00000005</v>
      </c>
      <c r="P5564" s="109" t="s">
        <v>98</v>
      </c>
      <c r="Q5564" s="109" t="s">
        <v>208</v>
      </c>
      <c r="R5564" s="89" t="str">
        <f>_xlfn.XLOOKUP(Q5564,匹配表1065!L:L,匹配表1065!O:O)</f>
        <v>A</v>
      </c>
      <c r="S5564" s="93" t="str">
        <f>IFERROR(_xlfn.XLOOKUP(Q5564,匹配表1065!AI:AI,匹配表1065!AJ:AJ),"绿标")</f>
        <v>黑标</v>
      </c>
      <c r="T5564" s="93" t="str" cm="1">
        <f t="array" ref="T5564:U5564">_xlfn.XLOOKUP(Q5564,匹配表1065!L:L,匹配表1065!M:N)</f>
        <v>头痛</v>
      </c>
      <c r="U5564" s="94" t="str">
        <v>神经内科</v>
      </c>
      <c r="V5564" s="95" t="s">
        <v>42</v>
      </c>
      <c r="W5564" s="93">
        <f>_xlfn.XLOOKUP(M5564,匹配表1065!D:D,匹配表1065!F:F)*N5564</f>
        <v>12</v>
      </c>
    </row>
    <row r="5565" customHeight="1" spans="1:23">
      <c r="A5565" s="94" t="s">
        <v>877</v>
      </c>
      <c r="B5565" s="106">
        <v>46220</v>
      </c>
      <c r="C5565" s="91" t="str">
        <f t="shared" si="176"/>
        <v>7月第3周</v>
      </c>
      <c r="D5565" s="94" t="s">
        <v>919</v>
      </c>
      <c r="E5565" s="89" t="str">
        <f t="shared" si="177"/>
        <v>7月第3周--周5</v>
      </c>
      <c r="F5565" s="95" t="s">
        <v>27</v>
      </c>
      <c r="G5565" s="92" t="s">
        <v>92</v>
      </c>
      <c r="H5565" s="92" t="str">
        <f>_xlfn.XLOOKUP(O5565,匹配表1065!T:T,匹配表1065!W:W)</f>
        <v>合肥市</v>
      </c>
      <c r="I5565" s="89" t="str">
        <f>_xlfn.XLOOKUP(O5565,匹配表1065!T:T,匹配表1065!X:X)</f>
        <v>PME2048</v>
      </c>
      <c r="J5565" s="109" t="s">
        <v>547</v>
      </c>
      <c r="K5565" s="89" cm="1">
        <f ca="1" t="array" ref="K5565:L5565">_xlfn.XLOOKUP(J5565,匹配表1065!Y:Y,匹配表1065!AA:AB)</f>
        <v>4</v>
      </c>
      <c r="L5565" s="89" t="str">
        <v>3个月以上</v>
      </c>
      <c r="M5565" s="99" t="s">
        <v>35</v>
      </c>
      <c r="N5565" s="109">
        <v>1</v>
      </c>
      <c r="O5565" s="93" t="str">
        <f>_xlfn.XLOOKUP(P5565,匹配表1065!U:U,匹配表1065!T:T)</f>
        <v>HO00002956</v>
      </c>
      <c r="P5565" s="109" t="s">
        <v>285</v>
      </c>
      <c r="Q5565" s="109" t="s">
        <v>548</v>
      </c>
      <c r="R5565" s="89" t="str">
        <f>_xlfn.XLOOKUP(Q5565,匹配表1065!L:L,匹配表1065!O:O)</f>
        <v>B</v>
      </c>
      <c r="S5565" s="93" t="str">
        <f>IFERROR(_xlfn.XLOOKUP(Q5565,匹配表1065!AI:AI,匹配表1065!AJ:AJ),"绿标")</f>
        <v>绿标</v>
      </c>
      <c r="T5565" s="93" t="str" cm="1">
        <f t="array" ref="T5565:U5565">_xlfn.XLOOKUP(Q5565,匹配表1065!L:L,匹配表1065!M:N)</f>
        <v>脑血管</v>
      </c>
      <c r="U5565" s="94" t="str">
        <v>神经内科</v>
      </c>
      <c r="V5565" s="95" t="s">
        <v>33</v>
      </c>
      <c r="W5565" s="93">
        <f>_xlfn.XLOOKUP(M5565,匹配表1065!D:D,匹配表1065!F:F)*N5565</f>
        <v>4</v>
      </c>
    </row>
    <row r="5566" customHeight="1" spans="1:23">
      <c r="A5566" s="94" t="s">
        <v>877</v>
      </c>
      <c r="B5566" s="106">
        <v>46220</v>
      </c>
      <c r="C5566" s="91" t="str">
        <f t="shared" si="176"/>
        <v>7月第3周</v>
      </c>
      <c r="D5566" s="94" t="s">
        <v>919</v>
      </c>
      <c r="E5566" s="89" t="str">
        <f t="shared" si="177"/>
        <v>7月第3周--周5</v>
      </c>
      <c r="F5566" s="95" t="s">
        <v>27</v>
      </c>
      <c r="G5566" s="92" t="s">
        <v>92</v>
      </c>
      <c r="H5566" s="92" t="str">
        <f>_xlfn.XLOOKUP(O5566,匹配表1065!T:T,匹配表1065!W:W)</f>
        <v>合肥市</v>
      </c>
      <c r="I5566" s="89" t="str">
        <f>_xlfn.XLOOKUP(O5566,匹配表1065!T:T,匹配表1065!X:X)</f>
        <v>PME2007</v>
      </c>
      <c r="J5566" s="109" t="s">
        <v>93</v>
      </c>
      <c r="K5566" s="89" cm="1">
        <f ca="1" t="array" ref="K5566:L5566">_xlfn.XLOOKUP(J5566,匹配表1065!Y:Y,匹配表1065!AA:AB)</f>
        <v>9</v>
      </c>
      <c r="L5566" s="89" t="str">
        <v>3个月以上</v>
      </c>
      <c r="M5566" s="99" t="s">
        <v>30</v>
      </c>
      <c r="N5566" s="109">
        <v>1</v>
      </c>
      <c r="O5566" s="93" t="str">
        <f>_xlfn.XLOOKUP(P5566,匹配表1065!U:U,匹配表1065!T:T)</f>
        <v>HO00000001</v>
      </c>
      <c r="P5566" s="109" t="s">
        <v>94</v>
      </c>
      <c r="Q5566" s="109" t="s">
        <v>206</v>
      </c>
      <c r="R5566" s="89" t="str">
        <f>_xlfn.XLOOKUP(Q5566,匹配表1065!L:L,匹配表1065!O:O)</f>
        <v>A</v>
      </c>
      <c r="S5566" s="93" t="str">
        <f>IFERROR(_xlfn.XLOOKUP(Q5566,匹配表1065!AI:AI,匹配表1065!AJ:AJ),"绿标")</f>
        <v>绿标</v>
      </c>
      <c r="T5566" s="93" t="str" cm="1">
        <f t="array" ref="T5566:U5566">_xlfn.XLOOKUP(Q5566,匹配表1065!L:L,匹配表1065!M:N)</f>
        <v>头痛</v>
      </c>
      <c r="U5566" s="94" t="str">
        <v>神经内科</v>
      </c>
      <c r="V5566" s="95" t="s">
        <v>42</v>
      </c>
      <c r="W5566" s="93">
        <f>_xlfn.XLOOKUP(M5566,匹配表1065!D:D,匹配表1065!F:F)*N5566</f>
        <v>12</v>
      </c>
    </row>
    <row r="5567" customHeight="1" spans="1:23">
      <c r="A5567" s="94" t="s">
        <v>877</v>
      </c>
      <c r="B5567" s="106">
        <v>46220</v>
      </c>
      <c r="C5567" s="91" t="str">
        <f t="shared" si="176"/>
        <v>7月第3周</v>
      </c>
      <c r="D5567" s="94" t="s">
        <v>919</v>
      </c>
      <c r="E5567" s="89" t="str">
        <f t="shared" si="177"/>
        <v>7月第3周--周5</v>
      </c>
      <c r="F5567" s="95" t="s">
        <v>27</v>
      </c>
      <c r="G5567" s="95" t="s">
        <v>167</v>
      </c>
      <c r="H5567" s="92" t="str">
        <f>_xlfn.XLOOKUP(O5567,匹配表1065!T:T,匹配表1065!W:W)</f>
        <v>南通市</v>
      </c>
      <c r="I5567" s="89" t="str">
        <f>_xlfn.XLOOKUP(O5567,匹配表1065!T:T,匹配表1065!X:X)</f>
        <v>PME2013</v>
      </c>
      <c r="J5567" s="109" t="s">
        <v>180</v>
      </c>
      <c r="K5567" s="89" cm="1">
        <f ca="1" t="array" ref="K5567:L5567">_xlfn.XLOOKUP(J5567,匹配表1065!Y:Y,匹配表1065!AA:AB)</f>
        <v>51</v>
      </c>
      <c r="L5567" s="89" t="str">
        <v>3个月以上</v>
      </c>
      <c r="M5567" s="99" t="s">
        <v>30</v>
      </c>
      <c r="N5567" s="109">
        <v>2</v>
      </c>
      <c r="O5567" s="93" t="str">
        <f>_xlfn.XLOOKUP(P5567,匹配表1065!U:U,匹配表1065!T:T)</f>
        <v>HO00001066</v>
      </c>
      <c r="P5567" s="109" t="s">
        <v>183</v>
      </c>
      <c r="Q5567" s="109" t="s">
        <v>296</v>
      </c>
      <c r="R5567" s="89" t="str">
        <f>_xlfn.XLOOKUP(Q5567,匹配表1065!L:L,匹配表1065!O:O)</f>
        <v>C</v>
      </c>
      <c r="S5567" s="93" t="str">
        <f>IFERROR(_xlfn.XLOOKUP(Q5567,匹配表1065!AI:AI,匹配表1065!AJ:AJ),"绿标")</f>
        <v>红标</v>
      </c>
      <c r="T5567" s="93" t="str" cm="1">
        <f t="array" ref="T5567:U5567">_xlfn.XLOOKUP(Q5567,匹配表1065!L:L,匹配表1065!M:N)</f>
        <v>眩晕</v>
      </c>
      <c r="U5567" s="94" t="str">
        <v>耳鼻喉科</v>
      </c>
      <c r="V5567" s="95" t="s">
        <v>100</v>
      </c>
      <c r="W5567" s="93">
        <f>_xlfn.XLOOKUP(M5567,匹配表1065!D:D,匹配表1065!F:F)*N5567</f>
        <v>24</v>
      </c>
    </row>
    <row r="5568" customHeight="1" spans="1:23">
      <c r="A5568" s="94" t="s">
        <v>877</v>
      </c>
      <c r="B5568" s="106">
        <v>46220</v>
      </c>
      <c r="C5568" s="91" t="str">
        <f t="shared" si="176"/>
        <v>7月第3周</v>
      </c>
      <c r="D5568" s="94" t="s">
        <v>919</v>
      </c>
      <c r="E5568" s="89" t="str">
        <f t="shared" si="177"/>
        <v>7月第3周--周5</v>
      </c>
      <c r="F5568" s="95" t="s">
        <v>27</v>
      </c>
      <c r="G5568" s="95" t="s">
        <v>167</v>
      </c>
      <c r="H5568" s="92" t="str">
        <f>_xlfn.XLOOKUP(O5568,匹配表1065!T:T,匹配表1065!W:W)</f>
        <v>南通市</v>
      </c>
      <c r="I5568" s="89" t="str">
        <f>_xlfn.XLOOKUP(O5568,匹配表1065!T:T,匹配表1065!X:X)</f>
        <v>PME2013</v>
      </c>
      <c r="J5568" s="109" t="s">
        <v>180</v>
      </c>
      <c r="K5568" s="89" cm="1">
        <f ca="1" t="array" ref="K5568:L5568">_xlfn.XLOOKUP(J5568,匹配表1065!Y:Y,匹配表1065!AA:AB)</f>
        <v>51</v>
      </c>
      <c r="L5568" s="89" t="str">
        <v>3个月以上</v>
      </c>
      <c r="M5568" s="99" t="s">
        <v>30</v>
      </c>
      <c r="N5568" s="109">
        <v>1</v>
      </c>
      <c r="O5568" s="93" t="str">
        <f>_xlfn.XLOOKUP(P5568,匹配表1065!U:U,匹配表1065!T:T)</f>
        <v>HO00001021</v>
      </c>
      <c r="P5568" s="109" t="s">
        <v>181</v>
      </c>
      <c r="Q5568" s="109" t="s">
        <v>182</v>
      </c>
      <c r="R5568" s="89" t="str">
        <f>_xlfn.XLOOKUP(Q5568,匹配表1065!L:L,匹配表1065!O:O)</f>
        <v>C</v>
      </c>
      <c r="S5568" s="93" t="str">
        <f>IFERROR(_xlfn.XLOOKUP(Q5568,匹配表1065!AI:AI,匹配表1065!AJ:AJ),"绿标")</f>
        <v>红标</v>
      </c>
      <c r="T5568" s="93" t="str" cm="1">
        <f t="array" ref="T5568:U5568">_xlfn.XLOOKUP(Q5568,匹配表1065!L:L,匹配表1065!M:N)</f>
        <v>眩晕</v>
      </c>
      <c r="U5568" s="94" t="str">
        <v>神经内科</v>
      </c>
      <c r="V5568" s="95" t="s">
        <v>33</v>
      </c>
      <c r="W5568" s="93">
        <f>_xlfn.XLOOKUP(M5568,匹配表1065!D:D,匹配表1065!F:F)*N5568</f>
        <v>12</v>
      </c>
    </row>
    <row r="5569" customHeight="1" spans="1:23">
      <c r="A5569" s="94" t="s">
        <v>877</v>
      </c>
      <c r="B5569" s="106">
        <v>46220</v>
      </c>
      <c r="C5569" s="91" t="str">
        <f t="shared" si="176"/>
        <v>7月第3周</v>
      </c>
      <c r="D5569" s="94" t="s">
        <v>919</v>
      </c>
      <c r="E5569" s="89" t="str">
        <f t="shared" si="177"/>
        <v>7月第3周--周5</v>
      </c>
      <c r="F5569" s="95" t="s">
        <v>27</v>
      </c>
      <c r="G5569" s="95" t="s">
        <v>167</v>
      </c>
      <c r="H5569" s="92" t="str">
        <f>_xlfn.XLOOKUP(O5569,匹配表1065!T:T,匹配表1065!W:W)</f>
        <v>苏州市</v>
      </c>
      <c r="I5569" s="89" t="str">
        <f>_xlfn.XLOOKUP(O5569,匹配表1065!T:T,匹配表1065!X:X)</f>
        <v>PME2011</v>
      </c>
      <c r="J5569" s="109" t="s">
        <v>852</v>
      </c>
      <c r="K5569" s="89" t="e" cm="1">
        <f ca="1" t="array" ref="K5569">_xlfn.XLOOKUP(J5569,匹配表1065!Y:Y,匹配表1065!AA:AB)</f>
        <v>#N/A</v>
      </c>
      <c r="L5569" s="89"/>
      <c r="M5569" s="99" t="s">
        <v>35</v>
      </c>
      <c r="N5569" s="109">
        <v>1</v>
      </c>
      <c r="O5569" s="93" t="str">
        <f>_xlfn.XLOOKUP(P5569,匹配表1065!U:U,匹配表1065!T:T)</f>
        <v>HO00307823</v>
      </c>
      <c r="P5569" s="109" t="s">
        <v>169</v>
      </c>
      <c r="Q5569" s="109" t="s">
        <v>453</v>
      </c>
      <c r="R5569" s="89" t="str">
        <f>_xlfn.XLOOKUP(Q5569,匹配表1065!L:L,匹配表1065!O:O)</f>
        <v>B</v>
      </c>
      <c r="S5569" s="93" t="str">
        <f>IFERROR(_xlfn.XLOOKUP(Q5569,匹配表1065!AI:AI,匹配表1065!AJ:AJ),"绿标")</f>
        <v>绿标</v>
      </c>
      <c r="T5569" s="93" t="str" cm="1">
        <f t="array" ref="T5569:U5569">_xlfn.XLOOKUP(Q5569,匹配表1065!L:L,匹配表1065!M:N)</f>
        <v>脑血管</v>
      </c>
      <c r="U5569" s="94" t="str">
        <v>神经内科</v>
      </c>
      <c r="V5569" s="95" t="s">
        <v>33</v>
      </c>
      <c r="W5569" s="93">
        <f>_xlfn.XLOOKUP(M5569,匹配表1065!D:D,匹配表1065!F:F)*N5569</f>
        <v>4</v>
      </c>
    </row>
    <row r="5570" customHeight="1" spans="1:23">
      <c r="A5570" s="94" t="s">
        <v>877</v>
      </c>
      <c r="B5570" s="106">
        <v>46220</v>
      </c>
      <c r="C5570" s="91" t="str">
        <f t="shared" si="176"/>
        <v>7月第3周</v>
      </c>
      <c r="D5570" s="94" t="s">
        <v>919</v>
      </c>
      <c r="E5570" s="89" t="str">
        <f t="shared" si="177"/>
        <v>7月第3周--周5</v>
      </c>
      <c r="F5570" s="95" t="s">
        <v>27</v>
      </c>
      <c r="G5570" s="95" t="s">
        <v>167</v>
      </c>
      <c r="H5570" s="92" t="str">
        <f>_xlfn.XLOOKUP(O5570,匹配表1065!T:T,匹配表1065!W:W)</f>
        <v>苏州市</v>
      </c>
      <c r="I5570" s="89" t="str">
        <f>_xlfn.XLOOKUP(O5570,匹配表1065!T:T,匹配表1065!X:X)</f>
        <v>PME2011</v>
      </c>
      <c r="J5570" s="109" t="s">
        <v>852</v>
      </c>
      <c r="K5570" s="89" t="e" cm="1">
        <f ca="1" t="array" ref="K5570">_xlfn.XLOOKUP(J5570,匹配表1065!Y:Y,匹配表1065!AA:AB)</f>
        <v>#N/A</v>
      </c>
      <c r="L5570" s="89"/>
      <c r="M5570" s="99" t="s">
        <v>35</v>
      </c>
      <c r="N5570" s="109">
        <v>1</v>
      </c>
      <c r="O5570" s="93" t="str">
        <f>_xlfn.XLOOKUP(P5570,匹配表1065!U:U,匹配表1065!T:T)</f>
        <v>HO00307823</v>
      </c>
      <c r="P5570" s="109" t="s">
        <v>169</v>
      </c>
      <c r="Q5570" s="109" t="s">
        <v>171</v>
      </c>
      <c r="R5570" s="89" t="str">
        <f>_xlfn.XLOOKUP(Q5570,匹配表1065!L:L,匹配表1065!O:O)</f>
        <v>B</v>
      </c>
      <c r="S5570" s="93" t="str">
        <f>IFERROR(_xlfn.XLOOKUP(Q5570,匹配表1065!AI:AI,匹配表1065!AJ:AJ),"绿标")</f>
        <v>绿标</v>
      </c>
      <c r="T5570" s="93" t="str" cm="1">
        <f t="array" ref="T5570:U5570">_xlfn.XLOOKUP(Q5570,匹配表1065!L:L,匹配表1065!M:N)</f>
        <v>脑血管</v>
      </c>
      <c r="U5570" s="94" t="str">
        <v>神经内科</v>
      </c>
      <c r="V5570" s="95" t="s">
        <v>33</v>
      </c>
      <c r="W5570" s="93">
        <f>_xlfn.XLOOKUP(M5570,匹配表1065!D:D,匹配表1065!F:F)*N5570</f>
        <v>4</v>
      </c>
    </row>
    <row r="5571" customHeight="1" spans="1:23">
      <c r="A5571" s="94" t="s">
        <v>877</v>
      </c>
      <c r="B5571" s="106">
        <v>46220</v>
      </c>
      <c r="C5571" s="91" t="str">
        <f t="shared" si="176"/>
        <v>7月第3周</v>
      </c>
      <c r="D5571" s="94" t="s">
        <v>919</v>
      </c>
      <c r="E5571" s="89" t="str">
        <f t="shared" si="177"/>
        <v>7月第3周--周5</v>
      </c>
      <c r="F5571" s="95" t="s">
        <v>27</v>
      </c>
      <c r="G5571" s="95" t="s">
        <v>167</v>
      </c>
      <c r="H5571" s="92" t="str">
        <f>_xlfn.XLOOKUP(O5571,匹配表1065!T:T,匹配表1065!W:W)</f>
        <v>无锡市</v>
      </c>
      <c r="I5571" s="89" t="str">
        <f>_xlfn.XLOOKUP(O5571,匹配表1065!T:T,匹配表1065!X:X)</f>
        <v>PME2014</v>
      </c>
      <c r="J5571" s="109" t="s">
        <v>581</v>
      </c>
      <c r="K5571" s="89" cm="1">
        <f ca="1" t="array" ref="K5571:L5571">_xlfn.XLOOKUP(J5571,匹配表1065!Y:Y,匹配表1065!AA:AB)</f>
        <v>1</v>
      </c>
      <c r="L5571" s="89" t="str">
        <v>3个月以内</v>
      </c>
      <c r="M5571" s="99" t="s">
        <v>30</v>
      </c>
      <c r="N5571" s="109">
        <v>1</v>
      </c>
      <c r="O5571" s="93" t="str">
        <f>_xlfn.XLOOKUP(P5571,匹配表1065!U:U,匹配表1065!T:T)</f>
        <v>HO00001114</v>
      </c>
      <c r="P5571" s="109" t="s">
        <v>628</v>
      </c>
      <c r="Q5571" s="109" t="s">
        <v>629</v>
      </c>
      <c r="R5571" s="89" t="str">
        <f>_xlfn.XLOOKUP(Q5571,匹配表1065!L:L,匹配表1065!O:O)</f>
        <v>C</v>
      </c>
      <c r="S5571" s="93" t="str">
        <f>IFERROR(_xlfn.XLOOKUP(Q5571,匹配表1065!AI:AI,匹配表1065!AJ:AJ),"绿标")</f>
        <v>绿标</v>
      </c>
      <c r="T5571" s="93" t="str" cm="1">
        <f t="array" ref="T5571:U5571">_xlfn.XLOOKUP(Q5571,匹配表1065!L:L,匹配表1065!M:N)</f>
        <v>眩晕</v>
      </c>
      <c r="U5571" s="94" t="str">
        <v>耳鼻喉科</v>
      </c>
      <c r="V5571" s="95" t="s">
        <v>100</v>
      </c>
      <c r="W5571" s="93">
        <f>_xlfn.XLOOKUP(M5571,匹配表1065!D:D,匹配表1065!F:F)*N5571</f>
        <v>12</v>
      </c>
    </row>
    <row r="5572" customHeight="1" spans="1:23">
      <c r="A5572" s="94" t="s">
        <v>877</v>
      </c>
      <c r="B5572" s="106">
        <v>46220</v>
      </c>
      <c r="C5572" s="91" t="str">
        <f t="shared" si="176"/>
        <v>7月第3周</v>
      </c>
      <c r="D5572" s="94" t="s">
        <v>919</v>
      </c>
      <c r="E5572" s="89" t="str">
        <f t="shared" si="177"/>
        <v>7月第3周--周5</v>
      </c>
      <c r="F5572" s="95" t="s">
        <v>27</v>
      </c>
      <c r="G5572" s="95" t="s">
        <v>167</v>
      </c>
      <c r="H5572" s="92" t="str">
        <f>_xlfn.XLOOKUP(O5572,匹配表1065!T:T,匹配表1065!W:W)</f>
        <v>苏州市</v>
      </c>
      <c r="I5572" s="89" t="str">
        <f>_xlfn.XLOOKUP(O5572,匹配表1065!T:T,匹配表1065!X:X)</f>
        <v>PME2016</v>
      </c>
      <c r="J5572" s="109" t="s">
        <v>173</v>
      </c>
      <c r="K5572" s="89" cm="1">
        <f ca="1" t="array" ref="K5572:L5572">_xlfn.XLOOKUP(J5572,匹配表1065!Y:Y,匹配表1065!AA:AB)</f>
        <v>1</v>
      </c>
      <c r="L5572" s="89" t="str">
        <v>3个月以内</v>
      </c>
      <c r="M5572" s="99" t="s">
        <v>30</v>
      </c>
      <c r="N5572" s="109">
        <v>2</v>
      </c>
      <c r="O5572" s="93" t="str">
        <f>_xlfn.XLOOKUP(P5572,匹配表1065!U:U,匹配表1065!T:T)</f>
        <v>HO00001043</v>
      </c>
      <c r="P5572" s="109" t="s">
        <v>221</v>
      </c>
      <c r="Q5572" s="109" t="s">
        <v>291</v>
      </c>
      <c r="R5572" s="89" t="str">
        <f>_xlfn.XLOOKUP(Q5572,匹配表1065!L:L,匹配表1065!O:O)</f>
        <v>A</v>
      </c>
      <c r="S5572" s="93" t="str">
        <f>IFERROR(_xlfn.XLOOKUP(Q5572,匹配表1065!AI:AI,匹配表1065!AJ:AJ),"绿标")</f>
        <v>红标</v>
      </c>
      <c r="T5572" s="93" t="str" cm="1">
        <f t="array" ref="T5572:U5572">_xlfn.XLOOKUP(Q5572,匹配表1065!L:L,匹配表1065!M:N)</f>
        <v>头痛</v>
      </c>
      <c r="U5572" s="94" t="str">
        <v>神经内科</v>
      </c>
      <c r="V5572" s="95" t="s">
        <v>100</v>
      </c>
      <c r="W5572" s="93">
        <f>_xlfn.XLOOKUP(M5572,匹配表1065!D:D,匹配表1065!F:F)*N5572</f>
        <v>24</v>
      </c>
    </row>
    <row r="5573" customHeight="1" spans="1:23">
      <c r="A5573" s="94" t="s">
        <v>877</v>
      </c>
      <c r="B5573" s="106">
        <v>46220</v>
      </c>
      <c r="C5573" s="91" t="str">
        <f t="shared" si="176"/>
        <v>7月第3周</v>
      </c>
      <c r="D5573" s="94" t="s">
        <v>919</v>
      </c>
      <c r="E5573" s="89" t="str">
        <f t="shared" si="177"/>
        <v>7月第3周--周5</v>
      </c>
      <c r="F5573" s="95" t="s">
        <v>27</v>
      </c>
      <c r="G5573" s="95" t="s">
        <v>167</v>
      </c>
      <c r="H5573" s="92" t="str">
        <f>_xlfn.XLOOKUP(O5573,匹配表1065!T:T,匹配表1065!W:W)</f>
        <v>苏州市</v>
      </c>
      <c r="I5573" s="89" t="str">
        <f>_xlfn.XLOOKUP(O5573,匹配表1065!T:T,匹配表1065!X:X)</f>
        <v>PME2016</v>
      </c>
      <c r="J5573" s="109" t="s">
        <v>173</v>
      </c>
      <c r="K5573" s="89" cm="1">
        <f ca="1" t="array" ref="K5573:L5573">_xlfn.XLOOKUP(J5573,匹配表1065!Y:Y,匹配表1065!AA:AB)</f>
        <v>1</v>
      </c>
      <c r="L5573" s="89" t="str">
        <v>3个月以内</v>
      </c>
      <c r="M5573" s="99" t="s">
        <v>30</v>
      </c>
      <c r="N5573" s="109">
        <v>1</v>
      </c>
      <c r="O5573" s="93" t="str">
        <f>_xlfn.XLOOKUP(P5573,匹配表1065!U:U,匹配表1065!T:T)</f>
        <v>HO00001048</v>
      </c>
      <c r="P5573" s="109" t="s">
        <v>176</v>
      </c>
      <c r="Q5573" s="109" t="s">
        <v>220</v>
      </c>
      <c r="R5573" s="89" t="str">
        <f>_xlfn.XLOOKUP(Q5573,匹配表1065!L:L,匹配表1065!O:O)</f>
        <v>A</v>
      </c>
      <c r="S5573" s="93" t="str">
        <f>IFERROR(_xlfn.XLOOKUP(Q5573,匹配表1065!AI:AI,匹配表1065!AJ:AJ),"绿标")</f>
        <v>红标</v>
      </c>
      <c r="T5573" s="93" t="str" cm="1">
        <f t="array" ref="T5573:U5573">_xlfn.XLOOKUP(Q5573,匹配表1065!L:L,匹配表1065!M:N)</f>
        <v>头痛</v>
      </c>
      <c r="U5573" s="94" t="str">
        <v>神经内科</v>
      </c>
      <c r="V5573" s="95" t="s">
        <v>100</v>
      </c>
      <c r="W5573" s="93">
        <f>_xlfn.XLOOKUP(M5573,匹配表1065!D:D,匹配表1065!F:F)*N5573</f>
        <v>12</v>
      </c>
    </row>
    <row r="5574" customHeight="1" spans="1:23">
      <c r="A5574" s="94" t="s">
        <v>877</v>
      </c>
      <c r="B5574" s="106">
        <v>46220</v>
      </c>
      <c r="C5574" s="91" t="str">
        <f t="shared" si="176"/>
        <v>7月第3周</v>
      </c>
      <c r="D5574" s="94" t="s">
        <v>919</v>
      </c>
      <c r="E5574" s="89" t="str">
        <f t="shared" si="177"/>
        <v>7月第3周--周5</v>
      </c>
      <c r="F5574" s="95" t="s">
        <v>27</v>
      </c>
      <c r="G5574" s="95" t="s">
        <v>167</v>
      </c>
      <c r="H5574" s="92" t="str">
        <f>_xlfn.XLOOKUP(O5574,匹配表1065!T:T,匹配表1065!W:W)</f>
        <v>苏州市</v>
      </c>
      <c r="I5574" s="89" t="str">
        <f>_xlfn.XLOOKUP(O5574,匹配表1065!T:T,匹配表1065!X:X)</f>
        <v>PME2017</v>
      </c>
      <c r="J5574" s="109" t="s">
        <v>323</v>
      </c>
      <c r="K5574" s="89" cm="1">
        <f ca="1" t="array" ref="K5574:L5574">_xlfn.XLOOKUP(J5574,匹配表1065!Y:Y,匹配表1065!AA:AB)</f>
        <v>7</v>
      </c>
      <c r="L5574" s="89" t="str">
        <v>3个月以上</v>
      </c>
      <c r="M5574" s="99" t="s">
        <v>55</v>
      </c>
      <c r="N5574" s="109">
        <v>2</v>
      </c>
      <c r="O5574" s="93" t="str">
        <f>_xlfn.XLOOKUP(P5574,匹配表1065!U:U,匹配表1065!T:T)</f>
        <v>HO00001044</v>
      </c>
      <c r="P5574" s="109" t="s">
        <v>346</v>
      </c>
      <c r="Q5574" s="109" t="s">
        <v>347</v>
      </c>
      <c r="R5574" s="89" t="str">
        <f>_xlfn.XLOOKUP(Q5574,匹配表1065!L:L,匹配表1065!O:O)</f>
        <v>A</v>
      </c>
      <c r="S5574" s="93" t="str">
        <f>IFERROR(_xlfn.XLOOKUP(Q5574,匹配表1065!AI:AI,匹配表1065!AJ:AJ),"绿标")</f>
        <v>红标</v>
      </c>
      <c r="T5574" s="93" t="str" cm="1">
        <f t="array" ref="T5574:U5574">_xlfn.XLOOKUP(Q5574,匹配表1065!L:L,匹配表1065!M:N)</f>
        <v>头痛</v>
      </c>
      <c r="U5574" s="94" t="str">
        <v>神经内科</v>
      </c>
      <c r="V5574" s="95" t="s">
        <v>42</v>
      </c>
      <c r="W5574" s="93">
        <f>_xlfn.XLOOKUP(M5574,匹配表1065!D:D,匹配表1065!F:F)*N5574</f>
        <v>16</v>
      </c>
    </row>
    <row r="5575" customHeight="1" spans="1:23">
      <c r="A5575" s="94" t="s">
        <v>877</v>
      </c>
      <c r="B5575" s="106">
        <v>46220</v>
      </c>
      <c r="C5575" s="91" t="str">
        <f t="shared" si="176"/>
        <v>7月第3周</v>
      </c>
      <c r="D5575" s="94" t="s">
        <v>919</v>
      </c>
      <c r="E5575" s="89" t="str">
        <f t="shared" si="177"/>
        <v>7月第3周--周5</v>
      </c>
      <c r="F5575" s="95" t="s">
        <v>27</v>
      </c>
      <c r="G5575" s="95" t="s">
        <v>167</v>
      </c>
      <c r="H5575" s="92" t="str">
        <f>_xlfn.XLOOKUP(O5575,匹配表1065!T:T,匹配表1065!W:W)</f>
        <v>苏州市</v>
      </c>
      <c r="I5575" s="89" t="str">
        <f>_xlfn.XLOOKUP(O5575,匹配表1065!T:T,匹配表1065!X:X)</f>
        <v>PME2017</v>
      </c>
      <c r="J5575" s="109" t="s">
        <v>323</v>
      </c>
      <c r="K5575" s="89" cm="1">
        <f ca="1" t="array" ref="K5575:L5575">_xlfn.XLOOKUP(J5575,匹配表1065!Y:Y,匹配表1065!AA:AB)</f>
        <v>7</v>
      </c>
      <c r="L5575" s="89" t="str">
        <v>3个月以上</v>
      </c>
      <c r="M5575" s="99" t="s">
        <v>35</v>
      </c>
      <c r="N5575" s="109">
        <v>1</v>
      </c>
      <c r="O5575" s="93" t="str">
        <f>_xlfn.XLOOKUP(P5575,匹配表1065!U:U,匹配表1065!T:T)</f>
        <v>HO00017517</v>
      </c>
      <c r="P5575" s="109" t="s">
        <v>348</v>
      </c>
      <c r="Q5575" s="109" t="s">
        <v>898</v>
      </c>
      <c r="R5575" s="89" t="str">
        <f>_xlfn.XLOOKUP(Q5575,匹配表1065!L:L,匹配表1065!O:O)</f>
        <v>C</v>
      </c>
      <c r="S5575" s="93" t="str">
        <f>IFERROR(_xlfn.XLOOKUP(Q5575,匹配表1065!AI:AI,匹配表1065!AJ:AJ),"绿标")</f>
        <v>绿标</v>
      </c>
      <c r="T5575" s="93" t="str" cm="1">
        <f t="array" ref="T5575:U5575">_xlfn.XLOOKUP(Q5575,匹配表1065!L:L,匹配表1065!M:N)</f>
        <v>眩晕</v>
      </c>
      <c r="U5575" s="94" t="str">
        <v>耳鼻喉科</v>
      </c>
      <c r="V5575" s="95" t="s">
        <v>33</v>
      </c>
      <c r="W5575" s="93">
        <f>_xlfn.XLOOKUP(M5575,匹配表1065!D:D,匹配表1065!F:F)*N5575</f>
        <v>4</v>
      </c>
    </row>
    <row r="5576" customHeight="1" spans="1:23">
      <c r="A5576" s="94" t="s">
        <v>877</v>
      </c>
      <c r="B5576" s="106">
        <v>46220</v>
      </c>
      <c r="C5576" s="91" t="str">
        <f t="shared" si="176"/>
        <v>7月第3周</v>
      </c>
      <c r="D5576" s="94" t="s">
        <v>919</v>
      </c>
      <c r="E5576" s="89" t="str">
        <f t="shared" si="177"/>
        <v>7月第3周--周5</v>
      </c>
      <c r="F5576" s="95" t="s">
        <v>27</v>
      </c>
      <c r="G5576" s="95" t="s">
        <v>167</v>
      </c>
      <c r="H5576" s="92" t="str">
        <f>_xlfn.XLOOKUP(O5576,匹配表1065!T:T,匹配表1065!W:W)</f>
        <v>苏州市</v>
      </c>
      <c r="I5576" s="89" t="str">
        <f>_xlfn.XLOOKUP(O5576,匹配表1065!T:T,匹配表1065!X:X)</f>
        <v>PME2011</v>
      </c>
      <c r="J5576" s="109" t="s">
        <v>168</v>
      </c>
      <c r="K5576" s="89" cm="1">
        <f ca="1" t="array" ref="K5576:L5576">_xlfn.XLOOKUP(J5576,匹配表1065!Y:Y,匹配表1065!AA:AB)</f>
        <v>19</v>
      </c>
      <c r="L5576" s="89" t="str">
        <v>3个月以上</v>
      </c>
      <c r="M5576" s="99" t="s">
        <v>30</v>
      </c>
      <c r="N5576" s="109">
        <v>3</v>
      </c>
      <c r="O5576" s="93" t="str">
        <f>_xlfn.XLOOKUP(P5576,匹配表1065!U:U,匹配表1065!T:T)</f>
        <v>HO00307823</v>
      </c>
      <c r="P5576" s="109" t="s">
        <v>169</v>
      </c>
      <c r="Q5576" s="109" t="s">
        <v>170</v>
      </c>
      <c r="R5576" s="89" t="str">
        <f>_xlfn.XLOOKUP(Q5576,匹配表1065!L:L,匹配表1065!O:O)</f>
        <v>A</v>
      </c>
      <c r="S5576" s="93" t="str">
        <f>IFERROR(_xlfn.XLOOKUP(Q5576,匹配表1065!AI:AI,匹配表1065!AJ:AJ),"绿标")</f>
        <v>红标</v>
      </c>
      <c r="T5576" s="93" t="str" cm="1">
        <f t="array" ref="T5576:U5576">_xlfn.XLOOKUP(Q5576,匹配表1065!L:L,匹配表1065!M:N)</f>
        <v>头痛</v>
      </c>
      <c r="U5576" s="94" t="str">
        <v>神经内科</v>
      </c>
      <c r="V5576" s="95" t="s">
        <v>100</v>
      </c>
      <c r="W5576" s="93">
        <f>_xlfn.XLOOKUP(M5576,匹配表1065!D:D,匹配表1065!F:F)*N5576</f>
        <v>36</v>
      </c>
    </row>
    <row r="5577" customHeight="1" spans="1:23">
      <c r="A5577" s="94" t="s">
        <v>877</v>
      </c>
      <c r="B5577" s="106">
        <v>46220</v>
      </c>
      <c r="C5577" s="91" t="str">
        <f t="shared" si="176"/>
        <v>7月第3周</v>
      </c>
      <c r="D5577" s="94" t="s">
        <v>919</v>
      </c>
      <c r="E5577" s="89" t="str">
        <f t="shared" si="177"/>
        <v>7月第3周--周5</v>
      </c>
      <c r="F5577" s="95" t="s">
        <v>27</v>
      </c>
      <c r="G5577" s="95" t="s">
        <v>167</v>
      </c>
      <c r="H5577" s="92" t="str">
        <f>_xlfn.XLOOKUP(O5577,匹配表1065!T:T,匹配表1065!W:W)</f>
        <v>苏州市</v>
      </c>
      <c r="I5577" s="89" t="str">
        <f>_xlfn.XLOOKUP(O5577,匹配表1065!T:T,匹配表1065!X:X)</f>
        <v>PME2011</v>
      </c>
      <c r="J5577" s="109" t="s">
        <v>168</v>
      </c>
      <c r="K5577" s="89" cm="1">
        <f ca="1" t="array" ref="K5577:L5577">_xlfn.XLOOKUP(J5577,匹配表1065!Y:Y,匹配表1065!AA:AB)</f>
        <v>19</v>
      </c>
      <c r="L5577" s="89" t="str">
        <v>3个月以上</v>
      </c>
      <c r="M5577" s="99" t="s">
        <v>30</v>
      </c>
      <c r="N5577" s="109">
        <v>1</v>
      </c>
      <c r="O5577" s="93" t="str">
        <f>_xlfn.XLOOKUP(P5577,匹配表1065!U:U,匹配表1065!T:T)</f>
        <v>HO00307823</v>
      </c>
      <c r="P5577" s="109" t="s">
        <v>169</v>
      </c>
      <c r="Q5577" s="109" t="s">
        <v>172</v>
      </c>
      <c r="R5577" s="89" t="str">
        <f>_xlfn.XLOOKUP(Q5577,匹配表1065!L:L,匹配表1065!O:O)</f>
        <v>C</v>
      </c>
      <c r="S5577" s="93" t="str">
        <f>IFERROR(_xlfn.XLOOKUP(Q5577,匹配表1065!AI:AI,匹配表1065!AJ:AJ),"绿标")</f>
        <v>绿标</v>
      </c>
      <c r="T5577" s="93" t="str" cm="1">
        <f t="array" ref="T5577:U5577">_xlfn.XLOOKUP(Q5577,匹配表1065!L:L,匹配表1065!M:N)</f>
        <v>眩晕</v>
      </c>
      <c r="U5577" s="94" t="str">
        <v>神经内科</v>
      </c>
      <c r="V5577" s="95" t="s">
        <v>100</v>
      </c>
      <c r="W5577" s="93">
        <f>_xlfn.XLOOKUP(M5577,匹配表1065!D:D,匹配表1065!F:F)*N5577</f>
        <v>12</v>
      </c>
    </row>
    <row r="5578" customHeight="1" spans="1:23">
      <c r="A5578" s="94" t="s">
        <v>877</v>
      </c>
      <c r="B5578" s="106">
        <v>46220</v>
      </c>
      <c r="C5578" s="91" t="str">
        <f t="shared" si="176"/>
        <v>7月第3周</v>
      </c>
      <c r="D5578" s="94" t="s">
        <v>919</v>
      </c>
      <c r="E5578" s="89" t="str">
        <f t="shared" si="177"/>
        <v>7月第3周--周5</v>
      </c>
      <c r="F5578" s="95" t="s">
        <v>27</v>
      </c>
      <c r="G5578" s="95" t="s">
        <v>167</v>
      </c>
      <c r="H5578" s="92" t="str">
        <f>_xlfn.XLOOKUP(O5578,匹配表1065!T:T,匹配表1065!W:W)</f>
        <v>苏州市</v>
      </c>
      <c r="I5578" s="89" t="str">
        <f>_xlfn.XLOOKUP(O5578,匹配表1065!T:T,匹配表1065!X:X)</f>
        <v>PME2010</v>
      </c>
      <c r="J5578" s="109" t="s">
        <v>186</v>
      </c>
      <c r="K5578" s="89" cm="1">
        <f ca="1" t="array" ref="K5578:L5578">_xlfn.XLOOKUP(J5578,匹配表1065!Y:Y,匹配表1065!AA:AB)</f>
        <v>6</v>
      </c>
      <c r="L5578" s="89" t="str">
        <v>3个月以上</v>
      </c>
      <c r="M5578" s="99" t="s">
        <v>35</v>
      </c>
      <c r="N5578" s="109">
        <v>2</v>
      </c>
      <c r="O5578" s="93" t="str">
        <f>_xlfn.XLOOKUP(P5578,匹配表1065!U:U,匹配表1065!T:T)</f>
        <v>HO00001051</v>
      </c>
      <c r="P5578" s="109" t="s">
        <v>191</v>
      </c>
      <c r="Q5578" s="109" t="s">
        <v>827</v>
      </c>
      <c r="R5578" s="89" t="str">
        <f>_xlfn.XLOOKUP(Q5578,匹配表1065!L:L,匹配表1065!O:O)</f>
        <v>A</v>
      </c>
      <c r="S5578" s="93" t="str">
        <f>IFERROR(_xlfn.XLOOKUP(Q5578,匹配表1065!AI:AI,匹配表1065!AJ:AJ),"绿标")</f>
        <v>绿标</v>
      </c>
      <c r="T5578" s="93" t="str" cm="1">
        <f t="array" ref="T5578:U5578">_xlfn.XLOOKUP(Q5578,匹配表1065!L:L,匹配表1065!M:N)</f>
        <v>头痛</v>
      </c>
      <c r="U5578" s="94" t="str">
        <v>神经内科</v>
      </c>
      <c r="V5578" s="95" t="s">
        <v>33</v>
      </c>
      <c r="W5578" s="93">
        <f>_xlfn.XLOOKUP(M5578,匹配表1065!D:D,匹配表1065!F:F)*N5578</f>
        <v>8</v>
      </c>
    </row>
    <row r="5579" customHeight="1" spans="1:23">
      <c r="A5579" s="94" t="s">
        <v>877</v>
      </c>
      <c r="B5579" s="106">
        <v>46220</v>
      </c>
      <c r="C5579" s="91" t="str">
        <f t="shared" si="176"/>
        <v>7月第3周</v>
      </c>
      <c r="D5579" s="94" t="s">
        <v>919</v>
      </c>
      <c r="E5579" s="89" t="str">
        <f t="shared" si="177"/>
        <v>7月第3周--周5</v>
      </c>
      <c r="F5579" s="95" t="s">
        <v>27</v>
      </c>
      <c r="G5579" s="95" t="s">
        <v>167</v>
      </c>
      <c r="H5579" s="92" t="str">
        <f>_xlfn.XLOOKUP(O5579,匹配表1065!T:T,匹配表1065!W:W)</f>
        <v>苏州市</v>
      </c>
      <c r="I5579" s="89" t="str">
        <f>_xlfn.XLOOKUP(O5579,匹配表1065!T:T,匹配表1065!X:X)</f>
        <v>PME2010</v>
      </c>
      <c r="J5579" s="109" t="s">
        <v>186</v>
      </c>
      <c r="K5579" s="89" cm="1">
        <f ca="1" t="array" ref="K5579:L5579">_xlfn.XLOOKUP(J5579,匹配表1065!Y:Y,匹配表1065!AA:AB)</f>
        <v>6</v>
      </c>
      <c r="L5579" s="89" t="str">
        <v>3个月以上</v>
      </c>
      <c r="M5579" s="99" t="s">
        <v>35</v>
      </c>
      <c r="N5579" s="109">
        <v>1</v>
      </c>
      <c r="O5579" s="93" t="str">
        <f>_xlfn.XLOOKUP(P5579,匹配表1065!U:U,匹配表1065!T:T)</f>
        <v>HO00001047</v>
      </c>
      <c r="P5579" s="109" t="s">
        <v>189</v>
      </c>
      <c r="Q5579" s="109" t="s">
        <v>217</v>
      </c>
      <c r="R5579" s="89" t="str">
        <f>_xlfn.XLOOKUP(Q5579,匹配表1065!L:L,匹配表1065!O:O)</f>
        <v>A</v>
      </c>
      <c r="S5579" s="93" t="str">
        <f>IFERROR(_xlfn.XLOOKUP(Q5579,匹配表1065!AI:AI,匹配表1065!AJ:AJ),"绿标")</f>
        <v>红标</v>
      </c>
      <c r="T5579" s="93" t="str" cm="1">
        <f t="array" ref="T5579:U5579">_xlfn.XLOOKUP(Q5579,匹配表1065!L:L,匹配表1065!M:N)</f>
        <v>头痛</v>
      </c>
      <c r="U5579" s="94" t="str">
        <v>神经内科</v>
      </c>
      <c r="V5579" s="95" t="s">
        <v>33</v>
      </c>
      <c r="W5579" s="93">
        <f>_xlfn.XLOOKUP(M5579,匹配表1065!D:D,匹配表1065!F:F)*N5579</f>
        <v>4</v>
      </c>
    </row>
    <row r="5580" customHeight="1" spans="1:23">
      <c r="A5580" s="94" t="s">
        <v>877</v>
      </c>
      <c r="B5580" s="106">
        <v>46220</v>
      </c>
      <c r="C5580" s="91" t="str">
        <f t="shared" si="176"/>
        <v>7月第3周</v>
      </c>
      <c r="D5580" s="94" t="s">
        <v>919</v>
      </c>
      <c r="E5580" s="89" t="str">
        <f t="shared" si="177"/>
        <v>7月第3周--周5</v>
      </c>
      <c r="F5580" s="95" t="s">
        <v>27</v>
      </c>
      <c r="G5580" s="95" t="s">
        <v>167</v>
      </c>
      <c r="H5580" s="92" t="str">
        <f>_xlfn.XLOOKUP(O5580,匹配表1065!T:T,匹配表1065!W:W)</f>
        <v>苏州市</v>
      </c>
      <c r="I5580" s="89" t="str">
        <f>_xlfn.XLOOKUP(O5580,匹配表1065!T:T,匹配表1065!X:X)</f>
        <v>PME2009</v>
      </c>
      <c r="J5580" s="109" t="s">
        <v>193</v>
      </c>
      <c r="K5580" s="89" cm="1">
        <f ca="1" t="array" ref="K5580:L5580">_xlfn.XLOOKUP(J5580,匹配表1065!Y:Y,匹配表1065!AA:AB)</f>
        <v>7</v>
      </c>
      <c r="L5580" s="89" t="str">
        <v>3个月以上</v>
      </c>
      <c r="M5580" s="99" t="s">
        <v>35</v>
      </c>
      <c r="N5580" s="109">
        <v>1</v>
      </c>
      <c r="O5580" s="93" t="str">
        <f>_xlfn.XLOOKUP(P5580,匹配表1065!U:U,匹配表1065!T:T)</f>
        <v>HO00402369</v>
      </c>
      <c r="P5580" s="109" t="s">
        <v>227</v>
      </c>
      <c r="Q5580" s="109" t="s">
        <v>816</v>
      </c>
      <c r="R5580" s="89" t="str">
        <f>_xlfn.XLOOKUP(Q5580,匹配表1065!L:L,匹配表1065!O:O)</f>
        <v>B</v>
      </c>
      <c r="S5580" s="93" t="str">
        <f>IFERROR(_xlfn.XLOOKUP(Q5580,匹配表1065!AI:AI,匹配表1065!AJ:AJ),"绿标")</f>
        <v>黑标</v>
      </c>
      <c r="T5580" s="93" t="str" cm="1">
        <f t="array" ref="T5580:U5580">_xlfn.XLOOKUP(Q5580,匹配表1065!L:L,匹配表1065!M:N)</f>
        <v>脑血管</v>
      </c>
      <c r="U5580" s="94" t="str">
        <v>神经内科</v>
      </c>
      <c r="V5580" s="95" t="s">
        <v>33</v>
      </c>
      <c r="W5580" s="93">
        <f>_xlfn.XLOOKUP(M5580,匹配表1065!D:D,匹配表1065!F:F)*N5580</f>
        <v>4</v>
      </c>
    </row>
    <row r="5581" customHeight="1" spans="1:23">
      <c r="A5581" s="94" t="s">
        <v>877</v>
      </c>
      <c r="B5581" s="106">
        <v>46220</v>
      </c>
      <c r="C5581" s="91" t="str">
        <f t="shared" si="176"/>
        <v>7月第3周</v>
      </c>
      <c r="D5581" s="94" t="s">
        <v>919</v>
      </c>
      <c r="E5581" s="89" t="str">
        <f t="shared" si="177"/>
        <v>7月第3周--周5</v>
      </c>
      <c r="F5581" s="95" t="s">
        <v>27</v>
      </c>
      <c r="G5581" s="95" t="s">
        <v>167</v>
      </c>
      <c r="H5581" s="92" t="str">
        <f>_xlfn.XLOOKUP(O5581,匹配表1065!T:T,匹配表1065!W:W)</f>
        <v>苏州市</v>
      </c>
      <c r="I5581" s="89" t="str">
        <f>_xlfn.XLOOKUP(O5581,匹配表1065!T:T,匹配表1065!X:X)</f>
        <v>PME2009</v>
      </c>
      <c r="J5581" s="109" t="s">
        <v>193</v>
      </c>
      <c r="K5581" s="89" cm="1">
        <f ca="1" t="array" ref="K5581:L5581">_xlfn.XLOOKUP(J5581,匹配表1065!Y:Y,匹配表1065!AA:AB)</f>
        <v>7</v>
      </c>
      <c r="L5581" s="89" t="str">
        <v>3个月以上</v>
      </c>
      <c r="M5581" s="99" t="s">
        <v>35</v>
      </c>
      <c r="N5581" s="109">
        <v>1</v>
      </c>
      <c r="O5581" s="93" t="str">
        <f>_xlfn.XLOOKUP(P5581,匹配表1065!U:U,匹配表1065!T:T)</f>
        <v>HO00402369</v>
      </c>
      <c r="P5581" s="109" t="s">
        <v>227</v>
      </c>
      <c r="Q5581" s="109" t="s">
        <v>596</v>
      </c>
      <c r="R5581" s="89" t="str">
        <f>_xlfn.XLOOKUP(Q5581,匹配表1065!L:L,匹配表1065!O:O)</f>
        <v>B</v>
      </c>
      <c r="S5581" s="93" t="str">
        <f>IFERROR(_xlfn.XLOOKUP(Q5581,匹配表1065!AI:AI,匹配表1065!AJ:AJ),"绿标")</f>
        <v>黑标</v>
      </c>
      <c r="T5581" s="93" t="str" cm="1">
        <f t="array" ref="T5581:U5581">_xlfn.XLOOKUP(Q5581,匹配表1065!L:L,匹配表1065!M:N)</f>
        <v>脑血管</v>
      </c>
      <c r="U5581" s="94" t="str">
        <v>神经内科</v>
      </c>
      <c r="V5581" s="95" t="s">
        <v>33</v>
      </c>
      <c r="W5581" s="93">
        <f>_xlfn.XLOOKUP(M5581,匹配表1065!D:D,匹配表1065!F:F)*N5581</f>
        <v>4</v>
      </c>
    </row>
    <row r="5582" customHeight="1" spans="1:23">
      <c r="A5582" s="94" t="s">
        <v>877</v>
      </c>
      <c r="B5582" s="106">
        <v>46220</v>
      </c>
      <c r="C5582" s="91" t="str">
        <f t="shared" si="176"/>
        <v>7月第3周</v>
      </c>
      <c r="D5582" s="94" t="s">
        <v>919</v>
      </c>
      <c r="E5582" s="89" t="str">
        <f t="shared" si="177"/>
        <v>7月第3周--周5</v>
      </c>
      <c r="F5582" s="95" t="s">
        <v>27</v>
      </c>
      <c r="G5582" s="95" t="s">
        <v>136</v>
      </c>
      <c r="H5582" s="92" t="str">
        <f>_xlfn.XLOOKUP(O5582,匹配表1065!T:T,匹配表1065!W:W)</f>
        <v>淄博市</v>
      </c>
      <c r="I5582" s="89" t="str">
        <f>_xlfn.XLOOKUP(O5582,匹配表1065!T:T,匹配表1065!X:X)</f>
        <v>PME2043</v>
      </c>
      <c r="J5582" s="109" t="s">
        <v>140</v>
      </c>
      <c r="K5582" s="89" cm="1">
        <f ca="1" t="array" ref="K5582:L5582">_xlfn.XLOOKUP(J5582,匹配表1065!Y:Y,匹配表1065!AA:AB)</f>
        <v>9</v>
      </c>
      <c r="L5582" s="89" t="str">
        <v>3个月以上</v>
      </c>
      <c r="M5582" s="99" t="s">
        <v>30</v>
      </c>
      <c r="N5582" s="109">
        <v>1</v>
      </c>
      <c r="O5582" s="93" t="str">
        <f>_xlfn.XLOOKUP(P5582,匹配表1065!U:U,匹配表1065!T:T)</f>
        <v>HO00024398</v>
      </c>
      <c r="P5582" s="109" t="s">
        <v>141</v>
      </c>
      <c r="Q5582" s="109" t="s">
        <v>298</v>
      </c>
      <c r="R5582" s="89" t="str">
        <f>_xlfn.XLOOKUP(Q5582,匹配表1065!L:L,匹配表1065!O:O)</f>
        <v>C</v>
      </c>
      <c r="S5582" s="93" t="str">
        <f>IFERROR(_xlfn.XLOOKUP(Q5582,匹配表1065!AI:AI,匹配表1065!AJ:AJ),"绿标")</f>
        <v>红标</v>
      </c>
      <c r="T5582" s="93" t="str" cm="1">
        <f t="array" ref="T5582:U5582">_xlfn.XLOOKUP(Q5582,匹配表1065!L:L,匹配表1065!M:N)</f>
        <v>眩晕</v>
      </c>
      <c r="U5582" s="94" t="str">
        <v>神经内科</v>
      </c>
      <c r="V5582" s="95" t="s">
        <v>100</v>
      </c>
      <c r="W5582" s="93">
        <f>_xlfn.XLOOKUP(M5582,匹配表1065!D:D,匹配表1065!F:F)*N5582</f>
        <v>12</v>
      </c>
    </row>
    <row r="5583" customHeight="1" spans="1:23">
      <c r="A5583" s="94" t="s">
        <v>877</v>
      </c>
      <c r="B5583" s="106">
        <v>46220</v>
      </c>
      <c r="C5583" s="91" t="str">
        <f t="shared" si="176"/>
        <v>7月第3周</v>
      </c>
      <c r="D5583" s="94" t="s">
        <v>919</v>
      </c>
      <c r="E5583" s="89" t="str">
        <f t="shared" si="177"/>
        <v>7月第3周--周5</v>
      </c>
      <c r="F5583" s="95" t="s">
        <v>27</v>
      </c>
      <c r="G5583" s="95" t="s">
        <v>136</v>
      </c>
      <c r="H5583" s="92" t="str">
        <f>_xlfn.XLOOKUP(O5583,匹配表1065!T:T,匹配表1065!W:W)</f>
        <v>青岛市</v>
      </c>
      <c r="I5583" s="89" t="str">
        <f>_xlfn.XLOOKUP(O5583,匹配表1065!T:T,匹配表1065!X:X)</f>
        <v>PME2032</v>
      </c>
      <c r="J5583" s="109" t="s">
        <v>143</v>
      </c>
      <c r="K5583" s="89" cm="1">
        <f ca="1" t="array" ref="K5583:L5583">_xlfn.XLOOKUP(J5583,匹配表1065!Y:Y,匹配表1065!AA:AB)</f>
        <v>31</v>
      </c>
      <c r="L5583" s="89" t="str">
        <v>3个月以上</v>
      </c>
      <c r="M5583" s="99" t="s">
        <v>30</v>
      </c>
      <c r="N5583" s="109">
        <v>1</v>
      </c>
      <c r="O5583" s="93" t="str">
        <f>_xlfn.XLOOKUP(P5583,匹配表1065!U:U,匹配表1065!T:T)</f>
        <v>HO00001482</v>
      </c>
      <c r="P5583" s="109" t="s">
        <v>146</v>
      </c>
      <c r="Q5583" s="109" t="s">
        <v>147</v>
      </c>
      <c r="R5583" s="89" t="str">
        <f>_xlfn.XLOOKUP(Q5583,匹配表1065!L:L,匹配表1065!O:O)</f>
        <v>A</v>
      </c>
      <c r="S5583" s="93" t="str">
        <f>IFERROR(_xlfn.XLOOKUP(Q5583,匹配表1065!AI:AI,匹配表1065!AJ:AJ),"绿标")</f>
        <v>红标</v>
      </c>
      <c r="T5583" s="93" t="str" cm="1">
        <f t="array" ref="T5583:U5583">_xlfn.XLOOKUP(Q5583,匹配表1065!L:L,匹配表1065!M:N)</f>
        <v>头痛</v>
      </c>
      <c r="U5583" s="94" t="str">
        <v>神经内科</v>
      </c>
      <c r="V5583" s="95" t="s">
        <v>42</v>
      </c>
      <c r="W5583" s="93">
        <f>_xlfn.XLOOKUP(M5583,匹配表1065!D:D,匹配表1065!F:F)*N5583</f>
        <v>12</v>
      </c>
    </row>
    <row r="5584" customHeight="1" spans="1:23">
      <c r="A5584" s="94" t="s">
        <v>877</v>
      </c>
      <c r="B5584" s="106">
        <v>46220</v>
      </c>
      <c r="C5584" s="91" t="str">
        <f t="shared" si="176"/>
        <v>7月第3周</v>
      </c>
      <c r="D5584" s="94" t="s">
        <v>919</v>
      </c>
      <c r="E5584" s="89" t="str">
        <f t="shared" si="177"/>
        <v>7月第3周--周5</v>
      </c>
      <c r="F5584" s="95" t="s">
        <v>27</v>
      </c>
      <c r="G5584" s="95" t="s">
        <v>136</v>
      </c>
      <c r="H5584" s="92" t="str">
        <f>_xlfn.XLOOKUP(O5584,匹配表1065!T:T,匹配表1065!W:W)</f>
        <v>青岛市</v>
      </c>
      <c r="I5584" s="89" t="str">
        <f>_xlfn.XLOOKUP(O5584,匹配表1065!T:T,匹配表1065!X:X)</f>
        <v>PME2032</v>
      </c>
      <c r="J5584" s="109" t="s">
        <v>143</v>
      </c>
      <c r="K5584" s="89" cm="1">
        <f ca="1" t="array" ref="K5584:L5584">_xlfn.XLOOKUP(J5584,匹配表1065!Y:Y,匹配表1065!AA:AB)</f>
        <v>31</v>
      </c>
      <c r="L5584" s="89" t="str">
        <v>3个月以上</v>
      </c>
      <c r="M5584" s="99" t="s">
        <v>55</v>
      </c>
      <c r="N5584" s="109">
        <v>1</v>
      </c>
      <c r="O5584" s="93" t="str">
        <f>_xlfn.XLOOKUP(P5584,匹配表1065!U:U,匹配表1065!T:T)</f>
        <v>HO00001482</v>
      </c>
      <c r="P5584" s="109" t="s">
        <v>146</v>
      </c>
      <c r="Q5584" s="109" t="s">
        <v>149</v>
      </c>
      <c r="R5584" s="89" t="str">
        <f>_xlfn.XLOOKUP(Q5584,匹配表1065!L:L,匹配表1065!O:O)</f>
        <v>B</v>
      </c>
      <c r="S5584" s="93" t="str">
        <f>IFERROR(_xlfn.XLOOKUP(Q5584,匹配表1065!AI:AI,匹配表1065!AJ:AJ),"绿标")</f>
        <v>红标</v>
      </c>
      <c r="T5584" s="93" t="str" cm="1">
        <f t="array" ref="T5584:U5584">_xlfn.XLOOKUP(Q5584,匹配表1065!L:L,匹配表1065!M:N)</f>
        <v>脑血管</v>
      </c>
      <c r="U5584" s="94" t="str">
        <v>神经内科</v>
      </c>
      <c r="V5584" s="95" t="s">
        <v>33</v>
      </c>
      <c r="W5584" s="93">
        <f>_xlfn.XLOOKUP(M5584,匹配表1065!D:D,匹配表1065!F:F)*N5584</f>
        <v>8</v>
      </c>
    </row>
    <row r="5585" customHeight="1" spans="1:23">
      <c r="A5585" s="94" t="s">
        <v>877</v>
      </c>
      <c r="B5585" s="106">
        <v>46220</v>
      </c>
      <c r="C5585" s="91" t="str">
        <f t="shared" si="176"/>
        <v>7月第3周</v>
      </c>
      <c r="D5585" s="94" t="s">
        <v>919</v>
      </c>
      <c r="E5585" s="89" t="str">
        <f t="shared" si="177"/>
        <v>7月第3周--周5</v>
      </c>
      <c r="F5585" s="95" t="s">
        <v>27</v>
      </c>
      <c r="G5585" s="95" t="s">
        <v>136</v>
      </c>
      <c r="H5585" s="92" t="str">
        <f>_xlfn.XLOOKUP(O5585,匹配表1065!T:T,匹配表1065!W:W)</f>
        <v>青岛市</v>
      </c>
      <c r="I5585" s="89" t="str">
        <f>_xlfn.XLOOKUP(O5585,匹配表1065!T:T,匹配表1065!X:X)</f>
        <v>PME2032</v>
      </c>
      <c r="J5585" s="109" t="s">
        <v>143</v>
      </c>
      <c r="K5585" s="89" cm="1">
        <f ca="1" t="array" ref="K5585:L5585">_xlfn.XLOOKUP(J5585,匹配表1065!Y:Y,匹配表1065!AA:AB)</f>
        <v>31</v>
      </c>
      <c r="L5585" s="89" t="str">
        <v>3个月以上</v>
      </c>
      <c r="M5585" s="99" t="s">
        <v>55</v>
      </c>
      <c r="N5585" s="109">
        <v>1</v>
      </c>
      <c r="O5585" s="93" t="str">
        <f>_xlfn.XLOOKUP(P5585,匹配表1065!U:U,匹配表1065!T:T)</f>
        <v>HO00001489</v>
      </c>
      <c r="P5585" s="109" t="s">
        <v>144</v>
      </c>
      <c r="Q5585" s="109" t="s">
        <v>145</v>
      </c>
      <c r="R5585" s="89" t="str">
        <f>_xlfn.XLOOKUP(Q5585,匹配表1065!L:L,匹配表1065!O:O)</f>
        <v>D</v>
      </c>
      <c r="S5585" s="93" t="str">
        <f>IFERROR(_xlfn.XLOOKUP(Q5585,匹配表1065!AI:AI,匹配表1065!AJ:AJ),"绿标")</f>
        <v>红标</v>
      </c>
      <c r="T5585" s="93" t="str" cm="1">
        <f t="array" ref="T5585:U5585">_xlfn.XLOOKUP(Q5585,匹配表1065!L:L,匹配表1065!M:N)</f>
        <v>抑郁焦虑</v>
      </c>
      <c r="U5585" s="94" t="str">
        <v>精神心理科</v>
      </c>
      <c r="V5585" s="95" t="s">
        <v>70</v>
      </c>
      <c r="W5585" s="93">
        <f>_xlfn.XLOOKUP(M5585,匹配表1065!D:D,匹配表1065!F:F)*N5585</f>
        <v>8</v>
      </c>
    </row>
    <row r="5586" customHeight="1" spans="1:23">
      <c r="A5586" s="94" t="s">
        <v>877</v>
      </c>
      <c r="B5586" s="106">
        <v>46220</v>
      </c>
      <c r="C5586" s="91" t="str">
        <f t="shared" si="176"/>
        <v>7月第3周</v>
      </c>
      <c r="D5586" s="94" t="s">
        <v>919</v>
      </c>
      <c r="E5586" s="89" t="str">
        <f t="shared" si="177"/>
        <v>7月第3周--周5</v>
      </c>
      <c r="F5586" s="95" t="s">
        <v>27</v>
      </c>
      <c r="G5586" s="95" t="s">
        <v>136</v>
      </c>
      <c r="H5586" s="92" t="str">
        <f>_xlfn.XLOOKUP(O5586,匹配表1065!T:T,匹配表1065!W:W)</f>
        <v>青岛市</v>
      </c>
      <c r="I5586" s="89" t="str">
        <f>_xlfn.XLOOKUP(O5586,匹配表1065!T:T,匹配表1065!X:X)</f>
        <v>PME2035</v>
      </c>
      <c r="J5586" s="109" t="s">
        <v>150</v>
      </c>
      <c r="K5586" s="89" cm="1">
        <f ca="1" t="array" ref="K5586:L5586">_xlfn.XLOOKUP(J5586,匹配表1065!Y:Y,匹配表1065!AA:AB)</f>
        <v>8</v>
      </c>
      <c r="L5586" s="89" t="str">
        <v>3个月以上</v>
      </c>
      <c r="M5586" s="99" t="s">
        <v>30</v>
      </c>
      <c r="N5586" s="109">
        <v>1</v>
      </c>
      <c r="O5586" s="93" t="str">
        <f>_xlfn.XLOOKUP(P5586,匹配表1065!U:U,匹配表1065!T:T)</f>
        <v>HO00001477</v>
      </c>
      <c r="P5586" s="109" t="s">
        <v>153</v>
      </c>
      <c r="Q5586" s="109" t="s">
        <v>500</v>
      </c>
      <c r="R5586" s="89" t="str">
        <f>_xlfn.XLOOKUP(Q5586,匹配表1065!L:L,匹配表1065!O:O)</f>
        <v>A</v>
      </c>
      <c r="S5586" s="93" t="str">
        <f>IFERROR(_xlfn.XLOOKUP(Q5586,匹配表1065!AI:AI,匹配表1065!AJ:AJ),"绿标")</f>
        <v>红标</v>
      </c>
      <c r="T5586" s="93" t="str" cm="1">
        <f t="array" ref="T5586:U5586">_xlfn.XLOOKUP(Q5586,匹配表1065!L:L,匹配表1065!M:N)</f>
        <v>头痛</v>
      </c>
      <c r="U5586" s="94" t="str">
        <v>神经内科</v>
      </c>
      <c r="V5586" s="95" t="s">
        <v>42</v>
      </c>
      <c r="W5586" s="93">
        <f>_xlfn.XLOOKUP(M5586,匹配表1065!D:D,匹配表1065!F:F)*N5586</f>
        <v>12</v>
      </c>
    </row>
    <row r="5587" customHeight="1" spans="1:23">
      <c r="A5587" s="94" t="s">
        <v>877</v>
      </c>
      <c r="B5587" s="106">
        <v>46220</v>
      </c>
      <c r="C5587" s="91" t="str">
        <f t="shared" si="176"/>
        <v>7月第3周</v>
      </c>
      <c r="D5587" s="94" t="s">
        <v>919</v>
      </c>
      <c r="E5587" s="89" t="str">
        <f t="shared" si="177"/>
        <v>7月第3周--周5</v>
      </c>
      <c r="F5587" s="95" t="s">
        <v>27</v>
      </c>
      <c r="G5587" s="95" t="s">
        <v>136</v>
      </c>
      <c r="H5587" s="92" t="str">
        <f>_xlfn.XLOOKUP(O5587,匹配表1065!T:T,匹配表1065!W:W)</f>
        <v>青岛市</v>
      </c>
      <c r="I5587" s="89" t="str">
        <f>_xlfn.XLOOKUP(O5587,匹配表1065!T:T,匹配表1065!X:X)</f>
        <v>PME2035</v>
      </c>
      <c r="J5587" s="109" t="s">
        <v>150</v>
      </c>
      <c r="K5587" s="89" cm="1">
        <f ca="1" t="array" ref="K5587:L5587">_xlfn.XLOOKUP(J5587,匹配表1065!Y:Y,匹配表1065!AA:AB)</f>
        <v>8</v>
      </c>
      <c r="L5587" s="89" t="str">
        <v>3个月以上</v>
      </c>
      <c r="M5587" s="99" t="s">
        <v>55</v>
      </c>
      <c r="N5587" s="109">
        <v>1</v>
      </c>
      <c r="O5587" s="93" t="str">
        <f>_xlfn.XLOOKUP(P5587,匹配表1065!U:U,匹配表1065!T:T)</f>
        <v>HO00001477</v>
      </c>
      <c r="P5587" s="109" t="s">
        <v>153</v>
      </c>
      <c r="Q5587" s="109" t="s">
        <v>790</v>
      </c>
      <c r="R5587" s="89" t="str">
        <f>_xlfn.XLOOKUP(Q5587,匹配表1065!L:L,匹配表1065!O:O)</f>
        <v>B</v>
      </c>
      <c r="S5587" s="93" t="str">
        <f>IFERROR(_xlfn.XLOOKUP(Q5587,匹配表1065!AI:AI,匹配表1065!AJ:AJ),"绿标")</f>
        <v>黑标</v>
      </c>
      <c r="T5587" s="93" t="str" cm="1">
        <f t="array" ref="T5587:U5587">_xlfn.XLOOKUP(Q5587,匹配表1065!L:L,匹配表1065!M:N)</f>
        <v>脑血管</v>
      </c>
      <c r="U5587" s="94" t="str">
        <v>神经内科</v>
      </c>
      <c r="V5587" s="95" t="s">
        <v>33</v>
      </c>
      <c r="W5587" s="93">
        <f>_xlfn.XLOOKUP(M5587,匹配表1065!D:D,匹配表1065!F:F)*N5587</f>
        <v>8</v>
      </c>
    </row>
    <row r="5588" customHeight="1" spans="1:23">
      <c r="A5588" s="94" t="s">
        <v>877</v>
      </c>
      <c r="B5588" s="106">
        <v>46220</v>
      </c>
      <c r="C5588" s="91" t="str">
        <f t="shared" si="176"/>
        <v>7月第3周</v>
      </c>
      <c r="D5588" s="94" t="s">
        <v>919</v>
      </c>
      <c r="E5588" s="89" t="str">
        <f t="shared" si="177"/>
        <v>7月第3周--周5</v>
      </c>
      <c r="F5588" s="95" t="s">
        <v>27</v>
      </c>
      <c r="G5588" s="95" t="s">
        <v>136</v>
      </c>
      <c r="H5588" s="92" t="str">
        <f>_xlfn.XLOOKUP(O5588,匹配表1065!T:T,匹配表1065!W:W)</f>
        <v>青岛市</v>
      </c>
      <c r="I5588" s="89" t="str">
        <f>_xlfn.XLOOKUP(O5588,匹配表1065!T:T,匹配表1065!X:X)</f>
        <v>PME2035</v>
      </c>
      <c r="J5588" s="109" t="s">
        <v>150</v>
      </c>
      <c r="K5588" s="89" cm="1">
        <f ca="1" t="array" ref="K5588:L5588">_xlfn.XLOOKUP(J5588,匹配表1065!Y:Y,匹配表1065!AA:AB)</f>
        <v>8</v>
      </c>
      <c r="L5588" s="89" t="str">
        <v>3个月以上</v>
      </c>
      <c r="M5588" s="99" t="s">
        <v>35</v>
      </c>
      <c r="N5588" s="109">
        <v>1</v>
      </c>
      <c r="O5588" s="93" t="str">
        <f>_xlfn.XLOOKUP(P5588,匹配表1065!U:U,匹配表1065!T:T)</f>
        <v>HO00001483</v>
      </c>
      <c r="P5588" s="109" t="s">
        <v>259</v>
      </c>
      <c r="Q5588" s="109" t="s">
        <v>397</v>
      </c>
      <c r="R5588" s="89" t="str">
        <f>_xlfn.XLOOKUP(Q5588,匹配表1065!L:L,匹配表1065!O:O)</f>
        <v>C</v>
      </c>
      <c r="S5588" s="93" t="str">
        <f>IFERROR(_xlfn.XLOOKUP(Q5588,匹配表1065!AI:AI,匹配表1065!AJ:AJ),"绿标")</f>
        <v>绿标</v>
      </c>
      <c r="T5588" s="93" t="str" cm="1">
        <f t="array" ref="T5588:U5588">_xlfn.XLOOKUP(Q5588,匹配表1065!L:L,匹配表1065!M:N)</f>
        <v>眩晕</v>
      </c>
      <c r="U5588" s="94" t="str">
        <v>神经内科</v>
      </c>
      <c r="V5588" s="95" t="s">
        <v>100</v>
      </c>
      <c r="W5588" s="93">
        <f>_xlfn.XLOOKUP(M5588,匹配表1065!D:D,匹配表1065!F:F)*N5588</f>
        <v>4</v>
      </c>
    </row>
    <row r="5589" customHeight="1" spans="1:23">
      <c r="A5589" s="94" t="s">
        <v>877</v>
      </c>
      <c r="B5589" s="106">
        <v>46220</v>
      </c>
      <c r="C5589" s="91" t="str">
        <f t="shared" si="176"/>
        <v>7月第3周</v>
      </c>
      <c r="D5589" s="94" t="s">
        <v>919</v>
      </c>
      <c r="E5589" s="89" t="str">
        <f t="shared" si="177"/>
        <v>7月第3周--周5</v>
      </c>
      <c r="F5589" s="95" t="s">
        <v>27</v>
      </c>
      <c r="G5589" s="95" t="s">
        <v>136</v>
      </c>
      <c r="H5589" s="92" t="str">
        <f>_xlfn.XLOOKUP(O5589,匹配表1065!T:T,匹配表1065!W:W)</f>
        <v>威海市</v>
      </c>
      <c r="I5589" s="89" t="str">
        <f>_xlfn.XLOOKUP(O5589,匹配表1065!T:T,匹配表1065!X:X)</f>
        <v>PME2033</v>
      </c>
      <c r="J5589" s="109" t="s">
        <v>137</v>
      </c>
      <c r="K5589" s="89" cm="1">
        <f ca="1" t="array" ref="K5589:L5589">_xlfn.XLOOKUP(J5589,匹配表1065!Y:Y,匹配表1065!AA:AB)</f>
        <v>10</v>
      </c>
      <c r="L5589" s="89" t="str">
        <v>3个月以上</v>
      </c>
      <c r="M5589" s="99" t="s">
        <v>30</v>
      </c>
      <c r="N5589" s="109">
        <v>1</v>
      </c>
      <c r="O5589" s="93" t="str">
        <f>_xlfn.XLOOKUP(P5589,匹配表1065!U:U,匹配表1065!T:T)</f>
        <v>HO00001513</v>
      </c>
      <c r="P5589" s="109" t="s">
        <v>622</v>
      </c>
      <c r="Q5589" s="109" t="s">
        <v>623</v>
      </c>
      <c r="R5589" s="89" t="str">
        <f>_xlfn.XLOOKUP(Q5589,匹配表1065!L:L,匹配表1065!O:O)</f>
        <v>A</v>
      </c>
      <c r="S5589" s="93" t="str">
        <f>IFERROR(_xlfn.XLOOKUP(Q5589,匹配表1065!AI:AI,匹配表1065!AJ:AJ),"绿标")</f>
        <v>绿标</v>
      </c>
      <c r="T5589" s="93" t="str" cm="1">
        <f t="array" ref="T5589:U5589">_xlfn.XLOOKUP(Q5589,匹配表1065!L:L,匹配表1065!M:N)</f>
        <v>头痛</v>
      </c>
      <c r="U5589" s="94" t="str">
        <v>神经内科</v>
      </c>
      <c r="V5589" s="95" t="s">
        <v>42</v>
      </c>
      <c r="W5589" s="93">
        <f>_xlfn.XLOOKUP(M5589,匹配表1065!D:D,匹配表1065!F:F)*N5589</f>
        <v>12</v>
      </c>
    </row>
    <row r="5590" customHeight="1" spans="1:23">
      <c r="A5590" s="94" t="s">
        <v>877</v>
      </c>
      <c r="B5590" s="106">
        <v>46220</v>
      </c>
      <c r="C5590" s="91" t="str">
        <f t="shared" si="176"/>
        <v>7月第3周</v>
      </c>
      <c r="D5590" s="94" t="s">
        <v>919</v>
      </c>
      <c r="E5590" s="89" t="str">
        <f t="shared" si="177"/>
        <v>7月第3周--周5</v>
      </c>
      <c r="F5590" s="95" t="s">
        <v>27</v>
      </c>
      <c r="G5590" s="95" t="s">
        <v>136</v>
      </c>
      <c r="H5590" s="92" t="str">
        <f>_xlfn.XLOOKUP(O5590,匹配表1065!T:T,匹配表1065!W:W)</f>
        <v>潍坊市</v>
      </c>
      <c r="I5590" s="89" t="str">
        <f>_xlfn.XLOOKUP(O5590,匹配表1065!T:T,匹配表1065!X:X)</f>
        <v>PME2036</v>
      </c>
      <c r="J5590" s="109" t="s">
        <v>161</v>
      </c>
      <c r="K5590" s="89" cm="1">
        <f ca="1" t="array" ref="K5590:L5590">_xlfn.XLOOKUP(J5590,匹配表1065!Y:Y,匹配表1065!AA:AB)</f>
        <v>1519</v>
      </c>
      <c r="L5590" s="89" t="str">
        <v>3个月以上</v>
      </c>
      <c r="M5590" s="99" t="s">
        <v>30</v>
      </c>
      <c r="N5590" s="109">
        <v>1</v>
      </c>
      <c r="O5590" s="93" t="str">
        <f>_xlfn.XLOOKUP(P5590,匹配表1065!U:U,匹配表1065!T:T)</f>
        <v>HO00001466</v>
      </c>
      <c r="P5590" s="109" t="s">
        <v>164</v>
      </c>
      <c r="Q5590" s="109" t="s">
        <v>165</v>
      </c>
      <c r="R5590" s="89" t="str">
        <f>_xlfn.XLOOKUP(Q5590,匹配表1065!L:L,匹配表1065!O:O)</f>
        <v>C</v>
      </c>
      <c r="S5590" s="93" t="str">
        <f>IFERROR(_xlfn.XLOOKUP(Q5590,匹配表1065!AI:AI,匹配表1065!AJ:AJ),"绿标")</f>
        <v>绿标</v>
      </c>
      <c r="T5590" s="93" t="str" cm="1">
        <f t="array" ref="T5590:U5590">_xlfn.XLOOKUP(Q5590,匹配表1065!L:L,匹配表1065!M:N)</f>
        <v>眩晕</v>
      </c>
      <c r="U5590" s="94" t="str">
        <v>神经内科</v>
      </c>
      <c r="V5590" s="95" t="s">
        <v>42</v>
      </c>
      <c r="W5590" s="93">
        <f>_xlfn.XLOOKUP(M5590,匹配表1065!D:D,匹配表1065!F:F)*N5590</f>
        <v>12</v>
      </c>
    </row>
    <row r="5591" customHeight="1" spans="1:23">
      <c r="A5591" s="94" t="s">
        <v>877</v>
      </c>
      <c r="B5591" s="106">
        <v>46220</v>
      </c>
      <c r="C5591" s="91" t="str">
        <f t="shared" si="176"/>
        <v>7月第3周</v>
      </c>
      <c r="D5591" s="94" t="s">
        <v>919</v>
      </c>
      <c r="E5591" s="89" t="str">
        <f t="shared" si="177"/>
        <v>7月第3周--周5</v>
      </c>
      <c r="F5591" s="95" t="s">
        <v>27</v>
      </c>
      <c r="G5591" s="95" t="s">
        <v>136</v>
      </c>
      <c r="H5591" s="92" t="str">
        <f>_xlfn.XLOOKUP(O5591,匹配表1065!T:T,匹配表1065!W:W)</f>
        <v>潍坊市</v>
      </c>
      <c r="I5591" s="89" t="str">
        <f>_xlfn.XLOOKUP(O5591,匹配表1065!T:T,匹配表1065!X:X)</f>
        <v>PME2036</v>
      </c>
      <c r="J5591" s="109" t="s">
        <v>161</v>
      </c>
      <c r="K5591" s="89" cm="1">
        <f ca="1" t="array" ref="K5591:L5591">_xlfn.XLOOKUP(J5591,匹配表1065!Y:Y,匹配表1065!AA:AB)</f>
        <v>1519</v>
      </c>
      <c r="L5591" s="89" t="str">
        <v>3个月以上</v>
      </c>
      <c r="M5591" s="99" t="s">
        <v>30</v>
      </c>
      <c r="N5591" s="109">
        <v>1</v>
      </c>
      <c r="O5591" s="93" t="str">
        <f>_xlfn.XLOOKUP(P5591,匹配表1065!U:U,匹配表1065!T:T)</f>
        <v>HO00001521</v>
      </c>
      <c r="P5591" s="109" t="s">
        <v>162</v>
      </c>
      <c r="Q5591" s="109" t="s">
        <v>338</v>
      </c>
      <c r="R5591" s="89" t="str">
        <f>_xlfn.XLOOKUP(Q5591,匹配表1065!L:L,匹配表1065!O:O)</f>
        <v>C</v>
      </c>
      <c r="S5591" s="93" t="str">
        <f>IFERROR(_xlfn.XLOOKUP(Q5591,匹配表1065!AI:AI,匹配表1065!AJ:AJ),"绿标")</f>
        <v>绿标</v>
      </c>
      <c r="T5591" s="93" t="str" cm="1">
        <f t="array" ref="T5591:U5591">_xlfn.XLOOKUP(Q5591,匹配表1065!L:L,匹配表1065!M:N)</f>
        <v>眩晕</v>
      </c>
      <c r="U5591" s="94" t="str">
        <v>神经内科</v>
      </c>
      <c r="V5591" s="95" t="s">
        <v>100</v>
      </c>
      <c r="W5591" s="93">
        <f>_xlfn.XLOOKUP(M5591,匹配表1065!D:D,匹配表1065!F:F)*N5591</f>
        <v>12</v>
      </c>
    </row>
    <row r="5592" customHeight="1" spans="1:23">
      <c r="A5592" s="94" t="s">
        <v>877</v>
      </c>
      <c r="B5592" s="106">
        <v>46220</v>
      </c>
      <c r="C5592" s="91" t="str">
        <f t="shared" si="176"/>
        <v>7月第3周</v>
      </c>
      <c r="D5592" s="94" t="s">
        <v>919</v>
      </c>
      <c r="E5592" s="89" t="str">
        <f t="shared" si="177"/>
        <v>7月第3周--周5</v>
      </c>
      <c r="F5592" s="95" t="s">
        <v>27</v>
      </c>
      <c r="G5592" s="95" t="s">
        <v>136</v>
      </c>
      <c r="H5592" s="92" t="str">
        <f>_xlfn.XLOOKUP(O5592,匹配表1065!T:T,匹配表1065!W:W)</f>
        <v>青岛市</v>
      </c>
      <c r="I5592" s="89" t="str">
        <f>_xlfn.XLOOKUP(O5592,匹配表1065!T:T,匹配表1065!X:X)</f>
        <v>PME2031</v>
      </c>
      <c r="J5592" s="109" t="s">
        <v>155</v>
      </c>
      <c r="K5592" s="89" cm="1">
        <f ca="1" t="array" ref="K5592:L5592">_xlfn.XLOOKUP(J5592,匹配表1065!Y:Y,匹配表1065!AA:AB)</f>
        <v>31</v>
      </c>
      <c r="L5592" s="89" t="str">
        <v>3个月以上</v>
      </c>
      <c r="M5592" s="99" t="s">
        <v>30</v>
      </c>
      <c r="N5592" s="109">
        <v>1</v>
      </c>
      <c r="O5592" s="93" t="str">
        <f>_xlfn.XLOOKUP(P5592,匹配表1065!U:U,匹配表1065!T:T)</f>
        <v>HO00072793</v>
      </c>
      <c r="P5592" s="109" t="s">
        <v>159</v>
      </c>
      <c r="Q5592" s="109" t="s">
        <v>160</v>
      </c>
      <c r="R5592" s="89" t="str">
        <f>_xlfn.XLOOKUP(Q5592,匹配表1065!L:L,匹配表1065!O:O)</f>
        <v>A</v>
      </c>
      <c r="S5592" s="93" t="str">
        <f>IFERROR(_xlfn.XLOOKUP(Q5592,匹配表1065!AI:AI,匹配表1065!AJ:AJ),"绿标")</f>
        <v>红标</v>
      </c>
      <c r="T5592" s="93" t="str" cm="1">
        <f t="array" ref="T5592:U5592">_xlfn.XLOOKUP(Q5592,匹配表1065!L:L,匹配表1065!M:N)</f>
        <v>头痛</v>
      </c>
      <c r="U5592" s="94" t="str">
        <v>神经内科</v>
      </c>
      <c r="V5592" s="95" t="s">
        <v>33</v>
      </c>
      <c r="W5592" s="93">
        <f>_xlfn.XLOOKUP(M5592,匹配表1065!D:D,匹配表1065!F:F)*N5592</f>
        <v>12</v>
      </c>
    </row>
    <row r="5593" customHeight="1" spans="1:23">
      <c r="A5593" s="94" t="s">
        <v>877</v>
      </c>
      <c r="B5593" s="106">
        <v>46220</v>
      </c>
      <c r="C5593" s="91" t="str">
        <f t="shared" si="176"/>
        <v>7月第3周</v>
      </c>
      <c r="D5593" s="94" t="s">
        <v>919</v>
      </c>
      <c r="E5593" s="89" t="str">
        <f t="shared" si="177"/>
        <v>7月第3周--周5</v>
      </c>
      <c r="F5593" s="95" t="s">
        <v>27</v>
      </c>
      <c r="G5593" s="95" t="s">
        <v>136</v>
      </c>
      <c r="H5593" s="92" t="str">
        <f>_xlfn.XLOOKUP(O5593,匹配表1065!T:T,匹配表1065!W:W)</f>
        <v>青岛市</v>
      </c>
      <c r="I5593" s="89" t="str">
        <f>_xlfn.XLOOKUP(O5593,匹配表1065!T:T,匹配表1065!X:X)</f>
        <v>PME2031</v>
      </c>
      <c r="J5593" s="109" t="s">
        <v>155</v>
      </c>
      <c r="K5593" s="89" cm="1">
        <f ca="1" t="array" ref="K5593:L5593">_xlfn.XLOOKUP(J5593,匹配表1065!Y:Y,匹配表1065!AA:AB)</f>
        <v>31</v>
      </c>
      <c r="L5593" s="89" t="str">
        <v>3个月以上</v>
      </c>
      <c r="M5593" s="99" t="s">
        <v>30</v>
      </c>
      <c r="N5593" s="109">
        <v>1</v>
      </c>
      <c r="O5593" s="93" t="str">
        <f>_xlfn.XLOOKUP(P5593,匹配表1065!U:U,匹配表1065!T:T)</f>
        <v>HO00072793</v>
      </c>
      <c r="P5593" s="109" t="s">
        <v>159</v>
      </c>
      <c r="Q5593" s="109" t="s">
        <v>587</v>
      </c>
      <c r="R5593" s="89" t="str">
        <f>_xlfn.XLOOKUP(Q5593,匹配表1065!L:L,匹配表1065!O:O)</f>
        <v>D</v>
      </c>
      <c r="S5593" s="93" t="str">
        <f>IFERROR(_xlfn.XLOOKUP(Q5593,匹配表1065!AI:AI,匹配表1065!AJ:AJ),"绿标")</f>
        <v>绿标</v>
      </c>
      <c r="T5593" s="93" t="str" cm="1">
        <f t="array" ref="T5593:U5593">_xlfn.XLOOKUP(Q5593,匹配表1065!L:L,匹配表1065!M:N)</f>
        <v>疼痛</v>
      </c>
      <c r="U5593" s="94" t="str">
        <v>疼痛科</v>
      </c>
      <c r="V5593" s="95" t="s">
        <v>42</v>
      </c>
      <c r="W5593" s="93">
        <f>_xlfn.XLOOKUP(M5593,匹配表1065!D:D,匹配表1065!F:F)*N5593</f>
        <v>12</v>
      </c>
    </row>
    <row r="5594" customHeight="1" spans="1:23">
      <c r="A5594" s="94" t="s">
        <v>877</v>
      </c>
      <c r="B5594" s="106">
        <v>46220</v>
      </c>
      <c r="C5594" s="91" t="str">
        <f t="shared" si="176"/>
        <v>7月第3周</v>
      </c>
      <c r="D5594" s="94" t="s">
        <v>919</v>
      </c>
      <c r="E5594" s="89" t="str">
        <f t="shared" si="177"/>
        <v>7月第3周--周5</v>
      </c>
      <c r="F5594" s="95" t="s">
        <v>27</v>
      </c>
      <c r="G5594" s="95" t="s">
        <v>136</v>
      </c>
      <c r="H5594" s="92" t="str">
        <f>_xlfn.XLOOKUP(O5594,匹配表1065!T:T,匹配表1065!W:W)</f>
        <v>青岛市</v>
      </c>
      <c r="I5594" s="89" t="str">
        <f>_xlfn.XLOOKUP(O5594,匹配表1065!T:T,匹配表1065!X:X)</f>
        <v>PME2031</v>
      </c>
      <c r="J5594" s="109" t="s">
        <v>155</v>
      </c>
      <c r="K5594" s="89" cm="1">
        <f ca="1" t="array" ref="K5594:L5594">_xlfn.XLOOKUP(J5594,匹配表1065!Y:Y,匹配表1065!AA:AB)</f>
        <v>31</v>
      </c>
      <c r="L5594" s="89" t="str">
        <v>3个月以上</v>
      </c>
      <c r="M5594" s="99" t="s">
        <v>35</v>
      </c>
      <c r="N5594" s="109">
        <v>1</v>
      </c>
      <c r="O5594" s="93" t="str">
        <f>_xlfn.XLOOKUP(P5594,匹配表1065!U:U,匹配表1065!T:T)</f>
        <v>HO00001478</v>
      </c>
      <c r="P5594" s="109" t="s">
        <v>156</v>
      </c>
      <c r="Q5594" s="109" t="s">
        <v>725</v>
      </c>
      <c r="R5594" s="89" t="str">
        <f>_xlfn.XLOOKUP(Q5594,匹配表1065!L:L,匹配表1065!O:O)</f>
        <v>C</v>
      </c>
      <c r="S5594" s="93" t="str">
        <f>IFERROR(_xlfn.XLOOKUP(Q5594,匹配表1065!AI:AI,匹配表1065!AJ:AJ),"绿标")</f>
        <v>绿标</v>
      </c>
      <c r="T5594" s="93" t="str" cm="1">
        <f t="array" ref="T5594:U5594">_xlfn.XLOOKUP(Q5594,匹配表1065!L:L,匹配表1065!M:N)</f>
        <v>眩晕</v>
      </c>
      <c r="U5594" s="94" t="str">
        <v>耳鼻喉科</v>
      </c>
      <c r="V5594" s="95" t="s">
        <v>100</v>
      </c>
      <c r="W5594" s="93">
        <f>_xlfn.XLOOKUP(M5594,匹配表1065!D:D,匹配表1065!F:F)*N5594</f>
        <v>4</v>
      </c>
    </row>
    <row r="5595" customHeight="1" spans="1:23">
      <c r="A5595" s="94" t="s">
        <v>877</v>
      </c>
      <c r="B5595" s="106">
        <v>46220</v>
      </c>
      <c r="C5595" s="91" t="str">
        <f t="shared" si="176"/>
        <v>7月第3周</v>
      </c>
      <c r="D5595" s="94" t="s">
        <v>919</v>
      </c>
      <c r="E5595" s="89" t="str">
        <f t="shared" si="177"/>
        <v>7月第3周--周5</v>
      </c>
      <c r="F5595" s="95" t="s">
        <v>27</v>
      </c>
      <c r="G5595" s="95" t="s">
        <v>136</v>
      </c>
      <c r="H5595" s="92" t="str">
        <f>_xlfn.XLOOKUP(O5595,匹配表1065!T:T,匹配表1065!W:W)</f>
        <v>烟台市</v>
      </c>
      <c r="I5595" s="89" t="str">
        <f>_xlfn.XLOOKUP(O5595,匹配表1065!T:T,匹配表1065!X:X)</f>
        <v>PME2034</v>
      </c>
      <c r="J5595" s="109" t="s">
        <v>501</v>
      </c>
      <c r="K5595" s="89" cm="1">
        <f ca="1" t="array" ref="K5595:L5595">_xlfn.XLOOKUP(J5595,匹配表1065!Y:Y,匹配表1065!AA:AB)</f>
        <v>4</v>
      </c>
      <c r="L5595" s="89" t="str">
        <v>3个月以上</v>
      </c>
      <c r="M5595" s="99" t="s">
        <v>30</v>
      </c>
      <c r="N5595" s="109">
        <v>1</v>
      </c>
      <c r="O5595" s="93" t="str">
        <f>_xlfn.XLOOKUP(P5595,匹配表1065!U:U,匹配表1065!T:T)</f>
        <v>HO00001522</v>
      </c>
      <c r="P5595" s="109" t="s">
        <v>502</v>
      </c>
      <c r="Q5595" s="109" t="s">
        <v>503</v>
      </c>
      <c r="R5595" s="89" t="str">
        <f>_xlfn.XLOOKUP(Q5595,匹配表1065!L:L,匹配表1065!O:O)</f>
        <v>A</v>
      </c>
      <c r="S5595" s="93" t="str">
        <f>IFERROR(_xlfn.XLOOKUP(Q5595,匹配表1065!AI:AI,匹配表1065!AJ:AJ),"绿标")</f>
        <v>绿标</v>
      </c>
      <c r="T5595" s="93" t="str" cm="1">
        <f t="array" ref="T5595:U5595">_xlfn.XLOOKUP(Q5595,匹配表1065!L:L,匹配表1065!M:N)</f>
        <v>头痛</v>
      </c>
      <c r="U5595" s="94" t="str">
        <v>神经内科</v>
      </c>
      <c r="V5595" s="95" t="s">
        <v>42</v>
      </c>
      <c r="W5595" s="93">
        <f>_xlfn.XLOOKUP(M5595,匹配表1065!D:D,匹配表1065!F:F)*N5595</f>
        <v>12</v>
      </c>
    </row>
    <row r="5596" customHeight="1" spans="1:23">
      <c r="A5596" s="94" t="s">
        <v>877</v>
      </c>
      <c r="B5596" s="106">
        <v>46220</v>
      </c>
      <c r="C5596" s="91" t="str">
        <f t="shared" si="176"/>
        <v>7月第3周</v>
      </c>
      <c r="D5596" s="94" t="s">
        <v>919</v>
      </c>
      <c r="E5596" s="89" t="str">
        <f t="shared" si="177"/>
        <v>7月第3周--周5</v>
      </c>
      <c r="F5596" s="95" t="s">
        <v>27</v>
      </c>
      <c r="G5596" s="89" t="s">
        <v>63</v>
      </c>
      <c r="H5596" s="92" t="str">
        <f>_xlfn.XLOOKUP(O5596,匹配表1065!T:T,匹配表1065!W:W)</f>
        <v>连云港市</v>
      </c>
      <c r="I5596" s="89" t="str">
        <f>_xlfn.XLOOKUP(O5596,匹配表1065!T:T,匹配表1065!X:X)</f>
        <v>PME2042</v>
      </c>
      <c r="J5596" s="109" t="s">
        <v>74</v>
      </c>
      <c r="K5596" s="89" cm="1">
        <f ca="1" t="array" ref="K5596:L5596">_xlfn.XLOOKUP(J5596,匹配表1065!Y:Y,匹配表1065!AA:AB)</f>
        <v>7</v>
      </c>
      <c r="L5596" s="89" t="str">
        <v>3个月以上</v>
      </c>
      <c r="M5596" s="99" t="s">
        <v>30</v>
      </c>
      <c r="N5596" s="109">
        <v>1</v>
      </c>
      <c r="O5596" s="93" t="str">
        <f>_xlfn.XLOOKUP(P5596,匹配表1065!U:U,匹配表1065!T:T)</f>
        <v>HO00001004</v>
      </c>
      <c r="P5596" s="109" t="s">
        <v>75</v>
      </c>
      <c r="Q5596" s="109" t="s">
        <v>279</v>
      </c>
      <c r="R5596" s="89" t="str">
        <f>_xlfn.XLOOKUP(Q5596,匹配表1065!L:L,匹配表1065!O:O)</f>
        <v>B</v>
      </c>
      <c r="S5596" s="93" t="str">
        <f>IFERROR(_xlfn.XLOOKUP(Q5596,匹配表1065!AI:AI,匹配表1065!AJ:AJ),"绿标")</f>
        <v>绿标</v>
      </c>
      <c r="T5596" s="93" t="str" cm="1">
        <f t="array" ref="T5596:U5596">_xlfn.XLOOKUP(Q5596,匹配表1065!L:L,匹配表1065!M:N)</f>
        <v>脑血管</v>
      </c>
      <c r="U5596" s="94" t="str">
        <v>神经内科</v>
      </c>
      <c r="V5596" s="95" t="s">
        <v>33</v>
      </c>
      <c r="W5596" s="93">
        <f>_xlfn.XLOOKUP(M5596,匹配表1065!D:D,匹配表1065!F:F)*N5596</f>
        <v>12</v>
      </c>
    </row>
    <row r="5597" customHeight="1" spans="1:23">
      <c r="A5597" s="94" t="s">
        <v>877</v>
      </c>
      <c r="B5597" s="106">
        <v>46220</v>
      </c>
      <c r="C5597" s="91" t="str">
        <f t="shared" si="176"/>
        <v>7月第3周</v>
      </c>
      <c r="D5597" s="94" t="s">
        <v>919</v>
      </c>
      <c r="E5597" s="89" t="str">
        <f t="shared" si="177"/>
        <v>7月第3周--周5</v>
      </c>
      <c r="F5597" s="95" t="s">
        <v>27</v>
      </c>
      <c r="G5597" s="89" t="s">
        <v>63</v>
      </c>
      <c r="H5597" s="92" t="str">
        <f>_xlfn.XLOOKUP(O5597,匹配表1065!T:T,匹配表1065!W:W)</f>
        <v>南京市</v>
      </c>
      <c r="I5597" s="89" t="str">
        <f>_xlfn.XLOOKUP(O5597,匹配表1065!T:T,匹配表1065!X:X)</f>
        <v>PME2002</v>
      </c>
      <c r="J5597" s="109" t="s">
        <v>84</v>
      </c>
      <c r="K5597" s="89" cm="1">
        <f ca="1" t="array" ref="K5597:L5597">_xlfn.XLOOKUP(J5597,匹配表1065!Y:Y,匹配表1065!AA:AB)</f>
        <v>31</v>
      </c>
      <c r="L5597" s="89" t="str">
        <v>3个月以上</v>
      </c>
      <c r="M5597" s="99" t="s">
        <v>30</v>
      </c>
      <c r="N5597" s="109">
        <v>4</v>
      </c>
      <c r="O5597" s="93" t="str">
        <f>_xlfn.XLOOKUP(P5597,匹配表1065!U:U,匹配表1065!T:T)</f>
        <v>HO00000964</v>
      </c>
      <c r="P5597" s="109" t="s">
        <v>90</v>
      </c>
      <c r="Q5597" s="109" t="s">
        <v>281</v>
      </c>
      <c r="R5597" s="89" t="str">
        <f>_xlfn.XLOOKUP(Q5597,匹配表1065!L:L,匹配表1065!O:O)</f>
        <v>A</v>
      </c>
      <c r="S5597" s="93" t="str">
        <f>IFERROR(_xlfn.XLOOKUP(Q5597,匹配表1065!AI:AI,匹配表1065!AJ:AJ),"绿标")</f>
        <v>红标</v>
      </c>
      <c r="T5597" s="93" t="str" cm="1">
        <f t="array" ref="T5597:U5597">_xlfn.XLOOKUP(Q5597,匹配表1065!L:L,匹配表1065!M:N)</f>
        <v>头痛</v>
      </c>
      <c r="U5597" s="94" t="str">
        <v>神经内科</v>
      </c>
      <c r="V5597" s="95" t="s">
        <v>100</v>
      </c>
      <c r="W5597" s="93">
        <f>_xlfn.XLOOKUP(M5597,匹配表1065!D:D,匹配表1065!F:F)*N5597</f>
        <v>48</v>
      </c>
    </row>
    <row r="5598" customHeight="1" spans="1:23">
      <c r="A5598" s="94" t="s">
        <v>877</v>
      </c>
      <c r="B5598" s="106">
        <v>46220</v>
      </c>
      <c r="C5598" s="91" t="str">
        <f t="shared" si="176"/>
        <v>7月第3周</v>
      </c>
      <c r="D5598" s="94" t="s">
        <v>919</v>
      </c>
      <c r="E5598" s="89" t="str">
        <f t="shared" si="177"/>
        <v>7月第3周--周5</v>
      </c>
      <c r="F5598" s="95" t="s">
        <v>27</v>
      </c>
      <c r="G5598" s="89" t="s">
        <v>63</v>
      </c>
      <c r="H5598" s="92" t="str">
        <f>_xlfn.XLOOKUP(O5598,匹配表1065!T:T,匹配表1065!W:W)</f>
        <v>南京市</v>
      </c>
      <c r="I5598" s="89" t="str">
        <f>_xlfn.XLOOKUP(O5598,匹配表1065!T:T,匹配表1065!X:X)</f>
        <v>PME2002</v>
      </c>
      <c r="J5598" s="109" t="s">
        <v>84</v>
      </c>
      <c r="K5598" s="89" cm="1">
        <f ca="1" t="array" ref="K5598:L5598">_xlfn.XLOOKUP(J5598,匹配表1065!Y:Y,匹配表1065!AA:AB)</f>
        <v>31</v>
      </c>
      <c r="L5598" s="89" t="str">
        <v>3个月以上</v>
      </c>
      <c r="M5598" s="99" t="s">
        <v>30</v>
      </c>
      <c r="N5598" s="109">
        <v>1</v>
      </c>
      <c r="O5598" s="93" t="str">
        <f>_xlfn.XLOOKUP(P5598,匹配表1065!U:U,匹配表1065!T:T)</f>
        <v>HO00111156</v>
      </c>
      <c r="P5598" s="109" t="s">
        <v>85</v>
      </c>
      <c r="Q5598" s="109" t="s">
        <v>558</v>
      </c>
      <c r="R5598" s="89" t="str">
        <f>_xlfn.XLOOKUP(Q5598,匹配表1065!L:L,匹配表1065!O:O)</f>
        <v>C</v>
      </c>
      <c r="S5598" s="93" t="str">
        <f>IFERROR(_xlfn.XLOOKUP(Q5598,匹配表1065!AI:AI,匹配表1065!AJ:AJ),"绿标")</f>
        <v>黑标</v>
      </c>
      <c r="T5598" s="93" t="str" cm="1">
        <f t="array" ref="T5598:U5598">_xlfn.XLOOKUP(Q5598,匹配表1065!L:L,匹配表1065!M:N)</f>
        <v>眩晕</v>
      </c>
      <c r="U5598" s="94" t="str">
        <v>耳鼻喉科</v>
      </c>
      <c r="V5598" s="95" t="s">
        <v>100</v>
      </c>
      <c r="W5598" s="93">
        <f>_xlfn.XLOOKUP(M5598,匹配表1065!D:D,匹配表1065!F:F)*N5598</f>
        <v>12</v>
      </c>
    </row>
    <row r="5599" customHeight="1" spans="1:23">
      <c r="A5599" s="94" t="s">
        <v>877</v>
      </c>
      <c r="B5599" s="106">
        <v>46220</v>
      </c>
      <c r="C5599" s="91" t="str">
        <f t="shared" si="176"/>
        <v>7月第3周</v>
      </c>
      <c r="D5599" s="94" t="s">
        <v>919</v>
      </c>
      <c r="E5599" s="89" t="str">
        <f t="shared" si="177"/>
        <v>7月第3周--周5</v>
      </c>
      <c r="F5599" s="95" t="s">
        <v>27</v>
      </c>
      <c r="G5599" s="89" t="s">
        <v>63</v>
      </c>
      <c r="H5599" s="92" t="str">
        <f>_xlfn.XLOOKUP(O5599,匹配表1065!T:T,匹配表1065!W:W)</f>
        <v>南京市</v>
      </c>
      <c r="I5599" s="89" t="str">
        <f>_xlfn.XLOOKUP(O5599,匹配表1065!T:T,匹配表1065!X:X)</f>
        <v>PME2002</v>
      </c>
      <c r="J5599" s="109" t="s">
        <v>84</v>
      </c>
      <c r="K5599" s="89" cm="1">
        <f ca="1" t="array" ref="K5599:L5599">_xlfn.XLOOKUP(J5599,匹配表1065!Y:Y,匹配表1065!AA:AB)</f>
        <v>31</v>
      </c>
      <c r="L5599" s="89" t="str">
        <v>3个月以上</v>
      </c>
      <c r="M5599" s="99" t="s">
        <v>35</v>
      </c>
      <c r="N5599" s="109">
        <v>1</v>
      </c>
      <c r="O5599" s="93" t="str">
        <f>_xlfn.XLOOKUP(P5599,匹配表1065!U:U,匹配表1065!T:T)</f>
        <v>HO00000964</v>
      </c>
      <c r="P5599" s="109" t="s">
        <v>90</v>
      </c>
      <c r="Q5599" s="109" t="s">
        <v>283</v>
      </c>
      <c r="R5599" s="89" t="str">
        <f>_xlfn.XLOOKUP(Q5599,匹配表1065!L:L,匹配表1065!O:O)</f>
        <v>D</v>
      </c>
      <c r="S5599" s="93" t="str">
        <f>IFERROR(_xlfn.XLOOKUP(Q5599,匹配表1065!AI:AI,匹配表1065!AJ:AJ),"绿标")</f>
        <v>红标</v>
      </c>
      <c r="T5599" s="93" t="str" cm="1">
        <f t="array" ref="T5599:U5599">_xlfn.XLOOKUP(Q5599,匹配表1065!L:L,匹配表1065!M:N)</f>
        <v>疼痛</v>
      </c>
      <c r="U5599" s="94" t="str">
        <v>疼痛科</v>
      </c>
      <c r="V5599" s="95" t="s">
        <v>33</v>
      </c>
      <c r="W5599" s="93">
        <f>_xlfn.XLOOKUP(M5599,匹配表1065!D:D,匹配表1065!F:F)*N5599</f>
        <v>4</v>
      </c>
    </row>
    <row r="5600" customHeight="1" spans="1:23">
      <c r="A5600" s="94" t="s">
        <v>877</v>
      </c>
      <c r="B5600" s="106">
        <v>46220</v>
      </c>
      <c r="C5600" s="91" t="str">
        <f t="shared" si="176"/>
        <v>7月第3周</v>
      </c>
      <c r="D5600" s="94" t="s">
        <v>919</v>
      </c>
      <c r="E5600" s="89" t="str">
        <f t="shared" si="177"/>
        <v>7月第3周--周5</v>
      </c>
      <c r="F5600" s="95" t="s">
        <v>27</v>
      </c>
      <c r="G5600" s="89" t="s">
        <v>63</v>
      </c>
      <c r="H5600" s="92" t="str">
        <f>_xlfn.XLOOKUP(O5600,匹配表1065!T:T,匹配表1065!W:W)</f>
        <v>南京市</v>
      </c>
      <c r="I5600" s="89" t="str">
        <f>_xlfn.XLOOKUP(O5600,匹配表1065!T:T,匹配表1065!X:X)</f>
        <v>PME2002</v>
      </c>
      <c r="J5600" s="109" t="s">
        <v>410</v>
      </c>
      <c r="K5600" s="89" cm="1">
        <f ca="1" t="array" ref="K5600:L5600">_xlfn.XLOOKUP(J5600,匹配表1065!Y:Y,匹配表1065!AA:AB)</f>
        <v>1</v>
      </c>
      <c r="L5600" s="89" t="str">
        <v>3个月以内</v>
      </c>
      <c r="M5600" s="99" t="s">
        <v>35</v>
      </c>
      <c r="N5600" s="109">
        <v>1</v>
      </c>
      <c r="O5600" s="93" t="str">
        <f>_xlfn.XLOOKUP(P5600,匹配表1065!U:U,匹配表1065!T:T)</f>
        <v>HO00000964</v>
      </c>
      <c r="P5600" s="109" t="s">
        <v>90</v>
      </c>
      <c r="Q5600" s="109" t="s">
        <v>668</v>
      </c>
      <c r="R5600" s="89" t="str">
        <f>_xlfn.XLOOKUP(Q5600,匹配表1065!L:L,匹配表1065!O:O)</f>
        <v>A</v>
      </c>
      <c r="S5600" s="93" t="str">
        <f>IFERROR(_xlfn.XLOOKUP(Q5600,匹配表1065!AI:AI,匹配表1065!AJ:AJ),"绿标")</f>
        <v>绿标</v>
      </c>
      <c r="T5600" s="93" t="str" cm="1">
        <f t="array" ref="T5600:U5600">_xlfn.XLOOKUP(Q5600,匹配表1065!L:L,匹配表1065!M:N)</f>
        <v>头痛</v>
      </c>
      <c r="U5600" s="94" t="str">
        <v>神经内科</v>
      </c>
      <c r="V5600" s="95" t="s">
        <v>58</v>
      </c>
      <c r="W5600" s="93">
        <f>_xlfn.XLOOKUP(M5600,匹配表1065!D:D,匹配表1065!F:F)*N5600</f>
        <v>4</v>
      </c>
    </row>
    <row r="5601" customHeight="1" spans="1:23">
      <c r="A5601" s="94" t="s">
        <v>877</v>
      </c>
      <c r="B5601" s="106">
        <v>46220</v>
      </c>
      <c r="C5601" s="91" t="str">
        <f t="shared" si="176"/>
        <v>7月第3周</v>
      </c>
      <c r="D5601" s="94" t="s">
        <v>919</v>
      </c>
      <c r="E5601" s="89" t="str">
        <f t="shared" si="177"/>
        <v>7月第3周--周5</v>
      </c>
      <c r="F5601" s="95" t="s">
        <v>27</v>
      </c>
      <c r="G5601" s="89" t="s">
        <v>63</v>
      </c>
      <c r="H5601" s="92" t="str">
        <f>_xlfn.XLOOKUP(O5601,匹配表1065!T:T,匹配表1065!W:W)</f>
        <v>南京市</v>
      </c>
      <c r="I5601" s="89" t="str">
        <f>_xlfn.XLOOKUP(O5601,匹配表1065!T:T,匹配表1065!X:X)</f>
        <v>PME2001</v>
      </c>
      <c r="J5601" s="109" t="s">
        <v>77</v>
      </c>
      <c r="K5601" s="89" cm="1">
        <f ca="1" t="array" ref="K5601:L5601">_xlfn.XLOOKUP(J5601,匹配表1065!Y:Y,匹配表1065!AA:AB)</f>
        <v>8</v>
      </c>
      <c r="L5601" s="89" t="str">
        <v>3个月以上</v>
      </c>
      <c r="M5601" s="99" t="s">
        <v>30</v>
      </c>
      <c r="N5601" s="109">
        <v>3</v>
      </c>
      <c r="O5601" s="93" t="str">
        <f>_xlfn.XLOOKUP(P5601,匹配表1065!U:U,匹配表1065!T:T)</f>
        <v>HO00000958</v>
      </c>
      <c r="P5601" s="109" t="s">
        <v>65</v>
      </c>
      <c r="Q5601" s="109" t="s">
        <v>216</v>
      </c>
      <c r="R5601" s="89" t="str">
        <f>_xlfn.XLOOKUP(Q5601,匹配表1065!L:L,匹配表1065!O:O)</f>
        <v>A</v>
      </c>
      <c r="S5601" s="93" t="str">
        <f>IFERROR(_xlfn.XLOOKUP(Q5601,匹配表1065!AI:AI,匹配表1065!AJ:AJ),"绿标")</f>
        <v>红标</v>
      </c>
      <c r="T5601" s="93" t="str" cm="1">
        <f t="array" ref="T5601:U5601">_xlfn.XLOOKUP(Q5601,匹配表1065!L:L,匹配表1065!M:N)</f>
        <v>头痛</v>
      </c>
      <c r="U5601" s="94" t="str">
        <v>神经内科</v>
      </c>
      <c r="V5601" s="95" t="s">
        <v>33</v>
      </c>
      <c r="W5601" s="93">
        <f>_xlfn.XLOOKUP(M5601,匹配表1065!D:D,匹配表1065!F:F)*N5601</f>
        <v>36</v>
      </c>
    </row>
    <row r="5602" customHeight="1" spans="1:23">
      <c r="A5602" s="94" t="s">
        <v>877</v>
      </c>
      <c r="B5602" s="106">
        <v>46220</v>
      </c>
      <c r="C5602" s="91" t="str">
        <f t="shared" si="176"/>
        <v>7月第3周</v>
      </c>
      <c r="D5602" s="94" t="s">
        <v>919</v>
      </c>
      <c r="E5602" s="89" t="str">
        <f t="shared" si="177"/>
        <v>7月第3周--周5</v>
      </c>
      <c r="F5602" s="95" t="s">
        <v>27</v>
      </c>
      <c r="G5602" s="89" t="s">
        <v>63</v>
      </c>
      <c r="H5602" s="92" t="str">
        <f>_xlfn.XLOOKUP(O5602,匹配表1065!T:T,匹配表1065!W:W)</f>
        <v>徐州市</v>
      </c>
      <c r="I5602" s="89" t="str">
        <f>_xlfn.XLOOKUP(O5602,匹配表1065!T:T,匹配表1065!X:X)</f>
        <v>PME2008</v>
      </c>
      <c r="J5602" s="109" t="s">
        <v>81</v>
      </c>
      <c r="K5602" s="89" cm="1">
        <f ca="1" t="array" ref="K5602:L5602">_xlfn.XLOOKUP(J5602,匹配表1065!Y:Y,匹配表1065!AA:AB)</f>
        <v>19</v>
      </c>
      <c r="L5602" s="89" t="str">
        <v>3个月以上</v>
      </c>
      <c r="M5602" s="99" t="s">
        <v>55</v>
      </c>
      <c r="N5602" s="109">
        <v>1</v>
      </c>
      <c r="O5602" s="93" t="str">
        <f>_xlfn.XLOOKUP(P5602,匹配表1065!U:U,匹配表1065!T:T)</f>
        <v>HO00001134</v>
      </c>
      <c r="P5602" s="109" t="s">
        <v>82</v>
      </c>
      <c r="Q5602" s="109" t="s">
        <v>655</v>
      </c>
      <c r="R5602" s="89" t="str">
        <f>_xlfn.XLOOKUP(Q5602,匹配表1065!L:L,匹配表1065!O:O)</f>
        <v>C</v>
      </c>
      <c r="S5602" s="93" t="str">
        <f>IFERROR(_xlfn.XLOOKUP(Q5602,匹配表1065!AI:AI,匹配表1065!AJ:AJ),"绿标")</f>
        <v>黑标</v>
      </c>
      <c r="T5602" s="93" t="str" cm="1">
        <f t="array" ref="T5602:U5602">_xlfn.XLOOKUP(Q5602,匹配表1065!L:L,匹配表1065!M:N)</f>
        <v>眩晕</v>
      </c>
      <c r="U5602" s="94" t="str">
        <v>神经内科</v>
      </c>
      <c r="V5602" s="95" t="s">
        <v>100</v>
      </c>
      <c r="W5602" s="93">
        <f>_xlfn.XLOOKUP(M5602,匹配表1065!D:D,匹配表1065!F:F)*N5602</f>
        <v>8</v>
      </c>
    </row>
    <row r="5603" customHeight="1" spans="1:23">
      <c r="A5603" s="94" t="s">
        <v>877</v>
      </c>
      <c r="B5603" s="106">
        <v>46220</v>
      </c>
      <c r="C5603" s="91" t="str">
        <f t="shared" si="176"/>
        <v>7月第3周</v>
      </c>
      <c r="D5603" s="94" t="s">
        <v>919</v>
      </c>
      <c r="E5603" s="89" t="str">
        <f t="shared" si="177"/>
        <v>7月第3周--周5</v>
      </c>
      <c r="F5603" s="95" t="s">
        <v>27</v>
      </c>
      <c r="G5603" s="89" t="s">
        <v>63</v>
      </c>
      <c r="H5603" s="92" t="str">
        <f>_xlfn.XLOOKUP(O5603,匹配表1065!T:T,匹配表1065!W:W)</f>
        <v>徐州市</v>
      </c>
      <c r="I5603" s="89" t="str">
        <f>_xlfn.XLOOKUP(O5603,匹配表1065!T:T,匹配表1065!X:X)</f>
        <v>PME2008</v>
      </c>
      <c r="J5603" s="109" t="s">
        <v>81</v>
      </c>
      <c r="K5603" s="89" cm="1">
        <f ca="1" t="array" ref="K5603:L5603">_xlfn.XLOOKUP(J5603,匹配表1065!Y:Y,匹配表1065!AA:AB)</f>
        <v>19</v>
      </c>
      <c r="L5603" s="89" t="str">
        <v>3个月以上</v>
      </c>
      <c r="M5603" s="99" t="s">
        <v>30</v>
      </c>
      <c r="N5603" s="109">
        <v>1</v>
      </c>
      <c r="O5603" s="93" t="str">
        <f>_xlfn.XLOOKUP(P5603,匹配表1065!U:U,匹配表1065!T:T)</f>
        <v>HO00001134</v>
      </c>
      <c r="P5603" s="109" t="s">
        <v>82</v>
      </c>
      <c r="Q5603" s="109" t="s">
        <v>280</v>
      </c>
      <c r="R5603" s="89" t="str">
        <f>_xlfn.XLOOKUP(Q5603,匹配表1065!L:L,匹配表1065!O:O)</f>
        <v>D</v>
      </c>
      <c r="S5603" s="93" t="str">
        <f>IFERROR(_xlfn.XLOOKUP(Q5603,匹配表1065!AI:AI,匹配表1065!AJ:AJ),"绿标")</f>
        <v>红标</v>
      </c>
      <c r="T5603" s="93" t="str" cm="1">
        <f t="array" ref="T5603:U5603">_xlfn.XLOOKUP(Q5603,匹配表1065!L:L,匹配表1065!M:N)</f>
        <v>疼痛</v>
      </c>
      <c r="U5603" s="94" t="str">
        <v>疼痛科</v>
      </c>
      <c r="V5603" s="95" t="s">
        <v>100</v>
      </c>
      <c r="W5603" s="93">
        <f>_xlfn.XLOOKUP(M5603,匹配表1065!D:D,匹配表1065!F:F)*N5603</f>
        <v>12</v>
      </c>
    </row>
    <row r="5604" customHeight="1" spans="1:23">
      <c r="A5604" s="94" t="s">
        <v>877</v>
      </c>
      <c r="B5604" s="106">
        <v>46220</v>
      </c>
      <c r="C5604" s="91" t="str">
        <f t="shared" si="176"/>
        <v>7月第3周</v>
      </c>
      <c r="D5604" s="94" t="s">
        <v>919</v>
      </c>
      <c r="E5604" s="89" t="str">
        <f t="shared" si="177"/>
        <v>7月第3周--周5</v>
      </c>
      <c r="F5604" s="95" t="s">
        <v>27</v>
      </c>
      <c r="G5604" s="89" t="s">
        <v>63</v>
      </c>
      <c r="H5604" s="92" t="str">
        <f>_xlfn.XLOOKUP(O5604,匹配表1065!T:T,匹配表1065!W:W)</f>
        <v>南京市</v>
      </c>
      <c r="I5604" s="89" t="str">
        <f>_xlfn.XLOOKUP(O5604,匹配表1065!T:T,匹配表1065!X:X)</f>
        <v>PME2001</v>
      </c>
      <c r="J5604" s="109" t="s">
        <v>64</v>
      </c>
      <c r="K5604" s="89" cm="1">
        <f ca="1" t="array" ref="K5604:L5604">_xlfn.XLOOKUP(J5604,匹配表1065!Y:Y,匹配表1065!AA:AB)</f>
        <v>31</v>
      </c>
      <c r="L5604" s="89" t="str">
        <v>3个月以上</v>
      </c>
      <c r="M5604" s="99" t="s">
        <v>30</v>
      </c>
      <c r="N5604" s="109">
        <v>2</v>
      </c>
      <c r="O5604" s="93" t="str">
        <f>_xlfn.XLOOKUP(P5604,匹配表1065!U:U,匹配表1065!T:T)</f>
        <v>HO00000958</v>
      </c>
      <c r="P5604" s="109" t="s">
        <v>65</v>
      </c>
      <c r="Q5604" s="109" t="s">
        <v>68</v>
      </c>
      <c r="R5604" s="89" t="str">
        <f>_xlfn.XLOOKUP(Q5604,匹配表1065!L:L,匹配表1065!O:O)</f>
        <v>A</v>
      </c>
      <c r="S5604" s="93" t="str">
        <f>IFERROR(_xlfn.XLOOKUP(Q5604,匹配表1065!AI:AI,匹配表1065!AJ:AJ),"绿标")</f>
        <v>红标</v>
      </c>
      <c r="T5604" s="93" t="str" cm="1">
        <f t="array" ref="T5604:U5604">_xlfn.XLOOKUP(Q5604,匹配表1065!L:L,匹配表1065!M:N)</f>
        <v>头痛</v>
      </c>
      <c r="U5604" s="94" t="str">
        <v>神经内科</v>
      </c>
      <c r="V5604" s="95" t="s">
        <v>33</v>
      </c>
      <c r="W5604" s="93">
        <f>_xlfn.XLOOKUP(M5604,匹配表1065!D:D,匹配表1065!F:F)*N5604</f>
        <v>24</v>
      </c>
    </row>
    <row r="5605" customHeight="1" spans="1:23">
      <c r="A5605" s="94" t="s">
        <v>877</v>
      </c>
      <c r="B5605" s="106">
        <v>46220</v>
      </c>
      <c r="C5605" s="91" t="str">
        <f t="shared" si="176"/>
        <v>7月第3周</v>
      </c>
      <c r="D5605" s="94" t="s">
        <v>919</v>
      </c>
      <c r="E5605" s="89" t="str">
        <f t="shared" si="177"/>
        <v>7月第3周--周5</v>
      </c>
      <c r="F5605" s="95" t="s">
        <v>27</v>
      </c>
      <c r="G5605" s="89" t="s">
        <v>63</v>
      </c>
      <c r="H5605" s="92" t="str">
        <f>_xlfn.XLOOKUP(O5605,匹配表1065!T:T,匹配表1065!W:W)</f>
        <v>南京市</v>
      </c>
      <c r="I5605" s="89" t="str">
        <f>_xlfn.XLOOKUP(O5605,匹配表1065!T:T,匹配表1065!X:X)</f>
        <v>PME2001</v>
      </c>
      <c r="J5605" s="109" t="s">
        <v>64</v>
      </c>
      <c r="K5605" s="89" cm="1">
        <f ca="1" t="array" ref="K5605:L5605">_xlfn.XLOOKUP(J5605,匹配表1065!Y:Y,匹配表1065!AA:AB)</f>
        <v>31</v>
      </c>
      <c r="L5605" s="89" t="str">
        <v>3个月以上</v>
      </c>
      <c r="M5605" s="99" t="s">
        <v>55</v>
      </c>
      <c r="N5605" s="109">
        <v>1</v>
      </c>
      <c r="O5605" s="93" t="str">
        <f>_xlfn.XLOOKUP(P5605,匹配表1065!U:U,匹配表1065!T:T)</f>
        <v>HO00000958</v>
      </c>
      <c r="P5605" s="109" t="s">
        <v>65</v>
      </c>
      <c r="Q5605" s="109" t="s">
        <v>435</v>
      </c>
      <c r="R5605" s="89" t="str">
        <f>_xlfn.XLOOKUP(Q5605,匹配表1065!L:L,匹配表1065!O:O)</f>
        <v>B</v>
      </c>
      <c r="S5605" s="93" t="str">
        <f>IFERROR(_xlfn.XLOOKUP(Q5605,匹配表1065!AI:AI,匹配表1065!AJ:AJ),"绿标")</f>
        <v>绿标</v>
      </c>
      <c r="T5605" s="93" t="str" cm="1">
        <f t="array" ref="T5605:U5605">_xlfn.XLOOKUP(Q5605,匹配表1065!L:L,匹配表1065!M:N)</f>
        <v>脑血管</v>
      </c>
      <c r="U5605" s="94" t="str">
        <v>神经内科</v>
      </c>
      <c r="V5605" s="95" t="s">
        <v>33</v>
      </c>
      <c r="W5605" s="93">
        <f>_xlfn.XLOOKUP(M5605,匹配表1065!D:D,匹配表1065!F:F)*N5605</f>
        <v>8</v>
      </c>
    </row>
    <row r="5606" customHeight="1" spans="1:23">
      <c r="A5606" s="94" t="s">
        <v>877</v>
      </c>
      <c r="B5606" s="106">
        <v>46220</v>
      </c>
      <c r="C5606" s="91" t="str">
        <f t="shared" si="176"/>
        <v>7月第3周</v>
      </c>
      <c r="D5606" s="94" t="s">
        <v>919</v>
      </c>
      <c r="E5606" s="89" t="str">
        <f t="shared" si="177"/>
        <v>7月第3周--周5</v>
      </c>
      <c r="F5606" s="95" t="s">
        <v>27</v>
      </c>
      <c r="G5606" s="95" t="s">
        <v>28</v>
      </c>
      <c r="H5606" s="92" t="str">
        <f>_xlfn.XLOOKUP(O5606,匹配表1065!T:T,匹配表1065!W:W)</f>
        <v>镇江市</v>
      </c>
      <c r="I5606" s="89" t="str">
        <f>_xlfn.XLOOKUP(O5606,匹配表1065!T:T,匹配表1065!X:X)</f>
        <v>PME2039</v>
      </c>
      <c r="J5606" s="109" t="s">
        <v>39</v>
      </c>
      <c r="K5606" s="89" cm="1">
        <f ca="1" t="array" ref="K5606:L5606">_xlfn.XLOOKUP(J5606,匹配表1065!Y:Y,匹配表1065!AA:AB)</f>
        <v>7</v>
      </c>
      <c r="L5606" s="89" t="str">
        <v>3个月以上</v>
      </c>
      <c r="M5606" s="99" t="s">
        <v>35</v>
      </c>
      <c r="N5606" s="109">
        <v>1</v>
      </c>
      <c r="O5606" s="93" t="str">
        <f>_xlfn.XLOOKUP(P5606,匹配表1065!U:U,匹配表1065!T:T)</f>
        <v>HO00001015</v>
      </c>
      <c r="P5606" s="109" t="s">
        <v>43</v>
      </c>
      <c r="Q5606" s="109" t="s">
        <v>688</v>
      </c>
      <c r="R5606" s="89" t="str">
        <f>_xlfn.XLOOKUP(Q5606,匹配表1065!L:L,匹配表1065!O:O)</f>
        <v>B</v>
      </c>
      <c r="S5606" s="93" t="str">
        <f>IFERROR(_xlfn.XLOOKUP(Q5606,匹配表1065!AI:AI,匹配表1065!AJ:AJ),"绿标")</f>
        <v>绿标</v>
      </c>
      <c r="T5606" s="93" t="str" cm="1">
        <f t="array" ref="T5606:U5606">_xlfn.XLOOKUP(Q5606,匹配表1065!L:L,匹配表1065!M:N)</f>
        <v>脑血管</v>
      </c>
      <c r="U5606" s="94" t="str">
        <v>神经内科</v>
      </c>
      <c r="V5606" s="95" t="s">
        <v>33</v>
      </c>
      <c r="W5606" s="93">
        <f>_xlfn.XLOOKUP(M5606,匹配表1065!D:D,匹配表1065!F:F)*N5606</f>
        <v>4</v>
      </c>
    </row>
    <row r="5607" customHeight="1" spans="1:23">
      <c r="A5607" s="94" t="s">
        <v>877</v>
      </c>
      <c r="B5607" s="106">
        <v>46220</v>
      </c>
      <c r="C5607" s="91" t="str">
        <f t="shared" si="176"/>
        <v>7月第3周</v>
      </c>
      <c r="D5607" s="94" t="s">
        <v>919</v>
      </c>
      <c r="E5607" s="89" t="str">
        <f t="shared" si="177"/>
        <v>7月第3周--周5</v>
      </c>
      <c r="F5607" s="95" t="s">
        <v>27</v>
      </c>
      <c r="G5607" s="95" t="s">
        <v>28</v>
      </c>
      <c r="H5607" s="92" t="str">
        <f>_xlfn.XLOOKUP(O5607,匹配表1065!T:T,匹配表1065!W:W)</f>
        <v>南京市</v>
      </c>
      <c r="I5607" s="89" t="str">
        <f>_xlfn.XLOOKUP(O5607,匹配表1065!T:T,匹配表1065!X:X)</f>
        <v>PME2039</v>
      </c>
      <c r="J5607" s="109" t="s">
        <v>39</v>
      </c>
      <c r="K5607" s="89" cm="1">
        <f ca="1" t="array" ref="K5607:L5607">_xlfn.XLOOKUP(J5607,匹配表1065!Y:Y,匹配表1065!AA:AB)</f>
        <v>7</v>
      </c>
      <c r="L5607" s="89" t="str">
        <v>3个月以上</v>
      </c>
      <c r="M5607" s="99" t="s">
        <v>35</v>
      </c>
      <c r="N5607" s="109">
        <v>1</v>
      </c>
      <c r="O5607" s="93" t="str">
        <f>_xlfn.XLOOKUP(P5607,匹配表1065!U:U,匹配表1065!T:T)</f>
        <v>HO00000984</v>
      </c>
      <c r="P5607" s="109" t="s">
        <v>935</v>
      </c>
      <c r="Q5607" s="109" t="s">
        <v>936</v>
      </c>
      <c r="R5607" s="89" t="str">
        <f>_xlfn.XLOOKUP(Q5607,匹配表1065!L:L,匹配表1065!O:O)</f>
        <v>B</v>
      </c>
      <c r="S5607" s="93" t="str">
        <f>IFERROR(_xlfn.XLOOKUP(Q5607,匹配表1065!AI:AI,匹配表1065!AJ:AJ),"绿标")</f>
        <v>绿标</v>
      </c>
      <c r="T5607" s="93" t="str" cm="1">
        <f t="array" ref="T5607:U5607">_xlfn.XLOOKUP(Q5607,匹配表1065!L:L,匹配表1065!M:N)</f>
        <v>脑血管</v>
      </c>
      <c r="U5607" s="94" t="str">
        <v>神经内科</v>
      </c>
      <c r="V5607" s="95" t="s">
        <v>33</v>
      </c>
      <c r="W5607" s="93">
        <f>_xlfn.XLOOKUP(M5607,匹配表1065!D:D,匹配表1065!F:F)*N5607</f>
        <v>4</v>
      </c>
    </row>
    <row r="5608" customHeight="1" spans="1:23">
      <c r="A5608" s="94" t="s">
        <v>877</v>
      </c>
      <c r="B5608" s="106">
        <v>46220</v>
      </c>
      <c r="C5608" s="91" t="str">
        <f t="shared" si="176"/>
        <v>7月第3周</v>
      </c>
      <c r="D5608" s="94" t="s">
        <v>919</v>
      </c>
      <c r="E5608" s="89" t="str">
        <f t="shared" si="177"/>
        <v>7月第3周--周5</v>
      </c>
      <c r="F5608" s="95" t="s">
        <v>27</v>
      </c>
      <c r="G5608" s="95" t="s">
        <v>28</v>
      </c>
      <c r="H5608" s="92" t="str">
        <f>_xlfn.XLOOKUP(O5608,匹配表1065!T:T,匹配表1065!W:W)</f>
        <v>扬州市</v>
      </c>
      <c r="I5608" s="89" t="str">
        <f>_xlfn.XLOOKUP(O5608,匹配表1065!T:T,匹配表1065!X:X)</f>
        <v>PME2012</v>
      </c>
      <c r="J5608" s="109" t="s">
        <v>60</v>
      </c>
      <c r="K5608" s="89" cm="1">
        <f ca="1" t="array" ref="K5608:L5608">_xlfn.XLOOKUP(J5608,匹配表1065!Y:Y,匹配表1065!AA:AB)</f>
        <v>13</v>
      </c>
      <c r="L5608" s="89" t="str">
        <v>3个月以上</v>
      </c>
      <c r="M5608" s="99" t="s">
        <v>55</v>
      </c>
      <c r="N5608" s="109">
        <v>1</v>
      </c>
      <c r="O5608" s="93" t="str">
        <f>_xlfn.XLOOKUP(P5608,匹配表1065!U:U,匹配表1065!T:T)</f>
        <v>HO00041526</v>
      </c>
      <c r="P5608" s="109" t="s">
        <v>407</v>
      </c>
      <c r="Q5608" s="109" t="s">
        <v>408</v>
      </c>
      <c r="R5608" s="89" t="str">
        <f>_xlfn.XLOOKUP(Q5608,匹配表1065!L:L,匹配表1065!O:O)</f>
        <v>C</v>
      </c>
      <c r="S5608" s="93" t="str">
        <f>IFERROR(_xlfn.XLOOKUP(Q5608,匹配表1065!AI:AI,匹配表1065!AJ:AJ),"绿标")</f>
        <v>红标</v>
      </c>
      <c r="T5608" s="93" t="str" cm="1">
        <f t="array" ref="T5608:U5608">_xlfn.XLOOKUP(Q5608,匹配表1065!L:L,匹配表1065!M:N)</f>
        <v>眩晕</v>
      </c>
      <c r="U5608" s="94" t="str">
        <v>神经内科</v>
      </c>
      <c r="V5608" s="95" t="s">
        <v>100</v>
      </c>
      <c r="W5608" s="93">
        <f>_xlfn.XLOOKUP(M5608,匹配表1065!D:D,匹配表1065!F:F)*N5608</f>
        <v>8</v>
      </c>
    </row>
    <row r="5609" customHeight="1" spans="1:23">
      <c r="A5609" s="94" t="s">
        <v>877</v>
      </c>
      <c r="B5609" s="106">
        <v>46220</v>
      </c>
      <c r="C5609" s="91" t="str">
        <f t="shared" si="176"/>
        <v>7月第3周</v>
      </c>
      <c r="D5609" s="94" t="s">
        <v>919</v>
      </c>
      <c r="E5609" s="89" t="str">
        <f t="shared" si="177"/>
        <v>7月第3周--周5</v>
      </c>
      <c r="F5609" s="95" t="s">
        <v>27</v>
      </c>
      <c r="G5609" s="95" t="s">
        <v>28</v>
      </c>
      <c r="H5609" s="92" t="str">
        <f>_xlfn.XLOOKUP(O5609,匹配表1065!T:T,匹配表1065!W:W)</f>
        <v>南京市</v>
      </c>
      <c r="I5609" s="89" t="str">
        <f>_xlfn.XLOOKUP(O5609,匹配表1065!T:T,匹配表1065!X:X)</f>
        <v>PME2006</v>
      </c>
      <c r="J5609" s="109" t="s">
        <v>29</v>
      </c>
      <c r="K5609" s="89" cm="1">
        <f ca="1" t="array" ref="K5609:L5609">_xlfn.XLOOKUP(J5609,匹配表1065!Y:Y,匹配表1065!AA:AB)</f>
        <v>15</v>
      </c>
      <c r="L5609" s="89" t="str">
        <v>3个月以上</v>
      </c>
      <c r="M5609" s="99" t="s">
        <v>133</v>
      </c>
      <c r="N5609" s="109">
        <v>2</v>
      </c>
      <c r="O5609" s="93" t="str">
        <f>_xlfn.XLOOKUP(P5609,匹配表1065!U:U,匹配表1065!T:T)</f>
        <v>HO00000965</v>
      </c>
      <c r="P5609" s="109" t="s">
        <v>31</v>
      </c>
      <c r="Q5609" s="109" t="s">
        <v>909</v>
      </c>
      <c r="R5609" s="89" t="str">
        <f>_xlfn.XLOOKUP(Q5609,匹配表1065!L:L,匹配表1065!O:O)</f>
        <v>C</v>
      </c>
      <c r="S5609" s="93" t="str">
        <f>IFERROR(_xlfn.XLOOKUP(Q5609,匹配表1065!AI:AI,匹配表1065!AJ:AJ),"绿标")</f>
        <v>黑标</v>
      </c>
      <c r="T5609" s="93" t="str" cm="1">
        <f t="array" ref="T5609:U5609">_xlfn.XLOOKUP(Q5609,匹配表1065!L:L,匹配表1065!M:N)</f>
        <v>眩晕</v>
      </c>
      <c r="U5609" s="94" t="str">
        <v>耳鼻喉科</v>
      </c>
      <c r="V5609" s="95" t="s">
        <v>100</v>
      </c>
      <c r="W5609" s="93">
        <f>_xlfn.XLOOKUP(M5609,匹配表1065!D:D,匹配表1065!F:F)*N5609</f>
        <v>2</v>
      </c>
    </row>
    <row r="5610" customHeight="1" spans="1:23">
      <c r="A5610" s="94" t="s">
        <v>877</v>
      </c>
      <c r="B5610" s="106">
        <v>46220</v>
      </c>
      <c r="C5610" s="91" t="str">
        <f t="shared" si="176"/>
        <v>7月第3周</v>
      </c>
      <c r="D5610" s="94" t="s">
        <v>919</v>
      </c>
      <c r="E5610" s="89" t="str">
        <f t="shared" si="177"/>
        <v>7月第3周--周5</v>
      </c>
      <c r="F5610" s="95" t="s">
        <v>27</v>
      </c>
      <c r="G5610" s="95" t="s">
        <v>28</v>
      </c>
      <c r="H5610" s="92" t="str">
        <f>_xlfn.XLOOKUP(O5610,匹配表1065!T:T,匹配表1065!W:W)</f>
        <v>南京市</v>
      </c>
      <c r="I5610" s="89" t="str">
        <f>_xlfn.XLOOKUP(O5610,匹配表1065!T:T,匹配表1065!X:X)</f>
        <v>PME2006</v>
      </c>
      <c r="J5610" s="109" t="s">
        <v>29</v>
      </c>
      <c r="K5610" s="89" cm="1">
        <f ca="1" t="array" ref="K5610:L5610">_xlfn.XLOOKUP(J5610,匹配表1065!Y:Y,匹配表1065!AA:AB)</f>
        <v>15</v>
      </c>
      <c r="L5610" s="89" t="str">
        <v>3个月以上</v>
      </c>
      <c r="M5610" s="99" t="s">
        <v>35</v>
      </c>
      <c r="N5610" s="109">
        <v>1</v>
      </c>
      <c r="O5610" s="93" t="str">
        <f>_xlfn.XLOOKUP(P5610,匹配表1065!U:U,匹配表1065!T:T)</f>
        <v>HO00016614</v>
      </c>
      <c r="P5610" s="109" t="s">
        <v>540</v>
      </c>
      <c r="Q5610" s="109" t="s">
        <v>729</v>
      </c>
      <c r="R5610" s="89" t="str">
        <f>_xlfn.XLOOKUP(Q5610,匹配表1065!L:L,匹配表1065!O:O)</f>
        <v>C</v>
      </c>
      <c r="S5610" s="93" t="str">
        <f>IFERROR(_xlfn.XLOOKUP(Q5610,匹配表1065!AI:AI,匹配表1065!AJ:AJ),"绿标")</f>
        <v>黑标</v>
      </c>
      <c r="T5610" s="93" t="str" cm="1">
        <f t="array" ref="T5610:U5610">_xlfn.XLOOKUP(Q5610,匹配表1065!L:L,匹配表1065!M:N)</f>
        <v>眩晕</v>
      </c>
      <c r="U5610" s="94" t="str">
        <v>神经内科</v>
      </c>
      <c r="V5610" s="95" t="s">
        <v>58</v>
      </c>
      <c r="W5610" s="93">
        <f>_xlfn.XLOOKUP(M5610,匹配表1065!D:D,匹配表1065!F:F)*N5610</f>
        <v>4</v>
      </c>
    </row>
    <row r="5611" customHeight="1" spans="1:23">
      <c r="A5611" s="94" t="s">
        <v>877</v>
      </c>
      <c r="B5611" s="106">
        <v>46220</v>
      </c>
      <c r="C5611" s="91" t="str">
        <f t="shared" si="176"/>
        <v>7月第3周</v>
      </c>
      <c r="D5611" s="94" t="s">
        <v>919</v>
      </c>
      <c r="E5611" s="89" t="str">
        <f t="shared" si="177"/>
        <v>7月第3周--周5</v>
      </c>
      <c r="F5611" s="95" t="s">
        <v>27</v>
      </c>
      <c r="G5611" s="95" t="s">
        <v>28</v>
      </c>
      <c r="H5611" s="92" t="str">
        <f>_xlfn.XLOOKUP(O5611,匹配表1065!T:T,匹配表1065!W:W)</f>
        <v>南京市</v>
      </c>
      <c r="I5611" s="89" t="str">
        <f>_xlfn.XLOOKUP(O5611,匹配表1065!T:T,匹配表1065!X:X)</f>
        <v>PME2006</v>
      </c>
      <c r="J5611" s="109" t="s">
        <v>29</v>
      </c>
      <c r="K5611" s="89" cm="1">
        <f ca="1" t="array" ref="K5611:L5611">_xlfn.XLOOKUP(J5611,匹配表1065!Y:Y,匹配表1065!AA:AB)</f>
        <v>15</v>
      </c>
      <c r="L5611" s="89" t="str">
        <v>3个月以上</v>
      </c>
      <c r="M5611" s="99" t="s">
        <v>30</v>
      </c>
      <c r="N5611" s="109">
        <v>1</v>
      </c>
      <c r="O5611" s="93" t="str">
        <f>_xlfn.XLOOKUP(P5611,匹配表1065!U:U,匹配表1065!T:T)</f>
        <v>HO00000959</v>
      </c>
      <c r="P5611" s="109" t="s">
        <v>196</v>
      </c>
      <c r="Q5611" s="109" t="s">
        <v>197</v>
      </c>
      <c r="R5611" s="89" t="str">
        <f>_xlfn.XLOOKUP(Q5611,匹配表1065!L:L,匹配表1065!O:O)</f>
        <v>C</v>
      </c>
      <c r="S5611" s="93" t="str">
        <f>IFERROR(_xlfn.XLOOKUP(Q5611,匹配表1065!AI:AI,匹配表1065!AJ:AJ),"绿标")</f>
        <v>红标</v>
      </c>
      <c r="T5611" s="93" t="str" cm="1">
        <f t="array" ref="T5611:U5611">_xlfn.XLOOKUP(Q5611,匹配表1065!L:L,匹配表1065!M:N)</f>
        <v>眩晕</v>
      </c>
      <c r="U5611" s="94" t="str">
        <v>神经内科</v>
      </c>
      <c r="V5611" s="95" t="s">
        <v>100</v>
      </c>
      <c r="W5611" s="93">
        <f>_xlfn.XLOOKUP(M5611,匹配表1065!D:D,匹配表1065!F:F)*N5611</f>
        <v>12</v>
      </c>
    </row>
    <row r="5612" customHeight="1" spans="1:23">
      <c r="A5612" s="94" t="s">
        <v>877</v>
      </c>
      <c r="B5612" s="106">
        <v>46220</v>
      </c>
      <c r="C5612" s="91" t="str">
        <f t="shared" si="176"/>
        <v>7月第3周</v>
      </c>
      <c r="D5612" s="94" t="s">
        <v>919</v>
      </c>
      <c r="E5612" s="89" t="str">
        <f t="shared" si="177"/>
        <v>7月第3周--周5</v>
      </c>
      <c r="F5612" s="95" t="s">
        <v>27</v>
      </c>
      <c r="G5612" s="95" t="s">
        <v>28</v>
      </c>
      <c r="H5612" s="92" t="str">
        <f>_xlfn.XLOOKUP(O5612,匹配表1065!T:T,匹配表1065!W:W)</f>
        <v>南京市</v>
      </c>
      <c r="I5612" s="89" t="str">
        <f>_xlfn.XLOOKUP(O5612,匹配表1065!T:T,匹配表1065!X:X)</f>
        <v>PME2005</v>
      </c>
      <c r="J5612" s="109" t="s">
        <v>54</v>
      </c>
      <c r="K5612" s="89" cm="1">
        <f ca="1" t="array" ref="K5612:L5612">_xlfn.XLOOKUP(J5612,匹配表1065!Y:Y,匹配表1065!AA:AB)</f>
        <v>3</v>
      </c>
      <c r="L5612" s="89" t="str">
        <v>3个月以上</v>
      </c>
      <c r="M5612" s="99" t="s">
        <v>55</v>
      </c>
      <c r="N5612" s="109">
        <v>1</v>
      </c>
      <c r="O5612" s="93" t="str">
        <f>_xlfn.XLOOKUP(P5612,匹配表1065!U:U,匹配表1065!T:T)</f>
        <v>HO00000975</v>
      </c>
      <c r="P5612" s="109" t="s">
        <v>56</v>
      </c>
      <c r="Q5612" s="109" t="s">
        <v>264</v>
      </c>
      <c r="R5612" s="89" t="str">
        <f>_xlfn.XLOOKUP(Q5612,匹配表1065!L:L,匹配表1065!O:O)</f>
        <v>A</v>
      </c>
      <c r="S5612" s="93" t="str">
        <f>IFERROR(_xlfn.XLOOKUP(Q5612,匹配表1065!AI:AI,匹配表1065!AJ:AJ),"绿标")</f>
        <v>红标</v>
      </c>
      <c r="T5612" s="93" t="str" cm="1">
        <f t="array" ref="T5612:U5612">_xlfn.XLOOKUP(Q5612,匹配表1065!L:L,匹配表1065!M:N)</f>
        <v>头痛</v>
      </c>
      <c r="U5612" s="94" t="str">
        <v>神经内科</v>
      </c>
      <c r="V5612" s="95" t="s">
        <v>58</v>
      </c>
      <c r="W5612" s="93">
        <f>_xlfn.XLOOKUP(M5612,匹配表1065!D:D,匹配表1065!F:F)*N5612</f>
        <v>8</v>
      </c>
    </row>
    <row r="5613" customHeight="1" spans="1:23">
      <c r="A5613" s="94" t="s">
        <v>877</v>
      </c>
      <c r="B5613" s="106">
        <v>46220</v>
      </c>
      <c r="C5613" s="91" t="str">
        <f t="shared" si="176"/>
        <v>7月第3周</v>
      </c>
      <c r="D5613" s="94" t="s">
        <v>919</v>
      </c>
      <c r="E5613" s="89" t="str">
        <f t="shared" si="177"/>
        <v>7月第3周--周5</v>
      </c>
      <c r="F5613" s="95" t="s">
        <v>27</v>
      </c>
      <c r="G5613" s="95" t="s">
        <v>28</v>
      </c>
      <c r="H5613" s="92" t="str">
        <f>_xlfn.XLOOKUP(O5613,匹配表1065!T:T,匹配表1065!W:W)</f>
        <v>南京市</v>
      </c>
      <c r="I5613" s="89" t="str">
        <f>_xlfn.XLOOKUP(O5613,匹配表1065!T:T,匹配表1065!X:X)</f>
        <v>PME2005</v>
      </c>
      <c r="J5613" s="109" t="s">
        <v>54</v>
      </c>
      <c r="K5613" s="89" cm="1">
        <f ca="1" t="array" ref="K5613:L5613">_xlfn.XLOOKUP(J5613,匹配表1065!Y:Y,匹配表1065!AA:AB)</f>
        <v>3</v>
      </c>
      <c r="L5613" s="89" t="str">
        <v>3个月以上</v>
      </c>
      <c r="M5613" s="99" t="s">
        <v>55</v>
      </c>
      <c r="N5613" s="109">
        <v>1</v>
      </c>
      <c r="O5613" s="93" t="str">
        <f>_xlfn.XLOOKUP(P5613,匹配表1065!U:U,匹配表1065!T:T)</f>
        <v>HO00000975</v>
      </c>
      <c r="P5613" s="109" t="s">
        <v>56</v>
      </c>
      <c r="Q5613" s="109" t="s">
        <v>342</v>
      </c>
      <c r="R5613" s="89" t="str">
        <f>_xlfn.XLOOKUP(Q5613,匹配表1065!L:L,匹配表1065!O:O)</f>
        <v>A</v>
      </c>
      <c r="S5613" s="93" t="str">
        <f>IFERROR(_xlfn.XLOOKUP(Q5613,匹配表1065!AI:AI,匹配表1065!AJ:AJ),"绿标")</f>
        <v>绿标</v>
      </c>
      <c r="T5613" s="93" t="str" cm="1">
        <f t="array" ref="T5613:U5613">_xlfn.XLOOKUP(Q5613,匹配表1065!L:L,匹配表1065!M:N)</f>
        <v>头痛</v>
      </c>
      <c r="U5613" s="94" t="str">
        <v>神经内科</v>
      </c>
      <c r="V5613" s="95" t="s">
        <v>33</v>
      </c>
      <c r="W5613" s="93">
        <f>_xlfn.XLOOKUP(M5613,匹配表1065!D:D,匹配表1065!F:F)*N5613</f>
        <v>8</v>
      </c>
    </row>
    <row r="5614" customHeight="1" spans="1:23">
      <c r="A5614" s="94" t="s">
        <v>877</v>
      </c>
      <c r="B5614" s="106">
        <v>46220</v>
      </c>
      <c r="C5614" s="91" t="str">
        <f t="shared" si="176"/>
        <v>7月第3周</v>
      </c>
      <c r="D5614" s="94" t="s">
        <v>919</v>
      </c>
      <c r="E5614" s="89" t="str">
        <f t="shared" si="177"/>
        <v>7月第3周--周5</v>
      </c>
      <c r="F5614" s="95" t="s">
        <v>27</v>
      </c>
      <c r="G5614" s="95" t="s">
        <v>28</v>
      </c>
      <c r="H5614" s="92" t="str">
        <f>_xlfn.XLOOKUP(O5614,匹配表1065!T:T,匹配表1065!W:W)</f>
        <v>常州市</v>
      </c>
      <c r="I5614" s="89" t="str">
        <f>_xlfn.XLOOKUP(O5614,匹配表1065!T:T,匹配表1065!X:X)</f>
        <v>PME2015</v>
      </c>
      <c r="J5614" s="109" t="s">
        <v>45</v>
      </c>
      <c r="K5614" s="89" cm="1">
        <f ca="1" t="array" ref="K5614:L5614">_xlfn.XLOOKUP(J5614,匹配表1065!Y:Y,匹配表1065!AA:AB)</f>
        <v>9</v>
      </c>
      <c r="L5614" s="89" t="str">
        <v>3个月以上</v>
      </c>
      <c r="M5614" s="99" t="s">
        <v>35</v>
      </c>
      <c r="N5614" s="109">
        <v>1</v>
      </c>
      <c r="O5614" s="93" t="str">
        <f>_xlfn.XLOOKUP(P5614,匹配表1065!U:U,匹配表1065!T:T)</f>
        <v>HO00000941</v>
      </c>
      <c r="P5614" s="109" t="s">
        <v>542</v>
      </c>
      <c r="Q5614" s="109" t="s">
        <v>544</v>
      </c>
      <c r="R5614" s="89" t="str">
        <f>_xlfn.XLOOKUP(Q5614,匹配表1065!L:L,匹配表1065!O:O)</f>
        <v>A</v>
      </c>
      <c r="S5614" s="93" t="str">
        <f>IFERROR(_xlfn.XLOOKUP(Q5614,匹配表1065!AI:AI,匹配表1065!AJ:AJ),"绿标")</f>
        <v>绿标</v>
      </c>
      <c r="T5614" s="93" t="str" cm="1">
        <f t="array" ref="T5614:U5614">_xlfn.XLOOKUP(Q5614,匹配表1065!L:L,匹配表1065!M:N)</f>
        <v>头痛</v>
      </c>
      <c r="U5614" s="94" t="str">
        <v>神经内科</v>
      </c>
      <c r="V5614" s="95" t="s">
        <v>42</v>
      </c>
      <c r="W5614" s="93">
        <f>_xlfn.XLOOKUP(M5614,匹配表1065!D:D,匹配表1065!F:F)*N5614</f>
        <v>4</v>
      </c>
    </row>
    <row r="5615" customHeight="1" spans="1:23">
      <c r="A5615" s="94" t="s">
        <v>877</v>
      </c>
      <c r="B5615" s="106">
        <v>46220</v>
      </c>
      <c r="C5615" s="91" t="str">
        <f t="shared" si="176"/>
        <v>7月第3周</v>
      </c>
      <c r="D5615" s="94" t="s">
        <v>919</v>
      </c>
      <c r="E5615" s="89" t="str">
        <f t="shared" si="177"/>
        <v>7月第3周--周5</v>
      </c>
      <c r="F5615" s="95" t="s">
        <v>27</v>
      </c>
      <c r="G5615" s="95" t="s">
        <v>28</v>
      </c>
      <c r="H5615" s="92" t="str">
        <f>_xlfn.XLOOKUP(O5615,匹配表1065!T:T,匹配表1065!W:W)</f>
        <v>常州市</v>
      </c>
      <c r="I5615" s="89" t="str">
        <f>_xlfn.XLOOKUP(O5615,匹配表1065!T:T,匹配表1065!X:X)</f>
        <v>PME2015</v>
      </c>
      <c r="J5615" s="109" t="s">
        <v>45</v>
      </c>
      <c r="K5615" s="89" cm="1">
        <f ca="1" t="array" ref="K5615:L5615">_xlfn.XLOOKUP(J5615,匹配表1065!Y:Y,匹配表1065!AA:AB)</f>
        <v>9</v>
      </c>
      <c r="L5615" s="89" t="str">
        <v>3个月以上</v>
      </c>
      <c r="M5615" s="99" t="s">
        <v>35</v>
      </c>
      <c r="N5615" s="109">
        <v>1</v>
      </c>
      <c r="O5615" s="93" t="str">
        <f>_xlfn.XLOOKUP(P5615,匹配表1065!U:U,匹配表1065!T:T)</f>
        <v>HO00000942</v>
      </c>
      <c r="P5615" s="109" t="s">
        <v>274</v>
      </c>
      <c r="Q5615" s="109" t="s">
        <v>275</v>
      </c>
      <c r="R5615" s="89" t="str">
        <f>_xlfn.XLOOKUP(Q5615,匹配表1065!L:L,匹配表1065!O:O)</f>
        <v>B</v>
      </c>
      <c r="S5615" s="93" t="str">
        <f>IFERROR(_xlfn.XLOOKUP(Q5615,匹配表1065!AI:AI,匹配表1065!AJ:AJ),"绿标")</f>
        <v>绿标</v>
      </c>
      <c r="T5615" s="93" t="str" cm="1">
        <f t="array" ref="T5615:U5615">_xlfn.XLOOKUP(Q5615,匹配表1065!L:L,匹配表1065!M:N)</f>
        <v>脑血管</v>
      </c>
      <c r="U5615" s="94" t="str">
        <v>神经内科</v>
      </c>
      <c r="V5615" s="95" t="s">
        <v>42</v>
      </c>
      <c r="W5615" s="93">
        <f>_xlfn.XLOOKUP(M5615,匹配表1065!D:D,匹配表1065!F:F)*N5615</f>
        <v>4</v>
      </c>
    </row>
    <row r="5616" customHeight="1" spans="1:23">
      <c r="A5616" s="94" t="s">
        <v>877</v>
      </c>
      <c r="B5616" s="106">
        <v>46222</v>
      </c>
      <c r="C5616" s="91" t="str">
        <f t="shared" si="176"/>
        <v>7月第3周</v>
      </c>
      <c r="D5616" s="94" t="s">
        <v>937</v>
      </c>
      <c r="E5616" s="89" t="str">
        <f t="shared" si="177"/>
        <v>7月第4周--周7</v>
      </c>
      <c r="F5616" s="95" t="s">
        <v>27</v>
      </c>
      <c r="G5616" s="95" t="s">
        <v>28</v>
      </c>
      <c r="H5616" s="92" t="str">
        <f>_xlfn.XLOOKUP(O5616,匹配表1065!T:T,匹配表1065!W:W)</f>
        <v>南京市</v>
      </c>
      <c r="I5616" s="89" t="str">
        <f>_xlfn.XLOOKUP(O5616,匹配表1065!T:T,匹配表1065!X:X)</f>
        <v>PME2006</v>
      </c>
      <c r="J5616" s="95" t="s">
        <v>29</v>
      </c>
      <c r="K5616" s="89" cm="1">
        <f ca="1" t="array" ref="K5616:L5616">_xlfn.XLOOKUP(J5616,匹配表1065!Y:Y,匹配表1065!AA:AB)</f>
        <v>15</v>
      </c>
      <c r="L5616" s="89" t="str">
        <v>3个月以上</v>
      </c>
      <c r="M5616" s="99" t="s">
        <v>35</v>
      </c>
      <c r="N5616" s="95">
        <v>1</v>
      </c>
      <c r="O5616" s="93" t="str">
        <f>_xlfn.XLOOKUP(P5616,匹配表1065!U:U,匹配表1065!T:T)</f>
        <v>HO00000965</v>
      </c>
      <c r="P5616" s="94" t="s">
        <v>31</v>
      </c>
      <c r="Q5616" s="95" t="s">
        <v>32</v>
      </c>
      <c r="R5616" s="89" t="str">
        <f>_xlfn.XLOOKUP(Q5616,匹配表1065!L:L,匹配表1065!O:O)</f>
        <v>A</v>
      </c>
      <c r="S5616" s="93" t="str">
        <f>IFERROR(_xlfn.XLOOKUP(Q5616,匹配表1065!AI:AI,匹配表1065!AJ:AJ),"绿标")</f>
        <v>绿标</v>
      </c>
      <c r="T5616" s="93" t="str" cm="1">
        <f t="array" ref="T5616:U5616">_xlfn.XLOOKUP(Q5616,匹配表1065!L:L,匹配表1065!M:N)</f>
        <v>头痛</v>
      </c>
      <c r="U5616" s="94" t="str">
        <v>神经内科</v>
      </c>
      <c r="V5616" s="95" t="s">
        <v>58</v>
      </c>
      <c r="W5616" s="93">
        <f>_xlfn.XLOOKUP(M5616,匹配表1065!D:D,匹配表1065!F:F)*N5616</f>
        <v>4</v>
      </c>
    </row>
    <row r="5617" customHeight="1" spans="1:23">
      <c r="A5617" s="94" t="s">
        <v>877</v>
      </c>
      <c r="B5617" s="106">
        <v>46222</v>
      </c>
      <c r="C5617" s="91" t="str">
        <f t="shared" si="176"/>
        <v>7月第3周</v>
      </c>
      <c r="D5617" s="94" t="s">
        <v>937</v>
      </c>
      <c r="E5617" s="89" t="str">
        <f t="shared" si="177"/>
        <v>7月第4周--周7</v>
      </c>
      <c r="F5617" s="95" t="s">
        <v>27</v>
      </c>
      <c r="G5617" s="95" t="s">
        <v>28</v>
      </c>
      <c r="H5617" s="92" t="str">
        <f>_xlfn.XLOOKUP(O5617,匹配表1065!T:T,匹配表1065!W:W)</f>
        <v>南京市</v>
      </c>
      <c r="I5617" s="89" t="str">
        <f>_xlfn.XLOOKUP(O5617,匹配表1065!T:T,匹配表1065!X:X)</f>
        <v>PME2005</v>
      </c>
      <c r="J5617" s="95" t="s">
        <v>54</v>
      </c>
      <c r="K5617" s="89" cm="1">
        <f ca="1" t="array" ref="K5617:L5617">_xlfn.XLOOKUP(J5617,匹配表1065!Y:Y,匹配表1065!AA:AB)</f>
        <v>3</v>
      </c>
      <c r="L5617" s="89" t="str">
        <v>3个月以上</v>
      </c>
      <c r="M5617" s="99" t="s">
        <v>35</v>
      </c>
      <c r="N5617" s="95">
        <v>5</v>
      </c>
      <c r="O5617" s="93" t="str">
        <f>_xlfn.XLOOKUP(P5617,匹配表1065!U:U,匹配表1065!T:T)</f>
        <v>HO00000975</v>
      </c>
      <c r="P5617" s="94" t="s">
        <v>56</v>
      </c>
      <c r="Q5617" s="95" t="s">
        <v>342</v>
      </c>
      <c r="R5617" s="89" t="str">
        <f>_xlfn.XLOOKUP(Q5617,匹配表1065!L:L,匹配表1065!O:O)</f>
        <v>A</v>
      </c>
      <c r="S5617" s="93" t="str">
        <f>IFERROR(_xlfn.XLOOKUP(Q5617,匹配表1065!AI:AI,匹配表1065!AJ:AJ),"绿标")</f>
        <v>绿标</v>
      </c>
      <c r="T5617" s="93" t="str" cm="1">
        <f t="array" ref="T5617:U5617">_xlfn.XLOOKUP(Q5617,匹配表1065!L:L,匹配表1065!M:N)</f>
        <v>头痛</v>
      </c>
      <c r="U5617" s="94" t="str">
        <v>神经内科</v>
      </c>
      <c r="V5617" s="95" t="s">
        <v>58</v>
      </c>
      <c r="W5617" s="93">
        <f>_xlfn.XLOOKUP(M5617,匹配表1065!D:D,匹配表1065!F:F)*N5617</f>
        <v>20</v>
      </c>
    </row>
    <row r="5618" customHeight="1" spans="1:23">
      <c r="A5618" s="94" t="s">
        <v>877</v>
      </c>
      <c r="B5618" s="106">
        <v>46222</v>
      </c>
      <c r="C5618" s="91" t="str">
        <f t="shared" si="176"/>
        <v>7月第3周</v>
      </c>
      <c r="D5618" s="94" t="s">
        <v>937</v>
      </c>
      <c r="E5618" s="89" t="str">
        <f t="shared" si="177"/>
        <v>7月第4周--周7</v>
      </c>
      <c r="F5618" s="95" t="s">
        <v>27</v>
      </c>
      <c r="G5618" s="95" t="s">
        <v>28</v>
      </c>
      <c r="H5618" s="92" t="str">
        <f>_xlfn.XLOOKUP(O5618,匹配表1065!T:T,匹配表1065!W:W)</f>
        <v>扬州市</v>
      </c>
      <c r="I5618" s="89" t="str">
        <f>_xlfn.XLOOKUP(O5618,匹配表1065!T:T,匹配表1065!X:X)</f>
        <v>PME2012</v>
      </c>
      <c r="J5618" s="95" t="s">
        <v>60</v>
      </c>
      <c r="K5618" s="89" cm="1">
        <f ca="1" t="array" ref="K5618:L5618">_xlfn.XLOOKUP(J5618,匹配表1065!Y:Y,匹配表1065!AA:AB)</f>
        <v>13</v>
      </c>
      <c r="L5618" s="89" t="str">
        <v>3个月以上</v>
      </c>
      <c r="M5618" s="99" t="s">
        <v>35</v>
      </c>
      <c r="N5618" s="95">
        <v>1</v>
      </c>
      <c r="O5618" s="93" t="str">
        <f>_xlfn.XLOOKUP(P5618,匹配表1065!U:U,匹配表1065!T:T)</f>
        <v>HO00000968</v>
      </c>
      <c r="P5618" s="94" t="s">
        <v>61</v>
      </c>
      <c r="Q5618" s="95" t="s">
        <v>406</v>
      </c>
      <c r="R5618" s="89" t="str">
        <f>_xlfn.XLOOKUP(Q5618,匹配表1065!L:L,匹配表1065!O:O)</f>
        <v>B</v>
      </c>
      <c r="S5618" s="93" t="str">
        <f>IFERROR(_xlfn.XLOOKUP(Q5618,匹配表1065!AI:AI,匹配表1065!AJ:AJ),"绿标")</f>
        <v>红标</v>
      </c>
      <c r="T5618" s="93" t="str" cm="1">
        <f t="array" ref="T5618:U5618">_xlfn.XLOOKUP(Q5618,匹配表1065!L:L,匹配表1065!M:N)</f>
        <v>脑血管</v>
      </c>
      <c r="U5618" s="94" t="str">
        <v>神经内科</v>
      </c>
      <c r="V5618" s="95" t="s">
        <v>33</v>
      </c>
      <c r="W5618" s="93">
        <f>_xlfn.XLOOKUP(M5618,匹配表1065!D:D,匹配表1065!F:F)*N5618</f>
        <v>4</v>
      </c>
    </row>
    <row r="5619" customHeight="1" spans="1:23">
      <c r="A5619" s="94" t="s">
        <v>877</v>
      </c>
      <c r="B5619" s="106">
        <v>46222</v>
      </c>
      <c r="C5619" s="91" t="str">
        <f t="shared" si="176"/>
        <v>7月第3周</v>
      </c>
      <c r="D5619" s="94" t="s">
        <v>937</v>
      </c>
      <c r="E5619" s="89" t="str">
        <f t="shared" si="177"/>
        <v>7月第4周--周7</v>
      </c>
      <c r="F5619" s="95" t="s">
        <v>27</v>
      </c>
      <c r="G5619" s="89" t="s">
        <v>63</v>
      </c>
      <c r="H5619" s="92" t="str">
        <f>_xlfn.XLOOKUP(O5619,匹配表1065!T:T,匹配表1065!W:W)</f>
        <v>南京市</v>
      </c>
      <c r="I5619" s="89" t="str">
        <f>_xlfn.XLOOKUP(O5619,匹配表1065!T:T,匹配表1065!X:X)</f>
        <v>PME2002</v>
      </c>
      <c r="J5619" s="95" t="s">
        <v>84</v>
      </c>
      <c r="K5619" s="89" cm="1">
        <f ca="1" t="array" ref="K5619:L5619">_xlfn.XLOOKUP(J5619,匹配表1065!Y:Y,匹配表1065!AA:AB)</f>
        <v>31</v>
      </c>
      <c r="L5619" s="89" t="str">
        <v>3个月以上</v>
      </c>
      <c r="M5619" s="99" t="s">
        <v>30</v>
      </c>
      <c r="N5619" s="95">
        <v>1</v>
      </c>
      <c r="O5619" s="93" t="str">
        <f>_xlfn.XLOOKUP(P5619,匹配表1065!U:U,匹配表1065!T:T)</f>
        <v>HO00111156</v>
      </c>
      <c r="P5619" s="94" t="s">
        <v>85</v>
      </c>
      <c r="Q5619" s="95" t="s">
        <v>86</v>
      </c>
      <c r="R5619" s="89" t="str">
        <f>_xlfn.XLOOKUP(Q5619,匹配表1065!L:L,匹配表1065!O:O)</f>
        <v>D</v>
      </c>
      <c r="S5619" s="93" t="str">
        <f>IFERROR(_xlfn.XLOOKUP(Q5619,匹配表1065!AI:AI,匹配表1065!AJ:AJ),"绿标")</f>
        <v>红标</v>
      </c>
      <c r="T5619" s="93" t="str" cm="1">
        <f t="array" ref="T5619:U5619">_xlfn.XLOOKUP(Q5619,匹配表1065!L:L,匹配表1065!M:N)</f>
        <v>头痛</v>
      </c>
      <c r="U5619" s="94" t="str">
        <v>神经内科</v>
      </c>
      <c r="V5619" s="95" t="s">
        <v>42</v>
      </c>
      <c r="W5619" s="93">
        <f>_xlfn.XLOOKUP(M5619,匹配表1065!D:D,匹配表1065!F:F)*N5619</f>
        <v>12</v>
      </c>
    </row>
    <row r="5620" customHeight="1" spans="1:23">
      <c r="A5620" s="94" t="s">
        <v>877</v>
      </c>
      <c r="B5620" s="106">
        <v>46222</v>
      </c>
      <c r="C5620" s="91" t="str">
        <f t="shared" si="176"/>
        <v>7月第3周</v>
      </c>
      <c r="D5620" s="94" t="s">
        <v>937</v>
      </c>
      <c r="E5620" s="89" t="str">
        <f t="shared" si="177"/>
        <v>7月第4周--周7</v>
      </c>
      <c r="F5620" s="95" t="s">
        <v>27</v>
      </c>
      <c r="G5620" s="89" t="s">
        <v>63</v>
      </c>
      <c r="H5620" s="92" t="str">
        <f>_xlfn.XLOOKUP(O5620,匹配表1065!T:T,匹配表1065!W:W)</f>
        <v>南京市</v>
      </c>
      <c r="I5620" s="89" t="str">
        <f>_xlfn.XLOOKUP(O5620,匹配表1065!T:T,匹配表1065!X:X)</f>
        <v>PME2002</v>
      </c>
      <c r="J5620" s="95" t="s">
        <v>410</v>
      </c>
      <c r="K5620" s="89" cm="1">
        <f ca="1" t="array" ref="K5620:L5620">_xlfn.XLOOKUP(J5620,匹配表1065!Y:Y,匹配表1065!AA:AB)</f>
        <v>1</v>
      </c>
      <c r="L5620" s="89" t="str">
        <v>3个月以内</v>
      </c>
      <c r="M5620" s="99" t="s">
        <v>30</v>
      </c>
      <c r="N5620" s="95">
        <v>1</v>
      </c>
      <c r="O5620" s="93" t="str">
        <f>_xlfn.XLOOKUP(P5620,匹配表1065!U:U,匹配表1065!T:T)</f>
        <v>HO00000964</v>
      </c>
      <c r="P5620" s="94" t="s">
        <v>90</v>
      </c>
      <c r="Q5620" s="95" t="s">
        <v>333</v>
      </c>
      <c r="R5620" s="89" t="str">
        <f>_xlfn.XLOOKUP(Q5620,匹配表1065!L:L,匹配表1065!O:O)</f>
        <v>A</v>
      </c>
      <c r="S5620" s="93" t="str">
        <f>IFERROR(_xlfn.XLOOKUP(Q5620,匹配表1065!AI:AI,匹配表1065!AJ:AJ),"绿标")</f>
        <v>红标</v>
      </c>
      <c r="T5620" s="93" t="str" cm="1">
        <f t="array" ref="T5620:U5620">_xlfn.XLOOKUP(Q5620,匹配表1065!L:L,匹配表1065!M:N)</f>
        <v>头痛</v>
      </c>
      <c r="U5620" s="94" t="str">
        <v>神经内科</v>
      </c>
      <c r="V5620" s="95" t="s">
        <v>100</v>
      </c>
      <c r="W5620" s="93">
        <f>_xlfn.XLOOKUP(M5620,匹配表1065!D:D,匹配表1065!F:F)*N5620</f>
        <v>12</v>
      </c>
    </row>
    <row r="5621" customHeight="1" spans="1:23">
      <c r="A5621" s="94" t="s">
        <v>877</v>
      </c>
      <c r="B5621" s="106">
        <v>46222</v>
      </c>
      <c r="C5621" s="91" t="str">
        <f t="shared" ref="C5621:C5684" si="178">MONTH(B5621)&amp;TEXT(WEEKNUM(B5621,2)-WEEKNUM(B5621+1-DAY(B5621),2)+1,"月第0周")</f>
        <v>7月第3周</v>
      </c>
      <c r="D5621" s="94" t="s">
        <v>937</v>
      </c>
      <c r="E5621" s="89" t="str">
        <f t="shared" ref="E5621:E5684" si="179">D5621&amp;"--"&amp;"周"&amp;WEEKDAY(B5621,2)</f>
        <v>7月第4周--周7</v>
      </c>
      <c r="F5621" s="95" t="s">
        <v>27</v>
      </c>
      <c r="G5621" s="89" t="s">
        <v>63</v>
      </c>
      <c r="H5621" s="92" t="str">
        <f>_xlfn.XLOOKUP(O5621,匹配表1065!T:T,匹配表1065!W:W)</f>
        <v>徐州市</v>
      </c>
      <c r="I5621" s="89" t="str">
        <f>_xlfn.XLOOKUP(O5621,匹配表1065!T:T,匹配表1065!X:X)</f>
        <v>PME2008</v>
      </c>
      <c r="J5621" s="95" t="s">
        <v>81</v>
      </c>
      <c r="K5621" s="89" cm="1">
        <f ca="1" t="array" ref="K5621:L5621">_xlfn.XLOOKUP(J5621,匹配表1065!Y:Y,匹配表1065!AA:AB)</f>
        <v>19</v>
      </c>
      <c r="L5621" s="89" t="str">
        <v>3个月以上</v>
      </c>
      <c r="M5621" s="99" t="s">
        <v>35</v>
      </c>
      <c r="N5621" s="95">
        <v>1</v>
      </c>
      <c r="O5621" s="93" t="str">
        <f>_xlfn.XLOOKUP(P5621,匹配表1065!U:U,匹配表1065!T:T)</f>
        <v>HO00000989</v>
      </c>
      <c r="P5621" s="94" t="s">
        <v>214</v>
      </c>
      <c r="Q5621" s="95" t="s">
        <v>215</v>
      </c>
      <c r="R5621" s="89" t="str">
        <f>_xlfn.XLOOKUP(Q5621,匹配表1065!L:L,匹配表1065!O:O)</f>
        <v>A</v>
      </c>
      <c r="S5621" s="93" t="str">
        <f>IFERROR(_xlfn.XLOOKUP(Q5621,匹配表1065!AI:AI,匹配表1065!AJ:AJ),"绿标")</f>
        <v>红标</v>
      </c>
      <c r="T5621" s="93" t="str" cm="1">
        <f t="array" ref="T5621:U5621">_xlfn.XLOOKUP(Q5621,匹配表1065!L:L,匹配表1065!M:N)</f>
        <v>头痛</v>
      </c>
      <c r="U5621" s="94" t="str">
        <v>神经内科</v>
      </c>
      <c r="V5621" s="95" t="s">
        <v>100</v>
      </c>
      <c r="W5621" s="93">
        <f>_xlfn.XLOOKUP(M5621,匹配表1065!D:D,匹配表1065!F:F)*N5621</f>
        <v>4</v>
      </c>
    </row>
    <row r="5622" customHeight="1" spans="1:23">
      <c r="A5622" s="94" t="s">
        <v>877</v>
      </c>
      <c r="B5622" s="106">
        <v>46222</v>
      </c>
      <c r="C5622" s="91" t="str">
        <f t="shared" si="178"/>
        <v>7月第3周</v>
      </c>
      <c r="D5622" s="94" t="s">
        <v>937</v>
      </c>
      <c r="E5622" s="89" t="str">
        <f t="shared" si="179"/>
        <v>7月第4周--周7</v>
      </c>
      <c r="F5622" s="95" t="s">
        <v>27</v>
      </c>
      <c r="G5622" s="95" t="s">
        <v>136</v>
      </c>
      <c r="H5622" s="92" t="str">
        <f>_xlfn.XLOOKUP(O5622,匹配表1065!T:T,匹配表1065!W:W)</f>
        <v>日照市</v>
      </c>
      <c r="I5622" s="89" t="str">
        <f>_xlfn.XLOOKUP(O5622,匹配表1065!T:T,匹配表1065!X:X)</f>
        <v>PME2033</v>
      </c>
      <c r="J5622" s="95" t="s">
        <v>137</v>
      </c>
      <c r="K5622" s="89" cm="1">
        <f ca="1" t="array" ref="K5622:L5622">_xlfn.XLOOKUP(J5622,匹配表1065!Y:Y,匹配表1065!AA:AB)</f>
        <v>10</v>
      </c>
      <c r="L5622" s="89" t="str">
        <v>3个月以上</v>
      </c>
      <c r="M5622" s="99" t="s">
        <v>35</v>
      </c>
      <c r="N5622" s="95">
        <v>1</v>
      </c>
      <c r="O5622" s="93" t="str">
        <f>_xlfn.XLOOKUP(P5622,匹配表1065!U:U,匹配表1065!T:T)</f>
        <v>HO00025571</v>
      </c>
      <c r="P5622" s="94" t="s">
        <v>365</v>
      </c>
      <c r="Q5622" s="95" t="s">
        <v>496</v>
      </c>
      <c r="R5622" s="89" t="str">
        <f>_xlfn.XLOOKUP(Q5622,匹配表1065!L:L,匹配表1065!O:O)</f>
        <v>A</v>
      </c>
      <c r="S5622" s="93" t="str">
        <f>IFERROR(_xlfn.XLOOKUP(Q5622,匹配表1065!AI:AI,匹配表1065!AJ:AJ),"绿标")</f>
        <v>红标</v>
      </c>
      <c r="T5622" s="93" t="str" cm="1">
        <f t="array" ref="T5622:U5622">_xlfn.XLOOKUP(Q5622,匹配表1065!L:L,匹配表1065!M:N)</f>
        <v>头痛</v>
      </c>
      <c r="U5622" s="94" t="str">
        <v>神经内科</v>
      </c>
      <c r="V5622" s="95" t="s">
        <v>58</v>
      </c>
      <c r="W5622" s="93">
        <f>_xlfn.XLOOKUP(M5622,匹配表1065!D:D,匹配表1065!F:F)*N5622</f>
        <v>4</v>
      </c>
    </row>
    <row r="5623" customHeight="1" spans="1:23">
      <c r="A5623" s="94" t="s">
        <v>877</v>
      </c>
      <c r="B5623" s="106">
        <v>46222</v>
      </c>
      <c r="C5623" s="91" t="str">
        <f t="shared" si="178"/>
        <v>7月第3周</v>
      </c>
      <c r="D5623" s="94" t="s">
        <v>937</v>
      </c>
      <c r="E5623" s="89" t="str">
        <f t="shared" si="179"/>
        <v>7月第4周--周7</v>
      </c>
      <c r="F5623" s="95" t="s">
        <v>27</v>
      </c>
      <c r="G5623" s="95" t="s">
        <v>136</v>
      </c>
      <c r="H5623" s="92" t="str">
        <f>_xlfn.XLOOKUP(O5623,匹配表1065!T:T,匹配表1065!W:W)</f>
        <v>淄博市</v>
      </c>
      <c r="I5623" s="89" t="str">
        <f>_xlfn.XLOOKUP(O5623,匹配表1065!T:T,匹配表1065!X:X)</f>
        <v>PME2043</v>
      </c>
      <c r="J5623" s="95" t="s">
        <v>140</v>
      </c>
      <c r="K5623" s="89" cm="1">
        <f ca="1" t="array" ref="K5623:L5623">_xlfn.XLOOKUP(J5623,匹配表1065!Y:Y,匹配表1065!AA:AB)</f>
        <v>9</v>
      </c>
      <c r="L5623" s="89" t="str">
        <v>3个月以上</v>
      </c>
      <c r="M5623" s="99" t="s">
        <v>35</v>
      </c>
      <c r="N5623" s="95">
        <v>1</v>
      </c>
      <c r="O5623" s="93" t="str">
        <f>_xlfn.XLOOKUP(P5623,匹配表1065!U:U,匹配表1065!T:T)</f>
        <v>HO00001431</v>
      </c>
      <c r="P5623" s="94" t="s">
        <v>244</v>
      </c>
      <c r="Q5623" s="95" t="s">
        <v>362</v>
      </c>
      <c r="R5623" s="89" t="str">
        <f>_xlfn.XLOOKUP(Q5623,匹配表1065!L:L,匹配表1065!O:O)</f>
        <v>B</v>
      </c>
      <c r="S5623" s="93" t="str">
        <f>IFERROR(_xlfn.XLOOKUP(Q5623,匹配表1065!AI:AI,匹配表1065!AJ:AJ),"绿标")</f>
        <v>黑标</v>
      </c>
      <c r="T5623" s="93" t="str" cm="1">
        <f t="array" ref="T5623:U5623">_xlfn.XLOOKUP(Q5623,匹配表1065!L:L,匹配表1065!M:N)</f>
        <v>脑血管</v>
      </c>
      <c r="U5623" s="94" t="str">
        <v>神经内科</v>
      </c>
      <c r="V5623" s="95" t="s">
        <v>42</v>
      </c>
      <c r="W5623" s="93">
        <f>_xlfn.XLOOKUP(M5623,匹配表1065!D:D,匹配表1065!F:F)*N5623</f>
        <v>4</v>
      </c>
    </row>
    <row r="5624" customHeight="1" spans="1:23">
      <c r="A5624" s="94" t="s">
        <v>877</v>
      </c>
      <c r="B5624" s="106">
        <v>46222</v>
      </c>
      <c r="C5624" s="91" t="str">
        <f t="shared" si="178"/>
        <v>7月第3周</v>
      </c>
      <c r="D5624" s="94" t="s">
        <v>937</v>
      </c>
      <c r="E5624" s="89" t="str">
        <f t="shared" si="179"/>
        <v>7月第4周--周7</v>
      </c>
      <c r="F5624" s="95" t="s">
        <v>27</v>
      </c>
      <c r="G5624" s="95" t="s">
        <v>136</v>
      </c>
      <c r="H5624" s="92" t="str">
        <f>_xlfn.XLOOKUP(O5624,匹配表1065!T:T,匹配表1065!W:W)</f>
        <v>青岛市</v>
      </c>
      <c r="I5624" s="89" t="str">
        <f>_xlfn.XLOOKUP(O5624,匹配表1065!T:T,匹配表1065!X:X)</f>
        <v>PME2035</v>
      </c>
      <c r="J5624" s="95" t="s">
        <v>150</v>
      </c>
      <c r="K5624" s="89" cm="1">
        <f ca="1" t="array" ref="K5624:L5624">_xlfn.XLOOKUP(J5624,匹配表1065!Y:Y,匹配表1065!AA:AB)</f>
        <v>8</v>
      </c>
      <c r="L5624" s="89" t="str">
        <v>3个月以上</v>
      </c>
      <c r="M5624" s="99" t="s">
        <v>35</v>
      </c>
      <c r="N5624" s="95">
        <v>1</v>
      </c>
      <c r="O5624" s="93" t="str">
        <f>_xlfn.XLOOKUP(P5624,匹配表1065!U:U,匹配表1065!T:T)</f>
        <v>HO00001476</v>
      </c>
      <c r="P5624" s="94" t="s">
        <v>151</v>
      </c>
      <c r="Q5624" s="95" t="s">
        <v>152</v>
      </c>
      <c r="R5624" s="89" t="str">
        <f>_xlfn.XLOOKUP(Q5624,匹配表1065!L:L,匹配表1065!O:O)</f>
        <v>C</v>
      </c>
      <c r="S5624" s="93" t="str">
        <f>IFERROR(_xlfn.XLOOKUP(Q5624,匹配表1065!AI:AI,匹配表1065!AJ:AJ),"绿标")</f>
        <v>红标</v>
      </c>
      <c r="T5624" s="93" t="str" cm="1">
        <f t="array" ref="T5624:U5624">_xlfn.XLOOKUP(Q5624,匹配表1065!L:L,匹配表1065!M:N)</f>
        <v>眩晕</v>
      </c>
      <c r="U5624" s="94" t="str">
        <v>神经内科</v>
      </c>
      <c r="V5624" s="95" t="s">
        <v>100</v>
      </c>
      <c r="W5624" s="93">
        <f>_xlfn.XLOOKUP(M5624,匹配表1065!D:D,匹配表1065!F:F)*N5624</f>
        <v>4</v>
      </c>
    </row>
    <row r="5625" customHeight="1" spans="1:23">
      <c r="A5625" s="94" t="s">
        <v>877</v>
      </c>
      <c r="B5625" s="106">
        <v>46222</v>
      </c>
      <c r="C5625" s="91" t="str">
        <f t="shared" si="178"/>
        <v>7月第3周</v>
      </c>
      <c r="D5625" s="94" t="s">
        <v>937</v>
      </c>
      <c r="E5625" s="89" t="str">
        <f t="shared" si="179"/>
        <v>7月第4周--周7</v>
      </c>
      <c r="F5625" s="95" t="s">
        <v>27</v>
      </c>
      <c r="G5625" s="95" t="s">
        <v>136</v>
      </c>
      <c r="H5625" s="92" t="str">
        <f>_xlfn.XLOOKUP(O5625,匹配表1065!T:T,匹配表1065!W:W)</f>
        <v>青岛市</v>
      </c>
      <c r="I5625" s="89" t="str">
        <f>_xlfn.XLOOKUP(O5625,匹配表1065!T:T,匹配表1065!X:X)</f>
        <v>PME2035</v>
      </c>
      <c r="J5625" s="95" t="s">
        <v>150</v>
      </c>
      <c r="K5625" s="89" cm="1">
        <f ca="1" t="array" ref="K5625:L5625">_xlfn.XLOOKUP(J5625,匹配表1065!Y:Y,匹配表1065!AA:AB)</f>
        <v>8</v>
      </c>
      <c r="L5625" s="89" t="str">
        <v>3个月以上</v>
      </c>
      <c r="M5625" s="99" t="s">
        <v>35</v>
      </c>
      <c r="N5625" s="95">
        <v>1</v>
      </c>
      <c r="O5625" s="93" t="str">
        <f>_xlfn.XLOOKUP(P5625,匹配表1065!U:U,匹配表1065!T:T)</f>
        <v>HO00001477</v>
      </c>
      <c r="P5625" s="94" t="s">
        <v>153</v>
      </c>
      <c r="Q5625" s="95" t="s">
        <v>500</v>
      </c>
      <c r="R5625" s="89" t="str">
        <f>_xlfn.XLOOKUP(Q5625,匹配表1065!L:L,匹配表1065!O:O)</f>
        <v>A</v>
      </c>
      <c r="S5625" s="93" t="str">
        <f>IFERROR(_xlfn.XLOOKUP(Q5625,匹配表1065!AI:AI,匹配表1065!AJ:AJ),"绿标")</f>
        <v>红标</v>
      </c>
      <c r="T5625" s="93" t="str" cm="1">
        <f t="array" ref="T5625:U5625">_xlfn.XLOOKUP(Q5625,匹配表1065!L:L,匹配表1065!M:N)</f>
        <v>头痛</v>
      </c>
      <c r="U5625" s="94" t="str">
        <v>神经内科</v>
      </c>
      <c r="V5625" s="95" t="s">
        <v>33</v>
      </c>
      <c r="W5625" s="93">
        <f>_xlfn.XLOOKUP(M5625,匹配表1065!D:D,匹配表1065!F:F)*N5625</f>
        <v>4</v>
      </c>
    </row>
    <row r="5626" customHeight="1" spans="1:23">
      <c r="A5626" s="94" t="s">
        <v>877</v>
      </c>
      <c r="B5626" s="106">
        <v>46222</v>
      </c>
      <c r="C5626" s="91" t="str">
        <f t="shared" si="178"/>
        <v>7月第3周</v>
      </c>
      <c r="D5626" s="94" t="s">
        <v>937</v>
      </c>
      <c r="E5626" s="89" t="str">
        <f t="shared" si="179"/>
        <v>7月第4周--周7</v>
      </c>
      <c r="F5626" s="95" t="s">
        <v>27</v>
      </c>
      <c r="G5626" s="95" t="s">
        <v>136</v>
      </c>
      <c r="H5626" s="92" t="str">
        <f>_xlfn.XLOOKUP(O5626,匹配表1065!T:T,匹配表1065!W:W)</f>
        <v>青岛市</v>
      </c>
      <c r="I5626" s="89" t="str">
        <f>_xlfn.XLOOKUP(O5626,匹配表1065!T:T,匹配表1065!X:X)</f>
        <v>PME2032</v>
      </c>
      <c r="J5626" s="95" t="s">
        <v>143</v>
      </c>
      <c r="K5626" s="89" cm="1">
        <f ca="1" t="array" ref="K5626:L5626">_xlfn.XLOOKUP(J5626,匹配表1065!Y:Y,匹配表1065!AA:AB)</f>
        <v>31</v>
      </c>
      <c r="L5626" s="89" t="str">
        <v>3个月以上</v>
      </c>
      <c r="M5626" s="99" t="s">
        <v>35</v>
      </c>
      <c r="N5626" s="95">
        <v>1</v>
      </c>
      <c r="O5626" s="93" t="str">
        <f>_xlfn.XLOOKUP(P5626,匹配表1065!U:U,匹配表1065!T:T)</f>
        <v>HO00001482</v>
      </c>
      <c r="P5626" s="94" t="s">
        <v>146</v>
      </c>
      <c r="Q5626" s="95" t="s">
        <v>249</v>
      </c>
      <c r="R5626" s="89" t="str">
        <f>_xlfn.XLOOKUP(Q5626,匹配表1065!L:L,匹配表1065!O:O)</f>
        <v>C</v>
      </c>
      <c r="S5626" s="93" t="str">
        <f>IFERROR(_xlfn.XLOOKUP(Q5626,匹配表1065!AI:AI,匹配表1065!AJ:AJ),"绿标")</f>
        <v>绿标</v>
      </c>
      <c r="T5626" s="93" t="str" cm="1">
        <f t="array" ref="T5626:U5626">_xlfn.XLOOKUP(Q5626,匹配表1065!L:L,匹配表1065!M:N)</f>
        <v>眩晕</v>
      </c>
      <c r="U5626" s="94" t="str">
        <v>耳鼻喉科</v>
      </c>
      <c r="V5626" s="95" t="s">
        <v>100</v>
      </c>
      <c r="W5626" s="93">
        <f>_xlfn.XLOOKUP(M5626,匹配表1065!D:D,匹配表1065!F:F)*N5626</f>
        <v>4</v>
      </c>
    </row>
    <row r="5627" customHeight="1" spans="1:23">
      <c r="A5627" s="94" t="s">
        <v>877</v>
      </c>
      <c r="B5627" s="106">
        <v>46222</v>
      </c>
      <c r="C5627" s="91" t="str">
        <f t="shared" si="178"/>
        <v>7月第3周</v>
      </c>
      <c r="D5627" s="94" t="s">
        <v>937</v>
      </c>
      <c r="E5627" s="89" t="str">
        <f t="shared" si="179"/>
        <v>7月第4周--周7</v>
      </c>
      <c r="F5627" s="95" t="s">
        <v>27</v>
      </c>
      <c r="G5627" s="95" t="s">
        <v>136</v>
      </c>
      <c r="H5627" s="92" t="str">
        <f>_xlfn.XLOOKUP(O5627,匹配表1065!T:T,匹配表1065!W:W)</f>
        <v>烟台市</v>
      </c>
      <c r="I5627" s="89" t="str">
        <f>_xlfn.XLOOKUP(O5627,匹配表1065!T:T,匹配表1065!X:X)</f>
        <v>PME2034</v>
      </c>
      <c r="J5627" s="95" t="s">
        <v>501</v>
      </c>
      <c r="K5627" s="89" cm="1">
        <f ca="1" t="array" ref="K5627:L5627">_xlfn.XLOOKUP(J5627,匹配表1065!Y:Y,匹配表1065!AA:AB)</f>
        <v>4</v>
      </c>
      <c r="L5627" s="89" t="str">
        <v>3个月以上</v>
      </c>
      <c r="M5627" s="99" t="s">
        <v>35</v>
      </c>
      <c r="N5627" s="95">
        <v>1</v>
      </c>
      <c r="O5627" s="93" t="str">
        <f>_xlfn.XLOOKUP(P5627,匹配表1065!U:U,匹配表1065!T:T)</f>
        <v>HO00001522</v>
      </c>
      <c r="P5627" s="94" t="s">
        <v>502</v>
      </c>
      <c r="Q5627" s="95" t="s">
        <v>503</v>
      </c>
      <c r="R5627" s="89" t="str">
        <f>_xlfn.XLOOKUP(Q5627,匹配表1065!L:L,匹配表1065!O:O)</f>
        <v>A</v>
      </c>
      <c r="S5627" s="93" t="str">
        <f>IFERROR(_xlfn.XLOOKUP(Q5627,匹配表1065!AI:AI,匹配表1065!AJ:AJ),"绿标")</f>
        <v>绿标</v>
      </c>
      <c r="T5627" s="93" t="str" cm="1">
        <f t="array" ref="T5627:U5627">_xlfn.XLOOKUP(Q5627,匹配表1065!L:L,匹配表1065!M:N)</f>
        <v>头痛</v>
      </c>
      <c r="U5627" s="94" t="str">
        <v>神经内科</v>
      </c>
      <c r="V5627" s="95" t="s">
        <v>33</v>
      </c>
      <c r="W5627" s="93">
        <f>_xlfn.XLOOKUP(M5627,匹配表1065!D:D,匹配表1065!F:F)*N5627</f>
        <v>4</v>
      </c>
    </row>
    <row r="5628" customHeight="1" spans="1:23">
      <c r="A5628" s="94" t="s">
        <v>877</v>
      </c>
      <c r="B5628" s="106">
        <v>46222</v>
      </c>
      <c r="C5628" s="91" t="str">
        <f t="shared" si="178"/>
        <v>7月第3周</v>
      </c>
      <c r="D5628" s="94" t="s">
        <v>937</v>
      </c>
      <c r="E5628" s="89" t="str">
        <f t="shared" si="179"/>
        <v>7月第4周--周7</v>
      </c>
      <c r="F5628" s="95" t="s">
        <v>27</v>
      </c>
      <c r="G5628" s="95" t="s">
        <v>136</v>
      </c>
      <c r="H5628" s="92" t="str">
        <f>_xlfn.XLOOKUP(O5628,匹配表1065!T:T,匹配表1065!W:W)</f>
        <v>青岛市</v>
      </c>
      <c r="I5628" s="89" t="str">
        <f>_xlfn.XLOOKUP(O5628,匹配表1065!T:T,匹配表1065!X:X)</f>
        <v>PME2031</v>
      </c>
      <c r="J5628" s="95" t="s">
        <v>155</v>
      </c>
      <c r="K5628" s="89" cm="1">
        <f ca="1" t="array" ref="K5628:L5628">_xlfn.XLOOKUP(J5628,匹配表1065!Y:Y,匹配表1065!AA:AB)</f>
        <v>31</v>
      </c>
      <c r="L5628" s="89" t="str">
        <v>3个月以上</v>
      </c>
      <c r="M5628" s="99" t="s">
        <v>55</v>
      </c>
      <c r="N5628" s="95">
        <v>1</v>
      </c>
      <c r="O5628" s="93" t="str">
        <f>_xlfn.XLOOKUP(P5628,匹配表1065!U:U,匹配表1065!T:T)</f>
        <v>HO00072793</v>
      </c>
      <c r="P5628" s="94" t="s">
        <v>159</v>
      </c>
      <c r="Q5628" s="95" t="s">
        <v>160</v>
      </c>
      <c r="R5628" s="89" t="str">
        <f>_xlfn.XLOOKUP(Q5628,匹配表1065!L:L,匹配表1065!O:O)</f>
        <v>A</v>
      </c>
      <c r="S5628" s="93" t="str">
        <f>IFERROR(_xlfn.XLOOKUP(Q5628,匹配表1065!AI:AI,匹配表1065!AJ:AJ),"绿标")</f>
        <v>红标</v>
      </c>
      <c r="T5628" s="93" t="str" cm="1">
        <f t="array" ref="T5628:U5628">_xlfn.XLOOKUP(Q5628,匹配表1065!L:L,匹配表1065!M:N)</f>
        <v>头痛</v>
      </c>
      <c r="U5628" s="94" t="str">
        <v>神经内科</v>
      </c>
      <c r="V5628" s="95" t="s">
        <v>33</v>
      </c>
      <c r="W5628" s="93">
        <f>_xlfn.XLOOKUP(M5628,匹配表1065!D:D,匹配表1065!F:F)*N5628</f>
        <v>8</v>
      </c>
    </row>
    <row r="5629" customHeight="1" spans="1:23">
      <c r="A5629" s="94" t="s">
        <v>877</v>
      </c>
      <c r="B5629" s="106">
        <v>46222</v>
      </c>
      <c r="C5629" s="91" t="str">
        <f t="shared" si="178"/>
        <v>7月第3周</v>
      </c>
      <c r="D5629" s="94" t="s">
        <v>937</v>
      </c>
      <c r="E5629" s="89" t="str">
        <f t="shared" si="179"/>
        <v>7月第4周--周7</v>
      </c>
      <c r="F5629" s="95" t="s">
        <v>27</v>
      </c>
      <c r="G5629" s="92" t="s">
        <v>92</v>
      </c>
      <c r="H5629" s="92" t="str">
        <f>_xlfn.XLOOKUP(O5629,匹配表1065!T:T,匹配表1065!W:W)</f>
        <v>芜湖市</v>
      </c>
      <c r="I5629" s="89" t="str">
        <f>_xlfn.XLOOKUP(O5629,匹配表1065!T:T,匹配表1065!X:X)</f>
        <v>PME2003</v>
      </c>
      <c r="J5629" s="95" t="s">
        <v>101</v>
      </c>
      <c r="K5629" s="89" cm="1">
        <f ca="1" t="array" ref="K5629:L5629">_xlfn.XLOOKUP(J5629,匹配表1065!Y:Y,匹配表1065!AA:AB)</f>
        <v>1</v>
      </c>
      <c r="L5629" s="89" t="str">
        <v>3个月以内</v>
      </c>
      <c r="M5629" s="99" t="s">
        <v>133</v>
      </c>
      <c r="N5629" s="95">
        <v>2</v>
      </c>
      <c r="O5629" s="93" t="str">
        <f>_xlfn.XLOOKUP(P5629,匹配表1065!U:U,匹配表1065!T:T)</f>
        <v>HO00000022</v>
      </c>
      <c r="P5629" s="94" t="s">
        <v>102</v>
      </c>
      <c r="Q5629" s="95" t="s">
        <v>778</v>
      </c>
      <c r="R5629" s="89" t="str">
        <f>_xlfn.XLOOKUP(Q5629,匹配表1065!L:L,匹配表1065!O:O)</f>
        <v>B</v>
      </c>
      <c r="S5629" s="93" t="str">
        <f>IFERROR(_xlfn.XLOOKUP(Q5629,匹配表1065!AI:AI,匹配表1065!AJ:AJ),"绿标")</f>
        <v>绿标</v>
      </c>
      <c r="T5629" s="93" t="str" cm="1">
        <f t="array" ref="T5629:U5629">_xlfn.XLOOKUP(Q5629,匹配表1065!L:L,匹配表1065!M:N)</f>
        <v>脑血管</v>
      </c>
      <c r="U5629" s="94" t="str">
        <v>神经内科</v>
      </c>
      <c r="V5629" s="95" t="s">
        <v>933</v>
      </c>
      <c r="W5629" s="93">
        <f>_xlfn.XLOOKUP(M5629,匹配表1065!D:D,匹配表1065!F:F)*N5629</f>
        <v>2</v>
      </c>
    </row>
    <row r="5630" customHeight="1" spans="1:23">
      <c r="A5630" s="94" t="s">
        <v>877</v>
      </c>
      <c r="B5630" s="106">
        <v>46222</v>
      </c>
      <c r="C5630" s="91" t="str">
        <f t="shared" si="178"/>
        <v>7月第3周</v>
      </c>
      <c r="D5630" s="94" t="s">
        <v>937</v>
      </c>
      <c r="E5630" s="89" t="str">
        <f t="shared" si="179"/>
        <v>7月第4周--周7</v>
      </c>
      <c r="F5630" s="95" t="s">
        <v>27</v>
      </c>
      <c r="G5630" s="92" t="s">
        <v>92</v>
      </c>
      <c r="H5630" s="92" t="str">
        <f>_xlfn.XLOOKUP(O5630,匹配表1065!T:T,匹配表1065!W:W)</f>
        <v>合肥市</v>
      </c>
      <c r="I5630" s="89" t="str">
        <f>_xlfn.XLOOKUP(O5630,匹配表1065!T:T,匹配表1065!X:X)</f>
        <v>PME2007</v>
      </c>
      <c r="J5630" s="95" t="s">
        <v>93</v>
      </c>
      <c r="K5630" s="89" cm="1">
        <f ca="1" t="array" ref="K5630:L5630">_xlfn.XLOOKUP(J5630,匹配表1065!Y:Y,匹配表1065!AA:AB)</f>
        <v>9</v>
      </c>
      <c r="L5630" s="89" t="str">
        <v>3个月以上</v>
      </c>
      <c r="M5630" s="99" t="s">
        <v>35</v>
      </c>
      <c r="N5630" s="95">
        <v>1</v>
      </c>
      <c r="O5630" s="93" t="str">
        <f>_xlfn.XLOOKUP(P5630,匹配表1065!U:U,匹配表1065!T:T)</f>
        <v>HO00000001</v>
      </c>
      <c r="P5630" s="94" t="s">
        <v>94</v>
      </c>
      <c r="Q5630" s="95" t="s">
        <v>900</v>
      </c>
      <c r="R5630" s="89" t="str">
        <f>_xlfn.XLOOKUP(Q5630,匹配表1065!L:L,匹配表1065!O:O)</f>
        <v>B</v>
      </c>
      <c r="S5630" s="93" t="str">
        <f>IFERROR(_xlfn.XLOOKUP(Q5630,匹配表1065!AI:AI,匹配表1065!AJ:AJ),"绿标")</f>
        <v>绿标</v>
      </c>
      <c r="T5630" s="93" t="str" cm="1">
        <f t="array" ref="T5630:U5630">_xlfn.XLOOKUP(Q5630,匹配表1065!L:L,匹配表1065!M:N)</f>
        <v>眩晕</v>
      </c>
      <c r="U5630" s="94" t="str">
        <v>神经内科</v>
      </c>
      <c r="V5630" s="95" t="s">
        <v>33</v>
      </c>
      <c r="W5630" s="93">
        <f>_xlfn.XLOOKUP(M5630,匹配表1065!D:D,匹配表1065!F:F)*N5630</f>
        <v>4</v>
      </c>
    </row>
    <row r="5631" customHeight="1" spans="1:23">
      <c r="A5631" s="94" t="s">
        <v>877</v>
      </c>
      <c r="B5631" s="106">
        <v>46222</v>
      </c>
      <c r="C5631" s="91" t="str">
        <f t="shared" si="178"/>
        <v>7月第3周</v>
      </c>
      <c r="D5631" s="94" t="s">
        <v>937</v>
      </c>
      <c r="E5631" s="89" t="str">
        <f t="shared" si="179"/>
        <v>7月第4周--周7</v>
      </c>
      <c r="F5631" s="95" t="s">
        <v>27</v>
      </c>
      <c r="G5631" s="95" t="s">
        <v>104</v>
      </c>
      <c r="H5631" s="92" t="str">
        <f>_xlfn.XLOOKUP(O5631,匹配表1065!T:T,匹配表1065!W:W)</f>
        <v>济南市</v>
      </c>
      <c r="I5631" s="89" t="str">
        <f>_xlfn.XLOOKUP(O5631,匹配表1065!T:T,匹配表1065!X:X)</f>
        <v>PME2026</v>
      </c>
      <c r="J5631" s="95" t="s">
        <v>116</v>
      </c>
      <c r="K5631" s="89" cm="1">
        <f ca="1" t="array" ref="K5631:L5631">_xlfn.XLOOKUP(J5631,匹配表1065!Y:Y,匹配表1065!AA:AB)</f>
        <v>13</v>
      </c>
      <c r="L5631" s="89" t="str">
        <v>3个月以上</v>
      </c>
      <c r="M5631" s="99" t="s">
        <v>35</v>
      </c>
      <c r="N5631" s="95">
        <v>1</v>
      </c>
      <c r="O5631" s="93" t="str">
        <f>_xlfn.XLOOKUP(P5631,匹配表1065!U:U,匹配表1065!T:T)</f>
        <v>HO00001409</v>
      </c>
      <c r="P5631" s="94" t="s">
        <v>117</v>
      </c>
      <c r="Q5631" s="95" t="s">
        <v>240</v>
      </c>
      <c r="R5631" s="89" t="str">
        <f>_xlfn.XLOOKUP(Q5631,匹配表1065!L:L,匹配表1065!O:O)</f>
        <v>B</v>
      </c>
      <c r="S5631" s="93" t="str">
        <f>IFERROR(_xlfn.XLOOKUP(Q5631,匹配表1065!AI:AI,匹配表1065!AJ:AJ),"绿标")</f>
        <v>红标</v>
      </c>
      <c r="T5631" s="93" t="str" cm="1">
        <f t="array" ref="T5631:U5631">_xlfn.XLOOKUP(Q5631,匹配表1065!L:L,匹配表1065!M:N)</f>
        <v>脑血管</v>
      </c>
      <c r="U5631" s="94" t="str">
        <v>神经内科</v>
      </c>
      <c r="V5631" s="95" t="s">
        <v>33</v>
      </c>
      <c r="W5631" s="93">
        <f>_xlfn.XLOOKUP(M5631,匹配表1065!D:D,匹配表1065!F:F)*N5631</f>
        <v>4</v>
      </c>
    </row>
    <row r="5632" customHeight="1" spans="1:23">
      <c r="A5632" s="94" t="s">
        <v>877</v>
      </c>
      <c r="B5632" s="106">
        <v>46222</v>
      </c>
      <c r="C5632" s="91" t="str">
        <f t="shared" si="178"/>
        <v>7月第3周</v>
      </c>
      <c r="D5632" s="94" t="s">
        <v>937</v>
      </c>
      <c r="E5632" s="89" t="str">
        <f t="shared" si="179"/>
        <v>7月第4周--周7</v>
      </c>
      <c r="F5632" s="95" t="s">
        <v>27</v>
      </c>
      <c r="G5632" s="95" t="s">
        <v>104</v>
      </c>
      <c r="H5632" s="92" t="str">
        <f>_xlfn.XLOOKUP(O5632,匹配表1065!T:T,匹配表1065!W:W)</f>
        <v>聊城市</v>
      </c>
      <c r="I5632" s="89" t="str">
        <f>_xlfn.XLOOKUP(O5632,匹配表1065!T:T,匹配表1065!X:X)</f>
        <v>PME2046</v>
      </c>
      <c r="J5632" s="95" t="s">
        <v>108</v>
      </c>
      <c r="K5632" s="89" cm="1">
        <f ca="1" t="array" ref="K5632:L5632">_xlfn.XLOOKUP(J5632,匹配表1065!Y:Y,匹配表1065!AA:AB)</f>
        <v>8</v>
      </c>
      <c r="L5632" s="89" t="str">
        <v>3个月以上</v>
      </c>
      <c r="M5632" s="99" t="s">
        <v>35</v>
      </c>
      <c r="N5632" s="95">
        <v>1</v>
      </c>
      <c r="O5632" s="93" t="str">
        <f>_xlfn.XLOOKUP(P5632,匹配表1065!U:U,匹配表1065!T:T)</f>
        <v>HO00001415</v>
      </c>
      <c r="P5632" s="94" t="s">
        <v>109</v>
      </c>
      <c r="Q5632" s="95" t="s">
        <v>110</v>
      </c>
      <c r="R5632" s="89" t="str">
        <f>_xlfn.XLOOKUP(Q5632,匹配表1065!L:L,匹配表1065!O:O)</f>
        <v>B</v>
      </c>
      <c r="S5632" s="93" t="str">
        <f>IFERROR(_xlfn.XLOOKUP(Q5632,匹配表1065!AI:AI,匹配表1065!AJ:AJ),"绿标")</f>
        <v>绿标</v>
      </c>
      <c r="T5632" s="93" t="str" cm="1">
        <f t="array" ref="T5632:U5632">_xlfn.XLOOKUP(Q5632,匹配表1065!L:L,匹配表1065!M:N)</f>
        <v>脑血管</v>
      </c>
      <c r="U5632" s="94" t="str">
        <v>神经内科</v>
      </c>
      <c r="V5632" s="95" t="s">
        <v>33</v>
      </c>
      <c r="W5632" s="93">
        <f>_xlfn.XLOOKUP(M5632,匹配表1065!D:D,匹配表1065!F:F)*N5632</f>
        <v>4</v>
      </c>
    </row>
    <row r="5633" customHeight="1" spans="1:23">
      <c r="A5633" s="94" t="s">
        <v>877</v>
      </c>
      <c r="B5633" s="106">
        <v>46222</v>
      </c>
      <c r="C5633" s="91" t="str">
        <f t="shared" si="178"/>
        <v>7月第3周</v>
      </c>
      <c r="D5633" s="94" t="s">
        <v>937</v>
      </c>
      <c r="E5633" s="89" t="str">
        <f t="shared" si="179"/>
        <v>7月第4周--周7</v>
      </c>
      <c r="F5633" s="95" t="s">
        <v>27</v>
      </c>
      <c r="G5633" s="95" t="s">
        <v>104</v>
      </c>
      <c r="H5633" s="92" t="str">
        <f>_xlfn.XLOOKUP(O5633,匹配表1065!T:T,匹配表1065!W:W)</f>
        <v>济南市</v>
      </c>
      <c r="I5633" s="89" t="str">
        <f>_xlfn.XLOOKUP(O5633,匹配表1065!T:T,匹配表1065!X:X)</f>
        <v>PME2029</v>
      </c>
      <c r="J5633" s="95" t="s">
        <v>128</v>
      </c>
      <c r="K5633" s="89" cm="1">
        <f ca="1" t="array" ref="K5633:L5633">_xlfn.XLOOKUP(J5633,匹配表1065!Y:Y,匹配表1065!AA:AB)</f>
        <v>13</v>
      </c>
      <c r="L5633" s="89" t="str">
        <v>3个月以上</v>
      </c>
      <c r="M5633" s="99" t="s">
        <v>35</v>
      </c>
      <c r="N5633" s="95">
        <v>1</v>
      </c>
      <c r="O5633" s="93" t="str">
        <f>_xlfn.XLOOKUP(P5633,匹配表1065!U:U,匹配表1065!T:T)</f>
        <v>HO00024281</v>
      </c>
      <c r="P5633" s="94" t="s">
        <v>129</v>
      </c>
      <c r="Q5633" s="95" t="s">
        <v>131</v>
      </c>
      <c r="R5633" s="89" t="str">
        <f>_xlfn.XLOOKUP(Q5633,匹配表1065!L:L,匹配表1065!O:O)</f>
        <v>B</v>
      </c>
      <c r="S5633" s="93" t="str">
        <f>IFERROR(_xlfn.XLOOKUP(Q5633,匹配表1065!AI:AI,匹配表1065!AJ:AJ),"绿标")</f>
        <v>红标</v>
      </c>
      <c r="T5633" s="93" t="str" cm="1">
        <f t="array" ref="T5633:U5633">_xlfn.XLOOKUP(Q5633,匹配表1065!L:L,匹配表1065!M:N)</f>
        <v>脑血管</v>
      </c>
      <c r="U5633" s="94" t="str">
        <v>神经内科</v>
      </c>
      <c r="V5633" s="95" t="s">
        <v>42</v>
      </c>
      <c r="W5633" s="93">
        <f>_xlfn.XLOOKUP(M5633,匹配表1065!D:D,匹配表1065!F:F)*N5633</f>
        <v>4</v>
      </c>
    </row>
    <row r="5634" customHeight="1" spans="1:23">
      <c r="A5634" s="94" t="s">
        <v>877</v>
      </c>
      <c r="B5634" s="106">
        <v>46222</v>
      </c>
      <c r="C5634" s="91" t="str">
        <f t="shared" si="178"/>
        <v>7月第3周</v>
      </c>
      <c r="D5634" s="94" t="s">
        <v>937</v>
      </c>
      <c r="E5634" s="89" t="str">
        <f t="shared" si="179"/>
        <v>7月第4周--周7</v>
      </c>
      <c r="F5634" s="95" t="s">
        <v>27</v>
      </c>
      <c r="G5634" s="95" t="s">
        <v>104</v>
      </c>
      <c r="H5634" s="92" t="str">
        <f>_xlfn.XLOOKUP(O5634,匹配表1065!T:T,匹配表1065!W:W)</f>
        <v>济南市</v>
      </c>
      <c r="I5634" s="89" t="str">
        <f>_xlfn.XLOOKUP(O5634,匹配表1065!T:T,匹配表1065!X:X)</f>
        <v>PME2025</v>
      </c>
      <c r="J5634" s="95" t="s">
        <v>111</v>
      </c>
      <c r="K5634" s="89" cm="1">
        <f ca="1" t="array" ref="K5634:L5634">_xlfn.XLOOKUP(J5634,匹配表1065!Y:Y,匹配表1065!AA:AB)</f>
        <v>30</v>
      </c>
      <c r="L5634" s="89" t="str">
        <v>3个月以上</v>
      </c>
      <c r="M5634" s="99" t="s">
        <v>30</v>
      </c>
      <c r="N5634" s="95">
        <v>1</v>
      </c>
      <c r="O5634" s="93" t="str">
        <f>_xlfn.XLOOKUP(P5634,匹配表1065!U:U,匹配表1065!T:T)</f>
        <v>HO00001400</v>
      </c>
      <c r="P5634" s="94" t="s">
        <v>112</v>
      </c>
      <c r="Q5634" s="95" t="s">
        <v>309</v>
      </c>
      <c r="R5634" s="89" t="str">
        <f>_xlfn.XLOOKUP(Q5634,匹配表1065!L:L,匹配表1065!O:O)</f>
        <v>A</v>
      </c>
      <c r="S5634" s="93" t="str">
        <f>IFERROR(_xlfn.XLOOKUP(Q5634,匹配表1065!AI:AI,匹配表1065!AJ:AJ),"绿标")</f>
        <v>红标</v>
      </c>
      <c r="T5634" s="93" t="str" cm="1">
        <f t="array" ref="T5634:U5634">_xlfn.XLOOKUP(Q5634,匹配表1065!L:L,匹配表1065!M:N)</f>
        <v>头痛</v>
      </c>
      <c r="U5634" s="94" t="str">
        <v>神经内科</v>
      </c>
      <c r="V5634" s="95" t="s">
        <v>42</v>
      </c>
      <c r="W5634" s="93">
        <f>_xlfn.XLOOKUP(M5634,匹配表1065!D:D,匹配表1065!F:F)*N5634</f>
        <v>12</v>
      </c>
    </row>
    <row r="5635" customHeight="1" spans="1:23">
      <c r="A5635" s="94" t="s">
        <v>877</v>
      </c>
      <c r="B5635" s="106">
        <v>46222</v>
      </c>
      <c r="C5635" s="91" t="str">
        <f t="shared" si="178"/>
        <v>7月第3周</v>
      </c>
      <c r="D5635" s="94" t="s">
        <v>937</v>
      </c>
      <c r="E5635" s="89" t="str">
        <f t="shared" si="179"/>
        <v>7月第4周--周7</v>
      </c>
      <c r="F5635" s="95" t="s">
        <v>27</v>
      </c>
      <c r="G5635" s="95" t="s">
        <v>167</v>
      </c>
      <c r="H5635" s="92" t="str">
        <f>_xlfn.XLOOKUP(O5635,匹配表1065!T:T,匹配表1065!W:W)</f>
        <v>无锡市</v>
      </c>
      <c r="I5635" s="89" t="str">
        <f>_xlfn.XLOOKUP(O5635,匹配表1065!T:T,匹配表1065!X:X)</f>
        <v>PME2014</v>
      </c>
      <c r="J5635" s="95" t="s">
        <v>581</v>
      </c>
      <c r="K5635" s="89" cm="1">
        <f ca="1" t="array" ref="K5635:L5635">_xlfn.XLOOKUP(J5635,匹配表1065!Y:Y,匹配表1065!AA:AB)</f>
        <v>1</v>
      </c>
      <c r="L5635" s="89" t="str">
        <v>3个月以内</v>
      </c>
      <c r="M5635" s="99" t="s">
        <v>35</v>
      </c>
      <c r="N5635" s="95">
        <v>1</v>
      </c>
      <c r="O5635" s="93" t="str">
        <f>_xlfn.XLOOKUP(P5635,匹配表1065!U:U,匹配表1065!T:T)</f>
        <v>HO00001111</v>
      </c>
      <c r="P5635" s="94" t="s">
        <v>582</v>
      </c>
      <c r="Q5635" s="95" t="s">
        <v>583</v>
      </c>
      <c r="R5635" s="89" t="str">
        <f>_xlfn.XLOOKUP(Q5635,匹配表1065!L:L,匹配表1065!O:O)</f>
        <v>B</v>
      </c>
      <c r="S5635" s="93" t="str">
        <f>IFERROR(_xlfn.XLOOKUP(Q5635,匹配表1065!AI:AI,匹配表1065!AJ:AJ),"绿标")</f>
        <v>黑标</v>
      </c>
      <c r="T5635" s="93" t="str" cm="1">
        <f t="array" ref="T5635:U5635">_xlfn.XLOOKUP(Q5635,匹配表1065!L:L,匹配表1065!M:N)</f>
        <v>脑血管</v>
      </c>
      <c r="U5635" s="94" t="str">
        <v>神经内科</v>
      </c>
      <c r="V5635" s="95" t="s">
        <v>33</v>
      </c>
      <c r="W5635" s="93">
        <f>_xlfn.XLOOKUP(M5635,匹配表1065!D:D,匹配表1065!F:F)*N5635</f>
        <v>4</v>
      </c>
    </row>
    <row r="5636" customHeight="1" spans="1:23">
      <c r="A5636" s="94" t="s">
        <v>877</v>
      </c>
      <c r="B5636" s="106">
        <v>46222</v>
      </c>
      <c r="C5636" s="91" t="str">
        <f t="shared" si="178"/>
        <v>7月第3周</v>
      </c>
      <c r="D5636" s="94" t="s">
        <v>937</v>
      </c>
      <c r="E5636" s="89" t="str">
        <f t="shared" si="179"/>
        <v>7月第4周--周7</v>
      </c>
      <c r="F5636" s="95" t="s">
        <v>27</v>
      </c>
      <c r="G5636" s="95" t="s">
        <v>167</v>
      </c>
      <c r="H5636" s="92" t="str">
        <f>_xlfn.XLOOKUP(O5636,匹配表1065!T:T,匹配表1065!W:W)</f>
        <v>苏州市</v>
      </c>
      <c r="I5636" s="89" t="str">
        <f>_xlfn.XLOOKUP(O5636,匹配表1065!T:T,匹配表1065!X:X)</f>
        <v>PME2016</v>
      </c>
      <c r="J5636" s="95" t="s">
        <v>173</v>
      </c>
      <c r="K5636" s="89" cm="1">
        <f ca="1" t="array" ref="K5636:L5636">_xlfn.XLOOKUP(J5636,匹配表1065!Y:Y,匹配表1065!AA:AB)</f>
        <v>1</v>
      </c>
      <c r="L5636" s="89" t="str">
        <v>3个月以内</v>
      </c>
      <c r="M5636" s="99" t="s">
        <v>30</v>
      </c>
      <c r="N5636" s="95">
        <v>1</v>
      </c>
      <c r="O5636" s="93" t="str">
        <f>_xlfn.XLOOKUP(P5636,匹配表1065!U:U,匹配表1065!T:T)</f>
        <v>HO00001048</v>
      </c>
      <c r="P5636" s="94" t="s">
        <v>176</v>
      </c>
      <c r="Q5636" s="95" t="s">
        <v>290</v>
      </c>
      <c r="R5636" s="89" t="str">
        <f>_xlfn.XLOOKUP(Q5636,匹配表1065!L:L,匹配表1065!O:O)</f>
        <v>A</v>
      </c>
      <c r="S5636" s="93" t="str">
        <f>IFERROR(_xlfn.XLOOKUP(Q5636,匹配表1065!AI:AI,匹配表1065!AJ:AJ),"绿标")</f>
        <v>红标</v>
      </c>
      <c r="T5636" s="93" t="str" cm="1">
        <f t="array" ref="T5636:U5636">_xlfn.XLOOKUP(Q5636,匹配表1065!L:L,匹配表1065!M:N)</f>
        <v>头痛</v>
      </c>
      <c r="U5636" s="94" t="str">
        <v>神经内科</v>
      </c>
      <c r="V5636" s="95" t="s">
        <v>100</v>
      </c>
      <c r="W5636" s="93">
        <f>_xlfn.XLOOKUP(M5636,匹配表1065!D:D,匹配表1065!F:F)*N5636</f>
        <v>12</v>
      </c>
    </row>
    <row r="5637" customHeight="1" spans="1:23">
      <c r="A5637" s="94" t="s">
        <v>877</v>
      </c>
      <c r="B5637" s="106">
        <v>46222</v>
      </c>
      <c r="C5637" s="91" t="str">
        <f t="shared" si="178"/>
        <v>7月第3周</v>
      </c>
      <c r="D5637" s="94" t="s">
        <v>937</v>
      </c>
      <c r="E5637" s="89" t="str">
        <f t="shared" si="179"/>
        <v>7月第4周--周7</v>
      </c>
      <c r="F5637" s="95" t="s">
        <v>27</v>
      </c>
      <c r="G5637" s="95" t="s">
        <v>167</v>
      </c>
      <c r="H5637" s="92" t="str">
        <f>_xlfn.XLOOKUP(O5637,匹配表1065!T:T,匹配表1065!W:W)</f>
        <v>苏州市</v>
      </c>
      <c r="I5637" s="89" t="str">
        <f>_xlfn.XLOOKUP(O5637,匹配表1065!T:T,匹配表1065!X:X)</f>
        <v>PME2010</v>
      </c>
      <c r="J5637" s="95" t="s">
        <v>186</v>
      </c>
      <c r="K5637" s="89" cm="1">
        <f ca="1" t="array" ref="K5637:L5637">_xlfn.XLOOKUP(J5637,匹配表1065!Y:Y,匹配表1065!AA:AB)</f>
        <v>6</v>
      </c>
      <c r="L5637" s="89" t="str">
        <v>3个月以上</v>
      </c>
      <c r="M5637" s="99" t="s">
        <v>35</v>
      </c>
      <c r="N5637" s="95">
        <v>1</v>
      </c>
      <c r="O5637" s="93" t="str">
        <f>_xlfn.XLOOKUP(P5637,匹配表1065!U:U,匹配表1065!T:T)</f>
        <v>HO00001051</v>
      </c>
      <c r="P5637" s="94" t="s">
        <v>191</v>
      </c>
      <c r="Q5637" s="95" t="s">
        <v>192</v>
      </c>
      <c r="R5637" s="89" t="str">
        <f>_xlfn.XLOOKUP(Q5637,匹配表1065!L:L,匹配表1065!O:O)</f>
        <v>B</v>
      </c>
      <c r="S5637" s="93" t="str">
        <f>IFERROR(_xlfn.XLOOKUP(Q5637,匹配表1065!AI:AI,匹配表1065!AJ:AJ),"绿标")</f>
        <v>绿标</v>
      </c>
      <c r="T5637" s="93" t="str" cm="1">
        <f t="array" ref="T5637:U5637">_xlfn.XLOOKUP(Q5637,匹配表1065!L:L,匹配表1065!M:N)</f>
        <v>抑郁焦虑</v>
      </c>
      <c r="U5637" s="94" t="str">
        <v>神经内科</v>
      </c>
      <c r="V5637" s="95" t="s">
        <v>33</v>
      </c>
      <c r="W5637" s="93">
        <f>_xlfn.XLOOKUP(M5637,匹配表1065!D:D,匹配表1065!F:F)*N5637</f>
        <v>4</v>
      </c>
    </row>
    <row r="5638" customHeight="1" spans="1:23">
      <c r="A5638" s="94" t="s">
        <v>877</v>
      </c>
      <c r="B5638" s="106">
        <v>46222</v>
      </c>
      <c r="C5638" s="91" t="str">
        <f t="shared" si="178"/>
        <v>7月第3周</v>
      </c>
      <c r="D5638" s="94" t="s">
        <v>937</v>
      </c>
      <c r="E5638" s="89" t="str">
        <f t="shared" si="179"/>
        <v>7月第4周--周7</v>
      </c>
      <c r="F5638" s="95" t="s">
        <v>27</v>
      </c>
      <c r="G5638" s="95" t="s">
        <v>167</v>
      </c>
      <c r="H5638" s="92" t="str">
        <f>_xlfn.XLOOKUP(O5638,匹配表1065!T:T,匹配表1065!W:W)</f>
        <v>苏州市</v>
      </c>
      <c r="I5638" s="89" t="str">
        <f>_xlfn.XLOOKUP(O5638,匹配表1065!T:T,匹配表1065!X:X)</f>
        <v>PME2009</v>
      </c>
      <c r="J5638" s="95" t="s">
        <v>193</v>
      </c>
      <c r="K5638" s="89" cm="1">
        <f ca="1" t="array" ref="K5638:L5638">_xlfn.XLOOKUP(J5638,匹配表1065!Y:Y,匹配表1065!AA:AB)</f>
        <v>7</v>
      </c>
      <c r="L5638" s="89" t="str">
        <v>3个月以上</v>
      </c>
      <c r="M5638" s="99" t="s">
        <v>35</v>
      </c>
      <c r="N5638" s="95">
        <v>1</v>
      </c>
      <c r="O5638" s="93" t="str">
        <f>_xlfn.XLOOKUP(P5638,匹配表1065!U:U,匹配表1065!T:T)</f>
        <v>HO00402369</v>
      </c>
      <c r="P5638" s="94" t="s">
        <v>227</v>
      </c>
      <c r="Q5638" s="95" t="s">
        <v>816</v>
      </c>
      <c r="R5638" s="89" t="str">
        <f>_xlfn.XLOOKUP(Q5638,匹配表1065!L:L,匹配表1065!O:O)</f>
        <v>B</v>
      </c>
      <c r="S5638" s="93" t="str">
        <f>IFERROR(_xlfn.XLOOKUP(Q5638,匹配表1065!AI:AI,匹配表1065!AJ:AJ),"绿标")</f>
        <v>黑标</v>
      </c>
      <c r="T5638" s="93" t="str" cm="1">
        <f t="array" ref="T5638:U5638">_xlfn.XLOOKUP(Q5638,匹配表1065!L:L,匹配表1065!M:N)</f>
        <v>脑血管</v>
      </c>
      <c r="U5638" s="94" t="str">
        <v>神经内科</v>
      </c>
      <c r="V5638" s="95" t="s">
        <v>33</v>
      </c>
      <c r="W5638" s="93">
        <f>_xlfn.XLOOKUP(M5638,匹配表1065!D:D,匹配表1065!F:F)*N5638</f>
        <v>4</v>
      </c>
    </row>
    <row r="5639" customHeight="1" spans="1:23">
      <c r="A5639" s="94" t="s">
        <v>877</v>
      </c>
      <c r="B5639" s="106">
        <v>46222</v>
      </c>
      <c r="C5639" s="91" t="str">
        <f t="shared" si="178"/>
        <v>7月第3周</v>
      </c>
      <c r="D5639" s="94" t="s">
        <v>937</v>
      </c>
      <c r="E5639" s="89" t="str">
        <f t="shared" si="179"/>
        <v>7月第4周--周7</v>
      </c>
      <c r="F5639" s="95" t="s">
        <v>27</v>
      </c>
      <c r="G5639" s="95" t="s">
        <v>167</v>
      </c>
      <c r="H5639" s="92" t="str">
        <f>_xlfn.XLOOKUP(O5639,匹配表1065!T:T,匹配表1065!W:W)</f>
        <v>苏州市</v>
      </c>
      <c r="I5639" s="89" t="str">
        <f>_xlfn.XLOOKUP(O5639,匹配表1065!T:T,匹配表1065!X:X)</f>
        <v>PME2017</v>
      </c>
      <c r="J5639" s="95" t="s">
        <v>323</v>
      </c>
      <c r="K5639" s="89" cm="1">
        <f ca="1" t="array" ref="K5639:L5639">_xlfn.XLOOKUP(J5639,匹配表1065!Y:Y,匹配表1065!AA:AB)</f>
        <v>7</v>
      </c>
      <c r="L5639" s="89" t="str">
        <v>3个月以上</v>
      </c>
      <c r="M5639" s="99" t="s">
        <v>35</v>
      </c>
      <c r="N5639" s="95">
        <v>1</v>
      </c>
      <c r="O5639" s="93" t="str">
        <f>_xlfn.XLOOKUP(P5639,匹配表1065!U:U,匹配表1065!T:T)</f>
        <v>HO00017517</v>
      </c>
      <c r="P5639" s="94" t="s">
        <v>348</v>
      </c>
      <c r="Q5639" s="95" t="s">
        <v>659</v>
      </c>
      <c r="R5639" s="89" t="str">
        <f>_xlfn.XLOOKUP(Q5639,匹配表1065!L:L,匹配表1065!O:O)</f>
        <v>C</v>
      </c>
      <c r="S5639" s="93" t="str">
        <f>IFERROR(_xlfn.XLOOKUP(Q5639,匹配表1065!AI:AI,匹配表1065!AJ:AJ),"绿标")</f>
        <v>黑标</v>
      </c>
      <c r="T5639" s="93" t="str" cm="1">
        <f t="array" ref="T5639:U5639">_xlfn.XLOOKUP(Q5639,匹配表1065!L:L,匹配表1065!M:N)</f>
        <v>眩晕</v>
      </c>
      <c r="U5639" s="94" t="str">
        <v>耳鼻喉科</v>
      </c>
      <c r="V5639" s="95" t="s">
        <v>33</v>
      </c>
      <c r="W5639" s="93">
        <f>_xlfn.XLOOKUP(M5639,匹配表1065!D:D,匹配表1065!F:F)*N5639</f>
        <v>4</v>
      </c>
    </row>
    <row r="5640" customHeight="1" spans="1:23">
      <c r="A5640" s="94" t="s">
        <v>877</v>
      </c>
      <c r="B5640" s="106">
        <v>46222</v>
      </c>
      <c r="C5640" s="91" t="str">
        <f t="shared" si="178"/>
        <v>7月第3周</v>
      </c>
      <c r="D5640" s="94" t="s">
        <v>937</v>
      </c>
      <c r="E5640" s="89" t="str">
        <f t="shared" si="179"/>
        <v>7月第4周--周7</v>
      </c>
      <c r="F5640" s="95" t="s">
        <v>27</v>
      </c>
      <c r="G5640" s="95" t="s">
        <v>167</v>
      </c>
      <c r="H5640" s="92" t="str">
        <f>_xlfn.XLOOKUP(O5640,匹配表1065!T:T,匹配表1065!W:W)</f>
        <v>苏州市</v>
      </c>
      <c r="I5640" s="89" t="str">
        <f>_xlfn.XLOOKUP(O5640,匹配表1065!T:T,匹配表1065!X:X)</f>
        <v>PME2011</v>
      </c>
      <c r="J5640" s="95" t="s">
        <v>168</v>
      </c>
      <c r="K5640" s="89" cm="1">
        <f ca="1" t="array" ref="K5640:L5640">_xlfn.XLOOKUP(J5640,匹配表1065!Y:Y,匹配表1065!AA:AB)</f>
        <v>19</v>
      </c>
      <c r="L5640" s="89" t="str">
        <v>3个月以上</v>
      </c>
      <c r="M5640" s="99" t="s">
        <v>30</v>
      </c>
      <c r="N5640" s="95">
        <v>1</v>
      </c>
      <c r="O5640" s="93" t="str">
        <f>_xlfn.XLOOKUP(P5640,匹配表1065!U:U,匹配表1065!T:T)</f>
        <v>HO00307823</v>
      </c>
      <c r="P5640" s="94" t="s">
        <v>169</v>
      </c>
      <c r="Q5640" s="95" t="s">
        <v>170</v>
      </c>
      <c r="R5640" s="89" t="str">
        <f>_xlfn.XLOOKUP(Q5640,匹配表1065!L:L,匹配表1065!O:O)</f>
        <v>A</v>
      </c>
      <c r="S5640" s="93" t="str">
        <f>IFERROR(_xlfn.XLOOKUP(Q5640,匹配表1065!AI:AI,匹配表1065!AJ:AJ),"绿标")</f>
        <v>红标</v>
      </c>
      <c r="T5640" s="93" t="str" cm="1">
        <f t="array" ref="T5640:U5640">_xlfn.XLOOKUP(Q5640,匹配表1065!L:L,匹配表1065!M:N)</f>
        <v>头痛</v>
      </c>
      <c r="U5640" s="94" t="str">
        <v>神经内科</v>
      </c>
      <c r="V5640" s="95" t="s">
        <v>100</v>
      </c>
      <c r="W5640" s="93">
        <f>_xlfn.XLOOKUP(M5640,匹配表1065!D:D,匹配表1065!F:F)*N5640</f>
        <v>12</v>
      </c>
    </row>
    <row r="5641" customHeight="1" spans="1:23">
      <c r="A5641" s="94" t="s">
        <v>877</v>
      </c>
      <c r="B5641" s="106">
        <v>46222</v>
      </c>
      <c r="C5641" s="91" t="str">
        <f t="shared" si="178"/>
        <v>7月第3周</v>
      </c>
      <c r="D5641" s="94" t="s">
        <v>937</v>
      </c>
      <c r="E5641" s="89" t="str">
        <f t="shared" si="179"/>
        <v>7月第4周--周7</v>
      </c>
      <c r="F5641" s="95" t="s">
        <v>27</v>
      </c>
      <c r="G5641" s="95" t="s">
        <v>167</v>
      </c>
      <c r="H5641" s="92" t="str">
        <f>_xlfn.XLOOKUP(O5641,匹配表1065!T:T,匹配表1065!W:W)</f>
        <v>南通市</v>
      </c>
      <c r="I5641" s="89" t="str">
        <f>_xlfn.XLOOKUP(O5641,匹配表1065!T:T,匹配表1065!X:X)</f>
        <v>PME2013</v>
      </c>
      <c r="J5641" s="95" t="s">
        <v>180</v>
      </c>
      <c r="K5641" s="89" cm="1">
        <f ca="1" t="array" ref="K5641:L5641">_xlfn.XLOOKUP(J5641,匹配表1065!Y:Y,匹配表1065!AA:AB)</f>
        <v>51</v>
      </c>
      <c r="L5641" s="89" t="str">
        <v>3个月以上</v>
      </c>
      <c r="M5641" s="99" t="s">
        <v>35</v>
      </c>
      <c r="N5641" s="95">
        <v>1</v>
      </c>
      <c r="O5641" s="93" t="str">
        <f>_xlfn.XLOOKUP(P5641,匹配表1065!U:U,匹配表1065!T:T)</f>
        <v>HO00001066</v>
      </c>
      <c r="P5641" s="94" t="s">
        <v>183</v>
      </c>
      <c r="Q5641" s="95" t="s">
        <v>352</v>
      </c>
      <c r="R5641" s="89" t="str">
        <f>_xlfn.XLOOKUP(Q5641,匹配表1065!L:L,匹配表1065!O:O)</f>
        <v>C</v>
      </c>
      <c r="S5641" s="93" t="str">
        <f>IFERROR(_xlfn.XLOOKUP(Q5641,匹配表1065!AI:AI,匹配表1065!AJ:AJ),"绿标")</f>
        <v>绿标</v>
      </c>
      <c r="T5641" s="93" t="str" cm="1">
        <f t="array" ref="T5641:U5641">_xlfn.XLOOKUP(Q5641,匹配表1065!L:L,匹配表1065!M:N)</f>
        <v>眩晕</v>
      </c>
      <c r="U5641" s="94" t="str">
        <v>耳鼻喉科</v>
      </c>
      <c r="V5641" s="95" t="s">
        <v>100</v>
      </c>
      <c r="W5641" s="93">
        <f>_xlfn.XLOOKUP(M5641,匹配表1065!D:D,匹配表1065!F:F)*N5641</f>
        <v>4</v>
      </c>
    </row>
    <row r="5642" customHeight="1" spans="1:23">
      <c r="A5642" s="94" t="s">
        <v>877</v>
      </c>
      <c r="B5642" s="106">
        <v>46222</v>
      </c>
      <c r="C5642" s="91" t="str">
        <f t="shared" si="178"/>
        <v>7月第3周</v>
      </c>
      <c r="D5642" s="94" t="s">
        <v>937</v>
      </c>
      <c r="E5642" s="89" t="str">
        <f t="shared" si="179"/>
        <v>7月第4周--周7</v>
      </c>
      <c r="F5642" s="95" t="s">
        <v>27</v>
      </c>
      <c r="G5642" s="95" t="s">
        <v>167</v>
      </c>
      <c r="H5642" s="92" t="str">
        <f>_xlfn.XLOOKUP(O5642,匹配表1065!T:T,匹配表1065!W:W)</f>
        <v>苏州市</v>
      </c>
      <c r="I5642" s="89" t="str">
        <f>_xlfn.XLOOKUP(O5642,匹配表1065!T:T,匹配表1065!X:X)</f>
        <v>PME2011</v>
      </c>
      <c r="J5642" s="95" t="s">
        <v>852</v>
      </c>
      <c r="K5642" s="89" t="e" cm="1">
        <f ca="1" t="array" ref="K5642">_xlfn.XLOOKUP(J5642,匹配表1065!Y:Y,匹配表1065!AA:AB)</f>
        <v>#N/A</v>
      </c>
      <c r="L5642" s="89"/>
      <c r="M5642" s="110" t="s">
        <v>35</v>
      </c>
      <c r="N5642" s="107">
        <v>1</v>
      </c>
      <c r="O5642" s="93" t="str">
        <f>_xlfn.XLOOKUP(P5642,匹配表1065!U:U,匹配表1065!T:T)</f>
        <v>HO00307823</v>
      </c>
      <c r="P5642" s="94" t="s">
        <v>169</v>
      </c>
      <c r="Q5642" s="95" t="s">
        <v>453</v>
      </c>
      <c r="R5642" s="89" t="str">
        <f>_xlfn.XLOOKUP(Q5642,匹配表1065!L:L,匹配表1065!O:O)</f>
        <v>B</v>
      </c>
      <c r="S5642" s="93" t="str">
        <f>IFERROR(_xlfn.XLOOKUP(Q5642,匹配表1065!AI:AI,匹配表1065!AJ:AJ),"绿标")</f>
        <v>绿标</v>
      </c>
      <c r="T5642" s="93" t="str" cm="1">
        <f t="array" ref="T5642:U5642">_xlfn.XLOOKUP(Q5642,匹配表1065!L:L,匹配表1065!M:N)</f>
        <v>脑血管</v>
      </c>
      <c r="U5642" s="94" t="str">
        <v>神经内科</v>
      </c>
      <c r="V5642" s="95" t="s">
        <v>33</v>
      </c>
      <c r="W5642" s="93">
        <f>_xlfn.XLOOKUP(M5642,匹配表1065!D:D,匹配表1065!F:F)*N5642</f>
        <v>4</v>
      </c>
    </row>
    <row r="5643" customHeight="1" spans="1:23">
      <c r="A5643" s="94" t="s">
        <v>877</v>
      </c>
      <c r="B5643" s="106">
        <v>46223</v>
      </c>
      <c r="C5643" s="91" t="str">
        <f t="shared" si="178"/>
        <v>7月第4周</v>
      </c>
      <c r="D5643" s="94" t="s">
        <v>937</v>
      </c>
      <c r="E5643" s="89" t="str">
        <f t="shared" si="179"/>
        <v>7月第4周--周1</v>
      </c>
      <c r="F5643" s="95" t="s">
        <v>27</v>
      </c>
      <c r="G5643" s="95" t="s">
        <v>104</v>
      </c>
      <c r="H5643" s="92" t="str">
        <f>_xlfn.XLOOKUP(O5643,匹配表1065!T:T,匹配表1065!W:W)</f>
        <v>济南市</v>
      </c>
      <c r="I5643" s="89" t="str">
        <f>_xlfn.XLOOKUP(O5643,匹配表1065!T:T,匹配表1065!X:X)</f>
        <v>PME2044</v>
      </c>
      <c r="J5643" s="95" t="s">
        <v>105</v>
      </c>
      <c r="K5643" s="89" cm="1">
        <f ca="1" t="array" ref="K5643:L5643">_xlfn.XLOOKUP(J5643,匹配表1065!Y:Y,匹配表1065!AA:AB)</f>
        <v>8</v>
      </c>
      <c r="L5643" s="89" t="str">
        <v>3个月以上</v>
      </c>
      <c r="M5643" s="89" t="s">
        <v>30</v>
      </c>
      <c r="N5643" s="109">
        <v>1</v>
      </c>
      <c r="O5643" s="93" t="str">
        <f>_xlfn.XLOOKUP(P5643,匹配表1065!U:U,匹配表1065!T:T)</f>
        <v>HO00001401</v>
      </c>
      <c r="P5643" s="94" t="s">
        <v>106</v>
      </c>
      <c r="Q5643" s="95" t="s">
        <v>107</v>
      </c>
      <c r="R5643" s="89" t="str">
        <f>_xlfn.XLOOKUP(Q5643,匹配表1065!L:L,匹配表1065!O:O)</f>
        <v>B</v>
      </c>
      <c r="S5643" s="93" t="str">
        <f>IFERROR(_xlfn.XLOOKUP(Q5643,匹配表1065!AI:AI,匹配表1065!AJ:AJ),"绿标")</f>
        <v>红标</v>
      </c>
      <c r="T5643" s="93" t="str" cm="1">
        <f t="array" ref="T5643:U5643">_xlfn.XLOOKUP(Q5643,匹配表1065!L:L,匹配表1065!M:N)</f>
        <v>脑血管</v>
      </c>
      <c r="U5643" s="94" t="str">
        <v>神经内科</v>
      </c>
      <c r="V5643" s="95" t="s">
        <v>33</v>
      </c>
      <c r="W5643" s="93">
        <f>_xlfn.XLOOKUP(M5643,匹配表1065!D:D,匹配表1065!F:F)*N5643</f>
        <v>12</v>
      </c>
    </row>
    <row r="5644" customHeight="1" spans="1:23">
      <c r="A5644" s="94" t="s">
        <v>877</v>
      </c>
      <c r="B5644" s="106">
        <v>46223</v>
      </c>
      <c r="C5644" s="91" t="str">
        <f t="shared" si="178"/>
        <v>7月第4周</v>
      </c>
      <c r="D5644" s="94" t="s">
        <v>937</v>
      </c>
      <c r="E5644" s="89" t="str">
        <f t="shared" si="179"/>
        <v>7月第4周--周1</v>
      </c>
      <c r="F5644" s="95" t="s">
        <v>27</v>
      </c>
      <c r="G5644" s="95" t="s">
        <v>104</v>
      </c>
      <c r="H5644" s="92" t="str">
        <f>_xlfn.XLOOKUP(O5644,匹配表1065!T:T,匹配表1065!W:W)</f>
        <v>聊城市</v>
      </c>
      <c r="I5644" s="89" t="str">
        <f>_xlfn.XLOOKUP(O5644,匹配表1065!T:T,匹配表1065!X:X)</f>
        <v>PME2046</v>
      </c>
      <c r="J5644" s="95" t="s">
        <v>108</v>
      </c>
      <c r="K5644" s="89" cm="1">
        <f ca="1" t="array" ref="K5644:L5644">_xlfn.XLOOKUP(J5644,匹配表1065!Y:Y,匹配表1065!AA:AB)</f>
        <v>8</v>
      </c>
      <c r="L5644" s="89" t="str">
        <v>3个月以上</v>
      </c>
      <c r="M5644" s="89" t="s">
        <v>30</v>
      </c>
      <c r="N5644" s="109">
        <v>1</v>
      </c>
      <c r="O5644" s="93" t="str">
        <f>_xlfn.XLOOKUP(P5644,匹配表1065!U:U,匹配表1065!T:T)</f>
        <v>HO00001415</v>
      </c>
      <c r="P5644" s="94" t="s">
        <v>109</v>
      </c>
      <c r="Q5644" s="95" t="s">
        <v>317</v>
      </c>
      <c r="R5644" s="89" t="str">
        <f>_xlfn.XLOOKUP(Q5644,匹配表1065!L:L,匹配表1065!O:O)</f>
        <v>A</v>
      </c>
      <c r="S5644" s="93" t="str">
        <f>IFERROR(_xlfn.XLOOKUP(Q5644,匹配表1065!AI:AI,匹配表1065!AJ:AJ),"绿标")</f>
        <v>绿标</v>
      </c>
      <c r="T5644" s="93" t="str" cm="1">
        <f t="array" ref="T5644:U5644">_xlfn.XLOOKUP(Q5644,匹配表1065!L:L,匹配表1065!M:N)</f>
        <v>头痛</v>
      </c>
      <c r="U5644" s="94" t="str">
        <v>神经内科</v>
      </c>
      <c r="V5644" s="95" t="s">
        <v>42</v>
      </c>
      <c r="W5644" s="93">
        <f>_xlfn.XLOOKUP(M5644,匹配表1065!D:D,匹配表1065!F:F)*N5644</f>
        <v>12</v>
      </c>
    </row>
    <row r="5645" customHeight="1" spans="1:23">
      <c r="A5645" s="94" t="s">
        <v>877</v>
      </c>
      <c r="B5645" s="106">
        <v>46223</v>
      </c>
      <c r="C5645" s="91" t="str">
        <f t="shared" si="178"/>
        <v>7月第4周</v>
      </c>
      <c r="D5645" s="94" t="s">
        <v>937</v>
      </c>
      <c r="E5645" s="89" t="str">
        <f t="shared" si="179"/>
        <v>7月第4周--周1</v>
      </c>
      <c r="F5645" s="95" t="s">
        <v>27</v>
      </c>
      <c r="G5645" s="95" t="s">
        <v>104</v>
      </c>
      <c r="H5645" s="92" t="str">
        <f>_xlfn.XLOOKUP(O5645,匹配表1065!T:T,匹配表1065!W:W)</f>
        <v>济南市</v>
      </c>
      <c r="I5645" s="89" t="str">
        <f>_xlfn.XLOOKUP(O5645,匹配表1065!T:T,匹配表1065!X:X)</f>
        <v>PME2029</v>
      </c>
      <c r="J5645" s="95" t="s">
        <v>128</v>
      </c>
      <c r="K5645" s="89" cm="1">
        <f ca="1" t="array" ref="K5645:L5645">_xlfn.XLOOKUP(J5645,匹配表1065!Y:Y,匹配表1065!AA:AB)</f>
        <v>13</v>
      </c>
      <c r="L5645" s="89" t="str">
        <v>3个月以上</v>
      </c>
      <c r="M5645" s="89" t="s">
        <v>30</v>
      </c>
      <c r="N5645" s="109">
        <v>1</v>
      </c>
      <c r="O5645" s="93" t="str">
        <f>_xlfn.XLOOKUP(P5645,匹配表1065!U:U,匹配表1065!T:T)</f>
        <v>HO00024281</v>
      </c>
      <c r="P5645" s="94" t="s">
        <v>129</v>
      </c>
      <c r="Q5645" s="95" t="s">
        <v>131</v>
      </c>
      <c r="R5645" s="89" t="str">
        <f>_xlfn.XLOOKUP(Q5645,匹配表1065!L:L,匹配表1065!O:O)</f>
        <v>B</v>
      </c>
      <c r="S5645" s="93" t="str">
        <f>IFERROR(_xlfn.XLOOKUP(Q5645,匹配表1065!AI:AI,匹配表1065!AJ:AJ),"绿标")</f>
        <v>红标</v>
      </c>
      <c r="T5645" s="93" t="str" cm="1">
        <f t="array" ref="T5645:U5645">_xlfn.XLOOKUP(Q5645,匹配表1065!L:L,匹配表1065!M:N)</f>
        <v>脑血管</v>
      </c>
      <c r="U5645" s="94" t="str">
        <v>神经内科</v>
      </c>
      <c r="V5645" s="95" t="s">
        <v>42</v>
      </c>
      <c r="W5645" s="93">
        <f>_xlfn.XLOOKUP(M5645,匹配表1065!D:D,匹配表1065!F:F)*N5645</f>
        <v>12</v>
      </c>
    </row>
    <row r="5646" customHeight="1" spans="1:23">
      <c r="A5646" s="94" t="s">
        <v>877</v>
      </c>
      <c r="B5646" s="106">
        <v>46223</v>
      </c>
      <c r="C5646" s="91" t="str">
        <f t="shared" si="178"/>
        <v>7月第4周</v>
      </c>
      <c r="D5646" s="94" t="s">
        <v>937</v>
      </c>
      <c r="E5646" s="89" t="str">
        <f t="shared" si="179"/>
        <v>7月第4周--周1</v>
      </c>
      <c r="F5646" s="95" t="s">
        <v>27</v>
      </c>
      <c r="G5646" s="95" t="s">
        <v>104</v>
      </c>
      <c r="H5646" s="92" t="str">
        <f>_xlfn.XLOOKUP(O5646,匹配表1065!T:T,匹配表1065!W:W)</f>
        <v>济南市</v>
      </c>
      <c r="I5646" s="89" t="str">
        <f>_xlfn.XLOOKUP(O5646,匹配表1065!T:T,匹配表1065!X:X)</f>
        <v>PME2025</v>
      </c>
      <c r="J5646" s="95" t="s">
        <v>128</v>
      </c>
      <c r="K5646" s="89" cm="1">
        <f ca="1" t="array" ref="K5646:L5646">_xlfn.XLOOKUP(J5646,匹配表1065!Y:Y,匹配表1065!AA:AB)</f>
        <v>13</v>
      </c>
      <c r="L5646" s="89" t="str">
        <v>3个月以上</v>
      </c>
      <c r="M5646" s="89" t="s">
        <v>55</v>
      </c>
      <c r="N5646" s="109">
        <v>1</v>
      </c>
      <c r="O5646" s="93" t="str">
        <f>_xlfn.XLOOKUP(P5646,匹配表1065!U:U,匹配表1065!T:T)</f>
        <v>HO00001400</v>
      </c>
      <c r="P5646" s="94" t="s">
        <v>112</v>
      </c>
      <c r="Q5646" s="95" t="s">
        <v>357</v>
      </c>
      <c r="R5646" s="89" t="str">
        <f>_xlfn.XLOOKUP(Q5646,匹配表1065!L:L,匹配表1065!O:O)</f>
        <v>B</v>
      </c>
      <c r="S5646" s="93" t="str">
        <f>IFERROR(_xlfn.XLOOKUP(Q5646,匹配表1065!AI:AI,匹配表1065!AJ:AJ),"绿标")</f>
        <v>红标</v>
      </c>
      <c r="T5646" s="93" t="str" cm="1">
        <f t="array" ref="T5646:U5646">_xlfn.XLOOKUP(Q5646,匹配表1065!L:L,匹配表1065!M:N)</f>
        <v>癫痫</v>
      </c>
      <c r="U5646" s="94" t="str">
        <v>神经内科</v>
      </c>
      <c r="V5646" s="95" t="s">
        <v>58</v>
      </c>
      <c r="W5646" s="93">
        <f>_xlfn.XLOOKUP(M5646,匹配表1065!D:D,匹配表1065!F:F)*N5646</f>
        <v>8</v>
      </c>
    </row>
    <row r="5647" customHeight="1" spans="1:23">
      <c r="A5647" s="94" t="s">
        <v>877</v>
      </c>
      <c r="B5647" s="106">
        <v>46223</v>
      </c>
      <c r="C5647" s="91" t="str">
        <f t="shared" si="178"/>
        <v>7月第4周</v>
      </c>
      <c r="D5647" s="94" t="s">
        <v>937</v>
      </c>
      <c r="E5647" s="89" t="str">
        <f t="shared" si="179"/>
        <v>7月第4周--周1</v>
      </c>
      <c r="F5647" s="95" t="s">
        <v>27</v>
      </c>
      <c r="G5647" s="95" t="s">
        <v>104</v>
      </c>
      <c r="H5647" s="92" t="str">
        <f>_xlfn.XLOOKUP(O5647,匹配表1065!T:T,匹配表1065!W:W)</f>
        <v>济南市</v>
      </c>
      <c r="I5647" s="89" t="str">
        <f>_xlfn.XLOOKUP(O5647,匹配表1065!T:T,匹配表1065!X:X)</f>
        <v>PME2025</v>
      </c>
      <c r="J5647" s="95" t="s">
        <v>128</v>
      </c>
      <c r="K5647" s="89" cm="1">
        <f ca="1" t="array" ref="K5647:L5647">_xlfn.XLOOKUP(J5647,匹配表1065!Y:Y,匹配表1065!AA:AB)</f>
        <v>13</v>
      </c>
      <c r="L5647" s="89" t="str">
        <v>3个月以上</v>
      </c>
      <c r="M5647" s="89" t="s">
        <v>35</v>
      </c>
      <c r="N5647" s="109">
        <v>1</v>
      </c>
      <c r="O5647" s="93" t="str">
        <f>_xlfn.XLOOKUP(P5647,匹配表1065!U:U,匹配表1065!T:T)</f>
        <v>HO00001400</v>
      </c>
      <c r="P5647" s="94" t="s">
        <v>112</v>
      </c>
      <c r="Q5647" s="95" t="s">
        <v>416</v>
      </c>
      <c r="R5647" s="89" t="str">
        <f>_xlfn.XLOOKUP(Q5647,匹配表1065!L:L,匹配表1065!O:O)</f>
        <v>C</v>
      </c>
      <c r="S5647" s="93" t="str">
        <f>IFERROR(_xlfn.XLOOKUP(Q5647,匹配表1065!AI:AI,匹配表1065!AJ:AJ),"绿标")</f>
        <v>绿标</v>
      </c>
      <c r="T5647" s="93" t="str" cm="1">
        <f t="array" ref="T5647:U5647">_xlfn.XLOOKUP(Q5647,匹配表1065!L:L,匹配表1065!M:N)</f>
        <v>眩晕</v>
      </c>
      <c r="U5647" s="94" t="str">
        <v>耳鼻喉科</v>
      </c>
      <c r="V5647" s="95" t="s">
        <v>33</v>
      </c>
      <c r="W5647" s="93">
        <f>_xlfn.XLOOKUP(M5647,匹配表1065!D:D,匹配表1065!F:F)*N5647</f>
        <v>4</v>
      </c>
    </row>
    <row r="5648" customHeight="1" spans="1:23">
      <c r="A5648" s="94" t="s">
        <v>877</v>
      </c>
      <c r="B5648" s="106">
        <v>46223</v>
      </c>
      <c r="C5648" s="91" t="str">
        <f t="shared" si="178"/>
        <v>7月第4周</v>
      </c>
      <c r="D5648" s="94" t="s">
        <v>937</v>
      </c>
      <c r="E5648" s="89" t="str">
        <f t="shared" si="179"/>
        <v>7月第4周--周1</v>
      </c>
      <c r="F5648" s="95" t="s">
        <v>27</v>
      </c>
      <c r="G5648" s="95" t="s">
        <v>104</v>
      </c>
      <c r="H5648" s="92" t="str">
        <f>_xlfn.XLOOKUP(O5648,匹配表1065!T:T,匹配表1065!W:W)</f>
        <v>济南市</v>
      </c>
      <c r="I5648" s="89" t="str">
        <f>_xlfn.XLOOKUP(O5648,匹配表1065!T:T,匹配表1065!X:X)</f>
        <v>PME2025</v>
      </c>
      <c r="J5648" s="95" t="s">
        <v>111</v>
      </c>
      <c r="K5648" s="89" cm="1">
        <f ca="1" t="array" ref="K5648:L5648">_xlfn.XLOOKUP(J5648,匹配表1065!Y:Y,匹配表1065!AA:AB)</f>
        <v>30</v>
      </c>
      <c r="L5648" s="89" t="str">
        <v>3个月以上</v>
      </c>
      <c r="M5648" s="89" t="s">
        <v>30</v>
      </c>
      <c r="N5648" s="109">
        <v>1</v>
      </c>
      <c r="O5648" s="93" t="str">
        <f>_xlfn.XLOOKUP(P5648,匹配表1065!U:U,匹配表1065!T:T)</f>
        <v>HO00001400</v>
      </c>
      <c r="P5648" s="94" t="s">
        <v>112</v>
      </c>
      <c r="Q5648" s="95" t="s">
        <v>113</v>
      </c>
      <c r="R5648" s="89" t="str">
        <f>_xlfn.XLOOKUP(Q5648,匹配表1065!L:L,匹配表1065!O:O)</f>
        <v>B</v>
      </c>
      <c r="S5648" s="93" t="str">
        <f>IFERROR(_xlfn.XLOOKUP(Q5648,匹配表1065!AI:AI,匹配表1065!AJ:AJ),"绿标")</f>
        <v>红标</v>
      </c>
      <c r="T5648" s="93" t="str" cm="1">
        <f t="array" ref="T5648:U5648">_xlfn.XLOOKUP(Q5648,匹配表1065!L:L,匹配表1065!M:N)</f>
        <v>抑郁焦虑</v>
      </c>
      <c r="U5648" s="94" t="str">
        <v>神经内科</v>
      </c>
      <c r="V5648" s="95" t="s">
        <v>67</v>
      </c>
      <c r="W5648" s="93">
        <f>_xlfn.XLOOKUP(M5648,匹配表1065!D:D,匹配表1065!F:F)*N5648</f>
        <v>12</v>
      </c>
    </row>
    <row r="5649" customHeight="1" spans="1:23">
      <c r="A5649" s="94" t="s">
        <v>877</v>
      </c>
      <c r="B5649" s="106">
        <v>46223</v>
      </c>
      <c r="C5649" s="91" t="str">
        <f t="shared" si="178"/>
        <v>7月第4周</v>
      </c>
      <c r="D5649" s="94" t="s">
        <v>937</v>
      </c>
      <c r="E5649" s="89" t="str">
        <f t="shared" si="179"/>
        <v>7月第4周--周1</v>
      </c>
      <c r="F5649" s="95" t="s">
        <v>27</v>
      </c>
      <c r="G5649" s="95" t="s">
        <v>104</v>
      </c>
      <c r="H5649" s="92" t="str">
        <f>_xlfn.XLOOKUP(O5649,匹配表1065!T:T,匹配表1065!W:W)</f>
        <v>济南市</v>
      </c>
      <c r="I5649" s="89" t="str">
        <f>_xlfn.XLOOKUP(O5649,匹配表1065!T:T,匹配表1065!X:X)</f>
        <v>PME2025</v>
      </c>
      <c r="J5649" s="95" t="s">
        <v>111</v>
      </c>
      <c r="K5649" s="89" cm="1">
        <f ca="1" t="array" ref="K5649:L5649">_xlfn.XLOOKUP(J5649,匹配表1065!Y:Y,匹配表1065!AA:AB)</f>
        <v>30</v>
      </c>
      <c r="L5649" s="89" t="str">
        <v>3个月以上</v>
      </c>
      <c r="M5649" s="89" t="s">
        <v>30</v>
      </c>
      <c r="N5649" s="109">
        <v>1</v>
      </c>
      <c r="O5649" s="93" t="str">
        <f>_xlfn.XLOOKUP(P5649,匹配表1065!U:U,匹配表1065!T:T)</f>
        <v>HO00001400</v>
      </c>
      <c r="P5649" s="94" t="s">
        <v>112</v>
      </c>
      <c r="Q5649" s="95" t="s">
        <v>331</v>
      </c>
      <c r="R5649" s="89" t="str">
        <f>_xlfn.XLOOKUP(Q5649,匹配表1065!L:L,匹配表1065!O:O)</f>
        <v>C</v>
      </c>
      <c r="S5649" s="93" t="str">
        <f>IFERROR(_xlfn.XLOOKUP(Q5649,匹配表1065!AI:AI,匹配表1065!AJ:AJ),"绿标")</f>
        <v>红标</v>
      </c>
      <c r="T5649" s="93" t="str" cm="1">
        <f t="array" ref="T5649:U5649">_xlfn.XLOOKUP(Q5649,匹配表1065!L:L,匹配表1065!M:N)</f>
        <v>眩晕</v>
      </c>
      <c r="U5649" s="94" t="str">
        <v>神经内科</v>
      </c>
      <c r="V5649" s="95" t="s">
        <v>42</v>
      </c>
      <c r="W5649" s="93">
        <f>_xlfn.XLOOKUP(M5649,匹配表1065!D:D,匹配表1065!F:F)*N5649</f>
        <v>12</v>
      </c>
    </row>
    <row r="5650" customHeight="1" spans="1:23">
      <c r="A5650" s="94" t="s">
        <v>877</v>
      </c>
      <c r="B5650" s="106">
        <v>46223</v>
      </c>
      <c r="C5650" s="91" t="str">
        <f t="shared" si="178"/>
        <v>7月第4周</v>
      </c>
      <c r="D5650" s="94" t="s">
        <v>937</v>
      </c>
      <c r="E5650" s="89" t="str">
        <f t="shared" si="179"/>
        <v>7月第4周--周1</v>
      </c>
      <c r="F5650" s="95" t="s">
        <v>27</v>
      </c>
      <c r="G5650" s="95" t="s">
        <v>104</v>
      </c>
      <c r="H5650" s="92" t="str">
        <f>_xlfn.XLOOKUP(O5650,匹配表1065!T:T,匹配表1065!W:W)</f>
        <v>济南市</v>
      </c>
      <c r="I5650" s="89" t="str">
        <f>_xlfn.XLOOKUP(O5650,匹配表1065!T:T,匹配表1065!X:X)</f>
        <v>PME2025</v>
      </c>
      <c r="J5650" s="95" t="s">
        <v>111</v>
      </c>
      <c r="K5650" s="89" cm="1">
        <f ca="1" t="array" ref="K5650:L5650">_xlfn.XLOOKUP(J5650,匹配表1065!Y:Y,匹配表1065!AA:AB)</f>
        <v>30</v>
      </c>
      <c r="L5650" s="89" t="str">
        <v>3个月以上</v>
      </c>
      <c r="M5650" s="89" t="s">
        <v>30</v>
      </c>
      <c r="N5650" s="109">
        <v>1</v>
      </c>
      <c r="O5650" s="93" t="str">
        <f>_xlfn.XLOOKUP(P5650,匹配表1065!U:U,匹配表1065!T:T)</f>
        <v>HO00001400</v>
      </c>
      <c r="P5650" s="94" t="s">
        <v>112</v>
      </c>
      <c r="Q5650" s="95" t="s">
        <v>309</v>
      </c>
      <c r="R5650" s="89" t="str">
        <f>_xlfn.XLOOKUP(Q5650,匹配表1065!L:L,匹配表1065!O:O)</f>
        <v>A</v>
      </c>
      <c r="S5650" s="93" t="str">
        <f>IFERROR(_xlfn.XLOOKUP(Q5650,匹配表1065!AI:AI,匹配表1065!AJ:AJ),"绿标")</f>
        <v>红标</v>
      </c>
      <c r="T5650" s="93" t="str" cm="1">
        <f t="array" ref="T5650:U5650">_xlfn.XLOOKUP(Q5650,匹配表1065!L:L,匹配表1065!M:N)</f>
        <v>头痛</v>
      </c>
      <c r="U5650" s="94" t="str">
        <v>神经内科</v>
      </c>
      <c r="V5650" s="95" t="s">
        <v>42</v>
      </c>
      <c r="W5650" s="93">
        <f>_xlfn.XLOOKUP(M5650,匹配表1065!D:D,匹配表1065!F:F)*N5650</f>
        <v>12</v>
      </c>
    </row>
    <row r="5651" customHeight="1" spans="1:23">
      <c r="A5651" s="94" t="s">
        <v>877</v>
      </c>
      <c r="B5651" s="106">
        <v>46223</v>
      </c>
      <c r="C5651" s="91" t="str">
        <f t="shared" si="178"/>
        <v>7月第4周</v>
      </c>
      <c r="D5651" s="94" t="s">
        <v>937</v>
      </c>
      <c r="E5651" s="89" t="str">
        <f t="shared" si="179"/>
        <v>7月第4周--周1</v>
      </c>
      <c r="F5651" s="95" t="s">
        <v>27</v>
      </c>
      <c r="G5651" s="95" t="s">
        <v>104</v>
      </c>
      <c r="H5651" s="92" t="str">
        <f>_xlfn.XLOOKUP(O5651,匹配表1065!T:T,匹配表1065!W:W)</f>
        <v>济南市</v>
      </c>
      <c r="I5651" s="89" t="str">
        <f>_xlfn.XLOOKUP(O5651,匹配表1065!T:T,匹配表1065!X:X)</f>
        <v>PME2026</v>
      </c>
      <c r="J5651" s="95" t="s">
        <v>116</v>
      </c>
      <c r="K5651" s="89" cm="1">
        <f ca="1" t="array" ref="K5651:L5651">_xlfn.XLOOKUP(J5651,匹配表1065!Y:Y,匹配表1065!AA:AB)</f>
        <v>13</v>
      </c>
      <c r="L5651" s="89" t="str">
        <v>3个月以上</v>
      </c>
      <c r="M5651" s="89" t="s">
        <v>35</v>
      </c>
      <c r="N5651" s="109">
        <v>1</v>
      </c>
      <c r="O5651" s="93" t="str">
        <f>_xlfn.XLOOKUP(P5651,匹配表1065!U:U,匹配表1065!T:T)</f>
        <v>HO00001409</v>
      </c>
      <c r="P5651" s="94" t="s">
        <v>117</v>
      </c>
      <c r="Q5651" s="95" t="s">
        <v>356</v>
      </c>
      <c r="R5651" s="89" t="str">
        <f>_xlfn.XLOOKUP(Q5651,匹配表1065!L:L,匹配表1065!O:O)</f>
        <v>B</v>
      </c>
      <c r="S5651" s="93" t="str">
        <f>IFERROR(_xlfn.XLOOKUP(Q5651,匹配表1065!AI:AI,匹配表1065!AJ:AJ),"绿标")</f>
        <v>绿标</v>
      </c>
      <c r="T5651" s="93" t="str" cm="1">
        <f t="array" ref="T5651:U5651">_xlfn.XLOOKUP(Q5651,匹配表1065!L:L,匹配表1065!M:N)</f>
        <v>脑血管</v>
      </c>
      <c r="U5651" s="94" t="str">
        <v>神经内科</v>
      </c>
      <c r="V5651" s="95" t="s">
        <v>33</v>
      </c>
      <c r="W5651" s="93">
        <f>_xlfn.XLOOKUP(M5651,匹配表1065!D:D,匹配表1065!F:F)*N5651</f>
        <v>4</v>
      </c>
    </row>
    <row r="5652" customHeight="1" spans="1:23">
      <c r="A5652" s="94" t="s">
        <v>877</v>
      </c>
      <c r="B5652" s="106">
        <v>46223</v>
      </c>
      <c r="C5652" s="91" t="str">
        <f t="shared" si="178"/>
        <v>7月第4周</v>
      </c>
      <c r="D5652" s="94" t="s">
        <v>937</v>
      </c>
      <c r="E5652" s="89" t="str">
        <f t="shared" si="179"/>
        <v>7月第4周--周1</v>
      </c>
      <c r="F5652" s="95" t="s">
        <v>27</v>
      </c>
      <c r="G5652" s="95" t="s">
        <v>104</v>
      </c>
      <c r="H5652" s="92" t="str">
        <f>_xlfn.XLOOKUP(O5652,匹配表1065!T:T,匹配表1065!W:W)</f>
        <v>济南市</v>
      </c>
      <c r="I5652" s="89" t="str">
        <f>_xlfn.XLOOKUP(O5652,匹配表1065!T:T,匹配表1065!X:X)</f>
        <v>PME2026</v>
      </c>
      <c r="J5652" s="95" t="s">
        <v>116</v>
      </c>
      <c r="K5652" s="89" cm="1">
        <f ca="1" t="array" ref="K5652:L5652">_xlfn.XLOOKUP(J5652,匹配表1065!Y:Y,匹配表1065!AA:AB)</f>
        <v>13</v>
      </c>
      <c r="L5652" s="89" t="str">
        <v>3个月以上</v>
      </c>
      <c r="M5652" s="89" t="s">
        <v>30</v>
      </c>
      <c r="N5652" s="109">
        <v>1</v>
      </c>
      <c r="O5652" s="93" t="str">
        <f>_xlfn.XLOOKUP(P5652,匹配表1065!U:U,匹配表1065!T:T)</f>
        <v>HO00001409</v>
      </c>
      <c r="P5652" s="94" t="s">
        <v>117</v>
      </c>
      <c r="Q5652" s="95" t="s">
        <v>240</v>
      </c>
      <c r="R5652" s="89" t="str">
        <f>_xlfn.XLOOKUP(Q5652,匹配表1065!L:L,匹配表1065!O:O)</f>
        <v>B</v>
      </c>
      <c r="S5652" s="93" t="str">
        <f>IFERROR(_xlfn.XLOOKUP(Q5652,匹配表1065!AI:AI,匹配表1065!AJ:AJ),"绿标")</f>
        <v>红标</v>
      </c>
      <c r="T5652" s="93" t="str" cm="1">
        <f t="array" ref="T5652:U5652">_xlfn.XLOOKUP(Q5652,匹配表1065!L:L,匹配表1065!M:N)</f>
        <v>脑血管</v>
      </c>
      <c r="U5652" s="94" t="str">
        <v>神经内科</v>
      </c>
      <c r="V5652" s="95" t="s">
        <v>42</v>
      </c>
      <c r="W5652" s="93">
        <f>_xlfn.XLOOKUP(M5652,匹配表1065!D:D,匹配表1065!F:F)*N5652</f>
        <v>12</v>
      </c>
    </row>
    <row r="5653" customHeight="1" spans="1:23">
      <c r="A5653" s="94" t="s">
        <v>877</v>
      </c>
      <c r="B5653" s="106">
        <v>46223</v>
      </c>
      <c r="C5653" s="91" t="str">
        <f t="shared" si="178"/>
        <v>7月第4周</v>
      </c>
      <c r="D5653" s="94" t="s">
        <v>937</v>
      </c>
      <c r="E5653" s="89" t="str">
        <f t="shared" si="179"/>
        <v>7月第4周--周1</v>
      </c>
      <c r="F5653" s="95" t="s">
        <v>27</v>
      </c>
      <c r="G5653" s="95" t="s">
        <v>104</v>
      </c>
      <c r="H5653" s="92" t="str">
        <f>_xlfn.XLOOKUP(O5653,匹配表1065!T:T,匹配表1065!W:W)</f>
        <v>济南市</v>
      </c>
      <c r="I5653" s="89" t="str">
        <f>_xlfn.XLOOKUP(O5653,匹配表1065!T:T,匹配表1065!X:X)</f>
        <v>PME2024</v>
      </c>
      <c r="J5653" s="109" t="s">
        <v>927</v>
      </c>
      <c r="K5653" s="89" t="e" cm="1">
        <f ca="1" t="array" ref="K5653">_xlfn.XLOOKUP(J5653,匹配表1065!Y:Y,匹配表1065!AA:AB)</f>
        <v>#N/A</v>
      </c>
      <c r="L5653" s="89"/>
      <c r="M5653" s="89" t="s">
        <v>35</v>
      </c>
      <c r="N5653" s="109">
        <v>1</v>
      </c>
      <c r="O5653" s="93" t="str">
        <f>_xlfn.XLOOKUP(P5653,匹配表1065!U:U,匹配表1065!T:T)</f>
        <v>HO00001404</v>
      </c>
      <c r="P5653" s="94" t="s">
        <v>126</v>
      </c>
      <c r="Q5653" s="95" t="s">
        <v>522</v>
      </c>
      <c r="R5653" s="89" t="str">
        <f>_xlfn.XLOOKUP(Q5653,匹配表1065!L:L,匹配表1065!O:O)</f>
        <v>B</v>
      </c>
      <c r="S5653" s="93" t="str">
        <f>IFERROR(_xlfn.XLOOKUP(Q5653,匹配表1065!AI:AI,匹配表1065!AJ:AJ),"绿标")</f>
        <v>绿标</v>
      </c>
      <c r="T5653" s="93" t="str" cm="1">
        <f t="array" ref="T5653:U5653">_xlfn.XLOOKUP(Q5653,匹配表1065!L:L,匹配表1065!M:N)</f>
        <v>脑血管</v>
      </c>
      <c r="U5653" s="94" t="str">
        <v>神经内科</v>
      </c>
      <c r="V5653" s="95" t="s">
        <v>33</v>
      </c>
      <c r="W5653" s="93">
        <f>_xlfn.XLOOKUP(M5653,匹配表1065!D:D,匹配表1065!F:F)*N5653</f>
        <v>4</v>
      </c>
    </row>
    <row r="5654" customHeight="1" spans="1:23">
      <c r="A5654" s="94" t="s">
        <v>877</v>
      </c>
      <c r="B5654" s="106">
        <v>46223</v>
      </c>
      <c r="C5654" s="91" t="str">
        <f t="shared" si="178"/>
        <v>7月第4周</v>
      </c>
      <c r="D5654" s="94" t="s">
        <v>937</v>
      </c>
      <c r="E5654" s="89" t="str">
        <f t="shared" si="179"/>
        <v>7月第4周--周1</v>
      </c>
      <c r="F5654" s="95" t="s">
        <v>27</v>
      </c>
      <c r="G5654" s="95" t="s">
        <v>104</v>
      </c>
      <c r="H5654" s="92" t="str">
        <f>_xlfn.XLOOKUP(O5654,匹配表1065!T:T,匹配表1065!W:W)</f>
        <v>济南市</v>
      </c>
      <c r="I5654" s="89" t="str">
        <f>_xlfn.XLOOKUP(O5654,匹配表1065!T:T,匹配表1065!X:X)</f>
        <v>PME2024</v>
      </c>
      <c r="J5654" s="109" t="s">
        <v>927</v>
      </c>
      <c r="K5654" s="89" t="e" cm="1">
        <f ca="1" t="array" ref="K5654">_xlfn.XLOOKUP(J5654,匹配表1065!Y:Y,匹配表1065!AA:AB)</f>
        <v>#N/A</v>
      </c>
      <c r="L5654" s="89"/>
      <c r="M5654" s="89" t="s">
        <v>35</v>
      </c>
      <c r="N5654" s="109">
        <v>1</v>
      </c>
      <c r="O5654" s="93" t="str">
        <f>_xlfn.XLOOKUP(P5654,匹配表1065!U:U,匹配表1065!T:T)</f>
        <v>HO00001404</v>
      </c>
      <c r="P5654" s="94" t="s">
        <v>126</v>
      </c>
      <c r="Q5654" s="95" t="s">
        <v>522</v>
      </c>
      <c r="R5654" s="89" t="str">
        <f>_xlfn.XLOOKUP(Q5654,匹配表1065!L:L,匹配表1065!O:O)</f>
        <v>B</v>
      </c>
      <c r="S5654" s="93" t="str">
        <f>IFERROR(_xlfn.XLOOKUP(Q5654,匹配表1065!AI:AI,匹配表1065!AJ:AJ),"绿标")</f>
        <v>绿标</v>
      </c>
      <c r="T5654" s="93" t="str" cm="1">
        <f t="array" ref="T5654:U5654">_xlfn.XLOOKUP(Q5654,匹配表1065!L:L,匹配表1065!M:N)</f>
        <v>脑血管</v>
      </c>
      <c r="U5654" s="94" t="str">
        <v>神经内科</v>
      </c>
      <c r="V5654" s="95" t="s">
        <v>42</v>
      </c>
      <c r="W5654" s="93">
        <f>_xlfn.XLOOKUP(M5654,匹配表1065!D:D,匹配表1065!F:F)*N5654</f>
        <v>4</v>
      </c>
    </row>
    <row r="5655" customHeight="1" spans="1:23">
      <c r="A5655" s="94" t="s">
        <v>877</v>
      </c>
      <c r="B5655" s="106">
        <v>46223</v>
      </c>
      <c r="C5655" s="91" t="str">
        <f t="shared" si="178"/>
        <v>7月第4周</v>
      </c>
      <c r="D5655" s="94" t="s">
        <v>937</v>
      </c>
      <c r="E5655" s="89" t="str">
        <f t="shared" si="179"/>
        <v>7月第4周--周1</v>
      </c>
      <c r="F5655" s="95" t="s">
        <v>27</v>
      </c>
      <c r="G5655" s="95" t="s">
        <v>167</v>
      </c>
      <c r="H5655" s="92" t="str">
        <f>_xlfn.XLOOKUP(O5655,匹配表1065!T:T,匹配表1065!W:W)</f>
        <v>苏州市</v>
      </c>
      <c r="I5655" s="89" t="str">
        <f>_xlfn.XLOOKUP(O5655,匹配表1065!T:T,匹配表1065!X:X)</f>
        <v>PME2016</v>
      </c>
      <c r="J5655" s="95" t="s">
        <v>173</v>
      </c>
      <c r="K5655" s="89" cm="1">
        <f ca="1" t="array" ref="K5655:L5655">_xlfn.XLOOKUP(J5655,匹配表1065!Y:Y,匹配表1065!AA:AB)</f>
        <v>1</v>
      </c>
      <c r="L5655" s="89" t="str">
        <v>3个月以内</v>
      </c>
      <c r="M5655" s="89" t="s">
        <v>30</v>
      </c>
      <c r="N5655" s="109">
        <v>1</v>
      </c>
      <c r="O5655" s="93" t="str">
        <f>_xlfn.XLOOKUP(P5655,匹配表1065!U:U,匹配表1065!T:T)</f>
        <v>HO00001043</v>
      </c>
      <c r="P5655" s="94" t="s">
        <v>221</v>
      </c>
      <c r="Q5655" s="95" t="s">
        <v>222</v>
      </c>
      <c r="R5655" s="89" t="str">
        <f>_xlfn.XLOOKUP(Q5655,匹配表1065!L:L,匹配表1065!O:O)</f>
        <v>B</v>
      </c>
      <c r="S5655" s="93" t="str">
        <f>IFERROR(_xlfn.XLOOKUP(Q5655,匹配表1065!AI:AI,匹配表1065!AJ:AJ),"绿标")</f>
        <v>绿标</v>
      </c>
      <c r="T5655" s="93" t="str" cm="1">
        <f t="array" ref="T5655:U5655">_xlfn.XLOOKUP(Q5655,匹配表1065!L:L,匹配表1065!M:N)</f>
        <v>脑血管</v>
      </c>
      <c r="U5655" s="94" t="str">
        <v>神经内科</v>
      </c>
      <c r="V5655" s="95" t="s">
        <v>100</v>
      </c>
      <c r="W5655" s="93">
        <f>_xlfn.XLOOKUP(M5655,匹配表1065!D:D,匹配表1065!F:F)*N5655</f>
        <v>12</v>
      </c>
    </row>
    <row r="5656" customHeight="1" spans="1:23">
      <c r="A5656" s="94" t="s">
        <v>877</v>
      </c>
      <c r="B5656" s="106">
        <v>46223</v>
      </c>
      <c r="C5656" s="91" t="str">
        <f t="shared" si="178"/>
        <v>7月第4周</v>
      </c>
      <c r="D5656" s="94" t="s">
        <v>937</v>
      </c>
      <c r="E5656" s="89" t="str">
        <f t="shared" si="179"/>
        <v>7月第4周--周1</v>
      </c>
      <c r="F5656" s="95" t="s">
        <v>27</v>
      </c>
      <c r="G5656" s="95" t="s">
        <v>167</v>
      </c>
      <c r="H5656" s="92" t="str">
        <f>_xlfn.XLOOKUP(O5656,匹配表1065!T:T,匹配表1065!W:W)</f>
        <v>苏州市</v>
      </c>
      <c r="I5656" s="89" t="str">
        <f>_xlfn.XLOOKUP(O5656,匹配表1065!T:T,匹配表1065!X:X)</f>
        <v>PME2016</v>
      </c>
      <c r="J5656" s="95" t="s">
        <v>173</v>
      </c>
      <c r="K5656" s="89" cm="1">
        <f ca="1" t="array" ref="K5656:L5656">_xlfn.XLOOKUP(J5656,匹配表1065!Y:Y,匹配表1065!AA:AB)</f>
        <v>1</v>
      </c>
      <c r="L5656" s="89" t="str">
        <v>3个月以内</v>
      </c>
      <c r="M5656" s="89" t="s">
        <v>30</v>
      </c>
      <c r="N5656" s="109">
        <v>1</v>
      </c>
      <c r="O5656" s="93" t="str">
        <f>_xlfn.XLOOKUP(P5656,匹配表1065!U:U,匹配表1065!T:T)</f>
        <v>HO00001048</v>
      </c>
      <c r="P5656" s="94" t="s">
        <v>176</v>
      </c>
      <c r="Q5656" s="95" t="s">
        <v>389</v>
      </c>
      <c r="R5656" s="89" t="str">
        <f>_xlfn.XLOOKUP(Q5656,匹配表1065!L:L,匹配表1065!O:O)</f>
        <v>B</v>
      </c>
      <c r="S5656" s="93" t="str">
        <f>IFERROR(_xlfn.XLOOKUP(Q5656,匹配表1065!AI:AI,匹配表1065!AJ:AJ),"绿标")</f>
        <v>绿标</v>
      </c>
      <c r="T5656" s="93" t="str" cm="1">
        <f t="array" ref="T5656:U5656">_xlfn.XLOOKUP(Q5656,匹配表1065!L:L,匹配表1065!M:N)</f>
        <v>抑郁焦虑</v>
      </c>
      <c r="U5656" s="94" t="str">
        <v>神经内科</v>
      </c>
      <c r="V5656" s="95" t="s">
        <v>100</v>
      </c>
      <c r="W5656" s="93">
        <f>_xlfn.XLOOKUP(M5656,匹配表1065!D:D,匹配表1065!F:F)*N5656</f>
        <v>12</v>
      </c>
    </row>
    <row r="5657" customHeight="1" spans="1:23">
      <c r="A5657" s="94" t="s">
        <v>877</v>
      </c>
      <c r="B5657" s="106">
        <v>46223</v>
      </c>
      <c r="C5657" s="91" t="str">
        <f t="shared" si="178"/>
        <v>7月第4周</v>
      </c>
      <c r="D5657" s="94" t="s">
        <v>937</v>
      </c>
      <c r="E5657" s="89" t="str">
        <f t="shared" si="179"/>
        <v>7月第4周--周1</v>
      </c>
      <c r="F5657" s="95" t="s">
        <v>27</v>
      </c>
      <c r="G5657" s="95" t="s">
        <v>167</v>
      </c>
      <c r="H5657" s="92" t="str">
        <f>_xlfn.XLOOKUP(O5657,匹配表1065!T:T,匹配表1065!W:W)</f>
        <v>苏州市</v>
      </c>
      <c r="I5657" s="89" t="str">
        <f>_xlfn.XLOOKUP(O5657,匹配表1065!T:T,匹配表1065!X:X)</f>
        <v>PME2016</v>
      </c>
      <c r="J5657" s="95" t="s">
        <v>173</v>
      </c>
      <c r="K5657" s="89" cm="1">
        <f ca="1" t="array" ref="K5657:L5657">_xlfn.XLOOKUP(J5657,匹配表1065!Y:Y,匹配表1065!AA:AB)</f>
        <v>1</v>
      </c>
      <c r="L5657" s="89" t="str">
        <v>3个月以内</v>
      </c>
      <c r="M5657" s="89" t="s">
        <v>30</v>
      </c>
      <c r="N5657" s="109">
        <v>1</v>
      </c>
      <c r="O5657" s="93" t="str">
        <f>_xlfn.XLOOKUP(P5657,匹配表1065!U:U,匹配表1065!T:T)</f>
        <v>HO00001048</v>
      </c>
      <c r="P5657" s="94" t="s">
        <v>176</v>
      </c>
      <c r="Q5657" s="95" t="s">
        <v>290</v>
      </c>
      <c r="R5657" s="89" t="str">
        <f>_xlfn.XLOOKUP(Q5657,匹配表1065!L:L,匹配表1065!O:O)</f>
        <v>A</v>
      </c>
      <c r="S5657" s="93" t="str">
        <f>IFERROR(_xlfn.XLOOKUP(Q5657,匹配表1065!AI:AI,匹配表1065!AJ:AJ),"绿标")</f>
        <v>红标</v>
      </c>
      <c r="T5657" s="93" t="str" cm="1">
        <f t="array" ref="T5657:U5657">_xlfn.XLOOKUP(Q5657,匹配表1065!L:L,匹配表1065!M:N)</f>
        <v>头痛</v>
      </c>
      <c r="U5657" s="94" t="str">
        <v>神经内科</v>
      </c>
      <c r="V5657" s="95" t="s">
        <v>100</v>
      </c>
      <c r="W5657" s="93">
        <f>_xlfn.XLOOKUP(M5657,匹配表1065!D:D,匹配表1065!F:F)*N5657</f>
        <v>12</v>
      </c>
    </row>
    <row r="5658" customHeight="1" spans="1:23">
      <c r="A5658" s="94" t="s">
        <v>877</v>
      </c>
      <c r="B5658" s="106">
        <v>46223</v>
      </c>
      <c r="C5658" s="91" t="str">
        <f t="shared" si="178"/>
        <v>7月第4周</v>
      </c>
      <c r="D5658" s="94" t="s">
        <v>937</v>
      </c>
      <c r="E5658" s="89" t="str">
        <f t="shared" si="179"/>
        <v>7月第4周--周1</v>
      </c>
      <c r="F5658" s="95" t="s">
        <v>27</v>
      </c>
      <c r="G5658" s="95" t="s">
        <v>167</v>
      </c>
      <c r="H5658" s="92" t="str">
        <f>_xlfn.XLOOKUP(O5658,匹配表1065!T:T,匹配表1065!W:W)</f>
        <v>无锡市</v>
      </c>
      <c r="I5658" s="89" t="str">
        <f>_xlfn.XLOOKUP(O5658,匹配表1065!T:T,匹配表1065!X:X)</f>
        <v>PME2009</v>
      </c>
      <c r="J5658" s="95" t="s">
        <v>193</v>
      </c>
      <c r="K5658" s="89" cm="1">
        <f ca="1" t="array" ref="K5658:L5658">_xlfn.XLOOKUP(J5658,匹配表1065!Y:Y,匹配表1065!AA:AB)</f>
        <v>7</v>
      </c>
      <c r="L5658" s="89" t="str">
        <v>3个月以上</v>
      </c>
      <c r="M5658" s="89" t="s">
        <v>30</v>
      </c>
      <c r="N5658" s="109">
        <v>1</v>
      </c>
      <c r="O5658" s="93" t="str">
        <f>_xlfn.XLOOKUP(P5658,匹配表1065!U:U,匹配表1065!T:T)</f>
        <v>HO00001116</v>
      </c>
      <c r="P5658" s="94" t="s">
        <v>229</v>
      </c>
      <c r="Q5658" s="95" t="s">
        <v>230</v>
      </c>
      <c r="R5658" s="89" t="str">
        <f>_xlfn.XLOOKUP(Q5658,匹配表1065!L:L,匹配表1065!O:O)</f>
        <v>A</v>
      </c>
      <c r="S5658" s="93" t="str">
        <f>IFERROR(_xlfn.XLOOKUP(Q5658,匹配表1065!AI:AI,匹配表1065!AJ:AJ),"绿标")</f>
        <v>绿标</v>
      </c>
      <c r="T5658" s="93" t="str" cm="1">
        <f t="array" ref="T5658:U5658">_xlfn.XLOOKUP(Q5658,匹配表1065!L:L,匹配表1065!M:N)</f>
        <v>头痛</v>
      </c>
      <c r="U5658" s="94" t="str">
        <v>神经内科</v>
      </c>
      <c r="V5658" s="95" t="s">
        <v>100</v>
      </c>
      <c r="W5658" s="93">
        <f>_xlfn.XLOOKUP(M5658,匹配表1065!D:D,匹配表1065!F:F)*N5658</f>
        <v>12</v>
      </c>
    </row>
    <row r="5659" customHeight="1" spans="1:23">
      <c r="A5659" s="94" t="s">
        <v>877</v>
      </c>
      <c r="B5659" s="106">
        <v>46223</v>
      </c>
      <c r="C5659" s="91" t="str">
        <f t="shared" si="178"/>
        <v>7月第4周</v>
      </c>
      <c r="D5659" s="94" t="s">
        <v>937</v>
      </c>
      <c r="E5659" s="89" t="str">
        <f t="shared" si="179"/>
        <v>7月第4周--周1</v>
      </c>
      <c r="F5659" s="95" t="s">
        <v>27</v>
      </c>
      <c r="G5659" s="95" t="s">
        <v>167</v>
      </c>
      <c r="H5659" s="92" t="str">
        <f>_xlfn.XLOOKUP(O5659,匹配表1065!T:T,匹配表1065!W:W)</f>
        <v>苏州市</v>
      </c>
      <c r="I5659" s="89" t="str">
        <f>_xlfn.XLOOKUP(O5659,匹配表1065!T:T,匹配表1065!X:X)</f>
        <v>PME2009</v>
      </c>
      <c r="J5659" s="95" t="s">
        <v>193</v>
      </c>
      <c r="K5659" s="89" cm="1">
        <f ca="1" t="array" ref="K5659:L5659">_xlfn.XLOOKUP(J5659,匹配表1065!Y:Y,匹配表1065!AA:AB)</f>
        <v>7</v>
      </c>
      <c r="L5659" s="89" t="str">
        <v>3个月以上</v>
      </c>
      <c r="M5659" s="89" t="s">
        <v>35</v>
      </c>
      <c r="N5659" s="109">
        <v>1</v>
      </c>
      <c r="O5659" s="93" t="str">
        <f>_xlfn.XLOOKUP(P5659,匹配表1065!U:U,匹配表1065!T:T)</f>
        <v>HO00017518</v>
      </c>
      <c r="P5659" s="94" t="s">
        <v>194</v>
      </c>
      <c r="Q5659" s="95" t="s">
        <v>195</v>
      </c>
      <c r="R5659" s="89" t="str">
        <f>_xlfn.XLOOKUP(Q5659,匹配表1065!L:L,匹配表1065!O:O)</f>
        <v>C</v>
      </c>
      <c r="S5659" s="93" t="str">
        <f>IFERROR(_xlfn.XLOOKUP(Q5659,匹配表1065!AI:AI,匹配表1065!AJ:AJ),"绿标")</f>
        <v>红标</v>
      </c>
      <c r="T5659" s="93" t="str" cm="1">
        <f t="array" ref="T5659:U5659">_xlfn.XLOOKUP(Q5659,匹配表1065!L:L,匹配表1065!M:N)</f>
        <v>眩晕</v>
      </c>
      <c r="U5659" s="94" t="str">
        <v>耳鼻喉科</v>
      </c>
      <c r="V5659" s="95" t="s">
        <v>33</v>
      </c>
      <c r="W5659" s="93">
        <f>_xlfn.XLOOKUP(M5659,匹配表1065!D:D,匹配表1065!F:F)*N5659</f>
        <v>4</v>
      </c>
    </row>
    <row r="5660" customHeight="1" spans="1:23">
      <c r="A5660" s="94" t="s">
        <v>877</v>
      </c>
      <c r="B5660" s="106">
        <v>46223</v>
      </c>
      <c r="C5660" s="91" t="str">
        <f t="shared" si="178"/>
        <v>7月第4周</v>
      </c>
      <c r="D5660" s="94" t="s">
        <v>937</v>
      </c>
      <c r="E5660" s="89" t="str">
        <f t="shared" si="179"/>
        <v>7月第4周--周1</v>
      </c>
      <c r="F5660" s="95" t="s">
        <v>27</v>
      </c>
      <c r="G5660" s="95" t="s">
        <v>167</v>
      </c>
      <c r="H5660" s="92" t="str">
        <f>_xlfn.XLOOKUP(O5660,匹配表1065!T:T,匹配表1065!W:W)</f>
        <v>无锡市</v>
      </c>
      <c r="I5660" s="89" t="str">
        <f>_xlfn.XLOOKUP(O5660,匹配表1065!T:T,匹配表1065!X:X)</f>
        <v>PME2014</v>
      </c>
      <c r="J5660" s="95" t="s">
        <v>581</v>
      </c>
      <c r="K5660" s="89" cm="1">
        <f ca="1" t="array" ref="K5660:L5660">_xlfn.XLOOKUP(J5660,匹配表1065!Y:Y,匹配表1065!AA:AB)</f>
        <v>1</v>
      </c>
      <c r="L5660" s="89" t="str">
        <v>3个月以内</v>
      </c>
      <c r="M5660" s="89" t="s">
        <v>30</v>
      </c>
      <c r="N5660" s="109">
        <v>1</v>
      </c>
      <c r="O5660" s="93" t="str">
        <f>_xlfn.XLOOKUP(P5660,匹配表1065!U:U,匹配表1065!T:T)</f>
        <v>HO00000949</v>
      </c>
      <c r="P5660" s="94" t="s">
        <v>662</v>
      </c>
      <c r="Q5660" s="95" t="s">
        <v>663</v>
      </c>
      <c r="R5660" s="89" t="str">
        <f>_xlfn.XLOOKUP(Q5660,匹配表1065!L:L,匹配表1065!O:O)</f>
        <v>A</v>
      </c>
      <c r="S5660" s="93" t="str">
        <f>IFERROR(_xlfn.XLOOKUP(Q5660,匹配表1065!AI:AI,匹配表1065!AJ:AJ),"绿标")</f>
        <v>红标</v>
      </c>
      <c r="T5660" s="93" t="str" cm="1">
        <f t="array" ref="T5660:U5660">_xlfn.XLOOKUP(Q5660,匹配表1065!L:L,匹配表1065!M:N)</f>
        <v>头痛</v>
      </c>
      <c r="U5660" s="94" t="str">
        <v>神经内科</v>
      </c>
      <c r="V5660" s="95" t="s">
        <v>42</v>
      </c>
      <c r="W5660" s="93">
        <f>_xlfn.XLOOKUP(M5660,匹配表1065!D:D,匹配表1065!F:F)*N5660</f>
        <v>12</v>
      </c>
    </row>
    <row r="5661" customHeight="1" spans="1:23">
      <c r="A5661" s="94" t="s">
        <v>877</v>
      </c>
      <c r="B5661" s="106">
        <v>46223</v>
      </c>
      <c r="C5661" s="91" t="str">
        <f t="shared" si="178"/>
        <v>7月第4周</v>
      </c>
      <c r="D5661" s="94" t="s">
        <v>937</v>
      </c>
      <c r="E5661" s="89" t="str">
        <f t="shared" si="179"/>
        <v>7月第4周--周1</v>
      </c>
      <c r="F5661" s="95" t="s">
        <v>27</v>
      </c>
      <c r="G5661" s="95" t="s">
        <v>167</v>
      </c>
      <c r="H5661" s="92" t="str">
        <f>_xlfn.XLOOKUP(O5661,匹配表1065!T:T,匹配表1065!W:W)</f>
        <v>南通市</v>
      </c>
      <c r="I5661" s="89" t="str">
        <f>_xlfn.XLOOKUP(O5661,匹配表1065!T:T,匹配表1065!X:X)</f>
        <v>PME2013</v>
      </c>
      <c r="J5661" s="95" t="s">
        <v>180</v>
      </c>
      <c r="K5661" s="89" cm="1">
        <f ca="1" t="array" ref="K5661:L5661">_xlfn.XLOOKUP(J5661,匹配表1065!Y:Y,匹配表1065!AA:AB)</f>
        <v>51</v>
      </c>
      <c r="L5661" s="89" t="str">
        <v>3个月以上</v>
      </c>
      <c r="M5661" s="89" t="s">
        <v>30</v>
      </c>
      <c r="N5661" s="109">
        <v>1</v>
      </c>
      <c r="O5661" s="93" t="str">
        <f>_xlfn.XLOOKUP(P5661,匹配表1065!U:U,匹配表1065!T:T)</f>
        <v>HO00001066</v>
      </c>
      <c r="P5661" s="94" t="s">
        <v>183</v>
      </c>
      <c r="Q5661" s="95" t="s">
        <v>184</v>
      </c>
      <c r="R5661" s="89" t="str">
        <f>_xlfn.XLOOKUP(Q5661,匹配表1065!L:L,匹配表1065!O:O)</f>
        <v>A</v>
      </c>
      <c r="S5661" s="93" t="str">
        <f>IFERROR(_xlfn.XLOOKUP(Q5661,匹配表1065!AI:AI,匹配表1065!AJ:AJ),"绿标")</f>
        <v>红标</v>
      </c>
      <c r="T5661" s="93" t="str" cm="1">
        <f t="array" ref="T5661:U5661">_xlfn.XLOOKUP(Q5661,匹配表1065!L:L,匹配表1065!M:N)</f>
        <v>头痛</v>
      </c>
      <c r="U5661" s="94" t="str">
        <v>神经内科</v>
      </c>
      <c r="V5661" s="95" t="s">
        <v>33</v>
      </c>
      <c r="W5661" s="93">
        <f>_xlfn.XLOOKUP(M5661,匹配表1065!D:D,匹配表1065!F:F)*N5661</f>
        <v>12</v>
      </c>
    </row>
    <row r="5662" customHeight="1" spans="1:23">
      <c r="A5662" s="94" t="s">
        <v>877</v>
      </c>
      <c r="B5662" s="106">
        <v>46223</v>
      </c>
      <c r="C5662" s="91" t="str">
        <f t="shared" si="178"/>
        <v>7月第4周</v>
      </c>
      <c r="D5662" s="94" t="s">
        <v>937</v>
      </c>
      <c r="E5662" s="89" t="str">
        <f t="shared" si="179"/>
        <v>7月第4周--周1</v>
      </c>
      <c r="F5662" s="95" t="s">
        <v>27</v>
      </c>
      <c r="G5662" s="95" t="s">
        <v>167</v>
      </c>
      <c r="H5662" s="92" t="str">
        <f>_xlfn.XLOOKUP(O5662,匹配表1065!T:T,匹配表1065!W:W)</f>
        <v>南通市</v>
      </c>
      <c r="I5662" s="89" t="str">
        <f>_xlfn.XLOOKUP(O5662,匹配表1065!T:T,匹配表1065!X:X)</f>
        <v>PME2013</v>
      </c>
      <c r="J5662" s="95" t="s">
        <v>180</v>
      </c>
      <c r="K5662" s="89" cm="1">
        <f ca="1" t="array" ref="K5662:L5662">_xlfn.XLOOKUP(J5662,匹配表1065!Y:Y,匹配表1065!AA:AB)</f>
        <v>51</v>
      </c>
      <c r="L5662" s="89" t="str">
        <v>3个月以上</v>
      </c>
      <c r="M5662" s="89" t="s">
        <v>30</v>
      </c>
      <c r="N5662" s="109">
        <v>1</v>
      </c>
      <c r="O5662" s="93" t="str">
        <f>_xlfn.XLOOKUP(P5662,匹配表1065!U:U,匹配表1065!T:T)</f>
        <v>HO00001066</v>
      </c>
      <c r="P5662" s="94" t="s">
        <v>183</v>
      </c>
      <c r="Q5662" s="95" t="s">
        <v>477</v>
      </c>
      <c r="R5662" s="89" t="str">
        <f>_xlfn.XLOOKUP(Q5662,匹配表1065!L:L,匹配表1065!O:O)</f>
        <v>B</v>
      </c>
      <c r="S5662" s="93" t="str">
        <f>IFERROR(_xlfn.XLOOKUP(Q5662,匹配表1065!AI:AI,匹配表1065!AJ:AJ),"绿标")</f>
        <v>绿标</v>
      </c>
      <c r="T5662" s="93" t="str" cm="1">
        <f t="array" ref="T5662:U5662">_xlfn.XLOOKUP(Q5662,匹配表1065!L:L,匹配表1065!M:N)</f>
        <v>脑血管</v>
      </c>
      <c r="U5662" s="94" t="str">
        <v>神经内科</v>
      </c>
      <c r="V5662" s="95" t="s">
        <v>42</v>
      </c>
      <c r="W5662" s="93">
        <f>_xlfn.XLOOKUP(M5662,匹配表1065!D:D,匹配表1065!F:F)*N5662</f>
        <v>12</v>
      </c>
    </row>
    <row r="5663" customHeight="1" spans="1:23">
      <c r="A5663" s="94" t="s">
        <v>877</v>
      </c>
      <c r="B5663" s="106">
        <v>46223</v>
      </c>
      <c r="C5663" s="91" t="str">
        <f t="shared" si="178"/>
        <v>7月第4周</v>
      </c>
      <c r="D5663" s="94" t="s">
        <v>937</v>
      </c>
      <c r="E5663" s="89" t="str">
        <f t="shared" si="179"/>
        <v>7月第4周--周1</v>
      </c>
      <c r="F5663" s="95" t="s">
        <v>27</v>
      </c>
      <c r="G5663" s="95" t="s">
        <v>167</v>
      </c>
      <c r="H5663" s="92" t="str">
        <f>_xlfn.XLOOKUP(O5663,匹配表1065!T:T,匹配表1065!W:W)</f>
        <v>南通市</v>
      </c>
      <c r="I5663" s="89" t="str">
        <f>_xlfn.XLOOKUP(O5663,匹配表1065!T:T,匹配表1065!X:X)</f>
        <v>PME2013</v>
      </c>
      <c r="J5663" s="95" t="s">
        <v>180</v>
      </c>
      <c r="K5663" s="89" cm="1">
        <f ca="1" t="array" ref="K5663:L5663">_xlfn.XLOOKUP(J5663,匹配表1065!Y:Y,匹配表1065!AA:AB)</f>
        <v>51</v>
      </c>
      <c r="L5663" s="89" t="str">
        <v>3个月以上</v>
      </c>
      <c r="M5663" s="89" t="s">
        <v>35</v>
      </c>
      <c r="N5663" s="109">
        <v>1</v>
      </c>
      <c r="O5663" s="93" t="str">
        <f>_xlfn.XLOOKUP(P5663,匹配表1065!U:U,匹配表1065!T:T)</f>
        <v>HO00001021</v>
      </c>
      <c r="P5663" s="94" t="s">
        <v>181</v>
      </c>
      <c r="Q5663" s="95" t="s">
        <v>658</v>
      </c>
      <c r="R5663" s="89" t="str">
        <f>_xlfn.XLOOKUP(Q5663,匹配表1065!L:L,匹配表1065!O:O)</f>
        <v>A</v>
      </c>
      <c r="S5663" s="93" t="str">
        <f>IFERROR(_xlfn.XLOOKUP(Q5663,匹配表1065!AI:AI,匹配表1065!AJ:AJ),"绿标")</f>
        <v>红标</v>
      </c>
      <c r="T5663" s="93" t="str" cm="1">
        <f t="array" ref="T5663:U5663">_xlfn.XLOOKUP(Q5663,匹配表1065!L:L,匹配表1065!M:N)</f>
        <v>头痛</v>
      </c>
      <c r="U5663" s="94" t="str">
        <v>神经内科</v>
      </c>
      <c r="V5663" s="95" t="s">
        <v>33</v>
      </c>
      <c r="W5663" s="93">
        <f>_xlfn.XLOOKUP(M5663,匹配表1065!D:D,匹配表1065!F:F)*N5663</f>
        <v>4</v>
      </c>
    </row>
    <row r="5664" customHeight="1" spans="1:23">
      <c r="A5664" s="94" t="s">
        <v>877</v>
      </c>
      <c r="B5664" s="106">
        <v>46223</v>
      </c>
      <c r="C5664" s="91" t="str">
        <f t="shared" si="178"/>
        <v>7月第4周</v>
      </c>
      <c r="D5664" s="94" t="s">
        <v>937</v>
      </c>
      <c r="E5664" s="89" t="str">
        <f t="shared" si="179"/>
        <v>7月第4周--周1</v>
      </c>
      <c r="F5664" s="95" t="s">
        <v>27</v>
      </c>
      <c r="G5664" s="95" t="s">
        <v>167</v>
      </c>
      <c r="H5664" s="92" t="str">
        <f>_xlfn.XLOOKUP(O5664,匹配表1065!T:T,匹配表1065!W:W)</f>
        <v>南通市</v>
      </c>
      <c r="I5664" s="89" t="str">
        <f>_xlfn.XLOOKUP(O5664,匹配表1065!T:T,匹配表1065!X:X)</f>
        <v>PME2013</v>
      </c>
      <c r="J5664" s="95" t="s">
        <v>180</v>
      </c>
      <c r="K5664" s="89" cm="1">
        <f ca="1" t="array" ref="K5664:L5664">_xlfn.XLOOKUP(J5664,匹配表1065!Y:Y,匹配表1065!AA:AB)</f>
        <v>51</v>
      </c>
      <c r="L5664" s="89" t="str">
        <v>3个月以上</v>
      </c>
      <c r="M5664" s="89" t="s">
        <v>35</v>
      </c>
      <c r="N5664" s="109">
        <v>1</v>
      </c>
      <c r="O5664" s="93" t="str">
        <f>_xlfn.XLOOKUP(P5664,匹配表1065!U:U,匹配表1065!T:T)</f>
        <v>HO00001021</v>
      </c>
      <c r="P5664" s="94" t="s">
        <v>181</v>
      </c>
      <c r="Q5664" s="95" t="s">
        <v>938</v>
      </c>
      <c r="R5664" s="89" t="str">
        <f>_xlfn.XLOOKUP(Q5664,匹配表1065!L:L,匹配表1065!O:O)</f>
        <v>C</v>
      </c>
      <c r="S5664" s="93" t="str">
        <f>IFERROR(_xlfn.XLOOKUP(Q5664,匹配表1065!AI:AI,匹配表1065!AJ:AJ),"绿标")</f>
        <v>绿标</v>
      </c>
      <c r="T5664" s="93" t="str" cm="1">
        <f t="array" ref="T5664:U5664">_xlfn.XLOOKUP(Q5664,匹配表1065!L:L,匹配表1065!M:N)</f>
        <v>眩晕</v>
      </c>
      <c r="U5664" s="94" t="str">
        <v>神经内科</v>
      </c>
      <c r="V5664" s="95" t="s">
        <v>100</v>
      </c>
      <c r="W5664" s="93">
        <f>_xlfn.XLOOKUP(M5664,匹配表1065!D:D,匹配表1065!F:F)*N5664</f>
        <v>4</v>
      </c>
    </row>
    <row r="5665" customHeight="1" spans="1:23">
      <c r="A5665" s="94" t="s">
        <v>877</v>
      </c>
      <c r="B5665" s="106">
        <v>46223</v>
      </c>
      <c r="C5665" s="91" t="str">
        <f t="shared" si="178"/>
        <v>7月第4周</v>
      </c>
      <c r="D5665" s="94" t="s">
        <v>937</v>
      </c>
      <c r="E5665" s="89" t="str">
        <f t="shared" si="179"/>
        <v>7月第4周--周1</v>
      </c>
      <c r="F5665" s="95" t="s">
        <v>27</v>
      </c>
      <c r="G5665" s="95" t="s">
        <v>167</v>
      </c>
      <c r="H5665" s="92" t="str">
        <f>_xlfn.XLOOKUP(O5665,匹配表1065!T:T,匹配表1065!W:W)</f>
        <v>苏州市</v>
      </c>
      <c r="I5665" s="89" t="str">
        <f>_xlfn.XLOOKUP(O5665,匹配表1065!T:T,匹配表1065!X:X)</f>
        <v>PME2011</v>
      </c>
      <c r="J5665" s="95" t="s">
        <v>168</v>
      </c>
      <c r="K5665" s="89" cm="1">
        <f ca="1" t="array" ref="K5665:L5665">_xlfn.XLOOKUP(J5665,匹配表1065!Y:Y,匹配表1065!AA:AB)</f>
        <v>19</v>
      </c>
      <c r="L5665" s="89" t="str">
        <v>3个月以上</v>
      </c>
      <c r="M5665" s="89" t="s">
        <v>30</v>
      </c>
      <c r="N5665" s="109">
        <v>3</v>
      </c>
      <c r="O5665" s="93" t="str">
        <f>_xlfn.XLOOKUP(P5665,匹配表1065!U:U,匹配表1065!T:T)</f>
        <v>HO00307823</v>
      </c>
      <c r="P5665" s="94" t="s">
        <v>169</v>
      </c>
      <c r="Q5665" s="95" t="s">
        <v>170</v>
      </c>
      <c r="R5665" s="89" t="str">
        <f>_xlfn.XLOOKUP(Q5665,匹配表1065!L:L,匹配表1065!O:O)</f>
        <v>A</v>
      </c>
      <c r="S5665" s="93" t="str">
        <f>IFERROR(_xlfn.XLOOKUP(Q5665,匹配表1065!AI:AI,匹配表1065!AJ:AJ),"绿标")</f>
        <v>红标</v>
      </c>
      <c r="T5665" s="93" t="str" cm="1">
        <f t="array" ref="T5665:U5665">_xlfn.XLOOKUP(Q5665,匹配表1065!L:L,匹配表1065!M:N)</f>
        <v>头痛</v>
      </c>
      <c r="U5665" s="94" t="str">
        <v>神经内科</v>
      </c>
      <c r="V5665" s="95" t="s">
        <v>100</v>
      </c>
      <c r="W5665" s="93">
        <f>_xlfn.XLOOKUP(M5665,匹配表1065!D:D,匹配表1065!F:F)*N5665</f>
        <v>36</v>
      </c>
    </row>
    <row r="5666" customHeight="1" spans="1:23">
      <c r="A5666" s="94" t="s">
        <v>877</v>
      </c>
      <c r="B5666" s="106">
        <v>46223</v>
      </c>
      <c r="C5666" s="91" t="str">
        <f t="shared" si="178"/>
        <v>7月第4周</v>
      </c>
      <c r="D5666" s="94" t="s">
        <v>937</v>
      </c>
      <c r="E5666" s="89" t="str">
        <f t="shared" si="179"/>
        <v>7月第4周--周1</v>
      </c>
      <c r="F5666" s="95" t="s">
        <v>27</v>
      </c>
      <c r="G5666" s="95" t="s">
        <v>167</v>
      </c>
      <c r="H5666" s="92" t="str">
        <f>_xlfn.XLOOKUP(O5666,匹配表1065!T:T,匹配表1065!W:W)</f>
        <v>苏州市</v>
      </c>
      <c r="I5666" s="89" t="str">
        <f>_xlfn.XLOOKUP(O5666,匹配表1065!T:T,匹配表1065!X:X)</f>
        <v>PME2011</v>
      </c>
      <c r="J5666" s="95" t="s">
        <v>168</v>
      </c>
      <c r="K5666" s="89" cm="1">
        <f ca="1" t="array" ref="K5666:L5666">_xlfn.XLOOKUP(J5666,匹配表1065!Y:Y,匹配表1065!AA:AB)</f>
        <v>19</v>
      </c>
      <c r="L5666" s="89" t="str">
        <v>3个月以上</v>
      </c>
      <c r="M5666" s="89" t="s">
        <v>35</v>
      </c>
      <c r="N5666" s="109">
        <v>2</v>
      </c>
      <c r="O5666" s="93" t="str">
        <f>_xlfn.XLOOKUP(P5666,匹配表1065!U:U,匹配表1065!T:T)</f>
        <v>HO00307823</v>
      </c>
      <c r="P5666" s="94" t="s">
        <v>169</v>
      </c>
      <c r="Q5666" s="95" t="s">
        <v>172</v>
      </c>
      <c r="R5666" s="89" t="str">
        <f>_xlfn.XLOOKUP(Q5666,匹配表1065!L:L,匹配表1065!O:O)</f>
        <v>C</v>
      </c>
      <c r="S5666" s="93" t="str">
        <f>IFERROR(_xlfn.XLOOKUP(Q5666,匹配表1065!AI:AI,匹配表1065!AJ:AJ),"绿标")</f>
        <v>绿标</v>
      </c>
      <c r="T5666" s="93" t="str" cm="1">
        <f t="array" ref="T5666:U5666">_xlfn.XLOOKUP(Q5666,匹配表1065!L:L,匹配表1065!M:N)</f>
        <v>眩晕</v>
      </c>
      <c r="U5666" s="94" t="str">
        <v>神经内科</v>
      </c>
      <c r="V5666" s="95" t="s">
        <v>33</v>
      </c>
      <c r="W5666" s="93">
        <f>_xlfn.XLOOKUP(M5666,匹配表1065!D:D,匹配表1065!F:F)*N5666</f>
        <v>8</v>
      </c>
    </row>
    <row r="5667" customHeight="1" spans="1:23">
      <c r="A5667" s="94" t="s">
        <v>877</v>
      </c>
      <c r="B5667" s="106">
        <v>46223</v>
      </c>
      <c r="C5667" s="91" t="str">
        <f t="shared" si="178"/>
        <v>7月第4周</v>
      </c>
      <c r="D5667" s="94" t="s">
        <v>937</v>
      </c>
      <c r="E5667" s="89" t="str">
        <f t="shared" si="179"/>
        <v>7月第4周--周1</v>
      </c>
      <c r="F5667" s="95" t="s">
        <v>27</v>
      </c>
      <c r="G5667" s="95" t="s">
        <v>167</v>
      </c>
      <c r="H5667" s="92" t="str">
        <f>_xlfn.XLOOKUP(O5667,匹配表1065!T:T,匹配表1065!W:W)</f>
        <v>苏州市</v>
      </c>
      <c r="I5667" s="89" t="str">
        <f>_xlfn.XLOOKUP(O5667,匹配表1065!T:T,匹配表1065!X:X)</f>
        <v>PME2010</v>
      </c>
      <c r="J5667" s="95" t="s">
        <v>186</v>
      </c>
      <c r="K5667" s="89" cm="1">
        <f ca="1" t="array" ref="K5667:L5667">_xlfn.XLOOKUP(J5667,匹配表1065!Y:Y,匹配表1065!AA:AB)</f>
        <v>6</v>
      </c>
      <c r="L5667" s="89" t="str">
        <v>3个月以上</v>
      </c>
      <c r="M5667" s="89" t="s">
        <v>30</v>
      </c>
      <c r="N5667" s="109">
        <v>1</v>
      </c>
      <c r="O5667" s="93" t="str">
        <f>_xlfn.XLOOKUP(P5667,匹配表1065!U:U,匹配表1065!T:T)</f>
        <v>HO00001051</v>
      </c>
      <c r="P5667" s="94" t="s">
        <v>191</v>
      </c>
      <c r="Q5667" s="95" t="s">
        <v>192</v>
      </c>
      <c r="R5667" s="89" t="str">
        <f>_xlfn.XLOOKUP(Q5667,匹配表1065!L:L,匹配表1065!O:O)</f>
        <v>B</v>
      </c>
      <c r="S5667" s="93" t="str">
        <f>IFERROR(_xlfn.XLOOKUP(Q5667,匹配表1065!AI:AI,匹配表1065!AJ:AJ),"绿标")</f>
        <v>绿标</v>
      </c>
      <c r="T5667" s="93" t="str" cm="1">
        <f t="array" ref="T5667:U5667">_xlfn.XLOOKUP(Q5667,匹配表1065!L:L,匹配表1065!M:N)</f>
        <v>抑郁焦虑</v>
      </c>
      <c r="U5667" s="94" t="str">
        <v>神经内科</v>
      </c>
      <c r="V5667" s="95" t="s">
        <v>100</v>
      </c>
      <c r="W5667" s="93">
        <f>_xlfn.XLOOKUP(M5667,匹配表1065!D:D,匹配表1065!F:F)*N5667</f>
        <v>12</v>
      </c>
    </row>
    <row r="5668" customHeight="1" spans="1:23">
      <c r="A5668" s="94" t="s">
        <v>877</v>
      </c>
      <c r="B5668" s="106">
        <v>46223</v>
      </c>
      <c r="C5668" s="91" t="str">
        <f t="shared" si="178"/>
        <v>7月第4周</v>
      </c>
      <c r="D5668" s="94" t="s">
        <v>937</v>
      </c>
      <c r="E5668" s="89" t="str">
        <f t="shared" si="179"/>
        <v>7月第4周--周1</v>
      </c>
      <c r="F5668" s="95" t="s">
        <v>27</v>
      </c>
      <c r="G5668" s="95" t="s">
        <v>167</v>
      </c>
      <c r="H5668" s="92" t="str">
        <f>_xlfn.XLOOKUP(O5668,匹配表1065!T:T,匹配表1065!W:W)</f>
        <v>苏州市</v>
      </c>
      <c r="I5668" s="89" t="str">
        <f>_xlfn.XLOOKUP(O5668,匹配表1065!T:T,匹配表1065!X:X)</f>
        <v>PME2010</v>
      </c>
      <c r="J5668" s="95" t="s">
        <v>186</v>
      </c>
      <c r="K5668" s="89" cm="1">
        <f ca="1" t="array" ref="K5668:L5668">_xlfn.XLOOKUP(J5668,匹配表1065!Y:Y,匹配表1065!AA:AB)</f>
        <v>6</v>
      </c>
      <c r="L5668" s="89" t="str">
        <v>3个月以上</v>
      </c>
      <c r="M5668" s="89" t="s">
        <v>35</v>
      </c>
      <c r="N5668" s="109">
        <v>1</v>
      </c>
      <c r="O5668" s="93" t="str">
        <f>_xlfn.XLOOKUP(P5668,匹配表1065!U:U,匹配表1065!T:T)</f>
        <v>HO00001051</v>
      </c>
      <c r="P5668" s="94" t="s">
        <v>191</v>
      </c>
      <c r="Q5668" s="95" t="s">
        <v>924</v>
      </c>
      <c r="R5668" s="89" t="str">
        <f>_xlfn.XLOOKUP(Q5668,匹配表1065!L:L,匹配表1065!O:O)</f>
        <v>A</v>
      </c>
      <c r="S5668" s="93" t="str">
        <f>IFERROR(_xlfn.XLOOKUP(Q5668,匹配表1065!AI:AI,匹配表1065!AJ:AJ),"绿标")</f>
        <v>绿标</v>
      </c>
      <c r="T5668" s="93" t="str" cm="1">
        <f t="array" ref="T5668:U5668">_xlfn.XLOOKUP(Q5668,匹配表1065!L:L,匹配表1065!M:N)</f>
        <v>头痛</v>
      </c>
      <c r="U5668" s="94" t="str">
        <v>神经内科</v>
      </c>
      <c r="V5668" s="95" t="s">
        <v>33</v>
      </c>
      <c r="W5668" s="93">
        <f>_xlfn.XLOOKUP(M5668,匹配表1065!D:D,匹配表1065!F:F)*N5668</f>
        <v>4</v>
      </c>
    </row>
    <row r="5669" customHeight="1" spans="1:23">
      <c r="A5669" s="94" t="s">
        <v>877</v>
      </c>
      <c r="B5669" s="106">
        <v>46223</v>
      </c>
      <c r="C5669" s="91" t="str">
        <f t="shared" si="178"/>
        <v>7月第4周</v>
      </c>
      <c r="D5669" s="94" t="s">
        <v>937</v>
      </c>
      <c r="E5669" s="89" t="str">
        <f t="shared" si="179"/>
        <v>7月第4周--周1</v>
      </c>
      <c r="F5669" s="95" t="s">
        <v>27</v>
      </c>
      <c r="G5669" s="95" t="s">
        <v>167</v>
      </c>
      <c r="H5669" s="92" t="str">
        <f>_xlfn.XLOOKUP(O5669,匹配表1065!T:T,匹配表1065!W:W)</f>
        <v>苏州市</v>
      </c>
      <c r="I5669" s="89" t="str">
        <f>_xlfn.XLOOKUP(O5669,匹配表1065!T:T,匹配表1065!X:X)</f>
        <v>PME2017</v>
      </c>
      <c r="J5669" s="95" t="s">
        <v>323</v>
      </c>
      <c r="K5669" s="89" cm="1">
        <f ca="1" t="array" ref="K5669:L5669">_xlfn.XLOOKUP(J5669,匹配表1065!Y:Y,匹配表1065!AA:AB)</f>
        <v>7</v>
      </c>
      <c r="L5669" s="89" t="str">
        <v>3个月以上</v>
      </c>
      <c r="M5669" s="89" t="s">
        <v>30</v>
      </c>
      <c r="N5669" s="109">
        <v>1</v>
      </c>
      <c r="O5669" s="93" t="str">
        <f>_xlfn.XLOOKUP(P5669,匹配表1065!U:U,匹配表1065!T:T)</f>
        <v>HO00001044</v>
      </c>
      <c r="P5669" s="94" t="s">
        <v>346</v>
      </c>
      <c r="Q5669" s="95" t="s">
        <v>347</v>
      </c>
      <c r="R5669" s="89" t="str">
        <f>_xlfn.XLOOKUP(Q5669,匹配表1065!L:L,匹配表1065!O:O)</f>
        <v>A</v>
      </c>
      <c r="S5669" s="93" t="str">
        <f>IFERROR(_xlfn.XLOOKUP(Q5669,匹配表1065!AI:AI,匹配表1065!AJ:AJ),"绿标")</f>
        <v>红标</v>
      </c>
      <c r="T5669" s="93" t="str" cm="1">
        <f t="array" ref="T5669:U5669">_xlfn.XLOOKUP(Q5669,匹配表1065!L:L,匹配表1065!M:N)</f>
        <v>头痛</v>
      </c>
      <c r="U5669" s="94" t="str">
        <v>神经内科</v>
      </c>
      <c r="V5669" s="95" t="s">
        <v>100</v>
      </c>
      <c r="W5669" s="93">
        <f>_xlfn.XLOOKUP(M5669,匹配表1065!D:D,匹配表1065!F:F)*N5669</f>
        <v>12</v>
      </c>
    </row>
    <row r="5670" customHeight="1" spans="1:23">
      <c r="A5670" s="94" t="s">
        <v>877</v>
      </c>
      <c r="B5670" s="106">
        <v>46223</v>
      </c>
      <c r="C5670" s="91" t="str">
        <f t="shared" si="178"/>
        <v>7月第4周</v>
      </c>
      <c r="D5670" s="94" t="s">
        <v>937</v>
      </c>
      <c r="E5670" s="89" t="str">
        <f t="shared" si="179"/>
        <v>7月第4周--周1</v>
      </c>
      <c r="F5670" s="95" t="s">
        <v>27</v>
      </c>
      <c r="G5670" s="95" t="s">
        <v>167</v>
      </c>
      <c r="H5670" s="92" t="str">
        <f>_xlfn.XLOOKUP(O5670,匹配表1065!T:T,匹配表1065!W:W)</f>
        <v>苏州市</v>
      </c>
      <c r="I5670" s="89" t="str">
        <f>_xlfn.XLOOKUP(O5670,匹配表1065!T:T,匹配表1065!X:X)</f>
        <v>PME2011</v>
      </c>
      <c r="J5670" s="95" t="s">
        <v>852</v>
      </c>
      <c r="K5670" s="89" t="e" cm="1">
        <f ca="1" t="array" ref="K5670">_xlfn.XLOOKUP(J5670,匹配表1065!Y:Y,匹配表1065!AA:AB)</f>
        <v>#N/A</v>
      </c>
      <c r="L5670" s="89"/>
      <c r="M5670" s="89" t="s">
        <v>35</v>
      </c>
      <c r="N5670" s="109">
        <v>1</v>
      </c>
      <c r="O5670" s="93" t="str">
        <f>_xlfn.XLOOKUP(P5670,匹配表1065!U:U,匹配表1065!T:T)</f>
        <v>HO00307823</v>
      </c>
      <c r="P5670" s="94" t="s">
        <v>169</v>
      </c>
      <c r="Q5670" s="95" t="s">
        <v>453</v>
      </c>
      <c r="R5670" s="89" t="str">
        <f>_xlfn.XLOOKUP(Q5670,匹配表1065!L:L,匹配表1065!O:O)</f>
        <v>B</v>
      </c>
      <c r="S5670" s="93" t="str">
        <f>IFERROR(_xlfn.XLOOKUP(Q5670,匹配表1065!AI:AI,匹配表1065!AJ:AJ),"绿标")</f>
        <v>绿标</v>
      </c>
      <c r="T5670" s="93" t="str" cm="1">
        <f t="array" ref="T5670:U5670">_xlfn.XLOOKUP(Q5670,匹配表1065!L:L,匹配表1065!M:N)</f>
        <v>脑血管</v>
      </c>
      <c r="U5670" s="94" t="str">
        <v>神经内科</v>
      </c>
      <c r="V5670" s="95" t="s">
        <v>33</v>
      </c>
      <c r="W5670" s="93">
        <f>_xlfn.XLOOKUP(M5670,匹配表1065!D:D,匹配表1065!F:F)*N5670</f>
        <v>4</v>
      </c>
    </row>
    <row r="5671" customHeight="1" spans="1:23">
      <c r="A5671" s="94" t="s">
        <v>877</v>
      </c>
      <c r="B5671" s="106">
        <v>46223</v>
      </c>
      <c r="C5671" s="91" t="str">
        <f t="shared" si="178"/>
        <v>7月第4周</v>
      </c>
      <c r="D5671" s="94" t="s">
        <v>937</v>
      </c>
      <c r="E5671" s="89" t="str">
        <f t="shared" si="179"/>
        <v>7月第4周--周1</v>
      </c>
      <c r="F5671" s="95" t="s">
        <v>27</v>
      </c>
      <c r="G5671" s="89" t="s">
        <v>63</v>
      </c>
      <c r="H5671" s="92" t="str">
        <f>_xlfn.XLOOKUP(O5671,匹配表1065!T:T,匹配表1065!W:W)</f>
        <v>南京市</v>
      </c>
      <c r="I5671" s="89" t="str">
        <f>_xlfn.XLOOKUP(O5671,匹配表1065!T:T,匹配表1065!X:X)</f>
        <v>PME2002</v>
      </c>
      <c r="J5671" s="95" t="s">
        <v>84</v>
      </c>
      <c r="K5671" s="89" cm="1">
        <f ca="1" t="array" ref="K5671:L5671">_xlfn.XLOOKUP(J5671,匹配表1065!Y:Y,匹配表1065!AA:AB)</f>
        <v>31</v>
      </c>
      <c r="L5671" s="89" t="str">
        <v>3个月以上</v>
      </c>
      <c r="M5671" s="89" t="s">
        <v>30</v>
      </c>
      <c r="N5671" s="109">
        <v>4</v>
      </c>
      <c r="O5671" s="93" t="str">
        <f>_xlfn.XLOOKUP(P5671,匹配表1065!U:U,匹配表1065!T:T)</f>
        <v>HO00000964</v>
      </c>
      <c r="P5671" s="94" t="s">
        <v>90</v>
      </c>
      <c r="Q5671" s="95" t="s">
        <v>281</v>
      </c>
      <c r="R5671" s="89" t="str">
        <f>_xlfn.XLOOKUP(Q5671,匹配表1065!L:L,匹配表1065!O:O)</f>
        <v>A</v>
      </c>
      <c r="S5671" s="93" t="str">
        <f>IFERROR(_xlfn.XLOOKUP(Q5671,匹配表1065!AI:AI,匹配表1065!AJ:AJ),"绿标")</f>
        <v>红标</v>
      </c>
      <c r="T5671" s="93" t="str" cm="1">
        <f t="array" ref="T5671:U5671">_xlfn.XLOOKUP(Q5671,匹配表1065!L:L,匹配表1065!M:N)</f>
        <v>头痛</v>
      </c>
      <c r="U5671" s="94" t="str">
        <v>神经内科</v>
      </c>
      <c r="V5671" s="95" t="s">
        <v>42</v>
      </c>
      <c r="W5671" s="93">
        <f>_xlfn.XLOOKUP(M5671,匹配表1065!D:D,匹配表1065!F:F)*N5671</f>
        <v>48</v>
      </c>
    </row>
    <row r="5672" customHeight="1" spans="1:23">
      <c r="A5672" s="94" t="s">
        <v>877</v>
      </c>
      <c r="B5672" s="106">
        <v>46223</v>
      </c>
      <c r="C5672" s="91" t="str">
        <f t="shared" si="178"/>
        <v>7月第4周</v>
      </c>
      <c r="D5672" s="94" t="s">
        <v>937</v>
      </c>
      <c r="E5672" s="89" t="str">
        <f t="shared" si="179"/>
        <v>7月第4周--周1</v>
      </c>
      <c r="F5672" s="95" t="s">
        <v>27</v>
      </c>
      <c r="G5672" s="89" t="s">
        <v>63</v>
      </c>
      <c r="H5672" s="92" t="str">
        <f>_xlfn.XLOOKUP(O5672,匹配表1065!T:T,匹配表1065!W:W)</f>
        <v>徐州市</v>
      </c>
      <c r="I5672" s="89" t="str">
        <f>_xlfn.XLOOKUP(O5672,匹配表1065!T:T,匹配表1065!X:X)</f>
        <v>PME2008</v>
      </c>
      <c r="J5672" s="95" t="s">
        <v>71</v>
      </c>
      <c r="K5672" s="89" cm="1">
        <f ca="1" t="array" ref="K5672:L5672">_xlfn.XLOOKUP(J5672,匹配表1065!Y:Y,匹配表1065!AA:AB)</f>
        <v>5</v>
      </c>
      <c r="L5672" s="89" t="str">
        <v>3个月以上</v>
      </c>
      <c r="M5672" s="89" t="s">
        <v>35</v>
      </c>
      <c r="N5672" s="109">
        <v>1</v>
      </c>
      <c r="O5672" s="93" t="str">
        <f>_xlfn.XLOOKUP(P5672,匹配表1065!U:U,匹配表1065!T:T)</f>
        <v>HO00000989</v>
      </c>
      <c r="P5672" s="94" t="s">
        <v>214</v>
      </c>
      <c r="Q5672" s="95" t="s">
        <v>454</v>
      </c>
      <c r="R5672" s="89" t="str">
        <f>_xlfn.XLOOKUP(Q5672,匹配表1065!L:L,匹配表1065!O:O)</f>
        <v>C</v>
      </c>
      <c r="S5672" s="93" t="str">
        <f>IFERROR(_xlfn.XLOOKUP(Q5672,匹配表1065!AI:AI,匹配表1065!AJ:AJ),"绿标")</f>
        <v>绿标</v>
      </c>
      <c r="T5672" s="93" t="str" cm="1">
        <f t="array" ref="T5672:U5672">_xlfn.XLOOKUP(Q5672,匹配表1065!L:L,匹配表1065!M:N)</f>
        <v>眩晕</v>
      </c>
      <c r="U5672" s="94" t="str">
        <v>耳鼻喉科</v>
      </c>
      <c r="V5672" s="95" t="s">
        <v>100</v>
      </c>
      <c r="W5672" s="93">
        <f>_xlfn.XLOOKUP(M5672,匹配表1065!D:D,匹配表1065!F:F)*N5672</f>
        <v>4</v>
      </c>
    </row>
    <row r="5673" customHeight="1" spans="1:23">
      <c r="A5673" s="94" t="s">
        <v>877</v>
      </c>
      <c r="B5673" s="106">
        <v>46223</v>
      </c>
      <c r="C5673" s="91" t="str">
        <f t="shared" si="178"/>
        <v>7月第4周</v>
      </c>
      <c r="D5673" s="94" t="s">
        <v>937</v>
      </c>
      <c r="E5673" s="89" t="str">
        <f t="shared" si="179"/>
        <v>7月第4周--周1</v>
      </c>
      <c r="F5673" s="95" t="s">
        <v>27</v>
      </c>
      <c r="G5673" s="89" t="s">
        <v>63</v>
      </c>
      <c r="H5673" s="92" t="str">
        <f>_xlfn.XLOOKUP(O5673,匹配表1065!T:T,匹配表1065!W:W)</f>
        <v>南京市</v>
      </c>
      <c r="I5673" s="89" t="str">
        <f>_xlfn.XLOOKUP(O5673,匹配表1065!T:T,匹配表1065!X:X)</f>
        <v>PME2002</v>
      </c>
      <c r="J5673" s="95" t="s">
        <v>410</v>
      </c>
      <c r="K5673" s="89" cm="1">
        <f ca="1" t="array" ref="K5673:L5673">_xlfn.XLOOKUP(J5673,匹配表1065!Y:Y,匹配表1065!AA:AB)</f>
        <v>1</v>
      </c>
      <c r="L5673" s="89" t="str">
        <v>3个月以内</v>
      </c>
      <c r="M5673" s="89" t="s">
        <v>35</v>
      </c>
      <c r="N5673" s="109">
        <v>1</v>
      </c>
      <c r="O5673" s="93" t="str">
        <f>_xlfn.XLOOKUP(P5673,匹配表1065!U:U,匹配表1065!T:T)</f>
        <v>HO00000964</v>
      </c>
      <c r="P5673" s="94" t="s">
        <v>90</v>
      </c>
      <c r="Q5673" s="95" t="s">
        <v>679</v>
      </c>
      <c r="R5673" s="89" t="str">
        <f>_xlfn.XLOOKUP(Q5673,匹配表1065!L:L,匹配表1065!O:O)</f>
        <v>B</v>
      </c>
      <c r="S5673" s="93" t="str">
        <f>IFERROR(_xlfn.XLOOKUP(Q5673,匹配表1065!AI:AI,匹配表1065!AJ:AJ),"绿标")</f>
        <v>绿标</v>
      </c>
      <c r="T5673" s="93" t="str" cm="1">
        <f t="array" ref="T5673:U5673">_xlfn.XLOOKUP(Q5673,匹配表1065!L:L,匹配表1065!M:N)</f>
        <v>脑血管</v>
      </c>
      <c r="U5673" s="94" t="str">
        <v>神经内科</v>
      </c>
      <c r="V5673" s="95" t="s">
        <v>33</v>
      </c>
      <c r="W5673" s="93">
        <f>_xlfn.XLOOKUP(M5673,匹配表1065!D:D,匹配表1065!F:F)*N5673</f>
        <v>4</v>
      </c>
    </row>
    <row r="5674" customHeight="1" spans="1:23">
      <c r="A5674" s="94" t="s">
        <v>877</v>
      </c>
      <c r="B5674" s="106">
        <v>46223</v>
      </c>
      <c r="C5674" s="91" t="str">
        <f t="shared" si="178"/>
        <v>7月第4周</v>
      </c>
      <c r="D5674" s="94" t="s">
        <v>937</v>
      </c>
      <c r="E5674" s="89" t="str">
        <f t="shared" si="179"/>
        <v>7月第4周--周1</v>
      </c>
      <c r="F5674" s="95" t="s">
        <v>27</v>
      </c>
      <c r="G5674" s="89" t="s">
        <v>63</v>
      </c>
      <c r="H5674" s="92" t="str">
        <f>_xlfn.XLOOKUP(O5674,匹配表1065!T:T,匹配表1065!W:W)</f>
        <v>南京市</v>
      </c>
      <c r="I5674" s="89" t="str">
        <f>_xlfn.XLOOKUP(O5674,匹配表1065!T:T,匹配表1065!X:X)</f>
        <v>PME2001</v>
      </c>
      <c r="J5674" s="95" t="s">
        <v>77</v>
      </c>
      <c r="K5674" s="89" cm="1">
        <f ca="1" t="array" ref="K5674:L5674">_xlfn.XLOOKUP(J5674,匹配表1065!Y:Y,匹配表1065!AA:AB)</f>
        <v>8</v>
      </c>
      <c r="L5674" s="89" t="str">
        <v>3个月以上</v>
      </c>
      <c r="M5674" s="89" t="s">
        <v>30</v>
      </c>
      <c r="N5674" s="109">
        <v>2</v>
      </c>
      <c r="O5674" s="93" t="str">
        <f>_xlfn.XLOOKUP(P5674,匹配表1065!U:U,匹配表1065!T:T)</f>
        <v>HO00000958</v>
      </c>
      <c r="P5674" s="94" t="s">
        <v>65</v>
      </c>
      <c r="Q5674" s="95" t="s">
        <v>216</v>
      </c>
      <c r="R5674" s="89" t="str">
        <f>_xlfn.XLOOKUP(Q5674,匹配表1065!L:L,匹配表1065!O:O)</f>
        <v>A</v>
      </c>
      <c r="S5674" s="93" t="str">
        <f>IFERROR(_xlfn.XLOOKUP(Q5674,匹配表1065!AI:AI,匹配表1065!AJ:AJ),"绿标")</f>
        <v>红标</v>
      </c>
      <c r="T5674" s="93" t="str" cm="1">
        <f t="array" ref="T5674:U5674">_xlfn.XLOOKUP(Q5674,匹配表1065!L:L,匹配表1065!M:N)</f>
        <v>头痛</v>
      </c>
      <c r="U5674" s="94" t="str">
        <v>神经内科</v>
      </c>
      <c r="V5674" s="95" t="s">
        <v>33</v>
      </c>
      <c r="W5674" s="93">
        <f>_xlfn.XLOOKUP(M5674,匹配表1065!D:D,匹配表1065!F:F)*N5674</f>
        <v>24</v>
      </c>
    </row>
    <row r="5675" customHeight="1" spans="1:23">
      <c r="A5675" s="94" t="s">
        <v>877</v>
      </c>
      <c r="B5675" s="106">
        <v>46223</v>
      </c>
      <c r="C5675" s="91" t="str">
        <f t="shared" si="178"/>
        <v>7月第4周</v>
      </c>
      <c r="D5675" s="94" t="s">
        <v>937</v>
      </c>
      <c r="E5675" s="89" t="str">
        <f t="shared" si="179"/>
        <v>7月第4周--周1</v>
      </c>
      <c r="F5675" s="95" t="s">
        <v>27</v>
      </c>
      <c r="G5675" s="89" t="s">
        <v>63</v>
      </c>
      <c r="H5675" s="92" t="str">
        <f>_xlfn.XLOOKUP(O5675,匹配表1065!T:T,匹配表1065!W:W)</f>
        <v>南京市</v>
      </c>
      <c r="I5675" s="89" t="str">
        <f>_xlfn.XLOOKUP(O5675,匹配表1065!T:T,匹配表1065!X:X)</f>
        <v>PME2001</v>
      </c>
      <c r="J5675" s="95" t="s">
        <v>77</v>
      </c>
      <c r="K5675" s="89" cm="1">
        <f ca="1" t="array" ref="K5675:L5675">_xlfn.XLOOKUP(J5675,匹配表1065!Y:Y,匹配表1065!AA:AB)</f>
        <v>8</v>
      </c>
      <c r="L5675" s="89" t="str">
        <v>3个月以上</v>
      </c>
      <c r="M5675" s="89" t="s">
        <v>35</v>
      </c>
      <c r="N5675" s="109">
        <v>1</v>
      </c>
      <c r="O5675" s="93" t="str">
        <f>_xlfn.XLOOKUP(P5675,匹配表1065!U:U,匹配表1065!T:T)</f>
        <v>HO00000958</v>
      </c>
      <c r="P5675" s="94" t="s">
        <v>65</v>
      </c>
      <c r="Q5675" s="95" t="s">
        <v>917</v>
      </c>
      <c r="R5675" s="89" t="str">
        <f>_xlfn.XLOOKUP(Q5675,匹配表1065!L:L,匹配表1065!O:O)</f>
        <v>B</v>
      </c>
      <c r="S5675" s="93" t="str">
        <f>IFERROR(_xlfn.XLOOKUP(Q5675,匹配表1065!AI:AI,匹配表1065!AJ:AJ),"绿标")</f>
        <v>黑标</v>
      </c>
      <c r="T5675" s="93" t="str" cm="1">
        <f t="array" ref="T5675:U5675">_xlfn.XLOOKUP(Q5675,匹配表1065!L:L,匹配表1065!M:N)</f>
        <v>脑血管</v>
      </c>
      <c r="U5675" s="94" t="str">
        <v>神经内科</v>
      </c>
      <c r="V5675" s="95" t="s">
        <v>100</v>
      </c>
      <c r="W5675" s="93">
        <f>_xlfn.XLOOKUP(M5675,匹配表1065!D:D,匹配表1065!F:F)*N5675</f>
        <v>4</v>
      </c>
    </row>
    <row r="5676" customHeight="1" spans="1:23">
      <c r="A5676" s="94" t="s">
        <v>877</v>
      </c>
      <c r="B5676" s="106">
        <v>46223</v>
      </c>
      <c r="C5676" s="91" t="str">
        <f t="shared" si="178"/>
        <v>7月第4周</v>
      </c>
      <c r="D5676" s="94" t="s">
        <v>937</v>
      </c>
      <c r="E5676" s="89" t="str">
        <f t="shared" si="179"/>
        <v>7月第4周--周1</v>
      </c>
      <c r="F5676" s="95" t="s">
        <v>27</v>
      </c>
      <c r="G5676" s="89" t="s">
        <v>63</v>
      </c>
      <c r="H5676" s="92" t="str">
        <f>_xlfn.XLOOKUP(O5676,匹配表1065!T:T,匹配表1065!W:W)</f>
        <v>连云港市</v>
      </c>
      <c r="I5676" s="89" t="str">
        <f>_xlfn.XLOOKUP(O5676,匹配表1065!T:T,匹配表1065!X:X)</f>
        <v>PME2042</v>
      </c>
      <c r="J5676" s="95" t="s">
        <v>74</v>
      </c>
      <c r="K5676" s="89" cm="1">
        <f ca="1" t="array" ref="K5676:L5676">_xlfn.XLOOKUP(J5676,匹配表1065!Y:Y,匹配表1065!AA:AB)</f>
        <v>7</v>
      </c>
      <c r="L5676" s="89" t="str">
        <v>3个月以上</v>
      </c>
      <c r="M5676" s="89" t="s">
        <v>35</v>
      </c>
      <c r="N5676" s="109">
        <v>1</v>
      </c>
      <c r="O5676" s="93" t="str">
        <f>_xlfn.XLOOKUP(P5676,匹配表1065!U:U,匹配表1065!T:T)</f>
        <v>HO00001004</v>
      </c>
      <c r="P5676" s="94" t="s">
        <v>75</v>
      </c>
      <c r="Q5676" s="95" t="s">
        <v>561</v>
      </c>
      <c r="R5676" s="89" t="str">
        <f>_xlfn.XLOOKUP(Q5676,匹配表1065!L:L,匹配表1065!O:O)</f>
        <v>C</v>
      </c>
      <c r="S5676" s="93" t="str">
        <f>IFERROR(_xlfn.XLOOKUP(Q5676,匹配表1065!AI:AI,匹配表1065!AJ:AJ),"绿标")</f>
        <v>黑标</v>
      </c>
      <c r="T5676" s="93" t="str" cm="1">
        <f t="array" ref="T5676:U5676">_xlfn.XLOOKUP(Q5676,匹配表1065!L:L,匹配表1065!M:N)</f>
        <v>眩晕</v>
      </c>
      <c r="U5676" s="94" t="str">
        <v>神经内科</v>
      </c>
      <c r="V5676" s="95" t="s">
        <v>100</v>
      </c>
      <c r="W5676" s="93">
        <f>_xlfn.XLOOKUP(M5676,匹配表1065!D:D,匹配表1065!F:F)*N5676</f>
        <v>4</v>
      </c>
    </row>
    <row r="5677" customHeight="1" spans="1:23">
      <c r="A5677" s="94" t="s">
        <v>877</v>
      </c>
      <c r="B5677" s="106">
        <v>46223</v>
      </c>
      <c r="C5677" s="91" t="str">
        <f t="shared" si="178"/>
        <v>7月第4周</v>
      </c>
      <c r="D5677" s="94" t="s">
        <v>937</v>
      </c>
      <c r="E5677" s="89" t="str">
        <f t="shared" si="179"/>
        <v>7月第4周--周1</v>
      </c>
      <c r="F5677" s="95" t="s">
        <v>27</v>
      </c>
      <c r="G5677" s="89" t="s">
        <v>63</v>
      </c>
      <c r="H5677" s="92" t="str">
        <f>_xlfn.XLOOKUP(O5677,匹配表1065!T:T,匹配表1065!W:W)</f>
        <v>徐州市</v>
      </c>
      <c r="I5677" s="89" t="str">
        <f>_xlfn.XLOOKUP(O5677,匹配表1065!T:T,匹配表1065!X:X)</f>
        <v>PME2008</v>
      </c>
      <c r="J5677" s="95" t="s">
        <v>81</v>
      </c>
      <c r="K5677" s="89" cm="1">
        <f ca="1" t="array" ref="K5677:L5677">_xlfn.XLOOKUP(J5677,匹配表1065!Y:Y,匹配表1065!AA:AB)</f>
        <v>19</v>
      </c>
      <c r="L5677" s="89" t="str">
        <v>3个月以上</v>
      </c>
      <c r="M5677" s="89" t="s">
        <v>30</v>
      </c>
      <c r="N5677" s="109">
        <v>1</v>
      </c>
      <c r="O5677" s="93" t="str">
        <f>_xlfn.XLOOKUP(P5677,匹配表1065!U:U,匹配表1065!T:T)</f>
        <v>HO00000989</v>
      </c>
      <c r="P5677" s="94" t="s">
        <v>214</v>
      </c>
      <c r="Q5677" s="95" t="s">
        <v>215</v>
      </c>
      <c r="R5677" s="89" t="str">
        <f>_xlfn.XLOOKUP(Q5677,匹配表1065!L:L,匹配表1065!O:O)</f>
        <v>A</v>
      </c>
      <c r="S5677" s="93" t="str">
        <f>IFERROR(_xlfn.XLOOKUP(Q5677,匹配表1065!AI:AI,匹配表1065!AJ:AJ),"绿标")</f>
        <v>红标</v>
      </c>
      <c r="T5677" s="93" t="str" cm="1">
        <f t="array" ref="T5677:U5677">_xlfn.XLOOKUP(Q5677,匹配表1065!L:L,匹配表1065!M:N)</f>
        <v>头痛</v>
      </c>
      <c r="U5677" s="94" t="str">
        <v>神经内科</v>
      </c>
      <c r="V5677" s="95" t="s">
        <v>100</v>
      </c>
      <c r="W5677" s="93">
        <f>_xlfn.XLOOKUP(M5677,匹配表1065!D:D,匹配表1065!F:F)*N5677</f>
        <v>12</v>
      </c>
    </row>
    <row r="5678" customHeight="1" spans="1:23">
      <c r="A5678" s="94" t="s">
        <v>877</v>
      </c>
      <c r="B5678" s="106">
        <v>46223</v>
      </c>
      <c r="C5678" s="91" t="str">
        <f t="shared" si="178"/>
        <v>7月第4周</v>
      </c>
      <c r="D5678" s="94" t="s">
        <v>937</v>
      </c>
      <c r="E5678" s="89" t="str">
        <f t="shared" si="179"/>
        <v>7月第4周--周1</v>
      </c>
      <c r="F5678" s="95" t="s">
        <v>27</v>
      </c>
      <c r="G5678" s="95" t="s">
        <v>28</v>
      </c>
      <c r="H5678" s="92" t="str">
        <f>_xlfn.XLOOKUP(O5678,匹配表1065!T:T,匹配表1065!W:W)</f>
        <v>南京市</v>
      </c>
      <c r="I5678" s="89" t="str">
        <f>_xlfn.XLOOKUP(O5678,匹配表1065!T:T,匹配表1065!X:X)</f>
        <v>PME2039</v>
      </c>
      <c r="J5678" s="95" t="s">
        <v>39</v>
      </c>
      <c r="K5678" s="89" cm="1">
        <f ca="1" t="array" ref="K5678:L5678">_xlfn.XLOOKUP(J5678,匹配表1065!Y:Y,匹配表1065!AA:AB)</f>
        <v>7</v>
      </c>
      <c r="L5678" s="89" t="str">
        <v>3个月以上</v>
      </c>
      <c r="M5678" s="89" t="s">
        <v>55</v>
      </c>
      <c r="N5678" s="109">
        <v>1</v>
      </c>
      <c r="O5678" s="93" t="str">
        <f>_xlfn.XLOOKUP(P5678,匹配表1065!U:U,匹配表1065!T:T)</f>
        <v>HO00000971</v>
      </c>
      <c r="P5678" s="94" t="s">
        <v>40</v>
      </c>
      <c r="Q5678" s="95" t="s">
        <v>379</v>
      </c>
      <c r="R5678" s="89" t="str">
        <f>_xlfn.XLOOKUP(Q5678,匹配表1065!L:L,匹配表1065!O:O)</f>
        <v>A</v>
      </c>
      <c r="S5678" s="93" t="str">
        <f>IFERROR(_xlfn.XLOOKUP(Q5678,匹配表1065!AI:AI,匹配表1065!AJ:AJ),"绿标")</f>
        <v>绿标</v>
      </c>
      <c r="T5678" s="93" t="str" cm="1">
        <f t="array" ref="T5678:U5678">_xlfn.XLOOKUP(Q5678,匹配表1065!L:L,匹配表1065!M:N)</f>
        <v>头痛</v>
      </c>
      <c r="U5678" s="94" t="str">
        <v>神经内科</v>
      </c>
      <c r="V5678" s="95" t="s">
        <v>42</v>
      </c>
      <c r="W5678" s="93">
        <f>_xlfn.XLOOKUP(M5678,匹配表1065!D:D,匹配表1065!F:F)*N5678</f>
        <v>8</v>
      </c>
    </row>
    <row r="5679" customHeight="1" spans="1:23">
      <c r="A5679" s="94" t="s">
        <v>877</v>
      </c>
      <c r="B5679" s="106">
        <v>46223</v>
      </c>
      <c r="C5679" s="91" t="str">
        <f t="shared" si="178"/>
        <v>7月第4周</v>
      </c>
      <c r="D5679" s="94" t="s">
        <v>937</v>
      </c>
      <c r="E5679" s="89" t="str">
        <f t="shared" si="179"/>
        <v>7月第4周--周1</v>
      </c>
      <c r="F5679" s="95" t="s">
        <v>27</v>
      </c>
      <c r="G5679" s="95" t="s">
        <v>28</v>
      </c>
      <c r="H5679" s="92" t="str">
        <f>_xlfn.XLOOKUP(O5679,匹配表1065!T:T,匹配表1065!W:W)</f>
        <v>常州市</v>
      </c>
      <c r="I5679" s="89" t="str">
        <f>_xlfn.XLOOKUP(O5679,匹配表1065!T:T,匹配表1065!X:X)</f>
        <v>PME2015</v>
      </c>
      <c r="J5679" s="95" t="s">
        <v>45</v>
      </c>
      <c r="K5679" s="89" cm="1">
        <f ca="1" t="array" ref="K5679:L5679">_xlfn.XLOOKUP(J5679,匹配表1065!Y:Y,匹配表1065!AA:AB)</f>
        <v>9</v>
      </c>
      <c r="L5679" s="89" t="str">
        <v>3个月以上</v>
      </c>
      <c r="M5679" s="89" t="s">
        <v>35</v>
      </c>
      <c r="N5679" s="109">
        <v>1</v>
      </c>
      <c r="O5679" s="93" t="str">
        <f>_xlfn.XLOOKUP(P5679,匹配表1065!U:U,匹配表1065!T:T)</f>
        <v>HO00000941</v>
      </c>
      <c r="P5679" s="94" t="s">
        <v>542</v>
      </c>
      <c r="Q5679" s="95" t="s">
        <v>569</v>
      </c>
      <c r="R5679" s="89" t="str">
        <f>_xlfn.XLOOKUP(Q5679,匹配表1065!L:L,匹配表1065!O:O)</f>
        <v>A</v>
      </c>
      <c r="S5679" s="93" t="str">
        <f>IFERROR(_xlfn.XLOOKUP(Q5679,匹配表1065!AI:AI,匹配表1065!AJ:AJ),"绿标")</f>
        <v>红标</v>
      </c>
      <c r="T5679" s="93" t="str" cm="1">
        <f t="array" ref="T5679:U5679">_xlfn.XLOOKUP(Q5679,匹配表1065!L:L,匹配表1065!M:N)</f>
        <v>头痛</v>
      </c>
      <c r="U5679" s="94" t="str">
        <v>神经内科</v>
      </c>
      <c r="V5679" s="95" t="s">
        <v>33</v>
      </c>
      <c r="W5679" s="93">
        <f>_xlfn.XLOOKUP(M5679,匹配表1065!D:D,匹配表1065!F:F)*N5679</f>
        <v>4</v>
      </c>
    </row>
    <row r="5680" customHeight="1" spans="1:23">
      <c r="A5680" s="94" t="s">
        <v>877</v>
      </c>
      <c r="B5680" s="106">
        <v>46223</v>
      </c>
      <c r="C5680" s="91" t="str">
        <f t="shared" si="178"/>
        <v>7月第4周</v>
      </c>
      <c r="D5680" s="94" t="s">
        <v>937</v>
      </c>
      <c r="E5680" s="89" t="str">
        <f t="shared" si="179"/>
        <v>7月第4周--周1</v>
      </c>
      <c r="F5680" s="95" t="s">
        <v>27</v>
      </c>
      <c r="G5680" s="95" t="s">
        <v>28</v>
      </c>
      <c r="H5680" s="92" t="str">
        <f>_xlfn.XLOOKUP(O5680,匹配表1065!T:T,匹配表1065!W:W)</f>
        <v>常州市</v>
      </c>
      <c r="I5680" s="89" t="str">
        <f>_xlfn.XLOOKUP(O5680,匹配表1065!T:T,匹配表1065!X:X)</f>
        <v>PME2015</v>
      </c>
      <c r="J5680" s="95" t="s">
        <v>45</v>
      </c>
      <c r="K5680" s="89" cm="1">
        <f ca="1" t="array" ref="K5680:L5680">_xlfn.XLOOKUP(J5680,匹配表1065!Y:Y,匹配表1065!AA:AB)</f>
        <v>9</v>
      </c>
      <c r="L5680" s="89" t="str">
        <v>3个月以上</v>
      </c>
      <c r="M5680" s="89" t="s">
        <v>55</v>
      </c>
      <c r="N5680" s="109">
        <v>1</v>
      </c>
      <c r="O5680" s="93" t="str">
        <f>_xlfn.XLOOKUP(P5680,匹配表1065!U:U,匹配表1065!T:T)</f>
        <v>HO00000941</v>
      </c>
      <c r="P5680" s="94" t="s">
        <v>542</v>
      </c>
      <c r="Q5680" s="95" t="s">
        <v>939</v>
      </c>
      <c r="R5680" s="89" t="str">
        <f>_xlfn.XLOOKUP(Q5680,匹配表1065!L:L,匹配表1065!O:O)</f>
        <v>B</v>
      </c>
      <c r="S5680" s="93" t="str">
        <f>IFERROR(_xlfn.XLOOKUP(Q5680,匹配表1065!AI:AI,匹配表1065!AJ:AJ),"绿标")</f>
        <v>绿标</v>
      </c>
      <c r="T5680" s="93" t="str" cm="1">
        <f t="array" ref="T5680:U5680">_xlfn.XLOOKUP(Q5680,匹配表1065!L:L,匹配表1065!M:N)</f>
        <v>脑血管</v>
      </c>
      <c r="U5680" s="94" t="str">
        <v>神经内科</v>
      </c>
      <c r="V5680" s="95" t="s">
        <v>42</v>
      </c>
      <c r="W5680" s="93">
        <f>_xlfn.XLOOKUP(M5680,匹配表1065!D:D,匹配表1065!F:F)*N5680</f>
        <v>8</v>
      </c>
    </row>
    <row r="5681" customHeight="1" spans="1:23">
      <c r="A5681" s="94" t="s">
        <v>877</v>
      </c>
      <c r="B5681" s="106">
        <v>46223</v>
      </c>
      <c r="C5681" s="91" t="str">
        <f t="shared" si="178"/>
        <v>7月第4周</v>
      </c>
      <c r="D5681" s="94" t="s">
        <v>937</v>
      </c>
      <c r="E5681" s="89" t="str">
        <f t="shared" si="179"/>
        <v>7月第4周--周1</v>
      </c>
      <c r="F5681" s="95" t="s">
        <v>27</v>
      </c>
      <c r="G5681" s="95" t="s">
        <v>28</v>
      </c>
      <c r="H5681" s="92" t="str">
        <f>_xlfn.XLOOKUP(O5681,匹配表1065!T:T,匹配表1065!W:W)</f>
        <v>南京市</v>
      </c>
      <c r="I5681" s="89" t="str">
        <f>_xlfn.XLOOKUP(O5681,匹配表1065!T:T,匹配表1065!X:X)</f>
        <v>PME2005</v>
      </c>
      <c r="J5681" s="95" t="s">
        <v>54</v>
      </c>
      <c r="K5681" s="89" cm="1">
        <f ca="1" t="array" ref="K5681:L5681">_xlfn.XLOOKUP(J5681,匹配表1065!Y:Y,匹配表1065!AA:AB)</f>
        <v>3</v>
      </c>
      <c r="L5681" s="89" t="str">
        <v>3个月以上</v>
      </c>
      <c r="M5681" s="89" t="s">
        <v>35</v>
      </c>
      <c r="N5681" s="109">
        <v>2</v>
      </c>
      <c r="O5681" s="93" t="str">
        <f>_xlfn.XLOOKUP(P5681,匹配表1065!U:U,匹配表1065!T:T)</f>
        <v>HO00000975</v>
      </c>
      <c r="P5681" s="94" t="s">
        <v>56</v>
      </c>
      <c r="Q5681" s="95" t="s">
        <v>642</v>
      </c>
      <c r="R5681" s="89" t="str">
        <f>_xlfn.XLOOKUP(Q5681,匹配表1065!L:L,匹配表1065!O:O)</f>
        <v>A</v>
      </c>
      <c r="S5681" s="93" t="str">
        <f>IFERROR(_xlfn.XLOOKUP(Q5681,匹配表1065!AI:AI,匹配表1065!AJ:AJ),"绿标")</f>
        <v>绿标</v>
      </c>
      <c r="T5681" s="93" t="str" cm="1">
        <f t="array" ref="T5681:U5681">_xlfn.XLOOKUP(Q5681,匹配表1065!L:L,匹配表1065!M:N)</f>
        <v>头痛</v>
      </c>
      <c r="U5681" s="94" t="str">
        <v>神经内科</v>
      </c>
      <c r="V5681" s="95" t="s">
        <v>33</v>
      </c>
      <c r="W5681" s="93">
        <f>_xlfn.XLOOKUP(M5681,匹配表1065!D:D,匹配表1065!F:F)*N5681</f>
        <v>8</v>
      </c>
    </row>
    <row r="5682" customHeight="1" spans="1:23">
      <c r="A5682" s="94" t="s">
        <v>877</v>
      </c>
      <c r="B5682" s="106">
        <v>46223</v>
      </c>
      <c r="C5682" s="91" t="str">
        <f t="shared" si="178"/>
        <v>7月第4周</v>
      </c>
      <c r="D5682" s="94" t="s">
        <v>937</v>
      </c>
      <c r="E5682" s="89" t="str">
        <f t="shared" si="179"/>
        <v>7月第4周--周1</v>
      </c>
      <c r="F5682" s="95" t="s">
        <v>27</v>
      </c>
      <c r="G5682" s="95" t="s">
        <v>28</v>
      </c>
      <c r="H5682" s="92" t="str">
        <f>_xlfn.XLOOKUP(O5682,匹配表1065!T:T,匹配表1065!W:W)</f>
        <v>扬州市</v>
      </c>
      <c r="I5682" s="89" t="str">
        <f>_xlfn.XLOOKUP(O5682,匹配表1065!T:T,匹配表1065!X:X)</f>
        <v>PME2012</v>
      </c>
      <c r="J5682" s="95" t="s">
        <v>60</v>
      </c>
      <c r="K5682" s="89" cm="1">
        <f ca="1" t="array" ref="K5682:L5682">_xlfn.XLOOKUP(J5682,匹配表1065!Y:Y,匹配表1065!AA:AB)</f>
        <v>13</v>
      </c>
      <c r="L5682" s="89" t="str">
        <v>3个月以上</v>
      </c>
      <c r="M5682" s="89" t="s">
        <v>30</v>
      </c>
      <c r="N5682" s="109">
        <v>1</v>
      </c>
      <c r="O5682" s="93" t="str">
        <f>_xlfn.XLOOKUP(P5682,匹配表1065!U:U,匹配表1065!T:T)</f>
        <v>HO00000968</v>
      </c>
      <c r="P5682" s="94" t="s">
        <v>61</v>
      </c>
      <c r="Q5682" s="95" t="s">
        <v>406</v>
      </c>
      <c r="R5682" s="89" t="str">
        <f>_xlfn.XLOOKUP(Q5682,匹配表1065!L:L,匹配表1065!O:O)</f>
        <v>B</v>
      </c>
      <c r="S5682" s="93" t="str">
        <f>IFERROR(_xlfn.XLOOKUP(Q5682,匹配表1065!AI:AI,匹配表1065!AJ:AJ),"绿标")</f>
        <v>红标</v>
      </c>
      <c r="T5682" s="93" t="str" cm="1">
        <f t="array" ref="T5682:U5682">_xlfn.XLOOKUP(Q5682,匹配表1065!L:L,匹配表1065!M:N)</f>
        <v>脑血管</v>
      </c>
      <c r="U5682" s="94" t="str">
        <v>神经内科</v>
      </c>
      <c r="V5682" s="95" t="s">
        <v>33</v>
      </c>
      <c r="W5682" s="93">
        <f>_xlfn.XLOOKUP(M5682,匹配表1065!D:D,匹配表1065!F:F)*N5682</f>
        <v>12</v>
      </c>
    </row>
    <row r="5683" customHeight="1" spans="1:23">
      <c r="A5683" s="94" t="s">
        <v>877</v>
      </c>
      <c r="B5683" s="106">
        <v>46223</v>
      </c>
      <c r="C5683" s="91" t="str">
        <f t="shared" si="178"/>
        <v>7月第4周</v>
      </c>
      <c r="D5683" s="94" t="s">
        <v>937</v>
      </c>
      <c r="E5683" s="89" t="str">
        <f t="shared" si="179"/>
        <v>7月第4周--周1</v>
      </c>
      <c r="F5683" s="95" t="s">
        <v>27</v>
      </c>
      <c r="G5683" s="95" t="s">
        <v>28</v>
      </c>
      <c r="H5683" s="92" t="str">
        <f>_xlfn.XLOOKUP(O5683,匹配表1065!T:T,匹配表1065!W:W)</f>
        <v>南京市</v>
      </c>
      <c r="I5683" s="89" t="str">
        <f>_xlfn.XLOOKUP(O5683,匹配表1065!T:T,匹配表1065!X:X)</f>
        <v>PME2006</v>
      </c>
      <c r="J5683" s="95" t="s">
        <v>29</v>
      </c>
      <c r="K5683" s="89" cm="1">
        <f ca="1" t="array" ref="K5683:L5683">_xlfn.XLOOKUP(J5683,匹配表1065!Y:Y,匹配表1065!AA:AB)</f>
        <v>15</v>
      </c>
      <c r="L5683" s="89" t="str">
        <v>3个月以上</v>
      </c>
      <c r="M5683" s="89" t="s">
        <v>55</v>
      </c>
      <c r="N5683" s="109">
        <v>1</v>
      </c>
      <c r="O5683" s="93" t="str">
        <f>_xlfn.XLOOKUP(P5683,匹配表1065!U:U,匹配表1065!T:T)</f>
        <v>HO00000959</v>
      </c>
      <c r="P5683" s="94" t="s">
        <v>196</v>
      </c>
      <c r="Q5683" s="95" t="s">
        <v>197</v>
      </c>
      <c r="R5683" s="89" t="str">
        <f>_xlfn.XLOOKUP(Q5683,匹配表1065!L:L,匹配表1065!O:O)</f>
        <v>C</v>
      </c>
      <c r="S5683" s="93" t="str">
        <f>IFERROR(_xlfn.XLOOKUP(Q5683,匹配表1065!AI:AI,匹配表1065!AJ:AJ),"绿标")</f>
        <v>红标</v>
      </c>
      <c r="T5683" s="93" t="str" cm="1">
        <f t="array" ref="T5683:U5683">_xlfn.XLOOKUP(Q5683,匹配表1065!L:L,匹配表1065!M:N)</f>
        <v>眩晕</v>
      </c>
      <c r="U5683" s="94" t="str">
        <v>神经内科</v>
      </c>
      <c r="V5683" s="95" t="s">
        <v>100</v>
      </c>
      <c r="W5683" s="93">
        <f>_xlfn.XLOOKUP(M5683,匹配表1065!D:D,匹配表1065!F:F)*N5683</f>
        <v>8</v>
      </c>
    </row>
    <row r="5684" customHeight="1" spans="1:23">
      <c r="A5684" s="94" t="s">
        <v>877</v>
      </c>
      <c r="B5684" s="106">
        <v>46223</v>
      </c>
      <c r="C5684" s="91" t="str">
        <f t="shared" si="178"/>
        <v>7月第4周</v>
      </c>
      <c r="D5684" s="94" t="s">
        <v>937</v>
      </c>
      <c r="E5684" s="89" t="str">
        <f t="shared" si="179"/>
        <v>7月第4周--周1</v>
      </c>
      <c r="F5684" s="95" t="s">
        <v>27</v>
      </c>
      <c r="G5684" s="95" t="s">
        <v>28</v>
      </c>
      <c r="H5684" s="92" t="str">
        <f>_xlfn.XLOOKUP(O5684,匹配表1065!T:T,匹配表1065!W:W)</f>
        <v>南京市</v>
      </c>
      <c r="I5684" s="89" t="str">
        <f>_xlfn.XLOOKUP(O5684,匹配表1065!T:T,匹配表1065!X:X)</f>
        <v>PME2006</v>
      </c>
      <c r="J5684" s="95" t="s">
        <v>29</v>
      </c>
      <c r="K5684" s="89" cm="1">
        <f ca="1" t="array" ref="K5684:L5684">_xlfn.XLOOKUP(J5684,匹配表1065!Y:Y,匹配表1065!AA:AB)</f>
        <v>15</v>
      </c>
      <c r="L5684" s="89" t="str">
        <v>3个月以上</v>
      </c>
      <c r="M5684" s="89" t="s">
        <v>35</v>
      </c>
      <c r="N5684" s="109">
        <v>1</v>
      </c>
      <c r="O5684" s="93" t="str">
        <f>_xlfn.XLOOKUP(P5684,匹配表1065!U:U,匹配表1065!T:T)</f>
        <v>HO00000959</v>
      </c>
      <c r="P5684" s="94" t="s">
        <v>196</v>
      </c>
      <c r="Q5684" s="95" t="s">
        <v>838</v>
      </c>
      <c r="R5684" s="89" t="str">
        <f>_xlfn.XLOOKUP(Q5684,匹配表1065!L:L,匹配表1065!O:O)</f>
        <v>B</v>
      </c>
      <c r="S5684" s="93" t="str">
        <f>IFERROR(_xlfn.XLOOKUP(Q5684,匹配表1065!AI:AI,匹配表1065!AJ:AJ),"绿标")</f>
        <v>黑标</v>
      </c>
      <c r="T5684" s="93" t="str" cm="1">
        <f t="array" ref="T5684:U5684">_xlfn.XLOOKUP(Q5684,匹配表1065!L:L,匹配表1065!M:N)</f>
        <v>脑血管</v>
      </c>
      <c r="U5684" s="94" t="str">
        <v>神经内科</v>
      </c>
      <c r="V5684" s="95" t="s">
        <v>58</v>
      </c>
      <c r="W5684" s="93">
        <f>_xlfn.XLOOKUP(M5684,匹配表1065!D:D,匹配表1065!F:F)*N5684</f>
        <v>4</v>
      </c>
    </row>
    <row r="5685" customHeight="1" spans="1:23">
      <c r="A5685" s="94" t="s">
        <v>877</v>
      </c>
      <c r="B5685" s="106">
        <v>46223</v>
      </c>
      <c r="C5685" s="91" t="str">
        <f t="shared" ref="C5685:C5748" si="180">MONTH(B5685)&amp;TEXT(WEEKNUM(B5685,2)-WEEKNUM(B5685+1-DAY(B5685),2)+1,"月第0周")</f>
        <v>7月第4周</v>
      </c>
      <c r="D5685" s="94" t="s">
        <v>937</v>
      </c>
      <c r="E5685" s="89" t="str">
        <f t="shared" ref="E5685:E5748" si="181">D5685&amp;"--"&amp;"周"&amp;WEEKDAY(B5685,2)</f>
        <v>7月第4周--周1</v>
      </c>
      <c r="F5685" s="95" t="s">
        <v>27</v>
      </c>
      <c r="G5685" s="95" t="s">
        <v>28</v>
      </c>
      <c r="H5685" s="92" t="str">
        <f>_xlfn.XLOOKUP(O5685,匹配表1065!T:T,匹配表1065!W:W)</f>
        <v>南京市</v>
      </c>
      <c r="I5685" s="89" t="str">
        <f>_xlfn.XLOOKUP(O5685,匹配表1065!T:T,匹配表1065!X:X)</f>
        <v>PME2004</v>
      </c>
      <c r="J5685" s="102" t="s">
        <v>889</v>
      </c>
      <c r="K5685" s="89" t="e" cm="1">
        <f ca="1" t="array" ref="K5685">_xlfn.XLOOKUP(J5685,匹配表1065!Y:Y,匹配表1065!AA:AB)</f>
        <v>#N/A</v>
      </c>
      <c r="L5685" s="89"/>
      <c r="M5685" s="89" t="s">
        <v>35</v>
      </c>
      <c r="N5685" s="109">
        <v>1</v>
      </c>
      <c r="O5685" s="93" t="str">
        <f>_xlfn.XLOOKUP(P5685,匹配表1065!U:U,匹配表1065!T:T)</f>
        <v>HO00000972</v>
      </c>
      <c r="P5685" s="94" t="s">
        <v>36</v>
      </c>
      <c r="Q5685" s="95" t="s">
        <v>37</v>
      </c>
      <c r="R5685" s="89" t="str">
        <f>_xlfn.XLOOKUP(Q5685,匹配表1065!L:L,匹配表1065!O:O)</f>
        <v>A</v>
      </c>
      <c r="S5685" s="93" t="str">
        <f>IFERROR(_xlfn.XLOOKUP(Q5685,匹配表1065!AI:AI,匹配表1065!AJ:AJ),"绿标")</f>
        <v>绿标</v>
      </c>
      <c r="T5685" s="93" t="str" cm="1">
        <f t="array" ref="T5685:U5685">_xlfn.XLOOKUP(Q5685,匹配表1065!L:L,匹配表1065!M:N)</f>
        <v>头痛</v>
      </c>
      <c r="U5685" s="94" t="str">
        <v>神经内科</v>
      </c>
      <c r="V5685" s="95" t="s">
        <v>33</v>
      </c>
      <c r="W5685" s="93">
        <f>_xlfn.XLOOKUP(M5685,匹配表1065!D:D,匹配表1065!F:F)*N5685</f>
        <v>4</v>
      </c>
    </row>
    <row r="5686" customHeight="1" spans="1:23">
      <c r="A5686" s="94" t="s">
        <v>877</v>
      </c>
      <c r="B5686" s="106">
        <v>46223</v>
      </c>
      <c r="C5686" s="91" t="str">
        <f t="shared" si="180"/>
        <v>7月第4周</v>
      </c>
      <c r="D5686" s="94" t="s">
        <v>937</v>
      </c>
      <c r="E5686" s="89" t="str">
        <f t="shared" si="181"/>
        <v>7月第4周--周1</v>
      </c>
      <c r="F5686" s="95" t="s">
        <v>27</v>
      </c>
      <c r="G5686" s="92" t="s">
        <v>92</v>
      </c>
      <c r="H5686" s="92" t="str">
        <f>_xlfn.XLOOKUP(O5686,匹配表1065!T:T,匹配表1065!W:W)</f>
        <v>合肥市</v>
      </c>
      <c r="I5686" s="89" t="str">
        <f>_xlfn.XLOOKUP(O5686,匹配表1065!T:T,匹配表1065!X:X)</f>
        <v>PME2007</v>
      </c>
      <c r="J5686" s="95" t="s">
        <v>93</v>
      </c>
      <c r="K5686" s="89" cm="1">
        <f ca="1" t="array" ref="K5686:L5686">_xlfn.XLOOKUP(J5686,匹配表1065!Y:Y,匹配表1065!AA:AB)</f>
        <v>9</v>
      </c>
      <c r="L5686" s="89" t="str">
        <v>3个月以上</v>
      </c>
      <c r="M5686" s="89" t="s">
        <v>30</v>
      </c>
      <c r="N5686" s="109">
        <v>1</v>
      </c>
      <c r="O5686" s="93" t="str">
        <f>_xlfn.XLOOKUP(P5686,匹配表1065!U:U,匹配表1065!T:T)</f>
        <v>HO00000001</v>
      </c>
      <c r="P5686" s="94" t="s">
        <v>94</v>
      </c>
      <c r="Q5686" s="95" t="s">
        <v>207</v>
      </c>
      <c r="R5686" s="89" t="str">
        <f>_xlfn.XLOOKUP(Q5686,匹配表1065!L:L,匹配表1065!O:O)</f>
        <v>C</v>
      </c>
      <c r="S5686" s="93" t="str">
        <f>IFERROR(_xlfn.XLOOKUP(Q5686,匹配表1065!AI:AI,匹配表1065!AJ:AJ),"绿标")</f>
        <v>红标</v>
      </c>
      <c r="T5686" s="93" t="str" cm="1">
        <f t="array" ref="T5686:U5686">_xlfn.XLOOKUP(Q5686,匹配表1065!L:L,匹配表1065!M:N)</f>
        <v>眩晕</v>
      </c>
      <c r="U5686" s="94" t="str">
        <v>神经内科</v>
      </c>
      <c r="V5686" s="95" t="s">
        <v>42</v>
      </c>
      <c r="W5686" s="93">
        <f>_xlfn.XLOOKUP(M5686,匹配表1065!D:D,匹配表1065!F:F)*N5686</f>
        <v>12</v>
      </c>
    </row>
    <row r="5687" customHeight="1" spans="1:23">
      <c r="A5687" s="94" t="s">
        <v>877</v>
      </c>
      <c r="B5687" s="106">
        <v>46223</v>
      </c>
      <c r="C5687" s="91" t="str">
        <f t="shared" si="180"/>
        <v>7月第4周</v>
      </c>
      <c r="D5687" s="94" t="s">
        <v>937</v>
      </c>
      <c r="E5687" s="89" t="str">
        <f t="shared" si="181"/>
        <v>7月第4周--周1</v>
      </c>
      <c r="F5687" s="95" t="s">
        <v>27</v>
      </c>
      <c r="G5687" s="92" t="s">
        <v>92</v>
      </c>
      <c r="H5687" s="92" t="str">
        <f>_xlfn.XLOOKUP(O5687,匹配表1065!T:T,匹配表1065!W:W)</f>
        <v>合肥市</v>
      </c>
      <c r="I5687" s="89" t="str">
        <f>_xlfn.XLOOKUP(O5687,匹配表1065!T:T,匹配表1065!X:X)</f>
        <v>PME2007</v>
      </c>
      <c r="J5687" s="95" t="s">
        <v>93</v>
      </c>
      <c r="K5687" s="89" cm="1">
        <f ca="1" t="array" ref="K5687:L5687">_xlfn.XLOOKUP(J5687,匹配表1065!Y:Y,匹配表1065!AA:AB)</f>
        <v>9</v>
      </c>
      <c r="L5687" s="89" t="str">
        <v>3个月以上</v>
      </c>
      <c r="M5687" s="89" t="s">
        <v>55</v>
      </c>
      <c r="N5687" s="109">
        <v>1</v>
      </c>
      <c r="O5687" s="93" t="str">
        <f>_xlfn.XLOOKUP(P5687,匹配表1065!U:U,匹配表1065!T:T)</f>
        <v>HO00000001</v>
      </c>
      <c r="P5687" s="94" t="s">
        <v>94</v>
      </c>
      <c r="Q5687" s="95" t="s">
        <v>96</v>
      </c>
      <c r="R5687" s="89" t="str">
        <f>_xlfn.XLOOKUP(Q5687,匹配表1065!L:L,匹配表1065!O:O)</f>
        <v>B</v>
      </c>
      <c r="S5687" s="93" t="str">
        <f>IFERROR(_xlfn.XLOOKUP(Q5687,匹配表1065!AI:AI,匹配表1065!AJ:AJ),"绿标")</f>
        <v>黑标</v>
      </c>
      <c r="T5687" s="93" t="str" cm="1">
        <f t="array" ref="T5687:U5687">_xlfn.XLOOKUP(Q5687,匹配表1065!L:L,匹配表1065!M:N)</f>
        <v>脑血管</v>
      </c>
      <c r="U5687" s="94" t="str">
        <v>神经内科</v>
      </c>
      <c r="V5687" s="95" t="s">
        <v>42</v>
      </c>
      <c r="W5687" s="93">
        <f>_xlfn.XLOOKUP(M5687,匹配表1065!D:D,匹配表1065!F:F)*N5687</f>
        <v>8</v>
      </c>
    </row>
    <row r="5688" customHeight="1" spans="1:23">
      <c r="A5688" s="94" t="s">
        <v>877</v>
      </c>
      <c r="B5688" s="106">
        <v>46223</v>
      </c>
      <c r="C5688" s="91" t="str">
        <f t="shared" si="180"/>
        <v>7月第4周</v>
      </c>
      <c r="D5688" s="94" t="s">
        <v>937</v>
      </c>
      <c r="E5688" s="89" t="str">
        <f t="shared" si="181"/>
        <v>7月第4周--周1</v>
      </c>
      <c r="F5688" s="95" t="s">
        <v>27</v>
      </c>
      <c r="G5688" s="92" t="s">
        <v>92</v>
      </c>
      <c r="H5688" s="92" t="str">
        <f>_xlfn.XLOOKUP(O5688,匹配表1065!T:T,匹配表1065!W:W)</f>
        <v>合肥市</v>
      </c>
      <c r="I5688" s="89" t="str">
        <f>_xlfn.XLOOKUP(O5688,匹配表1065!T:T,匹配表1065!X:X)</f>
        <v>PME2048</v>
      </c>
      <c r="J5688" s="95" t="s">
        <v>547</v>
      </c>
      <c r="K5688" s="89" cm="1">
        <f ca="1" t="array" ref="K5688:L5688">_xlfn.XLOOKUP(J5688,匹配表1065!Y:Y,匹配表1065!AA:AB)</f>
        <v>4</v>
      </c>
      <c r="L5688" s="89" t="str">
        <v>3个月以上</v>
      </c>
      <c r="M5688" s="89" t="s">
        <v>35</v>
      </c>
      <c r="N5688" s="109">
        <v>1</v>
      </c>
      <c r="O5688" s="93" t="str">
        <f>_xlfn.XLOOKUP(P5688,匹配表1065!U:U,匹配表1065!T:T)</f>
        <v>HO00002956</v>
      </c>
      <c r="P5688" s="94" t="s">
        <v>285</v>
      </c>
      <c r="Q5688" s="95" t="s">
        <v>548</v>
      </c>
      <c r="R5688" s="89" t="str">
        <f>_xlfn.XLOOKUP(Q5688,匹配表1065!L:L,匹配表1065!O:O)</f>
        <v>B</v>
      </c>
      <c r="S5688" s="93" t="str">
        <f>IFERROR(_xlfn.XLOOKUP(Q5688,匹配表1065!AI:AI,匹配表1065!AJ:AJ),"绿标")</f>
        <v>绿标</v>
      </c>
      <c r="T5688" s="93" t="str" cm="1">
        <f t="array" ref="T5688:U5688">_xlfn.XLOOKUP(Q5688,匹配表1065!L:L,匹配表1065!M:N)</f>
        <v>脑血管</v>
      </c>
      <c r="U5688" s="94" t="str">
        <v>神经内科</v>
      </c>
      <c r="V5688" s="95" t="s">
        <v>33</v>
      </c>
      <c r="W5688" s="93">
        <f>_xlfn.XLOOKUP(M5688,匹配表1065!D:D,匹配表1065!F:F)*N5688</f>
        <v>4</v>
      </c>
    </row>
    <row r="5689" customHeight="1" spans="1:23">
      <c r="A5689" s="94" t="s">
        <v>877</v>
      </c>
      <c r="B5689" s="106">
        <v>46223</v>
      </c>
      <c r="C5689" s="91" t="str">
        <f t="shared" si="180"/>
        <v>7月第4周</v>
      </c>
      <c r="D5689" s="94" t="s">
        <v>937</v>
      </c>
      <c r="E5689" s="89" t="str">
        <f t="shared" si="181"/>
        <v>7月第4周--周1</v>
      </c>
      <c r="F5689" s="95" t="s">
        <v>27</v>
      </c>
      <c r="G5689" s="92" t="s">
        <v>92</v>
      </c>
      <c r="H5689" s="92" t="str">
        <f>_xlfn.XLOOKUP(O5689,匹配表1065!T:T,匹配表1065!W:W)</f>
        <v>合肥市</v>
      </c>
      <c r="I5689" s="89" t="str">
        <f>_xlfn.XLOOKUP(O5689,匹配表1065!T:T,匹配表1065!X:X)</f>
        <v>PME2048</v>
      </c>
      <c r="J5689" s="95" t="s">
        <v>547</v>
      </c>
      <c r="K5689" s="89" cm="1">
        <f ca="1" t="array" ref="K5689:L5689">_xlfn.XLOOKUP(J5689,匹配表1065!Y:Y,匹配表1065!AA:AB)</f>
        <v>4</v>
      </c>
      <c r="L5689" s="89" t="str">
        <v>3个月以上</v>
      </c>
      <c r="M5689" s="89" t="s">
        <v>35</v>
      </c>
      <c r="N5689" s="109">
        <v>1</v>
      </c>
      <c r="O5689" s="93" t="str">
        <f>_xlfn.XLOOKUP(P5689,匹配表1065!U:U,匹配表1065!T:T)</f>
        <v>HO00002956</v>
      </c>
      <c r="P5689" s="94" t="s">
        <v>285</v>
      </c>
      <c r="Q5689" s="95" t="s">
        <v>793</v>
      </c>
      <c r="R5689" s="89" t="str">
        <f>_xlfn.XLOOKUP(Q5689,匹配表1065!L:L,匹配表1065!O:O)</f>
        <v>B</v>
      </c>
      <c r="S5689" s="93" t="str">
        <f>IFERROR(_xlfn.XLOOKUP(Q5689,匹配表1065!AI:AI,匹配表1065!AJ:AJ),"绿标")</f>
        <v>绿标</v>
      </c>
      <c r="T5689" s="93" t="str" cm="1">
        <f t="array" ref="T5689:U5689">_xlfn.XLOOKUP(Q5689,匹配表1065!L:L,匹配表1065!M:N)</f>
        <v>脑血管</v>
      </c>
      <c r="U5689" s="94" t="str">
        <v>神经内科</v>
      </c>
      <c r="V5689" s="95" t="s">
        <v>33</v>
      </c>
      <c r="W5689" s="93">
        <f>_xlfn.XLOOKUP(M5689,匹配表1065!D:D,匹配表1065!F:F)*N5689</f>
        <v>4</v>
      </c>
    </row>
    <row r="5690" customHeight="1" spans="1:23">
      <c r="A5690" s="94" t="s">
        <v>877</v>
      </c>
      <c r="B5690" s="106">
        <v>46223</v>
      </c>
      <c r="C5690" s="91" t="str">
        <f t="shared" si="180"/>
        <v>7月第4周</v>
      </c>
      <c r="D5690" s="94" t="s">
        <v>937</v>
      </c>
      <c r="E5690" s="89" t="str">
        <f t="shared" si="181"/>
        <v>7月第4周--周1</v>
      </c>
      <c r="F5690" s="95" t="s">
        <v>27</v>
      </c>
      <c r="G5690" s="92" t="s">
        <v>92</v>
      </c>
      <c r="H5690" s="92" t="str">
        <f>_xlfn.XLOOKUP(O5690,匹配表1065!T:T,匹配表1065!W:W)</f>
        <v>合肥市</v>
      </c>
      <c r="I5690" s="89" t="str">
        <f>_xlfn.XLOOKUP(O5690,匹配表1065!T:T,匹配表1065!X:X)</f>
        <v>PME2047</v>
      </c>
      <c r="J5690" s="95" t="s">
        <v>97</v>
      </c>
      <c r="K5690" s="89" cm="1">
        <f ca="1" t="array" ref="K5690:L5690">_xlfn.XLOOKUP(J5690,匹配表1065!Y:Y,匹配表1065!AA:AB)</f>
        <v>2</v>
      </c>
      <c r="L5690" s="89" t="str">
        <v>3个月以内</v>
      </c>
      <c r="M5690" s="89" t="s">
        <v>35</v>
      </c>
      <c r="N5690" s="109">
        <v>1</v>
      </c>
      <c r="O5690" s="93" t="str">
        <f>_xlfn.XLOOKUP(P5690,匹配表1065!U:U,匹配表1065!T:T)</f>
        <v>HO00000005</v>
      </c>
      <c r="P5690" s="94" t="s">
        <v>98</v>
      </c>
      <c r="Q5690" s="95" t="s">
        <v>345</v>
      </c>
      <c r="R5690" s="89" t="str">
        <f>_xlfn.XLOOKUP(Q5690,匹配表1065!L:L,匹配表1065!O:O)</f>
        <v>B</v>
      </c>
      <c r="S5690" s="93" t="str">
        <f>IFERROR(_xlfn.XLOOKUP(Q5690,匹配表1065!AI:AI,匹配表1065!AJ:AJ),"绿标")</f>
        <v>绿标</v>
      </c>
      <c r="T5690" s="93" t="str" cm="1">
        <f t="array" ref="T5690:U5690">_xlfn.XLOOKUP(Q5690,匹配表1065!L:L,匹配表1065!M:N)</f>
        <v>脑血管</v>
      </c>
      <c r="U5690" s="94" t="str">
        <v>神经内科</v>
      </c>
      <c r="V5690" s="95" t="s">
        <v>33</v>
      </c>
      <c r="W5690" s="93">
        <f>_xlfn.XLOOKUP(M5690,匹配表1065!D:D,匹配表1065!F:F)*N5690</f>
        <v>4</v>
      </c>
    </row>
    <row r="5691" customHeight="1" spans="1:23">
      <c r="A5691" s="94" t="s">
        <v>877</v>
      </c>
      <c r="B5691" s="106">
        <v>46223</v>
      </c>
      <c r="C5691" s="91" t="str">
        <f t="shared" si="180"/>
        <v>7月第4周</v>
      </c>
      <c r="D5691" s="94" t="s">
        <v>937</v>
      </c>
      <c r="E5691" s="89" t="str">
        <f t="shared" si="181"/>
        <v>7月第4周--周1</v>
      </c>
      <c r="F5691" s="95" t="s">
        <v>27</v>
      </c>
      <c r="G5691" s="95" t="s">
        <v>136</v>
      </c>
      <c r="H5691" s="92" t="str">
        <f>_xlfn.XLOOKUP(O5691,匹配表1065!T:T,匹配表1065!W:W)</f>
        <v>青岛市</v>
      </c>
      <c r="I5691" s="89" t="str">
        <f>_xlfn.XLOOKUP(O5691,匹配表1065!T:T,匹配表1065!X:X)</f>
        <v>PME2032</v>
      </c>
      <c r="J5691" s="95" t="s">
        <v>143</v>
      </c>
      <c r="K5691" s="89" cm="1">
        <f ca="1" t="array" ref="K5691:L5691">_xlfn.XLOOKUP(J5691,匹配表1065!Y:Y,匹配表1065!AA:AB)</f>
        <v>31</v>
      </c>
      <c r="L5691" s="89" t="str">
        <v>3个月以上</v>
      </c>
      <c r="M5691" s="89" t="s">
        <v>30</v>
      </c>
      <c r="N5691" s="109">
        <v>1</v>
      </c>
      <c r="O5691" s="93" t="str">
        <f>_xlfn.XLOOKUP(P5691,匹配表1065!U:U,匹配表1065!T:T)</f>
        <v>HO00001482</v>
      </c>
      <c r="P5691" s="94" t="s">
        <v>146</v>
      </c>
      <c r="Q5691" s="95" t="s">
        <v>249</v>
      </c>
      <c r="R5691" s="89" t="str">
        <f>_xlfn.XLOOKUP(Q5691,匹配表1065!L:L,匹配表1065!O:O)</f>
        <v>C</v>
      </c>
      <c r="S5691" s="93" t="str">
        <f>IFERROR(_xlfn.XLOOKUP(Q5691,匹配表1065!AI:AI,匹配表1065!AJ:AJ),"绿标")</f>
        <v>绿标</v>
      </c>
      <c r="T5691" s="93" t="str" cm="1">
        <f t="array" ref="T5691:U5691">_xlfn.XLOOKUP(Q5691,匹配表1065!L:L,匹配表1065!M:N)</f>
        <v>眩晕</v>
      </c>
      <c r="U5691" s="94" t="str">
        <v>耳鼻喉科</v>
      </c>
      <c r="V5691" s="95" t="s">
        <v>100</v>
      </c>
      <c r="W5691" s="93">
        <f>_xlfn.XLOOKUP(M5691,匹配表1065!D:D,匹配表1065!F:F)*N5691</f>
        <v>12</v>
      </c>
    </row>
    <row r="5692" customHeight="1" spans="1:23">
      <c r="A5692" s="94" t="s">
        <v>877</v>
      </c>
      <c r="B5692" s="106">
        <v>46223</v>
      </c>
      <c r="C5692" s="91" t="str">
        <f t="shared" si="180"/>
        <v>7月第4周</v>
      </c>
      <c r="D5692" s="94" t="s">
        <v>937</v>
      </c>
      <c r="E5692" s="89" t="str">
        <f t="shared" si="181"/>
        <v>7月第4周--周1</v>
      </c>
      <c r="F5692" s="95" t="s">
        <v>27</v>
      </c>
      <c r="G5692" s="95" t="s">
        <v>136</v>
      </c>
      <c r="H5692" s="92" t="str">
        <f>_xlfn.XLOOKUP(O5692,匹配表1065!T:T,匹配表1065!W:W)</f>
        <v>青岛市</v>
      </c>
      <c r="I5692" s="89" t="str">
        <f>_xlfn.XLOOKUP(O5692,匹配表1065!T:T,匹配表1065!X:X)</f>
        <v>PME2032</v>
      </c>
      <c r="J5692" s="95" t="s">
        <v>143</v>
      </c>
      <c r="K5692" s="89" cm="1">
        <f ca="1" t="array" ref="K5692:L5692">_xlfn.XLOOKUP(J5692,匹配表1065!Y:Y,匹配表1065!AA:AB)</f>
        <v>31</v>
      </c>
      <c r="L5692" s="89" t="str">
        <v>3个月以上</v>
      </c>
      <c r="M5692" s="89" t="s">
        <v>30</v>
      </c>
      <c r="N5692" s="109">
        <v>1</v>
      </c>
      <c r="O5692" s="93" t="str">
        <f>_xlfn.XLOOKUP(P5692,匹配表1065!U:U,匹配表1065!T:T)</f>
        <v>HO00001482</v>
      </c>
      <c r="P5692" s="94" t="s">
        <v>146</v>
      </c>
      <c r="Q5692" s="95" t="s">
        <v>147</v>
      </c>
      <c r="R5692" s="89" t="str">
        <f>_xlfn.XLOOKUP(Q5692,匹配表1065!L:L,匹配表1065!O:O)</f>
        <v>A</v>
      </c>
      <c r="S5692" s="93" t="str">
        <f>IFERROR(_xlfn.XLOOKUP(Q5692,匹配表1065!AI:AI,匹配表1065!AJ:AJ),"绿标")</f>
        <v>红标</v>
      </c>
      <c r="T5692" s="93" t="str" cm="1">
        <f t="array" ref="T5692:U5692">_xlfn.XLOOKUP(Q5692,匹配表1065!L:L,匹配表1065!M:N)</f>
        <v>头痛</v>
      </c>
      <c r="U5692" s="94" t="str">
        <v>神经内科</v>
      </c>
      <c r="V5692" s="95" t="s">
        <v>933</v>
      </c>
      <c r="W5692" s="93">
        <f>_xlfn.XLOOKUP(M5692,匹配表1065!D:D,匹配表1065!F:F)*N5692</f>
        <v>12</v>
      </c>
    </row>
    <row r="5693" customHeight="1" spans="1:23">
      <c r="A5693" s="94" t="s">
        <v>877</v>
      </c>
      <c r="B5693" s="106">
        <v>46223</v>
      </c>
      <c r="C5693" s="91" t="str">
        <f t="shared" si="180"/>
        <v>7月第4周</v>
      </c>
      <c r="D5693" s="94" t="s">
        <v>937</v>
      </c>
      <c r="E5693" s="89" t="str">
        <f t="shared" si="181"/>
        <v>7月第4周--周1</v>
      </c>
      <c r="F5693" s="95" t="s">
        <v>27</v>
      </c>
      <c r="G5693" s="95" t="s">
        <v>136</v>
      </c>
      <c r="H5693" s="92" t="str">
        <f>_xlfn.XLOOKUP(O5693,匹配表1065!T:T,匹配表1065!W:W)</f>
        <v>淄博市</v>
      </c>
      <c r="I5693" s="89" t="str">
        <f>_xlfn.XLOOKUP(O5693,匹配表1065!T:T,匹配表1065!X:X)</f>
        <v>PME2043</v>
      </c>
      <c r="J5693" s="95" t="s">
        <v>140</v>
      </c>
      <c r="K5693" s="89" cm="1">
        <f ca="1" t="array" ref="K5693:L5693">_xlfn.XLOOKUP(J5693,匹配表1065!Y:Y,匹配表1065!AA:AB)</f>
        <v>9</v>
      </c>
      <c r="L5693" s="89" t="str">
        <v>3个月以上</v>
      </c>
      <c r="M5693" s="89" t="s">
        <v>30</v>
      </c>
      <c r="N5693" s="109">
        <v>1</v>
      </c>
      <c r="O5693" s="93" t="str">
        <f>_xlfn.XLOOKUP(P5693,匹配表1065!U:U,匹配表1065!T:T)</f>
        <v>HO00001431</v>
      </c>
      <c r="P5693" s="94" t="s">
        <v>244</v>
      </c>
      <c r="Q5693" s="95" t="s">
        <v>567</v>
      </c>
      <c r="R5693" s="89" t="str">
        <f>_xlfn.XLOOKUP(Q5693,匹配表1065!L:L,匹配表1065!O:O)</f>
        <v>A</v>
      </c>
      <c r="S5693" s="93" t="str">
        <f>IFERROR(_xlfn.XLOOKUP(Q5693,匹配表1065!AI:AI,匹配表1065!AJ:AJ),"绿标")</f>
        <v>红标</v>
      </c>
      <c r="T5693" s="93" t="str" cm="1">
        <f t="array" ref="T5693:U5693">_xlfn.XLOOKUP(Q5693,匹配表1065!L:L,匹配表1065!M:N)</f>
        <v>头痛</v>
      </c>
      <c r="U5693" s="94" t="str">
        <v>神经内科</v>
      </c>
      <c r="V5693" s="95" t="s">
        <v>67</v>
      </c>
      <c r="W5693" s="93">
        <f>_xlfn.XLOOKUP(M5693,匹配表1065!D:D,匹配表1065!F:F)*N5693</f>
        <v>12</v>
      </c>
    </row>
    <row r="5694" customHeight="1" spans="1:23">
      <c r="A5694" s="94" t="s">
        <v>877</v>
      </c>
      <c r="B5694" s="106">
        <v>46223</v>
      </c>
      <c r="C5694" s="91" t="str">
        <f t="shared" si="180"/>
        <v>7月第4周</v>
      </c>
      <c r="D5694" s="94" t="s">
        <v>937</v>
      </c>
      <c r="E5694" s="89" t="str">
        <f t="shared" si="181"/>
        <v>7月第4周--周1</v>
      </c>
      <c r="F5694" s="95" t="s">
        <v>27</v>
      </c>
      <c r="G5694" s="95" t="s">
        <v>136</v>
      </c>
      <c r="H5694" s="92" t="str">
        <f>_xlfn.XLOOKUP(O5694,匹配表1065!T:T,匹配表1065!W:W)</f>
        <v>青岛市</v>
      </c>
      <c r="I5694" s="89" t="str">
        <f>_xlfn.XLOOKUP(O5694,匹配表1065!T:T,匹配表1065!X:X)</f>
        <v>PME2035</v>
      </c>
      <c r="J5694" s="95" t="s">
        <v>150</v>
      </c>
      <c r="K5694" s="89" cm="1">
        <f ca="1" t="array" ref="K5694:L5694">_xlfn.XLOOKUP(J5694,匹配表1065!Y:Y,匹配表1065!AA:AB)</f>
        <v>8</v>
      </c>
      <c r="L5694" s="89" t="str">
        <v>3个月以上</v>
      </c>
      <c r="M5694" s="89" t="s">
        <v>30</v>
      </c>
      <c r="N5694" s="109">
        <v>1</v>
      </c>
      <c r="O5694" s="93" t="str">
        <f>_xlfn.XLOOKUP(P5694,匹配表1065!U:U,匹配表1065!T:T)</f>
        <v>HO00001476</v>
      </c>
      <c r="P5694" s="94" t="s">
        <v>151</v>
      </c>
      <c r="Q5694" s="95" t="s">
        <v>152</v>
      </c>
      <c r="R5694" s="89" t="str">
        <f>_xlfn.XLOOKUP(Q5694,匹配表1065!L:L,匹配表1065!O:O)</f>
        <v>C</v>
      </c>
      <c r="S5694" s="93" t="str">
        <f>IFERROR(_xlfn.XLOOKUP(Q5694,匹配表1065!AI:AI,匹配表1065!AJ:AJ),"绿标")</f>
        <v>红标</v>
      </c>
      <c r="T5694" s="93" t="str" cm="1">
        <f t="array" ref="T5694:U5694">_xlfn.XLOOKUP(Q5694,匹配表1065!L:L,匹配表1065!M:N)</f>
        <v>眩晕</v>
      </c>
      <c r="U5694" s="94" t="str">
        <v>神经内科</v>
      </c>
      <c r="V5694" s="95" t="s">
        <v>100</v>
      </c>
      <c r="W5694" s="93">
        <f>_xlfn.XLOOKUP(M5694,匹配表1065!D:D,匹配表1065!F:F)*N5694</f>
        <v>12</v>
      </c>
    </row>
    <row r="5695" customHeight="1" spans="1:23">
      <c r="A5695" s="94" t="s">
        <v>877</v>
      </c>
      <c r="B5695" s="106">
        <v>46223</v>
      </c>
      <c r="C5695" s="91" t="str">
        <f t="shared" si="180"/>
        <v>7月第4周</v>
      </c>
      <c r="D5695" s="94" t="s">
        <v>937</v>
      </c>
      <c r="E5695" s="89" t="str">
        <f t="shared" si="181"/>
        <v>7月第4周--周1</v>
      </c>
      <c r="F5695" s="95" t="s">
        <v>27</v>
      </c>
      <c r="G5695" s="95" t="s">
        <v>136</v>
      </c>
      <c r="H5695" s="92" t="str">
        <f>_xlfn.XLOOKUP(O5695,匹配表1065!T:T,匹配表1065!W:W)</f>
        <v>青岛市</v>
      </c>
      <c r="I5695" s="89" t="str">
        <f>_xlfn.XLOOKUP(O5695,匹配表1065!T:T,匹配表1065!X:X)</f>
        <v>PME2035</v>
      </c>
      <c r="J5695" s="95" t="s">
        <v>150</v>
      </c>
      <c r="K5695" s="89" cm="1">
        <f ca="1" t="array" ref="K5695:L5695">_xlfn.XLOOKUP(J5695,匹配表1065!Y:Y,匹配表1065!AA:AB)</f>
        <v>8</v>
      </c>
      <c r="L5695" s="89" t="str">
        <v>3个月以上</v>
      </c>
      <c r="M5695" s="89" t="s">
        <v>35</v>
      </c>
      <c r="N5695" s="109">
        <v>1</v>
      </c>
      <c r="O5695" s="93" t="str">
        <f>_xlfn.XLOOKUP(P5695,匹配表1065!U:U,匹配表1065!T:T)</f>
        <v>HO00001483</v>
      </c>
      <c r="P5695" s="94" t="s">
        <v>259</v>
      </c>
      <c r="Q5695" s="95" t="s">
        <v>437</v>
      </c>
      <c r="R5695" s="89" t="str">
        <f>_xlfn.XLOOKUP(Q5695,匹配表1065!L:L,匹配表1065!O:O)</f>
        <v>C</v>
      </c>
      <c r="S5695" s="93" t="str">
        <f>IFERROR(_xlfn.XLOOKUP(Q5695,匹配表1065!AI:AI,匹配表1065!AJ:AJ),"绿标")</f>
        <v>红标</v>
      </c>
      <c r="T5695" s="93" t="str" cm="1">
        <f t="array" ref="T5695:U5695">_xlfn.XLOOKUP(Q5695,匹配表1065!L:L,匹配表1065!M:N)</f>
        <v>眩晕</v>
      </c>
      <c r="U5695" s="94" t="str">
        <v>耳鼻喉科</v>
      </c>
      <c r="V5695" s="95" t="s">
        <v>100</v>
      </c>
      <c r="W5695" s="93">
        <f>_xlfn.XLOOKUP(M5695,匹配表1065!D:D,匹配表1065!F:F)*N5695</f>
        <v>4</v>
      </c>
    </row>
    <row r="5696" customHeight="1" spans="1:23">
      <c r="A5696" s="94" t="s">
        <v>877</v>
      </c>
      <c r="B5696" s="106">
        <v>46223</v>
      </c>
      <c r="C5696" s="91" t="str">
        <f t="shared" si="180"/>
        <v>7月第4周</v>
      </c>
      <c r="D5696" s="94" t="s">
        <v>937</v>
      </c>
      <c r="E5696" s="89" t="str">
        <f t="shared" si="181"/>
        <v>7月第4周--周1</v>
      </c>
      <c r="F5696" s="95" t="s">
        <v>27</v>
      </c>
      <c r="G5696" s="95" t="s">
        <v>136</v>
      </c>
      <c r="H5696" s="92" t="str">
        <f>_xlfn.XLOOKUP(O5696,匹配表1065!T:T,匹配表1065!W:W)</f>
        <v>青岛市</v>
      </c>
      <c r="I5696" s="89" t="str">
        <f>_xlfn.XLOOKUP(O5696,匹配表1065!T:T,匹配表1065!X:X)</f>
        <v>PME2035</v>
      </c>
      <c r="J5696" s="95" t="s">
        <v>150</v>
      </c>
      <c r="K5696" s="89" cm="1">
        <f ca="1" t="array" ref="K5696:L5696">_xlfn.XLOOKUP(J5696,匹配表1065!Y:Y,匹配表1065!AA:AB)</f>
        <v>8</v>
      </c>
      <c r="L5696" s="89" t="str">
        <v>3个月以上</v>
      </c>
      <c r="M5696" s="89" t="s">
        <v>35</v>
      </c>
      <c r="N5696" s="109">
        <v>1</v>
      </c>
      <c r="O5696" s="93" t="str">
        <f>_xlfn.XLOOKUP(P5696,匹配表1065!U:U,匹配表1065!T:T)</f>
        <v>HO00001477</v>
      </c>
      <c r="P5696" s="94" t="s">
        <v>153</v>
      </c>
      <c r="Q5696" s="95" t="s">
        <v>154</v>
      </c>
      <c r="R5696" s="89" t="str">
        <f>_xlfn.XLOOKUP(Q5696,匹配表1065!L:L,匹配表1065!O:O)</f>
        <v>B</v>
      </c>
      <c r="S5696" s="93" t="str">
        <f>IFERROR(_xlfn.XLOOKUP(Q5696,匹配表1065!AI:AI,匹配表1065!AJ:AJ),"绿标")</f>
        <v>绿标</v>
      </c>
      <c r="T5696" s="93" t="str" cm="1">
        <f t="array" ref="T5696:U5696">_xlfn.XLOOKUP(Q5696,匹配表1065!L:L,匹配表1065!M:N)</f>
        <v>脑血管</v>
      </c>
      <c r="U5696" s="94" t="str">
        <v>神经内科</v>
      </c>
      <c r="V5696" s="95" t="s">
        <v>33</v>
      </c>
      <c r="W5696" s="93">
        <f>_xlfn.XLOOKUP(M5696,匹配表1065!D:D,匹配表1065!F:F)*N5696</f>
        <v>4</v>
      </c>
    </row>
    <row r="5697" customHeight="1" spans="1:23">
      <c r="A5697" s="94" t="s">
        <v>877</v>
      </c>
      <c r="B5697" s="106">
        <v>46223</v>
      </c>
      <c r="C5697" s="91" t="str">
        <f t="shared" si="180"/>
        <v>7月第4周</v>
      </c>
      <c r="D5697" s="94" t="s">
        <v>937</v>
      </c>
      <c r="E5697" s="89" t="str">
        <f t="shared" si="181"/>
        <v>7月第4周--周1</v>
      </c>
      <c r="F5697" s="95" t="s">
        <v>27</v>
      </c>
      <c r="G5697" s="95" t="s">
        <v>136</v>
      </c>
      <c r="H5697" s="92" t="str">
        <f>_xlfn.XLOOKUP(O5697,匹配表1065!T:T,匹配表1065!W:W)</f>
        <v>青岛市</v>
      </c>
      <c r="I5697" s="89" t="str">
        <f>_xlfn.XLOOKUP(O5697,匹配表1065!T:T,匹配表1065!X:X)</f>
        <v>PME2035</v>
      </c>
      <c r="J5697" s="95" t="s">
        <v>150</v>
      </c>
      <c r="K5697" s="89" cm="1">
        <f ca="1" t="array" ref="K5697:L5697">_xlfn.XLOOKUP(J5697,匹配表1065!Y:Y,匹配表1065!AA:AB)</f>
        <v>8</v>
      </c>
      <c r="L5697" s="89" t="str">
        <v>3个月以上</v>
      </c>
      <c r="M5697" s="89" t="s">
        <v>35</v>
      </c>
      <c r="N5697" s="109">
        <v>1</v>
      </c>
      <c r="O5697" s="93" t="str">
        <f>_xlfn.XLOOKUP(P5697,匹配表1065!U:U,匹配表1065!T:T)</f>
        <v>HO00001483</v>
      </c>
      <c r="P5697" s="94" t="s">
        <v>259</v>
      </c>
      <c r="Q5697" s="95" t="s">
        <v>588</v>
      </c>
      <c r="R5697" s="89" t="str">
        <f>_xlfn.XLOOKUP(Q5697,匹配表1065!L:L,匹配表1065!O:O)</f>
        <v>B</v>
      </c>
      <c r="S5697" s="93" t="str">
        <f>IFERROR(_xlfn.XLOOKUP(Q5697,匹配表1065!AI:AI,匹配表1065!AJ:AJ),"绿标")</f>
        <v>绿标</v>
      </c>
      <c r="T5697" s="93" t="str" cm="1">
        <f t="array" ref="T5697:U5697">_xlfn.XLOOKUP(Q5697,匹配表1065!L:L,匹配表1065!M:N)</f>
        <v>脑血管</v>
      </c>
      <c r="U5697" s="94" t="str">
        <v>神经内科</v>
      </c>
      <c r="V5697" s="95" t="s">
        <v>33</v>
      </c>
      <c r="W5697" s="93">
        <f>_xlfn.XLOOKUP(M5697,匹配表1065!D:D,匹配表1065!F:F)*N5697</f>
        <v>4</v>
      </c>
    </row>
    <row r="5698" customHeight="1" spans="1:23">
      <c r="A5698" s="94" t="s">
        <v>877</v>
      </c>
      <c r="B5698" s="106">
        <v>46223</v>
      </c>
      <c r="C5698" s="91" t="str">
        <f t="shared" si="180"/>
        <v>7月第4周</v>
      </c>
      <c r="D5698" s="94" t="s">
        <v>937</v>
      </c>
      <c r="E5698" s="89" t="str">
        <f t="shared" si="181"/>
        <v>7月第4周--周1</v>
      </c>
      <c r="F5698" s="95" t="s">
        <v>27</v>
      </c>
      <c r="G5698" s="95" t="s">
        <v>136</v>
      </c>
      <c r="H5698" s="92" t="str">
        <f>_xlfn.XLOOKUP(O5698,匹配表1065!T:T,匹配表1065!W:W)</f>
        <v>潍坊市</v>
      </c>
      <c r="I5698" s="89" t="str">
        <f>_xlfn.XLOOKUP(O5698,匹配表1065!T:T,匹配表1065!X:X)</f>
        <v>PME2036</v>
      </c>
      <c r="J5698" s="95" t="s">
        <v>161</v>
      </c>
      <c r="K5698" s="89" cm="1">
        <f ca="1" t="array" ref="K5698:L5698">_xlfn.XLOOKUP(J5698,匹配表1065!Y:Y,匹配表1065!AA:AB)</f>
        <v>1519</v>
      </c>
      <c r="L5698" s="89" t="str">
        <v>3个月以上</v>
      </c>
      <c r="M5698" s="89" t="s">
        <v>30</v>
      </c>
      <c r="N5698" s="109">
        <v>1</v>
      </c>
      <c r="O5698" s="93" t="str">
        <f>_xlfn.XLOOKUP(P5698,匹配表1065!U:U,匹配表1065!T:T)</f>
        <v>HO00001496</v>
      </c>
      <c r="P5698" s="94" t="s">
        <v>256</v>
      </c>
      <c r="Q5698" s="95" t="s">
        <v>303</v>
      </c>
      <c r="R5698" s="89" t="str">
        <f>_xlfn.XLOOKUP(Q5698,匹配表1065!L:L,匹配表1065!O:O)</f>
        <v>C</v>
      </c>
      <c r="S5698" s="93" t="str">
        <f>IFERROR(_xlfn.XLOOKUP(Q5698,匹配表1065!AI:AI,匹配表1065!AJ:AJ),"绿标")</f>
        <v>红标</v>
      </c>
      <c r="T5698" s="93" t="str" cm="1">
        <f t="array" ref="T5698:U5698">_xlfn.XLOOKUP(Q5698,匹配表1065!L:L,匹配表1065!M:N)</f>
        <v>眩晕</v>
      </c>
      <c r="U5698" s="94" t="str">
        <v>神经内科</v>
      </c>
      <c r="V5698" s="95" t="s">
        <v>100</v>
      </c>
      <c r="W5698" s="93">
        <f>_xlfn.XLOOKUP(M5698,匹配表1065!D:D,匹配表1065!F:F)*N5698</f>
        <v>12</v>
      </c>
    </row>
    <row r="5699" customHeight="1" spans="1:23">
      <c r="A5699" s="94" t="s">
        <v>877</v>
      </c>
      <c r="B5699" s="106">
        <v>46223</v>
      </c>
      <c r="C5699" s="91" t="str">
        <f t="shared" si="180"/>
        <v>7月第4周</v>
      </c>
      <c r="D5699" s="94" t="s">
        <v>937</v>
      </c>
      <c r="E5699" s="89" t="str">
        <f t="shared" si="181"/>
        <v>7月第4周--周1</v>
      </c>
      <c r="F5699" s="95" t="s">
        <v>27</v>
      </c>
      <c r="G5699" s="95" t="s">
        <v>136</v>
      </c>
      <c r="H5699" s="92" t="str">
        <f>_xlfn.XLOOKUP(O5699,匹配表1065!T:T,匹配表1065!W:W)</f>
        <v>潍坊市</v>
      </c>
      <c r="I5699" s="89" t="str">
        <f>_xlfn.XLOOKUP(O5699,匹配表1065!T:T,匹配表1065!X:X)</f>
        <v>PME2036</v>
      </c>
      <c r="J5699" s="95" t="s">
        <v>161</v>
      </c>
      <c r="K5699" s="89" cm="1">
        <f ca="1" t="array" ref="K5699:L5699">_xlfn.XLOOKUP(J5699,匹配表1065!Y:Y,匹配表1065!AA:AB)</f>
        <v>1519</v>
      </c>
      <c r="L5699" s="89" t="str">
        <v>3个月以上</v>
      </c>
      <c r="M5699" s="89" t="s">
        <v>30</v>
      </c>
      <c r="N5699" s="109">
        <v>1</v>
      </c>
      <c r="O5699" s="93" t="str">
        <f>_xlfn.XLOOKUP(P5699,匹配表1065!U:U,匹配表1065!T:T)</f>
        <v>HO00001521</v>
      </c>
      <c r="P5699" s="94" t="s">
        <v>162</v>
      </c>
      <c r="Q5699" s="95" t="s">
        <v>166</v>
      </c>
      <c r="R5699" s="89" t="str">
        <f>_xlfn.XLOOKUP(Q5699,匹配表1065!L:L,匹配表1065!O:O)</f>
        <v>B</v>
      </c>
      <c r="S5699" s="93" t="str">
        <f>IFERROR(_xlfn.XLOOKUP(Q5699,匹配表1065!AI:AI,匹配表1065!AJ:AJ),"绿标")</f>
        <v>红标</v>
      </c>
      <c r="T5699" s="93" t="str" cm="1">
        <f t="array" ref="T5699:U5699">_xlfn.XLOOKUP(Q5699,匹配表1065!L:L,匹配表1065!M:N)</f>
        <v>脑血管</v>
      </c>
      <c r="U5699" s="94" t="str">
        <v>神经内科</v>
      </c>
      <c r="V5699" s="95" t="s">
        <v>100</v>
      </c>
      <c r="W5699" s="93">
        <f>_xlfn.XLOOKUP(M5699,匹配表1065!D:D,匹配表1065!F:F)*N5699</f>
        <v>12</v>
      </c>
    </row>
    <row r="5700" customHeight="1" spans="1:23">
      <c r="A5700" s="94" t="s">
        <v>877</v>
      </c>
      <c r="B5700" s="106">
        <v>46223</v>
      </c>
      <c r="C5700" s="91" t="str">
        <f t="shared" si="180"/>
        <v>7月第4周</v>
      </c>
      <c r="D5700" s="94" t="s">
        <v>937</v>
      </c>
      <c r="E5700" s="89" t="str">
        <f t="shared" si="181"/>
        <v>7月第4周--周1</v>
      </c>
      <c r="F5700" s="95" t="s">
        <v>27</v>
      </c>
      <c r="G5700" s="95" t="s">
        <v>136</v>
      </c>
      <c r="H5700" s="92" t="str">
        <f>_xlfn.XLOOKUP(O5700,匹配表1065!T:T,匹配表1065!W:W)</f>
        <v>烟台市</v>
      </c>
      <c r="I5700" s="89" t="str">
        <f>_xlfn.XLOOKUP(O5700,匹配表1065!T:T,匹配表1065!X:X)</f>
        <v>PME2034</v>
      </c>
      <c r="J5700" s="95" t="s">
        <v>501</v>
      </c>
      <c r="K5700" s="89" cm="1">
        <f ca="1" t="array" ref="K5700:L5700">_xlfn.XLOOKUP(J5700,匹配表1065!Y:Y,匹配表1065!AA:AB)</f>
        <v>4</v>
      </c>
      <c r="L5700" s="89" t="str">
        <v>3个月以上</v>
      </c>
      <c r="M5700" s="89" t="s">
        <v>35</v>
      </c>
      <c r="N5700" s="109">
        <v>1</v>
      </c>
      <c r="O5700" s="93" t="str">
        <f>_xlfn.XLOOKUP(P5700,匹配表1065!U:U,匹配表1065!T:T)</f>
        <v>HO00024017</v>
      </c>
      <c r="P5700" s="94" t="s">
        <v>698</v>
      </c>
      <c r="Q5700" s="95" t="s">
        <v>803</v>
      </c>
      <c r="R5700" s="89" t="str">
        <f>_xlfn.XLOOKUP(Q5700,匹配表1065!L:L,匹配表1065!O:O)</f>
        <v>A</v>
      </c>
      <c r="S5700" s="93" t="str">
        <f>IFERROR(_xlfn.XLOOKUP(Q5700,匹配表1065!AI:AI,匹配表1065!AJ:AJ),"绿标")</f>
        <v>绿标</v>
      </c>
      <c r="T5700" s="93" t="str" cm="1">
        <f t="array" ref="T5700:U5700">_xlfn.XLOOKUP(Q5700,匹配表1065!L:L,匹配表1065!M:N)</f>
        <v>头痛</v>
      </c>
      <c r="U5700" s="94" t="str">
        <v>神经内科</v>
      </c>
      <c r="V5700" s="95" t="s">
        <v>33</v>
      </c>
      <c r="W5700" s="93">
        <f>_xlfn.XLOOKUP(M5700,匹配表1065!D:D,匹配表1065!F:F)*N5700</f>
        <v>4</v>
      </c>
    </row>
    <row r="5701" customHeight="1" spans="1:23">
      <c r="A5701" s="94" t="s">
        <v>877</v>
      </c>
      <c r="B5701" s="106">
        <v>46223</v>
      </c>
      <c r="C5701" s="91" t="str">
        <f t="shared" si="180"/>
        <v>7月第4周</v>
      </c>
      <c r="D5701" s="94" t="s">
        <v>937</v>
      </c>
      <c r="E5701" s="89" t="str">
        <f t="shared" si="181"/>
        <v>7月第4周--周1</v>
      </c>
      <c r="F5701" s="95" t="s">
        <v>27</v>
      </c>
      <c r="G5701" s="95" t="s">
        <v>136</v>
      </c>
      <c r="H5701" s="92" t="str">
        <f>_xlfn.XLOOKUP(O5701,匹配表1065!T:T,匹配表1065!W:W)</f>
        <v>青岛市</v>
      </c>
      <c r="I5701" s="89" t="str">
        <f>_xlfn.XLOOKUP(O5701,匹配表1065!T:T,匹配表1065!X:X)</f>
        <v>PME2033</v>
      </c>
      <c r="J5701" s="95" t="s">
        <v>137</v>
      </c>
      <c r="K5701" s="89" cm="1">
        <f ca="1" t="array" ref="K5701:L5701">_xlfn.XLOOKUP(J5701,匹配表1065!Y:Y,匹配表1065!AA:AB)</f>
        <v>10</v>
      </c>
      <c r="L5701" s="89" t="str">
        <v>3个月以上</v>
      </c>
      <c r="M5701" s="89" t="s">
        <v>30</v>
      </c>
      <c r="N5701" s="109">
        <v>1</v>
      </c>
      <c r="O5701" s="93" t="str">
        <f>_xlfn.XLOOKUP(P5701,匹配表1065!U:U,匹配表1065!T:T)</f>
        <v>HO00001481</v>
      </c>
      <c r="P5701" s="94" t="s">
        <v>246</v>
      </c>
      <c r="Q5701" s="95" t="s">
        <v>306</v>
      </c>
      <c r="R5701" s="89" t="str">
        <f>_xlfn.XLOOKUP(Q5701,匹配表1065!L:L,匹配表1065!O:O)</f>
        <v>A</v>
      </c>
      <c r="S5701" s="93" t="str">
        <f>IFERROR(_xlfn.XLOOKUP(Q5701,匹配表1065!AI:AI,匹配表1065!AJ:AJ),"绿标")</f>
        <v>红标</v>
      </c>
      <c r="T5701" s="93" t="str" cm="1">
        <f t="array" ref="T5701:U5701">_xlfn.XLOOKUP(Q5701,匹配表1065!L:L,匹配表1065!M:N)</f>
        <v>头痛</v>
      </c>
      <c r="U5701" s="94" t="str">
        <v>神经内科</v>
      </c>
      <c r="V5701" s="95" t="s">
        <v>42</v>
      </c>
      <c r="W5701" s="93">
        <f>_xlfn.XLOOKUP(M5701,匹配表1065!D:D,匹配表1065!F:F)*N5701</f>
        <v>12</v>
      </c>
    </row>
    <row r="5702" customHeight="1" spans="1:23">
      <c r="A5702" s="94" t="s">
        <v>877</v>
      </c>
      <c r="B5702" s="106">
        <v>46223</v>
      </c>
      <c r="C5702" s="91" t="str">
        <f t="shared" si="180"/>
        <v>7月第4周</v>
      </c>
      <c r="D5702" s="94" t="s">
        <v>937</v>
      </c>
      <c r="E5702" s="89" t="str">
        <f t="shared" si="181"/>
        <v>7月第4周--周1</v>
      </c>
      <c r="F5702" s="95" t="s">
        <v>27</v>
      </c>
      <c r="G5702" s="95" t="s">
        <v>136</v>
      </c>
      <c r="H5702" s="92" t="str">
        <f>_xlfn.XLOOKUP(O5702,匹配表1065!T:T,匹配表1065!W:W)</f>
        <v>青岛市</v>
      </c>
      <c r="I5702" s="89" t="str">
        <f>_xlfn.XLOOKUP(O5702,匹配表1065!T:T,匹配表1065!X:X)</f>
        <v>PME2031</v>
      </c>
      <c r="J5702" s="95" t="s">
        <v>155</v>
      </c>
      <c r="K5702" s="89" cm="1">
        <f ca="1" t="array" ref="K5702:L5702">_xlfn.XLOOKUP(J5702,匹配表1065!Y:Y,匹配表1065!AA:AB)</f>
        <v>31</v>
      </c>
      <c r="L5702" s="89" t="str">
        <v>3个月以上</v>
      </c>
      <c r="M5702" s="89" t="s">
        <v>35</v>
      </c>
      <c r="N5702" s="109">
        <v>1</v>
      </c>
      <c r="O5702" s="93" t="str">
        <f>_xlfn.XLOOKUP(P5702,匹配表1065!U:U,匹配表1065!T:T)</f>
        <v>HO00001478</v>
      </c>
      <c r="P5702" s="94" t="s">
        <v>156</v>
      </c>
      <c r="Q5702" s="95" t="s">
        <v>725</v>
      </c>
      <c r="R5702" s="89" t="str">
        <f>_xlfn.XLOOKUP(Q5702,匹配表1065!L:L,匹配表1065!O:O)</f>
        <v>C</v>
      </c>
      <c r="S5702" s="93" t="str">
        <f>IFERROR(_xlfn.XLOOKUP(Q5702,匹配表1065!AI:AI,匹配表1065!AJ:AJ),"绿标")</f>
        <v>绿标</v>
      </c>
      <c r="T5702" s="93" t="str" cm="1">
        <f t="array" ref="T5702:U5702">_xlfn.XLOOKUP(Q5702,匹配表1065!L:L,匹配表1065!M:N)</f>
        <v>眩晕</v>
      </c>
      <c r="U5702" s="94" t="str">
        <v>耳鼻喉科</v>
      </c>
      <c r="V5702" s="95" t="s">
        <v>42</v>
      </c>
      <c r="W5702" s="93">
        <f>_xlfn.XLOOKUP(M5702,匹配表1065!D:D,匹配表1065!F:F)*N5702</f>
        <v>4</v>
      </c>
    </row>
    <row r="5703" customHeight="1" spans="1:23">
      <c r="A5703" s="94" t="s">
        <v>877</v>
      </c>
      <c r="B5703" s="106">
        <v>46223</v>
      </c>
      <c r="C5703" s="91" t="str">
        <f t="shared" si="180"/>
        <v>7月第4周</v>
      </c>
      <c r="D5703" s="94" t="s">
        <v>937</v>
      </c>
      <c r="E5703" s="89" t="str">
        <f t="shared" si="181"/>
        <v>7月第4周--周1</v>
      </c>
      <c r="F5703" s="95" t="s">
        <v>27</v>
      </c>
      <c r="G5703" s="95" t="s">
        <v>136</v>
      </c>
      <c r="H5703" s="92" t="str">
        <f>_xlfn.XLOOKUP(O5703,匹配表1065!T:T,匹配表1065!W:W)</f>
        <v>青岛市</v>
      </c>
      <c r="I5703" s="89" t="str">
        <f>_xlfn.XLOOKUP(O5703,匹配表1065!T:T,匹配表1065!X:X)</f>
        <v>PME2031</v>
      </c>
      <c r="J5703" s="95" t="s">
        <v>155</v>
      </c>
      <c r="K5703" s="89" cm="1">
        <f ca="1" t="array" ref="K5703:L5703">_xlfn.XLOOKUP(J5703,匹配表1065!Y:Y,匹配表1065!AA:AB)</f>
        <v>31</v>
      </c>
      <c r="L5703" s="89" t="str">
        <v>3个月以上</v>
      </c>
      <c r="M5703" s="89" t="s">
        <v>30</v>
      </c>
      <c r="N5703" s="109">
        <v>1</v>
      </c>
      <c r="O5703" s="93" t="str">
        <f>_xlfn.XLOOKUP(P5703,匹配表1065!U:U,匹配表1065!T:T)</f>
        <v>HO00072793</v>
      </c>
      <c r="P5703" s="94" t="s">
        <v>159</v>
      </c>
      <c r="Q5703" s="95" t="s">
        <v>339</v>
      </c>
      <c r="R5703" s="89" t="str">
        <f>_xlfn.XLOOKUP(Q5703,匹配表1065!L:L,匹配表1065!O:O)</f>
        <v>C</v>
      </c>
      <c r="S5703" s="93" t="str">
        <f>IFERROR(_xlfn.XLOOKUP(Q5703,匹配表1065!AI:AI,匹配表1065!AJ:AJ),"绿标")</f>
        <v>红标</v>
      </c>
      <c r="T5703" s="93" t="str" cm="1">
        <f t="array" ref="T5703:U5703">_xlfn.XLOOKUP(Q5703,匹配表1065!L:L,匹配表1065!M:N)</f>
        <v>眩晕</v>
      </c>
      <c r="U5703" s="94" t="str">
        <v>神经内科</v>
      </c>
      <c r="V5703" s="95" t="s">
        <v>58</v>
      </c>
      <c r="W5703" s="93">
        <f>_xlfn.XLOOKUP(M5703,匹配表1065!D:D,匹配表1065!F:F)*N5703</f>
        <v>12</v>
      </c>
    </row>
    <row r="5704" customHeight="1" spans="1:23">
      <c r="A5704" s="94" t="s">
        <v>877</v>
      </c>
      <c r="B5704" s="106">
        <v>46223</v>
      </c>
      <c r="C5704" s="91" t="str">
        <f t="shared" si="180"/>
        <v>7月第4周</v>
      </c>
      <c r="D5704" s="94" t="s">
        <v>937</v>
      </c>
      <c r="E5704" s="89" t="str">
        <f t="shared" si="181"/>
        <v>7月第4周--周1</v>
      </c>
      <c r="F5704" s="95" t="s">
        <v>27</v>
      </c>
      <c r="G5704" s="95" t="s">
        <v>136</v>
      </c>
      <c r="H5704" s="92" t="str">
        <f>_xlfn.XLOOKUP(O5704,匹配表1065!T:T,匹配表1065!W:W)</f>
        <v>青岛市</v>
      </c>
      <c r="I5704" s="89" t="str">
        <f>_xlfn.XLOOKUP(O5704,匹配表1065!T:T,匹配表1065!X:X)</f>
        <v>PME2031</v>
      </c>
      <c r="J5704" s="95" t="s">
        <v>155</v>
      </c>
      <c r="K5704" s="89" cm="1">
        <f ca="1" t="array" ref="K5704:L5704">_xlfn.XLOOKUP(J5704,匹配表1065!Y:Y,匹配表1065!AA:AB)</f>
        <v>31</v>
      </c>
      <c r="L5704" s="89" t="str">
        <v>3个月以上</v>
      </c>
      <c r="M5704" s="89" t="s">
        <v>55</v>
      </c>
      <c r="N5704" s="109">
        <v>1</v>
      </c>
      <c r="O5704" s="93" t="str">
        <f>_xlfn.XLOOKUP(P5704,匹配表1065!U:U,匹配表1065!T:T)</f>
        <v>HO00001485</v>
      </c>
      <c r="P5704" s="94" t="s">
        <v>253</v>
      </c>
      <c r="Q5704" s="95" t="s">
        <v>254</v>
      </c>
      <c r="R5704" s="89" t="str">
        <f>_xlfn.XLOOKUP(Q5704,匹配表1065!L:L,匹配表1065!O:O)</f>
        <v>B</v>
      </c>
      <c r="S5704" s="93" t="str">
        <f>IFERROR(_xlfn.XLOOKUP(Q5704,匹配表1065!AI:AI,匹配表1065!AJ:AJ),"绿标")</f>
        <v>红标</v>
      </c>
      <c r="T5704" s="93" t="str" cm="1">
        <f t="array" ref="T5704:U5704">_xlfn.XLOOKUP(Q5704,匹配表1065!L:L,匹配表1065!M:N)</f>
        <v>脑血管</v>
      </c>
      <c r="U5704" s="94" t="str">
        <v>神经内科</v>
      </c>
      <c r="V5704" s="95" t="s">
        <v>33</v>
      </c>
      <c r="W5704" s="93">
        <f>_xlfn.XLOOKUP(M5704,匹配表1065!D:D,匹配表1065!F:F)*N5704</f>
        <v>8</v>
      </c>
    </row>
    <row r="5705" customHeight="1" spans="1:23">
      <c r="A5705" s="94" t="s">
        <v>877</v>
      </c>
      <c r="B5705" s="106">
        <v>46224</v>
      </c>
      <c r="C5705" s="91" t="str">
        <f t="shared" si="180"/>
        <v>7月第4周</v>
      </c>
      <c r="D5705" s="94" t="s">
        <v>937</v>
      </c>
      <c r="E5705" s="89" t="str">
        <f t="shared" si="181"/>
        <v>7月第4周--周2</v>
      </c>
      <c r="F5705" s="95" t="s">
        <v>27</v>
      </c>
      <c r="G5705" s="92" t="s">
        <v>92</v>
      </c>
      <c r="H5705" s="92" t="str">
        <f>_xlfn.XLOOKUP(O5705,匹配表1065!T:T,匹配表1065!W:W)</f>
        <v>合肥市</v>
      </c>
      <c r="I5705" s="89" t="str">
        <f>_xlfn.XLOOKUP(O5705,匹配表1065!T:T,匹配表1065!X:X)</f>
        <v>PME2047</v>
      </c>
      <c r="J5705" s="95" t="s">
        <v>97</v>
      </c>
      <c r="K5705" s="89" cm="1">
        <f ca="1" t="array" ref="K5705:L5705">_xlfn.XLOOKUP(J5705,匹配表1065!Y:Y,匹配表1065!AA:AB)</f>
        <v>2</v>
      </c>
      <c r="L5705" s="89" t="str">
        <v>3个月以内</v>
      </c>
      <c r="M5705" s="89" t="s">
        <v>30</v>
      </c>
      <c r="N5705" s="109">
        <v>1</v>
      </c>
      <c r="O5705" s="93" t="str">
        <f>_xlfn.XLOOKUP(P5705,匹配表1065!U:U,匹配表1065!T:T)</f>
        <v>HO00000005</v>
      </c>
      <c r="P5705" s="94" t="s">
        <v>98</v>
      </c>
      <c r="Q5705" s="95" t="s">
        <v>208</v>
      </c>
      <c r="R5705" s="89" t="str">
        <f>_xlfn.XLOOKUP(Q5705,匹配表1065!L:L,匹配表1065!O:O)</f>
        <v>A</v>
      </c>
      <c r="S5705" s="93" t="str">
        <f>IFERROR(_xlfn.XLOOKUP(Q5705,匹配表1065!AI:AI,匹配表1065!AJ:AJ),"绿标")</f>
        <v>黑标</v>
      </c>
      <c r="T5705" s="93" t="str" cm="1">
        <f t="array" ref="T5705:U5705">_xlfn.XLOOKUP(Q5705,匹配表1065!L:L,匹配表1065!M:N)</f>
        <v>头痛</v>
      </c>
      <c r="U5705" s="94" t="str">
        <v>神经内科</v>
      </c>
      <c r="V5705" s="95" t="s">
        <v>67</v>
      </c>
      <c r="W5705" s="93">
        <f>_xlfn.XLOOKUP(M5705,匹配表1065!D:D,匹配表1065!F:F)*N5705</f>
        <v>12</v>
      </c>
    </row>
    <row r="5706" customHeight="1" spans="1:23">
      <c r="A5706" s="94" t="s">
        <v>877</v>
      </c>
      <c r="B5706" s="106">
        <v>46224</v>
      </c>
      <c r="C5706" s="91" t="str">
        <f t="shared" si="180"/>
        <v>7月第4周</v>
      </c>
      <c r="D5706" s="94" t="s">
        <v>937</v>
      </c>
      <c r="E5706" s="89" t="str">
        <f t="shared" si="181"/>
        <v>7月第4周--周2</v>
      </c>
      <c r="F5706" s="95" t="s">
        <v>27</v>
      </c>
      <c r="G5706" s="92" t="s">
        <v>92</v>
      </c>
      <c r="H5706" s="92" t="str">
        <f>_xlfn.XLOOKUP(O5706,匹配表1065!T:T,匹配表1065!W:W)</f>
        <v>合肥市</v>
      </c>
      <c r="I5706" s="89" t="str">
        <f>_xlfn.XLOOKUP(O5706,匹配表1065!T:T,匹配表1065!X:X)</f>
        <v>PME2007</v>
      </c>
      <c r="J5706" s="95" t="s">
        <v>93</v>
      </c>
      <c r="K5706" s="89" cm="1">
        <f ca="1" t="array" ref="K5706:L5706">_xlfn.XLOOKUP(J5706,匹配表1065!Y:Y,匹配表1065!AA:AB)</f>
        <v>9</v>
      </c>
      <c r="L5706" s="89" t="str">
        <v>3个月以上</v>
      </c>
      <c r="M5706" s="89" t="s">
        <v>30</v>
      </c>
      <c r="N5706" s="109">
        <v>1</v>
      </c>
      <c r="O5706" s="93" t="str">
        <f>_xlfn.XLOOKUP(P5706,匹配表1065!U:U,匹配表1065!T:T)</f>
        <v>HO00000001</v>
      </c>
      <c r="P5706" s="94" t="s">
        <v>94</v>
      </c>
      <c r="Q5706" s="95" t="s">
        <v>207</v>
      </c>
      <c r="R5706" s="89" t="str">
        <f>_xlfn.XLOOKUP(Q5706,匹配表1065!L:L,匹配表1065!O:O)</f>
        <v>C</v>
      </c>
      <c r="S5706" s="93" t="str">
        <f>IFERROR(_xlfn.XLOOKUP(Q5706,匹配表1065!AI:AI,匹配表1065!AJ:AJ),"绿标")</f>
        <v>红标</v>
      </c>
      <c r="T5706" s="93" t="str" cm="1">
        <f t="array" ref="T5706:U5706">_xlfn.XLOOKUP(Q5706,匹配表1065!L:L,匹配表1065!M:N)</f>
        <v>眩晕</v>
      </c>
      <c r="U5706" s="94" t="str">
        <v>神经内科</v>
      </c>
      <c r="V5706" s="95" t="s">
        <v>42</v>
      </c>
      <c r="W5706" s="93">
        <f>_xlfn.XLOOKUP(M5706,匹配表1065!D:D,匹配表1065!F:F)*N5706</f>
        <v>12</v>
      </c>
    </row>
    <row r="5707" customHeight="1" spans="1:23">
      <c r="A5707" s="94" t="s">
        <v>877</v>
      </c>
      <c r="B5707" s="106">
        <v>46224</v>
      </c>
      <c r="C5707" s="91" t="str">
        <f t="shared" si="180"/>
        <v>7月第4周</v>
      </c>
      <c r="D5707" s="94" t="s">
        <v>937</v>
      </c>
      <c r="E5707" s="89" t="str">
        <f t="shared" si="181"/>
        <v>7月第4周--周2</v>
      </c>
      <c r="F5707" s="95" t="s">
        <v>27</v>
      </c>
      <c r="G5707" s="92" t="s">
        <v>92</v>
      </c>
      <c r="H5707" s="92" t="str">
        <f>_xlfn.XLOOKUP(O5707,匹配表1065!T:T,匹配表1065!W:W)</f>
        <v>合肥市</v>
      </c>
      <c r="I5707" s="89" t="str">
        <f>_xlfn.XLOOKUP(O5707,匹配表1065!T:T,匹配表1065!X:X)</f>
        <v>PME2007</v>
      </c>
      <c r="J5707" s="95" t="s">
        <v>93</v>
      </c>
      <c r="K5707" s="89" cm="1">
        <f ca="1" t="array" ref="K5707:L5707">_xlfn.XLOOKUP(J5707,匹配表1065!Y:Y,匹配表1065!AA:AB)</f>
        <v>9</v>
      </c>
      <c r="L5707" s="89" t="str">
        <v>3个月以上</v>
      </c>
      <c r="M5707" s="89" t="s">
        <v>35</v>
      </c>
      <c r="N5707" s="109">
        <v>1</v>
      </c>
      <c r="O5707" s="93" t="str">
        <f>_xlfn.XLOOKUP(P5707,匹配表1065!U:U,匹配表1065!T:T)</f>
        <v>HO00000001</v>
      </c>
      <c r="P5707" s="94" t="s">
        <v>94</v>
      </c>
      <c r="Q5707" s="95" t="s">
        <v>95</v>
      </c>
      <c r="R5707" s="89" t="str">
        <f>_xlfn.XLOOKUP(Q5707,匹配表1065!L:L,匹配表1065!O:O)</f>
        <v>B</v>
      </c>
      <c r="S5707" s="93" t="str">
        <f>IFERROR(_xlfn.XLOOKUP(Q5707,匹配表1065!AI:AI,匹配表1065!AJ:AJ),"绿标")</f>
        <v>绿标</v>
      </c>
      <c r="T5707" s="93" t="str" cm="1">
        <f t="array" ref="T5707:U5707">_xlfn.XLOOKUP(Q5707,匹配表1065!L:L,匹配表1065!M:N)</f>
        <v>脑血管</v>
      </c>
      <c r="U5707" s="94" t="str">
        <v>神经内科</v>
      </c>
      <c r="V5707" s="95" t="s">
        <v>33</v>
      </c>
      <c r="W5707" s="93">
        <f>_xlfn.XLOOKUP(M5707,匹配表1065!D:D,匹配表1065!F:F)*N5707</f>
        <v>4</v>
      </c>
    </row>
    <row r="5708" customHeight="1" spans="1:23">
      <c r="A5708" s="94" t="s">
        <v>877</v>
      </c>
      <c r="B5708" s="106">
        <v>46224</v>
      </c>
      <c r="C5708" s="91" t="str">
        <f t="shared" si="180"/>
        <v>7月第4周</v>
      </c>
      <c r="D5708" s="94" t="s">
        <v>937</v>
      </c>
      <c r="E5708" s="89" t="str">
        <f t="shared" si="181"/>
        <v>7月第4周--周2</v>
      </c>
      <c r="F5708" s="95" t="s">
        <v>27</v>
      </c>
      <c r="G5708" s="92" t="s">
        <v>92</v>
      </c>
      <c r="H5708" s="92" t="str">
        <f>_xlfn.XLOOKUP(O5708,匹配表1065!T:T,匹配表1065!W:W)</f>
        <v>芜湖市</v>
      </c>
      <c r="I5708" s="89" t="str">
        <f>_xlfn.XLOOKUP(O5708,匹配表1065!T:T,匹配表1065!X:X)</f>
        <v>PME2003</v>
      </c>
      <c r="J5708" s="95" t="s">
        <v>101</v>
      </c>
      <c r="K5708" s="89" cm="1">
        <f ca="1" t="array" ref="K5708:L5708">_xlfn.XLOOKUP(J5708,匹配表1065!Y:Y,匹配表1065!AA:AB)</f>
        <v>1</v>
      </c>
      <c r="L5708" s="89" t="str">
        <v>3个月以内</v>
      </c>
      <c r="M5708" s="89" t="s">
        <v>35</v>
      </c>
      <c r="N5708" s="109">
        <v>1</v>
      </c>
      <c r="O5708" s="93" t="str">
        <f>_xlfn.XLOOKUP(P5708,匹配表1065!U:U,匹配表1065!T:T)</f>
        <v>HO00000022</v>
      </c>
      <c r="P5708" s="94" t="s">
        <v>102</v>
      </c>
      <c r="Q5708" s="95" t="s">
        <v>103</v>
      </c>
      <c r="R5708" s="89" t="str">
        <f>_xlfn.XLOOKUP(Q5708,匹配表1065!L:L,匹配表1065!O:O)</f>
        <v>A</v>
      </c>
      <c r="S5708" s="93" t="str">
        <f>IFERROR(_xlfn.XLOOKUP(Q5708,匹配表1065!AI:AI,匹配表1065!AJ:AJ),"绿标")</f>
        <v>绿标</v>
      </c>
      <c r="T5708" s="93" t="str" cm="1">
        <f t="array" ref="T5708:U5708">_xlfn.XLOOKUP(Q5708,匹配表1065!L:L,匹配表1065!M:N)</f>
        <v>头痛</v>
      </c>
      <c r="U5708" s="94" t="str">
        <v>神经内科</v>
      </c>
      <c r="V5708" s="95" t="s">
        <v>933</v>
      </c>
      <c r="W5708" s="93">
        <f>_xlfn.XLOOKUP(M5708,匹配表1065!D:D,匹配表1065!F:F)*N5708</f>
        <v>4</v>
      </c>
    </row>
    <row r="5709" customHeight="1" spans="1:23">
      <c r="A5709" s="94" t="s">
        <v>877</v>
      </c>
      <c r="B5709" s="106">
        <v>46224</v>
      </c>
      <c r="C5709" s="91" t="str">
        <f t="shared" si="180"/>
        <v>7月第4周</v>
      </c>
      <c r="D5709" s="94" t="s">
        <v>937</v>
      </c>
      <c r="E5709" s="89" t="str">
        <f t="shared" si="181"/>
        <v>7月第4周--周2</v>
      </c>
      <c r="F5709" s="95" t="s">
        <v>27</v>
      </c>
      <c r="G5709" s="92" t="s">
        <v>92</v>
      </c>
      <c r="H5709" s="92" t="str">
        <f>_xlfn.XLOOKUP(O5709,匹配表1065!T:T,匹配表1065!W:W)</f>
        <v>淮南市</v>
      </c>
      <c r="I5709" s="89" t="str">
        <f>_xlfn.XLOOKUP(O5709,匹配表1065!T:T,匹配表1065!X:X)</f>
        <v>PME2048</v>
      </c>
      <c r="J5709" s="95" t="s">
        <v>547</v>
      </c>
      <c r="K5709" s="89" cm="1">
        <f ca="1" t="array" ref="K5709:L5709">_xlfn.XLOOKUP(J5709,匹配表1065!Y:Y,匹配表1065!AA:AB)</f>
        <v>4</v>
      </c>
      <c r="L5709" s="89" t="str">
        <v>3个月以上</v>
      </c>
      <c r="M5709" s="89" t="s">
        <v>35</v>
      </c>
      <c r="N5709" s="109">
        <v>1</v>
      </c>
      <c r="O5709" s="93" t="str">
        <f>_xlfn.XLOOKUP(P5709,匹配表1065!U:U,匹配表1065!T:T)</f>
        <v>HO00002978</v>
      </c>
      <c r="P5709" s="94" t="s">
        <v>840</v>
      </c>
      <c r="Q5709" s="95" t="s">
        <v>882</v>
      </c>
      <c r="R5709" s="89" t="str">
        <f>_xlfn.XLOOKUP(Q5709,匹配表1065!L:L,匹配表1065!O:O)</f>
        <v>A</v>
      </c>
      <c r="S5709" s="93" t="str">
        <f>IFERROR(_xlfn.XLOOKUP(Q5709,匹配表1065!AI:AI,匹配表1065!AJ:AJ),"绿标")</f>
        <v>绿标</v>
      </c>
      <c r="T5709" s="93" t="str" cm="1">
        <f t="array" ref="T5709:U5709">_xlfn.XLOOKUP(Q5709,匹配表1065!L:L,匹配表1065!M:N)</f>
        <v>头痛</v>
      </c>
      <c r="U5709" s="94" t="str">
        <v>神经内科</v>
      </c>
      <c r="V5709" s="95" t="s">
        <v>33</v>
      </c>
      <c r="W5709" s="93">
        <f>_xlfn.XLOOKUP(M5709,匹配表1065!D:D,匹配表1065!F:F)*N5709</f>
        <v>4</v>
      </c>
    </row>
    <row r="5710" customHeight="1" spans="1:23">
      <c r="A5710" s="94" t="s">
        <v>877</v>
      </c>
      <c r="B5710" s="106">
        <v>46224</v>
      </c>
      <c r="C5710" s="91" t="str">
        <f t="shared" si="180"/>
        <v>7月第4周</v>
      </c>
      <c r="D5710" s="94" t="s">
        <v>937</v>
      </c>
      <c r="E5710" s="89" t="str">
        <f t="shared" si="181"/>
        <v>7月第4周--周2</v>
      </c>
      <c r="F5710" s="95" t="s">
        <v>27</v>
      </c>
      <c r="G5710" s="89" t="s">
        <v>63</v>
      </c>
      <c r="H5710" s="92" t="str">
        <f>_xlfn.XLOOKUP(O5710,匹配表1065!T:T,匹配表1065!W:W)</f>
        <v>连云港市</v>
      </c>
      <c r="I5710" s="89" t="str">
        <f>_xlfn.XLOOKUP(O5710,匹配表1065!T:T,匹配表1065!X:X)</f>
        <v>PME2042</v>
      </c>
      <c r="J5710" s="95" t="s">
        <v>74</v>
      </c>
      <c r="K5710" s="89" cm="1">
        <f ca="1" t="array" ref="K5710:L5710">_xlfn.XLOOKUP(J5710,匹配表1065!Y:Y,匹配表1065!AA:AB)</f>
        <v>7</v>
      </c>
      <c r="L5710" s="89" t="str">
        <v>3个月以上</v>
      </c>
      <c r="M5710" s="89" t="s">
        <v>35</v>
      </c>
      <c r="N5710" s="109">
        <v>1</v>
      </c>
      <c r="O5710" s="93" t="str">
        <f>_xlfn.XLOOKUP(P5710,匹配表1065!U:U,匹配表1065!T:T)</f>
        <v>HO00001004</v>
      </c>
      <c r="P5710" s="94" t="s">
        <v>75</v>
      </c>
      <c r="Q5710" s="95" t="s">
        <v>744</v>
      </c>
      <c r="R5710" s="89" t="str">
        <f>_xlfn.XLOOKUP(Q5710,匹配表1065!L:L,匹配表1065!O:O)</f>
        <v>B</v>
      </c>
      <c r="S5710" s="93" t="str">
        <f>IFERROR(_xlfn.XLOOKUP(Q5710,匹配表1065!AI:AI,匹配表1065!AJ:AJ),"绿标")</f>
        <v>绿标</v>
      </c>
      <c r="T5710" s="93" t="str" cm="1">
        <f t="array" ref="T5710:U5710">_xlfn.XLOOKUP(Q5710,匹配表1065!L:L,匹配表1065!M:N)</f>
        <v>其他</v>
      </c>
      <c r="U5710" s="94" t="str">
        <v>神经内科</v>
      </c>
      <c r="V5710" s="95" t="s">
        <v>33</v>
      </c>
      <c r="W5710" s="93">
        <f>_xlfn.XLOOKUP(M5710,匹配表1065!D:D,匹配表1065!F:F)*N5710</f>
        <v>4</v>
      </c>
    </row>
    <row r="5711" customHeight="1" spans="1:23">
      <c r="A5711" s="94" t="s">
        <v>877</v>
      </c>
      <c r="B5711" s="106">
        <v>46224</v>
      </c>
      <c r="C5711" s="91" t="str">
        <f t="shared" si="180"/>
        <v>7月第4周</v>
      </c>
      <c r="D5711" s="94" t="s">
        <v>937</v>
      </c>
      <c r="E5711" s="89" t="str">
        <f t="shared" si="181"/>
        <v>7月第4周--周2</v>
      </c>
      <c r="F5711" s="95" t="s">
        <v>27</v>
      </c>
      <c r="G5711" s="89" t="s">
        <v>63</v>
      </c>
      <c r="H5711" s="92" t="str">
        <f>_xlfn.XLOOKUP(O5711,匹配表1065!T:T,匹配表1065!W:W)</f>
        <v>淮安市</v>
      </c>
      <c r="I5711" s="89" t="str">
        <f>_xlfn.XLOOKUP(O5711,匹配表1065!T:T,匹配表1065!X:X)</f>
        <v>PME2041</v>
      </c>
      <c r="J5711" s="95" t="s">
        <v>71</v>
      </c>
      <c r="K5711" s="89" cm="1">
        <f ca="1" t="array" ref="K5711:L5711">_xlfn.XLOOKUP(J5711,匹配表1065!Y:Y,匹配表1065!AA:AB)</f>
        <v>5</v>
      </c>
      <c r="L5711" s="89" t="str">
        <v>3个月以上</v>
      </c>
      <c r="M5711" s="89" t="s">
        <v>35</v>
      </c>
      <c r="N5711" s="109">
        <v>1</v>
      </c>
      <c r="O5711" s="93" t="str">
        <f>_xlfn.XLOOKUP(P5711,匹配表1065!U:U,匹配表1065!T:T)</f>
        <v>HO00000992</v>
      </c>
      <c r="P5711" s="94" t="s">
        <v>72</v>
      </c>
      <c r="Q5711" s="95" t="s">
        <v>73</v>
      </c>
      <c r="R5711" s="89" t="str">
        <f>_xlfn.XLOOKUP(Q5711,匹配表1065!L:L,匹配表1065!O:O)</f>
        <v>D</v>
      </c>
      <c r="S5711" s="93" t="str">
        <f>IFERROR(_xlfn.XLOOKUP(Q5711,匹配表1065!AI:AI,匹配表1065!AJ:AJ),"绿标")</f>
        <v>绿标</v>
      </c>
      <c r="T5711" s="93" t="str" cm="1">
        <f t="array" ref="T5711:U5711">_xlfn.XLOOKUP(Q5711,匹配表1065!L:L,匹配表1065!M:N)</f>
        <v>眩晕</v>
      </c>
      <c r="U5711" s="94" t="str">
        <v>神经内科</v>
      </c>
      <c r="V5711" s="95" t="s">
        <v>100</v>
      </c>
      <c r="W5711" s="93">
        <f>_xlfn.XLOOKUP(M5711,匹配表1065!D:D,匹配表1065!F:F)*N5711</f>
        <v>4</v>
      </c>
    </row>
    <row r="5712" customHeight="1" spans="1:23">
      <c r="A5712" s="94" t="s">
        <v>877</v>
      </c>
      <c r="B5712" s="106">
        <v>46224</v>
      </c>
      <c r="C5712" s="91" t="str">
        <f t="shared" si="180"/>
        <v>7月第4周</v>
      </c>
      <c r="D5712" s="94" t="s">
        <v>937</v>
      </c>
      <c r="E5712" s="89" t="str">
        <f t="shared" si="181"/>
        <v>7月第4周--周2</v>
      </c>
      <c r="F5712" s="95" t="s">
        <v>27</v>
      </c>
      <c r="G5712" s="89" t="s">
        <v>63</v>
      </c>
      <c r="H5712" s="92" t="str">
        <f>_xlfn.XLOOKUP(O5712,匹配表1065!T:T,匹配表1065!W:W)</f>
        <v>南京市</v>
      </c>
      <c r="I5712" s="89" t="str">
        <f>_xlfn.XLOOKUP(O5712,匹配表1065!T:T,匹配表1065!X:X)</f>
        <v>PME2001</v>
      </c>
      <c r="J5712" s="95" t="s">
        <v>77</v>
      </c>
      <c r="K5712" s="89" cm="1">
        <f ca="1" t="array" ref="K5712:L5712">_xlfn.XLOOKUP(J5712,匹配表1065!Y:Y,匹配表1065!AA:AB)</f>
        <v>8</v>
      </c>
      <c r="L5712" s="89" t="str">
        <v>3个月以上</v>
      </c>
      <c r="M5712" s="89" t="s">
        <v>30</v>
      </c>
      <c r="N5712" s="109">
        <v>1</v>
      </c>
      <c r="O5712" s="93" t="str">
        <f>_xlfn.XLOOKUP(P5712,匹配表1065!U:U,匹配表1065!T:T)</f>
        <v>HO00000958</v>
      </c>
      <c r="P5712" s="94" t="s">
        <v>65</v>
      </c>
      <c r="Q5712" s="95" t="s">
        <v>78</v>
      </c>
      <c r="R5712" s="89" t="str">
        <f>_xlfn.XLOOKUP(Q5712,匹配表1065!L:L,匹配表1065!O:O)</f>
        <v>C</v>
      </c>
      <c r="S5712" s="93" t="str">
        <f>IFERROR(_xlfn.XLOOKUP(Q5712,匹配表1065!AI:AI,匹配表1065!AJ:AJ),"绿标")</f>
        <v>绿标</v>
      </c>
      <c r="T5712" s="93" t="str" cm="1">
        <f t="array" ref="T5712:U5712">_xlfn.XLOOKUP(Q5712,匹配表1065!L:L,匹配表1065!M:N)</f>
        <v>眩晕</v>
      </c>
      <c r="U5712" s="94" t="str">
        <v>神经内科</v>
      </c>
      <c r="V5712" s="95" t="s">
        <v>100</v>
      </c>
      <c r="W5712" s="93">
        <f>_xlfn.XLOOKUP(M5712,匹配表1065!D:D,匹配表1065!F:F)*N5712</f>
        <v>12</v>
      </c>
    </row>
    <row r="5713" customHeight="1" spans="1:23">
      <c r="A5713" s="94" t="s">
        <v>877</v>
      </c>
      <c r="B5713" s="106">
        <v>46224</v>
      </c>
      <c r="C5713" s="91" t="str">
        <f t="shared" si="180"/>
        <v>7月第4周</v>
      </c>
      <c r="D5713" s="94" t="s">
        <v>937</v>
      </c>
      <c r="E5713" s="89" t="str">
        <f t="shared" si="181"/>
        <v>7月第4周--周2</v>
      </c>
      <c r="F5713" s="95" t="s">
        <v>27</v>
      </c>
      <c r="G5713" s="89" t="s">
        <v>63</v>
      </c>
      <c r="H5713" s="92" t="str">
        <f>_xlfn.XLOOKUP(O5713,匹配表1065!T:T,匹配表1065!W:W)</f>
        <v>南京市</v>
      </c>
      <c r="I5713" s="89" t="str">
        <f>_xlfn.XLOOKUP(O5713,匹配表1065!T:T,匹配表1065!X:X)</f>
        <v>PME2001</v>
      </c>
      <c r="J5713" s="95" t="s">
        <v>64</v>
      </c>
      <c r="K5713" s="89" cm="1">
        <f ca="1" t="array" ref="K5713:L5713">_xlfn.XLOOKUP(J5713,匹配表1065!Y:Y,匹配表1065!AA:AB)</f>
        <v>31</v>
      </c>
      <c r="L5713" s="89" t="str">
        <v>3个月以上</v>
      </c>
      <c r="M5713" s="89" t="s">
        <v>30</v>
      </c>
      <c r="N5713" s="109">
        <v>3</v>
      </c>
      <c r="O5713" s="93" t="str">
        <f>_xlfn.XLOOKUP(P5713,匹配表1065!U:U,匹配表1065!T:T)</f>
        <v>HO00000958</v>
      </c>
      <c r="P5713" s="94" t="s">
        <v>65</v>
      </c>
      <c r="Q5713" s="95" t="s">
        <v>209</v>
      </c>
      <c r="R5713" s="89" t="str">
        <f>_xlfn.XLOOKUP(Q5713,匹配表1065!L:L,匹配表1065!O:O)</f>
        <v>C</v>
      </c>
      <c r="S5713" s="93" t="str">
        <f>IFERROR(_xlfn.XLOOKUP(Q5713,匹配表1065!AI:AI,匹配表1065!AJ:AJ),"绿标")</f>
        <v>红标</v>
      </c>
      <c r="T5713" s="93" t="str" cm="1">
        <f t="array" ref="T5713:U5713">_xlfn.XLOOKUP(Q5713,匹配表1065!L:L,匹配表1065!M:N)</f>
        <v>眩晕</v>
      </c>
      <c r="U5713" s="94" t="str">
        <v>耳鼻喉科</v>
      </c>
      <c r="V5713" s="95" t="s">
        <v>100</v>
      </c>
      <c r="W5713" s="93">
        <f>_xlfn.XLOOKUP(M5713,匹配表1065!D:D,匹配表1065!F:F)*N5713</f>
        <v>36</v>
      </c>
    </row>
    <row r="5714" customHeight="1" spans="1:23">
      <c r="A5714" s="94" t="s">
        <v>877</v>
      </c>
      <c r="B5714" s="106">
        <v>46224</v>
      </c>
      <c r="C5714" s="91" t="str">
        <f t="shared" si="180"/>
        <v>7月第4周</v>
      </c>
      <c r="D5714" s="94" t="s">
        <v>937</v>
      </c>
      <c r="E5714" s="89" t="str">
        <f t="shared" si="181"/>
        <v>7月第4周--周2</v>
      </c>
      <c r="F5714" s="95" t="s">
        <v>27</v>
      </c>
      <c r="G5714" s="89" t="s">
        <v>63</v>
      </c>
      <c r="H5714" s="92" t="str">
        <f>_xlfn.XLOOKUP(O5714,匹配表1065!T:T,匹配表1065!W:W)</f>
        <v>南京市</v>
      </c>
      <c r="I5714" s="89" t="str">
        <f>_xlfn.XLOOKUP(O5714,匹配表1065!T:T,匹配表1065!X:X)</f>
        <v>PME2001</v>
      </c>
      <c r="J5714" s="95" t="s">
        <v>64</v>
      </c>
      <c r="K5714" s="89" cm="1">
        <f ca="1" t="array" ref="K5714:L5714">_xlfn.XLOOKUP(J5714,匹配表1065!Y:Y,匹配表1065!AA:AB)</f>
        <v>31</v>
      </c>
      <c r="L5714" s="89" t="str">
        <v>3个月以上</v>
      </c>
      <c r="M5714" s="89" t="s">
        <v>30</v>
      </c>
      <c r="N5714" s="109">
        <v>1</v>
      </c>
      <c r="O5714" s="93" t="str">
        <f>_xlfn.XLOOKUP(P5714,匹配表1065!U:U,匹配表1065!T:T)</f>
        <v>HO00000958</v>
      </c>
      <c r="P5714" s="94" t="s">
        <v>65</v>
      </c>
      <c r="Q5714" s="95" t="s">
        <v>68</v>
      </c>
      <c r="R5714" s="89" t="str">
        <f>_xlfn.XLOOKUP(Q5714,匹配表1065!L:L,匹配表1065!O:O)</f>
        <v>A</v>
      </c>
      <c r="S5714" s="93" t="str">
        <f>IFERROR(_xlfn.XLOOKUP(Q5714,匹配表1065!AI:AI,匹配表1065!AJ:AJ),"绿标")</f>
        <v>红标</v>
      </c>
      <c r="T5714" s="93" t="str" cm="1">
        <f t="array" ref="T5714:U5714">_xlfn.XLOOKUP(Q5714,匹配表1065!L:L,匹配表1065!M:N)</f>
        <v>头痛</v>
      </c>
      <c r="U5714" s="94" t="str">
        <v>神经内科</v>
      </c>
      <c r="V5714" s="95" t="s">
        <v>33</v>
      </c>
      <c r="W5714" s="93">
        <f>_xlfn.XLOOKUP(M5714,匹配表1065!D:D,匹配表1065!F:F)*N5714</f>
        <v>12</v>
      </c>
    </row>
    <row r="5715" customHeight="1" spans="1:23">
      <c r="A5715" s="94" t="s">
        <v>877</v>
      </c>
      <c r="B5715" s="106">
        <v>46224</v>
      </c>
      <c r="C5715" s="91" t="str">
        <f t="shared" si="180"/>
        <v>7月第4周</v>
      </c>
      <c r="D5715" s="94" t="s">
        <v>937</v>
      </c>
      <c r="E5715" s="89" t="str">
        <f t="shared" si="181"/>
        <v>7月第4周--周2</v>
      </c>
      <c r="F5715" s="95" t="s">
        <v>27</v>
      </c>
      <c r="G5715" s="89" t="s">
        <v>63</v>
      </c>
      <c r="H5715" s="92" t="str">
        <f>_xlfn.XLOOKUP(O5715,匹配表1065!T:T,匹配表1065!W:W)</f>
        <v>徐州市</v>
      </c>
      <c r="I5715" s="89" t="str">
        <f>_xlfn.XLOOKUP(O5715,匹配表1065!T:T,匹配表1065!X:X)</f>
        <v>PME2008</v>
      </c>
      <c r="J5715" s="95" t="s">
        <v>81</v>
      </c>
      <c r="K5715" s="89" cm="1">
        <f ca="1" t="array" ref="K5715:L5715">_xlfn.XLOOKUP(J5715,匹配表1065!Y:Y,匹配表1065!AA:AB)</f>
        <v>19</v>
      </c>
      <c r="L5715" s="89" t="str">
        <v>3个月以上</v>
      </c>
      <c r="M5715" s="89" t="s">
        <v>55</v>
      </c>
      <c r="N5715" s="109">
        <v>1</v>
      </c>
      <c r="O5715" s="93" t="str">
        <f>_xlfn.XLOOKUP(P5715,匹配表1065!U:U,匹配表1065!T:T)</f>
        <v>HO00001134</v>
      </c>
      <c r="P5715" s="94" t="s">
        <v>82</v>
      </c>
      <c r="Q5715" s="95" t="s">
        <v>655</v>
      </c>
      <c r="R5715" s="89" t="str">
        <f>_xlfn.XLOOKUP(Q5715,匹配表1065!L:L,匹配表1065!O:O)</f>
        <v>C</v>
      </c>
      <c r="S5715" s="93" t="str">
        <f>IFERROR(_xlfn.XLOOKUP(Q5715,匹配表1065!AI:AI,匹配表1065!AJ:AJ),"绿标")</f>
        <v>黑标</v>
      </c>
      <c r="T5715" s="93" t="str" cm="1">
        <f t="array" ref="T5715:U5715">_xlfn.XLOOKUP(Q5715,匹配表1065!L:L,匹配表1065!M:N)</f>
        <v>眩晕</v>
      </c>
      <c r="U5715" s="94" t="str">
        <v>神经内科</v>
      </c>
      <c r="V5715" s="95" t="s">
        <v>100</v>
      </c>
      <c r="W5715" s="93">
        <f>_xlfn.XLOOKUP(M5715,匹配表1065!D:D,匹配表1065!F:F)*N5715</f>
        <v>8</v>
      </c>
    </row>
    <row r="5716" customHeight="1" spans="1:23">
      <c r="A5716" s="94" t="s">
        <v>877</v>
      </c>
      <c r="B5716" s="106">
        <v>46224</v>
      </c>
      <c r="C5716" s="91" t="str">
        <f t="shared" si="180"/>
        <v>7月第4周</v>
      </c>
      <c r="D5716" s="94" t="s">
        <v>937</v>
      </c>
      <c r="E5716" s="89" t="str">
        <f t="shared" si="181"/>
        <v>7月第4周--周2</v>
      </c>
      <c r="F5716" s="95" t="s">
        <v>27</v>
      </c>
      <c r="G5716" s="89" t="s">
        <v>63</v>
      </c>
      <c r="H5716" s="92" t="str">
        <f>_xlfn.XLOOKUP(O5716,匹配表1065!T:T,匹配表1065!W:W)</f>
        <v>徐州市</v>
      </c>
      <c r="I5716" s="89" t="str">
        <f>_xlfn.XLOOKUP(O5716,匹配表1065!T:T,匹配表1065!X:X)</f>
        <v>PME2008</v>
      </c>
      <c r="J5716" s="95" t="s">
        <v>81</v>
      </c>
      <c r="K5716" s="89" cm="1">
        <f ca="1" t="array" ref="K5716:L5716">_xlfn.XLOOKUP(J5716,匹配表1065!Y:Y,匹配表1065!AA:AB)</f>
        <v>19</v>
      </c>
      <c r="L5716" s="89" t="str">
        <v>3个月以上</v>
      </c>
      <c r="M5716" s="89" t="s">
        <v>30</v>
      </c>
      <c r="N5716" s="109">
        <v>1</v>
      </c>
      <c r="O5716" s="93" t="str">
        <f>_xlfn.XLOOKUP(P5716,匹配表1065!U:U,匹配表1065!T:T)</f>
        <v>HO00001134</v>
      </c>
      <c r="P5716" s="94" t="s">
        <v>82</v>
      </c>
      <c r="Q5716" s="95" t="s">
        <v>280</v>
      </c>
      <c r="R5716" s="89" t="str">
        <f>_xlfn.XLOOKUP(Q5716,匹配表1065!L:L,匹配表1065!O:O)</f>
        <v>D</v>
      </c>
      <c r="S5716" s="93" t="str">
        <f>IFERROR(_xlfn.XLOOKUP(Q5716,匹配表1065!AI:AI,匹配表1065!AJ:AJ),"绿标")</f>
        <v>红标</v>
      </c>
      <c r="T5716" s="93" t="str" cm="1">
        <f t="array" ref="T5716:U5716">_xlfn.XLOOKUP(Q5716,匹配表1065!L:L,匹配表1065!M:N)</f>
        <v>疼痛</v>
      </c>
      <c r="U5716" s="94" t="str">
        <v>疼痛科</v>
      </c>
      <c r="V5716" s="95" t="s">
        <v>100</v>
      </c>
      <c r="W5716" s="93">
        <f>_xlfn.XLOOKUP(M5716,匹配表1065!D:D,匹配表1065!F:F)*N5716</f>
        <v>12</v>
      </c>
    </row>
    <row r="5717" customHeight="1" spans="1:23">
      <c r="A5717" s="94" t="s">
        <v>877</v>
      </c>
      <c r="B5717" s="106">
        <v>46224</v>
      </c>
      <c r="C5717" s="91" t="str">
        <f t="shared" si="180"/>
        <v>7月第4周</v>
      </c>
      <c r="D5717" s="94" t="s">
        <v>937</v>
      </c>
      <c r="E5717" s="89" t="str">
        <f t="shared" si="181"/>
        <v>7月第4周--周2</v>
      </c>
      <c r="F5717" s="95" t="s">
        <v>27</v>
      </c>
      <c r="G5717" s="89" t="s">
        <v>63</v>
      </c>
      <c r="H5717" s="92" t="str">
        <f>_xlfn.XLOOKUP(O5717,匹配表1065!T:T,匹配表1065!W:W)</f>
        <v>南京市</v>
      </c>
      <c r="I5717" s="89" t="str">
        <f>_xlfn.XLOOKUP(O5717,匹配表1065!T:T,匹配表1065!X:X)</f>
        <v>PME2002</v>
      </c>
      <c r="J5717" s="95" t="s">
        <v>84</v>
      </c>
      <c r="K5717" s="89" cm="1">
        <f ca="1" t="array" ref="K5717:L5717">_xlfn.XLOOKUP(J5717,匹配表1065!Y:Y,匹配表1065!AA:AB)</f>
        <v>31</v>
      </c>
      <c r="L5717" s="89" t="str">
        <v>3个月以上</v>
      </c>
      <c r="M5717" s="89" t="s">
        <v>30</v>
      </c>
      <c r="N5717" s="109">
        <v>4</v>
      </c>
      <c r="O5717" s="93" t="str">
        <f>_xlfn.XLOOKUP(P5717,匹配表1065!U:U,匹配表1065!T:T)</f>
        <v>HO00000964</v>
      </c>
      <c r="P5717" s="94" t="s">
        <v>90</v>
      </c>
      <c r="Q5717" s="95" t="s">
        <v>281</v>
      </c>
      <c r="R5717" s="89" t="str">
        <f>_xlfn.XLOOKUP(Q5717,匹配表1065!L:L,匹配表1065!O:O)</f>
        <v>A</v>
      </c>
      <c r="S5717" s="93" t="str">
        <f>IFERROR(_xlfn.XLOOKUP(Q5717,匹配表1065!AI:AI,匹配表1065!AJ:AJ),"绿标")</f>
        <v>红标</v>
      </c>
      <c r="T5717" s="93" t="str" cm="1">
        <f t="array" ref="T5717:U5717">_xlfn.XLOOKUP(Q5717,匹配表1065!L:L,匹配表1065!M:N)</f>
        <v>头痛</v>
      </c>
      <c r="U5717" s="94" t="str">
        <v>神经内科</v>
      </c>
      <c r="V5717" s="95" t="s">
        <v>100</v>
      </c>
      <c r="W5717" s="93">
        <f>_xlfn.XLOOKUP(M5717,匹配表1065!D:D,匹配表1065!F:F)*N5717</f>
        <v>48</v>
      </c>
    </row>
    <row r="5718" customHeight="1" spans="1:23">
      <c r="A5718" s="94" t="s">
        <v>877</v>
      </c>
      <c r="B5718" s="106">
        <v>46224</v>
      </c>
      <c r="C5718" s="91" t="str">
        <f t="shared" si="180"/>
        <v>7月第4周</v>
      </c>
      <c r="D5718" s="94" t="s">
        <v>937</v>
      </c>
      <c r="E5718" s="89" t="str">
        <f t="shared" si="181"/>
        <v>7月第4周--周2</v>
      </c>
      <c r="F5718" s="95" t="s">
        <v>27</v>
      </c>
      <c r="G5718" s="89" t="s">
        <v>63</v>
      </c>
      <c r="H5718" s="92" t="str">
        <f>_xlfn.XLOOKUP(O5718,匹配表1065!T:T,匹配表1065!W:W)</f>
        <v>南京市</v>
      </c>
      <c r="I5718" s="89" t="str">
        <f>_xlfn.XLOOKUP(O5718,匹配表1065!T:T,匹配表1065!X:X)</f>
        <v>PME2002</v>
      </c>
      <c r="J5718" s="95" t="s">
        <v>84</v>
      </c>
      <c r="K5718" s="89" cm="1">
        <f ca="1" t="array" ref="K5718:L5718">_xlfn.XLOOKUP(J5718,匹配表1065!Y:Y,匹配表1065!AA:AB)</f>
        <v>31</v>
      </c>
      <c r="L5718" s="89" t="str">
        <v>3个月以上</v>
      </c>
      <c r="M5718" s="89" t="s">
        <v>30</v>
      </c>
      <c r="N5718" s="109">
        <v>1</v>
      </c>
      <c r="O5718" s="93" t="str">
        <f>_xlfn.XLOOKUP(P5718,匹配表1065!U:U,匹配表1065!T:T)</f>
        <v>HO00111156</v>
      </c>
      <c r="P5718" s="94" t="s">
        <v>85</v>
      </c>
      <c r="Q5718" s="95" t="s">
        <v>86</v>
      </c>
      <c r="R5718" s="89" t="str">
        <f>_xlfn.XLOOKUP(Q5718,匹配表1065!L:L,匹配表1065!O:O)</f>
        <v>D</v>
      </c>
      <c r="S5718" s="93" t="str">
        <f>IFERROR(_xlfn.XLOOKUP(Q5718,匹配表1065!AI:AI,匹配表1065!AJ:AJ),"绿标")</f>
        <v>红标</v>
      </c>
      <c r="T5718" s="93" t="str" cm="1">
        <f t="array" ref="T5718:U5718">_xlfn.XLOOKUP(Q5718,匹配表1065!L:L,匹配表1065!M:N)</f>
        <v>头痛</v>
      </c>
      <c r="U5718" s="94" t="str">
        <v>神经内科</v>
      </c>
      <c r="V5718" s="95" t="s">
        <v>42</v>
      </c>
      <c r="W5718" s="93">
        <f>_xlfn.XLOOKUP(M5718,匹配表1065!D:D,匹配表1065!F:F)*N5718</f>
        <v>12</v>
      </c>
    </row>
    <row r="5719" customHeight="1" spans="1:23">
      <c r="A5719" s="94" t="s">
        <v>877</v>
      </c>
      <c r="B5719" s="106">
        <v>46224</v>
      </c>
      <c r="C5719" s="91" t="str">
        <f t="shared" si="180"/>
        <v>7月第4周</v>
      </c>
      <c r="D5719" s="94" t="s">
        <v>937</v>
      </c>
      <c r="E5719" s="89" t="str">
        <f t="shared" si="181"/>
        <v>7月第4周--周2</v>
      </c>
      <c r="F5719" s="95" t="s">
        <v>27</v>
      </c>
      <c r="G5719" s="89" t="s">
        <v>63</v>
      </c>
      <c r="H5719" s="92" t="str">
        <f>_xlfn.XLOOKUP(O5719,匹配表1065!T:T,匹配表1065!W:W)</f>
        <v>南京市</v>
      </c>
      <c r="I5719" s="89" t="str">
        <f>_xlfn.XLOOKUP(O5719,匹配表1065!T:T,匹配表1065!X:X)</f>
        <v>PME2002</v>
      </c>
      <c r="J5719" s="95" t="s">
        <v>84</v>
      </c>
      <c r="K5719" s="89" cm="1">
        <f ca="1" t="array" ref="K5719:L5719">_xlfn.XLOOKUP(J5719,匹配表1065!Y:Y,匹配表1065!AA:AB)</f>
        <v>31</v>
      </c>
      <c r="L5719" s="89" t="str">
        <v>3个月以上</v>
      </c>
      <c r="M5719" s="89" t="s">
        <v>30</v>
      </c>
      <c r="N5719" s="109">
        <v>1</v>
      </c>
      <c r="O5719" s="93" t="str">
        <f>_xlfn.XLOOKUP(P5719,匹配表1065!U:U,匹配表1065!T:T)</f>
        <v>HO00111156</v>
      </c>
      <c r="P5719" s="94" t="s">
        <v>85</v>
      </c>
      <c r="Q5719" s="95" t="s">
        <v>360</v>
      </c>
      <c r="R5719" s="89" t="str">
        <f>_xlfn.XLOOKUP(Q5719,匹配表1065!L:L,匹配表1065!O:O)</f>
        <v>B</v>
      </c>
      <c r="S5719" s="93" t="str">
        <f>IFERROR(_xlfn.XLOOKUP(Q5719,匹配表1065!AI:AI,匹配表1065!AJ:AJ),"绿标")</f>
        <v>绿标</v>
      </c>
      <c r="T5719" s="93" t="str" cm="1">
        <f t="array" ref="T5719:U5719">_xlfn.XLOOKUP(Q5719,匹配表1065!L:L,匹配表1065!M:N)</f>
        <v>脑血管</v>
      </c>
      <c r="U5719" s="94" t="str">
        <v>神经内科</v>
      </c>
      <c r="V5719" s="95" t="s">
        <v>100</v>
      </c>
      <c r="W5719" s="93">
        <f>_xlfn.XLOOKUP(M5719,匹配表1065!D:D,匹配表1065!F:F)*N5719</f>
        <v>12</v>
      </c>
    </row>
    <row r="5720" customHeight="1" spans="1:23">
      <c r="A5720" s="94" t="s">
        <v>877</v>
      </c>
      <c r="B5720" s="106">
        <v>46224</v>
      </c>
      <c r="C5720" s="91" t="str">
        <f t="shared" si="180"/>
        <v>7月第4周</v>
      </c>
      <c r="D5720" s="94" t="s">
        <v>937</v>
      </c>
      <c r="E5720" s="89" t="str">
        <f t="shared" si="181"/>
        <v>7月第4周--周2</v>
      </c>
      <c r="F5720" s="95" t="s">
        <v>27</v>
      </c>
      <c r="G5720" s="89" t="s">
        <v>63</v>
      </c>
      <c r="H5720" s="92" t="str">
        <f>_xlfn.XLOOKUP(O5720,匹配表1065!T:T,匹配表1065!W:W)</f>
        <v>南京市</v>
      </c>
      <c r="I5720" s="89" t="str">
        <f>_xlfn.XLOOKUP(O5720,匹配表1065!T:T,匹配表1065!X:X)</f>
        <v>PME2002</v>
      </c>
      <c r="J5720" s="95" t="s">
        <v>410</v>
      </c>
      <c r="K5720" s="89" cm="1">
        <f ca="1" t="array" ref="K5720:L5720">_xlfn.XLOOKUP(J5720,匹配表1065!Y:Y,匹配表1065!AA:AB)</f>
        <v>1</v>
      </c>
      <c r="L5720" s="89" t="str">
        <v>3个月以内</v>
      </c>
      <c r="M5720" s="89" t="s">
        <v>30</v>
      </c>
      <c r="N5720" s="109">
        <v>4</v>
      </c>
      <c r="O5720" s="93" t="str">
        <f>_xlfn.XLOOKUP(P5720,匹配表1065!U:U,匹配表1065!T:T)</f>
        <v>HO00000964</v>
      </c>
      <c r="P5720" s="94" t="s">
        <v>90</v>
      </c>
      <c r="Q5720" s="95" t="s">
        <v>333</v>
      </c>
      <c r="R5720" s="89" t="str">
        <f>_xlfn.XLOOKUP(Q5720,匹配表1065!L:L,匹配表1065!O:O)</f>
        <v>A</v>
      </c>
      <c r="S5720" s="93" t="str">
        <f>IFERROR(_xlfn.XLOOKUP(Q5720,匹配表1065!AI:AI,匹配表1065!AJ:AJ),"绿标")</f>
        <v>红标</v>
      </c>
      <c r="T5720" s="93" t="str" cm="1">
        <f t="array" ref="T5720:U5720">_xlfn.XLOOKUP(Q5720,匹配表1065!L:L,匹配表1065!M:N)</f>
        <v>头痛</v>
      </c>
      <c r="U5720" s="94" t="str">
        <v>神经内科</v>
      </c>
      <c r="V5720" s="95" t="s">
        <v>100</v>
      </c>
      <c r="W5720" s="93">
        <f>_xlfn.XLOOKUP(M5720,匹配表1065!D:D,匹配表1065!F:F)*N5720</f>
        <v>48</v>
      </c>
    </row>
    <row r="5721" customHeight="1" spans="1:23">
      <c r="A5721" s="94" t="s">
        <v>877</v>
      </c>
      <c r="B5721" s="106">
        <v>46224</v>
      </c>
      <c r="C5721" s="91" t="str">
        <f t="shared" si="180"/>
        <v>7月第4周</v>
      </c>
      <c r="D5721" s="94" t="s">
        <v>937</v>
      </c>
      <c r="E5721" s="89" t="str">
        <f t="shared" si="181"/>
        <v>7月第4周--周2</v>
      </c>
      <c r="F5721" s="95" t="s">
        <v>27</v>
      </c>
      <c r="G5721" s="89" t="s">
        <v>63</v>
      </c>
      <c r="H5721" s="92" t="str">
        <f>_xlfn.XLOOKUP(O5721,匹配表1065!T:T,匹配表1065!W:W)</f>
        <v>南京市</v>
      </c>
      <c r="I5721" s="89" t="str">
        <f>_xlfn.XLOOKUP(O5721,匹配表1065!T:T,匹配表1065!X:X)</f>
        <v>PME2002</v>
      </c>
      <c r="J5721" s="95" t="s">
        <v>410</v>
      </c>
      <c r="K5721" s="89" cm="1">
        <f ca="1" t="array" ref="K5721:L5721">_xlfn.XLOOKUP(J5721,匹配表1065!Y:Y,匹配表1065!AA:AB)</f>
        <v>1</v>
      </c>
      <c r="L5721" s="89" t="str">
        <v>3个月以内</v>
      </c>
      <c r="M5721" s="89" t="s">
        <v>30</v>
      </c>
      <c r="N5721" s="109">
        <v>2</v>
      </c>
      <c r="O5721" s="93" t="str">
        <f>_xlfn.XLOOKUP(P5721,匹配表1065!U:U,匹配表1065!T:T)</f>
        <v>HO00000964</v>
      </c>
      <c r="P5721" s="94" t="s">
        <v>90</v>
      </c>
      <c r="Q5721" s="95" t="s">
        <v>213</v>
      </c>
      <c r="R5721" s="89" t="str">
        <f>_xlfn.XLOOKUP(Q5721,匹配表1065!L:L,匹配表1065!O:O)</f>
        <v>A</v>
      </c>
      <c r="S5721" s="93" t="str">
        <f>IFERROR(_xlfn.XLOOKUP(Q5721,匹配表1065!AI:AI,匹配表1065!AJ:AJ),"绿标")</f>
        <v>红标</v>
      </c>
      <c r="T5721" s="93" t="str" cm="1">
        <f t="array" ref="T5721:U5721">_xlfn.XLOOKUP(Q5721,匹配表1065!L:L,匹配表1065!M:N)</f>
        <v>头痛</v>
      </c>
      <c r="U5721" s="94" t="str">
        <v>神经内科</v>
      </c>
      <c r="V5721" s="95" t="s">
        <v>100</v>
      </c>
      <c r="W5721" s="93">
        <f>_xlfn.XLOOKUP(M5721,匹配表1065!D:D,匹配表1065!F:F)*N5721</f>
        <v>24</v>
      </c>
    </row>
    <row r="5722" customHeight="1" spans="1:23">
      <c r="A5722" s="94" t="s">
        <v>877</v>
      </c>
      <c r="B5722" s="106">
        <v>46224</v>
      </c>
      <c r="C5722" s="91" t="str">
        <f t="shared" si="180"/>
        <v>7月第4周</v>
      </c>
      <c r="D5722" s="94" t="s">
        <v>937</v>
      </c>
      <c r="E5722" s="89" t="str">
        <f t="shared" si="181"/>
        <v>7月第4周--周2</v>
      </c>
      <c r="F5722" s="95" t="s">
        <v>27</v>
      </c>
      <c r="G5722" s="95" t="s">
        <v>167</v>
      </c>
      <c r="H5722" s="92" t="str">
        <f>_xlfn.XLOOKUP(O5722,匹配表1065!T:T,匹配表1065!W:W)</f>
        <v>无锡市</v>
      </c>
      <c r="I5722" s="89" t="str">
        <f>_xlfn.XLOOKUP(O5722,匹配表1065!T:T,匹配表1065!X:X)</f>
        <v>PME2014</v>
      </c>
      <c r="J5722" s="95" t="s">
        <v>581</v>
      </c>
      <c r="K5722" s="89" cm="1">
        <f ca="1" t="array" ref="K5722:L5722">_xlfn.XLOOKUP(J5722,匹配表1065!Y:Y,匹配表1065!AA:AB)</f>
        <v>1</v>
      </c>
      <c r="L5722" s="89" t="str">
        <v>3个月以内</v>
      </c>
      <c r="M5722" s="89" t="s">
        <v>35</v>
      </c>
      <c r="N5722" s="109">
        <v>1</v>
      </c>
      <c r="O5722" s="93" t="str">
        <f>_xlfn.XLOOKUP(P5722,匹配表1065!U:U,匹配表1065!T:T)</f>
        <v>HO00001114</v>
      </c>
      <c r="P5722" s="94" t="s">
        <v>628</v>
      </c>
      <c r="Q5722" s="95" t="s">
        <v>670</v>
      </c>
      <c r="R5722" s="89" t="str">
        <f>_xlfn.XLOOKUP(Q5722,匹配表1065!L:L,匹配表1065!O:O)</f>
        <v>C</v>
      </c>
      <c r="S5722" s="93" t="str">
        <f>IFERROR(_xlfn.XLOOKUP(Q5722,匹配表1065!AI:AI,匹配表1065!AJ:AJ),"绿标")</f>
        <v>绿标</v>
      </c>
      <c r="T5722" s="93" t="str" cm="1">
        <f t="array" ref="T5722:U5722">_xlfn.XLOOKUP(Q5722,匹配表1065!L:L,匹配表1065!M:N)</f>
        <v>眩晕</v>
      </c>
      <c r="U5722" s="94" t="str">
        <v>耳鼻喉科</v>
      </c>
      <c r="V5722" s="95" t="s">
        <v>100</v>
      </c>
      <c r="W5722" s="93">
        <f>_xlfn.XLOOKUP(M5722,匹配表1065!D:D,匹配表1065!F:F)*N5722</f>
        <v>4</v>
      </c>
    </row>
    <row r="5723" customHeight="1" spans="1:23">
      <c r="A5723" s="94" t="s">
        <v>877</v>
      </c>
      <c r="B5723" s="106">
        <v>46224</v>
      </c>
      <c r="C5723" s="91" t="str">
        <f t="shared" si="180"/>
        <v>7月第4周</v>
      </c>
      <c r="D5723" s="94" t="s">
        <v>937</v>
      </c>
      <c r="E5723" s="89" t="str">
        <f t="shared" si="181"/>
        <v>7月第4周--周2</v>
      </c>
      <c r="F5723" s="95" t="s">
        <v>27</v>
      </c>
      <c r="G5723" s="95" t="s">
        <v>167</v>
      </c>
      <c r="H5723" s="92" t="str">
        <f>_xlfn.XLOOKUP(O5723,匹配表1065!T:T,匹配表1065!W:W)</f>
        <v>无锡市</v>
      </c>
      <c r="I5723" s="89" t="str">
        <f>_xlfn.XLOOKUP(O5723,匹配表1065!T:T,匹配表1065!X:X)</f>
        <v>PME2014</v>
      </c>
      <c r="J5723" s="95" t="s">
        <v>581</v>
      </c>
      <c r="K5723" s="89" cm="1">
        <f ca="1" t="array" ref="K5723:L5723">_xlfn.XLOOKUP(J5723,匹配表1065!Y:Y,匹配表1065!AA:AB)</f>
        <v>1</v>
      </c>
      <c r="L5723" s="89" t="str">
        <v>3个月以内</v>
      </c>
      <c r="M5723" s="89" t="s">
        <v>35</v>
      </c>
      <c r="N5723" s="109">
        <v>1</v>
      </c>
      <c r="O5723" s="93" t="str">
        <f>_xlfn.XLOOKUP(P5723,匹配表1065!U:U,匹配表1065!T:T)</f>
        <v>HO00001111</v>
      </c>
      <c r="P5723" s="94" t="s">
        <v>582</v>
      </c>
      <c r="Q5723" s="95" t="s">
        <v>583</v>
      </c>
      <c r="R5723" s="89" t="str">
        <f>_xlfn.XLOOKUP(Q5723,匹配表1065!L:L,匹配表1065!O:O)</f>
        <v>B</v>
      </c>
      <c r="S5723" s="93" t="str">
        <f>IFERROR(_xlfn.XLOOKUP(Q5723,匹配表1065!AI:AI,匹配表1065!AJ:AJ),"绿标")</f>
        <v>黑标</v>
      </c>
      <c r="T5723" s="93" t="str" cm="1">
        <f t="array" ref="T5723:U5723">_xlfn.XLOOKUP(Q5723,匹配表1065!L:L,匹配表1065!M:N)</f>
        <v>脑血管</v>
      </c>
      <c r="U5723" s="94" t="str">
        <v>神经内科</v>
      </c>
      <c r="V5723" s="95" t="s">
        <v>33</v>
      </c>
      <c r="W5723" s="93">
        <f>_xlfn.XLOOKUP(M5723,匹配表1065!D:D,匹配表1065!F:F)*N5723</f>
        <v>4</v>
      </c>
    </row>
    <row r="5724" customHeight="1" spans="1:23">
      <c r="A5724" s="94" t="s">
        <v>877</v>
      </c>
      <c r="B5724" s="106">
        <v>46224</v>
      </c>
      <c r="C5724" s="91" t="str">
        <f t="shared" si="180"/>
        <v>7月第4周</v>
      </c>
      <c r="D5724" s="94" t="s">
        <v>937</v>
      </c>
      <c r="E5724" s="89" t="str">
        <f t="shared" si="181"/>
        <v>7月第4周--周2</v>
      </c>
      <c r="F5724" s="95" t="s">
        <v>27</v>
      </c>
      <c r="G5724" s="95" t="s">
        <v>167</v>
      </c>
      <c r="H5724" s="92" t="str">
        <f>_xlfn.XLOOKUP(O5724,匹配表1065!T:T,匹配表1065!W:W)</f>
        <v>南通市</v>
      </c>
      <c r="I5724" s="89" t="str">
        <f>_xlfn.XLOOKUP(O5724,匹配表1065!T:T,匹配表1065!X:X)</f>
        <v>PME2013</v>
      </c>
      <c r="J5724" s="95" t="s">
        <v>180</v>
      </c>
      <c r="K5724" s="89" cm="1">
        <f ca="1" t="array" ref="K5724:L5724">_xlfn.XLOOKUP(J5724,匹配表1065!Y:Y,匹配表1065!AA:AB)</f>
        <v>51</v>
      </c>
      <c r="L5724" s="89" t="str">
        <v>3个月以上</v>
      </c>
      <c r="M5724" s="89" t="s">
        <v>30</v>
      </c>
      <c r="N5724" s="109">
        <v>2</v>
      </c>
      <c r="O5724" s="93" t="str">
        <f>_xlfn.XLOOKUP(P5724,匹配表1065!U:U,匹配表1065!T:T)</f>
        <v>HO00001066</v>
      </c>
      <c r="P5724" s="94" t="s">
        <v>183</v>
      </c>
      <c r="Q5724" s="95" t="s">
        <v>296</v>
      </c>
      <c r="R5724" s="89" t="str">
        <f>_xlfn.XLOOKUP(Q5724,匹配表1065!L:L,匹配表1065!O:O)</f>
        <v>C</v>
      </c>
      <c r="S5724" s="93" t="str">
        <f>IFERROR(_xlfn.XLOOKUP(Q5724,匹配表1065!AI:AI,匹配表1065!AJ:AJ),"绿标")</f>
        <v>红标</v>
      </c>
      <c r="T5724" s="93" t="str" cm="1">
        <f t="array" ref="T5724:U5724">_xlfn.XLOOKUP(Q5724,匹配表1065!L:L,匹配表1065!M:N)</f>
        <v>眩晕</v>
      </c>
      <c r="U5724" s="94" t="str">
        <v>耳鼻喉科</v>
      </c>
      <c r="V5724" s="95" t="s">
        <v>100</v>
      </c>
      <c r="W5724" s="93">
        <f>_xlfn.XLOOKUP(M5724,匹配表1065!D:D,匹配表1065!F:F)*N5724</f>
        <v>24</v>
      </c>
    </row>
    <row r="5725" customHeight="1" spans="1:23">
      <c r="A5725" s="94" t="s">
        <v>877</v>
      </c>
      <c r="B5725" s="106">
        <v>46224</v>
      </c>
      <c r="C5725" s="91" t="str">
        <f t="shared" si="180"/>
        <v>7月第4周</v>
      </c>
      <c r="D5725" s="94" t="s">
        <v>937</v>
      </c>
      <c r="E5725" s="89" t="str">
        <f t="shared" si="181"/>
        <v>7月第4周--周2</v>
      </c>
      <c r="F5725" s="95" t="s">
        <v>27</v>
      </c>
      <c r="G5725" s="95" t="s">
        <v>167</v>
      </c>
      <c r="H5725" s="92" t="str">
        <f>_xlfn.XLOOKUP(O5725,匹配表1065!T:T,匹配表1065!W:W)</f>
        <v>南通市</v>
      </c>
      <c r="I5725" s="89" t="str">
        <f>_xlfn.XLOOKUP(O5725,匹配表1065!T:T,匹配表1065!X:X)</f>
        <v>PME2013</v>
      </c>
      <c r="J5725" s="95" t="s">
        <v>180</v>
      </c>
      <c r="K5725" s="89" cm="1">
        <f ca="1" t="array" ref="K5725:L5725">_xlfn.XLOOKUP(J5725,匹配表1065!Y:Y,匹配表1065!AA:AB)</f>
        <v>51</v>
      </c>
      <c r="L5725" s="89" t="str">
        <v>3个月以上</v>
      </c>
      <c r="M5725" s="89" t="s">
        <v>30</v>
      </c>
      <c r="N5725" s="109">
        <v>1</v>
      </c>
      <c r="O5725" s="93" t="str">
        <f>_xlfn.XLOOKUP(P5725,匹配表1065!U:U,匹配表1065!T:T)</f>
        <v>HO00001066</v>
      </c>
      <c r="P5725" s="94" t="s">
        <v>183</v>
      </c>
      <c r="Q5725" s="95" t="s">
        <v>185</v>
      </c>
      <c r="R5725" s="89" t="str">
        <f>_xlfn.XLOOKUP(Q5725,匹配表1065!L:L,匹配表1065!O:O)</f>
        <v>A</v>
      </c>
      <c r="S5725" s="93" t="str">
        <f>IFERROR(_xlfn.XLOOKUP(Q5725,匹配表1065!AI:AI,匹配表1065!AJ:AJ),"绿标")</f>
        <v>红标</v>
      </c>
      <c r="T5725" s="93" t="str" cm="1">
        <f t="array" ref="T5725:U5725">_xlfn.XLOOKUP(Q5725,匹配表1065!L:L,匹配表1065!M:N)</f>
        <v>头痛</v>
      </c>
      <c r="U5725" s="94" t="str">
        <v>神经内科</v>
      </c>
      <c r="V5725" s="95" t="s">
        <v>100</v>
      </c>
      <c r="W5725" s="93">
        <f>_xlfn.XLOOKUP(M5725,匹配表1065!D:D,匹配表1065!F:F)*N5725</f>
        <v>12</v>
      </c>
    </row>
    <row r="5726" customHeight="1" spans="1:23">
      <c r="A5726" s="94" t="s">
        <v>877</v>
      </c>
      <c r="B5726" s="106">
        <v>46224</v>
      </c>
      <c r="C5726" s="91" t="str">
        <f t="shared" si="180"/>
        <v>7月第4周</v>
      </c>
      <c r="D5726" s="94" t="s">
        <v>937</v>
      </c>
      <c r="E5726" s="89" t="str">
        <f t="shared" si="181"/>
        <v>7月第4周--周2</v>
      </c>
      <c r="F5726" s="95" t="s">
        <v>27</v>
      </c>
      <c r="G5726" s="95" t="s">
        <v>167</v>
      </c>
      <c r="H5726" s="92" t="str">
        <f>_xlfn.XLOOKUP(O5726,匹配表1065!T:T,匹配表1065!W:W)</f>
        <v>苏州市</v>
      </c>
      <c r="I5726" s="89" t="str">
        <f>_xlfn.XLOOKUP(O5726,匹配表1065!T:T,匹配表1065!X:X)</f>
        <v>PME2011</v>
      </c>
      <c r="J5726" s="95" t="s">
        <v>168</v>
      </c>
      <c r="K5726" s="89" cm="1">
        <f ca="1" t="array" ref="K5726:L5726">_xlfn.XLOOKUP(J5726,匹配表1065!Y:Y,匹配表1065!AA:AB)</f>
        <v>19</v>
      </c>
      <c r="L5726" s="89" t="str">
        <v>3个月以上</v>
      </c>
      <c r="M5726" s="89" t="s">
        <v>30</v>
      </c>
      <c r="N5726" s="109">
        <v>2</v>
      </c>
      <c r="O5726" s="93" t="str">
        <f>_xlfn.XLOOKUP(P5726,匹配表1065!U:U,匹配表1065!T:T)</f>
        <v>HO00307823</v>
      </c>
      <c r="P5726" s="94" t="s">
        <v>169</v>
      </c>
      <c r="Q5726" s="95" t="s">
        <v>170</v>
      </c>
      <c r="R5726" s="89" t="str">
        <f>_xlfn.XLOOKUP(Q5726,匹配表1065!L:L,匹配表1065!O:O)</f>
        <v>A</v>
      </c>
      <c r="S5726" s="93" t="str">
        <f>IFERROR(_xlfn.XLOOKUP(Q5726,匹配表1065!AI:AI,匹配表1065!AJ:AJ),"绿标")</f>
        <v>红标</v>
      </c>
      <c r="T5726" s="93" t="str" cm="1">
        <f t="array" ref="T5726:U5726">_xlfn.XLOOKUP(Q5726,匹配表1065!L:L,匹配表1065!M:N)</f>
        <v>头痛</v>
      </c>
      <c r="U5726" s="94" t="str">
        <v>神经内科</v>
      </c>
      <c r="V5726" s="95" t="s">
        <v>100</v>
      </c>
      <c r="W5726" s="93">
        <f>_xlfn.XLOOKUP(M5726,匹配表1065!D:D,匹配表1065!F:F)*N5726</f>
        <v>24</v>
      </c>
    </row>
    <row r="5727" customHeight="1" spans="1:23">
      <c r="A5727" s="94" t="s">
        <v>877</v>
      </c>
      <c r="B5727" s="106">
        <v>46224</v>
      </c>
      <c r="C5727" s="91" t="str">
        <f t="shared" si="180"/>
        <v>7月第4周</v>
      </c>
      <c r="D5727" s="94" t="s">
        <v>937</v>
      </c>
      <c r="E5727" s="89" t="str">
        <f t="shared" si="181"/>
        <v>7月第4周--周2</v>
      </c>
      <c r="F5727" s="95" t="s">
        <v>27</v>
      </c>
      <c r="G5727" s="95" t="s">
        <v>167</v>
      </c>
      <c r="H5727" s="92" t="str">
        <f>_xlfn.XLOOKUP(O5727,匹配表1065!T:T,匹配表1065!W:W)</f>
        <v>苏州市</v>
      </c>
      <c r="I5727" s="89" t="str">
        <f>_xlfn.XLOOKUP(O5727,匹配表1065!T:T,匹配表1065!X:X)</f>
        <v>PME2011</v>
      </c>
      <c r="J5727" s="95" t="s">
        <v>168</v>
      </c>
      <c r="K5727" s="89" cm="1">
        <f ca="1" t="array" ref="K5727:L5727">_xlfn.XLOOKUP(J5727,匹配表1065!Y:Y,匹配表1065!AA:AB)</f>
        <v>19</v>
      </c>
      <c r="L5727" s="89" t="str">
        <v>3个月以上</v>
      </c>
      <c r="M5727" s="89" t="s">
        <v>30</v>
      </c>
      <c r="N5727" s="109">
        <v>2</v>
      </c>
      <c r="O5727" s="93" t="str">
        <f>_xlfn.XLOOKUP(P5727,匹配表1065!U:U,匹配表1065!T:T)</f>
        <v>HO00307823</v>
      </c>
      <c r="P5727" s="94" t="s">
        <v>169</v>
      </c>
      <c r="Q5727" s="95" t="s">
        <v>172</v>
      </c>
      <c r="R5727" s="89" t="str">
        <f>_xlfn.XLOOKUP(Q5727,匹配表1065!L:L,匹配表1065!O:O)</f>
        <v>C</v>
      </c>
      <c r="S5727" s="93" t="str">
        <f>IFERROR(_xlfn.XLOOKUP(Q5727,匹配表1065!AI:AI,匹配表1065!AJ:AJ),"绿标")</f>
        <v>绿标</v>
      </c>
      <c r="T5727" s="93" t="str" cm="1">
        <f t="array" ref="T5727:U5727">_xlfn.XLOOKUP(Q5727,匹配表1065!L:L,匹配表1065!M:N)</f>
        <v>眩晕</v>
      </c>
      <c r="U5727" s="94" t="str">
        <v>神经内科</v>
      </c>
      <c r="V5727" s="95" t="s">
        <v>100</v>
      </c>
      <c r="W5727" s="93">
        <f>_xlfn.XLOOKUP(M5727,匹配表1065!D:D,匹配表1065!F:F)*N5727</f>
        <v>24</v>
      </c>
    </row>
    <row r="5728" customHeight="1" spans="1:23">
      <c r="A5728" s="94" t="s">
        <v>877</v>
      </c>
      <c r="B5728" s="106">
        <v>46224</v>
      </c>
      <c r="C5728" s="91" t="str">
        <f t="shared" si="180"/>
        <v>7月第4周</v>
      </c>
      <c r="D5728" s="94" t="s">
        <v>937</v>
      </c>
      <c r="E5728" s="89" t="str">
        <f t="shared" si="181"/>
        <v>7月第4周--周2</v>
      </c>
      <c r="F5728" s="95" t="s">
        <v>27</v>
      </c>
      <c r="G5728" s="95" t="s">
        <v>167</v>
      </c>
      <c r="H5728" s="92" t="str">
        <f>_xlfn.XLOOKUP(O5728,匹配表1065!T:T,匹配表1065!W:W)</f>
        <v>苏州市</v>
      </c>
      <c r="I5728" s="89" t="str">
        <f>_xlfn.XLOOKUP(O5728,匹配表1065!T:T,匹配表1065!X:X)</f>
        <v>PME2016</v>
      </c>
      <c r="J5728" s="95" t="s">
        <v>173</v>
      </c>
      <c r="K5728" s="89" cm="1">
        <f ca="1" t="array" ref="K5728:L5728">_xlfn.XLOOKUP(J5728,匹配表1065!Y:Y,匹配表1065!AA:AB)</f>
        <v>1</v>
      </c>
      <c r="L5728" s="89" t="str">
        <v>3个月以内</v>
      </c>
      <c r="M5728" s="89" t="s">
        <v>30</v>
      </c>
      <c r="N5728" s="109">
        <v>3</v>
      </c>
      <c r="O5728" s="93" t="str">
        <f>_xlfn.XLOOKUP(P5728,匹配表1065!U:U,匹配表1065!T:T)</f>
        <v>HO00001048</v>
      </c>
      <c r="P5728" s="94" t="s">
        <v>176</v>
      </c>
      <c r="Q5728" s="95" t="s">
        <v>290</v>
      </c>
      <c r="R5728" s="89" t="str">
        <f>_xlfn.XLOOKUP(Q5728,匹配表1065!L:L,匹配表1065!O:O)</f>
        <v>A</v>
      </c>
      <c r="S5728" s="93" t="str">
        <f>IFERROR(_xlfn.XLOOKUP(Q5728,匹配表1065!AI:AI,匹配表1065!AJ:AJ),"绿标")</f>
        <v>红标</v>
      </c>
      <c r="T5728" s="93" t="str" cm="1">
        <f t="array" ref="T5728:U5728">_xlfn.XLOOKUP(Q5728,匹配表1065!L:L,匹配表1065!M:N)</f>
        <v>头痛</v>
      </c>
      <c r="U5728" s="94" t="str">
        <v>神经内科</v>
      </c>
      <c r="V5728" s="95" t="s">
        <v>100</v>
      </c>
      <c r="W5728" s="93">
        <f>_xlfn.XLOOKUP(M5728,匹配表1065!D:D,匹配表1065!F:F)*N5728</f>
        <v>36</v>
      </c>
    </row>
    <row r="5729" customHeight="1" spans="1:23">
      <c r="A5729" s="94" t="s">
        <v>877</v>
      </c>
      <c r="B5729" s="106">
        <v>46224</v>
      </c>
      <c r="C5729" s="91" t="str">
        <f t="shared" si="180"/>
        <v>7月第4周</v>
      </c>
      <c r="D5729" s="94" t="s">
        <v>937</v>
      </c>
      <c r="E5729" s="89" t="str">
        <f t="shared" si="181"/>
        <v>7月第4周--周2</v>
      </c>
      <c r="F5729" s="95" t="s">
        <v>27</v>
      </c>
      <c r="G5729" s="95" t="s">
        <v>167</v>
      </c>
      <c r="H5729" s="92" t="str">
        <f>_xlfn.XLOOKUP(O5729,匹配表1065!T:T,匹配表1065!W:W)</f>
        <v>苏州市</v>
      </c>
      <c r="I5729" s="89" t="str">
        <f>_xlfn.XLOOKUP(O5729,匹配表1065!T:T,匹配表1065!X:X)</f>
        <v>PME2016</v>
      </c>
      <c r="J5729" s="95" t="s">
        <v>173</v>
      </c>
      <c r="K5729" s="89" cm="1">
        <f ca="1" t="array" ref="K5729:L5729">_xlfn.XLOOKUP(J5729,匹配表1065!Y:Y,匹配表1065!AA:AB)</f>
        <v>1</v>
      </c>
      <c r="L5729" s="89" t="str">
        <v>3个月以内</v>
      </c>
      <c r="M5729" s="89" t="s">
        <v>35</v>
      </c>
      <c r="N5729" s="109">
        <v>1</v>
      </c>
      <c r="O5729" s="93" t="str">
        <f>_xlfn.XLOOKUP(P5729,匹配表1065!U:U,匹配表1065!T:T)</f>
        <v>HO00001048</v>
      </c>
      <c r="P5729" s="94" t="s">
        <v>176</v>
      </c>
      <c r="Q5729" s="95" t="s">
        <v>940</v>
      </c>
      <c r="R5729" s="89" t="str">
        <f>_xlfn.XLOOKUP(Q5729,匹配表1065!L:L,匹配表1065!O:O)</f>
        <v>B</v>
      </c>
      <c r="S5729" s="93" t="str">
        <f>IFERROR(_xlfn.XLOOKUP(Q5729,匹配表1065!AI:AI,匹配表1065!AJ:AJ),"绿标")</f>
        <v>绿标</v>
      </c>
      <c r="T5729" s="93" t="str" cm="1">
        <f t="array" ref="T5729:U5729">_xlfn.XLOOKUP(Q5729,匹配表1065!L:L,匹配表1065!M:N)</f>
        <v>脑血管</v>
      </c>
      <c r="U5729" s="94" t="str">
        <v>神经内科</v>
      </c>
      <c r="V5729" s="95" t="s">
        <v>33</v>
      </c>
      <c r="W5729" s="93">
        <f>_xlfn.XLOOKUP(M5729,匹配表1065!D:D,匹配表1065!F:F)*N5729</f>
        <v>4</v>
      </c>
    </row>
    <row r="5730" customHeight="1" spans="1:23">
      <c r="A5730" s="94" t="s">
        <v>877</v>
      </c>
      <c r="B5730" s="106">
        <v>46224</v>
      </c>
      <c r="C5730" s="91" t="str">
        <f t="shared" si="180"/>
        <v>7月第4周</v>
      </c>
      <c r="D5730" s="94" t="s">
        <v>937</v>
      </c>
      <c r="E5730" s="89" t="str">
        <f t="shared" si="181"/>
        <v>7月第4周--周2</v>
      </c>
      <c r="F5730" s="95" t="s">
        <v>27</v>
      </c>
      <c r="G5730" s="95" t="s">
        <v>167</v>
      </c>
      <c r="H5730" s="92" t="str">
        <f>_xlfn.XLOOKUP(O5730,匹配表1065!T:T,匹配表1065!W:W)</f>
        <v>苏州市</v>
      </c>
      <c r="I5730" s="89" t="str">
        <f>_xlfn.XLOOKUP(O5730,匹配表1065!T:T,匹配表1065!X:X)</f>
        <v>PME2017</v>
      </c>
      <c r="J5730" s="95" t="s">
        <v>323</v>
      </c>
      <c r="K5730" s="89" cm="1">
        <f ca="1" t="array" ref="K5730:L5730">_xlfn.XLOOKUP(J5730,匹配表1065!Y:Y,匹配表1065!AA:AB)</f>
        <v>7</v>
      </c>
      <c r="L5730" s="89" t="str">
        <v>3个月以上</v>
      </c>
      <c r="M5730" s="89" t="s">
        <v>55</v>
      </c>
      <c r="N5730" s="109">
        <v>2</v>
      </c>
      <c r="O5730" s="93" t="str">
        <f>_xlfn.XLOOKUP(P5730,匹配表1065!U:U,匹配表1065!T:T)</f>
        <v>HO00001044</v>
      </c>
      <c r="P5730" s="94" t="s">
        <v>346</v>
      </c>
      <c r="Q5730" s="95" t="s">
        <v>347</v>
      </c>
      <c r="R5730" s="89" t="str">
        <f>_xlfn.XLOOKUP(Q5730,匹配表1065!L:L,匹配表1065!O:O)</f>
        <v>A</v>
      </c>
      <c r="S5730" s="93" t="str">
        <f>IFERROR(_xlfn.XLOOKUP(Q5730,匹配表1065!AI:AI,匹配表1065!AJ:AJ),"绿标")</f>
        <v>红标</v>
      </c>
      <c r="T5730" s="93" t="str" cm="1">
        <f t="array" ref="T5730:U5730">_xlfn.XLOOKUP(Q5730,匹配表1065!L:L,匹配表1065!M:N)</f>
        <v>头痛</v>
      </c>
      <c r="U5730" s="94" t="str">
        <v>神经内科</v>
      </c>
      <c r="V5730" s="95" t="s">
        <v>42</v>
      </c>
      <c r="W5730" s="93">
        <f>_xlfn.XLOOKUP(M5730,匹配表1065!D:D,匹配表1065!F:F)*N5730</f>
        <v>16</v>
      </c>
    </row>
    <row r="5731" customHeight="1" spans="1:23">
      <c r="A5731" s="94" t="s">
        <v>877</v>
      </c>
      <c r="B5731" s="106">
        <v>46224</v>
      </c>
      <c r="C5731" s="91" t="str">
        <f t="shared" si="180"/>
        <v>7月第4周</v>
      </c>
      <c r="D5731" s="94" t="s">
        <v>937</v>
      </c>
      <c r="E5731" s="89" t="str">
        <f t="shared" si="181"/>
        <v>7月第4周--周2</v>
      </c>
      <c r="F5731" s="95" t="s">
        <v>27</v>
      </c>
      <c r="G5731" s="95" t="s">
        <v>167</v>
      </c>
      <c r="H5731" s="92" t="str">
        <f>_xlfn.XLOOKUP(O5731,匹配表1065!T:T,匹配表1065!W:W)</f>
        <v>苏州市</v>
      </c>
      <c r="I5731" s="89" t="str">
        <f>_xlfn.XLOOKUP(O5731,匹配表1065!T:T,匹配表1065!X:X)</f>
        <v>PME2017</v>
      </c>
      <c r="J5731" s="95" t="s">
        <v>323</v>
      </c>
      <c r="K5731" s="89" cm="1">
        <f ca="1" t="array" ref="K5731:L5731">_xlfn.XLOOKUP(J5731,匹配表1065!Y:Y,匹配表1065!AA:AB)</f>
        <v>7</v>
      </c>
      <c r="L5731" s="89" t="str">
        <v>3个月以上</v>
      </c>
      <c r="M5731" s="89" t="s">
        <v>30</v>
      </c>
      <c r="N5731" s="109">
        <v>1</v>
      </c>
      <c r="O5731" s="93" t="str">
        <f>_xlfn.XLOOKUP(P5731,匹配表1065!U:U,匹配表1065!T:T)</f>
        <v>HO00001110</v>
      </c>
      <c r="P5731" s="94" t="s">
        <v>324</v>
      </c>
      <c r="Q5731" s="95" t="s">
        <v>325</v>
      </c>
      <c r="R5731" s="89" t="str">
        <f>_xlfn.XLOOKUP(Q5731,匹配表1065!L:L,匹配表1065!O:O)</f>
        <v>B</v>
      </c>
      <c r="S5731" s="93" t="str">
        <f>IFERROR(_xlfn.XLOOKUP(Q5731,匹配表1065!AI:AI,匹配表1065!AJ:AJ),"绿标")</f>
        <v>黑标</v>
      </c>
      <c r="T5731" s="93" t="str" cm="1">
        <f t="array" ref="T5731:U5731">_xlfn.XLOOKUP(Q5731,匹配表1065!L:L,匹配表1065!M:N)</f>
        <v>脑血管</v>
      </c>
      <c r="U5731" s="94" t="str">
        <v>神经内科</v>
      </c>
      <c r="V5731" s="95" t="s">
        <v>100</v>
      </c>
      <c r="W5731" s="93">
        <f>_xlfn.XLOOKUP(M5731,匹配表1065!D:D,匹配表1065!F:F)*N5731</f>
        <v>12</v>
      </c>
    </row>
    <row r="5732" customHeight="1" spans="1:23">
      <c r="A5732" s="94" t="s">
        <v>877</v>
      </c>
      <c r="B5732" s="106">
        <v>46224</v>
      </c>
      <c r="C5732" s="91" t="str">
        <f t="shared" si="180"/>
        <v>7月第4周</v>
      </c>
      <c r="D5732" s="94" t="s">
        <v>937</v>
      </c>
      <c r="E5732" s="89" t="str">
        <f t="shared" si="181"/>
        <v>7月第4周--周2</v>
      </c>
      <c r="F5732" s="95" t="s">
        <v>27</v>
      </c>
      <c r="G5732" s="95" t="s">
        <v>167</v>
      </c>
      <c r="H5732" s="92" t="str">
        <f>_xlfn.XLOOKUP(O5732,匹配表1065!T:T,匹配表1065!W:W)</f>
        <v>苏州市</v>
      </c>
      <c r="I5732" s="89" t="str">
        <f>_xlfn.XLOOKUP(O5732,匹配表1065!T:T,匹配表1065!X:X)</f>
        <v>PME2010</v>
      </c>
      <c r="J5732" s="95" t="s">
        <v>186</v>
      </c>
      <c r="K5732" s="89" cm="1">
        <f ca="1" t="array" ref="K5732:L5732">_xlfn.XLOOKUP(J5732,匹配表1065!Y:Y,匹配表1065!AA:AB)</f>
        <v>6</v>
      </c>
      <c r="L5732" s="89" t="str">
        <v>3个月以上</v>
      </c>
      <c r="M5732" s="89" t="s">
        <v>55</v>
      </c>
      <c r="N5732" s="109">
        <v>2</v>
      </c>
      <c r="O5732" s="93" t="str">
        <f>_xlfn.XLOOKUP(P5732,匹配表1065!U:U,匹配表1065!T:T)</f>
        <v>HO00001051</v>
      </c>
      <c r="P5732" s="94" t="s">
        <v>191</v>
      </c>
      <c r="Q5732" s="95" t="s">
        <v>192</v>
      </c>
      <c r="R5732" s="89" t="str">
        <f>_xlfn.XLOOKUP(Q5732,匹配表1065!L:L,匹配表1065!O:O)</f>
        <v>B</v>
      </c>
      <c r="S5732" s="93" t="str">
        <f>IFERROR(_xlfn.XLOOKUP(Q5732,匹配表1065!AI:AI,匹配表1065!AJ:AJ),"绿标")</f>
        <v>绿标</v>
      </c>
      <c r="T5732" s="93" t="str" cm="1">
        <f t="array" ref="T5732:U5732">_xlfn.XLOOKUP(Q5732,匹配表1065!L:L,匹配表1065!M:N)</f>
        <v>抑郁焦虑</v>
      </c>
      <c r="U5732" s="94" t="str">
        <v>神经内科</v>
      </c>
      <c r="V5732" s="95" t="s">
        <v>42</v>
      </c>
      <c r="W5732" s="93">
        <f>_xlfn.XLOOKUP(M5732,匹配表1065!D:D,匹配表1065!F:F)*N5732</f>
        <v>16</v>
      </c>
    </row>
    <row r="5733" customHeight="1" spans="1:23">
      <c r="A5733" s="94" t="s">
        <v>877</v>
      </c>
      <c r="B5733" s="106">
        <v>46224</v>
      </c>
      <c r="C5733" s="91" t="str">
        <f t="shared" si="180"/>
        <v>7月第4周</v>
      </c>
      <c r="D5733" s="94" t="s">
        <v>937</v>
      </c>
      <c r="E5733" s="89" t="str">
        <f t="shared" si="181"/>
        <v>7月第4周--周2</v>
      </c>
      <c r="F5733" s="95" t="s">
        <v>27</v>
      </c>
      <c r="G5733" s="95" t="s">
        <v>167</v>
      </c>
      <c r="H5733" s="92" t="str">
        <f>_xlfn.XLOOKUP(O5733,匹配表1065!T:T,匹配表1065!W:W)</f>
        <v>苏州市</v>
      </c>
      <c r="I5733" s="89" t="str">
        <f>_xlfn.XLOOKUP(O5733,匹配表1065!T:T,匹配表1065!X:X)</f>
        <v>PME2010</v>
      </c>
      <c r="J5733" s="95" t="s">
        <v>186</v>
      </c>
      <c r="K5733" s="89" cm="1">
        <f ca="1" t="array" ref="K5733:L5733">_xlfn.XLOOKUP(J5733,匹配表1065!Y:Y,匹配表1065!AA:AB)</f>
        <v>6</v>
      </c>
      <c r="L5733" s="89" t="str">
        <v>3个月以上</v>
      </c>
      <c r="M5733" s="89" t="s">
        <v>35</v>
      </c>
      <c r="N5733" s="109">
        <v>2</v>
      </c>
      <c r="O5733" s="93" t="str">
        <f>_xlfn.XLOOKUP(P5733,匹配表1065!U:U,匹配表1065!T:T)</f>
        <v>HO00001051</v>
      </c>
      <c r="P5733" s="94" t="s">
        <v>191</v>
      </c>
      <c r="Q5733" s="95" t="s">
        <v>354</v>
      </c>
      <c r="R5733" s="89" t="str">
        <f>_xlfn.XLOOKUP(Q5733,匹配表1065!L:L,匹配表1065!O:O)</f>
        <v>A</v>
      </c>
      <c r="S5733" s="93" t="str">
        <f>IFERROR(_xlfn.XLOOKUP(Q5733,匹配表1065!AI:AI,匹配表1065!AJ:AJ),"绿标")</f>
        <v>黑标</v>
      </c>
      <c r="T5733" s="93" t="str" cm="1">
        <f t="array" ref="T5733:U5733">_xlfn.XLOOKUP(Q5733,匹配表1065!L:L,匹配表1065!M:N)</f>
        <v>头痛</v>
      </c>
      <c r="U5733" s="94" t="str">
        <v>神经内科</v>
      </c>
      <c r="V5733" s="95" t="s">
        <v>33</v>
      </c>
      <c r="W5733" s="93">
        <f>_xlfn.XLOOKUP(M5733,匹配表1065!D:D,匹配表1065!F:F)*N5733</f>
        <v>8</v>
      </c>
    </row>
    <row r="5734" customHeight="1" spans="1:23">
      <c r="A5734" s="94" t="s">
        <v>877</v>
      </c>
      <c r="B5734" s="106">
        <v>46224</v>
      </c>
      <c r="C5734" s="91" t="str">
        <f t="shared" si="180"/>
        <v>7月第4周</v>
      </c>
      <c r="D5734" s="94" t="s">
        <v>937</v>
      </c>
      <c r="E5734" s="89" t="str">
        <f t="shared" si="181"/>
        <v>7月第4周--周2</v>
      </c>
      <c r="F5734" s="95" t="s">
        <v>27</v>
      </c>
      <c r="G5734" s="95" t="s">
        <v>167</v>
      </c>
      <c r="H5734" s="92" t="str">
        <f>_xlfn.XLOOKUP(O5734,匹配表1065!T:T,匹配表1065!W:W)</f>
        <v>无锡市</v>
      </c>
      <c r="I5734" s="89" t="str">
        <f>_xlfn.XLOOKUP(O5734,匹配表1065!T:T,匹配表1065!X:X)</f>
        <v>PME2009</v>
      </c>
      <c r="J5734" s="95" t="s">
        <v>193</v>
      </c>
      <c r="K5734" s="89" cm="1">
        <f ca="1" t="array" ref="K5734:L5734">_xlfn.XLOOKUP(J5734,匹配表1065!Y:Y,匹配表1065!AA:AB)</f>
        <v>7</v>
      </c>
      <c r="L5734" s="89" t="str">
        <v>3个月以上</v>
      </c>
      <c r="M5734" s="89" t="s">
        <v>30</v>
      </c>
      <c r="N5734" s="109">
        <v>2</v>
      </c>
      <c r="O5734" s="93" t="str">
        <f>_xlfn.XLOOKUP(P5734,匹配表1065!U:U,匹配表1065!T:T)</f>
        <v>HO00001116</v>
      </c>
      <c r="P5734" s="94" t="s">
        <v>229</v>
      </c>
      <c r="Q5734" s="95" t="s">
        <v>230</v>
      </c>
      <c r="R5734" s="89" t="str">
        <f>_xlfn.XLOOKUP(Q5734,匹配表1065!L:L,匹配表1065!O:O)</f>
        <v>A</v>
      </c>
      <c r="S5734" s="93" t="str">
        <f>IFERROR(_xlfn.XLOOKUP(Q5734,匹配表1065!AI:AI,匹配表1065!AJ:AJ),"绿标")</f>
        <v>绿标</v>
      </c>
      <c r="T5734" s="93" t="str" cm="1">
        <f t="array" ref="T5734:U5734">_xlfn.XLOOKUP(Q5734,匹配表1065!L:L,匹配表1065!M:N)</f>
        <v>头痛</v>
      </c>
      <c r="U5734" s="94" t="str">
        <v>神经内科</v>
      </c>
      <c r="V5734" s="95" t="s">
        <v>100</v>
      </c>
      <c r="W5734" s="93">
        <f>_xlfn.XLOOKUP(M5734,匹配表1065!D:D,匹配表1065!F:F)*N5734</f>
        <v>24</v>
      </c>
    </row>
    <row r="5735" customHeight="1" spans="1:23">
      <c r="A5735" s="94" t="s">
        <v>877</v>
      </c>
      <c r="B5735" s="106">
        <v>46224</v>
      </c>
      <c r="C5735" s="91" t="str">
        <f t="shared" si="180"/>
        <v>7月第4周</v>
      </c>
      <c r="D5735" s="94" t="s">
        <v>937</v>
      </c>
      <c r="E5735" s="89" t="str">
        <f t="shared" si="181"/>
        <v>7月第4周--周2</v>
      </c>
      <c r="F5735" s="95" t="s">
        <v>27</v>
      </c>
      <c r="G5735" s="95" t="s">
        <v>167</v>
      </c>
      <c r="H5735" s="92" t="str">
        <f>_xlfn.XLOOKUP(O5735,匹配表1065!T:T,匹配表1065!W:W)</f>
        <v>苏州市</v>
      </c>
      <c r="I5735" s="89" t="str">
        <f>_xlfn.XLOOKUP(O5735,匹配表1065!T:T,匹配表1065!X:X)</f>
        <v>PME2011</v>
      </c>
      <c r="J5735" s="95" t="s">
        <v>852</v>
      </c>
      <c r="K5735" s="89" t="e" cm="1">
        <f ca="1" t="array" ref="K5735">_xlfn.XLOOKUP(J5735,匹配表1065!Y:Y,匹配表1065!AA:AB)</f>
        <v>#N/A</v>
      </c>
      <c r="L5735" s="89"/>
      <c r="M5735" s="89" t="s">
        <v>35</v>
      </c>
      <c r="N5735" s="109">
        <v>1</v>
      </c>
      <c r="O5735" s="93" t="str">
        <f>_xlfn.XLOOKUP(P5735,匹配表1065!U:U,匹配表1065!T:T)</f>
        <v>HO00307823</v>
      </c>
      <c r="P5735" s="94" t="s">
        <v>169</v>
      </c>
      <c r="Q5735" s="95" t="s">
        <v>171</v>
      </c>
      <c r="R5735" s="89" t="str">
        <f>_xlfn.XLOOKUP(Q5735,匹配表1065!L:L,匹配表1065!O:O)</f>
        <v>B</v>
      </c>
      <c r="S5735" s="93" t="str">
        <f>IFERROR(_xlfn.XLOOKUP(Q5735,匹配表1065!AI:AI,匹配表1065!AJ:AJ),"绿标")</f>
        <v>绿标</v>
      </c>
      <c r="T5735" s="93" t="str" cm="1">
        <f t="array" ref="T5735:U5735">_xlfn.XLOOKUP(Q5735,匹配表1065!L:L,匹配表1065!M:N)</f>
        <v>脑血管</v>
      </c>
      <c r="U5735" s="94" t="str">
        <v>神经内科</v>
      </c>
      <c r="V5735" s="95" t="s">
        <v>33</v>
      </c>
      <c r="W5735" s="93">
        <f>_xlfn.XLOOKUP(M5735,匹配表1065!D:D,匹配表1065!F:F)*N5735</f>
        <v>4</v>
      </c>
    </row>
    <row r="5736" customHeight="1" spans="1:23">
      <c r="A5736" s="94" t="s">
        <v>877</v>
      </c>
      <c r="B5736" s="106">
        <v>46224</v>
      </c>
      <c r="C5736" s="91" t="str">
        <f t="shared" si="180"/>
        <v>7月第4周</v>
      </c>
      <c r="D5736" s="94" t="s">
        <v>937</v>
      </c>
      <c r="E5736" s="89" t="str">
        <f t="shared" si="181"/>
        <v>7月第4周--周2</v>
      </c>
      <c r="F5736" s="95" t="s">
        <v>27</v>
      </c>
      <c r="G5736" s="95" t="s">
        <v>28</v>
      </c>
      <c r="H5736" s="92" t="str">
        <f>_xlfn.XLOOKUP(O5736,匹配表1065!T:T,匹配表1065!W:W)</f>
        <v>南京市</v>
      </c>
      <c r="I5736" s="89" t="str">
        <f>_xlfn.XLOOKUP(O5736,匹配表1065!T:T,匹配表1065!X:X)</f>
        <v>PME2005</v>
      </c>
      <c r="J5736" s="95" t="s">
        <v>54</v>
      </c>
      <c r="K5736" s="89" cm="1">
        <f ca="1" t="array" ref="K5736:L5736">_xlfn.XLOOKUP(J5736,匹配表1065!Y:Y,匹配表1065!AA:AB)</f>
        <v>3</v>
      </c>
      <c r="L5736" s="89" t="str">
        <v>3个月以上</v>
      </c>
      <c r="M5736" s="89" t="s">
        <v>35</v>
      </c>
      <c r="N5736" s="109">
        <v>5</v>
      </c>
      <c r="O5736" s="93" t="str">
        <f>_xlfn.XLOOKUP(P5736,匹配表1065!U:U,匹配表1065!T:T)</f>
        <v>HO00000975</v>
      </c>
      <c r="P5736" s="94" t="s">
        <v>56</v>
      </c>
      <c r="Q5736" s="95" t="s">
        <v>264</v>
      </c>
      <c r="R5736" s="89" t="str">
        <f>_xlfn.XLOOKUP(Q5736,匹配表1065!L:L,匹配表1065!O:O)</f>
        <v>A</v>
      </c>
      <c r="S5736" s="93" t="str">
        <f>IFERROR(_xlfn.XLOOKUP(Q5736,匹配表1065!AI:AI,匹配表1065!AJ:AJ),"绿标")</f>
        <v>红标</v>
      </c>
      <c r="T5736" s="93" t="str" cm="1">
        <f t="array" ref="T5736:U5736">_xlfn.XLOOKUP(Q5736,匹配表1065!L:L,匹配表1065!M:N)</f>
        <v>头痛</v>
      </c>
      <c r="U5736" s="94" t="str">
        <v>神经内科</v>
      </c>
      <c r="V5736" s="95" t="s">
        <v>33</v>
      </c>
      <c r="W5736" s="93">
        <f>_xlfn.XLOOKUP(M5736,匹配表1065!D:D,匹配表1065!F:F)*N5736</f>
        <v>20</v>
      </c>
    </row>
    <row r="5737" customHeight="1" spans="1:23">
      <c r="A5737" s="94" t="s">
        <v>877</v>
      </c>
      <c r="B5737" s="106">
        <v>46224</v>
      </c>
      <c r="C5737" s="91" t="str">
        <f t="shared" si="180"/>
        <v>7月第4周</v>
      </c>
      <c r="D5737" s="94" t="s">
        <v>937</v>
      </c>
      <c r="E5737" s="89" t="str">
        <f t="shared" si="181"/>
        <v>7月第4周--周2</v>
      </c>
      <c r="F5737" s="95" t="s">
        <v>27</v>
      </c>
      <c r="G5737" s="95" t="s">
        <v>28</v>
      </c>
      <c r="H5737" s="92" t="str">
        <f>_xlfn.XLOOKUP(O5737,匹配表1065!T:T,匹配表1065!W:W)</f>
        <v>南京市</v>
      </c>
      <c r="I5737" s="89" t="str">
        <f>_xlfn.XLOOKUP(O5737,匹配表1065!T:T,匹配表1065!X:X)</f>
        <v>PME2005</v>
      </c>
      <c r="J5737" s="95" t="s">
        <v>54</v>
      </c>
      <c r="K5737" s="89" cm="1">
        <f ca="1" t="array" ref="K5737:L5737">_xlfn.XLOOKUP(J5737,匹配表1065!Y:Y,匹配表1065!AA:AB)</f>
        <v>3</v>
      </c>
      <c r="L5737" s="89" t="str">
        <v>3个月以上</v>
      </c>
      <c r="M5737" s="89" t="s">
        <v>55</v>
      </c>
      <c r="N5737" s="109">
        <v>1</v>
      </c>
      <c r="O5737" s="93" t="str">
        <f>_xlfn.XLOOKUP(P5737,匹配表1065!U:U,匹配表1065!T:T)</f>
        <v>HO00000975</v>
      </c>
      <c r="P5737" s="94" t="s">
        <v>56</v>
      </c>
      <c r="Q5737" s="95" t="s">
        <v>205</v>
      </c>
      <c r="R5737" s="89" t="str">
        <f>_xlfn.XLOOKUP(Q5737,匹配表1065!L:L,匹配表1065!O:O)</f>
        <v>B</v>
      </c>
      <c r="S5737" s="93" t="str">
        <f>IFERROR(_xlfn.XLOOKUP(Q5737,匹配表1065!AI:AI,匹配表1065!AJ:AJ),"绿标")</f>
        <v>绿标</v>
      </c>
      <c r="T5737" s="93" t="str" cm="1">
        <f t="array" ref="T5737:U5737">_xlfn.XLOOKUP(Q5737,匹配表1065!L:L,匹配表1065!M:N)</f>
        <v>脑血管</v>
      </c>
      <c r="U5737" s="94" t="str">
        <v>神经内科</v>
      </c>
      <c r="V5737" s="95" t="s">
        <v>100</v>
      </c>
      <c r="W5737" s="93">
        <f>_xlfn.XLOOKUP(M5737,匹配表1065!D:D,匹配表1065!F:F)*N5737</f>
        <v>8</v>
      </c>
    </row>
    <row r="5738" customHeight="1" spans="1:23">
      <c r="A5738" s="94" t="s">
        <v>877</v>
      </c>
      <c r="B5738" s="106">
        <v>46224</v>
      </c>
      <c r="C5738" s="91" t="str">
        <f t="shared" si="180"/>
        <v>7月第4周</v>
      </c>
      <c r="D5738" s="94" t="s">
        <v>937</v>
      </c>
      <c r="E5738" s="89" t="str">
        <f t="shared" si="181"/>
        <v>7月第4周--周2</v>
      </c>
      <c r="F5738" s="95" t="s">
        <v>27</v>
      </c>
      <c r="G5738" s="95" t="s">
        <v>28</v>
      </c>
      <c r="H5738" s="92" t="str">
        <f>_xlfn.XLOOKUP(O5738,匹配表1065!T:T,匹配表1065!W:W)</f>
        <v>南京市</v>
      </c>
      <c r="I5738" s="89" t="str">
        <f>_xlfn.XLOOKUP(O5738,匹配表1065!T:T,匹配表1065!X:X)</f>
        <v>PME2005</v>
      </c>
      <c r="J5738" s="95" t="s">
        <v>54</v>
      </c>
      <c r="K5738" s="89" cm="1">
        <f ca="1" t="array" ref="K5738:L5738">_xlfn.XLOOKUP(J5738,匹配表1065!Y:Y,匹配表1065!AA:AB)</f>
        <v>3</v>
      </c>
      <c r="L5738" s="89" t="str">
        <v>3个月以上</v>
      </c>
      <c r="M5738" s="89" t="s">
        <v>35</v>
      </c>
      <c r="N5738" s="109">
        <v>1</v>
      </c>
      <c r="O5738" s="93" t="str">
        <f>_xlfn.XLOOKUP(P5738,匹配表1065!U:U,匹配表1065!T:T)</f>
        <v>HO00000975</v>
      </c>
      <c r="P5738" s="94" t="s">
        <v>56</v>
      </c>
      <c r="Q5738" s="95" t="s">
        <v>264</v>
      </c>
      <c r="R5738" s="89" t="str">
        <f>_xlfn.XLOOKUP(Q5738,匹配表1065!L:L,匹配表1065!O:O)</f>
        <v>A</v>
      </c>
      <c r="S5738" s="93" t="str">
        <f>IFERROR(_xlfn.XLOOKUP(Q5738,匹配表1065!AI:AI,匹配表1065!AJ:AJ),"绿标")</f>
        <v>红标</v>
      </c>
      <c r="T5738" s="93" t="str" cm="1">
        <f t="array" ref="T5738:U5738">_xlfn.XLOOKUP(Q5738,匹配表1065!L:L,匹配表1065!M:N)</f>
        <v>头痛</v>
      </c>
      <c r="U5738" s="94" t="str">
        <v>神经内科</v>
      </c>
      <c r="V5738" s="95" t="s">
        <v>58</v>
      </c>
      <c r="W5738" s="93">
        <f>_xlfn.XLOOKUP(M5738,匹配表1065!D:D,匹配表1065!F:F)*N5738</f>
        <v>4</v>
      </c>
    </row>
    <row r="5739" customHeight="1" spans="1:23">
      <c r="A5739" s="94" t="s">
        <v>877</v>
      </c>
      <c r="B5739" s="106">
        <v>46224</v>
      </c>
      <c r="C5739" s="91" t="str">
        <f t="shared" si="180"/>
        <v>7月第4周</v>
      </c>
      <c r="D5739" s="94" t="s">
        <v>937</v>
      </c>
      <c r="E5739" s="89" t="str">
        <f t="shared" si="181"/>
        <v>7月第4周--周2</v>
      </c>
      <c r="F5739" s="95" t="s">
        <v>27</v>
      </c>
      <c r="G5739" s="95" t="s">
        <v>28</v>
      </c>
      <c r="H5739" s="92" t="str">
        <f>_xlfn.XLOOKUP(O5739,匹配表1065!T:T,匹配表1065!W:W)</f>
        <v>扬州市</v>
      </c>
      <c r="I5739" s="89" t="str">
        <f>_xlfn.XLOOKUP(O5739,匹配表1065!T:T,匹配表1065!X:X)</f>
        <v>PME2012</v>
      </c>
      <c r="J5739" s="95" t="s">
        <v>60</v>
      </c>
      <c r="K5739" s="89" cm="1">
        <f ca="1" t="array" ref="K5739:L5739">_xlfn.XLOOKUP(J5739,匹配表1065!Y:Y,匹配表1065!AA:AB)</f>
        <v>13</v>
      </c>
      <c r="L5739" s="89" t="str">
        <v>3个月以上</v>
      </c>
      <c r="M5739" s="89" t="s">
        <v>30</v>
      </c>
      <c r="N5739" s="109">
        <v>1</v>
      </c>
      <c r="O5739" s="93" t="str">
        <f>_xlfn.XLOOKUP(P5739,匹配表1065!U:U,匹配表1065!T:T)</f>
        <v>HO00000968</v>
      </c>
      <c r="P5739" s="94" t="s">
        <v>61</v>
      </c>
      <c r="Q5739" s="95" t="s">
        <v>406</v>
      </c>
      <c r="R5739" s="89" t="str">
        <f>_xlfn.XLOOKUP(Q5739,匹配表1065!L:L,匹配表1065!O:O)</f>
        <v>B</v>
      </c>
      <c r="S5739" s="93" t="str">
        <f>IFERROR(_xlfn.XLOOKUP(Q5739,匹配表1065!AI:AI,匹配表1065!AJ:AJ),"绿标")</f>
        <v>红标</v>
      </c>
      <c r="T5739" s="93" t="str" cm="1">
        <f t="array" ref="T5739:U5739">_xlfn.XLOOKUP(Q5739,匹配表1065!L:L,匹配表1065!M:N)</f>
        <v>脑血管</v>
      </c>
      <c r="U5739" s="94" t="str">
        <v>神经内科</v>
      </c>
      <c r="V5739" s="95" t="s">
        <v>42</v>
      </c>
      <c r="W5739" s="93">
        <f>_xlfn.XLOOKUP(M5739,匹配表1065!D:D,匹配表1065!F:F)*N5739</f>
        <v>12</v>
      </c>
    </row>
    <row r="5740" customHeight="1" spans="1:23">
      <c r="A5740" s="94" t="s">
        <v>877</v>
      </c>
      <c r="B5740" s="106">
        <v>46224</v>
      </c>
      <c r="C5740" s="91" t="str">
        <f t="shared" si="180"/>
        <v>7月第4周</v>
      </c>
      <c r="D5740" s="94" t="s">
        <v>937</v>
      </c>
      <c r="E5740" s="89" t="str">
        <f t="shared" si="181"/>
        <v>7月第4周--周2</v>
      </c>
      <c r="F5740" s="95" t="s">
        <v>27</v>
      </c>
      <c r="G5740" s="95" t="s">
        <v>28</v>
      </c>
      <c r="H5740" s="92" t="str">
        <f>_xlfn.XLOOKUP(O5740,匹配表1065!T:T,匹配表1065!W:W)</f>
        <v>南京市</v>
      </c>
      <c r="I5740" s="89" t="str">
        <f>_xlfn.XLOOKUP(O5740,匹配表1065!T:T,匹配表1065!X:X)</f>
        <v>PME2039</v>
      </c>
      <c r="J5740" s="95" t="s">
        <v>39</v>
      </c>
      <c r="K5740" s="89" cm="1">
        <f ca="1" t="array" ref="K5740:L5740">_xlfn.XLOOKUP(J5740,匹配表1065!Y:Y,匹配表1065!AA:AB)</f>
        <v>7</v>
      </c>
      <c r="L5740" s="89" t="str">
        <v>3个月以上</v>
      </c>
      <c r="M5740" s="89" t="s">
        <v>30</v>
      </c>
      <c r="N5740" s="109">
        <v>1</v>
      </c>
      <c r="O5740" s="93" t="str">
        <f>_xlfn.XLOOKUP(P5740,匹配表1065!U:U,匹配表1065!T:T)</f>
        <v>HO00000971</v>
      </c>
      <c r="P5740" s="94" t="s">
        <v>40</v>
      </c>
      <c r="Q5740" s="95" t="s">
        <v>41</v>
      </c>
      <c r="R5740" s="89" t="str">
        <f>_xlfn.XLOOKUP(Q5740,匹配表1065!L:L,匹配表1065!O:O)</f>
        <v>A</v>
      </c>
      <c r="S5740" s="93" t="str">
        <f>IFERROR(_xlfn.XLOOKUP(Q5740,匹配表1065!AI:AI,匹配表1065!AJ:AJ),"绿标")</f>
        <v>绿标</v>
      </c>
      <c r="T5740" s="93" t="str" cm="1">
        <f t="array" ref="T5740:U5740">_xlfn.XLOOKUP(Q5740,匹配表1065!L:L,匹配表1065!M:N)</f>
        <v>头痛</v>
      </c>
      <c r="U5740" s="94" t="str">
        <v>神经内科</v>
      </c>
      <c r="V5740" s="95" t="s">
        <v>100</v>
      </c>
      <c r="W5740" s="93">
        <f>_xlfn.XLOOKUP(M5740,匹配表1065!D:D,匹配表1065!F:F)*N5740</f>
        <v>12</v>
      </c>
    </row>
    <row r="5741" customHeight="1" spans="1:23">
      <c r="A5741" s="94" t="s">
        <v>877</v>
      </c>
      <c r="B5741" s="106">
        <v>46224</v>
      </c>
      <c r="C5741" s="91" t="str">
        <f t="shared" si="180"/>
        <v>7月第4周</v>
      </c>
      <c r="D5741" s="94" t="s">
        <v>937</v>
      </c>
      <c r="E5741" s="89" t="str">
        <f t="shared" si="181"/>
        <v>7月第4周--周2</v>
      </c>
      <c r="F5741" s="95" t="s">
        <v>27</v>
      </c>
      <c r="G5741" s="95" t="s">
        <v>28</v>
      </c>
      <c r="H5741" s="92" t="str">
        <f>_xlfn.XLOOKUP(O5741,匹配表1065!T:T,匹配表1065!W:W)</f>
        <v>南京市</v>
      </c>
      <c r="I5741" s="89" t="str">
        <f>_xlfn.XLOOKUP(O5741,匹配表1065!T:T,匹配表1065!X:X)</f>
        <v>PME2006</v>
      </c>
      <c r="J5741" s="95" t="s">
        <v>29</v>
      </c>
      <c r="K5741" s="89" cm="1">
        <f ca="1" t="array" ref="K5741:L5741">_xlfn.XLOOKUP(J5741,匹配表1065!Y:Y,匹配表1065!AA:AB)</f>
        <v>15</v>
      </c>
      <c r="L5741" s="89" t="str">
        <v>3个月以上</v>
      </c>
      <c r="M5741" s="89" t="s">
        <v>35</v>
      </c>
      <c r="N5741" s="109">
        <v>1</v>
      </c>
      <c r="O5741" s="93" t="str">
        <f>_xlfn.XLOOKUP(P5741,匹配表1065!U:U,匹配表1065!T:T)</f>
        <v>HO00000965</v>
      </c>
      <c r="P5741" s="94" t="s">
        <v>31</v>
      </c>
      <c r="Q5741" s="95" t="s">
        <v>32</v>
      </c>
      <c r="R5741" s="89" t="str">
        <f>_xlfn.XLOOKUP(Q5741,匹配表1065!L:L,匹配表1065!O:O)</f>
        <v>A</v>
      </c>
      <c r="S5741" s="93" t="str">
        <f>IFERROR(_xlfn.XLOOKUP(Q5741,匹配表1065!AI:AI,匹配表1065!AJ:AJ),"绿标")</f>
        <v>绿标</v>
      </c>
      <c r="T5741" s="93" t="str" cm="1">
        <f t="array" ref="T5741:U5741">_xlfn.XLOOKUP(Q5741,匹配表1065!L:L,匹配表1065!M:N)</f>
        <v>头痛</v>
      </c>
      <c r="U5741" s="94" t="str">
        <v>神经内科</v>
      </c>
      <c r="V5741" s="95" t="s">
        <v>33</v>
      </c>
      <c r="W5741" s="93">
        <f>_xlfn.XLOOKUP(M5741,匹配表1065!D:D,匹配表1065!F:F)*N5741</f>
        <v>4</v>
      </c>
    </row>
    <row r="5742" customHeight="1" spans="1:23">
      <c r="A5742" s="94" t="s">
        <v>877</v>
      </c>
      <c r="B5742" s="106">
        <v>46224</v>
      </c>
      <c r="C5742" s="91" t="str">
        <f t="shared" si="180"/>
        <v>7月第4周</v>
      </c>
      <c r="D5742" s="94" t="s">
        <v>937</v>
      </c>
      <c r="E5742" s="89" t="str">
        <f t="shared" si="181"/>
        <v>7月第4周--周2</v>
      </c>
      <c r="F5742" s="95" t="s">
        <v>27</v>
      </c>
      <c r="G5742" s="95" t="s">
        <v>28</v>
      </c>
      <c r="H5742" s="92" t="str">
        <f>_xlfn.XLOOKUP(O5742,匹配表1065!T:T,匹配表1065!W:W)</f>
        <v>南京市</v>
      </c>
      <c r="I5742" s="89" t="str">
        <f>_xlfn.XLOOKUP(O5742,匹配表1065!T:T,匹配表1065!X:X)</f>
        <v>PME2006</v>
      </c>
      <c r="J5742" s="95" t="s">
        <v>29</v>
      </c>
      <c r="K5742" s="89" cm="1">
        <f ca="1" t="array" ref="K5742:L5742">_xlfn.XLOOKUP(J5742,匹配表1065!Y:Y,匹配表1065!AA:AB)</f>
        <v>15</v>
      </c>
      <c r="L5742" s="89" t="str">
        <v>3个月以上</v>
      </c>
      <c r="M5742" s="89" t="s">
        <v>133</v>
      </c>
      <c r="N5742" s="109">
        <v>1</v>
      </c>
      <c r="O5742" s="93" t="str">
        <f>_xlfn.XLOOKUP(P5742,匹配表1065!U:U,匹配表1065!T:T)</f>
        <v>HO00000965</v>
      </c>
      <c r="P5742" s="94" t="s">
        <v>31</v>
      </c>
      <c r="Q5742" s="95" t="s">
        <v>32</v>
      </c>
      <c r="R5742" s="89" t="str">
        <f>_xlfn.XLOOKUP(Q5742,匹配表1065!L:L,匹配表1065!O:O)</f>
        <v>A</v>
      </c>
      <c r="S5742" s="93" t="str">
        <f>IFERROR(_xlfn.XLOOKUP(Q5742,匹配表1065!AI:AI,匹配表1065!AJ:AJ),"绿标")</f>
        <v>绿标</v>
      </c>
      <c r="T5742" s="93" t="str" cm="1">
        <f t="array" ref="T5742:U5742">_xlfn.XLOOKUP(Q5742,匹配表1065!L:L,匹配表1065!M:N)</f>
        <v>头痛</v>
      </c>
      <c r="U5742" s="94" t="str">
        <v>神经内科</v>
      </c>
      <c r="V5742" s="95" t="s">
        <v>58</v>
      </c>
      <c r="W5742" s="93">
        <f>_xlfn.XLOOKUP(M5742,匹配表1065!D:D,匹配表1065!F:F)*N5742</f>
        <v>1</v>
      </c>
    </row>
    <row r="5743" customHeight="1" spans="1:23">
      <c r="A5743" s="94" t="s">
        <v>877</v>
      </c>
      <c r="B5743" s="106">
        <v>46224</v>
      </c>
      <c r="C5743" s="91" t="str">
        <f t="shared" si="180"/>
        <v>7月第4周</v>
      </c>
      <c r="D5743" s="94" t="s">
        <v>937</v>
      </c>
      <c r="E5743" s="89" t="str">
        <f t="shared" si="181"/>
        <v>7月第4周--周2</v>
      </c>
      <c r="F5743" s="95" t="s">
        <v>27</v>
      </c>
      <c r="G5743" s="95" t="s">
        <v>28</v>
      </c>
      <c r="H5743" s="92" t="str">
        <f>_xlfn.XLOOKUP(O5743,匹配表1065!T:T,匹配表1065!W:W)</f>
        <v>南京市</v>
      </c>
      <c r="I5743" s="89" t="str">
        <f>_xlfn.XLOOKUP(O5743,匹配表1065!T:T,匹配表1065!X:X)</f>
        <v>PME2006</v>
      </c>
      <c r="J5743" s="95" t="s">
        <v>29</v>
      </c>
      <c r="K5743" s="89" cm="1">
        <f ca="1" t="array" ref="K5743:L5743">_xlfn.XLOOKUP(J5743,匹配表1065!Y:Y,匹配表1065!AA:AB)</f>
        <v>15</v>
      </c>
      <c r="L5743" s="89" t="str">
        <v>3个月以上</v>
      </c>
      <c r="M5743" s="89" t="s">
        <v>35</v>
      </c>
      <c r="N5743" s="109">
        <v>1</v>
      </c>
      <c r="O5743" s="93" t="str">
        <f>_xlfn.XLOOKUP(P5743,匹配表1065!U:U,匹配表1065!T:T)</f>
        <v>HO00000965</v>
      </c>
      <c r="P5743" s="94" t="s">
        <v>31</v>
      </c>
      <c r="Q5743" s="95" t="s">
        <v>485</v>
      </c>
      <c r="R5743" s="89" t="str">
        <f>_xlfn.XLOOKUP(Q5743,匹配表1065!L:L,匹配表1065!O:O)</f>
        <v>A</v>
      </c>
      <c r="S5743" s="93" t="str">
        <f>IFERROR(_xlfn.XLOOKUP(Q5743,匹配表1065!AI:AI,匹配表1065!AJ:AJ),"绿标")</f>
        <v>绿标</v>
      </c>
      <c r="T5743" s="93" t="str" cm="1">
        <f t="array" ref="T5743:U5743">_xlfn.XLOOKUP(Q5743,匹配表1065!L:L,匹配表1065!M:N)</f>
        <v>头痛</v>
      </c>
      <c r="U5743" s="94" t="str">
        <v>神经内科</v>
      </c>
      <c r="V5743" s="95" t="s">
        <v>58</v>
      </c>
      <c r="W5743" s="93">
        <f>_xlfn.XLOOKUP(M5743,匹配表1065!D:D,匹配表1065!F:F)*N5743</f>
        <v>4</v>
      </c>
    </row>
    <row r="5744" customHeight="1" spans="1:23">
      <c r="A5744" s="94" t="s">
        <v>877</v>
      </c>
      <c r="B5744" s="106">
        <v>46224</v>
      </c>
      <c r="C5744" s="91" t="str">
        <f t="shared" si="180"/>
        <v>7月第4周</v>
      </c>
      <c r="D5744" s="94" t="s">
        <v>937</v>
      </c>
      <c r="E5744" s="89" t="str">
        <f t="shared" si="181"/>
        <v>7月第4周--周2</v>
      </c>
      <c r="F5744" s="95" t="s">
        <v>27</v>
      </c>
      <c r="G5744" s="95" t="s">
        <v>28</v>
      </c>
      <c r="H5744" s="92" t="str">
        <f>_xlfn.XLOOKUP(O5744,匹配表1065!T:T,匹配表1065!W:W)</f>
        <v>南京市</v>
      </c>
      <c r="I5744" s="89" t="str">
        <f>_xlfn.XLOOKUP(O5744,匹配表1065!T:T,匹配表1065!X:X)</f>
        <v>PME2006</v>
      </c>
      <c r="J5744" s="95" t="s">
        <v>29</v>
      </c>
      <c r="K5744" s="89" cm="1">
        <f ca="1" t="array" ref="K5744:L5744">_xlfn.XLOOKUP(J5744,匹配表1065!Y:Y,匹配表1065!AA:AB)</f>
        <v>15</v>
      </c>
      <c r="L5744" s="89" t="str">
        <v>3个月以上</v>
      </c>
      <c r="M5744" s="89" t="s">
        <v>35</v>
      </c>
      <c r="N5744" s="109">
        <v>1</v>
      </c>
      <c r="O5744" s="93" t="str">
        <f>_xlfn.XLOOKUP(P5744,匹配表1065!U:U,匹配表1065!T:T)</f>
        <v>HO00000959</v>
      </c>
      <c r="P5744" s="94" t="s">
        <v>196</v>
      </c>
      <c r="Q5744" s="95" t="s">
        <v>197</v>
      </c>
      <c r="R5744" s="89" t="str">
        <f>_xlfn.XLOOKUP(Q5744,匹配表1065!L:L,匹配表1065!O:O)</f>
        <v>C</v>
      </c>
      <c r="S5744" s="93" t="str">
        <f>IFERROR(_xlfn.XLOOKUP(Q5744,匹配表1065!AI:AI,匹配表1065!AJ:AJ),"绿标")</f>
        <v>红标</v>
      </c>
      <c r="T5744" s="93" t="str" cm="1">
        <f t="array" ref="T5744:U5744">_xlfn.XLOOKUP(Q5744,匹配表1065!L:L,匹配表1065!M:N)</f>
        <v>眩晕</v>
      </c>
      <c r="U5744" s="94" t="str">
        <v>神经内科</v>
      </c>
      <c r="V5744" s="95" t="s">
        <v>100</v>
      </c>
      <c r="W5744" s="93">
        <f>_xlfn.XLOOKUP(M5744,匹配表1065!D:D,匹配表1065!F:F)*N5744</f>
        <v>4</v>
      </c>
    </row>
    <row r="5745" customHeight="1" spans="1:23">
      <c r="A5745" s="94" t="s">
        <v>877</v>
      </c>
      <c r="B5745" s="106">
        <v>46224</v>
      </c>
      <c r="C5745" s="91" t="str">
        <f t="shared" si="180"/>
        <v>7月第4周</v>
      </c>
      <c r="D5745" s="94" t="s">
        <v>937</v>
      </c>
      <c r="E5745" s="89" t="str">
        <f t="shared" si="181"/>
        <v>7月第4周--周2</v>
      </c>
      <c r="F5745" s="95" t="s">
        <v>27</v>
      </c>
      <c r="G5745" s="95" t="s">
        <v>28</v>
      </c>
      <c r="H5745" s="92" t="str">
        <f>_xlfn.XLOOKUP(O5745,匹配表1065!T:T,匹配表1065!W:W)</f>
        <v>常州市</v>
      </c>
      <c r="I5745" s="89" t="str">
        <f>_xlfn.XLOOKUP(O5745,匹配表1065!T:T,匹配表1065!X:X)</f>
        <v>PME2015</v>
      </c>
      <c r="J5745" s="95" t="s">
        <v>45</v>
      </c>
      <c r="K5745" s="89" cm="1">
        <f ca="1" t="array" ref="K5745:L5745">_xlfn.XLOOKUP(J5745,匹配表1065!Y:Y,匹配表1065!AA:AB)</f>
        <v>9</v>
      </c>
      <c r="L5745" s="89" t="str">
        <v>3个月以上</v>
      </c>
      <c r="M5745" s="89" t="s">
        <v>35</v>
      </c>
      <c r="N5745" s="109">
        <v>1</v>
      </c>
      <c r="O5745" s="93" t="str">
        <f>_xlfn.XLOOKUP(P5745,匹配表1065!U:U,匹配表1065!T:T)</f>
        <v>HO00000940</v>
      </c>
      <c r="P5745" s="94" t="s">
        <v>203</v>
      </c>
      <c r="Q5745" s="95" t="s">
        <v>373</v>
      </c>
      <c r="R5745" s="89" t="str">
        <f>_xlfn.XLOOKUP(Q5745,匹配表1065!L:L,匹配表1065!O:O)</f>
        <v>C</v>
      </c>
      <c r="S5745" s="93" t="str">
        <f>IFERROR(_xlfn.XLOOKUP(Q5745,匹配表1065!AI:AI,匹配表1065!AJ:AJ),"绿标")</f>
        <v>绿标</v>
      </c>
      <c r="T5745" s="93" t="str" cm="1">
        <f t="array" ref="T5745:U5745">_xlfn.XLOOKUP(Q5745,匹配表1065!L:L,匹配表1065!M:N)</f>
        <v>眩晕</v>
      </c>
      <c r="U5745" s="94" t="str">
        <v>耳鼻喉科</v>
      </c>
      <c r="V5745" s="95" t="s">
        <v>100</v>
      </c>
      <c r="W5745" s="93">
        <f>_xlfn.XLOOKUP(M5745,匹配表1065!D:D,匹配表1065!F:F)*N5745</f>
        <v>4</v>
      </c>
    </row>
    <row r="5746" customHeight="1" spans="1:23">
      <c r="A5746" s="94" t="s">
        <v>877</v>
      </c>
      <c r="B5746" s="106">
        <v>46224</v>
      </c>
      <c r="C5746" s="91" t="str">
        <f t="shared" si="180"/>
        <v>7月第4周</v>
      </c>
      <c r="D5746" s="94" t="s">
        <v>937</v>
      </c>
      <c r="E5746" s="89" t="str">
        <f t="shared" si="181"/>
        <v>7月第4周--周2</v>
      </c>
      <c r="F5746" s="95" t="s">
        <v>27</v>
      </c>
      <c r="G5746" s="95" t="s">
        <v>28</v>
      </c>
      <c r="H5746" s="92" t="str">
        <f>_xlfn.XLOOKUP(O5746,匹配表1065!T:T,匹配表1065!W:W)</f>
        <v>常州市</v>
      </c>
      <c r="I5746" s="89" t="str">
        <f>_xlfn.XLOOKUP(O5746,匹配表1065!T:T,匹配表1065!X:X)</f>
        <v>PME2015</v>
      </c>
      <c r="J5746" s="95" t="s">
        <v>45</v>
      </c>
      <c r="K5746" s="89" cm="1">
        <f ca="1" t="array" ref="K5746:L5746">_xlfn.XLOOKUP(J5746,匹配表1065!Y:Y,匹配表1065!AA:AB)</f>
        <v>9</v>
      </c>
      <c r="L5746" s="89" t="str">
        <v>3个月以上</v>
      </c>
      <c r="M5746" s="89" t="s">
        <v>55</v>
      </c>
      <c r="N5746" s="109">
        <v>1</v>
      </c>
      <c r="O5746" s="93" t="str">
        <f>_xlfn.XLOOKUP(P5746,匹配表1065!U:U,匹配表1065!T:T)</f>
        <v>HO00000940</v>
      </c>
      <c r="P5746" s="94" t="s">
        <v>203</v>
      </c>
      <c r="Q5746" s="95" t="s">
        <v>204</v>
      </c>
      <c r="R5746" s="89" t="str">
        <f>_xlfn.XLOOKUP(Q5746,匹配表1065!L:L,匹配表1065!O:O)</f>
        <v>C</v>
      </c>
      <c r="S5746" s="93" t="str">
        <f>IFERROR(_xlfn.XLOOKUP(Q5746,匹配表1065!AI:AI,匹配表1065!AJ:AJ),"绿标")</f>
        <v>红标</v>
      </c>
      <c r="T5746" s="93" t="str" cm="1">
        <f t="array" ref="T5746:U5746">_xlfn.XLOOKUP(Q5746,匹配表1065!L:L,匹配表1065!M:N)</f>
        <v>眩晕</v>
      </c>
      <c r="U5746" s="94" t="str">
        <v>耳鼻喉科</v>
      </c>
      <c r="V5746" s="95" t="s">
        <v>100</v>
      </c>
      <c r="W5746" s="93">
        <f>_xlfn.XLOOKUP(M5746,匹配表1065!D:D,匹配表1065!F:F)*N5746</f>
        <v>8</v>
      </c>
    </row>
    <row r="5747" customHeight="1" spans="1:23">
      <c r="A5747" s="94" t="s">
        <v>877</v>
      </c>
      <c r="B5747" s="106">
        <v>46224</v>
      </c>
      <c r="C5747" s="91" t="str">
        <f t="shared" si="180"/>
        <v>7月第4周</v>
      </c>
      <c r="D5747" s="94" t="s">
        <v>937</v>
      </c>
      <c r="E5747" s="89" t="str">
        <f t="shared" si="181"/>
        <v>7月第4周--周2</v>
      </c>
      <c r="F5747" s="95" t="s">
        <v>27</v>
      </c>
      <c r="G5747" s="95" t="s">
        <v>136</v>
      </c>
      <c r="H5747" s="92" t="str">
        <f>_xlfn.XLOOKUP(O5747,匹配表1065!T:T,匹配表1065!W:W)</f>
        <v>淄博市</v>
      </c>
      <c r="I5747" s="89" t="str">
        <f>_xlfn.XLOOKUP(O5747,匹配表1065!T:T,匹配表1065!X:X)</f>
        <v>PME2043</v>
      </c>
      <c r="J5747" s="95" t="s">
        <v>140</v>
      </c>
      <c r="K5747" s="89" cm="1">
        <f ca="1" t="array" ref="K5747:L5747">_xlfn.XLOOKUP(J5747,匹配表1065!Y:Y,匹配表1065!AA:AB)</f>
        <v>9</v>
      </c>
      <c r="L5747" s="89" t="str">
        <v>3个月以上</v>
      </c>
      <c r="M5747" s="89" t="s">
        <v>30</v>
      </c>
      <c r="N5747" s="109">
        <v>1</v>
      </c>
      <c r="O5747" s="93" t="str">
        <f>_xlfn.XLOOKUP(P5747,匹配表1065!U:U,匹配表1065!T:T)</f>
        <v>HO00001431</v>
      </c>
      <c r="P5747" s="94" t="s">
        <v>244</v>
      </c>
      <c r="Q5747" s="95" t="s">
        <v>849</v>
      </c>
      <c r="R5747" s="89" t="str">
        <f>_xlfn.XLOOKUP(Q5747,匹配表1065!L:L,匹配表1065!O:O)</f>
        <v>C</v>
      </c>
      <c r="S5747" s="93" t="str">
        <f>IFERROR(_xlfn.XLOOKUP(Q5747,匹配表1065!AI:AI,匹配表1065!AJ:AJ),"绿标")</f>
        <v>红标</v>
      </c>
      <c r="T5747" s="93" t="str" cm="1">
        <f t="array" ref="T5747:U5747">_xlfn.XLOOKUP(Q5747,匹配表1065!L:L,匹配表1065!M:N)</f>
        <v>眩晕</v>
      </c>
      <c r="U5747" s="94" t="str">
        <v>耳鼻喉科</v>
      </c>
      <c r="V5747" s="95" t="s">
        <v>100</v>
      </c>
      <c r="W5747" s="93">
        <f>_xlfn.XLOOKUP(M5747,匹配表1065!D:D,匹配表1065!F:F)*N5747</f>
        <v>12</v>
      </c>
    </row>
    <row r="5748" customHeight="1" spans="1:23">
      <c r="A5748" s="94" t="s">
        <v>877</v>
      </c>
      <c r="B5748" s="106">
        <v>46224</v>
      </c>
      <c r="C5748" s="91" t="str">
        <f t="shared" si="180"/>
        <v>7月第4周</v>
      </c>
      <c r="D5748" s="94" t="s">
        <v>937</v>
      </c>
      <c r="E5748" s="89" t="str">
        <f t="shared" si="181"/>
        <v>7月第4周--周2</v>
      </c>
      <c r="F5748" s="95" t="s">
        <v>27</v>
      </c>
      <c r="G5748" s="95" t="s">
        <v>136</v>
      </c>
      <c r="H5748" s="92" t="str">
        <f>_xlfn.XLOOKUP(O5748,匹配表1065!T:T,匹配表1065!W:W)</f>
        <v>淄博市</v>
      </c>
      <c r="I5748" s="89" t="str">
        <f>_xlfn.XLOOKUP(O5748,匹配表1065!T:T,匹配表1065!X:X)</f>
        <v>PME2043</v>
      </c>
      <c r="J5748" s="95" t="s">
        <v>140</v>
      </c>
      <c r="K5748" s="89" cm="1">
        <f ca="1" t="array" ref="K5748:L5748">_xlfn.XLOOKUP(J5748,匹配表1065!Y:Y,匹配表1065!AA:AB)</f>
        <v>9</v>
      </c>
      <c r="L5748" s="89" t="str">
        <v>3个月以上</v>
      </c>
      <c r="M5748" s="89" t="s">
        <v>35</v>
      </c>
      <c r="N5748" s="109">
        <v>1</v>
      </c>
      <c r="O5748" s="93" t="str">
        <f>_xlfn.XLOOKUP(P5748,匹配表1065!U:U,匹配表1065!T:T)</f>
        <v>HO00001431</v>
      </c>
      <c r="P5748" s="94" t="s">
        <v>244</v>
      </c>
      <c r="Q5748" s="95" t="s">
        <v>362</v>
      </c>
      <c r="R5748" s="89" t="str">
        <f>_xlfn.XLOOKUP(Q5748,匹配表1065!L:L,匹配表1065!O:O)</f>
        <v>B</v>
      </c>
      <c r="S5748" s="93" t="str">
        <f>IFERROR(_xlfn.XLOOKUP(Q5748,匹配表1065!AI:AI,匹配表1065!AJ:AJ),"绿标")</f>
        <v>黑标</v>
      </c>
      <c r="T5748" s="93" t="str" cm="1">
        <f t="array" ref="T5748:U5748">_xlfn.XLOOKUP(Q5748,匹配表1065!L:L,匹配表1065!M:N)</f>
        <v>脑血管</v>
      </c>
      <c r="U5748" s="94" t="str">
        <v>神经内科</v>
      </c>
      <c r="V5748" s="95" t="s">
        <v>42</v>
      </c>
      <c r="W5748" s="93">
        <f>_xlfn.XLOOKUP(M5748,匹配表1065!D:D,匹配表1065!F:F)*N5748</f>
        <v>4</v>
      </c>
    </row>
    <row r="5749" customHeight="1" spans="1:23">
      <c r="A5749" s="94" t="s">
        <v>877</v>
      </c>
      <c r="B5749" s="106">
        <v>46224</v>
      </c>
      <c r="C5749" s="91" t="str">
        <f t="shared" ref="C5749:C5812" si="182">MONTH(B5749)&amp;TEXT(WEEKNUM(B5749,2)-WEEKNUM(B5749+1-DAY(B5749),2)+1,"月第0周")</f>
        <v>7月第4周</v>
      </c>
      <c r="D5749" s="94" t="s">
        <v>937</v>
      </c>
      <c r="E5749" s="89" t="str">
        <f t="shared" ref="E5749:E5812" si="183">D5749&amp;"--"&amp;"周"&amp;WEEKDAY(B5749,2)</f>
        <v>7月第4周--周2</v>
      </c>
      <c r="F5749" s="95" t="s">
        <v>27</v>
      </c>
      <c r="G5749" s="95" t="s">
        <v>136</v>
      </c>
      <c r="H5749" s="92" t="str">
        <f>_xlfn.XLOOKUP(O5749,匹配表1065!T:T,匹配表1065!W:W)</f>
        <v>青岛市</v>
      </c>
      <c r="I5749" s="89" t="str">
        <f>_xlfn.XLOOKUP(O5749,匹配表1065!T:T,匹配表1065!X:X)</f>
        <v>PME2032</v>
      </c>
      <c r="J5749" s="95" t="s">
        <v>143</v>
      </c>
      <c r="K5749" s="89" cm="1">
        <f ca="1" t="array" ref="K5749:L5749">_xlfn.XLOOKUP(J5749,匹配表1065!Y:Y,匹配表1065!AA:AB)</f>
        <v>31</v>
      </c>
      <c r="L5749" s="89" t="str">
        <v>3个月以上</v>
      </c>
      <c r="M5749" s="89" t="s">
        <v>30</v>
      </c>
      <c r="N5749" s="109">
        <v>1</v>
      </c>
      <c r="O5749" s="93" t="str">
        <f>_xlfn.XLOOKUP(P5749,匹配表1065!U:U,匹配表1065!T:T)</f>
        <v>HO00001482</v>
      </c>
      <c r="P5749" s="94" t="s">
        <v>146</v>
      </c>
      <c r="Q5749" s="95" t="s">
        <v>299</v>
      </c>
      <c r="R5749" s="89" t="str">
        <f>_xlfn.XLOOKUP(Q5749,匹配表1065!L:L,匹配表1065!O:O)</f>
        <v>C</v>
      </c>
      <c r="S5749" s="93" t="str">
        <f>IFERROR(_xlfn.XLOOKUP(Q5749,匹配表1065!AI:AI,匹配表1065!AJ:AJ),"绿标")</f>
        <v>绿标</v>
      </c>
      <c r="T5749" s="93" t="str" cm="1">
        <f t="array" ref="T5749:U5749">_xlfn.XLOOKUP(Q5749,匹配表1065!L:L,匹配表1065!M:N)</f>
        <v>眩晕</v>
      </c>
      <c r="U5749" s="94" t="str">
        <v>耳鼻喉科</v>
      </c>
      <c r="V5749" s="95" t="s">
        <v>100</v>
      </c>
      <c r="W5749" s="93">
        <f>_xlfn.XLOOKUP(M5749,匹配表1065!D:D,匹配表1065!F:F)*N5749</f>
        <v>12</v>
      </c>
    </row>
    <row r="5750" customHeight="1" spans="1:23">
      <c r="A5750" s="94" t="s">
        <v>877</v>
      </c>
      <c r="B5750" s="106">
        <v>46224</v>
      </c>
      <c r="C5750" s="91" t="str">
        <f t="shared" si="182"/>
        <v>7月第4周</v>
      </c>
      <c r="D5750" s="94" t="s">
        <v>937</v>
      </c>
      <c r="E5750" s="89" t="str">
        <f t="shared" si="183"/>
        <v>7月第4周--周2</v>
      </c>
      <c r="F5750" s="95" t="s">
        <v>27</v>
      </c>
      <c r="G5750" s="95" t="s">
        <v>136</v>
      </c>
      <c r="H5750" s="92" t="str">
        <f>_xlfn.XLOOKUP(O5750,匹配表1065!T:T,匹配表1065!W:W)</f>
        <v>青岛市</v>
      </c>
      <c r="I5750" s="89" t="str">
        <f>_xlfn.XLOOKUP(O5750,匹配表1065!T:T,匹配表1065!X:X)</f>
        <v>PME2032</v>
      </c>
      <c r="J5750" s="95" t="s">
        <v>143</v>
      </c>
      <c r="K5750" s="89" cm="1">
        <f ca="1" t="array" ref="K5750:L5750">_xlfn.XLOOKUP(J5750,匹配表1065!Y:Y,匹配表1065!AA:AB)</f>
        <v>31</v>
      </c>
      <c r="L5750" s="89" t="str">
        <v>3个月以上</v>
      </c>
      <c r="M5750" s="89" t="s">
        <v>55</v>
      </c>
      <c r="N5750" s="109">
        <v>1</v>
      </c>
      <c r="O5750" s="93" t="str">
        <f>_xlfn.XLOOKUP(P5750,匹配表1065!U:U,匹配表1065!T:T)</f>
        <v>HO00001482</v>
      </c>
      <c r="P5750" s="94" t="s">
        <v>146</v>
      </c>
      <c r="Q5750" s="95" t="s">
        <v>149</v>
      </c>
      <c r="R5750" s="89" t="str">
        <f>_xlfn.XLOOKUP(Q5750,匹配表1065!L:L,匹配表1065!O:O)</f>
        <v>B</v>
      </c>
      <c r="S5750" s="93" t="str">
        <f>IFERROR(_xlfn.XLOOKUP(Q5750,匹配表1065!AI:AI,匹配表1065!AJ:AJ),"绿标")</f>
        <v>红标</v>
      </c>
      <c r="T5750" s="93" t="str" cm="1">
        <f t="array" ref="T5750:U5750">_xlfn.XLOOKUP(Q5750,匹配表1065!L:L,匹配表1065!M:N)</f>
        <v>脑血管</v>
      </c>
      <c r="U5750" s="94" t="str">
        <v>神经内科</v>
      </c>
      <c r="V5750" s="95" t="s">
        <v>933</v>
      </c>
      <c r="W5750" s="93">
        <f>_xlfn.XLOOKUP(M5750,匹配表1065!D:D,匹配表1065!F:F)*N5750</f>
        <v>8</v>
      </c>
    </row>
    <row r="5751" customHeight="1" spans="1:23">
      <c r="A5751" s="94" t="s">
        <v>877</v>
      </c>
      <c r="B5751" s="106">
        <v>46224</v>
      </c>
      <c r="C5751" s="91" t="str">
        <f t="shared" si="182"/>
        <v>7月第4周</v>
      </c>
      <c r="D5751" s="94" t="s">
        <v>937</v>
      </c>
      <c r="E5751" s="89" t="str">
        <f t="shared" si="183"/>
        <v>7月第4周--周2</v>
      </c>
      <c r="F5751" s="95" t="s">
        <v>27</v>
      </c>
      <c r="G5751" s="95" t="s">
        <v>136</v>
      </c>
      <c r="H5751" s="92" t="str">
        <f>_xlfn.XLOOKUP(O5751,匹配表1065!T:T,匹配表1065!W:W)</f>
        <v>青岛市</v>
      </c>
      <c r="I5751" s="89" t="str">
        <f>_xlfn.XLOOKUP(O5751,匹配表1065!T:T,匹配表1065!X:X)</f>
        <v>PME2032</v>
      </c>
      <c r="J5751" s="95" t="s">
        <v>143</v>
      </c>
      <c r="K5751" s="89" cm="1">
        <f ca="1" t="array" ref="K5751:L5751">_xlfn.XLOOKUP(J5751,匹配表1065!Y:Y,匹配表1065!AA:AB)</f>
        <v>31</v>
      </c>
      <c r="L5751" s="89" t="str">
        <v>3个月以上</v>
      </c>
      <c r="M5751" s="89" t="s">
        <v>55</v>
      </c>
      <c r="N5751" s="109">
        <v>1</v>
      </c>
      <c r="O5751" s="93" t="str">
        <f>_xlfn.XLOOKUP(P5751,匹配表1065!U:U,匹配表1065!T:T)</f>
        <v>HO00104790</v>
      </c>
      <c r="P5751" s="94" t="s">
        <v>363</v>
      </c>
      <c r="Q5751" s="95" t="s">
        <v>364</v>
      </c>
      <c r="R5751" s="89" t="str">
        <f>_xlfn.XLOOKUP(Q5751,匹配表1065!L:L,匹配表1065!O:O)</f>
        <v>B</v>
      </c>
      <c r="S5751" s="93" t="str">
        <f>IFERROR(_xlfn.XLOOKUP(Q5751,匹配表1065!AI:AI,匹配表1065!AJ:AJ),"绿标")</f>
        <v>红标</v>
      </c>
      <c r="T5751" s="93" t="str" cm="1">
        <f t="array" ref="T5751:U5751">_xlfn.XLOOKUP(Q5751,匹配表1065!L:L,匹配表1065!M:N)</f>
        <v>脑血管</v>
      </c>
      <c r="U5751" s="94" t="str">
        <v>神经内科</v>
      </c>
      <c r="V5751" s="95" t="s">
        <v>33</v>
      </c>
      <c r="W5751" s="93">
        <f>_xlfn.XLOOKUP(M5751,匹配表1065!D:D,匹配表1065!F:F)*N5751</f>
        <v>8</v>
      </c>
    </row>
    <row r="5752" customHeight="1" spans="1:23">
      <c r="A5752" s="94" t="s">
        <v>877</v>
      </c>
      <c r="B5752" s="106">
        <v>46224</v>
      </c>
      <c r="C5752" s="91" t="str">
        <f t="shared" si="182"/>
        <v>7月第4周</v>
      </c>
      <c r="D5752" s="94" t="s">
        <v>937</v>
      </c>
      <c r="E5752" s="89" t="str">
        <f t="shared" si="183"/>
        <v>7月第4周--周2</v>
      </c>
      <c r="F5752" s="95" t="s">
        <v>27</v>
      </c>
      <c r="G5752" s="95" t="s">
        <v>136</v>
      </c>
      <c r="H5752" s="92" t="str">
        <f>_xlfn.XLOOKUP(O5752,匹配表1065!T:T,匹配表1065!W:W)</f>
        <v>威海市</v>
      </c>
      <c r="I5752" s="89" t="str">
        <f>_xlfn.XLOOKUP(O5752,匹配表1065!T:T,匹配表1065!X:X)</f>
        <v>PME2033</v>
      </c>
      <c r="J5752" s="95" t="s">
        <v>137</v>
      </c>
      <c r="K5752" s="89" cm="1">
        <f ca="1" t="array" ref="K5752:L5752">_xlfn.XLOOKUP(J5752,匹配表1065!Y:Y,匹配表1065!AA:AB)</f>
        <v>10</v>
      </c>
      <c r="L5752" s="89" t="str">
        <v>3个月以上</v>
      </c>
      <c r="M5752" s="89" t="s">
        <v>55</v>
      </c>
      <c r="N5752" s="109">
        <v>1</v>
      </c>
      <c r="O5752" s="93" t="str">
        <f>_xlfn.XLOOKUP(P5752,匹配表1065!U:U,匹配表1065!T:T)</f>
        <v>HO00023965</v>
      </c>
      <c r="P5752" s="94" t="s">
        <v>138</v>
      </c>
      <c r="Q5752" s="95" t="s">
        <v>394</v>
      </c>
      <c r="R5752" s="89" t="str">
        <f>_xlfn.XLOOKUP(Q5752,匹配表1065!L:L,匹配表1065!O:O)</f>
        <v>B</v>
      </c>
      <c r="S5752" s="93" t="str">
        <f>IFERROR(_xlfn.XLOOKUP(Q5752,匹配表1065!AI:AI,匹配表1065!AJ:AJ),"绿标")</f>
        <v>绿标</v>
      </c>
      <c r="T5752" s="93" t="str" cm="1">
        <f t="array" ref="T5752:U5752">_xlfn.XLOOKUP(Q5752,匹配表1065!L:L,匹配表1065!M:N)</f>
        <v>脑血管</v>
      </c>
      <c r="U5752" s="94" t="str">
        <v>神经内科</v>
      </c>
      <c r="V5752" s="95" t="s">
        <v>33</v>
      </c>
      <c r="W5752" s="93">
        <f>_xlfn.XLOOKUP(M5752,匹配表1065!D:D,匹配表1065!F:F)*N5752</f>
        <v>8</v>
      </c>
    </row>
    <row r="5753" customHeight="1" spans="1:23">
      <c r="A5753" s="94" t="s">
        <v>877</v>
      </c>
      <c r="B5753" s="106">
        <v>46224</v>
      </c>
      <c r="C5753" s="91" t="str">
        <f t="shared" si="182"/>
        <v>7月第4周</v>
      </c>
      <c r="D5753" s="94" t="s">
        <v>937</v>
      </c>
      <c r="E5753" s="89" t="str">
        <f t="shared" si="183"/>
        <v>7月第4周--周2</v>
      </c>
      <c r="F5753" s="95" t="s">
        <v>27</v>
      </c>
      <c r="G5753" s="95" t="s">
        <v>136</v>
      </c>
      <c r="H5753" s="92" t="str">
        <f>_xlfn.XLOOKUP(O5753,匹配表1065!T:T,匹配表1065!W:W)</f>
        <v>青岛市</v>
      </c>
      <c r="I5753" s="89" t="str">
        <f>_xlfn.XLOOKUP(O5753,匹配表1065!T:T,匹配表1065!X:X)</f>
        <v>PME2031</v>
      </c>
      <c r="J5753" s="95" t="s">
        <v>155</v>
      </c>
      <c r="K5753" s="89" cm="1">
        <f ca="1" t="array" ref="K5753:L5753">_xlfn.XLOOKUP(J5753,匹配表1065!Y:Y,匹配表1065!AA:AB)</f>
        <v>31</v>
      </c>
      <c r="L5753" s="89" t="str">
        <v>3个月以上</v>
      </c>
      <c r="M5753" s="89" t="s">
        <v>30</v>
      </c>
      <c r="N5753" s="109">
        <v>1</v>
      </c>
      <c r="O5753" s="93" t="str">
        <f>_xlfn.XLOOKUP(P5753,匹配表1065!U:U,匹配表1065!T:T)</f>
        <v>HO00072793</v>
      </c>
      <c r="P5753" s="94" t="s">
        <v>159</v>
      </c>
      <c r="Q5753" s="95" t="s">
        <v>160</v>
      </c>
      <c r="R5753" s="89" t="str">
        <f>_xlfn.XLOOKUP(Q5753,匹配表1065!L:L,匹配表1065!O:O)</f>
        <v>A</v>
      </c>
      <c r="S5753" s="93" t="str">
        <f>IFERROR(_xlfn.XLOOKUP(Q5753,匹配表1065!AI:AI,匹配表1065!AJ:AJ),"绿标")</f>
        <v>红标</v>
      </c>
      <c r="T5753" s="93" t="str" cm="1">
        <f t="array" ref="T5753:U5753">_xlfn.XLOOKUP(Q5753,匹配表1065!L:L,匹配表1065!M:N)</f>
        <v>头痛</v>
      </c>
      <c r="U5753" s="94" t="str">
        <v>神经内科</v>
      </c>
      <c r="V5753" s="95" t="s">
        <v>42</v>
      </c>
      <c r="W5753" s="93">
        <f>_xlfn.XLOOKUP(M5753,匹配表1065!D:D,匹配表1065!F:F)*N5753</f>
        <v>12</v>
      </c>
    </row>
    <row r="5754" customHeight="1" spans="1:23">
      <c r="A5754" s="94" t="s">
        <v>877</v>
      </c>
      <c r="B5754" s="106">
        <v>46224</v>
      </c>
      <c r="C5754" s="91" t="str">
        <f t="shared" si="182"/>
        <v>7月第4周</v>
      </c>
      <c r="D5754" s="94" t="s">
        <v>937</v>
      </c>
      <c r="E5754" s="89" t="str">
        <f t="shared" si="183"/>
        <v>7月第4周--周2</v>
      </c>
      <c r="F5754" s="95" t="s">
        <v>27</v>
      </c>
      <c r="G5754" s="95" t="s">
        <v>136</v>
      </c>
      <c r="H5754" s="92" t="str">
        <f>_xlfn.XLOOKUP(O5754,匹配表1065!T:T,匹配表1065!W:W)</f>
        <v>青岛市</v>
      </c>
      <c r="I5754" s="89" t="str">
        <f>_xlfn.XLOOKUP(O5754,匹配表1065!T:T,匹配表1065!X:X)</f>
        <v>PME2031</v>
      </c>
      <c r="J5754" s="95" t="s">
        <v>155</v>
      </c>
      <c r="K5754" s="89" cm="1">
        <f ca="1" t="array" ref="K5754:L5754">_xlfn.XLOOKUP(J5754,匹配表1065!Y:Y,匹配表1065!AA:AB)</f>
        <v>31</v>
      </c>
      <c r="L5754" s="89" t="str">
        <v>3个月以上</v>
      </c>
      <c r="M5754" s="89" t="s">
        <v>35</v>
      </c>
      <c r="N5754" s="109">
        <v>1</v>
      </c>
      <c r="O5754" s="93" t="str">
        <f>_xlfn.XLOOKUP(P5754,匹配表1065!U:U,匹配表1065!T:T)</f>
        <v>HO00072793</v>
      </c>
      <c r="P5754" s="94" t="s">
        <v>159</v>
      </c>
      <c r="Q5754" s="95" t="s">
        <v>160</v>
      </c>
      <c r="R5754" s="89" t="str">
        <f>_xlfn.XLOOKUP(Q5754,匹配表1065!L:L,匹配表1065!O:O)</f>
        <v>A</v>
      </c>
      <c r="S5754" s="93" t="str">
        <f>IFERROR(_xlfn.XLOOKUP(Q5754,匹配表1065!AI:AI,匹配表1065!AJ:AJ),"绿标")</f>
        <v>红标</v>
      </c>
      <c r="T5754" s="93" t="str" cm="1">
        <f t="array" ref="T5754:U5754">_xlfn.XLOOKUP(Q5754,匹配表1065!L:L,匹配表1065!M:N)</f>
        <v>头痛</v>
      </c>
      <c r="U5754" s="94" t="str">
        <v>神经内科</v>
      </c>
      <c r="V5754" s="95" t="s">
        <v>33</v>
      </c>
      <c r="W5754" s="93">
        <f>_xlfn.XLOOKUP(M5754,匹配表1065!D:D,匹配表1065!F:F)*N5754</f>
        <v>4</v>
      </c>
    </row>
    <row r="5755" customHeight="1" spans="1:23">
      <c r="A5755" s="94" t="s">
        <v>877</v>
      </c>
      <c r="B5755" s="106">
        <v>46224</v>
      </c>
      <c r="C5755" s="91" t="str">
        <f t="shared" si="182"/>
        <v>7月第4周</v>
      </c>
      <c r="D5755" s="94" t="s">
        <v>937</v>
      </c>
      <c r="E5755" s="89" t="str">
        <f t="shared" si="183"/>
        <v>7月第4周--周2</v>
      </c>
      <c r="F5755" s="95" t="s">
        <v>27</v>
      </c>
      <c r="G5755" s="95" t="s">
        <v>136</v>
      </c>
      <c r="H5755" s="92" t="str">
        <f>_xlfn.XLOOKUP(O5755,匹配表1065!T:T,匹配表1065!W:W)</f>
        <v>青岛市</v>
      </c>
      <c r="I5755" s="89" t="str">
        <f>_xlfn.XLOOKUP(O5755,匹配表1065!T:T,匹配表1065!X:X)</f>
        <v>PME2031</v>
      </c>
      <c r="J5755" s="95" t="s">
        <v>155</v>
      </c>
      <c r="K5755" s="89" cm="1">
        <f ca="1" t="array" ref="K5755:L5755">_xlfn.XLOOKUP(J5755,匹配表1065!Y:Y,匹配表1065!AA:AB)</f>
        <v>31</v>
      </c>
      <c r="L5755" s="89" t="str">
        <v>3个月以上</v>
      </c>
      <c r="M5755" s="89" t="s">
        <v>30</v>
      </c>
      <c r="N5755" s="109">
        <v>1</v>
      </c>
      <c r="O5755" s="93" t="str">
        <f>_xlfn.XLOOKUP(P5755,匹配表1065!U:U,匹配表1065!T:T)</f>
        <v>HO00072793</v>
      </c>
      <c r="P5755" s="94" t="s">
        <v>159</v>
      </c>
      <c r="Q5755" s="95" t="s">
        <v>339</v>
      </c>
      <c r="R5755" s="89" t="str">
        <f>_xlfn.XLOOKUP(Q5755,匹配表1065!L:L,匹配表1065!O:O)</f>
        <v>C</v>
      </c>
      <c r="S5755" s="93" t="str">
        <f>IFERROR(_xlfn.XLOOKUP(Q5755,匹配表1065!AI:AI,匹配表1065!AJ:AJ),"绿标")</f>
        <v>红标</v>
      </c>
      <c r="T5755" s="93" t="str" cm="1">
        <f t="array" ref="T5755:U5755">_xlfn.XLOOKUP(Q5755,匹配表1065!L:L,匹配表1065!M:N)</f>
        <v>眩晕</v>
      </c>
      <c r="U5755" s="94" t="str">
        <v>神经内科</v>
      </c>
      <c r="V5755" s="95" t="s">
        <v>100</v>
      </c>
      <c r="W5755" s="93">
        <f>_xlfn.XLOOKUP(M5755,匹配表1065!D:D,匹配表1065!F:F)*N5755</f>
        <v>12</v>
      </c>
    </row>
    <row r="5756" customHeight="1" spans="1:23">
      <c r="A5756" s="94" t="s">
        <v>877</v>
      </c>
      <c r="B5756" s="106">
        <v>46224</v>
      </c>
      <c r="C5756" s="91" t="str">
        <f t="shared" si="182"/>
        <v>7月第4周</v>
      </c>
      <c r="D5756" s="94" t="s">
        <v>937</v>
      </c>
      <c r="E5756" s="89" t="str">
        <f t="shared" si="183"/>
        <v>7月第4周--周2</v>
      </c>
      <c r="F5756" s="95" t="s">
        <v>27</v>
      </c>
      <c r="G5756" s="95" t="s">
        <v>136</v>
      </c>
      <c r="H5756" s="92" t="str">
        <f>_xlfn.XLOOKUP(O5756,匹配表1065!T:T,匹配表1065!W:W)</f>
        <v>青岛市</v>
      </c>
      <c r="I5756" s="89" t="str">
        <f>_xlfn.XLOOKUP(O5756,匹配表1065!T:T,匹配表1065!X:X)</f>
        <v>PME2035</v>
      </c>
      <c r="J5756" s="95" t="s">
        <v>150</v>
      </c>
      <c r="K5756" s="89" cm="1">
        <f ca="1" t="array" ref="K5756:L5756">_xlfn.XLOOKUP(J5756,匹配表1065!Y:Y,匹配表1065!AA:AB)</f>
        <v>8</v>
      </c>
      <c r="L5756" s="89" t="str">
        <v>3个月以上</v>
      </c>
      <c r="M5756" s="89" t="s">
        <v>55</v>
      </c>
      <c r="N5756" s="109">
        <v>1</v>
      </c>
      <c r="O5756" s="93" t="str">
        <f>_xlfn.XLOOKUP(P5756,匹配表1065!U:U,匹配表1065!T:T)</f>
        <v>HO00001477</v>
      </c>
      <c r="P5756" s="94" t="s">
        <v>153</v>
      </c>
      <c r="Q5756" s="95" t="s">
        <v>538</v>
      </c>
      <c r="R5756" s="89" t="str">
        <f>_xlfn.XLOOKUP(Q5756,匹配表1065!L:L,匹配表1065!O:O)</f>
        <v>C</v>
      </c>
      <c r="S5756" s="93" t="str">
        <f>IFERROR(_xlfn.XLOOKUP(Q5756,匹配表1065!AI:AI,匹配表1065!AJ:AJ),"绿标")</f>
        <v>红标</v>
      </c>
      <c r="T5756" s="93" t="str" cm="1">
        <f t="array" ref="T5756:U5756">_xlfn.XLOOKUP(Q5756,匹配表1065!L:L,匹配表1065!M:N)</f>
        <v>眩晕</v>
      </c>
      <c r="U5756" s="94" t="str">
        <v>耳鼻喉科</v>
      </c>
      <c r="V5756" s="95" t="s">
        <v>100</v>
      </c>
      <c r="W5756" s="93">
        <f>_xlfn.XLOOKUP(M5756,匹配表1065!D:D,匹配表1065!F:F)*N5756</f>
        <v>8</v>
      </c>
    </row>
    <row r="5757" customHeight="1" spans="1:23">
      <c r="A5757" s="94" t="s">
        <v>877</v>
      </c>
      <c r="B5757" s="106">
        <v>46224</v>
      </c>
      <c r="C5757" s="91" t="str">
        <f t="shared" si="182"/>
        <v>7月第4周</v>
      </c>
      <c r="D5757" s="94" t="s">
        <v>937</v>
      </c>
      <c r="E5757" s="89" t="str">
        <f t="shared" si="183"/>
        <v>7月第4周--周2</v>
      </c>
      <c r="F5757" s="95" t="s">
        <v>27</v>
      </c>
      <c r="G5757" s="95" t="s">
        <v>136</v>
      </c>
      <c r="H5757" s="92" t="str">
        <f>_xlfn.XLOOKUP(O5757,匹配表1065!T:T,匹配表1065!W:W)</f>
        <v>青岛市</v>
      </c>
      <c r="I5757" s="89" t="str">
        <f>_xlfn.XLOOKUP(O5757,匹配表1065!T:T,匹配表1065!X:X)</f>
        <v>PME2035</v>
      </c>
      <c r="J5757" s="95" t="s">
        <v>150</v>
      </c>
      <c r="K5757" s="89" cm="1">
        <f ca="1" t="array" ref="K5757:L5757">_xlfn.XLOOKUP(J5757,匹配表1065!Y:Y,匹配表1065!AA:AB)</f>
        <v>8</v>
      </c>
      <c r="L5757" s="89" t="str">
        <v>3个月以上</v>
      </c>
      <c r="M5757" s="89" t="s">
        <v>30</v>
      </c>
      <c r="N5757" s="109">
        <v>1</v>
      </c>
      <c r="O5757" s="93" t="str">
        <f>_xlfn.XLOOKUP(P5757,匹配表1065!U:U,匹配表1065!T:T)</f>
        <v>HO00001476</v>
      </c>
      <c r="P5757" s="94" t="s">
        <v>151</v>
      </c>
      <c r="Q5757" s="95" t="s">
        <v>152</v>
      </c>
      <c r="R5757" s="89" t="str">
        <f>_xlfn.XLOOKUP(Q5757,匹配表1065!L:L,匹配表1065!O:O)</f>
        <v>C</v>
      </c>
      <c r="S5757" s="93" t="str">
        <f>IFERROR(_xlfn.XLOOKUP(Q5757,匹配表1065!AI:AI,匹配表1065!AJ:AJ),"绿标")</f>
        <v>红标</v>
      </c>
      <c r="T5757" s="93" t="str" cm="1">
        <f t="array" ref="T5757:U5757">_xlfn.XLOOKUP(Q5757,匹配表1065!L:L,匹配表1065!M:N)</f>
        <v>眩晕</v>
      </c>
      <c r="U5757" s="94" t="str">
        <v>神经内科</v>
      </c>
      <c r="V5757" s="95" t="s">
        <v>100</v>
      </c>
      <c r="W5757" s="93">
        <f>_xlfn.XLOOKUP(M5757,匹配表1065!D:D,匹配表1065!F:F)*N5757</f>
        <v>12</v>
      </c>
    </row>
    <row r="5758" customHeight="1" spans="1:23">
      <c r="A5758" s="94" t="s">
        <v>877</v>
      </c>
      <c r="B5758" s="106">
        <v>46224</v>
      </c>
      <c r="C5758" s="91" t="str">
        <f t="shared" si="182"/>
        <v>7月第4周</v>
      </c>
      <c r="D5758" s="94" t="s">
        <v>937</v>
      </c>
      <c r="E5758" s="89" t="str">
        <f t="shared" si="183"/>
        <v>7月第4周--周2</v>
      </c>
      <c r="F5758" s="95" t="s">
        <v>27</v>
      </c>
      <c r="G5758" s="95" t="s">
        <v>136</v>
      </c>
      <c r="H5758" s="92" t="str">
        <f>_xlfn.XLOOKUP(O5758,匹配表1065!T:T,匹配表1065!W:W)</f>
        <v>青岛市</v>
      </c>
      <c r="I5758" s="89" t="str">
        <f>_xlfn.XLOOKUP(O5758,匹配表1065!T:T,匹配表1065!X:X)</f>
        <v>PME2035</v>
      </c>
      <c r="J5758" s="95" t="s">
        <v>150</v>
      </c>
      <c r="K5758" s="89" cm="1">
        <f ca="1" t="array" ref="K5758:L5758">_xlfn.XLOOKUP(J5758,匹配表1065!Y:Y,匹配表1065!AA:AB)</f>
        <v>8</v>
      </c>
      <c r="L5758" s="89" t="str">
        <v>3个月以上</v>
      </c>
      <c r="M5758" s="89" t="s">
        <v>30</v>
      </c>
      <c r="N5758" s="109">
        <v>1</v>
      </c>
      <c r="O5758" s="93" t="str">
        <f>_xlfn.XLOOKUP(P5758,匹配表1065!U:U,匹配表1065!T:T)</f>
        <v>HO00001483</v>
      </c>
      <c r="P5758" s="94" t="s">
        <v>259</v>
      </c>
      <c r="Q5758" s="95" t="s">
        <v>340</v>
      </c>
      <c r="R5758" s="89" t="str">
        <f>_xlfn.XLOOKUP(Q5758,匹配表1065!L:L,匹配表1065!O:O)</f>
        <v>A</v>
      </c>
      <c r="S5758" s="93" t="str">
        <f>IFERROR(_xlfn.XLOOKUP(Q5758,匹配表1065!AI:AI,匹配表1065!AJ:AJ),"绿标")</f>
        <v>红标</v>
      </c>
      <c r="T5758" s="93" t="str" cm="1">
        <f t="array" ref="T5758:U5758">_xlfn.XLOOKUP(Q5758,匹配表1065!L:L,匹配表1065!M:N)</f>
        <v>头痛</v>
      </c>
      <c r="U5758" s="94" t="str">
        <v>神经内科</v>
      </c>
      <c r="V5758" s="95" t="s">
        <v>33</v>
      </c>
      <c r="W5758" s="93">
        <f>_xlfn.XLOOKUP(M5758,匹配表1065!D:D,匹配表1065!F:F)*N5758</f>
        <v>12</v>
      </c>
    </row>
    <row r="5759" customHeight="1" spans="1:23">
      <c r="A5759" s="94" t="s">
        <v>877</v>
      </c>
      <c r="B5759" s="106">
        <v>46224</v>
      </c>
      <c r="C5759" s="91" t="str">
        <f t="shared" si="182"/>
        <v>7月第4周</v>
      </c>
      <c r="D5759" s="94" t="s">
        <v>937</v>
      </c>
      <c r="E5759" s="89" t="str">
        <f t="shared" si="183"/>
        <v>7月第4周--周2</v>
      </c>
      <c r="F5759" s="95" t="s">
        <v>27</v>
      </c>
      <c r="G5759" s="95" t="s">
        <v>136</v>
      </c>
      <c r="H5759" s="92" t="str">
        <f>_xlfn.XLOOKUP(O5759,匹配表1065!T:T,匹配表1065!W:W)</f>
        <v>潍坊市</v>
      </c>
      <c r="I5759" s="89" t="str">
        <f>_xlfn.XLOOKUP(O5759,匹配表1065!T:T,匹配表1065!X:X)</f>
        <v>PME2036</v>
      </c>
      <c r="J5759" s="95" t="s">
        <v>161</v>
      </c>
      <c r="K5759" s="89" cm="1">
        <f ca="1" t="array" ref="K5759:L5759">_xlfn.XLOOKUP(J5759,匹配表1065!Y:Y,匹配表1065!AA:AB)</f>
        <v>1519</v>
      </c>
      <c r="L5759" s="89" t="str">
        <v>3个月以上</v>
      </c>
      <c r="M5759" s="89" t="s">
        <v>55</v>
      </c>
      <c r="N5759" s="109">
        <v>1</v>
      </c>
      <c r="O5759" s="93" t="str">
        <f>_xlfn.XLOOKUP(P5759,匹配表1065!U:U,匹配表1065!T:T)</f>
        <v>HO00139638</v>
      </c>
      <c r="P5759" s="94" t="s">
        <v>457</v>
      </c>
      <c r="Q5759" s="95" t="s">
        <v>458</v>
      </c>
      <c r="R5759" s="89" t="str">
        <f>_xlfn.XLOOKUP(Q5759,匹配表1065!L:L,匹配表1065!O:O)</f>
        <v>C</v>
      </c>
      <c r="S5759" s="93" t="str">
        <f>IFERROR(_xlfn.XLOOKUP(Q5759,匹配表1065!AI:AI,匹配表1065!AJ:AJ),"绿标")</f>
        <v>黑标</v>
      </c>
      <c r="T5759" s="93" t="str" cm="1">
        <f t="array" ref="T5759:U5759">_xlfn.XLOOKUP(Q5759,匹配表1065!L:L,匹配表1065!M:N)</f>
        <v>眩晕</v>
      </c>
      <c r="U5759" s="94" t="str">
        <v>神经内科</v>
      </c>
      <c r="V5759" s="95" t="s">
        <v>100</v>
      </c>
      <c r="W5759" s="93">
        <f>_xlfn.XLOOKUP(M5759,匹配表1065!D:D,匹配表1065!F:F)*N5759</f>
        <v>8</v>
      </c>
    </row>
    <row r="5760" customHeight="1" spans="1:23">
      <c r="A5760" s="94" t="s">
        <v>877</v>
      </c>
      <c r="B5760" s="106">
        <v>46224</v>
      </c>
      <c r="C5760" s="91" t="str">
        <f t="shared" si="182"/>
        <v>7月第4周</v>
      </c>
      <c r="D5760" s="94" t="s">
        <v>937</v>
      </c>
      <c r="E5760" s="89" t="str">
        <f t="shared" si="183"/>
        <v>7月第4周--周2</v>
      </c>
      <c r="F5760" s="95" t="s">
        <v>27</v>
      </c>
      <c r="G5760" s="95" t="s">
        <v>136</v>
      </c>
      <c r="H5760" s="92" t="str">
        <f>_xlfn.XLOOKUP(O5760,匹配表1065!T:T,匹配表1065!W:W)</f>
        <v>潍坊市</v>
      </c>
      <c r="I5760" s="89" t="str">
        <f>_xlfn.XLOOKUP(O5760,匹配表1065!T:T,匹配表1065!X:X)</f>
        <v>PME2036</v>
      </c>
      <c r="J5760" s="95" t="s">
        <v>161</v>
      </c>
      <c r="K5760" s="89" cm="1">
        <f ca="1" t="array" ref="K5760:L5760">_xlfn.XLOOKUP(J5760,匹配表1065!Y:Y,匹配表1065!AA:AB)</f>
        <v>1519</v>
      </c>
      <c r="L5760" s="89" t="str">
        <v>3个月以上</v>
      </c>
      <c r="M5760" s="89" t="s">
        <v>30</v>
      </c>
      <c r="N5760" s="109">
        <v>1</v>
      </c>
      <c r="O5760" s="93" t="str">
        <f>_xlfn.XLOOKUP(P5760,匹配表1065!U:U,匹配表1065!T:T)</f>
        <v>HO00001466</v>
      </c>
      <c r="P5760" s="94" t="s">
        <v>164</v>
      </c>
      <c r="Q5760" s="95" t="s">
        <v>165</v>
      </c>
      <c r="R5760" s="89" t="str">
        <f>_xlfn.XLOOKUP(Q5760,匹配表1065!L:L,匹配表1065!O:O)</f>
        <v>C</v>
      </c>
      <c r="S5760" s="93" t="str">
        <f>IFERROR(_xlfn.XLOOKUP(Q5760,匹配表1065!AI:AI,匹配表1065!AJ:AJ),"绿标")</f>
        <v>绿标</v>
      </c>
      <c r="T5760" s="93" t="str" cm="1">
        <f t="array" ref="T5760:U5760">_xlfn.XLOOKUP(Q5760,匹配表1065!L:L,匹配表1065!M:N)</f>
        <v>眩晕</v>
      </c>
      <c r="U5760" s="94" t="str">
        <v>神经内科</v>
      </c>
      <c r="V5760" s="95" t="s">
        <v>100</v>
      </c>
      <c r="W5760" s="93">
        <f>_xlfn.XLOOKUP(M5760,匹配表1065!D:D,匹配表1065!F:F)*N5760</f>
        <v>12</v>
      </c>
    </row>
    <row r="5761" customHeight="1" spans="1:23">
      <c r="A5761" s="94" t="s">
        <v>877</v>
      </c>
      <c r="B5761" s="106">
        <v>46224</v>
      </c>
      <c r="C5761" s="91" t="str">
        <f t="shared" si="182"/>
        <v>7月第4周</v>
      </c>
      <c r="D5761" s="94" t="s">
        <v>937</v>
      </c>
      <c r="E5761" s="89" t="str">
        <f t="shared" si="183"/>
        <v>7月第4周--周2</v>
      </c>
      <c r="F5761" s="95" t="s">
        <v>27</v>
      </c>
      <c r="G5761" s="95" t="s">
        <v>136</v>
      </c>
      <c r="H5761" s="92" t="str">
        <f>_xlfn.XLOOKUP(O5761,匹配表1065!T:T,匹配表1065!W:W)</f>
        <v>烟台市</v>
      </c>
      <c r="I5761" s="89" t="str">
        <f>_xlfn.XLOOKUP(O5761,匹配表1065!T:T,匹配表1065!X:X)</f>
        <v>PME2034</v>
      </c>
      <c r="J5761" s="95" t="s">
        <v>501</v>
      </c>
      <c r="K5761" s="89" cm="1">
        <f ca="1" t="array" ref="K5761:L5761">_xlfn.XLOOKUP(J5761,匹配表1065!Y:Y,匹配表1065!AA:AB)</f>
        <v>4</v>
      </c>
      <c r="L5761" s="89" t="str">
        <v>3个月以上</v>
      </c>
      <c r="M5761" s="89" t="s">
        <v>55</v>
      </c>
      <c r="N5761" s="109">
        <v>1</v>
      </c>
      <c r="O5761" s="93" t="str">
        <f>_xlfn.XLOOKUP(P5761,匹配表1065!U:U,匹配表1065!T:T)</f>
        <v>HO00023998</v>
      </c>
      <c r="P5761" s="94" t="s">
        <v>757</v>
      </c>
      <c r="Q5761" s="95" t="s">
        <v>758</v>
      </c>
      <c r="R5761" s="89" t="str">
        <f>_xlfn.XLOOKUP(Q5761,匹配表1065!L:L,匹配表1065!O:O)</f>
        <v>A</v>
      </c>
      <c r="S5761" s="93" t="str">
        <f>IFERROR(_xlfn.XLOOKUP(Q5761,匹配表1065!AI:AI,匹配表1065!AJ:AJ),"绿标")</f>
        <v>绿标</v>
      </c>
      <c r="T5761" s="93" t="str" cm="1">
        <f t="array" ref="T5761:U5761">_xlfn.XLOOKUP(Q5761,匹配表1065!L:L,匹配表1065!M:N)</f>
        <v>头痛</v>
      </c>
      <c r="U5761" s="94" t="str">
        <v>神经内科</v>
      </c>
      <c r="V5761" s="95" t="s">
        <v>33</v>
      </c>
      <c r="W5761" s="93">
        <f>_xlfn.XLOOKUP(M5761,匹配表1065!D:D,匹配表1065!F:F)*N5761</f>
        <v>8</v>
      </c>
    </row>
    <row r="5762" customHeight="1" spans="1:23">
      <c r="A5762" s="94" t="s">
        <v>877</v>
      </c>
      <c r="B5762" s="106">
        <v>46224</v>
      </c>
      <c r="C5762" s="91" t="str">
        <f t="shared" si="182"/>
        <v>7月第4周</v>
      </c>
      <c r="D5762" s="94" t="s">
        <v>937</v>
      </c>
      <c r="E5762" s="89" t="str">
        <f t="shared" si="183"/>
        <v>7月第4周--周2</v>
      </c>
      <c r="F5762" s="95" t="s">
        <v>27</v>
      </c>
      <c r="G5762" s="95" t="s">
        <v>136</v>
      </c>
      <c r="H5762" s="92" t="str">
        <f>_xlfn.XLOOKUP(O5762,匹配表1065!T:T,匹配表1065!W:W)</f>
        <v>烟台市</v>
      </c>
      <c r="I5762" s="89" t="str">
        <f>_xlfn.XLOOKUP(O5762,匹配表1065!T:T,匹配表1065!X:X)</f>
        <v>PME2034</v>
      </c>
      <c r="J5762" s="95" t="s">
        <v>501</v>
      </c>
      <c r="K5762" s="89" cm="1">
        <f ca="1" t="array" ref="K5762:L5762">_xlfn.XLOOKUP(J5762,匹配表1065!Y:Y,匹配表1065!AA:AB)</f>
        <v>4</v>
      </c>
      <c r="L5762" s="89" t="str">
        <v>3个月以上</v>
      </c>
      <c r="M5762" s="89" t="s">
        <v>35</v>
      </c>
      <c r="N5762" s="109">
        <v>1</v>
      </c>
      <c r="O5762" s="93" t="str">
        <f>_xlfn.XLOOKUP(P5762,匹配表1065!U:U,匹配表1065!T:T)</f>
        <v>HO00024017</v>
      </c>
      <c r="P5762" s="94" t="s">
        <v>698</v>
      </c>
      <c r="Q5762" s="95" t="s">
        <v>699</v>
      </c>
      <c r="R5762" s="89" t="str">
        <f>_xlfn.XLOOKUP(Q5762,匹配表1065!L:L,匹配表1065!O:O)</f>
        <v>A</v>
      </c>
      <c r="S5762" s="93" t="str">
        <f>IFERROR(_xlfn.XLOOKUP(Q5762,匹配表1065!AI:AI,匹配表1065!AJ:AJ),"绿标")</f>
        <v>绿标</v>
      </c>
      <c r="T5762" s="93" t="str" cm="1">
        <f t="array" ref="T5762:U5762">_xlfn.XLOOKUP(Q5762,匹配表1065!L:L,匹配表1065!M:N)</f>
        <v>头痛</v>
      </c>
      <c r="U5762" s="94" t="str">
        <v>神经内科</v>
      </c>
      <c r="V5762" s="95" t="s">
        <v>42</v>
      </c>
      <c r="W5762" s="93">
        <f>_xlfn.XLOOKUP(M5762,匹配表1065!D:D,匹配表1065!F:F)*N5762</f>
        <v>4</v>
      </c>
    </row>
    <row r="5763" customHeight="1" spans="1:23">
      <c r="A5763" s="94" t="s">
        <v>877</v>
      </c>
      <c r="B5763" s="106">
        <v>46224</v>
      </c>
      <c r="C5763" s="91" t="str">
        <f t="shared" si="182"/>
        <v>7月第4周</v>
      </c>
      <c r="D5763" s="94" t="s">
        <v>937</v>
      </c>
      <c r="E5763" s="89" t="str">
        <f t="shared" si="183"/>
        <v>7月第4周--周2</v>
      </c>
      <c r="F5763" s="95" t="s">
        <v>27</v>
      </c>
      <c r="G5763" s="95" t="s">
        <v>104</v>
      </c>
      <c r="H5763" s="92" t="str">
        <f>_xlfn.XLOOKUP(O5763,匹配表1065!T:T,匹配表1065!W:W)</f>
        <v>聊城市</v>
      </c>
      <c r="I5763" s="89" t="str">
        <f>_xlfn.XLOOKUP(O5763,匹配表1065!T:T,匹配表1065!X:X)</f>
        <v>PME2046</v>
      </c>
      <c r="J5763" s="95" t="s">
        <v>108</v>
      </c>
      <c r="K5763" s="89" cm="1">
        <f ca="1" t="array" ref="K5763:L5763">_xlfn.XLOOKUP(J5763,匹配表1065!Y:Y,匹配表1065!AA:AB)</f>
        <v>8</v>
      </c>
      <c r="L5763" s="89" t="str">
        <v>3个月以上</v>
      </c>
      <c r="M5763" s="89" t="s">
        <v>30</v>
      </c>
      <c r="N5763" s="109">
        <v>1</v>
      </c>
      <c r="O5763" s="93" t="str">
        <f>_xlfn.XLOOKUP(P5763,匹配表1065!U:U,匹配表1065!T:T)</f>
        <v>HO00001415</v>
      </c>
      <c r="P5763" s="94" t="s">
        <v>109</v>
      </c>
      <c r="Q5763" s="95" t="s">
        <v>317</v>
      </c>
      <c r="R5763" s="89" t="str">
        <f>_xlfn.XLOOKUP(Q5763,匹配表1065!L:L,匹配表1065!O:O)</f>
        <v>A</v>
      </c>
      <c r="S5763" s="93" t="str">
        <f>IFERROR(_xlfn.XLOOKUP(Q5763,匹配表1065!AI:AI,匹配表1065!AJ:AJ),"绿标")</f>
        <v>绿标</v>
      </c>
      <c r="T5763" s="93" t="str" cm="1">
        <f t="array" ref="T5763:U5763">_xlfn.XLOOKUP(Q5763,匹配表1065!L:L,匹配表1065!M:N)</f>
        <v>头痛</v>
      </c>
      <c r="U5763" s="94" t="str">
        <v>神经内科</v>
      </c>
      <c r="V5763" s="95" t="s">
        <v>42</v>
      </c>
      <c r="W5763" s="93">
        <f>_xlfn.XLOOKUP(M5763,匹配表1065!D:D,匹配表1065!F:F)*N5763</f>
        <v>12</v>
      </c>
    </row>
    <row r="5764" customHeight="1" spans="1:23">
      <c r="A5764" s="94" t="s">
        <v>877</v>
      </c>
      <c r="B5764" s="106">
        <v>46224</v>
      </c>
      <c r="C5764" s="91" t="str">
        <f t="shared" si="182"/>
        <v>7月第4周</v>
      </c>
      <c r="D5764" s="94" t="s">
        <v>937</v>
      </c>
      <c r="E5764" s="89" t="str">
        <f t="shared" si="183"/>
        <v>7月第4周--周2</v>
      </c>
      <c r="F5764" s="95" t="s">
        <v>27</v>
      </c>
      <c r="G5764" s="95" t="s">
        <v>104</v>
      </c>
      <c r="H5764" s="92" t="str">
        <f>_xlfn.XLOOKUP(O5764,匹配表1065!T:T,匹配表1065!W:W)</f>
        <v>济南市</v>
      </c>
      <c r="I5764" s="89" t="str">
        <f>_xlfn.XLOOKUP(O5764,匹配表1065!T:T,匹配表1065!X:X)</f>
        <v>PME2026</v>
      </c>
      <c r="J5764" s="95" t="s">
        <v>116</v>
      </c>
      <c r="K5764" s="89" cm="1">
        <f ca="1" t="array" ref="K5764:L5764">_xlfn.XLOOKUP(J5764,匹配表1065!Y:Y,匹配表1065!AA:AB)</f>
        <v>13</v>
      </c>
      <c r="L5764" s="89" t="str">
        <v>3个月以上</v>
      </c>
      <c r="M5764" s="89" t="s">
        <v>35</v>
      </c>
      <c r="N5764" s="109">
        <v>1</v>
      </c>
      <c r="O5764" s="93" t="str">
        <f>_xlfn.XLOOKUP(P5764,匹配表1065!U:U,匹配表1065!T:T)</f>
        <v>HO00001409</v>
      </c>
      <c r="P5764" s="94" t="s">
        <v>117</v>
      </c>
      <c r="Q5764" s="95" t="s">
        <v>934</v>
      </c>
      <c r="R5764" s="89" t="str">
        <f>_xlfn.XLOOKUP(Q5764,匹配表1065!L:L,匹配表1065!O:O)</f>
        <v>B</v>
      </c>
      <c r="S5764" s="93" t="str">
        <f>IFERROR(_xlfn.XLOOKUP(Q5764,匹配表1065!AI:AI,匹配表1065!AJ:AJ),"绿标")</f>
        <v>绿标</v>
      </c>
      <c r="T5764" s="93" t="str" cm="1">
        <f t="array" ref="T5764:U5764">_xlfn.XLOOKUP(Q5764,匹配表1065!L:L,匹配表1065!M:N)</f>
        <v>脑血管</v>
      </c>
      <c r="U5764" s="94" t="str">
        <v>神经内科</v>
      </c>
      <c r="V5764" s="95" t="s">
        <v>33</v>
      </c>
      <c r="W5764" s="93">
        <f>_xlfn.XLOOKUP(M5764,匹配表1065!D:D,匹配表1065!F:F)*N5764</f>
        <v>4</v>
      </c>
    </row>
    <row r="5765" customHeight="1" spans="1:23">
      <c r="A5765" s="94" t="s">
        <v>877</v>
      </c>
      <c r="B5765" s="106">
        <v>46224</v>
      </c>
      <c r="C5765" s="91" t="str">
        <f t="shared" si="182"/>
        <v>7月第4周</v>
      </c>
      <c r="D5765" s="94" t="s">
        <v>937</v>
      </c>
      <c r="E5765" s="89" t="str">
        <f t="shared" si="183"/>
        <v>7月第4周--周2</v>
      </c>
      <c r="F5765" s="95" t="s">
        <v>27</v>
      </c>
      <c r="G5765" s="95" t="s">
        <v>104</v>
      </c>
      <c r="H5765" s="92" t="str">
        <f>_xlfn.XLOOKUP(O5765,匹配表1065!T:T,匹配表1065!W:W)</f>
        <v>济南市</v>
      </c>
      <c r="I5765" s="89" t="str">
        <f>_xlfn.XLOOKUP(O5765,匹配表1065!T:T,匹配表1065!X:X)</f>
        <v>PME2026</v>
      </c>
      <c r="J5765" s="95" t="s">
        <v>116</v>
      </c>
      <c r="K5765" s="89" cm="1">
        <f ca="1" t="array" ref="K5765:L5765">_xlfn.XLOOKUP(J5765,匹配表1065!Y:Y,匹配表1065!AA:AB)</f>
        <v>13</v>
      </c>
      <c r="L5765" s="89" t="str">
        <v>3个月以上</v>
      </c>
      <c r="M5765" s="89" t="s">
        <v>30</v>
      </c>
      <c r="N5765" s="109">
        <v>1</v>
      </c>
      <c r="O5765" s="93" t="str">
        <f>_xlfn.XLOOKUP(P5765,匹配表1065!U:U,匹配表1065!T:T)</f>
        <v>HO00001409</v>
      </c>
      <c r="P5765" s="94" t="s">
        <v>117</v>
      </c>
      <c r="Q5765" s="95" t="s">
        <v>120</v>
      </c>
      <c r="R5765" s="89" t="str">
        <f>_xlfn.XLOOKUP(Q5765,匹配表1065!L:L,匹配表1065!O:O)</f>
        <v>D</v>
      </c>
      <c r="S5765" s="93" t="str">
        <f>IFERROR(_xlfn.XLOOKUP(Q5765,匹配表1065!AI:AI,匹配表1065!AJ:AJ),"绿标")</f>
        <v>绿标</v>
      </c>
      <c r="T5765" s="93" t="str" cm="1">
        <f t="array" ref="T5765:U5765">_xlfn.XLOOKUP(Q5765,匹配表1065!L:L,匹配表1065!M:N)</f>
        <v>抑郁焦虑</v>
      </c>
      <c r="U5765" s="94" t="str">
        <v>精神心理科</v>
      </c>
      <c r="V5765" s="95" t="s">
        <v>67</v>
      </c>
      <c r="W5765" s="93">
        <f>_xlfn.XLOOKUP(M5765,匹配表1065!D:D,匹配表1065!F:F)*N5765</f>
        <v>12</v>
      </c>
    </row>
    <row r="5766" customHeight="1" spans="1:23">
      <c r="A5766" s="94" t="s">
        <v>877</v>
      </c>
      <c r="B5766" s="106">
        <v>46224</v>
      </c>
      <c r="C5766" s="91" t="str">
        <f t="shared" si="182"/>
        <v>7月第4周</v>
      </c>
      <c r="D5766" s="94" t="s">
        <v>937</v>
      </c>
      <c r="E5766" s="89" t="str">
        <f t="shared" si="183"/>
        <v>7月第4周--周2</v>
      </c>
      <c r="F5766" s="95" t="s">
        <v>27</v>
      </c>
      <c r="G5766" s="95" t="s">
        <v>104</v>
      </c>
      <c r="H5766" s="92" t="str">
        <f>_xlfn.XLOOKUP(O5766,匹配表1065!T:T,匹配表1065!W:W)</f>
        <v>济南市</v>
      </c>
      <c r="I5766" s="89" t="str">
        <f>_xlfn.XLOOKUP(O5766,匹配表1065!T:T,匹配表1065!X:X)</f>
        <v>PME2044</v>
      </c>
      <c r="J5766" s="95" t="s">
        <v>105</v>
      </c>
      <c r="K5766" s="89" cm="1">
        <f ca="1" t="array" ref="K5766:L5766">_xlfn.XLOOKUP(J5766,匹配表1065!Y:Y,匹配表1065!AA:AB)</f>
        <v>8</v>
      </c>
      <c r="L5766" s="89" t="str">
        <v>3个月以上</v>
      </c>
      <c r="M5766" s="89" t="s">
        <v>30</v>
      </c>
      <c r="N5766" s="109">
        <v>1</v>
      </c>
      <c r="O5766" s="93" t="str">
        <f>_xlfn.XLOOKUP(P5766,匹配表1065!U:U,匹配表1065!T:T)</f>
        <v>HO00001401</v>
      </c>
      <c r="P5766" s="94" t="s">
        <v>106</v>
      </c>
      <c r="Q5766" s="95" t="s">
        <v>243</v>
      </c>
      <c r="R5766" s="89" t="str">
        <f>_xlfn.XLOOKUP(Q5766,匹配表1065!L:L,匹配表1065!O:O)</f>
        <v>B</v>
      </c>
      <c r="S5766" s="93" t="str">
        <f>IFERROR(_xlfn.XLOOKUP(Q5766,匹配表1065!AI:AI,匹配表1065!AJ:AJ),"绿标")</f>
        <v>绿标</v>
      </c>
      <c r="T5766" s="93" t="str" cm="1">
        <f t="array" ref="T5766:U5766">_xlfn.XLOOKUP(Q5766,匹配表1065!L:L,匹配表1065!M:N)</f>
        <v>脑血管</v>
      </c>
      <c r="U5766" s="94" t="str">
        <v>神经内科</v>
      </c>
      <c r="V5766" s="95" t="s">
        <v>33</v>
      </c>
      <c r="W5766" s="93">
        <f>_xlfn.XLOOKUP(M5766,匹配表1065!D:D,匹配表1065!F:F)*N5766</f>
        <v>12</v>
      </c>
    </row>
    <row r="5767" customHeight="1" spans="1:23">
      <c r="A5767" s="94" t="s">
        <v>877</v>
      </c>
      <c r="B5767" s="106">
        <v>46224</v>
      </c>
      <c r="C5767" s="91" t="str">
        <f t="shared" si="182"/>
        <v>7月第4周</v>
      </c>
      <c r="D5767" s="94" t="s">
        <v>937</v>
      </c>
      <c r="E5767" s="89" t="str">
        <f t="shared" si="183"/>
        <v>7月第4周--周2</v>
      </c>
      <c r="F5767" s="95" t="s">
        <v>27</v>
      </c>
      <c r="G5767" s="95" t="s">
        <v>104</v>
      </c>
      <c r="H5767" s="92" t="str">
        <f>_xlfn.XLOOKUP(O5767,匹配表1065!T:T,匹配表1065!W:W)</f>
        <v>济南市</v>
      </c>
      <c r="I5767" s="89" t="str">
        <f>_xlfn.XLOOKUP(O5767,匹配表1065!T:T,匹配表1065!X:X)</f>
        <v>PME2025</v>
      </c>
      <c r="J5767" s="95" t="s">
        <v>111</v>
      </c>
      <c r="K5767" s="89" cm="1">
        <f ca="1" t="array" ref="K5767:L5767">_xlfn.XLOOKUP(J5767,匹配表1065!Y:Y,匹配表1065!AA:AB)</f>
        <v>30</v>
      </c>
      <c r="L5767" s="89" t="str">
        <v>3个月以上</v>
      </c>
      <c r="M5767" s="89" t="s">
        <v>30</v>
      </c>
      <c r="N5767" s="109">
        <v>1</v>
      </c>
      <c r="O5767" s="93" t="str">
        <f>_xlfn.XLOOKUP(P5767,匹配表1065!U:U,匹配表1065!T:T)</f>
        <v>HO00001400</v>
      </c>
      <c r="P5767" s="94" t="s">
        <v>112</v>
      </c>
      <c r="Q5767" s="95" t="s">
        <v>331</v>
      </c>
      <c r="R5767" s="89" t="str">
        <f>_xlfn.XLOOKUP(Q5767,匹配表1065!L:L,匹配表1065!O:O)</f>
        <v>C</v>
      </c>
      <c r="S5767" s="93" t="str">
        <f>IFERROR(_xlfn.XLOOKUP(Q5767,匹配表1065!AI:AI,匹配表1065!AJ:AJ),"绿标")</f>
        <v>红标</v>
      </c>
      <c r="T5767" s="93" t="str" cm="1">
        <f t="array" ref="T5767:U5767">_xlfn.XLOOKUP(Q5767,匹配表1065!L:L,匹配表1065!M:N)</f>
        <v>眩晕</v>
      </c>
      <c r="U5767" s="94" t="str">
        <v>神经内科</v>
      </c>
      <c r="V5767" s="95" t="s">
        <v>42</v>
      </c>
      <c r="W5767" s="93">
        <f>_xlfn.XLOOKUP(M5767,匹配表1065!D:D,匹配表1065!F:F)*N5767</f>
        <v>12</v>
      </c>
    </row>
    <row r="5768" customHeight="1" spans="1:23">
      <c r="A5768" s="94" t="s">
        <v>877</v>
      </c>
      <c r="B5768" s="106">
        <v>46224</v>
      </c>
      <c r="C5768" s="91" t="str">
        <f t="shared" si="182"/>
        <v>7月第4周</v>
      </c>
      <c r="D5768" s="94" t="s">
        <v>937</v>
      </c>
      <c r="E5768" s="89" t="str">
        <f t="shared" si="183"/>
        <v>7月第4周--周2</v>
      </c>
      <c r="F5768" s="95" t="s">
        <v>27</v>
      </c>
      <c r="G5768" s="95" t="s">
        <v>104</v>
      </c>
      <c r="H5768" s="92" t="str">
        <f>_xlfn.XLOOKUP(O5768,匹配表1065!T:T,匹配表1065!W:W)</f>
        <v>济南市</v>
      </c>
      <c r="I5768" s="89" t="str">
        <f>_xlfn.XLOOKUP(O5768,匹配表1065!T:T,匹配表1065!X:X)</f>
        <v>PME2025</v>
      </c>
      <c r="J5768" s="95" t="s">
        <v>111</v>
      </c>
      <c r="K5768" s="89" cm="1">
        <f ca="1" t="array" ref="K5768:L5768">_xlfn.XLOOKUP(J5768,匹配表1065!Y:Y,匹配表1065!AA:AB)</f>
        <v>30</v>
      </c>
      <c r="L5768" s="89" t="str">
        <v>3个月以上</v>
      </c>
      <c r="M5768" s="89" t="s">
        <v>35</v>
      </c>
      <c r="N5768" s="109">
        <v>1</v>
      </c>
      <c r="O5768" s="93" t="str">
        <f>_xlfn.XLOOKUP(P5768,匹配表1065!U:U,匹配表1065!T:T)</f>
        <v>HO00001400</v>
      </c>
      <c r="P5768" s="94" t="s">
        <v>112</v>
      </c>
      <c r="Q5768" s="95" t="s">
        <v>331</v>
      </c>
      <c r="R5768" s="89" t="str">
        <f>_xlfn.XLOOKUP(Q5768,匹配表1065!L:L,匹配表1065!O:O)</f>
        <v>C</v>
      </c>
      <c r="S5768" s="93" t="str">
        <f>IFERROR(_xlfn.XLOOKUP(Q5768,匹配表1065!AI:AI,匹配表1065!AJ:AJ),"绿标")</f>
        <v>红标</v>
      </c>
      <c r="T5768" s="93" t="str" cm="1">
        <f t="array" ref="T5768:U5768">_xlfn.XLOOKUP(Q5768,匹配表1065!L:L,匹配表1065!M:N)</f>
        <v>眩晕</v>
      </c>
      <c r="U5768" s="94" t="str">
        <v>神经内科</v>
      </c>
      <c r="V5768" s="95" t="s">
        <v>58</v>
      </c>
      <c r="W5768" s="93">
        <f>_xlfn.XLOOKUP(M5768,匹配表1065!D:D,匹配表1065!F:F)*N5768</f>
        <v>4</v>
      </c>
    </row>
    <row r="5769" customHeight="1" spans="1:23">
      <c r="A5769" s="94" t="s">
        <v>877</v>
      </c>
      <c r="B5769" s="106">
        <v>46224</v>
      </c>
      <c r="C5769" s="91" t="str">
        <f t="shared" si="182"/>
        <v>7月第4周</v>
      </c>
      <c r="D5769" s="94" t="s">
        <v>937</v>
      </c>
      <c r="E5769" s="89" t="str">
        <f t="shared" si="183"/>
        <v>7月第4周--周2</v>
      </c>
      <c r="F5769" s="95" t="s">
        <v>27</v>
      </c>
      <c r="G5769" s="95" t="s">
        <v>104</v>
      </c>
      <c r="H5769" s="92" t="str">
        <f>_xlfn.XLOOKUP(O5769,匹配表1065!T:T,匹配表1065!W:W)</f>
        <v>济南市</v>
      </c>
      <c r="I5769" s="89" t="str">
        <f>_xlfn.XLOOKUP(O5769,匹配表1065!T:T,匹配表1065!X:X)</f>
        <v>PME2025</v>
      </c>
      <c r="J5769" s="95" t="s">
        <v>111</v>
      </c>
      <c r="K5769" s="89" cm="1">
        <f ca="1" t="array" ref="K5769:L5769">_xlfn.XLOOKUP(J5769,匹配表1065!Y:Y,匹配表1065!AA:AB)</f>
        <v>30</v>
      </c>
      <c r="L5769" s="89" t="str">
        <v>3个月以上</v>
      </c>
      <c r="M5769" s="89" t="s">
        <v>35</v>
      </c>
      <c r="N5769" s="109">
        <v>1</v>
      </c>
      <c r="O5769" s="93" t="str">
        <f>_xlfn.XLOOKUP(P5769,匹配表1065!U:U,匹配表1065!T:T)</f>
        <v>HO00001400</v>
      </c>
      <c r="P5769" s="94" t="s">
        <v>112</v>
      </c>
      <c r="Q5769" s="95" t="s">
        <v>412</v>
      </c>
      <c r="R5769" s="89" t="str">
        <f>_xlfn.XLOOKUP(Q5769,匹配表1065!L:L,匹配表1065!O:O)</f>
        <v>C</v>
      </c>
      <c r="S5769" s="93" t="str">
        <f>IFERROR(_xlfn.XLOOKUP(Q5769,匹配表1065!AI:AI,匹配表1065!AJ:AJ),"绿标")</f>
        <v>黑标</v>
      </c>
      <c r="T5769" s="93" t="str" cm="1">
        <f t="array" ref="T5769:U5769">_xlfn.XLOOKUP(Q5769,匹配表1065!L:L,匹配表1065!M:N)</f>
        <v>眩晕</v>
      </c>
      <c r="U5769" s="94" t="str">
        <v>耳鼻喉科</v>
      </c>
      <c r="V5769" s="95" t="s">
        <v>58</v>
      </c>
      <c r="W5769" s="93">
        <f>_xlfn.XLOOKUP(M5769,匹配表1065!D:D,匹配表1065!F:F)*N5769</f>
        <v>4</v>
      </c>
    </row>
    <row r="5770" customHeight="1" spans="1:23">
      <c r="A5770" s="94" t="s">
        <v>877</v>
      </c>
      <c r="B5770" s="106">
        <v>46224</v>
      </c>
      <c r="C5770" s="91" t="str">
        <f t="shared" si="182"/>
        <v>7月第4周</v>
      </c>
      <c r="D5770" s="94" t="s">
        <v>937</v>
      </c>
      <c r="E5770" s="89" t="str">
        <f t="shared" si="183"/>
        <v>7月第4周--周2</v>
      </c>
      <c r="F5770" s="95" t="s">
        <v>27</v>
      </c>
      <c r="G5770" s="95" t="s">
        <v>104</v>
      </c>
      <c r="H5770" s="92" t="str">
        <f>_xlfn.XLOOKUP(O5770,匹配表1065!T:T,匹配表1065!W:W)</f>
        <v>济南市</v>
      </c>
      <c r="I5770" s="89" t="str">
        <f>_xlfn.XLOOKUP(O5770,匹配表1065!T:T,匹配表1065!X:X)</f>
        <v>PME2025</v>
      </c>
      <c r="J5770" s="95" t="s">
        <v>111</v>
      </c>
      <c r="K5770" s="89" cm="1">
        <f ca="1" t="array" ref="K5770:L5770">_xlfn.XLOOKUP(J5770,匹配表1065!Y:Y,匹配表1065!AA:AB)</f>
        <v>30</v>
      </c>
      <c r="L5770" s="89" t="str">
        <v>3个月以上</v>
      </c>
      <c r="M5770" s="89" t="s">
        <v>30</v>
      </c>
      <c r="N5770" s="109">
        <v>1</v>
      </c>
      <c r="O5770" s="93" t="str">
        <f>_xlfn.XLOOKUP(P5770,匹配表1065!U:U,匹配表1065!T:T)</f>
        <v>HO00001400</v>
      </c>
      <c r="P5770" s="94" t="s">
        <v>112</v>
      </c>
      <c r="Q5770" s="95" t="s">
        <v>113</v>
      </c>
      <c r="R5770" s="89" t="str">
        <f>_xlfn.XLOOKUP(Q5770,匹配表1065!L:L,匹配表1065!O:O)</f>
        <v>B</v>
      </c>
      <c r="S5770" s="93" t="str">
        <f>IFERROR(_xlfn.XLOOKUP(Q5770,匹配表1065!AI:AI,匹配表1065!AJ:AJ),"绿标")</f>
        <v>红标</v>
      </c>
      <c r="T5770" s="93" t="str" cm="1">
        <f t="array" ref="T5770:U5770">_xlfn.XLOOKUP(Q5770,匹配表1065!L:L,匹配表1065!M:N)</f>
        <v>抑郁焦虑</v>
      </c>
      <c r="U5770" s="94" t="str">
        <v>神经内科</v>
      </c>
      <c r="V5770" s="95" t="s">
        <v>42</v>
      </c>
      <c r="W5770" s="93">
        <f>_xlfn.XLOOKUP(M5770,匹配表1065!D:D,匹配表1065!F:F)*N5770</f>
        <v>12</v>
      </c>
    </row>
    <row r="5771" customHeight="1" spans="1:23">
      <c r="A5771" s="94" t="s">
        <v>877</v>
      </c>
      <c r="B5771" s="106">
        <v>46224</v>
      </c>
      <c r="C5771" s="91" t="str">
        <f t="shared" si="182"/>
        <v>7月第4周</v>
      </c>
      <c r="D5771" s="94" t="s">
        <v>937</v>
      </c>
      <c r="E5771" s="89" t="str">
        <f t="shared" si="183"/>
        <v>7月第4周--周2</v>
      </c>
      <c r="F5771" s="95" t="s">
        <v>27</v>
      </c>
      <c r="G5771" s="95" t="s">
        <v>104</v>
      </c>
      <c r="H5771" s="92" t="str">
        <f>_xlfn.XLOOKUP(O5771,匹配表1065!T:T,匹配表1065!W:W)</f>
        <v>济南市</v>
      </c>
      <c r="I5771" s="89" t="str">
        <f>_xlfn.XLOOKUP(O5771,匹配表1065!T:T,匹配表1065!X:X)</f>
        <v>PME2025</v>
      </c>
      <c r="J5771" s="95" t="s">
        <v>128</v>
      </c>
      <c r="K5771" s="89" cm="1">
        <f ca="1" t="array" ref="K5771:L5771">_xlfn.XLOOKUP(J5771,匹配表1065!Y:Y,匹配表1065!AA:AB)</f>
        <v>13</v>
      </c>
      <c r="L5771" s="89" t="str">
        <v>3个月以上</v>
      </c>
      <c r="M5771" s="89" t="s">
        <v>30</v>
      </c>
      <c r="N5771" s="109">
        <v>1</v>
      </c>
      <c r="O5771" s="93" t="str">
        <f>_xlfn.XLOOKUP(P5771,匹配表1065!U:U,匹配表1065!T:T)</f>
        <v>HO00001400</v>
      </c>
      <c r="P5771" s="94" t="s">
        <v>112</v>
      </c>
      <c r="Q5771" s="95" t="s">
        <v>131</v>
      </c>
      <c r="R5771" s="89" t="str">
        <f>_xlfn.XLOOKUP(Q5771,匹配表1065!L:L,匹配表1065!O:O)</f>
        <v>B</v>
      </c>
      <c r="S5771" s="93" t="str">
        <f>IFERROR(_xlfn.XLOOKUP(Q5771,匹配表1065!AI:AI,匹配表1065!AJ:AJ),"绿标")</f>
        <v>红标</v>
      </c>
      <c r="T5771" s="93" t="str" cm="1">
        <f t="array" ref="T5771:U5771">_xlfn.XLOOKUP(Q5771,匹配表1065!L:L,匹配表1065!M:N)</f>
        <v>脑血管</v>
      </c>
      <c r="U5771" s="94" t="str">
        <v>神经内科</v>
      </c>
      <c r="V5771" s="95" t="s">
        <v>42</v>
      </c>
      <c r="W5771" s="93">
        <f>_xlfn.XLOOKUP(M5771,匹配表1065!D:D,匹配表1065!F:F)*N5771</f>
        <v>12</v>
      </c>
    </row>
    <row r="5772" customHeight="1" spans="1:23">
      <c r="A5772" s="94" t="s">
        <v>877</v>
      </c>
      <c r="B5772" s="106">
        <v>46224</v>
      </c>
      <c r="C5772" s="91" t="str">
        <f t="shared" si="182"/>
        <v>7月第4周</v>
      </c>
      <c r="D5772" s="94" t="s">
        <v>937</v>
      </c>
      <c r="E5772" s="89" t="str">
        <f t="shared" si="183"/>
        <v>7月第4周--周2</v>
      </c>
      <c r="F5772" s="95" t="s">
        <v>27</v>
      </c>
      <c r="G5772" s="95" t="s">
        <v>104</v>
      </c>
      <c r="H5772" s="92" t="str">
        <f>_xlfn.XLOOKUP(O5772,匹配表1065!T:T,匹配表1065!W:W)</f>
        <v>济南市</v>
      </c>
      <c r="I5772" s="89" t="str">
        <f>_xlfn.XLOOKUP(O5772,匹配表1065!T:T,匹配表1065!X:X)</f>
        <v>PME2025</v>
      </c>
      <c r="J5772" s="95" t="s">
        <v>128</v>
      </c>
      <c r="K5772" s="89" cm="1">
        <f ca="1" t="array" ref="K5772:L5772">_xlfn.XLOOKUP(J5772,匹配表1065!Y:Y,匹配表1065!AA:AB)</f>
        <v>13</v>
      </c>
      <c r="L5772" s="89" t="str">
        <v>3个月以上</v>
      </c>
      <c r="M5772" s="89" t="s">
        <v>55</v>
      </c>
      <c r="N5772" s="109">
        <v>1</v>
      </c>
      <c r="O5772" s="93" t="str">
        <f>_xlfn.XLOOKUP(P5772,匹配表1065!U:U,匹配表1065!T:T)</f>
        <v>HO00001400</v>
      </c>
      <c r="P5772" s="94" t="s">
        <v>112</v>
      </c>
      <c r="Q5772" s="95" t="s">
        <v>357</v>
      </c>
      <c r="R5772" s="89" t="str">
        <f>_xlfn.XLOOKUP(Q5772,匹配表1065!L:L,匹配表1065!O:O)</f>
        <v>B</v>
      </c>
      <c r="S5772" s="93" t="str">
        <f>IFERROR(_xlfn.XLOOKUP(Q5772,匹配表1065!AI:AI,匹配表1065!AJ:AJ),"绿标")</f>
        <v>红标</v>
      </c>
      <c r="T5772" s="93" t="str" cm="1">
        <f t="array" ref="T5772:U5772">_xlfn.XLOOKUP(Q5772,匹配表1065!L:L,匹配表1065!M:N)</f>
        <v>癫痫</v>
      </c>
      <c r="U5772" s="94" t="str">
        <v>神经内科</v>
      </c>
      <c r="V5772" s="95" t="s">
        <v>33</v>
      </c>
      <c r="W5772" s="93">
        <f>_xlfn.XLOOKUP(M5772,匹配表1065!D:D,匹配表1065!F:F)*N5772</f>
        <v>8</v>
      </c>
    </row>
    <row r="5773" customHeight="1" spans="1:23">
      <c r="A5773" s="94" t="s">
        <v>877</v>
      </c>
      <c r="B5773" s="106">
        <v>46224</v>
      </c>
      <c r="C5773" s="91" t="str">
        <f t="shared" si="182"/>
        <v>7月第4周</v>
      </c>
      <c r="D5773" s="94" t="s">
        <v>937</v>
      </c>
      <c r="E5773" s="89" t="str">
        <f t="shared" si="183"/>
        <v>7月第4周--周2</v>
      </c>
      <c r="F5773" s="95" t="s">
        <v>27</v>
      </c>
      <c r="G5773" s="95" t="s">
        <v>104</v>
      </c>
      <c r="H5773" s="92" t="str">
        <f>_xlfn.XLOOKUP(O5773,匹配表1065!T:T,匹配表1065!W:W)</f>
        <v>济南市</v>
      </c>
      <c r="I5773" s="89" t="str">
        <f>_xlfn.XLOOKUP(O5773,匹配表1065!T:T,匹配表1065!X:X)</f>
        <v>PME2025</v>
      </c>
      <c r="J5773" s="95" t="s">
        <v>128</v>
      </c>
      <c r="K5773" s="89" cm="1">
        <f ca="1" t="array" ref="K5773:L5773">_xlfn.XLOOKUP(J5773,匹配表1065!Y:Y,匹配表1065!AA:AB)</f>
        <v>13</v>
      </c>
      <c r="L5773" s="89" t="str">
        <v>3个月以上</v>
      </c>
      <c r="M5773" s="89" t="s">
        <v>35</v>
      </c>
      <c r="N5773" s="109">
        <v>1</v>
      </c>
      <c r="O5773" s="93" t="str">
        <f>_xlfn.XLOOKUP(P5773,匹配表1065!U:U,匹配表1065!T:T)</f>
        <v>HO00001400</v>
      </c>
      <c r="P5773" s="94" t="s">
        <v>112</v>
      </c>
      <c r="Q5773" s="95" t="s">
        <v>132</v>
      </c>
      <c r="R5773" s="89" t="str">
        <f>_xlfn.XLOOKUP(Q5773,匹配表1065!L:L,匹配表1065!O:O)</f>
        <v>D</v>
      </c>
      <c r="S5773" s="93" t="str">
        <f>IFERROR(_xlfn.XLOOKUP(Q5773,匹配表1065!AI:AI,匹配表1065!AJ:AJ),"绿标")</f>
        <v>绿标</v>
      </c>
      <c r="T5773" s="93" t="str" cm="1">
        <f t="array" ref="T5773:U5773">_xlfn.XLOOKUP(Q5773,匹配表1065!L:L,匹配表1065!M:N)</f>
        <v>抑郁焦虑</v>
      </c>
      <c r="U5773" s="94" t="str">
        <v>精神心理科</v>
      </c>
      <c r="V5773" s="95" t="s">
        <v>33</v>
      </c>
      <c r="W5773" s="93">
        <f>_xlfn.XLOOKUP(M5773,匹配表1065!D:D,匹配表1065!F:F)*N5773</f>
        <v>4</v>
      </c>
    </row>
    <row r="5774" customHeight="1" spans="1:23">
      <c r="A5774" s="94" t="s">
        <v>877</v>
      </c>
      <c r="B5774" s="106">
        <v>46224</v>
      </c>
      <c r="C5774" s="91" t="str">
        <f t="shared" si="182"/>
        <v>7月第4周</v>
      </c>
      <c r="D5774" s="94" t="s">
        <v>937</v>
      </c>
      <c r="E5774" s="89" t="str">
        <f t="shared" si="183"/>
        <v>7月第4周--周2</v>
      </c>
      <c r="F5774" s="95" t="s">
        <v>27</v>
      </c>
      <c r="G5774" s="95" t="s">
        <v>104</v>
      </c>
      <c r="H5774" s="92" t="str">
        <f>_xlfn.XLOOKUP(O5774,匹配表1065!T:T,匹配表1065!W:W)</f>
        <v>济南市</v>
      </c>
      <c r="I5774" s="89" t="str">
        <f>_xlfn.XLOOKUP(O5774,匹配表1065!T:T,匹配表1065!X:X)</f>
        <v>PME2024</v>
      </c>
      <c r="J5774" s="109" t="s">
        <v>927</v>
      </c>
      <c r="K5774" s="89" t="e" cm="1">
        <f ca="1" t="array" ref="K5774">_xlfn.XLOOKUP(J5774,匹配表1065!Y:Y,匹配表1065!AA:AB)</f>
        <v>#N/A</v>
      </c>
      <c r="L5774" s="89"/>
      <c r="M5774" s="89" t="s">
        <v>55</v>
      </c>
      <c r="N5774" s="109">
        <v>1</v>
      </c>
      <c r="O5774" s="93" t="str">
        <f>_xlfn.XLOOKUP(P5774,匹配表1065!U:U,匹配表1065!T:T)</f>
        <v>HO00001404</v>
      </c>
      <c r="P5774" s="94" t="s">
        <v>126</v>
      </c>
      <c r="Q5774" s="95" t="s">
        <v>235</v>
      </c>
      <c r="R5774" s="89" t="str">
        <f>_xlfn.XLOOKUP(Q5774,匹配表1065!L:L,匹配表1065!O:O)</f>
        <v>B</v>
      </c>
      <c r="S5774" s="93" t="str">
        <f>IFERROR(_xlfn.XLOOKUP(Q5774,匹配表1065!AI:AI,匹配表1065!AJ:AJ),"绿标")</f>
        <v>绿标</v>
      </c>
      <c r="T5774" s="93" t="str" cm="1">
        <f t="array" ref="T5774:U5774">_xlfn.XLOOKUP(Q5774,匹配表1065!L:L,匹配表1065!M:N)</f>
        <v>脑血管</v>
      </c>
      <c r="U5774" s="94" t="str">
        <v>神经内科</v>
      </c>
      <c r="V5774" s="95" t="s">
        <v>33</v>
      </c>
      <c r="W5774" s="93">
        <f>_xlfn.XLOOKUP(M5774,匹配表1065!D:D,匹配表1065!F:F)*N5774</f>
        <v>8</v>
      </c>
    </row>
    <row r="5775" customHeight="1" spans="1:23">
      <c r="A5775" s="94" t="s">
        <v>877</v>
      </c>
      <c r="B5775" s="106">
        <v>46225</v>
      </c>
      <c r="C5775" s="91" t="str">
        <f t="shared" si="182"/>
        <v>7月第4周</v>
      </c>
      <c r="D5775" s="94" t="s">
        <v>937</v>
      </c>
      <c r="E5775" s="89" t="str">
        <f t="shared" si="183"/>
        <v>7月第4周--周3</v>
      </c>
      <c r="F5775" s="95" t="s">
        <v>27</v>
      </c>
      <c r="G5775" s="95" t="s">
        <v>104</v>
      </c>
      <c r="H5775" s="92" t="str">
        <f>_xlfn.XLOOKUP(O5775,匹配表1065!T:T,匹配表1065!W:W)</f>
        <v>济南市</v>
      </c>
      <c r="I5775" s="89" t="str">
        <f>_xlfn.XLOOKUP(O5775,匹配表1065!T:T,匹配表1065!X:X)</f>
        <v>PME2026</v>
      </c>
      <c r="J5775" s="95" t="s">
        <v>116</v>
      </c>
      <c r="K5775" s="89" cm="1">
        <f ca="1" t="array" ref="K5775:L5775">_xlfn.XLOOKUP(J5775,匹配表1065!Y:Y,匹配表1065!AA:AB)</f>
        <v>13</v>
      </c>
      <c r="L5775" s="89" t="str">
        <v>3个月以上</v>
      </c>
      <c r="M5775" s="89" t="s">
        <v>55</v>
      </c>
      <c r="N5775" s="109">
        <v>1</v>
      </c>
      <c r="O5775" s="93" t="str">
        <f>_xlfn.XLOOKUP(P5775,匹配表1065!U:U,匹配表1065!T:T)</f>
        <v>HO00001409</v>
      </c>
      <c r="P5775" s="94" t="s">
        <v>117</v>
      </c>
      <c r="Q5775" s="95" t="s">
        <v>118</v>
      </c>
      <c r="R5775" s="89" t="str">
        <f>_xlfn.XLOOKUP(Q5775,匹配表1065!L:L,匹配表1065!O:O)</f>
        <v>A</v>
      </c>
      <c r="S5775" s="93" t="str">
        <f>IFERROR(_xlfn.XLOOKUP(Q5775,匹配表1065!AI:AI,匹配表1065!AJ:AJ),"绿标")</f>
        <v>绿标</v>
      </c>
      <c r="T5775" s="93" t="str" cm="1">
        <f t="array" ref="T5775:U5775">_xlfn.XLOOKUP(Q5775,匹配表1065!L:L,匹配表1065!M:N)</f>
        <v>头痛</v>
      </c>
      <c r="U5775" s="94" t="str">
        <v>神经内科</v>
      </c>
      <c r="V5775" s="95" t="s">
        <v>67</v>
      </c>
      <c r="W5775" s="93">
        <f>_xlfn.XLOOKUP(M5775,匹配表1065!D:D,匹配表1065!F:F)*N5775</f>
        <v>8</v>
      </c>
    </row>
    <row r="5776" customHeight="1" spans="1:23">
      <c r="A5776" s="94" t="s">
        <v>877</v>
      </c>
      <c r="B5776" s="106">
        <v>46225</v>
      </c>
      <c r="C5776" s="91" t="str">
        <f t="shared" si="182"/>
        <v>7月第4周</v>
      </c>
      <c r="D5776" s="94" t="s">
        <v>937</v>
      </c>
      <c r="E5776" s="89" t="str">
        <f t="shared" si="183"/>
        <v>7月第4周--周3</v>
      </c>
      <c r="F5776" s="95" t="s">
        <v>27</v>
      </c>
      <c r="G5776" s="95" t="s">
        <v>104</v>
      </c>
      <c r="H5776" s="92" t="str">
        <f>_xlfn.XLOOKUP(O5776,匹配表1065!T:T,匹配表1065!W:W)</f>
        <v>济南市</v>
      </c>
      <c r="I5776" s="89" t="str">
        <f>_xlfn.XLOOKUP(O5776,匹配表1065!T:T,匹配表1065!X:X)</f>
        <v>PME2026</v>
      </c>
      <c r="J5776" s="95" t="s">
        <v>116</v>
      </c>
      <c r="K5776" s="89" cm="1">
        <f ca="1" t="array" ref="K5776:L5776">_xlfn.XLOOKUP(J5776,匹配表1065!Y:Y,匹配表1065!AA:AB)</f>
        <v>13</v>
      </c>
      <c r="L5776" s="89" t="str">
        <v>3个月以上</v>
      </c>
      <c r="M5776" s="89" t="s">
        <v>55</v>
      </c>
      <c r="N5776" s="109">
        <v>1</v>
      </c>
      <c r="O5776" s="93" t="str">
        <f>_xlfn.XLOOKUP(P5776,匹配表1065!U:U,匹配表1065!T:T)</f>
        <v>HO00001409</v>
      </c>
      <c r="P5776" s="94" t="s">
        <v>117</v>
      </c>
      <c r="Q5776" s="95" t="s">
        <v>118</v>
      </c>
      <c r="R5776" s="89" t="str">
        <f>_xlfn.XLOOKUP(Q5776,匹配表1065!L:L,匹配表1065!O:O)</f>
        <v>A</v>
      </c>
      <c r="S5776" s="93" t="str">
        <f>IFERROR(_xlfn.XLOOKUP(Q5776,匹配表1065!AI:AI,匹配表1065!AJ:AJ),"绿标")</f>
        <v>绿标</v>
      </c>
      <c r="T5776" s="93" t="str" cm="1">
        <f t="array" ref="T5776:U5776">_xlfn.XLOOKUP(Q5776,匹配表1065!L:L,匹配表1065!M:N)</f>
        <v>头痛</v>
      </c>
      <c r="U5776" s="94" t="str">
        <v>神经内科</v>
      </c>
      <c r="V5776" s="95" t="s">
        <v>67</v>
      </c>
      <c r="W5776" s="93">
        <f>_xlfn.XLOOKUP(M5776,匹配表1065!D:D,匹配表1065!F:F)*N5776</f>
        <v>8</v>
      </c>
    </row>
    <row r="5777" customHeight="1" spans="1:23">
      <c r="A5777" s="94" t="s">
        <v>877</v>
      </c>
      <c r="B5777" s="106">
        <v>46225</v>
      </c>
      <c r="C5777" s="91" t="str">
        <f t="shared" si="182"/>
        <v>7月第4周</v>
      </c>
      <c r="D5777" s="94" t="s">
        <v>937</v>
      </c>
      <c r="E5777" s="89" t="str">
        <f t="shared" si="183"/>
        <v>7月第4周--周3</v>
      </c>
      <c r="F5777" s="95" t="s">
        <v>27</v>
      </c>
      <c r="G5777" s="95" t="s">
        <v>104</v>
      </c>
      <c r="H5777" s="92" t="str">
        <f>_xlfn.XLOOKUP(O5777,匹配表1065!T:T,匹配表1065!W:W)</f>
        <v>济南市</v>
      </c>
      <c r="I5777" s="89" t="str">
        <f>_xlfn.XLOOKUP(O5777,匹配表1065!T:T,匹配表1065!X:X)</f>
        <v>PME2026</v>
      </c>
      <c r="J5777" s="95" t="s">
        <v>116</v>
      </c>
      <c r="K5777" s="89" cm="1">
        <f ca="1" t="array" ref="K5777:L5777">_xlfn.XLOOKUP(J5777,匹配表1065!Y:Y,匹配表1065!AA:AB)</f>
        <v>13</v>
      </c>
      <c r="L5777" s="89" t="str">
        <v>3个月以上</v>
      </c>
      <c r="M5777" s="89" t="s">
        <v>35</v>
      </c>
      <c r="N5777" s="109">
        <v>1</v>
      </c>
      <c r="O5777" s="93" t="str">
        <f>_xlfn.XLOOKUP(P5777,匹配表1065!U:U,匹配表1065!T:T)</f>
        <v>HO00001409</v>
      </c>
      <c r="P5777" s="94" t="s">
        <v>117</v>
      </c>
      <c r="Q5777" s="95" t="s">
        <v>356</v>
      </c>
      <c r="R5777" s="89" t="str">
        <f>_xlfn.XLOOKUP(Q5777,匹配表1065!L:L,匹配表1065!O:O)</f>
        <v>B</v>
      </c>
      <c r="S5777" s="93" t="str">
        <f>IFERROR(_xlfn.XLOOKUP(Q5777,匹配表1065!AI:AI,匹配表1065!AJ:AJ),"绿标")</f>
        <v>绿标</v>
      </c>
      <c r="T5777" s="93" t="str" cm="1">
        <f t="array" ref="T5777:U5777">_xlfn.XLOOKUP(Q5777,匹配表1065!L:L,匹配表1065!M:N)</f>
        <v>脑血管</v>
      </c>
      <c r="U5777" s="94" t="str">
        <v>神经内科</v>
      </c>
      <c r="V5777" s="95" t="s">
        <v>42</v>
      </c>
      <c r="W5777" s="93">
        <f>_xlfn.XLOOKUP(M5777,匹配表1065!D:D,匹配表1065!F:F)*N5777</f>
        <v>4</v>
      </c>
    </row>
    <row r="5778" customHeight="1" spans="1:23">
      <c r="A5778" s="94" t="s">
        <v>877</v>
      </c>
      <c r="B5778" s="106">
        <v>46225</v>
      </c>
      <c r="C5778" s="91" t="str">
        <f t="shared" si="182"/>
        <v>7月第4周</v>
      </c>
      <c r="D5778" s="94" t="s">
        <v>937</v>
      </c>
      <c r="E5778" s="89" t="str">
        <f t="shared" si="183"/>
        <v>7月第4周--周3</v>
      </c>
      <c r="F5778" s="95" t="s">
        <v>27</v>
      </c>
      <c r="G5778" s="95" t="s">
        <v>104</v>
      </c>
      <c r="H5778" s="92" t="str">
        <f>_xlfn.XLOOKUP(O5778,匹配表1065!T:T,匹配表1065!W:W)</f>
        <v>济南市</v>
      </c>
      <c r="I5778" s="89" t="str">
        <f>_xlfn.XLOOKUP(O5778,匹配表1065!T:T,匹配表1065!X:X)</f>
        <v>PME2025</v>
      </c>
      <c r="J5778" s="95" t="s">
        <v>111</v>
      </c>
      <c r="K5778" s="89" cm="1">
        <f ca="1" t="array" ref="K5778:L5778">_xlfn.XLOOKUP(J5778,匹配表1065!Y:Y,匹配表1065!AA:AB)</f>
        <v>30</v>
      </c>
      <c r="L5778" s="89" t="str">
        <v>3个月以上</v>
      </c>
      <c r="M5778" s="89" t="s">
        <v>30</v>
      </c>
      <c r="N5778" s="109">
        <v>1</v>
      </c>
      <c r="O5778" s="93" t="str">
        <f>_xlfn.XLOOKUP(P5778,匹配表1065!U:U,匹配表1065!T:T)</f>
        <v>HO00001400</v>
      </c>
      <c r="P5778" s="94" t="s">
        <v>112</v>
      </c>
      <c r="Q5778" s="95" t="s">
        <v>113</v>
      </c>
      <c r="R5778" s="89" t="str">
        <f>_xlfn.XLOOKUP(Q5778,匹配表1065!L:L,匹配表1065!O:O)</f>
        <v>B</v>
      </c>
      <c r="S5778" s="93" t="str">
        <f>IFERROR(_xlfn.XLOOKUP(Q5778,匹配表1065!AI:AI,匹配表1065!AJ:AJ),"绿标")</f>
        <v>红标</v>
      </c>
      <c r="T5778" s="93" t="str" cm="1">
        <f t="array" ref="T5778:U5778">_xlfn.XLOOKUP(Q5778,匹配表1065!L:L,匹配表1065!M:N)</f>
        <v>抑郁焦虑</v>
      </c>
      <c r="U5778" s="94" t="str">
        <v>神经内科</v>
      </c>
      <c r="V5778" s="95" t="s">
        <v>42</v>
      </c>
      <c r="W5778" s="93">
        <f>_xlfn.XLOOKUP(M5778,匹配表1065!D:D,匹配表1065!F:F)*N5778</f>
        <v>12</v>
      </c>
    </row>
    <row r="5779" customHeight="1" spans="1:23">
      <c r="A5779" s="94" t="s">
        <v>877</v>
      </c>
      <c r="B5779" s="106">
        <v>46225</v>
      </c>
      <c r="C5779" s="91" t="str">
        <f t="shared" si="182"/>
        <v>7月第4周</v>
      </c>
      <c r="D5779" s="94" t="s">
        <v>937</v>
      </c>
      <c r="E5779" s="89" t="str">
        <f t="shared" si="183"/>
        <v>7月第4周--周3</v>
      </c>
      <c r="F5779" s="95" t="s">
        <v>27</v>
      </c>
      <c r="G5779" s="95" t="s">
        <v>104</v>
      </c>
      <c r="H5779" s="92" t="str">
        <f>_xlfn.XLOOKUP(O5779,匹配表1065!T:T,匹配表1065!W:W)</f>
        <v>济南市</v>
      </c>
      <c r="I5779" s="89" t="str">
        <f>_xlfn.XLOOKUP(O5779,匹配表1065!T:T,匹配表1065!X:X)</f>
        <v>PME2025</v>
      </c>
      <c r="J5779" s="95" t="s">
        <v>111</v>
      </c>
      <c r="K5779" s="89" cm="1">
        <f ca="1" t="array" ref="K5779:L5779">_xlfn.XLOOKUP(J5779,匹配表1065!Y:Y,匹配表1065!AA:AB)</f>
        <v>30</v>
      </c>
      <c r="L5779" s="89" t="str">
        <v>3个月以上</v>
      </c>
      <c r="M5779" s="89" t="s">
        <v>30</v>
      </c>
      <c r="N5779" s="109">
        <v>1</v>
      </c>
      <c r="O5779" s="93" t="str">
        <f>_xlfn.XLOOKUP(P5779,匹配表1065!U:U,匹配表1065!T:T)</f>
        <v>HO00001400</v>
      </c>
      <c r="P5779" s="94" t="s">
        <v>112</v>
      </c>
      <c r="Q5779" s="95" t="s">
        <v>331</v>
      </c>
      <c r="R5779" s="89" t="str">
        <f>_xlfn.XLOOKUP(Q5779,匹配表1065!L:L,匹配表1065!O:O)</f>
        <v>C</v>
      </c>
      <c r="S5779" s="93" t="str">
        <f>IFERROR(_xlfn.XLOOKUP(Q5779,匹配表1065!AI:AI,匹配表1065!AJ:AJ),"绿标")</f>
        <v>红标</v>
      </c>
      <c r="T5779" s="93" t="str" cm="1">
        <f t="array" ref="T5779:U5779">_xlfn.XLOOKUP(Q5779,匹配表1065!L:L,匹配表1065!M:N)</f>
        <v>眩晕</v>
      </c>
      <c r="U5779" s="94" t="str">
        <v>神经内科</v>
      </c>
      <c r="V5779" s="95" t="s">
        <v>42</v>
      </c>
      <c r="W5779" s="93">
        <f>_xlfn.XLOOKUP(M5779,匹配表1065!D:D,匹配表1065!F:F)*N5779</f>
        <v>12</v>
      </c>
    </row>
    <row r="5780" customHeight="1" spans="1:23">
      <c r="A5780" s="94" t="s">
        <v>877</v>
      </c>
      <c r="B5780" s="106">
        <v>46225</v>
      </c>
      <c r="C5780" s="91" t="str">
        <f t="shared" si="182"/>
        <v>7月第4周</v>
      </c>
      <c r="D5780" s="94" t="s">
        <v>937</v>
      </c>
      <c r="E5780" s="89" t="str">
        <f t="shared" si="183"/>
        <v>7月第4周--周3</v>
      </c>
      <c r="F5780" s="95" t="s">
        <v>27</v>
      </c>
      <c r="G5780" s="95" t="s">
        <v>104</v>
      </c>
      <c r="H5780" s="92" t="str">
        <f>_xlfn.XLOOKUP(O5780,匹配表1065!T:T,匹配表1065!W:W)</f>
        <v>济南市</v>
      </c>
      <c r="I5780" s="89" t="str">
        <f>_xlfn.XLOOKUP(O5780,匹配表1065!T:T,匹配表1065!X:X)</f>
        <v>PME2025</v>
      </c>
      <c r="J5780" s="95" t="s">
        <v>111</v>
      </c>
      <c r="K5780" s="89" cm="1">
        <f ca="1" t="array" ref="K5780:L5780">_xlfn.XLOOKUP(J5780,匹配表1065!Y:Y,匹配表1065!AA:AB)</f>
        <v>30</v>
      </c>
      <c r="L5780" s="89" t="str">
        <v>3个月以上</v>
      </c>
      <c r="M5780" s="89" t="s">
        <v>35</v>
      </c>
      <c r="N5780" s="109">
        <v>1</v>
      </c>
      <c r="O5780" s="93" t="str">
        <f>_xlfn.XLOOKUP(P5780,匹配表1065!U:U,匹配表1065!T:T)</f>
        <v>HO00001400</v>
      </c>
      <c r="P5780" s="94" t="s">
        <v>112</v>
      </c>
      <c r="Q5780" s="95" t="s">
        <v>597</v>
      </c>
      <c r="R5780" s="89" t="str">
        <f>_xlfn.XLOOKUP(Q5780,匹配表1065!L:L,匹配表1065!O:O)</f>
        <v>B</v>
      </c>
      <c r="S5780" s="93" t="str">
        <f>IFERROR(_xlfn.XLOOKUP(Q5780,匹配表1065!AI:AI,匹配表1065!AJ:AJ),"绿标")</f>
        <v>绿标</v>
      </c>
      <c r="T5780" s="93" t="str" cm="1">
        <f t="array" ref="T5780:U5780">_xlfn.XLOOKUP(Q5780,匹配表1065!L:L,匹配表1065!M:N)</f>
        <v>脑血管</v>
      </c>
      <c r="U5780" s="94" t="str">
        <v>神经内科</v>
      </c>
      <c r="V5780" s="95" t="s">
        <v>58</v>
      </c>
      <c r="W5780" s="93">
        <f>_xlfn.XLOOKUP(M5780,匹配表1065!D:D,匹配表1065!F:F)*N5780</f>
        <v>4</v>
      </c>
    </row>
    <row r="5781" customHeight="1" spans="1:23">
      <c r="A5781" s="94" t="s">
        <v>877</v>
      </c>
      <c r="B5781" s="106">
        <v>46225</v>
      </c>
      <c r="C5781" s="91" t="str">
        <f t="shared" si="182"/>
        <v>7月第4周</v>
      </c>
      <c r="D5781" s="94" t="s">
        <v>937</v>
      </c>
      <c r="E5781" s="89" t="str">
        <f t="shared" si="183"/>
        <v>7月第4周--周3</v>
      </c>
      <c r="F5781" s="95" t="s">
        <v>27</v>
      </c>
      <c r="G5781" s="95" t="s">
        <v>104</v>
      </c>
      <c r="H5781" s="92" t="str">
        <f>_xlfn.XLOOKUP(O5781,匹配表1065!T:T,匹配表1065!W:W)</f>
        <v>济南市</v>
      </c>
      <c r="I5781" s="89" t="str">
        <f>_xlfn.XLOOKUP(O5781,匹配表1065!T:T,匹配表1065!X:X)</f>
        <v>PME2044</v>
      </c>
      <c r="J5781" s="95" t="s">
        <v>105</v>
      </c>
      <c r="K5781" s="89" cm="1">
        <f ca="1" t="array" ref="K5781:L5781">_xlfn.XLOOKUP(J5781,匹配表1065!Y:Y,匹配表1065!AA:AB)</f>
        <v>8</v>
      </c>
      <c r="L5781" s="89" t="str">
        <v>3个月以上</v>
      </c>
      <c r="M5781" s="89" t="s">
        <v>30</v>
      </c>
      <c r="N5781" s="109">
        <v>1</v>
      </c>
      <c r="O5781" s="93" t="str">
        <f>_xlfn.XLOOKUP(P5781,匹配表1065!U:U,匹配表1065!T:T)</f>
        <v>HO00001401</v>
      </c>
      <c r="P5781" s="94" t="s">
        <v>106</v>
      </c>
      <c r="Q5781" s="95" t="s">
        <v>107</v>
      </c>
      <c r="R5781" s="89" t="str">
        <f>_xlfn.XLOOKUP(Q5781,匹配表1065!L:L,匹配表1065!O:O)</f>
        <v>B</v>
      </c>
      <c r="S5781" s="93" t="str">
        <f>IFERROR(_xlfn.XLOOKUP(Q5781,匹配表1065!AI:AI,匹配表1065!AJ:AJ),"绿标")</f>
        <v>红标</v>
      </c>
      <c r="T5781" s="93" t="str" cm="1">
        <f t="array" ref="T5781:U5781">_xlfn.XLOOKUP(Q5781,匹配表1065!L:L,匹配表1065!M:N)</f>
        <v>脑血管</v>
      </c>
      <c r="U5781" s="94" t="str">
        <v>神经内科</v>
      </c>
      <c r="V5781" s="95" t="s">
        <v>33</v>
      </c>
      <c r="W5781" s="93">
        <f>_xlfn.XLOOKUP(M5781,匹配表1065!D:D,匹配表1065!F:F)*N5781</f>
        <v>12</v>
      </c>
    </row>
    <row r="5782" customHeight="1" spans="1:23">
      <c r="A5782" s="94" t="s">
        <v>877</v>
      </c>
      <c r="B5782" s="106">
        <v>46225</v>
      </c>
      <c r="C5782" s="91" t="str">
        <f t="shared" si="182"/>
        <v>7月第4周</v>
      </c>
      <c r="D5782" s="94" t="s">
        <v>937</v>
      </c>
      <c r="E5782" s="89" t="str">
        <f t="shared" si="183"/>
        <v>7月第4周--周3</v>
      </c>
      <c r="F5782" s="95" t="s">
        <v>27</v>
      </c>
      <c r="G5782" s="95" t="s">
        <v>104</v>
      </c>
      <c r="H5782" s="92" t="str">
        <f>_xlfn.XLOOKUP(O5782,匹配表1065!T:T,匹配表1065!W:W)</f>
        <v>济南市</v>
      </c>
      <c r="I5782" s="89" t="str">
        <f>_xlfn.XLOOKUP(O5782,匹配表1065!T:T,匹配表1065!X:X)</f>
        <v>PME2024</v>
      </c>
      <c r="J5782" s="109" t="s">
        <v>927</v>
      </c>
      <c r="K5782" s="89" t="e" cm="1">
        <f ca="1" t="array" ref="K5782">_xlfn.XLOOKUP(J5782,匹配表1065!Y:Y,匹配表1065!AA:AB)</f>
        <v>#N/A</v>
      </c>
      <c r="L5782" s="89"/>
      <c r="M5782" s="89" t="s">
        <v>55</v>
      </c>
      <c r="N5782" s="109">
        <v>1</v>
      </c>
      <c r="O5782" s="93" t="str">
        <f>_xlfn.XLOOKUP(P5782,匹配表1065!U:U,匹配表1065!T:T)</f>
        <v>HO00001404</v>
      </c>
      <c r="P5782" s="94" t="s">
        <v>126</v>
      </c>
      <c r="Q5782" s="95" t="s">
        <v>233</v>
      </c>
      <c r="R5782" s="89" t="str">
        <f>_xlfn.XLOOKUP(Q5782,匹配表1065!L:L,匹配表1065!O:O)</f>
        <v>B</v>
      </c>
      <c r="S5782" s="93" t="str">
        <f>IFERROR(_xlfn.XLOOKUP(Q5782,匹配表1065!AI:AI,匹配表1065!AJ:AJ),"绿标")</f>
        <v>红标</v>
      </c>
      <c r="T5782" s="93" t="str" cm="1">
        <f t="array" ref="T5782:U5782">_xlfn.XLOOKUP(Q5782,匹配表1065!L:L,匹配表1065!M:N)</f>
        <v>脑血管</v>
      </c>
      <c r="U5782" s="94" t="str">
        <v>神经内科</v>
      </c>
      <c r="V5782" s="95" t="s">
        <v>42</v>
      </c>
      <c r="W5782" s="93">
        <f>_xlfn.XLOOKUP(M5782,匹配表1065!D:D,匹配表1065!F:F)*N5782</f>
        <v>8</v>
      </c>
    </row>
    <row r="5783" customHeight="1" spans="1:23">
      <c r="A5783" s="94" t="s">
        <v>877</v>
      </c>
      <c r="B5783" s="106">
        <v>46225</v>
      </c>
      <c r="C5783" s="91" t="str">
        <f t="shared" si="182"/>
        <v>7月第4周</v>
      </c>
      <c r="D5783" s="94" t="s">
        <v>937</v>
      </c>
      <c r="E5783" s="89" t="str">
        <f t="shared" si="183"/>
        <v>7月第4周--周3</v>
      </c>
      <c r="F5783" s="95" t="s">
        <v>27</v>
      </c>
      <c r="G5783" s="95" t="s">
        <v>104</v>
      </c>
      <c r="H5783" s="92" t="str">
        <f>_xlfn.XLOOKUP(O5783,匹配表1065!T:T,匹配表1065!W:W)</f>
        <v>聊城市</v>
      </c>
      <c r="I5783" s="89" t="str">
        <f>_xlfn.XLOOKUP(O5783,匹配表1065!T:T,匹配表1065!X:X)</f>
        <v>PME2046</v>
      </c>
      <c r="J5783" s="95" t="s">
        <v>108</v>
      </c>
      <c r="K5783" s="89" cm="1">
        <f ca="1" t="array" ref="K5783:L5783">_xlfn.XLOOKUP(J5783,匹配表1065!Y:Y,匹配表1065!AA:AB)</f>
        <v>8</v>
      </c>
      <c r="L5783" s="89" t="str">
        <v>3个月以上</v>
      </c>
      <c r="M5783" s="89" t="s">
        <v>30</v>
      </c>
      <c r="N5783" s="109">
        <v>1</v>
      </c>
      <c r="O5783" s="93" t="str">
        <f>_xlfn.XLOOKUP(P5783,匹配表1065!U:U,匹配表1065!T:T)</f>
        <v>HO00001415</v>
      </c>
      <c r="P5783" s="94" t="s">
        <v>109</v>
      </c>
      <c r="Q5783" s="95" t="s">
        <v>110</v>
      </c>
      <c r="R5783" s="89" t="str">
        <f>_xlfn.XLOOKUP(Q5783,匹配表1065!L:L,匹配表1065!O:O)</f>
        <v>B</v>
      </c>
      <c r="S5783" s="93" t="str">
        <f>IFERROR(_xlfn.XLOOKUP(Q5783,匹配表1065!AI:AI,匹配表1065!AJ:AJ),"绿标")</f>
        <v>绿标</v>
      </c>
      <c r="T5783" s="93" t="str" cm="1">
        <f t="array" ref="T5783:U5783">_xlfn.XLOOKUP(Q5783,匹配表1065!L:L,匹配表1065!M:N)</f>
        <v>脑血管</v>
      </c>
      <c r="U5783" s="94" t="str">
        <v>神经内科</v>
      </c>
      <c r="V5783" s="95" t="s">
        <v>42</v>
      </c>
      <c r="W5783" s="93">
        <f>_xlfn.XLOOKUP(M5783,匹配表1065!D:D,匹配表1065!F:F)*N5783</f>
        <v>12</v>
      </c>
    </row>
    <row r="5784" customHeight="1" spans="1:23">
      <c r="A5784" s="94" t="s">
        <v>877</v>
      </c>
      <c r="B5784" s="106">
        <v>46225</v>
      </c>
      <c r="C5784" s="91" t="str">
        <f t="shared" si="182"/>
        <v>7月第4周</v>
      </c>
      <c r="D5784" s="94" t="s">
        <v>937</v>
      </c>
      <c r="E5784" s="89" t="str">
        <f t="shared" si="183"/>
        <v>7月第4周--周3</v>
      </c>
      <c r="F5784" s="95" t="s">
        <v>27</v>
      </c>
      <c r="G5784" s="95" t="s">
        <v>104</v>
      </c>
      <c r="H5784" s="92" t="str">
        <f>_xlfn.XLOOKUP(O5784,匹配表1065!T:T,匹配表1065!W:W)</f>
        <v>济南市</v>
      </c>
      <c r="I5784" s="89" t="str">
        <f>_xlfn.XLOOKUP(O5784,匹配表1065!T:T,匹配表1065!X:X)</f>
        <v>PME2025</v>
      </c>
      <c r="J5784" s="95" t="s">
        <v>128</v>
      </c>
      <c r="K5784" s="89" cm="1">
        <f ca="1" t="array" ref="K5784:L5784">_xlfn.XLOOKUP(J5784,匹配表1065!Y:Y,匹配表1065!AA:AB)</f>
        <v>13</v>
      </c>
      <c r="L5784" s="89" t="str">
        <v>3个月以上</v>
      </c>
      <c r="M5784" s="89" t="s">
        <v>35</v>
      </c>
      <c r="N5784" s="109">
        <v>1</v>
      </c>
      <c r="O5784" s="93" t="str">
        <f>_xlfn.XLOOKUP(P5784,匹配表1065!U:U,匹配表1065!T:T)</f>
        <v>HO00001400</v>
      </c>
      <c r="P5784" s="94" t="s">
        <v>112</v>
      </c>
      <c r="Q5784" s="95" t="s">
        <v>241</v>
      </c>
      <c r="R5784" s="89" t="str">
        <f>_xlfn.XLOOKUP(Q5784,匹配表1065!L:L,匹配表1065!O:O)</f>
        <v>A</v>
      </c>
      <c r="S5784" s="93" t="str">
        <f>IFERROR(_xlfn.XLOOKUP(Q5784,匹配表1065!AI:AI,匹配表1065!AJ:AJ),"绿标")</f>
        <v>红标</v>
      </c>
      <c r="T5784" s="93" t="str" cm="1">
        <f t="array" ref="T5784:U5784">_xlfn.XLOOKUP(Q5784,匹配表1065!L:L,匹配表1065!M:N)</f>
        <v>头痛</v>
      </c>
      <c r="U5784" s="94" t="str">
        <v>神经内科</v>
      </c>
      <c r="V5784" s="95" t="s">
        <v>33</v>
      </c>
      <c r="W5784" s="93">
        <f>_xlfn.XLOOKUP(M5784,匹配表1065!D:D,匹配表1065!F:F)*N5784</f>
        <v>4</v>
      </c>
    </row>
    <row r="5785" customHeight="1" spans="1:23">
      <c r="A5785" s="94" t="s">
        <v>877</v>
      </c>
      <c r="B5785" s="106">
        <v>46225</v>
      </c>
      <c r="C5785" s="91" t="str">
        <f t="shared" si="182"/>
        <v>7月第4周</v>
      </c>
      <c r="D5785" s="94" t="s">
        <v>937</v>
      </c>
      <c r="E5785" s="89" t="str">
        <f t="shared" si="183"/>
        <v>7月第4周--周3</v>
      </c>
      <c r="F5785" s="95" t="s">
        <v>27</v>
      </c>
      <c r="G5785" s="95" t="s">
        <v>104</v>
      </c>
      <c r="H5785" s="92" t="str">
        <f>_xlfn.XLOOKUP(O5785,匹配表1065!T:T,匹配表1065!W:W)</f>
        <v>济南市</v>
      </c>
      <c r="I5785" s="89" t="str">
        <f>_xlfn.XLOOKUP(O5785,匹配表1065!T:T,匹配表1065!X:X)</f>
        <v>PME2029</v>
      </c>
      <c r="J5785" s="95" t="s">
        <v>128</v>
      </c>
      <c r="K5785" s="89" cm="1">
        <f ca="1" t="array" ref="K5785:L5785">_xlfn.XLOOKUP(J5785,匹配表1065!Y:Y,匹配表1065!AA:AB)</f>
        <v>13</v>
      </c>
      <c r="L5785" s="89" t="str">
        <v>3个月以上</v>
      </c>
      <c r="M5785" s="89" t="s">
        <v>55</v>
      </c>
      <c r="N5785" s="109">
        <v>1</v>
      </c>
      <c r="O5785" s="93" t="str">
        <f>_xlfn.XLOOKUP(P5785,匹配表1065!U:U,匹配表1065!T:T)</f>
        <v>HO00001403</v>
      </c>
      <c r="P5785" s="94" t="s">
        <v>329</v>
      </c>
      <c r="Q5785" s="95" t="s">
        <v>330</v>
      </c>
      <c r="R5785" s="89" t="str">
        <f>_xlfn.XLOOKUP(Q5785,匹配表1065!L:L,匹配表1065!O:O)</f>
        <v>A</v>
      </c>
      <c r="S5785" s="93" t="str">
        <f>IFERROR(_xlfn.XLOOKUP(Q5785,匹配表1065!AI:AI,匹配表1065!AJ:AJ),"绿标")</f>
        <v>黑标</v>
      </c>
      <c r="T5785" s="93" t="str" cm="1">
        <f t="array" ref="T5785:U5785">_xlfn.XLOOKUP(Q5785,匹配表1065!L:L,匹配表1065!M:N)</f>
        <v>头痛</v>
      </c>
      <c r="U5785" s="94" t="str">
        <v>神经内科</v>
      </c>
      <c r="V5785" s="95" t="s">
        <v>33</v>
      </c>
      <c r="W5785" s="93">
        <f>_xlfn.XLOOKUP(M5785,匹配表1065!D:D,匹配表1065!F:F)*N5785</f>
        <v>8</v>
      </c>
    </row>
    <row r="5786" customHeight="1" spans="1:23">
      <c r="A5786" s="94" t="s">
        <v>877</v>
      </c>
      <c r="B5786" s="106">
        <v>46225</v>
      </c>
      <c r="C5786" s="91" t="str">
        <f t="shared" si="182"/>
        <v>7月第4周</v>
      </c>
      <c r="D5786" s="94" t="s">
        <v>937</v>
      </c>
      <c r="E5786" s="89" t="str">
        <f t="shared" si="183"/>
        <v>7月第4周--周3</v>
      </c>
      <c r="F5786" s="95" t="s">
        <v>27</v>
      </c>
      <c r="G5786" s="95" t="s">
        <v>104</v>
      </c>
      <c r="H5786" s="92" t="str">
        <f>_xlfn.XLOOKUP(O5786,匹配表1065!T:T,匹配表1065!W:W)</f>
        <v>济南市</v>
      </c>
      <c r="I5786" s="89" t="str">
        <f>_xlfn.XLOOKUP(O5786,匹配表1065!T:T,匹配表1065!X:X)</f>
        <v>PME2025</v>
      </c>
      <c r="J5786" s="95" t="s">
        <v>128</v>
      </c>
      <c r="K5786" s="89" cm="1">
        <f ca="1" t="array" ref="K5786:L5786">_xlfn.XLOOKUP(J5786,匹配表1065!Y:Y,匹配表1065!AA:AB)</f>
        <v>13</v>
      </c>
      <c r="L5786" s="89" t="str">
        <v>3个月以上</v>
      </c>
      <c r="M5786" s="89" t="s">
        <v>30</v>
      </c>
      <c r="N5786" s="109">
        <v>1</v>
      </c>
      <c r="O5786" s="93" t="str">
        <f>_xlfn.XLOOKUP(P5786,匹配表1065!U:U,匹配表1065!T:T)</f>
        <v>HO00001400</v>
      </c>
      <c r="P5786" s="94" t="s">
        <v>112</v>
      </c>
      <c r="Q5786" s="95" t="s">
        <v>131</v>
      </c>
      <c r="R5786" s="89" t="str">
        <f>_xlfn.XLOOKUP(Q5786,匹配表1065!L:L,匹配表1065!O:O)</f>
        <v>B</v>
      </c>
      <c r="S5786" s="93" t="str">
        <f>IFERROR(_xlfn.XLOOKUP(Q5786,匹配表1065!AI:AI,匹配表1065!AJ:AJ),"绿标")</f>
        <v>红标</v>
      </c>
      <c r="T5786" s="93" t="str" cm="1">
        <f t="array" ref="T5786:U5786">_xlfn.XLOOKUP(Q5786,匹配表1065!L:L,匹配表1065!M:N)</f>
        <v>脑血管</v>
      </c>
      <c r="U5786" s="94" t="str">
        <v>神经内科</v>
      </c>
      <c r="V5786" s="95" t="s">
        <v>33</v>
      </c>
      <c r="W5786" s="93">
        <f>_xlfn.XLOOKUP(M5786,匹配表1065!D:D,匹配表1065!F:F)*N5786</f>
        <v>12</v>
      </c>
    </row>
    <row r="5787" customHeight="1" spans="1:23">
      <c r="A5787" s="94" t="s">
        <v>877</v>
      </c>
      <c r="B5787" s="106">
        <v>46225</v>
      </c>
      <c r="C5787" s="91" t="str">
        <f t="shared" si="182"/>
        <v>7月第4周</v>
      </c>
      <c r="D5787" s="94" t="s">
        <v>937</v>
      </c>
      <c r="E5787" s="89" t="str">
        <f t="shared" si="183"/>
        <v>7月第4周--周3</v>
      </c>
      <c r="F5787" s="95" t="s">
        <v>27</v>
      </c>
      <c r="G5787" s="92" t="s">
        <v>92</v>
      </c>
      <c r="H5787" s="92" t="str">
        <f>_xlfn.XLOOKUP(O5787,匹配表1065!T:T,匹配表1065!W:W)</f>
        <v>合肥市</v>
      </c>
      <c r="I5787" s="89" t="str">
        <f>_xlfn.XLOOKUP(O5787,匹配表1065!T:T,匹配表1065!X:X)</f>
        <v>PME2007</v>
      </c>
      <c r="J5787" s="95" t="s">
        <v>93</v>
      </c>
      <c r="K5787" s="89" cm="1">
        <f ca="1" t="array" ref="K5787:L5787">_xlfn.XLOOKUP(J5787,匹配表1065!Y:Y,匹配表1065!AA:AB)</f>
        <v>9</v>
      </c>
      <c r="L5787" s="89" t="str">
        <v>3个月以上</v>
      </c>
      <c r="M5787" s="89" t="s">
        <v>30</v>
      </c>
      <c r="N5787" s="109">
        <v>1</v>
      </c>
      <c r="O5787" s="93" t="str">
        <f>_xlfn.XLOOKUP(P5787,匹配表1065!U:U,匹配表1065!T:T)</f>
        <v>HO00000001</v>
      </c>
      <c r="P5787" s="94" t="s">
        <v>94</v>
      </c>
      <c r="Q5787" s="95" t="s">
        <v>96</v>
      </c>
      <c r="R5787" s="89" t="str">
        <f>_xlfn.XLOOKUP(Q5787,匹配表1065!L:L,匹配表1065!O:O)</f>
        <v>B</v>
      </c>
      <c r="S5787" s="93" t="str">
        <f>IFERROR(_xlfn.XLOOKUP(Q5787,匹配表1065!AI:AI,匹配表1065!AJ:AJ),"绿标")</f>
        <v>黑标</v>
      </c>
      <c r="T5787" s="93" t="str" cm="1">
        <f t="array" ref="T5787:U5787">_xlfn.XLOOKUP(Q5787,匹配表1065!L:L,匹配表1065!M:N)</f>
        <v>脑血管</v>
      </c>
      <c r="U5787" s="94" t="str">
        <v>神经内科</v>
      </c>
      <c r="V5787" s="95" t="s">
        <v>33</v>
      </c>
      <c r="W5787" s="93">
        <f>_xlfn.XLOOKUP(M5787,匹配表1065!D:D,匹配表1065!F:F)*N5787</f>
        <v>12</v>
      </c>
    </row>
    <row r="5788" customHeight="1" spans="1:23">
      <c r="A5788" s="94" t="s">
        <v>877</v>
      </c>
      <c r="B5788" s="106">
        <v>46225</v>
      </c>
      <c r="C5788" s="91" t="str">
        <f t="shared" si="182"/>
        <v>7月第4周</v>
      </c>
      <c r="D5788" s="94" t="s">
        <v>937</v>
      </c>
      <c r="E5788" s="89" t="str">
        <f t="shared" si="183"/>
        <v>7月第4周--周3</v>
      </c>
      <c r="F5788" s="95" t="s">
        <v>27</v>
      </c>
      <c r="G5788" s="92" t="s">
        <v>92</v>
      </c>
      <c r="H5788" s="92" t="e">
        <f>_xlfn.XLOOKUP(O5788,匹配表1065!T:T,匹配表1065!W:W)</f>
        <v>#N/A</v>
      </c>
      <c r="I5788" s="89" t="e">
        <f>_xlfn.XLOOKUP(O5788,匹配表1065!T:T,匹配表1065!X:X)</f>
        <v>#N/A</v>
      </c>
      <c r="J5788" s="95" t="s">
        <v>547</v>
      </c>
      <c r="K5788" s="89" cm="1">
        <f ca="1" t="array" ref="K5788:L5788">_xlfn.XLOOKUP(J5788,匹配表1065!Y:Y,匹配表1065!AA:AB)</f>
        <v>4</v>
      </c>
      <c r="L5788" s="89" t="str">
        <v>3个月以上</v>
      </c>
      <c r="M5788" s="89" t="s">
        <v>55</v>
      </c>
      <c r="N5788" s="109">
        <v>1</v>
      </c>
      <c r="O5788" s="93" t="e">
        <f>_xlfn.XLOOKUP(P5788,匹配表1065!U:U,匹配表1065!T:T)</f>
        <v>#N/A</v>
      </c>
      <c r="P5788" s="94" t="s">
        <v>847</v>
      </c>
      <c r="Q5788" s="95" t="s">
        <v>848</v>
      </c>
      <c r="R5788" s="89" t="str">
        <f>_xlfn.XLOOKUP(Q5788,匹配表1065!L:L,匹配表1065!O:O)</f>
        <v>C</v>
      </c>
      <c r="S5788" s="93" t="str">
        <f>IFERROR(_xlfn.XLOOKUP(Q5788,匹配表1065!AI:AI,匹配表1065!AJ:AJ),"绿标")</f>
        <v>绿标</v>
      </c>
      <c r="T5788" s="93" t="str" cm="1">
        <f t="array" ref="T5788:U5788">_xlfn.XLOOKUP(Q5788,匹配表1065!L:L,匹配表1065!M:N)</f>
        <v>眩晕</v>
      </c>
      <c r="U5788" s="94" t="str">
        <v>耳鼻喉科</v>
      </c>
      <c r="V5788" s="95" t="s">
        <v>42</v>
      </c>
      <c r="W5788" s="93">
        <f>_xlfn.XLOOKUP(M5788,匹配表1065!D:D,匹配表1065!F:F)*N5788</f>
        <v>8</v>
      </c>
    </row>
    <row r="5789" customHeight="1" spans="1:23">
      <c r="A5789" s="94" t="s">
        <v>877</v>
      </c>
      <c r="B5789" s="106">
        <v>46225</v>
      </c>
      <c r="C5789" s="91" t="str">
        <f t="shared" si="182"/>
        <v>7月第4周</v>
      </c>
      <c r="D5789" s="94" t="s">
        <v>937</v>
      </c>
      <c r="E5789" s="89" t="str">
        <f t="shared" si="183"/>
        <v>7月第4周--周3</v>
      </c>
      <c r="F5789" s="95" t="s">
        <v>27</v>
      </c>
      <c r="G5789" s="92" t="s">
        <v>92</v>
      </c>
      <c r="H5789" s="92" t="str">
        <f>_xlfn.XLOOKUP(O5789,匹配表1065!T:T,匹配表1065!W:W)</f>
        <v>合肥市</v>
      </c>
      <c r="I5789" s="89" t="str">
        <f>_xlfn.XLOOKUP(O5789,匹配表1065!T:T,匹配表1065!X:X)</f>
        <v>PME2047</v>
      </c>
      <c r="J5789" s="95" t="s">
        <v>97</v>
      </c>
      <c r="K5789" s="89" cm="1">
        <f ca="1" t="array" ref="K5789:L5789">_xlfn.XLOOKUP(J5789,匹配表1065!Y:Y,匹配表1065!AA:AB)</f>
        <v>2</v>
      </c>
      <c r="L5789" s="89" t="str">
        <v>3个月以内</v>
      </c>
      <c r="M5789" s="89" t="s">
        <v>35</v>
      </c>
      <c r="N5789" s="109">
        <v>1</v>
      </c>
      <c r="O5789" s="93" t="str">
        <f>_xlfn.XLOOKUP(P5789,匹配表1065!U:U,匹配表1065!T:T)</f>
        <v>HO00000005</v>
      </c>
      <c r="P5789" s="94" t="s">
        <v>98</v>
      </c>
      <c r="Q5789" s="95" t="s">
        <v>345</v>
      </c>
      <c r="R5789" s="89" t="str">
        <f>_xlfn.XLOOKUP(Q5789,匹配表1065!L:L,匹配表1065!O:O)</f>
        <v>B</v>
      </c>
      <c r="S5789" s="93" t="str">
        <f>IFERROR(_xlfn.XLOOKUP(Q5789,匹配表1065!AI:AI,匹配表1065!AJ:AJ),"绿标")</f>
        <v>绿标</v>
      </c>
      <c r="T5789" s="93" t="str" cm="1">
        <f t="array" ref="T5789:U5789">_xlfn.XLOOKUP(Q5789,匹配表1065!L:L,匹配表1065!M:N)</f>
        <v>脑血管</v>
      </c>
      <c r="U5789" s="94" t="str">
        <v>神经内科</v>
      </c>
      <c r="V5789" s="95" t="s">
        <v>42</v>
      </c>
      <c r="W5789" s="93">
        <f>_xlfn.XLOOKUP(M5789,匹配表1065!D:D,匹配表1065!F:F)*N5789</f>
        <v>4</v>
      </c>
    </row>
    <row r="5790" customHeight="1" spans="1:23">
      <c r="A5790" s="94" t="s">
        <v>877</v>
      </c>
      <c r="B5790" s="106">
        <v>46225</v>
      </c>
      <c r="C5790" s="91" t="str">
        <f t="shared" si="182"/>
        <v>7月第4周</v>
      </c>
      <c r="D5790" s="94" t="s">
        <v>937</v>
      </c>
      <c r="E5790" s="89" t="str">
        <f t="shared" si="183"/>
        <v>7月第4周--周3</v>
      </c>
      <c r="F5790" s="95" t="s">
        <v>27</v>
      </c>
      <c r="G5790" s="95" t="s">
        <v>167</v>
      </c>
      <c r="H5790" s="92" t="str">
        <f>_xlfn.XLOOKUP(O5790,匹配表1065!T:T,匹配表1065!W:W)</f>
        <v>南通市</v>
      </c>
      <c r="I5790" s="89" t="str">
        <f>_xlfn.XLOOKUP(O5790,匹配表1065!T:T,匹配表1065!X:X)</f>
        <v>PME2013</v>
      </c>
      <c r="J5790" s="95" t="s">
        <v>180</v>
      </c>
      <c r="K5790" s="89" cm="1">
        <f ca="1" t="array" ref="K5790:L5790">_xlfn.XLOOKUP(J5790,匹配表1065!Y:Y,匹配表1065!AA:AB)</f>
        <v>51</v>
      </c>
      <c r="L5790" s="89" t="str">
        <v>3个月以上</v>
      </c>
      <c r="M5790" s="89" t="s">
        <v>30</v>
      </c>
      <c r="N5790" s="109">
        <v>2</v>
      </c>
      <c r="O5790" s="93" t="str">
        <f>_xlfn.XLOOKUP(P5790,匹配表1065!U:U,匹配表1065!T:T)</f>
        <v>HO00001021</v>
      </c>
      <c r="P5790" s="94" t="s">
        <v>181</v>
      </c>
      <c r="Q5790" s="95" t="s">
        <v>182</v>
      </c>
      <c r="R5790" s="89" t="str">
        <f>_xlfn.XLOOKUP(Q5790,匹配表1065!L:L,匹配表1065!O:O)</f>
        <v>C</v>
      </c>
      <c r="S5790" s="93" t="str">
        <f>IFERROR(_xlfn.XLOOKUP(Q5790,匹配表1065!AI:AI,匹配表1065!AJ:AJ),"绿标")</f>
        <v>红标</v>
      </c>
      <c r="T5790" s="93" t="str" cm="1">
        <f t="array" ref="T5790:U5790">_xlfn.XLOOKUP(Q5790,匹配表1065!L:L,匹配表1065!M:N)</f>
        <v>眩晕</v>
      </c>
      <c r="U5790" s="94" t="str">
        <v>神经内科</v>
      </c>
      <c r="V5790" s="95" t="s">
        <v>100</v>
      </c>
      <c r="W5790" s="93">
        <f>_xlfn.XLOOKUP(M5790,匹配表1065!D:D,匹配表1065!F:F)*N5790</f>
        <v>24</v>
      </c>
    </row>
    <row r="5791" customHeight="1" spans="1:23">
      <c r="A5791" s="94" t="s">
        <v>877</v>
      </c>
      <c r="B5791" s="106">
        <v>46225</v>
      </c>
      <c r="C5791" s="91" t="str">
        <f t="shared" si="182"/>
        <v>7月第4周</v>
      </c>
      <c r="D5791" s="94" t="s">
        <v>937</v>
      </c>
      <c r="E5791" s="89" t="str">
        <f t="shared" si="183"/>
        <v>7月第4周--周3</v>
      </c>
      <c r="F5791" s="95" t="s">
        <v>27</v>
      </c>
      <c r="G5791" s="95" t="s">
        <v>167</v>
      </c>
      <c r="H5791" s="92" t="str">
        <f>_xlfn.XLOOKUP(O5791,匹配表1065!T:T,匹配表1065!W:W)</f>
        <v>南通市</v>
      </c>
      <c r="I5791" s="89" t="str">
        <f>_xlfn.XLOOKUP(O5791,匹配表1065!T:T,匹配表1065!X:X)</f>
        <v>PME2013</v>
      </c>
      <c r="J5791" s="95" t="s">
        <v>180</v>
      </c>
      <c r="K5791" s="89" cm="1">
        <f ca="1" t="array" ref="K5791:L5791">_xlfn.XLOOKUP(J5791,匹配表1065!Y:Y,匹配表1065!AA:AB)</f>
        <v>51</v>
      </c>
      <c r="L5791" s="89" t="str">
        <v>3个月以上</v>
      </c>
      <c r="M5791" s="89" t="s">
        <v>35</v>
      </c>
      <c r="N5791" s="109">
        <v>1</v>
      </c>
      <c r="O5791" s="93" t="str">
        <f>_xlfn.XLOOKUP(P5791,匹配表1065!U:U,匹配表1065!T:T)</f>
        <v>HO00001066</v>
      </c>
      <c r="P5791" s="94" t="s">
        <v>183</v>
      </c>
      <c r="Q5791" s="95" t="s">
        <v>184</v>
      </c>
      <c r="R5791" s="89" t="str">
        <f>_xlfn.XLOOKUP(Q5791,匹配表1065!L:L,匹配表1065!O:O)</f>
        <v>A</v>
      </c>
      <c r="S5791" s="93" t="str">
        <f>IFERROR(_xlfn.XLOOKUP(Q5791,匹配表1065!AI:AI,匹配表1065!AJ:AJ),"绿标")</f>
        <v>红标</v>
      </c>
      <c r="T5791" s="93" t="str" cm="1">
        <f t="array" ref="T5791:U5791">_xlfn.XLOOKUP(Q5791,匹配表1065!L:L,匹配表1065!M:N)</f>
        <v>头痛</v>
      </c>
      <c r="U5791" s="94" t="str">
        <v>神经内科</v>
      </c>
      <c r="V5791" s="95" t="s">
        <v>33</v>
      </c>
      <c r="W5791" s="93">
        <f>_xlfn.XLOOKUP(M5791,匹配表1065!D:D,匹配表1065!F:F)*N5791</f>
        <v>4</v>
      </c>
    </row>
    <row r="5792" customHeight="1" spans="1:23">
      <c r="A5792" s="94" t="s">
        <v>877</v>
      </c>
      <c r="B5792" s="106">
        <v>46225</v>
      </c>
      <c r="C5792" s="91" t="str">
        <f t="shared" si="182"/>
        <v>7月第4周</v>
      </c>
      <c r="D5792" s="94" t="s">
        <v>937</v>
      </c>
      <c r="E5792" s="89" t="str">
        <f t="shared" si="183"/>
        <v>7月第4周--周3</v>
      </c>
      <c r="F5792" s="95" t="s">
        <v>27</v>
      </c>
      <c r="G5792" s="95" t="s">
        <v>167</v>
      </c>
      <c r="H5792" s="92" t="str">
        <f>_xlfn.XLOOKUP(O5792,匹配表1065!T:T,匹配表1065!W:W)</f>
        <v>南通市</v>
      </c>
      <c r="I5792" s="89" t="str">
        <f>_xlfn.XLOOKUP(O5792,匹配表1065!T:T,匹配表1065!X:X)</f>
        <v>PME2013</v>
      </c>
      <c r="J5792" s="95" t="s">
        <v>180</v>
      </c>
      <c r="K5792" s="89" cm="1">
        <f ca="1" t="array" ref="K5792:L5792">_xlfn.XLOOKUP(J5792,匹配表1065!Y:Y,匹配表1065!AA:AB)</f>
        <v>51</v>
      </c>
      <c r="L5792" s="89" t="str">
        <v>3个月以上</v>
      </c>
      <c r="M5792" s="89" t="s">
        <v>55</v>
      </c>
      <c r="N5792" s="109">
        <v>1</v>
      </c>
      <c r="O5792" s="93" t="str">
        <f>_xlfn.XLOOKUP(P5792,匹配表1065!U:U,匹配表1065!T:T)</f>
        <v>HO00001021</v>
      </c>
      <c r="P5792" s="94" t="s">
        <v>181</v>
      </c>
      <c r="Q5792" s="95" t="s">
        <v>182</v>
      </c>
      <c r="R5792" s="89" t="str">
        <f>_xlfn.XLOOKUP(Q5792,匹配表1065!L:L,匹配表1065!O:O)</f>
        <v>C</v>
      </c>
      <c r="S5792" s="93" t="str">
        <f>IFERROR(_xlfn.XLOOKUP(Q5792,匹配表1065!AI:AI,匹配表1065!AJ:AJ),"绿标")</f>
        <v>红标</v>
      </c>
      <c r="T5792" s="93" t="str" cm="1">
        <f t="array" ref="T5792:U5792">_xlfn.XLOOKUP(Q5792,匹配表1065!L:L,匹配表1065!M:N)</f>
        <v>眩晕</v>
      </c>
      <c r="U5792" s="94" t="str">
        <v>神经内科</v>
      </c>
      <c r="V5792" s="95" t="s">
        <v>100</v>
      </c>
      <c r="W5792" s="93">
        <f>_xlfn.XLOOKUP(M5792,匹配表1065!D:D,匹配表1065!F:F)*N5792</f>
        <v>8</v>
      </c>
    </row>
    <row r="5793" customHeight="1" spans="1:23">
      <c r="A5793" s="94" t="s">
        <v>877</v>
      </c>
      <c r="B5793" s="106">
        <v>46225</v>
      </c>
      <c r="C5793" s="91" t="str">
        <f t="shared" si="182"/>
        <v>7月第4周</v>
      </c>
      <c r="D5793" s="94" t="s">
        <v>937</v>
      </c>
      <c r="E5793" s="89" t="str">
        <f t="shared" si="183"/>
        <v>7月第4周--周3</v>
      </c>
      <c r="F5793" s="95" t="s">
        <v>27</v>
      </c>
      <c r="G5793" s="95" t="s">
        <v>167</v>
      </c>
      <c r="H5793" s="92" t="str">
        <f>_xlfn.XLOOKUP(O5793,匹配表1065!T:T,匹配表1065!W:W)</f>
        <v>南通市</v>
      </c>
      <c r="I5793" s="89" t="str">
        <f>_xlfn.XLOOKUP(O5793,匹配表1065!T:T,匹配表1065!X:X)</f>
        <v>PME2013</v>
      </c>
      <c r="J5793" s="95" t="s">
        <v>180</v>
      </c>
      <c r="K5793" s="89" cm="1">
        <f ca="1" t="array" ref="K5793:L5793">_xlfn.XLOOKUP(J5793,匹配表1065!Y:Y,匹配表1065!AA:AB)</f>
        <v>51</v>
      </c>
      <c r="L5793" s="89" t="str">
        <v>3个月以上</v>
      </c>
      <c r="M5793" s="89" t="s">
        <v>35</v>
      </c>
      <c r="N5793" s="109">
        <v>1</v>
      </c>
      <c r="O5793" s="93" t="str">
        <f>_xlfn.XLOOKUP(P5793,匹配表1065!U:U,匹配表1065!T:T)</f>
        <v>HO00001066</v>
      </c>
      <c r="P5793" s="94" t="s">
        <v>183</v>
      </c>
      <c r="Q5793" s="95" t="s">
        <v>610</v>
      </c>
      <c r="R5793" s="89" t="str">
        <f>_xlfn.XLOOKUP(Q5793,匹配表1065!L:L,匹配表1065!O:O)</f>
        <v>B</v>
      </c>
      <c r="S5793" s="93" t="str">
        <f>IFERROR(_xlfn.XLOOKUP(Q5793,匹配表1065!AI:AI,匹配表1065!AJ:AJ),"绿标")</f>
        <v>黑标</v>
      </c>
      <c r="T5793" s="93" t="str" cm="1">
        <f t="array" ref="T5793:U5793">_xlfn.XLOOKUP(Q5793,匹配表1065!L:L,匹配表1065!M:N)</f>
        <v>脑血管</v>
      </c>
      <c r="U5793" s="94" t="str">
        <v>神经内科</v>
      </c>
      <c r="V5793" s="95" t="s">
        <v>100</v>
      </c>
      <c r="W5793" s="93">
        <f>_xlfn.XLOOKUP(M5793,匹配表1065!D:D,匹配表1065!F:F)*N5793</f>
        <v>4</v>
      </c>
    </row>
    <row r="5794" customHeight="1" spans="1:23">
      <c r="A5794" s="94" t="s">
        <v>877</v>
      </c>
      <c r="B5794" s="106">
        <v>46225</v>
      </c>
      <c r="C5794" s="91" t="str">
        <f t="shared" si="182"/>
        <v>7月第4周</v>
      </c>
      <c r="D5794" s="94" t="s">
        <v>937</v>
      </c>
      <c r="E5794" s="89" t="str">
        <f t="shared" si="183"/>
        <v>7月第4周--周3</v>
      </c>
      <c r="F5794" s="95" t="s">
        <v>27</v>
      </c>
      <c r="G5794" s="95" t="s">
        <v>167</v>
      </c>
      <c r="H5794" s="92" t="str">
        <f>_xlfn.XLOOKUP(O5794,匹配表1065!T:T,匹配表1065!W:W)</f>
        <v>无锡市</v>
      </c>
      <c r="I5794" s="89" t="str">
        <f>_xlfn.XLOOKUP(O5794,匹配表1065!T:T,匹配表1065!X:X)</f>
        <v>PME2014</v>
      </c>
      <c r="J5794" s="95" t="s">
        <v>581</v>
      </c>
      <c r="K5794" s="89" cm="1">
        <f ca="1" t="array" ref="K5794:L5794">_xlfn.XLOOKUP(J5794,匹配表1065!Y:Y,匹配表1065!AA:AB)</f>
        <v>1</v>
      </c>
      <c r="L5794" s="89" t="str">
        <v>3个月以内</v>
      </c>
      <c r="M5794" s="89" t="s">
        <v>55</v>
      </c>
      <c r="N5794" s="109">
        <v>1</v>
      </c>
      <c r="O5794" s="93" t="str">
        <f>_xlfn.XLOOKUP(P5794,匹配表1065!U:U,匹配表1065!T:T)</f>
        <v>HO00001111</v>
      </c>
      <c r="P5794" s="94" t="s">
        <v>582</v>
      </c>
      <c r="Q5794" s="95" t="s">
        <v>583</v>
      </c>
      <c r="R5794" s="89" t="str">
        <f>_xlfn.XLOOKUP(Q5794,匹配表1065!L:L,匹配表1065!O:O)</f>
        <v>B</v>
      </c>
      <c r="S5794" s="93" t="str">
        <f>IFERROR(_xlfn.XLOOKUP(Q5794,匹配表1065!AI:AI,匹配表1065!AJ:AJ),"绿标")</f>
        <v>黑标</v>
      </c>
      <c r="T5794" s="93" t="str" cm="1">
        <f t="array" ref="T5794:U5794">_xlfn.XLOOKUP(Q5794,匹配表1065!L:L,匹配表1065!M:N)</f>
        <v>脑血管</v>
      </c>
      <c r="U5794" s="94" t="str">
        <v>神经内科</v>
      </c>
      <c r="V5794" s="95" t="s">
        <v>42</v>
      </c>
      <c r="W5794" s="93">
        <f>_xlfn.XLOOKUP(M5794,匹配表1065!D:D,匹配表1065!F:F)*N5794</f>
        <v>8</v>
      </c>
    </row>
    <row r="5795" customHeight="1" spans="1:23">
      <c r="A5795" s="94" t="s">
        <v>877</v>
      </c>
      <c r="B5795" s="106">
        <v>46225</v>
      </c>
      <c r="C5795" s="91" t="str">
        <f t="shared" si="182"/>
        <v>7月第4周</v>
      </c>
      <c r="D5795" s="94" t="s">
        <v>937</v>
      </c>
      <c r="E5795" s="89" t="str">
        <f t="shared" si="183"/>
        <v>7月第4周--周3</v>
      </c>
      <c r="F5795" s="95" t="s">
        <v>27</v>
      </c>
      <c r="G5795" s="95" t="s">
        <v>167</v>
      </c>
      <c r="H5795" s="92" t="str">
        <f>_xlfn.XLOOKUP(O5795,匹配表1065!T:T,匹配表1065!W:W)</f>
        <v>苏州市</v>
      </c>
      <c r="I5795" s="89" t="str">
        <f>_xlfn.XLOOKUP(O5795,匹配表1065!T:T,匹配表1065!X:X)</f>
        <v>PME2016</v>
      </c>
      <c r="J5795" s="95" t="s">
        <v>173</v>
      </c>
      <c r="K5795" s="89" cm="1">
        <f ca="1" t="array" ref="K5795:L5795">_xlfn.XLOOKUP(J5795,匹配表1065!Y:Y,匹配表1065!AA:AB)</f>
        <v>1</v>
      </c>
      <c r="L5795" s="89" t="str">
        <v>3个月以内</v>
      </c>
      <c r="M5795" s="89" t="s">
        <v>30</v>
      </c>
      <c r="N5795" s="109">
        <v>1</v>
      </c>
      <c r="O5795" s="93" t="str">
        <f>_xlfn.XLOOKUP(P5795,匹配表1065!U:U,匹配表1065!T:T)</f>
        <v>HO00001043</v>
      </c>
      <c r="P5795" s="94" t="s">
        <v>221</v>
      </c>
      <c r="Q5795" s="95" t="s">
        <v>291</v>
      </c>
      <c r="R5795" s="89" t="str">
        <f>_xlfn.XLOOKUP(Q5795,匹配表1065!L:L,匹配表1065!O:O)</f>
        <v>A</v>
      </c>
      <c r="S5795" s="93" t="str">
        <f>IFERROR(_xlfn.XLOOKUP(Q5795,匹配表1065!AI:AI,匹配表1065!AJ:AJ),"绿标")</f>
        <v>红标</v>
      </c>
      <c r="T5795" s="93" t="str" cm="1">
        <f t="array" ref="T5795:U5795">_xlfn.XLOOKUP(Q5795,匹配表1065!L:L,匹配表1065!M:N)</f>
        <v>头痛</v>
      </c>
      <c r="U5795" s="94" t="str">
        <v>神经内科</v>
      </c>
      <c r="V5795" s="95" t="s">
        <v>100</v>
      </c>
      <c r="W5795" s="93">
        <f>_xlfn.XLOOKUP(M5795,匹配表1065!D:D,匹配表1065!F:F)*N5795</f>
        <v>12</v>
      </c>
    </row>
    <row r="5796" customHeight="1" spans="1:23">
      <c r="A5796" s="94" t="s">
        <v>877</v>
      </c>
      <c r="B5796" s="106">
        <v>46225</v>
      </c>
      <c r="C5796" s="91" t="str">
        <f t="shared" si="182"/>
        <v>7月第4周</v>
      </c>
      <c r="D5796" s="94" t="s">
        <v>937</v>
      </c>
      <c r="E5796" s="89" t="str">
        <f t="shared" si="183"/>
        <v>7月第4周--周3</v>
      </c>
      <c r="F5796" s="95" t="s">
        <v>27</v>
      </c>
      <c r="G5796" s="95" t="s">
        <v>167</v>
      </c>
      <c r="H5796" s="92" t="str">
        <f>_xlfn.XLOOKUP(O5796,匹配表1065!T:T,匹配表1065!W:W)</f>
        <v>苏州市</v>
      </c>
      <c r="I5796" s="89" t="str">
        <f>_xlfn.XLOOKUP(O5796,匹配表1065!T:T,匹配表1065!X:X)</f>
        <v>PME2016</v>
      </c>
      <c r="J5796" s="95" t="s">
        <v>173</v>
      </c>
      <c r="K5796" s="89" cm="1">
        <f ca="1" t="array" ref="K5796:L5796">_xlfn.XLOOKUP(J5796,匹配表1065!Y:Y,匹配表1065!AA:AB)</f>
        <v>1</v>
      </c>
      <c r="L5796" s="89" t="str">
        <v>3个月以内</v>
      </c>
      <c r="M5796" s="89" t="s">
        <v>30</v>
      </c>
      <c r="N5796" s="109">
        <v>1</v>
      </c>
      <c r="O5796" s="93" t="str">
        <f>_xlfn.XLOOKUP(P5796,匹配表1065!U:U,匹配表1065!T:T)</f>
        <v>HO00001048</v>
      </c>
      <c r="P5796" s="94" t="s">
        <v>176</v>
      </c>
      <c r="Q5796" s="95" t="s">
        <v>290</v>
      </c>
      <c r="R5796" s="89" t="str">
        <f>_xlfn.XLOOKUP(Q5796,匹配表1065!L:L,匹配表1065!O:O)</f>
        <v>A</v>
      </c>
      <c r="S5796" s="93" t="str">
        <f>IFERROR(_xlfn.XLOOKUP(Q5796,匹配表1065!AI:AI,匹配表1065!AJ:AJ),"绿标")</f>
        <v>红标</v>
      </c>
      <c r="T5796" s="93" t="str" cm="1">
        <f t="array" ref="T5796:U5796">_xlfn.XLOOKUP(Q5796,匹配表1065!L:L,匹配表1065!M:N)</f>
        <v>头痛</v>
      </c>
      <c r="U5796" s="94" t="str">
        <v>神经内科</v>
      </c>
      <c r="V5796" s="95" t="s">
        <v>100</v>
      </c>
      <c r="W5796" s="93">
        <f>_xlfn.XLOOKUP(M5796,匹配表1065!D:D,匹配表1065!F:F)*N5796</f>
        <v>12</v>
      </c>
    </row>
    <row r="5797" customHeight="1" spans="1:23">
      <c r="A5797" s="94" t="s">
        <v>877</v>
      </c>
      <c r="B5797" s="106">
        <v>46225</v>
      </c>
      <c r="C5797" s="91" t="str">
        <f t="shared" si="182"/>
        <v>7月第4周</v>
      </c>
      <c r="D5797" s="94" t="s">
        <v>937</v>
      </c>
      <c r="E5797" s="89" t="str">
        <f t="shared" si="183"/>
        <v>7月第4周--周3</v>
      </c>
      <c r="F5797" s="95" t="s">
        <v>27</v>
      </c>
      <c r="G5797" s="95" t="s">
        <v>167</v>
      </c>
      <c r="H5797" s="92" t="str">
        <f>_xlfn.XLOOKUP(O5797,匹配表1065!T:T,匹配表1065!W:W)</f>
        <v>苏州市</v>
      </c>
      <c r="I5797" s="89" t="str">
        <f>_xlfn.XLOOKUP(O5797,匹配表1065!T:T,匹配表1065!X:X)</f>
        <v>PME2016</v>
      </c>
      <c r="J5797" s="95" t="s">
        <v>173</v>
      </c>
      <c r="K5797" s="89" cm="1">
        <f ca="1" t="array" ref="K5797:L5797">_xlfn.XLOOKUP(J5797,匹配表1065!Y:Y,匹配表1065!AA:AB)</f>
        <v>1</v>
      </c>
      <c r="L5797" s="89" t="str">
        <v>3个月以内</v>
      </c>
      <c r="M5797" s="89" t="s">
        <v>30</v>
      </c>
      <c r="N5797" s="109">
        <v>1</v>
      </c>
      <c r="O5797" s="93" t="str">
        <f>_xlfn.XLOOKUP(P5797,匹配表1065!U:U,匹配表1065!T:T)</f>
        <v>HO00001048</v>
      </c>
      <c r="P5797" s="94" t="s">
        <v>176</v>
      </c>
      <c r="Q5797" s="95" t="s">
        <v>292</v>
      </c>
      <c r="R5797" s="89" t="str">
        <f>_xlfn.XLOOKUP(Q5797,匹配表1065!L:L,匹配表1065!O:O)</f>
        <v>A</v>
      </c>
      <c r="S5797" s="93" t="str">
        <f>IFERROR(_xlfn.XLOOKUP(Q5797,匹配表1065!AI:AI,匹配表1065!AJ:AJ),"绿标")</f>
        <v>红标</v>
      </c>
      <c r="T5797" s="93" t="str" cm="1">
        <f t="array" ref="T5797:U5797">_xlfn.XLOOKUP(Q5797,匹配表1065!L:L,匹配表1065!M:N)</f>
        <v>头痛</v>
      </c>
      <c r="U5797" s="94" t="str">
        <v>神经内科</v>
      </c>
      <c r="V5797" s="95" t="s">
        <v>100</v>
      </c>
      <c r="W5797" s="93">
        <f>_xlfn.XLOOKUP(M5797,匹配表1065!D:D,匹配表1065!F:F)*N5797</f>
        <v>12</v>
      </c>
    </row>
    <row r="5798" customHeight="1" spans="1:23">
      <c r="A5798" s="94" t="s">
        <v>877</v>
      </c>
      <c r="B5798" s="106">
        <v>46225</v>
      </c>
      <c r="C5798" s="91" t="str">
        <f t="shared" si="182"/>
        <v>7月第4周</v>
      </c>
      <c r="D5798" s="94" t="s">
        <v>937</v>
      </c>
      <c r="E5798" s="89" t="str">
        <f t="shared" si="183"/>
        <v>7月第4周--周3</v>
      </c>
      <c r="F5798" s="95" t="s">
        <v>27</v>
      </c>
      <c r="G5798" s="95" t="s">
        <v>167</v>
      </c>
      <c r="H5798" s="92" t="str">
        <f>_xlfn.XLOOKUP(O5798,匹配表1065!T:T,匹配表1065!W:W)</f>
        <v>苏州市</v>
      </c>
      <c r="I5798" s="89" t="str">
        <f>_xlfn.XLOOKUP(O5798,匹配表1065!T:T,匹配表1065!X:X)</f>
        <v>PME2009</v>
      </c>
      <c r="J5798" s="95" t="s">
        <v>193</v>
      </c>
      <c r="K5798" s="89" cm="1">
        <f ca="1" t="array" ref="K5798:L5798">_xlfn.XLOOKUP(J5798,匹配表1065!Y:Y,匹配表1065!AA:AB)</f>
        <v>7</v>
      </c>
      <c r="L5798" s="89" t="str">
        <v>3个月以上</v>
      </c>
      <c r="M5798" s="89" t="s">
        <v>35</v>
      </c>
      <c r="N5798" s="109">
        <v>2</v>
      </c>
      <c r="O5798" s="93" t="str">
        <f>_xlfn.XLOOKUP(P5798,匹配表1065!U:U,匹配表1065!T:T)</f>
        <v>HO00017518</v>
      </c>
      <c r="P5798" s="94" t="s">
        <v>194</v>
      </c>
      <c r="Q5798" s="95" t="s">
        <v>195</v>
      </c>
      <c r="R5798" s="89" t="str">
        <f>_xlfn.XLOOKUP(Q5798,匹配表1065!L:L,匹配表1065!O:O)</f>
        <v>C</v>
      </c>
      <c r="S5798" s="93" t="str">
        <f>IFERROR(_xlfn.XLOOKUP(Q5798,匹配表1065!AI:AI,匹配表1065!AJ:AJ),"绿标")</f>
        <v>红标</v>
      </c>
      <c r="T5798" s="93" t="str" cm="1">
        <f t="array" ref="T5798:U5798">_xlfn.XLOOKUP(Q5798,匹配表1065!L:L,匹配表1065!M:N)</f>
        <v>眩晕</v>
      </c>
      <c r="U5798" s="94" t="str">
        <v>耳鼻喉科</v>
      </c>
      <c r="V5798" s="95" t="s">
        <v>33</v>
      </c>
      <c r="W5798" s="93">
        <f>_xlfn.XLOOKUP(M5798,匹配表1065!D:D,匹配表1065!F:F)*N5798</f>
        <v>8</v>
      </c>
    </row>
    <row r="5799" customHeight="1" spans="1:23">
      <c r="A5799" s="94" t="s">
        <v>877</v>
      </c>
      <c r="B5799" s="106">
        <v>46225</v>
      </c>
      <c r="C5799" s="91" t="str">
        <f t="shared" si="182"/>
        <v>7月第4周</v>
      </c>
      <c r="D5799" s="94" t="s">
        <v>937</v>
      </c>
      <c r="E5799" s="89" t="str">
        <f t="shared" si="183"/>
        <v>7月第4周--周3</v>
      </c>
      <c r="F5799" s="95" t="s">
        <v>27</v>
      </c>
      <c r="G5799" s="95" t="s">
        <v>167</v>
      </c>
      <c r="H5799" s="92" t="str">
        <f>_xlfn.XLOOKUP(O5799,匹配表1065!T:T,匹配表1065!W:W)</f>
        <v>苏州市</v>
      </c>
      <c r="I5799" s="89" t="str">
        <f>_xlfn.XLOOKUP(O5799,匹配表1065!T:T,匹配表1065!X:X)</f>
        <v>PME2009</v>
      </c>
      <c r="J5799" s="95" t="s">
        <v>193</v>
      </c>
      <c r="K5799" s="89" cm="1">
        <f ca="1" t="array" ref="K5799:L5799">_xlfn.XLOOKUP(J5799,匹配表1065!Y:Y,匹配表1065!AA:AB)</f>
        <v>7</v>
      </c>
      <c r="L5799" s="89" t="str">
        <v>3个月以上</v>
      </c>
      <c r="M5799" s="89" t="s">
        <v>35</v>
      </c>
      <c r="N5799" s="109">
        <v>1</v>
      </c>
      <c r="O5799" s="93" t="str">
        <f>_xlfn.XLOOKUP(P5799,匹配表1065!U:U,匹配表1065!T:T)</f>
        <v>HO00402369</v>
      </c>
      <c r="P5799" s="94" t="s">
        <v>227</v>
      </c>
      <c r="Q5799" s="95" t="s">
        <v>816</v>
      </c>
      <c r="R5799" s="89" t="str">
        <f>_xlfn.XLOOKUP(Q5799,匹配表1065!L:L,匹配表1065!O:O)</f>
        <v>B</v>
      </c>
      <c r="S5799" s="93" t="str">
        <f>IFERROR(_xlfn.XLOOKUP(Q5799,匹配表1065!AI:AI,匹配表1065!AJ:AJ),"绿标")</f>
        <v>黑标</v>
      </c>
      <c r="T5799" s="93" t="str" cm="1">
        <f t="array" ref="T5799:U5799">_xlfn.XLOOKUP(Q5799,匹配表1065!L:L,匹配表1065!M:N)</f>
        <v>脑血管</v>
      </c>
      <c r="U5799" s="94" t="str">
        <v>神经内科</v>
      </c>
      <c r="V5799" s="95" t="s">
        <v>33</v>
      </c>
      <c r="W5799" s="93">
        <f>_xlfn.XLOOKUP(M5799,匹配表1065!D:D,匹配表1065!F:F)*N5799</f>
        <v>4</v>
      </c>
    </row>
    <row r="5800" customHeight="1" spans="1:23">
      <c r="A5800" s="94" t="s">
        <v>877</v>
      </c>
      <c r="B5800" s="106">
        <v>46225</v>
      </c>
      <c r="C5800" s="91" t="str">
        <f t="shared" si="182"/>
        <v>7月第4周</v>
      </c>
      <c r="D5800" s="94" t="s">
        <v>937</v>
      </c>
      <c r="E5800" s="89" t="str">
        <f t="shared" si="183"/>
        <v>7月第4周--周3</v>
      </c>
      <c r="F5800" s="95" t="s">
        <v>27</v>
      </c>
      <c r="G5800" s="95" t="s">
        <v>167</v>
      </c>
      <c r="H5800" s="92" t="str">
        <f>_xlfn.XLOOKUP(O5800,匹配表1065!T:T,匹配表1065!W:W)</f>
        <v>苏州市</v>
      </c>
      <c r="I5800" s="89" t="str">
        <f>_xlfn.XLOOKUP(O5800,匹配表1065!T:T,匹配表1065!X:X)</f>
        <v>PME2011</v>
      </c>
      <c r="J5800" s="95" t="s">
        <v>168</v>
      </c>
      <c r="K5800" s="89" cm="1">
        <f ca="1" t="array" ref="K5800:L5800">_xlfn.XLOOKUP(J5800,匹配表1065!Y:Y,匹配表1065!AA:AB)</f>
        <v>19</v>
      </c>
      <c r="L5800" s="89" t="str">
        <v>3个月以上</v>
      </c>
      <c r="M5800" s="89" t="s">
        <v>30</v>
      </c>
      <c r="N5800" s="109">
        <v>3</v>
      </c>
      <c r="O5800" s="93" t="str">
        <f>_xlfn.XLOOKUP(P5800,匹配表1065!U:U,匹配表1065!T:T)</f>
        <v>HO00307823</v>
      </c>
      <c r="P5800" s="94" t="s">
        <v>169</v>
      </c>
      <c r="Q5800" s="95" t="s">
        <v>170</v>
      </c>
      <c r="R5800" s="89" t="str">
        <f>_xlfn.XLOOKUP(Q5800,匹配表1065!L:L,匹配表1065!O:O)</f>
        <v>A</v>
      </c>
      <c r="S5800" s="93" t="str">
        <f>IFERROR(_xlfn.XLOOKUP(Q5800,匹配表1065!AI:AI,匹配表1065!AJ:AJ),"绿标")</f>
        <v>红标</v>
      </c>
      <c r="T5800" s="93" t="str" cm="1">
        <f t="array" ref="T5800:U5800">_xlfn.XLOOKUP(Q5800,匹配表1065!L:L,匹配表1065!M:N)</f>
        <v>头痛</v>
      </c>
      <c r="U5800" s="94" t="str">
        <v>神经内科</v>
      </c>
      <c r="V5800" s="95" t="s">
        <v>100</v>
      </c>
      <c r="W5800" s="93">
        <f>_xlfn.XLOOKUP(M5800,匹配表1065!D:D,匹配表1065!F:F)*N5800</f>
        <v>36</v>
      </c>
    </row>
    <row r="5801" customHeight="1" spans="1:23">
      <c r="A5801" s="94" t="s">
        <v>877</v>
      </c>
      <c r="B5801" s="106">
        <v>46225</v>
      </c>
      <c r="C5801" s="91" t="str">
        <f t="shared" si="182"/>
        <v>7月第4周</v>
      </c>
      <c r="D5801" s="94" t="s">
        <v>937</v>
      </c>
      <c r="E5801" s="89" t="str">
        <f t="shared" si="183"/>
        <v>7月第4周--周3</v>
      </c>
      <c r="F5801" s="95" t="s">
        <v>27</v>
      </c>
      <c r="G5801" s="95" t="s">
        <v>167</v>
      </c>
      <c r="H5801" s="92" t="str">
        <f>_xlfn.XLOOKUP(O5801,匹配表1065!T:T,匹配表1065!W:W)</f>
        <v>苏州市</v>
      </c>
      <c r="I5801" s="89" t="str">
        <f>_xlfn.XLOOKUP(O5801,匹配表1065!T:T,匹配表1065!X:X)</f>
        <v>PME2011</v>
      </c>
      <c r="J5801" s="95" t="s">
        <v>168</v>
      </c>
      <c r="K5801" s="89" cm="1">
        <f ca="1" t="array" ref="K5801:L5801">_xlfn.XLOOKUP(J5801,匹配表1065!Y:Y,匹配表1065!AA:AB)</f>
        <v>19</v>
      </c>
      <c r="L5801" s="89" t="str">
        <v>3个月以上</v>
      </c>
      <c r="M5801" s="89" t="s">
        <v>30</v>
      </c>
      <c r="N5801" s="109">
        <v>2</v>
      </c>
      <c r="O5801" s="93" t="str">
        <f>_xlfn.XLOOKUP(P5801,匹配表1065!U:U,匹配表1065!T:T)</f>
        <v>HO00307823</v>
      </c>
      <c r="P5801" s="94" t="s">
        <v>169</v>
      </c>
      <c r="Q5801" s="95" t="s">
        <v>172</v>
      </c>
      <c r="R5801" s="89" t="str">
        <f>_xlfn.XLOOKUP(Q5801,匹配表1065!L:L,匹配表1065!O:O)</f>
        <v>C</v>
      </c>
      <c r="S5801" s="93" t="str">
        <f>IFERROR(_xlfn.XLOOKUP(Q5801,匹配表1065!AI:AI,匹配表1065!AJ:AJ),"绿标")</f>
        <v>绿标</v>
      </c>
      <c r="T5801" s="93" t="str" cm="1">
        <f t="array" ref="T5801:U5801">_xlfn.XLOOKUP(Q5801,匹配表1065!L:L,匹配表1065!M:N)</f>
        <v>眩晕</v>
      </c>
      <c r="U5801" s="94" t="str">
        <v>神经内科</v>
      </c>
      <c r="V5801" s="95" t="s">
        <v>100</v>
      </c>
      <c r="W5801" s="93">
        <f>_xlfn.XLOOKUP(M5801,匹配表1065!D:D,匹配表1065!F:F)*N5801</f>
        <v>24</v>
      </c>
    </row>
    <row r="5802" customHeight="1" spans="1:23">
      <c r="A5802" s="94" t="s">
        <v>877</v>
      </c>
      <c r="B5802" s="106">
        <v>46225</v>
      </c>
      <c r="C5802" s="91" t="str">
        <f t="shared" si="182"/>
        <v>7月第4周</v>
      </c>
      <c r="D5802" s="94" t="s">
        <v>937</v>
      </c>
      <c r="E5802" s="89" t="str">
        <f t="shared" si="183"/>
        <v>7月第4周--周3</v>
      </c>
      <c r="F5802" s="95" t="s">
        <v>27</v>
      </c>
      <c r="G5802" s="95" t="s">
        <v>167</v>
      </c>
      <c r="H5802" s="92" t="str">
        <f>_xlfn.XLOOKUP(O5802,匹配表1065!T:T,匹配表1065!W:W)</f>
        <v>苏州市</v>
      </c>
      <c r="I5802" s="89" t="str">
        <f>_xlfn.XLOOKUP(O5802,匹配表1065!T:T,匹配表1065!X:X)</f>
        <v>PME2011</v>
      </c>
      <c r="J5802" s="95" t="s">
        <v>852</v>
      </c>
      <c r="K5802" s="89" t="e" cm="1">
        <f ca="1" t="array" ref="K5802">_xlfn.XLOOKUP(J5802,匹配表1065!Y:Y,匹配表1065!AA:AB)</f>
        <v>#N/A</v>
      </c>
      <c r="L5802" s="89"/>
      <c r="M5802" s="89" t="s">
        <v>35</v>
      </c>
      <c r="N5802" s="109">
        <v>1</v>
      </c>
      <c r="O5802" s="93" t="str">
        <f>_xlfn.XLOOKUP(P5802,匹配表1065!U:U,匹配表1065!T:T)</f>
        <v>HO00307823</v>
      </c>
      <c r="P5802" s="94" t="s">
        <v>169</v>
      </c>
      <c r="Q5802" s="95" t="s">
        <v>660</v>
      </c>
      <c r="R5802" s="89" t="str">
        <f>_xlfn.XLOOKUP(Q5802,匹配表1065!L:L,匹配表1065!O:O)</f>
        <v>B</v>
      </c>
      <c r="S5802" s="93" t="str">
        <f>IFERROR(_xlfn.XLOOKUP(Q5802,匹配表1065!AI:AI,匹配表1065!AJ:AJ),"绿标")</f>
        <v>绿标</v>
      </c>
      <c r="T5802" s="93" t="str" cm="1">
        <f t="array" ref="T5802:U5802">_xlfn.XLOOKUP(Q5802,匹配表1065!L:L,匹配表1065!M:N)</f>
        <v>脑血管</v>
      </c>
      <c r="U5802" s="94" t="str">
        <v>神经内科</v>
      </c>
      <c r="V5802" s="95" t="s">
        <v>33</v>
      </c>
      <c r="W5802" s="93">
        <f>_xlfn.XLOOKUP(M5802,匹配表1065!D:D,匹配表1065!F:F)*N5802</f>
        <v>4</v>
      </c>
    </row>
    <row r="5803" customHeight="1" spans="1:23">
      <c r="A5803" s="94" t="s">
        <v>877</v>
      </c>
      <c r="B5803" s="106">
        <v>46225</v>
      </c>
      <c r="C5803" s="91" t="str">
        <f t="shared" si="182"/>
        <v>7月第4周</v>
      </c>
      <c r="D5803" s="94" t="s">
        <v>937</v>
      </c>
      <c r="E5803" s="89" t="str">
        <f t="shared" si="183"/>
        <v>7月第4周--周3</v>
      </c>
      <c r="F5803" s="95" t="s">
        <v>27</v>
      </c>
      <c r="G5803" s="95" t="s">
        <v>167</v>
      </c>
      <c r="H5803" s="92" t="str">
        <f>_xlfn.XLOOKUP(O5803,匹配表1065!T:T,匹配表1065!W:W)</f>
        <v>苏州市</v>
      </c>
      <c r="I5803" s="89" t="str">
        <f>_xlfn.XLOOKUP(O5803,匹配表1065!T:T,匹配表1065!X:X)</f>
        <v>PME2017</v>
      </c>
      <c r="J5803" s="95" t="s">
        <v>323</v>
      </c>
      <c r="K5803" s="89" cm="1">
        <f ca="1" t="array" ref="K5803:L5803">_xlfn.XLOOKUP(J5803,匹配表1065!Y:Y,匹配表1065!AA:AB)</f>
        <v>7</v>
      </c>
      <c r="L5803" s="89" t="str">
        <v>3个月以上</v>
      </c>
      <c r="M5803" s="89" t="s">
        <v>35</v>
      </c>
      <c r="N5803" s="109">
        <v>1</v>
      </c>
      <c r="O5803" s="93" t="str">
        <f>_xlfn.XLOOKUP(P5803,匹配表1065!U:U,匹配表1065!T:T)</f>
        <v>HO00001110</v>
      </c>
      <c r="P5803" s="94" t="s">
        <v>324</v>
      </c>
      <c r="Q5803" s="95" t="s">
        <v>533</v>
      </c>
      <c r="R5803" s="89" t="str">
        <f>_xlfn.XLOOKUP(Q5803,匹配表1065!L:L,匹配表1065!O:O)</f>
        <v>A</v>
      </c>
      <c r="S5803" s="93" t="str">
        <f>IFERROR(_xlfn.XLOOKUP(Q5803,匹配表1065!AI:AI,匹配表1065!AJ:AJ),"绿标")</f>
        <v>绿标</v>
      </c>
      <c r="T5803" s="93" t="str" cm="1">
        <f t="array" ref="T5803:U5803">_xlfn.XLOOKUP(Q5803,匹配表1065!L:L,匹配表1065!M:N)</f>
        <v>头痛</v>
      </c>
      <c r="U5803" s="94" t="str">
        <v>神经内科</v>
      </c>
      <c r="V5803" s="95" t="s">
        <v>33</v>
      </c>
      <c r="W5803" s="93">
        <f>_xlfn.XLOOKUP(M5803,匹配表1065!D:D,匹配表1065!F:F)*N5803</f>
        <v>4</v>
      </c>
    </row>
    <row r="5804" customHeight="1" spans="1:23">
      <c r="A5804" s="94" t="s">
        <v>877</v>
      </c>
      <c r="B5804" s="106">
        <v>46225</v>
      </c>
      <c r="C5804" s="91" t="str">
        <f t="shared" si="182"/>
        <v>7月第4周</v>
      </c>
      <c r="D5804" s="94" t="s">
        <v>937</v>
      </c>
      <c r="E5804" s="89" t="str">
        <f t="shared" si="183"/>
        <v>7月第4周--周3</v>
      </c>
      <c r="F5804" s="95" t="s">
        <v>27</v>
      </c>
      <c r="G5804" s="95" t="s">
        <v>167</v>
      </c>
      <c r="H5804" s="92" t="str">
        <f>_xlfn.XLOOKUP(O5804,匹配表1065!T:T,匹配表1065!W:W)</f>
        <v>苏州市</v>
      </c>
      <c r="I5804" s="89" t="str">
        <f>_xlfn.XLOOKUP(O5804,匹配表1065!T:T,匹配表1065!X:X)</f>
        <v>PME2017</v>
      </c>
      <c r="J5804" s="95" t="s">
        <v>323</v>
      </c>
      <c r="K5804" s="89" cm="1">
        <f ca="1" t="array" ref="K5804:L5804">_xlfn.XLOOKUP(J5804,匹配表1065!Y:Y,匹配表1065!AA:AB)</f>
        <v>7</v>
      </c>
      <c r="L5804" s="89" t="str">
        <v>3个月以上</v>
      </c>
      <c r="M5804" s="89" t="s">
        <v>35</v>
      </c>
      <c r="N5804" s="109">
        <v>2</v>
      </c>
      <c r="O5804" s="93" t="str">
        <f>_xlfn.XLOOKUP(P5804,匹配表1065!U:U,匹配表1065!T:T)</f>
        <v>HO00001044</v>
      </c>
      <c r="P5804" s="94" t="s">
        <v>346</v>
      </c>
      <c r="Q5804" s="95" t="s">
        <v>880</v>
      </c>
      <c r="R5804" s="89" t="str">
        <f>_xlfn.XLOOKUP(Q5804,匹配表1065!L:L,匹配表1065!O:O)</f>
        <v>A</v>
      </c>
      <c r="S5804" s="93" t="str">
        <f>IFERROR(_xlfn.XLOOKUP(Q5804,匹配表1065!AI:AI,匹配表1065!AJ:AJ),"绿标")</f>
        <v>绿标</v>
      </c>
      <c r="T5804" s="93" t="str" cm="1">
        <f t="array" ref="T5804:U5804">_xlfn.XLOOKUP(Q5804,匹配表1065!L:L,匹配表1065!M:N)</f>
        <v>头痛</v>
      </c>
      <c r="U5804" s="94" t="str">
        <v>神经内科</v>
      </c>
      <c r="V5804" s="95" t="s">
        <v>33</v>
      </c>
      <c r="W5804" s="93">
        <f>_xlfn.XLOOKUP(M5804,匹配表1065!D:D,匹配表1065!F:F)*N5804</f>
        <v>8</v>
      </c>
    </row>
    <row r="5805" customHeight="1" spans="1:23">
      <c r="A5805" s="94" t="s">
        <v>877</v>
      </c>
      <c r="B5805" s="106">
        <v>46225</v>
      </c>
      <c r="C5805" s="91" t="str">
        <f t="shared" si="182"/>
        <v>7月第4周</v>
      </c>
      <c r="D5805" s="94" t="s">
        <v>937</v>
      </c>
      <c r="E5805" s="89" t="str">
        <f t="shared" si="183"/>
        <v>7月第4周--周3</v>
      </c>
      <c r="F5805" s="95" t="s">
        <v>27</v>
      </c>
      <c r="G5805" s="95" t="s">
        <v>167</v>
      </c>
      <c r="H5805" s="92" t="str">
        <f>_xlfn.XLOOKUP(O5805,匹配表1065!T:T,匹配表1065!W:W)</f>
        <v>苏州市</v>
      </c>
      <c r="I5805" s="89" t="str">
        <f>_xlfn.XLOOKUP(O5805,匹配表1065!T:T,匹配表1065!X:X)</f>
        <v>PME2010</v>
      </c>
      <c r="J5805" s="95" t="s">
        <v>186</v>
      </c>
      <c r="K5805" s="89" cm="1">
        <f ca="1" t="array" ref="K5805:L5805">_xlfn.XLOOKUP(J5805,匹配表1065!Y:Y,匹配表1065!AA:AB)</f>
        <v>6</v>
      </c>
      <c r="L5805" s="89" t="str">
        <v>3个月以上</v>
      </c>
      <c r="M5805" s="89" t="s">
        <v>35</v>
      </c>
      <c r="N5805" s="109">
        <v>2</v>
      </c>
      <c r="O5805" s="93" t="str">
        <f>_xlfn.XLOOKUP(P5805,匹配表1065!U:U,匹配表1065!T:T)</f>
        <v>HO00001051</v>
      </c>
      <c r="P5805" s="94" t="s">
        <v>191</v>
      </c>
      <c r="Q5805" s="95" t="s">
        <v>924</v>
      </c>
      <c r="R5805" s="89" t="str">
        <f>_xlfn.XLOOKUP(Q5805,匹配表1065!L:L,匹配表1065!O:O)</f>
        <v>A</v>
      </c>
      <c r="S5805" s="93" t="str">
        <f>IFERROR(_xlfn.XLOOKUP(Q5805,匹配表1065!AI:AI,匹配表1065!AJ:AJ),"绿标")</f>
        <v>绿标</v>
      </c>
      <c r="T5805" s="93" t="str" cm="1">
        <f t="array" ref="T5805:U5805">_xlfn.XLOOKUP(Q5805,匹配表1065!L:L,匹配表1065!M:N)</f>
        <v>头痛</v>
      </c>
      <c r="U5805" s="94" t="str">
        <v>神经内科</v>
      </c>
      <c r="V5805" s="95" t="s">
        <v>33</v>
      </c>
      <c r="W5805" s="93">
        <f>_xlfn.XLOOKUP(M5805,匹配表1065!D:D,匹配表1065!F:F)*N5805</f>
        <v>8</v>
      </c>
    </row>
    <row r="5806" customHeight="1" spans="1:23">
      <c r="A5806" s="94" t="s">
        <v>877</v>
      </c>
      <c r="B5806" s="106">
        <v>46225</v>
      </c>
      <c r="C5806" s="91" t="str">
        <f t="shared" si="182"/>
        <v>7月第4周</v>
      </c>
      <c r="D5806" s="94" t="s">
        <v>937</v>
      </c>
      <c r="E5806" s="89" t="str">
        <f t="shared" si="183"/>
        <v>7月第4周--周3</v>
      </c>
      <c r="F5806" s="95" t="s">
        <v>27</v>
      </c>
      <c r="G5806" s="95" t="s">
        <v>167</v>
      </c>
      <c r="H5806" s="92" t="str">
        <f>_xlfn.XLOOKUP(O5806,匹配表1065!T:T,匹配表1065!W:W)</f>
        <v>苏州市</v>
      </c>
      <c r="I5806" s="89" t="str">
        <f>_xlfn.XLOOKUP(O5806,匹配表1065!T:T,匹配表1065!X:X)</f>
        <v>PME2010</v>
      </c>
      <c r="J5806" s="95" t="s">
        <v>186</v>
      </c>
      <c r="K5806" s="89" cm="1">
        <f ca="1" t="array" ref="K5806:L5806">_xlfn.XLOOKUP(J5806,匹配表1065!Y:Y,匹配表1065!AA:AB)</f>
        <v>6</v>
      </c>
      <c r="L5806" s="89" t="str">
        <v>3个月以上</v>
      </c>
      <c r="M5806" s="89" t="s">
        <v>30</v>
      </c>
      <c r="N5806" s="109">
        <v>1</v>
      </c>
      <c r="O5806" s="93" t="str">
        <f>_xlfn.XLOOKUP(P5806,匹配表1065!U:U,匹配表1065!T:T)</f>
        <v>HO00001051</v>
      </c>
      <c r="P5806" s="94" t="s">
        <v>191</v>
      </c>
      <c r="Q5806" s="95" t="s">
        <v>192</v>
      </c>
      <c r="R5806" s="89" t="str">
        <f>_xlfn.XLOOKUP(Q5806,匹配表1065!L:L,匹配表1065!O:O)</f>
        <v>B</v>
      </c>
      <c r="S5806" s="93" t="str">
        <f>IFERROR(_xlfn.XLOOKUP(Q5806,匹配表1065!AI:AI,匹配表1065!AJ:AJ),"绿标")</f>
        <v>绿标</v>
      </c>
      <c r="T5806" s="93" t="str" cm="1">
        <f t="array" ref="T5806:U5806">_xlfn.XLOOKUP(Q5806,匹配表1065!L:L,匹配表1065!M:N)</f>
        <v>抑郁焦虑</v>
      </c>
      <c r="U5806" s="94" t="str">
        <v>神经内科</v>
      </c>
      <c r="V5806" s="95" t="s">
        <v>42</v>
      </c>
      <c r="W5806" s="93">
        <f>_xlfn.XLOOKUP(M5806,匹配表1065!D:D,匹配表1065!F:F)*N5806</f>
        <v>12</v>
      </c>
    </row>
    <row r="5807" customHeight="1" spans="1:23">
      <c r="A5807" s="94" t="s">
        <v>877</v>
      </c>
      <c r="B5807" s="106">
        <v>46225</v>
      </c>
      <c r="C5807" s="91" t="str">
        <f t="shared" si="182"/>
        <v>7月第4周</v>
      </c>
      <c r="D5807" s="94" t="s">
        <v>937</v>
      </c>
      <c r="E5807" s="89" t="str">
        <f t="shared" si="183"/>
        <v>7月第4周--周3</v>
      </c>
      <c r="F5807" s="95" t="s">
        <v>27</v>
      </c>
      <c r="G5807" s="95" t="s">
        <v>167</v>
      </c>
      <c r="H5807" s="92" t="str">
        <f>_xlfn.XLOOKUP(O5807,匹配表1065!T:T,匹配表1065!W:W)</f>
        <v>苏州市</v>
      </c>
      <c r="I5807" s="89" t="str">
        <f>_xlfn.XLOOKUP(O5807,匹配表1065!T:T,匹配表1065!X:X)</f>
        <v>PME2010</v>
      </c>
      <c r="J5807" s="95" t="s">
        <v>186</v>
      </c>
      <c r="K5807" s="89" cm="1">
        <f ca="1" t="array" ref="K5807:L5807">_xlfn.XLOOKUP(J5807,匹配表1065!Y:Y,匹配表1065!AA:AB)</f>
        <v>6</v>
      </c>
      <c r="L5807" s="89" t="str">
        <v>3个月以上</v>
      </c>
      <c r="M5807" s="89" t="s">
        <v>35</v>
      </c>
      <c r="N5807" s="109">
        <v>1</v>
      </c>
      <c r="O5807" s="93" t="str">
        <f>_xlfn.XLOOKUP(P5807,匹配表1065!U:U,匹配表1065!T:T)</f>
        <v>HO00001051</v>
      </c>
      <c r="P5807" s="94" t="s">
        <v>191</v>
      </c>
      <c r="Q5807" s="95" t="s">
        <v>354</v>
      </c>
      <c r="R5807" s="89" t="str">
        <f>_xlfn.XLOOKUP(Q5807,匹配表1065!L:L,匹配表1065!O:O)</f>
        <v>A</v>
      </c>
      <c r="S5807" s="93" t="str">
        <f>IFERROR(_xlfn.XLOOKUP(Q5807,匹配表1065!AI:AI,匹配表1065!AJ:AJ),"绿标")</f>
        <v>黑标</v>
      </c>
      <c r="T5807" s="93" t="str" cm="1">
        <f t="array" ref="T5807:U5807">_xlfn.XLOOKUP(Q5807,匹配表1065!L:L,匹配表1065!M:N)</f>
        <v>头痛</v>
      </c>
      <c r="U5807" s="94" t="str">
        <v>神经内科</v>
      </c>
      <c r="V5807" s="95" t="s">
        <v>33</v>
      </c>
      <c r="W5807" s="93">
        <f>_xlfn.XLOOKUP(M5807,匹配表1065!D:D,匹配表1065!F:F)*N5807</f>
        <v>4</v>
      </c>
    </row>
    <row r="5808" customHeight="1" spans="1:23">
      <c r="A5808" s="94" t="s">
        <v>877</v>
      </c>
      <c r="B5808" s="106">
        <v>46225</v>
      </c>
      <c r="C5808" s="91" t="str">
        <f t="shared" si="182"/>
        <v>7月第4周</v>
      </c>
      <c r="D5808" s="94" t="s">
        <v>937</v>
      </c>
      <c r="E5808" s="89" t="str">
        <f t="shared" si="183"/>
        <v>7月第4周--周3</v>
      </c>
      <c r="F5808" s="95" t="s">
        <v>27</v>
      </c>
      <c r="G5808" s="95" t="s">
        <v>136</v>
      </c>
      <c r="H5808" s="92" t="str">
        <f>_xlfn.XLOOKUP(O5808,匹配表1065!T:T,匹配表1065!W:W)</f>
        <v>淄博市</v>
      </c>
      <c r="I5808" s="89" t="str">
        <f>_xlfn.XLOOKUP(O5808,匹配表1065!T:T,匹配表1065!X:X)</f>
        <v>PME2043</v>
      </c>
      <c r="J5808" s="95" t="s">
        <v>140</v>
      </c>
      <c r="K5808" s="89" cm="1">
        <f ca="1" t="array" ref="K5808:L5808">_xlfn.XLOOKUP(J5808,匹配表1065!Y:Y,匹配表1065!AA:AB)</f>
        <v>9</v>
      </c>
      <c r="L5808" s="89" t="str">
        <v>3个月以上</v>
      </c>
      <c r="M5808" s="89" t="s">
        <v>30</v>
      </c>
      <c r="N5808" s="109">
        <v>1</v>
      </c>
      <c r="O5808" s="93" t="str">
        <f>_xlfn.XLOOKUP(P5808,匹配表1065!U:U,匹配表1065!T:T)</f>
        <v>HO00001431</v>
      </c>
      <c r="P5808" s="94" t="s">
        <v>244</v>
      </c>
      <c r="Q5808" s="95" t="s">
        <v>361</v>
      </c>
      <c r="R5808" s="89" t="str">
        <f>_xlfn.XLOOKUP(Q5808,匹配表1065!L:L,匹配表1065!O:O)</f>
        <v>B</v>
      </c>
      <c r="S5808" s="93" t="str">
        <f>IFERROR(_xlfn.XLOOKUP(Q5808,匹配表1065!AI:AI,匹配表1065!AJ:AJ),"绿标")</f>
        <v>红标</v>
      </c>
      <c r="T5808" s="93" t="str" cm="1">
        <f t="array" ref="T5808:U5808">_xlfn.XLOOKUP(Q5808,匹配表1065!L:L,匹配表1065!M:N)</f>
        <v>脑血管</v>
      </c>
      <c r="U5808" s="94" t="str">
        <v>神经内科</v>
      </c>
      <c r="V5808" s="95" t="s">
        <v>42</v>
      </c>
      <c r="W5808" s="93">
        <f>_xlfn.XLOOKUP(M5808,匹配表1065!D:D,匹配表1065!F:F)*N5808</f>
        <v>12</v>
      </c>
    </row>
    <row r="5809" customHeight="1" spans="1:23">
      <c r="A5809" s="94" t="s">
        <v>877</v>
      </c>
      <c r="B5809" s="106">
        <v>46225</v>
      </c>
      <c r="C5809" s="91" t="str">
        <f t="shared" si="182"/>
        <v>7月第4周</v>
      </c>
      <c r="D5809" s="94" t="s">
        <v>937</v>
      </c>
      <c r="E5809" s="89" t="str">
        <f t="shared" si="183"/>
        <v>7月第4周--周3</v>
      </c>
      <c r="F5809" s="95" t="s">
        <v>27</v>
      </c>
      <c r="G5809" s="95" t="s">
        <v>136</v>
      </c>
      <c r="H5809" s="92" t="str">
        <f>_xlfn.XLOOKUP(O5809,匹配表1065!T:T,匹配表1065!W:W)</f>
        <v>青岛市</v>
      </c>
      <c r="I5809" s="89" t="str">
        <f>_xlfn.XLOOKUP(O5809,匹配表1065!T:T,匹配表1065!X:X)</f>
        <v>PME2032</v>
      </c>
      <c r="J5809" s="95" t="s">
        <v>143</v>
      </c>
      <c r="K5809" s="89" cm="1">
        <f ca="1" t="array" ref="K5809:L5809">_xlfn.XLOOKUP(J5809,匹配表1065!Y:Y,匹配表1065!AA:AB)</f>
        <v>31</v>
      </c>
      <c r="L5809" s="89" t="str">
        <v>3个月以上</v>
      </c>
      <c r="M5809" s="89" t="s">
        <v>35</v>
      </c>
      <c r="N5809" s="109">
        <v>1</v>
      </c>
      <c r="O5809" s="93" t="str">
        <f>_xlfn.XLOOKUP(P5809,匹配表1065!U:U,匹配表1065!T:T)</f>
        <v>HO00001489</v>
      </c>
      <c r="P5809" s="94" t="s">
        <v>144</v>
      </c>
      <c r="Q5809" s="95" t="s">
        <v>336</v>
      </c>
      <c r="R5809" s="89" t="str">
        <f>_xlfn.XLOOKUP(Q5809,匹配表1065!L:L,匹配表1065!O:O)</f>
        <v>D</v>
      </c>
      <c r="S5809" s="93" t="str">
        <f>IFERROR(_xlfn.XLOOKUP(Q5809,匹配表1065!AI:AI,匹配表1065!AJ:AJ),"绿标")</f>
        <v>绿标</v>
      </c>
      <c r="T5809" s="93" t="str" cm="1">
        <f t="array" ref="T5809:U5809">_xlfn.XLOOKUP(Q5809,匹配表1065!L:L,匹配表1065!M:N)</f>
        <v>抑郁焦虑</v>
      </c>
      <c r="U5809" s="94" t="str">
        <v>精神心理科</v>
      </c>
      <c r="V5809" s="95" t="s">
        <v>70</v>
      </c>
      <c r="W5809" s="93">
        <f>_xlfn.XLOOKUP(M5809,匹配表1065!D:D,匹配表1065!F:F)*N5809</f>
        <v>4</v>
      </c>
    </row>
    <row r="5810" customHeight="1" spans="1:23">
      <c r="A5810" s="94" t="s">
        <v>877</v>
      </c>
      <c r="B5810" s="106">
        <v>46225</v>
      </c>
      <c r="C5810" s="91" t="str">
        <f t="shared" si="182"/>
        <v>7月第4周</v>
      </c>
      <c r="D5810" s="94" t="s">
        <v>937</v>
      </c>
      <c r="E5810" s="89" t="str">
        <f t="shared" si="183"/>
        <v>7月第4周--周3</v>
      </c>
      <c r="F5810" s="95" t="s">
        <v>27</v>
      </c>
      <c r="G5810" s="95" t="s">
        <v>136</v>
      </c>
      <c r="H5810" s="92" t="str">
        <f>_xlfn.XLOOKUP(O5810,匹配表1065!T:T,匹配表1065!W:W)</f>
        <v>青岛市</v>
      </c>
      <c r="I5810" s="89" t="str">
        <f>_xlfn.XLOOKUP(O5810,匹配表1065!T:T,匹配表1065!X:X)</f>
        <v>PME2032</v>
      </c>
      <c r="J5810" s="95" t="s">
        <v>143</v>
      </c>
      <c r="K5810" s="89" cm="1">
        <f ca="1" t="array" ref="K5810:L5810">_xlfn.XLOOKUP(J5810,匹配表1065!Y:Y,匹配表1065!AA:AB)</f>
        <v>31</v>
      </c>
      <c r="L5810" s="89" t="str">
        <v>3个月以上</v>
      </c>
      <c r="M5810" s="89" t="s">
        <v>55</v>
      </c>
      <c r="N5810" s="109">
        <v>1</v>
      </c>
      <c r="O5810" s="93" t="str">
        <f>_xlfn.XLOOKUP(P5810,匹配表1065!U:U,匹配表1065!T:T)</f>
        <v>HO00001482</v>
      </c>
      <c r="P5810" s="94" t="s">
        <v>146</v>
      </c>
      <c r="Q5810" s="95" t="s">
        <v>299</v>
      </c>
      <c r="R5810" s="89" t="str">
        <f>_xlfn.XLOOKUP(Q5810,匹配表1065!L:L,匹配表1065!O:O)</f>
        <v>C</v>
      </c>
      <c r="S5810" s="93" t="str">
        <f>IFERROR(_xlfn.XLOOKUP(Q5810,匹配表1065!AI:AI,匹配表1065!AJ:AJ),"绿标")</f>
        <v>绿标</v>
      </c>
      <c r="T5810" s="93" t="str" cm="1">
        <f t="array" ref="T5810:U5810">_xlfn.XLOOKUP(Q5810,匹配表1065!L:L,匹配表1065!M:N)</f>
        <v>眩晕</v>
      </c>
      <c r="U5810" s="94" t="str">
        <v>耳鼻喉科</v>
      </c>
      <c r="V5810" s="95" t="s">
        <v>100</v>
      </c>
      <c r="W5810" s="93">
        <f>_xlfn.XLOOKUP(M5810,匹配表1065!D:D,匹配表1065!F:F)*N5810</f>
        <v>8</v>
      </c>
    </row>
    <row r="5811" customHeight="1" spans="1:23">
      <c r="A5811" s="94" t="s">
        <v>877</v>
      </c>
      <c r="B5811" s="106">
        <v>46225</v>
      </c>
      <c r="C5811" s="91" t="str">
        <f t="shared" si="182"/>
        <v>7月第4周</v>
      </c>
      <c r="D5811" s="94" t="s">
        <v>937</v>
      </c>
      <c r="E5811" s="89" t="str">
        <f t="shared" si="183"/>
        <v>7月第4周--周3</v>
      </c>
      <c r="F5811" s="95" t="s">
        <v>27</v>
      </c>
      <c r="G5811" s="95" t="s">
        <v>136</v>
      </c>
      <c r="H5811" s="92" t="str">
        <f>_xlfn.XLOOKUP(O5811,匹配表1065!T:T,匹配表1065!W:W)</f>
        <v>青岛市</v>
      </c>
      <c r="I5811" s="89" t="str">
        <f>_xlfn.XLOOKUP(O5811,匹配表1065!T:T,匹配表1065!X:X)</f>
        <v>PME2032</v>
      </c>
      <c r="J5811" s="95" t="s">
        <v>143</v>
      </c>
      <c r="K5811" s="89" cm="1">
        <f ca="1" t="array" ref="K5811:L5811">_xlfn.XLOOKUP(J5811,匹配表1065!Y:Y,匹配表1065!AA:AB)</f>
        <v>31</v>
      </c>
      <c r="L5811" s="89" t="str">
        <v>3个月以上</v>
      </c>
      <c r="M5811" s="89" t="s">
        <v>30</v>
      </c>
      <c r="N5811" s="109">
        <v>1</v>
      </c>
      <c r="O5811" s="93" t="str">
        <f>_xlfn.XLOOKUP(P5811,匹配表1065!U:U,匹配表1065!T:T)</f>
        <v>HO00001482</v>
      </c>
      <c r="P5811" s="94" t="s">
        <v>146</v>
      </c>
      <c r="Q5811" s="95" t="s">
        <v>149</v>
      </c>
      <c r="R5811" s="89" t="str">
        <f>_xlfn.XLOOKUP(Q5811,匹配表1065!L:L,匹配表1065!O:O)</f>
        <v>B</v>
      </c>
      <c r="S5811" s="93" t="str">
        <f>IFERROR(_xlfn.XLOOKUP(Q5811,匹配表1065!AI:AI,匹配表1065!AJ:AJ),"绿标")</f>
        <v>红标</v>
      </c>
      <c r="T5811" s="93" t="str" cm="1">
        <f t="array" ref="T5811:U5811">_xlfn.XLOOKUP(Q5811,匹配表1065!L:L,匹配表1065!M:N)</f>
        <v>脑血管</v>
      </c>
      <c r="U5811" s="94" t="str">
        <v>神经内科</v>
      </c>
      <c r="V5811" s="95" t="s">
        <v>933</v>
      </c>
      <c r="W5811" s="93">
        <f>_xlfn.XLOOKUP(M5811,匹配表1065!D:D,匹配表1065!F:F)*N5811</f>
        <v>12</v>
      </c>
    </row>
    <row r="5812" customHeight="1" spans="1:23">
      <c r="A5812" s="94" t="s">
        <v>877</v>
      </c>
      <c r="B5812" s="106">
        <v>46225</v>
      </c>
      <c r="C5812" s="91" t="str">
        <f t="shared" si="182"/>
        <v>7月第4周</v>
      </c>
      <c r="D5812" s="94" t="s">
        <v>937</v>
      </c>
      <c r="E5812" s="89" t="str">
        <f t="shared" si="183"/>
        <v>7月第4周--周3</v>
      </c>
      <c r="F5812" s="95" t="s">
        <v>27</v>
      </c>
      <c r="G5812" s="95" t="s">
        <v>136</v>
      </c>
      <c r="H5812" s="92" t="str">
        <f>_xlfn.XLOOKUP(O5812,匹配表1065!T:T,匹配表1065!W:W)</f>
        <v>青岛市</v>
      </c>
      <c r="I5812" s="89" t="str">
        <f>_xlfn.XLOOKUP(O5812,匹配表1065!T:T,匹配表1065!X:X)</f>
        <v>PME2031</v>
      </c>
      <c r="J5812" s="95" t="s">
        <v>155</v>
      </c>
      <c r="K5812" s="89" cm="1">
        <f ca="1" t="array" ref="K5812:L5812">_xlfn.XLOOKUP(J5812,匹配表1065!Y:Y,匹配表1065!AA:AB)</f>
        <v>31</v>
      </c>
      <c r="L5812" s="89" t="str">
        <v>3个月以上</v>
      </c>
      <c r="M5812" s="89" t="s">
        <v>202</v>
      </c>
      <c r="N5812" s="109">
        <v>1</v>
      </c>
      <c r="O5812" s="93" t="str">
        <f>_xlfn.XLOOKUP(P5812,匹配表1065!U:U,匹配表1065!T:T)</f>
        <v>HO00072793</v>
      </c>
      <c r="P5812" s="94" t="s">
        <v>159</v>
      </c>
      <c r="Q5812" s="95" t="s">
        <v>160</v>
      </c>
      <c r="R5812" s="89" t="str">
        <f>_xlfn.XLOOKUP(Q5812,匹配表1065!L:L,匹配表1065!O:O)</f>
        <v>A</v>
      </c>
      <c r="S5812" s="93" t="str">
        <f>IFERROR(_xlfn.XLOOKUP(Q5812,匹配表1065!AI:AI,匹配表1065!AJ:AJ),"绿标")</f>
        <v>红标</v>
      </c>
      <c r="T5812" s="93" t="str" cm="1">
        <f t="array" ref="T5812:U5812">_xlfn.XLOOKUP(Q5812,匹配表1065!L:L,匹配表1065!M:N)</f>
        <v>头痛</v>
      </c>
      <c r="U5812" s="94" t="str">
        <v>神经内科</v>
      </c>
      <c r="V5812" s="95" t="s">
        <v>67</v>
      </c>
      <c r="W5812" s="93">
        <f>_xlfn.XLOOKUP(M5812,匹配表1065!D:D,匹配表1065!F:F)*N5812</f>
        <v>16</v>
      </c>
    </row>
    <row r="5813" customHeight="1" spans="1:23">
      <c r="A5813" s="94" t="s">
        <v>877</v>
      </c>
      <c r="B5813" s="106">
        <v>46225</v>
      </c>
      <c r="C5813" s="91" t="str">
        <f t="shared" ref="C5813:C5876" si="184">MONTH(B5813)&amp;TEXT(WEEKNUM(B5813,2)-WEEKNUM(B5813+1-DAY(B5813),2)+1,"月第0周")</f>
        <v>7月第4周</v>
      </c>
      <c r="D5813" s="94" t="s">
        <v>937</v>
      </c>
      <c r="E5813" s="89" t="str">
        <f t="shared" ref="E5813:E5876" si="185">D5813&amp;"--"&amp;"周"&amp;WEEKDAY(B5813,2)</f>
        <v>7月第4周--周3</v>
      </c>
      <c r="F5813" s="95" t="s">
        <v>27</v>
      </c>
      <c r="G5813" s="95" t="s">
        <v>136</v>
      </c>
      <c r="H5813" s="92" t="str">
        <f>_xlfn.XLOOKUP(O5813,匹配表1065!T:T,匹配表1065!W:W)</f>
        <v>青岛市</v>
      </c>
      <c r="I5813" s="89" t="str">
        <f>_xlfn.XLOOKUP(O5813,匹配表1065!T:T,匹配表1065!X:X)</f>
        <v>PME2031</v>
      </c>
      <c r="J5813" s="95" t="s">
        <v>155</v>
      </c>
      <c r="K5813" s="89" cm="1">
        <f ca="1" t="array" ref="K5813:L5813">_xlfn.XLOOKUP(J5813,匹配表1065!Y:Y,匹配表1065!AA:AB)</f>
        <v>31</v>
      </c>
      <c r="L5813" s="89" t="str">
        <v>3个月以上</v>
      </c>
      <c r="M5813" s="89" t="s">
        <v>30</v>
      </c>
      <c r="N5813" s="109">
        <v>1</v>
      </c>
      <c r="O5813" s="93" t="str">
        <f>_xlfn.XLOOKUP(P5813,匹配表1065!U:U,匹配表1065!T:T)</f>
        <v>HO00001478</v>
      </c>
      <c r="P5813" s="94" t="s">
        <v>156</v>
      </c>
      <c r="Q5813" s="95" t="s">
        <v>157</v>
      </c>
      <c r="R5813" s="89" t="str">
        <f>_xlfn.XLOOKUP(Q5813,匹配表1065!L:L,匹配表1065!O:O)</f>
        <v>A</v>
      </c>
      <c r="S5813" s="93" t="str">
        <f>IFERROR(_xlfn.XLOOKUP(Q5813,匹配表1065!AI:AI,匹配表1065!AJ:AJ),"绿标")</f>
        <v>红标</v>
      </c>
      <c r="T5813" s="93" t="str" cm="1">
        <f t="array" ref="T5813:U5813">_xlfn.XLOOKUP(Q5813,匹配表1065!L:L,匹配表1065!M:N)</f>
        <v>头痛</v>
      </c>
      <c r="U5813" s="94" t="str">
        <v>神经内科</v>
      </c>
      <c r="V5813" s="95" t="s">
        <v>42</v>
      </c>
      <c r="W5813" s="93">
        <f>_xlfn.XLOOKUP(M5813,匹配表1065!D:D,匹配表1065!F:F)*N5813</f>
        <v>12</v>
      </c>
    </row>
    <row r="5814" customHeight="1" spans="1:23">
      <c r="A5814" s="94" t="s">
        <v>877</v>
      </c>
      <c r="B5814" s="106">
        <v>46225</v>
      </c>
      <c r="C5814" s="91" t="str">
        <f t="shared" si="184"/>
        <v>7月第4周</v>
      </c>
      <c r="D5814" s="94" t="s">
        <v>937</v>
      </c>
      <c r="E5814" s="89" t="str">
        <f t="shared" si="185"/>
        <v>7月第4周--周3</v>
      </c>
      <c r="F5814" s="95" t="s">
        <v>27</v>
      </c>
      <c r="G5814" s="95" t="s">
        <v>136</v>
      </c>
      <c r="H5814" s="92" t="str">
        <f>_xlfn.XLOOKUP(O5814,匹配表1065!T:T,匹配表1065!W:W)</f>
        <v>青岛市</v>
      </c>
      <c r="I5814" s="89" t="str">
        <f>_xlfn.XLOOKUP(O5814,匹配表1065!T:T,匹配表1065!X:X)</f>
        <v>PME2031</v>
      </c>
      <c r="J5814" s="95" t="s">
        <v>155</v>
      </c>
      <c r="K5814" s="89" cm="1">
        <f ca="1" t="array" ref="K5814:L5814">_xlfn.XLOOKUP(J5814,匹配表1065!Y:Y,匹配表1065!AA:AB)</f>
        <v>31</v>
      </c>
      <c r="L5814" s="89" t="str">
        <v>3个月以上</v>
      </c>
      <c r="M5814" s="89" t="s">
        <v>35</v>
      </c>
      <c r="N5814" s="109">
        <v>1</v>
      </c>
      <c r="O5814" s="93" t="str">
        <f>_xlfn.XLOOKUP(P5814,匹配表1065!U:U,匹配表1065!T:T)</f>
        <v>HO00001478</v>
      </c>
      <c r="P5814" s="94" t="s">
        <v>156</v>
      </c>
      <c r="Q5814" s="95" t="s">
        <v>158</v>
      </c>
      <c r="R5814" s="89" t="str">
        <f>_xlfn.XLOOKUP(Q5814,匹配表1065!L:L,匹配表1065!O:O)</f>
        <v>C</v>
      </c>
      <c r="S5814" s="93" t="str">
        <f>IFERROR(_xlfn.XLOOKUP(Q5814,匹配表1065!AI:AI,匹配表1065!AJ:AJ),"绿标")</f>
        <v>绿标</v>
      </c>
      <c r="T5814" s="93" t="str" cm="1">
        <f t="array" ref="T5814:U5814">_xlfn.XLOOKUP(Q5814,匹配表1065!L:L,匹配表1065!M:N)</f>
        <v>眩晕</v>
      </c>
      <c r="U5814" s="94" t="str">
        <v>耳鼻喉科</v>
      </c>
      <c r="V5814" s="95" t="s">
        <v>100</v>
      </c>
      <c r="W5814" s="93">
        <f>_xlfn.XLOOKUP(M5814,匹配表1065!D:D,匹配表1065!F:F)*N5814</f>
        <v>4</v>
      </c>
    </row>
    <row r="5815" customHeight="1" spans="1:23">
      <c r="A5815" s="94" t="s">
        <v>877</v>
      </c>
      <c r="B5815" s="106">
        <v>46225</v>
      </c>
      <c r="C5815" s="91" t="str">
        <f t="shared" si="184"/>
        <v>7月第4周</v>
      </c>
      <c r="D5815" s="94" t="s">
        <v>937</v>
      </c>
      <c r="E5815" s="89" t="str">
        <f t="shared" si="185"/>
        <v>7月第4周--周3</v>
      </c>
      <c r="F5815" s="95" t="s">
        <v>27</v>
      </c>
      <c r="G5815" s="95" t="s">
        <v>136</v>
      </c>
      <c r="H5815" s="92" t="str">
        <f>_xlfn.XLOOKUP(O5815,匹配表1065!T:T,匹配表1065!W:W)</f>
        <v>青岛市</v>
      </c>
      <c r="I5815" s="89" t="str">
        <f>_xlfn.XLOOKUP(O5815,匹配表1065!T:T,匹配表1065!X:X)</f>
        <v>PME2035</v>
      </c>
      <c r="J5815" s="95" t="s">
        <v>150</v>
      </c>
      <c r="K5815" s="89" cm="1">
        <f ca="1" t="array" ref="K5815:L5815">_xlfn.XLOOKUP(J5815,匹配表1065!Y:Y,匹配表1065!AA:AB)</f>
        <v>8</v>
      </c>
      <c r="L5815" s="89" t="str">
        <v>3个月以上</v>
      </c>
      <c r="M5815" s="89" t="s">
        <v>30</v>
      </c>
      <c r="N5815" s="109">
        <v>1</v>
      </c>
      <c r="O5815" s="93" t="str">
        <f>_xlfn.XLOOKUP(P5815,匹配表1065!U:U,匹配表1065!T:T)</f>
        <v>HO00001476</v>
      </c>
      <c r="P5815" s="94" t="s">
        <v>151</v>
      </c>
      <c r="Q5815" s="95" t="s">
        <v>152</v>
      </c>
      <c r="R5815" s="89" t="str">
        <f>_xlfn.XLOOKUP(Q5815,匹配表1065!L:L,匹配表1065!O:O)</f>
        <v>C</v>
      </c>
      <c r="S5815" s="93" t="str">
        <f>IFERROR(_xlfn.XLOOKUP(Q5815,匹配表1065!AI:AI,匹配表1065!AJ:AJ),"绿标")</f>
        <v>红标</v>
      </c>
      <c r="T5815" s="93" t="str" cm="1">
        <f t="array" ref="T5815:U5815">_xlfn.XLOOKUP(Q5815,匹配表1065!L:L,匹配表1065!M:N)</f>
        <v>眩晕</v>
      </c>
      <c r="U5815" s="94" t="str">
        <v>神经内科</v>
      </c>
      <c r="V5815" s="95" t="s">
        <v>933</v>
      </c>
      <c r="W5815" s="93">
        <f>_xlfn.XLOOKUP(M5815,匹配表1065!D:D,匹配表1065!F:F)*N5815</f>
        <v>12</v>
      </c>
    </row>
    <row r="5816" customHeight="1" spans="1:23">
      <c r="A5816" s="94" t="s">
        <v>877</v>
      </c>
      <c r="B5816" s="106">
        <v>46225</v>
      </c>
      <c r="C5816" s="91" t="str">
        <f t="shared" si="184"/>
        <v>7月第4周</v>
      </c>
      <c r="D5816" s="94" t="s">
        <v>937</v>
      </c>
      <c r="E5816" s="89" t="str">
        <f t="shared" si="185"/>
        <v>7月第4周--周3</v>
      </c>
      <c r="F5816" s="95" t="s">
        <v>27</v>
      </c>
      <c r="G5816" s="95" t="s">
        <v>136</v>
      </c>
      <c r="H5816" s="92" t="str">
        <f>_xlfn.XLOOKUP(O5816,匹配表1065!T:T,匹配表1065!W:W)</f>
        <v>青岛市</v>
      </c>
      <c r="I5816" s="89" t="str">
        <f>_xlfn.XLOOKUP(O5816,匹配表1065!T:T,匹配表1065!X:X)</f>
        <v>PME2035</v>
      </c>
      <c r="J5816" s="95" t="s">
        <v>150</v>
      </c>
      <c r="K5816" s="89" cm="1">
        <f ca="1" t="array" ref="K5816:L5816">_xlfn.XLOOKUP(J5816,匹配表1065!Y:Y,匹配表1065!AA:AB)</f>
        <v>8</v>
      </c>
      <c r="L5816" s="89" t="str">
        <v>3个月以上</v>
      </c>
      <c r="M5816" s="89" t="s">
        <v>35</v>
      </c>
      <c r="N5816" s="109">
        <v>1</v>
      </c>
      <c r="O5816" s="93" t="str">
        <f>_xlfn.XLOOKUP(P5816,匹配表1065!U:U,匹配表1065!T:T)</f>
        <v>HO00001483</v>
      </c>
      <c r="P5816" s="94" t="s">
        <v>259</v>
      </c>
      <c r="Q5816" s="95" t="s">
        <v>397</v>
      </c>
      <c r="R5816" s="89" t="str">
        <f>_xlfn.XLOOKUP(Q5816,匹配表1065!L:L,匹配表1065!O:O)</f>
        <v>C</v>
      </c>
      <c r="S5816" s="93" t="str">
        <f>IFERROR(_xlfn.XLOOKUP(Q5816,匹配表1065!AI:AI,匹配表1065!AJ:AJ),"绿标")</f>
        <v>绿标</v>
      </c>
      <c r="T5816" s="93" t="str" cm="1">
        <f t="array" ref="T5816:U5816">_xlfn.XLOOKUP(Q5816,匹配表1065!L:L,匹配表1065!M:N)</f>
        <v>眩晕</v>
      </c>
      <c r="U5816" s="94" t="str">
        <v>神经内科</v>
      </c>
      <c r="V5816" s="95" t="s">
        <v>33</v>
      </c>
      <c r="W5816" s="93">
        <f>_xlfn.XLOOKUP(M5816,匹配表1065!D:D,匹配表1065!F:F)*N5816</f>
        <v>4</v>
      </c>
    </row>
    <row r="5817" customHeight="1" spans="1:23">
      <c r="A5817" s="94" t="s">
        <v>877</v>
      </c>
      <c r="B5817" s="106">
        <v>46225</v>
      </c>
      <c r="C5817" s="91" t="str">
        <f t="shared" si="184"/>
        <v>7月第4周</v>
      </c>
      <c r="D5817" s="94" t="s">
        <v>937</v>
      </c>
      <c r="E5817" s="89" t="str">
        <f t="shared" si="185"/>
        <v>7月第4周--周3</v>
      </c>
      <c r="F5817" s="95" t="s">
        <v>27</v>
      </c>
      <c r="G5817" s="95" t="s">
        <v>136</v>
      </c>
      <c r="H5817" s="92" t="str">
        <f>_xlfn.XLOOKUP(O5817,匹配表1065!T:T,匹配表1065!W:W)</f>
        <v>青岛市</v>
      </c>
      <c r="I5817" s="89" t="str">
        <f>_xlfn.XLOOKUP(O5817,匹配表1065!T:T,匹配表1065!X:X)</f>
        <v>PME2035</v>
      </c>
      <c r="J5817" s="95" t="s">
        <v>150</v>
      </c>
      <c r="K5817" s="89" cm="1">
        <f ca="1" t="array" ref="K5817:L5817">_xlfn.XLOOKUP(J5817,匹配表1065!Y:Y,匹配表1065!AA:AB)</f>
        <v>8</v>
      </c>
      <c r="L5817" s="89" t="str">
        <v>3个月以上</v>
      </c>
      <c r="M5817" s="89" t="s">
        <v>35</v>
      </c>
      <c r="N5817" s="109">
        <v>1</v>
      </c>
      <c r="O5817" s="93" t="str">
        <f>_xlfn.XLOOKUP(P5817,匹配表1065!U:U,匹配表1065!T:T)</f>
        <v>HO00001483</v>
      </c>
      <c r="P5817" s="94" t="s">
        <v>259</v>
      </c>
      <c r="Q5817" s="95" t="s">
        <v>437</v>
      </c>
      <c r="R5817" s="89" t="str">
        <f>_xlfn.XLOOKUP(Q5817,匹配表1065!L:L,匹配表1065!O:O)</f>
        <v>C</v>
      </c>
      <c r="S5817" s="93" t="str">
        <f>IFERROR(_xlfn.XLOOKUP(Q5817,匹配表1065!AI:AI,匹配表1065!AJ:AJ),"绿标")</f>
        <v>红标</v>
      </c>
      <c r="T5817" s="93" t="str" cm="1">
        <f t="array" ref="T5817:U5817">_xlfn.XLOOKUP(Q5817,匹配表1065!L:L,匹配表1065!M:N)</f>
        <v>眩晕</v>
      </c>
      <c r="U5817" s="94" t="str">
        <v>耳鼻喉科</v>
      </c>
      <c r="V5817" s="95" t="s">
        <v>100</v>
      </c>
      <c r="W5817" s="93">
        <f>_xlfn.XLOOKUP(M5817,匹配表1065!D:D,匹配表1065!F:F)*N5817</f>
        <v>4</v>
      </c>
    </row>
    <row r="5818" customHeight="1" spans="1:23">
      <c r="A5818" s="94" t="s">
        <v>877</v>
      </c>
      <c r="B5818" s="106">
        <v>46225</v>
      </c>
      <c r="C5818" s="91" t="str">
        <f t="shared" si="184"/>
        <v>7月第4周</v>
      </c>
      <c r="D5818" s="94" t="s">
        <v>937</v>
      </c>
      <c r="E5818" s="89" t="str">
        <f t="shared" si="185"/>
        <v>7月第4周--周3</v>
      </c>
      <c r="F5818" s="95" t="s">
        <v>27</v>
      </c>
      <c r="G5818" s="95" t="s">
        <v>136</v>
      </c>
      <c r="H5818" s="92" t="str">
        <f>_xlfn.XLOOKUP(O5818,匹配表1065!T:T,匹配表1065!W:W)</f>
        <v>潍坊市</v>
      </c>
      <c r="I5818" s="89" t="str">
        <f>_xlfn.XLOOKUP(O5818,匹配表1065!T:T,匹配表1065!X:X)</f>
        <v>PME2036</v>
      </c>
      <c r="J5818" s="95" t="s">
        <v>161</v>
      </c>
      <c r="K5818" s="89" cm="1">
        <f ca="1" t="array" ref="K5818:L5818">_xlfn.XLOOKUP(J5818,匹配表1065!Y:Y,匹配表1065!AA:AB)</f>
        <v>1519</v>
      </c>
      <c r="L5818" s="89" t="str">
        <v>3个月以上</v>
      </c>
      <c r="M5818" s="89" t="s">
        <v>30</v>
      </c>
      <c r="N5818" s="109">
        <v>1</v>
      </c>
      <c r="O5818" s="93" t="str">
        <f>_xlfn.XLOOKUP(P5818,匹配表1065!U:U,匹配表1065!T:T)</f>
        <v>HO00001521</v>
      </c>
      <c r="P5818" s="94" t="s">
        <v>162</v>
      </c>
      <c r="Q5818" s="95" t="s">
        <v>255</v>
      </c>
      <c r="R5818" s="89" t="str">
        <f>_xlfn.XLOOKUP(Q5818,匹配表1065!L:L,匹配表1065!O:O)</f>
        <v>C</v>
      </c>
      <c r="S5818" s="93" t="str">
        <f>IFERROR(_xlfn.XLOOKUP(Q5818,匹配表1065!AI:AI,匹配表1065!AJ:AJ),"绿标")</f>
        <v>黑标</v>
      </c>
      <c r="T5818" s="93" t="str" cm="1">
        <f t="array" ref="T5818:U5818">_xlfn.XLOOKUP(Q5818,匹配表1065!L:L,匹配表1065!M:N)</f>
        <v>眩晕</v>
      </c>
      <c r="U5818" s="94" t="str">
        <v>耳鼻喉科</v>
      </c>
      <c r="V5818" s="95" t="s">
        <v>100</v>
      </c>
      <c r="W5818" s="93">
        <f>_xlfn.XLOOKUP(M5818,匹配表1065!D:D,匹配表1065!F:F)*N5818</f>
        <v>12</v>
      </c>
    </row>
    <row r="5819" customHeight="1" spans="1:23">
      <c r="A5819" s="94" t="s">
        <v>877</v>
      </c>
      <c r="B5819" s="106">
        <v>46225</v>
      </c>
      <c r="C5819" s="91" t="str">
        <f t="shared" si="184"/>
        <v>7月第4周</v>
      </c>
      <c r="D5819" s="94" t="s">
        <v>937</v>
      </c>
      <c r="E5819" s="89" t="str">
        <f t="shared" si="185"/>
        <v>7月第4周--周3</v>
      </c>
      <c r="F5819" s="95" t="s">
        <v>27</v>
      </c>
      <c r="G5819" s="95" t="s">
        <v>136</v>
      </c>
      <c r="H5819" s="92" t="str">
        <f>_xlfn.XLOOKUP(O5819,匹配表1065!T:T,匹配表1065!W:W)</f>
        <v>潍坊市</v>
      </c>
      <c r="I5819" s="89" t="str">
        <f>_xlfn.XLOOKUP(O5819,匹配表1065!T:T,匹配表1065!X:X)</f>
        <v>PME2036</v>
      </c>
      <c r="J5819" s="95" t="s">
        <v>161</v>
      </c>
      <c r="K5819" s="89" cm="1">
        <f ca="1" t="array" ref="K5819:L5819">_xlfn.XLOOKUP(J5819,匹配表1065!Y:Y,匹配表1065!AA:AB)</f>
        <v>1519</v>
      </c>
      <c r="L5819" s="89" t="str">
        <v>3个月以上</v>
      </c>
      <c r="M5819" s="89" t="s">
        <v>30</v>
      </c>
      <c r="N5819" s="109">
        <v>1</v>
      </c>
      <c r="O5819" s="93" t="str">
        <f>_xlfn.XLOOKUP(P5819,匹配表1065!U:U,匹配表1065!T:T)</f>
        <v>HO00001498</v>
      </c>
      <c r="P5819" s="94" t="s">
        <v>337</v>
      </c>
      <c r="Q5819" s="95" t="s">
        <v>338</v>
      </c>
      <c r="R5819" s="89" t="str">
        <f>_xlfn.XLOOKUP(Q5819,匹配表1065!L:L,匹配表1065!O:O)</f>
        <v>C</v>
      </c>
      <c r="S5819" s="93" t="str">
        <f>IFERROR(_xlfn.XLOOKUP(Q5819,匹配表1065!AI:AI,匹配表1065!AJ:AJ),"绿标")</f>
        <v>绿标</v>
      </c>
      <c r="T5819" s="93" t="str" cm="1">
        <f t="array" ref="T5819:U5819">_xlfn.XLOOKUP(Q5819,匹配表1065!L:L,匹配表1065!M:N)</f>
        <v>眩晕</v>
      </c>
      <c r="U5819" s="94" t="str">
        <v>神经内科</v>
      </c>
      <c r="V5819" s="95" t="s">
        <v>100</v>
      </c>
      <c r="W5819" s="93">
        <f>_xlfn.XLOOKUP(M5819,匹配表1065!D:D,匹配表1065!F:F)*N5819</f>
        <v>12</v>
      </c>
    </row>
    <row r="5820" customHeight="1" spans="1:23">
      <c r="A5820" s="94" t="s">
        <v>877</v>
      </c>
      <c r="B5820" s="106">
        <v>46225</v>
      </c>
      <c r="C5820" s="91" t="str">
        <f t="shared" si="184"/>
        <v>7月第4周</v>
      </c>
      <c r="D5820" s="94" t="s">
        <v>937</v>
      </c>
      <c r="E5820" s="89" t="str">
        <f t="shared" si="185"/>
        <v>7月第4周--周3</v>
      </c>
      <c r="F5820" s="95" t="s">
        <v>27</v>
      </c>
      <c r="G5820" s="95" t="s">
        <v>136</v>
      </c>
      <c r="H5820" s="92" t="str">
        <f>_xlfn.XLOOKUP(O5820,匹配表1065!T:T,匹配表1065!W:W)</f>
        <v>烟台市</v>
      </c>
      <c r="I5820" s="89" t="str">
        <f>_xlfn.XLOOKUP(O5820,匹配表1065!T:T,匹配表1065!X:X)</f>
        <v>PME2034</v>
      </c>
      <c r="J5820" s="95" t="s">
        <v>501</v>
      </c>
      <c r="K5820" s="89" cm="1">
        <f ca="1" t="array" ref="K5820:L5820">_xlfn.XLOOKUP(J5820,匹配表1065!Y:Y,匹配表1065!AA:AB)</f>
        <v>4</v>
      </c>
      <c r="L5820" s="89" t="str">
        <v>3个月以上</v>
      </c>
      <c r="M5820" s="89" t="s">
        <v>30</v>
      </c>
      <c r="N5820" s="109">
        <v>1</v>
      </c>
      <c r="O5820" s="93" t="str">
        <f>_xlfn.XLOOKUP(P5820,匹配表1065!U:U,匹配表1065!T:T)</f>
        <v>HO00001518</v>
      </c>
      <c r="P5820" s="94" t="s">
        <v>824</v>
      </c>
      <c r="Q5820" s="95" t="s">
        <v>825</v>
      </c>
      <c r="R5820" s="89" t="str">
        <f>_xlfn.XLOOKUP(Q5820,匹配表1065!L:L,匹配表1065!O:O)</f>
        <v>B</v>
      </c>
      <c r="S5820" s="93" t="str">
        <f>IFERROR(_xlfn.XLOOKUP(Q5820,匹配表1065!AI:AI,匹配表1065!AJ:AJ),"绿标")</f>
        <v>绿标</v>
      </c>
      <c r="T5820" s="93" t="str" cm="1">
        <f t="array" ref="T5820:U5820">_xlfn.XLOOKUP(Q5820,匹配表1065!L:L,匹配表1065!M:N)</f>
        <v>脑血管</v>
      </c>
      <c r="U5820" s="94" t="str">
        <v>神经内科</v>
      </c>
      <c r="V5820" s="95" t="s">
        <v>67</v>
      </c>
      <c r="W5820" s="93">
        <f>_xlfn.XLOOKUP(M5820,匹配表1065!D:D,匹配表1065!F:F)*N5820</f>
        <v>12</v>
      </c>
    </row>
    <row r="5821" customHeight="1" spans="1:23">
      <c r="A5821" s="94" t="s">
        <v>877</v>
      </c>
      <c r="B5821" s="106">
        <v>46225</v>
      </c>
      <c r="C5821" s="91" t="str">
        <f t="shared" si="184"/>
        <v>7月第4周</v>
      </c>
      <c r="D5821" s="94" t="s">
        <v>937</v>
      </c>
      <c r="E5821" s="89" t="str">
        <f t="shared" si="185"/>
        <v>7月第4周--周3</v>
      </c>
      <c r="F5821" s="95" t="s">
        <v>27</v>
      </c>
      <c r="G5821" s="95" t="s">
        <v>136</v>
      </c>
      <c r="H5821" s="92" t="str">
        <f>_xlfn.XLOOKUP(O5821,匹配表1065!T:T,匹配表1065!W:W)</f>
        <v>威海市</v>
      </c>
      <c r="I5821" s="89" t="str">
        <f>_xlfn.XLOOKUP(O5821,匹配表1065!T:T,匹配表1065!X:X)</f>
        <v>PME2033</v>
      </c>
      <c r="J5821" s="95" t="s">
        <v>137</v>
      </c>
      <c r="K5821" s="89" cm="1">
        <f ca="1" t="array" ref="K5821:L5821">_xlfn.XLOOKUP(J5821,匹配表1065!Y:Y,匹配表1065!AA:AB)</f>
        <v>10</v>
      </c>
      <c r="L5821" s="89" t="str">
        <v>3个月以上</v>
      </c>
      <c r="M5821" s="89" t="s">
        <v>55</v>
      </c>
      <c r="N5821" s="109">
        <v>1</v>
      </c>
      <c r="O5821" s="93" t="str">
        <f>_xlfn.XLOOKUP(P5821,匹配表1065!U:U,匹配表1065!T:T)</f>
        <v>HO00001513</v>
      </c>
      <c r="P5821" s="94" t="s">
        <v>622</v>
      </c>
      <c r="Q5821" s="95" t="s">
        <v>623</v>
      </c>
      <c r="R5821" s="89" t="str">
        <f>_xlfn.XLOOKUP(Q5821,匹配表1065!L:L,匹配表1065!O:O)</f>
        <v>A</v>
      </c>
      <c r="S5821" s="93" t="str">
        <f>IFERROR(_xlfn.XLOOKUP(Q5821,匹配表1065!AI:AI,匹配表1065!AJ:AJ),"绿标")</f>
        <v>绿标</v>
      </c>
      <c r="T5821" s="93" t="str" cm="1">
        <f t="array" ref="T5821:U5821">_xlfn.XLOOKUP(Q5821,匹配表1065!L:L,匹配表1065!M:N)</f>
        <v>头痛</v>
      </c>
      <c r="U5821" s="94" t="str">
        <v>神经内科</v>
      </c>
      <c r="V5821" s="95" t="s">
        <v>42</v>
      </c>
      <c r="W5821" s="93">
        <f>_xlfn.XLOOKUP(M5821,匹配表1065!D:D,匹配表1065!F:F)*N5821</f>
        <v>8</v>
      </c>
    </row>
    <row r="5822" customHeight="1" spans="1:23">
      <c r="A5822" s="94" t="s">
        <v>877</v>
      </c>
      <c r="B5822" s="106">
        <v>46225</v>
      </c>
      <c r="C5822" s="91" t="str">
        <f t="shared" si="184"/>
        <v>7月第4周</v>
      </c>
      <c r="D5822" s="94" t="s">
        <v>937</v>
      </c>
      <c r="E5822" s="89" t="str">
        <f t="shared" si="185"/>
        <v>7月第4周--周3</v>
      </c>
      <c r="F5822" s="95" t="s">
        <v>27</v>
      </c>
      <c r="G5822" s="89" t="s">
        <v>63</v>
      </c>
      <c r="H5822" s="92" t="str">
        <f>_xlfn.XLOOKUP(O5822,匹配表1065!T:T,匹配表1065!W:W)</f>
        <v>南京市</v>
      </c>
      <c r="I5822" s="89" t="str">
        <f>_xlfn.XLOOKUP(O5822,匹配表1065!T:T,匹配表1065!X:X)</f>
        <v>PME2001</v>
      </c>
      <c r="J5822" s="95" t="s">
        <v>64</v>
      </c>
      <c r="K5822" s="89" cm="1">
        <f ca="1" t="array" ref="K5822:L5822">_xlfn.XLOOKUP(J5822,匹配表1065!Y:Y,匹配表1065!AA:AB)</f>
        <v>31</v>
      </c>
      <c r="L5822" s="89" t="str">
        <v>3个月以上</v>
      </c>
      <c r="M5822" s="89" t="s">
        <v>30</v>
      </c>
      <c r="N5822" s="109">
        <v>2</v>
      </c>
      <c r="O5822" s="93" t="str">
        <f>_xlfn.XLOOKUP(P5822,匹配表1065!U:U,匹配表1065!T:T)</f>
        <v>HO00000958</v>
      </c>
      <c r="P5822" s="94" t="s">
        <v>65</v>
      </c>
      <c r="Q5822" s="95" t="s">
        <v>68</v>
      </c>
      <c r="R5822" s="89" t="str">
        <f>_xlfn.XLOOKUP(Q5822,匹配表1065!L:L,匹配表1065!O:O)</f>
        <v>A</v>
      </c>
      <c r="S5822" s="93" t="str">
        <f>IFERROR(_xlfn.XLOOKUP(Q5822,匹配表1065!AI:AI,匹配表1065!AJ:AJ),"绿标")</f>
        <v>红标</v>
      </c>
      <c r="T5822" s="93" t="str" cm="1">
        <f t="array" ref="T5822:U5822">_xlfn.XLOOKUP(Q5822,匹配表1065!L:L,匹配表1065!M:N)</f>
        <v>头痛</v>
      </c>
      <c r="U5822" s="94" t="str">
        <v>神经内科</v>
      </c>
      <c r="V5822" s="95" t="s">
        <v>33</v>
      </c>
      <c r="W5822" s="93">
        <f>_xlfn.XLOOKUP(M5822,匹配表1065!D:D,匹配表1065!F:F)*N5822</f>
        <v>24</v>
      </c>
    </row>
    <row r="5823" customHeight="1" spans="1:23">
      <c r="A5823" s="94" t="s">
        <v>877</v>
      </c>
      <c r="B5823" s="106">
        <v>46225</v>
      </c>
      <c r="C5823" s="91" t="str">
        <f t="shared" si="184"/>
        <v>7月第4周</v>
      </c>
      <c r="D5823" s="94" t="s">
        <v>937</v>
      </c>
      <c r="E5823" s="89" t="str">
        <f t="shared" si="185"/>
        <v>7月第4周--周3</v>
      </c>
      <c r="F5823" s="95" t="s">
        <v>27</v>
      </c>
      <c r="G5823" s="89" t="s">
        <v>63</v>
      </c>
      <c r="H5823" s="92" t="str">
        <f>_xlfn.XLOOKUP(O5823,匹配表1065!T:T,匹配表1065!W:W)</f>
        <v>南京市</v>
      </c>
      <c r="I5823" s="89" t="str">
        <f>_xlfn.XLOOKUP(O5823,匹配表1065!T:T,匹配表1065!X:X)</f>
        <v>PME2001</v>
      </c>
      <c r="J5823" s="95" t="s">
        <v>64</v>
      </c>
      <c r="K5823" s="89" cm="1">
        <f ca="1" t="array" ref="K5823:L5823">_xlfn.XLOOKUP(J5823,匹配表1065!Y:Y,匹配表1065!AA:AB)</f>
        <v>31</v>
      </c>
      <c r="L5823" s="89" t="str">
        <v>3个月以上</v>
      </c>
      <c r="M5823" s="89" t="s">
        <v>35</v>
      </c>
      <c r="N5823" s="109">
        <v>1</v>
      </c>
      <c r="O5823" s="93" t="str">
        <f>_xlfn.XLOOKUP(P5823,匹配表1065!U:U,匹配表1065!T:T)</f>
        <v>HO00000958</v>
      </c>
      <c r="P5823" s="94" t="s">
        <v>65</v>
      </c>
      <c r="Q5823" s="95" t="s">
        <v>435</v>
      </c>
      <c r="R5823" s="89" t="str">
        <f>_xlfn.XLOOKUP(Q5823,匹配表1065!L:L,匹配表1065!O:O)</f>
        <v>B</v>
      </c>
      <c r="S5823" s="93" t="str">
        <f>IFERROR(_xlfn.XLOOKUP(Q5823,匹配表1065!AI:AI,匹配表1065!AJ:AJ),"绿标")</f>
        <v>绿标</v>
      </c>
      <c r="T5823" s="93" t="str" cm="1">
        <f t="array" ref="T5823:U5823">_xlfn.XLOOKUP(Q5823,匹配表1065!L:L,匹配表1065!M:N)</f>
        <v>脑血管</v>
      </c>
      <c r="U5823" s="94" t="str">
        <v>神经内科</v>
      </c>
      <c r="V5823" s="95" t="s">
        <v>33</v>
      </c>
      <c r="W5823" s="93">
        <f>_xlfn.XLOOKUP(M5823,匹配表1065!D:D,匹配表1065!F:F)*N5823</f>
        <v>4</v>
      </c>
    </row>
    <row r="5824" customHeight="1" spans="1:23">
      <c r="A5824" s="94" t="s">
        <v>877</v>
      </c>
      <c r="B5824" s="106">
        <v>46225</v>
      </c>
      <c r="C5824" s="91" t="str">
        <f t="shared" si="184"/>
        <v>7月第4周</v>
      </c>
      <c r="D5824" s="94" t="s">
        <v>937</v>
      </c>
      <c r="E5824" s="89" t="str">
        <f t="shared" si="185"/>
        <v>7月第4周--周3</v>
      </c>
      <c r="F5824" s="95" t="s">
        <v>27</v>
      </c>
      <c r="G5824" s="89" t="s">
        <v>63</v>
      </c>
      <c r="H5824" s="92" t="str">
        <f>_xlfn.XLOOKUP(O5824,匹配表1065!T:T,匹配表1065!W:W)</f>
        <v>南京市</v>
      </c>
      <c r="I5824" s="89" t="str">
        <f>_xlfn.XLOOKUP(O5824,匹配表1065!T:T,匹配表1065!X:X)</f>
        <v>PME2001</v>
      </c>
      <c r="J5824" s="95" t="s">
        <v>64</v>
      </c>
      <c r="K5824" s="89" cm="1">
        <f ca="1" t="array" ref="K5824:L5824">_xlfn.XLOOKUP(J5824,匹配表1065!Y:Y,匹配表1065!AA:AB)</f>
        <v>31</v>
      </c>
      <c r="L5824" s="89" t="str">
        <v>3个月以上</v>
      </c>
      <c r="M5824" s="89" t="s">
        <v>35</v>
      </c>
      <c r="N5824" s="109">
        <v>1</v>
      </c>
      <c r="O5824" s="93" t="str">
        <f>_xlfn.XLOOKUP(P5824,匹配表1065!U:U,匹配表1065!T:T)</f>
        <v>HO00000958</v>
      </c>
      <c r="P5824" s="94" t="s">
        <v>65</v>
      </c>
      <c r="Q5824" s="95" t="s">
        <v>652</v>
      </c>
      <c r="R5824" s="89" t="str">
        <f>_xlfn.XLOOKUP(Q5824,匹配表1065!L:L,匹配表1065!O:O)</f>
        <v>B</v>
      </c>
      <c r="S5824" s="93" t="str">
        <f>IFERROR(_xlfn.XLOOKUP(Q5824,匹配表1065!AI:AI,匹配表1065!AJ:AJ),"绿标")</f>
        <v>绿标</v>
      </c>
      <c r="T5824" s="93" t="str" cm="1">
        <f t="array" ref="T5824:U5824">_xlfn.XLOOKUP(Q5824,匹配表1065!L:L,匹配表1065!M:N)</f>
        <v>脑血管</v>
      </c>
      <c r="U5824" s="94" t="str">
        <v>神经内科</v>
      </c>
      <c r="V5824" s="95" t="s">
        <v>58</v>
      </c>
      <c r="W5824" s="93">
        <f>_xlfn.XLOOKUP(M5824,匹配表1065!D:D,匹配表1065!F:F)*N5824</f>
        <v>4</v>
      </c>
    </row>
    <row r="5825" customHeight="1" spans="1:23">
      <c r="A5825" s="94" t="s">
        <v>877</v>
      </c>
      <c r="B5825" s="106">
        <v>46225</v>
      </c>
      <c r="C5825" s="91" t="str">
        <f t="shared" si="184"/>
        <v>7月第4周</v>
      </c>
      <c r="D5825" s="94" t="s">
        <v>937</v>
      </c>
      <c r="E5825" s="89" t="str">
        <f t="shared" si="185"/>
        <v>7月第4周--周3</v>
      </c>
      <c r="F5825" s="95" t="s">
        <v>27</v>
      </c>
      <c r="G5825" s="89" t="s">
        <v>63</v>
      </c>
      <c r="H5825" s="92" t="str">
        <f>_xlfn.XLOOKUP(O5825,匹配表1065!T:T,匹配表1065!W:W)</f>
        <v>淮安市</v>
      </c>
      <c r="I5825" s="89" t="str">
        <f>_xlfn.XLOOKUP(O5825,匹配表1065!T:T,匹配表1065!X:X)</f>
        <v>PME2041</v>
      </c>
      <c r="J5825" s="95" t="s">
        <v>71</v>
      </c>
      <c r="K5825" s="89" cm="1">
        <f ca="1" t="array" ref="K5825:L5825">_xlfn.XLOOKUP(J5825,匹配表1065!Y:Y,匹配表1065!AA:AB)</f>
        <v>5</v>
      </c>
      <c r="L5825" s="89" t="str">
        <v>3个月以上</v>
      </c>
      <c r="M5825" s="89" t="s">
        <v>30</v>
      </c>
      <c r="N5825" s="109">
        <v>1</v>
      </c>
      <c r="O5825" s="93" t="str">
        <f>_xlfn.XLOOKUP(P5825,匹配表1065!U:U,匹配表1065!T:T)</f>
        <v>HO00000992</v>
      </c>
      <c r="P5825" s="94" t="s">
        <v>72</v>
      </c>
      <c r="Q5825" s="95" t="s">
        <v>73</v>
      </c>
      <c r="R5825" s="89" t="str">
        <f>_xlfn.XLOOKUP(Q5825,匹配表1065!L:L,匹配表1065!O:O)</f>
        <v>D</v>
      </c>
      <c r="S5825" s="93" t="str">
        <f>IFERROR(_xlfn.XLOOKUP(Q5825,匹配表1065!AI:AI,匹配表1065!AJ:AJ),"绿标")</f>
        <v>绿标</v>
      </c>
      <c r="T5825" s="93" t="str" cm="1">
        <f t="array" ref="T5825:U5825">_xlfn.XLOOKUP(Q5825,匹配表1065!L:L,匹配表1065!M:N)</f>
        <v>眩晕</v>
      </c>
      <c r="U5825" s="94" t="str">
        <v>神经内科</v>
      </c>
      <c r="V5825" s="95" t="s">
        <v>100</v>
      </c>
      <c r="W5825" s="93">
        <f>_xlfn.XLOOKUP(M5825,匹配表1065!D:D,匹配表1065!F:F)*N5825</f>
        <v>12</v>
      </c>
    </row>
    <row r="5826" customHeight="1" spans="1:23">
      <c r="A5826" s="94" t="s">
        <v>877</v>
      </c>
      <c r="B5826" s="106">
        <v>46225</v>
      </c>
      <c r="C5826" s="91" t="str">
        <f t="shared" si="184"/>
        <v>7月第4周</v>
      </c>
      <c r="D5826" s="94" t="s">
        <v>937</v>
      </c>
      <c r="E5826" s="89" t="str">
        <f t="shared" si="185"/>
        <v>7月第4周--周3</v>
      </c>
      <c r="F5826" s="95" t="s">
        <v>27</v>
      </c>
      <c r="G5826" s="89" t="s">
        <v>63</v>
      </c>
      <c r="H5826" s="92" t="str">
        <f>_xlfn.XLOOKUP(O5826,匹配表1065!T:T,匹配表1065!W:W)</f>
        <v>连云港市</v>
      </c>
      <c r="I5826" s="89" t="str">
        <f>_xlfn.XLOOKUP(O5826,匹配表1065!T:T,匹配表1065!X:X)</f>
        <v>PME2042</v>
      </c>
      <c r="J5826" s="95" t="s">
        <v>74</v>
      </c>
      <c r="K5826" s="89" cm="1">
        <f ca="1" t="array" ref="K5826:L5826">_xlfn.XLOOKUP(J5826,匹配表1065!Y:Y,匹配表1065!AA:AB)</f>
        <v>7</v>
      </c>
      <c r="L5826" s="89" t="str">
        <v>3个月以上</v>
      </c>
      <c r="M5826" s="89" t="s">
        <v>35</v>
      </c>
      <c r="N5826" s="109">
        <v>1</v>
      </c>
      <c r="O5826" s="93" t="str">
        <f>_xlfn.XLOOKUP(P5826,匹配表1065!U:U,匹配表1065!T:T)</f>
        <v>HO00017661</v>
      </c>
      <c r="P5826" s="94" t="s">
        <v>508</v>
      </c>
      <c r="Q5826" s="95" t="s">
        <v>509</v>
      </c>
      <c r="R5826" s="89" t="str">
        <f>_xlfn.XLOOKUP(Q5826,匹配表1065!L:L,匹配表1065!O:O)</f>
        <v>A</v>
      </c>
      <c r="S5826" s="93" t="str">
        <f>IFERROR(_xlfn.XLOOKUP(Q5826,匹配表1065!AI:AI,匹配表1065!AJ:AJ),"绿标")</f>
        <v>绿标</v>
      </c>
      <c r="T5826" s="93" t="str" cm="1">
        <f t="array" ref="T5826:U5826">_xlfn.XLOOKUP(Q5826,匹配表1065!L:L,匹配表1065!M:N)</f>
        <v>头痛</v>
      </c>
      <c r="U5826" s="94" t="str">
        <v>神经内科</v>
      </c>
      <c r="V5826" s="95" t="s">
        <v>33</v>
      </c>
      <c r="W5826" s="93">
        <f>_xlfn.XLOOKUP(M5826,匹配表1065!D:D,匹配表1065!F:F)*N5826</f>
        <v>4</v>
      </c>
    </row>
    <row r="5827" customHeight="1" spans="1:23">
      <c r="A5827" s="94" t="s">
        <v>877</v>
      </c>
      <c r="B5827" s="106">
        <v>46225</v>
      </c>
      <c r="C5827" s="91" t="str">
        <f t="shared" si="184"/>
        <v>7月第4周</v>
      </c>
      <c r="D5827" s="94" t="s">
        <v>937</v>
      </c>
      <c r="E5827" s="89" t="str">
        <f t="shared" si="185"/>
        <v>7月第4周--周3</v>
      </c>
      <c r="F5827" s="95" t="s">
        <v>27</v>
      </c>
      <c r="G5827" s="89" t="s">
        <v>63</v>
      </c>
      <c r="H5827" s="92" t="str">
        <f>_xlfn.XLOOKUP(O5827,匹配表1065!T:T,匹配表1065!W:W)</f>
        <v>盐城市</v>
      </c>
      <c r="I5827" s="89" t="str">
        <f>_xlfn.XLOOKUP(O5827,匹配表1065!T:T,匹配表1065!X:X)</f>
        <v>PME2042</v>
      </c>
      <c r="J5827" s="95" t="s">
        <v>74</v>
      </c>
      <c r="K5827" s="89" cm="1">
        <f ca="1" t="array" ref="K5827:L5827">_xlfn.XLOOKUP(J5827,匹配表1065!Y:Y,匹配表1065!AA:AB)</f>
        <v>7</v>
      </c>
      <c r="L5827" s="89" t="str">
        <v>3个月以上</v>
      </c>
      <c r="M5827" s="89" t="s">
        <v>35</v>
      </c>
      <c r="N5827" s="109">
        <v>1</v>
      </c>
      <c r="O5827" s="93" t="str">
        <f>_xlfn.XLOOKUP(P5827,匹配表1065!U:U,匹配表1065!T:T)</f>
        <v>HO00016743</v>
      </c>
      <c r="P5827" s="94" t="s">
        <v>510</v>
      </c>
      <c r="Q5827" s="95" t="s">
        <v>511</v>
      </c>
      <c r="R5827" s="89" t="str">
        <f>_xlfn.XLOOKUP(Q5827,匹配表1065!L:L,匹配表1065!O:O)</f>
        <v>A</v>
      </c>
      <c r="S5827" s="93" t="str">
        <f>IFERROR(_xlfn.XLOOKUP(Q5827,匹配表1065!AI:AI,匹配表1065!AJ:AJ),"绿标")</f>
        <v>绿标</v>
      </c>
      <c r="T5827" s="93" t="str" cm="1">
        <f t="array" ref="T5827:U5827">_xlfn.XLOOKUP(Q5827,匹配表1065!L:L,匹配表1065!M:N)</f>
        <v>头痛</v>
      </c>
      <c r="U5827" s="94" t="str">
        <v>神经内科</v>
      </c>
      <c r="V5827" s="95" t="s">
        <v>33</v>
      </c>
      <c r="W5827" s="93">
        <f>_xlfn.XLOOKUP(M5827,匹配表1065!D:D,匹配表1065!F:F)*N5827</f>
        <v>4</v>
      </c>
    </row>
    <row r="5828" customHeight="1" spans="1:23">
      <c r="A5828" s="94" t="s">
        <v>877</v>
      </c>
      <c r="B5828" s="106">
        <v>46225</v>
      </c>
      <c r="C5828" s="91" t="str">
        <f t="shared" si="184"/>
        <v>7月第4周</v>
      </c>
      <c r="D5828" s="94" t="s">
        <v>937</v>
      </c>
      <c r="E5828" s="89" t="str">
        <f t="shared" si="185"/>
        <v>7月第4周--周3</v>
      </c>
      <c r="F5828" s="95" t="s">
        <v>27</v>
      </c>
      <c r="G5828" s="89" t="s">
        <v>63</v>
      </c>
      <c r="H5828" s="92" t="str">
        <f>_xlfn.XLOOKUP(O5828,匹配表1065!T:T,匹配表1065!W:W)</f>
        <v>徐州市</v>
      </c>
      <c r="I5828" s="89" t="str">
        <f>_xlfn.XLOOKUP(O5828,匹配表1065!T:T,匹配表1065!X:X)</f>
        <v>PME2008</v>
      </c>
      <c r="J5828" s="95" t="s">
        <v>81</v>
      </c>
      <c r="K5828" s="89" cm="1">
        <f ca="1" t="array" ref="K5828:L5828">_xlfn.XLOOKUP(J5828,匹配表1065!Y:Y,匹配表1065!AA:AB)</f>
        <v>19</v>
      </c>
      <c r="L5828" s="89" t="str">
        <v>3个月以上</v>
      </c>
      <c r="M5828" s="89" t="s">
        <v>30</v>
      </c>
      <c r="N5828" s="109">
        <v>1</v>
      </c>
      <c r="O5828" s="93" t="str">
        <f>_xlfn.XLOOKUP(P5828,匹配表1065!U:U,匹配表1065!T:T)</f>
        <v>HO00001134</v>
      </c>
      <c r="P5828" s="94" t="s">
        <v>82</v>
      </c>
      <c r="Q5828" s="95" t="s">
        <v>280</v>
      </c>
      <c r="R5828" s="89" t="str">
        <f>_xlfn.XLOOKUP(Q5828,匹配表1065!L:L,匹配表1065!O:O)</f>
        <v>D</v>
      </c>
      <c r="S5828" s="93" t="str">
        <f>IFERROR(_xlfn.XLOOKUP(Q5828,匹配表1065!AI:AI,匹配表1065!AJ:AJ),"绿标")</f>
        <v>红标</v>
      </c>
      <c r="T5828" s="93" t="str" cm="1">
        <f t="array" ref="T5828:U5828">_xlfn.XLOOKUP(Q5828,匹配表1065!L:L,匹配表1065!M:N)</f>
        <v>疼痛</v>
      </c>
      <c r="U5828" s="94" t="str">
        <v>疼痛科</v>
      </c>
      <c r="V5828" s="95" t="s">
        <v>42</v>
      </c>
      <c r="W5828" s="93">
        <f>_xlfn.XLOOKUP(M5828,匹配表1065!D:D,匹配表1065!F:F)*N5828</f>
        <v>12</v>
      </c>
    </row>
    <row r="5829" customHeight="1" spans="1:23">
      <c r="A5829" s="94" t="s">
        <v>877</v>
      </c>
      <c r="B5829" s="106">
        <v>46225</v>
      </c>
      <c r="C5829" s="91" t="str">
        <f t="shared" si="184"/>
        <v>7月第4周</v>
      </c>
      <c r="D5829" s="94" t="s">
        <v>937</v>
      </c>
      <c r="E5829" s="89" t="str">
        <f t="shared" si="185"/>
        <v>7月第4周--周3</v>
      </c>
      <c r="F5829" s="95" t="s">
        <v>27</v>
      </c>
      <c r="G5829" s="89" t="s">
        <v>63</v>
      </c>
      <c r="H5829" s="92" t="str">
        <f>_xlfn.XLOOKUP(O5829,匹配表1065!T:T,匹配表1065!W:W)</f>
        <v>南京市</v>
      </c>
      <c r="I5829" s="89" t="str">
        <f>_xlfn.XLOOKUP(O5829,匹配表1065!T:T,匹配表1065!X:X)</f>
        <v>PME2037</v>
      </c>
      <c r="J5829" s="95" t="s">
        <v>77</v>
      </c>
      <c r="K5829" s="89" cm="1">
        <f ca="1" t="array" ref="K5829:L5829">_xlfn.XLOOKUP(J5829,匹配表1065!Y:Y,匹配表1065!AA:AB)</f>
        <v>8</v>
      </c>
      <c r="L5829" s="89" t="str">
        <v>3个月以上</v>
      </c>
      <c r="M5829" s="89" t="s">
        <v>30</v>
      </c>
      <c r="N5829" s="109">
        <v>1</v>
      </c>
      <c r="O5829" s="93" t="str">
        <f>_xlfn.XLOOKUP(P5829,匹配表1065!U:U,匹配表1065!T:T)</f>
        <v>HO00046044</v>
      </c>
      <c r="P5829" s="94" t="s">
        <v>79</v>
      </c>
      <c r="Q5829" s="95" t="s">
        <v>78</v>
      </c>
      <c r="R5829" s="89" t="str">
        <f>_xlfn.XLOOKUP(Q5829,匹配表1065!L:L,匹配表1065!O:O)</f>
        <v>C</v>
      </c>
      <c r="S5829" s="93" t="str">
        <f>IFERROR(_xlfn.XLOOKUP(Q5829,匹配表1065!AI:AI,匹配表1065!AJ:AJ),"绿标")</f>
        <v>绿标</v>
      </c>
      <c r="T5829" s="93" t="str" cm="1">
        <f t="array" ref="T5829:U5829">_xlfn.XLOOKUP(Q5829,匹配表1065!L:L,匹配表1065!M:N)</f>
        <v>眩晕</v>
      </c>
      <c r="U5829" s="94" t="str">
        <v>神经内科</v>
      </c>
      <c r="V5829" s="95" t="s">
        <v>100</v>
      </c>
      <c r="W5829" s="93">
        <f>_xlfn.XLOOKUP(M5829,匹配表1065!D:D,匹配表1065!F:F)*N5829</f>
        <v>12</v>
      </c>
    </row>
    <row r="5830" customHeight="1" spans="1:23">
      <c r="A5830" s="94" t="s">
        <v>877</v>
      </c>
      <c r="B5830" s="106">
        <v>46225</v>
      </c>
      <c r="C5830" s="91" t="str">
        <f t="shared" si="184"/>
        <v>7月第4周</v>
      </c>
      <c r="D5830" s="94" t="s">
        <v>937</v>
      </c>
      <c r="E5830" s="89" t="str">
        <f t="shared" si="185"/>
        <v>7月第4周--周3</v>
      </c>
      <c r="F5830" s="95" t="s">
        <v>27</v>
      </c>
      <c r="G5830" s="89" t="s">
        <v>63</v>
      </c>
      <c r="H5830" s="92" t="str">
        <f>_xlfn.XLOOKUP(O5830,匹配表1065!T:T,匹配表1065!W:W)</f>
        <v>南京市</v>
      </c>
      <c r="I5830" s="89" t="str">
        <f>_xlfn.XLOOKUP(O5830,匹配表1065!T:T,匹配表1065!X:X)</f>
        <v>PME2001</v>
      </c>
      <c r="J5830" s="95" t="s">
        <v>77</v>
      </c>
      <c r="K5830" s="89" cm="1">
        <f ca="1" t="array" ref="K5830:L5830">_xlfn.XLOOKUP(J5830,匹配表1065!Y:Y,匹配表1065!AA:AB)</f>
        <v>8</v>
      </c>
      <c r="L5830" s="89" t="str">
        <v>3个月以上</v>
      </c>
      <c r="M5830" s="89" t="s">
        <v>35</v>
      </c>
      <c r="N5830" s="109">
        <v>1</v>
      </c>
      <c r="O5830" s="93" t="str">
        <f>_xlfn.XLOOKUP(P5830,匹配表1065!U:U,匹配表1065!T:T)</f>
        <v>HO00000958</v>
      </c>
      <c r="P5830" s="94" t="s">
        <v>65</v>
      </c>
      <c r="Q5830" s="95" t="s">
        <v>66</v>
      </c>
      <c r="R5830" s="89" t="str">
        <f>_xlfn.XLOOKUP(Q5830,匹配表1065!L:L,匹配表1065!O:O)</f>
        <v>A</v>
      </c>
      <c r="S5830" s="93" t="str">
        <f>IFERROR(_xlfn.XLOOKUP(Q5830,匹配表1065!AI:AI,匹配表1065!AJ:AJ),"绿标")</f>
        <v>红标</v>
      </c>
      <c r="T5830" s="93" t="str" cm="1">
        <f t="array" ref="T5830:U5830">_xlfn.XLOOKUP(Q5830,匹配表1065!L:L,匹配表1065!M:N)</f>
        <v>头痛</v>
      </c>
      <c r="U5830" s="94" t="str">
        <v>神经内科</v>
      </c>
      <c r="V5830" s="95" t="s">
        <v>33</v>
      </c>
      <c r="W5830" s="93">
        <f>_xlfn.XLOOKUP(M5830,匹配表1065!D:D,匹配表1065!F:F)*N5830</f>
        <v>4</v>
      </c>
    </row>
    <row r="5831" customHeight="1" spans="1:23">
      <c r="A5831" s="94" t="s">
        <v>877</v>
      </c>
      <c r="B5831" s="106">
        <v>46225</v>
      </c>
      <c r="C5831" s="91" t="str">
        <f t="shared" si="184"/>
        <v>7月第4周</v>
      </c>
      <c r="D5831" s="94" t="s">
        <v>937</v>
      </c>
      <c r="E5831" s="89" t="str">
        <f t="shared" si="185"/>
        <v>7月第4周--周3</v>
      </c>
      <c r="F5831" s="95" t="s">
        <v>27</v>
      </c>
      <c r="G5831" s="89" t="s">
        <v>63</v>
      </c>
      <c r="H5831" s="92" t="str">
        <f>_xlfn.XLOOKUP(O5831,匹配表1065!T:T,匹配表1065!W:W)</f>
        <v>南京市</v>
      </c>
      <c r="I5831" s="89" t="str">
        <f>_xlfn.XLOOKUP(O5831,匹配表1065!T:T,匹配表1065!X:X)</f>
        <v>PME2002</v>
      </c>
      <c r="J5831" s="95" t="s">
        <v>410</v>
      </c>
      <c r="K5831" s="89" cm="1">
        <f ca="1" t="array" ref="K5831:L5831">_xlfn.XLOOKUP(J5831,匹配表1065!Y:Y,匹配表1065!AA:AB)</f>
        <v>1</v>
      </c>
      <c r="L5831" s="89" t="str">
        <v>3个月以内</v>
      </c>
      <c r="M5831" s="89" t="s">
        <v>35</v>
      </c>
      <c r="N5831" s="109">
        <v>1</v>
      </c>
      <c r="O5831" s="93" t="str">
        <f>_xlfn.XLOOKUP(P5831,匹配表1065!U:U,匹配表1065!T:T)</f>
        <v>HO00000964</v>
      </c>
      <c r="P5831" s="94" t="s">
        <v>90</v>
      </c>
      <c r="Q5831" s="95" t="s">
        <v>668</v>
      </c>
      <c r="R5831" s="89" t="str">
        <f>_xlfn.XLOOKUP(Q5831,匹配表1065!L:L,匹配表1065!O:O)</f>
        <v>A</v>
      </c>
      <c r="S5831" s="93" t="str">
        <f>IFERROR(_xlfn.XLOOKUP(Q5831,匹配表1065!AI:AI,匹配表1065!AJ:AJ),"绿标")</f>
        <v>绿标</v>
      </c>
      <c r="T5831" s="93" t="str" cm="1">
        <f t="array" ref="T5831:U5831">_xlfn.XLOOKUP(Q5831,匹配表1065!L:L,匹配表1065!M:N)</f>
        <v>头痛</v>
      </c>
      <c r="U5831" s="94" t="str">
        <v>神经内科</v>
      </c>
      <c r="V5831" s="95" t="s">
        <v>33</v>
      </c>
      <c r="W5831" s="93">
        <f>_xlfn.XLOOKUP(M5831,匹配表1065!D:D,匹配表1065!F:F)*N5831</f>
        <v>4</v>
      </c>
    </row>
    <row r="5832" customHeight="1" spans="1:23">
      <c r="A5832" s="94" t="s">
        <v>877</v>
      </c>
      <c r="B5832" s="106">
        <v>46225</v>
      </c>
      <c r="C5832" s="91" t="str">
        <f t="shared" si="184"/>
        <v>7月第4周</v>
      </c>
      <c r="D5832" s="94" t="s">
        <v>937</v>
      </c>
      <c r="E5832" s="89" t="str">
        <f t="shared" si="185"/>
        <v>7月第4周--周3</v>
      </c>
      <c r="F5832" s="95" t="s">
        <v>27</v>
      </c>
      <c r="G5832" s="89" t="s">
        <v>63</v>
      </c>
      <c r="H5832" s="92" t="str">
        <f>_xlfn.XLOOKUP(O5832,匹配表1065!T:T,匹配表1065!W:W)</f>
        <v>南京市</v>
      </c>
      <c r="I5832" s="89" t="str">
        <f>_xlfn.XLOOKUP(O5832,匹配表1065!T:T,匹配表1065!X:X)</f>
        <v>PME2002</v>
      </c>
      <c r="J5832" s="95" t="s">
        <v>410</v>
      </c>
      <c r="K5832" s="89" cm="1">
        <f ca="1" t="array" ref="K5832:L5832">_xlfn.XLOOKUP(J5832,匹配表1065!Y:Y,匹配表1065!AA:AB)</f>
        <v>1</v>
      </c>
      <c r="L5832" s="89" t="str">
        <v>3个月以内</v>
      </c>
      <c r="M5832" s="89" t="s">
        <v>35</v>
      </c>
      <c r="N5832" s="109">
        <v>1</v>
      </c>
      <c r="O5832" s="93" t="str">
        <f>_xlfn.XLOOKUP(P5832,匹配表1065!U:U,匹配表1065!T:T)</f>
        <v>HO00000964</v>
      </c>
      <c r="P5832" s="94" t="s">
        <v>90</v>
      </c>
      <c r="Q5832" s="95" t="s">
        <v>213</v>
      </c>
      <c r="R5832" s="89" t="str">
        <f>_xlfn.XLOOKUP(Q5832,匹配表1065!L:L,匹配表1065!O:O)</f>
        <v>A</v>
      </c>
      <c r="S5832" s="93" t="str">
        <f>IFERROR(_xlfn.XLOOKUP(Q5832,匹配表1065!AI:AI,匹配表1065!AJ:AJ),"绿标")</f>
        <v>红标</v>
      </c>
      <c r="T5832" s="93" t="str" cm="1">
        <f t="array" ref="T5832:U5832">_xlfn.XLOOKUP(Q5832,匹配表1065!L:L,匹配表1065!M:N)</f>
        <v>头痛</v>
      </c>
      <c r="U5832" s="94" t="str">
        <v>神经内科</v>
      </c>
      <c r="V5832" s="95" t="s">
        <v>33</v>
      </c>
      <c r="W5832" s="93">
        <f>_xlfn.XLOOKUP(M5832,匹配表1065!D:D,匹配表1065!F:F)*N5832</f>
        <v>4</v>
      </c>
    </row>
    <row r="5833" customHeight="1" spans="1:23">
      <c r="A5833" s="94" t="s">
        <v>877</v>
      </c>
      <c r="B5833" s="106">
        <v>46225</v>
      </c>
      <c r="C5833" s="91" t="str">
        <f t="shared" si="184"/>
        <v>7月第4周</v>
      </c>
      <c r="D5833" s="94" t="s">
        <v>937</v>
      </c>
      <c r="E5833" s="89" t="str">
        <f t="shared" si="185"/>
        <v>7月第4周--周3</v>
      </c>
      <c r="F5833" s="95" t="s">
        <v>27</v>
      </c>
      <c r="G5833" s="89" t="s">
        <v>63</v>
      </c>
      <c r="H5833" s="92" t="str">
        <f>_xlfn.XLOOKUP(O5833,匹配表1065!T:T,匹配表1065!W:W)</f>
        <v>南京市</v>
      </c>
      <c r="I5833" s="89" t="str">
        <f>_xlfn.XLOOKUP(O5833,匹配表1065!T:T,匹配表1065!X:X)</f>
        <v>PME2002</v>
      </c>
      <c r="J5833" s="95" t="s">
        <v>84</v>
      </c>
      <c r="K5833" s="89" cm="1">
        <f ca="1" t="array" ref="K5833:L5833">_xlfn.XLOOKUP(J5833,匹配表1065!Y:Y,匹配表1065!AA:AB)</f>
        <v>31</v>
      </c>
      <c r="L5833" s="89" t="str">
        <v>3个月以上</v>
      </c>
      <c r="M5833" s="89" t="s">
        <v>30</v>
      </c>
      <c r="N5833" s="109">
        <v>2</v>
      </c>
      <c r="O5833" s="93" t="str">
        <f>_xlfn.XLOOKUP(P5833,匹配表1065!U:U,匹配表1065!T:T)</f>
        <v>HO00000964</v>
      </c>
      <c r="P5833" s="94" t="s">
        <v>90</v>
      </c>
      <c r="Q5833" s="95" t="s">
        <v>281</v>
      </c>
      <c r="R5833" s="89" t="str">
        <f>_xlfn.XLOOKUP(Q5833,匹配表1065!L:L,匹配表1065!O:O)</f>
        <v>A</v>
      </c>
      <c r="S5833" s="93" t="str">
        <f>IFERROR(_xlfn.XLOOKUP(Q5833,匹配表1065!AI:AI,匹配表1065!AJ:AJ),"绿标")</f>
        <v>红标</v>
      </c>
      <c r="T5833" s="93" t="str" cm="1">
        <f t="array" ref="T5833:U5833">_xlfn.XLOOKUP(Q5833,匹配表1065!L:L,匹配表1065!M:N)</f>
        <v>头痛</v>
      </c>
      <c r="U5833" s="94" t="str">
        <v>神经内科</v>
      </c>
      <c r="V5833" s="95" t="s">
        <v>100</v>
      </c>
      <c r="W5833" s="93">
        <f>_xlfn.XLOOKUP(M5833,匹配表1065!D:D,匹配表1065!F:F)*N5833</f>
        <v>24</v>
      </c>
    </row>
    <row r="5834" customHeight="1" spans="1:23">
      <c r="A5834" s="94" t="s">
        <v>877</v>
      </c>
      <c r="B5834" s="106">
        <v>46225</v>
      </c>
      <c r="C5834" s="91" t="str">
        <f t="shared" si="184"/>
        <v>7月第4周</v>
      </c>
      <c r="D5834" s="94" t="s">
        <v>937</v>
      </c>
      <c r="E5834" s="89" t="str">
        <f t="shared" si="185"/>
        <v>7月第4周--周3</v>
      </c>
      <c r="F5834" s="95" t="s">
        <v>27</v>
      </c>
      <c r="G5834" s="89" t="s">
        <v>63</v>
      </c>
      <c r="H5834" s="92" t="str">
        <f>_xlfn.XLOOKUP(O5834,匹配表1065!T:T,匹配表1065!W:W)</f>
        <v>南京市</v>
      </c>
      <c r="I5834" s="89" t="str">
        <f>_xlfn.XLOOKUP(O5834,匹配表1065!T:T,匹配表1065!X:X)</f>
        <v>PME2002</v>
      </c>
      <c r="J5834" s="95" t="s">
        <v>84</v>
      </c>
      <c r="K5834" s="89" cm="1">
        <f ca="1" t="array" ref="K5834:L5834">_xlfn.XLOOKUP(J5834,匹配表1065!Y:Y,匹配表1065!AA:AB)</f>
        <v>31</v>
      </c>
      <c r="L5834" s="89" t="str">
        <v>3个月以上</v>
      </c>
      <c r="M5834" s="89" t="s">
        <v>35</v>
      </c>
      <c r="N5834" s="109">
        <v>1</v>
      </c>
      <c r="O5834" s="93" t="str">
        <f>_xlfn.XLOOKUP(P5834,匹配表1065!U:U,匹配表1065!T:T)</f>
        <v>HO00000964</v>
      </c>
      <c r="P5834" s="94" t="s">
        <v>90</v>
      </c>
      <c r="Q5834" s="95" t="s">
        <v>332</v>
      </c>
      <c r="R5834" s="89" t="str">
        <f>_xlfn.XLOOKUP(Q5834,匹配表1065!L:L,匹配表1065!O:O)</f>
        <v>D</v>
      </c>
      <c r="S5834" s="93" t="str">
        <f>IFERROR(_xlfn.XLOOKUP(Q5834,匹配表1065!AI:AI,匹配表1065!AJ:AJ),"绿标")</f>
        <v>绿标</v>
      </c>
      <c r="T5834" s="93" t="str" cm="1">
        <f t="array" ref="T5834:U5834">_xlfn.XLOOKUP(Q5834,匹配表1065!L:L,匹配表1065!M:N)</f>
        <v>疼痛</v>
      </c>
      <c r="U5834" s="94" t="str">
        <v>疼痛科</v>
      </c>
      <c r="V5834" s="95" t="s">
        <v>58</v>
      </c>
      <c r="W5834" s="93">
        <f>_xlfn.XLOOKUP(M5834,匹配表1065!D:D,匹配表1065!F:F)*N5834</f>
        <v>4</v>
      </c>
    </row>
    <row r="5835" customHeight="1" spans="1:23">
      <c r="A5835" s="94" t="s">
        <v>877</v>
      </c>
      <c r="B5835" s="106">
        <v>46225</v>
      </c>
      <c r="C5835" s="91" t="str">
        <f t="shared" si="184"/>
        <v>7月第4周</v>
      </c>
      <c r="D5835" s="94" t="s">
        <v>937</v>
      </c>
      <c r="E5835" s="89" t="str">
        <f t="shared" si="185"/>
        <v>7月第4周--周3</v>
      </c>
      <c r="F5835" s="95" t="s">
        <v>27</v>
      </c>
      <c r="G5835" s="89" t="s">
        <v>63</v>
      </c>
      <c r="H5835" s="92" t="str">
        <f>_xlfn.XLOOKUP(O5835,匹配表1065!T:T,匹配表1065!W:W)</f>
        <v>南京市</v>
      </c>
      <c r="I5835" s="89" t="str">
        <f>_xlfn.XLOOKUP(O5835,匹配表1065!T:T,匹配表1065!X:X)</f>
        <v>PME2002</v>
      </c>
      <c r="J5835" s="95" t="s">
        <v>84</v>
      </c>
      <c r="K5835" s="89" cm="1">
        <f ca="1" t="array" ref="K5835:L5835">_xlfn.XLOOKUP(J5835,匹配表1065!Y:Y,匹配表1065!AA:AB)</f>
        <v>31</v>
      </c>
      <c r="L5835" s="89" t="str">
        <v>3个月以上</v>
      </c>
      <c r="M5835" s="89" t="s">
        <v>30</v>
      </c>
      <c r="N5835" s="109">
        <v>1</v>
      </c>
      <c r="O5835" s="93" t="str">
        <f>_xlfn.XLOOKUP(P5835,匹配表1065!U:U,匹配表1065!T:T)</f>
        <v>HO00039936</v>
      </c>
      <c r="P5835" s="94" t="s">
        <v>87</v>
      </c>
      <c r="Q5835" s="95" t="s">
        <v>403</v>
      </c>
      <c r="R5835" s="89" t="str">
        <f>_xlfn.XLOOKUP(Q5835,匹配表1065!L:L,匹配表1065!O:O)</f>
        <v>C</v>
      </c>
      <c r="S5835" s="93" t="str">
        <f>IFERROR(_xlfn.XLOOKUP(Q5835,匹配表1065!AI:AI,匹配表1065!AJ:AJ),"绿标")</f>
        <v>绿标</v>
      </c>
      <c r="T5835" s="93" t="str" cm="1">
        <f t="array" ref="T5835:U5835">_xlfn.XLOOKUP(Q5835,匹配表1065!L:L,匹配表1065!M:N)</f>
        <v>眩晕</v>
      </c>
      <c r="U5835" s="94" t="str">
        <v>耳鼻喉科</v>
      </c>
      <c r="V5835" s="95" t="s">
        <v>100</v>
      </c>
      <c r="W5835" s="93">
        <f>_xlfn.XLOOKUP(M5835,匹配表1065!D:D,匹配表1065!F:F)*N5835</f>
        <v>12</v>
      </c>
    </row>
    <row r="5836" customHeight="1" spans="1:23">
      <c r="A5836" s="94" t="s">
        <v>877</v>
      </c>
      <c r="B5836" s="106">
        <v>46225</v>
      </c>
      <c r="C5836" s="91" t="str">
        <f t="shared" si="184"/>
        <v>7月第4周</v>
      </c>
      <c r="D5836" s="94" t="s">
        <v>937</v>
      </c>
      <c r="E5836" s="89" t="str">
        <f t="shared" si="185"/>
        <v>7月第4周--周3</v>
      </c>
      <c r="F5836" s="95" t="s">
        <v>27</v>
      </c>
      <c r="G5836" s="95" t="s">
        <v>28</v>
      </c>
      <c r="H5836" s="92" t="str">
        <f>_xlfn.XLOOKUP(O5836,匹配表1065!T:T,匹配表1065!W:W)</f>
        <v>南京市</v>
      </c>
      <c r="I5836" s="89" t="str">
        <f>_xlfn.XLOOKUP(O5836,匹配表1065!T:T,匹配表1065!X:X)</f>
        <v>PME2005</v>
      </c>
      <c r="J5836" s="95" t="s">
        <v>54</v>
      </c>
      <c r="K5836" s="89" cm="1">
        <f ca="1" t="array" ref="K5836:L5836">_xlfn.XLOOKUP(J5836,匹配表1065!Y:Y,匹配表1065!AA:AB)</f>
        <v>3</v>
      </c>
      <c r="L5836" s="89" t="str">
        <v>3个月以上</v>
      </c>
      <c r="M5836" s="89" t="s">
        <v>55</v>
      </c>
      <c r="N5836" s="109">
        <v>2</v>
      </c>
      <c r="O5836" s="93" t="str">
        <f>_xlfn.XLOOKUP(P5836,匹配表1065!U:U,匹配表1065!T:T)</f>
        <v>HO00000975</v>
      </c>
      <c r="P5836" s="94" t="s">
        <v>56</v>
      </c>
      <c r="Q5836" s="95" t="s">
        <v>592</v>
      </c>
      <c r="R5836" s="89" t="str">
        <f>_xlfn.XLOOKUP(Q5836,匹配表1065!L:L,匹配表1065!O:O)</f>
        <v>A</v>
      </c>
      <c r="S5836" s="93" t="str">
        <f>IFERROR(_xlfn.XLOOKUP(Q5836,匹配表1065!AI:AI,匹配表1065!AJ:AJ),"绿标")</f>
        <v>绿标</v>
      </c>
      <c r="T5836" s="93" t="str" cm="1">
        <f t="array" ref="T5836:U5836">_xlfn.XLOOKUP(Q5836,匹配表1065!L:L,匹配表1065!M:N)</f>
        <v>头痛</v>
      </c>
      <c r="U5836" s="94" t="str">
        <v>神经内科</v>
      </c>
      <c r="V5836" s="95" t="s">
        <v>58</v>
      </c>
      <c r="W5836" s="93">
        <f>_xlfn.XLOOKUP(M5836,匹配表1065!D:D,匹配表1065!F:F)*N5836</f>
        <v>16</v>
      </c>
    </row>
    <row r="5837" customHeight="1" spans="1:23">
      <c r="A5837" s="94" t="s">
        <v>877</v>
      </c>
      <c r="B5837" s="106">
        <v>46225</v>
      </c>
      <c r="C5837" s="91" t="str">
        <f t="shared" si="184"/>
        <v>7月第4周</v>
      </c>
      <c r="D5837" s="94" t="s">
        <v>937</v>
      </c>
      <c r="E5837" s="89" t="str">
        <f t="shared" si="185"/>
        <v>7月第4周--周3</v>
      </c>
      <c r="F5837" s="95" t="s">
        <v>27</v>
      </c>
      <c r="G5837" s="95" t="s">
        <v>28</v>
      </c>
      <c r="H5837" s="92" t="str">
        <f>_xlfn.XLOOKUP(O5837,匹配表1065!T:T,匹配表1065!W:W)</f>
        <v>南京市</v>
      </c>
      <c r="I5837" s="89" t="str">
        <f>_xlfn.XLOOKUP(O5837,匹配表1065!T:T,匹配表1065!X:X)</f>
        <v>PME2005</v>
      </c>
      <c r="J5837" s="95" t="s">
        <v>54</v>
      </c>
      <c r="K5837" s="89" cm="1">
        <f ca="1" t="array" ref="K5837:L5837">_xlfn.XLOOKUP(J5837,匹配表1065!Y:Y,匹配表1065!AA:AB)</f>
        <v>3</v>
      </c>
      <c r="L5837" s="89" t="str">
        <v>3个月以上</v>
      </c>
      <c r="M5837" s="89" t="s">
        <v>35</v>
      </c>
      <c r="N5837" s="109">
        <v>1</v>
      </c>
      <c r="O5837" s="93" t="str">
        <f>_xlfn.XLOOKUP(P5837,匹配表1065!U:U,匹配表1065!T:T)</f>
        <v>HO00000975</v>
      </c>
      <c r="P5837" s="94" t="s">
        <v>56</v>
      </c>
      <c r="Q5837" s="95" t="s">
        <v>205</v>
      </c>
      <c r="R5837" s="89" t="str">
        <f>_xlfn.XLOOKUP(Q5837,匹配表1065!L:L,匹配表1065!O:O)</f>
        <v>B</v>
      </c>
      <c r="S5837" s="93" t="str">
        <f>IFERROR(_xlfn.XLOOKUP(Q5837,匹配表1065!AI:AI,匹配表1065!AJ:AJ),"绿标")</f>
        <v>绿标</v>
      </c>
      <c r="T5837" s="93" t="str" cm="1">
        <f t="array" ref="T5837:U5837">_xlfn.XLOOKUP(Q5837,匹配表1065!L:L,匹配表1065!M:N)</f>
        <v>脑血管</v>
      </c>
      <c r="U5837" s="94" t="str">
        <v>神经内科</v>
      </c>
      <c r="V5837" s="95" t="s">
        <v>58</v>
      </c>
      <c r="W5837" s="93">
        <f>_xlfn.XLOOKUP(M5837,匹配表1065!D:D,匹配表1065!F:F)*N5837</f>
        <v>4</v>
      </c>
    </row>
    <row r="5838" customHeight="1" spans="1:23">
      <c r="A5838" s="94" t="s">
        <v>877</v>
      </c>
      <c r="B5838" s="106">
        <v>46225</v>
      </c>
      <c r="C5838" s="91" t="str">
        <f t="shared" si="184"/>
        <v>7月第4周</v>
      </c>
      <c r="D5838" s="94" t="s">
        <v>937</v>
      </c>
      <c r="E5838" s="89" t="str">
        <f t="shared" si="185"/>
        <v>7月第4周--周3</v>
      </c>
      <c r="F5838" s="95" t="s">
        <v>27</v>
      </c>
      <c r="G5838" s="95" t="s">
        <v>28</v>
      </c>
      <c r="H5838" s="92" t="str">
        <f>_xlfn.XLOOKUP(O5838,匹配表1065!T:T,匹配表1065!W:W)</f>
        <v>扬州市</v>
      </c>
      <c r="I5838" s="89" t="str">
        <f>_xlfn.XLOOKUP(O5838,匹配表1065!T:T,匹配表1065!X:X)</f>
        <v>PME2012</v>
      </c>
      <c r="J5838" s="95" t="s">
        <v>60</v>
      </c>
      <c r="K5838" s="89" cm="1">
        <f ca="1" t="array" ref="K5838:L5838">_xlfn.XLOOKUP(J5838,匹配表1065!Y:Y,匹配表1065!AA:AB)</f>
        <v>13</v>
      </c>
      <c r="L5838" s="89" t="str">
        <v>3个月以上</v>
      </c>
      <c r="M5838" s="89" t="s">
        <v>35</v>
      </c>
      <c r="N5838" s="109">
        <v>1</v>
      </c>
      <c r="O5838" s="93" t="str">
        <f>_xlfn.XLOOKUP(P5838,匹配表1065!U:U,匹配表1065!T:T)</f>
        <v>HO00000968</v>
      </c>
      <c r="P5838" s="94" t="s">
        <v>61</v>
      </c>
      <c r="Q5838" s="95" t="s">
        <v>62</v>
      </c>
      <c r="R5838" s="89" t="str">
        <f>_xlfn.XLOOKUP(Q5838,匹配表1065!L:L,匹配表1065!O:O)</f>
        <v>A</v>
      </c>
      <c r="S5838" s="93" t="str">
        <f>IFERROR(_xlfn.XLOOKUP(Q5838,匹配表1065!AI:AI,匹配表1065!AJ:AJ),"绿标")</f>
        <v>红标</v>
      </c>
      <c r="T5838" s="93" t="str" cm="1">
        <f t="array" ref="T5838:U5838">_xlfn.XLOOKUP(Q5838,匹配表1065!L:L,匹配表1065!M:N)</f>
        <v>头痛</v>
      </c>
      <c r="U5838" s="94" t="str">
        <v>神经内科</v>
      </c>
      <c r="V5838" s="95" t="s">
        <v>100</v>
      </c>
      <c r="W5838" s="93">
        <f>_xlfn.XLOOKUP(M5838,匹配表1065!D:D,匹配表1065!F:F)*N5838</f>
        <v>4</v>
      </c>
    </row>
    <row r="5839" customHeight="1" spans="1:23">
      <c r="A5839" s="94" t="s">
        <v>877</v>
      </c>
      <c r="B5839" s="106">
        <v>46225</v>
      </c>
      <c r="C5839" s="91" t="str">
        <f t="shared" si="184"/>
        <v>7月第4周</v>
      </c>
      <c r="D5839" s="94" t="s">
        <v>937</v>
      </c>
      <c r="E5839" s="89" t="str">
        <f t="shared" si="185"/>
        <v>7月第4周--周3</v>
      </c>
      <c r="F5839" s="95" t="s">
        <v>27</v>
      </c>
      <c r="G5839" s="95" t="s">
        <v>28</v>
      </c>
      <c r="H5839" s="92" t="str">
        <f>_xlfn.XLOOKUP(O5839,匹配表1065!T:T,匹配表1065!W:W)</f>
        <v>扬州市</v>
      </c>
      <c r="I5839" s="89" t="str">
        <f>_xlfn.XLOOKUP(O5839,匹配表1065!T:T,匹配表1065!X:X)</f>
        <v>PME2012</v>
      </c>
      <c r="J5839" s="95" t="s">
        <v>60</v>
      </c>
      <c r="K5839" s="89" cm="1">
        <f ca="1" t="array" ref="K5839:L5839">_xlfn.XLOOKUP(J5839,匹配表1065!Y:Y,匹配表1065!AA:AB)</f>
        <v>13</v>
      </c>
      <c r="L5839" s="89" t="str">
        <v>3个月以上</v>
      </c>
      <c r="M5839" s="89" t="s">
        <v>30</v>
      </c>
      <c r="N5839" s="109">
        <v>1</v>
      </c>
      <c r="O5839" s="93" t="str">
        <f>_xlfn.XLOOKUP(P5839,匹配表1065!U:U,匹配表1065!T:T)</f>
        <v>HO00041526</v>
      </c>
      <c r="P5839" s="94" t="s">
        <v>407</v>
      </c>
      <c r="Q5839" s="95" t="s">
        <v>408</v>
      </c>
      <c r="R5839" s="89" t="str">
        <f>_xlfn.XLOOKUP(Q5839,匹配表1065!L:L,匹配表1065!O:O)</f>
        <v>C</v>
      </c>
      <c r="S5839" s="93" t="str">
        <f>IFERROR(_xlfn.XLOOKUP(Q5839,匹配表1065!AI:AI,匹配表1065!AJ:AJ),"绿标")</f>
        <v>红标</v>
      </c>
      <c r="T5839" s="93" t="str" cm="1">
        <f t="array" ref="T5839:U5839">_xlfn.XLOOKUP(Q5839,匹配表1065!L:L,匹配表1065!M:N)</f>
        <v>眩晕</v>
      </c>
      <c r="U5839" s="94" t="str">
        <v>神经内科</v>
      </c>
      <c r="V5839" s="95" t="s">
        <v>100</v>
      </c>
      <c r="W5839" s="93">
        <f>_xlfn.XLOOKUP(M5839,匹配表1065!D:D,匹配表1065!F:F)*N5839</f>
        <v>12</v>
      </c>
    </row>
    <row r="5840" customHeight="1" spans="1:23">
      <c r="A5840" s="94" t="s">
        <v>877</v>
      </c>
      <c r="B5840" s="106">
        <v>46225</v>
      </c>
      <c r="C5840" s="91" t="str">
        <f t="shared" si="184"/>
        <v>7月第4周</v>
      </c>
      <c r="D5840" s="94" t="s">
        <v>937</v>
      </c>
      <c r="E5840" s="89" t="str">
        <f t="shared" si="185"/>
        <v>7月第4周--周3</v>
      </c>
      <c r="F5840" s="95" t="s">
        <v>27</v>
      </c>
      <c r="G5840" s="95" t="s">
        <v>28</v>
      </c>
      <c r="H5840" s="92" t="str">
        <f>_xlfn.XLOOKUP(O5840,匹配表1065!T:T,匹配表1065!W:W)</f>
        <v>南京市</v>
      </c>
      <c r="I5840" s="89" t="str">
        <f>_xlfn.XLOOKUP(O5840,匹配表1065!T:T,匹配表1065!X:X)</f>
        <v>PME2006</v>
      </c>
      <c r="J5840" s="95" t="s">
        <v>29</v>
      </c>
      <c r="K5840" s="89" cm="1">
        <f ca="1" t="array" ref="K5840:L5840">_xlfn.XLOOKUP(J5840,匹配表1065!Y:Y,匹配表1065!AA:AB)</f>
        <v>15</v>
      </c>
      <c r="L5840" s="89" t="str">
        <v>3个月以上</v>
      </c>
      <c r="M5840" s="89" t="s">
        <v>30</v>
      </c>
      <c r="N5840" s="109">
        <v>1</v>
      </c>
      <c r="O5840" s="93" t="str">
        <f>_xlfn.XLOOKUP(P5840,匹配表1065!U:U,匹配表1065!T:T)</f>
        <v>HO00000959</v>
      </c>
      <c r="P5840" s="94" t="s">
        <v>196</v>
      </c>
      <c r="Q5840" s="95" t="s">
        <v>197</v>
      </c>
      <c r="R5840" s="89" t="str">
        <f>_xlfn.XLOOKUP(Q5840,匹配表1065!L:L,匹配表1065!O:O)</f>
        <v>C</v>
      </c>
      <c r="S5840" s="93" t="str">
        <f>IFERROR(_xlfn.XLOOKUP(Q5840,匹配表1065!AI:AI,匹配表1065!AJ:AJ),"绿标")</f>
        <v>红标</v>
      </c>
      <c r="T5840" s="93" t="str" cm="1">
        <f t="array" ref="T5840:U5840">_xlfn.XLOOKUP(Q5840,匹配表1065!L:L,匹配表1065!M:N)</f>
        <v>眩晕</v>
      </c>
      <c r="U5840" s="94" t="str">
        <v>神经内科</v>
      </c>
      <c r="V5840" s="95" t="s">
        <v>100</v>
      </c>
      <c r="W5840" s="93">
        <f>_xlfn.XLOOKUP(M5840,匹配表1065!D:D,匹配表1065!F:F)*N5840</f>
        <v>12</v>
      </c>
    </row>
    <row r="5841" customHeight="1" spans="1:23">
      <c r="A5841" s="94" t="s">
        <v>877</v>
      </c>
      <c r="B5841" s="106">
        <v>46225</v>
      </c>
      <c r="C5841" s="91" t="str">
        <f t="shared" si="184"/>
        <v>7月第4周</v>
      </c>
      <c r="D5841" s="94" t="s">
        <v>937</v>
      </c>
      <c r="E5841" s="89" t="str">
        <f t="shared" si="185"/>
        <v>7月第4周--周3</v>
      </c>
      <c r="F5841" s="95" t="s">
        <v>27</v>
      </c>
      <c r="G5841" s="95" t="s">
        <v>28</v>
      </c>
      <c r="H5841" s="92" t="str">
        <f>_xlfn.XLOOKUP(O5841,匹配表1065!T:T,匹配表1065!W:W)</f>
        <v>南京市</v>
      </c>
      <c r="I5841" s="89" t="str">
        <f>_xlfn.XLOOKUP(O5841,匹配表1065!T:T,匹配表1065!X:X)</f>
        <v>PME2006</v>
      </c>
      <c r="J5841" s="95" t="s">
        <v>29</v>
      </c>
      <c r="K5841" s="89" cm="1">
        <f ca="1" t="array" ref="K5841:L5841">_xlfn.XLOOKUP(J5841,匹配表1065!Y:Y,匹配表1065!AA:AB)</f>
        <v>15</v>
      </c>
      <c r="L5841" s="89" t="str">
        <v>3个月以上</v>
      </c>
      <c r="M5841" s="89" t="s">
        <v>35</v>
      </c>
      <c r="N5841" s="109">
        <v>1</v>
      </c>
      <c r="O5841" s="93" t="str">
        <f>_xlfn.XLOOKUP(P5841,匹配表1065!U:U,匹配表1065!T:T)</f>
        <v>HO00000959</v>
      </c>
      <c r="P5841" s="94" t="s">
        <v>196</v>
      </c>
      <c r="Q5841" s="95" t="s">
        <v>268</v>
      </c>
      <c r="R5841" s="89" t="str">
        <f>_xlfn.XLOOKUP(Q5841,匹配表1065!L:L,匹配表1065!O:O)</f>
        <v>C</v>
      </c>
      <c r="S5841" s="93" t="str">
        <f>IFERROR(_xlfn.XLOOKUP(Q5841,匹配表1065!AI:AI,匹配表1065!AJ:AJ),"绿标")</f>
        <v>红标</v>
      </c>
      <c r="T5841" s="93" t="str" cm="1">
        <f t="array" ref="T5841:U5841">_xlfn.XLOOKUP(Q5841,匹配表1065!L:L,匹配表1065!M:N)</f>
        <v>眩晕</v>
      </c>
      <c r="U5841" s="94" t="str">
        <v>耳鼻喉科</v>
      </c>
      <c r="V5841" s="95" t="s">
        <v>100</v>
      </c>
      <c r="W5841" s="93">
        <f>_xlfn.XLOOKUP(M5841,匹配表1065!D:D,匹配表1065!F:F)*N5841</f>
        <v>4</v>
      </c>
    </row>
    <row r="5842" customHeight="1" spans="1:23">
      <c r="A5842" s="94" t="s">
        <v>877</v>
      </c>
      <c r="B5842" s="106">
        <v>46225</v>
      </c>
      <c r="C5842" s="91" t="str">
        <f t="shared" si="184"/>
        <v>7月第4周</v>
      </c>
      <c r="D5842" s="94" t="s">
        <v>937</v>
      </c>
      <c r="E5842" s="89" t="str">
        <f t="shared" si="185"/>
        <v>7月第4周--周3</v>
      </c>
      <c r="F5842" s="95" t="s">
        <v>27</v>
      </c>
      <c r="G5842" s="95" t="s">
        <v>28</v>
      </c>
      <c r="H5842" s="92" t="str">
        <f>_xlfn.XLOOKUP(O5842,匹配表1065!T:T,匹配表1065!W:W)</f>
        <v>南京市</v>
      </c>
      <c r="I5842" s="89" t="str">
        <f>_xlfn.XLOOKUP(O5842,匹配表1065!T:T,匹配表1065!X:X)</f>
        <v>PME2039</v>
      </c>
      <c r="J5842" s="95" t="s">
        <v>39</v>
      </c>
      <c r="K5842" s="89" cm="1">
        <f ca="1" t="array" ref="K5842:L5842">_xlfn.XLOOKUP(J5842,匹配表1065!Y:Y,匹配表1065!AA:AB)</f>
        <v>7</v>
      </c>
      <c r="L5842" s="89" t="str">
        <v>3个月以上</v>
      </c>
      <c r="M5842" s="89" t="s">
        <v>30</v>
      </c>
      <c r="N5842" s="109">
        <v>1</v>
      </c>
      <c r="O5842" s="93" t="str">
        <f>_xlfn.XLOOKUP(P5842,匹配表1065!U:U,匹配表1065!T:T)</f>
        <v>HO00000971</v>
      </c>
      <c r="P5842" s="94" t="s">
        <v>40</v>
      </c>
      <c r="Q5842" s="95" t="s">
        <v>41</v>
      </c>
      <c r="R5842" s="89" t="str">
        <f>_xlfn.XLOOKUP(Q5842,匹配表1065!L:L,匹配表1065!O:O)</f>
        <v>A</v>
      </c>
      <c r="S5842" s="93" t="str">
        <f>IFERROR(_xlfn.XLOOKUP(Q5842,匹配表1065!AI:AI,匹配表1065!AJ:AJ),"绿标")</f>
        <v>绿标</v>
      </c>
      <c r="T5842" s="93" t="str" cm="1">
        <f t="array" ref="T5842:U5842">_xlfn.XLOOKUP(Q5842,匹配表1065!L:L,匹配表1065!M:N)</f>
        <v>头痛</v>
      </c>
      <c r="U5842" s="94" t="str">
        <v>神经内科</v>
      </c>
      <c r="V5842" s="95" t="s">
        <v>100</v>
      </c>
      <c r="W5842" s="93">
        <f>_xlfn.XLOOKUP(M5842,匹配表1065!D:D,匹配表1065!F:F)*N5842</f>
        <v>12</v>
      </c>
    </row>
    <row r="5843" customHeight="1" spans="1:23">
      <c r="A5843" s="94" t="s">
        <v>877</v>
      </c>
      <c r="B5843" s="106">
        <v>46225</v>
      </c>
      <c r="C5843" s="91" t="str">
        <f t="shared" si="184"/>
        <v>7月第4周</v>
      </c>
      <c r="D5843" s="94" t="s">
        <v>937</v>
      </c>
      <c r="E5843" s="89" t="str">
        <f t="shared" si="185"/>
        <v>7月第4周--周3</v>
      </c>
      <c r="F5843" s="95" t="s">
        <v>27</v>
      </c>
      <c r="G5843" s="95" t="s">
        <v>28</v>
      </c>
      <c r="H5843" s="92" t="str">
        <f>_xlfn.XLOOKUP(O5843,匹配表1065!T:T,匹配表1065!W:W)</f>
        <v>南京市</v>
      </c>
      <c r="I5843" s="89" t="str">
        <f>_xlfn.XLOOKUP(O5843,匹配表1065!T:T,匹配表1065!X:X)</f>
        <v>PME2040</v>
      </c>
      <c r="J5843" s="95" t="s">
        <v>50</v>
      </c>
      <c r="K5843" s="89" t="e" cm="1">
        <f ca="1" t="array" ref="K5843">_xlfn.XLOOKUP(J5843,匹配表1065!Y:Y,匹配表1065!AA:AB)</f>
        <v>#N/A</v>
      </c>
      <c r="L5843" s="89"/>
      <c r="M5843" s="89" t="s">
        <v>35</v>
      </c>
      <c r="N5843" s="109">
        <v>1</v>
      </c>
      <c r="O5843" s="93" t="str">
        <f>_xlfn.XLOOKUP(P5843,匹配表1065!U:U,匹配表1065!T:T)</f>
        <v>HO00000966</v>
      </c>
      <c r="P5843" s="94" t="s">
        <v>51</v>
      </c>
      <c r="Q5843" s="95" t="s">
        <v>199</v>
      </c>
      <c r="R5843" s="89" t="str">
        <f>_xlfn.XLOOKUP(Q5843,匹配表1065!L:L,匹配表1065!O:O)</f>
        <v>A</v>
      </c>
      <c r="S5843" s="93" t="str">
        <f>IFERROR(_xlfn.XLOOKUP(Q5843,匹配表1065!AI:AI,匹配表1065!AJ:AJ),"绿标")</f>
        <v>绿标</v>
      </c>
      <c r="T5843" s="93" t="str" cm="1">
        <f t="array" ref="T5843:U5843">_xlfn.XLOOKUP(Q5843,匹配表1065!L:L,匹配表1065!M:N)</f>
        <v>头痛</v>
      </c>
      <c r="U5843" s="94" t="str">
        <v>神经内科</v>
      </c>
      <c r="V5843" s="95" t="s">
        <v>100</v>
      </c>
      <c r="W5843" s="93">
        <f>_xlfn.XLOOKUP(M5843,匹配表1065!D:D,匹配表1065!F:F)*N5843</f>
        <v>4</v>
      </c>
    </row>
    <row r="5844" customHeight="1" spans="1:23">
      <c r="A5844" s="94" t="s">
        <v>877</v>
      </c>
      <c r="B5844" s="106">
        <v>46225</v>
      </c>
      <c r="C5844" s="91" t="str">
        <f t="shared" si="184"/>
        <v>7月第4周</v>
      </c>
      <c r="D5844" s="94" t="s">
        <v>937</v>
      </c>
      <c r="E5844" s="89" t="str">
        <f t="shared" si="185"/>
        <v>7月第4周--周3</v>
      </c>
      <c r="F5844" s="95" t="s">
        <v>27</v>
      </c>
      <c r="G5844" s="95" t="s">
        <v>28</v>
      </c>
      <c r="H5844" s="92" t="str">
        <f>_xlfn.XLOOKUP(O5844,匹配表1065!T:T,匹配表1065!W:W)</f>
        <v>常州市</v>
      </c>
      <c r="I5844" s="89" t="str">
        <f>_xlfn.XLOOKUP(O5844,匹配表1065!T:T,匹配表1065!X:X)</f>
        <v>PME2015</v>
      </c>
      <c r="J5844" s="95" t="s">
        <v>45</v>
      </c>
      <c r="K5844" s="89" cm="1">
        <f ca="1" t="array" ref="K5844:L5844">_xlfn.XLOOKUP(J5844,匹配表1065!Y:Y,匹配表1065!AA:AB)</f>
        <v>9</v>
      </c>
      <c r="L5844" s="89" t="str">
        <v>3个月以上</v>
      </c>
      <c r="M5844" s="89" t="s">
        <v>30</v>
      </c>
      <c r="N5844" s="109">
        <v>1</v>
      </c>
      <c r="O5844" s="93" t="str">
        <f>_xlfn.XLOOKUP(P5844,匹配表1065!U:U,匹配表1065!T:T)</f>
        <v>HO00015998</v>
      </c>
      <c r="P5844" s="94" t="s">
        <v>46</v>
      </c>
      <c r="Q5844" s="95" t="s">
        <v>47</v>
      </c>
      <c r="R5844" s="89" t="str">
        <f>_xlfn.XLOOKUP(Q5844,匹配表1065!L:L,匹配表1065!O:O)</f>
        <v>B</v>
      </c>
      <c r="S5844" s="93" t="str">
        <f>IFERROR(_xlfn.XLOOKUP(Q5844,匹配表1065!AI:AI,匹配表1065!AJ:AJ),"绿标")</f>
        <v>绿标</v>
      </c>
      <c r="T5844" s="93" t="str" cm="1">
        <f t="array" ref="T5844:U5844">_xlfn.XLOOKUP(Q5844,匹配表1065!L:L,匹配表1065!M:N)</f>
        <v>脑血管</v>
      </c>
      <c r="U5844" s="94" t="str">
        <v>神经内科</v>
      </c>
      <c r="V5844" s="95" t="s">
        <v>100</v>
      </c>
      <c r="W5844" s="93">
        <f>_xlfn.XLOOKUP(M5844,匹配表1065!D:D,匹配表1065!F:F)*N5844</f>
        <v>12</v>
      </c>
    </row>
    <row r="5845" customHeight="1" spans="1:23">
      <c r="A5845" s="94" t="s">
        <v>877</v>
      </c>
      <c r="B5845" s="106">
        <v>46226</v>
      </c>
      <c r="C5845" s="91" t="str">
        <f t="shared" si="184"/>
        <v>7月第4周</v>
      </c>
      <c r="D5845" s="94" t="s">
        <v>937</v>
      </c>
      <c r="E5845" s="89" t="str">
        <f t="shared" si="185"/>
        <v>7月第4周--周4</v>
      </c>
      <c r="F5845" s="95" t="s">
        <v>27</v>
      </c>
      <c r="G5845" s="95" t="s">
        <v>104</v>
      </c>
      <c r="H5845" s="92" t="str">
        <f>_xlfn.XLOOKUP(O5845,匹配表1065!T:T,匹配表1065!W:W)</f>
        <v>济南市</v>
      </c>
      <c r="I5845" s="89" t="str">
        <f>_xlfn.XLOOKUP(O5845,匹配表1065!T:T,匹配表1065!X:X)</f>
        <v>PME2025</v>
      </c>
      <c r="J5845" s="95" t="s">
        <v>111</v>
      </c>
      <c r="K5845" s="89" cm="1">
        <f ca="1" t="array" ref="K5845:L5845">_xlfn.XLOOKUP(J5845,匹配表1065!Y:Y,匹配表1065!AA:AB)</f>
        <v>30</v>
      </c>
      <c r="L5845" s="89" t="str">
        <v>3个月以上</v>
      </c>
      <c r="M5845" s="89" t="s">
        <v>30</v>
      </c>
      <c r="N5845" s="109">
        <v>1</v>
      </c>
      <c r="O5845" s="93" t="str">
        <f>_xlfn.XLOOKUP(P5845,匹配表1065!U:U,匹配表1065!T:T)</f>
        <v>HO00001400</v>
      </c>
      <c r="P5845" s="94" t="s">
        <v>112</v>
      </c>
      <c r="Q5845" s="95" t="s">
        <v>113</v>
      </c>
      <c r="R5845" s="89" t="str">
        <f>_xlfn.XLOOKUP(Q5845,匹配表1065!L:L,匹配表1065!O:O)</f>
        <v>B</v>
      </c>
      <c r="S5845" s="93" t="str">
        <f>IFERROR(_xlfn.XLOOKUP(Q5845,匹配表1065!AI:AI,匹配表1065!AJ:AJ),"绿标")</f>
        <v>红标</v>
      </c>
      <c r="T5845" s="93" t="str" cm="1">
        <f t="array" ref="T5845:U5845">_xlfn.XLOOKUP(Q5845,匹配表1065!L:L,匹配表1065!M:N)</f>
        <v>抑郁焦虑</v>
      </c>
      <c r="U5845" s="94" t="str">
        <v>神经内科</v>
      </c>
      <c r="V5845" s="95" t="s">
        <v>42</v>
      </c>
      <c r="W5845" s="93">
        <f>_xlfn.XLOOKUP(M5845,匹配表1065!D:D,匹配表1065!F:F)*N5845</f>
        <v>12</v>
      </c>
    </row>
    <row r="5846" customHeight="1" spans="1:23">
      <c r="A5846" s="94" t="s">
        <v>877</v>
      </c>
      <c r="B5846" s="106">
        <v>46226</v>
      </c>
      <c r="C5846" s="91" t="str">
        <f t="shared" si="184"/>
        <v>7月第4周</v>
      </c>
      <c r="D5846" s="94" t="s">
        <v>937</v>
      </c>
      <c r="E5846" s="89" t="str">
        <f t="shared" si="185"/>
        <v>7月第4周--周4</v>
      </c>
      <c r="F5846" s="95" t="s">
        <v>27</v>
      </c>
      <c r="G5846" s="95" t="s">
        <v>104</v>
      </c>
      <c r="H5846" s="92" t="str">
        <f>_xlfn.XLOOKUP(O5846,匹配表1065!T:T,匹配表1065!W:W)</f>
        <v>济南市</v>
      </c>
      <c r="I5846" s="89" t="str">
        <f>_xlfn.XLOOKUP(O5846,匹配表1065!T:T,匹配表1065!X:X)</f>
        <v>PME2025</v>
      </c>
      <c r="J5846" s="95" t="s">
        <v>111</v>
      </c>
      <c r="K5846" s="89" cm="1">
        <f ca="1" t="array" ref="K5846:L5846">_xlfn.XLOOKUP(J5846,匹配表1065!Y:Y,匹配表1065!AA:AB)</f>
        <v>30</v>
      </c>
      <c r="L5846" s="89" t="str">
        <v>3个月以上</v>
      </c>
      <c r="M5846" s="89" t="s">
        <v>35</v>
      </c>
      <c r="N5846" s="109">
        <v>1</v>
      </c>
      <c r="O5846" s="93" t="str">
        <f>_xlfn.XLOOKUP(P5846,匹配表1065!U:U,匹配表1065!T:T)</f>
        <v>HO00394630</v>
      </c>
      <c r="P5846" s="94" t="s">
        <v>462</v>
      </c>
      <c r="Q5846" s="95" t="s">
        <v>463</v>
      </c>
      <c r="R5846" s="89" t="str">
        <f>_xlfn.XLOOKUP(Q5846,匹配表1065!L:L,匹配表1065!O:O)</f>
        <v>C</v>
      </c>
      <c r="S5846" s="93" t="str">
        <f>IFERROR(_xlfn.XLOOKUP(Q5846,匹配表1065!AI:AI,匹配表1065!AJ:AJ),"绿标")</f>
        <v>绿标</v>
      </c>
      <c r="T5846" s="93" t="str" cm="1">
        <f t="array" ref="T5846:U5846">_xlfn.XLOOKUP(Q5846,匹配表1065!L:L,匹配表1065!M:N)</f>
        <v>眩晕</v>
      </c>
      <c r="U5846" s="94" t="str">
        <v>神经内科</v>
      </c>
      <c r="V5846" s="95" t="s">
        <v>58</v>
      </c>
      <c r="W5846" s="93">
        <f>_xlfn.XLOOKUP(M5846,匹配表1065!D:D,匹配表1065!F:F)*N5846</f>
        <v>4</v>
      </c>
    </row>
    <row r="5847" customHeight="1" spans="1:23">
      <c r="A5847" s="94" t="s">
        <v>877</v>
      </c>
      <c r="B5847" s="106">
        <v>46226</v>
      </c>
      <c r="C5847" s="91" t="str">
        <f t="shared" si="184"/>
        <v>7月第4周</v>
      </c>
      <c r="D5847" s="94" t="s">
        <v>937</v>
      </c>
      <c r="E5847" s="89" t="str">
        <f t="shared" si="185"/>
        <v>7月第4周--周4</v>
      </c>
      <c r="F5847" s="95" t="s">
        <v>27</v>
      </c>
      <c r="G5847" s="95" t="s">
        <v>104</v>
      </c>
      <c r="H5847" s="92" t="str">
        <f>_xlfn.XLOOKUP(O5847,匹配表1065!T:T,匹配表1065!W:W)</f>
        <v>济南市</v>
      </c>
      <c r="I5847" s="89" t="str">
        <f>_xlfn.XLOOKUP(O5847,匹配表1065!T:T,匹配表1065!X:X)</f>
        <v>PME2025</v>
      </c>
      <c r="J5847" s="95" t="s">
        <v>111</v>
      </c>
      <c r="K5847" s="89" cm="1">
        <f ca="1" t="array" ref="K5847:L5847">_xlfn.XLOOKUP(J5847,匹配表1065!Y:Y,匹配表1065!AA:AB)</f>
        <v>30</v>
      </c>
      <c r="L5847" s="89" t="str">
        <v>3个月以上</v>
      </c>
      <c r="M5847" s="89" t="s">
        <v>55</v>
      </c>
      <c r="N5847" s="109">
        <v>1</v>
      </c>
      <c r="O5847" s="93" t="str">
        <f>_xlfn.XLOOKUP(P5847,匹配表1065!U:U,匹配表1065!T:T)</f>
        <v>HO00001400</v>
      </c>
      <c r="P5847" s="94" t="s">
        <v>112</v>
      </c>
      <c r="Q5847" s="95" t="s">
        <v>412</v>
      </c>
      <c r="R5847" s="89" t="str">
        <f>_xlfn.XLOOKUP(Q5847,匹配表1065!L:L,匹配表1065!O:O)</f>
        <v>C</v>
      </c>
      <c r="S5847" s="93" t="str">
        <f>IFERROR(_xlfn.XLOOKUP(Q5847,匹配表1065!AI:AI,匹配表1065!AJ:AJ),"绿标")</f>
        <v>黑标</v>
      </c>
      <c r="T5847" s="93" t="str" cm="1">
        <f t="array" ref="T5847:U5847">_xlfn.XLOOKUP(Q5847,匹配表1065!L:L,匹配表1065!M:N)</f>
        <v>眩晕</v>
      </c>
      <c r="U5847" s="94" t="str">
        <v>耳鼻喉科</v>
      </c>
      <c r="V5847" s="95" t="s">
        <v>33</v>
      </c>
      <c r="W5847" s="93">
        <f>_xlfn.XLOOKUP(M5847,匹配表1065!D:D,匹配表1065!F:F)*N5847</f>
        <v>8</v>
      </c>
    </row>
    <row r="5848" customHeight="1" spans="1:23">
      <c r="A5848" s="94" t="s">
        <v>877</v>
      </c>
      <c r="B5848" s="106">
        <v>46226</v>
      </c>
      <c r="C5848" s="91" t="str">
        <f t="shared" si="184"/>
        <v>7月第4周</v>
      </c>
      <c r="D5848" s="94" t="s">
        <v>937</v>
      </c>
      <c r="E5848" s="89" t="str">
        <f t="shared" si="185"/>
        <v>7月第4周--周4</v>
      </c>
      <c r="F5848" s="95" t="s">
        <v>27</v>
      </c>
      <c r="G5848" s="95" t="s">
        <v>104</v>
      </c>
      <c r="H5848" s="92" t="str">
        <f>_xlfn.XLOOKUP(O5848,匹配表1065!T:T,匹配表1065!W:W)</f>
        <v>济南市</v>
      </c>
      <c r="I5848" s="89" t="str">
        <f>_xlfn.XLOOKUP(O5848,匹配表1065!T:T,匹配表1065!X:X)</f>
        <v>PME2025</v>
      </c>
      <c r="J5848" s="95" t="s">
        <v>111</v>
      </c>
      <c r="K5848" s="89" cm="1">
        <f ca="1" t="array" ref="K5848:L5848">_xlfn.XLOOKUP(J5848,匹配表1065!Y:Y,匹配表1065!AA:AB)</f>
        <v>30</v>
      </c>
      <c r="L5848" s="89" t="str">
        <v>3个月以上</v>
      </c>
      <c r="M5848" s="89" t="s">
        <v>55</v>
      </c>
      <c r="N5848" s="109">
        <v>1</v>
      </c>
      <c r="O5848" s="93" t="str">
        <f>_xlfn.XLOOKUP(P5848,匹配表1065!U:U,匹配表1065!T:T)</f>
        <v>HO00001400</v>
      </c>
      <c r="P5848" s="94" t="s">
        <v>112</v>
      </c>
      <c r="Q5848" s="95" t="s">
        <v>262</v>
      </c>
      <c r="R5848" s="89" t="str">
        <f>_xlfn.XLOOKUP(Q5848,匹配表1065!L:L,匹配表1065!O:O)</f>
        <v>B</v>
      </c>
      <c r="S5848" s="93" t="str">
        <f>IFERROR(_xlfn.XLOOKUP(Q5848,匹配表1065!AI:AI,匹配表1065!AJ:AJ),"绿标")</f>
        <v>绿标</v>
      </c>
      <c r="T5848" s="93" t="str" cm="1">
        <f t="array" ref="T5848:U5848">_xlfn.XLOOKUP(Q5848,匹配表1065!L:L,匹配表1065!M:N)</f>
        <v>脑血管</v>
      </c>
      <c r="U5848" s="94" t="str">
        <v>神经内科</v>
      </c>
      <c r="V5848" s="95" t="s">
        <v>33</v>
      </c>
      <c r="W5848" s="93">
        <f>_xlfn.XLOOKUP(M5848,匹配表1065!D:D,匹配表1065!F:F)*N5848</f>
        <v>8</v>
      </c>
    </row>
    <row r="5849" customHeight="1" spans="1:23">
      <c r="A5849" s="94" t="s">
        <v>877</v>
      </c>
      <c r="B5849" s="106">
        <v>46226</v>
      </c>
      <c r="C5849" s="91" t="str">
        <f t="shared" si="184"/>
        <v>7月第4周</v>
      </c>
      <c r="D5849" s="94" t="s">
        <v>937</v>
      </c>
      <c r="E5849" s="89" t="str">
        <f t="shared" si="185"/>
        <v>7月第4周--周4</v>
      </c>
      <c r="F5849" s="95" t="s">
        <v>27</v>
      </c>
      <c r="G5849" s="95" t="s">
        <v>104</v>
      </c>
      <c r="H5849" s="92" t="str">
        <f>_xlfn.XLOOKUP(O5849,匹配表1065!T:T,匹配表1065!W:W)</f>
        <v>济南市</v>
      </c>
      <c r="I5849" s="89" t="str">
        <f>_xlfn.XLOOKUP(O5849,匹配表1065!T:T,匹配表1065!X:X)</f>
        <v>PME2026</v>
      </c>
      <c r="J5849" s="95" t="s">
        <v>116</v>
      </c>
      <c r="K5849" s="89" cm="1">
        <f ca="1" t="array" ref="K5849:L5849">_xlfn.XLOOKUP(J5849,匹配表1065!Y:Y,匹配表1065!AA:AB)</f>
        <v>13</v>
      </c>
      <c r="L5849" s="89" t="str">
        <v>3个月以上</v>
      </c>
      <c r="M5849" s="89" t="s">
        <v>35</v>
      </c>
      <c r="N5849" s="109">
        <v>1</v>
      </c>
      <c r="O5849" s="93" t="str">
        <f>_xlfn.XLOOKUP(P5849,匹配表1065!U:U,匹配表1065!T:T)</f>
        <v>HO00001409</v>
      </c>
      <c r="P5849" s="94" t="s">
        <v>117</v>
      </c>
      <c r="Q5849" s="95" t="s">
        <v>356</v>
      </c>
      <c r="R5849" s="89" t="str">
        <f>_xlfn.XLOOKUP(Q5849,匹配表1065!L:L,匹配表1065!O:O)</f>
        <v>B</v>
      </c>
      <c r="S5849" s="93" t="str">
        <f>IFERROR(_xlfn.XLOOKUP(Q5849,匹配表1065!AI:AI,匹配表1065!AJ:AJ),"绿标")</f>
        <v>绿标</v>
      </c>
      <c r="T5849" s="93" t="str" cm="1">
        <f t="array" ref="T5849:U5849">_xlfn.XLOOKUP(Q5849,匹配表1065!L:L,匹配表1065!M:N)</f>
        <v>脑血管</v>
      </c>
      <c r="U5849" s="94" t="str">
        <v>神经内科</v>
      </c>
      <c r="V5849" s="95" t="s">
        <v>67</v>
      </c>
      <c r="W5849" s="93">
        <f>_xlfn.XLOOKUP(M5849,匹配表1065!D:D,匹配表1065!F:F)*N5849</f>
        <v>4</v>
      </c>
    </row>
    <row r="5850" customHeight="1" spans="1:23">
      <c r="A5850" s="94" t="s">
        <v>877</v>
      </c>
      <c r="B5850" s="106">
        <v>46226</v>
      </c>
      <c r="C5850" s="91" t="str">
        <f t="shared" si="184"/>
        <v>7月第4周</v>
      </c>
      <c r="D5850" s="94" t="s">
        <v>937</v>
      </c>
      <c r="E5850" s="89" t="str">
        <f t="shared" si="185"/>
        <v>7月第4周--周4</v>
      </c>
      <c r="F5850" s="95" t="s">
        <v>27</v>
      </c>
      <c r="G5850" s="95" t="s">
        <v>104</v>
      </c>
      <c r="H5850" s="92" t="str">
        <f>_xlfn.XLOOKUP(O5850,匹配表1065!T:T,匹配表1065!W:W)</f>
        <v>济南市</v>
      </c>
      <c r="I5850" s="89" t="str">
        <f>_xlfn.XLOOKUP(O5850,匹配表1065!T:T,匹配表1065!X:X)</f>
        <v>PME2026</v>
      </c>
      <c r="J5850" s="95" t="s">
        <v>116</v>
      </c>
      <c r="K5850" s="89" cm="1">
        <f ca="1" t="array" ref="K5850:L5850">_xlfn.XLOOKUP(J5850,匹配表1065!Y:Y,匹配表1065!AA:AB)</f>
        <v>13</v>
      </c>
      <c r="L5850" s="89" t="str">
        <v>3个月以上</v>
      </c>
      <c r="M5850" s="89" t="s">
        <v>30</v>
      </c>
      <c r="N5850" s="109">
        <v>1</v>
      </c>
      <c r="O5850" s="93" t="str">
        <f>_xlfn.XLOOKUP(P5850,匹配表1065!U:U,匹配表1065!T:T)</f>
        <v>HO00001409</v>
      </c>
      <c r="P5850" s="94" t="s">
        <v>117</v>
      </c>
      <c r="Q5850" s="95" t="s">
        <v>910</v>
      </c>
      <c r="R5850" s="89" t="str">
        <f>_xlfn.XLOOKUP(Q5850,匹配表1065!L:L,匹配表1065!O:O)</f>
        <v>B</v>
      </c>
      <c r="S5850" s="93" t="str">
        <f>IFERROR(_xlfn.XLOOKUP(Q5850,匹配表1065!AI:AI,匹配表1065!AJ:AJ),"绿标")</f>
        <v>红标</v>
      </c>
      <c r="T5850" s="93" t="str" cm="1">
        <f t="array" ref="T5850:U5850">_xlfn.XLOOKUP(Q5850,匹配表1065!L:L,匹配表1065!M:N)</f>
        <v>脑血管</v>
      </c>
      <c r="U5850" s="94" t="str">
        <v>神经内科</v>
      </c>
      <c r="V5850" s="95" t="s">
        <v>42</v>
      </c>
      <c r="W5850" s="93">
        <f>_xlfn.XLOOKUP(M5850,匹配表1065!D:D,匹配表1065!F:F)*N5850</f>
        <v>12</v>
      </c>
    </row>
    <row r="5851" customHeight="1" spans="1:23">
      <c r="A5851" s="94" t="s">
        <v>877</v>
      </c>
      <c r="B5851" s="106">
        <v>46226</v>
      </c>
      <c r="C5851" s="91" t="str">
        <f t="shared" si="184"/>
        <v>7月第4周</v>
      </c>
      <c r="D5851" s="94" t="s">
        <v>937</v>
      </c>
      <c r="E5851" s="89" t="str">
        <f t="shared" si="185"/>
        <v>7月第4周--周4</v>
      </c>
      <c r="F5851" s="95" t="s">
        <v>27</v>
      </c>
      <c r="G5851" s="95" t="s">
        <v>104</v>
      </c>
      <c r="H5851" s="92" t="str">
        <f>_xlfn.XLOOKUP(O5851,匹配表1065!T:T,匹配表1065!W:W)</f>
        <v>济南市</v>
      </c>
      <c r="I5851" s="89" t="str">
        <f>_xlfn.XLOOKUP(O5851,匹配表1065!T:T,匹配表1065!X:X)</f>
        <v>PME2025</v>
      </c>
      <c r="J5851" s="95" t="s">
        <v>128</v>
      </c>
      <c r="K5851" s="89" cm="1">
        <f ca="1" t="array" ref="K5851:L5851">_xlfn.XLOOKUP(J5851,匹配表1065!Y:Y,匹配表1065!AA:AB)</f>
        <v>13</v>
      </c>
      <c r="L5851" s="89" t="str">
        <v>3个月以上</v>
      </c>
      <c r="M5851" s="89" t="s">
        <v>30</v>
      </c>
      <c r="N5851" s="109">
        <v>1</v>
      </c>
      <c r="O5851" s="93" t="str">
        <f>_xlfn.XLOOKUP(P5851,匹配表1065!U:U,匹配表1065!T:T)</f>
        <v>HO00001400</v>
      </c>
      <c r="P5851" s="94" t="s">
        <v>112</v>
      </c>
      <c r="Q5851" s="95" t="s">
        <v>242</v>
      </c>
      <c r="R5851" s="89" t="str">
        <f>_xlfn.XLOOKUP(Q5851,匹配表1065!L:L,匹配表1065!O:O)</f>
        <v>B</v>
      </c>
      <c r="S5851" s="93" t="str">
        <f>IFERROR(_xlfn.XLOOKUP(Q5851,匹配表1065!AI:AI,匹配表1065!AJ:AJ),"绿标")</f>
        <v>绿标</v>
      </c>
      <c r="T5851" s="93" t="str" cm="1">
        <f t="array" ref="T5851:U5851">_xlfn.XLOOKUP(Q5851,匹配表1065!L:L,匹配表1065!M:N)</f>
        <v>癫痫</v>
      </c>
      <c r="U5851" s="94" t="str">
        <v>神经内科</v>
      </c>
      <c r="V5851" s="95" t="s">
        <v>33</v>
      </c>
      <c r="W5851" s="93">
        <f>_xlfn.XLOOKUP(M5851,匹配表1065!D:D,匹配表1065!F:F)*N5851</f>
        <v>12</v>
      </c>
    </row>
    <row r="5852" customHeight="1" spans="1:23">
      <c r="A5852" s="94" t="s">
        <v>877</v>
      </c>
      <c r="B5852" s="106">
        <v>46226</v>
      </c>
      <c r="C5852" s="91" t="str">
        <f t="shared" si="184"/>
        <v>7月第4周</v>
      </c>
      <c r="D5852" s="94" t="s">
        <v>937</v>
      </c>
      <c r="E5852" s="89" t="str">
        <f t="shared" si="185"/>
        <v>7月第4周--周4</v>
      </c>
      <c r="F5852" s="95" t="s">
        <v>27</v>
      </c>
      <c r="G5852" s="95" t="s">
        <v>104</v>
      </c>
      <c r="H5852" s="92" t="str">
        <f>_xlfn.XLOOKUP(O5852,匹配表1065!T:T,匹配表1065!W:W)</f>
        <v>济南市</v>
      </c>
      <c r="I5852" s="89" t="str">
        <f>_xlfn.XLOOKUP(O5852,匹配表1065!T:T,匹配表1065!X:X)</f>
        <v>PME2029</v>
      </c>
      <c r="J5852" s="95" t="s">
        <v>128</v>
      </c>
      <c r="K5852" s="89" cm="1">
        <f ca="1" t="array" ref="K5852:L5852">_xlfn.XLOOKUP(J5852,匹配表1065!Y:Y,匹配表1065!AA:AB)</f>
        <v>13</v>
      </c>
      <c r="L5852" s="89" t="str">
        <v>3个月以上</v>
      </c>
      <c r="M5852" s="89" t="s">
        <v>30</v>
      </c>
      <c r="N5852" s="109">
        <v>1</v>
      </c>
      <c r="O5852" s="93" t="str">
        <f>_xlfn.XLOOKUP(P5852,匹配表1065!U:U,匹配表1065!T:T)</f>
        <v>HO00001403</v>
      </c>
      <c r="P5852" s="94" t="s">
        <v>329</v>
      </c>
      <c r="Q5852" s="95" t="s">
        <v>455</v>
      </c>
      <c r="R5852" s="89" t="str">
        <f>_xlfn.XLOOKUP(Q5852,匹配表1065!L:L,匹配表1065!O:O)</f>
        <v>C</v>
      </c>
      <c r="S5852" s="93" t="str">
        <f>IFERROR(_xlfn.XLOOKUP(Q5852,匹配表1065!AI:AI,匹配表1065!AJ:AJ),"绿标")</f>
        <v>绿标</v>
      </c>
      <c r="T5852" s="93" t="str" cm="1">
        <f t="array" ref="T5852:U5852">_xlfn.XLOOKUP(Q5852,匹配表1065!L:L,匹配表1065!M:N)</f>
        <v>眩晕</v>
      </c>
      <c r="U5852" s="94" t="str">
        <v>耳鼻喉科</v>
      </c>
      <c r="V5852" s="95" t="s">
        <v>100</v>
      </c>
      <c r="W5852" s="93">
        <f>_xlfn.XLOOKUP(M5852,匹配表1065!D:D,匹配表1065!F:F)*N5852</f>
        <v>12</v>
      </c>
    </row>
    <row r="5853" customHeight="1" spans="1:23">
      <c r="A5853" s="94" t="s">
        <v>877</v>
      </c>
      <c r="B5853" s="106">
        <v>46226</v>
      </c>
      <c r="C5853" s="91" t="str">
        <f t="shared" si="184"/>
        <v>7月第4周</v>
      </c>
      <c r="D5853" s="94" t="s">
        <v>937</v>
      </c>
      <c r="E5853" s="89" t="str">
        <f t="shared" si="185"/>
        <v>7月第4周--周4</v>
      </c>
      <c r="F5853" s="95" t="s">
        <v>27</v>
      </c>
      <c r="G5853" s="95" t="s">
        <v>104</v>
      </c>
      <c r="H5853" s="92" t="str">
        <f>_xlfn.XLOOKUP(O5853,匹配表1065!T:T,匹配表1065!W:W)</f>
        <v>济南市</v>
      </c>
      <c r="I5853" s="89" t="str">
        <f>_xlfn.XLOOKUP(O5853,匹配表1065!T:T,匹配表1065!X:X)</f>
        <v>PME2025</v>
      </c>
      <c r="J5853" s="95" t="s">
        <v>128</v>
      </c>
      <c r="K5853" s="89" cm="1">
        <f ca="1" t="array" ref="K5853:L5853">_xlfn.XLOOKUP(J5853,匹配表1065!Y:Y,匹配表1065!AA:AB)</f>
        <v>13</v>
      </c>
      <c r="L5853" s="89" t="str">
        <v>3个月以上</v>
      </c>
      <c r="M5853" s="89" t="s">
        <v>35</v>
      </c>
      <c r="N5853" s="109">
        <v>1</v>
      </c>
      <c r="O5853" s="93" t="str">
        <f>_xlfn.XLOOKUP(P5853,匹配表1065!U:U,匹配表1065!T:T)</f>
        <v>HO00001400</v>
      </c>
      <c r="P5853" s="94" t="s">
        <v>112</v>
      </c>
      <c r="Q5853" s="95" t="s">
        <v>357</v>
      </c>
      <c r="R5853" s="89" t="str">
        <f>_xlfn.XLOOKUP(Q5853,匹配表1065!L:L,匹配表1065!O:O)</f>
        <v>B</v>
      </c>
      <c r="S5853" s="93" t="str">
        <f>IFERROR(_xlfn.XLOOKUP(Q5853,匹配表1065!AI:AI,匹配表1065!AJ:AJ),"绿标")</f>
        <v>红标</v>
      </c>
      <c r="T5853" s="93" t="str" cm="1">
        <f t="array" ref="T5853:U5853">_xlfn.XLOOKUP(Q5853,匹配表1065!L:L,匹配表1065!M:N)</f>
        <v>癫痫</v>
      </c>
      <c r="U5853" s="94" t="str">
        <v>神经内科</v>
      </c>
      <c r="V5853" s="95" t="s">
        <v>33</v>
      </c>
      <c r="W5853" s="93">
        <f>_xlfn.XLOOKUP(M5853,匹配表1065!D:D,匹配表1065!F:F)*N5853</f>
        <v>4</v>
      </c>
    </row>
    <row r="5854" customHeight="1" spans="1:23">
      <c r="A5854" s="94" t="s">
        <v>877</v>
      </c>
      <c r="B5854" s="106">
        <v>46226</v>
      </c>
      <c r="C5854" s="91" t="str">
        <f t="shared" si="184"/>
        <v>7月第4周</v>
      </c>
      <c r="D5854" s="94" t="s">
        <v>937</v>
      </c>
      <c r="E5854" s="89" t="str">
        <f t="shared" si="185"/>
        <v>7月第4周--周4</v>
      </c>
      <c r="F5854" s="95" t="s">
        <v>27</v>
      </c>
      <c r="G5854" s="95" t="s">
        <v>104</v>
      </c>
      <c r="H5854" s="92" t="str">
        <f>_xlfn.XLOOKUP(O5854,匹配表1065!T:T,匹配表1065!W:W)</f>
        <v>聊城市</v>
      </c>
      <c r="I5854" s="89" t="str">
        <f>_xlfn.XLOOKUP(O5854,匹配表1065!T:T,匹配表1065!X:X)</f>
        <v>PME2046</v>
      </c>
      <c r="J5854" s="95" t="s">
        <v>108</v>
      </c>
      <c r="K5854" s="89" cm="1">
        <f ca="1" t="array" ref="K5854:L5854">_xlfn.XLOOKUP(J5854,匹配表1065!Y:Y,匹配表1065!AA:AB)</f>
        <v>8</v>
      </c>
      <c r="L5854" s="89" t="str">
        <v>3个月以上</v>
      </c>
      <c r="M5854" s="89" t="s">
        <v>30</v>
      </c>
      <c r="N5854" s="109">
        <v>1</v>
      </c>
      <c r="O5854" s="93" t="str">
        <f>_xlfn.XLOOKUP(P5854,匹配表1065!U:U,匹配表1065!T:T)</f>
        <v>HO00001415</v>
      </c>
      <c r="P5854" s="94" t="s">
        <v>109</v>
      </c>
      <c r="Q5854" s="95" t="s">
        <v>734</v>
      </c>
      <c r="R5854" s="89" t="str">
        <f>_xlfn.XLOOKUP(Q5854,匹配表1065!L:L,匹配表1065!O:O)</f>
        <v>B</v>
      </c>
      <c r="S5854" s="93" t="str">
        <f>IFERROR(_xlfn.XLOOKUP(Q5854,匹配表1065!AI:AI,匹配表1065!AJ:AJ),"绿标")</f>
        <v>黑标</v>
      </c>
      <c r="T5854" s="93" t="str" cm="1">
        <f t="array" ref="T5854:U5854">_xlfn.XLOOKUP(Q5854,匹配表1065!L:L,匹配表1065!M:N)</f>
        <v>脑血管</v>
      </c>
      <c r="U5854" s="94" t="str">
        <v>神经内科</v>
      </c>
      <c r="V5854" s="95" t="s">
        <v>42</v>
      </c>
      <c r="W5854" s="93">
        <f>_xlfn.XLOOKUP(M5854,匹配表1065!D:D,匹配表1065!F:F)*N5854</f>
        <v>12</v>
      </c>
    </row>
    <row r="5855" customHeight="1" spans="1:23">
      <c r="A5855" s="94" t="s">
        <v>877</v>
      </c>
      <c r="B5855" s="106">
        <v>46226</v>
      </c>
      <c r="C5855" s="91" t="str">
        <f t="shared" si="184"/>
        <v>7月第4周</v>
      </c>
      <c r="D5855" s="94" t="s">
        <v>937</v>
      </c>
      <c r="E5855" s="89" t="str">
        <f t="shared" si="185"/>
        <v>7月第4周--周4</v>
      </c>
      <c r="F5855" s="95" t="s">
        <v>27</v>
      </c>
      <c r="G5855" s="95" t="s">
        <v>104</v>
      </c>
      <c r="H5855" s="92" t="str">
        <f>_xlfn.XLOOKUP(O5855,匹配表1065!T:T,匹配表1065!W:W)</f>
        <v>济南市</v>
      </c>
      <c r="I5855" s="89" t="str">
        <f>_xlfn.XLOOKUP(O5855,匹配表1065!T:T,匹配表1065!X:X)</f>
        <v>PME2044</v>
      </c>
      <c r="J5855" s="95" t="s">
        <v>105</v>
      </c>
      <c r="K5855" s="89" cm="1">
        <f ca="1" t="array" ref="K5855:L5855">_xlfn.XLOOKUP(J5855,匹配表1065!Y:Y,匹配表1065!AA:AB)</f>
        <v>8</v>
      </c>
      <c r="L5855" s="89" t="str">
        <v>3个月以上</v>
      </c>
      <c r="M5855" s="89" t="s">
        <v>30</v>
      </c>
      <c r="N5855" s="109">
        <v>1</v>
      </c>
      <c r="O5855" s="93" t="str">
        <f>_xlfn.XLOOKUP(P5855,匹配表1065!U:U,匹配表1065!T:T)</f>
        <v>HO00001401</v>
      </c>
      <c r="P5855" s="94" t="s">
        <v>106</v>
      </c>
      <c r="Q5855" s="95" t="s">
        <v>602</v>
      </c>
      <c r="R5855" s="89" t="str">
        <f>_xlfn.XLOOKUP(Q5855,匹配表1065!L:L,匹配表1065!O:O)</f>
        <v>B</v>
      </c>
      <c r="S5855" s="93" t="str">
        <f>IFERROR(_xlfn.XLOOKUP(Q5855,匹配表1065!AI:AI,匹配表1065!AJ:AJ),"绿标")</f>
        <v>黑标</v>
      </c>
      <c r="T5855" s="93" t="str" cm="1">
        <f t="array" ref="T5855:U5855">_xlfn.XLOOKUP(Q5855,匹配表1065!L:L,匹配表1065!M:N)</f>
        <v>脑血管</v>
      </c>
      <c r="U5855" s="94" t="str">
        <v>神经内科</v>
      </c>
      <c r="V5855" s="95" t="s">
        <v>33</v>
      </c>
      <c r="W5855" s="93">
        <f>_xlfn.XLOOKUP(M5855,匹配表1065!D:D,匹配表1065!F:F)*N5855</f>
        <v>12</v>
      </c>
    </row>
    <row r="5856" customHeight="1" spans="1:23">
      <c r="A5856" s="94" t="s">
        <v>877</v>
      </c>
      <c r="B5856" s="106">
        <v>46226</v>
      </c>
      <c r="C5856" s="91" t="str">
        <f t="shared" si="184"/>
        <v>7月第4周</v>
      </c>
      <c r="D5856" s="94" t="s">
        <v>937</v>
      </c>
      <c r="E5856" s="89" t="str">
        <f t="shared" si="185"/>
        <v>7月第4周--周4</v>
      </c>
      <c r="F5856" s="95" t="s">
        <v>27</v>
      </c>
      <c r="G5856" s="92" t="s">
        <v>92</v>
      </c>
      <c r="H5856" s="92" t="str">
        <f>_xlfn.XLOOKUP(O5856,匹配表1065!T:T,匹配表1065!W:W)</f>
        <v>芜湖市</v>
      </c>
      <c r="I5856" s="89" t="str">
        <f>_xlfn.XLOOKUP(O5856,匹配表1065!T:T,匹配表1065!X:X)</f>
        <v>PME2003</v>
      </c>
      <c r="J5856" s="95" t="s">
        <v>101</v>
      </c>
      <c r="K5856" s="89" cm="1">
        <f ca="1" t="array" ref="K5856:L5856">_xlfn.XLOOKUP(J5856,匹配表1065!Y:Y,匹配表1065!AA:AB)</f>
        <v>1</v>
      </c>
      <c r="L5856" s="89" t="str">
        <v>3个月以内</v>
      </c>
      <c r="M5856" s="89" t="s">
        <v>30</v>
      </c>
      <c r="N5856" s="109">
        <v>1</v>
      </c>
      <c r="O5856" s="93" t="str">
        <f>_xlfn.XLOOKUP(P5856,匹配表1065!U:U,匹配表1065!T:T)</f>
        <v>HO00000022</v>
      </c>
      <c r="P5856" s="94" t="s">
        <v>102</v>
      </c>
      <c r="Q5856" s="95" t="s">
        <v>661</v>
      </c>
      <c r="R5856" s="89" t="str">
        <f>_xlfn.XLOOKUP(Q5856,匹配表1065!L:L,匹配表1065!O:O)</f>
        <v>A</v>
      </c>
      <c r="S5856" s="93" t="str">
        <f>IFERROR(_xlfn.XLOOKUP(Q5856,匹配表1065!AI:AI,匹配表1065!AJ:AJ),"绿标")</f>
        <v>绿标</v>
      </c>
      <c r="T5856" s="93" t="str" cm="1">
        <f t="array" ref="T5856:U5856">_xlfn.XLOOKUP(Q5856,匹配表1065!L:L,匹配表1065!M:N)</f>
        <v>头痛</v>
      </c>
      <c r="U5856" s="94" t="str">
        <v>神经内科</v>
      </c>
      <c r="V5856" s="95" t="s">
        <v>42</v>
      </c>
      <c r="W5856" s="93">
        <f>_xlfn.XLOOKUP(M5856,匹配表1065!D:D,匹配表1065!F:F)*N5856</f>
        <v>12</v>
      </c>
    </row>
    <row r="5857" customHeight="1" spans="1:23">
      <c r="A5857" s="94" t="s">
        <v>877</v>
      </c>
      <c r="B5857" s="106">
        <v>46226</v>
      </c>
      <c r="C5857" s="91" t="str">
        <f t="shared" si="184"/>
        <v>7月第4周</v>
      </c>
      <c r="D5857" s="94" t="s">
        <v>937</v>
      </c>
      <c r="E5857" s="89" t="str">
        <f t="shared" si="185"/>
        <v>7月第4周--周4</v>
      </c>
      <c r="F5857" s="95" t="s">
        <v>27</v>
      </c>
      <c r="G5857" s="92" t="s">
        <v>92</v>
      </c>
      <c r="H5857" s="92" t="str">
        <f>_xlfn.XLOOKUP(O5857,匹配表1065!T:T,匹配表1065!W:W)</f>
        <v>芜湖市</v>
      </c>
      <c r="I5857" s="89" t="str">
        <f>_xlfn.XLOOKUP(O5857,匹配表1065!T:T,匹配表1065!X:X)</f>
        <v>PME2003</v>
      </c>
      <c r="J5857" s="95" t="s">
        <v>101</v>
      </c>
      <c r="K5857" s="89" cm="1">
        <f ca="1" t="array" ref="K5857:L5857">_xlfn.XLOOKUP(J5857,匹配表1065!Y:Y,匹配表1065!AA:AB)</f>
        <v>1</v>
      </c>
      <c r="L5857" s="89" t="str">
        <v>3个月以内</v>
      </c>
      <c r="M5857" s="89" t="s">
        <v>35</v>
      </c>
      <c r="N5857" s="109">
        <v>1</v>
      </c>
      <c r="O5857" s="93" t="str">
        <f>_xlfn.XLOOKUP(P5857,匹配表1065!U:U,匹配表1065!T:T)</f>
        <v>HO00000022</v>
      </c>
      <c r="P5857" s="94" t="s">
        <v>102</v>
      </c>
      <c r="Q5857" s="95" t="s">
        <v>661</v>
      </c>
      <c r="R5857" s="89" t="str">
        <f>_xlfn.XLOOKUP(Q5857,匹配表1065!L:L,匹配表1065!O:O)</f>
        <v>A</v>
      </c>
      <c r="S5857" s="93" t="str">
        <f>IFERROR(_xlfn.XLOOKUP(Q5857,匹配表1065!AI:AI,匹配表1065!AJ:AJ),"绿标")</f>
        <v>绿标</v>
      </c>
      <c r="T5857" s="93" t="str" cm="1">
        <f t="array" ref="T5857:U5857">_xlfn.XLOOKUP(Q5857,匹配表1065!L:L,匹配表1065!M:N)</f>
        <v>头痛</v>
      </c>
      <c r="U5857" s="94" t="str">
        <v>神经内科</v>
      </c>
      <c r="V5857" s="95" t="s">
        <v>58</v>
      </c>
      <c r="W5857" s="93">
        <f>_xlfn.XLOOKUP(M5857,匹配表1065!D:D,匹配表1065!F:F)*N5857</f>
        <v>4</v>
      </c>
    </row>
    <row r="5858" customHeight="1" spans="1:23">
      <c r="A5858" s="94" t="s">
        <v>877</v>
      </c>
      <c r="B5858" s="106">
        <v>46226</v>
      </c>
      <c r="C5858" s="91" t="str">
        <f t="shared" si="184"/>
        <v>7月第4周</v>
      </c>
      <c r="D5858" s="94" t="s">
        <v>937</v>
      </c>
      <c r="E5858" s="89" t="str">
        <f t="shared" si="185"/>
        <v>7月第4周--周4</v>
      </c>
      <c r="F5858" s="95" t="s">
        <v>27</v>
      </c>
      <c r="G5858" s="92" t="s">
        <v>92</v>
      </c>
      <c r="H5858" s="92" t="str">
        <f>_xlfn.XLOOKUP(O5858,匹配表1065!T:T,匹配表1065!W:W)</f>
        <v>合肥市</v>
      </c>
      <c r="I5858" s="89" t="str">
        <f>_xlfn.XLOOKUP(O5858,匹配表1065!T:T,匹配表1065!X:X)</f>
        <v>PME2007</v>
      </c>
      <c r="J5858" s="95" t="s">
        <v>93</v>
      </c>
      <c r="K5858" s="89" cm="1">
        <f ca="1" t="array" ref="K5858:L5858">_xlfn.XLOOKUP(J5858,匹配表1065!Y:Y,匹配表1065!AA:AB)</f>
        <v>9</v>
      </c>
      <c r="L5858" s="89" t="str">
        <v>3个月以上</v>
      </c>
      <c r="M5858" s="89" t="s">
        <v>55</v>
      </c>
      <c r="N5858" s="109">
        <v>1</v>
      </c>
      <c r="O5858" s="93" t="str">
        <f>_xlfn.XLOOKUP(P5858,匹配表1065!U:U,匹配表1065!T:T)</f>
        <v>HO00000001</v>
      </c>
      <c r="P5858" s="94" t="s">
        <v>94</v>
      </c>
      <c r="Q5858" s="95" t="s">
        <v>206</v>
      </c>
      <c r="R5858" s="89" t="str">
        <f>_xlfn.XLOOKUP(Q5858,匹配表1065!L:L,匹配表1065!O:O)</f>
        <v>A</v>
      </c>
      <c r="S5858" s="93" t="str">
        <f>IFERROR(_xlfn.XLOOKUP(Q5858,匹配表1065!AI:AI,匹配表1065!AJ:AJ),"绿标")</f>
        <v>绿标</v>
      </c>
      <c r="T5858" s="93" t="str" cm="1">
        <f t="array" ref="T5858:U5858">_xlfn.XLOOKUP(Q5858,匹配表1065!L:L,匹配表1065!M:N)</f>
        <v>头痛</v>
      </c>
      <c r="U5858" s="94" t="str">
        <v>神经内科</v>
      </c>
      <c r="V5858" s="95" t="s">
        <v>42</v>
      </c>
      <c r="W5858" s="93">
        <f>_xlfn.XLOOKUP(M5858,匹配表1065!D:D,匹配表1065!F:F)*N5858</f>
        <v>8</v>
      </c>
    </row>
    <row r="5859" customHeight="1" spans="1:23">
      <c r="A5859" s="94" t="s">
        <v>877</v>
      </c>
      <c r="B5859" s="106">
        <v>46226</v>
      </c>
      <c r="C5859" s="91" t="str">
        <f t="shared" si="184"/>
        <v>7月第4周</v>
      </c>
      <c r="D5859" s="94" t="s">
        <v>937</v>
      </c>
      <c r="E5859" s="89" t="str">
        <f t="shared" si="185"/>
        <v>7月第4周--周4</v>
      </c>
      <c r="F5859" s="95" t="s">
        <v>27</v>
      </c>
      <c r="G5859" s="92" t="s">
        <v>92</v>
      </c>
      <c r="H5859" s="92" t="str">
        <f>_xlfn.XLOOKUP(O5859,匹配表1065!T:T,匹配表1065!W:W)</f>
        <v>合肥市</v>
      </c>
      <c r="I5859" s="89" t="str">
        <f>_xlfn.XLOOKUP(O5859,匹配表1065!T:T,匹配表1065!X:X)</f>
        <v>PME2047</v>
      </c>
      <c r="J5859" s="95" t="s">
        <v>97</v>
      </c>
      <c r="K5859" s="89" cm="1">
        <f ca="1" t="array" ref="K5859:L5859">_xlfn.XLOOKUP(J5859,匹配表1065!Y:Y,匹配表1065!AA:AB)</f>
        <v>2</v>
      </c>
      <c r="L5859" s="89" t="str">
        <v>3个月以内</v>
      </c>
      <c r="M5859" s="89" t="s">
        <v>35</v>
      </c>
      <c r="N5859" s="109">
        <v>1</v>
      </c>
      <c r="O5859" s="93" t="str">
        <f>_xlfn.XLOOKUP(P5859,匹配表1065!U:U,匹配表1065!T:T)</f>
        <v>HO00000005</v>
      </c>
      <c r="P5859" s="94" t="s">
        <v>98</v>
      </c>
      <c r="Q5859" s="95" t="s">
        <v>208</v>
      </c>
      <c r="R5859" s="89" t="str">
        <f>_xlfn.XLOOKUP(Q5859,匹配表1065!L:L,匹配表1065!O:O)</f>
        <v>A</v>
      </c>
      <c r="S5859" s="93" t="str">
        <f>IFERROR(_xlfn.XLOOKUP(Q5859,匹配表1065!AI:AI,匹配表1065!AJ:AJ),"绿标")</f>
        <v>黑标</v>
      </c>
      <c r="T5859" s="93" t="str" cm="1">
        <f t="array" ref="T5859:U5859">_xlfn.XLOOKUP(Q5859,匹配表1065!L:L,匹配表1065!M:N)</f>
        <v>头痛</v>
      </c>
      <c r="U5859" s="94" t="str">
        <v>神经内科</v>
      </c>
      <c r="V5859" s="95" t="s">
        <v>42</v>
      </c>
      <c r="W5859" s="93">
        <f>_xlfn.XLOOKUP(M5859,匹配表1065!D:D,匹配表1065!F:F)*N5859</f>
        <v>4</v>
      </c>
    </row>
    <row r="5860" customHeight="1" spans="1:23">
      <c r="A5860" s="94" t="s">
        <v>877</v>
      </c>
      <c r="B5860" s="106">
        <v>46226</v>
      </c>
      <c r="C5860" s="91" t="str">
        <f t="shared" si="184"/>
        <v>7月第4周</v>
      </c>
      <c r="D5860" s="94" t="s">
        <v>937</v>
      </c>
      <c r="E5860" s="89" t="str">
        <f t="shared" si="185"/>
        <v>7月第4周--周4</v>
      </c>
      <c r="F5860" s="95" t="s">
        <v>27</v>
      </c>
      <c r="G5860" s="95" t="s">
        <v>136</v>
      </c>
      <c r="H5860" s="92" t="str">
        <f>_xlfn.XLOOKUP(O5860,匹配表1065!T:T,匹配表1065!W:W)</f>
        <v>淄博市</v>
      </c>
      <c r="I5860" s="89" t="str">
        <f>_xlfn.XLOOKUP(O5860,匹配表1065!T:T,匹配表1065!X:X)</f>
        <v>PME2043</v>
      </c>
      <c r="J5860" s="95" t="s">
        <v>140</v>
      </c>
      <c r="K5860" s="89" cm="1">
        <f ca="1" t="array" ref="K5860:L5860">_xlfn.XLOOKUP(J5860,匹配表1065!Y:Y,匹配表1065!AA:AB)</f>
        <v>9</v>
      </c>
      <c r="L5860" s="89" t="str">
        <v>3个月以上</v>
      </c>
      <c r="M5860" s="89" t="s">
        <v>55</v>
      </c>
      <c r="N5860" s="109">
        <v>1</v>
      </c>
      <c r="O5860" s="93" t="str">
        <f>_xlfn.XLOOKUP(P5860,匹配表1065!U:U,匹配表1065!T:T)</f>
        <v>HO00001440</v>
      </c>
      <c r="P5860" s="94" t="s">
        <v>534</v>
      </c>
      <c r="Q5860" s="95" t="s">
        <v>535</v>
      </c>
      <c r="R5860" s="89" t="str">
        <f>_xlfn.XLOOKUP(Q5860,匹配表1065!L:L,匹配表1065!O:O)</f>
        <v>B</v>
      </c>
      <c r="S5860" s="93" t="str">
        <f>IFERROR(_xlfn.XLOOKUP(Q5860,匹配表1065!AI:AI,匹配表1065!AJ:AJ),"绿标")</f>
        <v>绿标</v>
      </c>
      <c r="T5860" s="93" t="str" cm="1">
        <f t="array" ref="T5860:U5860">_xlfn.XLOOKUP(Q5860,匹配表1065!L:L,匹配表1065!M:N)</f>
        <v>脑血管</v>
      </c>
      <c r="U5860" s="94" t="str">
        <v>神经内科</v>
      </c>
      <c r="V5860" s="95" t="s">
        <v>42</v>
      </c>
      <c r="W5860" s="93">
        <f>_xlfn.XLOOKUP(M5860,匹配表1065!D:D,匹配表1065!F:F)*N5860</f>
        <v>8</v>
      </c>
    </row>
    <row r="5861" customHeight="1" spans="1:23">
      <c r="A5861" s="94" t="s">
        <v>877</v>
      </c>
      <c r="B5861" s="106">
        <v>46226</v>
      </c>
      <c r="C5861" s="91" t="str">
        <f t="shared" si="184"/>
        <v>7月第4周</v>
      </c>
      <c r="D5861" s="94" t="s">
        <v>937</v>
      </c>
      <c r="E5861" s="89" t="str">
        <f t="shared" si="185"/>
        <v>7月第4周--周4</v>
      </c>
      <c r="F5861" s="95" t="s">
        <v>27</v>
      </c>
      <c r="G5861" s="95" t="s">
        <v>136</v>
      </c>
      <c r="H5861" s="92" t="str">
        <f>_xlfn.XLOOKUP(O5861,匹配表1065!T:T,匹配表1065!W:W)</f>
        <v>青岛市</v>
      </c>
      <c r="I5861" s="89" t="str">
        <f>_xlfn.XLOOKUP(O5861,匹配表1065!T:T,匹配表1065!X:X)</f>
        <v>PME2032</v>
      </c>
      <c r="J5861" s="95" t="s">
        <v>143</v>
      </c>
      <c r="K5861" s="89" cm="1">
        <f ca="1" t="array" ref="K5861:L5861">_xlfn.XLOOKUP(J5861,匹配表1065!Y:Y,匹配表1065!AA:AB)</f>
        <v>31</v>
      </c>
      <c r="L5861" s="89" t="str">
        <v>3个月以上</v>
      </c>
      <c r="M5861" s="89" t="s">
        <v>30</v>
      </c>
      <c r="N5861" s="109">
        <v>1</v>
      </c>
      <c r="O5861" s="93" t="str">
        <f>_xlfn.XLOOKUP(P5861,匹配表1065!U:U,匹配表1065!T:T)</f>
        <v>HO00001489</v>
      </c>
      <c r="P5861" s="94" t="s">
        <v>144</v>
      </c>
      <c r="Q5861" s="95" t="s">
        <v>145</v>
      </c>
      <c r="R5861" s="89" t="str">
        <f>_xlfn.XLOOKUP(Q5861,匹配表1065!L:L,匹配表1065!O:O)</f>
        <v>D</v>
      </c>
      <c r="S5861" s="93" t="str">
        <f>IFERROR(_xlfn.XLOOKUP(Q5861,匹配表1065!AI:AI,匹配表1065!AJ:AJ),"绿标")</f>
        <v>红标</v>
      </c>
      <c r="T5861" s="93" t="str" cm="1">
        <f t="array" ref="T5861:U5861">_xlfn.XLOOKUP(Q5861,匹配表1065!L:L,匹配表1065!M:N)</f>
        <v>抑郁焦虑</v>
      </c>
      <c r="U5861" s="94" t="str">
        <v>精神心理科</v>
      </c>
      <c r="V5861" s="95" t="s">
        <v>70</v>
      </c>
      <c r="W5861" s="93">
        <f>_xlfn.XLOOKUP(M5861,匹配表1065!D:D,匹配表1065!F:F)*N5861</f>
        <v>12</v>
      </c>
    </row>
    <row r="5862" customHeight="1" spans="1:23">
      <c r="A5862" s="94" t="s">
        <v>877</v>
      </c>
      <c r="B5862" s="106">
        <v>46226</v>
      </c>
      <c r="C5862" s="91" t="str">
        <f t="shared" si="184"/>
        <v>7月第4周</v>
      </c>
      <c r="D5862" s="94" t="s">
        <v>937</v>
      </c>
      <c r="E5862" s="89" t="str">
        <f t="shared" si="185"/>
        <v>7月第4周--周4</v>
      </c>
      <c r="F5862" s="95" t="s">
        <v>27</v>
      </c>
      <c r="G5862" s="95" t="s">
        <v>136</v>
      </c>
      <c r="H5862" s="92" t="str">
        <f>_xlfn.XLOOKUP(O5862,匹配表1065!T:T,匹配表1065!W:W)</f>
        <v>青岛市</v>
      </c>
      <c r="I5862" s="89" t="str">
        <f>_xlfn.XLOOKUP(O5862,匹配表1065!T:T,匹配表1065!X:X)</f>
        <v>PME2032</v>
      </c>
      <c r="J5862" s="95" t="s">
        <v>143</v>
      </c>
      <c r="K5862" s="89" cm="1">
        <f ca="1" t="array" ref="K5862:L5862">_xlfn.XLOOKUP(J5862,匹配表1065!Y:Y,匹配表1065!AA:AB)</f>
        <v>31</v>
      </c>
      <c r="L5862" s="89" t="str">
        <v>3个月以上</v>
      </c>
      <c r="M5862" s="89" t="s">
        <v>55</v>
      </c>
      <c r="N5862" s="109">
        <v>1</v>
      </c>
      <c r="O5862" s="93" t="str">
        <f>_xlfn.XLOOKUP(P5862,匹配表1065!U:U,匹配表1065!T:T)</f>
        <v>HO00001482</v>
      </c>
      <c r="P5862" s="94" t="s">
        <v>146</v>
      </c>
      <c r="Q5862" s="95" t="s">
        <v>147</v>
      </c>
      <c r="R5862" s="89" t="str">
        <f>_xlfn.XLOOKUP(Q5862,匹配表1065!L:L,匹配表1065!O:O)</f>
        <v>A</v>
      </c>
      <c r="S5862" s="93" t="str">
        <f>IFERROR(_xlfn.XLOOKUP(Q5862,匹配表1065!AI:AI,匹配表1065!AJ:AJ),"绿标")</f>
        <v>红标</v>
      </c>
      <c r="T5862" s="93" t="str" cm="1">
        <f t="array" ref="T5862:U5862">_xlfn.XLOOKUP(Q5862,匹配表1065!L:L,匹配表1065!M:N)</f>
        <v>头痛</v>
      </c>
      <c r="U5862" s="94" t="str">
        <v>神经内科</v>
      </c>
      <c r="V5862" s="95" t="s">
        <v>33</v>
      </c>
      <c r="W5862" s="93">
        <f>_xlfn.XLOOKUP(M5862,匹配表1065!D:D,匹配表1065!F:F)*N5862</f>
        <v>8</v>
      </c>
    </row>
    <row r="5863" customHeight="1" spans="1:23">
      <c r="A5863" s="94" t="s">
        <v>877</v>
      </c>
      <c r="B5863" s="106">
        <v>46226</v>
      </c>
      <c r="C5863" s="91" t="str">
        <f t="shared" si="184"/>
        <v>7月第4周</v>
      </c>
      <c r="D5863" s="94" t="s">
        <v>937</v>
      </c>
      <c r="E5863" s="89" t="str">
        <f t="shared" si="185"/>
        <v>7月第4周--周4</v>
      </c>
      <c r="F5863" s="95" t="s">
        <v>27</v>
      </c>
      <c r="G5863" s="95" t="s">
        <v>136</v>
      </c>
      <c r="H5863" s="92" t="str">
        <f>_xlfn.XLOOKUP(O5863,匹配表1065!T:T,匹配表1065!W:W)</f>
        <v>青岛市</v>
      </c>
      <c r="I5863" s="89" t="str">
        <f>_xlfn.XLOOKUP(O5863,匹配表1065!T:T,匹配表1065!X:X)</f>
        <v>PME2032</v>
      </c>
      <c r="J5863" s="95" t="s">
        <v>143</v>
      </c>
      <c r="K5863" s="89" cm="1">
        <f ca="1" t="array" ref="K5863:L5863">_xlfn.XLOOKUP(J5863,匹配表1065!Y:Y,匹配表1065!AA:AB)</f>
        <v>31</v>
      </c>
      <c r="L5863" s="89" t="str">
        <v>3个月以上</v>
      </c>
      <c r="M5863" s="89" t="s">
        <v>55</v>
      </c>
      <c r="N5863" s="109">
        <v>1</v>
      </c>
      <c r="O5863" s="93" t="str">
        <f>_xlfn.XLOOKUP(P5863,匹配表1065!U:U,匹配表1065!T:T)</f>
        <v>HO00104790</v>
      </c>
      <c r="P5863" s="94" t="s">
        <v>363</v>
      </c>
      <c r="Q5863" s="95" t="s">
        <v>364</v>
      </c>
      <c r="R5863" s="89" t="str">
        <f>_xlfn.XLOOKUP(Q5863,匹配表1065!L:L,匹配表1065!O:O)</f>
        <v>B</v>
      </c>
      <c r="S5863" s="93" t="str">
        <f>IFERROR(_xlfn.XLOOKUP(Q5863,匹配表1065!AI:AI,匹配表1065!AJ:AJ),"绿标")</f>
        <v>红标</v>
      </c>
      <c r="T5863" s="93" t="str" cm="1">
        <f t="array" ref="T5863:U5863">_xlfn.XLOOKUP(Q5863,匹配表1065!L:L,匹配表1065!M:N)</f>
        <v>脑血管</v>
      </c>
      <c r="U5863" s="94" t="str">
        <v>神经内科</v>
      </c>
      <c r="V5863" s="95" t="s">
        <v>67</v>
      </c>
      <c r="W5863" s="93">
        <f>_xlfn.XLOOKUP(M5863,匹配表1065!D:D,匹配表1065!F:F)*N5863</f>
        <v>8</v>
      </c>
    </row>
    <row r="5864" customHeight="1" spans="1:23">
      <c r="A5864" s="94" t="s">
        <v>877</v>
      </c>
      <c r="B5864" s="106">
        <v>46226</v>
      </c>
      <c r="C5864" s="91" t="str">
        <f t="shared" si="184"/>
        <v>7月第4周</v>
      </c>
      <c r="D5864" s="94" t="s">
        <v>937</v>
      </c>
      <c r="E5864" s="89" t="str">
        <f t="shared" si="185"/>
        <v>7月第4周--周4</v>
      </c>
      <c r="F5864" s="95" t="s">
        <v>27</v>
      </c>
      <c r="G5864" s="95" t="s">
        <v>136</v>
      </c>
      <c r="H5864" s="92" t="str">
        <f>_xlfn.XLOOKUP(O5864,匹配表1065!T:T,匹配表1065!W:W)</f>
        <v>青岛市</v>
      </c>
      <c r="I5864" s="89" t="str">
        <f>_xlfn.XLOOKUP(O5864,匹配表1065!T:T,匹配表1065!X:X)</f>
        <v>PME2033</v>
      </c>
      <c r="J5864" s="95" t="s">
        <v>137</v>
      </c>
      <c r="K5864" s="89" cm="1">
        <f ca="1" t="array" ref="K5864:L5864">_xlfn.XLOOKUP(J5864,匹配表1065!Y:Y,匹配表1065!AA:AB)</f>
        <v>10</v>
      </c>
      <c r="L5864" s="89" t="str">
        <v>3个月以上</v>
      </c>
      <c r="M5864" s="89" t="s">
        <v>30</v>
      </c>
      <c r="N5864" s="109">
        <v>1</v>
      </c>
      <c r="O5864" s="93" t="str">
        <f>_xlfn.XLOOKUP(P5864,匹配表1065!U:U,匹配表1065!T:T)</f>
        <v>HO00001493</v>
      </c>
      <c r="P5864" s="94" t="s">
        <v>304</v>
      </c>
      <c r="Q5864" s="95" t="s">
        <v>460</v>
      </c>
      <c r="R5864" s="89" t="str">
        <f>_xlfn.XLOOKUP(Q5864,匹配表1065!L:L,匹配表1065!O:O)</f>
        <v>C</v>
      </c>
      <c r="S5864" s="93" t="str">
        <f>IFERROR(_xlfn.XLOOKUP(Q5864,匹配表1065!AI:AI,匹配表1065!AJ:AJ),"绿标")</f>
        <v>红标</v>
      </c>
      <c r="T5864" s="93" t="str" cm="1">
        <f t="array" ref="T5864:U5864">_xlfn.XLOOKUP(Q5864,匹配表1065!L:L,匹配表1065!M:N)</f>
        <v>眩晕</v>
      </c>
      <c r="U5864" s="94" t="str">
        <v>耳鼻喉科</v>
      </c>
      <c r="V5864" s="95" t="s">
        <v>33</v>
      </c>
      <c r="W5864" s="93">
        <f>_xlfn.XLOOKUP(M5864,匹配表1065!D:D,匹配表1065!F:F)*N5864</f>
        <v>12</v>
      </c>
    </row>
    <row r="5865" customHeight="1" spans="1:23">
      <c r="A5865" s="94" t="s">
        <v>877</v>
      </c>
      <c r="B5865" s="106">
        <v>46226</v>
      </c>
      <c r="C5865" s="91" t="str">
        <f t="shared" si="184"/>
        <v>7月第4周</v>
      </c>
      <c r="D5865" s="94" t="s">
        <v>937</v>
      </c>
      <c r="E5865" s="89" t="str">
        <f t="shared" si="185"/>
        <v>7月第4周--周4</v>
      </c>
      <c r="F5865" s="95" t="s">
        <v>27</v>
      </c>
      <c r="G5865" s="95" t="s">
        <v>136</v>
      </c>
      <c r="H5865" s="92" t="str">
        <f>_xlfn.XLOOKUP(O5865,匹配表1065!T:T,匹配表1065!W:W)</f>
        <v>青岛市</v>
      </c>
      <c r="I5865" s="89" t="str">
        <f>_xlfn.XLOOKUP(O5865,匹配表1065!T:T,匹配表1065!X:X)</f>
        <v>PME2035</v>
      </c>
      <c r="J5865" s="95" t="s">
        <v>150</v>
      </c>
      <c r="K5865" s="89" cm="1">
        <f ca="1" t="array" ref="K5865:L5865">_xlfn.XLOOKUP(J5865,匹配表1065!Y:Y,匹配表1065!AA:AB)</f>
        <v>8</v>
      </c>
      <c r="L5865" s="89" t="str">
        <v>3个月以上</v>
      </c>
      <c r="M5865" s="89" t="s">
        <v>55</v>
      </c>
      <c r="N5865" s="109">
        <v>1</v>
      </c>
      <c r="O5865" s="93" t="str">
        <f>_xlfn.XLOOKUP(P5865,匹配表1065!U:U,匹配表1065!T:T)</f>
        <v>HO00001477</v>
      </c>
      <c r="P5865" s="94" t="s">
        <v>153</v>
      </c>
      <c r="Q5865" s="95" t="s">
        <v>538</v>
      </c>
      <c r="R5865" s="89" t="str">
        <f>_xlfn.XLOOKUP(Q5865,匹配表1065!L:L,匹配表1065!O:O)</f>
        <v>C</v>
      </c>
      <c r="S5865" s="93" t="str">
        <f>IFERROR(_xlfn.XLOOKUP(Q5865,匹配表1065!AI:AI,匹配表1065!AJ:AJ),"绿标")</f>
        <v>红标</v>
      </c>
      <c r="T5865" s="93" t="str" cm="1">
        <f t="array" ref="T5865:U5865">_xlfn.XLOOKUP(Q5865,匹配表1065!L:L,匹配表1065!M:N)</f>
        <v>眩晕</v>
      </c>
      <c r="U5865" s="94" t="str">
        <v>耳鼻喉科</v>
      </c>
      <c r="V5865" s="95" t="s">
        <v>100</v>
      </c>
      <c r="W5865" s="93">
        <f>_xlfn.XLOOKUP(M5865,匹配表1065!D:D,匹配表1065!F:F)*N5865</f>
        <v>8</v>
      </c>
    </row>
    <row r="5866" customHeight="1" spans="1:23">
      <c r="A5866" s="94" t="s">
        <v>877</v>
      </c>
      <c r="B5866" s="106">
        <v>46226</v>
      </c>
      <c r="C5866" s="91" t="str">
        <f t="shared" si="184"/>
        <v>7月第4周</v>
      </c>
      <c r="D5866" s="94" t="s">
        <v>937</v>
      </c>
      <c r="E5866" s="89" t="str">
        <f t="shared" si="185"/>
        <v>7月第4周--周4</v>
      </c>
      <c r="F5866" s="95" t="s">
        <v>27</v>
      </c>
      <c r="G5866" s="95" t="s">
        <v>136</v>
      </c>
      <c r="H5866" s="92" t="str">
        <f>_xlfn.XLOOKUP(O5866,匹配表1065!T:T,匹配表1065!W:W)</f>
        <v>青岛市</v>
      </c>
      <c r="I5866" s="89" t="str">
        <f>_xlfn.XLOOKUP(O5866,匹配表1065!T:T,匹配表1065!X:X)</f>
        <v>PME2035</v>
      </c>
      <c r="J5866" s="95" t="s">
        <v>150</v>
      </c>
      <c r="K5866" s="89" cm="1">
        <f ca="1" t="array" ref="K5866:L5866">_xlfn.XLOOKUP(J5866,匹配表1065!Y:Y,匹配表1065!AA:AB)</f>
        <v>8</v>
      </c>
      <c r="L5866" s="89" t="str">
        <v>3个月以上</v>
      </c>
      <c r="M5866" s="89" t="s">
        <v>35</v>
      </c>
      <c r="N5866" s="109">
        <v>1</v>
      </c>
      <c r="O5866" s="93" t="str">
        <f>_xlfn.XLOOKUP(P5866,匹配表1065!U:U,匹配表1065!T:T)</f>
        <v>HO00001483</v>
      </c>
      <c r="P5866" s="94" t="s">
        <v>259</v>
      </c>
      <c r="Q5866" s="95" t="s">
        <v>340</v>
      </c>
      <c r="R5866" s="89" t="str">
        <f>_xlfn.XLOOKUP(Q5866,匹配表1065!L:L,匹配表1065!O:O)</f>
        <v>A</v>
      </c>
      <c r="S5866" s="93" t="str">
        <f>IFERROR(_xlfn.XLOOKUP(Q5866,匹配表1065!AI:AI,匹配表1065!AJ:AJ),"绿标")</f>
        <v>红标</v>
      </c>
      <c r="T5866" s="93" t="str" cm="1">
        <f t="array" ref="T5866:U5866">_xlfn.XLOOKUP(Q5866,匹配表1065!L:L,匹配表1065!M:N)</f>
        <v>头痛</v>
      </c>
      <c r="U5866" s="94" t="str">
        <v>神经内科</v>
      </c>
      <c r="V5866" s="95" t="s">
        <v>42</v>
      </c>
      <c r="W5866" s="93">
        <f>_xlfn.XLOOKUP(M5866,匹配表1065!D:D,匹配表1065!F:F)*N5866</f>
        <v>4</v>
      </c>
    </row>
    <row r="5867" customHeight="1" spans="1:23">
      <c r="A5867" s="94" t="s">
        <v>877</v>
      </c>
      <c r="B5867" s="106">
        <v>46226</v>
      </c>
      <c r="C5867" s="91" t="str">
        <f t="shared" si="184"/>
        <v>7月第4周</v>
      </c>
      <c r="D5867" s="94" t="s">
        <v>937</v>
      </c>
      <c r="E5867" s="89" t="str">
        <f t="shared" si="185"/>
        <v>7月第4周--周4</v>
      </c>
      <c r="F5867" s="95" t="s">
        <v>27</v>
      </c>
      <c r="G5867" s="95" t="s">
        <v>136</v>
      </c>
      <c r="H5867" s="92" t="str">
        <f>_xlfn.XLOOKUP(O5867,匹配表1065!T:T,匹配表1065!W:W)</f>
        <v>青岛市</v>
      </c>
      <c r="I5867" s="89" t="str">
        <f>_xlfn.XLOOKUP(O5867,匹配表1065!T:T,匹配表1065!X:X)</f>
        <v>PME2035</v>
      </c>
      <c r="J5867" s="95" t="s">
        <v>150</v>
      </c>
      <c r="K5867" s="89" cm="1">
        <f ca="1" t="array" ref="K5867:L5867">_xlfn.XLOOKUP(J5867,匹配表1065!Y:Y,匹配表1065!AA:AB)</f>
        <v>8</v>
      </c>
      <c r="L5867" s="89" t="str">
        <v>3个月以上</v>
      </c>
      <c r="M5867" s="89" t="s">
        <v>55</v>
      </c>
      <c r="N5867" s="109">
        <v>1</v>
      </c>
      <c r="O5867" s="93" t="str">
        <f>_xlfn.XLOOKUP(P5867,匹配表1065!U:U,匹配表1065!T:T)</f>
        <v>HO00001477</v>
      </c>
      <c r="P5867" s="94" t="s">
        <v>153</v>
      </c>
      <c r="Q5867" s="95" t="s">
        <v>307</v>
      </c>
      <c r="R5867" s="89" t="str">
        <f>_xlfn.XLOOKUP(Q5867,匹配表1065!L:L,匹配表1065!O:O)</f>
        <v>B</v>
      </c>
      <c r="S5867" s="93" t="str">
        <f>IFERROR(_xlfn.XLOOKUP(Q5867,匹配表1065!AI:AI,匹配表1065!AJ:AJ),"绿标")</f>
        <v>红标</v>
      </c>
      <c r="T5867" s="93" t="str" cm="1">
        <f t="array" ref="T5867:U5867">_xlfn.XLOOKUP(Q5867,匹配表1065!L:L,匹配表1065!M:N)</f>
        <v>脑血管</v>
      </c>
      <c r="U5867" s="94" t="str">
        <v>神经内科</v>
      </c>
      <c r="V5867" s="95" t="s">
        <v>33</v>
      </c>
      <c r="W5867" s="93">
        <f>_xlfn.XLOOKUP(M5867,匹配表1065!D:D,匹配表1065!F:F)*N5867</f>
        <v>8</v>
      </c>
    </row>
    <row r="5868" customHeight="1" spans="1:23">
      <c r="A5868" s="94" t="s">
        <v>877</v>
      </c>
      <c r="B5868" s="106">
        <v>46226</v>
      </c>
      <c r="C5868" s="91" t="str">
        <f t="shared" si="184"/>
        <v>7月第4周</v>
      </c>
      <c r="D5868" s="94" t="s">
        <v>937</v>
      </c>
      <c r="E5868" s="89" t="str">
        <f t="shared" si="185"/>
        <v>7月第4周--周4</v>
      </c>
      <c r="F5868" s="95" t="s">
        <v>27</v>
      </c>
      <c r="G5868" s="95" t="s">
        <v>136</v>
      </c>
      <c r="H5868" s="92" t="str">
        <f>_xlfn.XLOOKUP(O5868,匹配表1065!T:T,匹配表1065!W:W)</f>
        <v>潍坊市</v>
      </c>
      <c r="I5868" s="89" t="str">
        <f>_xlfn.XLOOKUP(O5868,匹配表1065!T:T,匹配表1065!X:X)</f>
        <v>PME2036</v>
      </c>
      <c r="J5868" s="95" t="s">
        <v>161</v>
      </c>
      <c r="K5868" s="89" cm="1">
        <f ca="1" t="array" ref="K5868:L5868">_xlfn.XLOOKUP(J5868,匹配表1065!Y:Y,匹配表1065!AA:AB)</f>
        <v>1519</v>
      </c>
      <c r="L5868" s="89" t="str">
        <v>3个月以上</v>
      </c>
      <c r="M5868" s="89" t="s">
        <v>55</v>
      </c>
      <c r="N5868" s="109">
        <v>1</v>
      </c>
      <c r="O5868" s="93" t="str">
        <f>_xlfn.XLOOKUP(P5868,匹配表1065!U:U,匹配表1065!T:T)</f>
        <v>HO00001496</v>
      </c>
      <c r="P5868" s="94" t="s">
        <v>256</v>
      </c>
      <c r="Q5868" s="95" t="s">
        <v>497</v>
      </c>
      <c r="R5868" s="89" t="str">
        <f>_xlfn.XLOOKUP(Q5868,匹配表1065!L:L,匹配表1065!O:O)</f>
        <v>A</v>
      </c>
      <c r="S5868" s="93" t="str">
        <f>IFERROR(_xlfn.XLOOKUP(Q5868,匹配表1065!AI:AI,匹配表1065!AJ:AJ),"绿标")</f>
        <v>绿标</v>
      </c>
      <c r="T5868" s="93" t="str" cm="1">
        <f t="array" ref="T5868:U5868">_xlfn.XLOOKUP(Q5868,匹配表1065!L:L,匹配表1065!M:N)</f>
        <v>头痛</v>
      </c>
      <c r="U5868" s="94" t="str">
        <v>神经内科</v>
      </c>
      <c r="V5868" s="95" t="s">
        <v>42</v>
      </c>
      <c r="W5868" s="93">
        <f>_xlfn.XLOOKUP(M5868,匹配表1065!D:D,匹配表1065!F:F)*N5868</f>
        <v>8</v>
      </c>
    </row>
    <row r="5869" customHeight="1" spans="1:23">
      <c r="A5869" s="94" t="s">
        <v>877</v>
      </c>
      <c r="B5869" s="106">
        <v>46226</v>
      </c>
      <c r="C5869" s="91" t="str">
        <f t="shared" si="184"/>
        <v>7月第4周</v>
      </c>
      <c r="D5869" s="94" t="s">
        <v>937</v>
      </c>
      <c r="E5869" s="89" t="str">
        <f t="shared" si="185"/>
        <v>7月第4周--周4</v>
      </c>
      <c r="F5869" s="95" t="s">
        <v>27</v>
      </c>
      <c r="G5869" s="95" t="s">
        <v>136</v>
      </c>
      <c r="H5869" s="92" t="str">
        <f>_xlfn.XLOOKUP(O5869,匹配表1065!T:T,匹配表1065!W:W)</f>
        <v>潍坊市</v>
      </c>
      <c r="I5869" s="89" t="str">
        <f>_xlfn.XLOOKUP(O5869,匹配表1065!T:T,匹配表1065!X:X)</f>
        <v>PME2036</v>
      </c>
      <c r="J5869" s="95" t="s">
        <v>161</v>
      </c>
      <c r="K5869" s="89" cm="1">
        <f ca="1" t="array" ref="K5869:L5869">_xlfn.XLOOKUP(J5869,匹配表1065!Y:Y,匹配表1065!AA:AB)</f>
        <v>1519</v>
      </c>
      <c r="L5869" s="89" t="str">
        <v>3个月以上</v>
      </c>
      <c r="M5869" s="89" t="s">
        <v>35</v>
      </c>
      <c r="N5869" s="109">
        <v>1</v>
      </c>
      <c r="O5869" s="93" t="str">
        <f>_xlfn.XLOOKUP(P5869,匹配表1065!U:U,匹配表1065!T:T)</f>
        <v>HO00001496</v>
      </c>
      <c r="P5869" s="94" t="s">
        <v>256</v>
      </c>
      <c r="Q5869" s="95" t="s">
        <v>632</v>
      </c>
      <c r="R5869" s="89" t="str">
        <f>_xlfn.XLOOKUP(Q5869,匹配表1065!L:L,匹配表1065!O:O)</f>
        <v>B</v>
      </c>
      <c r="S5869" s="93" t="str">
        <f>IFERROR(_xlfn.XLOOKUP(Q5869,匹配表1065!AI:AI,匹配表1065!AJ:AJ),"绿标")</f>
        <v>黑标</v>
      </c>
      <c r="T5869" s="93" t="str" cm="1">
        <f t="array" ref="T5869:U5869">_xlfn.XLOOKUP(Q5869,匹配表1065!L:L,匹配表1065!M:N)</f>
        <v>脑血管</v>
      </c>
      <c r="U5869" s="94" t="str">
        <v>神经内科</v>
      </c>
      <c r="V5869" s="95" t="s">
        <v>67</v>
      </c>
      <c r="W5869" s="93">
        <f>_xlfn.XLOOKUP(M5869,匹配表1065!D:D,匹配表1065!F:F)*N5869</f>
        <v>4</v>
      </c>
    </row>
    <row r="5870" customHeight="1" spans="1:23">
      <c r="A5870" s="94" t="s">
        <v>877</v>
      </c>
      <c r="B5870" s="106">
        <v>46226</v>
      </c>
      <c r="C5870" s="91" t="str">
        <f t="shared" si="184"/>
        <v>7月第4周</v>
      </c>
      <c r="D5870" s="94" t="s">
        <v>937</v>
      </c>
      <c r="E5870" s="89" t="str">
        <f t="shared" si="185"/>
        <v>7月第4周--周4</v>
      </c>
      <c r="F5870" s="95" t="s">
        <v>27</v>
      </c>
      <c r="G5870" s="95" t="s">
        <v>136</v>
      </c>
      <c r="H5870" s="92" t="str">
        <f>_xlfn.XLOOKUP(O5870,匹配表1065!T:T,匹配表1065!W:W)</f>
        <v>潍坊市</v>
      </c>
      <c r="I5870" s="89" t="str">
        <f>_xlfn.XLOOKUP(O5870,匹配表1065!T:T,匹配表1065!X:X)</f>
        <v>PME2036</v>
      </c>
      <c r="J5870" s="95" t="s">
        <v>161</v>
      </c>
      <c r="K5870" s="89" cm="1">
        <f ca="1" t="array" ref="K5870:L5870">_xlfn.XLOOKUP(J5870,匹配表1065!Y:Y,匹配表1065!AA:AB)</f>
        <v>1519</v>
      </c>
      <c r="L5870" s="89" t="str">
        <v>3个月以上</v>
      </c>
      <c r="M5870" s="89" t="s">
        <v>30</v>
      </c>
      <c r="N5870" s="109">
        <v>1</v>
      </c>
      <c r="O5870" s="93" t="str">
        <f>_xlfn.XLOOKUP(P5870,匹配表1065!U:U,匹配表1065!T:T)</f>
        <v>HO00139638</v>
      </c>
      <c r="P5870" s="94" t="s">
        <v>457</v>
      </c>
      <c r="Q5870" s="95" t="s">
        <v>458</v>
      </c>
      <c r="R5870" s="89" t="str">
        <f>_xlfn.XLOOKUP(Q5870,匹配表1065!L:L,匹配表1065!O:O)</f>
        <v>C</v>
      </c>
      <c r="S5870" s="93" t="str">
        <f>IFERROR(_xlfn.XLOOKUP(Q5870,匹配表1065!AI:AI,匹配表1065!AJ:AJ),"绿标")</f>
        <v>黑标</v>
      </c>
      <c r="T5870" s="93" t="str" cm="1">
        <f t="array" ref="T5870:U5870">_xlfn.XLOOKUP(Q5870,匹配表1065!L:L,匹配表1065!M:N)</f>
        <v>眩晕</v>
      </c>
      <c r="U5870" s="94" t="str">
        <v>神经内科</v>
      </c>
      <c r="V5870" s="95" t="s">
        <v>100</v>
      </c>
      <c r="W5870" s="93">
        <f>_xlfn.XLOOKUP(M5870,匹配表1065!D:D,匹配表1065!F:F)*N5870</f>
        <v>12</v>
      </c>
    </row>
    <row r="5871" customHeight="1" spans="1:23">
      <c r="A5871" s="94" t="s">
        <v>877</v>
      </c>
      <c r="B5871" s="106">
        <v>46226</v>
      </c>
      <c r="C5871" s="91" t="str">
        <f t="shared" si="184"/>
        <v>7月第4周</v>
      </c>
      <c r="D5871" s="94" t="s">
        <v>937</v>
      </c>
      <c r="E5871" s="89" t="str">
        <f t="shared" si="185"/>
        <v>7月第4周--周4</v>
      </c>
      <c r="F5871" s="95" t="s">
        <v>27</v>
      </c>
      <c r="G5871" s="95" t="s">
        <v>136</v>
      </c>
      <c r="H5871" s="92" t="str">
        <f>_xlfn.XLOOKUP(O5871,匹配表1065!T:T,匹配表1065!W:W)</f>
        <v>青岛市</v>
      </c>
      <c r="I5871" s="89" t="str">
        <f>_xlfn.XLOOKUP(O5871,匹配表1065!T:T,匹配表1065!X:X)</f>
        <v>PME2031</v>
      </c>
      <c r="J5871" s="95" t="s">
        <v>155</v>
      </c>
      <c r="K5871" s="89" cm="1">
        <f ca="1" t="array" ref="K5871:L5871">_xlfn.XLOOKUP(J5871,匹配表1065!Y:Y,匹配表1065!AA:AB)</f>
        <v>31</v>
      </c>
      <c r="L5871" s="89" t="str">
        <v>3个月以上</v>
      </c>
      <c r="M5871" s="89" t="s">
        <v>30</v>
      </c>
      <c r="N5871" s="109">
        <v>1</v>
      </c>
      <c r="O5871" s="93" t="str">
        <f>_xlfn.XLOOKUP(P5871,匹配表1065!U:U,匹配表1065!T:T)</f>
        <v>HO00001485</v>
      </c>
      <c r="P5871" s="94" t="s">
        <v>253</v>
      </c>
      <c r="Q5871" s="95" t="s">
        <v>254</v>
      </c>
      <c r="R5871" s="89" t="str">
        <f>_xlfn.XLOOKUP(Q5871,匹配表1065!L:L,匹配表1065!O:O)</f>
        <v>B</v>
      </c>
      <c r="S5871" s="93" t="str">
        <f>IFERROR(_xlfn.XLOOKUP(Q5871,匹配表1065!AI:AI,匹配表1065!AJ:AJ),"绿标")</f>
        <v>红标</v>
      </c>
      <c r="T5871" s="93" t="str" cm="1">
        <f t="array" ref="T5871:U5871">_xlfn.XLOOKUP(Q5871,匹配表1065!L:L,匹配表1065!M:N)</f>
        <v>脑血管</v>
      </c>
      <c r="U5871" s="94" t="str">
        <v>神经内科</v>
      </c>
      <c r="V5871" s="95" t="s">
        <v>42</v>
      </c>
      <c r="W5871" s="93">
        <f>_xlfn.XLOOKUP(M5871,匹配表1065!D:D,匹配表1065!F:F)*N5871</f>
        <v>12</v>
      </c>
    </row>
    <row r="5872" customHeight="1" spans="1:23">
      <c r="A5872" s="94" t="s">
        <v>877</v>
      </c>
      <c r="B5872" s="106">
        <v>46226</v>
      </c>
      <c r="C5872" s="91" t="str">
        <f t="shared" si="184"/>
        <v>7月第4周</v>
      </c>
      <c r="D5872" s="94" t="s">
        <v>937</v>
      </c>
      <c r="E5872" s="89" t="str">
        <f t="shared" si="185"/>
        <v>7月第4周--周4</v>
      </c>
      <c r="F5872" s="95" t="s">
        <v>27</v>
      </c>
      <c r="G5872" s="95" t="s">
        <v>136</v>
      </c>
      <c r="H5872" s="92" t="str">
        <f>_xlfn.XLOOKUP(O5872,匹配表1065!T:T,匹配表1065!W:W)</f>
        <v>青岛市</v>
      </c>
      <c r="I5872" s="89" t="str">
        <f>_xlfn.XLOOKUP(O5872,匹配表1065!T:T,匹配表1065!X:X)</f>
        <v>PME2031</v>
      </c>
      <c r="J5872" s="95" t="s">
        <v>155</v>
      </c>
      <c r="K5872" s="89" cm="1">
        <f ca="1" t="array" ref="K5872:L5872">_xlfn.XLOOKUP(J5872,匹配表1065!Y:Y,匹配表1065!AA:AB)</f>
        <v>31</v>
      </c>
      <c r="L5872" s="89" t="str">
        <v>3个月以上</v>
      </c>
      <c r="M5872" s="89" t="s">
        <v>55</v>
      </c>
      <c r="N5872" s="109">
        <v>1</v>
      </c>
      <c r="O5872" s="93" t="str">
        <f>_xlfn.XLOOKUP(P5872,匹配表1065!U:U,匹配表1065!T:T)</f>
        <v>HO00001478</v>
      </c>
      <c r="P5872" s="94" t="s">
        <v>156</v>
      </c>
      <c r="Q5872" s="95" t="s">
        <v>158</v>
      </c>
      <c r="R5872" s="89" t="str">
        <f>_xlfn.XLOOKUP(Q5872,匹配表1065!L:L,匹配表1065!O:O)</f>
        <v>C</v>
      </c>
      <c r="S5872" s="93" t="str">
        <f>IFERROR(_xlfn.XLOOKUP(Q5872,匹配表1065!AI:AI,匹配表1065!AJ:AJ),"绿标")</f>
        <v>绿标</v>
      </c>
      <c r="T5872" s="93" t="str" cm="1">
        <f t="array" ref="T5872:U5872">_xlfn.XLOOKUP(Q5872,匹配表1065!L:L,匹配表1065!M:N)</f>
        <v>眩晕</v>
      </c>
      <c r="U5872" s="94" t="str">
        <v>耳鼻喉科</v>
      </c>
      <c r="V5872" s="95" t="s">
        <v>100</v>
      </c>
      <c r="W5872" s="93">
        <f>_xlfn.XLOOKUP(M5872,匹配表1065!D:D,匹配表1065!F:F)*N5872</f>
        <v>8</v>
      </c>
    </row>
    <row r="5873" customHeight="1" spans="1:23">
      <c r="A5873" s="94" t="s">
        <v>877</v>
      </c>
      <c r="B5873" s="106">
        <v>46226</v>
      </c>
      <c r="C5873" s="91" t="str">
        <f t="shared" si="184"/>
        <v>7月第4周</v>
      </c>
      <c r="D5873" s="94" t="s">
        <v>937</v>
      </c>
      <c r="E5873" s="89" t="str">
        <f t="shared" si="185"/>
        <v>7月第4周--周4</v>
      </c>
      <c r="F5873" s="95" t="s">
        <v>27</v>
      </c>
      <c r="G5873" s="95" t="s">
        <v>136</v>
      </c>
      <c r="H5873" s="92" t="str">
        <f>_xlfn.XLOOKUP(O5873,匹配表1065!T:T,匹配表1065!W:W)</f>
        <v>青岛市</v>
      </c>
      <c r="I5873" s="89" t="str">
        <f>_xlfn.XLOOKUP(O5873,匹配表1065!T:T,匹配表1065!X:X)</f>
        <v>PME2031</v>
      </c>
      <c r="J5873" s="95" t="s">
        <v>155</v>
      </c>
      <c r="K5873" s="89" cm="1">
        <f ca="1" t="array" ref="K5873:L5873">_xlfn.XLOOKUP(J5873,匹配表1065!Y:Y,匹配表1065!AA:AB)</f>
        <v>31</v>
      </c>
      <c r="L5873" s="89" t="str">
        <v>3个月以上</v>
      </c>
      <c r="M5873" s="89" t="s">
        <v>35</v>
      </c>
      <c r="N5873" s="109">
        <v>1</v>
      </c>
      <c r="O5873" s="93" t="str">
        <f>_xlfn.XLOOKUP(P5873,匹配表1065!U:U,匹配表1065!T:T)</f>
        <v>HO00072793</v>
      </c>
      <c r="P5873" s="94" t="s">
        <v>159</v>
      </c>
      <c r="Q5873" s="95" t="s">
        <v>587</v>
      </c>
      <c r="R5873" s="89" t="str">
        <f>_xlfn.XLOOKUP(Q5873,匹配表1065!L:L,匹配表1065!O:O)</f>
        <v>D</v>
      </c>
      <c r="S5873" s="93" t="str">
        <f>IFERROR(_xlfn.XLOOKUP(Q5873,匹配表1065!AI:AI,匹配表1065!AJ:AJ),"绿标")</f>
        <v>绿标</v>
      </c>
      <c r="T5873" s="93" t="str" cm="1">
        <f t="array" ref="T5873:U5873">_xlfn.XLOOKUP(Q5873,匹配表1065!L:L,匹配表1065!M:N)</f>
        <v>疼痛</v>
      </c>
      <c r="U5873" s="94" t="str">
        <v>疼痛科</v>
      </c>
      <c r="V5873" s="95" t="s">
        <v>67</v>
      </c>
      <c r="W5873" s="93">
        <f>_xlfn.XLOOKUP(M5873,匹配表1065!D:D,匹配表1065!F:F)*N5873</f>
        <v>4</v>
      </c>
    </row>
    <row r="5874" customHeight="1" spans="1:23">
      <c r="A5874" s="94" t="s">
        <v>877</v>
      </c>
      <c r="B5874" s="106">
        <v>46226</v>
      </c>
      <c r="C5874" s="91" t="str">
        <f t="shared" si="184"/>
        <v>7月第4周</v>
      </c>
      <c r="D5874" s="94" t="s">
        <v>937</v>
      </c>
      <c r="E5874" s="89" t="str">
        <f t="shared" si="185"/>
        <v>7月第4周--周4</v>
      </c>
      <c r="F5874" s="95" t="s">
        <v>27</v>
      </c>
      <c r="G5874" s="95" t="s">
        <v>136</v>
      </c>
      <c r="H5874" s="92" t="str">
        <f>_xlfn.XLOOKUP(O5874,匹配表1065!T:T,匹配表1065!W:W)</f>
        <v>烟台市</v>
      </c>
      <c r="I5874" s="89" t="str">
        <f>_xlfn.XLOOKUP(O5874,匹配表1065!T:T,匹配表1065!X:X)</f>
        <v>PME2034</v>
      </c>
      <c r="J5874" s="95" t="s">
        <v>501</v>
      </c>
      <c r="K5874" s="89" cm="1">
        <f ca="1" t="array" ref="K5874:L5874">_xlfn.XLOOKUP(J5874,匹配表1065!Y:Y,匹配表1065!AA:AB)</f>
        <v>4</v>
      </c>
      <c r="L5874" s="89" t="str">
        <v>3个月以上</v>
      </c>
      <c r="M5874" s="89" t="s">
        <v>55</v>
      </c>
      <c r="N5874" s="109">
        <v>1</v>
      </c>
      <c r="O5874" s="93" t="str">
        <f>_xlfn.XLOOKUP(P5874,匹配表1065!U:U,匹配表1065!T:T)</f>
        <v>HO00023998</v>
      </c>
      <c r="P5874" s="94" t="s">
        <v>757</v>
      </c>
      <c r="Q5874" s="95" t="s">
        <v>758</v>
      </c>
      <c r="R5874" s="89" t="str">
        <f>_xlfn.XLOOKUP(Q5874,匹配表1065!L:L,匹配表1065!O:O)</f>
        <v>A</v>
      </c>
      <c r="S5874" s="93" t="str">
        <f>IFERROR(_xlfn.XLOOKUP(Q5874,匹配表1065!AI:AI,匹配表1065!AJ:AJ),"绿标")</f>
        <v>绿标</v>
      </c>
      <c r="T5874" s="93" t="str" cm="1">
        <f t="array" ref="T5874:U5874">_xlfn.XLOOKUP(Q5874,匹配表1065!L:L,匹配表1065!M:N)</f>
        <v>头痛</v>
      </c>
      <c r="U5874" s="94" t="str">
        <v>神经内科</v>
      </c>
      <c r="V5874" s="95" t="s">
        <v>33</v>
      </c>
      <c r="W5874" s="93">
        <f>_xlfn.XLOOKUP(M5874,匹配表1065!D:D,匹配表1065!F:F)*N5874</f>
        <v>8</v>
      </c>
    </row>
    <row r="5875" customHeight="1" spans="1:23">
      <c r="A5875" s="94" t="s">
        <v>877</v>
      </c>
      <c r="B5875" s="106">
        <v>46226</v>
      </c>
      <c r="C5875" s="91" t="str">
        <f t="shared" si="184"/>
        <v>7月第4周</v>
      </c>
      <c r="D5875" s="94" t="s">
        <v>937</v>
      </c>
      <c r="E5875" s="89" t="str">
        <f t="shared" si="185"/>
        <v>7月第4周--周4</v>
      </c>
      <c r="F5875" s="95" t="s">
        <v>27</v>
      </c>
      <c r="G5875" s="89" t="s">
        <v>63</v>
      </c>
      <c r="H5875" s="92" t="str">
        <f>_xlfn.XLOOKUP(O5875,匹配表1065!T:T,匹配表1065!W:W)</f>
        <v>南京市</v>
      </c>
      <c r="I5875" s="89" t="str">
        <f>_xlfn.XLOOKUP(O5875,匹配表1065!T:T,匹配表1065!X:X)</f>
        <v>PME2001</v>
      </c>
      <c r="J5875" s="95" t="s">
        <v>64</v>
      </c>
      <c r="K5875" s="89" cm="1">
        <f ca="1" t="array" ref="K5875:L5875">_xlfn.XLOOKUP(J5875,匹配表1065!Y:Y,匹配表1065!AA:AB)</f>
        <v>31</v>
      </c>
      <c r="L5875" s="89" t="str">
        <v>3个月以上</v>
      </c>
      <c r="M5875" s="89" t="s">
        <v>30</v>
      </c>
      <c r="N5875" s="109">
        <v>3</v>
      </c>
      <c r="O5875" s="93" t="str">
        <f>_xlfn.XLOOKUP(P5875,匹配表1065!U:U,匹配表1065!T:T)</f>
        <v>HO00000958</v>
      </c>
      <c r="P5875" s="94" t="s">
        <v>65</v>
      </c>
      <c r="Q5875" s="95" t="s">
        <v>209</v>
      </c>
      <c r="R5875" s="89" t="str">
        <f>_xlfn.XLOOKUP(Q5875,匹配表1065!L:L,匹配表1065!O:O)</f>
        <v>C</v>
      </c>
      <c r="S5875" s="93" t="str">
        <f>IFERROR(_xlfn.XLOOKUP(Q5875,匹配表1065!AI:AI,匹配表1065!AJ:AJ),"绿标")</f>
        <v>红标</v>
      </c>
      <c r="T5875" s="93" t="str" cm="1">
        <f t="array" ref="T5875:U5875">_xlfn.XLOOKUP(Q5875,匹配表1065!L:L,匹配表1065!M:N)</f>
        <v>眩晕</v>
      </c>
      <c r="U5875" s="94" t="str">
        <v>耳鼻喉科</v>
      </c>
      <c r="V5875" s="95" t="s">
        <v>100</v>
      </c>
      <c r="W5875" s="93">
        <f>_xlfn.XLOOKUP(M5875,匹配表1065!D:D,匹配表1065!F:F)*N5875</f>
        <v>36</v>
      </c>
    </row>
    <row r="5876" customHeight="1" spans="1:23">
      <c r="A5876" s="94" t="s">
        <v>877</v>
      </c>
      <c r="B5876" s="106">
        <v>46226</v>
      </c>
      <c r="C5876" s="91" t="str">
        <f t="shared" si="184"/>
        <v>7月第4周</v>
      </c>
      <c r="D5876" s="94" t="s">
        <v>937</v>
      </c>
      <c r="E5876" s="89" t="str">
        <f t="shared" si="185"/>
        <v>7月第4周--周4</v>
      </c>
      <c r="F5876" s="95" t="s">
        <v>27</v>
      </c>
      <c r="G5876" s="89" t="s">
        <v>63</v>
      </c>
      <c r="H5876" s="92" t="str">
        <f>_xlfn.XLOOKUP(O5876,匹配表1065!T:T,匹配表1065!W:W)</f>
        <v>南京市</v>
      </c>
      <c r="I5876" s="89" t="str">
        <f>_xlfn.XLOOKUP(O5876,匹配表1065!T:T,匹配表1065!X:X)</f>
        <v>PME2001</v>
      </c>
      <c r="J5876" s="95" t="s">
        <v>64</v>
      </c>
      <c r="K5876" s="89" cm="1">
        <f ca="1" t="array" ref="K5876:L5876">_xlfn.XLOOKUP(J5876,匹配表1065!Y:Y,匹配表1065!AA:AB)</f>
        <v>31</v>
      </c>
      <c r="L5876" s="89" t="str">
        <v>3个月以上</v>
      </c>
      <c r="M5876" s="89" t="s">
        <v>35</v>
      </c>
      <c r="N5876" s="109">
        <v>1</v>
      </c>
      <c r="O5876" s="93" t="str">
        <f>_xlfn.XLOOKUP(P5876,匹配表1065!U:U,匹配表1065!T:T)</f>
        <v>HO00000958</v>
      </c>
      <c r="P5876" s="94" t="s">
        <v>65</v>
      </c>
      <c r="Q5876" s="95" t="s">
        <v>916</v>
      </c>
      <c r="R5876" s="89" t="str">
        <f>_xlfn.XLOOKUP(Q5876,匹配表1065!L:L,匹配表1065!O:O)</f>
        <v>C</v>
      </c>
      <c r="S5876" s="93" t="str">
        <f>IFERROR(_xlfn.XLOOKUP(Q5876,匹配表1065!AI:AI,匹配表1065!AJ:AJ),"绿标")</f>
        <v>黑标</v>
      </c>
      <c r="T5876" s="93" t="str" cm="1">
        <f t="array" ref="T5876:U5876">_xlfn.XLOOKUP(Q5876,匹配表1065!L:L,匹配表1065!M:N)</f>
        <v>眩晕</v>
      </c>
      <c r="U5876" s="94" t="str">
        <v>耳鼻喉科</v>
      </c>
      <c r="V5876" s="95" t="s">
        <v>100</v>
      </c>
      <c r="W5876" s="93">
        <f>_xlfn.XLOOKUP(M5876,匹配表1065!D:D,匹配表1065!F:F)*N5876</f>
        <v>4</v>
      </c>
    </row>
    <row r="5877" customHeight="1" spans="1:23">
      <c r="A5877" s="94" t="s">
        <v>877</v>
      </c>
      <c r="B5877" s="106">
        <v>46226</v>
      </c>
      <c r="C5877" s="91" t="str">
        <f t="shared" ref="C5877:C5940" si="186">MONTH(B5877)&amp;TEXT(WEEKNUM(B5877,2)-WEEKNUM(B5877+1-DAY(B5877),2)+1,"月第0周")</f>
        <v>7月第4周</v>
      </c>
      <c r="D5877" s="94" t="s">
        <v>937</v>
      </c>
      <c r="E5877" s="89" t="str">
        <f t="shared" ref="E5877:E5940" si="187">D5877&amp;"--"&amp;"周"&amp;WEEKDAY(B5877,2)</f>
        <v>7月第4周--周4</v>
      </c>
      <c r="F5877" s="95" t="s">
        <v>27</v>
      </c>
      <c r="G5877" s="89" t="s">
        <v>63</v>
      </c>
      <c r="H5877" s="92" t="str">
        <f>_xlfn.XLOOKUP(O5877,匹配表1065!T:T,匹配表1065!W:W)</f>
        <v>淮安市</v>
      </c>
      <c r="I5877" s="89" t="str">
        <f>_xlfn.XLOOKUP(O5877,匹配表1065!T:T,匹配表1065!X:X)</f>
        <v>PME2041</v>
      </c>
      <c r="J5877" s="95" t="s">
        <v>71</v>
      </c>
      <c r="K5877" s="89" cm="1">
        <f ca="1" t="array" ref="K5877:L5877">_xlfn.XLOOKUP(J5877,匹配表1065!Y:Y,匹配表1065!AA:AB)</f>
        <v>5</v>
      </c>
      <c r="L5877" s="89" t="str">
        <v>3个月以上</v>
      </c>
      <c r="M5877" s="89" t="s">
        <v>35</v>
      </c>
      <c r="N5877" s="109">
        <v>1</v>
      </c>
      <c r="O5877" s="93" t="str">
        <f>_xlfn.XLOOKUP(P5877,匹配表1065!U:U,匹配表1065!T:T)</f>
        <v>HO00000992</v>
      </c>
      <c r="P5877" s="94" t="s">
        <v>72</v>
      </c>
      <c r="Q5877" s="95" t="s">
        <v>73</v>
      </c>
      <c r="R5877" s="89" t="str">
        <f>_xlfn.XLOOKUP(Q5877,匹配表1065!L:L,匹配表1065!O:O)</f>
        <v>D</v>
      </c>
      <c r="S5877" s="93" t="str">
        <f>IFERROR(_xlfn.XLOOKUP(Q5877,匹配表1065!AI:AI,匹配表1065!AJ:AJ),"绿标")</f>
        <v>绿标</v>
      </c>
      <c r="T5877" s="93" t="str" cm="1">
        <f t="array" ref="T5877:U5877">_xlfn.XLOOKUP(Q5877,匹配表1065!L:L,匹配表1065!M:N)</f>
        <v>眩晕</v>
      </c>
      <c r="U5877" s="94" t="str">
        <v>神经内科</v>
      </c>
      <c r="V5877" s="95" t="s">
        <v>100</v>
      </c>
      <c r="W5877" s="93">
        <f>_xlfn.XLOOKUP(M5877,匹配表1065!D:D,匹配表1065!F:F)*N5877</f>
        <v>4</v>
      </c>
    </row>
    <row r="5878" customHeight="1" spans="1:23">
      <c r="A5878" s="94" t="s">
        <v>877</v>
      </c>
      <c r="B5878" s="106">
        <v>46226</v>
      </c>
      <c r="C5878" s="91" t="str">
        <f t="shared" si="186"/>
        <v>7月第4周</v>
      </c>
      <c r="D5878" s="94" t="s">
        <v>937</v>
      </c>
      <c r="E5878" s="89" t="str">
        <f t="shared" si="187"/>
        <v>7月第4周--周4</v>
      </c>
      <c r="F5878" s="95" t="s">
        <v>27</v>
      </c>
      <c r="G5878" s="89" t="s">
        <v>63</v>
      </c>
      <c r="H5878" s="92" t="str">
        <f>_xlfn.XLOOKUP(O5878,匹配表1065!T:T,匹配表1065!W:W)</f>
        <v>连云港市</v>
      </c>
      <c r="I5878" s="89" t="str">
        <f>_xlfn.XLOOKUP(O5878,匹配表1065!T:T,匹配表1065!X:X)</f>
        <v>PME2042</v>
      </c>
      <c r="J5878" s="95" t="s">
        <v>74</v>
      </c>
      <c r="K5878" s="89" cm="1">
        <f ca="1" t="array" ref="K5878:L5878">_xlfn.XLOOKUP(J5878,匹配表1065!Y:Y,匹配表1065!AA:AB)</f>
        <v>7</v>
      </c>
      <c r="L5878" s="89" t="str">
        <v>3个月以上</v>
      </c>
      <c r="M5878" s="89" t="s">
        <v>30</v>
      </c>
      <c r="N5878" s="109">
        <v>1</v>
      </c>
      <c r="O5878" s="93" t="str">
        <f>_xlfn.XLOOKUP(P5878,匹配表1065!U:U,匹配表1065!T:T)</f>
        <v>HO00001004</v>
      </c>
      <c r="P5878" s="94" t="s">
        <v>75</v>
      </c>
      <c r="Q5878" s="95" t="s">
        <v>210</v>
      </c>
      <c r="R5878" s="89" t="str">
        <f>_xlfn.XLOOKUP(Q5878,匹配表1065!L:L,匹配表1065!O:O)</f>
        <v>A</v>
      </c>
      <c r="S5878" s="93" t="str">
        <f>IFERROR(_xlfn.XLOOKUP(Q5878,匹配表1065!AI:AI,匹配表1065!AJ:AJ),"绿标")</f>
        <v>红标</v>
      </c>
      <c r="T5878" s="93" t="str" cm="1">
        <f t="array" ref="T5878:U5878">_xlfn.XLOOKUP(Q5878,匹配表1065!L:L,匹配表1065!M:N)</f>
        <v>头痛</v>
      </c>
      <c r="U5878" s="94" t="str">
        <v>神经内科</v>
      </c>
      <c r="V5878" s="95" t="s">
        <v>33</v>
      </c>
      <c r="W5878" s="93">
        <f>_xlfn.XLOOKUP(M5878,匹配表1065!D:D,匹配表1065!F:F)*N5878</f>
        <v>12</v>
      </c>
    </row>
    <row r="5879" customHeight="1" spans="1:23">
      <c r="A5879" s="94" t="s">
        <v>877</v>
      </c>
      <c r="B5879" s="106">
        <v>46226</v>
      </c>
      <c r="C5879" s="91" t="str">
        <f t="shared" si="186"/>
        <v>7月第4周</v>
      </c>
      <c r="D5879" s="94" t="s">
        <v>937</v>
      </c>
      <c r="E5879" s="89" t="str">
        <f t="shared" si="187"/>
        <v>7月第4周--周4</v>
      </c>
      <c r="F5879" s="95" t="s">
        <v>27</v>
      </c>
      <c r="G5879" s="89" t="s">
        <v>63</v>
      </c>
      <c r="H5879" s="92" t="str">
        <f>_xlfn.XLOOKUP(O5879,匹配表1065!T:T,匹配表1065!W:W)</f>
        <v>南京市</v>
      </c>
      <c r="I5879" s="89" t="str">
        <f>_xlfn.XLOOKUP(O5879,匹配表1065!T:T,匹配表1065!X:X)</f>
        <v>PME2001</v>
      </c>
      <c r="J5879" s="95" t="s">
        <v>77</v>
      </c>
      <c r="K5879" s="89" cm="1">
        <f ca="1" t="array" ref="K5879:L5879">_xlfn.XLOOKUP(J5879,匹配表1065!Y:Y,匹配表1065!AA:AB)</f>
        <v>8</v>
      </c>
      <c r="L5879" s="89" t="str">
        <v>3个月以上</v>
      </c>
      <c r="M5879" s="89" t="s">
        <v>30</v>
      </c>
      <c r="N5879" s="109">
        <v>3</v>
      </c>
      <c r="O5879" s="93" t="str">
        <f>_xlfn.XLOOKUP(P5879,匹配表1065!U:U,匹配表1065!T:T)</f>
        <v>HO00000958</v>
      </c>
      <c r="P5879" s="94" t="s">
        <v>65</v>
      </c>
      <c r="Q5879" s="95" t="s">
        <v>216</v>
      </c>
      <c r="R5879" s="89" t="str">
        <f>_xlfn.XLOOKUP(Q5879,匹配表1065!L:L,匹配表1065!O:O)</f>
        <v>A</v>
      </c>
      <c r="S5879" s="93" t="str">
        <f>IFERROR(_xlfn.XLOOKUP(Q5879,匹配表1065!AI:AI,匹配表1065!AJ:AJ),"绿标")</f>
        <v>红标</v>
      </c>
      <c r="T5879" s="93" t="str" cm="1">
        <f t="array" ref="T5879:U5879">_xlfn.XLOOKUP(Q5879,匹配表1065!L:L,匹配表1065!M:N)</f>
        <v>头痛</v>
      </c>
      <c r="U5879" s="94" t="str">
        <v>神经内科</v>
      </c>
      <c r="V5879" s="95" t="s">
        <v>33</v>
      </c>
      <c r="W5879" s="93">
        <f>_xlfn.XLOOKUP(M5879,匹配表1065!D:D,匹配表1065!F:F)*N5879</f>
        <v>36</v>
      </c>
    </row>
    <row r="5880" customHeight="1" spans="1:23">
      <c r="A5880" s="94" t="s">
        <v>877</v>
      </c>
      <c r="B5880" s="106">
        <v>46226</v>
      </c>
      <c r="C5880" s="91" t="str">
        <f t="shared" si="186"/>
        <v>7月第4周</v>
      </c>
      <c r="D5880" s="94" t="s">
        <v>937</v>
      </c>
      <c r="E5880" s="89" t="str">
        <f t="shared" si="187"/>
        <v>7月第4周--周4</v>
      </c>
      <c r="F5880" s="95" t="s">
        <v>27</v>
      </c>
      <c r="G5880" s="89" t="s">
        <v>63</v>
      </c>
      <c r="H5880" s="92" t="str">
        <f>_xlfn.XLOOKUP(O5880,匹配表1065!T:T,匹配表1065!W:W)</f>
        <v>南京市</v>
      </c>
      <c r="I5880" s="89" t="str">
        <f>_xlfn.XLOOKUP(O5880,匹配表1065!T:T,匹配表1065!X:X)</f>
        <v>PME2001</v>
      </c>
      <c r="J5880" s="95" t="s">
        <v>77</v>
      </c>
      <c r="K5880" s="89" cm="1">
        <f ca="1" t="array" ref="K5880:L5880">_xlfn.XLOOKUP(J5880,匹配表1065!Y:Y,匹配表1065!AA:AB)</f>
        <v>8</v>
      </c>
      <c r="L5880" s="89" t="str">
        <v>3个月以上</v>
      </c>
      <c r="M5880" s="89" t="s">
        <v>35</v>
      </c>
      <c r="N5880" s="109">
        <v>1</v>
      </c>
      <c r="O5880" s="93" t="str">
        <f>_xlfn.XLOOKUP(P5880,匹配表1065!U:U,匹配表1065!T:T)</f>
        <v>HO00000958</v>
      </c>
      <c r="P5880" s="94" t="s">
        <v>65</v>
      </c>
      <c r="Q5880" s="95" t="s">
        <v>78</v>
      </c>
      <c r="R5880" s="89" t="str">
        <f>_xlfn.XLOOKUP(Q5880,匹配表1065!L:L,匹配表1065!O:O)</f>
        <v>C</v>
      </c>
      <c r="S5880" s="93" t="str">
        <f>IFERROR(_xlfn.XLOOKUP(Q5880,匹配表1065!AI:AI,匹配表1065!AJ:AJ),"绿标")</f>
        <v>绿标</v>
      </c>
      <c r="T5880" s="93" t="str" cm="1">
        <f t="array" ref="T5880:U5880">_xlfn.XLOOKUP(Q5880,匹配表1065!L:L,匹配表1065!M:N)</f>
        <v>眩晕</v>
      </c>
      <c r="U5880" s="94" t="str">
        <v>神经内科</v>
      </c>
      <c r="V5880" s="95" t="s">
        <v>100</v>
      </c>
      <c r="W5880" s="93">
        <f>_xlfn.XLOOKUP(M5880,匹配表1065!D:D,匹配表1065!F:F)*N5880</f>
        <v>4</v>
      </c>
    </row>
    <row r="5881" customHeight="1" spans="1:23">
      <c r="A5881" s="94" t="s">
        <v>877</v>
      </c>
      <c r="B5881" s="106">
        <v>46226</v>
      </c>
      <c r="C5881" s="91" t="str">
        <f t="shared" si="186"/>
        <v>7月第4周</v>
      </c>
      <c r="D5881" s="94" t="s">
        <v>937</v>
      </c>
      <c r="E5881" s="89" t="str">
        <f t="shared" si="187"/>
        <v>7月第4周--周4</v>
      </c>
      <c r="F5881" s="95" t="s">
        <v>27</v>
      </c>
      <c r="G5881" s="89" t="s">
        <v>63</v>
      </c>
      <c r="H5881" s="92" t="str">
        <f>_xlfn.XLOOKUP(O5881,匹配表1065!T:T,匹配表1065!W:W)</f>
        <v>南京市</v>
      </c>
      <c r="I5881" s="89" t="str">
        <f>_xlfn.XLOOKUP(O5881,匹配表1065!T:T,匹配表1065!X:X)</f>
        <v>PME2002</v>
      </c>
      <c r="J5881" s="95" t="s">
        <v>410</v>
      </c>
      <c r="K5881" s="89" cm="1">
        <f ca="1" t="array" ref="K5881:L5881">_xlfn.XLOOKUP(J5881,匹配表1065!Y:Y,匹配表1065!AA:AB)</f>
        <v>1</v>
      </c>
      <c r="L5881" s="89" t="str">
        <v>3个月以内</v>
      </c>
      <c r="M5881" s="89" t="s">
        <v>55</v>
      </c>
      <c r="N5881" s="109">
        <v>1</v>
      </c>
      <c r="O5881" s="93" t="str">
        <f>_xlfn.XLOOKUP(P5881,匹配表1065!U:U,匹配表1065!T:T)</f>
        <v>HO00000964</v>
      </c>
      <c r="P5881" s="94" t="s">
        <v>90</v>
      </c>
      <c r="Q5881" s="95" t="s">
        <v>668</v>
      </c>
      <c r="R5881" s="89" t="str">
        <f>_xlfn.XLOOKUP(Q5881,匹配表1065!L:L,匹配表1065!O:O)</f>
        <v>A</v>
      </c>
      <c r="S5881" s="93" t="str">
        <f>IFERROR(_xlfn.XLOOKUP(Q5881,匹配表1065!AI:AI,匹配表1065!AJ:AJ),"绿标")</f>
        <v>绿标</v>
      </c>
      <c r="T5881" s="93" t="str" cm="1">
        <f t="array" ref="T5881:U5881">_xlfn.XLOOKUP(Q5881,匹配表1065!L:L,匹配表1065!M:N)</f>
        <v>头痛</v>
      </c>
      <c r="U5881" s="94" t="str">
        <v>神经内科</v>
      </c>
      <c r="V5881" s="95" t="s">
        <v>33</v>
      </c>
      <c r="W5881" s="93">
        <f>_xlfn.XLOOKUP(M5881,匹配表1065!D:D,匹配表1065!F:F)*N5881</f>
        <v>8</v>
      </c>
    </row>
    <row r="5882" customHeight="1" spans="1:23">
      <c r="A5882" s="94" t="s">
        <v>877</v>
      </c>
      <c r="B5882" s="106">
        <v>46226</v>
      </c>
      <c r="C5882" s="91" t="str">
        <f t="shared" si="186"/>
        <v>7月第4周</v>
      </c>
      <c r="D5882" s="94" t="s">
        <v>937</v>
      </c>
      <c r="E5882" s="89" t="str">
        <f t="shared" si="187"/>
        <v>7月第4周--周4</v>
      </c>
      <c r="F5882" s="95" t="s">
        <v>27</v>
      </c>
      <c r="G5882" s="89" t="s">
        <v>63</v>
      </c>
      <c r="H5882" s="92" t="str">
        <f>_xlfn.XLOOKUP(O5882,匹配表1065!T:T,匹配表1065!W:W)</f>
        <v>徐州市</v>
      </c>
      <c r="I5882" s="89" t="str">
        <f>_xlfn.XLOOKUP(O5882,匹配表1065!T:T,匹配表1065!X:X)</f>
        <v>PME2008</v>
      </c>
      <c r="J5882" s="95" t="s">
        <v>81</v>
      </c>
      <c r="K5882" s="89" cm="1">
        <f ca="1" t="array" ref="K5882:L5882">_xlfn.XLOOKUP(J5882,匹配表1065!Y:Y,匹配表1065!AA:AB)</f>
        <v>19</v>
      </c>
      <c r="L5882" s="89" t="str">
        <v>3个月以上</v>
      </c>
      <c r="M5882" s="89" t="s">
        <v>30</v>
      </c>
      <c r="N5882" s="109">
        <v>1</v>
      </c>
      <c r="O5882" s="93" t="str">
        <f>_xlfn.XLOOKUP(P5882,匹配表1065!U:U,匹配表1065!T:T)</f>
        <v>HO00000989</v>
      </c>
      <c r="P5882" s="94" t="s">
        <v>214</v>
      </c>
      <c r="Q5882" s="95" t="s">
        <v>215</v>
      </c>
      <c r="R5882" s="89" t="str">
        <f>_xlfn.XLOOKUP(Q5882,匹配表1065!L:L,匹配表1065!O:O)</f>
        <v>A</v>
      </c>
      <c r="S5882" s="93" t="str">
        <f>IFERROR(_xlfn.XLOOKUP(Q5882,匹配表1065!AI:AI,匹配表1065!AJ:AJ),"绿标")</f>
        <v>红标</v>
      </c>
      <c r="T5882" s="93" t="str" cm="1">
        <f t="array" ref="T5882:U5882">_xlfn.XLOOKUP(Q5882,匹配表1065!L:L,匹配表1065!M:N)</f>
        <v>头痛</v>
      </c>
      <c r="U5882" s="94" t="str">
        <v>神经内科</v>
      </c>
      <c r="V5882" s="95" t="s">
        <v>100</v>
      </c>
      <c r="W5882" s="93">
        <f>_xlfn.XLOOKUP(M5882,匹配表1065!D:D,匹配表1065!F:F)*N5882</f>
        <v>12</v>
      </c>
    </row>
    <row r="5883" customHeight="1" spans="1:23">
      <c r="A5883" s="94" t="s">
        <v>877</v>
      </c>
      <c r="B5883" s="106">
        <v>46226</v>
      </c>
      <c r="C5883" s="91" t="str">
        <f t="shared" si="186"/>
        <v>7月第4周</v>
      </c>
      <c r="D5883" s="94" t="s">
        <v>937</v>
      </c>
      <c r="E5883" s="89" t="str">
        <f t="shared" si="187"/>
        <v>7月第4周--周4</v>
      </c>
      <c r="F5883" s="95" t="s">
        <v>27</v>
      </c>
      <c r="G5883" s="89" t="s">
        <v>63</v>
      </c>
      <c r="H5883" s="92" t="str">
        <f>_xlfn.XLOOKUP(O5883,匹配表1065!T:T,匹配表1065!W:W)</f>
        <v>南京市</v>
      </c>
      <c r="I5883" s="89" t="str">
        <f>_xlfn.XLOOKUP(O5883,匹配表1065!T:T,匹配表1065!X:X)</f>
        <v>PME2002</v>
      </c>
      <c r="J5883" s="95" t="s">
        <v>84</v>
      </c>
      <c r="K5883" s="89" cm="1">
        <f ca="1" t="array" ref="K5883:L5883">_xlfn.XLOOKUP(J5883,匹配表1065!Y:Y,匹配表1065!AA:AB)</f>
        <v>31</v>
      </c>
      <c r="L5883" s="89" t="str">
        <v>3个月以上</v>
      </c>
      <c r="M5883" s="89" t="s">
        <v>30</v>
      </c>
      <c r="N5883" s="109">
        <v>1</v>
      </c>
      <c r="O5883" s="93" t="str">
        <f>_xlfn.XLOOKUP(P5883,匹配表1065!U:U,匹配表1065!T:T)</f>
        <v>HO00111156</v>
      </c>
      <c r="P5883" s="94" t="s">
        <v>85</v>
      </c>
      <c r="Q5883" s="95" t="s">
        <v>86</v>
      </c>
      <c r="R5883" s="89" t="str">
        <f>_xlfn.XLOOKUP(Q5883,匹配表1065!L:L,匹配表1065!O:O)</f>
        <v>D</v>
      </c>
      <c r="S5883" s="93" t="str">
        <f>IFERROR(_xlfn.XLOOKUP(Q5883,匹配表1065!AI:AI,匹配表1065!AJ:AJ),"绿标")</f>
        <v>红标</v>
      </c>
      <c r="T5883" s="93" t="str" cm="1">
        <f t="array" ref="T5883:U5883">_xlfn.XLOOKUP(Q5883,匹配表1065!L:L,匹配表1065!M:N)</f>
        <v>头痛</v>
      </c>
      <c r="U5883" s="94" t="str">
        <v>神经内科</v>
      </c>
      <c r="V5883" s="95" t="s">
        <v>67</v>
      </c>
      <c r="W5883" s="93">
        <f>_xlfn.XLOOKUP(M5883,匹配表1065!D:D,匹配表1065!F:F)*N5883</f>
        <v>12</v>
      </c>
    </row>
    <row r="5884" customHeight="1" spans="1:23">
      <c r="A5884" s="94" t="s">
        <v>877</v>
      </c>
      <c r="B5884" s="106">
        <v>46226</v>
      </c>
      <c r="C5884" s="91" t="str">
        <f t="shared" si="186"/>
        <v>7月第4周</v>
      </c>
      <c r="D5884" s="94" t="s">
        <v>937</v>
      </c>
      <c r="E5884" s="89" t="str">
        <f t="shared" si="187"/>
        <v>7月第4周--周4</v>
      </c>
      <c r="F5884" s="95" t="s">
        <v>27</v>
      </c>
      <c r="G5884" s="89" t="s">
        <v>63</v>
      </c>
      <c r="H5884" s="92" t="str">
        <f>_xlfn.XLOOKUP(O5884,匹配表1065!T:T,匹配表1065!W:W)</f>
        <v>南京市</v>
      </c>
      <c r="I5884" s="89" t="str">
        <f>_xlfn.XLOOKUP(O5884,匹配表1065!T:T,匹配表1065!X:X)</f>
        <v>PME2002</v>
      </c>
      <c r="J5884" s="95" t="s">
        <v>84</v>
      </c>
      <c r="K5884" s="89" cm="1">
        <f ca="1" t="array" ref="K5884:L5884">_xlfn.XLOOKUP(J5884,匹配表1065!Y:Y,匹配表1065!AA:AB)</f>
        <v>31</v>
      </c>
      <c r="L5884" s="89" t="str">
        <v>3个月以上</v>
      </c>
      <c r="M5884" s="89" t="s">
        <v>30</v>
      </c>
      <c r="N5884" s="109">
        <v>1</v>
      </c>
      <c r="O5884" s="93" t="str">
        <f>_xlfn.XLOOKUP(P5884,匹配表1065!U:U,匹配表1065!T:T)</f>
        <v>HO00111156</v>
      </c>
      <c r="P5884" s="94" t="s">
        <v>85</v>
      </c>
      <c r="Q5884" s="95" t="s">
        <v>558</v>
      </c>
      <c r="R5884" s="89" t="str">
        <f>_xlfn.XLOOKUP(Q5884,匹配表1065!L:L,匹配表1065!O:O)</f>
        <v>C</v>
      </c>
      <c r="S5884" s="93" t="str">
        <f>IFERROR(_xlfn.XLOOKUP(Q5884,匹配表1065!AI:AI,匹配表1065!AJ:AJ),"绿标")</f>
        <v>黑标</v>
      </c>
      <c r="T5884" s="93" t="str" cm="1">
        <f t="array" ref="T5884:U5884">_xlfn.XLOOKUP(Q5884,匹配表1065!L:L,匹配表1065!M:N)</f>
        <v>眩晕</v>
      </c>
      <c r="U5884" s="94" t="str">
        <v>耳鼻喉科</v>
      </c>
      <c r="V5884" s="95" t="s">
        <v>100</v>
      </c>
      <c r="W5884" s="93">
        <f>_xlfn.XLOOKUP(M5884,匹配表1065!D:D,匹配表1065!F:F)*N5884</f>
        <v>12</v>
      </c>
    </row>
    <row r="5885" customHeight="1" spans="1:23">
      <c r="A5885" s="94" t="s">
        <v>877</v>
      </c>
      <c r="B5885" s="106">
        <v>46226</v>
      </c>
      <c r="C5885" s="91" t="str">
        <f t="shared" si="186"/>
        <v>7月第4周</v>
      </c>
      <c r="D5885" s="94" t="s">
        <v>937</v>
      </c>
      <c r="E5885" s="89" t="str">
        <f t="shared" si="187"/>
        <v>7月第4周--周4</v>
      </c>
      <c r="F5885" s="95" t="s">
        <v>27</v>
      </c>
      <c r="G5885" s="89" t="s">
        <v>63</v>
      </c>
      <c r="H5885" s="92" t="str">
        <f>_xlfn.XLOOKUP(O5885,匹配表1065!T:T,匹配表1065!W:W)</f>
        <v>南京市</v>
      </c>
      <c r="I5885" s="89" t="str">
        <f>_xlfn.XLOOKUP(O5885,匹配表1065!T:T,匹配表1065!X:X)</f>
        <v>PME2002</v>
      </c>
      <c r="J5885" s="95" t="s">
        <v>84</v>
      </c>
      <c r="K5885" s="89" cm="1">
        <f ca="1" t="array" ref="K5885:L5885">_xlfn.XLOOKUP(J5885,匹配表1065!Y:Y,匹配表1065!AA:AB)</f>
        <v>31</v>
      </c>
      <c r="L5885" s="89" t="str">
        <v>3个月以上</v>
      </c>
      <c r="M5885" s="89" t="s">
        <v>35</v>
      </c>
      <c r="N5885" s="109">
        <v>1</v>
      </c>
      <c r="O5885" s="93" t="str">
        <f>_xlfn.XLOOKUP(P5885,匹配表1065!U:U,匹配表1065!T:T)</f>
        <v>HO00039936</v>
      </c>
      <c r="P5885" s="94" t="s">
        <v>87</v>
      </c>
      <c r="Q5885" s="95" t="s">
        <v>282</v>
      </c>
      <c r="R5885" s="89" t="str">
        <f>_xlfn.XLOOKUP(Q5885,匹配表1065!L:L,匹配表1065!O:O)</f>
        <v>B</v>
      </c>
      <c r="S5885" s="93" t="str">
        <f>IFERROR(_xlfn.XLOOKUP(Q5885,匹配表1065!AI:AI,匹配表1065!AJ:AJ),"绿标")</f>
        <v>红标</v>
      </c>
      <c r="T5885" s="93" t="str" cm="1">
        <f t="array" ref="T5885:U5885">_xlfn.XLOOKUP(Q5885,匹配表1065!L:L,匹配表1065!M:N)</f>
        <v>癫痫</v>
      </c>
      <c r="U5885" s="94" t="str">
        <v>神经内科</v>
      </c>
      <c r="V5885" s="95" t="s">
        <v>33</v>
      </c>
      <c r="W5885" s="93">
        <f>_xlfn.XLOOKUP(M5885,匹配表1065!D:D,匹配表1065!F:F)*N5885</f>
        <v>4</v>
      </c>
    </row>
    <row r="5886" customHeight="1" spans="1:23">
      <c r="A5886" s="94" t="s">
        <v>877</v>
      </c>
      <c r="B5886" s="106">
        <v>46226</v>
      </c>
      <c r="C5886" s="91" t="str">
        <f t="shared" si="186"/>
        <v>7月第4周</v>
      </c>
      <c r="D5886" s="94" t="s">
        <v>937</v>
      </c>
      <c r="E5886" s="89" t="str">
        <f t="shared" si="187"/>
        <v>7月第4周--周4</v>
      </c>
      <c r="F5886" s="95" t="s">
        <v>27</v>
      </c>
      <c r="G5886" s="89" t="s">
        <v>63</v>
      </c>
      <c r="H5886" s="92" t="str">
        <f>_xlfn.XLOOKUP(O5886,匹配表1065!T:T,匹配表1065!W:W)</f>
        <v>南京市</v>
      </c>
      <c r="I5886" s="89" t="str">
        <f>_xlfn.XLOOKUP(O5886,匹配表1065!T:T,匹配表1065!X:X)</f>
        <v>PME2002</v>
      </c>
      <c r="J5886" s="95" t="s">
        <v>84</v>
      </c>
      <c r="K5886" s="89" cm="1">
        <f ca="1" t="array" ref="K5886:L5886">_xlfn.XLOOKUP(J5886,匹配表1065!Y:Y,匹配表1065!AA:AB)</f>
        <v>31</v>
      </c>
      <c r="L5886" s="89" t="str">
        <v>3个月以上</v>
      </c>
      <c r="M5886" s="89" t="s">
        <v>30</v>
      </c>
      <c r="N5886" s="109">
        <v>1</v>
      </c>
      <c r="O5886" s="93" t="str">
        <f>_xlfn.XLOOKUP(P5886,匹配表1065!U:U,匹配表1065!T:T)</f>
        <v>HO00039936</v>
      </c>
      <c r="P5886" s="94" t="s">
        <v>87</v>
      </c>
      <c r="Q5886" s="95" t="s">
        <v>88</v>
      </c>
      <c r="R5886" s="89" t="str">
        <f>_xlfn.XLOOKUP(Q5886,匹配表1065!L:L,匹配表1065!O:O)</f>
        <v>C</v>
      </c>
      <c r="S5886" s="93" t="str">
        <f>IFERROR(_xlfn.XLOOKUP(Q5886,匹配表1065!AI:AI,匹配表1065!AJ:AJ),"绿标")</f>
        <v>黑标</v>
      </c>
      <c r="T5886" s="93" t="str" cm="1">
        <f t="array" ref="T5886:U5886">_xlfn.XLOOKUP(Q5886,匹配表1065!L:L,匹配表1065!M:N)</f>
        <v>眩晕</v>
      </c>
      <c r="U5886" s="94" t="str">
        <v>耳鼻喉科</v>
      </c>
      <c r="V5886" s="95" t="s">
        <v>100</v>
      </c>
      <c r="W5886" s="93">
        <f>_xlfn.XLOOKUP(M5886,匹配表1065!D:D,匹配表1065!F:F)*N5886</f>
        <v>12</v>
      </c>
    </row>
    <row r="5887" customHeight="1" spans="1:23">
      <c r="A5887" s="94" t="s">
        <v>877</v>
      </c>
      <c r="B5887" s="106">
        <v>46226</v>
      </c>
      <c r="C5887" s="91" t="str">
        <f t="shared" si="186"/>
        <v>7月第4周</v>
      </c>
      <c r="D5887" s="94" t="s">
        <v>937</v>
      </c>
      <c r="E5887" s="89" t="str">
        <f t="shared" si="187"/>
        <v>7月第4周--周4</v>
      </c>
      <c r="F5887" s="95" t="s">
        <v>27</v>
      </c>
      <c r="G5887" s="95" t="s">
        <v>28</v>
      </c>
      <c r="H5887" s="92" t="str">
        <f>_xlfn.XLOOKUP(O5887,匹配表1065!T:T,匹配表1065!W:W)</f>
        <v>南京市</v>
      </c>
      <c r="I5887" s="89" t="str">
        <f>_xlfn.XLOOKUP(O5887,匹配表1065!T:T,匹配表1065!X:X)</f>
        <v>PME2005</v>
      </c>
      <c r="J5887" s="95" t="s">
        <v>54</v>
      </c>
      <c r="K5887" s="89" cm="1">
        <f ca="1" t="array" ref="K5887:L5887">_xlfn.XLOOKUP(J5887,匹配表1065!Y:Y,匹配表1065!AA:AB)</f>
        <v>3</v>
      </c>
      <c r="L5887" s="89" t="str">
        <v>3个月以上</v>
      </c>
      <c r="M5887" s="89" t="s">
        <v>55</v>
      </c>
      <c r="N5887" s="109">
        <v>1</v>
      </c>
      <c r="O5887" s="93" t="str">
        <f>_xlfn.XLOOKUP(P5887,匹配表1065!U:U,匹配表1065!T:T)</f>
        <v>HO00000975</v>
      </c>
      <c r="P5887" s="94" t="s">
        <v>56</v>
      </c>
      <c r="Q5887" s="95" t="s">
        <v>205</v>
      </c>
      <c r="R5887" s="89" t="str">
        <f>_xlfn.XLOOKUP(Q5887,匹配表1065!L:L,匹配表1065!O:O)</f>
        <v>B</v>
      </c>
      <c r="S5887" s="93" t="str">
        <f>IFERROR(_xlfn.XLOOKUP(Q5887,匹配表1065!AI:AI,匹配表1065!AJ:AJ),"绿标")</f>
        <v>绿标</v>
      </c>
      <c r="T5887" s="93" t="str" cm="1">
        <f t="array" ref="T5887:U5887">_xlfn.XLOOKUP(Q5887,匹配表1065!L:L,匹配表1065!M:N)</f>
        <v>脑血管</v>
      </c>
      <c r="U5887" s="94" t="str">
        <v>神经内科</v>
      </c>
      <c r="V5887" s="95" t="s">
        <v>58</v>
      </c>
      <c r="W5887" s="93">
        <f>_xlfn.XLOOKUP(M5887,匹配表1065!D:D,匹配表1065!F:F)*N5887</f>
        <v>8</v>
      </c>
    </row>
    <row r="5888" customHeight="1" spans="1:23">
      <c r="A5888" s="94" t="s">
        <v>877</v>
      </c>
      <c r="B5888" s="106">
        <v>46226</v>
      </c>
      <c r="C5888" s="91" t="str">
        <f t="shared" si="186"/>
        <v>7月第4周</v>
      </c>
      <c r="D5888" s="94" t="s">
        <v>937</v>
      </c>
      <c r="E5888" s="89" t="str">
        <f t="shared" si="187"/>
        <v>7月第4周--周4</v>
      </c>
      <c r="F5888" s="95" t="s">
        <v>27</v>
      </c>
      <c r="G5888" s="95" t="s">
        <v>28</v>
      </c>
      <c r="H5888" s="92" t="str">
        <f>_xlfn.XLOOKUP(O5888,匹配表1065!T:T,匹配表1065!W:W)</f>
        <v>南京市</v>
      </c>
      <c r="I5888" s="89" t="str">
        <f>_xlfn.XLOOKUP(O5888,匹配表1065!T:T,匹配表1065!X:X)</f>
        <v>PME2005</v>
      </c>
      <c r="J5888" s="95" t="s">
        <v>54</v>
      </c>
      <c r="K5888" s="89" cm="1">
        <f ca="1" t="array" ref="K5888:L5888">_xlfn.XLOOKUP(J5888,匹配表1065!Y:Y,匹配表1065!AA:AB)</f>
        <v>3</v>
      </c>
      <c r="L5888" s="89" t="str">
        <v>3个月以上</v>
      </c>
      <c r="M5888" s="89" t="s">
        <v>35</v>
      </c>
      <c r="N5888" s="109">
        <v>1</v>
      </c>
      <c r="O5888" s="93" t="str">
        <f>_xlfn.XLOOKUP(P5888,匹配表1065!U:U,匹配表1065!T:T)</f>
        <v>HO00000975</v>
      </c>
      <c r="P5888" s="94" t="s">
        <v>56</v>
      </c>
      <c r="Q5888" s="95" t="s">
        <v>751</v>
      </c>
      <c r="R5888" s="89" t="str">
        <f>_xlfn.XLOOKUP(Q5888,匹配表1065!L:L,匹配表1065!O:O)</f>
        <v>B</v>
      </c>
      <c r="S5888" s="93" t="str">
        <f>IFERROR(_xlfn.XLOOKUP(Q5888,匹配表1065!AI:AI,匹配表1065!AJ:AJ),"绿标")</f>
        <v>绿标</v>
      </c>
      <c r="T5888" s="93" t="str" cm="1">
        <f t="array" ref="T5888:U5888">_xlfn.XLOOKUP(Q5888,匹配表1065!L:L,匹配表1065!M:N)</f>
        <v>脑血管</v>
      </c>
      <c r="U5888" s="94" t="str">
        <v>神经内科</v>
      </c>
      <c r="V5888" s="95" t="s">
        <v>100</v>
      </c>
      <c r="W5888" s="93">
        <f>_xlfn.XLOOKUP(M5888,匹配表1065!D:D,匹配表1065!F:F)*N5888</f>
        <v>4</v>
      </c>
    </row>
    <row r="5889" customHeight="1" spans="1:23">
      <c r="A5889" s="94" t="s">
        <v>877</v>
      </c>
      <c r="B5889" s="106">
        <v>46226</v>
      </c>
      <c r="C5889" s="91" t="str">
        <f t="shared" si="186"/>
        <v>7月第4周</v>
      </c>
      <c r="D5889" s="94" t="s">
        <v>937</v>
      </c>
      <c r="E5889" s="89" t="str">
        <f t="shared" si="187"/>
        <v>7月第4周--周4</v>
      </c>
      <c r="F5889" s="95" t="s">
        <v>27</v>
      </c>
      <c r="G5889" s="95" t="s">
        <v>28</v>
      </c>
      <c r="H5889" s="92" t="str">
        <f>_xlfn.XLOOKUP(O5889,匹配表1065!T:T,匹配表1065!W:W)</f>
        <v>南京市</v>
      </c>
      <c r="I5889" s="89" t="str">
        <f>_xlfn.XLOOKUP(O5889,匹配表1065!T:T,匹配表1065!X:X)</f>
        <v>PME2039</v>
      </c>
      <c r="J5889" s="95" t="s">
        <v>39</v>
      </c>
      <c r="K5889" s="89" cm="1">
        <f ca="1" t="array" ref="K5889:L5889">_xlfn.XLOOKUP(J5889,匹配表1065!Y:Y,匹配表1065!AA:AB)</f>
        <v>7</v>
      </c>
      <c r="L5889" s="89" t="str">
        <v>3个月以上</v>
      </c>
      <c r="M5889" s="89" t="s">
        <v>35</v>
      </c>
      <c r="N5889" s="109">
        <v>1</v>
      </c>
      <c r="O5889" s="93" t="str">
        <f>_xlfn.XLOOKUP(P5889,匹配表1065!U:U,匹配表1065!T:T)</f>
        <v>HO00000971</v>
      </c>
      <c r="P5889" s="94" t="s">
        <v>40</v>
      </c>
      <c r="Q5889" s="95" t="s">
        <v>41</v>
      </c>
      <c r="R5889" s="89" t="str">
        <f>_xlfn.XLOOKUP(Q5889,匹配表1065!L:L,匹配表1065!O:O)</f>
        <v>A</v>
      </c>
      <c r="S5889" s="93" t="str">
        <f>IFERROR(_xlfn.XLOOKUP(Q5889,匹配表1065!AI:AI,匹配表1065!AJ:AJ),"绿标")</f>
        <v>绿标</v>
      </c>
      <c r="T5889" s="93" t="str" cm="1">
        <f t="array" ref="T5889:U5889">_xlfn.XLOOKUP(Q5889,匹配表1065!L:L,匹配表1065!M:N)</f>
        <v>头痛</v>
      </c>
      <c r="U5889" s="94" t="str">
        <v>神经内科</v>
      </c>
      <c r="V5889" s="95" t="s">
        <v>33</v>
      </c>
      <c r="W5889" s="93">
        <f>_xlfn.XLOOKUP(M5889,匹配表1065!D:D,匹配表1065!F:F)*N5889</f>
        <v>4</v>
      </c>
    </row>
    <row r="5890" customHeight="1" spans="1:23">
      <c r="A5890" s="94" t="s">
        <v>877</v>
      </c>
      <c r="B5890" s="106">
        <v>46226</v>
      </c>
      <c r="C5890" s="91" t="str">
        <f t="shared" si="186"/>
        <v>7月第4周</v>
      </c>
      <c r="D5890" s="94" t="s">
        <v>937</v>
      </c>
      <c r="E5890" s="89" t="str">
        <f t="shared" si="187"/>
        <v>7月第4周--周4</v>
      </c>
      <c r="F5890" s="95" t="s">
        <v>27</v>
      </c>
      <c r="G5890" s="95" t="s">
        <v>28</v>
      </c>
      <c r="H5890" s="92" t="str">
        <f>_xlfn.XLOOKUP(O5890,匹配表1065!T:T,匹配表1065!W:W)</f>
        <v>南京市</v>
      </c>
      <c r="I5890" s="89" t="str">
        <f>_xlfn.XLOOKUP(O5890,匹配表1065!T:T,匹配表1065!X:X)</f>
        <v>PME2039</v>
      </c>
      <c r="J5890" s="95" t="s">
        <v>39</v>
      </c>
      <c r="K5890" s="89" cm="1">
        <f ca="1" t="array" ref="K5890:L5890">_xlfn.XLOOKUP(J5890,匹配表1065!Y:Y,匹配表1065!AA:AB)</f>
        <v>7</v>
      </c>
      <c r="L5890" s="89" t="str">
        <v>3个月以上</v>
      </c>
      <c r="M5890" s="89" t="s">
        <v>55</v>
      </c>
      <c r="N5890" s="109">
        <v>1</v>
      </c>
      <c r="O5890" s="93" t="str">
        <f>_xlfn.XLOOKUP(P5890,匹配表1065!U:U,匹配表1065!T:T)</f>
        <v>HO00000971</v>
      </c>
      <c r="P5890" s="94" t="s">
        <v>40</v>
      </c>
      <c r="Q5890" s="95" t="s">
        <v>674</v>
      </c>
      <c r="R5890" s="89" t="str">
        <f>_xlfn.XLOOKUP(Q5890,匹配表1065!L:L,匹配表1065!O:O)</f>
        <v>D</v>
      </c>
      <c r="S5890" s="93" t="str">
        <f>IFERROR(_xlfn.XLOOKUP(Q5890,匹配表1065!AI:AI,匹配表1065!AJ:AJ),"绿标")</f>
        <v>绿标</v>
      </c>
      <c r="T5890" s="93" t="str" cm="1">
        <f t="array" ref="T5890:U5890">_xlfn.XLOOKUP(Q5890,匹配表1065!L:L,匹配表1065!M:N)</f>
        <v>疼痛</v>
      </c>
      <c r="U5890" s="94" t="str">
        <v>疼痛科</v>
      </c>
      <c r="V5890" s="95" t="s">
        <v>42</v>
      </c>
      <c r="W5890" s="93">
        <f>_xlfn.XLOOKUP(M5890,匹配表1065!D:D,匹配表1065!F:F)*N5890</f>
        <v>8</v>
      </c>
    </row>
    <row r="5891" customHeight="1" spans="1:23">
      <c r="A5891" s="94" t="s">
        <v>877</v>
      </c>
      <c r="B5891" s="106">
        <v>46226</v>
      </c>
      <c r="C5891" s="91" t="str">
        <f t="shared" si="186"/>
        <v>7月第4周</v>
      </c>
      <c r="D5891" s="94" t="s">
        <v>937</v>
      </c>
      <c r="E5891" s="89" t="str">
        <f t="shared" si="187"/>
        <v>7月第4周--周4</v>
      </c>
      <c r="F5891" s="95" t="s">
        <v>27</v>
      </c>
      <c r="G5891" s="95" t="s">
        <v>28</v>
      </c>
      <c r="H5891" s="92" t="str">
        <f>_xlfn.XLOOKUP(O5891,匹配表1065!T:T,匹配表1065!W:W)</f>
        <v>南京市</v>
      </c>
      <c r="I5891" s="89" t="str">
        <f>_xlfn.XLOOKUP(O5891,匹配表1065!T:T,匹配表1065!X:X)</f>
        <v>PME2006</v>
      </c>
      <c r="J5891" s="95" t="s">
        <v>29</v>
      </c>
      <c r="K5891" s="89" cm="1">
        <f ca="1" t="array" ref="K5891:L5891">_xlfn.XLOOKUP(J5891,匹配表1065!Y:Y,匹配表1065!AA:AB)</f>
        <v>15</v>
      </c>
      <c r="L5891" s="89" t="str">
        <v>3个月以上</v>
      </c>
      <c r="M5891" s="89" t="s">
        <v>30</v>
      </c>
      <c r="N5891" s="109">
        <v>1</v>
      </c>
      <c r="O5891" s="93" t="str">
        <f>_xlfn.XLOOKUP(P5891,匹配表1065!U:U,匹配表1065!T:T)</f>
        <v>HO00000965</v>
      </c>
      <c r="P5891" s="94" t="s">
        <v>31</v>
      </c>
      <c r="Q5891" s="95" t="s">
        <v>485</v>
      </c>
      <c r="R5891" s="89" t="str">
        <f>_xlfn.XLOOKUP(Q5891,匹配表1065!L:L,匹配表1065!O:O)</f>
        <v>A</v>
      </c>
      <c r="S5891" s="93" t="str">
        <f>IFERROR(_xlfn.XLOOKUP(Q5891,匹配表1065!AI:AI,匹配表1065!AJ:AJ),"绿标")</f>
        <v>绿标</v>
      </c>
      <c r="T5891" s="93" t="str" cm="1">
        <f t="array" ref="T5891:U5891">_xlfn.XLOOKUP(Q5891,匹配表1065!L:L,匹配表1065!M:N)</f>
        <v>头痛</v>
      </c>
      <c r="U5891" s="94" t="str">
        <v>神经内科</v>
      </c>
      <c r="V5891" s="95" t="s">
        <v>42</v>
      </c>
      <c r="W5891" s="93">
        <f>_xlfn.XLOOKUP(M5891,匹配表1065!D:D,匹配表1065!F:F)*N5891</f>
        <v>12</v>
      </c>
    </row>
    <row r="5892" customHeight="1" spans="1:23">
      <c r="A5892" s="94" t="s">
        <v>877</v>
      </c>
      <c r="B5892" s="106">
        <v>46226</v>
      </c>
      <c r="C5892" s="91" t="str">
        <f t="shared" si="186"/>
        <v>7月第4周</v>
      </c>
      <c r="D5892" s="94" t="s">
        <v>937</v>
      </c>
      <c r="E5892" s="89" t="str">
        <f t="shared" si="187"/>
        <v>7月第4周--周4</v>
      </c>
      <c r="F5892" s="95" t="s">
        <v>27</v>
      </c>
      <c r="G5892" s="95" t="s">
        <v>28</v>
      </c>
      <c r="H5892" s="92" t="str">
        <f>_xlfn.XLOOKUP(O5892,匹配表1065!T:T,匹配表1065!W:W)</f>
        <v>扬州市</v>
      </c>
      <c r="I5892" s="89" t="str">
        <f>_xlfn.XLOOKUP(O5892,匹配表1065!T:T,匹配表1065!X:X)</f>
        <v>PME2012</v>
      </c>
      <c r="J5892" s="95" t="s">
        <v>60</v>
      </c>
      <c r="K5892" s="89" cm="1">
        <f ca="1" t="array" ref="K5892:L5892">_xlfn.XLOOKUP(J5892,匹配表1065!Y:Y,匹配表1065!AA:AB)</f>
        <v>13</v>
      </c>
      <c r="L5892" s="89" t="str">
        <v>3个月以上</v>
      </c>
      <c r="M5892" s="89" t="s">
        <v>30</v>
      </c>
      <c r="N5892" s="109">
        <v>1</v>
      </c>
      <c r="O5892" s="93" t="str">
        <f>_xlfn.XLOOKUP(P5892,匹配表1065!U:U,匹配表1065!T:T)</f>
        <v>HO00000968</v>
      </c>
      <c r="P5892" s="94" t="s">
        <v>61</v>
      </c>
      <c r="Q5892" s="95" t="s">
        <v>62</v>
      </c>
      <c r="R5892" s="89" t="str">
        <f>_xlfn.XLOOKUP(Q5892,匹配表1065!L:L,匹配表1065!O:O)</f>
        <v>A</v>
      </c>
      <c r="S5892" s="93" t="str">
        <f>IFERROR(_xlfn.XLOOKUP(Q5892,匹配表1065!AI:AI,匹配表1065!AJ:AJ),"绿标")</f>
        <v>红标</v>
      </c>
      <c r="T5892" s="93" t="str" cm="1">
        <f t="array" ref="T5892:U5892">_xlfn.XLOOKUP(Q5892,匹配表1065!L:L,匹配表1065!M:N)</f>
        <v>头痛</v>
      </c>
      <c r="U5892" s="94" t="str">
        <v>神经内科</v>
      </c>
      <c r="V5892" s="95" t="s">
        <v>100</v>
      </c>
      <c r="W5892" s="93">
        <f>_xlfn.XLOOKUP(M5892,匹配表1065!D:D,匹配表1065!F:F)*N5892</f>
        <v>12</v>
      </c>
    </row>
    <row r="5893" customHeight="1" spans="1:23">
      <c r="A5893" s="94" t="s">
        <v>877</v>
      </c>
      <c r="B5893" s="106">
        <v>46226</v>
      </c>
      <c r="C5893" s="91" t="str">
        <f t="shared" si="186"/>
        <v>7月第4周</v>
      </c>
      <c r="D5893" s="94" t="s">
        <v>937</v>
      </c>
      <c r="E5893" s="89" t="str">
        <f t="shared" si="187"/>
        <v>7月第4周--周4</v>
      </c>
      <c r="F5893" s="95" t="s">
        <v>27</v>
      </c>
      <c r="G5893" s="95" t="s">
        <v>28</v>
      </c>
      <c r="H5893" s="92" t="str">
        <f>_xlfn.XLOOKUP(O5893,匹配表1065!T:T,匹配表1065!W:W)</f>
        <v>常州市</v>
      </c>
      <c r="I5893" s="89" t="str">
        <f>_xlfn.XLOOKUP(O5893,匹配表1065!T:T,匹配表1065!X:X)</f>
        <v>PME2015</v>
      </c>
      <c r="J5893" s="95" t="s">
        <v>45</v>
      </c>
      <c r="K5893" s="89" cm="1">
        <f ca="1" t="array" ref="K5893:L5893">_xlfn.XLOOKUP(J5893,匹配表1065!Y:Y,匹配表1065!AA:AB)</f>
        <v>9</v>
      </c>
      <c r="L5893" s="89" t="str">
        <v>3个月以上</v>
      </c>
      <c r="M5893" s="89" t="s">
        <v>30</v>
      </c>
      <c r="N5893" s="109">
        <v>1</v>
      </c>
      <c r="O5893" s="93" t="str">
        <f>_xlfn.XLOOKUP(P5893,匹配表1065!U:U,匹配表1065!T:T)</f>
        <v>HO00000940</v>
      </c>
      <c r="P5893" s="94" t="s">
        <v>203</v>
      </c>
      <c r="Q5893" s="95" t="s">
        <v>204</v>
      </c>
      <c r="R5893" s="89" t="str">
        <f>_xlfn.XLOOKUP(Q5893,匹配表1065!L:L,匹配表1065!O:O)</f>
        <v>C</v>
      </c>
      <c r="S5893" s="93" t="str">
        <f>IFERROR(_xlfn.XLOOKUP(Q5893,匹配表1065!AI:AI,匹配表1065!AJ:AJ),"绿标")</f>
        <v>红标</v>
      </c>
      <c r="T5893" s="93" t="str" cm="1">
        <f t="array" ref="T5893:U5893">_xlfn.XLOOKUP(Q5893,匹配表1065!L:L,匹配表1065!M:N)</f>
        <v>眩晕</v>
      </c>
      <c r="U5893" s="94" t="str">
        <v>耳鼻喉科</v>
      </c>
      <c r="V5893" s="95" t="s">
        <v>100</v>
      </c>
      <c r="W5893" s="93">
        <f>_xlfn.XLOOKUP(M5893,匹配表1065!D:D,匹配表1065!F:F)*N5893</f>
        <v>12</v>
      </c>
    </row>
    <row r="5894" customHeight="1" spans="1:23">
      <c r="A5894" s="94" t="s">
        <v>877</v>
      </c>
      <c r="B5894" s="106">
        <v>46226</v>
      </c>
      <c r="C5894" s="91" t="str">
        <f t="shared" si="186"/>
        <v>7月第4周</v>
      </c>
      <c r="D5894" s="94" t="s">
        <v>937</v>
      </c>
      <c r="E5894" s="89" t="str">
        <f t="shared" si="187"/>
        <v>7月第4周--周4</v>
      </c>
      <c r="F5894" s="95" t="s">
        <v>27</v>
      </c>
      <c r="G5894" s="95" t="s">
        <v>28</v>
      </c>
      <c r="H5894" s="92" t="str">
        <f>_xlfn.XLOOKUP(O5894,匹配表1065!T:T,匹配表1065!W:W)</f>
        <v>常州市</v>
      </c>
      <c r="I5894" s="89" t="str">
        <f>_xlfn.XLOOKUP(O5894,匹配表1065!T:T,匹配表1065!X:X)</f>
        <v>PME2015</v>
      </c>
      <c r="J5894" s="95" t="s">
        <v>45</v>
      </c>
      <c r="K5894" s="89" cm="1">
        <f ca="1" t="array" ref="K5894:L5894">_xlfn.XLOOKUP(J5894,匹配表1065!Y:Y,匹配表1065!AA:AB)</f>
        <v>9</v>
      </c>
      <c r="L5894" s="89" t="str">
        <v>3个月以上</v>
      </c>
      <c r="M5894" s="89" t="s">
        <v>30</v>
      </c>
      <c r="N5894" s="109">
        <v>1</v>
      </c>
      <c r="O5894" s="93" t="str">
        <f>_xlfn.XLOOKUP(P5894,匹配表1065!U:U,匹配表1065!T:T)</f>
        <v>HO00000940</v>
      </c>
      <c r="P5894" s="94" t="s">
        <v>203</v>
      </c>
      <c r="Q5894" s="95" t="s">
        <v>204</v>
      </c>
      <c r="R5894" s="89" t="str">
        <f>_xlfn.XLOOKUP(Q5894,匹配表1065!L:L,匹配表1065!O:O)</f>
        <v>C</v>
      </c>
      <c r="S5894" s="93" t="str">
        <f>IFERROR(_xlfn.XLOOKUP(Q5894,匹配表1065!AI:AI,匹配表1065!AJ:AJ),"绿标")</f>
        <v>红标</v>
      </c>
      <c r="T5894" s="93" t="str" cm="1">
        <f t="array" ref="T5894:U5894">_xlfn.XLOOKUP(Q5894,匹配表1065!L:L,匹配表1065!M:N)</f>
        <v>眩晕</v>
      </c>
      <c r="U5894" s="94" t="str">
        <v>耳鼻喉科</v>
      </c>
      <c r="V5894" s="95" t="s">
        <v>100</v>
      </c>
      <c r="W5894" s="93">
        <f>_xlfn.XLOOKUP(M5894,匹配表1065!D:D,匹配表1065!F:F)*N5894</f>
        <v>12</v>
      </c>
    </row>
    <row r="5895" customHeight="1" spans="1:23">
      <c r="A5895" s="94" t="s">
        <v>877</v>
      </c>
      <c r="B5895" s="106">
        <v>46226</v>
      </c>
      <c r="C5895" s="91" t="str">
        <f t="shared" si="186"/>
        <v>7月第4周</v>
      </c>
      <c r="D5895" s="94" t="s">
        <v>937</v>
      </c>
      <c r="E5895" s="89" t="str">
        <f t="shared" si="187"/>
        <v>7月第4周--周4</v>
      </c>
      <c r="F5895" s="95" t="s">
        <v>27</v>
      </c>
      <c r="G5895" s="95" t="s">
        <v>28</v>
      </c>
      <c r="H5895" s="92" t="str">
        <f>_xlfn.XLOOKUP(O5895,匹配表1065!T:T,匹配表1065!W:W)</f>
        <v>常州市</v>
      </c>
      <c r="I5895" s="89" t="str">
        <f>_xlfn.XLOOKUP(O5895,匹配表1065!T:T,匹配表1065!X:X)</f>
        <v>PME2015</v>
      </c>
      <c r="J5895" s="95" t="s">
        <v>45</v>
      </c>
      <c r="K5895" s="89" cm="1">
        <f ca="1" t="array" ref="K5895:L5895">_xlfn.XLOOKUP(J5895,匹配表1065!Y:Y,匹配表1065!AA:AB)</f>
        <v>9</v>
      </c>
      <c r="L5895" s="89" t="str">
        <v>3个月以上</v>
      </c>
      <c r="M5895" s="89" t="s">
        <v>30</v>
      </c>
      <c r="N5895" s="109">
        <v>1</v>
      </c>
      <c r="O5895" s="93" t="str">
        <f>_xlfn.XLOOKUP(P5895,匹配表1065!U:U,匹配表1065!T:T)</f>
        <v>HO00000940</v>
      </c>
      <c r="P5895" s="94" t="s">
        <v>203</v>
      </c>
      <c r="Q5895" s="95" t="s">
        <v>204</v>
      </c>
      <c r="R5895" s="89" t="str">
        <f>_xlfn.XLOOKUP(Q5895,匹配表1065!L:L,匹配表1065!O:O)</f>
        <v>C</v>
      </c>
      <c r="S5895" s="93" t="str">
        <f>IFERROR(_xlfn.XLOOKUP(Q5895,匹配表1065!AI:AI,匹配表1065!AJ:AJ),"绿标")</f>
        <v>红标</v>
      </c>
      <c r="T5895" s="93" t="str" cm="1">
        <f t="array" ref="T5895:U5895">_xlfn.XLOOKUP(Q5895,匹配表1065!L:L,匹配表1065!M:N)</f>
        <v>眩晕</v>
      </c>
      <c r="U5895" s="94" t="str">
        <v>耳鼻喉科</v>
      </c>
      <c r="V5895" s="95" t="s">
        <v>100</v>
      </c>
      <c r="W5895" s="93">
        <f>_xlfn.XLOOKUP(M5895,匹配表1065!D:D,匹配表1065!F:F)*N5895</f>
        <v>12</v>
      </c>
    </row>
    <row r="5896" customHeight="1" spans="1:23">
      <c r="A5896" s="94" t="s">
        <v>877</v>
      </c>
      <c r="B5896" s="106">
        <v>46226</v>
      </c>
      <c r="C5896" s="91" t="str">
        <f t="shared" si="186"/>
        <v>7月第4周</v>
      </c>
      <c r="D5896" s="94" t="s">
        <v>937</v>
      </c>
      <c r="E5896" s="89" t="str">
        <f t="shared" si="187"/>
        <v>7月第4周--周4</v>
      </c>
      <c r="F5896" s="95" t="s">
        <v>27</v>
      </c>
      <c r="G5896" s="95" t="s">
        <v>28</v>
      </c>
      <c r="H5896" s="92" t="str">
        <f>_xlfn.XLOOKUP(O5896,匹配表1065!T:T,匹配表1065!W:W)</f>
        <v>常州市</v>
      </c>
      <c r="I5896" s="89" t="str">
        <f>_xlfn.XLOOKUP(O5896,匹配表1065!T:T,匹配表1065!X:X)</f>
        <v>PME2015</v>
      </c>
      <c r="J5896" s="95" t="s">
        <v>45</v>
      </c>
      <c r="K5896" s="89" cm="1">
        <f ca="1" t="array" ref="K5896:L5896">_xlfn.XLOOKUP(J5896,匹配表1065!Y:Y,匹配表1065!AA:AB)</f>
        <v>9</v>
      </c>
      <c r="L5896" s="89" t="str">
        <v>3个月以上</v>
      </c>
      <c r="M5896" s="89" t="s">
        <v>35</v>
      </c>
      <c r="N5896" s="109">
        <v>1</v>
      </c>
      <c r="O5896" s="93" t="str">
        <f>_xlfn.XLOOKUP(P5896,匹配表1065!U:U,匹配表1065!T:T)</f>
        <v>HO00000940</v>
      </c>
      <c r="P5896" s="94" t="s">
        <v>203</v>
      </c>
      <c r="Q5896" s="95" t="s">
        <v>204</v>
      </c>
      <c r="R5896" s="89" t="str">
        <f>_xlfn.XLOOKUP(Q5896,匹配表1065!L:L,匹配表1065!O:O)</f>
        <v>C</v>
      </c>
      <c r="S5896" s="93" t="str">
        <f>IFERROR(_xlfn.XLOOKUP(Q5896,匹配表1065!AI:AI,匹配表1065!AJ:AJ),"绿标")</f>
        <v>红标</v>
      </c>
      <c r="T5896" s="93" t="str" cm="1">
        <f t="array" ref="T5896:U5896">_xlfn.XLOOKUP(Q5896,匹配表1065!L:L,匹配表1065!M:N)</f>
        <v>眩晕</v>
      </c>
      <c r="U5896" s="94" t="str">
        <v>耳鼻喉科</v>
      </c>
      <c r="V5896" s="95" t="s">
        <v>100</v>
      </c>
      <c r="W5896" s="93">
        <f>_xlfn.XLOOKUP(M5896,匹配表1065!D:D,匹配表1065!F:F)*N5896</f>
        <v>4</v>
      </c>
    </row>
    <row r="5897" customHeight="1" spans="1:23">
      <c r="A5897" s="94" t="s">
        <v>877</v>
      </c>
      <c r="B5897" s="106">
        <v>46226</v>
      </c>
      <c r="C5897" s="91" t="str">
        <f t="shared" si="186"/>
        <v>7月第4周</v>
      </c>
      <c r="D5897" s="94" t="s">
        <v>937</v>
      </c>
      <c r="E5897" s="89" t="str">
        <f t="shared" si="187"/>
        <v>7月第4周--周4</v>
      </c>
      <c r="F5897" s="95" t="s">
        <v>27</v>
      </c>
      <c r="G5897" s="95" t="s">
        <v>28</v>
      </c>
      <c r="H5897" s="92" t="str">
        <f>_xlfn.XLOOKUP(O5897,匹配表1065!T:T,匹配表1065!W:W)</f>
        <v>南京市</v>
      </c>
      <c r="I5897" s="89" t="str">
        <f>_xlfn.XLOOKUP(O5897,匹配表1065!T:T,匹配表1065!X:X)</f>
        <v>PME2004</v>
      </c>
      <c r="J5897" s="102" t="s">
        <v>889</v>
      </c>
      <c r="K5897" s="89" t="e" cm="1">
        <f ca="1" t="array" ref="K5897">_xlfn.XLOOKUP(J5897,匹配表1065!Y:Y,匹配表1065!AA:AB)</f>
        <v>#N/A</v>
      </c>
      <c r="L5897" s="89"/>
      <c r="M5897" s="89" t="s">
        <v>35</v>
      </c>
      <c r="N5897" s="109">
        <v>1</v>
      </c>
      <c r="O5897" s="93" t="str">
        <f>_xlfn.XLOOKUP(P5897,匹配表1065!U:U,匹配表1065!T:T)</f>
        <v>HO00000972</v>
      </c>
      <c r="P5897" s="94" t="s">
        <v>36</v>
      </c>
      <c r="Q5897" s="95" t="s">
        <v>37</v>
      </c>
      <c r="R5897" s="89" t="str">
        <f>_xlfn.XLOOKUP(Q5897,匹配表1065!L:L,匹配表1065!O:O)</f>
        <v>A</v>
      </c>
      <c r="S5897" s="93" t="str">
        <f>IFERROR(_xlfn.XLOOKUP(Q5897,匹配表1065!AI:AI,匹配表1065!AJ:AJ),"绿标")</f>
        <v>绿标</v>
      </c>
      <c r="T5897" s="93" t="str" cm="1">
        <f t="array" ref="T5897:U5897">_xlfn.XLOOKUP(Q5897,匹配表1065!L:L,匹配表1065!M:N)</f>
        <v>头痛</v>
      </c>
      <c r="U5897" s="94" t="str">
        <v>神经内科</v>
      </c>
      <c r="V5897" s="95" t="s">
        <v>33</v>
      </c>
      <c r="W5897" s="93">
        <f>_xlfn.XLOOKUP(M5897,匹配表1065!D:D,匹配表1065!F:F)*N5897</f>
        <v>4</v>
      </c>
    </row>
    <row r="5898" customHeight="1" spans="1:23">
      <c r="A5898" s="94" t="s">
        <v>877</v>
      </c>
      <c r="B5898" s="106">
        <v>46226</v>
      </c>
      <c r="C5898" s="91" t="str">
        <f t="shared" si="186"/>
        <v>7月第4周</v>
      </c>
      <c r="D5898" s="94" t="s">
        <v>937</v>
      </c>
      <c r="E5898" s="89" t="str">
        <f t="shared" si="187"/>
        <v>7月第4周--周4</v>
      </c>
      <c r="F5898" s="95" t="s">
        <v>27</v>
      </c>
      <c r="G5898" s="95" t="s">
        <v>28</v>
      </c>
      <c r="H5898" s="92" t="str">
        <f>_xlfn.XLOOKUP(O5898,匹配表1065!T:T,匹配表1065!W:W)</f>
        <v>南京市</v>
      </c>
      <c r="I5898" s="89" t="str">
        <f>_xlfn.XLOOKUP(O5898,匹配表1065!T:T,匹配表1065!X:X)</f>
        <v>PME2040</v>
      </c>
      <c r="J5898" s="95" t="s">
        <v>50</v>
      </c>
      <c r="K5898" s="89" t="e" cm="1">
        <f ca="1" t="array" ref="K5898">_xlfn.XLOOKUP(J5898,匹配表1065!Y:Y,匹配表1065!AA:AB)</f>
        <v>#N/A</v>
      </c>
      <c r="L5898" s="89"/>
      <c r="M5898" s="89" t="s">
        <v>35</v>
      </c>
      <c r="N5898" s="109">
        <v>1</v>
      </c>
      <c r="O5898" s="93" t="str">
        <f>_xlfn.XLOOKUP(P5898,匹配表1065!U:U,匹配表1065!T:T)</f>
        <v>HO00000966</v>
      </c>
      <c r="P5898" s="94" t="s">
        <v>51</v>
      </c>
      <c r="Q5898" s="95" t="s">
        <v>199</v>
      </c>
      <c r="R5898" s="89" t="str">
        <f>_xlfn.XLOOKUP(Q5898,匹配表1065!L:L,匹配表1065!O:O)</f>
        <v>A</v>
      </c>
      <c r="S5898" s="93" t="str">
        <f>IFERROR(_xlfn.XLOOKUP(Q5898,匹配表1065!AI:AI,匹配表1065!AJ:AJ),"绿标")</f>
        <v>绿标</v>
      </c>
      <c r="T5898" s="93" t="str" cm="1">
        <f t="array" ref="T5898:U5898">_xlfn.XLOOKUP(Q5898,匹配表1065!L:L,匹配表1065!M:N)</f>
        <v>头痛</v>
      </c>
      <c r="U5898" s="94" t="str">
        <v>神经内科</v>
      </c>
      <c r="V5898" s="95" t="s">
        <v>100</v>
      </c>
      <c r="W5898" s="93">
        <f>_xlfn.XLOOKUP(M5898,匹配表1065!D:D,匹配表1065!F:F)*N5898</f>
        <v>4</v>
      </c>
    </row>
    <row r="5899" customHeight="1" spans="1:23">
      <c r="A5899" s="94" t="s">
        <v>877</v>
      </c>
      <c r="B5899" s="106">
        <v>46226</v>
      </c>
      <c r="C5899" s="91" t="str">
        <f t="shared" si="186"/>
        <v>7月第4周</v>
      </c>
      <c r="D5899" s="94" t="s">
        <v>937</v>
      </c>
      <c r="E5899" s="89" t="str">
        <f t="shared" si="187"/>
        <v>7月第4周--周4</v>
      </c>
      <c r="F5899" s="95" t="s">
        <v>27</v>
      </c>
      <c r="G5899" s="95" t="s">
        <v>167</v>
      </c>
      <c r="H5899" s="92" t="str">
        <f>_xlfn.XLOOKUP(O5899,匹配表1065!T:T,匹配表1065!W:W)</f>
        <v>无锡市</v>
      </c>
      <c r="I5899" s="89" t="str">
        <f>_xlfn.XLOOKUP(O5899,匹配表1065!T:T,匹配表1065!X:X)</f>
        <v>PME2014</v>
      </c>
      <c r="J5899" s="95" t="s">
        <v>581</v>
      </c>
      <c r="K5899" s="89" cm="1">
        <f ca="1" t="array" ref="K5899:L5899">_xlfn.XLOOKUP(J5899,匹配表1065!Y:Y,匹配表1065!AA:AB)</f>
        <v>1</v>
      </c>
      <c r="L5899" s="89" t="str">
        <v>3个月以内</v>
      </c>
      <c r="M5899" s="89" t="s">
        <v>35</v>
      </c>
      <c r="N5899" s="109">
        <v>1</v>
      </c>
      <c r="O5899" s="93" t="str">
        <f>_xlfn.XLOOKUP(P5899,匹配表1065!U:U,匹配表1065!T:T)</f>
        <v>HO00001114</v>
      </c>
      <c r="P5899" s="94" t="s">
        <v>628</v>
      </c>
      <c r="Q5899" s="95" t="s">
        <v>915</v>
      </c>
      <c r="R5899" s="89" t="str">
        <f>_xlfn.XLOOKUP(Q5899,匹配表1065!L:L,匹配表1065!O:O)</f>
        <v>B</v>
      </c>
      <c r="S5899" s="93" t="str">
        <f>IFERROR(_xlfn.XLOOKUP(Q5899,匹配表1065!AI:AI,匹配表1065!AJ:AJ),"绿标")</f>
        <v>绿标</v>
      </c>
      <c r="T5899" s="93" t="str" cm="1">
        <f t="array" ref="T5899:U5899">_xlfn.XLOOKUP(Q5899,匹配表1065!L:L,匹配表1065!M:N)</f>
        <v>脑血管</v>
      </c>
      <c r="U5899" s="94" t="str">
        <v>神经内科</v>
      </c>
      <c r="V5899" s="95" t="s">
        <v>33</v>
      </c>
      <c r="W5899" s="93">
        <f>_xlfn.XLOOKUP(M5899,匹配表1065!D:D,匹配表1065!F:F)*N5899</f>
        <v>4</v>
      </c>
    </row>
    <row r="5900" customHeight="1" spans="1:23">
      <c r="A5900" s="94" t="s">
        <v>877</v>
      </c>
      <c r="B5900" s="106">
        <v>46226</v>
      </c>
      <c r="C5900" s="91" t="str">
        <f t="shared" si="186"/>
        <v>7月第4周</v>
      </c>
      <c r="D5900" s="94" t="s">
        <v>937</v>
      </c>
      <c r="E5900" s="89" t="str">
        <f t="shared" si="187"/>
        <v>7月第4周--周4</v>
      </c>
      <c r="F5900" s="95" t="s">
        <v>27</v>
      </c>
      <c r="G5900" s="95" t="s">
        <v>167</v>
      </c>
      <c r="H5900" s="92" t="str">
        <f>_xlfn.XLOOKUP(O5900,匹配表1065!T:T,匹配表1065!W:W)</f>
        <v>无锡市</v>
      </c>
      <c r="I5900" s="89" t="str">
        <f>_xlfn.XLOOKUP(O5900,匹配表1065!T:T,匹配表1065!X:X)</f>
        <v>PME2014</v>
      </c>
      <c r="J5900" s="95" t="s">
        <v>581</v>
      </c>
      <c r="K5900" s="89" cm="1">
        <f ca="1" t="array" ref="K5900:L5900">_xlfn.XLOOKUP(J5900,匹配表1065!Y:Y,匹配表1065!AA:AB)</f>
        <v>1</v>
      </c>
      <c r="L5900" s="89" t="str">
        <v>3个月以内</v>
      </c>
      <c r="M5900" s="89" t="s">
        <v>35</v>
      </c>
      <c r="N5900" s="109">
        <v>1</v>
      </c>
      <c r="O5900" s="93" t="str">
        <f>_xlfn.XLOOKUP(P5900,匹配表1065!U:U,匹配表1065!T:T)</f>
        <v>HO00001112</v>
      </c>
      <c r="P5900" s="94" t="s">
        <v>594</v>
      </c>
      <c r="Q5900" s="95" t="s">
        <v>846</v>
      </c>
      <c r="R5900" s="89" t="str">
        <f>_xlfn.XLOOKUP(Q5900,匹配表1065!L:L,匹配表1065!O:O)</f>
        <v>B</v>
      </c>
      <c r="S5900" s="93" t="str">
        <f>IFERROR(_xlfn.XLOOKUP(Q5900,匹配表1065!AI:AI,匹配表1065!AJ:AJ),"绿标")</f>
        <v>绿标</v>
      </c>
      <c r="T5900" s="93" t="str" cm="1">
        <f t="array" ref="T5900:U5900">_xlfn.XLOOKUP(Q5900,匹配表1065!L:L,匹配表1065!M:N)</f>
        <v>脑血管</v>
      </c>
      <c r="U5900" s="94" t="str">
        <v>神经内科</v>
      </c>
      <c r="V5900" s="95" t="s">
        <v>42</v>
      </c>
      <c r="W5900" s="93">
        <f>_xlfn.XLOOKUP(M5900,匹配表1065!D:D,匹配表1065!F:F)*N5900</f>
        <v>4</v>
      </c>
    </row>
    <row r="5901" customHeight="1" spans="1:23">
      <c r="A5901" s="94" t="s">
        <v>877</v>
      </c>
      <c r="B5901" s="106">
        <v>46226</v>
      </c>
      <c r="C5901" s="91" t="str">
        <f t="shared" si="186"/>
        <v>7月第4周</v>
      </c>
      <c r="D5901" s="94" t="s">
        <v>937</v>
      </c>
      <c r="E5901" s="89" t="str">
        <f t="shared" si="187"/>
        <v>7月第4周--周4</v>
      </c>
      <c r="F5901" s="95" t="s">
        <v>27</v>
      </c>
      <c r="G5901" s="95" t="s">
        <v>167</v>
      </c>
      <c r="H5901" s="92" t="str">
        <f>_xlfn.XLOOKUP(O5901,匹配表1065!T:T,匹配表1065!W:W)</f>
        <v>苏州市</v>
      </c>
      <c r="I5901" s="89" t="str">
        <f>_xlfn.XLOOKUP(O5901,匹配表1065!T:T,匹配表1065!X:X)</f>
        <v>PME2011</v>
      </c>
      <c r="J5901" s="95" t="s">
        <v>852</v>
      </c>
      <c r="K5901" s="89" t="e" cm="1">
        <f ca="1" t="array" ref="K5901">_xlfn.XLOOKUP(J5901,匹配表1065!Y:Y,匹配表1065!AA:AB)</f>
        <v>#N/A</v>
      </c>
      <c r="L5901" s="89"/>
      <c r="M5901" s="89" t="s">
        <v>35</v>
      </c>
      <c r="N5901" s="109">
        <v>1</v>
      </c>
      <c r="O5901" s="93" t="str">
        <f>_xlfn.XLOOKUP(P5901,匹配表1065!U:U,匹配表1065!T:T)</f>
        <v>HO00307823</v>
      </c>
      <c r="P5901" s="94" t="s">
        <v>169</v>
      </c>
      <c r="Q5901" s="95" t="s">
        <v>171</v>
      </c>
      <c r="R5901" s="89" t="str">
        <f>_xlfn.XLOOKUP(Q5901,匹配表1065!L:L,匹配表1065!O:O)</f>
        <v>B</v>
      </c>
      <c r="S5901" s="93" t="str">
        <f>IFERROR(_xlfn.XLOOKUP(Q5901,匹配表1065!AI:AI,匹配表1065!AJ:AJ),"绿标")</f>
        <v>绿标</v>
      </c>
      <c r="T5901" s="93" t="str" cm="1">
        <f t="array" ref="T5901:U5901">_xlfn.XLOOKUP(Q5901,匹配表1065!L:L,匹配表1065!M:N)</f>
        <v>脑血管</v>
      </c>
      <c r="U5901" s="94" t="str">
        <v>神经内科</v>
      </c>
      <c r="V5901" s="95" t="s">
        <v>33</v>
      </c>
      <c r="W5901" s="93">
        <f>_xlfn.XLOOKUP(M5901,匹配表1065!D:D,匹配表1065!F:F)*N5901</f>
        <v>4</v>
      </c>
    </row>
    <row r="5902" customHeight="1" spans="1:23">
      <c r="A5902" s="94" t="s">
        <v>877</v>
      </c>
      <c r="B5902" s="106">
        <v>46226</v>
      </c>
      <c r="C5902" s="91" t="str">
        <f t="shared" si="186"/>
        <v>7月第4周</v>
      </c>
      <c r="D5902" s="94" t="s">
        <v>937</v>
      </c>
      <c r="E5902" s="89" t="str">
        <f t="shared" si="187"/>
        <v>7月第4周--周4</v>
      </c>
      <c r="F5902" s="95" t="s">
        <v>27</v>
      </c>
      <c r="G5902" s="95" t="s">
        <v>167</v>
      </c>
      <c r="H5902" s="92" t="str">
        <f>_xlfn.XLOOKUP(O5902,匹配表1065!T:T,匹配表1065!W:W)</f>
        <v>南通市</v>
      </c>
      <c r="I5902" s="89" t="str">
        <f>_xlfn.XLOOKUP(O5902,匹配表1065!T:T,匹配表1065!X:X)</f>
        <v>PME2013</v>
      </c>
      <c r="J5902" s="95" t="s">
        <v>180</v>
      </c>
      <c r="K5902" s="89" cm="1">
        <f ca="1" t="array" ref="K5902:L5902">_xlfn.XLOOKUP(J5902,匹配表1065!Y:Y,匹配表1065!AA:AB)</f>
        <v>51</v>
      </c>
      <c r="L5902" s="89" t="str">
        <v>3个月以上</v>
      </c>
      <c r="M5902" s="89" t="s">
        <v>30</v>
      </c>
      <c r="N5902" s="109">
        <v>3</v>
      </c>
      <c r="O5902" s="93" t="str">
        <f>_xlfn.XLOOKUP(P5902,匹配表1065!U:U,匹配表1065!T:T)</f>
        <v>HO00001021</v>
      </c>
      <c r="P5902" s="94" t="s">
        <v>181</v>
      </c>
      <c r="Q5902" s="95" t="s">
        <v>182</v>
      </c>
      <c r="R5902" s="89" t="str">
        <f>_xlfn.XLOOKUP(Q5902,匹配表1065!L:L,匹配表1065!O:O)</f>
        <v>C</v>
      </c>
      <c r="S5902" s="93" t="str">
        <f>IFERROR(_xlfn.XLOOKUP(Q5902,匹配表1065!AI:AI,匹配表1065!AJ:AJ),"绿标")</f>
        <v>红标</v>
      </c>
      <c r="T5902" s="93" t="str" cm="1">
        <f t="array" ref="T5902:U5902">_xlfn.XLOOKUP(Q5902,匹配表1065!L:L,匹配表1065!M:N)</f>
        <v>眩晕</v>
      </c>
      <c r="U5902" s="94" t="str">
        <v>神经内科</v>
      </c>
      <c r="V5902" s="95" t="s">
        <v>100</v>
      </c>
      <c r="W5902" s="93">
        <f>_xlfn.XLOOKUP(M5902,匹配表1065!D:D,匹配表1065!F:F)*N5902</f>
        <v>36</v>
      </c>
    </row>
    <row r="5903" customHeight="1" spans="1:23">
      <c r="A5903" s="94" t="s">
        <v>877</v>
      </c>
      <c r="B5903" s="106">
        <v>46226</v>
      </c>
      <c r="C5903" s="91" t="str">
        <f t="shared" si="186"/>
        <v>7月第4周</v>
      </c>
      <c r="D5903" s="94" t="s">
        <v>937</v>
      </c>
      <c r="E5903" s="89" t="str">
        <f t="shared" si="187"/>
        <v>7月第4周--周4</v>
      </c>
      <c r="F5903" s="95" t="s">
        <v>27</v>
      </c>
      <c r="G5903" s="95" t="s">
        <v>167</v>
      </c>
      <c r="H5903" s="92" t="str">
        <f>_xlfn.XLOOKUP(O5903,匹配表1065!T:T,匹配表1065!W:W)</f>
        <v>南通市</v>
      </c>
      <c r="I5903" s="89" t="str">
        <f>_xlfn.XLOOKUP(O5903,匹配表1065!T:T,匹配表1065!X:X)</f>
        <v>PME2013</v>
      </c>
      <c r="J5903" s="95" t="s">
        <v>180</v>
      </c>
      <c r="K5903" s="89" cm="1">
        <f ca="1" t="array" ref="K5903:L5903">_xlfn.XLOOKUP(J5903,匹配表1065!Y:Y,匹配表1065!AA:AB)</f>
        <v>51</v>
      </c>
      <c r="L5903" s="89" t="str">
        <v>3个月以上</v>
      </c>
      <c r="M5903" s="89" t="s">
        <v>35</v>
      </c>
      <c r="N5903" s="109">
        <v>1</v>
      </c>
      <c r="O5903" s="93" t="str">
        <f>_xlfn.XLOOKUP(P5903,匹配表1065!U:U,匹配表1065!T:T)</f>
        <v>HO00001066</v>
      </c>
      <c r="P5903" s="94" t="s">
        <v>183</v>
      </c>
      <c r="Q5903" s="95" t="s">
        <v>352</v>
      </c>
      <c r="R5903" s="89" t="str">
        <f>_xlfn.XLOOKUP(Q5903,匹配表1065!L:L,匹配表1065!O:O)</f>
        <v>C</v>
      </c>
      <c r="S5903" s="93" t="str">
        <f>IFERROR(_xlfn.XLOOKUP(Q5903,匹配表1065!AI:AI,匹配表1065!AJ:AJ),"绿标")</f>
        <v>绿标</v>
      </c>
      <c r="T5903" s="93" t="str" cm="1">
        <f t="array" ref="T5903:U5903">_xlfn.XLOOKUP(Q5903,匹配表1065!L:L,匹配表1065!M:N)</f>
        <v>眩晕</v>
      </c>
      <c r="U5903" s="94" t="str">
        <v>耳鼻喉科</v>
      </c>
      <c r="V5903" s="95" t="s">
        <v>100</v>
      </c>
      <c r="W5903" s="93">
        <f>_xlfn.XLOOKUP(M5903,匹配表1065!D:D,匹配表1065!F:F)*N5903</f>
        <v>4</v>
      </c>
    </row>
    <row r="5904" customHeight="1" spans="1:23">
      <c r="A5904" s="94" t="s">
        <v>877</v>
      </c>
      <c r="B5904" s="106">
        <v>46226</v>
      </c>
      <c r="C5904" s="91" t="str">
        <f t="shared" si="186"/>
        <v>7月第4周</v>
      </c>
      <c r="D5904" s="94" t="s">
        <v>937</v>
      </c>
      <c r="E5904" s="89" t="str">
        <f t="shared" si="187"/>
        <v>7月第4周--周4</v>
      </c>
      <c r="F5904" s="95" t="s">
        <v>27</v>
      </c>
      <c r="G5904" s="95" t="s">
        <v>167</v>
      </c>
      <c r="H5904" s="92" t="str">
        <f>_xlfn.XLOOKUP(O5904,匹配表1065!T:T,匹配表1065!W:W)</f>
        <v>苏州市</v>
      </c>
      <c r="I5904" s="89" t="str">
        <f>_xlfn.XLOOKUP(O5904,匹配表1065!T:T,匹配表1065!X:X)</f>
        <v>PME2016</v>
      </c>
      <c r="J5904" s="95" t="s">
        <v>173</v>
      </c>
      <c r="K5904" s="89" cm="1">
        <f ca="1" t="array" ref="K5904:L5904">_xlfn.XLOOKUP(J5904,匹配表1065!Y:Y,匹配表1065!AA:AB)</f>
        <v>1</v>
      </c>
      <c r="L5904" s="89" t="str">
        <v>3个月以内</v>
      </c>
      <c r="M5904" s="89" t="s">
        <v>30</v>
      </c>
      <c r="N5904" s="109">
        <v>1</v>
      </c>
      <c r="O5904" s="93" t="str">
        <f>_xlfn.XLOOKUP(P5904,匹配表1065!U:U,匹配表1065!T:T)</f>
        <v>HO00001043</v>
      </c>
      <c r="P5904" s="94" t="s">
        <v>221</v>
      </c>
      <c r="Q5904" s="95" t="s">
        <v>291</v>
      </c>
      <c r="R5904" s="89" t="str">
        <f>_xlfn.XLOOKUP(Q5904,匹配表1065!L:L,匹配表1065!O:O)</f>
        <v>A</v>
      </c>
      <c r="S5904" s="93" t="str">
        <f>IFERROR(_xlfn.XLOOKUP(Q5904,匹配表1065!AI:AI,匹配表1065!AJ:AJ),"绿标")</f>
        <v>红标</v>
      </c>
      <c r="T5904" s="93" t="str" cm="1">
        <f t="array" ref="T5904:U5904">_xlfn.XLOOKUP(Q5904,匹配表1065!L:L,匹配表1065!M:N)</f>
        <v>头痛</v>
      </c>
      <c r="U5904" s="94" t="str">
        <v>神经内科</v>
      </c>
      <c r="V5904" s="95" t="s">
        <v>100</v>
      </c>
      <c r="W5904" s="93">
        <f>_xlfn.XLOOKUP(M5904,匹配表1065!D:D,匹配表1065!F:F)*N5904</f>
        <v>12</v>
      </c>
    </row>
    <row r="5905" customHeight="1" spans="1:23">
      <c r="A5905" s="94" t="s">
        <v>877</v>
      </c>
      <c r="B5905" s="106">
        <v>46226</v>
      </c>
      <c r="C5905" s="91" t="str">
        <f t="shared" si="186"/>
        <v>7月第4周</v>
      </c>
      <c r="D5905" s="94" t="s">
        <v>937</v>
      </c>
      <c r="E5905" s="89" t="str">
        <f t="shared" si="187"/>
        <v>7月第4周--周4</v>
      </c>
      <c r="F5905" s="95" t="s">
        <v>27</v>
      </c>
      <c r="G5905" s="95" t="s">
        <v>167</v>
      </c>
      <c r="H5905" s="92" t="str">
        <f>_xlfn.XLOOKUP(O5905,匹配表1065!T:T,匹配表1065!W:W)</f>
        <v>苏州市</v>
      </c>
      <c r="I5905" s="89" t="str">
        <f>_xlfn.XLOOKUP(O5905,匹配表1065!T:T,匹配表1065!X:X)</f>
        <v>PME2016</v>
      </c>
      <c r="J5905" s="95" t="s">
        <v>173</v>
      </c>
      <c r="K5905" s="89" cm="1">
        <f ca="1" t="array" ref="K5905:L5905">_xlfn.XLOOKUP(J5905,匹配表1065!Y:Y,匹配表1065!AA:AB)</f>
        <v>1</v>
      </c>
      <c r="L5905" s="89" t="str">
        <v>3个月以内</v>
      </c>
      <c r="M5905" s="89" t="s">
        <v>30</v>
      </c>
      <c r="N5905" s="109">
        <v>1</v>
      </c>
      <c r="O5905" s="93" t="str">
        <f>_xlfn.XLOOKUP(P5905,匹配表1065!U:U,匹配表1065!T:T)</f>
        <v>HO00001048</v>
      </c>
      <c r="P5905" s="94" t="s">
        <v>176</v>
      </c>
      <c r="Q5905" s="95" t="s">
        <v>290</v>
      </c>
      <c r="R5905" s="89" t="str">
        <f>_xlfn.XLOOKUP(Q5905,匹配表1065!L:L,匹配表1065!O:O)</f>
        <v>A</v>
      </c>
      <c r="S5905" s="93" t="str">
        <f>IFERROR(_xlfn.XLOOKUP(Q5905,匹配表1065!AI:AI,匹配表1065!AJ:AJ),"绿标")</f>
        <v>红标</v>
      </c>
      <c r="T5905" s="93" t="str" cm="1">
        <f t="array" ref="T5905:U5905">_xlfn.XLOOKUP(Q5905,匹配表1065!L:L,匹配表1065!M:N)</f>
        <v>头痛</v>
      </c>
      <c r="U5905" s="94" t="str">
        <v>神经内科</v>
      </c>
      <c r="V5905" s="95" t="s">
        <v>100</v>
      </c>
      <c r="W5905" s="93">
        <f>_xlfn.XLOOKUP(M5905,匹配表1065!D:D,匹配表1065!F:F)*N5905</f>
        <v>12</v>
      </c>
    </row>
    <row r="5906" customHeight="1" spans="1:23">
      <c r="A5906" s="94" t="s">
        <v>877</v>
      </c>
      <c r="B5906" s="106">
        <v>46226</v>
      </c>
      <c r="C5906" s="91" t="str">
        <f t="shared" si="186"/>
        <v>7月第4周</v>
      </c>
      <c r="D5906" s="94" t="s">
        <v>937</v>
      </c>
      <c r="E5906" s="89" t="str">
        <f t="shared" si="187"/>
        <v>7月第4周--周4</v>
      </c>
      <c r="F5906" s="95" t="s">
        <v>27</v>
      </c>
      <c r="G5906" s="95" t="s">
        <v>167</v>
      </c>
      <c r="H5906" s="92" t="str">
        <f>_xlfn.XLOOKUP(O5906,匹配表1065!T:T,匹配表1065!W:W)</f>
        <v>苏州市</v>
      </c>
      <c r="I5906" s="89" t="str">
        <f>_xlfn.XLOOKUP(O5906,匹配表1065!T:T,匹配表1065!X:X)</f>
        <v>PME2016</v>
      </c>
      <c r="J5906" s="95" t="s">
        <v>173</v>
      </c>
      <c r="K5906" s="89" cm="1">
        <f ca="1" t="array" ref="K5906:L5906">_xlfn.XLOOKUP(J5906,匹配表1065!Y:Y,匹配表1065!AA:AB)</f>
        <v>1</v>
      </c>
      <c r="L5906" s="89" t="str">
        <v>3个月以内</v>
      </c>
      <c r="M5906" s="89" t="s">
        <v>30</v>
      </c>
      <c r="N5906" s="109">
        <v>1</v>
      </c>
      <c r="O5906" s="93" t="str">
        <f>_xlfn.XLOOKUP(P5906,匹配表1065!U:U,匹配表1065!T:T)</f>
        <v>HO00001048</v>
      </c>
      <c r="P5906" s="94" t="s">
        <v>176</v>
      </c>
      <c r="Q5906" s="95" t="s">
        <v>426</v>
      </c>
      <c r="R5906" s="89" t="str">
        <f>_xlfn.XLOOKUP(Q5906,匹配表1065!L:L,匹配表1065!O:O)</f>
        <v>C</v>
      </c>
      <c r="S5906" s="93" t="str">
        <f>IFERROR(_xlfn.XLOOKUP(Q5906,匹配表1065!AI:AI,匹配表1065!AJ:AJ),"绿标")</f>
        <v>红标</v>
      </c>
      <c r="T5906" s="93" t="str" cm="1">
        <f t="array" ref="T5906:U5906">_xlfn.XLOOKUP(Q5906,匹配表1065!L:L,匹配表1065!M:N)</f>
        <v>眩晕</v>
      </c>
      <c r="U5906" s="94" t="str">
        <v>耳鼻喉科</v>
      </c>
      <c r="V5906" s="95" t="s">
        <v>100</v>
      </c>
      <c r="W5906" s="93">
        <f>_xlfn.XLOOKUP(M5906,匹配表1065!D:D,匹配表1065!F:F)*N5906</f>
        <v>12</v>
      </c>
    </row>
    <row r="5907" customHeight="1" spans="1:23">
      <c r="A5907" s="94" t="s">
        <v>877</v>
      </c>
      <c r="B5907" s="106">
        <v>46226</v>
      </c>
      <c r="C5907" s="91" t="str">
        <f t="shared" si="186"/>
        <v>7月第4周</v>
      </c>
      <c r="D5907" s="94" t="s">
        <v>937</v>
      </c>
      <c r="E5907" s="89" t="str">
        <f t="shared" si="187"/>
        <v>7月第4周--周4</v>
      </c>
      <c r="F5907" s="95" t="s">
        <v>27</v>
      </c>
      <c r="G5907" s="95" t="s">
        <v>167</v>
      </c>
      <c r="H5907" s="92" t="str">
        <f>_xlfn.XLOOKUP(O5907,匹配表1065!T:T,匹配表1065!W:W)</f>
        <v>苏州市</v>
      </c>
      <c r="I5907" s="89" t="str">
        <f>_xlfn.XLOOKUP(O5907,匹配表1065!T:T,匹配表1065!X:X)</f>
        <v>PME2011</v>
      </c>
      <c r="J5907" s="95" t="s">
        <v>168</v>
      </c>
      <c r="K5907" s="89" cm="1">
        <f ca="1" t="array" ref="K5907:L5907">_xlfn.XLOOKUP(J5907,匹配表1065!Y:Y,匹配表1065!AA:AB)</f>
        <v>19</v>
      </c>
      <c r="L5907" s="89" t="str">
        <v>3个月以上</v>
      </c>
      <c r="M5907" s="89" t="s">
        <v>30</v>
      </c>
      <c r="N5907" s="109">
        <v>2</v>
      </c>
      <c r="O5907" s="93" t="str">
        <f>_xlfn.XLOOKUP(P5907,匹配表1065!U:U,匹配表1065!T:T)</f>
        <v>HO00307823</v>
      </c>
      <c r="P5907" s="94" t="s">
        <v>169</v>
      </c>
      <c r="Q5907" s="95" t="s">
        <v>170</v>
      </c>
      <c r="R5907" s="89" t="str">
        <f>_xlfn.XLOOKUP(Q5907,匹配表1065!L:L,匹配表1065!O:O)</f>
        <v>A</v>
      </c>
      <c r="S5907" s="93" t="str">
        <f>IFERROR(_xlfn.XLOOKUP(Q5907,匹配表1065!AI:AI,匹配表1065!AJ:AJ),"绿标")</f>
        <v>红标</v>
      </c>
      <c r="T5907" s="93" t="str" cm="1">
        <f t="array" ref="T5907:U5907">_xlfn.XLOOKUP(Q5907,匹配表1065!L:L,匹配表1065!M:N)</f>
        <v>头痛</v>
      </c>
      <c r="U5907" s="94" t="str">
        <v>神经内科</v>
      </c>
      <c r="V5907" s="95" t="s">
        <v>100</v>
      </c>
      <c r="W5907" s="93">
        <f>_xlfn.XLOOKUP(M5907,匹配表1065!D:D,匹配表1065!F:F)*N5907</f>
        <v>24</v>
      </c>
    </row>
    <row r="5908" customHeight="1" spans="1:23">
      <c r="A5908" s="94" t="s">
        <v>877</v>
      </c>
      <c r="B5908" s="106">
        <v>46226</v>
      </c>
      <c r="C5908" s="91" t="str">
        <f t="shared" si="186"/>
        <v>7月第4周</v>
      </c>
      <c r="D5908" s="94" t="s">
        <v>937</v>
      </c>
      <c r="E5908" s="89" t="str">
        <f t="shared" si="187"/>
        <v>7月第4周--周4</v>
      </c>
      <c r="F5908" s="95" t="s">
        <v>27</v>
      </c>
      <c r="G5908" s="95" t="s">
        <v>167</v>
      </c>
      <c r="H5908" s="92" t="str">
        <f>_xlfn.XLOOKUP(O5908,匹配表1065!T:T,匹配表1065!W:W)</f>
        <v>苏州市</v>
      </c>
      <c r="I5908" s="89" t="str">
        <f>_xlfn.XLOOKUP(O5908,匹配表1065!T:T,匹配表1065!X:X)</f>
        <v>PME2011</v>
      </c>
      <c r="J5908" s="95" t="s">
        <v>168</v>
      </c>
      <c r="K5908" s="89" cm="1">
        <f ca="1" t="array" ref="K5908:L5908">_xlfn.XLOOKUP(J5908,匹配表1065!Y:Y,匹配表1065!AA:AB)</f>
        <v>19</v>
      </c>
      <c r="L5908" s="89" t="str">
        <v>3个月以上</v>
      </c>
      <c r="M5908" s="89" t="s">
        <v>30</v>
      </c>
      <c r="N5908" s="109">
        <v>2</v>
      </c>
      <c r="O5908" s="93" t="str">
        <f>_xlfn.XLOOKUP(P5908,匹配表1065!U:U,匹配表1065!T:T)</f>
        <v>HO00307823</v>
      </c>
      <c r="P5908" s="94" t="s">
        <v>169</v>
      </c>
      <c r="Q5908" s="95" t="s">
        <v>172</v>
      </c>
      <c r="R5908" s="89" t="str">
        <f>_xlfn.XLOOKUP(Q5908,匹配表1065!L:L,匹配表1065!O:O)</f>
        <v>C</v>
      </c>
      <c r="S5908" s="93" t="str">
        <f>IFERROR(_xlfn.XLOOKUP(Q5908,匹配表1065!AI:AI,匹配表1065!AJ:AJ),"绿标")</f>
        <v>绿标</v>
      </c>
      <c r="T5908" s="93" t="str" cm="1">
        <f t="array" ref="T5908:U5908">_xlfn.XLOOKUP(Q5908,匹配表1065!L:L,匹配表1065!M:N)</f>
        <v>眩晕</v>
      </c>
      <c r="U5908" s="94" t="str">
        <v>神经内科</v>
      </c>
      <c r="V5908" s="95" t="s">
        <v>100</v>
      </c>
      <c r="W5908" s="93">
        <f>_xlfn.XLOOKUP(M5908,匹配表1065!D:D,匹配表1065!F:F)*N5908</f>
        <v>24</v>
      </c>
    </row>
    <row r="5909" customHeight="1" spans="1:23">
      <c r="A5909" s="94" t="s">
        <v>877</v>
      </c>
      <c r="B5909" s="106">
        <v>46226</v>
      </c>
      <c r="C5909" s="91" t="str">
        <f t="shared" si="186"/>
        <v>7月第4周</v>
      </c>
      <c r="D5909" s="94" t="s">
        <v>937</v>
      </c>
      <c r="E5909" s="89" t="str">
        <f t="shared" si="187"/>
        <v>7月第4周--周4</v>
      </c>
      <c r="F5909" s="95" t="s">
        <v>27</v>
      </c>
      <c r="G5909" s="95" t="s">
        <v>167</v>
      </c>
      <c r="H5909" s="92" t="str">
        <f>_xlfn.XLOOKUP(O5909,匹配表1065!T:T,匹配表1065!W:W)</f>
        <v>苏州市</v>
      </c>
      <c r="I5909" s="89" t="str">
        <f>_xlfn.XLOOKUP(O5909,匹配表1065!T:T,匹配表1065!X:X)</f>
        <v>PME2010</v>
      </c>
      <c r="J5909" s="95" t="s">
        <v>186</v>
      </c>
      <c r="K5909" s="89" cm="1">
        <f ca="1" t="array" ref="K5909:L5909">_xlfn.XLOOKUP(J5909,匹配表1065!Y:Y,匹配表1065!AA:AB)</f>
        <v>6</v>
      </c>
      <c r="L5909" s="89" t="str">
        <v>3个月以上</v>
      </c>
      <c r="M5909" s="89" t="s">
        <v>30</v>
      </c>
      <c r="N5909" s="109">
        <v>1</v>
      </c>
      <c r="O5909" s="93" t="str">
        <f>_xlfn.XLOOKUP(P5909,匹配表1065!U:U,匹配表1065!T:T)</f>
        <v>HO00001047</v>
      </c>
      <c r="P5909" s="94" t="s">
        <v>189</v>
      </c>
      <c r="Q5909" s="95" t="s">
        <v>217</v>
      </c>
      <c r="R5909" s="89" t="str">
        <f>_xlfn.XLOOKUP(Q5909,匹配表1065!L:L,匹配表1065!O:O)</f>
        <v>A</v>
      </c>
      <c r="S5909" s="93" t="str">
        <f>IFERROR(_xlfn.XLOOKUP(Q5909,匹配表1065!AI:AI,匹配表1065!AJ:AJ),"绿标")</f>
        <v>红标</v>
      </c>
      <c r="T5909" s="93" t="str" cm="1">
        <f t="array" ref="T5909:U5909">_xlfn.XLOOKUP(Q5909,匹配表1065!L:L,匹配表1065!M:N)</f>
        <v>头痛</v>
      </c>
      <c r="U5909" s="94" t="str">
        <v>神经内科</v>
      </c>
      <c r="V5909" s="95" t="s">
        <v>100</v>
      </c>
      <c r="W5909" s="93">
        <f>_xlfn.XLOOKUP(M5909,匹配表1065!D:D,匹配表1065!F:F)*N5909</f>
        <v>12</v>
      </c>
    </row>
    <row r="5910" customHeight="1" spans="1:23">
      <c r="A5910" s="94" t="s">
        <v>877</v>
      </c>
      <c r="B5910" s="106">
        <v>46226</v>
      </c>
      <c r="C5910" s="91" t="str">
        <f t="shared" si="186"/>
        <v>7月第4周</v>
      </c>
      <c r="D5910" s="94" t="s">
        <v>937</v>
      </c>
      <c r="E5910" s="89" t="str">
        <f t="shared" si="187"/>
        <v>7月第4周--周4</v>
      </c>
      <c r="F5910" s="95" t="s">
        <v>27</v>
      </c>
      <c r="G5910" s="95" t="s">
        <v>167</v>
      </c>
      <c r="H5910" s="92" t="str">
        <f>_xlfn.XLOOKUP(O5910,匹配表1065!T:T,匹配表1065!W:W)</f>
        <v>苏州市</v>
      </c>
      <c r="I5910" s="89" t="str">
        <f>_xlfn.XLOOKUP(O5910,匹配表1065!T:T,匹配表1065!X:X)</f>
        <v>PME2010</v>
      </c>
      <c r="J5910" s="95" t="s">
        <v>186</v>
      </c>
      <c r="K5910" s="89" cm="1">
        <f ca="1" t="array" ref="K5910:L5910">_xlfn.XLOOKUP(J5910,匹配表1065!Y:Y,匹配表1065!AA:AB)</f>
        <v>6</v>
      </c>
      <c r="L5910" s="89" t="str">
        <v>3个月以上</v>
      </c>
      <c r="M5910" s="89" t="s">
        <v>35</v>
      </c>
      <c r="N5910" s="109">
        <v>1</v>
      </c>
      <c r="O5910" s="93" t="str">
        <f>_xlfn.XLOOKUP(P5910,匹配表1065!U:U,匹配表1065!T:T)</f>
        <v>HO00001051</v>
      </c>
      <c r="P5910" s="94" t="s">
        <v>191</v>
      </c>
      <c r="Q5910" s="95" t="s">
        <v>192</v>
      </c>
      <c r="R5910" s="89" t="str">
        <f>_xlfn.XLOOKUP(Q5910,匹配表1065!L:L,匹配表1065!O:O)</f>
        <v>B</v>
      </c>
      <c r="S5910" s="93" t="str">
        <f>IFERROR(_xlfn.XLOOKUP(Q5910,匹配表1065!AI:AI,匹配表1065!AJ:AJ),"绿标")</f>
        <v>绿标</v>
      </c>
      <c r="T5910" s="93" t="str" cm="1">
        <f t="array" ref="T5910:U5910">_xlfn.XLOOKUP(Q5910,匹配表1065!L:L,匹配表1065!M:N)</f>
        <v>抑郁焦虑</v>
      </c>
      <c r="U5910" s="94" t="str">
        <v>神经内科</v>
      </c>
      <c r="V5910" s="95" t="s">
        <v>33</v>
      </c>
      <c r="W5910" s="93">
        <f>_xlfn.XLOOKUP(M5910,匹配表1065!D:D,匹配表1065!F:F)*N5910</f>
        <v>4</v>
      </c>
    </row>
    <row r="5911" customHeight="1" spans="1:23">
      <c r="A5911" s="94" t="s">
        <v>877</v>
      </c>
      <c r="B5911" s="106">
        <v>46226</v>
      </c>
      <c r="C5911" s="91" t="str">
        <f t="shared" si="186"/>
        <v>7月第4周</v>
      </c>
      <c r="D5911" s="94" t="s">
        <v>937</v>
      </c>
      <c r="E5911" s="89" t="str">
        <f t="shared" si="187"/>
        <v>7月第4周--周4</v>
      </c>
      <c r="F5911" s="95" t="s">
        <v>27</v>
      </c>
      <c r="G5911" s="95" t="s">
        <v>167</v>
      </c>
      <c r="H5911" s="92" t="str">
        <f>_xlfn.XLOOKUP(O5911,匹配表1065!T:T,匹配表1065!W:W)</f>
        <v>苏州市</v>
      </c>
      <c r="I5911" s="89" t="str">
        <f>_xlfn.XLOOKUP(O5911,匹配表1065!T:T,匹配表1065!X:X)</f>
        <v>PME2010</v>
      </c>
      <c r="J5911" s="95" t="s">
        <v>186</v>
      </c>
      <c r="K5911" s="89" cm="1">
        <f ca="1" t="array" ref="K5911:L5911">_xlfn.XLOOKUP(J5911,匹配表1065!Y:Y,匹配表1065!AA:AB)</f>
        <v>6</v>
      </c>
      <c r="L5911" s="89" t="str">
        <v>3个月以上</v>
      </c>
      <c r="M5911" s="89" t="s">
        <v>35</v>
      </c>
      <c r="N5911" s="109">
        <v>1</v>
      </c>
      <c r="O5911" s="93" t="str">
        <f>_xlfn.XLOOKUP(P5911,匹配表1065!U:U,匹配表1065!T:T)</f>
        <v>HO00001051</v>
      </c>
      <c r="P5911" s="94" t="s">
        <v>191</v>
      </c>
      <c r="Q5911" s="95" t="s">
        <v>384</v>
      </c>
      <c r="R5911" s="89" t="str">
        <f>_xlfn.XLOOKUP(Q5911,匹配表1065!L:L,匹配表1065!O:O)</f>
        <v>B</v>
      </c>
      <c r="S5911" s="93" t="str">
        <f>IFERROR(_xlfn.XLOOKUP(Q5911,匹配表1065!AI:AI,匹配表1065!AJ:AJ),"绿标")</f>
        <v>绿标</v>
      </c>
      <c r="T5911" s="93" t="str" cm="1">
        <f t="array" ref="T5911:U5911">_xlfn.XLOOKUP(Q5911,匹配表1065!L:L,匹配表1065!M:N)</f>
        <v>脑血管</v>
      </c>
      <c r="U5911" s="94" t="str">
        <v>神经内科</v>
      </c>
      <c r="V5911" s="95" t="s">
        <v>33</v>
      </c>
      <c r="W5911" s="93">
        <f>_xlfn.XLOOKUP(M5911,匹配表1065!D:D,匹配表1065!F:F)*N5911</f>
        <v>4</v>
      </c>
    </row>
    <row r="5912" customHeight="1" spans="1:23">
      <c r="A5912" s="94" t="s">
        <v>877</v>
      </c>
      <c r="B5912" s="106">
        <v>46226</v>
      </c>
      <c r="C5912" s="91" t="str">
        <f t="shared" si="186"/>
        <v>7月第4周</v>
      </c>
      <c r="D5912" s="94" t="s">
        <v>937</v>
      </c>
      <c r="E5912" s="89" t="str">
        <f t="shared" si="187"/>
        <v>7月第4周--周4</v>
      </c>
      <c r="F5912" s="95" t="s">
        <v>27</v>
      </c>
      <c r="G5912" s="95" t="s">
        <v>167</v>
      </c>
      <c r="H5912" s="92" t="str">
        <f>_xlfn.XLOOKUP(O5912,匹配表1065!T:T,匹配表1065!W:W)</f>
        <v>苏州市</v>
      </c>
      <c r="I5912" s="89" t="str">
        <f>_xlfn.XLOOKUP(O5912,匹配表1065!T:T,匹配表1065!X:X)</f>
        <v>PME2017</v>
      </c>
      <c r="J5912" s="95" t="s">
        <v>323</v>
      </c>
      <c r="K5912" s="89" cm="1">
        <f ca="1" t="array" ref="K5912:L5912">_xlfn.XLOOKUP(J5912,匹配表1065!Y:Y,匹配表1065!AA:AB)</f>
        <v>7</v>
      </c>
      <c r="L5912" s="89" t="str">
        <v>3个月以上</v>
      </c>
      <c r="M5912" s="89" t="s">
        <v>35</v>
      </c>
      <c r="N5912" s="109">
        <v>1</v>
      </c>
      <c r="O5912" s="93" t="str">
        <f>_xlfn.XLOOKUP(P5912,匹配表1065!U:U,匹配表1065!T:T)</f>
        <v>HO00017517</v>
      </c>
      <c r="P5912" s="94" t="s">
        <v>348</v>
      </c>
      <c r="Q5912" s="95" t="s">
        <v>898</v>
      </c>
      <c r="R5912" s="89" t="str">
        <f>_xlfn.XLOOKUP(Q5912,匹配表1065!L:L,匹配表1065!O:O)</f>
        <v>C</v>
      </c>
      <c r="S5912" s="93" t="str">
        <f>IFERROR(_xlfn.XLOOKUP(Q5912,匹配表1065!AI:AI,匹配表1065!AJ:AJ),"绿标")</f>
        <v>绿标</v>
      </c>
      <c r="T5912" s="93" t="str" cm="1">
        <f t="array" ref="T5912:U5912">_xlfn.XLOOKUP(Q5912,匹配表1065!L:L,匹配表1065!M:N)</f>
        <v>眩晕</v>
      </c>
      <c r="U5912" s="94" t="str">
        <v>耳鼻喉科</v>
      </c>
      <c r="V5912" s="95" t="s">
        <v>33</v>
      </c>
      <c r="W5912" s="93">
        <f>_xlfn.XLOOKUP(M5912,匹配表1065!D:D,匹配表1065!F:F)*N5912</f>
        <v>4</v>
      </c>
    </row>
    <row r="5913" customHeight="1" spans="1:23">
      <c r="A5913" s="94" t="s">
        <v>877</v>
      </c>
      <c r="B5913" s="106">
        <v>46226</v>
      </c>
      <c r="C5913" s="91" t="str">
        <f t="shared" si="186"/>
        <v>7月第4周</v>
      </c>
      <c r="D5913" s="94" t="s">
        <v>937</v>
      </c>
      <c r="E5913" s="89" t="str">
        <f t="shared" si="187"/>
        <v>7月第4周--周4</v>
      </c>
      <c r="F5913" s="95" t="s">
        <v>27</v>
      </c>
      <c r="G5913" s="95" t="s">
        <v>167</v>
      </c>
      <c r="H5913" s="92" t="str">
        <f>_xlfn.XLOOKUP(O5913,匹配表1065!T:T,匹配表1065!W:W)</f>
        <v>苏州市</v>
      </c>
      <c r="I5913" s="89" t="str">
        <f>_xlfn.XLOOKUP(O5913,匹配表1065!T:T,匹配表1065!X:X)</f>
        <v>PME2017</v>
      </c>
      <c r="J5913" s="95" t="s">
        <v>323</v>
      </c>
      <c r="K5913" s="89" cm="1">
        <f ca="1" t="array" ref="K5913:L5913">_xlfn.XLOOKUP(J5913,匹配表1065!Y:Y,匹配表1065!AA:AB)</f>
        <v>7</v>
      </c>
      <c r="L5913" s="89" t="str">
        <v>3个月以上</v>
      </c>
      <c r="M5913" s="89" t="s">
        <v>55</v>
      </c>
      <c r="N5913" s="109">
        <v>1</v>
      </c>
      <c r="O5913" s="93" t="str">
        <f>_xlfn.XLOOKUP(P5913,匹配表1065!U:U,匹配表1065!T:T)</f>
        <v>HO00001044</v>
      </c>
      <c r="P5913" s="94" t="s">
        <v>346</v>
      </c>
      <c r="Q5913" s="95" t="s">
        <v>428</v>
      </c>
      <c r="R5913" s="89" t="str">
        <f>_xlfn.XLOOKUP(Q5913,匹配表1065!L:L,匹配表1065!O:O)</f>
        <v>B</v>
      </c>
      <c r="S5913" s="93" t="str">
        <f>IFERROR(_xlfn.XLOOKUP(Q5913,匹配表1065!AI:AI,匹配表1065!AJ:AJ),"绿标")</f>
        <v>绿标</v>
      </c>
      <c r="T5913" s="93" t="str" cm="1">
        <f t="array" ref="T5913:U5913">_xlfn.XLOOKUP(Q5913,匹配表1065!L:L,匹配表1065!M:N)</f>
        <v>脑血管</v>
      </c>
      <c r="U5913" s="94" t="str">
        <v>神经内科</v>
      </c>
      <c r="V5913" s="95" t="s">
        <v>42</v>
      </c>
      <c r="W5913" s="93">
        <f>_xlfn.XLOOKUP(M5913,匹配表1065!D:D,匹配表1065!F:F)*N5913</f>
        <v>8</v>
      </c>
    </row>
    <row r="5914" customHeight="1" spans="1:23">
      <c r="A5914" s="94" t="s">
        <v>877</v>
      </c>
      <c r="B5914" s="106">
        <v>46226</v>
      </c>
      <c r="C5914" s="91" t="str">
        <f t="shared" si="186"/>
        <v>7月第4周</v>
      </c>
      <c r="D5914" s="94" t="s">
        <v>937</v>
      </c>
      <c r="E5914" s="89" t="str">
        <f t="shared" si="187"/>
        <v>7月第4周--周4</v>
      </c>
      <c r="F5914" s="95" t="s">
        <v>27</v>
      </c>
      <c r="G5914" s="95" t="s">
        <v>167</v>
      </c>
      <c r="H5914" s="92" t="str">
        <f>_xlfn.XLOOKUP(O5914,匹配表1065!T:T,匹配表1065!W:W)</f>
        <v>无锡市</v>
      </c>
      <c r="I5914" s="89" t="str">
        <f>_xlfn.XLOOKUP(O5914,匹配表1065!T:T,匹配表1065!X:X)</f>
        <v>PME2009</v>
      </c>
      <c r="J5914" s="95" t="s">
        <v>193</v>
      </c>
      <c r="K5914" s="89" cm="1">
        <f ca="1" t="array" ref="K5914:L5914">_xlfn.XLOOKUP(J5914,匹配表1065!Y:Y,匹配表1065!AA:AB)</f>
        <v>7</v>
      </c>
      <c r="L5914" s="89" t="str">
        <v>3个月以上</v>
      </c>
      <c r="M5914" s="89" t="s">
        <v>30</v>
      </c>
      <c r="N5914" s="109">
        <v>1</v>
      </c>
      <c r="O5914" s="93" t="str">
        <f>_xlfn.XLOOKUP(P5914,匹配表1065!U:U,匹配表1065!T:T)</f>
        <v>HO00001116</v>
      </c>
      <c r="P5914" s="94" t="s">
        <v>229</v>
      </c>
      <c r="Q5914" s="95" t="s">
        <v>230</v>
      </c>
      <c r="R5914" s="89" t="str">
        <f>_xlfn.XLOOKUP(Q5914,匹配表1065!L:L,匹配表1065!O:O)</f>
        <v>A</v>
      </c>
      <c r="S5914" s="93" t="str">
        <f>IFERROR(_xlfn.XLOOKUP(Q5914,匹配表1065!AI:AI,匹配表1065!AJ:AJ),"绿标")</f>
        <v>绿标</v>
      </c>
      <c r="T5914" s="93" t="str" cm="1">
        <f t="array" ref="T5914:U5914">_xlfn.XLOOKUP(Q5914,匹配表1065!L:L,匹配表1065!M:N)</f>
        <v>头痛</v>
      </c>
      <c r="U5914" s="94" t="str">
        <v>神经内科</v>
      </c>
      <c r="V5914" s="95" t="s">
        <v>100</v>
      </c>
      <c r="W5914" s="93">
        <f>_xlfn.XLOOKUP(M5914,匹配表1065!D:D,匹配表1065!F:F)*N5914</f>
        <v>12</v>
      </c>
    </row>
    <row r="5915" customHeight="1" spans="1:23">
      <c r="A5915" s="94" t="s">
        <v>877</v>
      </c>
      <c r="B5915" s="106">
        <v>46226</v>
      </c>
      <c r="C5915" s="91" t="str">
        <f t="shared" si="186"/>
        <v>7月第4周</v>
      </c>
      <c r="D5915" s="94" t="s">
        <v>937</v>
      </c>
      <c r="E5915" s="89" t="str">
        <f t="shared" si="187"/>
        <v>7月第4周--周4</v>
      </c>
      <c r="F5915" s="95" t="s">
        <v>27</v>
      </c>
      <c r="G5915" s="95" t="s">
        <v>167</v>
      </c>
      <c r="H5915" s="92" t="str">
        <f>_xlfn.XLOOKUP(O5915,匹配表1065!T:T,匹配表1065!W:W)</f>
        <v>苏州市</v>
      </c>
      <c r="I5915" s="89" t="str">
        <f>_xlfn.XLOOKUP(O5915,匹配表1065!T:T,匹配表1065!X:X)</f>
        <v>PME2009</v>
      </c>
      <c r="J5915" s="95" t="s">
        <v>193</v>
      </c>
      <c r="K5915" s="89" cm="1">
        <f ca="1" t="array" ref="K5915:L5915">_xlfn.XLOOKUP(J5915,匹配表1065!Y:Y,匹配表1065!AA:AB)</f>
        <v>7</v>
      </c>
      <c r="L5915" s="89" t="str">
        <v>3个月以上</v>
      </c>
      <c r="M5915" s="89" t="s">
        <v>35</v>
      </c>
      <c r="N5915" s="109">
        <v>1</v>
      </c>
      <c r="O5915" s="93" t="str">
        <f>_xlfn.XLOOKUP(P5915,匹配表1065!U:U,匹配表1065!T:T)</f>
        <v>HO00402369</v>
      </c>
      <c r="P5915" s="94" t="s">
        <v>227</v>
      </c>
      <c r="Q5915" s="95" t="s">
        <v>228</v>
      </c>
      <c r="R5915" s="89" t="str">
        <f>_xlfn.XLOOKUP(Q5915,匹配表1065!L:L,匹配表1065!O:O)</f>
        <v>B</v>
      </c>
      <c r="S5915" s="93" t="str">
        <f>IFERROR(_xlfn.XLOOKUP(Q5915,匹配表1065!AI:AI,匹配表1065!AJ:AJ),"绿标")</f>
        <v>绿标</v>
      </c>
      <c r="T5915" s="93" t="str" cm="1">
        <f t="array" ref="T5915:U5915">_xlfn.XLOOKUP(Q5915,匹配表1065!L:L,匹配表1065!M:N)</f>
        <v>脑血管</v>
      </c>
      <c r="U5915" s="94" t="str">
        <v>神经内科</v>
      </c>
      <c r="V5915" s="95" t="s">
        <v>33</v>
      </c>
      <c r="W5915" s="93">
        <f>_xlfn.XLOOKUP(M5915,匹配表1065!D:D,匹配表1065!F:F)*N5915</f>
        <v>4</v>
      </c>
    </row>
    <row r="5916" customHeight="1" spans="1:23">
      <c r="A5916" s="94" t="s">
        <v>877</v>
      </c>
      <c r="B5916" s="106">
        <v>46227</v>
      </c>
      <c r="C5916" s="91" t="str">
        <f t="shared" si="186"/>
        <v>7月第4周</v>
      </c>
      <c r="D5916" s="94" t="s">
        <v>937</v>
      </c>
      <c r="E5916" s="89" t="str">
        <f t="shared" si="187"/>
        <v>7月第4周--周5</v>
      </c>
      <c r="F5916" s="95" t="s">
        <v>27</v>
      </c>
      <c r="G5916" s="89" t="s">
        <v>63</v>
      </c>
      <c r="H5916" s="92" t="str">
        <f>_xlfn.XLOOKUP(O5916,匹配表1065!T:T,匹配表1065!W:W)</f>
        <v>连云港市</v>
      </c>
      <c r="I5916" s="89" t="str">
        <f>_xlfn.XLOOKUP(O5916,匹配表1065!T:T,匹配表1065!X:X)</f>
        <v>PME2042</v>
      </c>
      <c r="J5916" s="95" t="s">
        <v>74</v>
      </c>
      <c r="K5916" s="89" cm="1">
        <f ca="1" t="array" ref="K5916:L5916">_xlfn.XLOOKUP(J5916,匹配表1065!Y:Y,匹配表1065!AA:AB)</f>
        <v>7</v>
      </c>
      <c r="L5916" s="89" t="str">
        <v>3个月以上</v>
      </c>
      <c r="M5916" s="89" t="s">
        <v>30</v>
      </c>
      <c r="N5916" s="109">
        <v>1</v>
      </c>
      <c r="O5916" s="93" t="str">
        <f>_xlfn.XLOOKUP(P5916,匹配表1065!U:U,匹配表1065!T:T)</f>
        <v>HO00001004</v>
      </c>
      <c r="P5916" s="94" t="s">
        <v>75</v>
      </c>
      <c r="Q5916" s="95" t="s">
        <v>279</v>
      </c>
      <c r="R5916" s="89" t="str">
        <f>_xlfn.XLOOKUP(Q5916,匹配表1065!L:L,匹配表1065!O:O)</f>
        <v>B</v>
      </c>
      <c r="S5916" s="93" t="str">
        <f>IFERROR(_xlfn.XLOOKUP(Q5916,匹配表1065!AI:AI,匹配表1065!AJ:AJ),"绿标")</f>
        <v>绿标</v>
      </c>
      <c r="T5916" s="93" t="str" cm="1">
        <f t="array" ref="T5916:U5916">_xlfn.XLOOKUP(Q5916,匹配表1065!L:L,匹配表1065!M:N)</f>
        <v>脑血管</v>
      </c>
      <c r="U5916" s="94" t="str">
        <v>神经内科</v>
      </c>
      <c r="V5916" s="95" t="s">
        <v>33</v>
      </c>
      <c r="W5916" s="93">
        <f>_xlfn.XLOOKUP(M5916,匹配表1065!D:D,匹配表1065!F:F)*N5916</f>
        <v>12</v>
      </c>
    </row>
    <row r="5917" customHeight="1" spans="1:23">
      <c r="A5917" s="94" t="s">
        <v>877</v>
      </c>
      <c r="B5917" s="106">
        <v>46227</v>
      </c>
      <c r="C5917" s="91" t="str">
        <f t="shared" si="186"/>
        <v>7月第4周</v>
      </c>
      <c r="D5917" s="94" t="s">
        <v>937</v>
      </c>
      <c r="E5917" s="89" t="str">
        <f t="shared" si="187"/>
        <v>7月第4周--周5</v>
      </c>
      <c r="F5917" s="95" t="s">
        <v>27</v>
      </c>
      <c r="G5917" s="89" t="s">
        <v>63</v>
      </c>
      <c r="H5917" s="92" t="str">
        <f>_xlfn.XLOOKUP(O5917,匹配表1065!T:T,匹配表1065!W:W)</f>
        <v>淮安市</v>
      </c>
      <c r="I5917" s="89" t="str">
        <f>_xlfn.XLOOKUP(O5917,匹配表1065!T:T,匹配表1065!X:X)</f>
        <v>PME2041</v>
      </c>
      <c r="J5917" s="95" t="s">
        <v>71</v>
      </c>
      <c r="K5917" s="89" cm="1">
        <f ca="1" t="array" ref="K5917:L5917">_xlfn.XLOOKUP(J5917,匹配表1065!Y:Y,匹配表1065!AA:AB)</f>
        <v>5</v>
      </c>
      <c r="L5917" s="89" t="str">
        <v>3个月以上</v>
      </c>
      <c r="M5917" s="89" t="s">
        <v>35</v>
      </c>
      <c r="N5917" s="109">
        <v>1</v>
      </c>
      <c r="O5917" s="93" t="str">
        <f>_xlfn.XLOOKUP(P5917,匹配表1065!U:U,匹配表1065!T:T)</f>
        <v>HO00000992</v>
      </c>
      <c r="P5917" s="94" t="s">
        <v>72</v>
      </c>
      <c r="Q5917" s="95" t="s">
        <v>441</v>
      </c>
      <c r="R5917" s="89" t="str">
        <f>_xlfn.XLOOKUP(Q5917,匹配表1065!L:L,匹配表1065!O:O)</f>
        <v>B</v>
      </c>
      <c r="S5917" s="93" t="str">
        <f>IFERROR(_xlfn.XLOOKUP(Q5917,匹配表1065!AI:AI,匹配表1065!AJ:AJ),"绿标")</f>
        <v>绿标</v>
      </c>
      <c r="T5917" s="93" t="str" cm="1">
        <f t="array" ref="T5917:U5917">_xlfn.XLOOKUP(Q5917,匹配表1065!L:L,匹配表1065!M:N)</f>
        <v>脑血管</v>
      </c>
      <c r="U5917" s="94" t="str">
        <v>神经内科</v>
      </c>
      <c r="V5917" s="95" t="s">
        <v>67</v>
      </c>
      <c r="W5917" s="93">
        <f>_xlfn.XLOOKUP(M5917,匹配表1065!D:D,匹配表1065!F:F)*N5917</f>
        <v>4</v>
      </c>
    </row>
    <row r="5918" customHeight="1" spans="1:23">
      <c r="A5918" s="94" t="s">
        <v>877</v>
      </c>
      <c r="B5918" s="106">
        <v>46227</v>
      </c>
      <c r="C5918" s="91" t="str">
        <f t="shared" si="186"/>
        <v>7月第4周</v>
      </c>
      <c r="D5918" s="94" t="s">
        <v>937</v>
      </c>
      <c r="E5918" s="89" t="str">
        <f t="shared" si="187"/>
        <v>7月第4周--周5</v>
      </c>
      <c r="F5918" s="95" t="s">
        <v>27</v>
      </c>
      <c r="G5918" s="89" t="s">
        <v>63</v>
      </c>
      <c r="H5918" s="92" t="str">
        <f>_xlfn.XLOOKUP(O5918,匹配表1065!T:T,匹配表1065!W:W)</f>
        <v>徐州市</v>
      </c>
      <c r="I5918" s="89" t="str">
        <f>_xlfn.XLOOKUP(O5918,匹配表1065!T:T,匹配表1065!X:X)</f>
        <v>PME2008</v>
      </c>
      <c r="J5918" s="95" t="s">
        <v>81</v>
      </c>
      <c r="K5918" s="89" cm="1">
        <f ca="1" t="array" ref="K5918:L5918">_xlfn.XLOOKUP(J5918,匹配表1065!Y:Y,匹配表1065!AA:AB)</f>
        <v>19</v>
      </c>
      <c r="L5918" s="89" t="str">
        <v>3个月以上</v>
      </c>
      <c r="M5918" s="89" t="s">
        <v>30</v>
      </c>
      <c r="N5918" s="109">
        <v>1</v>
      </c>
      <c r="O5918" s="93" t="str">
        <f>_xlfn.XLOOKUP(P5918,匹配表1065!U:U,匹配表1065!T:T)</f>
        <v>HO00001134</v>
      </c>
      <c r="P5918" s="94" t="s">
        <v>82</v>
      </c>
      <c r="Q5918" s="95" t="s">
        <v>280</v>
      </c>
      <c r="R5918" s="89" t="str">
        <f>_xlfn.XLOOKUP(Q5918,匹配表1065!L:L,匹配表1065!O:O)</f>
        <v>D</v>
      </c>
      <c r="S5918" s="93" t="str">
        <f>IFERROR(_xlfn.XLOOKUP(Q5918,匹配表1065!AI:AI,匹配表1065!AJ:AJ),"绿标")</f>
        <v>红标</v>
      </c>
      <c r="T5918" s="93" t="str" cm="1">
        <f t="array" ref="T5918:U5918">_xlfn.XLOOKUP(Q5918,匹配表1065!L:L,匹配表1065!M:N)</f>
        <v>疼痛</v>
      </c>
      <c r="U5918" s="94" t="str">
        <v>疼痛科</v>
      </c>
      <c r="V5918" s="95" t="s">
        <v>100</v>
      </c>
      <c r="W5918" s="93">
        <f>_xlfn.XLOOKUP(M5918,匹配表1065!D:D,匹配表1065!F:F)*N5918</f>
        <v>12</v>
      </c>
    </row>
    <row r="5919" customHeight="1" spans="1:23">
      <c r="A5919" s="94" t="s">
        <v>877</v>
      </c>
      <c r="B5919" s="106">
        <v>46227</v>
      </c>
      <c r="C5919" s="91" t="str">
        <f t="shared" si="186"/>
        <v>7月第4周</v>
      </c>
      <c r="D5919" s="94" t="s">
        <v>937</v>
      </c>
      <c r="E5919" s="89" t="str">
        <f t="shared" si="187"/>
        <v>7月第4周--周5</v>
      </c>
      <c r="F5919" s="95" t="s">
        <v>27</v>
      </c>
      <c r="G5919" s="89" t="s">
        <v>63</v>
      </c>
      <c r="H5919" s="92" t="str">
        <f>_xlfn.XLOOKUP(O5919,匹配表1065!T:T,匹配表1065!W:W)</f>
        <v>徐州市</v>
      </c>
      <c r="I5919" s="89" t="str">
        <f>_xlfn.XLOOKUP(O5919,匹配表1065!T:T,匹配表1065!X:X)</f>
        <v>PME2008</v>
      </c>
      <c r="J5919" s="95" t="s">
        <v>81</v>
      </c>
      <c r="K5919" s="89" cm="1">
        <f ca="1" t="array" ref="K5919:L5919">_xlfn.XLOOKUP(J5919,匹配表1065!Y:Y,匹配表1065!AA:AB)</f>
        <v>19</v>
      </c>
      <c r="L5919" s="89" t="str">
        <v>3个月以上</v>
      </c>
      <c r="M5919" s="89" t="s">
        <v>55</v>
      </c>
      <c r="N5919" s="109">
        <v>1</v>
      </c>
      <c r="O5919" s="93" t="str">
        <f>_xlfn.XLOOKUP(P5919,匹配表1065!U:U,匹配表1065!T:T)</f>
        <v>HO00001134</v>
      </c>
      <c r="P5919" s="94" t="s">
        <v>82</v>
      </c>
      <c r="Q5919" s="95" t="s">
        <v>280</v>
      </c>
      <c r="R5919" s="89" t="str">
        <f>_xlfn.XLOOKUP(Q5919,匹配表1065!L:L,匹配表1065!O:O)</f>
        <v>D</v>
      </c>
      <c r="S5919" s="93" t="str">
        <f>IFERROR(_xlfn.XLOOKUP(Q5919,匹配表1065!AI:AI,匹配表1065!AJ:AJ),"绿标")</f>
        <v>红标</v>
      </c>
      <c r="T5919" s="93" t="str" cm="1">
        <f t="array" ref="T5919:U5919">_xlfn.XLOOKUP(Q5919,匹配表1065!L:L,匹配表1065!M:N)</f>
        <v>疼痛</v>
      </c>
      <c r="U5919" s="94" t="str">
        <v>疼痛科</v>
      </c>
      <c r="V5919" s="95" t="s">
        <v>100</v>
      </c>
      <c r="W5919" s="93">
        <f>_xlfn.XLOOKUP(M5919,匹配表1065!D:D,匹配表1065!F:F)*N5919</f>
        <v>8</v>
      </c>
    </row>
    <row r="5920" customHeight="1" spans="1:23">
      <c r="A5920" s="94" t="s">
        <v>877</v>
      </c>
      <c r="B5920" s="106">
        <v>46227</v>
      </c>
      <c r="C5920" s="91" t="str">
        <f t="shared" si="186"/>
        <v>7月第4周</v>
      </c>
      <c r="D5920" s="94" t="s">
        <v>937</v>
      </c>
      <c r="E5920" s="89" t="str">
        <f t="shared" si="187"/>
        <v>7月第4周--周5</v>
      </c>
      <c r="F5920" s="95" t="s">
        <v>27</v>
      </c>
      <c r="G5920" s="89" t="s">
        <v>63</v>
      </c>
      <c r="H5920" s="92" t="str">
        <f>_xlfn.XLOOKUP(O5920,匹配表1065!T:T,匹配表1065!W:W)</f>
        <v>南京市</v>
      </c>
      <c r="I5920" s="89" t="str">
        <f>_xlfn.XLOOKUP(O5920,匹配表1065!T:T,匹配表1065!X:X)</f>
        <v>PME2002</v>
      </c>
      <c r="J5920" s="95" t="s">
        <v>84</v>
      </c>
      <c r="K5920" s="89" cm="1">
        <f ca="1" t="array" ref="K5920:L5920">_xlfn.XLOOKUP(J5920,匹配表1065!Y:Y,匹配表1065!AA:AB)</f>
        <v>31</v>
      </c>
      <c r="L5920" s="89" t="str">
        <v>3个月以上</v>
      </c>
      <c r="M5920" s="89" t="s">
        <v>30</v>
      </c>
      <c r="N5920" s="109">
        <v>4</v>
      </c>
      <c r="O5920" s="93" t="str">
        <f>_xlfn.XLOOKUP(P5920,匹配表1065!U:U,匹配表1065!T:T)</f>
        <v>HO00000964</v>
      </c>
      <c r="P5920" s="94" t="s">
        <v>90</v>
      </c>
      <c r="Q5920" s="95" t="s">
        <v>281</v>
      </c>
      <c r="R5920" s="89" t="str">
        <f>_xlfn.XLOOKUP(Q5920,匹配表1065!L:L,匹配表1065!O:O)</f>
        <v>A</v>
      </c>
      <c r="S5920" s="93" t="str">
        <f>IFERROR(_xlfn.XLOOKUP(Q5920,匹配表1065!AI:AI,匹配表1065!AJ:AJ),"绿标")</f>
        <v>红标</v>
      </c>
      <c r="T5920" s="93" t="str" cm="1">
        <f t="array" ref="T5920:U5920">_xlfn.XLOOKUP(Q5920,匹配表1065!L:L,匹配表1065!M:N)</f>
        <v>头痛</v>
      </c>
      <c r="U5920" s="94" t="str">
        <v>神经内科</v>
      </c>
      <c r="V5920" s="95" t="s">
        <v>100</v>
      </c>
      <c r="W5920" s="93">
        <f>_xlfn.XLOOKUP(M5920,匹配表1065!D:D,匹配表1065!F:F)*N5920</f>
        <v>48</v>
      </c>
    </row>
    <row r="5921" customHeight="1" spans="1:23">
      <c r="A5921" s="94" t="s">
        <v>877</v>
      </c>
      <c r="B5921" s="106">
        <v>46227</v>
      </c>
      <c r="C5921" s="91" t="str">
        <f t="shared" si="186"/>
        <v>7月第4周</v>
      </c>
      <c r="D5921" s="94" t="s">
        <v>937</v>
      </c>
      <c r="E5921" s="89" t="str">
        <f t="shared" si="187"/>
        <v>7月第4周--周5</v>
      </c>
      <c r="F5921" s="95" t="s">
        <v>27</v>
      </c>
      <c r="G5921" s="89" t="s">
        <v>63</v>
      </c>
      <c r="H5921" s="92" t="str">
        <f>_xlfn.XLOOKUP(O5921,匹配表1065!T:T,匹配表1065!W:W)</f>
        <v>南京市</v>
      </c>
      <c r="I5921" s="89" t="str">
        <f>_xlfn.XLOOKUP(O5921,匹配表1065!T:T,匹配表1065!X:X)</f>
        <v>PME2002</v>
      </c>
      <c r="J5921" s="95" t="s">
        <v>84</v>
      </c>
      <c r="K5921" s="89" cm="1">
        <f ca="1" t="array" ref="K5921:L5921">_xlfn.XLOOKUP(J5921,匹配表1065!Y:Y,匹配表1065!AA:AB)</f>
        <v>31</v>
      </c>
      <c r="L5921" s="89" t="str">
        <v>3个月以上</v>
      </c>
      <c r="M5921" s="89" t="s">
        <v>30</v>
      </c>
      <c r="N5921" s="109">
        <v>1</v>
      </c>
      <c r="O5921" s="93" t="str">
        <f>_xlfn.XLOOKUP(P5921,匹配表1065!U:U,匹配表1065!T:T)</f>
        <v>HO00111156</v>
      </c>
      <c r="P5921" s="94" t="s">
        <v>85</v>
      </c>
      <c r="Q5921" s="95" t="s">
        <v>558</v>
      </c>
      <c r="R5921" s="89" t="str">
        <f>_xlfn.XLOOKUP(Q5921,匹配表1065!L:L,匹配表1065!O:O)</f>
        <v>C</v>
      </c>
      <c r="S5921" s="93" t="str">
        <f>IFERROR(_xlfn.XLOOKUP(Q5921,匹配表1065!AI:AI,匹配表1065!AJ:AJ),"绿标")</f>
        <v>黑标</v>
      </c>
      <c r="T5921" s="93" t="str" cm="1">
        <f t="array" ref="T5921:U5921">_xlfn.XLOOKUP(Q5921,匹配表1065!L:L,匹配表1065!M:N)</f>
        <v>眩晕</v>
      </c>
      <c r="U5921" s="94" t="str">
        <v>耳鼻喉科</v>
      </c>
      <c r="V5921" s="95" t="s">
        <v>100</v>
      </c>
      <c r="W5921" s="93">
        <f>_xlfn.XLOOKUP(M5921,匹配表1065!D:D,匹配表1065!F:F)*N5921</f>
        <v>12</v>
      </c>
    </row>
    <row r="5922" customHeight="1" spans="1:23">
      <c r="A5922" s="94" t="s">
        <v>877</v>
      </c>
      <c r="B5922" s="106">
        <v>46227</v>
      </c>
      <c r="C5922" s="91" t="str">
        <f t="shared" si="186"/>
        <v>7月第4周</v>
      </c>
      <c r="D5922" s="94" t="s">
        <v>937</v>
      </c>
      <c r="E5922" s="89" t="str">
        <f t="shared" si="187"/>
        <v>7月第4周--周5</v>
      </c>
      <c r="F5922" s="95" t="s">
        <v>27</v>
      </c>
      <c r="G5922" s="89" t="s">
        <v>63</v>
      </c>
      <c r="H5922" s="92" t="str">
        <f>_xlfn.XLOOKUP(O5922,匹配表1065!T:T,匹配表1065!W:W)</f>
        <v>南京市</v>
      </c>
      <c r="I5922" s="89" t="str">
        <f>_xlfn.XLOOKUP(O5922,匹配表1065!T:T,匹配表1065!X:X)</f>
        <v>PME2001</v>
      </c>
      <c r="J5922" s="95" t="s">
        <v>77</v>
      </c>
      <c r="K5922" s="89" cm="1">
        <f ca="1" t="array" ref="K5922:L5922">_xlfn.XLOOKUP(J5922,匹配表1065!Y:Y,匹配表1065!AA:AB)</f>
        <v>8</v>
      </c>
      <c r="L5922" s="89" t="str">
        <v>3个月以上</v>
      </c>
      <c r="M5922" s="89" t="s">
        <v>30</v>
      </c>
      <c r="N5922" s="109">
        <v>3</v>
      </c>
      <c r="O5922" s="93" t="str">
        <f>_xlfn.XLOOKUP(P5922,匹配表1065!U:U,匹配表1065!T:T)</f>
        <v>HO00000958</v>
      </c>
      <c r="P5922" s="94" t="s">
        <v>65</v>
      </c>
      <c r="Q5922" s="95" t="s">
        <v>216</v>
      </c>
      <c r="R5922" s="89" t="str">
        <f>_xlfn.XLOOKUP(Q5922,匹配表1065!L:L,匹配表1065!O:O)</f>
        <v>A</v>
      </c>
      <c r="S5922" s="93" t="str">
        <f>IFERROR(_xlfn.XLOOKUP(Q5922,匹配表1065!AI:AI,匹配表1065!AJ:AJ),"绿标")</f>
        <v>红标</v>
      </c>
      <c r="T5922" s="93" t="str" cm="1">
        <f t="array" ref="T5922:U5922">_xlfn.XLOOKUP(Q5922,匹配表1065!L:L,匹配表1065!M:N)</f>
        <v>头痛</v>
      </c>
      <c r="U5922" s="94" t="str">
        <v>神经内科</v>
      </c>
      <c r="V5922" s="95" t="s">
        <v>33</v>
      </c>
      <c r="W5922" s="93">
        <f>_xlfn.XLOOKUP(M5922,匹配表1065!D:D,匹配表1065!F:F)*N5922</f>
        <v>36</v>
      </c>
    </row>
    <row r="5923" customHeight="1" spans="1:23">
      <c r="A5923" s="94" t="s">
        <v>877</v>
      </c>
      <c r="B5923" s="106">
        <v>46227</v>
      </c>
      <c r="C5923" s="91" t="str">
        <f t="shared" si="186"/>
        <v>7月第4周</v>
      </c>
      <c r="D5923" s="94" t="s">
        <v>937</v>
      </c>
      <c r="E5923" s="89" t="str">
        <f t="shared" si="187"/>
        <v>7月第4周--周5</v>
      </c>
      <c r="F5923" s="95" t="s">
        <v>27</v>
      </c>
      <c r="G5923" s="89" t="s">
        <v>63</v>
      </c>
      <c r="H5923" s="92" t="str">
        <f>_xlfn.XLOOKUP(O5923,匹配表1065!T:T,匹配表1065!W:W)</f>
        <v>南京市</v>
      </c>
      <c r="I5923" s="89" t="str">
        <f>_xlfn.XLOOKUP(O5923,匹配表1065!T:T,匹配表1065!X:X)</f>
        <v>PME2002</v>
      </c>
      <c r="J5923" s="95" t="s">
        <v>410</v>
      </c>
      <c r="K5923" s="89" cm="1">
        <f ca="1" t="array" ref="K5923:L5923">_xlfn.XLOOKUP(J5923,匹配表1065!Y:Y,匹配表1065!AA:AB)</f>
        <v>1</v>
      </c>
      <c r="L5923" s="89" t="str">
        <v>3个月以内</v>
      </c>
      <c r="M5923" s="89" t="s">
        <v>35</v>
      </c>
      <c r="N5923" s="109">
        <v>1</v>
      </c>
      <c r="O5923" s="93" t="str">
        <f>_xlfn.XLOOKUP(P5923,匹配表1065!U:U,匹配表1065!T:T)</f>
        <v>HO00000964</v>
      </c>
      <c r="P5923" s="94" t="s">
        <v>90</v>
      </c>
      <c r="Q5923" s="95" t="s">
        <v>484</v>
      </c>
      <c r="R5923" s="89" t="str">
        <f>_xlfn.XLOOKUP(Q5923,匹配表1065!L:L,匹配表1065!O:O)</f>
        <v>B</v>
      </c>
      <c r="S5923" s="93" t="str">
        <f>IFERROR(_xlfn.XLOOKUP(Q5923,匹配表1065!AI:AI,匹配表1065!AJ:AJ),"绿标")</f>
        <v>绿标</v>
      </c>
      <c r="T5923" s="93" t="str" cm="1">
        <f t="array" ref="T5923:U5923">_xlfn.XLOOKUP(Q5923,匹配表1065!L:L,匹配表1065!M:N)</f>
        <v>癫痫</v>
      </c>
      <c r="U5923" s="94" t="str">
        <v>神经内科</v>
      </c>
      <c r="V5923" s="95" t="s">
        <v>33</v>
      </c>
      <c r="W5923" s="93">
        <f>_xlfn.XLOOKUP(M5923,匹配表1065!D:D,匹配表1065!F:F)*N5923</f>
        <v>4</v>
      </c>
    </row>
    <row r="5924" customHeight="1" spans="1:23">
      <c r="A5924" s="94" t="s">
        <v>877</v>
      </c>
      <c r="B5924" s="106">
        <v>46227</v>
      </c>
      <c r="C5924" s="91" t="str">
        <f t="shared" si="186"/>
        <v>7月第4周</v>
      </c>
      <c r="D5924" s="94" t="s">
        <v>937</v>
      </c>
      <c r="E5924" s="89" t="str">
        <f t="shared" si="187"/>
        <v>7月第4周--周5</v>
      </c>
      <c r="F5924" s="95" t="s">
        <v>27</v>
      </c>
      <c r="G5924" s="89" t="s">
        <v>63</v>
      </c>
      <c r="H5924" s="92" t="str">
        <f>_xlfn.XLOOKUP(O5924,匹配表1065!T:T,匹配表1065!W:W)</f>
        <v>南京市</v>
      </c>
      <c r="I5924" s="89" t="str">
        <f>_xlfn.XLOOKUP(O5924,匹配表1065!T:T,匹配表1065!X:X)</f>
        <v>PME2001</v>
      </c>
      <c r="J5924" s="95" t="s">
        <v>64</v>
      </c>
      <c r="K5924" s="89" cm="1">
        <f ca="1" t="array" ref="K5924:L5924">_xlfn.XLOOKUP(J5924,匹配表1065!Y:Y,匹配表1065!AA:AB)</f>
        <v>31</v>
      </c>
      <c r="L5924" s="89" t="str">
        <v>3个月以上</v>
      </c>
      <c r="M5924" s="89" t="s">
        <v>30</v>
      </c>
      <c r="N5924" s="109">
        <v>1</v>
      </c>
      <c r="O5924" s="93" t="str">
        <f>_xlfn.XLOOKUP(P5924,匹配表1065!U:U,匹配表1065!T:T)</f>
        <v>HO00000958</v>
      </c>
      <c r="P5924" s="94" t="s">
        <v>65</v>
      </c>
      <c r="Q5924" s="95" t="s">
        <v>68</v>
      </c>
      <c r="R5924" s="89" t="str">
        <f>_xlfn.XLOOKUP(Q5924,匹配表1065!L:L,匹配表1065!O:O)</f>
        <v>A</v>
      </c>
      <c r="S5924" s="93" t="str">
        <f>IFERROR(_xlfn.XLOOKUP(Q5924,匹配表1065!AI:AI,匹配表1065!AJ:AJ),"绿标")</f>
        <v>红标</v>
      </c>
      <c r="T5924" s="93" t="str" cm="1">
        <f t="array" ref="T5924:U5924">_xlfn.XLOOKUP(Q5924,匹配表1065!L:L,匹配表1065!M:N)</f>
        <v>头痛</v>
      </c>
      <c r="U5924" s="94" t="str">
        <v>神经内科</v>
      </c>
      <c r="V5924" s="95" t="s">
        <v>33</v>
      </c>
      <c r="W5924" s="93">
        <f>_xlfn.XLOOKUP(M5924,匹配表1065!D:D,匹配表1065!F:F)*N5924</f>
        <v>12</v>
      </c>
    </row>
    <row r="5925" customHeight="1" spans="1:23">
      <c r="A5925" s="94" t="s">
        <v>877</v>
      </c>
      <c r="B5925" s="106">
        <v>46227</v>
      </c>
      <c r="C5925" s="91" t="str">
        <f t="shared" si="186"/>
        <v>7月第4周</v>
      </c>
      <c r="D5925" s="94" t="s">
        <v>937</v>
      </c>
      <c r="E5925" s="89" t="str">
        <f t="shared" si="187"/>
        <v>7月第4周--周5</v>
      </c>
      <c r="F5925" s="95" t="s">
        <v>27</v>
      </c>
      <c r="G5925" s="89" t="s">
        <v>63</v>
      </c>
      <c r="H5925" s="92" t="str">
        <f>_xlfn.XLOOKUP(O5925,匹配表1065!T:T,匹配表1065!W:W)</f>
        <v>南京市</v>
      </c>
      <c r="I5925" s="89" t="str">
        <f>_xlfn.XLOOKUP(O5925,匹配表1065!T:T,匹配表1065!X:X)</f>
        <v>PME2001</v>
      </c>
      <c r="J5925" s="95" t="s">
        <v>64</v>
      </c>
      <c r="K5925" s="89" cm="1">
        <f ca="1" t="array" ref="K5925:L5925">_xlfn.XLOOKUP(J5925,匹配表1065!Y:Y,匹配表1065!AA:AB)</f>
        <v>31</v>
      </c>
      <c r="L5925" s="89" t="str">
        <v>3个月以上</v>
      </c>
      <c r="M5925" s="89" t="s">
        <v>30</v>
      </c>
      <c r="N5925" s="109">
        <v>1</v>
      </c>
      <c r="O5925" s="93" t="str">
        <f>_xlfn.XLOOKUP(P5925,匹配表1065!U:U,匹配表1065!T:T)</f>
        <v>HO00000958</v>
      </c>
      <c r="P5925" s="94" t="s">
        <v>65</v>
      </c>
      <c r="Q5925" s="95" t="s">
        <v>69</v>
      </c>
      <c r="R5925" s="89" t="str">
        <f>_xlfn.XLOOKUP(Q5925,匹配表1065!L:L,匹配表1065!O:O)</f>
        <v>C</v>
      </c>
      <c r="S5925" s="93" t="str">
        <f>IFERROR(_xlfn.XLOOKUP(Q5925,匹配表1065!AI:AI,匹配表1065!AJ:AJ),"绿标")</f>
        <v>绿标</v>
      </c>
      <c r="T5925" s="93" t="str" cm="1">
        <f t="array" ref="T5925:U5925">_xlfn.XLOOKUP(Q5925,匹配表1065!L:L,匹配表1065!M:N)</f>
        <v>眩晕</v>
      </c>
      <c r="U5925" s="94" t="str">
        <v>耳鼻喉科</v>
      </c>
      <c r="V5925" s="95" t="s">
        <v>100</v>
      </c>
      <c r="W5925" s="93">
        <f>_xlfn.XLOOKUP(M5925,匹配表1065!D:D,匹配表1065!F:F)*N5925</f>
        <v>12</v>
      </c>
    </row>
    <row r="5926" customHeight="1" spans="1:23">
      <c r="A5926" s="94" t="s">
        <v>877</v>
      </c>
      <c r="B5926" s="106">
        <v>46227</v>
      </c>
      <c r="C5926" s="91" t="str">
        <f t="shared" si="186"/>
        <v>7月第4周</v>
      </c>
      <c r="D5926" s="94" t="s">
        <v>937</v>
      </c>
      <c r="E5926" s="89" t="str">
        <f t="shared" si="187"/>
        <v>7月第4周--周5</v>
      </c>
      <c r="F5926" s="95" t="s">
        <v>27</v>
      </c>
      <c r="G5926" s="95" t="s">
        <v>28</v>
      </c>
      <c r="H5926" s="92" t="str">
        <f>_xlfn.XLOOKUP(O5926,匹配表1065!T:T,匹配表1065!W:W)</f>
        <v>镇江市</v>
      </c>
      <c r="I5926" s="89" t="str">
        <f>_xlfn.XLOOKUP(O5926,匹配表1065!T:T,匹配表1065!X:X)</f>
        <v>PME2039</v>
      </c>
      <c r="J5926" s="95" t="s">
        <v>39</v>
      </c>
      <c r="K5926" s="89" cm="1">
        <f ca="1" t="array" ref="K5926:L5926">_xlfn.XLOOKUP(J5926,匹配表1065!Y:Y,匹配表1065!AA:AB)</f>
        <v>7</v>
      </c>
      <c r="L5926" s="89" t="str">
        <v>3个月以上</v>
      </c>
      <c r="M5926" s="89" t="s">
        <v>55</v>
      </c>
      <c r="N5926" s="109">
        <v>1</v>
      </c>
      <c r="O5926" s="93" t="str">
        <f>_xlfn.XLOOKUP(P5926,匹配表1065!U:U,匹配表1065!T:T)</f>
        <v>HO00001015</v>
      </c>
      <c r="P5926" s="94" t="s">
        <v>43</v>
      </c>
      <c r="Q5926" s="95" t="s">
        <v>688</v>
      </c>
      <c r="R5926" s="89" t="str">
        <f>_xlfn.XLOOKUP(Q5926,匹配表1065!L:L,匹配表1065!O:O)</f>
        <v>B</v>
      </c>
      <c r="S5926" s="93" t="str">
        <f>IFERROR(_xlfn.XLOOKUP(Q5926,匹配表1065!AI:AI,匹配表1065!AJ:AJ),"绿标")</f>
        <v>绿标</v>
      </c>
      <c r="T5926" s="93" t="str" cm="1">
        <f t="array" ref="T5926:U5926">_xlfn.XLOOKUP(Q5926,匹配表1065!L:L,匹配表1065!M:N)</f>
        <v>脑血管</v>
      </c>
      <c r="U5926" s="94" t="str">
        <v>神经内科</v>
      </c>
      <c r="V5926" s="95" t="s">
        <v>42</v>
      </c>
      <c r="W5926" s="93">
        <f>_xlfn.XLOOKUP(M5926,匹配表1065!D:D,匹配表1065!F:F)*N5926</f>
        <v>8</v>
      </c>
    </row>
    <row r="5927" customHeight="1" spans="1:23">
      <c r="A5927" s="94" t="s">
        <v>877</v>
      </c>
      <c r="B5927" s="106">
        <v>46227</v>
      </c>
      <c r="C5927" s="91" t="str">
        <f t="shared" si="186"/>
        <v>7月第4周</v>
      </c>
      <c r="D5927" s="94" t="s">
        <v>937</v>
      </c>
      <c r="E5927" s="89" t="str">
        <f t="shared" si="187"/>
        <v>7月第4周--周5</v>
      </c>
      <c r="F5927" s="95" t="s">
        <v>27</v>
      </c>
      <c r="G5927" s="95" t="s">
        <v>28</v>
      </c>
      <c r="H5927" s="92" t="str">
        <f>_xlfn.XLOOKUP(O5927,匹配表1065!T:T,匹配表1065!W:W)</f>
        <v>南京市</v>
      </c>
      <c r="I5927" s="89" t="str">
        <f>_xlfn.XLOOKUP(O5927,匹配表1065!T:T,匹配表1065!X:X)</f>
        <v>PME2005</v>
      </c>
      <c r="J5927" s="95" t="s">
        <v>54</v>
      </c>
      <c r="K5927" s="89" cm="1">
        <f ca="1" t="array" ref="K5927:L5927">_xlfn.XLOOKUP(J5927,匹配表1065!Y:Y,匹配表1065!AA:AB)</f>
        <v>3</v>
      </c>
      <c r="L5927" s="89" t="str">
        <v>3个月以上</v>
      </c>
      <c r="M5927" s="89" t="s">
        <v>35</v>
      </c>
      <c r="N5927" s="109">
        <v>3</v>
      </c>
      <c r="O5927" s="93" t="str">
        <f>_xlfn.XLOOKUP(P5927,匹配表1065!U:U,匹配表1065!T:T)</f>
        <v>HO00000975</v>
      </c>
      <c r="P5927" s="94" t="s">
        <v>56</v>
      </c>
      <c r="Q5927" s="95" t="s">
        <v>342</v>
      </c>
      <c r="R5927" s="89" t="str">
        <f>_xlfn.XLOOKUP(Q5927,匹配表1065!L:L,匹配表1065!O:O)</f>
        <v>A</v>
      </c>
      <c r="S5927" s="93" t="str">
        <f>IFERROR(_xlfn.XLOOKUP(Q5927,匹配表1065!AI:AI,匹配表1065!AJ:AJ),"绿标")</f>
        <v>绿标</v>
      </c>
      <c r="T5927" s="93" t="str" cm="1">
        <f t="array" ref="T5927:U5927">_xlfn.XLOOKUP(Q5927,匹配表1065!L:L,匹配表1065!M:N)</f>
        <v>头痛</v>
      </c>
      <c r="U5927" s="94" t="str">
        <v>神经内科</v>
      </c>
      <c r="V5927" s="95" t="s">
        <v>58</v>
      </c>
      <c r="W5927" s="93">
        <f>_xlfn.XLOOKUP(M5927,匹配表1065!D:D,匹配表1065!F:F)*N5927</f>
        <v>12</v>
      </c>
    </row>
    <row r="5928" customHeight="1" spans="1:23">
      <c r="A5928" s="94" t="s">
        <v>877</v>
      </c>
      <c r="B5928" s="106">
        <v>46227</v>
      </c>
      <c r="C5928" s="91" t="str">
        <f t="shared" si="186"/>
        <v>7月第4周</v>
      </c>
      <c r="D5928" s="94" t="s">
        <v>937</v>
      </c>
      <c r="E5928" s="89" t="str">
        <f t="shared" si="187"/>
        <v>7月第4周--周5</v>
      </c>
      <c r="F5928" s="95" t="s">
        <v>27</v>
      </c>
      <c r="G5928" s="95" t="s">
        <v>28</v>
      </c>
      <c r="H5928" s="92" t="str">
        <f>_xlfn.XLOOKUP(O5928,匹配表1065!T:T,匹配表1065!W:W)</f>
        <v>南京市</v>
      </c>
      <c r="I5928" s="89" t="str">
        <f>_xlfn.XLOOKUP(O5928,匹配表1065!T:T,匹配表1065!X:X)</f>
        <v>PME2005</v>
      </c>
      <c r="J5928" s="95" t="s">
        <v>54</v>
      </c>
      <c r="K5928" s="89" cm="1">
        <f ca="1" t="array" ref="K5928:L5928">_xlfn.XLOOKUP(J5928,匹配表1065!Y:Y,匹配表1065!AA:AB)</f>
        <v>3</v>
      </c>
      <c r="L5928" s="89" t="str">
        <v>3个月以上</v>
      </c>
      <c r="M5928" s="89" t="s">
        <v>55</v>
      </c>
      <c r="N5928" s="109">
        <v>1</v>
      </c>
      <c r="O5928" s="93" t="str">
        <f>_xlfn.XLOOKUP(P5928,匹配表1065!U:U,匹配表1065!T:T)</f>
        <v>HO00000975</v>
      </c>
      <c r="P5928" s="94" t="s">
        <v>56</v>
      </c>
      <c r="Q5928" s="95" t="s">
        <v>264</v>
      </c>
      <c r="R5928" s="89" t="str">
        <f>_xlfn.XLOOKUP(Q5928,匹配表1065!L:L,匹配表1065!O:O)</f>
        <v>A</v>
      </c>
      <c r="S5928" s="93" t="str">
        <f>IFERROR(_xlfn.XLOOKUP(Q5928,匹配表1065!AI:AI,匹配表1065!AJ:AJ),"绿标")</f>
        <v>红标</v>
      </c>
      <c r="T5928" s="93" t="str" cm="1">
        <f t="array" ref="T5928:U5928">_xlfn.XLOOKUP(Q5928,匹配表1065!L:L,匹配表1065!M:N)</f>
        <v>头痛</v>
      </c>
      <c r="U5928" s="94" t="str">
        <v>神经内科</v>
      </c>
      <c r="V5928" s="95" t="s">
        <v>58</v>
      </c>
      <c r="W5928" s="93">
        <f>_xlfn.XLOOKUP(M5928,匹配表1065!D:D,匹配表1065!F:F)*N5928</f>
        <v>8</v>
      </c>
    </row>
    <row r="5929" customHeight="1" spans="1:23">
      <c r="A5929" s="94" t="s">
        <v>877</v>
      </c>
      <c r="B5929" s="106">
        <v>46227</v>
      </c>
      <c r="C5929" s="91" t="str">
        <f t="shared" si="186"/>
        <v>7月第4周</v>
      </c>
      <c r="D5929" s="94" t="s">
        <v>937</v>
      </c>
      <c r="E5929" s="89" t="str">
        <f t="shared" si="187"/>
        <v>7月第4周--周5</v>
      </c>
      <c r="F5929" s="95" t="s">
        <v>27</v>
      </c>
      <c r="G5929" s="95" t="s">
        <v>28</v>
      </c>
      <c r="H5929" s="92" t="str">
        <f>_xlfn.XLOOKUP(O5929,匹配表1065!T:T,匹配表1065!W:W)</f>
        <v>南京市</v>
      </c>
      <c r="I5929" s="89" t="str">
        <f>_xlfn.XLOOKUP(O5929,匹配表1065!T:T,匹配表1065!X:X)</f>
        <v>PME2005</v>
      </c>
      <c r="J5929" s="95" t="s">
        <v>54</v>
      </c>
      <c r="K5929" s="89" cm="1">
        <f ca="1" t="array" ref="K5929:L5929">_xlfn.XLOOKUP(J5929,匹配表1065!Y:Y,匹配表1065!AA:AB)</f>
        <v>3</v>
      </c>
      <c r="L5929" s="89" t="str">
        <v>3个月以上</v>
      </c>
      <c r="M5929" s="89" t="s">
        <v>35</v>
      </c>
      <c r="N5929" s="109">
        <v>2</v>
      </c>
      <c r="O5929" s="93" t="str">
        <f>_xlfn.XLOOKUP(P5929,匹配表1065!U:U,匹配表1065!T:T)</f>
        <v>HO00000975</v>
      </c>
      <c r="P5929" s="94" t="s">
        <v>56</v>
      </c>
      <c r="Q5929" s="95" t="s">
        <v>342</v>
      </c>
      <c r="R5929" s="89" t="str">
        <f>_xlfn.XLOOKUP(Q5929,匹配表1065!L:L,匹配表1065!O:O)</f>
        <v>A</v>
      </c>
      <c r="S5929" s="93" t="str">
        <f>IFERROR(_xlfn.XLOOKUP(Q5929,匹配表1065!AI:AI,匹配表1065!AJ:AJ),"绿标")</f>
        <v>绿标</v>
      </c>
      <c r="T5929" s="93" t="str" cm="1">
        <f t="array" ref="T5929:U5929">_xlfn.XLOOKUP(Q5929,匹配表1065!L:L,匹配表1065!M:N)</f>
        <v>头痛</v>
      </c>
      <c r="U5929" s="94" t="str">
        <v>神经内科</v>
      </c>
      <c r="V5929" s="95" t="s">
        <v>33</v>
      </c>
      <c r="W5929" s="93">
        <f>_xlfn.XLOOKUP(M5929,匹配表1065!D:D,匹配表1065!F:F)*N5929</f>
        <v>8</v>
      </c>
    </row>
    <row r="5930" customHeight="1" spans="1:23">
      <c r="A5930" s="94" t="s">
        <v>877</v>
      </c>
      <c r="B5930" s="106">
        <v>46227</v>
      </c>
      <c r="C5930" s="91" t="str">
        <f t="shared" si="186"/>
        <v>7月第4周</v>
      </c>
      <c r="D5930" s="94" t="s">
        <v>937</v>
      </c>
      <c r="E5930" s="89" t="str">
        <f t="shared" si="187"/>
        <v>7月第4周--周5</v>
      </c>
      <c r="F5930" s="95" t="s">
        <v>27</v>
      </c>
      <c r="G5930" s="95" t="s">
        <v>28</v>
      </c>
      <c r="H5930" s="92" t="str">
        <f>_xlfn.XLOOKUP(O5930,匹配表1065!T:T,匹配表1065!W:W)</f>
        <v>南京市</v>
      </c>
      <c r="I5930" s="89" t="str">
        <f>_xlfn.XLOOKUP(O5930,匹配表1065!T:T,匹配表1065!X:X)</f>
        <v>PME2006</v>
      </c>
      <c r="J5930" s="95" t="s">
        <v>29</v>
      </c>
      <c r="K5930" s="89" cm="1">
        <f ca="1" t="array" ref="K5930:L5930">_xlfn.XLOOKUP(J5930,匹配表1065!Y:Y,匹配表1065!AA:AB)</f>
        <v>15</v>
      </c>
      <c r="L5930" s="89" t="str">
        <v>3个月以上</v>
      </c>
      <c r="M5930" s="89" t="s">
        <v>35</v>
      </c>
      <c r="N5930" s="109">
        <v>1</v>
      </c>
      <c r="O5930" s="93" t="str">
        <f>_xlfn.XLOOKUP(P5930,匹配表1065!U:U,匹配表1065!T:T)</f>
        <v>HO00000959</v>
      </c>
      <c r="P5930" s="94" t="s">
        <v>196</v>
      </c>
      <c r="Q5930" s="95" t="s">
        <v>268</v>
      </c>
      <c r="R5930" s="89" t="str">
        <f>_xlfn.XLOOKUP(Q5930,匹配表1065!L:L,匹配表1065!O:O)</f>
        <v>C</v>
      </c>
      <c r="S5930" s="93" t="str">
        <f>IFERROR(_xlfn.XLOOKUP(Q5930,匹配表1065!AI:AI,匹配表1065!AJ:AJ),"绿标")</f>
        <v>红标</v>
      </c>
      <c r="T5930" s="93" t="str" cm="1">
        <f t="array" ref="T5930:U5930">_xlfn.XLOOKUP(Q5930,匹配表1065!L:L,匹配表1065!M:N)</f>
        <v>眩晕</v>
      </c>
      <c r="U5930" s="94" t="str">
        <v>耳鼻喉科</v>
      </c>
      <c r="V5930" s="95" t="s">
        <v>100</v>
      </c>
      <c r="W5930" s="93">
        <f>_xlfn.XLOOKUP(M5930,匹配表1065!D:D,匹配表1065!F:F)*N5930</f>
        <v>4</v>
      </c>
    </row>
    <row r="5931" customHeight="1" spans="1:23">
      <c r="A5931" s="94" t="s">
        <v>877</v>
      </c>
      <c r="B5931" s="106">
        <v>46227</v>
      </c>
      <c r="C5931" s="91" t="str">
        <f t="shared" si="186"/>
        <v>7月第4周</v>
      </c>
      <c r="D5931" s="94" t="s">
        <v>937</v>
      </c>
      <c r="E5931" s="89" t="str">
        <f t="shared" si="187"/>
        <v>7月第4周--周5</v>
      </c>
      <c r="F5931" s="95" t="s">
        <v>27</v>
      </c>
      <c r="G5931" s="95" t="s">
        <v>28</v>
      </c>
      <c r="H5931" s="92" t="str">
        <f>_xlfn.XLOOKUP(O5931,匹配表1065!T:T,匹配表1065!W:W)</f>
        <v>南京市</v>
      </c>
      <c r="I5931" s="89" t="str">
        <f>_xlfn.XLOOKUP(O5931,匹配表1065!T:T,匹配表1065!X:X)</f>
        <v>PME2006</v>
      </c>
      <c r="J5931" s="95" t="s">
        <v>29</v>
      </c>
      <c r="K5931" s="89" cm="1">
        <f ca="1" t="array" ref="K5931:L5931">_xlfn.XLOOKUP(J5931,匹配表1065!Y:Y,匹配表1065!AA:AB)</f>
        <v>15</v>
      </c>
      <c r="L5931" s="89" t="str">
        <v>3个月以上</v>
      </c>
      <c r="M5931" s="89" t="s">
        <v>35</v>
      </c>
      <c r="N5931" s="109">
        <v>1</v>
      </c>
      <c r="O5931" s="93" t="str">
        <f>_xlfn.XLOOKUP(P5931,匹配表1065!U:U,匹配表1065!T:T)</f>
        <v>HO00016614</v>
      </c>
      <c r="P5931" s="94" t="s">
        <v>540</v>
      </c>
      <c r="Q5931" s="95" t="s">
        <v>785</v>
      </c>
      <c r="R5931" s="89" t="str">
        <f>_xlfn.XLOOKUP(Q5931,匹配表1065!L:L,匹配表1065!O:O)</f>
        <v>A</v>
      </c>
      <c r="S5931" s="93" t="str">
        <f>IFERROR(_xlfn.XLOOKUP(Q5931,匹配表1065!AI:AI,匹配表1065!AJ:AJ),"绿标")</f>
        <v>绿标</v>
      </c>
      <c r="T5931" s="93" t="str" cm="1">
        <f t="array" ref="T5931:U5931">_xlfn.XLOOKUP(Q5931,匹配表1065!L:L,匹配表1065!M:N)</f>
        <v>头痛</v>
      </c>
      <c r="U5931" s="94" t="str">
        <v>神经内科</v>
      </c>
      <c r="V5931" s="95" t="s">
        <v>58</v>
      </c>
      <c r="W5931" s="93">
        <f>_xlfn.XLOOKUP(M5931,匹配表1065!D:D,匹配表1065!F:F)*N5931</f>
        <v>4</v>
      </c>
    </row>
    <row r="5932" customHeight="1" spans="1:23">
      <c r="A5932" s="94" t="s">
        <v>877</v>
      </c>
      <c r="B5932" s="106">
        <v>46227</v>
      </c>
      <c r="C5932" s="91" t="str">
        <f t="shared" si="186"/>
        <v>7月第4周</v>
      </c>
      <c r="D5932" s="94" t="s">
        <v>937</v>
      </c>
      <c r="E5932" s="89" t="str">
        <f t="shared" si="187"/>
        <v>7月第4周--周5</v>
      </c>
      <c r="F5932" s="95" t="s">
        <v>27</v>
      </c>
      <c r="G5932" s="95" t="s">
        <v>28</v>
      </c>
      <c r="H5932" s="92" t="str">
        <f>_xlfn.XLOOKUP(O5932,匹配表1065!T:T,匹配表1065!W:W)</f>
        <v>扬州市</v>
      </c>
      <c r="I5932" s="89" t="str">
        <f>_xlfn.XLOOKUP(O5932,匹配表1065!T:T,匹配表1065!X:X)</f>
        <v>PME2012</v>
      </c>
      <c r="J5932" s="95" t="s">
        <v>60</v>
      </c>
      <c r="K5932" s="89" cm="1">
        <f ca="1" t="array" ref="K5932:L5932">_xlfn.XLOOKUP(J5932,匹配表1065!Y:Y,匹配表1065!AA:AB)</f>
        <v>13</v>
      </c>
      <c r="L5932" s="89" t="str">
        <v>3个月以上</v>
      </c>
      <c r="M5932" s="89" t="s">
        <v>55</v>
      </c>
      <c r="N5932" s="109">
        <v>1</v>
      </c>
      <c r="O5932" s="93" t="str">
        <f>_xlfn.XLOOKUP(P5932,匹配表1065!U:U,匹配表1065!T:T)</f>
        <v>HO00000968</v>
      </c>
      <c r="P5932" s="94" t="s">
        <v>61</v>
      </c>
      <c r="Q5932" s="95" t="s">
        <v>277</v>
      </c>
      <c r="R5932" s="89" t="str">
        <f>_xlfn.XLOOKUP(Q5932,匹配表1065!L:L,匹配表1065!O:O)</f>
        <v>B</v>
      </c>
      <c r="S5932" s="93" t="str">
        <f>IFERROR(_xlfn.XLOOKUP(Q5932,匹配表1065!AI:AI,匹配表1065!AJ:AJ),"绿标")</f>
        <v>绿标</v>
      </c>
      <c r="T5932" s="93" t="str" cm="1">
        <f t="array" ref="T5932:U5932">_xlfn.XLOOKUP(Q5932,匹配表1065!L:L,匹配表1065!M:N)</f>
        <v>脑血管</v>
      </c>
      <c r="U5932" s="94" t="str">
        <v>神经内科</v>
      </c>
      <c r="V5932" s="95" t="s">
        <v>100</v>
      </c>
      <c r="W5932" s="93">
        <f>_xlfn.XLOOKUP(M5932,匹配表1065!D:D,匹配表1065!F:F)*N5932</f>
        <v>8</v>
      </c>
    </row>
    <row r="5933" customHeight="1" spans="1:23">
      <c r="A5933" s="94" t="s">
        <v>877</v>
      </c>
      <c r="B5933" s="106">
        <v>46227</v>
      </c>
      <c r="C5933" s="91" t="str">
        <f t="shared" si="186"/>
        <v>7月第4周</v>
      </c>
      <c r="D5933" s="94" t="s">
        <v>937</v>
      </c>
      <c r="E5933" s="89" t="str">
        <f t="shared" si="187"/>
        <v>7月第4周--周5</v>
      </c>
      <c r="F5933" s="95" t="s">
        <v>27</v>
      </c>
      <c r="G5933" s="95" t="s">
        <v>28</v>
      </c>
      <c r="H5933" s="92" t="str">
        <f>_xlfn.XLOOKUP(O5933,匹配表1065!T:T,匹配表1065!W:W)</f>
        <v>南京市</v>
      </c>
      <c r="I5933" s="89" t="str">
        <f>_xlfn.XLOOKUP(O5933,匹配表1065!T:T,匹配表1065!X:X)</f>
        <v>PME2040</v>
      </c>
      <c r="J5933" s="95" t="s">
        <v>50</v>
      </c>
      <c r="K5933" s="89" t="e" cm="1">
        <f ca="1" t="array" ref="K5933">_xlfn.XLOOKUP(J5933,匹配表1065!Y:Y,匹配表1065!AA:AB)</f>
        <v>#N/A</v>
      </c>
      <c r="L5933" s="89"/>
      <c r="M5933" s="89" t="s">
        <v>35</v>
      </c>
      <c r="N5933" s="109">
        <v>1</v>
      </c>
      <c r="O5933" s="93" t="str">
        <f>_xlfn.XLOOKUP(P5933,匹配表1065!U:U,匹配表1065!T:T)</f>
        <v>HO00000966</v>
      </c>
      <c r="P5933" s="94" t="s">
        <v>51</v>
      </c>
      <c r="Q5933" s="95" t="s">
        <v>199</v>
      </c>
      <c r="R5933" s="89" t="str">
        <f>_xlfn.XLOOKUP(Q5933,匹配表1065!L:L,匹配表1065!O:O)</f>
        <v>A</v>
      </c>
      <c r="S5933" s="93" t="str">
        <f>IFERROR(_xlfn.XLOOKUP(Q5933,匹配表1065!AI:AI,匹配表1065!AJ:AJ),"绿标")</f>
        <v>绿标</v>
      </c>
      <c r="T5933" s="93" t="str" cm="1">
        <f t="array" ref="T5933:U5933">_xlfn.XLOOKUP(Q5933,匹配表1065!L:L,匹配表1065!M:N)</f>
        <v>头痛</v>
      </c>
      <c r="U5933" s="94" t="str">
        <v>神经内科</v>
      </c>
      <c r="V5933" s="95" t="s">
        <v>58</v>
      </c>
      <c r="W5933" s="93">
        <f>_xlfn.XLOOKUP(M5933,匹配表1065!D:D,匹配表1065!F:F)*N5933</f>
        <v>4</v>
      </c>
    </row>
    <row r="5934" customHeight="1" spans="1:23">
      <c r="A5934" s="94" t="s">
        <v>877</v>
      </c>
      <c r="B5934" s="106">
        <v>46227</v>
      </c>
      <c r="C5934" s="91" t="str">
        <f t="shared" si="186"/>
        <v>7月第4周</v>
      </c>
      <c r="D5934" s="94" t="s">
        <v>937</v>
      </c>
      <c r="E5934" s="89" t="str">
        <f t="shared" si="187"/>
        <v>7月第4周--周5</v>
      </c>
      <c r="F5934" s="95" t="s">
        <v>27</v>
      </c>
      <c r="G5934" s="95" t="s">
        <v>28</v>
      </c>
      <c r="H5934" s="92" t="str">
        <f>_xlfn.XLOOKUP(O5934,匹配表1065!T:T,匹配表1065!W:W)</f>
        <v>常州市</v>
      </c>
      <c r="I5934" s="89" t="str">
        <f>_xlfn.XLOOKUP(O5934,匹配表1065!T:T,匹配表1065!X:X)</f>
        <v>PME2015</v>
      </c>
      <c r="J5934" s="95" t="s">
        <v>45</v>
      </c>
      <c r="K5934" s="89" cm="1">
        <f ca="1" t="array" ref="K5934:L5934">_xlfn.XLOOKUP(J5934,匹配表1065!Y:Y,匹配表1065!AA:AB)</f>
        <v>9</v>
      </c>
      <c r="L5934" s="89" t="str">
        <v>3个月以上</v>
      </c>
      <c r="M5934" s="89" t="s">
        <v>55</v>
      </c>
      <c r="N5934" s="109">
        <v>1</v>
      </c>
      <c r="O5934" s="93" t="str">
        <f>_xlfn.XLOOKUP(P5934,匹配表1065!U:U,匹配表1065!T:T)</f>
        <v>HO00000945</v>
      </c>
      <c r="P5934" s="94" t="s">
        <v>941</v>
      </c>
      <c r="Q5934" s="95" t="s">
        <v>942</v>
      </c>
      <c r="R5934" s="89" t="str">
        <f>_xlfn.XLOOKUP(Q5934,匹配表1065!L:L,匹配表1065!O:O)</f>
        <v>B</v>
      </c>
      <c r="S5934" s="93" t="str">
        <f>IFERROR(_xlfn.XLOOKUP(Q5934,匹配表1065!AI:AI,匹配表1065!AJ:AJ),"绿标")</f>
        <v>绿标</v>
      </c>
      <c r="T5934" s="93" t="str" cm="1">
        <f t="array" ref="T5934:U5934">_xlfn.XLOOKUP(Q5934,匹配表1065!L:L,匹配表1065!M:N)</f>
        <v>脑血管</v>
      </c>
      <c r="U5934" s="94" t="str">
        <v>神经内科</v>
      </c>
      <c r="V5934" s="95" t="s">
        <v>42</v>
      </c>
      <c r="W5934" s="93">
        <f>_xlfn.XLOOKUP(M5934,匹配表1065!D:D,匹配表1065!F:F)*N5934</f>
        <v>8</v>
      </c>
    </row>
    <row r="5935" customHeight="1" spans="1:23">
      <c r="A5935" s="94" t="s">
        <v>877</v>
      </c>
      <c r="B5935" s="106">
        <v>46227</v>
      </c>
      <c r="C5935" s="91" t="str">
        <f t="shared" si="186"/>
        <v>7月第4周</v>
      </c>
      <c r="D5935" s="94" t="s">
        <v>937</v>
      </c>
      <c r="E5935" s="89" t="str">
        <f t="shared" si="187"/>
        <v>7月第4周--周5</v>
      </c>
      <c r="F5935" s="95" t="s">
        <v>27</v>
      </c>
      <c r="G5935" s="92" t="s">
        <v>92</v>
      </c>
      <c r="H5935" s="92" t="str">
        <f>_xlfn.XLOOKUP(O5935,匹配表1065!T:T,匹配表1065!W:W)</f>
        <v>芜湖市</v>
      </c>
      <c r="I5935" s="89" t="str">
        <f>_xlfn.XLOOKUP(O5935,匹配表1065!T:T,匹配表1065!X:X)</f>
        <v>PME2003</v>
      </c>
      <c r="J5935" s="95" t="s">
        <v>101</v>
      </c>
      <c r="K5935" s="89" cm="1">
        <f ca="1" t="array" ref="K5935:L5935">_xlfn.XLOOKUP(J5935,匹配表1065!Y:Y,匹配表1065!AA:AB)</f>
        <v>1</v>
      </c>
      <c r="L5935" s="89" t="str">
        <v>3个月以内</v>
      </c>
      <c r="M5935" s="89" t="s">
        <v>55</v>
      </c>
      <c r="N5935" s="109">
        <v>1</v>
      </c>
      <c r="O5935" s="93" t="str">
        <f>_xlfn.XLOOKUP(P5935,匹配表1065!U:U,匹配表1065!T:T)</f>
        <v>HO00000022</v>
      </c>
      <c r="P5935" s="94" t="s">
        <v>102</v>
      </c>
      <c r="Q5935" s="95" t="s">
        <v>103</v>
      </c>
      <c r="R5935" s="89" t="str">
        <f>_xlfn.XLOOKUP(Q5935,匹配表1065!L:L,匹配表1065!O:O)</f>
        <v>A</v>
      </c>
      <c r="S5935" s="93" t="str">
        <f>IFERROR(_xlfn.XLOOKUP(Q5935,匹配表1065!AI:AI,匹配表1065!AJ:AJ),"绿标")</f>
        <v>绿标</v>
      </c>
      <c r="T5935" s="93" t="str" cm="1">
        <f t="array" ref="T5935:U5935">_xlfn.XLOOKUP(Q5935,匹配表1065!L:L,匹配表1065!M:N)</f>
        <v>头痛</v>
      </c>
      <c r="U5935" s="94" t="str">
        <v>神经内科</v>
      </c>
      <c r="V5935" s="95" t="s">
        <v>42</v>
      </c>
      <c r="W5935" s="93">
        <f>_xlfn.XLOOKUP(M5935,匹配表1065!D:D,匹配表1065!F:F)*N5935</f>
        <v>8</v>
      </c>
    </row>
    <row r="5936" customHeight="1" spans="1:23">
      <c r="A5936" s="94" t="s">
        <v>877</v>
      </c>
      <c r="B5936" s="106">
        <v>46227</v>
      </c>
      <c r="C5936" s="91" t="str">
        <f t="shared" si="186"/>
        <v>7月第4周</v>
      </c>
      <c r="D5936" s="94" t="s">
        <v>937</v>
      </c>
      <c r="E5936" s="89" t="str">
        <f t="shared" si="187"/>
        <v>7月第4周--周5</v>
      </c>
      <c r="F5936" s="95" t="s">
        <v>27</v>
      </c>
      <c r="G5936" s="92" t="s">
        <v>92</v>
      </c>
      <c r="H5936" s="92" t="str">
        <f>_xlfn.XLOOKUP(O5936,匹配表1065!T:T,匹配表1065!W:W)</f>
        <v>合肥市</v>
      </c>
      <c r="I5936" s="89" t="str">
        <f>_xlfn.XLOOKUP(O5936,匹配表1065!T:T,匹配表1065!X:X)</f>
        <v>PME2007</v>
      </c>
      <c r="J5936" s="95" t="s">
        <v>93</v>
      </c>
      <c r="K5936" s="89" cm="1">
        <f ca="1" t="array" ref="K5936:L5936">_xlfn.XLOOKUP(J5936,匹配表1065!Y:Y,匹配表1065!AA:AB)</f>
        <v>9</v>
      </c>
      <c r="L5936" s="89" t="str">
        <v>3个月以上</v>
      </c>
      <c r="M5936" s="89" t="s">
        <v>55</v>
      </c>
      <c r="N5936" s="109">
        <v>1</v>
      </c>
      <c r="O5936" s="93" t="str">
        <f>_xlfn.XLOOKUP(P5936,匹配表1065!U:U,匹配表1065!T:T)</f>
        <v>HO00000001</v>
      </c>
      <c r="P5936" s="94" t="s">
        <v>94</v>
      </c>
      <c r="Q5936" s="95" t="s">
        <v>206</v>
      </c>
      <c r="R5936" s="89" t="str">
        <f>_xlfn.XLOOKUP(Q5936,匹配表1065!L:L,匹配表1065!O:O)</f>
        <v>A</v>
      </c>
      <c r="S5936" s="93" t="str">
        <f>IFERROR(_xlfn.XLOOKUP(Q5936,匹配表1065!AI:AI,匹配表1065!AJ:AJ),"绿标")</f>
        <v>绿标</v>
      </c>
      <c r="T5936" s="93" t="str" cm="1">
        <f t="array" ref="T5936:U5936">_xlfn.XLOOKUP(Q5936,匹配表1065!L:L,匹配表1065!M:N)</f>
        <v>头痛</v>
      </c>
      <c r="U5936" s="94" t="str">
        <v>神经内科</v>
      </c>
      <c r="V5936" s="95" t="s">
        <v>33</v>
      </c>
      <c r="W5936" s="93">
        <f>_xlfn.XLOOKUP(M5936,匹配表1065!D:D,匹配表1065!F:F)*N5936</f>
        <v>8</v>
      </c>
    </row>
    <row r="5937" customHeight="1" spans="1:23">
      <c r="A5937" s="94" t="s">
        <v>877</v>
      </c>
      <c r="B5937" s="106">
        <v>46227</v>
      </c>
      <c r="C5937" s="91" t="str">
        <f t="shared" si="186"/>
        <v>7月第4周</v>
      </c>
      <c r="D5937" s="94" t="s">
        <v>937</v>
      </c>
      <c r="E5937" s="89" t="str">
        <f t="shared" si="187"/>
        <v>7月第4周--周5</v>
      </c>
      <c r="F5937" s="95" t="s">
        <v>27</v>
      </c>
      <c r="G5937" s="92" t="s">
        <v>92</v>
      </c>
      <c r="H5937" s="92" t="str">
        <f>_xlfn.XLOOKUP(O5937,匹配表1065!T:T,匹配表1065!W:W)</f>
        <v>合肥市</v>
      </c>
      <c r="I5937" s="89" t="str">
        <f>_xlfn.XLOOKUP(O5937,匹配表1065!T:T,匹配表1065!X:X)</f>
        <v>PME2047</v>
      </c>
      <c r="J5937" s="95" t="s">
        <v>97</v>
      </c>
      <c r="K5937" s="89" cm="1">
        <f ca="1" t="array" ref="K5937:L5937">_xlfn.XLOOKUP(J5937,匹配表1065!Y:Y,匹配表1065!AA:AB)</f>
        <v>2</v>
      </c>
      <c r="L5937" s="89" t="str">
        <v>3个月以内</v>
      </c>
      <c r="M5937" s="89" t="s">
        <v>30</v>
      </c>
      <c r="N5937" s="109">
        <v>1</v>
      </c>
      <c r="O5937" s="93" t="str">
        <f>_xlfn.XLOOKUP(P5937,匹配表1065!U:U,匹配表1065!T:T)</f>
        <v>HO00000005</v>
      </c>
      <c r="P5937" s="94" t="s">
        <v>98</v>
      </c>
      <c r="Q5937" s="95" t="s">
        <v>208</v>
      </c>
      <c r="R5937" s="89" t="str">
        <f>_xlfn.XLOOKUP(Q5937,匹配表1065!L:L,匹配表1065!O:O)</f>
        <v>A</v>
      </c>
      <c r="S5937" s="93" t="str">
        <f>IFERROR(_xlfn.XLOOKUP(Q5937,匹配表1065!AI:AI,匹配表1065!AJ:AJ),"绿标")</f>
        <v>黑标</v>
      </c>
      <c r="T5937" s="93" t="str" cm="1">
        <f t="array" ref="T5937:U5937">_xlfn.XLOOKUP(Q5937,匹配表1065!L:L,匹配表1065!M:N)</f>
        <v>头痛</v>
      </c>
      <c r="U5937" s="94" t="str">
        <v>神经内科</v>
      </c>
      <c r="V5937" s="95" t="s">
        <v>42</v>
      </c>
      <c r="W5937" s="93">
        <f>_xlfn.XLOOKUP(M5937,匹配表1065!D:D,匹配表1065!F:F)*N5937</f>
        <v>12</v>
      </c>
    </row>
    <row r="5938" customHeight="1" spans="1:23">
      <c r="A5938" s="94" t="s">
        <v>877</v>
      </c>
      <c r="B5938" s="106">
        <v>46227</v>
      </c>
      <c r="C5938" s="91" t="str">
        <f t="shared" si="186"/>
        <v>7月第4周</v>
      </c>
      <c r="D5938" s="94" t="s">
        <v>937</v>
      </c>
      <c r="E5938" s="89" t="str">
        <f t="shared" si="187"/>
        <v>7月第4周--周5</v>
      </c>
      <c r="F5938" s="95" t="s">
        <v>27</v>
      </c>
      <c r="G5938" s="95" t="s">
        <v>104</v>
      </c>
      <c r="H5938" s="92" t="str">
        <f>_xlfn.XLOOKUP(O5938,匹配表1065!T:T,匹配表1065!W:W)</f>
        <v>济南市</v>
      </c>
      <c r="I5938" s="89" t="str">
        <f>_xlfn.XLOOKUP(O5938,匹配表1065!T:T,匹配表1065!X:X)</f>
        <v>PME2025</v>
      </c>
      <c r="J5938" s="95" t="s">
        <v>111</v>
      </c>
      <c r="K5938" s="89" cm="1">
        <f ca="1" t="array" ref="K5938:L5938">_xlfn.XLOOKUP(J5938,匹配表1065!Y:Y,匹配表1065!AA:AB)</f>
        <v>30</v>
      </c>
      <c r="L5938" s="89" t="str">
        <v>3个月以上</v>
      </c>
      <c r="M5938" s="89" t="s">
        <v>30</v>
      </c>
      <c r="N5938" s="109">
        <v>1</v>
      </c>
      <c r="O5938" s="93" t="str">
        <f>_xlfn.XLOOKUP(P5938,匹配表1065!U:U,匹配表1065!T:T)</f>
        <v>HO00001400</v>
      </c>
      <c r="P5938" s="94" t="s">
        <v>112</v>
      </c>
      <c r="Q5938" s="95" t="s">
        <v>113</v>
      </c>
      <c r="R5938" s="89" t="str">
        <f>_xlfn.XLOOKUP(Q5938,匹配表1065!L:L,匹配表1065!O:O)</f>
        <v>B</v>
      </c>
      <c r="S5938" s="93" t="str">
        <f>IFERROR(_xlfn.XLOOKUP(Q5938,匹配表1065!AI:AI,匹配表1065!AJ:AJ),"绿标")</f>
        <v>红标</v>
      </c>
      <c r="T5938" s="93" t="str" cm="1">
        <f t="array" ref="T5938:U5938">_xlfn.XLOOKUP(Q5938,匹配表1065!L:L,匹配表1065!M:N)</f>
        <v>抑郁焦虑</v>
      </c>
      <c r="U5938" s="94" t="str">
        <v>神经内科</v>
      </c>
      <c r="V5938" s="95" t="s">
        <v>42</v>
      </c>
      <c r="W5938" s="93">
        <f>_xlfn.XLOOKUP(M5938,匹配表1065!D:D,匹配表1065!F:F)*N5938</f>
        <v>12</v>
      </c>
    </row>
    <row r="5939" customHeight="1" spans="1:23">
      <c r="A5939" s="94" t="s">
        <v>877</v>
      </c>
      <c r="B5939" s="106">
        <v>46227</v>
      </c>
      <c r="C5939" s="91" t="str">
        <f t="shared" si="186"/>
        <v>7月第4周</v>
      </c>
      <c r="D5939" s="94" t="s">
        <v>937</v>
      </c>
      <c r="E5939" s="89" t="str">
        <f t="shared" si="187"/>
        <v>7月第4周--周5</v>
      </c>
      <c r="F5939" s="95" t="s">
        <v>27</v>
      </c>
      <c r="G5939" s="95" t="s">
        <v>104</v>
      </c>
      <c r="H5939" s="92" t="str">
        <f>_xlfn.XLOOKUP(O5939,匹配表1065!T:T,匹配表1065!W:W)</f>
        <v>济南市</v>
      </c>
      <c r="I5939" s="89" t="str">
        <f>_xlfn.XLOOKUP(O5939,匹配表1065!T:T,匹配表1065!X:X)</f>
        <v>PME2025</v>
      </c>
      <c r="J5939" s="95" t="s">
        <v>111</v>
      </c>
      <c r="K5939" s="89" cm="1">
        <f ca="1" t="array" ref="K5939:L5939">_xlfn.XLOOKUP(J5939,匹配表1065!Y:Y,匹配表1065!AA:AB)</f>
        <v>30</v>
      </c>
      <c r="L5939" s="89" t="str">
        <v>3个月以上</v>
      </c>
      <c r="M5939" s="89" t="s">
        <v>55</v>
      </c>
      <c r="N5939" s="109">
        <v>1</v>
      </c>
      <c r="O5939" s="93" t="str">
        <f>_xlfn.XLOOKUP(P5939,匹配表1065!U:U,匹配表1065!T:T)</f>
        <v>HO00001400</v>
      </c>
      <c r="P5939" s="94" t="s">
        <v>112</v>
      </c>
      <c r="Q5939" s="95" t="s">
        <v>309</v>
      </c>
      <c r="R5939" s="89" t="str">
        <f>_xlfn.XLOOKUP(Q5939,匹配表1065!L:L,匹配表1065!O:O)</f>
        <v>A</v>
      </c>
      <c r="S5939" s="93" t="str">
        <f>IFERROR(_xlfn.XLOOKUP(Q5939,匹配表1065!AI:AI,匹配表1065!AJ:AJ),"绿标")</f>
        <v>红标</v>
      </c>
      <c r="T5939" s="93" t="str" cm="1">
        <f t="array" ref="T5939:U5939">_xlfn.XLOOKUP(Q5939,匹配表1065!L:L,匹配表1065!M:N)</f>
        <v>头痛</v>
      </c>
      <c r="U5939" s="94" t="str">
        <v>神经内科</v>
      </c>
      <c r="V5939" s="95" t="s">
        <v>33</v>
      </c>
      <c r="W5939" s="93">
        <f>_xlfn.XLOOKUP(M5939,匹配表1065!D:D,匹配表1065!F:F)*N5939</f>
        <v>8</v>
      </c>
    </row>
    <row r="5940" customHeight="1" spans="1:23">
      <c r="A5940" s="94" t="s">
        <v>877</v>
      </c>
      <c r="B5940" s="106">
        <v>46227</v>
      </c>
      <c r="C5940" s="91" t="str">
        <f t="shared" si="186"/>
        <v>7月第4周</v>
      </c>
      <c r="D5940" s="94" t="s">
        <v>937</v>
      </c>
      <c r="E5940" s="89" t="str">
        <f t="shared" si="187"/>
        <v>7月第4周--周5</v>
      </c>
      <c r="F5940" s="95" t="s">
        <v>27</v>
      </c>
      <c r="G5940" s="95" t="s">
        <v>104</v>
      </c>
      <c r="H5940" s="92" t="str">
        <f>_xlfn.XLOOKUP(O5940,匹配表1065!T:T,匹配表1065!W:W)</f>
        <v>济南市</v>
      </c>
      <c r="I5940" s="89" t="str">
        <f>_xlfn.XLOOKUP(O5940,匹配表1065!T:T,匹配表1065!X:X)</f>
        <v>PME2025</v>
      </c>
      <c r="J5940" s="95" t="s">
        <v>111</v>
      </c>
      <c r="K5940" s="89" cm="1">
        <f ca="1" t="array" ref="K5940:L5940">_xlfn.XLOOKUP(J5940,匹配表1065!Y:Y,匹配表1065!AA:AB)</f>
        <v>30</v>
      </c>
      <c r="L5940" s="89" t="str">
        <v>3个月以上</v>
      </c>
      <c r="M5940" s="89" t="s">
        <v>35</v>
      </c>
      <c r="N5940" s="109">
        <v>1</v>
      </c>
      <c r="O5940" s="93" t="str">
        <f>_xlfn.XLOOKUP(P5940,匹配表1065!U:U,匹配表1065!T:T)</f>
        <v>HO00001400</v>
      </c>
      <c r="P5940" s="94" t="s">
        <v>112</v>
      </c>
      <c r="Q5940" s="95" t="s">
        <v>434</v>
      </c>
      <c r="R5940" s="89" t="str">
        <f>_xlfn.XLOOKUP(Q5940,匹配表1065!L:L,匹配表1065!O:O)</f>
        <v>C</v>
      </c>
      <c r="S5940" s="93" t="str">
        <f>IFERROR(_xlfn.XLOOKUP(Q5940,匹配表1065!AI:AI,匹配表1065!AJ:AJ),"绿标")</f>
        <v>黑标</v>
      </c>
      <c r="T5940" s="93" t="str" cm="1">
        <f t="array" ref="T5940:U5940">_xlfn.XLOOKUP(Q5940,匹配表1065!L:L,匹配表1065!M:N)</f>
        <v>眩晕</v>
      </c>
      <c r="U5940" s="94" t="str">
        <v>耳鼻喉科</v>
      </c>
      <c r="V5940" s="95" t="s">
        <v>33</v>
      </c>
      <c r="W5940" s="93">
        <f>_xlfn.XLOOKUP(M5940,匹配表1065!D:D,匹配表1065!F:F)*N5940</f>
        <v>4</v>
      </c>
    </row>
    <row r="5941" customHeight="1" spans="1:23">
      <c r="A5941" s="94" t="s">
        <v>877</v>
      </c>
      <c r="B5941" s="106">
        <v>46227</v>
      </c>
      <c r="C5941" s="91" t="str">
        <f t="shared" ref="C5941:C6004" si="188">MONTH(B5941)&amp;TEXT(WEEKNUM(B5941,2)-WEEKNUM(B5941+1-DAY(B5941),2)+1,"月第0周")</f>
        <v>7月第4周</v>
      </c>
      <c r="D5941" s="94" t="s">
        <v>937</v>
      </c>
      <c r="E5941" s="89" t="str">
        <f t="shared" ref="E5941:E6004" si="189">D5941&amp;"--"&amp;"周"&amp;WEEKDAY(B5941,2)</f>
        <v>7月第4周--周5</v>
      </c>
      <c r="F5941" s="95" t="s">
        <v>27</v>
      </c>
      <c r="G5941" s="95" t="s">
        <v>104</v>
      </c>
      <c r="H5941" s="92" t="str">
        <f>_xlfn.XLOOKUP(O5941,匹配表1065!T:T,匹配表1065!W:W)</f>
        <v>济南市</v>
      </c>
      <c r="I5941" s="89" t="str">
        <f>_xlfn.XLOOKUP(O5941,匹配表1065!T:T,匹配表1065!X:X)</f>
        <v>PME2025</v>
      </c>
      <c r="J5941" s="95" t="s">
        <v>111</v>
      </c>
      <c r="K5941" s="89" cm="1">
        <f ca="1" t="array" ref="K5941:L5941">_xlfn.XLOOKUP(J5941,匹配表1065!Y:Y,匹配表1065!AA:AB)</f>
        <v>30</v>
      </c>
      <c r="L5941" s="89" t="str">
        <v>3个月以上</v>
      </c>
      <c r="M5941" s="89" t="s">
        <v>35</v>
      </c>
      <c r="N5941" s="109">
        <v>1</v>
      </c>
      <c r="O5941" s="93" t="str">
        <f>_xlfn.XLOOKUP(P5941,匹配表1065!U:U,匹配表1065!T:T)</f>
        <v>HO00001400</v>
      </c>
      <c r="P5941" s="94" t="s">
        <v>112</v>
      </c>
      <c r="Q5941" s="95" t="s">
        <v>308</v>
      </c>
      <c r="R5941" s="89" t="str">
        <f>_xlfn.XLOOKUP(Q5941,匹配表1065!L:L,匹配表1065!O:O)</f>
        <v>B</v>
      </c>
      <c r="S5941" s="93" t="str">
        <f>IFERROR(_xlfn.XLOOKUP(Q5941,匹配表1065!AI:AI,匹配表1065!AJ:AJ),"绿标")</f>
        <v>红标</v>
      </c>
      <c r="T5941" s="93" t="str" cm="1">
        <f t="array" ref="T5941:U5941">_xlfn.XLOOKUP(Q5941,匹配表1065!L:L,匹配表1065!M:N)</f>
        <v>脑血管</v>
      </c>
      <c r="U5941" s="94" t="str">
        <v>神经内科</v>
      </c>
      <c r="V5941" s="95" t="s">
        <v>33</v>
      </c>
      <c r="W5941" s="93">
        <f>_xlfn.XLOOKUP(M5941,匹配表1065!D:D,匹配表1065!F:F)*N5941</f>
        <v>4</v>
      </c>
    </row>
    <row r="5942" customHeight="1" spans="1:23">
      <c r="A5942" s="94" t="s">
        <v>877</v>
      </c>
      <c r="B5942" s="106">
        <v>46227</v>
      </c>
      <c r="C5942" s="91" t="str">
        <f t="shared" si="188"/>
        <v>7月第4周</v>
      </c>
      <c r="D5942" s="94" t="s">
        <v>937</v>
      </c>
      <c r="E5942" s="89" t="str">
        <f t="shared" si="189"/>
        <v>7月第4周--周5</v>
      </c>
      <c r="F5942" s="95" t="s">
        <v>27</v>
      </c>
      <c r="G5942" s="95" t="s">
        <v>104</v>
      </c>
      <c r="H5942" s="92" t="str">
        <f>_xlfn.XLOOKUP(O5942,匹配表1065!T:T,匹配表1065!W:W)</f>
        <v>济南市</v>
      </c>
      <c r="I5942" s="89" t="str">
        <f>_xlfn.XLOOKUP(O5942,匹配表1065!T:T,匹配表1065!X:X)</f>
        <v>PME2044</v>
      </c>
      <c r="J5942" s="95" t="s">
        <v>105</v>
      </c>
      <c r="K5942" s="89" cm="1">
        <f ca="1" t="array" ref="K5942:L5942">_xlfn.XLOOKUP(J5942,匹配表1065!Y:Y,匹配表1065!AA:AB)</f>
        <v>8</v>
      </c>
      <c r="L5942" s="89" t="str">
        <v>3个月以上</v>
      </c>
      <c r="M5942" s="89" t="s">
        <v>30</v>
      </c>
      <c r="N5942" s="109">
        <v>1</v>
      </c>
      <c r="O5942" s="93" t="str">
        <f>_xlfn.XLOOKUP(P5942,匹配表1065!U:U,匹配表1065!T:T)</f>
        <v>HO00001401</v>
      </c>
      <c r="P5942" s="94" t="s">
        <v>106</v>
      </c>
      <c r="Q5942" s="95" t="s">
        <v>316</v>
      </c>
      <c r="R5942" s="89" t="str">
        <f>_xlfn.XLOOKUP(Q5942,匹配表1065!L:L,匹配表1065!O:O)</f>
        <v>B</v>
      </c>
      <c r="S5942" s="93" t="str">
        <f>IFERROR(_xlfn.XLOOKUP(Q5942,匹配表1065!AI:AI,匹配表1065!AJ:AJ),"绿标")</f>
        <v>绿标</v>
      </c>
      <c r="T5942" s="93" t="str" cm="1">
        <f t="array" ref="T5942:U5942">_xlfn.XLOOKUP(Q5942,匹配表1065!L:L,匹配表1065!M:N)</f>
        <v>脑血管</v>
      </c>
      <c r="U5942" s="94" t="str">
        <v>神经内科</v>
      </c>
      <c r="V5942" s="95" t="s">
        <v>42</v>
      </c>
      <c r="W5942" s="93">
        <f>_xlfn.XLOOKUP(M5942,匹配表1065!D:D,匹配表1065!F:F)*N5942</f>
        <v>12</v>
      </c>
    </row>
    <row r="5943" customHeight="1" spans="1:23">
      <c r="A5943" s="94" t="s">
        <v>877</v>
      </c>
      <c r="B5943" s="106">
        <v>46227</v>
      </c>
      <c r="C5943" s="91" t="str">
        <f t="shared" si="188"/>
        <v>7月第4周</v>
      </c>
      <c r="D5943" s="94" t="s">
        <v>937</v>
      </c>
      <c r="E5943" s="89" t="str">
        <f t="shared" si="189"/>
        <v>7月第4周--周5</v>
      </c>
      <c r="F5943" s="95" t="s">
        <v>27</v>
      </c>
      <c r="G5943" s="95" t="s">
        <v>104</v>
      </c>
      <c r="H5943" s="92" t="str">
        <f>_xlfn.XLOOKUP(O5943,匹配表1065!T:T,匹配表1065!W:W)</f>
        <v>聊城市</v>
      </c>
      <c r="I5943" s="89" t="str">
        <f>_xlfn.XLOOKUP(O5943,匹配表1065!T:T,匹配表1065!X:X)</f>
        <v>PME2046</v>
      </c>
      <c r="J5943" s="95" t="s">
        <v>108</v>
      </c>
      <c r="K5943" s="89" cm="1">
        <f ca="1" t="array" ref="K5943:L5943">_xlfn.XLOOKUP(J5943,匹配表1065!Y:Y,匹配表1065!AA:AB)</f>
        <v>8</v>
      </c>
      <c r="L5943" s="89" t="str">
        <v>3个月以上</v>
      </c>
      <c r="M5943" s="89" t="s">
        <v>30</v>
      </c>
      <c r="N5943" s="109">
        <v>1</v>
      </c>
      <c r="O5943" s="93" t="str">
        <f>_xlfn.XLOOKUP(P5943,匹配表1065!U:U,匹配表1065!T:T)</f>
        <v>HO00001415</v>
      </c>
      <c r="P5943" s="94" t="s">
        <v>109</v>
      </c>
      <c r="Q5943" s="95" t="s">
        <v>317</v>
      </c>
      <c r="R5943" s="89" t="str">
        <f>_xlfn.XLOOKUP(Q5943,匹配表1065!L:L,匹配表1065!O:O)</f>
        <v>A</v>
      </c>
      <c r="S5943" s="93" t="str">
        <f>IFERROR(_xlfn.XLOOKUP(Q5943,匹配表1065!AI:AI,匹配表1065!AJ:AJ),"绿标")</f>
        <v>绿标</v>
      </c>
      <c r="T5943" s="93" t="str" cm="1">
        <f t="array" ref="T5943:U5943">_xlfn.XLOOKUP(Q5943,匹配表1065!L:L,匹配表1065!M:N)</f>
        <v>头痛</v>
      </c>
      <c r="U5943" s="94" t="str">
        <v>神经内科</v>
      </c>
      <c r="V5943" s="95" t="s">
        <v>42</v>
      </c>
      <c r="W5943" s="93">
        <f>_xlfn.XLOOKUP(M5943,匹配表1065!D:D,匹配表1065!F:F)*N5943</f>
        <v>12</v>
      </c>
    </row>
    <row r="5944" customHeight="1" spans="1:23">
      <c r="A5944" s="94" t="s">
        <v>877</v>
      </c>
      <c r="B5944" s="106">
        <v>46227</v>
      </c>
      <c r="C5944" s="91" t="str">
        <f t="shared" si="188"/>
        <v>7月第4周</v>
      </c>
      <c r="D5944" s="94" t="s">
        <v>937</v>
      </c>
      <c r="E5944" s="89" t="str">
        <f t="shared" si="189"/>
        <v>7月第4周--周5</v>
      </c>
      <c r="F5944" s="95" t="s">
        <v>27</v>
      </c>
      <c r="G5944" s="95" t="s">
        <v>104</v>
      </c>
      <c r="H5944" s="92" t="str">
        <f>_xlfn.XLOOKUP(O5944,匹配表1065!T:T,匹配表1065!W:W)</f>
        <v>济南市</v>
      </c>
      <c r="I5944" s="89" t="str">
        <f>_xlfn.XLOOKUP(O5944,匹配表1065!T:T,匹配表1065!X:X)</f>
        <v>PME2029</v>
      </c>
      <c r="J5944" s="95" t="s">
        <v>128</v>
      </c>
      <c r="K5944" s="89" cm="1">
        <f ca="1" t="array" ref="K5944:L5944">_xlfn.XLOOKUP(J5944,匹配表1065!Y:Y,匹配表1065!AA:AB)</f>
        <v>13</v>
      </c>
      <c r="L5944" s="89" t="str">
        <v>3个月以上</v>
      </c>
      <c r="M5944" s="89" t="s">
        <v>30</v>
      </c>
      <c r="N5944" s="109">
        <v>1</v>
      </c>
      <c r="O5944" s="93" t="str">
        <f>_xlfn.XLOOKUP(P5944,匹配表1065!U:U,匹配表1065!T:T)</f>
        <v>HO00024281</v>
      </c>
      <c r="P5944" s="94" t="s">
        <v>129</v>
      </c>
      <c r="Q5944" s="95" t="s">
        <v>130</v>
      </c>
      <c r="R5944" s="89" t="str">
        <f>_xlfn.XLOOKUP(Q5944,匹配表1065!L:L,匹配表1065!O:O)</f>
        <v>B</v>
      </c>
      <c r="S5944" s="93" t="str">
        <f>IFERROR(_xlfn.XLOOKUP(Q5944,匹配表1065!AI:AI,匹配表1065!AJ:AJ),"绿标")</f>
        <v>绿标</v>
      </c>
      <c r="T5944" s="93" t="str" cm="1">
        <f t="array" ref="T5944:U5944">_xlfn.XLOOKUP(Q5944,匹配表1065!L:L,匹配表1065!M:N)</f>
        <v>脑血管</v>
      </c>
      <c r="U5944" s="94" t="str">
        <v>神经内科</v>
      </c>
      <c r="V5944" s="95" t="s">
        <v>33</v>
      </c>
      <c r="W5944" s="93">
        <f>_xlfn.XLOOKUP(M5944,匹配表1065!D:D,匹配表1065!F:F)*N5944</f>
        <v>12</v>
      </c>
    </row>
    <row r="5945" customHeight="1" spans="1:23">
      <c r="A5945" s="94" t="s">
        <v>877</v>
      </c>
      <c r="B5945" s="106">
        <v>46227</v>
      </c>
      <c r="C5945" s="91" t="str">
        <f t="shared" si="188"/>
        <v>7月第4周</v>
      </c>
      <c r="D5945" s="94" t="s">
        <v>937</v>
      </c>
      <c r="E5945" s="89" t="str">
        <f t="shared" si="189"/>
        <v>7月第4周--周5</v>
      </c>
      <c r="F5945" s="95" t="s">
        <v>27</v>
      </c>
      <c r="G5945" s="95" t="s">
        <v>104</v>
      </c>
      <c r="H5945" s="92" t="str">
        <f>_xlfn.XLOOKUP(O5945,匹配表1065!T:T,匹配表1065!W:W)</f>
        <v>济南市</v>
      </c>
      <c r="I5945" s="89" t="str">
        <f>_xlfn.XLOOKUP(O5945,匹配表1065!T:T,匹配表1065!X:X)</f>
        <v>PME2025</v>
      </c>
      <c r="J5945" s="95" t="s">
        <v>128</v>
      </c>
      <c r="K5945" s="89" cm="1">
        <f ca="1" t="array" ref="K5945:L5945">_xlfn.XLOOKUP(J5945,匹配表1065!Y:Y,匹配表1065!AA:AB)</f>
        <v>13</v>
      </c>
      <c r="L5945" s="89" t="str">
        <v>3个月以上</v>
      </c>
      <c r="M5945" s="89" t="s">
        <v>55</v>
      </c>
      <c r="N5945" s="109">
        <v>1</v>
      </c>
      <c r="O5945" s="93" t="str">
        <f>_xlfn.XLOOKUP(P5945,匹配表1065!U:U,匹配表1065!T:T)</f>
        <v>HO00001400</v>
      </c>
      <c r="P5945" s="94" t="s">
        <v>112</v>
      </c>
      <c r="Q5945" s="95" t="s">
        <v>319</v>
      </c>
      <c r="R5945" s="89" t="str">
        <f>_xlfn.XLOOKUP(Q5945,匹配表1065!L:L,匹配表1065!O:O)</f>
        <v>B</v>
      </c>
      <c r="S5945" s="93" t="str">
        <f>IFERROR(_xlfn.XLOOKUP(Q5945,匹配表1065!AI:AI,匹配表1065!AJ:AJ),"绿标")</f>
        <v>绿标</v>
      </c>
      <c r="T5945" s="93" t="str" cm="1">
        <f t="array" ref="T5945:U5945">_xlfn.XLOOKUP(Q5945,匹配表1065!L:L,匹配表1065!M:N)</f>
        <v>脑血管</v>
      </c>
      <c r="U5945" s="94" t="str">
        <v>神经内科</v>
      </c>
      <c r="V5945" s="95" t="s">
        <v>33</v>
      </c>
      <c r="W5945" s="93">
        <f>_xlfn.XLOOKUP(M5945,匹配表1065!D:D,匹配表1065!F:F)*N5945</f>
        <v>8</v>
      </c>
    </row>
    <row r="5946" customHeight="1" spans="1:23">
      <c r="A5946" s="94" t="s">
        <v>877</v>
      </c>
      <c r="B5946" s="106">
        <v>46227</v>
      </c>
      <c r="C5946" s="91" t="str">
        <f t="shared" si="188"/>
        <v>7月第4周</v>
      </c>
      <c r="D5946" s="94" t="s">
        <v>937</v>
      </c>
      <c r="E5946" s="89" t="str">
        <f t="shared" si="189"/>
        <v>7月第4周--周5</v>
      </c>
      <c r="F5946" s="95" t="s">
        <v>27</v>
      </c>
      <c r="G5946" s="95" t="s">
        <v>104</v>
      </c>
      <c r="H5946" s="92" t="str">
        <f>_xlfn.XLOOKUP(O5946,匹配表1065!T:T,匹配表1065!W:W)</f>
        <v>济南市</v>
      </c>
      <c r="I5946" s="89" t="str">
        <f>_xlfn.XLOOKUP(O5946,匹配表1065!T:T,匹配表1065!X:X)</f>
        <v>PME2025</v>
      </c>
      <c r="J5946" s="95" t="s">
        <v>128</v>
      </c>
      <c r="K5946" s="89" cm="1">
        <f ca="1" t="array" ref="K5946:L5946">_xlfn.XLOOKUP(J5946,匹配表1065!Y:Y,匹配表1065!AA:AB)</f>
        <v>13</v>
      </c>
      <c r="L5946" s="89" t="str">
        <v>3个月以上</v>
      </c>
      <c r="M5946" s="89" t="s">
        <v>35</v>
      </c>
      <c r="N5946" s="109">
        <v>1</v>
      </c>
      <c r="O5946" s="93" t="str">
        <f>_xlfn.XLOOKUP(P5946,匹配表1065!U:U,匹配表1065!T:T)</f>
        <v>HO00001400</v>
      </c>
      <c r="P5946" s="94" t="s">
        <v>112</v>
      </c>
      <c r="Q5946" s="95" t="s">
        <v>134</v>
      </c>
      <c r="R5946" s="89" t="str">
        <f>_xlfn.XLOOKUP(Q5946,匹配表1065!L:L,匹配表1065!O:O)</f>
        <v>D</v>
      </c>
      <c r="S5946" s="93" t="str">
        <f>IFERROR(_xlfn.XLOOKUP(Q5946,匹配表1065!AI:AI,匹配表1065!AJ:AJ),"绿标")</f>
        <v>绿标</v>
      </c>
      <c r="T5946" s="93" t="str" cm="1">
        <f t="array" ref="T5946:U5946">_xlfn.XLOOKUP(Q5946,匹配表1065!L:L,匹配表1065!M:N)</f>
        <v>抑郁焦虑</v>
      </c>
      <c r="U5946" s="94" t="str">
        <v>精神心理科</v>
      </c>
      <c r="V5946" s="95" t="s">
        <v>70</v>
      </c>
      <c r="W5946" s="93">
        <f>_xlfn.XLOOKUP(M5946,匹配表1065!D:D,匹配表1065!F:F)*N5946</f>
        <v>4</v>
      </c>
    </row>
    <row r="5947" customHeight="1" spans="1:23">
      <c r="A5947" s="94" t="s">
        <v>877</v>
      </c>
      <c r="B5947" s="106">
        <v>46227</v>
      </c>
      <c r="C5947" s="91" t="str">
        <f t="shared" si="188"/>
        <v>7月第4周</v>
      </c>
      <c r="D5947" s="94" t="s">
        <v>937</v>
      </c>
      <c r="E5947" s="89" t="str">
        <f t="shared" si="189"/>
        <v>7月第4周--周5</v>
      </c>
      <c r="F5947" s="95" t="s">
        <v>27</v>
      </c>
      <c r="G5947" s="95" t="s">
        <v>104</v>
      </c>
      <c r="H5947" s="92" t="str">
        <f>_xlfn.XLOOKUP(O5947,匹配表1065!T:T,匹配表1065!W:W)</f>
        <v>济南市</v>
      </c>
      <c r="I5947" s="89" t="str">
        <f>_xlfn.XLOOKUP(O5947,匹配表1065!T:T,匹配表1065!X:X)</f>
        <v>PME2026</v>
      </c>
      <c r="J5947" s="95" t="s">
        <v>116</v>
      </c>
      <c r="K5947" s="89" cm="1">
        <f ca="1" t="array" ref="K5947:L5947">_xlfn.XLOOKUP(J5947,匹配表1065!Y:Y,匹配表1065!AA:AB)</f>
        <v>13</v>
      </c>
      <c r="L5947" s="89" t="str">
        <v>3个月以上</v>
      </c>
      <c r="M5947" s="89" t="s">
        <v>35</v>
      </c>
      <c r="N5947" s="109">
        <v>1</v>
      </c>
      <c r="O5947" s="93" t="str">
        <f>_xlfn.XLOOKUP(P5947,匹配表1065!U:U,匹配表1065!T:T)</f>
        <v>HO00001409</v>
      </c>
      <c r="P5947" s="94" t="s">
        <v>117</v>
      </c>
      <c r="Q5947" s="95" t="s">
        <v>554</v>
      </c>
      <c r="R5947" s="89" t="str">
        <f>_xlfn.XLOOKUP(Q5947,匹配表1065!L:L,匹配表1065!O:O)</f>
        <v>B</v>
      </c>
      <c r="S5947" s="93" t="str">
        <f>IFERROR(_xlfn.XLOOKUP(Q5947,匹配表1065!AI:AI,匹配表1065!AJ:AJ),"绿标")</f>
        <v>红标</v>
      </c>
      <c r="T5947" s="93" t="str" cm="1">
        <f t="array" ref="T5947:U5947">_xlfn.XLOOKUP(Q5947,匹配表1065!L:L,匹配表1065!M:N)</f>
        <v>脑血管</v>
      </c>
      <c r="U5947" s="94" t="str">
        <v>神经内科</v>
      </c>
      <c r="V5947" s="95" t="s">
        <v>42</v>
      </c>
      <c r="W5947" s="93">
        <f>_xlfn.XLOOKUP(M5947,匹配表1065!D:D,匹配表1065!F:F)*N5947</f>
        <v>4</v>
      </c>
    </row>
    <row r="5948" customHeight="1" spans="1:23">
      <c r="A5948" s="94" t="s">
        <v>877</v>
      </c>
      <c r="B5948" s="106">
        <v>46227</v>
      </c>
      <c r="C5948" s="91" t="str">
        <f t="shared" si="188"/>
        <v>7月第4周</v>
      </c>
      <c r="D5948" s="94" t="s">
        <v>937</v>
      </c>
      <c r="E5948" s="89" t="str">
        <f t="shared" si="189"/>
        <v>7月第4周--周5</v>
      </c>
      <c r="F5948" s="95" t="s">
        <v>27</v>
      </c>
      <c r="G5948" s="95" t="s">
        <v>104</v>
      </c>
      <c r="H5948" s="92" t="str">
        <f>_xlfn.XLOOKUP(O5948,匹配表1065!T:T,匹配表1065!W:W)</f>
        <v>济南市</v>
      </c>
      <c r="I5948" s="89" t="str">
        <f>_xlfn.XLOOKUP(O5948,匹配表1065!T:T,匹配表1065!X:X)</f>
        <v>PME2026</v>
      </c>
      <c r="J5948" s="95" t="s">
        <v>116</v>
      </c>
      <c r="K5948" s="89" cm="1">
        <f ca="1" t="array" ref="K5948:L5948">_xlfn.XLOOKUP(J5948,匹配表1065!Y:Y,匹配表1065!AA:AB)</f>
        <v>13</v>
      </c>
      <c r="L5948" s="89" t="str">
        <v>3个月以上</v>
      </c>
      <c r="M5948" s="89" t="s">
        <v>30</v>
      </c>
      <c r="N5948" s="109">
        <v>1</v>
      </c>
      <c r="O5948" s="93" t="str">
        <f>_xlfn.XLOOKUP(P5948,匹配表1065!U:U,匹配表1065!T:T)</f>
        <v>HO00001409</v>
      </c>
      <c r="P5948" s="94" t="s">
        <v>117</v>
      </c>
      <c r="Q5948" s="95" t="s">
        <v>118</v>
      </c>
      <c r="R5948" s="89" t="str">
        <f>_xlfn.XLOOKUP(Q5948,匹配表1065!L:L,匹配表1065!O:O)</f>
        <v>A</v>
      </c>
      <c r="S5948" s="93" t="str">
        <f>IFERROR(_xlfn.XLOOKUP(Q5948,匹配表1065!AI:AI,匹配表1065!AJ:AJ),"绿标")</f>
        <v>绿标</v>
      </c>
      <c r="T5948" s="93" t="str" cm="1">
        <f t="array" ref="T5948:U5948">_xlfn.XLOOKUP(Q5948,匹配表1065!L:L,匹配表1065!M:N)</f>
        <v>头痛</v>
      </c>
      <c r="U5948" s="94" t="str">
        <v>神经内科</v>
      </c>
      <c r="V5948" s="95" t="s">
        <v>67</v>
      </c>
      <c r="W5948" s="93">
        <f>_xlfn.XLOOKUP(M5948,匹配表1065!D:D,匹配表1065!F:F)*N5948</f>
        <v>12</v>
      </c>
    </row>
    <row r="5949" customHeight="1" spans="1:23">
      <c r="A5949" s="94" t="s">
        <v>877</v>
      </c>
      <c r="B5949" s="106">
        <v>46227</v>
      </c>
      <c r="C5949" s="91" t="str">
        <f t="shared" si="188"/>
        <v>7月第4周</v>
      </c>
      <c r="D5949" s="94" t="s">
        <v>937</v>
      </c>
      <c r="E5949" s="89" t="str">
        <f t="shared" si="189"/>
        <v>7月第4周--周5</v>
      </c>
      <c r="F5949" s="95" t="s">
        <v>27</v>
      </c>
      <c r="G5949" s="95" t="s">
        <v>167</v>
      </c>
      <c r="H5949" s="92" t="str">
        <f>_xlfn.XLOOKUP(O5949,匹配表1065!T:T,匹配表1065!W:W)</f>
        <v>无锡市</v>
      </c>
      <c r="I5949" s="89" t="str">
        <f>_xlfn.XLOOKUP(O5949,匹配表1065!T:T,匹配表1065!X:X)</f>
        <v>PME2014</v>
      </c>
      <c r="J5949" s="95" t="s">
        <v>581</v>
      </c>
      <c r="K5949" s="89" cm="1">
        <f ca="1" t="array" ref="K5949:L5949">_xlfn.XLOOKUP(J5949,匹配表1065!Y:Y,匹配表1065!AA:AB)</f>
        <v>1</v>
      </c>
      <c r="L5949" s="89" t="str">
        <v>3个月以内</v>
      </c>
      <c r="M5949" s="89" t="s">
        <v>35</v>
      </c>
      <c r="N5949" s="109">
        <v>1</v>
      </c>
      <c r="O5949" s="93" t="str">
        <f>_xlfn.XLOOKUP(P5949,匹配表1065!U:U,匹配表1065!T:T)</f>
        <v>HO00001114</v>
      </c>
      <c r="P5949" s="94" t="s">
        <v>628</v>
      </c>
      <c r="Q5949" s="95" t="s">
        <v>629</v>
      </c>
      <c r="R5949" s="89" t="str">
        <f>_xlfn.XLOOKUP(Q5949,匹配表1065!L:L,匹配表1065!O:O)</f>
        <v>C</v>
      </c>
      <c r="S5949" s="93" t="str">
        <f>IFERROR(_xlfn.XLOOKUP(Q5949,匹配表1065!AI:AI,匹配表1065!AJ:AJ),"绿标")</f>
        <v>绿标</v>
      </c>
      <c r="T5949" s="93" t="str" cm="1">
        <f t="array" ref="T5949:U5949">_xlfn.XLOOKUP(Q5949,匹配表1065!L:L,匹配表1065!M:N)</f>
        <v>眩晕</v>
      </c>
      <c r="U5949" s="94" t="str">
        <v>耳鼻喉科</v>
      </c>
      <c r="V5949" s="95" t="s">
        <v>100</v>
      </c>
      <c r="W5949" s="93">
        <f>_xlfn.XLOOKUP(M5949,匹配表1065!D:D,匹配表1065!F:F)*N5949</f>
        <v>4</v>
      </c>
    </row>
    <row r="5950" customHeight="1" spans="1:23">
      <c r="A5950" s="94" t="s">
        <v>877</v>
      </c>
      <c r="B5950" s="106">
        <v>46227</v>
      </c>
      <c r="C5950" s="91" t="str">
        <f t="shared" si="188"/>
        <v>7月第4周</v>
      </c>
      <c r="D5950" s="94" t="s">
        <v>937</v>
      </c>
      <c r="E5950" s="89" t="str">
        <f t="shared" si="189"/>
        <v>7月第4周--周5</v>
      </c>
      <c r="F5950" s="95" t="s">
        <v>27</v>
      </c>
      <c r="G5950" s="95" t="s">
        <v>167</v>
      </c>
      <c r="H5950" s="92" t="str">
        <f>_xlfn.XLOOKUP(O5950,匹配表1065!T:T,匹配表1065!W:W)</f>
        <v>无锡市</v>
      </c>
      <c r="I5950" s="89" t="str">
        <f>_xlfn.XLOOKUP(O5950,匹配表1065!T:T,匹配表1065!X:X)</f>
        <v>PME2014</v>
      </c>
      <c r="J5950" s="95" t="s">
        <v>581</v>
      </c>
      <c r="K5950" s="89" cm="1">
        <f ca="1" t="array" ref="K5950:L5950">_xlfn.XLOOKUP(J5950,匹配表1065!Y:Y,匹配表1065!AA:AB)</f>
        <v>1</v>
      </c>
      <c r="L5950" s="89" t="str">
        <v>3个月以内</v>
      </c>
      <c r="M5950" s="89" t="s">
        <v>35</v>
      </c>
      <c r="N5950" s="109">
        <v>1</v>
      </c>
      <c r="O5950" s="93" t="str">
        <f>_xlfn.XLOOKUP(P5950,匹配表1065!U:U,匹配表1065!T:T)</f>
        <v>HO00001111</v>
      </c>
      <c r="P5950" s="94" t="s">
        <v>582</v>
      </c>
      <c r="Q5950" s="95" t="s">
        <v>583</v>
      </c>
      <c r="R5950" s="89" t="str">
        <f>_xlfn.XLOOKUP(Q5950,匹配表1065!L:L,匹配表1065!O:O)</f>
        <v>B</v>
      </c>
      <c r="S5950" s="93" t="str">
        <f>IFERROR(_xlfn.XLOOKUP(Q5950,匹配表1065!AI:AI,匹配表1065!AJ:AJ),"绿标")</f>
        <v>黑标</v>
      </c>
      <c r="T5950" s="93" t="str" cm="1">
        <f t="array" ref="T5950:U5950">_xlfn.XLOOKUP(Q5950,匹配表1065!L:L,匹配表1065!M:N)</f>
        <v>脑血管</v>
      </c>
      <c r="U5950" s="94" t="str">
        <v>神经内科</v>
      </c>
      <c r="V5950" s="95" t="s">
        <v>42</v>
      </c>
      <c r="W5950" s="93">
        <f>_xlfn.XLOOKUP(M5950,匹配表1065!D:D,匹配表1065!F:F)*N5950</f>
        <v>4</v>
      </c>
    </row>
    <row r="5951" customHeight="1" spans="1:23">
      <c r="A5951" s="94" t="s">
        <v>877</v>
      </c>
      <c r="B5951" s="106">
        <v>46227</v>
      </c>
      <c r="C5951" s="91" t="str">
        <f t="shared" si="188"/>
        <v>7月第4周</v>
      </c>
      <c r="D5951" s="94" t="s">
        <v>937</v>
      </c>
      <c r="E5951" s="89" t="str">
        <f t="shared" si="189"/>
        <v>7月第4周--周5</v>
      </c>
      <c r="F5951" s="95" t="s">
        <v>27</v>
      </c>
      <c r="G5951" s="95" t="s">
        <v>167</v>
      </c>
      <c r="H5951" s="92" t="str">
        <f>_xlfn.XLOOKUP(O5951,匹配表1065!T:T,匹配表1065!W:W)</f>
        <v>苏州市</v>
      </c>
      <c r="I5951" s="89" t="str">
        <f>_xlfn.XLOOKUP(O5951,匹配表1065!T:T,匹配表1065!X:X)</f>
        <v>PME2017</v>
      </c>
      <c r="J5951" s="95" t="s">
        <v>323</v>
      </c>
      <c r="K5951" s="89" cm="1">
        <f ca="1" t="array" ref="K5951:L5951">_xlfn.XLOOKUP(J5951,匹配表1065!Y:Y,匹配表1065!AA:AB)</f>
        <v>7</v>
      </c>
      <c r="L5951" s="89" t="str">
        <v>3个月以上</v>
      </c>
      <c r="M5951" s="89" t="s">
        <v>30</v>
      </c>
      <c r="N5951" s="109">
        <v>2</v>
      </c>
      <c r="O5951" s="93" t="str">
        <f>_xlfn.XLOOKUP(P5951,匹配表1065!U:U,匹配表1065!T:T)</f>
        <v>HO00001044</v>
      </c>
      <c r="P5951" s="94" t="s">
        <v>346</v>
      </c>
      <c r="Q5951" s="95" t="s">
        <v>347</v>
      </c>
      <c r="R5951" s="89" t="str">
        <f>_xlfn.XLOOKUP(Q5951,匹配表1065!L:L,匹配表1065!O:O)</f>
        <v>A</v>
      </c>
      <c r="S5951" s="93" t="str">
        <f>IFERROR(_xlfn.XLOOKUP(Q5951,匹配表1065!AI:AI,匹配表1065!AJ:AJ),"绿标")</f>
        <v>红标</v>
      </c>
      <c r="T5951" s="93" t="str" cm="1">
        <f t="array" ref="T5951:U5951">_xlfn.XLOOKUP(Q5951,匹配表1065!L:L,匹配表1065!M:N)</f>
        <v>头痛</v>
      </c>
      <c r="U5951" s="94" t="str">
        <v>神经内科</v>
      </c>
      <c r="V5951" s="95" t="s">
        <v>100</v>
      </c>
      <c r="W5951" s="93">
        <f>_xlfn.XLOOKUP(M5951,匹配表1065!D:D,匹配表1065!F:F)*N5951</f>
        <v>24</v>
      </c>
    </row>
    <row r="5952" customHeight="1" spans="1:23">
      <c r="A5952" s="94" t="s">
        <v>877</v>
      </c>
      <c r="B5952" s="106">
        <v>46227</v>
      </c>
      <c r="C5952" s="91" t="str">
        <f t="shared" si="188"/>
        <v>7月第4周</v>
      </c>
      <c r="D5952" s="94" t="s">
        <v>937</v>
      </c>
      <c r="E5952" s="89" t="str">
        <f t="shared" si="189"/>
        <v>7月第4周--周5</v>
      </c>
      <c r="F5952" s="95" t="s">
        <v>27</v>
      </c>
      <c r="G5952" s="95" t="s">
        <v>167</v>
      </c>
      <c r="H5952" s="92" t="str">
        <f>_xlfn.XLOOKUP(O5952,匹配表1065!T:T,匹配表1065!W:W)</f>
        <v>苏州市</v>
      </c>
      <c r="I5952" s="89" t="str">
        <f>_xlfn.XLOOKUP(O5952,匹配表1065!T:T,匹配表1065!X:X)</f>
        <v>PME2017</v>
      </c>
      <c r="J5952" s="95" t="s">
        <v>323</v>
      </c>
      <c r="K5952" s="89" cm="1">
        <f ca="1" t="array" ref="K5952:L5952">_xlfn.XLOOKUP(J5952,匹配表1065!Y:Y,匹配表1065!AA:AB)</f>
        <v>7</v>
      </c>
      <c r="L5952" s="89" t="str">
        <v>3个月以上</v>
      </c>
      <c r="M5952" s="89" t="s">
        <v>35</v>
      </c>
      <c r="N5952" s="109">
        <v>2</v>
      </c>
      <c r="O5952" s="93" t="str">
        <f>_xlfn.XLOOKUP(P5952,匹配表1065!U:U,匹配表1065!T:T)</f>
        <v>HO00001110</v>
      </c>
      <c r="P5952" s="94" t="s">
        <v>324</v>
      </c>
      <c r="Q5952" s="95" t="s">
        <v>325</v>
      </c>
      <c r="R5952" s="89" t="str">
        <f>_xlfn.XLOOKUP(Q5952,匹配表1065!L:L,匹配表1065!O:O)</f>
        <v>B</v>
      </c>
      <c r="S5952" s="93" t="str">
        <f>IFERROR(_xlfn.XLOOKUP(Q5952,匹配表1065!AI:AI,匹配表1065!AJ:AJ),"绿标")</f>
        <v>黑标</v>
      </c>
      <c r="T5952" s="93" t="str" cm="1">
        <f t="array" ref="T5952:U5952">_xlfn.XLOOKUP(Q5952,匹配表1065!L:L,匹配表1065!M:N)</f>
        <v>脑血管</v>
      </c>
      <c r="U5952" s="94" t="str">
        <v>神经内科</v>
      </c>
      <c r="V5952" s="95" t="s">
        <v>33</v>
      </c>
      <c r="W5952" s="93">
        <f>_xlfn.XLOOKUP(M5952,匹配表1065!D:D,匹配表1065!F:F)*N5952</f>
        <v>8</v>
      </c>
    </row>
    <row r="5953" customHeight="1" spans="1:23">
      <c r="A5953" s="94" t="s">
        <v>877</v>
      </c>
      <c r="B5953" s="106">
        <v>46227</v>
      </c>
      <c r="C5953" s="91" t="str">
        <f t="shared" si="188"/>
        <v>7月第4周</v>
      </c>
      <c r="D5953" s="94" t="s">
        <v>937</v>
      </c>
      <c r="E5953" s="89" t="str">
        <f t="shared" si="189"/>
        <v>7月第4周--周5</v>
      </c>
      <c r="F5953" s="95" t="s">
        <v>27</v>
      </c>
      <c r="G5953" s="95" t="s">
        <v>167</v>
      </c>
      <c r="H5953" s="92" t="str">
        <f>_xlfn.XLOOKUP(O5953,匹配表1065!T:T,匹配表1065!W:W)</f>
        <v>南通市</v>
      </c>
      <c r="I5953" s="89" t="str">
        <f>_xlfn.XLOOKUP(O5953,匹配表1065!T:T,匹配表1065!X:X)</f>
        <v>PME2013</v>
      </c>
      <c r="J5953" s="95" t="s">
        <v>180</v>
      </c>
      <c r="K5953" s="89" cm="1">
        <f ca="1" t="array" ref="K5953:L5953">_xlfn.XLOOKUP(J5953,匹配表1065!Y:Y,匹配表1065!AA:AB)</f>
        <v>51</v>
      </c>
      <c r="L5953" s="89" t="str">
        <v>3个月以上</v>
      </c>
      <c r="M5953" s="89" t="s">
        <v>30</v>
      </c>
      <c r="N5953" s="109">
        <v>2</v>
      </c>
      <c r="O5953" s="93" t="str">
        <f>_xlfn.XLOOKUP(P5953,匹配表1065!U:U,匹配表1065!T:T)</f>
        <v>HO00001066</v>
      </c>
      <c r="P5953" s="94" t="s">
        <v>183</v>
      </c>
      <c r="Q5953" s="95" t="s">
        <v>296</v>
      </c>
      <c r="R5953" s="89" t="str">
        <f>_xlfn.XLOOKUP(Q5953,匹配表1065!L:L,匹配表1065!O:O)</f>
        <v>C</v>
      </c>
      <c r="S5953" s="93" t="str">
        <f>IFERROR(_xlfn.XLOOKUP(Q5953,匹配表1065!AI:AI,匹配表1065!AJ:AJ),"绿标")</f>
        <v>红标</v>
      </c>
      <c r="T5953" s="93" t="str" cm="1">
        <f t="array" ref="T5953:U5953">_xlfn.XLOOKUP(Q5953,匹配表1065!L:L,匹配表1065!M:N)</f>
        <v>眩晕</v>
      </c>
      <c r="U5953" s="94" t="str">
        <v>耳鼻喉科</v>
      </c>
      <c r="V5953" s="95" t="s">
        <v>100</v>
      </c>
      <c r="W5953" s="93">
        <f>_xlfn.XLOOKUP(M5953,匹配表1065!D:D,匹配表1065!F:F)*N5953</f>
        <v>24</v>
      </c>
    </row>
    <row r="5954" customHeight="1" spans="1:23">
      <c r="A5954" s="94" t="s">
        <v>877</v>
      </c>
      <c r="B5954" s="106">
        <v>46227</v>
      </c>
      <c r="C5954" s="91" t="str">
        <f t="shared" si="188"/>
        <v>7月第4周</v>
      </c>
      <c r="D5954" s="94" t="s">
        <v>937</v>
      </c>
      <c r="E5954" s="89" t="str">
        <f t="shared" si="189"/>
        <v>7月第4周--周5</v>
      </c>
      <c r="F5954" s="95" t="s">
        <v>27</v>
      </c>
      <c r="G5954" s="95" t="s">
        <v>167</v>
      </c>
      <c r="H5954" s="92" t="str">
        <f>_xlfn.XLOOKUP(O5954,匹配表1065!T:T,匹配表1065!W:W)</f>
        <v>南通市</v>
      </c>
      <c r="I5954" s="89" t="str">
        <f>_xlfn.XLOOKUP(O5954,匹配表1065!T:T,匹配表1065!X:X)</f>
        <v>PME2013</v>
      </c>
      <c r="J5954" s="95" t="s">
        <v>180</v>
      </c>
      <c r="K5954" s="89" cm="1">
        <f ca="1" t="array" ref="K5954:L5954">_xlfn.XLOOKUP(J5954,匹配表1065!Y:Y,匹配表1065!AA:AB)</f>
        <v>51</v>
      </c>
      <c r="L5954" s="89" t="str">
        <v>3个月以上</v>
      </c>
      <c r="M5954" s="89" t="s">
        <v>30</v>
      </c>
      <c r="N5954" s="109">
        <v>1</v>
      </c>
      <c r="O5954" s="93" t="str">
        <f>_xlfn.XLOOKUP(P5954,匹配表1065!U:U,匹配表1065!T:T)</f>
        <v>HO00001021</v>
      </c>
      <c r="P5954" s="94" t="s">
        <v>181</v>
      </c>
      <c r="Q5954" s="95" t="s">
        <v>182</v>
      </c>
      <c r="R5954" s="89" t="str">
        <f>_xlfn.XLOOKUP(Q5954,匹配表1065!L:L,匹配表1065!O:O)</f>
        <v>C</v>
      </c>
      <c r="S5954" s="93" t="str">
        <f>IFERROR(_xlfn.XLOOKUP(Q5954,匹配表1065!AI:AI,匹配表1065!AJ:AJ),"绿标")</f>
        <v>红标</v>
      </c>
      <c r="T5954" s="93" t="str" cm="1">
        <f t="array" ref="T5954:U5954">_xlfn.XLOOKUP(Q5954,匹配表1065!L:L,匹配表1065!M:N)</f>
        <v>眩晕</v>
      </c>
      <c r="U5954" s="94" t="str">
        <v>神经内科</v>
      </c>
      <c r="V5954" s="95" t="s">
        <v>100</v>
      </c>
      <c r="W5954" s="93">
        <f>_xlfn.XLOOKUP(M5954,匹配表1065!D:D,匹配表1065!F:F)*N5954</f>
        <v>12</v>
      </c>
    </row>
    <row r="5955" customHeight="1" spans="1:23">
      <c r="A5955" s="94" t="s">
        <v>877</v>
      </c>
      <c r="B5955" s="106">
        <v>46227</v>
      </c>
      <c r="C5955" s="91" t="str">
        <f t="shared" si="188"/>
        <v>7月第4周</v>
      </c>
      <c r="D5955" s="94" t="s">
        <v>937</v>
      </c>
      <c r="E5955" s="89" t="str">
        <f t="shared" si="189"/>
        <v>7月第4周--周5</v>
      </c>
      <c r="F5955" s="95" t="s">
        <v>27</v>
      </c>
      <c r="G5955" s="95" t="s">
        <v>167</v>
      </c>
      <c r="H5955" s="92" t="str">
        <f>_xlfn.XLOOKUP(O5955,匹配表1065!T:T,匹配表1065!W:W)</f>
        <v>苏州市</v>
      </c>
      <c r="I5955" s="89" t="str">
        <f>_xlfn.XLOOKUP(O5955,匹配表1065!T:T,匹配表1065!X:X)</f>
        <v>PME2016</v>
      </c>
      <c r="J5955" s="95" t="s">
        <v>173</v>
      </c>
      <c r="K5955" s="89" cm="1">
        <f ca="1" t="array" ref="K5955:L5955">_xlfn.XLOOKUP(J5955,匹配表1065!Y:Y,匹配表1065!AA:AB)</f>
        <v>1</v>
      </c>
      <c r="L5955" s="89" t="str">
        <v>3个月以内</v>
      </c>
      <c r="M5955" s="89" t="s">
        <v>30</v>
      </c>
      <c r="N5955" s="109">
        <v>1</v>
      </c>
      <c r="O5955" s="93" t="str">
        <f>_xlfn.XLOOKUP(P5955,匹配表1065!U:U,匹配表1065!T:T)</f>
        <v>HO00001043</v>
      </c>
      <c r="P5955" s="94" t="s">
        <v>221</v>
      </c>
      <c r="Q5955" s="95" t="s">
        <v>291</v>
      </c>
      <c r="R5955" s="89" t="str">
        <f>_xlfn.XLOOKUP(Q5955,匹配表1065!L:L,匹配表1065!O:O)</f>
        <v>A</v>
      </c>
      <c r="S5955" s="93" t="str">
        <f>IFERROR(_xlfn.XLOOKUP(Q5955,匹配表1065!AI:AI,匹配表1065!AJ:AJ),"绿标")</f>
        <v>红标</v>
      </c>
      <c r="T5955" s="93" t="str" cm="1">
        <f t="array" ref="T5955:U5955">_xlfn.XLOOKUP(Q5955,匹配表1065!L:L,匹配表1065!M:N)</f>
        <v>头痛</v>
      </c>
      <c r="U5955" s="94" t="str">
        <v>神经内科</v>
      </c>
      <c r="V5955" s="95" t="s">
        <v>100</v>
      </c>
      <c r="W5955" s="93">
        <f>_xlfn.XLOOKUP(M5955,匹配表1065!D:D,匹配表1065!F:F)*N5955</f>
        <v>12</v>
      </c>
    </row>
    <row r="5956" customHeight="1" spans="1:23">
      <c r="A5956" s="94" t="s">
        <v>877</v>
      </c>
      <c r="B5956" s="106">
        <v>46227</v>
      </c>
      <c r="C5956" s="91" t="str">
        <f t="shared" si="188"/>
        <v>7月第4周</v>
      </c>
      <c r="D5956" s="94" t="s">
        <v>937</v>
      </c>
      <c r="E5956" s="89" t="str">
        <f t="shared" si="189"/>
        <v>7月第4周--周5</v>
      </c>
      <c r="F5956" s="95" t="s">
        <v>27</v>
      </c>
      <c r="G5956" s="95" t="s">
        <v>167</v>
      </c>
      <c r="H5956" s="92" t="str">
        <f>_xlfn.XLOOKUP(O5956,匹配表1065!T:T,匹配表1065!W:W)</f>
        <v>苏州市</v>
      </c>
      <c r="I5956" s="89" t="str">
        <f>_xlfn.XLOOKUP(O5956,匹配表1065!T:T,匹配表1065!X:X)</f>
        <v>PME2016</v>
      </c>
      <c r="J5956" s="95" t="s">
        <v>173</v>
      </c>
      <c r="K5956" s="89" cm="1">
        <f ca="1" t="array" ref="K5956:L5956">_xlfn.XLOOKUP(J5956,匹配表1065!Y:Y,匹配表1065!AA:AB)</f>
        <v>1</v>
      </c>
      <c r="L5956" s="89" t="str">
        <v>3个月以内</v>
      </c>
      <c r="M5956" s="89" t="s">
        <v>30</v>
      </c>
      <c r="N5956" s="109">
        <v>1</v>
      </c>
      <c r="O5956" s="93" t="str">
        <f>_xlfn.XLOOKUP(P5956,匹配表1065!U:U,匹配表1065!T:T)</f>
        <v>HO00001048</v>
      </c>
      <c r="P5956" s="94" t="s">
        <v>176</v>
      </c>
      <c r="Q5956" s="95" t="s">
        <v>290</v>
      </c>
      <c r="R5956" s="89" t="str">
        <f>_xlfn.XLOOKUP(Q5956,匹配表1065!L:L,匹配表1065!O:O)</f>
        <v>A</v>
      </c>
      <c r="S5956" s="93" t="str">
        <f>IFERROR(_xlfn.XLOOKUP(Q5956,匹配表1065!AI:AI,匹配表1065!AJ:AJ),"绿标")</f>
        <v>红标</v>
      </c>
      <c r="T5956" s="93" t="str" cm="1">
        <f t="array" ref="T5956:U5956">_xlfn.XLOOKUP(Q5956,匹配表1065!L:L,匹配表1065!M:N)</f>
        <v>头痛</v>
      </c>
      <c r="U5956" s="94" t="str">
        <v>神经内科</v>
      </c>
      <c r="V5956" s="95" t="s">
        <v>100</v>
      </c>
      <c r="W5956" s="93">
        <f>_xlfn.XLOOKUP(M5956,匹配表1065!D:D,匹配表1065!F:F)*N5956</f>
        <v>12</v>
      </c>
    </row>
    <row r="5957" customHeight="1" spans="1:23">
      <c r="A5957" s="94" t="s">
        <v>877</v>
      </c>
      <c r="B5957" s="106">
        <v>46227</v>
      </c>
      <c r="C5957" s="91" t="str">
        <f t="shared" si="188"/>
        <v>7月第4周</v>
      </c>
      <c r="D5957" s="94" t="s">
        <v>937</v>
      </c>
      <c r="E5957" s="89" t="str">
        <f t="shared" si="189"/>
        <v>7月第4周--周5</v>
      </c>
      <c r="F5957" s="95" t="s">
        <v>27</v>
      </c>
      <c r="G5957" s="95" t="s">
        <v>167</v>
      </c>
      <c r="H5957" s="92" t="str">
        <f>_xlfn.XLOOKUP(O5957,匹配表1065!T:T,匹配表1065!W:W)</f>
        <v>苏州市</v>
      </c>
      <c r="I5957" s="89" t="str">
        <f>_xlfn.XLOOKUP(O5957,匹配表1065!T:T,匹配表1065!X:X)</f>
        <v>PME2016</v>
      </c>
      <c r="J5957" s="95" t="s">
        <v>173</v>
      </c>
      <c r="K5957" s="89" cm="1">
        <f ca="1" t="array" ref="K5957:L5957">_xlfn.XLOOKUP(J5957,匹配表1065!Y:Y,匹配表1065!AA:AB)</f>
        <v>1</v>
      </c>
      <c r="L5957" s="89" t="str">
        <v>3个月以内</v>
      </c>
      <c r="M5957" s="89" t="s">
        <v>30</v>
      </c>
      <c r="N5957" s="109">
        <v>1</v>
      </c>
      <c r="O5957" s="93" t="str">
        <f>_xlfn.XLOOKUP(P5957,匹配表1065!U:U,匹配表1065!T:T)</f>
        <v>HO00099680</v>
      </c>
      <c r="P5957" s="94" t="s">
        <v>174</v>
      </c>
      <c r="Q5957" s="95" t="s">
        <v>175</v>
      </c>
      <c r="R5957" s="89" t="str">
        <f>_xlfn.XLOOKUP(Q5957,匹配表1065!L:L,匹配表1065!O:O)</f>
        <v>A</v>
      </c>
      <c r="S5957" s="93" t="str">
        <f>IFERROR(_xlfn.XLOOKUP(Q5957,匹配表1065!AI:AI,匹配表1065!AJ:AJ),"绿标")</f>
        <v>红标</v>
      </c>
      <c r="T5957" s="93" t="str" cm="1">
        <f t="array" ref="T5957:U5957">_xlfn.XLOOKUP(Q5957,匹配表1065!L:L,匹配表1065!M:N)</f>
        <v>头痛</v>
      </c>
      <c r="U5957" s="94" t="str">
        <v>神经内科</v>
      </c>
      <c r="V5957" s="95" t="s">
        <v>100</v>
      </c>
      <c r="W5957" s="93">
        <f>_xlfn.XLOOKUP(M5957,匹配表1065!D:D,匹配表1065!F:F)*N5957</f>
        <v>12</v>
      </c>
    </row>
    <row r="5958" customHeight="1" spans="1:23">
      <c r="A5958" s="94" t="s">
        <v>877</v>
      </c>
      <c r="B5958" s="106">
        <v>46227</v>
      </c>
      <c r="C5958" s="91" t="str">
        <f t="shared" si="188"/>
        <v>7月第4周</v>
      </c>
      <c r="D5958" s="94" t="s">
        <v>937</v>
      </c>
      <c r="E5958" s="89" t="str">
        <f t="shared" si="189"/>
        <v>7月第4周--周5</v>
      </c>
      <c r="F5958" s="95" t="s">
        <v>27</v>
      </c>
      <c r="G5958" s="95" t="s">
        <v>167</v>
      </c>
      <c r="H5958" s="92" t="str">
        <f>_xlfn.XLOOKUP(O5958,匹配表1065!T:T,匹配表1065!W:W)</f>
        <v>苏州市</v>
      </c>
      <c r="I5958" s="89" t="str">
        <f>_xlfn.XLOOKUP(O5958,匹配表1065!T:T,匹配表1065!X:X)</f>
        <v>PME2011</v>
      </c>
      <c r="J5958" s="95" t="s">
        <v>168</v>
      </c>
      <c r="K5958" s="89" cm="1">
        <f ca="1" t="array" ref="K5958:L5958">_xlfn.XLOOKUP(J5958,匹配表1065!Y:Y,匹配表1065!AA:AB)</f>
        <v>19</v>
      </c>
      <c r="L5958" s="89" t="str">
        <v>3个月以上</v>
      </c>
      <c r="M5958" s="89" t="s">
        <v>30</v>
      </c>
      <c r="N5958" s="109">
        <v>3</v>
      </c>
      <c r="O5958" s="93" t="str">
        <f>_xlfn.XLOOKUP(P5958,匹配表1065!U:U,匹配表1065!T:T)</f>
        <v>HO00307823</v>
      </c>
      <c r="P5958" s="94" t="s">
        <v>169</v>
      </c>
      <c r="Q5958" s="95" t="s">
        <v>170</v>
      </c>
      <c r="R5958" s="89" t="str">
        <f>_xlfn.XLOOKUP(Q5958,匹配表1065!L:L,匹配表1065!O:O)</f>
        <v>A</v>
      </c>
      <c r="S5958" s="93" t="str">
        <f>IFERROR(_xlfn.XLOOKUP(Q5958,匹配表1065!AI:AI,匹配表1065!AJ:AJ),"绿标")</f>
        <v>红标</v>
      </c>
      <c r="T5958" s="93" t="str" cm="1">
        <f t="array" ref="T5958:U5958">_xlfn.XLOOKUP(Q5958,匹配表1065!L:L,匹配表1065!M:N)</f>
        <v>头痛</v>
      </c>
      <c r="U5958" s="94" t="str">
        <v>神经内科</v>
      </c>
      <c r="V5958" s="95" t="s">
        <v>100</v>
      </c>
      <c r="W5958" s="93">
        <f>_xlfn.XLOOKUP(M5958,匹配表1065!D:D,匹配表1065!F:F)*N5958</f>
        <v>36</v>
      </c>
    </row>
    <row r="5959" customHeight="1" spans="1:23">
      <c r="A5959" s="94" t="s">
        <v>877</v>
      </c>
      <c r="B5959" s="106">
        <v>46227</v>
      </c>
      <c r="C5959" s="91" t="str">
        <f t="shared" si="188"/>
        <v>7月第4周</v>
      </c>
      <c r="D5959" s="94" t="s">
        <v>937</v>
      </c>
      <c r="E5959" s="89" t="str">
        <f t="shared" si="189"/>
        <v>7月第4周--周5</v>
      </c>
      <c r="F5959" s="95" t="s">
        <v>27</v>
      </c>
      <c r="G5959" s="95" t="s">
        <v>167</v>
      </c>
      <c r="H5959" s="92" t="str">
        <f>_xlfn.XLOOKUP(O5959,匹配表1065!T:T,匹配表1065!W:W)</f>
        <v>苏州市</v>
      </c>
      <c r="I5959" s="89" t="str">
        <f>_xlfn.XLOOKUP(O5959,匹配表1065!T:T,匹配表1065!X:X)</f>
        <v>PME2011</v>
      </c>
      <c r="J5959" s="95" t="s">
        <v>168</v>
      </c>
      <c r="K5959" s="89" cm="1">
        <f ca="1" t="array" ref="K5959:L5959">_xlfn.XLOOKUP(J5959,匹配表1065!Y:Y,匹配表1065!AA:AB)</f>
        <v>19</v>
      </c>
      <c r="L5959" s="89" t="str">
        <v>3个月以上</v>
      </c>
      <c r="M5959" s="89" t="s">
        <v>30</v>
      </c>
      <c r="N5959" s="109">
        <v>1</v>
      </c>
      <c r="O5959" s="93" t="str">
        <f>_xlfn.XLOOKUP(P5959,匹配表1065!U:U,匹配表1065!T:T)</f>
        <v>HO00307823</v>
      </c>
      <c r="P5959" s="94" t="s">
        <v>169</v>
      </c>
      <c r="Q5959" s="95" t="s">
        <v>172</v>
      </c>
      <c r="R5959" s="89" t="str">
        <f>_xlfn.XLOOKUP(Q5959,匹配表1065!L:L,匹配表1065!O:O)</f>
        <v>C</v>
      </c>
      <c r="S5959" s="93" t="str">
        <f>IFERROR(_xlfn.XLOOKUP(Q5959,匹配表1065!AI:AI,匹配表1065!AJ:AJ),"绿标")</f>
        <v>绿标</v>
      </c>
      <c r="T5959" s="93" t="str" cm="1">
        <f t="array" ref="T5959:U5959">_xlfn.XLOOKUP(Q5959,匹配表1065!L:L,匹配表1065!M:N)</f>
        <v>眩晕</v>
      </c>
      <c r="U5959" s="94" t="str">
        <v>神经内科</v>
      </c>
      <c r="V5959" s="95" t="s">
        <v>100</v>
      </c>
      <c r="W5959" s="93">
        <f>_xlfn.XLOOKUP(M5959,匹配表1065!D:D,匹配表1065!F:F)*N5959</f>
        <v>12</v>
      </c>
    </row>
    <row r="5960" customHeight="1" spans="1:23">
      <c r="A5960" s="94" t="s">
        <v>877</v>
      </c>
      <c r="B5960" s="106">
        <v>46227</v>
      </c>
      <c r="C5960" s="91" t="str">
        <f t="shared" si="188"/>
        <v>7月第4周</v>
      </c>
      <c r="D5960" s="94" t="s">
        <v>937</v>
      </c>
      <c r="E5960" s="89" t="str">
        <f t="shared" si="189"/>
        <v>7月第4周--周5</v>
      </c>
      <c r="F5960" s="95" t="s">
        <v>27</v>
      </c>
      <c r="G5960" s="95" t="s">
        <v>167</v>
      </c>
      <c r="H5960" s="92" t="str">
        <f>_xlfn.XLOOKUP(O5960,匹配表1065!T:T,匹配表1065!W:W)</f>
        <v>苏州市</v>
      </c>
      <c r="I5960" s="89" t="str">
        <f>_xlfn.XLOOKUP(O5960,匹配表1065!T:T,匹配表1065!X:X)</f>
        <v>PME2010</v>
      </c>
      <c r="J5960" s="95" t="s">
        <v>186</v>
      </c>
      <c r="K5960" s="89" cm="1">
        <f ca="1" t="array" ref="K5960:L5960">_xlfn.XLOOKUP(J5960,匹配表1065!Y:Y,匹配表1065!AA:AB)</f>
        <v>6</v>
      </c>
      <c r="L5960" s="89" t="str">
        <v>3个月以上</v>
      </c>
      <c r="M5960" s="89" t="s">
        <v>30</v>
      </c>
      <c r="N5960" s="109">
        <v>1</v>
      </c>
      <c r="O5960" s="93" t="str">
        <f>_xlfn.XLOOKUP(P5960,匹配表1065!U:U,匹配表1065!T:T)</f>
        <v>HO00001047</v>
      </c>
      <c r="P5960" s="94" t="s">
        <v>189</v>
      </c>
      <c r="Q5960" s="95" t="s">
        <v>217</v>
      </c>
      <c r="R5960" s="89" t="str">
        <f>_xlfn.XLOOKUP(Q5960,匹配表1065!L:L,匹配表1065!O:O)</f>
        <v>A</v>
      </c>
      <c r="S5960" s="93" t="str">
        <f>IFERROR(_xlfn.XLOOKUP(Q5960,匹配表1065!AI:AI,匹配表1065!AJ:AJ),"绿标")</f>
        <v>红标</v>
      </c>
      <c r="T5960" s="93" t="str" cm="1">
        <f t="array" ref="T5960:U5960">_xlfn.XLOOKUP(Q5960,匹配表1065!L:L,匹配表1065!M:N)</f>
        <v>头痛</v>
      </c>
      <c r="U5960" s="94" t="str">
        <v>神经内科</v>
      </c>
      <c r="V5960" s="95" t="s">
        <v>100</v>
      </c>
      <c r="W5960" s="93">
        <f>_xlfn.XLOOKUP(M5960,匹配表1065!D:D,匹配表1065!F:F)*N5960</f>
        <v>12</v>
      </c>
    </row>
    <row r="5961" customHeight="1" spans="1:23">
      <c r="A5961" s="94" t="s">
        <v>877</v>
      </c>
      <c r="B5961" s="106">
        <v>46227</v>
      </c>
      <c r="C5961" s="91" t="str">
        <f t="shared" si="188"/>
        <v>7月第4周</v>
      </c>
      <c r="D5961" s="94" t="s">
        <v>937</v>
      </c>
      <c r="E5961" s="89" t="str">
        <f t="shared" si="189"/>
        <v>7月第4周--周5</v>
      </c>
      <c r="F5961" s="95" t="s">
        <v>27</v>
      </c>
      <c r="G5961" s="95" t="s">
        <v>167</v>
      </c>
      <c r="H5961" s="92" t="str">
        <f>_xlfn.XLOOKUP(O5961,匹配表1065!T:T,匹配表1065!W:W)</f>
        <v>苏州市</v>
      </c>
      <c r="I5961" s="89" t="str">
        <f>_xlfn.XLOOKUP(O5961,匹配表1065!T:T,匹配表1065!X:X)</f>
        <v>PME2010</v>
      </c>
      <c r="J5961" s="95" t="s">
        <v>186</v>
      </c>
      <c r="K5961" s="89" cm="1">
        <f ca="1" t="array" ref="K5961:L5961">_xlfn.XLOOKUP(J5961,匹配表1065!Y:Y,匹配表1065!AA:AB)</f>
        <v>6</v>
      </c>
      <c r="L5961" s="89" t="str">
        <v>3个月以上</v>
      </c>
      <c r="M5961" s="89" t="s">
        <v>35</v>
      </c>
      <c r="N5961" s="109">
        <v>1</v>
      </c>
      <c r="O5961" s="93" t="str">
        <f>_xlfn.XLOOKUP(P5961,匹配表1065!U:U,匹配表1065!T:T)</f>
        <v>HO00001051</v>
      </c>
      <c r="P5961" s="94" t="s">
        <v>191</v>
      </c>
      <c r="Q5961" s="95" t="s">
        <v>192</v>
      </c>
      <c r="R5961" s="89" t="str">
        <f>_xlfn.XLOOKUP(Q5961,匹配表1065!L:L,匹配表1065!O:O)</f>
        <v>B</v>
      </c>
      <c r="S5961" s="93" t="str">
        <f>IFERROR(_xlfn.XLOOKUP(Q5961,匹配表1065!AI:AI,匹配表1065!AJ:AJ),"绿标")</f>
        <v>绿标</v>
      </c>
      <c r="T5961" s="93" t="str" cm="1">
        <f t="array" ref="T5961:U5961">_xlfn.XLOOKUP(Q5961,匹配表1065!L:L,匹配表1065!M:N)</f>
        <v>抑郁焦虑</v>
      </c>
      <c r="U5961" s="94" t="str">
        <v>神经内科</v>
      </c>
      <c r="V5961" s="95" t="s">
        <v>33</v>
      </c>
      <c r="W5961" s="93">
        <f>_xlfn.XLOOKUP(M5961,匹配表1065!D:D,匹配表1065!F:F)*N5961</f>
        <v>4</v>
      </c>
    </row>
    <row r="5962" customHeight="1" spans="1:23">
      <c r="A5962" s="94" t="s">
        <v>877</v>
      </c>
      <c r="B5962" s="106">
        <v>46227</v>
      </c>
      <c r="C5962" s="91" t="str">
        <f t="shared" si="188"/>
        <v>7月第4周</v>
      </c>
      <c r="D5962" s="94" t="s">
        <v>937</v>
      </c>
      <c r="E5962" s="89" t="str">
        <f t="shared" si="189"/>
        <v>7月第4周--周5</v>
      </c>
      <c r="F5962" s="95" t="s">
        <v>27</v>
      </c>
      <c r="G5962" s="95" t="s">
        <v>167</v>
      </c>
      <c r="H5962" s="92" t="str">
        <f>_xlfn.XLOOKUP(O5962,匹配表1065!T:T,匹配表1065!W:W)</f>
        <v>苏州市</v>
      </c>
      <c r="I5962" s="89" t="str">
        <f>_xlfn.XLOOKUP(O5962,匹配表1065!T:T,匹配表1065!X:X)</f>
        <v>PME2010</v>
      </c>
      <c r="J5962" s="95" t="s">
        <v>186</v>
      </c>
      <c r="K5962" s="89" cm="1">
        <f ca="1" t="array" ref="K5962:L5962">_xlfn.XLOOKUP(J5962,匹配表1065!Y:Y,匹配表1065!AA:AB)</f>
        <v>6</v>
      </c>
      <c r="L5962" s="89" t="str">
        <v>3个月以上</v>
      </c>
      <c r="M5962" s="89" t="s">
        <v>35</v>
      </c>
      <c r="N5962" s="109">
        <v>1</v>
      </c>
      <c r="O5962" s="93" t="str">
        <f>_xlfn.XLOOKUP(P5962,匹配表1065!U:U,匹配表1065!T:T)</f>
        <v>HO00001051</v>
      </c>
      <c r="P5962" s="94" t="s">
        <v>191</v>
      </c>
      <c r="Q5962" s="95" t="s">
        <v>384</v>
      </c>
      <c r="R5962" s="89" t="str">
        <f>_xlfn.XLOOKUP(Q5962,匹配表1065!L:L,匹配表1065!O:O)</f>
        <v>B</v>
      </c>
      <c r="S5962" s="93" t="str">
        <f>IFERROR(_xlfn.XLOOKUP(Q5962,匹配表1065!AI:AI,匹配表1065!AJ:AJ),"绿标")</f>
        <v>绿标</v>
      </c>
      <c r="T5962" s="93" t="str" cm="1">
        <f t="array" ref="T5962:U5962">_xlfn.XLOOKUP(Q5962,匹配表1065!L:L,匹配表1065!M:N)</f>
        <v>脑血管</v>
      </c>
      <c r="U5962" s="94" t="str">
        <v>神经内科</v>
      </c>
      <c r="V5962" s="95" t="s">
        <v>33</v>
      </c>
      <c r="W5962" s="93">
        <f>_xlfn.XLOOKUP(M5962,匹配表1065!D:D,匹配表1065!F:F)*N5962</f>
        <v>4</v>
      </c>
    </row>
    <row r="5963" customHeight="1" spans="1:23">
      <c r="A5963" s="94" t="s">
        <v>877</v>
      </c>
      <c r="B5963" s="106">
        <v>46227</v>
      </c>
      <c r="C5963" s="91" t="str">
        <f t="shared" si="188"/>
        <v>7月第4周</v>
      </c>
      <c r="D5963" s="94" t="s">
        <v>937</v>
      </c>
      <c r="E5963" s="89" t="str">
        <f t="shared" si="189"/>
        <v>7月第4周--周5</v>
      </c>
      <c r="F5963" s="95" t="s">
        <v>27</v>
      </c>
      <c r="G5963" s="95" t="s">
        <v>167</v>
      </c>
      <c r="H5963" s="92" t="str">
        <f>_xlfn.XLOOKUP(O5963,匹配表1065!T:T,匹配表1065!W:W)</f>
        <v>苏州市</v>
      </c>
      <c r="I5963" s="89" t="str">
        <f>_xlfn.XLOOKUP(O5963,匹配表1065!T:T,匹配表1065!X:X)</f>
        <v>PME2009</v>
      </c>
      <c r="J5963" s="95" t="s">
        <v>193</v>
      </c>
      <c r="K5963" s="89" cm="1">
        <f ca="1" t="array" ref="K5963:L5963">_xlfn.XLOOKUP(J5963,匹配表1065!Y:Y,匹配表1065!AA:AB)</f>
        <v>7</v>
      </c>
      <c r="L5963" s="89" t="str">
        <v>3个月以上</v>
      </c>
      <c r="M5963" s="89" t="s">
        <v>35</v>
      </c>
      <c r="N5963" s="109">
        <v>1</v>
      </c>
      <c r="O5963" s="93" t="str">
        <f>_xlfn.XLOOKUP(P5963,匹配表1065!U:U,匹配表1065!T:T)</f>
        <v>HO00402369</v>
      </c>
      <c r="P5963" s="94" t="s">
        <v>227</v>
      </c>
      <c r="Q5963" s="95" t="s">
        <v>228</v>
      </c>
      <c r="R5963" s="89" t="str">
        <f>_xlfn.XLOOKUP(Q5963,匹配表1065!L:L,匹配表1065!O:O)</f>
        <v>B</v>
      </c>
      <c r="S5963" s="93" t="str">
        <f>IFERROR(_xlfn.XLOOKUP(Q5963,匹配表1065!AI:AI,匹配表1065!AJ:AJ),"绿标")</f>
        <v>绿标</v>
      </c>
      <c r="T5963" s="93" t="str" cm="1">
        <f t="array" ref="T5963:U5963">_xlfn.XLOOKUP(Q5963,匹配表1065!L:L,匹配表1065!M:N)</f>
        <v>脑血管</v>
      </c>
      <c r="U5963" s="94" t="str">
        <v>神经内科</v>
      </c>
      <c r="V5963" s="95" t="s">
        <v>33</v>
      </c>
      <c r="W5963" s="93">
        <f>_xlfn.XLOOKUP(M5963,匹配表1065!D:D,匹配表1065!F:F)*N5963</f>
        <v>4</v>
      </c>
    </row>
    <row r="5964" customHeight="1" spans="1:23">
      <c r="A5964" s="94" t="s">
        <v>877</v>
      </c>
      <c r="B5964" s="106">
        <v>46227</v>
      </c>
      <c r="C5964" s="91" t="str">
        <f t="shared" si="188"/>
        <v>7月第4周</v>
      </c>
      <c r="D5964" s="94" t="s">
        <v>937</v>
      </c>
      <c r="E5964" s="89" t="str">
        <f t="shared" si="189"/>
        <v>7月第4周--周5</v>
      </c>
      <c r="F5964" s="95" t="s">
        <v>27</v>
      </c>
      <c r="G5964" s="95" t="s">
        <v>167</v>
      </c>
      <c r="H5964" s="92" t="str">
        <f>_xlfn.XLOOKUP(O5964,匹配表1065!T:T,匹配表1065!W:W)</f>
        <v>苏州市</v>
      </c>
      <c r="I5964" s="89" t="str">
        <f>_xlfn.XLOOKUP(O5964,匹配表1065!T:T,匹配表1065!X:X)</f>
        <v>PME2009</v>
      </c>
      <c r="J5964" s="95" t="s">
        <v>193</v>
      </c>
      <c r="K5964" s="89" cm="1">
        <f ca="1" t="array" ref="K5964:L5964">_xlfn.XLOOKUP(J5964,匹配表1065!Y:Y,匹配表1065!AA:AB)</f>
        <v>7</v>
      </c>
      <c r="L5964" s="89" t="str">
        <v>3个月以上</v>
      </c>
      <c r="M5964" s="89" t="s">
        <v>35</v>
      </c>
      <c r="N5964" s="109">
        <v>1</v>
      </c>
      <c r="O5964" s="93" t="str">
        <f>_xlfn.XLOOKUP(P5964,匹配表1065!U:U,匹配表1065!T:T)</f>
        <v>HO00139397</v>
      </c>
      <c r="P5964" s="94" t="s">
        <v>294</v>
      </c>
      <c r="Q5964" s="95" t="s">
        <v>295</v>
      </c>
      <c r="R5964" s="89" t="str">
        <f>_xlfn.XLOOKUP(Q5964,匹配表1065!L:L,匹配表1065!O:O)</f>
        <v>A</v>
      </c>
      <c r="S5964" s="93" t="str">
        <f>IFERROR(_xlfn.XLOOKUP(Q5964,匹配表1065!AI:AI,匹配表1065!AJ:AJ),"绿标")</f>
        <v>红标</v>
      </c>
      <c r="T5964" s="93" t="str" cm="1">
        <f t="array" ref="T5964:U5964">_xlfn.XLOOKUP(Q5964,匹配表1065!L:L,匹配表1065!M:N)</f>
        <v>头痛</v>
      </c>
      <c r="U5964" s="94" t="str">
        <v>神经内科</v>
      </c>
      <c r="V5964" s="95" t="s">
        <v>33</v>
      </c>
      <c r="W5964" s="93">
        <f>_xlfn.XLOOKUP(M5964,匹配表1065!D:D,匹配表1065!F:F)*N5964</f>
        <v>4</v>
      </c>
    </row>
    <row r="5965" customHeight="1" spans="1:23">
      <c r="A5965" s="94" t="s">
        <v>877</v>
      </c>
      <c r="B5965" s="106">
        <v>46227</v>
      </c>
      <c r="C5965" s="91" t="str">
        <f t="shared" si="188"/>
        <v>7月第4周</v>
      </c>
      <c r="D5965" s="94" t="s">
        <v>937</v>
      </c>
      <c r="E5965" s="89" t="str">
        <f t="shared" si="189"/>
        <v>7月第4周--周5</v>
      </c>
      <c r="F5965" s="95" t="s">
        <v>27</v>
      </c>
      <c r="G5965" s="95" t="s">
        <v>136</v>
      </c>
      <c r="H5965" s="92" t="str">
        <f>_xlfn.XLOOKUP(O5965,匹配表1065!T:T,匹配表1065!W:W)</f>
        <v>青岛市</v>
      </c>
      <c r="I5965" s="89" t="str">
        <f>_xlfn.XLOOKUP(O5965,匹配表1065!T:T,匹配表1065!X:X)</f>
        <v>PME2032</v>
      </c>
      <c r="J5965" s="95" t="s">
        <v>143</v>
      </c>
      <c r="K5965" s="89" cm="1">
        <f ca="1" t="array" ref="K5965:L5965">_xlfn.XLOOKUP(J5965,匹配表1065!Y:Y,匹配表1065!AA:AB)</f>
        <v>31</v>
      </c>
      <c r="L5965" s="89" t="str">
        <v>3个月以上</v>
      </c>
      <c r="M5965" s="89" t="s">
        <v>30</v>
      </c>
      <c r="N5965" s="109">
        <v>1</v>
      </c>
      <c r="O5965" s="93" t="str">
        <f>_xlfn.XLOOKUP(P5965,匹配表1065!U:U,匹配表1065!T:T)</f>
        <v>HO00001482</v>
      </c>
      <c r="P5965" s="94" t="s">
        <v>146</v>
      </c>
      <c r="Q5965" s="95" t="s">
        <v>147</v>
      </c>
      <c r="R5965" s="89" t="str">
        <f>_xlfn.XLOOKUP(Q5965,匹配表1065!L:L,匹配表1065!O:O)</f>
        <v>A</v>
      </c>
      <c r="S5965" s="93" t="str">
        <f>IFERROR(_xlfn.XLOOKUP(Q5965,匹配表1065!AI:AI,匹配表1065!AJ:AJ),"绿标")</f>
        <v>红标</v>
      </c>
      <c r="T5965" s="93" t="str" cm="1">
        <f t="array" ref="T5965:U5965">_xlfn.XLOOKUP(Q5965,匹配表1065!L:L,匹配表1065!M:N)</f>
        <v>头痛</v>
      </c>
      <c r="U5965" s="94" t="str">
        <v>神经内科</v>
      </c>
      <c r="V5965" s="95" t="s">
        <v>67</v>
      </c>
      <c r="W5965" s="93">
        <f>_xlfn.XLOOKUP(M5965,匹配表1065!D:D,匹配表1065!F:F)*N5965</f>
        <v>12</v>
      </c>
    </row>
    <row r="5966" customHeight="1" spans="1:23">
      <c r="A5966" s="94" t="s">
        <v>877</v>
      </c>
      <c r="B5966" s="106">
        <v>46227</v>
      </c>
      <c r="C5966" s="91" t="str">
        <f t="shared" si="188"/>
        <v>7月第4周</v>
      </c>
      <c r="D5966" s="94" t="s">
        <v>937</v>
      </c>
      <c r="E5966" s="89" t="str">
        <f t="shared" si="189"/>
        <v>7月第4周--周5</v>
      </c>
      <c r="F5966" s="95" t="s">
        <v>27</v>
      </c>
      <c r="G5966" s="95" t="s">
        <v>136</v>
      </c>
      <c r="H5966" s="92" t="str">
        <f>_xlfn.XLOOKUP(O5966,匹配表1065!T:T,匹配表1065!W:W)</f>
        <v>青岛市</v>
      </c>
      <c r="I5966" s="89" t="str">
        <f>_xlfn.XLOOKUP(O5966,匹配表1065!T:T,匹配表1065!X:X)</f>
        <v>PME2032</v>
      </c>
      <c r="J5966" s="95" t="s">
        <v>143</v>
      </c>
      <c r="K5966" s="89" cm="1">
        <f ca="1" t="array" ref="K5966:L5966">_xlfn.XLOOKUP(J5966,匹配表1065!Y:Y,匹配表1065!AA:AB)</f>
        <v>31</v>
      </c>
      <c r="L5966" s="89" t="str">
        <v>3个月以上</v>
      </c>
      <c r="M5966" s="89" t="s">
        <v>55</v>
      </c>
      <c r="N5966" s="109">
        <v>1</v>
      </c>
      <c r="O5966" s="93" t="str">
        <f>_xlfn.XLOOKUP(P5966,匹配表1065!U:U,匹配表1065!T:T)</f>
        <v>HO00001482</v>
      </c>
      <c r="P5966" s="94" t="s">
        <v>146</v>
      </c>
      <c r="Q5966" s="95" t="s">
        <v>299</v>
      </c>
      <c r="R5966" s="89" t="str">
        <f>_xlfn.XLOOKUP(Q5966,匹配表1065!L:L,匹配表1065!O:O)</f>
        <v>C</v>
      </c>
      <c r="S5966" s="93" t="str">
        <f>IFERROR(_xlfn.XLOOKUP(Q5966,匹配表1065!AI:AI,匹配表1065!AJ:AJ),"绿标")</f>
        <v>绿标</v>
      </c>
      <c r="T5966" s="93" t="str" cm="1">
        <f t="array" ref="T5966:U5966">_xlfn.XLOOKUP(Q5966,匹配表1065!L:L,匹配表1065!M:N)</f>
        <v>眩晕</v>
      </c>
      <c r="U5966" s="94" t="str">
        <v>耳鼻喉科</v>
      </c>
      <c r="V5966" s="95" t="s">
        <v>100</v>
      </c>
      <c r="W5966" s="93">
        <f>_xlfn.XLOOKUP(M5966,匹配表1065!D:D,匹配表1065!F:F)*N5966</f>
        <v>8</v>
      </c>
    </row>
    <row r="5967" customHeight="1" spans="1:23">
      <c r="A5967" s="94" t="s">
        <v>877</v>
      </c>
      <c r="B5967" s="106">
        <v>46227</v>
      </c>
      <c r="C5967" s="91" t="str">
        <f t="shared" si="188"/>
        <v>7月第4周</v>
      </c>
      <c r="D5967" s="94" t="s">
        <v>937</v>
      </c>
      <c r="E5967" s="89" t="str">
        <f t="shared" si="189"/>
        <v>7月第4周--周5</v>
      </c>
      <c r="F5967" s="95" t="s">
        <v>27</v>
      </c>
      <c r="G5967" s="95" t="s">
        <v>136</v>
      </c>
      <c r="H5967" s="92" t="str">
        <f>_xlfn.XLOOKUP(O5967,匹配表1065!T:T,匹配表1065!W:W)</f>
        <v>青岛市</v>
      </c>
      <c r="I5967" s="89" t="str">
        <f>_xlfn.XLOOKUP(O5967,匹配表1065!T:T,匹配表1065!X:X)</f>
        <v>PME2032</v>
      </c>
      <c r="J5967" s="95" t="s">
        <v>143</v>
      </c>
      <c r="K5967" s="89" cm="1">
        <f ca="1" t="array" ref="K5967:L5967">_xlfn.XLOOKUP(J5967,匹配表1065!Y:Y,匹配表1065!AA:AB)</f>
        <v>31</v>
      </c>
      <c r="L5967" s="89" t="str">
        <v>3个月以上</v>
      </c>
      <c r="M5967" s="89" t="s">
        <v>55</v>
      </c>
      <c r="N5967" s="109">
        <v>1</v>
      </c>
      <c r="O5967" s="93" t="str">
        <f>_xlfn.XLOOKUP(P5967,匹配表1065!U:U,匹配表1065!T:T)</f>
        <v>HO00001482</v>
      </c>
      <c r="P5967" s="94" t="s">
        <v>146</v>
      </c>
      <c r="Q5967" s="95" t="s">
        <v>149</v>
      </c>
      <c r="R5967" s="89" t="str">
        <f>_xlfn.XLOOKUP(Q5967,匹配表1065!L:L,匹配表1065!O:O)</f>
        <v>B</v>
      </c>
      <c r="S5967" s="93" t="str">
        <f>IFERROR(_xlfn.XLOOKUP(Q5967,匹配表1065!AI:AI,匹配表1065!AJ:AJ),"绿标")</f>
        <v>红标</v>
      </c>
      <c r="T5967" s="93" t="str" cm="1">
        <f t="array" ref="T5967:U5967">_xlfn.XLOOKUP(Q5967,匹配表1065!L:L,匹配表1065!M:N)</f>
        <v>脑血管</v>
      </c>
      <c r="U5967" s="94" t="str">
        <v>神经内科</v>
      </c>
      <c r="V5967" s="95" t="s">
        <v>33</v>
      </c>
      <c r="W5967" s="93">
        <f>_xlfn.XLOOKUP(M5967,匹配表1065!D:D,匹配表1065!F:F)*N5967</f>
        <v>8</v>
      </c>
    </row>
    <row r="5968" customHeight="1" spans="1:23">
      <c r="A5968" s="94" t="s">
        <v>877</v>
      </c>
      <c r="B5968" s="106">
        <v>46227</v>
      </c>
      <c r="C5968" s="91" t="str">
        <f t="shared" si="188"/>
        <v>7月第4周</v>
      </c>
      <c r="D5968" s="94" t="s">
        <v>937</v>
      </c>
      <c r="E5968" s="89" t="str">
        <f t="shared" si="189"/>
        <v>7月第4周--周5</v>
      </c>
      <c r="F5968" s="95" t="s">
        <v>27</v>
      </c>
      <c r="G5968" s="95" t="s">
        <v>136</v>
      </c>
      <c r="H5968" s="92" t="str">
        <f>_xlfn.XLOOKUP(O5968,匹配表1065!T:T,匹配表1065!W:W)</f>
        <v>潍坊市</v>
      </c>
      <c r="I5968" s="89" t="str">
        <f>_xlfn.XLOOKUP(O5968,匹配表1065!T:T,匹配表1065!X:X)</f>
        <v>PME2036</v>
      </c>
      <c r="J5968" s="95" t="s">
        <v>161</v>
      </c>
      <c r="K5968" s="89" cm="1">
        <f ca="1" t="array" ref="K5968:L5968">_xlfn.XLOOKUP(J5968,匹配表1065!Y:Y,匹配表1065!AA:AB)</f>
        <v>1519</v>
      </c>
      <c r="L5968" s="89" t="str">
        <v>3个月以上</v>
      </c>
      <c r="M5968" s="89" t="s">
        <v>202</v>
      </c>
      <c r="N5968" s="109">
        <v>1</v>
      </c>
      <c r="O5968" s="93" t="str">
        <f>_xlfn.XLOOKUP(P5968,匹配表1065!U:U,匹配表1065!T:T)</f>
        <v>HO00001466</v>
      </c>
      <c r="P5968" s="94" t="s">
        <v>164</v>
      </c>
      <c r="Q5968" s="95" t="s">
        <v>165</v>
      </c>
      <c r="R5968" s="89" t="str">
        <f>_xlfn.XLOOKUP(Q5968,匹配表1065!L:L,匹配表1065!O:O)</f>
        <v>C</v>
      </c>
      <c r="S5968" s="93" t="str">
        <f>IFERROR(_xlfn.XLOOKUP(Q5968,匹配表1065!AI:AI,匹配表1065!AJ:AJ),"绿标")</f>
        <v>绿标</v>
      </c>
      <c r="T5968" s="93" t="str" cm="1">
        <f t="array" ref="T5968:U5968">_xlfn.XLOOKUP(Q5968,匹配表1065!L:L,匹配表1065!M:N)</f>
        <v>眩晕</v>
      </c>
      <c r="U5968" s="94" t="str">
        <v>神经内科</v>
      </c>
      <c r="V5968" s="95" t="s">
        <v>100</v>
      </c>
      <c r="W5968" s="93">
        <f>_xlfn.XLOOKUP(M5968,匹配表1065!D:D,匹配表1065!F:F)*N5968</f>
        <v>16</v>
      </c>
    </row>
    <row r="5969" customHeight="1" spans="1:23">
      <c r="A5969" s="94" t="s">
        <v>877</v>
      </c>
      <c r="B5969" s="106">
        <v>46227</v>
      </c>
      <c r="C5969" s="91" t="str">
        <f t="shared" si="188"/>
        <v>7月第4周</v>
      </c>
      <c r="D5969" s="94" t="s">
        <v>937</v>
      </c>
      <c r="E5969" s="89" t="str">
        <f t="shared" si="189"/>
        <v>7月第4周--周5</v>
      </c>
      <c r="F5969" s="95" t="s">
        <v>27</v>
      </c>
      <c r="G5969" s="95" t="s">
        <v>136</v>
      </c>
      <c r="H5969" s="92" t="str">
        <f>_xlfn.XLOOKUP(O5969,匹配表1065!T:T,匹配表1065!W:W)</f>
        <v>潍坊市</v>
      </c>
      <c r="I5969" s="89" t="str">
        <f>_xlfn.XLOOKUP(O5969,匹配表1065!T:T,匹配表1065!X:X)</f>
        <v>PME2036</v>
      </c>
      <c r="J5969" s="95" t="s">
        <v>161</v>
      </c>
      <c r="K5969" s="89" cm="1">
        <f ca="1" t="array" ref="K5969:L5969">_xlfn.XLOOKUP(J5969,匹配表1065!Y:Y,匹配表1065!AA:AB)</f>
        <v>1519</v>
      </c>
      <c r="L5969" s="89" t="str">
        <v>3个月以上</v>
      </c>
      <c r="M5969" s="89" t="s">
        <v>30</v>
      </c>
      <c r="N5969" s="109">
        <v>1</v>
      </c>
      <c r="O5969" s="93" t="str">
        <f>_xlfn.XLOOKUP(P5969,匹配表1065!U:U,匹配表1065!T:T)</f>
        <v>HO00001496</v>
      </c>
      <c r="P5969" s="94" t="s">
        <v>256</v>
      </c>
      <c r="Q5969" s="95" t="s">
        <v>303</v>
      </c>
      <c r="R5969" s="89" t="str">
        <f>_xlfn.XLOOKUP(Q5969,匹配表1065!L:L,匹配表1065!O:O)</f>
        <v>C</v>
      </c>
      <c r="S5969" s="93" t="str">
        <f>IFERROR(_xlfn.XLOOKUP(Q5969,匹配表1065!AI:AI,匹配表1065!AJ:AJ),"绿标")</f>
        <v>红标</v>
      </c>
      <c r="T5969" s="93" t="str" cm="1">
        <f t="array" ref="T5969:U5969">_xlfn.XLOOKUP(Q5969,匹配表1065!L:L,匹配表1065!M:N)</f>
        <v>眩晕</v>
      </c>
      <c r="U5969" s="94" t="str">
        <v>神经内科</v>
      </c>
      <c r="V5969" s="95" t="s">
        <v>100</v>
      </c>
      <c r="W5969" s="93">
        <f>_xlfn.XLOOKUP(M5969,匹配表1065!D:D,匹配表1065!F:F)*N5969</f>
        <v>12</v>
      </c>
    </row>
    <row r="5970" customHeight="1" spans="1:23">
      <c r="A5970" s="94" t="s">
        <v>877</v>
      </c>
      <c r="B5970" s="106">
        <v>46227</v>
      </c>
      <c r="C5970" s="91" t="str">
        <f t="shared" si="188"/>
        <v>7月第4周</v>
      </c>
      <c r="D5970" s="94" t="s">
        <v>937</v>
      </c>
      <c r="E5970" s="89" t="str">
        <f t="shared" si="189"/>
        <v>7月第4周--周5</v>
      </c>
      <c r="F5970" s="95" t="s">
        <v>27</v>
      </c>
      <c r="G5970" s="95" t="s">
        <v>136</v>
      </c>
      <c r="H5970" s="92" t="str">
        <f>_xlfn.XLOOKUP(O5970,匹配表1065!T:T,匹配表1065!W:W)</f>
        <v>淄博市</v>
      </c>
      <c r="I5970" s="89" t="str">
        <f>_xlfn.XLOOKUP(O5970,匹配表1065!T:T,匹配表1065!X:X)</f>
        <v>PME2043</v>
      </c>
      <c r="J5970" s="95" t="s">
        <v>140</v>
      </c>
      <c r="K5970" s="89" cm="1">
        <f ca="1" t="array" ref="K5970:L5970">_xlfn.XLOOKUP(J5970,匹配表1065!Y:Y,匹配表1065!AA:AB)</f>
        <v>9</v>
      </c>
      <c r="L5970" s="89" t="str">
        <v>3个月以上</v>
      </c>
      <c r="M5970" s="89" t="s">
        <v>30</v>
      </c>
      <c r="N5970" s="109">
        <v>1</v>
      </c>
      <c r="O5970" s="93" t="str">
        <f>_xlfn.XLOOKUP(P5970,匹配表1065!U:U,匹配表1065!T:T)</f>
        <v>HO00024398</v>
      </c>
      <c r="P5970" s="94" t="s">
        <v>141</v>
      </c>
      <c r="Q5970" s="95" t="s">
        <v>298</v>
      </c>
      <c r="R5970" s="89" t="str">
        <f>_xlfn.XLOOKUP(Q5970,匹配表1065!L:L,匹配表1065!O:O)</f>
        <v>C</v>
      </c>
      <c r="S5970" s="93" t="str">
        <f>IFERROR(_xlfn.XLOOKUP(Q5970,匹配表1065!AI:AI,匹配表1065!AJ:AJ),"绿标")</f>
        <v>红标</v>
      </c>
      <c r="T5970" s="93" t="str" cm="1">
        <f t="array" ref="T5970:U5970">_xlfn.XLOOKUP(Q5970,匹配表1065!L:L,匹配表1065!M:N)</f>
        <v>眩晕</v>
      </c>
      <c r="U5970" s="94" t="str">
        <v>神经内科</v>
      </c>
      <c r="V5970" s="95" t="s">
        <v>100</v>
      </c>
      <c r="W5970" s="93">
        <f>_xlfn.XLOOKUP(M5970,匹配表1065!D:D,匹配表1065!F:F)*N5970</f>
        <v>12</v>
      </c>
    </row>
    <row r="5971" customHeight="1" spans="1:23">
      <c r="A5971" s="94" t="s">
        <v>877</v>
      </c>
      <c r="B5971" s="106">
        <v>46227</v>
      </c>
      <c r="C5971" s="91" t="str">
        <f t="shared" si="188"/>
        <v>7月第4周</v>
      </c>
      <c r="D5971" s="94" t="s">
        <v>937</v>
      </c>
      <c r="E5971" s="89" t="str">
        <f t="shared" si="189"/>
        <v>7月第4周--周5</v>
      </c>
      <c r="F5971" s="95" t="s">
        <v>27</v>
      </c>
      <c r="G5971" s="95" t="s">
        <v>136</v>
      </c>
      <c r="H5971" s="92" t="str">
        <f>_xlfn.XLOOKUP(O5971,匹配表1065!T:T,匹配表1065!W:W)</f>
        <v>青岛市</v>
      </c>
      <c r="I5971" s="89" t="str">
        <f>_xlfn.XLOOKUP(O5971,匹配表1065!T:T,匹配表1065!X:X)</f>
        <v>PME2033</v>
      </c>
      <c r="J5971" s="95" t="s">
        <v>137</v>
      </c>
      <c r="K5971" s="89" cm="1">
        <f ca="1" t="array" ref="K5971:L5971">_xlfn.XLOOKUP(J5971,匹配表1065!Y:Y,匹配表1065!AA:AB)</f>
        <v>10</v>
      </c>
      <c r="L5971" s="89" t="str">
        <v>3个月以上</v>
      </c>
      <c r="M5971" s="89" t="s">
        <v>55</v>
      </c>
      <c r="N5971" s="109">
        <v>1</v>
      </c>
      <c r="O5971" s="93" t="str">
        <f>_xlfn.XLOOKUP(P5971,匹配表1065!U:U,匹配表1065!T:T)</f>
        <v>HO00001481</v>
      </c>
      <c r="P5971" s="94" t="s">
        <v>246</v>
      </c>
      <c r="Q5971" s="95" t="s">
        <v>306</v>
      </c>
      <c r="R5971" s="89" t="str">
        <f>_xlfn.XLOOKUP(Q5971,匹配表1065!L:L,匹配表1065!O:O)</f>
        <v>A</v>
      </c>
      <c r="S5971" s="93" t="str">
        <f>IFERROR(_xlfn.XLOOKUP(Q5971,匹配表1065!AI:AI,匹配表1065!AJ:AJ),"绿标")</f>
        <v>红标</v>
      </c>
      <c r="T5971" s="93" t="str" cm="1">
        <f t="array" ref="T5971:U5971">_xlfn.XLOOKUP(Q5971,匹配表1065!L:L,匹配表1065!M:N)</f>
        <v>头痛</v>
      </c>
      <c r="U5971" s="94" t="str">
        <v>神经内科</v>
      </c>
      <c r="V5971" s="95" t="s">
        <v>33</v>
      </c>
      <c r="W5971" s="93">
        <f>_xlfn.XLOOKUP(M5971,匹配表1065!D:D,匹配表1065!F:F)*N5971</f>
        <v>8</v>
      </c>
    </row>
    <row r="5972" customHeight="1" spans="1:23">
      <c r="A5972" s="94" t="s">
        <v>877</v>
      </c>
      <c r="B5972" s="106">
        <v>46227</v>
      </c>
      <c r="C5972" s="91" t="str">
        <f t="shared" si="188"/>
        <v>7月第4周</v>
      </c>
      <c r="D5972" s="94" t="s">
        <v>937</v>
      </c>
      <c r="E5972" s="89" t="str">
        <f t="shared" si="189"/>
        <v>7月第4周--周5</v>
      </c>
      <c r="F5972" s="95" t="s">
        <v>27</v>
      </c>
      <c r="G5972" s="95" t="s">
        <v>136</v>
      </c>
      <c r="H5972" s="92" t="str">
        <f>_xlfn.XLOOKUP(O5972,匹配表1065!T:T,匹配表1065!W:W)</f>
        <v>青岛市</v>
      </c>
      <c r="I5972" s="89" t="str">
        <f>_xlfn.XLOOKUP(O5972,匹配表1065!T:T,匹配表1065!X:X)</f>
        <v>PME2035</v>
      </c>
      <c r="J5972" s="95" t="s">
        <v>150</v>
      </c>
      <c r="K5972" s="89" cm="1">
        <f ca="1" t="array" ref="K5972:L5972">_xlfn.XLOOKUP(J5972,匹配表1065!Y:Y,匹配表1065!AA:AB)</f>
        <v>8</v>
      </c>
      <c r="L5972" s="89" t="str">
        <v>3个月以上</v>
      </c>
      <c r="M5972" s="89" t="s">
        <v>30</v>
      </c>
      <c r="N5972" s="109">
        <v>1</v>
      </c>
      <c r="O5972" s="93" t="str">
        <f>_xlfn.XLOOKUP(P5972,匹配表1065!U:U,匹配表1065!T:T)</f>
        <v>HO00001476</v>
      </c>
      <c r="P5972" s="94" t="s">
        <v>151</v>
      </c>
      <c r="Q5972" s="95" t="s">
        <v>152</v>
      </c>
      <c r="R5972" s="89" t="str">
        <f>_xlfn.XLOOKUP(Q5972,匹配表1065!L:L,匹配表1065!O:O)</f>
        <v>C</v>
      </c>
      <c r="S5972" s="93" t="str">
        <f>IFERROR(_xlfn.XLOOKUP(Q5972,匹配表1065!AI:AI,匹配表1065!AJ:AJ),"绿标")</f>
        <v>红标</v>
      </c>
      <c r="T5972" s="93" t="str" cm="1">
        <f t="array" ref="T5972:U5972">_xlfn.XLOOKUP(Q5972,匹配表1065!L:L,匹配表1065!M:N)</f>
        <v>眩晕</v>
      </c>
      <c r="U5972" s="94" t="str">
        <v>神经内科</v>
      </c>
      <c r="V5972" s="95" t="s">
        <v>100</v>
      </c>
      <c r="W5972" s="93">
        <f>_xlfn.XLOOKUP(M5972,匹配表1065!D:D,匹配表1065!F:F)*N5972</f>
        <v>12</v>
      </c>
    </row>
    <row r="5973" customHeight="1" spans="1:23">
      <c r="A5973" s="94" t="s">
        <v>877</v>
      </c>
      <c r="B5973" s="106">
        <v>46227</v>
      </c>
      <c r="C5973" s="91" t="str">
        <f t="shared" si="188"/>
        <v>7月第4周</v>
      </c>
      <c r="D5973" s="94" t="s">
        <v>937</v>
      </c>
      <c r="E5973" s="89" t="str">
        <f t="shared" si="189"/>
        <v>7月第4周--周5</v>
      </c>
      <c r="F5973" s="95" t="s">
        <v>27</v>
      </c>
      <c r="G5973" s="95" t="s">
        <v>136</v>
      </c>
      <c r="H5973" s="92" t="str">
        <f>_xlfn.XLOOKUP(O5973,匹配表1065!T:T,匹配表1065!W:W)</f>
        <v>青岛市</v>
      </c>
      <c r="I5973" s="89" t="str">
        <f>_xlfn.XLOOKUP(O5973,匹配表1065!T:T,匹配表1065!X:X)</f>
        <v>PME2035</v>
      </c>
      <c r="J5973" s="95" t="s">
        <v>150</v>
      </c>
      <c r="K5973" s="89" cm="1">
        <f ca="1" t="array" ref="K5973:L5973">_xlfn.XLOOKUP(J5973,匹配表1065!Y:Y,匹配表1065!AA:AB)</f>
        <v>8</v>
      </c>
      <c r="L5973" s="89" t="str">
        <v>3个月以上</v>
      </c>
      <c r="M5973" s="89" t="s">
        <v>35</v>
      </c>
      <c r="N5973" s="109">
        <v>1</v>
      </c>
      <c r="O5973" s="93" t="str">
        <f>_xlfn.XLOOKUP(P5973,匹配表1065!U:U,匹配表1065!T:T)</f>
        <v>HO00001483</v>
      </c>
      <c r="P5973" s="94" t="s">
        <v>259</v>
      </c>
      <c r="Q5973" s="95" t="s">
        <v>437</v>
      </c>
      <c r="R5973" s="89" t="str">
        <f>_xlfn.XLOOKUP(Q5973,匹配表1065!L:L,匹配表1065!O:O)</f>
        <v>C</v>
      </c>
      <c r="S5973" s="93" t="str">
        <f>IFERROR(_xlfn.XLOOKUP(Q5973,匹配表1065!AI:AI,匹配表1065!AJ:AJ),"绿标")</f>
        <v>红标</v>
      </c>
      <c r="T5973" s="93" t="str" cm="1">
        <f t="array" ref="T5973:U5973">_xlfn.XLOOKUP(Q5973,匹配表1065!L:L,匹配表1065!M:N)</f>
        <v>眩晕</v>
      </c>
      <c r="U5973" s="94" t="str">
        <v>耳鼻喉科</v>
      </c>
      <c r="V5973" s="95" t="s">
        <v>100</v>
      </c>
      <c r="W5973" s="93">
        <f>_xlfn.XLOOKUP(M5973,匹配表1065!D:D,匹配表1065!F:F)*N5973</f>
        <v>4</v>
      </c>
    </row>
    <row r="5974" customHeight="1" spans="1:23">
      <c r="A5974" s="94" t="s">
        <v>877</v>
      </c>
      <c r="B5974" s="106">
        <v>46227</v>
      </c>
      <c r="C5974" s="91" t="str">
        <f t="shared" si="188"/>
        <v>7月第4周</v>
      </c>
      <c r="D5974" s="94" t="s">
        <v>937</v>
      </c>
      <c r="E5974" s="89" t="str">
        <f t="shared" si="189"/>
        <v>7月第4周--周5</v>
      </c>
      <c r="F5974" s="95" t="s">
        <v>27</v>
      </c>
      <c r="G5974" s="95" t="s">
        <v>136</v>
      </c>
      <c r="H5974" s="92" t="str">
        <f>_xlfn.XLOOKUP(O5974,匹配表1065!T:T,匹配表1065!W:W)</f>
        <v>青岛市</v>
      </c>
      <c r="I5974" s="89" t="str">
        <f>_xlfn.XLOOKUP(O5974,匹配表1065!T:T,匹配表1065!X:X)</f>
        <v>PME2035</v>
      </c>
      <c r="J5974" s="95" t="s">
        <v>150</v>
      </c>
      <c r="K5974" s="89" cm="1">
        <f ca="1" t="array" ref="K5974:L5974">_xlfn.XLOOKUP(J5974,匹配表1065!Y:Y,匹配表1065!AA:AB)</f>
        <v>8</v>
      </c>
      <c r="L5974" s="89" t="str">
        <v>3个月以上</v>
      </c>
      <c r="M5974" s="89" t="s">
        <v>35</v>
      </c>
      <c r="N5974" s="109">
        <v>1</v>
      </c>
      <c r="O5974" s="93" t="str">
        <f>_xlfn.XLOOKUP(P5974,匹配表1065!U:U,匹配表1065!T:T)</f>
        <v>HO00001483</v>
      </c>
      <c r="P5974" s="94" t="s">
        <v>259</v>
      </c>
      <c r="Q5974" s="95" t="s">
        <v>398</v>
      </c>
      <c r="R5974" s="89" t="str">
        <f>_xlfn.XLOOKUP(Q5974,匹配表1065!L:L,匹配表1065!O:O)</f>
        <v>C</v>
      </c>
      <c r="S5974" s="93" t="str">
        <f>IFERROR(_xlfn.XLOOKUP(Q5974,匹配表1065!AI:AI,匹配表1065!AJ:AJ),"绿标")</f>
        <v>绿标</v>
      </c>
      <c r="T5974" s="93" t="str" cm="1">
        <f t="array" ref="T5974:U5974">_xlfn.XLOOKUP(Q5974,匹配表1065!L:L,匹配表1065!M:N)</f>
        <v>眩晕</v>
      </c>
      <c r="U5974" s="94" t="str">
        <v>耳鼻喉科</v>
      </c>
      <c r="V5974" s="95" t="s">
        <v>100</v>
      </c>
      <c r="W5974" s="93">
        <f>_xlfn.XLOOKUP(M5974,匹配表1065!D:D,匹配表1065!F:F)*N5974</f>
        <v>4</v>
      </c>
    </row>
    <row r="5975" customHeight="1" spans="1:23">
      <c r="A5975" s="94" t="s">
        <v>877</v>
      </c>
      <c r="B5975" s="106">
        <v>46227</v>
      </c>
      <c r="C5975" s="91" t="str">
        <f t="shared" si="188"/>
        <v>7月第4周</v>
      </c>
      <c r="D5975" s="94" t="s">
        <v>937</v>
      </c>
      <c r="E5975" s="89" t="str">
        <f t="shared" si="189"/>
        <v>7月第4周--周5</v>
      </c>
      <c r="F5975" s="95" t="s">
        <v>27</v>
      </c>
      <c r="G5975" s="95" t="s">
        <v>136</v>
      </c>
      <c r="H5975" s="92" t="str">
        <f>_xlfn.XLOOKUP(O5975,匹配表1065!T:T,匹配表1065!W:W)</f>
        <v>青岛市</v>
      </c>
      <c r="I5975" s="89" t="str">
        <f>_xlfn.XLOOKUP(O5975,匹配表1065!T:T,匹配表1065!X:X)</f>
        <v>PME2035</v>
      </c>
      <c r="J5975" s="95" t="s">
        <v>150</v>
      </c>
      <c r="K5975" s="89" cm="1">
        <f ca="1" t="array" ref="K5975:L5975">_xlfn.XLOOKUP(J5975,匹配表1065!Y:Y,匹配表1065!AA:AB)</f>
        <v>8</v>
      </c>
      <c r="L5975" s="89" t="str">
        <v>3个月以上</v>
      </c>
      <c r="M5975" s="89" t="s">
        <v>55</v>
      </c>
      <c r="N5975" s="109">
        <v>1</v>
      </c>
      <c r="O5975" s="93" t="str">
        <f>_xlfn.XLOOKUP(P5975,匹配表1065!U:U,匹配表1065!T:T)</f>
        <v>HO00001477</v>
      </c>
      <c r="P5975" s="94" t="s">
        <v>153</v>
      </c>
      <c r="Q5975" s="95" t="s">
        <v>500</v>
      </c>
      <c r="R5975" s="89" t="str">
        <f>_xlfn.XLOOKUP(Q5975,匹配表1065!L:L,匹配表1065!O:O)</f>
        <v>A</v>
      </c>
      <c r="S5975" s="93" t="str">
        <f>IFERROR(_xlfn.XLOOKUP(Q5975,匹配表1065!AI:AI,匹配表1065!AJ:AJ),"绿标")</f>
        <v>红标</v>
      </c>
      <c r="T5975" s="93" t="str" cm="1">
        <f t="array" ref="T5975:U5975">_xlfn.XLOOKUP(Q5975,匹配表1065!L:L,匹配表1065!M:N)</f>
        <v>头痛</v>
      </c>
      <c r="U5975" s="94" t="str">
        <v>神经内科</v>
      </c>
      <c r="V5975" s="95" t="s">
        <v>33</v>
      </c>
      <c r="W5975" s="93">
        <f>_xlfn.XLOOKUP(M5975,匹配表1065!D:D,匹配表1065!F:F)*N5975</f>
        <v>8</v>
      </c>
    </row>
    <row r="5976" customHeight="1" spans="1:23">
      <c r="A5976" s="94" t="s">
        <v>877</v>
      </c>
      <c r="B5976" s="106">
        <v>46227</v>
      </c>
      <c r="C5976" s="91" t="str">
        <f t="shared" si="188"/>
        <v>7月第4周</v>
      </c>
      <c r="D5976" s="94" t="s">
        <v>937</v>
      </c>
      <c r="E5976" s="89" t="str">
        <f t="shared" si="189"/>
        <v>7月第4周--周5</v>
      </c>
      <c r="F5976" s="95" t="s">
        <v>27</v>
      </c>
      <c r="G5976" s="95" t="s">
        <v>136</v>
      </c>
      <c r="H5976" s="92" t="str">
        <f>_xlfn.XLOOKUP(O5976,匹配表1065!T:T,匹配表1065!W:W)</f>
        <v>青岛市</v>
      </c>
      <c r="I5976" s="89" t="str">
        <f>_xlfn.XLOOKUP(O5976,匹配表1065!T:T,匹配表1065!X:X)</f>
        <v>PME2031</v>
      </c>
      <c r="J5976" s="95" t="s">
        <v>155</v>
      </c>
      <c r="K5976" s="89" cm="1">
        <f ca="1" t="array" ref="K5976:L5976">_xlfn.XLOOKUP(J5976,匹配表1065!Y:Y,匹配表1065!AA:AB)</f>
        <v>31</v>
      </c>
      <c r="L5976" s="89" t="str">
        <v>3个月以上</v>
      </c>
      <c r="M5976" s="89" t="s">
        <v>30</v>
      </c>
      <c r="N5976" s="109">
        <v>1</v>
      </c>
      <c r="O5976" s="93" t="str">
        <f>_xlfn.XLOOKUP(P5976,匹配表1065!U:U,匹配表1065!T:T)</f>
        <v>HO00001478</v>
      </c>
      <c r="P5976" s="94" t="s">
        <v>156</v>
      </c>
      <c r="Q5976" s="95" t="s">
        <v>300</v>
      </c>
      <c r="R5976" s="89" t="str">
        <f>_xlfn.XLOOKUP(Q5976,匹配表1065!L:L,匹配表1065!O:O)</f>
        <v>C</v>
      </c>
      <c r="S5976" s="93" t="str">
        <f>IFERROR(_xlfn.XLOOKUP(Q5976,匹配表1065!AI:AI,匹配表1065!AJ:AJ),"绿标")</f>
        <v>红标</v>
      </c>
      <c r="T5976" s="93" t="str" cm="1">
        <f t="array" ref="T5976:U5976">_xlfn.XLOOKUP(Q5976,匹配表1065!L:L,匹配表1065!M:N)</f>
        <v>眩晕</v>
      </c>
      <c r="U5976" s="94" t="str">
        <v>神经内科</v>
      </c>
      <c r="V5976" s="95" t="s">
        <v>67</v>
      </c>
      <c r="W5976" s="93">
        <f>_xlfn.XLOOKUP(M5976,匹配表1065!D:D,匹配表1065!F:F)*N5976</f>
        <v>12</v>
      </c>
    </row>
    <row r="5977" customHeight="1" spans="1:23">
      <c r="A5977" s="94" t="s">
        <v>877</v>
      </c>
      <c r="B5977" s="106">
        <v>46227</v>
      </c>
      <c r="C5977" s="91" t="str">
        <f t="shared" si="188"/>
        <v>7月第4周</v>
      </c>
      <c r="D5977" s="94" t="s">
        <v>937</v>
      </c>
      <c r="E5977" s="89" t="str">
        <f t="shared" si="189"/>
        <v>7月第4周--周5</v>
      </c>
      <c r="F5977" s="95" t="s">
        <v>27</v>
      </c>
      <c r="G5977" s="95" t="s">
        <v>136</v>
      </c>
      <c r="H5977" s="92" t="str">
        <f>_xlfn.XLOOKUP(O5977,匹配表1065!T:T,匹配表1065!W:W)</f>
        <v>青岛市</v>
      </c>
      <c r="I5977" s="89" t="str">
        <f>_xlfn.XLOOKUP(O5977,匹配表1065!T:T,匹配表1065!X:X)</f>
        <v>PME2031</v>
      </c>
      <c r="J5977" s="95" t="s">
        <v>155</v>
      </c>
      <c r="K5977" s="89" cm="1">
        <f ca="1" t="array" ref="K5977:L5977">_xlfn.XLOOKUP(J5977,匹配表1065!Y:Y,匹配表1065!AA:AB)</f>
        <v>31</v>
      </c>
      <c r="L5977" s="89" t="str">
        <v>3个月以上</v>
      </c>
      <c r="M5977" s="89" t="s">
        <v>35</v>
      </c>
      <c r="N5977" s="109">
        <v>1</v>
      </c>
      <c r="O5977" s="93" t="str">
        <f>_xlfn.XLOOKUP(P5977,匹配表1065!U:U,匹配表1065!T:T)</f>
        <v>HO00001485</v>
      </c>
      <c r="P5977" s="94" t="s">
        <v>253</v>
      </c>
      <c r="Q5977" s="95" t="s">
        <v>254</v>
      </c>
      <c r="R5977" s="89" t="str">
        <f>_xlfn.XLOOKUP(Q5977,匹配表1065!L:L,匹配表1065!O:O)</f>
        <v>B</v>
      </c>
      <c r="S5977" s="93" t="str">
        <f>IFERROR(_xlfn.XLOOKUP(Q5977,匹配表1065!AI:AI,匹配表1065!AJ:AJ),"绿标")</f>
        <v>红标</v>
      </c>
      <c r="T5977" s="93" t="str" cm="1">
        <f t="array" ref="T5977:U5977">_xlfn.XLOOKUP(Q5977,匹配表1065!L:L,匹配表1065!M:N)</f>
        <v>脑血管</v>
      </c>
      <c r="U5977" s="94" t="str">
        <v>神经内科</v>
      </c>
      <c r="V5977" s="95" t="s">
        <v>58</v>
      </c>
      <c r="W5977" s="93">
        <f>_xlfn.XLOOKUP(M5977,匹配表1065!D:D,匹配表1065!F:F)*N5977</f>
        <v>4</v>
      </c>
    </row>
    <row r="5978" customHeight="1" spans="1:23">
      <c r="A5978" s="94" t="s">
        <v>877</v>
      </c>
      <c r="B5978" s="106">
        <v>46227</v>
      </c>
      <c r="C5978" s="91" t="str">
        <f t="shared" si="188"/>
        <v>7月第4周</v>
      </c>
      <c r="D5978" s="94" t="s">
        <v>937</v>
      </c>
      <c r="E5978" s="89" t="str">
        <f t="shared" si="189"/>
        <v>7月第4周--周5</v>
      </c>
      <c r="F5978" s="95" t="s">
        <v>27</v>
      </c>
      <c r="G5978" s="95" t="s">
        <v>136</v>
      </c>
      <c r="H5978" s="92" t="str">
        <f>_xlfn.XLOOKUP(O5978,匹配表1065!T:T,匹配表1065!W:W)</f>
        <v>青岛市</v>
      </c>
      <c r="I5978" s="89" t="str">
        <f>_xlfn.XLOOKUP(O5978,匹配表1065!T:T,匹配表1065!X:X)</f>
        <v>PME2031</v>
      </c>
      <c r="J5978" s="95" t="s">
        <v>155</v>
      </c>
      <c r="K5978" s="89" cm="1">
        <f ca="1" t="array" ref="K5978:L5978">_xlfn.XLOOKUP(J5978,匹配表1065!Y:Y,匹配表1065!AA:AB)</f>
        <v>31</v>
      </c>
      <c r="L5978" s="89" t="str">
        <v>3个月以上</v>
      </c>
      <c r="M5978" s="89" t="s">
        <v>30</v>
      </c>
      <c r="N5978" s="109">
        <v>1</v>
      </c>
      <c r="O5978" s="93" t="str">
        <f>_xlfn.XLOOKUP(P5978,匹配表1065!U:U,匹配表1065!T:T)</f>
        <v>HO00072793</v>
      </c>
      <c r="P5978" s="94" t="s">
        <v>159</v>
      </c>
      <c r="Q5978" s="95" t="s">
        <v>160</v>
      </c>
      <c r="R5978" s="89" t="str">
        <f>_xlfn.XLOOKUP(Q5978,匹配表1065!L:L,匹配表1065!O:O)</f>
        <v>A</v>
      </c>
      <c r="S5978" s="93" t="str">
        <f>IFERROR(_xlfn.XLOOKUP(Q5978,匹配表1065!AI:AI,匹配表1065!AJ:AJ),"绿标")</f>
        <v>红标</v>
      </c>
      <c r="T5978" s="93" t="str" cm="1">
        <f t="array" ref="T5978:U5978">_xlfn.XLOOKUP(Q5978,匹配表1065!L:L,匹配表1065!M:N)</f>
        <v>头痛</v>
      </c>
      <c r="U5978" s="94" t="str">
        <v>神经内科</v>
      </c>
      <c r="V5978" s="95" t="s">
        <v>67</v>
      </c>
      <c r="W5978" s="93">
        <f>_xlfn.XLOOKUP(M5978,匹配表1065!D:D,匹配表1065!F:F)*N5978</f>
        <v>12</v>
      </c>
    </row>
    <row r="5979" customHeight="1" spans="1:23">
      <c r="A5979" s="94" t="s">
        <v>877</v>
      </c>
      <c r="B5979" s="106">
        <v>46227</v>
      </c>
      <c r="C5979" s="91" t="str">
        <f t="shared" si="188"/>
        <v>7月第4周</v>
      </c>
      <c r="D5979" s="94" t="s">
        <v>937</v>
      </c>
      <c r="E5979" s="89" t="str">
        <f t="shared" si="189"/>
        <v>7月第4周--周5</v>
      </c>
      <c r="F5979" s="95" t="s">
        <v>27</v>
      </c>
      <c r="G5979" s="95" t="s">
        <v>136</v>
      </c>
      <c r="H5979" s="92" t="str">
        <f>_xlfn.XLOOKUP(O5979,匹配表1065!T:T,匹配表1065!W:W)</f>
        <v>烟台市</v>
      </c>
      <c r="I5979" s="89" t="str">
        <f>_xlfn.XLOOKUP(O5979,匹配表1065!T:T,匹配表1065!X:X)</f>
        <v>PME2034</v>
      </c>
      <c r="J5979" s="95" t="s">
        <v>501</v>
      </c>
      <c r="K5979" s="89" cm="1">
        <f ca="1" t="array" ref="K5979:L5979">_xlfn.XLOOKUP(J5979,匹配表1065!Y:Y,匹配表1065!AA:AB)</f>
        <v>4</v>
      </c>
      <c r="L5979" s="89" t="str">
        <v>3个月以上</v>
      </c>
      <c r="M5979" s="89" t="s">
        <v>55</v>
      </c>
      <c r="N5979" s="109">
        <v>1</v>
      </c>
      <c r="O5979" s="93" t="str">
        <f>_xlfn.XLOOKUP(P5979,匹配表1065!U:U,匹配表1065!T:T)</f>
        <v>HO00001522</v>
      </c>
      <c r="P5979" s="94" t="s">
        <v>502</v>
      </c>
      <c r="Q5979" s="95" t="s">
        <v>503</v>
      </c>
      <c r="R5979" s="89" t="str">
        <f>_xlfn.XLOOKUP(Q5979,匹配表1065!L:L,匹配表1065!O:O)</f>
        <v>A</v>
      </c>
      <c r="S5979" s="93" t="str">
        <f>IFERROR(_xlfn.XLOOKUP(Q5979,匹配表1065!AI:AI,匹配表1065!AJ:AJ),"绿标")</f>
        <v>绿标</v>
      </c>
      <c r="T5979" s="93" t="str" cm="1">
        <f t="array" ref="T5979:U5979">_xlfn.XLOOKUP(Q5979,匹配表1065!L:L,匹配表1065!M:N)</f>
        <v>头痛</v>
      </c>
      <c r="U5979" s="94" t="str">
        <v>神经内科</v>
      </c>
      <c r="V5979" s="95" t="s">
        <v>42</v>
      </c>
      <c r="W5979" s="93">
        <f>_xlfn.XLOOKUP(M5979,匹配表1065!D:D,匹配表1065!F:F)*N5979</f>
        <v>8</v>
      </c>
    </row>
    <row r="5980" customHeight="1" spans="1:23">
      <c r="A5980" s="94" t="s">
        <v>877</v>
      </c>
      <c r="B5980" s="106">
        <v>46227</v>
      </c>
      <c r="C5980" s="91" t="str">
        <f t="shared" si="188"/>
        <v>7月第4周</v>
      </c>
      <c r="D5980" s="94" t="s">
        <v>937</v>
      </c>
      <c r="E5980" s="89" t="str">
        <f t="shared" si="189"/>
        <v>7月第4周--周5</v>
      </c>
      <c r="F5980" s="95" t="s">
        <v>27</v>
      </c>
      <c r="G5980" s="95" t="s">
        <v>167</v>
      </c>
      <c r="H5980" s="92" t="str">
        <f>_xlfn.XLOOKUP(O5980,匹配表1065!T:T,匹配表1065!W:W)</f>
        <v>苏州市</v>
      </c>
      <c r="I5980" s="89" t="str">
        <f>_xlfn.XLOOKUP(O5980,匹配表1065!T:T,匹配表1065!X:X)</f>
        <v>PME2011</v>
      </c>
      <c r="J5980" s="95" t="s">
        <v>852</v>
      </c>
      <c r="K5980" s="89" t="e" cm="1">
        <f ca="1" t="array" ref="K5980">_xlfn.XLOOKUP(J5980,匹配表1065!Y:Y,匹配表1065!AA:AB)</f>
        <v>#N/A</v>
      </c>
      <c r="L5980" s="89"/>
      <c r="M5980" s="89" t="s">
        <v>35</v>
      </c>
      <c r="N5980" s="109">
        <v>1</v>
      </c>
      <c r="O5980" s="93" t="str">
        <f>_xlfn.XLOOKUP(P5980,匹配表1065!U:U,匹配表1065!T:T)</f>
        <v>HO00307823</v>
      </c>
      <c r="P5980" s="94" t="s">
        <v>169</v>
      </c>
      <c r="Q5980" s="95" t="s">
        <v>438</v>
      </c>
      <c r="R5980" s="89" t="str">
        <f>_xlfn.XLOOKUP(Q5980,匹配表1065!L:L,匹配表1065!O:O)</f>
        <v>A</v>
      </c>
      <c r="S5980" s="93" t="str">
        <f>IFERROR(_xlfn.XLOOKUP(Q5980,匹配表1065!AI:AI,匹配表1065!AJ:AJ),"绿标")</f>
        <v>红标</v>
      </c>
      <c r="T5980" s="93" t="str" cm="1">
        <f t="array" ref="T5980:U5980">_xlfn.XLOOKUP(Q5980,匹配表1065!L:L,匹配表1065!M:N)</f>
        <v>头痛</v>
      </c>
      <c r="U5980" s="94" t="str">
        <v>神经内科</v>
      </c>
      <c r="V5980" s="95" t="s">
        <v>33</v>
      </c>
      <c r="W5980" s="93">
        <f>_xlfn.XLOOKUP(M5980,匹配表1065!D:D,匹配表1065!F:F)*N5980</f>
        <v>4</v>
      </c>
    </row>
    <row r="5981" customHeight="1" spans="1:23">
      <c r="A5981" s="94" t="s">
        <v>877</v>
      </c>
      <c r="B5981" s="106">
        <v>46229</v>
      </c>
      <c r="C5981" s="91" t="str">
        <f t="shared" si="188"/>
        <v>7月第4周</v>
      </c>
      <c r="D5981" s="94" t="s">
        <v>943</v>
      </c>
      <c r="E5981" s="89" t="str">
        <f t="shared" si="189"/>
        <v>7月第5周--周7</v>
      </c>
      <c r="F5981" s="95" t="s">
        <v>27</v>
      </c>
      <c r="G5981" s="95" t="s">
        <v>104</v>
      </c>
      <c r="H5981" s="92" t="str">
        <f>_xlfn.XLOOKUP(O5981,匹配表1065!T:T,匹配表1065!W:W)</f>
        <v>济南市</v>
      </c>
      <c r="I5981" s="89" t="str">
        <f>_xlfn.XLOOKUP(O5981,匹配表1065!T:T,匹配表1065!X:X)</f>
        <v>PME2024</v>
      </c>
      <c r="J5981" s="109" t="s">
        <v>927</v>
      </c>
      <c r="K5981" s="89" t="e" cm="1">
        <f ca="1" t="array" ref="K5981">_xlfn.XLOOKUP(J5981,匹配表1065!Y:Y,匹配表1065!AA:AB)</f>
        <v>#N/A</v>
      </c>
      <c r="L5981" s="89"/>
      <c r="M5981" s="89" t="s">
        <v>133</v>
      </c>
      <c r="N5981" s="109">
        <v>2</v>
      </c>
      <c r="O5981" s="93" t="str">
        <f>_xlfn.XLOOKUP(P5981,匹配表1065!U:U,匹配表1065!T:T)</f>
        <v>HO00001404</v>
      </c>
      <c r="P5981" s="94" t="s">
        <v>126</v>
      </c>
      <c r="Q5981" s="95" t="s">
        <v>233</v>
      </c>
      <c r="R5981" s="89" t="str">
        <f>_xlfn.XLOOKUP(Q5981,匹配表1065!L:L,匹配表1065!O:O)</f>
        <v>B</v>
      </c>
      <c r="S5981" s="93" t="str">
        <f>IFERROR(_xlfn.XLOOKUP(Q5981,匹配表1065!AI:AI,匹配表1065!AJ:AJ),"绿标")</f>
        <v>红标</v>
      </c>
      <c r="T5981" s="93" t="str" cm="1">
        <f t="array" ref="T5981:U5981">_xlfn.XLOOKUP(Q5981,匹配表1065!L:L,匹配表1065!M:N)</f>
        <v>脑血管</v>
      </c>
      <c r="U5981" s="94" t="str">
        <v>神经内科</v>
      </c>
      <c r="V5981" s="95" t="s">
        <v>33</v>
      </c>
      <c r="W5981" s="93">
        <f>_xlfn.XLOOKUP(M5981,匹配表1065!D:D,匹配表1065!F:F)*N5981</f>
        <v>2</v>
      </c>
    </row>
    <row r="5982" customHeight="1" spans="1:23">
      <c r="A5982" s="94" t="s">
        <v>877</v>
      </c>
      <c r="B5982" s="106">
        <v>46229</v>
      </c>
      <c r="C5982" s="91" t="str">
        <f t="shared" si="188"/>
        <v>7月第4周</v>
      </c>
      <c r="D5982" s="94" t="s">
        <v>943</v>
      </c>
      <c r="E5982" s="89" t="str">
        <f t="shared" si="189"/>
        <v>7月第5周--周7</v>
      </c>
      <c r="F5982" s="95" t="s">
        <v>27</v>
      </c>
      <c r="G5982" s="95" t="s">
        <v>104</v>
      </c>
      <c r="H5982" s="92" t="str">
        <f>_xlfn.XLOOKUP(O5982,匹配表1065!T:T,匹配表1065!W:W)</f>
        <v>济南市</v>
      </c>
      <c r="I5982" s="89" t="str">
        <f>_xlfn.XLOOKUP(O5982,匹配表1065!T:T,匹配表1065!X:X)</f>
        <v>PME2024</v>
      </c>
      <c r="J5982" s="109" t="s">
        <v>927</v>
      </c>
      <c r="K5982" s="89" t="e" cm="1">
        <f ca="1" t="array" ref="K5982">_xlfn.XLOOKUP(J5982,匹配表1065!Y:Y,匹配表1065!AA:AB)</f>
        <v>#N/A</v>
      </c>
      <c r="L5982" s="89"/>
      <c r="M5982" s="89" t="s">
        <v>35</v>
      </c>
      <c r="N5982" s="109">
        <v>1</v>
      </c>
      <c r="O5982" s="93" t="str">
        <f>_xlfn.XLOOKUP(P5982,匹配表1065!U:U,匹配表1065!T:T)</f>
        <v>HO00001404</v>
      </c>
      <c r="P5982" s="94" t="s">
        <v>126</v>
      </c>
      <c r="Q5982" s="95" t="s">
        <v>233</v>
      </c>
      <c r="R5982" s="89" t="str">
        <f>_xlfn.XLOOKUP(Q5982,匹配表1065!L:L,匹配表1065!O:O)</f>
        <v>B</v>
      </c>
      <c r="S5982" s="93" t="str">
        <f>IFERROR(_xlfn.XLOOKUP(Q5982,匹配表1065!AI:AI,匹配表1065!AJ:AJ),"绿标")</f>
        <v>红标</v>
      </c>
      <c r="T5982" s="93" t="str" cm="1">
        <f t="array" ref="T5982:U5982">_xlfn.XLOOKUP(Q5982,匹配表1065!L:L,匹配表1065!M:N)</f>
        <v>脑血管</v>
      </c>
      <c r="U5982" s="94" t="str">
        <v>神经内科</v>
      </c>
      <c r="V5982" s="95" t="s">
        <v>58</v>
      </c>
      <c r="W5982" s="93">
        <f>_xlfn.XLOOKUP(M5982,匹配表1065!D:D,匹配表1065!F:F)*N5982</f>
        <v>4</v>
      </c>
    </row>
    <row r="5983" customHeight="1" spans="1:23">
      <c r="A5983" s="94" t="s">
        <v>877</v>
      </c>
      <c r="B5983" s="106">
        <v>46229</v>
      </c>
      <c r="C5983" s="91" t="str">
        <f t="shared" si="188"/>
        <v>7月第4周</v>
      </c>
      <c r="D5983" s="94" t="s">
        <v>943</v>
      </c>
      <c r="E5983" s="89" t="str">
        <f t="shared" si="189"/>
        <v>7月第5周--周7</v>
      </c>
      <c r="F5983" s="95" t="s">
        <v>27</v>
      </c>
      <c r="G5983" s="95" t="s">
        <v>104</v>
      </c>
      <c r="H5983" s="92" t="str">
        <f>_xlfn.XLOOKUP(O5983,匹配表1065!T:T,匹配表1065!W:W)</f>
        <v>聊城市</v>
      </c>
      <c r="I5983" s="89" t="str">
        <f>_xlfn.XLOOKUP(O5983,匹配表1065!T:T,匹配表1065!X:X)</f>
        <v>PME2046</v>
      </c>
      <c r="J5983" s="95" t="s">
        <v>108</v>
      </c>
      <c r="K5983" s="89" cm="1">
        <f ca="1" t="array" ref="K5983:L5983">_xlfn.XLOOKUP(J5983,匹配表1065!Y:Y,匹配表1065!AA:AB)</f>
        <v>8</v>
      </c>
      <c r="L5983" s="89" t="str">
        <v>3个月以上</v>
      </c>
      <c r="M5983" s="89" t="s">
        <v>35</v>
      </c>
      <c r="N5983" s="109">
        <v>1</v>
      </c>
      <c r="O5983" s="93" t="str">
        <f>_xlfn.XLOOKUP(P5983,匹配表1065!U:U,匹配表1065!T:T)</f>
        <v>HO00001415</v>
      </c>
      <c r="P5983" s="94" t="s">
        <v>109</v>
      </c>
      <c r="Q5983" s="95" t="s">
        <v>110</v>
      </c>
      <c r="R5983" s="89" t="str">
        <f>_xlfn.XLOOKUP(Q5983,匹配表1065!L:L,匹配表1065!O:O)</f>
        <v>B</v>
      </c>
      <c r="S5983" s="93" t="str">
        <f>IFERROR(_xlfn.XLOOKUP(Q5983,匹配表1065!AI:AI,匹配表1065!AJ:AJ),"绿标")</f>
        <v>绿标</v>
      </c>
      <c r="T5983" s="93" t="str" cm="1">
        <f t="array" ref="T5983:U5983">_xlfn.XLOOKUP(Q5983,匹配表1065!L:L,匹配表1065!M:N)</f>
        <v>脑血管</v>
      </c>
      <c r="U5983" s="94" t="str">
        <v>神经内科</v>
      </c>
      <c r="V5983" s="95" t="s">
        <v>33</v>
      </c>
      <c r="W5983" s="93">
        <f>_xlfn.XLOOKUP(M5983,匹配表1065!D:D,匹配表1065!F:F)*N5983</f>
        <v>4</v>
      </c>
    </row>
    <row r="5984" customHeight="1" spans="1:23">
      <c r="A5984" s="94" t="s">
        <v>877</v>
      </c>
      <c r="B5984" s="106">
        <v>46229</v>
      </c>
      <c r="C5984" s="91" t="str">
        <f t="shared" si="188"/>
        <v>7月第4周</v>
      </c>
      <c r="D5984" s="94" t="s">
        <v>943</v>
      </c>
      <c r="E5984" s="89" t="str">
        <f t="shared" si="189"/>
        <v>7月第5周--周7</v>
      </c>
      <c r="F5984" s="95" t="s">
        <v>27</v>
      </c>
      <c r="G5984" s="95" t="s">
        <v>104</v>
      </c>
      <c r="H5984" s="92" t="str">
        <f>_xlfn.XLOOKUP(O5984,匹配表1065!T:T,匹配表1065!W:W)</f>
        <v>济南市</v>
      </c>
      <c r="I5984" s="89" t="str">
        <f>_xlfn.XLOOKUP(O5984,匹配表1065!T:T,匹配表1065!X:X)</f>
        <v>PME2025</v>
      </c>
      <c r="J5984" s="95" t="s">
        <v>128</v>
      </c>
      <c r="K5984" s="89" cm="1">
        <f ca="1" t="array" ref="K5984:L5984">_xlfn.XLOOKUP(J5984,匹配表1065!Y:Y,匹配表1065!AA:AB)</f>
        <v>13</v>
      </c>
      <c r="L5984" s="89" t="str">
        <v>3个月以上</v>
      </c>
      <c r="M5984" s="89" t="s">
        <v>35</v>
      </c>
      <c r="N5984" s="109">
        <v>1</v>
      </c>
      <c r="O5984" s="93" t="str">
        <f>_xlfn.XLOOKUP(P5984,匹配表1065!U:U,匹配表1065!T:T)</f>
        <v>HO00001400</v>
      </c>
      <c r="P5984" s="94" t="s">
        <v>112</v>
      </c>
      <c r="Q5984" s="95" t="s">
        <v>556</v>
      </c>
      <c r="R5984" s="89" t="str">
        <f>_xlfn.XLOOKUP(Q5984,匹配表1065!L:L,匹配表1065!O:O)</f>
        <v>D</v>
      </c>
      <c r="S5984" s="93" t="str">
        <f>IFERROR(_xlfn.XLOOKUP(Q5984,匹配表1065!AI:AI,匹配表1065!AJ:AJ),"绿标")</f>
        <v>绿标</v>
      </c>
      <c r="T5984" s="93" t="str" cm="1">
        <f t="array" ref="T5984:U5984">_xlfn.XLOOKUP(Q5984,匹配表1065!L:L,匹配表1065!M:N)</f>
        <v>抑郁焦虑</v>
      </c>
      <c r="U5984" s="94" t="str">
        <v>精神心理科</v>
      </c>
      <c r="V5984" s="95" t="s">
        <v>70</v>
      </c>
      <c r="W5984" s="93">
        <f>_xlfn.XLOOKUP(M5984,匹配表1065!D:D,匹配表1065!F:F)*N5984</f>
        <v>4</v>
      </c>
    </row>
    <row r="5985" customHeight="1" spans="1:23">
      <c r="A5985" s="94" t="s">
        <v>877</v>
      </c>
      <c r="B5985" s="106">
        <v>46229</v>
      </c>
      <c r="C5985" s="91" t="str">
        <f t="shared" si="188"/>
        <v>7月第4周</v>
      </c>
      <c r="D5985" s="94" t="s">
        <v>943</v>
      </c>
      <c r="E5985" s="89" t="str">
        <f t="shared" si="189"/>
        <v>7月第5周--周7</v>
      </c>
      <c r="F5985" s="95" t="s">
        <v>27</v>
      </c>
      <c r="G5985" s="95" t="s">
        <v>104</v>
      </c>
      <c r="H5985" s="92" t="str">
        <f>_xlfn.XLOOKUP(O5985,匹配表1065!T:T,匹配表1065!W:W)</f>
        <v>济南市</v>
      </c>
      <c r="I5985" s="89" t="str">
        <f>_xlfn.XLOOKUP(O5985,匹配表1065!T:T,匹配表1065!X:X)</f>
        <v>PME2025</v>
      </c>
      <c r="J5985" s="95" t="s">
        <v>111</v>
      </c>
      <c r="K5985" s="89" cm="1">
        <f ca="1" t="array" ref="K5985:L5985">_xlfn.XLOOKUP(J5985,匹配表1065!Y:Y,匹配表1065!AA:AB)</f>
        <v>30</v>
      </c>
      <c r="L5985" s="89" t="str">
        <v>3个月以上</v>
      </c>
      <c r="M5985" s="89" t="s">
        <v>55</v>
      </c>
      <c r="N5985" s="109">
        <v>1</v>
      </c>
      <c r="O5985" s="93" t="str">
        <f>_xlfn.XLOOKUP(P5985,匹配表1065!U:U,匹配表1065!T:T)</f>
        <v>HO00001400</v>
      </c>
      <c r="P5985" s="94" t="s">
        <v>112</v>
      </c>
      <c r="Q5985" s="95" t="s">
        <v>115</v>
      </c>
      <c r="R5985" s="89" t="str">
        <f>_xlfn.XLOOKUP(Q5985,匹配表1065!L:L,匹配表1065!O:O)</f>
        <v>B</v>
      </c>
      <c r="S5985" s="93" t="str">
        <f>IFERROR(_xlfn.XLOOKUP(Q5985,匹配表1065!AI:AI,匹配表1065!AJ:AJ),"绿标")</f>
        <v>绿标</v>
      </c>
      <c r="T5985" s="93" t="str" cm="1">
        <f t="array" ref="T5985:U5985">_xlfn.XLOOKUP(Q5985,匹配表1065!L:L,匹配表1065!M:N)</f>
        <v>癫痫</v>
      </c>
      <c r="U5985" s="94" t="str">
        <v>神经内科</v>
      </c>
      <c r="V5985" s="95" t="s">
        <v>33</v>
      </c>
      <c r="W5985" s="93">
        <f>_xlfn.XLOOKUP(M5985,匹配表1065!D:D,匹配表1065!F:F)*N5985</f>
        <v>8</v>
      </c>
    </row>
    <row r="5986" customHeight="1" spans="1:23">
      <c r="A5986" s="94" t="s">
        <v>877</v>
      </c>
      <c r="B5986" s="106">
        <v>46229</v>
      </c>
      <c r="C5986" s="91" t="str">
        <f t="shared" si="188"/>
        <v>7月第4周</v>
      </c>
      <c r="D5986" s="94" t="s">
        <v>943</v>
      </c>
      <c r="E5986" s="89" t="str">
        <f t="shared" si="189"/>
        <v>7月第5周--周7</v>
      </c>
      <c r="F5986" s="95" t="s">
        <v>27</v>
      </c>
      <c r="G5986" s="92" t="s">
        <v>92</v>
      </c>
      <c r="H5986" s="92" t="str">
        <f>_xlfn.XLOOKUP(O5986,匹配表1065!T:T,匹配表1065!W:W)</f>
        <v>安庆市</v>
      </c>
      <c r="I5986" s="89" t="str">
        <f>_xlfn.XLOOKUP(O5986,匹配表1065!T:T,匹配表1065!X:X)</f>
        <v>PME2003</v>
      </c>
      <c r="J5986" s="95" t="s">
        <v>101</v>
      </c>
      <c r="K5986" s="89" cm="1">
        <f ca="1" t="array" ref="K5986:L5986">_xlfn.XLOOKUP(J5986,匹配表1065!Y:Y,匹配表1065!AA:AB)</f>
        <v>1</v>
      </c>
      <c r="L5986" s="89" t="str">
        <v>3个月以内</v>
      </c>
      <c r="M5986" s="89" t="s">
        <v>35</v>
      </c>
      <c r="N5986" s="109">
        <v>1</v>
      </c>
      <c r="O5986" s="93" t="str">
        <f>_xlfn.XLOOKUP(P5986,匹配表1065!U:U,匹配表1065!T:T)</f>
        <v>HO00000026</v>
      </c>
      <c r="P5986" s="94" t="s">
        <v>615</v>
      </c>
      <c r="Q5986" s="95" t="s">
        <v>616</v>
      </c>
      <c r="R5986" s="89" t="str">
        <f>_xlfn.XLOOKUP(Q5986,匹配表1065!L:L,匹配表1065!O:O)</f>
        <v>A</v>
      </c>
      <c r="S5986" s="93" t="str">
        <f>IFERROR(_xlfn.XLOOKUP(Q5986,匹配表1065!AI:AI,匹配表1065!AJ:AJ),"绿标")</f>
        <v>绿标</v>
      </c>
      <c r="T5986" s="93" t="str" cm="1">
        <f t="array" ref="T5986:U5986">_xlfn.XLOOKUP(Q5986,匹配表1065!L:L,匹配表1065!M:N)</f>
        <v>头痛</v>
      </c>
      <c r="U5986" s="94" t="str">
        <v>神经内科</v>
      </c>
      <c r="V5986" s="95" t="s">
        <v>42</v>
      </c>
      <c r="W5986" s="93">
        <f>_xlfn.XLOOKUP(M5986,匹配表1065!D:D,匹配表1065!F:F)*N5986</f>
        <v>4</v>
      </c>
    </row>
    <row r="5987" customHeight="1" spans="1:23">
      <c r="A5987" s="94" t="s">
        <v>877</v>
      </c>
      <c r="B5987" s="106">
        <v>46229</v>
      </c>
      <c r="C5987" s="91" t="str">
        <f t="shared" si="188"/>
        <v>7月第4周</v>
      </c>
      <c r="D5987" s="94" t="s">
        <v>943</v>
      </c>
      <c r="E5987" s="89" t="str">
        <f t="shared" si="189"/>
        <v>7月第5周--周7</v>
      </c>
      <c r="F5987" s="95" t="s">
        <v>27</v>
      </c>
      <c r="G5987" s="95" t="s">
        <v>167</v>
      </c>
      <c r="H5987" s="92" t="str">
        <f>_xlfn.XLOOKUP(O5987,匹配表1065!T:T,匹配表1065!W:W)</f>
        <v>南通市</v>
      </c>
      <c r="I5987" s="89" t="str">
        <f>_xlfn.XLOOKUP(O5987,匹配表1065!T:T,匹配表1065!X:X)</f>
        <v>PME2013</v>
      </c>
      <c r="J5987" s="95" t="s">
        <v>180</v>
      </c>
      <c r="K5987" s="89" cm="1">
        <f ca="1" t="array" ref="K5987:L5987">_xlfn.XLOOKUP(J5987,匹配表1065!Y:Y,匹配表1065!AA:AB)</f>
        <v>51</v>
      </c>
      <c r="L5987" s="89" t="str">
        <v>3个月以上</v>
      </c>
      <c r="M5987" s="89" t="s">
        <v>35</v>
      </c>
      <c r="N5987" s="109">
        <v>1</v>
      </c>
      <c r="O5987" s="93" t="str">
        <f>_xlfn.XLOOKUP(P5987,匹配表1065!U:U,匹配表1065!T:T)</f>
        <v>HO00001124</v>
      </c>
      <c r="P5987" s="94" t="s">
        <v>831</v>
      </c>
      <c r="Q5987" s="95" t="s">
        <v>286</v>
      </c>
      <c r="R5987" s="89" t="str">
        <f>_xlfn.XLOOKUP(Q5987,匹配表1065!L:L,匹配表1065!O:O)</f>
        <v>D</v>
      </c>
      <c r="S5987" s="93" t="str">
        <f>IFERROR(_xlfn.XLOOKUP(Q5987,匹配表1065!AI:AI,匹配表1065!AJ:AJ),"绿标")</f>
        <v>绿标</v>
      </c>
      <c r="T5987" s="93" t="str" cm="1">
        <f t="array" ref="T5987:U5987">_xlfn.XLOOKUP(Q5987,匹配表1065!L:L,匹配表1065!M:N)</f>
        <v>疼痛</v>
      </c>
      <c r="U5987" s="94" t="str">
        <v>疼痛科</v>
      </c>
      <c r="V5987" s="95" t="s">
        <v>33</v>
      </c>
      <c r="W5987" s="93">
        <f>_xlfn.XLOOKUP(M5987,匹配表1065!D:D,匹配表1065!F:F)*N5987</f>
        <v>4</v>
      </c>
    </row>
    <row r="5988" customHeight="1" spans="1:23">
      <c r="A5988" s="94" t="s">
        <v>877</v>
      </c>
      <c r="B5988" s="106">
        <v>46229</v>
      </c>
      <c r="C5988" s="91" t="str">
        <f t="shared" si="188"/>
        <v>7月第4周</v>
      </c>
      <c r="D5988" s="94" t="s">
        <v>943</v>
      </c>
      <c r="E5988" s="89" t="str">
        <f t="shared" si="189"/>
        <v>7月第5周--周7</v>
      </c>
      <c r="F5988" s="95" t="s">
        <v>27</v>
      </c>
      <c r="G5988" s="95" t="s">
        <v>167</v>
      </c>
      <c r="H5988" s="92" t="str">
        <f>_xlfn.XLOOKUP(O5988,匹配表1065!T:T,匹配表1065!W:W)</f>
        <v>苏州市</v>
      </c>
      <c r="I5988" s="89" t="str">
        <f>_xlfn.XLOOKUP(O5988,匹配表1065!T:T,匹配表1065!X:X)</f>
        <v>PME2011</v>
      </c>
      <c r="J5988" s="95" t="s">
        <v>168</v>
      </c>
      <c r="K5988" s="89" cm="1">
        <f ca="1" t="array" ref="K5988:L5988">_xlfn.XLOOKUP(J5988,匹配表1065!Y:Y,匹配表1065!AA:AB)</f>
        <v>19</v>
      </c>
      <c r="L5988" s="89" t="str">
        <v>3个月以上</v>
      </c>
      <c r="M5988" s="89" t="s">
        <v>30</v>
      </c>
      <c r="N5988" s="109">
        <v>1</v>
      </c>
      <c r="O5988" s="93" t="str">
        <f>_xlfn.XLOOKUP(P5988,匹配表1065!U:U,匹配表1065!T:T)</f>
        <v>HO00307823</v>
      </c>
      <c r="P5988" s="94" t="s">
        <v>169</v>
      </c>
      <c r="Q5988" s="95" t="s">
        <v>170</v>
      </c>
      <c r="R5988" s="89" t="str">
        <f>_xlfn.XLOOKUP(Q5988,匹配表1065!L:L,匹配表1065!O:O)</f>
        <v>A</v>
      </c>
      <c r="S5988" s="93" t="str">
        <f>IFERROR(_xlfn.XLOOKUP(Q5988,匹配表1065!AI:AI,匹配表1065!AJ:AJ),"绿标")</f>
        <v>红标</v>
      </c>
      <c r="T5988" s="93" t="str" cm="1">
        <f t="array" ref="T5988:U5988">_xlfn.XLOOKUP(Q5988,匹配表1065!L:L,匹配表1065!M:N)</f>
        <v>头痛</v>
      </c>
      <c r="U5988" s="94" t="str">
        <v>神经内科</v>
      </c>
      <c r="V5988" s="95" t="s">
        <v>100</v>
      </c>
      <c r="W5988" s="93">
        <f>_xlfn.XLOOKUP(M5988,匹配表1065!D:D,匹配表1065!F:F)*N5988</f>
        <v>12</v>
      </c>
    </row>
    <row r="5989" customHeight="1" spans="1:23">
      <c r="A5989" s="94" t="s">
        <v>877</v>
      </c>
      <c r="B5989" s="106">
        <v>46229</v>
      </c>
      <c r="C5989" s="91" t="str">
        <f t="shared" si="188"/>
        <v>7月第4周</v>
      </c>
      <c r="D5989" s="94" t="s">
        <v>943</v>
      </c>
      <c r="E5989" s="89" t="str">
        <f t="shared" si="189"/>
        <v>7月第5周--周7</v>
      </c>
      <c r="F5989" s="95" t="s">
        <v>27</v>
      </c>
      <c r="G5989" s="95" t="s">
        <v>167</v>
      </c>
      <c r="H5989" s="92" t="str">
        <f>_xlfn.XLOOKUP(O5989,匹配表1065!T:T,匹配表1065!W:W)</f>
        <v>苏州市</v>
      </c>
      <c r="I5989" s="89" t="str">
        <f>_xlfn.XLOOKUP(O5989,匹配表1065!T:T,匹配表1065!X:X)</f>
        <v>PME2010</v>
      </c>
      <c r="J5989" s="95" t="s">
        <v>186</v>
      </c>
      <c r="K5989" s="89" cm="1">
        <f ca="1" t="array" ref="K5989:L5989">_xlfn.XLOOKUP(J5989,匹配表1065!Y:Y,匹配表1065!AA:AB)</f>
        <v>6</v>
      </c>
      <c r="L5989" s="89" t="str">
        <v>3个月以上</v>
      </c>
      <c r="M5989" s="89" t="s">
        <v>35</v>
      </c>
      <c r="N5989" s="109">
        <v>1</v>
      </c>
      <c r="O5989" s="93" t="str">
        <f>_xlfn.XLOOKUP(P5989,匹配表1065!U:U,匹配表1065!T:T)</f>
        <v>HO00001051</v>
      </c>
      <c r="P5989" s="94" t="s">
        <v>191</v>
      </c>
      <c r="Q5989" s="95" t="s">
        <v>192</v>
      </c>
      <c r="R5989" s="89" t="str">
        <f>_xlfn.XLOOKUP(Q5989,匹配表1065!L:L,匹配表1065!O:O)</f>
        <v>B</v>
      </c>
      <c r="S5989" s="93" t="str">
        <f>IFERROR(_xlfn.XLOOKUP(Q5989,匹配表1065!AI:AI,匹配表1065!AJ:AJ),"绿标")</f>
        <v>绿标</v>
      </c>
      <c r="T5989" s="93" t="str" cm="1">
        <f t="array" ref="T5989:U5989">_xlfn.XLOOKUP(Q5989,匹配表1065!L:L,匹配表1065!M:N)</f>
        <v>抑郁焦虑</v>
      </c>
      <c r="U5989" s="94" t="str">
        <v>神经内科</v>
      </c>
      <c r="V5989" s="95" t="s">
        <v>33</v>
      </c>
      <c r="W5989" s="93">
        <f>_xlfn.XLOOKUP(M5989,匹配表1065!D:D,匹配表1065!F:F)*N5989</f>
        <v>4</v>
      </c>
    </row>
    <row r="5990" customHeight="1" spans="1:23">
      <c r="A5990" s="94" t="s">
        <v>877</v>
      </c>
      <c r="B5990" s="106">
        <v>46229</v>
      </c>
      <c r="C5990" s="91" t="str">
        <f t="shared" si="188"/>
        <v>7月第4周</v>
      </c>
      <c r="D5990" s="94" t="s">
        <v>943</v>
      </c>
      <c r="E5990" s="89" t="str">
        <f t="shared" si="189"/>
        <v>7月第5周--周7</v>
      </c>
      <c r="F5990" s="95" t="s">
        <v>27</v>
      </c>
      <c r="G5990" s="95" t="s">
        <v>167</v>
      </c>
      <c r="H5990" s="92" t="str">
        <f>_xlfn.XLOOKUP(O5990,匹配表1065!T:T,匹配表1065!W:W)</f>
        <v>苏州市</v>
      </c>
      <c r="I5990" s="89" t="str">
        <f>_xlfn.XLOOKUP(O5990,匹配表1065!T:T,匹配表1065!X:X)</f>
        <v>PME2011</v>
      </c>
      <c r="J5990" s="95" t="s">
        <v>852</v>
      </c>
      <c r="K5990" s="89" t="e" cm="1">
        <f ca="1" t="array" ref="K5990">_xlfn.XLOOKUP(J5990,匹配表1065!Y:Y,匹配表1065!AA:AB)</f>
        <v>#N/A</v>
      </c>
      <c r="L5990" s="89"/>
      <c r="M5990" s="89" t="s">
        <v>35</v>
      </c>
      <c r="N5990" s="109">
        <v>1</v>
      </c>
      <c r="O5990" s="93" t="str">
        <f>_xlfn.XLOOKUP(P5990,匹配表1065!U:U,匹配表1065!T:T)</f>
        <v>HO00307823</v>
      </c>
      <c r="P5990" s="94" t="s">
        <v>169</v>
      </c>
      <c r="Q5990" s="95" t="s">
        <v>438</v>
      </c>
      <c r="R5990" s="89" t="str">
        <f>_xlfn.XLOOKUP(Q5990,匹配表1065!L:L,匹配表1065!O:O)</f>
        <v>A</v>
      </c>
      <c r="S5990" s="93" t="str">
        <f>IFERROR(_xlfn.XLOOKUP(Q5990,匹配表1065!AI:AI,匹配表1065!AJ:AJ),"绿标")</f>
        <v>红标</v>
      </c>
      <c r="T5990" s="93" t="str" cm="1">
        <f t="array" ref="T5990:U5990">_xlfn.XLOOKUP(Q5990,匹配表1065!L:L,匹配表1065!M:N)</f>
        <v>头痛</v>
      </c>
      <c r="U5990" s="94" t="str">
        <v>神经内科</v>
      </c>
      <c r="V5990" s="95" t="s">
        <v>33</v>
      </c>
      <c r="W5990" s="93">
        <f>_xlfn.XLOOKUP(M5990,匹配表1065!D:D,匹配表1065!F:F)*N5990</f>
        <v>4</v>
      </c>
    </row>
    <row r="5991" customHeight="1" spans="1:23">
      <c r="A5991" s="94" t="s">
        <v>877</v>
      </c>
      <c r="B5991" s="106">
        <v>46229</v>
      </c>
      <c r="C5991" s="91" t="str">
        <f t="shared" si="188"/>
        <v>7月第4周</v>
      </c>
      <c r="D5991" s="94" t="s">
        <v>943</v>
      </c>
      <c r="E5991" s="89" t="str">
        <f t="shared" si="189"/>
        <v>7月第5周--周7</v>
      </c>
      <c r="F5991" s="95" t="s">
        <v>27</v>
      </c>
      <c r="G5991" s="95" t="s">
        <v>167</v>
      </c>
      <c r="H5991" s="92" t="str">
        <f>_xlfn.XLOOKUP(O5991,匹配表1065!T:T,匹配表1065!W:W)</f>
        <v>苏州市</v>
      </c>
      <c r="I5991" s="89" t="str">
        <f>_xlfn.XLOOKUP(O5991,匹配表1065!T:T,匹配表1065!X:X)</f>
        <v>PME2009</v>
      </c>
      <c r="J5991" s="95" t="s">
        <v>193</v>
      </c>
      <c r="K5991" s="89" cm="1">
        <f ca="1" t="array" ref="K5991:L5991">_xlfn.XLOOKUP(J5991,匹配表1065!Y:Y,匹配表1065!AA:AB)</f>
        <v>7</v>
      </c>
      <c r="L5991" s="89" t="str">
        <v>3个月以上</v>
      </c>
      <c r="M5991" s="89" t="s">
        <v>35</v>
      </c>
      <c r="N5991" s="109">
        <v>1</v>
      </c>
      <c r="O5991" s="93" t="str">
        <f>_xlfn.XLOOKUP(P5991,匹配表1065!U:U,匹配表1065!T:T)</f>
        <v>HO00402369</v>
      </c>
      <c r="P5991" s="94" t="s">
        <v>227</v>
      </c>
      <c r="Q5991" s="95" t="s">
        <v>596</v>
      </c>
      <c r="R5991" s="89" t="str">
        <f>_xlfn.XLOOKUP(Q5991,匹配表1065!L:L,匹配表1065!O:O)</f>
        <v>B</v>
      </c>
      <c r="S5991" s="93" t="str">
        <f>IFERROR(_xlfn.XLOOKUP(Q5991,匹配表1065!AI:AI,匹配表1065!AJ:AJ),"绿标")</f>
        <v>黑标</v>
      </c>
      <c r="T5991" s="93" t="str" cm="1">
        <f t="array" ref="T5991:U5991">_xlfn.XLOOKUP(Q5991,匹配表1065!L:L,匹配表1065!M:N)</f>
        <v>脑血管</v>
      </c>
      <c r="U5991" s="94" t="str">
        <v>神经内科</v>
      </c>
      <c r="V5991" s="95" t="s">
        <v>33</v>
      </c>
      <c r="W5991" s="93">
        <f>_xlfn.XLOOKUP(M5991,匹配表1065!D:D,匹配表1065!F:F)*N5991</f>
        <v>4</v>
      </c>
    </row>
    <row r="5992" customHeight="1" spans="1:23">
      <c r="A5992" s="94" t="s">
        <v>877</v>
      </c>
      <c r="B5992" s="106">
        <v>46229</v>
      </c>
      <c r="C5992" s="91" t="str">
        <f t="shared" si="188"/>
        <v>7月第4周</v>
      </c>
      <c r="D5992" s="94" t="s">
        <v>943</v>
      </c>
      <c r="E5992" s="89" t="str">
        <f t="shared" si="189"/>
        <v>7月第5周--周7</v>
      </c>
      <c r="F5992" s="95" t="s">
        <v>27</v>
      </c>
      <c r="G5992" s="95" t="s">
        <v>167</v>
      </c>
      <c r="H5992" s="92" t="str">
        <f>_xlfn.XLOOKUP(O5992,匹配表1065!T:T,匹配表1065!W:W)</f>
        <v>苏州市</v>
      </c>
      <c r="I5992" s="89" t="str">
        <f>_xlfn.XLOOKUP(O5992,匹配表1065!T:T,匹配表1065!X:X)</f>
        <v>PME2017</v>
      </c>
      <c r="J5992" s="95" t="s">
        <v>323</v>
      </c>
      <c r="K5992" s="89" cm="1">
        <f ca="1" t="array" ref="K5992:L5992">_xlfn.XLOOKUP(J5992,匹配表1065!Y:Y,匹配表1065!AA:AB)</f>
        <v>7</v>
      </c>
      <c r="L5992" s="89" t="str">
        <v>3个月以上</v>
      </c>
      <c r="M5992" s="89" t="s">
        <v>35</v>
      </c>
      <c r="N5992" s="109">
        <v>2</v>
      </c>
      <c r="O5992" s="93" t="str">
        <f>_xlfn.XLOOKUP(P5992,匹配表1065!U:U,匹配表1065!T:T)</f>
        <v>HO00017517</v>
      </c>
      <c r="P5992" s="94" t="s">
        <v>348</v>
      </c>
      <c r="Q5992" s="95" t="s">
        <v>705</v>
      </c>
      <c r="R5992" s="89" t="str">
        <f>_xlfn.XLOOKUP(Q5992,匹配表1065!L:L,匹配表1065!O:O)</f>
        <v>C</v>
      </c>
      <c r="S5992" s="93" t="str">
        <f>IFERROR(_xlfn.XLOOKUP(Q5992,匹配表1065!AI:AI,匹配表1065!AJ:AJ),"绿标")</f>
        <v>红标</v>
      </c>
      <c r="T5992" s="93" t="str" cm="1">
        <f t="array" ref="T5992:U5992">_xlfn.XLOOKUP(Q5992,匹配表1065!L:L,匹配表1065!M:N)</f>
        <v>眩晕</v>
      </c>
      <c r="U5992" s="94" t="str">
        <v>耳鼻喉科</v>
      </c>
      <c r="V5992" s="95" t="s">
        <v>33</v>
      </c>
      <c r="W5992" s="93">
        <f>_xlfn.XLOOKUP(M5992,匹配表1065!D:D,匹配表1065!F:F)*N5992</f>
        <v>8</v>
      </c>
    </row>
    <row r="5993" customHeight="1" spans="1:23">
      <c r="A5993" s="94" t="s">
        <v>877</v>
      </c>
      <c r="B5993" s="106">
        <v>46229</v>
      </c>
      <c r="C5993" s="91" t="str">
        <f t="shared" si="188"/>
        <v>7月第4周</v>
      </c>
      <c r="D5993" s="94" t="s">
        <v>943</v>
      </c>
      <c r="E5993" s="89" t="str">
        <f t="shared" si="189"/>
        <v>7月第5周--周7</v>
      </c>
      <c r="F5993" s="95" t="s">
        <v>27</v>
      </c>
      <c r="G5993" s="95" t="s">
        <v>167</v>
      </c>
      <c r="H5993" s="92" t="str">
        <f>_xlfn.XLOOKUP(O5993,匹配表1065!T:T,匹配表1065!W:W)</f>
        <v>无锡市</v>
      </c>
      <c r="I5993" s="89" t="str">
        <f>_xlfn.XLOOKUP(O5993,匹配表1065!T:T,匹配表1065!X:X)</f>
        <v>PME2014</v>
      </c>
      <c r="J5993" s="95" t="s">
        <v>581</v>
      </c>
      <c r="K5993" s="89" cm="1">
        <f ca="1" t="array" ref="K5993:L5993">_xlfn.XLOOKUP(J5993,匹配表1065!Y:Y,匹配表1065!AA:AB)</f>
        <v>1</v>
      </c>
      <c r="L5993" s="89" t="str">
        <v>3个月以内</v>
      </c>
      <c r="M5993" s="89" t="s">
        <v>35</v>
      </c>
      <c r="N5993" s="109">
        <v>1</v>
      </c>
      <c r="O5993" s="93" t="str">
        <f>_xlfn.XLOOKUP(P5993,匹配表1065!U:U,匹配表1065!T:T)</f>
        <v>HO00001111</v>
      </c>
      <c r="P5993" s="94" t="s">
        <v>582</v>
      </c>
      <c r="Q5993" s="95" t="s">
        <v>583</v>
      </c>
      <c r="R5993" s="89" t="str">
        <f>_xlfn.XLOOKUP(Q5993,匹配表1065!L:L,匹配表1065!O:O)</f>
        <v>B</v>
      </c>
      <c r="S5993" s="93" t="str">
        <f>IFERROR(_xlfn.XLOOKUP(Q5993,匹配表1065!AI:AI,匹配表1065!AJ:AJ),"绿标")</f>
        <v>黑标</v>
      </c>
      <c r="T5993" s="93" t="str" cm="1">
        <f t="array" ref="T5993:U5993">_xlfn.XLOOKUP(Q5993,匹配表1065!L:L,匹配表1065!M:N)</f>
        <v>脑血管</v>
      </c>
      <c r="U5993" s="94" t="str">
        <v>神经内科</v>
      </c>
      <c r="V5993" s="95" t="s">
        <v>42</v>
      </c>
      <c r="W5993" s="93">
        <f>_xlfn.XLOOKUP(M5993,匹配表1065!D:D,匹配表1065!F:F)*N5993</f>
        <v>4</v>
      </c>
    </row>
    <row r="5994" customHeight="1" spans="1:23">
      <c r="A5994" s="94" t="s">
        <v>877</v>
      </c>
      <c r="B5994" s="106">
        <v>46229</v>
      </c>
      <c r="C5994" s="91" t="str">
        <f t="shared" si="188"/>
        <v>7月第4周</v>
      </c>
      <c r="D5994" s="94" t="s">
        <v>943</v>
      </c>
      <c r="E5994" s="89" t="str">
        <f t="shared" si="189"/>
        <v>7月第5周--周7</v>
      </c>
      <c r="F5994" s="95" t="s">
        <v>27</v>
      </c>
      <c r="G5994" s="95" t="s">
        <v>136</v>
      </c>
      <c r="H5994" s="92" t="str">
        <f>_xlfn.XLOOKUP(O5994,匹配表1065!T:T,匹配表1065!W:W)</f>
        <v>淄博市</v>
      </c>
      <c r="I5994" s="89" t="str">
        <f>_xlfn.XLOOKUP(O5994,匹配表1065!T:T,匹配表1065!X:X)</f>
        <v>PME2043</v>
      </c>
      <c r="J5994" s="95" t="s">
        <v>140</v>
      </c>
      <c r="K5994" s="89" cm="1">
        <f ca="1" t="array" ref="K5994:L5994">_xlfn.XLOOKUP(J5994,匹配表1065!Y:Y,匹配表1065!AA:AB)</f>
        <v>9</v>
      </c>
      <c r="L5994" s="89" t="str">
        <v>3个月以上</v>
      </c>
      <c r="M5994" s="89" t="s">
        <v>35</v>
      </c>
      <c r="N5994" s="109">
        <v>1</v>
      </c>
      <c r="O5994" s="93" t="str">
        <f>_xlfn.XLOOKUP(P5994,匹配表1065!U:U,匹配表1065!T:T)</f>
        <v>HO00024398</v>
      </c>
      <c r="P5994" s="94" t="s">
        <v>141</v>
      </c>
      <c r="Q5994" s="95" t="s">
        <v>298</v>
      </c>
      <c r="R5994" s="89" t="str">
        <f>_xlfn.XLOOKUP(Q5994,匹配表1065!L:L,匹配表1065!O:O)</f>
        <v>C</v>
      </c>
      <c r="S5994" s="93" t="str">
        <f>IFERROR(_xlfn.XLOOKUP(Q5994,匹配表1065!AI:AI,匹配表1065!AJ:AJ),"绿标")</f>
        <v>红标</v>
      </c>
      <c r="T5994" s="93" t="str" cm="1">
        <f t="array" ref="T5994:U5994">_xlfn.XLOOKUP(Q5994,匹配表1065!L:L,匹配表1065!M:N)</f>
        <v>眩晕</v>
      </c>
      <c r="U5994" s="94" t="str">
        <v>神经内科</v>
      </c>
      <c r="V5994" s="95" t="s">
        <v>100</v>
      </c>
      <c r="W5994" s="93">
        <f>_xlfn.XLOOKUP(M5994,匹配表1065!D:D,匹配表1065!F:F)*N5994</f>
        <v>4</v>
      </c>
    </row>
    <row r="5995" customHeight="1" spans="1:23">
      <c r="A5995" s="94" t="s">
        <v>877</v>
      </c>
      <c r="B5995" s="106">
        <v>46229</v>
      </c>
      <c r="C5995" s="91" t="str">
        <f t="shared" si="188"/>
        <v>7月第4周</v>
      </c>
      <c r="D5995" s="94" t="s">
        <v>943</v>
      </c>
      <c r="E5995" s="89" t="str">
        <f t="shared" si="189"/>
        <v>7月第5周--周7</v>
      </c>
      <c r="F5995" s="95" t="s">
        <v>27</v>
      </c>
      <c r="G5995" s="95" t="s">
        <v>136</v>
      </c>
      <c r="H5995" s="92" t="str">
        <f>_xlfn.XLOOKUP(O5995,匹配表1065!T:T,匹配表1065!W:W)</f>
        <v>青岛市</v>
      </c>
      <c r="I5995" s="89" t="str">
        <f>_xlfn.XLOOKUP(O5995,匹配表1065!T:T,匹配表1065!X:X)</f>
        <v>PME2033</v>
      </c>
      <c r="J5995" s="95" t="s">
        <v>137</v>
      </c>
      <c r="K5995" s="89" cm="1">
        <f ca="1" t="array" ref="K5995:L5995">_xlfn.XLOOKUP(J5995,匹配表1065!Y:Y,匹配表1065!AA:AB)</f>
        <v>10</v>
      </c>
      <c r="L5995" s="89" t="str">
        <v>3个月以上</v>
      </c>
      <c r="M5995" s="89" t="s">
        <v>35</v>
      </c>
      <c r="N5995" s="109">
        <v>1</v>
      </c>
      <c r="O5995" s="93" t="str">
        <f>_xlfn.XLOOKUP(P5995,匹配表1065!U:U,匹配表1065!T:T)</f>
        <v>HO00001493</v>
      </c>
      <c r="P5995" s="94" t="s">
        <v>304</v>
      </c>
      <c r="Q5995" s="95" t="s">
        <v>460</v>
      </c>
      <c r="R5995" s="89" t="str">
        <f>_xlfn.XLOOKUP(Q5995,匹配表1065!L:L,匹配表1065!O:O)</f>
        <v>C</v>
      </c>
      <c r="S5995" s="93" t="str">
        <f>IFERROR(_xlfn.XLOOKUP(Q5995,匹配表1065!AI:AI,匹配表1065!AJ:AJ),"绿标")</f>
        <v>红标</v>
      </c>
      <c r="T5995" s="93" t="str" cm="1">
        <f t="array" ref="T5995:U5995">_xlfn.XLOOKUP(Q5995,匹配表1065!L:L,匹配表1065!M:N)</f>
        <v>眩晕</v>
      </c>
      <c r="U5995" s="94" t="str">
        <v>耳鼻喉科</v>
      </c>
      <c r="V5995" s="95" t="s">
        <v>100</v>
      </c>
      <c r="W5995" s="93">
        <f>_xlfn.XLOOKUP(M5995,匹配表1065!D:D,匹配表1065!F:F)*N5995</f>
        <v>4</v>
      </c>
    </row>
    <row r="5996" customHeight="1" spans="1:23">
      <c r="A5996" s="94" t="s">
        <v>877</v>
      </c>
      <c r="B5996" s="106">
        <v>46229</v>
      </c>
      <c r="C5996" s="91" t="str">
        <f t="shared" si="188"/>
        <v>7月第4周</v>
      </c>
      <c r="D5996" s="94" t="s">
        <v>943</v>
      </c>
      <c r="E5996" s="89" t="str">
        <f t="shared" si="189"/>
        <v>7月第5周--周7</v>
      </c>
      <c r="F5996" s="95" t="s">
        <v>27</v>
      </c>
      <c r="G5996" s="95" t="s">
        <v>136</v>
      </c>
      <c r="H5996" s="92" t="str">
        <f>_xlfn.XLOOKUP(O5996,匹配表1065!T:T,匹配表1065!W:W)</f>
        <v>青岛市</v>
      </c>
      <c r="I5996" s="89" t="str">
        <f>_xlfn.XLOOKUP(O5996,匹配表1065!T:T,匹配表1065!X:X)</f>
        <v>PME2032</v>
      </c>
      <c r="J5996" s="95" t="s">
        <v>143</v>
      </c>
      <c r="K5996" s="89" cm="1">
        <f ca="1" t="array" ref="K5996:L5996">_xlfn.XLOOKUP(J5996,匹配表1065!Y:Y,匹配表1065!AA:AB)</f>
        <v>31</v>
      </c>
      <c r="L5996" s="89" t="str">
        <v>3个月以上</v>
      </c>
      <c r="M5996" s="89" t="s">
        <v>35</v>
      </c>
      <c r="N5996" s="109">
        <v>1</v>
      </c>
      <c r="O5996" s="93" t="str">
        <f>_xlfn.XLOOKUP(P5996,匹配表1065!U:U,匹配表1065!T:T)</f>
        <v>HO00001489</v>
      </c>
      <c r="P5996" s="94" t="s">
        <v>144</v>
      </c>
      <c r="Q5996" s="95" t="s">
        <v>145</v>
      </c>
      <c r="R5996" s="89" t="str">
        <f>_xlfn.XLOOKUP(Q5996,匹配表1065!L:L,匹配表1065!O:O)</f>
        <v>D</v>
      </c>
      <c r="S5996" s="93" t="str">
        <f>IFERROR(_xlfn.XLOOKUP(Q5996,匹配表1065!AI:AI,匹配表1065!AJ:AJ),"绿标")</f>
        <v>红标</v>
      </c>
      <c r="T5996" s="93" t="str" cm="1">
        <f t="array" ref="T5996:U5996">_xlfn.XLOOKUP(Q5996,匹配表1065!L:L,匹配表1065!M:N)</f>
        <v>抑郁焦虑</v>
      </c>
      <c r="U5996" s="94" t="str">
        <v>精神心理科</v>
      </c>
      <c r="V5996" s="95" t="s">
        <v>70</v>
      </c>
      <c r="W5996" s="93">
        <f>_xlfn.XLOOKUP(M5996,匹配表1065!D:D,匹配表1065!F:F)*N5996</f>
        <v>4</v>
      </c>
    </row>
    <row r="5997" customHeight="1" spans="1:23">
      <c r="A5997" s="94" t="s">
        <v>877</v>
      </c>
      <c r="B5997" s="106">
        <v>46229</v>
      </c>
      <c r="C5997" s="91" t="str">
        <f t="shared" si="188"/>
        <v>7月第4周</v>
      </c>
      <c r="D5997" s="94" t="s">
        <v>943</v>
      </c>
      <c r="E5997" s="89" t="str">
        <f t="shared" si="189"/>
        <v>7月第5周--周7</v>
      </c>
      <c r="F5997" s="95" t="s">
        <v>27</v>
      </c>
      <c r="G5997" s="95" t="s">
        <v>136</v>
      </c>
      <c r="H5997" s="92" t="str">
        <f>_xlfn.XLOOKUP(O5997,匹配表1065!T:T,匹配表1065!W:W)</f>
        <v>青岛市</v>
      </c>
      <c r="I5997" s="89" t="str">
        <f>_xlfn.XLOOKUP(O5997,匹配表1065!T:T,匹配表1065!X:X)</f>
        <v>PME2035</v>
      </c>
      <c r="J5997" s="95" t="s">
        <v>150</v>
      </c>
      <c r="K5997" s="89" cm="1">
        <f ca="1" t="array" ref="K5997:L5997">_xlfn.XLOOKUP(J5997,匹配表1065!Y:Y,匹配表1065!AA:AB)</f>
        <v>8</v>
      </c>
      <c r="L5997" s="89" t="str">
        <v>3个月以上</v>
      </c>
      <c r="M5997" s="89" t="s">
        <v>35</v>
      </c>
      <c r="N5997" s="109">
        <v>1</v>
      </c>
      <c r="O5997" s="93" t="str">
        <f>_xlfn.XLOOKUP(P5997,匹配表1065!U:U,匹配表1065!T:T)</f>
        <v>HO00001483</v>
      </c>
      <c r="P5997" s="94" t="s">
        <v>259</v>
      </c>
      <c r="Q5997" s="95" t="s">
        <v>340</v>
      </c>
      <c r="R5997" s="89" t="str">
        <f>_xlfn.XLOOKUP(Q5997,匹配表1065!L:L,匹配表1065!O:O)</f>
        <v>A</v>
      </c>
      <c r="S5997" s="93" t="str">
        <f>IFERROR(_xlfn.XLOOKUP(Q5997,匹配表1065!AI:AI,匹配表1065!AJ:AJ),"绿标")</f>
        <v>红标</v>
      </c>
      <c r="T5997" s="93" t="str" cm="1">
        <f t="array" ref="T5997:U5997">_xlfn.XLOOKUP(Q5997,匹配表1065!L:L,匹配表1065!M:N)</f>
        <v>头痛</v>
      </c>
      <c r="U5997" s="94" t="str">
        <v>神经内科</v>
      </c>
      <c r="V5997" s="95" t="s">
        <v>100</v>
      </c>
      <c r="W5997" s="93">
        <f>_xlfn.XLOOKUP(M5997,匹配表1065!D:D,匹配表1065!F:F)*N5997</f>
        <v>4</v>
      </c>
    </row>
    <row r="5998" customHeight="1" spans="1:23">
      <c r="A5998" s="94" t="s">
        <v>877</v>
      </c>
      <c r="B5998" s="106">
        <v>46229</v>
      </c>
      <c r="C5998" s="91" t="str">
        <f t="shared" si="188"/>
        <v>7月第4周</v>
      </c>
      <c r="D5998" s="94" t="s">
        <v>943</v>
      </c>
      <c r="E5998" s="89" t="str">
        <f t="shared" si="189"/>
        <v>7月第5周--周7</v>
      </c>
      <c r="F5998" s="95" t="s">
        <v>27</v>
      </c>
      <c r="G5998" s="95" t="s">
        <v>136</v>
      </c>
      <c r="H5998" s="92" t="str">
        <f>_xlfn.XLOOKUP(O5998,匹配表1065!T:T,匹配表1065!W:W)</f>
        <v>青岛市</v>
      </c>
      <c r="I5998" s="89" t="str">
        <f>_xlfn.XLOOKUP(O5998,匹配表1065!T:T,匹配表1065!X:X)</f>
        <v>PME2031</v>
      </c>
      <c r="J5998" s="95" t="s">
        <v>155</v>
      </c>
      <c r="K5998" s="89" cm="1">
        <f ca="1" t="array" ref="K5998:L5998">_xlfn.XLOOKUP(J5998,匹配表1065!Y:Y,匹配表1065!AA:AB)</f>
        <v>31</v>
      </c>
      <c r="L5998" s="89" t="str">
        <v>3个月以上</v>
      </c>
      <c r="M5998" s="89" t="s">
        <v>55</v>
      </c>
      <c r="N5998" s="109">
        <v>1</v>
      </c>
      <c r="O5998" s="93" t="str">
        <f>_xlfn.XLOOKUP(P5998,匹配表1065!U:U,匹配表1065!T:T)</f>
        <v>HO00001485</v>
      </c>
      <c r="P5998" s="94" t="s">
        <v>253</v>
      </c>
      <c r="Q5998" s="95" t="s">
        <v>254</v>
      </c>
      <c r="R5998" s="89" t="str">
        <f>_xlfn.XLOOKUP(Q5998,匹配表1065!L:L,匹配表1065!O:O)</f>
        <v>B</v>
      </c>
      <c r="S5998" s="93" t="str">
        <f>IFERROR(_xlfn.XLOOKUP(Q5998,匹配表1065!AI:AI,匹配表1065!AJ:AJ),"绿标")</f>
        <v>红标</v>
      </c>
      <c r="T5998" s="93" t="str" cm="1">
        <f t="array" ref="T5998:U5998">_xlfn.XLOOKUP(Q5998,匹配表1065!L:L,匹配表1065!M:N)</f>
        <v>脑血管</v>
      </c>
      <c r="U5998" s="94" t="str">
        <v>神经内科</v>
      </c>
      <c r="V5998" s="95" t="s">
        <v>42</v>
      </c>
      <c r="W5998" s="93">
        <f>_xlfn.XLOOKUP(M5998,匹配表1065!D:D,匹配表1065!F:F)*N5998</f>
        <v>8</v>
      </c>
    </row>
    <row r="5999" customHeight="1" spans="1:23">
      <c r="A5999" s="94" t="s">
        <v>877</v>
      </c>
      <c r="B5999" s="106">
        <v>46229</v>
      </c>
      <c r="C5999" s="91" t="str">
        <f t="shared" si="188"/>
        <v>7月第4周</v>
      </c>
      <c r="D5999" s="94" t="s">
        <v>943</v>
      </c>
      <c r="E5999" s="89" t="str">
        <f t="shared" si="189"/>
        <v>7月第5周--周7</v>
      </c>
      <c r="F5999" s="95" t="s">
        <v>27</v>
      </c>
      <c r="G5999" s="95" t="s">
        <v>136</v>
      </c>
      <c r="H5999" s="92" t="str">
        <f>_xlfn.XLOOKUP(O5999,匹配表1065!T:T,匹配表1065!W:W)</f>
        <v>烟台市</v>
      </c>
      <c r="I5999" s="89" t="str">
        <f>_xlfn.XLOOKUP(O5999,匹配表1065!T:T,匹配表1065!X:X)</f>
        <v>PME2034</v>
      </c>
      <c r="J5999" s="95" t="s">
        <v>501</v>
      </c>
      <c r="K5999" s="89" cm="1">
        <f ca="1" t="array" ref="K5999:L5999">_xlfn.XLOOKUP(J5999,匹配表1065!Y:Y,匹配表1065!AA:AB)</f>
        <v>4</v>
      </c>
      <c r="L5999" s="89" t="str">
        <v>3个月以上</v>
      </c>
      <c r="M5999" s="89" t="s">
        <v>35</v>
      </c>
      <c r="N5999" s="109">
        <v>1</v>
      </c>
      <c r="O5999" s="93" t="str">
        <f>_xlfn.XLOOKUP(P5999,匹配表1065!U:U,匹配表1065!T:T)</f>
        <v>HO00001522</v>
      </c>
      <c r="P5999" s="94" t="s">
        <v>502</v>
      </c>
      <c r="Q5999" s="95" t="s">
        <v>944</v>
      </c>
      <c r="R5999" s="89" t="str">
        <f>_xlfn.XLOOKUP(Q5999,匹配表1065!L:L,匹配表1065!O:O)</f>
        <v>C</v>
      </c>
      <c r="S5999" s="93" t="str">
        <f>IFERROR(_xlfn.XLOOKUP(Q5999,匹配表1065!AI:AI,匹配表1065!AJ:AJ),"绿标")</f>
        <v>绿标</v>
      </c>
      <c r="T5999" s="93" t="str" cm="1">
        <f t="array" ref="T5999:U5999">_xlfn.XLOOKUP(Q5999,匹配表1065!L:L,匹配表1065!M:N)</f>
        <v>眩晕</v>
      </c>
      <c r="U5999" s="94" t="str">
        <v>耳鼻喉科</v>
      </c>
      <c r="V5999" s="95" t="s">
        <v>100</v>
      </c>
      <c r="W5999" s="93">
        <f>_xlfn.XLOOKUP(M5999,匹配表1065!D:D,匹配表1065!F:F)*N5999</f>
        <v>4</v>
      </c>
    </row>
    <row r="6000" customHeight="1" spans="1:23">
      <c r="A6000" s="94" t="s">
        <v>877</v>
      </c>
      <c r="B6000" s="106">
        <v>46229</v>
      </c>
      <c r="C6000" s="91" t="str">
        <f t="shared" si="188"/>
        <v>7月第4周</v>
      </c>
      <c r="D6000" s="94" t="s">
        <v>943</v>
      </c>
      <c r="E6000" s="89" t="str">
        <f t="shared" si="189"/>
        <v>7月第5周--周7</v>
      </c>
      <c r="F6000" s="95" t="s">
        <v>27</v>
      </c>
      <c r="G6000" s="89" t="s">
        <v>63</v>
      </c>
      <c r="H6000" s="92" t="str">
        <f>_xlfn.XLOOKUP(O6000,匹配表1065!T:T,匹配表1065!W:W)</f>
        <v>南京市</v>
      </c>
      <c r="I6000" s="89" t="str">
        <f>_xlfn.XLOOKUP(O6000,匹配表1065!T:T,匹配表1065!X:X)</f>
        <v>PME2002</v>
      </c>
      <c r="J6000" s="95" t="s">
        <v>84</v>
      </c>
      <c r="K6000" s="89" cm="1">
        <f ca="1" t="array" ref="K6000:L6000">_xlfn.XLOOKUP(J6000,匹配表1065!Y:Y,匹配表1065!AA:AB)</f>
        <v>31</v>
      </c>
      <c r="L6000" s="89" t="str">
        <v>3个月以上</v>
      </c>
      <c r="M6000" s="89" t="s">
        <v>35</v>
      </c>
      <c r="N6000" s="109">
        <v>1</v>
      </c>
      <c r="O6000" s="93" t="str">
        <f>_xlfn.XLOOKUP(P6000,匹配表1065!U:U,匹配表1065!T:T)</f>
        <v>HO00111156</v>
      </c>
      <c r="P6000" s="94" t="s">
        <v>85</v>
      </c>
      <c r="Q6000" s="95" t="s">
        <v>360</v>
      </c>
      <c r="R6000" s="89" t="str">
        <f>_xlfn.XLOOKUP(Q6000,匹配表1065!L:L,匹配表1065!O:O)</f>
        <v>B</v>
      </c>
      <c r="S6000" s="93" t="str">
        <f>IFERROR(_xlfn.XLOOKUP(Q6000,匹配表1065!AI:AI,匹配表1065!AJ:AJ),"绿标")</f>
        <v>绿标</v>
      </c>
      <c r="T6000" s="93" t="str" cm="1">
        <f t="array" ref="T6000:U6000">_xlfn.XLOOKUP(Q6000,匹配表1065!L:L,匹配表1065!M:N)</f>
        <v>脑血管</v>
      </c>
      <c r="U6000" s="94" t="str">
        <v>神经内科</v>
      </c>
      <c r="V6000" s="95" t="s">
        <v>58</v>
      </c>
      <c r="W6000" s="93">
        <f>_xlfn.XLOOKUP(M6000,匹配表1065!D:D,匹配表1065!F:F)*N6000</f>
        <v>4</v>
      </c>
    </row>
    <row r="6001" customHeight="1" spans="1:23">
      <c r="A6001" s="94" t="s">
        <v>877</v>
      </c>
      <c r="B6001" s="106">
        <v>46229</v>
      </c>
      <c r="C6001" s="91" t="str">
        <f t="shared" si="188"/>
        <v>7月第4周</v>
      </c>
      <c r="D6001" s="94" t="s">
        <v>943</v>
      </c>
      <c r="E6001" s="89" t="str">
        <f t="shared" si="189"/>
        <v>7月第5周--周7</v>
      </c>
      <c r="F6001" s="95" t="s">
        <v>27</v>
      </c>
      <c r="G6001" s="89" t="s">
        <v>63</v>
      </c>
      <c r="H6001" s="92" t="str">
        <f>_xlfn.XLOOKUP(O6001,匹配表1065!T:T,匹配表1065!W:W)</f>
        <v>徐州市</v>
      </c>
      <c r="I6001" s="89" t="str">
        <f>_xlfn.XLOOKUP(O6001,匹配表1065!T:T,匹配表1065!X:X)</f>
        <v>PME2008</v>
      </c>
      <c r="J6001" s="95" t="s">
        <v>81</v>
      </c>
      <c r="K6001" s="89" cm="1">
        <f ca="1" t="array" ref="K6001:L6001">_xlfn.XLOOKUP(J6001,匹配表1065!Y:Y,匹配表1065!AA:AB)</f>
        <v>19</v>
      </c>
      <c r="L6001" s="89" t="str">
        <v>3个月以上</v>
      </c>
      <c r="M6001" s="89" t="s">
        <v>55</v>
      </c>
      <c r="N6001" s="109">
        <v>1</v>
      </c>
      <c r="O6001" s="93" t="str">
        <f>_xlfn.XLOOKUP(P6001,匹配表1065!U:U,匹配表1065!T:T)</f>
        <v>HO00317328</v>
      </c>
      <c r="P6001" s="94" t="s">
        <v>512</v>
      </c>
      <c r="Q6001" s="95" t="s">
        <v>945</v>
      </c>
      <c r="R6001" s="89" t="str">
        <f>_xlfn.XLOOKUP(Q6001,匹配表1065!L:L,匹配表1065!O:O)</f>
        <v>B</v>
      </c>
      <c r="S6001" s="93" t="str">
        <f>IFERROR(_xlfn.XLOOKUP(Q6001,匹配表1065!AI:AI,匹配表1065!AJ:AJ),"绿标")</f>
        <v>黑标</v>
      </c>
      <c r="T6001" s="93" t="str" cm="1">
        <f t="array" ref="T6001:U6001">_xlfn.XLOOKUP(Q6001,匹配表1065!L:L,匹配表1065!M:N)</f>
        <v>脑血管</v>
      </c>
      <c r="U6001" s="94" t="str">
        <v>神经内科</v>
      </c>
      <c r="V6001" s="95" t="s">
        <v>100</v>
      </c>
      <c r="W6001" s="93">
        <f>_xlfn.XLOOKUP(M6001,匹配表1065!D:D,匹配表1065!F:F)*N6001</f>
        <v>8</v>
      </c>
    </row>
    <row r="6002" customHeight="1" spans="1:23">
      <c r="A6002" s="94" t="s">
        <v>877</v>
      </c>
      <c r="B6002" s="106">
        <v>46229</v>
      </c>
      <c r="C6002" s="91" t="str">
        <f t="shared" si="188"/>
        <v>7月第4周</v>
      </c>
      <c r="D6002" s="94" t="s">
        <v>943</v>
      </c>
      <c r="E6002" s="89" t="str">
        <f t="shared" si="189"/>
        <v>7月第5周--周7</v>
      </c>
      <c r="F6002" s="95" t="s">
        <v>27</v>
      </c>
      <c r="G6002" s="95" t="s">
        <v>28</v>
      </c>
      <c r="H6002" s="92" t="str">
        <f>_xlfn.XLOOKUP(O6002,匹配表1065!T:T,匹配表1065!W:W)</f>
        <v>扬州市</v>
      </c>
      <c r="I6002" s="89" t="str">
        <f>_xlfn.XLOOKUP(O6002,匹配表1065!T:T,匹配表1065!X:X)</f>
        <v>PME2012</v>
      </c>
      <c r="J6002" s="95" t="s">
        <v>60</v>
      </c>
      <c r="K6002" s="89" cm="1">
        <f ca="1" t="array" ref="K6002:L6002">_xlfn.XLOOKUP(J6002,匹配表1065!Y:Y,匹配表1065!AA:AB)</f>
        <v>13</v>
      </c>
      <c r="L6002" s="89" t="str">
        <v>3个月以上</v>
      </c>
      <c r="M6002" s="89" t="s">
        <v>35</v>
      </c>
      <c r="N6002" s="109">
        <v>1</v>
      </c>
      <c r="O6002" s="93" t="str">
        <f>_xlfn.XLOOKUP(P6002,匹配表1065!U:U,匹配表1065!T:T)</f>
        <v>HO00000968</v>
      </c>
      <c r="P6002" s="94" t="s">
        <v>61</v>
      </c>
      <c r="Q6002" s="95" t="s">
        <v>62</v>
      </c>
      <c r="R6002" s="89" t="str">
        <f>_xlfn.XLOOKUP(Q6002,匹配表1065!L:L,匹配表1065!O:O)</f>
        <v>A</v>
      </c>
      <c r="S6002" s="93" t="str">
        <f>IFERROR(_xlfn.XLOOKUP(Q6002,匹配表1065!AI:AI,匹配表1065!AJ:AJ),"绿标")</f>
        <v>红标</v>
      </c>
      <c r="T6002" s="93" t="str" cm="1">
        <f t="array" ref="T6002:U6002">_xlfn.XLOOKUP(Q6002,匹配表1065!L:L,匹配表1065!M:N)</f>
        <v>头痛</v>
      </c>
      <c r="U6002" s="94" t="str">
        <v>神经内科</v>
      </c>
      <c r="V6002" s="95" t="s">
        <v>33</v>
      </c>
      <c r="W6002" s="93">
        <f>_xlfn.XLOOKUP(M6002,匹配表1065!D:D,匹配表1065!F:F)*N6002</f>
        <v>4</v>
      </c>
    </row>
    <row r="6003" customHeight="1" spans="1:23">
      <c r="A6003" s="94" t="s">
        <v>877</v>
      </c>
      <c r="B6003" s="106">
        <v>46229</v>
      </c>
      <c r="C6003" s="91" t="str">
        <f t="shared" si="188"/>
        <v>7月第4周</v>
      </c>
      <c r="D6003" s="94" t="s">
        <v>943</v>
      </c>
      <c r="E6003" s="89" t="str">
        <f t="shared" si="189"/>
        <v>7月第5周--周7</v>
      </c>
      <c r="F6003" s="95" t="s">
        <v>27</v>
      </c>
      <c r="G6003" s="95" t="s">
        <v>28</v>
      </c>
      <c r="H6003" s="92" t="str">
        <f>_xlfn.XLOOKUP(O6003,匹配表1065!T:T,匹配表1065!W:W)</f>
        <v>南京市</v>
      </c>
      <c r="I6003" s="89" t="str">
        <f>_xlfn.XLOOKUP(O6003,匹配表1065!T:T,匹配表1065!X:X)</f>
        <v>PME2006</v>
      </c>
      <c r="J6003" s="95" t="s">
        <v>29</v>
      </c>
      <c r="K6003" s="89" cm="1">
        <f ca="1" t="array" ref="K6003:L6003">_xlfn.XLOOKUP(J6003,匹配表1065!Y:Y,匹配表1065!AA:AB)</f>
        <v>15</v>
      </c>
      <c r="L6003" s="89" t="str">
        <v>3个月以上</v>
      </c>
      <c r="M6003" s="89" t="s">
        <v>55</v>
      </c>
      <c r="N6003" s="109">
        <v>1</v>
      </c>
      <c r="O6003" s="93" t="str">
        <f>_xlfn.XLOOKUP(P6003,匹配表1065!U:U,匹配表1065!T:T)</f>
        <v>HO00000959</v>
      </c>
      <c r="P6003" s="94" t="s">
        <v>196</v>
      </c>
      <c r="Q6003" s="95" t="s">
        <v>440</v>
      </c>
      <c r="R6003" s="89" t="str">
        <f>_xlfn.XLOOKUP(Q6003,匹配表1065!L:L,匹配表1065!O:O)</f>
        <v>A</v>
      </c>
      <c r="S6003" s="93" t="str">
        <f>IFERROR(_xlfn.XLOOKUP(Q6003,匹配表1065!AI:AI,匹配表1065!AJ:AJ),"绿标")</f>
        <v>红标</v>
      </c>
      <c r="T6003" s="93" t="str" cm="1">
        <f t="array" ref="T6003:U6003">_xlfn.XLOOKUP(Q6003,匹配表1065!L:L,匹配表1065!M:N)</f>
        <v>头痛</v>
      </c>
      <c r="U6003" s="94" t="str">
        <v>神经内科</v>
      </c>
      <c r="V6003" s="95" t="s">
        <v>33</v>
      </c>
      <c r="W6003" s="93">
        <f>_xlfn.XLOOKUP(M6003,匹配表1065!D:D,匹配表1065!F:F)*N6003</f>
        <v>8</v>
      </c>
    </row>
    <row r="6004" customHeight="1" spans="1:23">
      <c r="A6004" s="94" t="s">
        <v>877</v>
      </c>
      <c r="B6004" s="106">
        <v>46230</v>
      </c>
      <c r="C6004" s="91" t="str">
        <f t="shared" si="188"/>
        <v>7月第5周</v>
      </c>
      <c r="D6004" s="94" t="s">
        <v>943</v>
      </c>
      <c r="E6004" s="89" t="str">
        <f t="shared" si="189"/>
        <v>7月第5周--周1</v>
      </c>
      <c r="F6004" s="95" t="s">
        <v>27</v>
      </c>
      <c r="G6004" s="95" t="s">
        <v>104</v>
      </c>
      <c r="H6004" s="92" t="str">
        <f>_xlfn.XLOOKUP(O6004,匹配表1065!T:T,匹配表1065!W:W)</f>
        <v>济南市</v>
      </c>
      <c r="I6004" s="89" t="str">
        <f>_xlfn.XLOOKUP(O6004,匹配表1065!T:T,匹配表1065!X:X)</f>
        <v>PME2025</v>
      </c>
      <c r="J6004" s="95" t="s">
        <v>111</v>
      </c>
      <c r="K6004" s="89" cm="1">
        <f ca="1" t="array" ref="K6004:L6004">_xlfn.XLOOKUP(J6004,匹配表1065!Y:Y,匹配表1065!AA:AB)</f>
        <v>30</v>
      </c>
      <c r="L6004" s="89" t="str">
        <v>3个月以上</v>
      </c>
      <c r="M6004" s="89" t="s">
        <v>30</v>
      </c>
      <c r="N6004" s="109">
        <v>1</v>
      </c>
      <c r="O6004" s="93" t="str">
        <f>_xlfn.XLOOKUP(P6004,匹配表1065!U:U,匹配表1065!T:T)</f>
        <v>HO00001400</v>
      </c>
      <c r="P6004" s="94" t="s">
        <v>112</v>
      </c>
      <c r="Q6004" s="95" t="s">
        <v>113</v>
      </c>
      <c r="R6004" s="89" t="str">
        <f>_xlfn.XLOOKUP(Q6004,匹配表1065!L:L,匹配表1065!O:O)</f>
        <v>B</v>
      </c>
      <c r="S6004" s="93" t="str">
        <f>IFERROR(_xlfn.XLOOKUP(Q6004,匹配表1065!AI:AI,匹配表1065!AJ:AJ),"绿标")</f>
        <v>红标</v>
      </c>
      <c r="T6004" s="93" t="str" cm="1">
        <f t="array" ref="T6004:U6004">_xlfn.XLOOKUP(Q6004,匹配表1065!L:L,匹配表1065!M:N)</f>
        <v>抑郁焦虑</v>
      </c>
      <c r="U6004" s="94" t="str">
        <v>神经内科</v>
      </c>
      <c r="V6004" s="95" t="s">
        <v>42</v>
      </c>
      <c r="W6004" s="93">
        <f>_xlfn.XLOOKUP(M6004,匹配表1065!D:D,匹配表1065!F:F)*N6004</f>
        <v>12</v>
      </c>
    </row>
    <row r="6005" customHeight="1" spans="1:23">
      <c r="A6005" s="94" t="s">
        <v>877</v>
      </c>
      <c r="B6005" s="106">
        <v>46230</v>
      </c>
      <c r="C6005" s="91" t="str">
        <f t="shared" ref="C6005:C6068" si="190">MONTH(B6005)&amp;TEXT(WEEKNUM(B6005,2)-WEEKNUM(B6005+1-DAY(B6005),2)+1,"月第0周")</f>
        <v>7月第5周</v>
      </c>
      <c r="D6005" s="94" t="s">
        <v>943</v>
      </c>
      <c r="E6005" s="89" t="str">
        <f t="shared" ref="E6005:E6068" si="191">D6005&amp;"--"&amp;"周"&amp;WEEKDAY(B6005,2)</f>
        <v>7月第5周--周1</v>
      </c>
      <c r="F6005" s="95" t="s">
        <v>27</v>
      </c>
      <c r="G6005" s="95" t="s">
        <v>104</v>
      </c>
      <c r="H6005" s="92" t="str">
        <f>_xlfn.XLOOKUP(O6005,匹配表1065!T:T,匹配表1065!W:W)</f>
        <v>济南市</v>
      </c>
      <c r="I6005" s="89" t="str">
        <f>_xlfn.XLOOKUP(O6005,匹配表1065!T:T,匹配表1065!X:X)</f>
        <v>PME2025</v>
      </c>
      <c r="J6005" s="95" t="s">
        <v>111</v>
      </c>
      <c r="K6005" s="89" cm="1">
        <f ca="1" t="array" ref="K6005:L6005">_xlfn.XLOOKUP(J6005,匹配表1065!Y:Y,匹配表1065!AA:AB)</f>
        <v>30</v>
      </c>
      <c r="L6005" s="89" t="str">
        <v>3个月以上</v>
      </c>
      <c r="M6005" s="89" t="s">
        <v>30</v>
      </c>
      <c r="N6005" s="109">
        <v>1</v>
      </c>
      <c r="O6005" s="93" t="str">
        <f>_xlfn.XLOOKUP(P6005,匹配表1065!U:U,匹配表1065!T:T)</f>
        <v>HO00001400</v>
      </c>
      <c r="P6005" s="94" t="s">
        <v>112</v>
      </c>
      <c r="Q6005" s="95" t="s">
        <v>309</v>
      </c>
      <c r="R6005" s="89" t="str">
        <f>_xlfn.XLOOKUP(Q6005,匹配表1065!L:L,匹配表1065!O:O)</f>
        <v>A</v>
      </c>
      <c r="S6005" s="93" t="str">
        <f>IFERROR(_xlfn.XLOOKUP(Q6005,匹配表1065!AI:AI,匹配表1065!AJ:AJ),"绿标")</f>
        <v>红标</v>
      </c>
      <c r="T6005" s="93" t="str" cm="1">
        <f t="array" ref="T6005:U6005">_xlfn.XLOOKUP(Q6005,匹配表1065!L:L,匹配表1065!M:N)</f>
        <v>头痛</v>
      </c>
      <c r="U6005" s="94" t="str">
        <v>神经内科</v>
      </c>
      <c r="V6005" s="95" t="s">
        <v>42</v>
      </c>
      <c r="W6005" s="93">
        <f>_xlfn.XLOOKUP(M6005,匹配表1065!D:D,匹配表1065!F:F)*N6005</f>
        <v>12</v>
      </c>
    </row>
    <row r="6006" customHeight="1" spans="1:23">
      <c r="A6006" s="94" t="s">
        <v>877</v>
      </c>
      <c r="B6006" s="106">
        <v>46230</v>
      </c>
      <c r="C6006" s="91" t="str">
        <f t="shared" si="190"/>
        <v>7月第5周</v>
      </c>
      <c r="D6006" s="94" t="s">
        <v>943</v>
      </c>
      <c r="E6006" s="89" t="str">
        <f t="shared" si="191"/>
        <v>7月第5周--周1</v>
      </c>
      <c r="F6006" s="95" t="s">
        <v>27</v>
      </c>
      <c r="G6006" s="95" t="s">
        <v>104</v>
      </c>
      <c r="H6006" s="92" t="str">
        <f>_xlfn.XLOOKUP(O6006,匹配表1065!T:T,匹配表1065!W:W)</f>
        <v>济南市</v>
      </c>
      <c r="I6006" s="89" t="str">
        <f>_xlfn.XLOOKUP(O6006,匹配表1065!T:T,匹配表1065!X:X)</f>
        <v>PME2025</v>
      </c>
      <c r="J6006" s="95" t="s">
        <v>111</v>
      </c>
      <c r="K6006" s="89" cm="1">
        <f ca="1" t="array" ref="K6006:L6006">_xlfn.XLOOKUP(J6006,匹配表1065!Y:Y,匹配表1065!AA:AB)</f>
        <v>30</v>
      </c>
      <c r="L6006" s="89" t="str">
        <v>3个月以上</v>
      </c>
      <c r="M6006" s="89" t="s">
        <v>30</v>
      </c>
      <c r="N6006" s="109">
        <v>1</v>
      </c>
      <c r="O6006" s="93" t="str">
        <f>_xlfn.XLOOKUP(P6006,匹配表1065!U:U,匹配表1065!T:T)</f>
        <v>HO00001400</v>
      </c>
      <c r="P6006" s="94" t="s">
        <v>112</v>
      </c>
      <c r="Q6006" s="95" t="s">
        <v>331</v>
      </c>
      <c r="R6006" s="89" t="str">
        <f>_xlfn.XLOOKUP(Q6006,匹配表1065!L:L,匹配表1065!O:O)</f>
        <v>C</v>
      </c>
      <c r="S6006" s="93" t="str">
        <f>IFERROR(_xlfn.XLOOKUP(Q6006,匹配表1065!AI:AI,匹配表1065!AJ:AJ),"绿标")</f>
        <v>红标</v>
      </c>
      <c r="T6006" s="93" t="str" cm="1">
        <f t="array" ref="T6006:U6006">_xlfn.XLOOKUP(Q6006,匹配表1065!L:L,匹配表1065!M:N)</f>
        <v>眩晕</v>
      </c>
      <c r="U6006" s="94" t="str">
        <v>神经内科</v>
      </c>
      <c r="V6006" s="95" t="s">
        <v>42</v>
      </c>
      <c r="W6006" s="93">
        <f>_xlfn.XLOOKUP(M6006,匹配表1065!D:D,匹配表1065!F:F)*N6006</f>
        <v>12</v>
      </c>
    </row>
    <row r="6007" customHeight="1" spans="1:23">
      <c r="A6007" s="94" t="s">
        <v>877</v>
      </c>
      <c r="B6007" s="106">
        <v>46230</v>
      </c>
      <c r="C6007" s="91" t="str">
        <f t="shared" si="190"/>
        <v>7月第5周</v>
      </c>
      <c r="D6007" s="94" t="s">
        <v>943</v>
      </c>
      <c r="E6007" s="89" t="str">
        <f t="shared" si="191"/>
        <v>7月第5周--周1</v>
      </c>
      <c r="F6007" s="95" t="s">
        <v>27</v>
      </c>
      <c r="G6007" s="95" t="s">
        <v>104</v>
      </c>
      <c r="H6007" s="92" t="str">
        <f>_xlfn.XLOOKUP(O6007,匹配表1065!T:T,匹配表1065!W:W)</f>
        <v>济南市</v>
      </c>
      <c r="I6007" s="89" t="str">
        <f>_xlfn.XLOOKUP(O6007,匹配表1065!T:T,匹配表1065!X:X)</f>
        <v>PME2025</v>
      </c>
      <c r="J6007" s="95" t="s">
        <v>111</v>
      </c>
      <c r="K6007" s="89" cm="1">
        <f ca="1" t="array" ref="K6007:L6007">_xlfn.XLOOKUP(J6007,匹配表1065!Y:Y,匹配表1065!AA:AB)</f>
        <v>30</v>
      </c>
      <c r="L6007" s="89" t="str">
        <v>3个月以上</v>
      </c>
      <c r="M6007" s="89" t="s">
        <v>35</v>
      </c>
      <c r="N6007" s="109">
        <v>1</v>
      </c>
      <c r="O6007" s="93" t="str">
        <f>_xlfn.XLOOKUP(P6007,匹配表1065!U:U,匹配表1065!T:T)</f>
        <v>HO00394630</v>
      </c>
      <c r="P6007" s="94" t="s">
        <v>462</v>
      </c>
      <c r="Q6007" s="95" t="s">
        <v>463</v>
      </c>
      <c r="R6007" s="89" t="str">
        <f>_xlfn.XLOOKUP(Q6007,匹配表1065!L:L,匹配表1065!O:O)</f>
        <v>C</v>
      </c>
      <c r="S6007" s="93" t="str">
        <f>IFERROR(_xlfn.XLOOKUP(Q6007,匹配表1065!AI:AI,匹配表1065!AJ:AJ),"绿标")</f>
        <v>绿标</v>
      </c>
      <c r="T6007" s="93" t="str" cm="1">
        <f t="array" ref="T6007:U6007">_xlfn.XLOOKUP(Q6007,匹配表1065!L:L,匹配表1065!M:N)</f>
        <v>眩晕</v>
      </c>
      <c r="U6007" s="94" t="str">
        <v>神经内科</v>
      </c>
      <c r="V6007" s="95" t="s">
        <v>58</v>
      </c>
      <c r="W6007" s="93">
        <f>_xlfn.XLOOKUP(M6007,匹配表1065!D:D,匹配表1065!F:F)*N6007</f>
        <v>4</v>
      </c>
    </row>
    <row r="6008" customHeight="1" spans="1:23">
      <c r="A6008" s="94" t="s">
        <v>877</v>
      </c>
      <c r="B6008" s="106">
        <v>46230</v>
      </c>
      <c r="C6008" s="91" t="str">
        <f t="shared" si="190"/>
        <v>7月第5周</v>
      </c>
      <c r="D6008" s="94" t="s">
        <v>943</v>
      </c>
      <c r="E6008" s="89" t="str">
        <f t="shared" si="191"/>
        <v>7月第5周--周1</v>
      </c>
      <c r="F6008" s="95" t="s">
        <v>27</v>
      </c>
      <c r="G6008" s="95" t="s">
        <v>104</v>
      </c>
      <c r="H6008" s="92" t="str">
        <f>_xlfn.XLOOKUP(O6008,匹配表1065!T:T,匹配表1065!W:W)</f>
        <v>济南市</v>
      </c>
      <c r="I6008" s="89" t="str">
        <f>_xlfn.XLOOKUP(O6008,匹配表1065!T:T,匹配表1065!X:X)</f>
        <v>PME2026</v>
      </c>
      <c r="J6008" s="95" t="s">
        <v>116</v>
      </c>
      <c r="K6008" s="89" cm="1">
        <f ca="1" t="array" ref="K6008:L6008">_xlfn.XLOOKUP(J6008,匹配表1065!Y:Y,匹配表1065!AA:AB)</f>
        <v>13</v>
      </c>
      <c r="L6008" s="89" t="str">
        <v>3个月以上</v>
      </c>
      <c r="M6008" s="89" t="s">
        <v>35</v>
      </c>
      <c r="N6008" s="109">
        <v>1</v>
      </c>
      <c r="O6008" s="93" t="str">
        <f>_xlfn.XLOOKUP(P6008,匹配表1065!U:U,匹配表1065!T:T)</f>
        <v>HO00001409</v>
      </c>
      <c r="P6008" s="94" t="s">
        <v>117</v>
      </c>
      <c r="Q6008" s="95" t="s">
        <v>240</v>
      </c>
      <c r="R6008" s="89" t="str">
        <f>_xlfn.XLOOKUP(Q6008,匹配表1065!L:L,匹配表1065!O:O)</f>
        <v>B</v>
      </c>
      <c r="S6008" s="93" t="str">
        <f>IFERROR(_xlfn.XLOOKUP(Q6008,匹配表1065!AI:AI,匹配表1065!AJ:AJ),"绿标")</f>
        <v>红标</v>
      </c>
      <c r="T6008" s="93" t="str" cm="1">
        <f t="array" ref="T6008:U6008">_xlfn.XLOOKUP(Q6008,匹配表1065!L:L,匹配表1065!M:N)</f>
        <v>脑血管</v>
      </c>
      <c r="U6008" s="94" t="str">
        <v>神经内科</v>
      </c>
      <c r="V6008" s="95" t="s">
        <v>42</v>
      </c>
      <c r="W6008" s="93">
        <f>_xlfn.XLOOKUP(M6008,匹配表1065!D:D,匹配表1065!F:F)*N6008</f>
        <v>4</v>
      </c>
    </row>
    <row r="6009" customHeight="1" spans="1:23">
      <c r="A6009" s="94" t="s">
        <v>877</v>
      </c>
      <c r="B6009" s="106">
        <v>46230</v>
      </c>
      <c r="C6009" s="91" t="str">
        <f t="shared" si="190"/>
        <v>7月第5周</v>
      </c>
      <c r="D6009" s="94" t="s">
        <v>943</v>
      </c>
      <c r="E6009" s="89" t="str">
        <f t="shared" si="191"/>
        <v>7月第5周--周1</v>
      </c>
      <c r="F6009" s="95" t="s">
        <v>27</v>
      </c>
      <c r="G6009" s="95" t="s">
        <v>104</v>
      </c>
      <c r="H6009" s="92" t="str">
        <f>_xlfn.XLOOKUP(O6009,匹配表1065!T:T,匹配表1065!W:W)</f>
        <v>济南市</v>
      </c>
      <c r="I6009" s="89" t="str">
        <f>_xlfn.XLOOKUP(O6009,匹配表1065!T:T,匹配表1065!X:X)</f>
        <v>PME2026</v>
      </c>
      <c r="J6009" s="95" t="s">
        <v>116</v>
      </c>
      <c r="K6009" s="89" cm="1">
        <f ca="1" t="array" ref="K6009:L6009">_xlfn.XLOOKUP(J6009,匹配表1065!Y:Y,匹配表1065!AA:AB)</f>
        <v>13</v>
      </c>
      <c r="L6009" s="89" t="str">
        <v>3个月以上</v>
      </c>
      <c r="M6009" s="89" t="s">
        <v>30</v>
      </c>
      <c r="N6009" s="109">
        <v>1</v>
      </c>
      <c r="O6009" s="93" t="str">
        <f>_xlfn.XLOOKUP(P6009,匹配表1065!U:U,匹配表1065!T:T)</f>
        <v>HO00001409</v>
      </c>
      <c r="P6009" s="94" t="s">
        <v>117</v>
      </c>
      <c r="Q6009" s="95" t="s">
        <v>118</v>
      </c>
      <c r="R6009" s="89" t="str">
        <f>_xlfn.XLOOKUP(Q6009,匹配表1065!L:L,匹配表1065!O:O)</f>
        <v>A</v>
      </c>
      <c r="S6009" s="93" t="str">
        <f>IFERROR(_xlfn.XLOOKUP(Q6009,匹配表1065!AI:AI,匹配表1065!AJ:AJ),"绿标")</f>
        <v>绿标</v>
      </c>
      <c r="T6009" s="93" t="str" cm="1">
        <f t="array" ref="T6009:U6009">_xlfn.XLOOKUP(Q6009,匹配表1065!L:L,匹配表1065!M:N)</f>
        <v>头痛</v>
      </c>
      <c r="U6009" s="94" t="str">
        <v>神经内科</v>
      </c>
      <c r="V6009" s="95" t="s">
        <v>100</v>
      </c>
      <c r="W6009" s="93">
        <f>_xlfn.XLOOKUP(M6009,匹配表1065!D:D,匹配表1065!F:F)*N6009</f>
        <v>12</v>
      </c>
    </row>
    <row r="6010" customHeight="1" spans="1:23">
      <c r="A6010" s="94" t="s">
        <v>877</v>
      </c>
      <c r="B6010" s="106">
        <v>46230</v>
      </c>
      <c r="C6010" s="91" t="str">
        <f t="shared" si="190"/>
        <v>7月第5周</v>
      </c>
      <c r="D6010" s="94" t="s">
        <v>943</v>
      </c>
      <c r="E6010" s="89" t="str">
        <f t="shared" si="191"/>
        <v>7月第5周--周1</v>
      </c>
      <c r="F6010" s="95" t="s">
        <v>27</v>
      </c>
      <c r="G6010" s="95" t="s">
        <v>104</v>
      </c>
      <c r="H6010" s="92" t="str">
        <f>_xlfn.XLOOKUP(O6010,匹配表1065!T:T,匹配表1065!W:W)</f>
        <v>济南市</v>
      </c>
      <c r="I6010" s="89" t="str">
        <f>_xlfn.XLOOKUP(O6010,匹配表1065!T:T,匹配表1065!X:X)</f>
        <v>PME2044</v>
      </c>
      <c r="J6010" s="95" t="s">
        <v>105</v>
      </c>
      <c r="K6010" s="89" cm="1">
        <f ca="1" t="array" ref="K6010:L6010">_xlfn.XLOOKUP(J6010,匹配表1065!Y:Y,匹配表1065!AA:AB)</f>
        <v>8</v>
      </c>
      <c r="L6010" s="89" t="str">
        <v>3个月以上</v>
      </c>
      <c r="M6010" s="89" t="s">
        <v>30</v>
      </c>
      <c r="N6010" s="109">
        <v>1</v>
      </c>
      <c r="O6010" s="93" t="str">
        <f>_xlfn.XLOOKUP(P6010,匹配表1065!U:U,匹配表1065!T:T)</f>
        <v>HO00001401</v>
      </c>
      <c r="P6010" s="94" t="s">
        <v>106</v>
      </c>
      <c r="Q6010" s="95" t="s">
        <v>461</v>
      </c>
      <c r="R6010" s="89" t="str">
        <f>_xlfn.XLOOKUP(Q6010,匹配表1065!L:L,匹配表1065!O:O)</f>
        <v>B</v>
      </c>
      <c r="S6010" s="93" t="str">
        <f>IFERROR(_xlfn.XLOOKUP(Q6010,匹配表1065!AI:AI,匹配表1065!AJ:AJ),"绿标")</f>
        <v>绿标</v>
      </c>
      <c r="T6010" s="93" t="str" cm="1">
        <f t="array" ref="T6010:U6010">_xlfn.XLOOKUP(Q6010,匹配表1065!L:L,匹配表1065!M:N)</f>
        <v>脑血管</v>
      </c>
      <c r="U6010" s="94" t="str">
        <v>神经内科</v>
      </c>
      <c r="V6010" s="95" t="s">
        <v>42</v>
      </c>
      <c r="W6010" s="93">
        <f>_xlfn.XLOOKUP(M6010,匹配表1065!D:D,匹配表1065!F:F)*N6010</f>
        <v>12</v>
      </c>
    </row>
    <row r="6011" customHeight="1" spans="1:23">
      <c r="A6011" s="94" t="s">
        <v>877</v>
      </c>
      <c r="B6011" s="106">
        <v>46230</v>
      </c>
      <c r="C6011" s="91" t="str">
        <f t="shared" si="190"/>
        <v>7月第5周</v>
      </c>
      <c r="D6011" s="94" t="s">
        <v>943</v>
      </c>
      <c r="E6011" s="89" t="str">
        <f t="shared" si="191"/>
        <v>7月第5周--周1</v>
      </c>
      <c r="F6011" s="95" t="s">
        <v>27</v>
      </c>
      <c r="G6011" s="95" t="s">
        <v>104</v>
      </c>
      <c r="H6011" s="92" t="str">
        <f>_xlfn.XLOOKUP(O6011,匹配表1065!T:T,匹配表1065!W:W)</f>
        <v>聊城市</v>
      </c>
      <c r="I6011" s="89" t="str">
        <f>_xlfn.XLOOKUP(O6011,匹配表1065!T:T,匹配表1065!X:X)</f>
        <v>PME2046</v>
      </c>
      <c r="J6011" s="95" t="s">
        <v>108</v>
      </c>
      <c r="K6011" s="89" cm="1">
        <f ca="1" t="array" ref="K6011:L6011">_xlfn.XLOOKUP(J6011,匹配表1065!Y:Y,匹配表1065!AA:AB)</f>
        <v>8</v>
      </c>
      <c r="L6011" s="89" t="str">
        <v>3个月以上</v>
      </c>
      <c r="M6011" s="89" t="s">
        <v>30</v>
      </c>
      <c r="N6011" s="109">
        <v>1</v>
      </c>
      <c r="O6011" s="93" t="str">
        <f>_xlfn.XLOOKUP(P6011,匹配表1065!U:U,匹配表1065!T:T)</f>
        <v>HO00001415</v>
      </c>
      <c r="P6011" s="94" t="s">
        <v>109</v>
      </c>
      <c r="Q6011" s="95" t="s">
        <v>317</v>
      </c>
      <c r="R6011" s="89" t="str">
        <f>_xlfn.XLOOKUP(Q6011,匹配表1065!L:L,匹配表1065!O:O)</f>
        <v>A</v>
      </c>
      <c r="S6011" s="93" t="str">
        <f>IFERROR(_xlfn.XLOOKUP(Q6011,匹配表1065!AI:AI,匹配表1065!AJ:AJ),"绿标")</f>
        <v>绿标</v>
      </c>
      <c r="T6011" s="93" t="str" cm="1">
        <f t="array" ref="T6011:U6011">_xlfn.XLOOKUP(Q6011,匹配表1065!L:L,匹配表1065!M:N)</f>
        <v>头痛</v>
      </c>
      <c r="U6011" s="94" t="str">
        <v>神经内科</v>
      </c>
      <c r="V6011" s="95" t="s">
        <v>42</v>
      </c>
      <c r="W6011" s="93">
        <f>_xlfn.XLOOKUP(M6011,匹配表1065!D:D,匹配表1065!F:F)*N6011</f>
        <v>12</v>
      </c>
    </row>
    <row r="6012" customHeight="1" spans="1:23">
      <c r="A6012" s="94" t="s">
        <v>877</v>
      </c>
      <c r="B6012" s="106">
        <v>46230</v>
      </c>
      <c r="C6012" s="91" t="str">
        <f t="shared" si="190"/>
        <v>7月第5周</v>
      </c>
      <c r="D6012" s="94" t="s">
        <v>943</v>
      </c>
      <c r="E6012" s="89" t="str">
        <f t="shared" si="191"/>
        <v>7月第5周--周1</v>
      </c>
      <c r="F6012" s="95" t="s">
        <v>27</v>
      </c>
      <c r="G6012" s="95" t="s">
        <v>104</v>
      </c>
      <c r="H6012" s="92" t="str">
        <f>_xlfn.XLOOKUP(O6012,匹配表1065!T:T,匹配表1065!W:W)</f>
        <v>济南市</v>
      </c>
      <c r="I6012" s="89" t="str">
        <f>_xlfn.XLOOKUP(O6012,匹配表1065!T:T,匹配表1065!X:X)</f>
        <v>PME2029</v>
      </c>
      <c r="J6012" s="95" t="s">
        <v>128</v>
      </c>
      <c r="K6012" s="89" cm="1">
        <f ca="1" t="array" ref="K6012:L6012">_xlfn.XLOOKUP(J6012,匹配表1065!Y:Y,匹配表1065!AA:AB)</f>
        <v>13</v>
      </c>
      <c r="L6012" s="89" t="str">
        <v>3个月以上</v>
      </c>
      <c r="M6012" s="89" t="s">
        <v>30</v>
      </c>
      <c r="N6012" s="109">
        <v>1</v>
      </c>
      <c r="O6012" s="93" t="str">
        <f>_xlfn.XLOOKUP(P6012,匹配表1065!U:U,匹配表1065!T:T)</f>
        <v>HO00024281</v>
      </c>
      <c r="P6012" s="94" t="s">
        <v>129</v>
      </c>
      <c r="Q6012" s="95" t="s">
        <v>130</v>
      </c>
      <c r="R6012" s="89" t="str">
        <f>_xlfn.XLOOKUP(Q6012,匹配表1065!L:L,匹配表1065!O:O)</f>
        <v>B</v>
      </c>
      <c r="S6012" s="93" t="str">
        <f>IFERROR(_xlfn.XLOOKUP(Q6012,匹配表1065!AI:AI,匹配表1065!AJ:AJ),"绿标")</f>
        <v>绿标</v>
      </c>
      <c r="T6012" s="93" t="str" cm="1">
        <f t="array" ref="T6012:U6012">_xlfn.XLOOKUP(Q6012,匹配表1065!L:L,匹配表1065!M:N)</f>
        <v>脑血管</v>
      </c>
      <c r="U6012" s="94" t="str">
        <v>神经内科</v>
      </c>
      <c r="V6012" s="95" t="s">
        <v>33</v>
      </c>
      <c r="W6012" s="93">
        <f>_xlfn.XLOOKUP(M6012,匹配表1065!D:D,匹配表1065!F:F)*N6012</f>
        <v>12</v>
      </c>
    </row>
    <row r="6013" customHeight="1" spans="1:23">
      <c r="A6013" s="94" t="s">
        <v>877</v>
      </c>
      <c r="B6013" s="106">
        <v>46230</v>
      </c>
      <c r="C6013" s="91" t="str">
        <f t="shared" si="190"/>
        <v>7月第5周</v>
      </c>
      <c r="D6013" s="94" t="s">
        <v>943</v>
      </c>
      <c r="E6013" s="89" t="str">
        <f t="shared" si="191"/>
        <v>7月第5周--周1</v>
      </c>
      <c r="F6013" s="95" t="s">
        <v>27</v>
      </c>
      <c r="G6013" s="95" t="s">
        <v>104</v>
      </c>
      <c r="H6013" s="92" t="str">
        <f>_xlfn.XLOOKUP(O6013,匹配表1065!T:T,匹配表1065!W:W)</f>
        <v>济南市</v>
      </c>
      <c r="I6013" s="89" t="str">
        <f>_xlfn.XLOOKUP(O6013,匹配表1065!T:T,匹配表1065!X:X)</f>
        <v>PME2025</v>
      </c>
      <c r="J6013" s="95" t="s">
        <v>128</v>
      </c>
      <c r="K6013" s="89" cm="1">
        <f ca="1" t="array" ref="K6013:L6013">_xlfn.XLOOKUP(J6013,匹配表1065!Y:Y,匹配表1065!AA:AB)</f>
        <v>13</v>
      </c>
      <c r="L6013" s="89" t="str">
        <v>3个月以上</v>
      </c>
      <c r="M6013" s="89" t="s">
        <v>55</v>
      </c>
      <c r="N6013" s="109">
        <v>1</v>
      </c>
      <c r="O6013" s="93" t="str">
        <f>_xlfn.XLOOKUP(P6013,匹配表1065!U:U,匹配表1065!T:T)</f>
        <v>HO00001400</v>
      </c>
      <c r="P6013" s="94" t="s">
        <v>112</v>
      </c>
      <c r="Q6013" s="95" t="s">
        <v>131</v>
      </c>
      <c r="R6013" s="89" t="str">
        <f>_xlfn.XLOOKUP(Q6013,匹配表1065!L:L,匹配表1065!O:O)</f>
        <v>B</v>
      </c>
      <c r="S6013" s="93" t="str">
        <f>IFERROR(_xlfn.XLOOKUP(Q6013,匹配表1065!AI:AI,匹配表1065!AJ:AJ),"绿标")</f>
        <v>红标</v>
      </c>
      <c r="T6013" s="93" t="str" cm="1">
        <f t="array" ref="T6013:U6013">_xlfn.XLOOKUP(Q6013,匹配表1065!L:L,匹配表1065!M:N)</f>
        <v>脑血管</v>
      </c>
      <c r="U6013" s="94" t="str">
        <v>神经内科</v>
      </c>
      <c r="V6013" s="95" t="s">
        <v>33</v>
      </c>
      <c r="W6013" s="93">
        <f>_xlfn.XLOOKUP(M6013,匹配表1065!D:D,匹配表1065!F:F)*N6013</f>
        <v>8</v>
      </c>
    </row>
    <row r="6014" customHeight="1" spans="1:23">
      <c r="A6014" s="94" t="s">
        <v>877</v>
      </c>
      <c r="B6014" s="106">
        <v>46230</v>
      </c>
      <c r="C6014" s="91" t="str">
        <f t="shared" si="190"/>
        <v>7月第5周</v>
      </c>
      <c r="D6014" s="94" t="s">
        <v>943</v>
      </c>
      <c r="E6014" s="89" t="str">
        <f t="shared" si="191"/>
        <v>7月第5周--周1</v>
      </c>
      <c r="F6014" s="95" t="s">
        <v>27</v>
      </c>
      <c r="G6014" s="95" t="s">
        <v>104</v>
      </c>
      <c r="H6014" s="92" t="str">
        <f>_xlfn.XLOOKUP(O6014,匹配表1065!T:T,匹配表1065!W:W)</f>
        <v>济南市</v>
      </c>
      <c r="I6014" s="89" t="str">
        <f>_xlfn.XLOOKUP(O6014,匹配表1065!T:T,匹配表1065!X:X)</f>
        <v>PME2025</v>
      </c>
      <c r="J6014" s="95" t="s">
        <v>128</v>
      </c>
      <c r="K6014" s="89" cm="1">
        <f ca="1" t="array" ref="K6014:L6014">_xlfn.XLOOKUP(J6014,匹配表1065!Y:Y,匹配表1065!AA:AB)</f>
        <v>13</v>
      </c>
      <c r="L6014" s="89" t="str">
        <v>3个月以上</v>
      </c>
      <c r="M6014" s="89" t="s">
        <v>35</v>
      </c>
      <c r="N6014" s="109">
        <v>1</v>
      </c>
      <c r="O6014" s="93" t="str">
        <f>_xlfn.XLOOKUP(P6014,匹配表1065!U:U,匹配表1065!T:T)</f>
        <v>HO00001400</v>
      </c>
      <c r="P6014" s="94" t="s">
        <v>112</v>
      </c>
      <c r="Q6014" s="95" t="s">
        <v>556</v>
      </c>
      <c r="R6014" s="89" t="str">
        <f>_xlfn.XLOOKUP(Q6014,匹配表1065!L:L,匹配表1065!O:O)</f>
        <v>D</v>
      </c>
      <c r="S6014" s="93" t="str">
        <f>IFERROR(_xlfn.XLOOKUP(Q6014,匹配表1065!AI:AI,匹配表1065!AJ:AJ),"绿标")</f>
        <v>绿标</v>
      </c>
      <c r="T6014" s="93" t="str" cm="1">
        <f t="array" ref="T6014:U6014">_xlfn.XLOOKUP(Q6014,匹配表1065!L:L,匹配表1065!M:N)</f>
        <v>抑郁焦虑</v>
      </c>
      <c r="U6014" s="94" t="str">
        <v>精神心理科</v>
      </c>
      <c r="V6014" s="95" t="s">
        <v>70</v>
      </c>
      <c r="W6014" s="93">
        <f>_xlfn.XLOOKUP(M6014,匹配表1065!D:D,匹配表1065!F:F)*N6014</f>
        <v>4</v>
      </c>
    </row>
    <row r="6015" customHeight="1" spans="1:23">
      <c r="A6015" s="94" t="s">
        <v>877</v>
      </c>
      <c r="B6015" s="106">
        <v>46230</v>
      </c>
      <c r="C6015" s="91" t="str">
        <f t="shared" si="190"/>
        <v>7月第5周</v>
      </c>
      <c r="D6015" s="94" t="s">
        <v>943</v>
      </c>
      <c r="E6015" s="89" t="str">
        <f t="shared" si="191"/>
        <v>7月第5周--周1</v>
      </c>
      <c r="F6015" s="95" t="s">
        <v>27</v>
      </c>
      <c r="G6015" s="92" t="s">
        <v>92</v>
      </c>
      <c r="H6015" s="92" t="str">
        <f>_xlfn.XLOOKUP(O6015,匹配表1065!T:T,匹配表1065!W:W)</f>
        <v>合肥市</v>
      </c>
      <c r="I6015" s="89" t="str">
        <f>_xlfn.XLOOKUP(O6015,匹配表1065!T:T,匹配表1065!X:X)</f>
        <v>PME2007</v>
      </c>
      <c r="J6015" s="95" t="s">
        <v>93</v>
      </c>
      <c r="K6015" s="89" cm="1">
        <f ca="1" t="array" ref="K6015:L6015">_xlfn.XLOOKUP(J6015,匹配表1065!Y:Y,匹配表1065!AA:AB)</f>
        <v>9</v>
      </c>
      <c r="L6015" s="89" t="str">
        <v>3个月以上</v>
      </c>
      <c r="M6015" s="89" t="s">
        <v>55</v>
      </c>
      <c r="N6015" s="109">
        <v>1</v>
      </c>
      <c r="O6015" s="93" t="str">
        <f>_xlfn.XLOOKUP(P6015,匹配表1065!U:U,匹配表1065!T:T)</f>
        <v>HO00000001</v>
      </c>
      <c r="P6015" s="94" t="s">
        <v>94</v>
      </c>
      <c r="Q6015" s="95" t="s">
        <v>207</v>
      </c>
      <c r="R6015" s="89" t="str">
        <f>_xlfn.XLOOKUP(Q6015,匹配表1065!L:L,匹配表1065!O:O)</f>
        <v>C</v>
      </c>
      <c r="S6015" s="93" t="str">
        <f>IFERROR(_xlfn.XLOOKUP(Q6015,匹配表1065!AI:AI,匹配表1065!AJ:AJ),"绿标")</f>
        <v>红标</v>
      </c>
      <c r="T6015" s="93" t="str" cm="1">
        <f t="array" ref="T6015:U6015">_xlfn.XLOOKUP(Q6015,匹配表1065!L:L,匹配表1065!M:N)</f>
        <v>眩晕</v>
      </c>
      <c r="U6015" s="94" t="str">
        <v>神经内科</v>
      </c>
      <c r="V6015" s="95" t="s">
        <v>42</v>
      </c>
      <c r="W6015" s="93">
        <f>_xlfn.XLOOKUP(M6015,匹配表1065!D:D,匹配表1065!F:F)*N6015</f>
        <v>8</v>
      </c>
    </row>
    <row r="6016" customHeight="1" spans="1:23">
      <c r="A6016" s="94" t="s">
        <v>877</v>
      </c>
      <c r="B6016" s="106">
        <v>46230</v>
      </c>
      <c r="C6016" s="91" t="str">
        <f t="shared" si="190"/>
        <v>7月第5周</v>
      </c>
      <c r="D6016" s="94" t="s">
        <v>943</v>
      </c>
      <c r="E6016" s="89" t="str">
        <f t="shared" si="191"/>
        <v>7月第5周--周1</v>
      </c>
      <c r="F6016" s="95" t="s">
        <v>27</v>
      </c>
      <c r="G6016" s="92" t="s">
        <v>92</v>
      </c>
      <c r="H6016" s="92" t="str">
        <f>_xlfn.XLOOKUP(O6016,匹配表1065!T:T,匹配表1065!W:W)</f>
        <v>合肥市</v>
      </c>
      <c r="I6016" s="89" t="str">
        <f>_xlfn.XLOOKUP(O6016,匹配表1065!T:T,匹配表1065!X:X)</f>
        <v>PME2007</v>
      </c>
      <c r="J6016" s="95" t="s">
        <v>93</v>
      </c>
      <c r="K6016" s="89" cm="1">
        <f ca="1" t="array" ref="K6016:L6016">_xlfn.XLOOKUP(J6016,匹配表1065!Y:Y,匹配表1065!AA:AB)</f>
        <v>9</v>
      </c>
      <c r="L6016" s="89" t="str">
        <v>3个月以上</v>
      </c>
      <c r="M6016" s="89" t="s">
        <v>35</v>
      </c>
      <c r="N6016" s="109">
        <v>1</v>
      </c>
      <c r="O6016" s="93" t="str">
        <f>_xlfn.XLOOKUP(P6016,匹配表1065!U:U,匹配表1065!T:T)</f>
        <v>HO00000001</v>
      </c>
      <c r="P6016" s="94" t="s">
        <v>94</v>
      </c>
      <c r="Q6016" s="95" t="s">
        <v>433</v>
      </c>
      <c r="R6016" s="89" t="str">
        <f>_xlfn.XLOOKUP(Q6016,匹配表1065!L:L,匹配表1065!O:O)</f>
        <v>A</v>
      </c>
      <c r="S6016" s="93" t="str">
        <f>IFERROR(_xlfn.XLOOKUP(Q6016,匹配表1065!AI:AI,匹配表1065!AJ:AJ),"绿标")</f>
        <v>绿标</v>
      </c>
      <c r="T6016" s="93" t="str" cm="1">
        <f t="array" ref="T6016:U6016">_xlfn.XLOOKUP(Q6016,匹配表1065!L:L,匹配表1065!M:N)</f>
        <v>头痛</v>
      </c>
      <c r="U6016" s="94" t="str">
        <v>神经内科</v>
      </c>
      <c r="V6016" s="95" t="s">
        <v>42</v>
      </c>
      <c r="W6016" s="93">
        <f>_xlfn.XLOOKUP(M6016,匹配表1065!D:D,匹配表1065!F:F)*N6016</f>
        <v>4</v>
      </c>
    </row>
    <row r="6017" customHeight="1" spans="1:23">
      <c r="A6017" s="94" t="s">
        <v>877</v>
      </c>
      <c r="B6017" s="106">
        <v>46230</v>
      </c>
      <c r="C6017" s="91" t="str">
        <f t="shared" si="190"/>
        <v>7月第5周</v>
      </c>
      <c r="D6017" s="94" t="s">
        <v>943</v>
      </c>
      <c r="E6017" s="89" t="str">
        <f t="shared" si="191"/>
        <v>7月第5周--周1</v>
      </c>
      <c r="F6017" s="95" t="s">
        <v>27</v>
      </c>
      <c r="G6017" s="92" t="s">
        <v>92</v>
      </c>
      <c r="H6017" s="92" t="str">
        <f>_xlfn.XLOOKUP(O6017,匹配表1065!T:T,匹配表1065!W:W)</f>
        <v>芜湖市</v>
      </c>
      <c r="I6017" s="89" t="str">
        <f>_xlfn.XLOOKUP(O6017,匹配表1065!T:T,匹配表1065!X:X)</f>
        <v>PME2003</v>
      </c>
      <c r="J6017" s="95" t="s">
        <v>101</v>
      </c>
      <c r="K6017" s="89" cm="1">
        <f ca="1" t="array" ref="K6017:L6017">_xlfn.XLOOKUP(J6017,匹配表1065!Y:Y,匹配表1065!AA:AB)</f>
        <v>1</v>
      </c>
      <c r="L6017" s="89" t="str">
        <v>3个月以内</v>
      </c>
      <c r="M6017" s="89" t="s">
        <v>35</v>
      </c>
      <c r="N6017" s="109">
        <v>1</v>
      </c>
      <c r="O6017" s="93" t="str">
        <f>_xlfn.XLOOKUP(P6017,匹配表1065!U:U,匹配表1065!T:T)</f>
        <v>HO00000022</v>
      </c>
      <c r="P6017" s="94" t="s">
        <v>102</v>
      </c>
      <c r="Q6017" s="95" t="s">
        <v>103</v>
      </c>
      <c r="R6017" s="89" t="str">
        <f>_xlfn.XLOOKUP(Q6017,匹配表1065!L:L,匹配表1065!O:O)</f>
        <v>A</v>
      </c>
      <c r="S6017" s="93" t="str">
        <f>IFERROR(_xlfn.XLOOKUP(Q6017,匹配表1065!AI:AI,匹配表1065!AJ:AJ),"绿标")</f>
        <v>绿标</v>
      </c>
      <c r="T6017" s="93" t="str" cm="1">
        <f t="array" ref="T6017:U6017">_xlfn.XLOOKUP(Q6017,匹配表1065!L:L,匹配表1065!M:N)</f>
        <v>头痛</v>
      </c>
      <c r="U6017" s="94" t="str">
        <v>神经内科</v>
      </c>
      <c r="V6017" s="95" t="s">
        <v>42</v>
      </c>
      <c r="W6017" s="93">
        <f>_xlfn.XLOOKUP(M6017,匹配表1065!D:D,匹配表1065!F:F)*N6017</f>
        <v>4</v>
      </c>
    </row>
    <row r="6018" customHeight="1" spans="1:23">
      <c r="A6018" s="94" t="s">
        <v>877</v>
      </c>
      <c r="B6018" s="106">
        <v>46230</v>
      </c>
      <c r="C6018" s="91" t="str">
        <f t="shared" si="190"/>
        <v>7月第5周</v>
      </c>
      <c r="D6018" s="94" t="s">
        <v>943</v>
      </c>
      <c r="E6018" s="89" t="str">
        <f t="shared" si="191"/>
        <v>7月第5周--周1</v>
      </c>
      <c r="F6018" s="95" t="s">
        <v>27</v>
      </c>
      <c r="G6018" s="92" t="s">
        <v>92</v>
      </c>
      <c r="H6018" s="92" t="str">
        <f>_xlfn.XLOOKUP(O6018,匹配表1065!T:T,匹配表1065!W:W)</f>
        <v>合肥市</v>
      </c>
      <c r="I6018" s="89" t="str">
        <f>_xlfn.XLOOKUP(O6018,匹配表1065!T:T,匹配表1065!X:X)</f>
        <v>PME2047</v>
      </c>
      <c r="J6018" s="95" t="s">
        <v>97</v>
      </c>
      <c r="K6018" s="89" cm="1">
        <f ca="1" t="array" ref="K6018:L6018">_xlfn.XLOOKUP(J6018,匹配表1065!Y:Y,匹配表1065!AA:AB)</f>
        <v>2</v>
      </c>
      <c r="L6018" s="89" t="str">
        <v>3个月以内</v>
      </c>
      <c r="M6018" s="89" t="s">
        <v>30</v>
      </c>
      <c r="N6018" s="109">
        <v>1</v>
      </c>
      <c r="O6018" s="93" t="str">
        <f>_xlfn.XLOOKUP(P6018,匹配表1065!U:U,匹配表1065!T:T)</f>
        <v>HO00000005</v>
      </c>
      <c r="P6018" s="94" t="s">
        <v>98</v>
      </c>
      <c r="Q6018" s="95" t="s">
        <v>345</v>
      </c>
      <c r="R6018" s="89" t="str">
        <f>_xlfn.XLOOKUP(Q6018,匹配表1065!L:L,匹配表1065!O:O)</f>
        <v>B</v>
      </c>
      <c r="S6018" s="93" t="str">
        <f>IFERROR(_xlfn.XLOOKUP(Q6018,匹配表1065!AI:AI,匹配表1065!AJ:AJ),"绿标")</f>
        <v>绿标</v>
      </c>
      <c r="T6018" s="93" t="str" cm="1">
        <f t="array" ref="T6018:U6018">_xlfn.XLOOKUP(Q6018,匹配表1065!L:L,匹配表1065!M:N)</f>
        <v>脑血管</v>
      </c>
      <c r="U6018" s="94" t="str">
        <v>神经内科</v>
      </c>
      <c r="V6018" s="95" t="s">
        <v>42</v>
      </c>
      <c r="W6018" s="93">
        <f>_xlfn.XLOOKUP(M6018,匹配表1065!D:D,匹配表1065!F:F)*N6018</f>
        <v>12</v>
      </c>
    </row>
    <row r="6019" customHeight="1" spans="1:23">
      <c r="A6019" s="94" t="s">
        <v>877</v>
      </c>
      <c r="B6019" s="106">
        <v>46230</v>
      </c>
      <c r="C6019" s="91" t="str">
        <f t="shared" si="190"/>
        <v>7月第5周</v>
      </c>
      <c r="D6019" s="94" t="s">
        <v>943</v>
      </c>
      <c r="E6019" s="89" t="str">
        <f t="shared" si="191"/>
        <v>7月第5周--周1</v>
      </c>
      <c r="F6019" s="95" t="s">
        <v>27</v>
      </c>
      <c r="G6019" s="95" t="s">
        <v>136</v>
      </c>
      <c r="H6019" s="92" t="str">
        <f>_xlfn.XLOOKUP(O6019,匹配表1065!T:T,匹配表1065!W:W)</f>
        <v>淄博市</v>
      </c>
      <c r="I6019" s="89" t="str">
        <f>_xlfn.XLOOKUP(O6019,匹配表1065!T:T,匹配表1065!X:X)</f>
        <v>PME2043</v>
      </c>
      <c r="J6019" s="95" t="s">
        <v>140</v>
      </c>
      <c r="K6019" s="89" cm="1">
        <f ca="1" t="array" ref="K6019:L6019">_xlfn.XLOOKUP(J6019,匹配表1065!Y:Y,匹配表1065!AA:AB)</f>
        <v>9</v>
      </c>
      <c r="L6019" s="89" t="str">
        <v>3个月以上</v>
      </c>
      <c r="M6019" s="89" t="s">
        <v>30</v>
      </c>
      <c r="N6019" s="109">
        <v>1</v>
      </c>
      <c r="O6019" s="93" t="str">
        <f>_xlfn.XLOOKUP(P6019,匹配表1065!U:U,匹配表1065!T:T)</f>
        <v>HO00001431</v>
      </c>
      <c r="P6019" s="94" t="s">
        <v>244</v>
      </c>
      <c r="Q6019" s="95" t="s">
        <v>567</v>
      </c>
      <c r="R6019" s="89" t="str">
        <f>_xlfn.XLOOKUP(Q6019,匹配表1065!L:L,匹配表1065!O:O)</f>
        <v>A</v>
      </c>
      <c r="S6019" s="93" t="str">
        <f>IFERROR(_xlfn.XLOOKUP(Q6019,匹配表1065!AI:AI,匹配表1065!AJ:AJ),"绿标")</f>
        <v>红标</v>
      </c>
      <c r="T6019" s="93" t="str" cm="1">
        <f t="array" ref="T6019:U6019">_xlfn.XLOOKUP(Q6019,匹配表1065!L:L,匹配表1065!M:N)</f>
        <v>头痛</v>
      </c>
      <c r="U6019" s="94" t="str">
        <v>神经内科</v>
      </c>
      <c r="V6019" s="95" t="s">
        <v>67</v>
      </c>
      <c r="W6019" s="93">
        <f>_xlfn.XLOOKUP(M6019,匹配表1065!D:D,匹配表1065!F:F)*N6019</f>
        <v>12</v>
      </c>
    </row>
    <row r="6020" customHeight="1" spans="1:23">
      <c r="A6020" s="94" t="s">
        <v>877</v>
      </c>
      <c r="B6020" s="106">
        <v>46230</v>
      </c>
      <c r="C6020" s="91" t="str">
        <f t="shared" si="190"/>
        <v>7月第5周</v>
      </c>
      <c r="D6020" s="94" t="s">
        <v>943</v>
      </c>
      <c r="E6020" s="89" t="str">
        <f t="shared" si="191"/>
        <v>7月第5周--周1</v>
      </c>
      <c r="F6020" s="95" t="s">
        <v>27</v>
      </c>
      <c r="G6020" s="95" t="s">
        <v>136</v>
      </c>
      <c r="H6020" s="92" t="str">
        <f>_xlfn.XLOOKUP(O6020,匹配表1065!T:T,匹配表1065!W:W)</f>
        <v>淄博市</v>
      </c>
      <c r="I6020" s="89" t="str">
        <f>_xlfn.XLOOKUP(O6020,匹配表1065!T:T,匹配表1065!X:X)</f>
        <v>PME2043</v>
      </c>
      <c r="J6020" s="95" t="s">
        <v>140</v>
      </c>
      <c r="K6020" s="89" cm="1">
        <f ca="1" t="array" ref="K6020:L6020">_xlfn.XLOOKUP(J6020,匹配表1065!Y:Y,匹配表1065!AA:AB)</f>
        <v>9</v>
      </c>
      <c r="L6020" s="89" t="str">
        <v>3个月以上</v>
      </c>
      <c r="M6020" s="89" t="s">
        <v>35</v>
      </c>
      <c r="N6020" s="109">
        <v>1</v>
      </c>
      <c r="O6020" s="93" t="str">
        <f>_xlfn.XLOOKUP(P6020,匹配表1065!U:U,匹配表1065!T:T)</f>
        <v>HO00001431</v>
      </c>
      <c r="P6020" s="94" t="s">
        <v>244</v>
      </c>
      <c r="Q6020" s="95" t="s">
        <v>473</v>
      </c>
      <c r="R6020" s="89" t="str">
        <f>_xlfn.XLOOKUP(Q6020,匹配表1065!L:L,匹配表1065!O:O)</f>
        <v>B</v>
      </c>
      <c r="S6020" s="93" t="str">
        <f>IFERROR(_xlfn.XLOOKUP(Q6020,匹配表1065!AI:AI,匹配表1065!AJ:AJ),"绿标")</f>
        <v>红标</v>
      </c>
      <c r="T6020" s="93" t="str" cm="1">
        <f t="array" ref="T6020:U6020">_xlfn.XLOOKUP(Q6020,匹配表1065!L:L,匹配表1065!M:N)</f>
        <v>脑血管</v>
      </c>
      <c r="U6020" s="94" t="str">
        <v>神经内科</v>
      </c>
      <c r="V6020" s="95" t="s">
        <v>58</v>
      </c>
      <c r="W6020" s="93">
        <f>_xlfn.XLOOKUP(M6020,匹配表1065!D:D,匹配表1065!F:F)*N6020</f>
        <v>4</v>
      </c>
    </row>
    <row r="6021" customHeight="1" spans="1:23">
      <c r="A6021" s="94" t="s">
        <v>877</v>
      </c>
      <c r="B6021" s="106">
        <v>46230</v>
      </c>
      <c r="C6021" s="91" t="str">
        <f t="shared" si="190"/>
        <v>7月第5周</v>
      </c>
      <c r="D6021" s="94" t="s">
        <v>943</v>
      </c>
      <c r="E6021" s="89" t="str">
        <f t="shared" si="191"/>
        <v>7月第5周--周1</v>
      </c>
      <c r="F6021" s="95" t="s">
        <v>27</v>
      </c>
      <c r="G6021" s="95" t="s">
        <v>136</v>
      </c>
      <c r="H6021" s="92" t="str">
        <f>_xlfn.XLOOKUP(O6021,匹配表1065!T:T,匹配表1065!W:W)</f>
        <v>青岛市</v>
      </c>
      <c r="I6021" s="89" t="str">
        <f>_xlfn.XLOOKUP(O6021,匹配表1065!T:T,匹配表1065!X:X)</f>
        <v>PME2032</v>
      </c>
      <c r="J6021" s="95" t="s">
        <v>143</v>
      </c>
      <c r="K6021" s="89" cm="1">
        <f ca="1" t="array" ref="K6021:L6021">_xlfn.XLOOKUP(J6021,匹配表1065!Y:Y,匹配表1065!AA:AB)</f>
        <v>31</v>
      </c>
      <c r="L6021" s="89" t="str">
        <v>3个月以上</v>
      </c>
      <c r="M6021" s="89" t="s">
        <v>30</v>
      </c>
      <c r="N6021" s="109">
        <v>1</v>
      </c>
      <c r="O6021" s="93" t="str">
        <f>_xlfn.XLOOKUP(P6021,匹配表1065!U:U,匹配表1065!T:T)</f>
        <v>HO00001482</v>
      </c>
      <c r="P6021" s="94" t="s">
        <v>146</v>
      </c>
      <c r="Q6021" s="95" t="s">
        <v>249</v>
      </c>
      <c r="R6021" s="89" t="str">
        <f>_xlfn.XLOOKUP(Q6021,匹配表1065!L:L,匹配表1065!O:O)</f>
        <v>C</v>
      </c>
      <c r="S6021" s="93" t="str">
        <f>IFERROR(_xlfn.XLOOKUP(Q6021,匹配表1065!AI:AI,匹配表1065!AJ:AJ),"绿标")</f>
        <v>绿标</v>
      </c>
      <c r="T6021" s="93" t="str" cm="1">
        <f t="array" ref="T6021:U6021">_xlfn.XLOOKUP(Q6021,匹配表1065!L:L,匹配表1065!M:N)</f>
        <v>眩晕</v>
      </c>
      <c r="U6021" s="94" t="str">
        <v>耳鼻喉科</v>
      </c>
      <c r="V6021" s="95" t="s">
        <v>100</v>
      </c>
      <c r="W6021" s="93">
        <f>_xlfn.XLOOKUP(M6021,匹配表1065!D:D,匹配表1065!F:F)*N6021</f>
        <v>12</v>
      </c>
    </row>
    <row r="6022" customHeight="1" spans="1:23">
      <c r="A6022" s="94" t="s">
        <v>877</v>
      </c>
      <c r="B6022" s="106">
        <v>46230</v>
      </c>
      <c r="C6022" s="91" t="str">
        <f t="shared" si="190"/>
        <v>7月第5周</v>
      </c>
      <c r="D6022" s="94" t="s">
        <v>943</v>
      </c>
      <c r="E6022" s="89" t="str">
        <f t="shared" si="191"/>
        <v>7月第5周--周1</v>
      </c>
      <c r="F6022" s="95" t="s">
        <v>27</v>
      </c>
      <c r="G6022" s="95" t="s">
        <v>136</v>
      </c>
      <c r="H6022" s="92" t="str">
        <f>_xlfn.XLOOKUP(O6022,匹配表1065!T:T,匹配表1065!W:W)</f>
        <v>青岛市</v>
      </c>
      <c r="I6022" s="89" t="str">
        <f>_xlfn.XLOOKUP(O6022,匹配表1065!T:T,匹配表1065!X:X)</f>
        <v>PME2032</v>
      </c>
      <c r="J6022" s="95" t="s">
        <v>143</v>
      </c>
      <c r="K6022" s="89" cm="1">
        <f ca="1" t="array" ref="K6022:L6022">_xlfn.XLOOKUP(J6022,匹配表1065!Y:Y,匹配表1065!AA:AB)</f>
        <v>31</v>
      </c>
      <c r="L6022" s="89" t="str">
        <v>3个月以上</v>
      </c>
      <c r="M6022" s="89" t="s">
        <v>30</v>
      </c>
      <c r="N6022" s="109">
        <v>1</v>
      </c>
      <c r="O6022" s="93" t="str">
        <f>_xlfn.XLOOKUP(P6022,匹配表1065!U:U,匹配表1065!T:T)</f>
        <v>HO00001482</v>
      </c>
      <c r="P6022" s="94" t="s">
        <v>146</v>
      </c>
      <c r="Q6022" s="95" t="s">
        <v>147</v>
      </c>
      <c r="R6022" s="89" t="str">
        <f>_xlfn.XLOOKUP(Q6022,匹配表1065!L:L,匹配表1065!O:O)</f>
        <v>A</v>
      </c>
      <c r="S6022" s="93" t="str">
        <f>IFERROR(_xlfn.XLOOKUP(Q6022,匹配表1065!AI:AI,匹配表1065!AJ:AJ),"绿标")</f>
        <v>红标</v>
      </c>
      <c r="T6022" s="93" t="str" cm="1">
        <f t="array" ref="T6022:U6022">_xlfn.XLOOKUP(Q6022,匹配表1065!L:L,匹配表1065!M:N)</f>
        <v>头痛</v>
      </c>
      <c r="U6022" s="94" t="str">
        <v>神经内科</v>
      </c>
      <c r="V6022" s="95" t="s">
        <v>33</v>
      </c>
      <c r="W6022" s="93">
        <f>_xlfn.XLOOKUP(M6022,匹配表1065!D:D,匹配表1065!F:F)*N6022</f>
        <v>12</v>
      </c>
    </row>
    <row r="6023" customHeight="1" spans="1:23">
      <c r="A6023" s="94" t="s">
        <v>877</v>
      </c>
      <c r="B6023" s="106">
        <v>46230</v>
      </c>
      <c r="C6023" s="91" t="str">
        <f t="shared" si="190"/>
        <v>7月第5周</v>
      </c>
      <c r="D6023" s="94" t="s">
        <v>943</v>
      </c>
      <c r="E6023" s="89" t="str">
        <f t="shared" si="191"/>
        <v>7月第5周--周1</v>
      </c>
      <c r="F6023" s="95" t="s">
        <v>27</v>
      </c>
      <c r="G6023" s="95" t="s">
        <v>136</v>
      </c>
      <c r="H6023" s="92" t="str">
        <f>_xlfn.XLOOKUP(O6023,匹配表1065!T:T,匹配表1065!W:W)</f>
        <v>青岛市</v>
      </c>
      <c r="I6023" s="89" t="str">
        <f>_xlfn.XLOOKUP(O6023,匹配表1065!T:T,匹配表1065!X:X)</f>
        <v>PME2032</v>
      </c>
      <c r="J6023" s="95" t="s">
        <v>143</v>
      </c>
      <c r="K6023" s="89" cm="1">
        <f ca="1" t="array" ref="K6023:L6023">_xlfn.XLOOKUP(J6023,匹配表1065!Y:Y,匹配表1065!AA:AB)</f>
        <v>31</v>
      </c>
      <c r="L6023" s="89" t="str">
        <v>3个月以上</v>
      </c>
      <c r="M6023" s="89" t="s">
        <v>35</v>
      </c>
      <c r="N6023" s="109">
        <v>1</v>
      </c>
      <c r="O6023" s="93" t="str">
        <f>_xlfn.XLOOKUP(P6023,匹配表1065!U:U,匹配表1065!T:T)</f>
        <v>HO00001482</v>
      </c>
      <c r="P6023" s="94" t="s">
        <v>146</v>
      </c>
      <c r="Q6023" s="95" t="s">
        <v>471</v>
      </c>
      <c r="R6023" s="89" t="str">
        <f>_xlfn.XLOOKUP(Q6023,匹配表1065!L:L,匹配表1065!O:O)</f>
        <v>A</v>
      </c>
      <c r="S6023" s="93" t="str">
        <f>IFERROR(_xlfn.XLOOKUP(Q6023,匹配表1065!AI:AI,匹配表1065!AJ:AJ),"绿标")</f>
        <v>红标</v>
      </c>
      <c r="T6023" s="93" t="str" cm="1">
        <f t="array" ref="T6023:U6023">_xlfn.XLOOKUP(Q6023,匹配表1065!L:L,匹配表1065!M:N)</f>
        <v>头痛</v>
      </c>
      <c r="U6023" s="94" t="str">
        <v>神经内科</v>
      </c>
      <c r="V6023" s="95" t="s">
        <v>100</v>
      </c>
      <c r="W6023" s="93">
        <f>_xlfn.XLOOKUP(M6023,匹配表1065!D:D,匹配表1065!F:F)*N6023</f>
        <v>4</v>
      </c>
    </row>
    <row r="6024" customHeight="1" spans="1:23">
      <c r="A6024" s="94" t="s">
        <v>877</v>
      </c>
      <c r="B6024" s="106">
        <v>46230</v>
      </c>
      <c r="C6024" s="91" t="str">
        <f t="shared" si="190"/>
        <v>7月第5周</v>
      </c>
      <c r="D6024" s="94" t="s">
        <v>943</v>
      </c>
      <c r="E6024" s="89" t="str">
        <f t="shared" si="191"/>
        <v>7月第5周--周1</v>
      </c>
      <c r="F6024" s="95" t="s">
        <v>27</v>
      </c>
      <c r="G6024" s="95" t="s">
        <v>136</v>
      </c>
      <c r="H6024" s="92" t="str">
        <f>_xlfn.XLOOKUP(O6024,匹配表1065!T:T,匹配表1065!W:W)</f>
        <v>青岛市</v>
      </c>
      <c r="I6024" s="89" t="str">
        <f>_xlfn.XLOOKUP(O6024,匹配表1065!T:T,匹配表1065!X:X)</f>
        <v>PME2031</v>
      </c>
      <c r="J6024" s="95" t="s">
        <v>155</v>
      </c>
      <c r="K6024" s="89" cm="1">
        <f ca="1" t="array" ref="K6024:L6024">_xlfn.XLOOKUP(J6024,匹配表1065!Y:Y,匹配表1065!AA:AB)</f>
        <v>31</v>
      </c>
      <c r="L6024" s="89" t="str">
        <v>3个月以上</v>
      </c>
      <c r="M6024" s="89" t="s">
        <v>30</v>
      </c>
      <c r="N6024" s="109">
        <v>1</v>
      </c>
      <c r="O6024" s="93" t="str">
        <f>_xlfn.XLOOKUP(P6024,匹配表1065!U:U,匹配表1065!T:T)</f>
        <v>HO00072793</v>
      </c>
      <c r="P6024" s="94" t="s">
        <v>159</v>
      </c>
      <c r="Q6024" s="95" t="s">
        <v>339</v>
      </c>
      <c r="R6024" s="89" t="str">
        <f>_xlfn.XLOOKUP(Q6024,匹配表1065!L:L,匹配表1065!O:O)</f>
        <v>C</v>
      </c>
      <c r="S6024" s="93" t="str">
        <f>IFERROR(_xlfn.XLOOKUP(Q6024,匹配表1065!AI:AI,匹配表1065!AJ:AJ),"绿标")</f>
        <v>红标</v>
      </c>
      <c r="T6024" s="93" t="str" cm="1">
        <f t="array" ref="T6024:U6024">_xlfn.XLOOKUP(Q6024,匹配表1065!L:L,匹配表1065!M:N)</f>
        <v>眩晕</v>
      </c>
      <c r="U6024" s="94" t="str">
        <v>神经内科</v>
      </c>
      <c r="V6024" s="95" t="s">
        <v>100</v>
      </c>
      <c r="W6024" s="93">
        <f>_xlfn.XLOOKUP(M6024,匹配表1065!D:D,匹配表1065!F:F)*N6024</f>
        <v>12</v>
      </c>
    </row>
    <row r="6025" customHeight="1" spans="1:23">
      <c r="A6025" s="94" t="s">
        <v>877</v>
      </c>
      <c r="B6025" s="106">
        <v>46230</v>
      </c>
      <c r="C6025" s="91" t="str">
        <f t="shared" si="190"/>
        <v>7月第5周</v>
      </c>
      <c r="D6025" s="94" t="s">
        <v>943</v>
      </c>
      <c r="E6025" s="89" t="str">
        <f t="shared" si="191"/>
        <v>7月第5周--周1</v>
      </c>
      <c r="F6025" s="95" t="s">
        <v>27</v>
      </c>
      <c r="G6025" s="95" t="s">
        <v>136</v>
      </c>
      <c r="H6025" s="92" t="str">
        <f>_xlfn.XLOOKUP(O6025,匹配表1065!T:T,匹配表1065!W:W)</f>
        <v>青岛市</v>
      </c>
      <c r="I6025" s="89" t="str">
        <f>_xlfn.XLOOKUP(O6025,匹配表1065!T:T,匹配表1065!X:X)</f>
        <v>PME2031</v>
      </c>
      <c r="J6025" s="95" t="s">
        <v>155</v>
      </c>
      <c r="K6025" s="89" cm="1">
        <f ca="1" t="array" ref="K6025:L6025">_xlfn.XLOOKUP(J6025,匹配表1065!Y:Y,匹配表1065!AA:AB)</f>
        <v>31</v>
      </c>
      <c r="L6025" s="89" t="str">
        <v>3个月以上</v>
      </c>
      <c r="M6025" s="89" t="s">
        <v>30</v>
      </c>
      <c r="N6025" s="109">
        <v>1</v>
      </c>
      <c r="O6025" s="93" t="str">
        <f>_xlfn.XLOOKUP(P6025,匹配表1065!U:U,匹配表1065!T:T)</f>
        <v>HO00001478</v>
      </c>
      <c r="P6025" s="94" t="s">
        <v>156</v>
      </c>
      <c r="Q6025" s="95" t="s">
        <v>157</v>
      </c>
      <c r="R6025" s="89" t="str">
        <f>_xlfn.XLOOKUP(Q6025,匹配表1065!L:L,匹配表1065!O:O)</f>
        <v>A</v>
      </c>
      <c r="S6025" s="93" t="str">
        <f>IFERROR(_xlfn.XLOOKUP(Q6025,匹配表1065!AI:AI,匹配表1065!AJ:AJ),"绿标")</f>
        <v>红标</v>
      </c>
      <c r="T6025" s="93" t="str" cm="1">
        <f t="array" ref="T6025:U6025">_xlfn.XLOOKUP(Q6025,匹配表1065!L:L,匹配表1065!M:N)</f>
        <v>头痛</v>
      </c>
      <c r="U6025" s="94" t="str">
        <v>神经内科</v>
      </c>
      <c r="V6025" s="95" t="s">
        <v>67</v>
      </c>
      <c r="W6025" s="93">
        <f>_xlfn.XLOOKUP(M6025,匹配表1065!D:D,匹配表1065!F:F)*N6025</f>
        <v>12</v>
      </c>
    </row>
    <row r="6026" customHeight="1" spans="1:23">
      <c r="A6026" s="94" t="s">
        <v>877</v>
      </c>
      <c r="B6026" s="106">
        <v>46230</v>
      </c>
      <c r="C6026" s="91" t="str">
        <f t="shared" si="190"/>
        <v>7月第5周</v>
      </c>
      <c r="D6026" s="94" t="s">
        <v>943</v>
      </c>
      <c r="E6026" s="89" t="str">
        <f t="shared" si="191"/>
        <v>7月第5周--周1</v>
      </c>
      <c r="F6026" s="95" t="s">
        <v>27</v>
      </c>
      <c r="G6026" s="95" t="s">
        <v>136</v>
      </c>
      <c r="H6026" s="92" t="str">
        <f>_xlfn.XLOOKUP(O6026,匹配表1065!T:T,匹配表1065!W:W)</f>
        <v>青岛市</v>
      </c>
      <c r="I6026" s="89" t="str">
        <f>_xlfn.XLOOKUP(O6026,匹配表1065!T:T,匹配表1065!X:X)</f>
        <v>PME2033</v>
      </c>
      <c r="J6026" s="95" t="s">
        <v>137</v>
      </c>
      <c r="K6026" s="89" cm="1">
        <f ca="1" t="array" ref="K6026:L6026">_xlfn.XLOOKUP(J6026,匹配表1065!Y:Y,匹配表1065!AA:AB)</f>
        <v>10</v>
      </c>
      <c r="L6026" s="89" t="str">
        <v>3个月以上</v>
      </c>
      <c r="M6026" s="89" t="s">
        <v>30</v>
      </c>
      <c r="N6026" s="109">
        <v>1</v>
      </c>
      <c r="O6026" s="93" t="str">
        <f>_xlfn.XLOOKUP(P6026,匹配表1065!U:U,匹配表1065!T:T)</f>
        <v>HO00001481</v>
      </c>
      <c r="P6026" s="94" t="s">
        <v>246</v>
      </c>
      <c r="Q6026" s="95" t="s">
        <v>306</v>
      </c>
      <c r="R6026" s="89" t="str">
        <f>_xlfn.XLOOKUP(Q6026,匹配表1065!L:L,匹配表1065!O:O)</f>
        <v>A</v>
      </c>
      <c r="S6026" s="93" t="str">
        <f>IFERROR(_xlfn.XLOOKUP(Q6026,匹配表1065!AI:AI,匹配表1065!AJ:AJ),"绿标")</f>
        <v>红标</v>
      </c>
      <c r="T6026" s="93" t="str" cm="1">
        <f t="array" ref="T6026:U6026">_xlfn.XLOOKUP(Q6026,匹配表1065!L:L,匹配表1065!M:N)</f>
        <v>头痛</v>
      </c>
      <c r="U6026" s="94" t="str">
        <v>神经内科</v>
      </c>
      <c r="V6026" s="95" t="s">
        <v>42</v>
      </c>
      <c r="W6026" s="93">
        <f>_xlfn.XLOOKUP(M6026,匹配表1065!D:D,匹配表1065!F:F)*N6026</f>
        <v>12</v>
      </c>
    </row>
    <row r="6027" customHeight="1" spans="1:23">
      <c r="A6027" s="94" t="s">
        <v>877</v>
      </c>
      <c r="B6027" s="106">
        <v>46230</v>
      </c>
      <c r="C6027" s="91" t="str">
        <f t="shared" si="190"/>
        <v>7月第5周</v>
      </c>
      <c r="D6027" s="94" t="s">
        <v>943</v>
      </c>
      <c r="E6027" s="89" t="str">
        <f t="shared" si="191"/>
        <v>7月第5周--周1</v>
      </c>
      <c r="F6027" s="95" t="s">
        <v>27</v>
      </c>
      <c r="G6027" s="95" t="s">
        <v>136</v>
      </c>
      <c r="H6027" s="92" t="str">
        <f>_xlfn.XLOOKUP(O6027,匹配表1065!T:T,匹配表1065!W:W)</f>
        <v>青岛市</v>
      </c>
      <c r="I6027" s="89" t="str">
        <f>_xlfn.XLOOKUP(O6027,匹配表1065!T:T,匹配表1065!X:X)</f>
        <v>PME2035</v>
      </c>
      <c r="J6027" s="95" t="s">
        <v>150</v>
      </c>
      <c r="K6027" s="89" cm="1">
        <f ca="1" t="array" ref="K6027:L6027">_xlfn.XLOOKUP(J6027,匹配表1065!Y:Y,匹配表1065!AA:AB)</f>
        <v>8</v>
      </c>
      <c r="L6027" s="89" t="str">
        <v>3个月以上</v>
      </c>
      <c r="M6027" s="89" t="s">
        <v>30</v>
      </c>
      <c r="N6027" s="109">
        <v>1</v>
      </c>
      <c r="O6027" s="93" t="str">
        <f>_xlfn.XLOOKUP(P6027,匹配表1065!U:U,匹配表1065!T:T)</f>
        <v>HO00001476</v>
      </c>
      <c r="P6027" s="94" t="s">
        <v>151</v>
      </c>
      <c r="Q6027" s="95" t="s">
        <v>152</v>
      </c>
      <c r="R6027" s="89" t="str">
        <f>_xlfn.XLOOKUP(Q6027,匹配表1065!L:L,匹配表1065!O:O)</f>
        <v>C</v>
      </c>
      <c r="S6027" s="93" t="str">
        <f>IFERROR(_xlfn.XLOOKUP(Q6027,匹配表1065!AI:AI,匹配表1065!AJ:AJ),"绿标")</f>
        <v>红标</v>
      </c>
      <c r="T6027" s="93" t="str" cm="1">
        <f t="array" ref="T6027:U6027">_xlfn.XLOOKUP(Q6027,匹配表1065!L:L,匹配表1065!M:N)</f>
        <v>眩晕</v>
      </c>
      <c r="U6027" s="94" t="str">
        <v>神经内科</v>
      </c>
      <c r="V6027" s="95" t="s">
        <v>100</v>
      </c>
      <c r="W6027" s="93">
        <f>_xlfn.XLOOKUP(M6027,匹配表1065!D:D,匹配表1065!F:F)*N6027</f>
        <v>12</v>
      </c>
    </row>
    <row r="6028" customHeight="1" spans="1:23">
      <c r="A6028" s="94" t="s">
        <v>877</v>
      </c>
      <c r="B6028" s="106">
        <v>46230</v>
      </c>
      <c r="C6028" s="91" t="str">
        <f t="shared" si="190"/>
        <v>7月第5周</v>
      </c>
      <c r="D6028" s="94" t="s">
        <v>943</v>
      </c>
      <c r="E6028" s="89" t="str">
        <f t="shared" si="191"/>
        <v>7月第5周--周1</v>
      </c>
      <c r="F6028" s="95" t="s">
        <v>27</v>
      </c>
      <c r="G6028" s="95" t="s">
        <v>136</v>
      </c>
      <c r="H6028" s="92" t="str">
        <f>_xlfn.XLOOKUP(O6028,匹配表1065!T:T,匹配表1065!W:W)</f>
        <v>青岛市</v>
      </c>
      <c r="I6028" s="89" t="str">
        <f>_xlfn.XLOOKUP(O6028,匹配表1065!T:T,匹配表1065!X:X)</f>
        <v>PME2035</v>
      </c>
      <c r="J6028" s="95" t="s">
        <v>150</v>
      </c>
      <c r="K6028" s="89" cm="1">
        <f ca="1" t="array" ref="K6028:L6028">_xlfn.XLOOKUP(J6028,匹配表1065!Y:Y,匹配表1065!AA:AB)</f>
        <v>8</v>
      </c>
      <c r="L6028" s="89" t="str">
        <v>3个月以上</v>
      </c>
      <c r="M6028" s="89" t="s">
        <v>35</v>
      </c>
      <c r="N6028" s="109">
        <v>1</v>
      </c>
      <c r="O6028" s="93" t="str">
        <f>_xlfn.XLOOKUP(P6028,匹配表1065!U:U,匹配表1065!T:T)</f>
        <v>HO00001483</v>
      </c>
      <c r="P6028" s="94" t="s">
        <v>259</v>
      </c>
      <c r="Q6028" s="95" t="s">
        <v>397</v>
      </c>
      <c r="R6028" s="89" t="str">
        <f>_xlfn.XLOOKUP(Q6028,匹配表1065!L:L,匹配表1065!O:O)</f>
        <v>C</v>
      </c>
      <c r="S6028" s="93" t="str">
        <f>IFERROR(_xlfn.XLOOKUP(Q6028,匹配表1065!AI:AI,匹配表1065!AJ:AJ),"绿标")</f>
        <v>绿标</v>
      </c>
      <c r="T6028" s="93" t="str" cm="1">
        <f t="array" ref="T6028:U6028">_xlfn.XLOOKUP(Q6028,匹配表1065!L:L,匹配表1065!M:N)</f>
        <v>眩晕</v>
      </c>
      <c r="U6028" s="94" t="str">
        <v>神经内科</v>
      </c>
      <c r="V6028" s="95" t="s">
        <v>33</v>
      </c>
      <c r="W6028" s="93">
        <f>_xlfn.XLOOKUP(M6028,匹配表1065!D:D,匹配表1065!F:F)*N6028</f>
        <v>4</v>
      </c>
    </row>
    <row r="6029" customHeight="1" spans="1:23">
      <c r="A6029" s="94" t="s">
        <v>877</v>
      </c>
      <c r="B6029" s="106">
        <v>46230</v>
      </c>
      <c r="C6029" s="91" t="str">
        <f t="shared" si="190"/>
        <v>7月第5周</v>
      </c>
      <c r="D6029" s="94" t="s">
        <v>943</v>
      </c>
      <c r="E6029" s="89" t="str">
        <f t="shared" si="191"/>
        <v>7月第5周--周1</v>
      </c>
      <c r="F6029" s="95" t="s">
        <v>27</v>
      </c>
      <c r="G6029" s="95" t="s">
        <v>136</v>
      </c>
      <c r="H6029" s="92" t="str">
        <f>_xlfn.XLOOKUP(O6029,匹配表1065!T:T,匹配表1065!W:W)</f>
        <v>青岛市</v>
      </c>
      <c r="I6029" s="89" t="str">
        <f>_xlfn.XLOOKUP(O6029,匹配表1065!T:T,匹配表1065!X:X)</f>
        <v>PME2035</v>
      </c>
      <c r="J6029" s="95" t="s">
        <v>150</v>
      </c>
      <c r="K6029" s="89" cm="1">
        <f ca="1" t="array" ref="K6029:L6029">_xlfn.XLOOKUP(J6029,匹配表1065!Y:Y,匹配表1065!AA:AB)</f>
        <v>8</v>
      </c>
      <c r="L6029" s="89" t="str">
        <v>3个月以上</v>
      </c>
      <c r="M6029" s="89" t="s">
        <v>30</v>
      </c>
      <c r="N6029" s="109">
        <v>1</v>
      </c>
      <c r="O6029" s="93" t="str">
        <f>_xlfn.XLOOKUP(P6029,匹配表1065!U:U,匹配表1065!T:T)</f>
        <v>HO00001477</v>
      </c>
      <c r="P6029" s="94" t="s">
        <v>153</v>
      </c>
      <c r="Q6029" s="95" t="s">
        <v>154</v>
      </c>
      <c r="R6029" s="89" t="str">
        <f>_xlfn.XLOOKUP(Q6029,匹配表1065!L:L,匹配表1065!O:O)</f>
        <v>B</v>
      </c>
      <c r="S6029" s="93" t="str">
        <f>IFERROR(_xlfn.XLOOKUP(Q6029,匹配表1065!AI:AI,匹配表1065!AJ:AJ),"绿标")</f>
        <v>绿标</v>
      </c>
      <c r="T6029" s="93" t="str" cm="1">
        <f t="array" ref="T6029:U6029">_xlfn.XLOOKUP(Q6029,匹配表1065!L:L,匹配表1065!M:N)</f>
        <v>脑血管</v>
      </c>
      <c r="U6029" s="94" t="str">
        <v>神经内科</v>
      </c>
      <c r="V6029" s="95" t="s">
        <v>42</v>
      </c>
      <c r="W6029" s="93">
        <f>_xlfn.XLOOKUP(M6029,匹配表1065!D:D,匹配表1065!F:F)*N6029</f>
        <v>12</v>
      </c>
    </row>
    <row r="6030" customHeight="1" spans="1:23">
      <c r="A6030" s="94" t="s">
        <v>877</v>
      </c>
      <c r="B6030" s="106">
        <v>46230</v>
      </c>
      <c r="C6030" s="91" t="str">
        <f t="shared" si="190"/>
        <v>7月第5周</v>
      </c>
      <c r="D6030" s="94" t="s">
        <v>943</v>
      </c>
      <c r="E6030" s="89" t="str">
        <f t="shared" si="191"/>
        <v>7月第5周--周1</v>
      </c>
      <c r="F6030" s="95" t="s">
        <v>27</v>
      </c>
      <c r="G6030" s="95" t="s">
        <v>136</v>
      </c>
      <c r="H6030" s="92" t="str">
        <f>_xlfn.XLOOKUP(O6030,匹配表1065!T:T,匹配表1065!W:W)</f>
        <v>潍坊市</v>
      </c>
      <c r="I6030" s="89" t="str">
        <f>_xlfn.XLOOKUP(O6030,匹配表1065!T:T,匹配表1065!X:X)</f>
        <v>PME2036</v>
      </c>
      <c r="J6030" s="95" t="s">
        <v>161</v>
      </c>
      <c r="K6030" s="89" cm="1">
        <f ca="1" t="array" ref="K6030:L6030">_xlfn.XLOOKUP(J6030,匹配表1065!Y:Y,匹配表1065!AA:AB)</f>
        <v>1519</v>
      </c>
      <c r="L6030" s="89" t="str">
        <v>3个月以上</v>
      </c>
      <c r="M6030" s="89" t="s">
        <v>30</v>
      </c>
      <c r="N6030" s="109">
        <v>1</v>
      </c>
      <c r="O6030" s="93" t="str">
        <f>_xlfn.XLOOKUP(P6030,匹配表1065!U:U,匹配表1065!T:T)</f>
        <v>HO00001506</v>
      </c>
      <c r="P6030" s="94" t="s">
        <v>395</v>
      </c>
      <c r="Q6030" s="95" t="s">
        <v>475</v>
      </c>
      <c r="R6030" s="89" t="str">
        <f>_xlfn.XLOOKUP(Q6030,匹配表1065!L:L,匹配表1065!O:O)</f>
        <v>A</v>
      </c>
      <c r="S6030" s="93" t="str">
        <f>IFERROR(_xlfn.XLOOKUP(Q6030,匹配表1065!AI:AI,匹配表1065!AJ:AJ),"绿标")</f>
        <v>红标</v>
      </c>
      <c r="T6030" s="93" t="str" cm="1">
        <f t="array" ref="T6030:U6030">_xlfn.XLOOKUP(Q6030,匹配表1065!L:L,匹配表1065!M:N)</f>
        <v>头痛</v>
      </c>
      <c r="U6030" s="94" t="str">
        <v>神经内科</v>
      </c>
      <c r="V6030" s="95" t="s">
        <v>42</v>
      </c>
      <c r="W6030" s="93">
        <f>_xlfn.XLOOKUP(M6030,匹配表1065!D:D,匹配表1065!F:F)*N6030</f>
        <v>12</v>
      </c>
    </row>
    <row r="6031" customHeight="1" spans="1:23">
      <c r="A6031" s="94" t="s">
        <v>877</v>
      </c>
      <c r="B6031" s="106">
        <v>46230</v>
      </c>
      <c r="C6031" s="91" t="str">
        <f t="shared" si="190"/>
        <v>7月第5周</v>
      </c>
      <c r="D6031" s="94" t="s">
        <v>943</v>
      </c>
      <c r="E6031" s="89" t="str">
        <f t="shared" si="191"/>
        <v>7月第5周--周1</v>
      </c>
      <c r="F6031" s="95" t="s">
        <v>27</v>
      </c>
      <c r="G6031" s="95" t="s">
        <v>136</v>
      </c>
      <c r="H6031" s="92" t="str">
        <f>_xlfn.XLOOKUP(O6031,匹配表1065!T:T,匹配表1065!W:W)</f>
        <v>潍坊市</v>
      </c>
      <c r="I6031" s="89" t="str">
        <f>_xlfn.XLOOKUP(O6031,匹配表1065!T:T,匹配表1065!X:X)</f>
        <v>PME2036</v>
      </c>
      <c r="J6031" s="95" t="s">
        <v>161</v>
      </c>
      <c r="K6031" s="89" cm="1">
        <f ca="1" t="array" ref="K6031:L6031">_xlfn.XLOOKUP(J6031,匹配表1065!Y:Y,匹配表1065!AA:AB)</f>
        <v>1519</v>
      </c>
      <c r="L6031" s="89" t="str">
        <v>3个月以上</v>
      </c>
      <c r="M6031" s="89" t="s">
        <v>35</v>
      </c>
      <c r="N6031" s="109">
        <v>1</v>
      </c>
      <c r="O6031" s="93" t="str">
        <f>_xlfn.XLOOKUP(P6031,匹配表1065!U:U,匹配表1065!T:T)</f>
        <v>HO00001506</v>
      </c>
      <c r="P6031" s="94" t="s">
        <v>395</v>
      </c>
      <c r="Q6031" s="95" t="s">
        <v>815</v>
      </c>
      <c r="R6031" s="89" t="str">
        <f>_xlfn.XLOOKUP(Q6031,匹配表1065!L:L,匹配表1065!O:O)</f>
        <v>C</v>
      </c>
      <c r="S6031" s="93" t="str">
        <f>IFERROR(_xlfn.XLOOKUP(Q6031,匹配表1065!AI:AI,匹配表1065!AJ:AJ),"绿标")</f>
        <v>黑标</v>
      </c>
      <c r="T6031" s="93" t="str" cm="1">
        <f t="array" ref="T6031:U6031">_xlfn.XLOOKUP(Q6031,匹配表1065!L:L,匹配表1065!M:N)</f>
        <v>眩晕</v>
      </c>
      <c r="U6031" s="94" t="str">
        <v>神经内科</v>
      </c>
      <c r="V6031" s="95" t="s">
        <v>100</v>
      </c>
      <c r="W6031" s="93">
        <f>_xlfn.XLOOKUP(M6031,匹配表1065!D:D,匹配表1065!F:F)*N6031</f>
        <v>4</v>
      </c>
    </row>
    <row r="6032" customHeight="1" spans="1:23">
      <c r="A6032" s="94" t="s">
        <v>877</v>
      </c>
      <c r="B6032" s="106">
        <v>46230</v>
      </c>
      <c r="C6032" s="91" t="str">
        <f t="shared" si="190"/>
        <v>7月第5周</v>
      </c>
      <c r="D6032" s="94" t="s">
        <v>943</v>
      </c>
      <c r="E6032" s="89" t="str">
        <f t="shared" si="191"/>
        <v>7月第5周--周1</v>
      </c>
      <c r="F6032" s="95" t="s">
        <v>27</v>
      </c>
      <c r="G6032" s="95" t="s">
        <v>136</v>
      </c>
      <c r="H6032" s="92" t="str">
        <f>_xlfn.XLOOKUP(O6032,匹配表1065!T:T,匹配表1065!W:W)</f>
        <v>潍坊市</v>
      </c>
      <c r="I6032" s="89" t="str">
        <f>_xlfn.XLOOKUP(O6032,匹配表1065!T:T,匹配表1065!X:X)</f>
        <v>PME2036</v>
      </c>
      <c r="J6032" s="95" t="s">
        <v>161</v>
      </c>
      <c r="K6032" s="89" cm="1">
        <f ca="1" t="array" ref="K6032:L6032">_xlfn.XLOOKUP(J6032,匹配表1065!Y:Y,匹配表1065!AA:AB)</f>
        <v>1519</v>
      </c>
      <c r="L6032" s="89" t="str">
        <v>3个月以上</v>
      </c>
      <c r="M6032" s="89" t="s">
        <v>30</v>
      </c>
      <c r="N6032" s="109">
        <v>1</v>
      </c>
      <c r="O6032" s="93" t="str">
        <f>_xlfn.XLOOKUP(P6032,匹配表1065!U:U,匹配表1065!T:T)</f>
        <v>HO00001496</v>
      </c>
      <c r="P6032" s="94" t="s">
        <v>256</v>
      </c>
      <c r="Q6032" s="95" t="s">
        <v>303</v>
      </c>
      <c r="R6032" s="89" t="str">
        <f>_xlfn.XLOOKUP(Q6032,匹配表1065!L:L,匹配表1065!O:O)</f>
        <v>C</v>
      </c>
      <c r="S6032" s="93" t="str">
        <f>IFERROR(_xlfn.XLOOKUP(Q6032,匹配表1065!AI:AI,匹配表1065!AJ:AJ),"绿标")</f>
        <v>红标</v>
      </c>
      <c r="T6032" s="93" t="str" cm="1">
        <f t="array" ref="T6032:U6032">_xlfn.XLOOKUP(Q6032,匹配表1065!L:L,匹配表1065!M:N)</f>
        <v>眩晕</v>
      </c>
      <c r="U6032" s="94" t="str">
        <v>神经内科</v>
      </c>
      <c r="V6032" s="95" t="s">
        <v>100</v>
      </c>
      <c r="W6032" s="93">
        <f>_xlfn.XLOOKUP(M6032,匹配表1065!D:D,匹配表1065!F:F)*N6032</f>
        <v>12</v>
      </c>
    </row>
    <row r="6033" customHeight="1" spans="1:23">
      <c r="A6033" s="94" t="s">
        <v>877</v>
      </c>
      <c r="B6033" s="106">
        <v>46230</v>
      </c>
      <c r="C6033" s="91" t="str">
        <f t="shared" si="190"/>
        <v>7月第5周</v>
      </c>
      <c r="D6033" s="94" t="s">
        <v>943</v>
      </c>
      <c r="E6033" s="89" t="str">
        <f t="shared" si="191"/>
        <v>7月第5周--周1</v>
      </c>
      <c r="F6033" s="95" t="s">
        <v>27</v>
      </c>
      <c r="G6033" s="95" t="s">
        <v>136</v>
      </c>
      <c r="H6033" s="92" t="str">
        <f>_xlfn.XLOOKUP(O6033,匹配表1065!T:T,匹配表1065!W:W)</f>
        <v>烟台市</v>
      </c>
      <c r="I6033" s="89" t="str">
        <f>_xlfn.XLOOKUP(O6033,匹配表1065!T:T,匹配表1065!X:X)</f>
        <v>PME2034</v>
      </c>
      <c r="J6033" s="95" t="s">
        <v>501</v>
      </c>
      <c r="K6033" s="89" cm="1">
        <f ca="1" t="array" ref="K6033:L6033">_xlfn.XLOOKUP(J6033,匹配表1065!Y:Y,匹配表1065!AA:AB)</f>
        <v>4</v>
      </c>
      <c r="L6033" s="89" t="str">
        <v>3个月以上</v>
      </c>
      <c r="M6033" s="89" t="s">
        <v>30</v>
      </c>
      <c r="N6033" s="109">
        <v>1</v>
      </c>
      <c r="O6033" s="93" t="str">
        <f>_xlfn.XLOOKUP(P6033,匹配表1065!U:U,匹配表1065!T:T)</f>
        <v>HO00024017</v>
      </c>
      <c r="P6033" s="94" t="s">
        <v>698</v>
      </c>
      <c r="Q6033" s="95" t="s">
        <v>803</v>
      </c>
      <c r="R6033" s="89" t="str">
        <f>_xlfn.XLOOKUP(Q6033,匹配表1065!L:L,匹配表1065!O:O)</f>
        <v>A</v>
      </c>
      <c r="S6033" s="93" t="str">
        <f>IFERROR(_xlfn.XLOOKUP(Q6033,匹配表1065!AI:AI,匹配表1065!AJ:AJ),"绿标")</f>
        <v>绿标</v>
      </c>
      <c r="T6033" s="93" t="str" cm="1">
        <f t="array" ref="T6033:U6033">_xlfn.XLOOKUP(Q6033,匹配表1065!L:L,匹配表1065!M:N)</f>
        <v>头痛</v>
      </c>
      <c r="U6033" s="94" t="str">
        <v>神经内科</v>
      </c>
      <c r="V6033" s="95" t="s">
        <v>67</v>
      </c>
      <c r="W6033" s="93">
        <f>_xlfn.XLOOKUP(M6033,匹配表1065!D:D,匹配表1065!F:F)*N6033</f>
        <v>12</v>
      </c>
    </row>
    <row r="6034" customHeight="1" spans="1:23">
      <c r="A6034" s="94" t="s">
        <v>877</v>
      </c>
      <c r="B6034" s="106">
        <v>46230</v>
      </c>
      <c r="C6034" s="91" t="str">
        <f t="shared" si="190"/>
        <v>7月第5周</v>
      </c>
      <c r="D6034" s="94" t="s">
        <v>943</v>
      </c>
      <c r="E6034" s="89" t="str">
        <f t="shared" si="191"/>
        <v>7月第5周--周1</v>
      </c>
      <c r="F6034" s="95" t="s">
        <v>27</v>
      </c>
      <c r="G6034" s="95" t="s">
        <v>167</v>
      </c>
      <c r="H6034" s="92" t="str">
        <f>_xlfn.XLOOKUP(O6034,匹配表1065!T:T,匹配表1065!W:W)</f>
        <v>无锡市</v>
      </c>
      <c r="I6034" s="89" t="str">
        <f>_xlfn.XLOOKUP(O6034,匹配表1065!T:T,匹配表1065!X:X)</f>
        <v>PME2014</v>
      </c>
      <c r="J6034" s="95" t="s">
        <v>581</v>
      </c>
      <c r="K6034" s="89" cm="1">
        <f ca="1" t="array" ref="K6034:L6034">_xlfn.XLOOKUP(J6034,匹配表1065!Y:Y,匹配表1065!AA:AB)</f>
        <v>1</v>
      </c>
      <c r="L6034" s="89" t="str">
        <v>3个月以内</v>
      </c>
      <c r="M6034" s="89" t="s">
        <v>30</v>
      </c>
      <c r="N6034" s="109">
        <v>1</v>
      </c>
      <c r="O6034" s="93" t="str">
        <f>_xlfn.XLOOKUP(P6034,匹配表1065!U:U,匹配表1065!T:T)</f>
        <v>HO00000949</v>
      </c>
      <c r="P6034" s="94" t="s">
        <v>662</v>
      </c>
      <c r="Q6034" s="95" t="s">
        <v>663</v>
      </c>
      <c r="R6034" s="89" t="str">
        <f>_xlfn.XLOOKUP(Q6034,匹配表1065!L:L,匹配表1065!O:O)</f>
        <v>A</v>
      </c>
      <c r="S6034" s="93" t="str">
        <f>IFERROR(_xlfn.XLOOKUP(Q6034,匹配表1065!AI:AI,匹配表1065!AJ:AJ),"绿标")</f>
        <v>红标</v>
      </c>
      <c r="T6034" s="93" t="str" cm="1">
        <f t="array" ref="T6034:U6034">_xlfn.XLOOKUP(Q6034,匹配表1065!L:L,匹配表1065!M:N)</f>
        <v>头痛</v>
      </c>
      <c r="U6034" s="94" t="str">
        <v>神经内科</v>
      </c>
      <c r="V6034" s="95" t="s">
        <v>42</v>
      </c>
      <c r="W6034" s="93">
        <f>_xlfn.XLOOKUP(M6034,匹配表1065!D:D,匹配表1065!F:F)*N6034</f>
        <v>12</v>
      </c>
    </row>
    <row r="6035" customHeight="1" spans="1:23">
      <c r="A6035" s="94" t="s">
        <v>877</v>
      </c>
      <c r="B6035" s="106">
        <v>46230</v>
      </c>
      <c r="C6035" s="91" t="str">
        <f t="shared" si="190"/>
        <v>7月第5周</v>
      </c>
      <c r="D6035" s="94" t="s">
        <v>943</v>
      </c>
      <c r="E6035" s="89" t="str">
        <f t="shared" si="191"/>
        <v>7月第5周--周1</v>
      </c>
      <c r="F6035" s="95" t="s">
        <v>27</v>
      </c>
      <c r="G6035" s="95" t="s">
        <v>167</v>
      </c>
      <c r="H6035" s="92" t="str">
        <f>_xlfn.XLOOKUP(O6035,匹配表1065!T:T,匹配表1065!W:W)</f>
        <v>无锡市</v>
      </c>
      <c r="I6035" s="89" t="str">
        <f>_xlfn.XLOOKUP(O6035,匹配表1065!T:T,匹配表1065!X:X)</f>
        <v>PME2014</v>
      </c>
      <c r="J6035" s="95" t="s">
        <v>581</v>
      </c>
      <c r="K6035" s="89" cm="1">
        <f ca="1" t="array" ref="K6035:L6035">_xlfn.XLOOKUP(J6035,匹配表1065!Y:Y,匹配表1065!AA:AB)</f>
        <v>1</v>
      </c>
      <c r="L6035" s="89" t="str">
        <v>3个月以内</v>
      </c>
      <c r="M6035" s="89" t="s">
        <v>35</v>
      </c>
      <c r="N6035" s="109">
        <v>1</v>
      </c>
      <c r="O6035" s="93" t="str">
        <f>_xlfn.XLOOKUP(P6035,匹配表1065!U:U,匹配表1065!T:T)</f>
        <v>HO00001114</v>
      </c>
      <c r="P6035" s="94" t="s">
        <v>628</v>
      </c>
      <c r="Q6035" s="95" t="s">
        <v>807</v>
      </c>
      <c r="R6035" s="89" t="str">
        <f>_xlfn.XLOOKUP(Q6035,匹配表1065!L:L,匹配表1065!O:O)</f>
        <v>C</v>
      </c>
      <c r="S6035" s="93" t="str">
        <f>IFERROR(_xlfn.XLOOKUP(Q6035,匹配表1065!AI:AI,匹配表1065!AJ:AJ),"绿标")</f>
        <v>绿标</v>
      </c>
      <c r="T6035" s="93" t="str" cm="1">
        <f t="array" ref="T6035:U6035">_xlfn.XLOOKUP(Q6035,匹配表1065!L:L,匹配表1065!M:N)</f>
        <v>眩晕</v>
      </c>
      <c r="U6035" s="94" t="str">
        <v>神经内科</v>
      </c>
      <c r="V6035" s="95" t="s">
        <v>67</v>
      </c>
      <c r="W6035" s="93">
        <f>_xlfn.XLOOKUP(M6035,匹配表1065!D:D,匹配表1065!F:F)*N6035</f>
        <v>4</v>
      </c>
    </row>
    <row r="6036" customHeight="1" spans="1:23">
      <c r="A6036" s="94" t="s">
        <v>877</v>
      </c>
      <c r="B6036" s="106">
        <v>46230</v>
      </c>
      <c r="C6036" s="91" t="str">
        <f t="shared" si="190"/>
        <v>7月第5周</v>
      </c>
      <c r="D6036" s="94" t="s">
        <v>943</v>
      </c>
      <c r="E6036" s="89" t="str">
        <f t="shared" si="191"/>
        <v>7月第5周--周1</v>
      </c>
      <c r="F6036" s="95" t="s">
        <v>27</v>
      </c>
      <c r="G6036" s="95" t="s">
        <v>167</v>
      </c>
      <c r="H6036" s="92" t="str">
        <f>_xlfn.XLOOKUP(O6036,匹配表1065!T:T,匹配表1065!W:W)</f>
        <v>南通市</v>
      </c>
      <c r="I6036" s="89" t="str">
        <f>_xlfn.XLOOKUP(O6036,匹配表1065!T:T,匹配表1065!X:X)</f>
        <v>PME2013</v>
      </c>
      <c r="J6036" s="95" t="s">
        <v>180</v>
      </c>
      <c r="K6036" s="89" cm="1">
        <f ca="1" t="array" ref="K6036:L6036">_xlfn.XLOOKUP(J6036,匹配表1065!Y:Y,匹配表1065!AA:AB)</f>
        <v>51</v>
      </c>
      <c r="L6036" s="89" t="str">
        <v>3个月以上</v>
      </c>
      <c r="M6036" s="89" t="s">
        <v>30</v>
      </c>
      <c r="N6036" s="109">
        <v>1</v>
      </c>
      <c r="O6036" s="93" t="str">
        <f>_xlfn.XLOOKUP(P6036,匹配表1065!U:U,匹配表1065!T:T)</f>
        <v>HO00001066</v>
      </c>
      <c r="P6036" s="94" t="s">
        <v>183</v>
      </c>
      <c r="Q6036" s="95" t="s">
        <v>477</v>
      </c>
      <c r="R6036" s="89" t="str">
        <f>_xlfn.XLOOKUP(Q6036,匹配表1065!L:L,匹配表1065!O:O)</f>
        <v>B</v>
      </c>
      <c r="S6036" s="93" t="str">
        <f>IFERROR(_xlfn.XLOOKUP(Q6036,匹配表1065!AI:AI,匹配表1065!AJ:AJ),"绿标")</f>
        <v>绿标</v>
      </c>
      <c r="T6036" s="93" t="str" cm="1">
        <f t="array" ref="T6036:U6036">_xlfn.XLOOKUP(Q6036,匹配表1065!L:L,匹配表1065!M:N)</f>
        <v>脑血管</v>
      </c>
      <c r="U6036" s="94" t="str">
        <v>神经内科</v>
      </c>
      <c r="V6036" s="95" t="s">
        <v>33</v>
      </c>
      <c r="W6036" s="93">
        <f>_xlfn.XLOOKUP(M6036,匹配表1065!D:D,匹配表1065!F:F)*N6036</f>
        <v>12</v>
      </c>
    </row>
    <row r="6037" customHeight="1" spans="1:23">
      <c r="A6037" s="94" t="s">
        <v>877</v>
      </c>
      <c r="B6037" s="106">
        <v>46230</v>
      </c>
      <c r="C6037" s="91" t="str">
        <f t="shared" si="190"/>
        <v>7月第5周</v>
      </c>
      <c r="D6037" s="94" t="s">
        <v>943</v>
      </c>
      <c r="E6037" s="89" t="str">
        <f t="shared" si="191"/>
        <v>7月第5周--周1</v>
      </c>
      <c r="F6037" s="95" t="s">
        <v>27</v>
      </c>
      <c r="G6037" s="95" t="s">
        <v>167</v>
      </c>
      <c r="H6037" s="92" t="str">
        <f>_xlfn.XLOOKUP(O6037,匹配表1065!T:T,匹配表1065!W:W)</f>
        <v>南通市</v>
      </c>
      <c r="I6037" s="89" t="str">
        <f>_xlfn.XLOOKUP(O6037,匹配表1065!T:T,匹配表1065!X:X)</f>
        <v>PME2013</v>
      </c>
      <c r="J6037" s="95" t="s">
        <v>180</v>
      </c>
      <c r="K6037" s="89" cm="1">
        <f ca="1" t="array" ref="K6037:L6037">_xlfn.XLOOKUP(J6037,匹配表1065!Y:Y,匹配表1065!AA:AB)</f>
        <v>51</v>
      </c>
      <c r="L6037" s="89" t="str">
        <v>3个月以上</v>
      </c>
      <c r="M6037" s="89" t="s">
        <v>30</v>
      </c>
      <c r="N6037" s="109">
        <v>1</v>
      </c>
      <c r="O6037" s="93" t="str">
        <f>_xlfn.XLOOKUP(P6037,匹配表1065!U:U,匹配表1065!T:T)</f>
        <v>HO00001066</v>
      </c>
      <c r="P6037" s="94" t="s">
        <v>183</v>
      </c>
      <c r="Q6037" s="95" t="s">
        <v>184</v>
      </c>
      <c r="R6037" s="89" t="str">
        <f>_xlfn.XLOOKUP(Q6037,匹配表1065!L:L,匹配表1065!O:O)</f>
        <v>A</v>
      </c>
      <c r="S6037" s="93" t="str">
        <f>IFERROR(_xlfn.XLOOKUP(Q6037,匹配表1065!AI:AI,匹配表1065!AJ:AJ),"绿标")</f>
        <v>红标</v>
      </c>
      <c r="T6037" s="93" t="str" cm="1">
        <f t="array" ref="T6037:U6037">_xlfn.XLOOKUP(Q6037,匹配表1065!L:L,匹配表1065!M:N)</f>
        <v>头痛</v>
      </c>
      <c r="U6037" s="94" t="str">
        <v>神经内科</v>
      </c>
      <c r="V6037" s="95" t="s">
        <v>33</v>
      </c>
      <c r="W6037" s="93">
        <f>_xlfn.XLOOKUP(M6037,匹配表1065!D:D,匹配表1065!F:F)*N6037</f>
        <v>12</v>
      </c>
    </row>
    <row r="6038" customHeight="1" spans="1:23">
      <c r="A6038" s="94" t="s">
        <v>877</v>
      </c>
      <c r="B6038" s="106">
        <v>46230</v>
      </c>
      <c r="C6038" s="91" t="str">
        <f t="shared" si="190"/>
        <v>7月第5周</v>
      </c>
      <c r="D6038" s="94" t="s">
        <v>943</v>
      </c>
      <c r="E6038" s="89" t="str">
        <f t="shared" si="191"/>
        <v>7月第5周--周1</v>
      </c>
      <c r="F6038" s="95" t="s">
        <v>27</v>
      </c>
      <c r="G6038" s="95" t="s">
        <v>167</v>
      </c>
      <c r="H6038" s="92" t="str">
        <f>_xlfn.XLOOKUP(O6038,匹配表1065!T:T,匹配表1065!W:W)</f>
        <v>南通市</v>
      </c>
      <c r="I6038" s="89" t="str">
        <f>_xlfn.XLOOKUP(O6038,匹配表1065!T:T,匹配表1065!X:X)</f>
        <v>PME2013</v>
      </c>
      <c r="J6038" s="95" t="s">
        <v>180</v>
      </c>
      <c r="K6038" s="89" cm="1">
        <f ca="1" t="array" ref="K6038:L6038">_xlfn.XLOOKUP(J6038,匹配表1065!Y:Y,匹配表1065!AA:AB)</f>
        <v>51</v>
      </c>
      <c r="L6038" s="89" t="str">
        <v>3个月以上</v>
      </c>
      <c r="M6038" s="89" t="s">
        <v>30</v>
      </c>
      <c r="N6038" s="109">
        <v>1</v>
      </c>
      <c r="O6038" s="93" t="str">
        <f>_xlfn.XLOOKUP(P6038,匹配表1065!U:U,匹配表1065!T:T)</f>
        <v>HO00001019</v>
      </c>
      <c r="P6038" s="94" t="s">
        <v>350</v>
      </c>
      <c r="Q6038" s="95" t="s">
        <v>351</v>
      </c>
      <c r="R6038" s="89" t="str">
        <f>_xlfn.XLOOKUP(Q6038,匹配表1065!L:L,匹配表1065!O:O)</f>
        <v>C</v>
      </c>
      <c r="S6038" s="93" t="str">
        <f>IFERROR(_xlfn.XLOOKUP(Q6038,匹配表1065!AI:AI,匹配表1065!AJ:AJ),"绿标")</f>
        <v>红标</v>
      </c>
      <c r="T6038" s="93" t="str" cm="1">
        <f t="array" ref="T6038:U6038">_xlfn.XLOOKUP(Q6038,匹配表1065!L:L,匹配表1065!M:N)</f>
        <v>眩晕</v>
      </c>
      <c r="U6038" s="94" t="str">
        <v>神经内科</v>
      </c>
      <c r="V6038" s="95" t="s">
        <v>100</v>
      </c>
      <c r="W6038" s="93">
        <f>_xlfn.XLOOKUP(M6038,匹配表1065!D:D,匹配表1065!F:F)*N6038</f>
        <v>12</v>
      </c>
    </row>
    <row r="6039" customHeight="1" spans="1:23">
      <c r="A6039" s="94" t="s">
        <v>877</v>
      </c>
      <c r="B6039" s="106">
        <v>46230</v>
      </c>
      <c r="C6039" s="91" t="str">
        <f t="shared" si="190"/>
        <v>7月第5周</v>
      </c>
      <c r="D6039" s="94" t="s">
        <v>943</v>
      </c>
      <c r="E6039" s="89" t="str">
        <f t="shared" si="191"/>
        <v>7月第5周--周1</v>
      </c>
      <c r="F6039" s="95" t="s">
        <v>27</v>
      </c>
      <c r="G6039" s="95" t="s">
        <v>167</v>
      </c>
      <c r="H6039" s="92" t="str">
        <f>_xlfn.XLOOKUP(O6039,匹配表1065!T:T,匹配表1065!W:W)</f>
        <v>苏州市</v>
      </c>
      <c r="I6039" s="89" t="str">
        <f>_xlfn.XLOOKUP(O6039,匹配表1065!T:T,匹配表1065!X:X)</f>
        <v>PME2017</v>
      </c>
      <c r="J6039" s="95" t="s">
        <v>323</v>
      </c>
      <c r="K6039" s="89" cm="1">
        <f ca="1" t="array" ref="K6039:L6039">_xlfn.XLOOKUP(J6039,匹配表1065!Y:Y,匹配表1065!AA:AB)</f>
        <v>7</v>
      </c>
      <c r="L6039" s="89" t="str">
        <v>3个月以上</v>
      </c>
      <c r="M6039" s="89" t="s">
        <v>30</v>
      </c>
      <c r="N6039" s="109">
        <v>1</v>
      </c>
      <c r="O6039" s="93" t="str">
        <f>_xlfn.XLOOKUP(P6039,匹配表1065!U:U,匹配表1065!T:T)</f>
        <v>HO00017517</v>
      </c>
      <c r="P6039" s="94" t="s">
        <v>348</v>
      </c>
      <c r="Q6039" s="95" t="s">
        <v>705</v>
      </c>
      <c r="R6039" s="89" t="str">
        <f>_xlfn.XLOOKUP(Q6039,匹配表1065!L:L,匹配表1065!O:O)</f>
        <v>C</v>
      </c>
      <c r="S6039" s="93" t="str">
        <f>IFERROR(_xlfn.XLOOKUP(Q6039,匹配表1065!AI:AI,匹配表1065!AJ:AJ),"绿标")</f>
        <v>红标</v>
      </c>
      <c r="T6039" s="93" t="str" cm="1">
        <f t="array" ref="T6039:U6039">_xlfn.XLOOKUP(Q6039,匹配表1065!L:L,匹配表1065!M:N)</f>
        <v>眩晕</v>
      </c>
      <c r="U6039" s="94" t="str">
        <v>耳鼻喉科</v>
      </c>
      <c r="V6039" s="95" t="s">
        <v>100</v>
      </c>
      <c r="W6039" s="93">
        <f>_xlfn.XLOOKUP(M6039,匹配表1065!D:D,匹配表1065!F:F)*N6039</f>
        <v>12</v>
      </c>
    </row>
    <row r="6040" customHeight="1" spans="1:23">
      <c r="A6040" s="94" t="s">
        <v>877</v>
      </c>
      <c r="B6040" s="106">
        <v>46230</v>
      </c>
      <c r="C6040" s="91" t="str">
        <f t="shared" si="190"/>
        <v>7月第5周</v>
      </c>
      <c r="D6040" s="94" t="s">
        <v>943</v>
      </c>
      <c r="E6040" s="89" t="str">
        <f t="shared" si="191"/>
        <v>7月第5周--周1</v>
      </c>
      <c r="F6040" s="95" t="s">
        <v>27</v>
      </c>
      <c r="G6040" s="95" t="s">
        <v>167</v>
      </c>
      <c r="H6040" s="92" t="str">
        <f>_xlfn.XLOOKUP(O6040,匹配表1065!T:T,匹配表1065!W:W)</f>
        <v>苏州市</v>
      </c>
      <c r="I6040" s="89" t="str">
        <f>_xlfn.XLOOKUP(O6040,匹配表1065!T:T,匹配表1065!X:X)</f>
        <v>PME2017</v>
      </c>
      <c r="J6040" s="95" t="s">
        <v>323</v>
      </c>
      <c r="K6040" s="89" cm="1">
        <f ca="1" t="array" ref="K6040:L6040">_xlfn.XLOOKUP(J6040,匹配表1065!Y:Y,匹配表1065!AA:AB)</f>
        <v>7</v>
      </c>
      <c r="L6040" s="89" t="str">
        <v>3个月以上</v>
      </c>
      <c r="M6040" s="89" t="s">
        <v>35</v>
      </c>
      <c r="N6040" s="109">
        <v>1</v>
      </c>
      <c r="O6040" s="93" t="str">
        <f>_xlfn.XLOOKUP(P6040,匹配表1065!U:U,匹配表1065!T:T)</f>
        <v>HO00001044</v>
      </c>
      <c r="P6040" s="94" t="s">
        <v>346</v>
      </c>
      <c r="Q6040" s="95" t="s">
        <v>584</v>
      </c>
      <c r="R6040" s="89" t="str">
        <f>_xlfn.XLOOKUP(Q6040,匹配表1065!L:L,匹配表1065!O:O)</f>
        <v>B</v>
      </c>
      <c r="S6040" s="93" t="str">
        <f>IFERROR(_xlfn.XLOOKUP(Q6040,匹配表1065!AI:AI,匹配表1065!AJ:AJ),"绿标")</f>
        <v>黑标</v>
      </c>
      <c r="T6040" s="93" t="str" cm="1">
        <f t="array" ref="T6040:U6040">_xlfn.XLOOKUP(Q6040,匹配表1065!L:L,匹配表1065!M:N)</f>
        <v>脑血管</v>
      </c>
      <c r="U6040" s="94" t="str">
        <v>神经内科</v>
      </c>
      <c r="V6040" s="95" t="s">
        <v>33</v>
      </c>
      <c r="W6040" s="93">
        <f>_xlfn.XLOOKUP(M6040,匹配表1065!D:D,匹配表1065!F:F)*N6040</f>
        <v>4</v>
      </c>
    </row>
    <row r="6041" customHeight="1" spans="1:23">
      <c r="A6041" s="94" t="s">
        <v>877</v>
      </c>
      <c r="B6041" s="106">
        <v>46230</v>
      </c>
      <c r="C6041" s="91" t="str">
        <f t="shared" si="190"/>
        <v>7月第5周</v>
      </c>
      <c r="D6041" s="94" t="s">
        <v>943</v>
      </c>
      <c r="E6041" s="89" t="str">
        <f t="shared" si="191"/>
        <v>7月第5周--周1</v>
      </c>
      <c r="F6041" s="95" t="s">
        <v>27</v>
      </c>
      <c r="G6041" s="95" t="s">
        <v>167</v>
      </c>
      <c r="H6041" s="92" t="str">
        <f>_xlfn.XLOOKUP(O6041,匹配表1065!T:T,匹配表1065!W:W)</f>
        <v>苏州市</v>
      </c>
      <c r="I6041" s="89" t="str">
        <f>_xlfn.XLOOKUP(O6041,匹配表1065!T:T,匹配表1065!X:X)</f>
        <v>PME2016</v>
      </c>
      <c r="J6041" s="95" t="s">
        <v>173</v>
      </c>
      <c r="K6041" s="89" cm="1">
        <f ca="1" t="array" ref="K6041:L6041">_xlfn.XLOOKUP(J6041,匹配表1065!Y:Y,匹配表1065!AA:AB)</f>
        <v>1</v>
      </c>
      <c r="L6041" s="89" t="str">
        <v>3个月以内</v>
      </c>
      <c r="M6041" s="89" t="s">
        <v>30</v>
      </c>
      <c r="N6041" s="109">
        <v>3</v>
      </c>
      <c r="O6041" s="93" t="str">
        <f>_xlfn.XLOOKUP(P6041,匹配表1065!U:U,匹配表1065!T:T)</f>
        <v>HO00001048</v>
      </c>
      <c r="P6041" s="94" t="s">
        <v>176</v>
      </c>
      <c r="Q6041" s="95" t="s">
        <v>290</v>
      </c>
      <c r="R6041" s="89" t="str">
        <f>_xlfn.XLOOKUP(Q6041,匹配表1065!L:L,匹配表1065!O:O)</f>
        <v>A</v>
      </c>
      <c r="S6041" s="93" t="str">
        <f>IFERROR(_xlfn.XLOOKUP(Q6041,匹配表1065!AI:AI,匹配表1065!AJ:AJ),"绿标")</f>
        <v>红标</v>
      </c>
      <c r="T6041" s="93" t="str" cm="1">
        <f t="array" ref="T6041:U6041">_xlfn.XLOOKUP(Q6041,匹配表1065!L:L,匹配表1065!M:N)</f>
        <v>头痛</v>
      </c>
      <c r="U6041" s="94" t="str">
        <v>神经内科</v>
      </c>
      <c r="V6041" s="95" t="s">
        <v>100</v>
      </c>
      <c r="W6041" s="93">
        <f>_xlfn.XLOOKUP(M6041,匹配表1065!D:D,匹配表1065!F:F)*N6041</f>
        <v>36</v>
      </c>
    </row>
    <row r="6042" customHeight="1" spans="1:23">
      <c r="A6042" s="94" t="s">
        <v>877</v>
      </c>
      <c r="B6042" s="106">
        <v>46230</v>
      </c>
      <c r="C6042" s="91" t="str">
        <f t="shared" si="190"/>
        <v>7月第5周</v>
      </c>
      <c r="D6042" s="94" t="s">
        <v>943</v>
      </c>
      <c r="E6042" s="89" t="str">
        <f t="shared" si="191"/>
        <v>7月第5周--周1</v>
      </c>
      <c r="F6042" s="95" t="s">
        <v>27</v>
      </c>
      <c r="G6042" s="95" t="s">
        <v>167</v>
      </c>
      <c r="H6042" s="92" t="str">
        <f>_xlfn.XLOOKUP(O6042,匹配表1065!T:T,匹配表1065!W:W)</f>
        <v>苏州市</v>
      </c>
      <c r="I6042" s="89" t="str">
        <f>_xlfn.XLOOKUP(O6042,匹配表1065!T:T,匹配表1065!X:X)</f>
        <v>PME2016</v>
      </c>
      <c r="J6042" s="95" t="s">
        <v>173</v>
      </c>
      <c r="K6042" s="89" cm="1">
        <f ca="1" t="array" ref="K6042:L6042">_xlfn.XLOOKUP(J6042,匹配表1065!Y:Y,匹配表1065!AA:AB)</f>
        <v>1</v>
      </c>
      <c r="L6042" s="89" t="str">
        <v>3个月以内</v>
      </c>
      <c r="M6042" s="89" t="s">
        <v>35</v>
      </c>
      <c r="N6042" s="109">
        <v>1</v>
      </c>
      <c r="O6042" s="93" t="str">
        <f>_xlfn.XLOOKUP(P6042,匹配表1065!U:U,匹配表1065!T:T)</f>
        <v>HO00001048</v>
      </c>
      <c r="P6042" s="94" t="s">
        <v>176</v>
      </c>
      <c r="Q6042" s="95" t="s">
        <v>177</v>
      </c>
      <c r="R6042" s="89" t="str">
        <f>_xlfn.XLOOKUP(Q6042,匹配表1065!L:L,匹配表1065!O:O)</f>
        <v>A</v>
      </c>
      <c r="S6042" s="93" t="str">
        <f>IFERROR(_xlfn.XLOOKUP(Q6042,匹配表1065!AI:AI,匹配表1065!AJ:AJ),"绿标")</f>
        <v>红标</v>
      </c>
      <c r="T6042" s="93" t="str" cm="1">
        <f t="array" ref="T6042:U6042">_xlfn.XLOOKUP(Q6042,匹配表1065!L:L,匹配表1065!M:N)</f>
        <v>头痛</v>
      </c>
      <c r="U6042" s="94" t="str">
        <v>神经内科</v>
      </c>
      <c r="V6042" s="95" t="s">
        <v>33</v>
      </c>
      <c r="W6042" s="93">
        <f>_xlfn.XLOOKUP(M6042,匹配表1065!D:D,匹配表1065!F:F)*N6042</f>
        <v>4</v>
      </c>
    </row>
    <row r="6043" customHeight="1" spans="1:23">
      <c r="A6043" s="94" t="s">
        <v>877</v>
      </c>
      <c r="B6043" s="106">
        <v>46230</v>
      </c>
      <c r="C6043" s="91" t="str">
        <f t="shared" si="190"/>
        <v>7月第5周</v>
      </c>
      <c r="D6043" s="94" t="s">
        <v>943</v>
      </c>
      <c r="E6043" s="89" t="str">
        <f t="shared" si="191"/>
        <v>7月第5周--周1</v>
      </c>
      <c r="F6043" s="95" t="s">
        <v>27</v>
      </c>
      <c r="G6043" s="95" t="s">
        <v>167</v>
      </c>
      <c r="H6043" s="92" t="str">
        <f>_xlfn.XLOOKUP(O6043,匹配表1065!T:T,匹配表1065!W:W)</f>
        <v>苏州市</v>
      </c>
      <c r="I6043" s="89" t="str">
        <f>_xlfn.XLOOKUP(O6043,匹配表1065!T:T,匹配表1065!X:X)</f>
        <v>PME2011</v>
      </c>
      <c r="J6043" s="95" t="s">
        <v>168</v>
      </c>
      <c r="K6043" s="89" cm="1">
        <f ca="1" t="array" ref="K6043:L6043">_xlfn.XLOOKUP(J6043,匹配表1065!Y:Y,匹配表1065!AA:AB)</f>
        <v>19</v>
      </c>
      <c r="L6043" s="89" t="str">
        <v>3个月以上</v>
      </c>
      <c r="M6043" s="89" t="s">
        <v>30</v>
      </c>
      <c r="N6043" s="109">
        <v>3</v>
      </c>
      <c r="O6043" s="93" t="str">
        <f>_xlfn.XLOOKUP(P6043,匹配表1065!U:U,匹配表1065!T:T)</f>
        <v>HO00307823</v>
      </c>
      <c r="P6043" s="94" t="s">
        <v>169</v>
      </c>
      <c r="Q6043" s="95" t="s">
        <v>170</v>
      </c>
      <c r="R6043" s="89" t="str">
        <f>_xlfn.XLOOKUP(Q6043,匹配表1065!L:L,匹配表1065!O:O)</f>
        <v>A</v>
      </c>
      <c r="S6043" s="93" t="str">
        <f>IFERROR(_xlfn.XLOOKUP(Q6043,匹配表1065!AI:AI,匹配表1065!AJ:AJ),"绿标")</f>
        <v>红标</v>
      </c>
      <c r="T6043" s="93" t="str" cm="1">
        <f t="array" ref="T6043:U6043">_xlfn.XLOOKUP(Q6043,匹配表1065!L:L,匹配表1065!M:N)</f>
        <v>头痛</v>
      </c>
      <c r="U6043" s="94" t="str">
        <v>神经内科</v>
      </c>
      <c r="V6043" s="95" t="s">
        <v>100</v>
      </c>
      <c r="W6043" s="93">
        <f>_xlfn.XLOOKUP(M6043,匹配表1065!D:D,匹配表1065!F:F)*N6043</f>
        <v>36</v>
      </c>
    </row>
    <row r="6044" customHeight="1" spans="1:23">
      <c r="A6044" s="94" t="s">
        <v>877</v>
      </c>
      <c r="B6044" s="106">
        <v>46230</v>
      </c>
      <c r="C6044" s="91" t="str">
        <f t="shared" si="190"/>
        <v>7月第5周</v>
      </c>
      <c r="D6044" s="94" t="s">
        <v>943</v>
      </c>
      <c r="E6044" s="89" t="str">
        <f t="shared" si="191"/>
        <v>7月第5周--周1</v>
      </c>
      <c r="F6044" s="95" t="s">
        <v>27</v>
      </c>
      <c r="G6044" s="95" t="s">
        <v>167</v>
      </c>
      <c r="H6044" s="92" t="str">
        <f>_xlfn.XLOOKUP(O6044,匹配表1065!T:T,匹配表1065!W:W)</f>
        <v>苏州市</v>
      </c>
      <c r="I6044" s="89" t="str">
        <f>_xlfn.XLOOKUP(O6044,匹配表1065!T:T,匹配表1065!X:X)</f>
        <v>PME2011</v>
      </c>
      <c r="J6044" s="95" t="s">
        <v>168</v>
      </c>
      <c r="K6044" s="89" cm="1">
        <f ca="1" t="array" ref="K6044:L6044">_xlfn.XLOOKUP(J6044,匹配表1065!Y:Y,匹配表1065!AA:AB)</f>
        <v>19</v>
      </c>
      <c r="L6044" s="89" t="str">
        <v>3个月以上</v>
      </c>
      <c r="M6044" s="89" t="s">
        <v>30</v>
      </c>
      <c r="N6044" s="109">
        <v>1</v>
      </c>
      <c r="O6044" s="93" t="str">
        <f>_xlfn.XLOOKUP(P6044,匹配表1065!U:U,匹配表1065!T:T)</f>
        <v>HO00307823</v>
      </c>
      <c r="P6044" s="94" t="s">
        <v>169</v>
      </c>
      <c r="Q6044" s="95" t="s">
        <v>172</v>
      </c>
      <c r="R6044" s="89" t="str">
        <f>_xlfn.XLOOKUP(Q6044,匹配表1065!L:L,匹配表1065!O:O)</f>
        <v>C</v>
      </c>
      <c r="S6044" s="93" t="str">
        <f>IFERROR(_xlfn.XLOOKUP(Q6044,匹配表1065!AI:AI,匹配表1065!AJ:AJ),"绿标")</f>
        <v>绿标</v>
      </c>
      <c r="T6044" s="93" t="str" cm="1">
        <f t="array" ref="T6044:U6044">_xlfn.XLOOKUP(Q6044,匹配表1065!L:L,匹配表1065!M:N)</f>
        <v>眩晕</v>
      </c>
      <c r="U6044" s="94" t="str">
        <v>神经内科</v>
      </c>
      <c r="V6044" s="95" t="s">
        <v>100</v>
      </c>
      <c r="W6044" s="93">
        <f>_xlfn.XLOOKUP(M6044,匹配表1065!D:D,匹配表1065!F:F)*N6044</f>
        <v>12</v>
      </c>
    </row>
    <row r="6045" customHeight="1" spans="1:23">
      <c r="A6045" s="94" t="s">
        <v>877</v>
      </c>
      <c r="B6045" s="106">
        <v>46230</v>
      </c>
      <c r="C6045" s="91" t="str">
        <f t="shared" si="190"/>
        <v>7月第5周</v>
      </c>
      <c r="D6045" s="94" t="s">
        <v>943</v>
      </c>
      <c r="E6045" s="89" t="str">
        <f t="shared" si="191"/>
        <v>7月第5周--周1</v>
      </c>
      <c r="F6045" s="95" t="s">
        <v>27</v>
      </c>
      <c r="G6045" s="95" t="s">
        <v>167</v>
      </c>
      <c r="H6045" s="92" t="str">
        <f>_xlfn.XLOOKUP(O6045,匹配表1065!T:T,匹配表1065!W:W)</f>
        <v>苏州市</v>
      </c>
      <c r="I6045" s="89" t="str">
        <f>_xlfn.XLOOKUP(O6045,匹配表1065!T:T,匹配表1065!X:X)</f>
        <v>PME2010</v>
      </c>
      <c r="J6045" s="95" t="s">
        <v>186</v>
      </c>
      <c r="K6045" s="89" cm="1">
        <f ca="1" t="array" ref="K6045:L6045">_xlfn.XLOOKUP(J6045,匹配表1065!Y:Y,匹配表1065!AA:AB)</f>
        <v>6</v>
      </c>
      <c r="L6045" s="89" t="str">
        <v>3个月以上</v>
      </c>
      <c r="M6045" s="89" t="s">
        <v>35</v>
      </c>
      <c r="N6045" s="109">
        <v>1</v>
      </c>
      <c r="O6045" s="93" t="str">
        <f>_xlfn.XLOOKUP(P6045,匹配表1065!U:U,匹配表1065!T:T)</f>
        <v>HO00001051</v>
      </c>
      <c r="P6045" s="94" t="s">
        <v>191</v>
      </c>
      <c r="Q6045" s="95" t="s">
        <v>924</v>
      </c>
      <c r="R6045" s="89" t="str">
        <f>_xlfn.XLOOKUP(Q6045,匹配表1065!L:L,匹配表1065!O:O)</f>
        <v>A</v>
      </c>
      <c r="S6045" s="93" t="str">
        <f>IFERROR(_xlfn.XLOOKUP(Q6045,匹配表1065!AI:AI,匹配表1065!AJ:AJ),"绿标")</f>
        <v>绿标</v>
      </c>
      <c r="T6045" s="93" t="str" cm="1">
        <f t="array" ref="T6045:U6045">_xlfn.XLOOKUP(Q6045,匹配表1065!L:L,匹配表1065!M:N)</f>
        <v>头痛</v>
      </c>
      <c r="U6045" s="94" t="str">
        <v>神经内科</v>
      </c>
      <c r="V6045" s="95" t="s">
        <v>33</v>
      </c>
      <c r="W6045" s="93">
        <f>_xlfn.XLOOKUP(M6045,匹配表1065!D:D,匹配表1065!F:F)*N6045</f>
        <v>4</v>
      </c>
    </row>
    <row r="6046" customHeight="1" spans="1:23">
      <c r="A6046" s="94" t="s">
        <v>877</v>
      </c>
      <c r="B6046" s="106">
        <v>46230</v>
      </c>
      <c r="C6046" s="91" t="str">
        <f t="shared" si="190"/>
        <v>7月第5周</v>
      </c>
      <c r="D6046" s="94" t="s">
        <v>943</v>
      </c>
      <c r="E6046" s="89" t="str">
        <f t="shared" si="191"/>
        <v>7月第5周--周1</v>
      </c>
      <c r="F6046" s="95" t="s">
        <v>27</v>
      </c>
      <c r="G6046" s="95" t="s">
        <v>167</v>
      </c>
      <c r="H6046" s="92" t="str">
        <f>_xlfn.XLOOKUP(O6046,匹配表1065!T:T,匹配表1065!W:W)</f>
        <v>苏州市</v>
      </c>
      <c r="I6046" s="89" t="str">
        <f>_xlfn.XLOOKUP(O6046,匹配表1065!T:T,匹配表1065!X:X)</f>
        <v>PME2010</v>
      </c>
      <c r="J6046" s="95" t="s">
        <v>186</v>
      </c>
      <c r="K6046" s="89" cm="1">
        <f ca="1" t="array" ref="K6046:L6046">_xlfn.XLOOKUP(J6046,匹配表1065!Y:Y,匹配表1065!AA:AB)</f>
        <v>6</v>
      </c>
      <c r="L6046" s="89" t="str">
        <v>3个月以上</v>
      </c>
      <c r="M6046" s="89" t="s">
        <v>30</v>
      </c>
      <c r="N6046" s="109">
        <v>1</v>
      </c>
      <c r="O6046" s="93" t="str">
        <f>_xlfn.XLOOKUP(P6046,匹配表1065!U:U,匹配表1065!T:T)</f>
        <v>HO00001051</v>
      </c>
      <c r="P6046" s="94" t="s">
        <v>191</v>
      </c>
      <c r="Q6046" s="95" t="s">
        <v>192</v>
      </c>
      <c r="R6046" s="89" t="str">
        <f>_xlfn.XLOOKUP(Q6046,匹配表1065!L:L,匹配表1065!O:O)</f>
        <v>B</v>
      </c>
      <c r="S6046" s="93" t="str">
        <f>IFERROR(_xlfn.XLOOKUP(Q6046,匹配表1065!AI:AI,匹配表1065!AJ:AJ),"绿标")</f>
        <v>绿标</v>
      </c>
      <c r="T6046" s="93" t="str" cm="1">
        <f t="array" ref="T6046:U6046">_xlfn.XLOOKUP(Q6046,匹配表1065!L:L,匹配表1065!M:N)</f>
        <v>抑郁焦虑</v>
      </c>
      <c r="U6046" s="94" t="str">
        <v>神经内科</v>
      </c>
      <c r="V6046" s="95" t="s">
        <v>42</v>
      </c>
      <c r="W6046" s="93">
        <f>_xlfn.XLOOKUP(M6046,匹配表1065!D:D,匹配表1065!F:F)*N6046</f>
        <v>12</v>
      </c>
    </row>
    <row r="6047" customHeight="1" spans="1:23">
      <c r="A6047" s="94" t="s">
        <v>877</v>
      </c>
      <c r="B6047" s="106">
        <v>46230</v>
      </c>
      <c r="C6047" s="91" t="str">
        <f t="shared" si="190"/>
        <v>7月第5周</v>
      </c>
      <c r="D6047" s="94" t="s">
        <v>943</v>
      </c>
      <c r="E6047" s="89" t="str">
        <f t="shared" si="191"/>
        <v>7月第5周--周1</v>
      </c>
      <c r="F6047" s="95" t="s">
        <v>27</v>
      </c>
      <c r="G6047" s="95" t="s">
        <v>167</v>
      </c>
      <c r="H6047" s="92" t="str">
        <f>_xlfn.XLOOKUP(O6047,匹配表1065!T:T,匹配表1065!W:W)</f>
        <v>苏州市</v>
      </c>
      <c r="I6047" s="89" t="str">
        <f>_xlfn.XLOOKUP(O6047,匹配表1065!T:T,匹配表1065!X:X)</f>
        <v>PME2009</v>
      </c>
      <c r="J6047" s="95" t="s">
        <v>193</v>
      </c>
      <c r="K6047" s="89" cm="1">
        <f ca="1" t="array" ref="K6047:L6047">_xlfn.XLOOKUP(J6047,匹配表1065!Y:Y,匹配表1065!AA:AB)</f>
        <v>7</v>
      </c>
      <c r="L6047" s="89" t="str">
        <v>3个月以上</v>
      </c>
      <c r="M6047" s="89" t="s">
        <v>30</v>
      </c>
      <c r="N6047" s="109">
        <v>1</v>
      </c>
      <c r="O6047" s="93" t="str">
        <f>_xlfn.XLOOKUP(P6047,匹配表1065!U:U,匹配表1065!T:T)</f>
        <v>HO00017518</v>
      </c>
      <c r="P6047" s="94" t="s">
        <v>194</v>
      </c>
      <c r="Q6047" s="95" t="s">
        <v>195</v>
      </c>
      <c r="R6047" s="89" t="str">
        <f>_xlfn.XLOOKUP(Q6047,匹配表1065!L:L,匹配表1065!O:O)</f>
        <v>C</v>
      </c>
      <c r="S6047" s="93" t="str">
        <f>IFERROR(_xlfn.XLOOKUP(Q6047,匹配表1065!AI:AI,匹配表1065!AJ:AJ),"绿标")</f>
        <v>红标</v>
      </c>
      <c r="T6047" s="93" t="str" cm="1">
        <f t="array" ref="T6047:U6047">_xlfn.XLOOKUP(Q6047,匹配表1065!L:L,匹配表1065!M:N)</f>
        <v>眩晕</v>
      </c>
      <c r="U6047" s="94" t="str">
        <v>耳鼻喉科</v>
      </c>
      <c r="V6047" s="95" t="s">
        <v>100</v>
      </c>
      <c r="W6047" s="93">
        <f>_xlfn.XLOOKUP(M6047,匹配表1065!D:D,匹配表1065!F:F)*N6047</f>
        <v>12</v>
      </c>
    </row>
    <row r="6048" customHeight="1" spans="1:23">
      <c r="A6048" s="94" t="s">
        <v>877</v>
      </c>
      <c r="B6048" s="106">
        <v>46230</v>
      </c>
      <c r="C6048" s="91" t="str">
        <f t="shared" si="190"/>
        <v>7月第5周</v>
      </c>
      <c r="D6048" s="94" t="s">
        <v>943</v>
      </c>
      <c r="E6048" s="89" t="str">
        <f t="shared" si="191"/>
        <v>7月第5周--周1</v>
      </c>
      <c r="F6048" s="95" t="s">
        <v>27</v>
      </c>
      <c r="G6048" s="89" t="s">
        <v>63</v>
      </c>
      <c r="H6048" s="92" t="str">
        <f>_xlfn.XLOOKUP(O6048,匹配表1065!T:T,匹配表1065!W:W)</f>
        <v>徐州市</v>
      </c>
      <c r="I6048" s="89" t="str">
        <f>_xlfn.XLOOKUP(O6048,匹配表1065!T:T,匹配表1065!X:X)</f>
        <v>PME2008</v>
      </c>
      <c r="J6048" s="95" t="s">
        <v>81</v>
      </c>
      <c r="K6048" s="89" cm="1">
        <f ca="1" t="array" ref="K6048:L6048">_xlfn.XLOOKUP(J6048,匹配表1065!Y:Y,匹配表1065!AA:AB)</f>
        <v>19</v>
      </c>
      <c r="L6048" s="89" t="str">
        <v>3个月以上</v>
      </c>
      <c r="M6048" s="89" t="s">
        <v>35</v>
      </c>
      <c r="N6048" s="109">
        <v>1</v>
      </c>
      <c r="O6048" s="93" t="str">
        <f>_xlfn.XLOOKUP(P6048,匹配表1065!U:U,匹配表1065!T:T)</f>
        <v>HO00317328</v>
      </c>
      <c r="P6048" s="94" t="s">
        <v>512</v>
      </c>
      <c r="Q6048" s="95" t="s">
        <v>945</v>
      </c>
      <c r="R6048" s="89" t="str">
        <f>_xlfn.XLOOKUP(Q6048,匹配表1065!L:L,匹配表1065!O:O)</f>
        <v>B</v>
      </c>
      <c r="S6048" s="93" t="str">
        <f>IFERROR(_xlfn.XLOOKUP(Q6048,匹配表1065!AI:AI,匹配表1065!AJ:AJ),"绿标")</f>
        <v>黑标</v>
      </c>
      <c r="T6048" s="93" t="str" cm="1">
        <f t="array" ref="T6048:U6048">_xlfn.XLOOKUP(Q6048,匹配表1065!L:L,匹配表1065!M:N)</f>
        <v>脑血管</v>
      </c>
      <c r="U6048" s="94" t="str">
        <v>神经内科</v>
      </c>
      <c r="V6048" s="95" t="s">
        <v>100</v>
      </c>
      <c r="W6048" s="93">
        <f>_xlfn.XLOOKUP(M6048,匹配表1065!D:D,匹配表1065!F:F)*N6048</f>
        <v>4</v>
      </c>
    </row>
    <row r="6049" customHeight="1" spans="1:23">
      <c r="A6049" s="94" t="s">
        <v>877</v>
      </c>
      <c r="B6049" s="106">
        <v>46230</v>
      </c>
      <c r="C6049" s="91" t="str">
        <f t="shared" si="190"/>
        <v>7月第5周</v>
      </c>
      <c r="D6049" s="94" t="s">
        <v>943</v>
      </c>
      <c r="E6049" s="89" t="str">
        <f t="shared" si="191"/>
        <v>7月第5周--周1</v>
      </c>
      <c r="F6049" s="95" t="s">
        <v>27</v>
      </c>
      <c r="G6049" s="89" t="s">
        <v>63</v>
      </c>
      <c r="H6049" s="92" t="str">
        <f>_xlfn.XLOOKUP(O6049,匹配表1065!T:T,匹配表1065!W:W)</f>
        <v>徐州市</v>
      </c>
      <c r="I6049" s="89" t="str">
        <f>_xlfn.XLOOKUP(O6049,匹配表1065!T:T,匹配表1065!X:X)</f>
        <v>PME2008</v>
      </c>
      <c r="J6049" s="95" t="s">
        <v>81</v>
      </c>
      <c r="K6049" s="89" cm="1">
        <f ca="1" t="array" ref="K6049:L6049">_xlfn.XLOOKUP(J6049,匹配表1065!Y:Y,匹配表1065!AA:AB)</f>
        <v>19</v>
      </c>
      <c r="L6049" s="89" t="str">
        <v>3个月以上</v>
      </c>
      <c r="M6049" s="89" t="s">
        <v>55</v>
      </c>
      <c r="N6049" s="109">
        <v>1</v>
      </c>
      <c r="O6049" s="93" t="str">
        <f>_xlfn.XLOOKUP(P6049,匹配表1065!U:U,匹配表1065!T:T)</f>
        <v>HO00001134</v>
      </c>
      <c r="P6049" s="94" t="s">
        <v>82</v>
      </c>
      <c r="Q6049" s="95" t="s">
        <v>280</v>
      </c>
      <c r="R6049" s="89" t="str">
        <f>_xlfn.XLOOKUP(Q6049,匹配表1065!L:L,匹配表1065!O:O)</f>
        <v>D</v>
      </c>
      <c r="S6049" s="93" t="str">
        <f>IFERROR(_xlfn.XLOOKUP(Q6049,匹配表1065!AI:AI,匹配表1065!AJ:AJ),"绿标")</f>
        <v>红标</v>
      </c>
      <c r="T6049" s="93" t="str" cm="1">
        <f t="array" ref="T6049:U6049">_xlfn.XLOOKUP(Q6049,匹配表1065!L:L,匹配表1065!M:N)</f>
        <v>疼痛</v>
      </c>
      <c r="U6049" s="94" t="str">
        <v>疼痛科</v>
      </c>
      <c r="V6049" s="95" t="s">
        <v>100</v>
      </c>
      <c r="W6049" s="93">
        <f>_xlfn.XLOOKUP(M6049,匹配表1065!D:D,匹配表1065!F:F)*N6049</f>
        <v>8</v>
      </c>
    </row>
    <row r="6050" customHeight="1" spans="1:23">
      <c r="A6050" s="94" t="s">
        <v>877</v>
      </c>
      <c r="B6050" s="106">
        <v>46230</v>
      </c>
      <c r="C6050" s="91" t="str">
        <f t="shared" si="190"/>
        <v>7月第5周</v>
      </c>
      <c r="D6050" s="94" t="s">
        <v>943</v>
      </c>
      <c r="E6050" s="89" t="str">
        <f t="shared" si="191"/>
        <v>7月第5周--周1</v>
      </c>
      <c r="F6050" s="95" t="s">
        <v>27</v>
      </c>
      <c r="G6050" s="89" t="s">
        <v>63</v>
      </c>
      <c r="H6050" s="92" t="str">
        <f>_xlfn.XLOOKUP(O6050,匹配表1065!T:T,匹配表1065!W:W)</f>
        <v>南京市</v>
      </c>
      <c r="I6050" s="89" t="str">
        <f>_xlfn.XLOOKUP(O6050,匹配表1065!T:T,匹配表1065!X:X)</f>
        <v>PME2001</v>
      </c>
      <c r="J6050" s="95" t="s">
        <v>64</v>
      </c>
      <c r="K6050" s="89" cm="1">
        <f ca="1" t="array" ref="K6050:L6050">_xlfn.XLOOKUP(J6050,匹配表1065!Y:Y,匹配表1065!AA:AB)</f>
        <v>31</v>
      </c>
      <c r="L6050" s="89" t="str">
        <v>3个月以上</v>
      </c>
      <c r="M6050" s="89" t="s">
        <v>30</v>
      </c>
      <c r="N6050" s="109">
        <v>6</v>
      </c>
      <c r="O6050" s="93" t="str">
        <f>_xlfn.XLOOKUP(P6050,匹配表1065!U:U,匹配表1065!T:T)</f>
        <v>HO00000958</v>
      </c>
      <c r="P6050" s="94" t="s">
        <v>65</v>
      </c>
      <c r="Q6050" s="95" t="s">
        <v>209</v>
      </c>
      <c r="R6050" s="89" t="str">
        <f>_xlfn.XLOOKUP(Q6050,匹配表1065!L:L,匹配表1065!O:O)</f>
        <v>C</v>
      </c>
      <c r="S6050" s="93" t="str">
        <f>IFERROR(_xlfn.XLOOKUP(Q6050,匹配表1065!AI:AI,匹配表1065!AJ:AJ),"绿标")</f>
        <v>红标</v>
      </c>
      <c r="T6050" s="93" t="str" cm="1">
        <f t="array" ref="T6050:U6050">_xlfn.XLOOKUP(Q6050,匹配表1065!L:L,匹配表1065!M:N)</f>
        <v>眩晕</v>
      </c>
      <c r="U6050" s="94" t="str">
        <v>耳鼻喉科</v>
      </c>
      <c r="V6050" s="95" t="s">
        <v>100</v>
      </c>
      <c r="W6050" s="93">
        <f>_xlfn.XLOOKUP(M6050,匹配表1065!D:D,匹配表1065!F:F)*N6050</f>
        <v>72</v>
      </c>
    </row>
    <row r="6051" customHeight="1" spans="1:23">
      <c r="A6051" s="94" t="s">
        <v>877</v>
      </c>
      <c r="B6051" s="106">
        <v>46230</v>
      </c>
      <c r="C6051" s="91" t="str">
        <f t="shared" si="190"/>
        <v>7月第5周</v>
      </c>
      <c r="D6051" s="94" t="s">
        <v>943</v>
      </c>
      <c r="E6051" s="89" t="str">
        <f t="shared" si="191"/>
        <v>7月第5周--周1</v>
      </c>
      <c r="F6051" s="95" t="s">
        <v>27</v>
      </c>
      <c r="G6051" s="89" t="s">
        <v>63</v>
      </c>
      <c r="H6051" s="92" t="str">
        <f>_xlfn.XLOOKUP(O6051,匹配表1065!T:T,匹配表1065!W:W)</f>
        <v>南京市</v>
      </c>
      <c r="I6051" s="89" t="str">
        <f>_xlfn.XLOOKUP(O6051,匹配表1065!T:T,匹配表1065!X:X)</f>
        <v>PME2001</v>
      </c>
      <c r="J6051" s="95" t="s">
        <v>64</v>
      </c>
      <c r="K6051" s="89" cm="1">
        <f ca="1" t="array" ref="K6051:L6051">_xlfn.XLOOKUP(J6051,匹配表1065!Y:Y,匹配表1065!AA:AB)</f>
        <v>31</v>
      </c>
      <c r="L6051" s="89" t="str">
        <v>3个月以上</v>
      </c>
      <c r="M6051" s="89" t="s">
        <v>55</v>
      </c>
      <c r="N6051" s="109">
        <v>1</v>
      </c>
      <c r="O6051" s="93" t="str">
        <f>_xlfn.XLOOKUP(P6051,匹配表1065!U:U,匹配表1065!T:T)</f>
        <v>HO00000958</v>
      </c>
      <c r="P6051" s="94" t="s">
        <v>65</v>
      </c>
      <c r="Q6051" s="95" t="s">
        <v>209</v>
      </c>
      <c r="R6051" s="89" t="str">
        <f>_xlfn.XLOOKUP(Q6051,匹配表1065!L:L,匹配表1065!O:O)</f>
        <v>C</v>
      </c>
      <c r="S6051" s="93" t="str">
        <f>IFERROR(_xlfn.XLOOKUP(Q6051,匹配表1065!AI:AI,匹配表1065!AJ:AJ),"绿标")</f>
        <v>红标</v>
      </c>
      <c r="T6051" s="93" t="str" cm="1">
        <f t="array" ref="T6051:U6051">_xlfn.XLOOKUP(Q6051,匹配表1065!L:L,匹配表1065!M:N)</f>
        <v>眩晕</v>
      </c>
      <c r="U6051" s="94" t="str">
        <v>耳鼻喉科</v>
      </c>
      <c r="V6051" s="95" t="s">
        <v>100</v>
      </c>
      <c r="W6051" s="93">
        <f>_xlfn.XLOOKUP(M6051,匹配表1065!D:D,匹配表1065!F:F)*N6051</f>
        <v>8</v>
      </c>
    </row>
    <row r="6052" customHeight="1" spans="1:23">
      <c r="A6052" s="94" t="s">
        <v>877</v>
      </c>
      <c r="B6052" s="106">
        <v>46230</v>
      </c>
      <c r="C6052" s="91" t="str">
        <f t="shared" si="190"/>
        <v>7月第5周</v>
      </c>
      <c r="D6052" s="94" t="s">
        <v>943</v>
      </c>
      <c r="E6052" s="89" t="str">
        <f t="shared" si="191"/>
        <v>7月第5周--周1</v>
      </c>
      <c r="F6052" s="95" t="s">
        <v>27</v>
      </c>
      <c r="G6052" s="89" t="s">
        <v>63</v>
      </c>
      <c r="H6052" s="92" t="str">
        <f>_xlfn.XLOOKUP(O6052,匹配表1065!T:T,匹配表1065!W:W)</f>
        <v>淮安市</v>
      </c>
      <c r="I6052" s="89" t="str">
        <f>_xlfn.XLOOKUP(O6052,匹配表1065!T:T,匹配表1065!X:X)</f>
        <v>PME2041</v>
      </c>
      <c r="J6052" s="95" t="s">
        <v>71</v>
      </c>
      <c r="K6052" s="89" cm="1">
        <f ca="1" t="array" ref="K6052:L6052">_xlfn.XLOOKUP(J6052,匹配表1065!Y:Y,匹配表1065!AA:AB)</f>
        <v>5</v>
      </c>
      <c r="L6052" s="89" t="str">
        <v>3个月以上</v>
      </c>
      <c r="M6052" s="89" t="s">
        <v>35</v>
      </c>
      <c r="N6052" s="109">
        <v>1</v>
      </c>
      <c r="O6052" s="93" t="str">
        <f>_xlfn.XLOOKUP(P6052,匹配表1065!U:U,匹配表1065!T:T)</f>
        <v>HO00000992</v>
      </c>
      <c r="P6052" s="94" t="s">
        <v>72</v>
      </c>
      <c r="Q6052" s="95" t="s">
        <v>73</v>
      </c>
      <c r="R6052" s="89" t="str">
        <f>_xlfn.XLOOKUP(Q6052,匹配表1065!L:L,匹配表1065!O:O)</f>
        <v>D</v>
      </c>
      <c r="S6052" s="93" t="str">
        <f>IFERROR(_xlfn.XLOOKUP(Q6052,匹配表1065!AI:AI,匹配表1065!AJ:AJ),"绿标")</f>
        <v>绿标</v>
      </c>
      <c r="T6052" s="93" t="str" cm="1">
        <f t="array" ref="T6052:U6052">_xlfn.XLOOKUP(Q6052,匹配表1065!L:L,匹配表1065!M:N)</f>
        <v>眩晕</v>
      </c>
      <c r="U6052" s="94" t="str">
        <v>神经内科</v>
      </c>
      <c r="V6052" s="95" t="s">
        <v>100</v>
      </c>
      <c r="W6052" s="93">
        <f>_xlfn.XLOOKUP(M6052,匹配表1065!D:D,匹配表1065!F:F)*N6052</f>
        <v>4</v>
      </c>
    </row>
    <row r="6053" customHeight="1" spans="1:23">
      <c r="A6053" s="94" t="s">
        <v>877</v>
      </c>
      <c r="B6053" s="106">
        <v>46230</v>
      </c>
      <c r="C6053" s="91" t="str">
        <f t="shared" si="190"/>
        <v>7月第5周</v>
      </c>
      <c r="D6053" s="94" t="s">
        <v>943</v>
      </c>
      <c r="E6053" s="89" t="str">
        <f t="shared" si="191"/>
        <v>7月第5周--周1</v>
      </c>
      <c r="F6053" s="95" t="s">
        <v>27</v>
      </c>
      <c r="G6053" s="89" t="s">
        <v>63</v>
      </c>
      <c r="H6053" s="92" t="str">
        <f>_xlfn.XLOOKUP(O6053,匹配表1065!T:T,匹配表1065!W:W)</f>
        <v>盐城市</v>
      </c>
      <c r="I6053" s="89" t="str">
        <f>_xlfn.XLOOKUP(O6053,匹配表1065!T:T,匹配表1065!X:X)</f>
        <v>PME2042</v>
      </c>
      <c r="J6053" s="95" t="s">
        <v>74</v>
      </c>
      <c r="K6053" s="89" cm="1">
        <f ca="1" t="array" ref="K6053:L6053">_xlfn.XLOOKUP(J6053,匹配表1065!Y:Y,匹配表1065!AA:AB)</f>
        <v>7</v>
      </c>
      <c r="L6053" s="89" t="str">
        <v>3个月以上</v>
      </c>
      <c r="M6053" s="89" t="s">
        <v>35</v>
      </c>
      <c r="N6053" s="109">
        <v>1</v>
      </c>
      <c r="O6053" s="93" t="str">
        <f>_xlfn.XLOOKUP(P6053,匹配表1065!U:U,匹配表1065!T:T)</f>
        <v>HO00002337</v>
      </c>
      <c r="P6053" s="94" t="s">
        <v>399</v>
      </c>
      <c r="Q6053" s="95" t="s">
        <v>946</v>
      </c>
      <c r="R6053" s="89" t="str">
        <f>_xlfn.XLOOKUP(Q6053,匹配表1065!L:L,匹配表1065!O:O)</f>
        <v>A</v>
      </c>
      <c r="S6053" s="93" t="str">
        <f>IFERROR(_xlfn.XLOOKUP(Q6053,匹配表1065!AI:AI,匹配表1065!AJ:AJ),"绿标")</f>
        <v>绿标</v>
      </c>
      <c r="T6053" s="93" t="str" cm="1">
        <f t="array" ref="T6053:U6053">_xlfn.XLOOKUP(Q6053,匹配表1065!L:L,匹配表1065!M:N)</f>
        <v>头痛</v>
      </c>
      <c r="U6053" s="94" t="str">
        <v>神经内科</v>
      </c>
      <c r="V6053" s="95" t="s">
        <v>33</v>
      </c>
      <c r="W6053" s="93">
        <f>_xlfn.XLOOKUP(M6053,匹配表1065!D:D,匹配表1065!F:F)*N6053</f>
        <v>4</v>
      </c>
    </row>
    <row r="6054" customHeight="1" spans="1:23">
      <c r="A6054" s="94" t="s">
        <v>877</v>
      </c>
      <c r="B6054" s="106">
        <v>46230</v>
      </c>
      <c r="C6054" s="91" t="str">
        <f t="shared" si="190"/>
        <v>7月第5周</v>
      </c>
      <c r="D6054" s="94" t="s">
        <v>943</v>
      </c>
      <c r="E6054" s="89" t="str">
        <f t="shared" si="191"/>
        <v>7月第5周--周1</v>
      </c>
      <c r="F6054" s="95" t="s">
        <v>27</v>
      </c>
      <c r="G6054" s="89" t="s">
        <v>63</v>
      </c>
      <c r="H6054" s="92" t="str">
        <f>_xlfn.XLOOKUP(O6054,匹配表1065!T:T,匹配表1065!W:W)</f>
        <v>连云港市</v>
      </c>
      <c r="I6054" s="89" t="str">
        <f>_xlfn.XLOOKUP(O6054,匹配表1065!T:T,匹配表1065!X:X)</f>
        <v>PME2042</v>
      </c>
      <c r="J6054" s="95" t="s">
        <v>74</v>
      </c>
      <c r="K6054" s="89" cm="1">
        <f ca="1" t="array" ref="K6054:L6054">_xlfn.XLOOKUP(J6054,匹配表1065!Y:Y,匹配表1065!AA:AB)</f>
        <v>7</v>
      </c>
      <c r="L6054" s="89" t="str">
        <v>3个月以上</v>
      </c>
      <c r="M6054" s="89" t="s">
        <v>35</v>
      </c>
      <c r="N6054" s="109">
        <v>1</v>
      </c>
      <c r="O6054" s="93" t="str">
        <f>_xlfn.XLOOKUP(P6054,匹配表1065!U:U,匹配表1065!T:T)</f>
        <v>HO00017661</v>
      </c>
      <c r="P6054" s="94" t="s">
        <v>508</v>
      </c>
      <c r="Q6054" s="95" t="s">
        <v>561</v>
      </c>
      <c r="R6054" s="89" t="str">
        <f>_xlfn.XLOOKUP(Q6054,匹配表1065!L:L,匹配表1065!O:O)</f>
        <v>C</v>
      </c>
      <c r="S6054" s="93" t="str">
        <f>IFERROR(_xlfn.XLOOKUP(Q6054,匹配表1065!AI:AI,匹配表1065!AJ:AJ),"绿标")</f>
        <v>黑标</v>
      </c>
      <c r="T6054" s="93" t="str" cm="1">
        <f t="array" ref="T6054:U6054">_xlfn.XLOOKUP(Q6054,匹配表1065!L:L,匹配表1065!M:N)</f>
        <v>眩晕</v>
      </c>
      <c r="U6054" s="94" t="str">
        <v>神经内科</v>
      </c>
      <c r="V6054" s="95" t="s">
        <v>100</v>
      </c>
      <c r="W6054" s="93">
        <f>_xlfn.XLOOKUP(M6054,匹配表1065!D:D,匹配表1065!F:F)*N6054</f>
        <v>4</v>
      </c>
    </row>
    <row r="6055" customHeight="1" spans="1:23">
      <c r="A6055" s="94" t="s">
        <v>877</v>
      </c>
      <c r="B6055" s="106">
        <v>46230</v>
      </c>
      <c r="C6055" s="91" t="str">
        <f t="shared" si="190"/>
        <v>7月第5周</v>
      </c>
      <c r="D6055" s="94" t="s">
        <v>943</v>
      </c>
      <c r="E6055" s="89" t="str">
        <f t="shared" si="191"/>
        <v>7月第5周--周1</v>
      </c>
      <c r="F6055" s="95" t="s">
        <v>27</v>
      </c>
      <c r="G6055" s="89" t="s">
        <v>63</v>
      </c>
      <c r="H6055" s="92" t="str">
        <f>_xlfn.XLOOKUP(O6055,匹配表1065!T:T,匹配表1065!W:W)</f>
        <v>南京市</v>
      </c>
      <c r="I6055" s="89" t="str">
        <f>_xlfn.XLOOKUP(O6055,匹配表1065!T:T,匹配表1065!X:X)</f>
        <v>PME2001</v>
      </c>
      <c r="J6055" s="95" t="s">
        <v>77</v>
      </c>
      <c r="K6055" s="89" cm="1">
        <f ca="1" t="array" ref="K6055:L6055">_xlfn.XLOOKUP(J6055,匹配表1065!Y:Y,匹配表1065!AA:AB)</f>
        <v>8</v>
      </c>
      <c r="L6055" s="89" t="str">
        <v>3个月以上</v>
      </c>
      <c r="M6055" s="89" t="s">
        <v>30</v>
      </c>
      <c r="N6055" s="109">
        <v>4</v>
      </c>
      <c r="O6055" s="93" t="str">
        <f>_xlfn.XLOOKUP(P6055,匹配表1065!U:U,匹配表1065!T:T)</f>
        <v>HO00000958</v>
      </c>
      <c r="P6055" s="94" t="s">
        <v>65</v>
      </c>
      <c r="Q6055" s="95" t="s">
        <v>216</v>
      </c>
      <c r="R6055" s="89" t="str">
        <f>_xlfn.XLOOKUP(Q6055,匹配表1065!L:L,匹配表1065!O:O)</f>
        <v>A</v>
      </c>
      <c r="S6055" s="93" t="str">
        <f>IFERROR(_xlfn.XLOOKUP(Q6055,匹配表1065!AI:AI,匹配表1065!AJ:AJ),"绿标")</f>
        <v>红标</v>
      </c>
      <c r="T6055" s="93" t="str" cm="1">
        <f t="array" ref="T6055:U6055">_xlfn.XLOOKUP(Q6055,匹配表1065!L:L,匹配表1065!M:N)</f>
        <v>头痛</v>
      </c>
      <c r="U6055" s="94" t="str">
        <v>神经内科</v>
      </c>
      <c r="V6055" s="95" t="s">
        <v>33</v>
      </c>
      <c r="W6055" s="93">
        <f>_xlfn.XLOOKUP(M6055,匹配表1065!D:D,匹配表1065!F:F)*N6055</f>
        <v>48</v>
      </c>
    </row>
    <row r="6056" customHeight="1" spans="1:23">
      <c r="A6056" s="94" t="s">
        <v>877</v>
      </c>
      <c r="B6056" s="106">
        <v>46230</v>
      </c>
      <c r="C6056" s="91" t="str">
        <f t="shared" si="190"/>
        <v>7月第5周</v>
      </c>
      <c r="D6056" s="94" t="s">
        <v>943</v>
      </c>
      <c r="E6056" s="89" t="str">
        <f t="shared" si="191"/>
        <v>7月第5周--周1</v>
      </c>
      <c r="F6056" s="95" t="s">
        <v>27</v>
      </c>
      <c r="G6056" s="89" t="s">
        <v>63</v>
      </c>
      <c r="H6056" s="92" t="str">
        <f>_xlfn.XLOOKUP(O6056,匹配表1065!T:T,匹配表1065!W:W)</f>
        <v>南京市</v>
      </c>
      <c r="I6056" s="89" t="str">
        <f>_xlfn.XLOOKUP(O6056,匹配表1065!T:T,匹配表1065!X:X)</f>
        <v>PME2002</v>
      </c>
      <c r="J6056" s="95" t="s">
        <v>410</v>
      </c>
      <c r="K6056" s="89" cm="1">
        <f ca="1" t="array" ref="K6056:L6056">_xlfn.XLOOKUP(J6056,匹配表1065!Y:Y,匹配表1065!AA:AB)</f>
        <v>1</v>
      </c>
      <c r="L6056" s="89" t="str">
        <v>3个月以内</v>
      </c>
      <c r="M6056" s="89" t="s">
        <v>55</v>
      </c>
      <c r="N6056" s="109">
        <v>1</v>
      </c>
      <c r="O6056" s="93" t="str">
        <f>_xlfn.XLOOKUP(P6056,匹配表1065!U:U,匹配表1065!T:T)</f>
        <v>HO00000964</v>
      </c>
      <c r="P6056" s="94" t="s">
        <v>90</v>
      </c>
      <c r="Q6056" s="95" t="s">
        <v>213</v>
      </c>
      <c r="R6056" s="89" t="str">
        <f>_xlfn.XLOOKUP(Q6056,匹配表1065!L:L,匹配表1065!O:O)</f>
        <v>A</v>
      </c>
      <c r="S6056" s="93" t="str">
        <f>IFERROR(_xlfn.XLOOKUP(Q6056,匹配表1065!AI:AI,匹配表1065!AJ:AJ),"绿标")</f>
        <v>红标</v>
      </c>
      <c r="T6056" s="93" t="str" cm="1">
        <f t="array" ref="T6056:U6056">_xlfn.XLOOKUP(Q6056,匹配表1065!L:L,匹配表1065!M:N)</f>
        <v>头痛</v>
      </c>
      <c r="U6056" s="94" t="str">
        <v>神经内科</v>
      </c>
      <c r="V6056" s="95" t="s">
        <v>42</v>
      </c>
      <c r="W6056" s="93">
        <f>_xlfn.XLOOKUP(M6056,匹配表1065!D:D,匹配表1065!F:F)*N6056</f>
        <v>8</v>
      </c>
    </row>
    <row r="6057" customHeight="1" spans="1:23">
      <c r="A6057" s="94" t="s">
        <v>877</v>
      </c>
      <c r="B6057" s="106">
        <v>46230</v>
      </c>
      <c r="C6057" s="91" t="str">
        <f t="shared" si="190"/>
        <v>7月第5周</v>
      </c>
      <c r="D6057" s="94" t="s">
        <v>943</v>
      </c>
      <c r="E6057" s="89" t="str">
        <f t="shared" si="191"/>
        <v>7月第5周--周1</v>
      </c>
      <c r="F6057" s="95" t="s">
        <v>27</v>
      </c>
      <c r="G6057" s="89" t="s">
        <v>63</v>
      </c>
      <c r="H6057" s="92" t="str">
        <f>_xlfn.XLOOKUP(O6057,匹配表1065!T:T,匹配表1065!W:W)</f>
        <v>南京市</v>
      </c>
      <c r="I6057" s="89" t="str">
        <f>_xlfn.XLOOKUP(O6057,匹配表1065!T:T,匹配表1065!X:X)</f>
        <v>PME2002</v>
      </c>
      <c r="J6057" s="95" t="s">
        <v>84</v>
      </c>
      <c r="K6057" s="89" cm="1">
        <f ca="1" t="array" ref="K6057:L6057">_xlfn.XLOOKUP(J6057,匹配表1065!Y:Y,匹配表1065!AA:AB)</f>
        <v>31</v>
      </c>
      <c r="L6057" s="89" t="str">
        <v>3个月以上</v>
      </c>
      <c r="M6057" s="89" t="s">
        <v>30</v>
      </c>
      <c r="N6057" s="109">
        <v>6</v>
      </c>
      <c r="O6057" s="93" t="str">
        <f>_xlfn.XLOOKUP(P6057,匹配表1065!U:U,匹配表1065!T:T)</f>
        <v>HO00000964</v>
      </c>
      <c r="P6057" s="94" t="s">
        <v>90</v>
      </c>
      <c r="Q6057" s="95" t="s">
        <v>281</v>
      </c>
      <c r="R6057" s="89" t="str">
        <f>_xlfn.XLOOKUP(Q6057,匹配表1065!L:L,匹配表1065!O:O)</f>
        <v>A</v>
      </c>
      <c r="S6057" s="93" t="str">
        <f>IFERROR(_xlfn.XLOOKUP(Q6057,匹配表1065!AI:AI,匹配表1065!AJ:AJ),"绿标")</f>
        <v>红标</v>
      </c>
      <c r="T6057" s="93" t="str" cm="1">
        <f t="array" ref="T6057:U6057">_xlfn.XLOOKUP(Q6057,匹配表1065!L:L,匹配表1065!M:N)</f>
        <v>头痛</v>
      </c>
      <c r="U6057" s="94" t="str">
        <v>神经内科</v>
      </c>
      <c r="V6057" s="95" t="s">
        <v>100</v>
      </c>
      <c r="W6057" s="93">
        <f>_xlfn.XLOOKUP(M6057,匹配表1065!D:D,匹配表1065!F:F)*N6057</f>
        <v>72</v>
      </c>
    </row>
    <row r="6058" customHeight="1" spans="1:23">
      <c r="A6058" s="94" t="s">
        <v>877</v>
      </c>
      <c r="B6058" s="106">
        <v>46230</v>
      </c>
      <c r="C6058" s="91" t="str">
        <f t="shared" si="190"/>
        <v>7月第5周</v>
      </c>
      <c r="D6058" s="94" t="s">
        <v>943</v>
      </c>
      <c r="E6058" s="89" t="str">
        <f t="shared" si="191"/>
        <v>7月第5周--周1</v>
      </c>
      <c r="F6058" s="95" t="s">
        <v>27</v>
      </c>
      <c r="G6058" s="89" t="s">
        <v>63</v>
      </c>
      <c r="H6058" s="92" t="str">
        <f>_xlfn.XLOOKUP(O6058,匹配表1065!T:T,匹配表1065!W:W)</f>
        <v>南京市</v>
      </c>
      <c r="I6058" s="89" t="str">
        <f>_xlfn.XLOOKUP(O6058,匹配表1065!T:T,匹配表1065!X:X)</f>
        <v>PME2002</v>
      </c>
      <c r="J6058" s="95" t="s">
        <v>84</v>
      </c>
      <c r="K6058" s="89" cm="1">
        <f ca="1" t="array" ref="K6058:L6058">_xlfn.XLOOKUP(J6058,匹配表1065!Y:Y,匹配表1065!AA:AB)</f>
        <v>31</v>
      </c>
      <c r="L6058" s="89" t="str">
        <v>3个月以上</v>
      </c>
      <c r="M6058" s="89" t="s">
        <v>35</v>
      </c>
      <c r="N6058" s="109">
        <v>1</v>
      </c>
      <c r="O6058" s="93" t="str">
        <f>_xlfn.XLOOKUP(P6058,匹配表1065!U:U,匹配表1065!T:T)</f>
        <v>HO00000964</v>
      </c>
      <c r="P6058" s="94" t="s">
        <v>90</v>
      </c>
      <c r="Q6058" s="95" t="s">
        <v>332</v>
      </c>
      <c r="R6058" s="89" t="str">
        <f>_xlfn.XLOOKUP(Q6058,匹配表1065!L:L,匹配表1065!O:O)</f>
        <v>D</v>
      </c>
      <c r="S6058" s="93" t="str">
        <f>IFERROR(_xlfn.XLOOKUP(Q6058,匹配表1065!AI:AI,匹配表1065!AJ:AJ),"绿标")</f>
        <v>绿标</v>
      </c>
      <c r="T6058" s="93" t="str" cm="1">
        <f t="array" ref="T6058:U6058">_xlfn.XLOOKUP(Q6058,匹配表1065!L:L,匹配表1065!M:N)</f>
        <v>疼痛</v>
      </c>
      <c r="U6058" s="94" t="str">
        <v>疼痛科</v>
      </c>
      <c r="V6058" s="95" t="s">
        <v>58</v>
      </c>
      <c r="W6058" s="93">
        <f>_xlfn.XLOOKUP(M6058,匹配表1065!D:D,匹配表1065!F:F)*N6058</f>
        <v>4</v>
      </c>
    </row>
    <row r="6059" customHeight="1" spans="1:23">
      <c r="A6059" s="94" t="s">
        <v>877</v>
      </c>
      <c r="B6059" s="106">
        <v>46230</v>
      </c>
      <c r="C6059" s="91" t="str">
        <f t="shared" si="190"/>
        <v>7月第5周</v>
      </c>
      <c r="D6059" s="94" t="s">
        <v>943</v>
      </c>
      <c r="E6059" s="89" t="str">
        <f t="shared" si="191"/>
        <v>7月第5周--周1</v>
      </c>
      <c r="F6059" s="95" t="s">
        <v>27</v>
      </c>
      <c r="G6059" s="95" t="s">
        <v>28</v>
      </c>
      <c r="H6059" s="92" t="str">
        <f>_xlfn.XLOOKUP(O6059,匹配表1065!T:T,匹配表1065!W:W)</f>
        <v>南京市</v>
      </c>
      <c r="I6059" s="89" t="str">
        <f>_xlfn.XLOOKUP(O6059,匹配表1065!T:T,匹配表1065!X:X)</f>
        <v>PME2006</v>
      </c>
      <c r="J6059" s="95" t="s">
        <v>29</v>
      </c>
      <c r="K6059" s="89" cm="1">
        <f ca="1" t="array" ref="K6059:L6059">_xlfn.XLOOKUP(J6059,匹配表1065!Y:Y,匹配表1065!AA:AB)</f>
        <v>15</v>
      </c>
      <c r="L6059" s="89" t="str">
        <v>3个月以上</v>
      </c>
      <c r="M6059" s="89" t="s">
        <v>55</v>
      </c>
      <c r="N6059" s="109">
        <v>1</v>
      </c>
      <c r="O6059" s="93" t="str">
        <f>_xlfn.XLOOKUP(P6059,匹配表1065!U:U,匹配表1065!T:T)</f>
        <v>HO00000959</v>
      </c>
      <c r="P6059" s="94" t="s">
        <v>196</v>
      </c>
      <c r="Q6059" s="95" t="s">
        <v>838</v>
      </c>
      <c r="R6059" s="89" t="str">
        <f>_xlfn.XLOOKUP(Q6059,匹配表1065!L:L,匹配表1065!O:O)</f>
        <v>B</v>
      </c>
      <c r="S6059" s="93" t="str">
        <f>IFERROR(_xlfn.XLOOKUP(Q6059,匹配表1065!AI:AI,匹配表1065!AJ:AJ),"绿标")</f>
        <v>黑标</v>
      </c>
      <c r="T6059" s="93" t="str" cm="1">
        <f t="array" ref="T6059:U6059">_xlfn.XLOOKUP(Q6059,匹配表1065!L:L,匹配表1065!M:N)</f>
        <v>脑血管</v>
      </c>
      <c r="U6059" s="94" t="str">
        <v>神经内科</v>
      </c>
      <c r="V6059" s="95" t="s">
        <v>42</v>
      </c>
      <c r="W6059" s="93">
        <f>_xlfn.XLOOKUP(M6059,匹配表1065!D:D,匹配表1065!F:F)*N6059</f>
        <v>8</v>
      </c>
    </row>
    <row r="6060" customHeight="1" spans="1:23">
      <c r="A6060" s="94" t="s">
        <v>877</v>
      </c>
      <c r="B6060" s="106">
        <v>46230</v>
      </c>
      <c r="C6060" s="91" t="str">
        <f t="shared" si="190"/>
        <v>7月第5周</v>
      </c>
      <c r="D6060" s="94" t="s">
        <v>943</v>
      </c>
      <c r="E6060" s="89" t="str">
        <f t="shared" si="191"/>
        <v>7月第5周--周1</v>
      </c>
      <c r="F6060" s="95" t="s">
        <v>27</v>
      </c>
      <c r="G6060" s="95" t="s">
        <v>28</v>
      </c>
      <c r="H6060" s="92" t="str">
        <f>_xlfn.XLOOKUP(O6060,匹配表1065!T:T,匹配表1065!W:W)</f>
        <v>南京市</v>
      </c>
      <c r="I6060" s="89" t="str">
        <f>_xlfn.XLOOKUP(O6060,匹配表1065!T:T,匹配表1065!X:X)</f>
        <v>PME2006</v>
      </c>
      <c r="J6060" s="95" t="s">
        <v>29</v>
      </c>
      <c r="K6060" s="89" cm="1">
        <f ca="1" t="array" ref="K6060:L6060">_xlfn.XLOOKUP(J6060,匹配表1065!Y:Y,匹配表1065!AA:AB)</f>
        <v>15</v>
      </c>
      <c r="L6060" s="89" t="str">
        <v>3个月以上</v>
      </c>
      <c r="M6060" s="89" t="s">
        <v>35</v>
      </c>
      <c r="N6060" s="109">
        <v>1</v>
      </c>
      <c r="O6060" s="93" t="str">
        <f>_xlfn.XLOOKUP(P6060,匹配表1065!U:U,匹配表1065!T:T)</f>
        <v>HO00000965</v>
      </c>
      <c r="P6060" s="94" t="s">
        <v>31</v>
      </c>
      <c r="Q6060" s="95" t="s">
        <v>528</v>
      </c>
      <c r="R6060" s="89" t="str">
        <f>_xlfn.XLOOKUP(Q6060,匹配表1065!L:L,匹配表1065!O:O)</f>
        <v>B</v>
      </c>
      <c r="S6060" s="93" t="str">
        <f>IFERROR(_xlfn.XLOOKUP(Q6060,匹配表1065!AI:AI,匹配表1065!AJ:AJ),"绿标")</f>
        <v>绿标</v>
      </c>
      <c r="T6060" s="93" t="str" cm="1">
        <f t="array" ref="T6060:U6060">_xlfn.XLOOKUP(Q6060,匹配表1065!L:L,匹配表1065!M:N)</f>
        <v>脑血管</v>
      </c>
      <c r="U6060" s="94" t="str">
        <v>神经内科</v>
      </c>
      <c r="V6060" s="95" t="s">
        <v>58</v>
      </c>
      <c r="W6060" s="93">
        <f>_xlfn.XLOOKUP(M6060,匹配表1065!D:D,匹配表1065!F:F)*N6060</f>
        <v>4</v>
      </c>
    </row>
    <row r="6061" customHeight="1" spans="1:23">
      <c r="A6061" s="94" t="s">
        <v>877</v>
      </c>
      <c r="B6061" s="106">
        <v>46230</v>
      </c>
      <c r="C6061" s="91" t="str">
        <f t="shared" si="190"/>
        <v>7月第5周</v>
      </c>
      <c r="D6061" s="94" t="s">
        <v>943</v>
      </c>
      <c r="E6061" s="89" t="str">
        <f t="shared" si="191"/>
        <v>7月第5周--周1</v>
      </c>
      <c r="F6061" s="95" t="s">
        <v>27</v>
      </c>
      <c r="G6061" s="95" t="s">
        <v>28</v>
      </c>
      <c r="H6061" s="92" t="str">
        <f>_xlfn.XLOOKUP(O6061,匹配表1065!T:T,匹配表1065!W:W)</f>
        <v>南京市</v>
      </c>
      <c r="I6061" s="89" t="str">
        <f>_xlfn.XLOOKUP(O6061,匹配表1065!T:T,匹配表1065!X:X)</f>
        <v>PME2040</v>
      </c>
      <c r="J6061" s="95" t="s">
        <v>50</v>
      </c>
      <c r="K6061" s="89" t="e" cm="1">
        <f ca="1" t="array" ref="K6061">_xlfn.XLOOKUP(J6061,匹配表1065!Y:Y,匹配表1065!AA:AB)</f>
        <v>#N/A</v>
      </c>
      <c r="L6061" s="89"/>
      <c r="M6061" s="89" t="s">
        <v>35</v>
      </c>
      <c r="N6061" s="109">
        <v>1</v>
      </c>
      <c r="O6061" s="93" t="str">
        <f>_xlfn.XLOOKUP(P6061,匹配表1065!U:U,匹配表1065!T:T)</f>
        <v>HO00000966</v>
      </c>
      <c r="P6061" s="94" t="s">
        <v>51</v>
      </c>
      <c r="Q6061" s="95" t="s">
        <v>199</v>
      </c>
      <c r="R6061" s="89" t="str">
        <f>_xlfn.XLOOKUP(Q6061,匹配表1065!L:L,匹配表1065!O:O)</f>
        <v>A</v>
      </c>
      <c r="S6061" s="93" t="str">
        <f>IFERROR(_xlfn.XLOOKUP(Q6061,匹配表1065!AI:AI,匹配表1065!AJ:AJ),"绿标")</f>
        <v>绿标</v>
      </c>
      <c r="T6061" s="93" t="str" cm="1">
        <f t="array" ref="T6061:U6061">_xlfn.XLOOKUP(Q6061,匹配表1065!L:L,匹配表1065!M:N)</f>
        <v>头痛</v>
      </c>
      <c r="U6061" s="94" t="str">
        <v>神经内科</v>
      </c>
      <c r="V6061" s="95" t="s">
        <v>100</v>
      </c>
      <c r="W6061" s="93">
        <f>_xlfn.XLOOKUP(M6061,匹配表1065!D:D,匹配表1065!F:F)*N6061</f>
        <v>4</v>
      </c>
    </row>
    <row r="6062" customHeight="1" spans="1:23">
      <c r="A6062" s="94" t="s">
        <v>877</v>
      </c>
      <c r="B6062" s="106">
        <v>46230</v>
      </c>
      <c r="C6062" s="91" t="str">
        <f t="shared" si="190"/>
        <v>7月第5周</v>
      </c>
      <c r="D6062" s="94" t="s">
        <v>943</v>
      </c>
      <c r="E6062" s="89" t="str">
        <f t="shared" si="191"/>
        <v>7月第5周--周1</v>
      </c>
      <c r="F6062" s="95" t="s">
        <v>27</v>
      </c>
      <c r="G6062" s="95" t="s">
        <v>28</v>
      </c>
      <c r="H6062" s="92" t="str">
        <f>_xlfn.XLOOKUP(O6062,匹配表1065!T:T,匹配表1065!W:W)</f>
        <v>南京市</v>
      </c>
      <c r="I6062" s="89" t="str">
        <f>_xlfn.XLOOKUP(O6062,匹配表1065!T:T,匹配表1065!X:X)</f>
        <v>PME2039</v>
      </c>
      <c r="J6062" s="95" t="s">
        <v>39</v>
      </c>
      <c r="K6062" s="89" cm="1">
        <f ca="1" t="array" ref="K6062:L6062">_xlfn.XLOOKUP(J6062,匹配表1065!Y:Y,匹配表1065!AA:AB)</f>
        <v>7</v>
      </c>
      <c r="L6062" s="89" t="str">
        <v>3个月以上</v>
      </c>
      <c r="M6062" s="89" t="s">
        <v>55</v>
      </c>
      <c r="N6062" s="109">
        <v>1</v>
      </c>
      <c r="O6062" s="93" t="str">
        <f>_xlfn.XLOOKUP(P6062,匹配表1065!U:U,匹配表1065!T:T)</f>
        <v>HO00000971</v>
      </c>
      <c r="P6062" s="94" t="s">
        <v>40</v>
      </c>
      <c r="Q6062" s="95" t="s">
        <v>379</v>
      </c>
      <c r="R6062" s="89" t="str">
        <f>_xlfn.XLOOKUP(Q6062,匹配表1065!L:L,匹配表1065!O:O)</f>
        <v>A</v>
      </c>
      <c r="S6062" s="93" t="str">
        <f>IFERROR(_xlfn.XLOOKUP(Q6062,匹配表1065!AI:AI,匹配表1065!AJ:AJ),"绿标")</f>
        <v>绿标</v>
      </c>
      <c r="T6062" s="93" t="str" cm="1">
        <f t="array" ref="T6062:U6062">_xlfn.XLOOKUP(Q6062,匹配表1065!L:L,匹配表1065!M:N)</f>
        <v>头痛</v>
      </c>
      <c r="U6062" s="94" t="str">
        <v>神经内科</v>
      </c>
      <c r="V6062" s="95" t="s">
        <v>42</v>
      </c>
      <c r="W6062" s="93">
        <f>_xlfn.XLOOKUP(M6062,匹配表1065!D:D,匹配表1065!F:F)*N6062</f>
        <v>8</v>
      </c>
    </row>
    <row r="6063" customHeight="1" spans="1:23">
      <c r="A6063" s="94" t="s">
        <v>877</v>
      </c>
      <c r="B6063" s="106">
        <v>46230</v>
      </c>
      <c r="C6063" s="91" t="str">
        <f t="shared" si="190"/>
        <v>7月第5周</v>
      </c>
      <c r="D6063" s="94" t="s">
        <v>943</v>
      </c>
      <c r="E6063" s="89" t="str">
        <f t="shared" si="191"/>
        <v>7月第5周--周1</v>
      </c>
      <c r="F6063" s="95" t="s">
        <v>27</v>
      </c>
      <c r="G6063" s="95" t="s">
        <v>28</v>
      </c>
      <c r="H6063" s="92" t="str">
        <f>_xlfn.XLOOKUP(O6063,匹配表1065!T:T,匹配表1065!W:W)</f>
        <v>南京市</v>
      </c>
      <c r="I6063" s="89" t="str">
        <f>_xlfn.XLOOKUP(O6063,匹配表1065!T:T,匹配表1065!X:X)</f>
        <v>PME2039</v>
      </c>
      <c r="J6063" s="95" t="s">
        <v>39</v>
      </c>
      <c r="K6063" s="89" cm="1">
        <f ca="1" t="array" ref="K6063:L6063">_xlfn.XLOOKUP(J6063,匹配表1065!Y:Y,匹配表1065!AA:AB)</f>
        <v>7</v>
      </c>
      <c r="L6063" s="89" t="str">
        <v>3个月以上</v>
      </c>
      <c r="M6063" s="89" t="s">
        <v>35</v>
      </c>
      <c r="N6063" s="109">
        <v>1</v>
      </c>
      <c r="O6063" s="93" t="str">
        <f>_xlfn.XLOOKUP(P6063,匹配表1065!U:U,匹配表1065!T:T)</f>
        <v>HO00000971</v>
      </c>
      <c r="P6063" s="94" t="s">
        <v>40</v>
      </c>
      <c r="Q6063" s="95" t="s">
        <v>442</v>
      </c>
      <c r="R6063" s="89" t="str">
        <f>_xlfn.XLOOKUP(Q6063,匹配表1065!L:L,匹配表1065!O:O)</f>
        <v>C</v>
      </c>
      <c r="S6063" s="93" t="str">
        <f>IFERROR(_xlfn.XLOOKUP(Q6063,匹配表1065!AI:AI,匹配表1065!AJ:AJ),"绿标")</f>
        <v>绿标</v>
      </c>
      <c r="T6063" s="93" t="str" cm="1">
        <f t="array" ref="T6063:U6063">_xlfn.XLOOKUP(Q6063,匹配表1065!L:L,匹配表1065!M:N)</f>
        <v>眩晕</v>
      </c>
      <c r="U6063" s="94" t="str">
        <v>耳鼻喉科</v>
      </c>
      <c r="V6063" s="95" t="s">
        <v>33</v>
      </c>
      <c r="W6063" s="93">
        <f>_xlfn.XLOOKUP(M6063,匹配表1065!D:D,匹配表1065!F:F)*N6063</f>
        <v>4</v>
      </c>
    </row>
    <row r="6064" customHeight="1" spans="1:23">
      <c r="A6064" s="94" t="s">
        <v>877</v>
      </c>
      <c r="B6064" s="106">
        <v>46230</v>
      </c>
      <c r="C6064" s="91" t="str">
        <f t="shared" si="190"/>
        <v>7月第5周</v>
      </c>
      <c r="D6064" s="94" t="s">
        <v>943</v>
      </c>
      <c r="E6064" s="89" t="str">
        <f t="shared" si="191"/>
        <v>7月第5周--周1</v>
      </c>
      <c r="F6064" s="95" t="s">
        <v>27</v>
      </c>
      <c r="G6064" s="95" t="s">
        <v>28</v>
      </c>
      <c r="H6064" s="92" t="str">
        <f>_xlfn.XLOOKUP(O6064,匹配表1065!T:T,匹配表1065!W:W)</f>
        <v>扬州市</v>
      </c>
      <c r="I6064" s="89" t="str">
        <f>_xlfn.XLOOKUP(O6064,匹配表1065!T:T,匹配表1065!X:X)</f>
        <v>PME2012</v>
      </c>
      <c r="J6064" s="95" t="s">
        <v>60</v>
      </c>
      <c r="K6064" s="89" cm="1">
        <f ca="1" t="array" ref="K6064:L6064">_xlfn.XLOOKUP(J6064,匹配表1065!Y:Y,匹配表1065!AA:AB)</f>
        <v>13</v>
      </c>
      <c r="L6064" s="89" t="str">
        <v>3个月以上</v>
      </c>
      <c r="M6064" s="89" t="s">
        <v>30</v>
      </c>
      <c r="N6064" s="109">
        <v>1</v>
      </c>
      <c r="O6064" s="93" t="str">
        <f>_xlfn.XLOOKUP(P6064,匹配表1065!U:U,匹配表1065!T:T)</f>
        <v>HO00000968</v>
      </c>
      <c r="P6064" s="94" t="s">
        <v>61</v>
      </c>
      <c r="Q6064" s="95" t="s">
        <v>637</v>
      </c>
      <c r="R6064" s="89" t="str">
        <f>_xlfn.XLOOKUP(Q6064,匹配表1065!L:L,匹配表1065!O:O)</f>
        <v>C</v>
      </c>
      <c r="S6064" s="93" t="str">
        <f>IFERROR(_xlfn.XLOOKUP(Q6064,匹配表1065!AI:AI,匹配表1065!AJ:AJ),"绿标")</f>
        <v>绿标</v>
      </c>
      <c r="T6064" s="93" t="str" cm="1">
        <f t="array" ref="T6064:U6064">_xlfn.XLOOKUP(Q6064,匹配表1065!L:L,匹配表1065!M:N)</f>
        <v>眩晕</v>
      </c>
      <c r="U6064" s="94" t="str">
        <v>神经内科</v>
      </c>
      <c r="V6064" s="95" t="s">
        <v>42</v>
      </c>
      <c r="W6064" s="93">
        <f>_xlfn.XLOOKUP(M6064,匹配表1065!D:D,匹配表1065!F:F)*N6064</f>
        <v>12</v>
      </c>
    </row>
    <row r="6065" customHeight="1" spans="1:23">
      <c r="A6065" s="94" t="s">
        <v>877</v>
      </c>
      <c r="B6065" s="106">
        <v>46230</v>
      </c>
      <c r="C6065" s="91" t="str">
        <f t="shared" si="190"/>
        <v>7月第5周</v>
      </c>
      <c r="D6065" s="94" t="s">
        <v>943</v>
      </c>
      <c r="E6065" s="89" t="str">
        <f t="shared" si="191"/>
        <v>7月第5周--周1</v>
      </c>
      <c r="F6065" s="95" t="s">
        <v>27</v>
      </c>
      <c r="G6065" s="95" t="s">
        <v>28</v>
      </c>
      <c r="H6065" s="92" t="str">
        <f>_xlfn.XLOOKUP(O6065,匹配表1065!T:T,匹配表1065!W:W)</f>
        <v>常州市</v>
      </c>
      <c r="I6065" s="89" t="str">
        <f>_xlfn.XLOOKUP(O6065,匹配表1065!T:T,匹配表1065!X:X)</f>
        <v>PME2015</v>
      </c>
      <c r="J6065" s="95" t="s">
        <v>45</v>
      </c>
      <c r="K6065" s="89" cm="1">
        <f ca="1" t="array" ref="K6065:L6065">_xlfn.XLOOKUP(J6065,匹配表1065!Y:Y,匹配表1065!AA:AB)</f>
        <v>9</v>
      </c>
      <c r="L6065" s="89" t="str">
        <v>3个月以上</v>
      </c>
      <c r="M6065" s="89" t="s">
        <v>55</v>
      </c>
      <c r="N6065" s="109">
        <v>1</v>
      </c>
      <c r="O6065" s="93" t="str">
        <f>_xlfn.XLOOKUP(P6065,匹配表1065!U:U,匹配表1065!T:T)</f>
        <v>HO00000944</v>
      </c>
      <c r="P6065" s="94" t="s">
        <v>640</v>
      </c>
      <c r="Q6065" s="95" t="s">
        <v>641</v>
      </c>
      <c r="R6065" s="89" t="str">
        <f>_xlfn.XLOOKUP(Q6065,匹配表1065!L:L,匹配表1065!O:O)</f>
        <v>A</v>
      </c>
      <c r="S6065" s="93" t="str">
        <f>IFERROR(_xlfn.XLOOKUP(Q6065,匹配表1065!AI:AI,匹配表1065!AJ:AJ),"绿标")</f>
        <v>绿标</v>
      </c>
      <c r="T6065" s="93" t="str" cm="1">
        <f t="array" ref="T6065:U6065">_xlfn.XLOOKUP(Q6065,匹配表1065!L:L,匹配表1065!M:N)</f>
        <v>头痛</v>
      </c>
      <c r="U6065" s="94" t="str">
        <v>神经内科</v>
      </c>
      <c r="V6065" s="95" t="s">
        <v>42</v>
      </c>
      <c r="W6065" s="93">
        <f>_xlfn.XLOOKUP(M6065,匹配表1065!D:D,匹配表1065!F:F)*N6065</f>
        <v>8</v>
      </c>
    </row>
    <row r="6066" customHeight="1" spans="1:23">
      <c r="A6066" s="94" t="s">
        <v>877</v>
      </c>
      <c r="B6066" s="106">
        <v>46230</v>
      </c>
      <c r="C6066" s="91" t="str">
        <f t="shared" si="190"/>
        <v>7月第5周</v>
      </c>
      <c r="D6066" s="94" t="s">
        <v>943</v>
      </c>
      <c r="E6066" s="89" t="str">
        <f t="shared" si="191"/>
        <v>7月第5周--周1</v>
      </c>
      <c r="F6066" s="95" t="s">
        <v>27</v>
      </c>
      <c r="G6066" s="95" t="s">
        <v>28</v>
      </c>
      <c r="H6066" s="92" t="str">
        <f>_xlfn.XLOOKUP(O6066,匹配表1065!T:T,匹配表1065!W:W)</f>
        <v>常州市</v>
      </c>
      <c r="I6066" s="89" t="str">
        <f>_xlfn.XLOOKUP(O6066,匹配表1065!T:T,匹配表1065!X:X)</f>
        <v>PME2015</v>
      </c>
      <c r="J6066" s="95" t="s">
        <v>45</v>
      </c>
      <c r="K6066" s="89" cm="1">
        <f ca="1" t="array" ref="K6066:L6066">_xlfn.XLOOKUP(J6066,匹配表1065!Y:Y,匹配表1065!AA:AB)</f>
        <v>9</v>
      </c>
      <c r="L6066" s="89" t="str">
        <v>3个月以上</v>
      </c>
      <c r="M6066" s="89" t="s">
        <v>35</v>
      </c>
      <c r="N6066" s="109">
        <v>1</v>
      </c>
      <c r="O6066" s="93" t="str">
        <f>_xlfn.XLOOKUP(P6066,匹配表1065!U:U,匹配表1065!T:T)</f>
        <v>HO00052204</v>
      </c>
      <c r="P6066" s="94" t="s">
        <v>947</v>
      </c>
      <c r="Q6066" s="95" t="s">
        <v>948</v>
      </c>
      <c r="R6066" s="89" t="str">
        <f>_xlfn.XLOOKUP(Q6066,匹配表1065!L:L,匹配表1065!O:O)</f>
        <v>B</v>
      </c>
      <c r="S6066" s="93" t="str">
        <f>IFERROR(_xlfn.XLOOKUP(Q6066,匹配表1065!AI:AI,匹配表1065!AJ:AJ),"绿标")</f>
        <v>绿标</v>
      </c>
      <c r="T6066" s="93" t="str" cm="1">
        <f t="array" ref="T6066:U6066">_xlfn.XLOOKUP(Q6066,匹配表1065!L:L,匹配表1065!M:N)</f>
        <v>脑血管</v>
      </c>
      <c r="U6066" s="94" t="str">
        <v>神经内科</v>
      </c>
      <c r="V6066" s="95" t="s">
        <v>33</v>
      </c>
      <c r="W6066" s="93">
        <f>_xlfn.XLOOKUP(M6066,匹配表1065!D:D,匹配表1065!F:F)*N6066</f>
        <v>4</v>
      </c>
    </row>
    <row r="6067" customHeight="1" spans="1:23">
      <c r="A6067" s="94" t="s">
        <v>877</v>
      </c>
      <c r="B6067" s="106">
        <v>46230</v>
      </c>
      <c r="C6067" s="91" t="str">
        <f t="shared" si="190"/>
        <v>7月第5周</v>
      </c>
      <c r="D6067" s="94" t="s">
        <v>943</v>
      </c>
      <c r="E6067" s="89" t="str">
        <f t="shared" si="191"/>
        <v>7月第5周--周1</v>
      </c>
      <c r="F6067" s="95" t="s">
        <v>27</v>
      </c>
      <c r="G6067" s="95" t="s">
        <v>28</v>
      </c>
      <c r="H6067" s="92" t="str">
        <f>_xlfn.XLOOKUP(O6067,匹配表1065!T:T,匹配表1065!W:W)</f>
        <v>南京市</v>
      </c>
      <c r="I6067" s="89" t="str">
        <f>_xlfn.XLOOKUP(O6067,匹配表1065!T:T,匹配表1065!X:X)</f>
        <v>PME2005</v>
      </c>
      <c r="J6067" s="95" t="s">
        <v>54</v>
      </c>
      <c r="K6067" s="89" cm="1">
        <f ca="1" t="array" ref="K6067:L6067">_xlfn.XLOOKUP(J6067,匹配表1065!Y:Y,匹配表1065!AA:AB)</f>
        <v>3</v>
      </c>
      <c r="L6067" s="89" t="str">
        <v>3个月以上</v>
      </c>
      <c r="M6067" s="89" t="s">
        <v>35</v>
      </c>
      <c r="N6067" s="109">
        <v>3</v>
      </c>
      <c r="O6067" s="93" t="str">
        <f>_xlfn.XLOOKUP(P6067,匹配表1065!U:U,匹配表1065!T:T)</f>
        <v>HO00000975</v>
      </c>
      <c r="P6067" s="94" t="s">
        <v>56</v>
      </c>
      <c r="Q6067" s="95" t="s">
        <v>642</v>
      </c>
      <c r="R6067" s="89" t="str">
        <f>_xlfn.XLOOKUP(Q6067,匹配表1065!L:L,匹配表1065!O:O)</f>
        <v>A</v>
      </c>
      <c r="S6067" s="93" t="str">
        <f>IFERROR(_xlfn.XLOOKUP(Q6067,匹配表1065!AI:AI,匹配表1065!AJ:AJ),"绿标")</f>
        <v>绿标</v>
      </c>
      <c r="T6067" s="93" t="str" cm="1">
        <f t="array" ref="T6067:U6067">_xlfn.XLOOKUP(Q6067,匹配表1065!L:L,匹配表1065!M:N)</f>
        <v>头痛</v>
      </c>
      <c r="U6067" s="94" t="str">
        <v>神经内科</v>
      </c>
      <c r="V6067" s="95" t="s">
        <v>58</v>
      </c>
      <c r="W6067" s="93">
        <f>_xlfn.XLOOKUP(M6067,匹配表1065!D:D,匹配表1065!F:F)*N6067</f>
        <v>12</v>
      </c>
    </row>
    <row r="6068" customHeight="1" spans="1:23">
      <c r="A6068" s="94" t="s">
        <v>877</v>
      </c>
      <c r="B6068" s="106">
        <v>46230</v>
      </c>
      <c r="C6068" s="91" t="str">
        <f t="shared" si="190"/>
        <v>7月第5周</v>
      </c>
      <c r="D6068" s="94" t="s">
        <v>943</v>
      </c>
      <c r="E6068" s="89" t="str">
        <f t="shared" si="191"/>
        <v>7月第5周--周1</v>
      </c>
      <c r="F6068" s="95" t="s">
        <v>27</v>
      </c>
      <c r="G6068" s="95" t="s">
        <v>28</v>
      </c>
      <c r="H6068" s="92" t="str">
        <f>_xlfn.XLOOKUP(O6068,匹配表1065!T:T,匹配表1065!W:W)</f>
        <v>南京市</v>
      </c>
      <c r="I6068" s="89" t="str">
        <f>_xlfn.XLOOKUP(O6068,匹配表1065!T:T,匹配表1065!X:X)</f>
        <v>PME2005</v>
      </c>
      <c r="J6068" s="95" t="s">
        <v>54</v>
      </c>
      <c r="K6068" s="89" cm="1">
        <f ca="1" t="array" ref="K6068:L6068">_xlfn.XLOOKUP(J6068,匹配表1065!Y:Y,匹配表1065!AA:AB)</f>
        <v>3</v>
      </c>
      <c r="L6068" s="89" t="str">
        <v>3个月以上</v>
      </c>
      <c r="M6068" s="89" t="s">
        <v>35</v>
      </c>
      <c r="N6068" s="109">
        <v>1</v>
      </c>
      <c r="O6068" s="93" t="str">
        <f>_xlfn.XLOOKUP(P6068,匹配表1065!U:U,匹配表1065!T:T)</f>
        <v>HO00000975</v>
      </c>
      <c r="P6068" s="94" t="s">
        <v>56</v>
      </c>
      <c r="Q6068" s="95" t="s">
        <v>751</v>
      </c>
      <c r="R6068" s="89" t="str">
        <f>_xlfn.XLOOKUP(Q6068,匹配表1065!L:L,匹配表1065!O:O)</f>
        <v>B</v>
      </c>
      <c r="S6068" s="93" t="str">
        <f>IFERROR(_xlfn.XLOOKUP(Q6068,匹配表1065!AI:AI,匹配表1065!AJ:AJ),"绿标")</f>
        <v>绿标</v>
      </c>
      <c r="T6068" s="93" t="str" cm="1">
        <f t="array" ref="T6068:U6068">_xlfn.XLOOKUP(Q6068,匹配表1065!L:L,匹配表1065!M:N)</f>
        <v>脑血管</v>
      </c>
      <c r="U6068" s="94" t="str">
        <v>神经内科</v>
      </c>
      <c r="V6068" s="95" t="s">
        <v>58</v>
      </c>
      <c r="W6068" s="93">
        <f>_xlfn.XLOOKUP(M6068,匹配表1065!D:D,匹配表1065!F:F)*N6068</f>
        <v>4</v>
      </c>
    </row>
    <row r="6069" customHeight="1" spans="1:23">
      <c r="A6069" s="94" t="s">
        <v>877</v>
      </c>
      <c r="B6069" s="106">
        <v>46230</v>
      </c>
      <c r="C6069" s="91" t="str">
        <f t="shared" ref="C6069:C6132" si="192">MONTH(B6069)&amp;TEXT(WEEKNUM(B6069,2)-WEEKNUM(B6069+1-DAY(B6069),2)+1,"月第0周")</f>
        <v>7月第5周</v>
      </c>
      <c r="D6069" s="94" t="s">
        <v>943</v>
      </c>
      <c r="E6069" s="89" t="str">
        <f t="shared" ref="E6069:E6132" si="193">D6069&amp;"--"&amp;"周"&amp;WEEKDAY(B6069,2)</f>
        <v>7月第5周--周1</v>
      </c>
      <c r="F6069" s="95" t="s">
        <v>27</v>
      </c>
      <c r="G6069" s="95" t="s">
        <v>28</v>
      </c>
      <c r="H6069" s="92" t="str">
        <f>_xlfn.XLOOKUP(O6069,匹配表1065!T:T,匹配表1065!W:W)</f>
        <v>南京市</v>
      </c>
      <c r="I6069" s="89" t="str">
        <f>_xlfn.XLOOKUP(O6069,匹配表1065!T:T,匹配表1065!X:X)</f>
        <v>PME2005</v>
      </c>
      <c r="J6069" s="95" t="s">
        <v>54</v>
      </c>
      <c r="K6069" s="89" cm="1">
        <f ca="1" t="array" ref="K6069:L6069">_xlfn.XLOOKUP(J6069,匹配表1065!Y:Y,匹配表1065!AA:AB)</f>
        <v>3</v>
      </c>
      <c r="L6069" s="89" t="str">
        <v>3个月以上</v>
      </c>
      <c r="M6069" s="89" t="s">
        <v>30</v>
      </c>
      <c r="N6069" s="109">
        <v>1</v>
      </c>
      <c r="O6069" s="93" t="str">
        <f>_xlfn.XLOOKUP(P6069,匹配表1065!U:U,匹配表1065!T:T)</f>
        <v>HO00000975</v>
      </c>
      <c r="P6069" s="94" t="s">
        <v>56</v>
      </c>
      <c r="Q6069" s="95" t="s">
        <v>642</v>
      </c>
      <c r="R6069" s="89" t="str">
        <f>_xlfn.XLOOKUP(Q6069,匹配表1065!L:L,匹配表1065!O:O)</f>
        <v>A</v>
      </c>
      <c r="S6069" s="93" t="str">
        <f>IFERROR(_xlfn.XLOOKUP(Q6069,匹配表1065!AI:AI,匹配表1065!AJ:AJ),"绿标")</f>
        <v>绿标</v>
      </c>
      <c r="T6069" s="93" t="str" cm="1">
        <f t="array" ref="T6069:U6069">_xlfn.XLOOKUP(Q6069,匹配表1065!L:L,匹配表1065!M:N)</f>
        <v>头痛</v>
      </c>
      <c r="U6069" s="94" t="str">
        <v>神经内科</v>
      </c>
      <c r="V6069" s="95" t="s">
        <v>42</v>
      </c>
      <c r="W6069" s="93">
        <f>_xlfn.XLOOKUP(M6069,匹配表1065!D:D,匹配表1065!F:F)*N6069</f>
        <v>12</v>
      </c>
    </row>
    <row r="6070" customHeight="1" spans="1:23">
      <c r="A6070" s="94" t="s">
        <v>877</v>
      </c>
      <c r="B6070" s="106">
        <v>46231</v>
      </c>
      <c r="C6070" s="91" t="str">
        <f t="shared" si="192"/>
        <v>7月第5周</v>
      </c>
      <c r="D6070" s="94" t="s">
        <v>943</v>
      </c>
      <c r="E6070" s="89" t="str">
        <f t="shared" si="193"/>
        <v>7月第5周--周2</v>
      </c>
      <c r="F6070" s="95" t="s">
        <v>27</v>
      </c>
      <c r="G6070" s="95" t="s">
        <v>104</v>
      </c>
      <c r="H6070" s="92" t="str">
        <f>_xlfn.XLOOKUP(O6070,匹配表1065!T:T,匹配表1065!W:W)</f>
        <v>济南市</v>
      </c>
      <c r="I6070" s="89" t="str">
        <f>_xlfn.XLOOKUP(O6070,匹配表1065!T:T,匹配表1065!X:X)</f>
        <v>PME2025</v>
      </c>
      <c r="J6070" s="95" t="s">
        <v>111</v>
      </c>
      <c r="K6070" s="89" cm="1">
        <f ca="1" t="array" ref="K6070:L6070">_xlfn.XLOOKUP(J6070,匹配表1065!Y:Y,匹配表1065!AA:AB)</f>
        <v>30</v>
      </c>
      <c r="L6070" s="89" t="str">
        <v>3个月以上</v>
      </c>
      <c r="M6070" s="89" t="s">
        <v>30</v>
      </c>
      <c r="N6070" s="109">
        <v>1</v>
      </c>
      <c r="O6070" s="93" t="str">
        <f>_xlfn.XLOOKUP(P6070,匹配表1065!U:U,匹配表1065!T:T)</f>
        <v>HO00001400</v>
      </c>
      <c r="P6070" s="94" t="s">
        <v>112</v>
      </c>
      <c r="Q6070" s="95" t="s">
        <v>113</v>
      </c>
      <c r="R6070" s="89" t="str">
        <f>_xlfn.XLOOKUP(Q6070,匹配表1065!L:L,匹配表1065!O:O)</f>
        <v>B</v>
      </c>
      <c r="S6070" s="93" t="str">
        <f>IFERROR(_xlfn.XLOOKUP(Q6070,匹配表1065!AI:AI,匹配表1065!AJ:AJ),"绿标")</f>
        <v>红标</v>
      </c>
      <c r="T6070" s="93" t="str" cm="1">
        <f t="array" ref="T6070:U6070">_xlfn.XLOOKUP(Q6070,匹配表1065!L:L,匹配表1065!M:N)</f>
        <v>抑郁焦虑</v>
      </c>
      <c r="U6070" s="94" t="str">
        <v>神经内科</v>
      </c>
      <c r="V6070" s="95" t="s">
        <v>42</v>
      </c>
      <c r="W6070" s="93">
        <f>_xlfn.XLOOKUP(M6070,匹配表1065!D:D,匹配表1065!F:F)*N6070</f>
        <v>12</v>
      </c>
    </row>
    <row r="6071" customHeight="1" spans="1:23">
      <c r="A6071" s="94" t="s">
        <v>877</v>
      </c>
      <c r="B6071" s="106">
        <v>46231</v>
      </c>
      <c r="C6071" s="91" t="str">
        <f t="shared" si="192"/>
        <v>7月第5周</v>
      </c>
      <c r="D6071" s="94" t="s">
        <v>943</v>
      </c>
      <c r="E6071" s="89" t="str">
        <f t="shared" si="193"/>
        <v>7月第5周--周2</v>
      </c>
      <c r="F6071" s="95" t="s">
        <v>27</v>
      </c>
      <c r="G6071" s="95" t="s">
        <v>104</v>
      </c>
      <c r="H6071" s="92" t="str">
        <f>_xlfn.XLOOKUP(O6071,匹配表1065!T:T,匹配表1065!W:W)</f>
        <v>济南市</v>
      </c>
      <c r="I6071" s="89" t="str">
        <f>_xlfn.XLOOKUP(O6071,匹配表1065!T:T,匹配表1065!X:X)</f>
        <v>PME2025</v>
      </c>
      <c r="J6071" s="95" t="s">
        <v>111</v>
      </c>
      <c r="K6071" s="89" cm="1">
        <f ca="1" t="array" ref="K6071:L6071">_xlfn.XLOOKUP(J6071,匹配表1065!Y:Y,匹配表1065!AA:AB)</f>
        <v>30</v>
      </c>
      <c r="L6071" s="89" t="str">
        <v>3个月以上</v>
      </c>
      <c r="M6071" s="89" t="s">
        <v>30</v>
      </c>
      <c r="N6071" s="109">
        <v>1</v>
      </c>
      <c r="O6071" s="93" t="str">
        <f>_xlfn.XLOOKUP(P6071,匹配表1065!U:U,匹配表1065!T:T)</f>
        <v>HO00001400</v>
      </c>
      <c r="P6071" s="94" t="s">
        <v>112</v>
      </c>
      <c r="Q6071" s="95" t="s">
        <v>331</v>
      </c>
      <c r="R6071" s="89" t="str">
        <f>_xlfn.XLOOKUP(Q6071,匹配表1065!L:L,匹配表1065!O:O)</f>
        <v>C</v>
      </c>
      <c r="S6071" s="93" t="str">
        <f>IFERROR(_xlfn.XLOOKUP(Q6071,匹配表1065!AI:AI,匹配表1065!AJ:AJ),"绿标")</f>
        <v>红标</v>
      </c>
      <c r="T6071" s="93" t="str" cm="1">
        <f t="array" ref="T6071:U6071">_xlfn.XLOOKUP(Q6071,匹配表1065!L:L,匹配表1065!M:N)</f>
        <v>眩晕</v>
      </c>
      <c r="U6071" s="94" t="str">
        <v>神经内科</v>
      </c>
      <c r="V6071" s="95" t="s">
        <v>42</v>
      </c>
      <c r="W6071" s="93">
        <f>_xlfn.XLOOKUP(M6071,匹配表1065!D:D,匹配表1065!F:F)*N6071</f>
        <v>12</v>
      </c>
    </row>
    <row r="6072" customHeight="1" spans="1:23">
      <c r="A6072" s="94" t="s">
        <v>877</v>
      </c>
      <c r="B6072" s="106">
        <v>46231</v>
      </c>
      <c r="C6072" s="91" t="str">
        <f t="shared" si="192"/>
        <v>7月第5周</v>
      </c>
      <c r="D6072" s="94" t="s">
        <v>943</v>
      </c>
      <c r="E6072" s="89" t="str">
        <f t="shared" si="193"/>
        <v>7月第5周--周2</v>
      </c>
      <c r="F6072" s="95" t="s">
        <v>27</v>
      </c>
      <c r="G6072" s="95" t="s">
        <v>104</v>
      </c>
      <c r="H6072" s="92" t="str">
        <f>_xlfn.XLOOKUP(O6072,匹配表1065!T:T,匹配表1065!W:W)</f>
        <v>济南市</v>
      </c>
      <c r="I6072" s="89" t="str">
        <f>_xlfn.XLOOKUP(O6072,匹配表1065!T:T,匹配表1065!X:X)</f>
        <v>PME2025</v>
      </c>
      <c r="J6072" s="95" t="s">
        <v>111</v>
      </c>
      <c r="K6072" s="89" cm="1">
        <f ca="1" t="array" ref="K6072:L6072">_xlfn.XLOOKUP(J6072,匹配表1065!Y:Y,匹配表1065!AA:AB)</f>
        <v>30</v>
      </c>
      <c r="L6072" s="89" t="str">
        <v>3个月以上</v>
      </c>
      <c r="M6072" s="89" t="s">
        <v>35</v>
      </c>
      <c r="N6072" s="109">
        <v>1</v>
      </c>
      <c r="O6072" s="93" t="str">
        <f>_xlfn.XLOOKUP(P6072,匹配表1065!U:U,匹配表1065!T:T)</f>
        <v>HO00001400</v>
      </c>
      <c r="P6072" s="94" t="s">
        <v>112</v>
      </c>
      <c r="Q6072" s="95" t="s">
        <v>412</v>
      </c>
      <c r="R6072" s="89" t="str">
        <f>_xlfn.XLOOKUP(Q6072,匹配表1065!L:L,匹配表1065!O:O)</f>
        <v>C</v>
      </c>
      <c r="S6072" s="93" t="str">
        <f>IFERROR(_xlfn.XLOOKUP(Q6072,匹配表1065!AI:AI,匹配表1065!AJ:AJ),"绿标")</f>
        <v>黑标</v>
      </c>
      <c r="T6072" s="93" t="str" cm="1">
        <f t="array" ref="T6072:U6072">_xlfn.XLOOKUP(Q6072,匹配表1065!L:L,匹配表1065!M:N)</f>
        <v>眩晕</v>
      </c>
      <c r="U6072" s="94" t="str">
        <v>耳鼻喉科</v>
      </c>
      <c r="V6072" s="95" t="s">
        <v>58</v>
      </c>
      <c r="W6072" s="93">
        <f>_xlfn.XLOOKUP(M6072,匹配表1065!D:D,匹配表1065!F:F)*N6072</f>
        <v>4</v>
      </c>
    </row>
    <row r="6073" customHeight="1" spans="1:23">
      <c r="A6073" s="94" t="s">
        <v>877</v>
      </c>
      <c r="B6073" s="106">
        <v>46231</v>
      </c>
      <c r="C6073" s="91" t="str">
        <f t="shared" si="192"/>
        <v>7月第5周</v>
      </c>
      <c r="D6073" s="94" t="s">
        <v>943</v>
      </c>
      <c r="E6073" s="89" t="str">
        <f t="shared" si="193"/>
        <v>7月第5周--周2</v>
      </c>
      <c r="F6073" s="95" t="s">
        <v>27</v>
      </c>
      <c r="G6073" s="95" t="s">
        <v>104</v>
      </c>
      <c r="H6073" s="92" t="str">
        <f>_xlfn.XLOOKUP(O6073,匹配表1065!T:T,匹配表1065!W:W)</f>
        <v>济南市</v>
      </c>
      <c r="I6073" s="89" t="str">
        <f>_xlfn.XLOOKUP(O6073,匹配表1065!T:T,匹配表1065!X:X)</f>
        <v>PME2026</v>
      </c>
      <c r="J6073" s="95" t="s">
        <v>116</v>
      </c>
      <c r="K6073" s="89" cm="1">
        <f ca="1" t="array" ref="K6073:L6073">_xlfn.XLOOKUP(J6073,匹配表1065!Y:Y,匹配表1065!AA:AB)</f>
        <v>13</v>
      </c>
      <c r="L6073" s="89" t="str">
        <v>3个月以上</v>
      </c>
      <c r="M6073" s="89" t="s">
        <v>35</v>
      </c>
      <c r="N6073" s="109">
        <v>1</v>
      </c>
      <c r="O6073" s="93" t="str">
        <f>_xlfn.XLOOKUP(P6073,匹配表1065!U:U,匹配表1065!T:T)</f>
        <v>HO00001409</v>
      </c>
      <c r="P6073" s="94" t="s">
        <v>117</v>
      </c>
      <c r="Q6073" s="95" t="s">
        <v>356</v>
      </c>
      <c r="R6073" s="89" t="str">
        <f>_xlfn.XLOOKUP(Q6073,匹配表1065!L:L,匹配表1065!O:O)</f>
        <v>B</v>
      </c>
      <c r="S6073" s="93" t="str">
        <f>IFERROR(_xlfn.XLOOKUP(Q6073,匹配表1065!AI:AI,匹配表1065!AJ:AJ),"绿标")</f>
        <v>绿标</v>
      </c>
      <c r="T6073" s="93" t="str" cm="1">
        <f t="array" ref="T6073:U6073">_xlfn.XLOOKUP(Q6073,匹配表1065!L:L,匹配表1065!M:N)</f>
        <v>脑血管</v>
      </c>
      <c r="U6073" s="94" t="str">
        <v>神经内科</v>
      </c>
      <c r="V6073" s="95" t="s">
        <v>42</v>
      </c>
      <c r="W6073" s="93">
        <f>_xlfn.XLOOKUP(M6073,匹配表1065!D:D,匹配表1065!F:F)*N6073</f>
        <v>4</v>
      </c>
    </row>
    <row r="6074" customHeight="1" spans="1:23">
      <c r="A6074" s="94" t="s">
        <v>877</v>
      </c>
      <c r="B6074" s="106">
        <v>46231</v>
      </c>
      <c r="C6074" s="91" t="str">
        <f t="shared" si="192"/>
        <v>7月第5周</v>
      </c>
      <c r="D6074" s="94" t="s">
        <v>943</v>
      </c>
      <c r="E6074" s="89" t="str">
        <f t="shared" si="193"/>
        <v>7月第5周--周2</v>
      </c>
      <c r="F6074" s="95" t="s">
        <v>27</v>
      </c>
      <c r="G6074" s="95" t="s">
        <v>104</v>
      </c>
      <c r="H6074" s="92" t="str">
        <f>_xlfn.XLOOKUP(O6074,匹配表1065!T:T,匹配表1065!W:W)</f>
        <v>济南市</v>
      </c>
      <c r="I6074" s="89" t="str">
        <f>_xlfn.XLOOKUP(O6074,匹配表1065!T:T,匹配表1065!X:X)</f>
        <v>PME2026</v>
      </c>
      <c r="J6074" s="95" t="s">
        <v>116</v>
      </c>
      <c r="K6074" s="89" cm="1">
        <f ca="1" t="array" ref="K6074:L6074">_xlfn.XLOOKUP(J6074,匹配表1065!Y:Y,匹配表1065!AA:AB)</f>
        <v>13</v>
      </c>
      <c r="L6074" s="89" t="str">
        <v>3个月以上</v>
      </c>
      <c r="M6074" s="89" t="s">
        <v>30</v>
      </c>
      <c r="N6074" s="109">
        <v>1</v>
      </c>
      <c r="O6074" s="93" t="str">
        <f>_xlfn.XLOOKUP(P6074,匹配表1065!U:U,匹配表1065!T:T)</f>
        <v>HO00001417</v>
      </c>
      <c r="P6074" s="94" t="s">
        <v>119</v>
      </c>
      <c r="Q6074" s="95" t="s">
        <v>120</v>
      </c>
      <c r="R6074" s="89" t="str">
        <f>_xlfn.XLOOKUP(Q6074,匹配表1065!L:L,匹配表1065!O:O)</f>
        <v>D</v>
      </c>
      <c r="S6074" s="93" t="str">
        <f>IFERROR(_xlfn.XLOOKUP(Q6074,匹配表1065!AI:AI,匹配表1065!AJ:AJ),"绿标")</f>
        <v>绿标</v>
      </c>
      <c r="T6074" s="93" t="str" cm="1">
        <f t="array" ref="T6074:U6074">_xlfn.XLOOKUP(Q6074,匹配表1065!L:L,匹配表1065!M:N)</f>
        <v>抑郁焦虑</v>
      </c>
      <c r="U6074" s="94" t="str">
        <v>精神心理科</v>
      </c>
      <c r="V6074" s="95" t="s">
        <v>67</v>
      </c>
      <c r="W6074" s="93">
        <f>_xlfn.XLOOKUP(M6074,匹配表1065!D:D,匹配表1065!F:F)*N6074</f>
        <v>12</v>
      </c>
    </row>
    <row r="6075" customHeight="1" spans="1:23">
      <c r="A6075" s="94" t="s">
        <v>877</v>
      </c>
      <c r="B6075" s="106">
        <v>46231</v>
      </c>
      <c r="C6075" s="91" t="str">
        <f t="shared" si="192"/>
        <v>7月第5周</v>
      </c>
      <c r="D6075" s="94" t="s">
        <v>943</v>
      </c>
      <c r="E6075" s="89" t="str">
        <f t="shared" si="193"/>
        <v>7月第5周--周2</v>
      </c>
      <c r="F6075" s="95" t="s">
        <v>27</v>
      </c>
      <c r="G6075" s="95" t="s">
        <v>104</v>
      </c>
      <c r="H6075" s="92" t="str">
        <f>_xlfn.XLOOKUP(O6075,匹配表1065!T:T,匹配表1065!W:W)</f>
        <v>济南市</v>
      </c>
      <c r="I6075" s="89" t="str">
        <f>_xlfn.XLOOKUP(O6075,匹配表1065!T:T,匹配表1065!X:X)</f>
        <v>PME2044</v>
      </c>
      <c r="J6075" s="95" t="s">
        <v>105</v>
      </c>
      <c r="K6075" s="89" cm="1">
        <f ca="1" t="array" ref="K6075:L6075">_xlfn.XLOOKUP(J6075,匹配表1065!Y:Y,匹配表1065!AA:AB)</f>
        <v>8</v>
      </c>
      <c r="L6075" s="89" t="str">
        <v>3个月以上</v>
      </c>
      <c r="M6075" s="89" t="s">
        <v>30</v>
      </c>
      <c r="N6075" s="109">
        <v>1</v>
      </c>
      <c r="O6075" s="93" t="str">
        <f>_xlfn.XLOOKUP(P6075,匹配表1065!U:U,匹配表1065!T:T)</f>
        <v>HO00001401</v>
      </c>
      <c r="P6075" s="94" t="s">
        <v>106</v>
      </c>
      <c r="Q6075" s="95" t="s">
        <v>243</v>
      </c>
      <c r="R6075" s="89" t="str">
        <f>_xlfn.XLOOKUP(Q6075,匹配表1065!L:L,匹配表1065!O:O)</f>
        <v>B</v>
      </c>
      <c r="S6075" s="93" t="str">
        <f>IFERROR(_xlfn.XLOOKUP(Q6075,匹配表1065!AI:AI,匹配表1065!AJ:AJ),"绿标")</f>
        <v>绿标</v>
      </c>
      <c r="T6075" s="93" t="str" cm="1">
        <f t="array" ref="T6075:U6075">_xlfn.XLOOKUP(Q6075,匹配表1065!L:L,匹配表1065!M:N)</f>
        <v>脑血管</v>
      </c>
      <c r="U6075" s="94" t="str">
        <v>神经内科</v>
      </c>
      <c r="V6075" s="95" t="s">
        <v>33</v>
      </c>
      <c r="W6075" s="93">
        <f>_xlfn.XLOOKUP(M6075,匹配表1065!D:D,匹配表1065!F:F)*N6075</f>
        <v>12</v>
      </c>
    </row>
    <row r="6076" customHeight="1" spans="1:23">
      <c r="A6076" s="94" t="s">
        <v>877</v>
      </c>
      <c r="B6076" s="106">
        <v>46231</v>
      </c>
      <c r="C6076" s="91" t="str">
        <f t="shared" si="192"/>
        <v>7月第5周</v>
      </c>
      <c r="D6076" s="94" t="s">
        <v>943</v>
      </c>
      <c r="E6076" s="89" t="str">
        <f t="shared" si="193"/>
        <v>7月第5周--周2</v>
      </c>
      <c r="F6076" s="95" t="s">
        <v>27</v>
      </c>
      <c r="G6076" s="95" t="s">
        <v>104</v>
      </c>
      <c r="H6076" s="92" t="str">
        <f>_xlfn.XLOOKUP(O6076,匹配表1065!T:T,匹配表1065!W:W)</f>
        <v>东营市</v>
      </c>
      <c r="I6076" s="89" t="str">
        <f>_xlfn.XLOOKUP(O6076,匹配表1065!T:T,匹配表1065!X:X)</f>
        <v>PME2028</v>
      </c>
      <c r="J6076" s="95" t="s">
        <v>911</v>
      </c>
      <c r="K6076" s="89" t="e" cm="1">
        <f ca="1" t="array" ref="K6076">_xlfn.XLOOKUP(J6076,匹配表1065!Y:Y,匹配表1065!AA:AB)</f>
        <v>#N/A</v>
      </c>
      <c r="L6076" s="89"/>
      <c r="M6076" s="89" t="s">
        <v>55</v>
      </c>
      <c r="N6076" s="109">
        <v>1</v>
      </c>
      <c r="O6076" s="93" t="str">
        <f>_xlfn.XLOOKUP(P6076,匹配表1065!U:U,匹配表1065!T:T)</f>
        <v>HO00001421</v>
      </c>
      <c r="P6076" s="94" t="s">
        <v>122</v>
      </c>
      <c r="Q6076" s="95" t="s">
        <v>123</v>
      </c>
      <c r="R6076" s="89" t="str">
        <f>_xlfn.XLOOKUP(Q6076,匹配表1065!L:L,匹配表1065!O:O)</f>
        <v>A</v>
      </c>
      <c r="S6076" s="93" t="str">
        <f>IFERROR(_xlfn.XLOOKUP(Q6076,匹配表1065!AI:AI,匹配表1065!AJ:AJ),"绿标")</f>
        <v>红标</v>
      </c>
      <c r="T6076" s="93" t="str" cm="1">
        <f t="array" ref="T6076:U6076">_xlfn.XLOOKUP(Q6076,匹配表1065!L:L,匹配表1065!M:N)</f>
        <v>头痛</v>
      </c>
      <c r="U6076" s="94" t="str">
        <v>神经内科</v>
      </c>
      <c r="V6076" s="95" t="s">
        <v>33</v>
      </c>
      <c r="W6076" s="93">
        <f>_xlfn.XLOOKUP(M6076,匹配表1065!D:D,匹配表1065!F:F)*N6076</f>
        <v>8</v>
      </c>
    </row>
    <row r="6077" customHeight="1" spans="1:23">
      <c r="A6077" s="94" t="s">
        <v>877</v>
      </c>
      <c r="B6077" s="106">
        <v>46231</v>
      </c>
      <c r="C6077" s="91" t="str">
        <f t="shared" si="192"/>
        <v>7月第5周</v>
      </c>
      <c r="D6077" s="94" t="s">
        <v>943</v>
      </c>
      <c r="E6077" s="89" t="str">
        <f t="shared" si="193"/>
        <v>7月第5周--周2</v>
      </c>
      <c r="F6077" s="95" t="s">
        <v>27</v>
      </c>
      <c r="G6077" s="95" t="s">
        <v>104</v>
      </c>
      <c r="H6077" s="92" t="str">
        <f>_xlfn.XLOOKUP(O6077,匹配表1065!T:T,匹配表1065!W:W)</f>
        <v>聊城市</v>
      </c>
      <c r="I6077" s="89" t="str">
        <f>_xlfn.XLOOKUP(O6077,匹配表1065!T:T,匹配表1065!X:X)</f>
        <v>PME2046</v>
      </c>
      <c r="J6077" s="95" t="s">
        <v>108</v>
      </c>
      <c r="K6077" s="89" cm="1">
        <f ca="1" t="array" ref="K6077:L6077">_xlfn.XLOOKUP(J6077,匹配表1065!Y:Y,匹配表1065!AA:AB)</f>
        <v>8</v>
      </c>
      <c r="L6077" s="89" t="str">
        <v>3个月以上</v>
      </c>
      <c r="M6077" s="89" t="s">
        <v>30</v>
      </c>
      <c r="N6077" s="109">
        <v>1</v>
      </c>
      <c r="O6077" s="93" t="str">
        <f>_xlfn.XLOOKUP(P6077,匹配表1065!U:U,匹配表1065!T:T)</f>
        <v>HO00001415</v>
      </c>
      <c r="P6077" s="94" t="s">
        <v>109</v>
      </c>
      <c r="Q6077" s="95" t="s">
        <v>318</v>
      </c>
      <c r="R6077" s="89" t="str">
        <f>_xlfn.XLOOKUP(Q6077,匹配表1065!L:L,匹配表1065!O:O)</f>
        <v>C</v>
      </c>
      <c r="S6077" s="93" t="str">
        <f>IFERROR(_xlfn.XLOOKUP(Q6077,匹配表1065!AI:AI,匹配表1065!AJ:AJ),"绿标")</f>
        <v>黑标</v>
      </c>
      <c r="T6077" s="93" t="str" cm="1">
        <f t="array" ref="T6077:U6077">_xlfn.XLOOKUP(Q6077,匹配表1065!L:L,匹配表1065!M:N)</f>
        <v>眩晕</v>
      </c>
      <c r="U6077" s="94" t="str">
        <v>耳鼻喉科</v>
      </c>
      <c r="V6077" s="95" t="s">
        <v>100</v>
      </c>
      <c r="W6077" s="93">
        <f>_xlfn.XLOOKUP(M6077,匹配表1065!D:D,匹配表1065!F:F)*N6077</f>
        <v>12</v>
      </c>
    </row>
    <row r="6078" customHeight="1" spans="1:23">
      <c r="A6078" s="94" t="s">
        <v>877</v>
      </c>
      <c r="B6078" s="106">
        <v>46231</v>
      </c>
      <c r="C6078" s="91" t="str">
        <f t="shared" si="192"/>
        <v>7月第5周</v>
      </c>
      <c r="D6078" s="94" t="s">
        <v>943</v>
      </c>
      <c r="E6078" s="89" t="str">
        <f t="shared" si="193"/>
        <v>7月第5周--周2</v>
      </c>
      <c r="F6078" s="95" t="s">
        <v>27</v>
      </c>
      <c r="G6078" s="95" t="s">
        <v>104</v>
      </c>
      <c r="H6078" s="92" t="str">
        <f>_xlfn.XLOOKUP(O6078,匹配表1065!T:T,匹配表1065!W:W)</f>
        <v>聊城市</v>
      </c>
      <c r="I6078" s="89" t="str">
        <f>_xlfn.XLOOKUP(O6078,匹配表1065!T:T,匹配表1065!X:X)</f>
        <v>PME2046</v>
      </c>
      <c r="J6078" s="95" t="s">
        <v>108</v>
      </c>
      <c r="K6078" s="89" cm="1">
        <f ca="1" t="array" ref="K6078:L6078">_xlfn.XLOOKUP(J6078,匹配表1065!Y:Y,匹配表1065!AA:AB)</f>
        <v>8</v>
      </c>
      <c r="L6078" s="89" t="str">
        <v>3个月以上</v>
      </c>
      <c r="M6078" s="89" t="s">
        <v>35</v>
      </c>
      <c r="N6078" s="109">
        <v>1</v>
      </c>
      <c r="O6078" s="93" t="str">
        <f>_xlfn.XLOOKUP(P6078,匹配表1065!U:U,匹配表1065!T:T)</f>
        <v>HO00023893</v>
      </c>
      <c r="P6078" s="94" t="s">
        <v>231</v>
      </c>
      <c r="Q6078" s="95" t="s">
        <v>876</v>
      </c>
      <c r="R6078" s="89" t="str">
        <f>_xlfn.XLOOKUP(Q6078,匹配表1065!L:L,匹配表1065!O:O)</f>
        <v>B</v>
      </c>
      <c r="S6078" s="93" t="str">
        <f>IFERROR(_xlfn.XLOOKUP(Q6078,匹配表1065!AI:AI,匹配表1065!AJ:AJ),"绿标")</f>
        <v>黑标</v>
      </c>
      <c r="T6078" s="93" t="str" cm="1">
        <f t="array" ref="T6078:U6078">_xlfn.XLOOKUP(Q6078,匹配表1065!L:L,匹配表1065!M:N)</f>
        <v>脑血管</v>
      </c>
      <c r="U6078" s="94" t="str">
        <v>神经内科</v>
      </c>
      <c r="V6078" s="95" t="s">
        <v>33</v>
      </c>
      <c r="W6078" s="93">
        <f>_xlfn.XLOOKUP(M6078,匹配表1065!D:D,匹配表1065!F:F)*N6078</f>
        <v>4</v>
      </c>
    </row>
    <row r="6079" customHeight="1" spans="1:23">
      <c r="A6079" s="94" t="s">
        <v>877</v>
      </c>
      <c r="B6079" s="106">
        <v>46231</v>
      </c>
      <c r="C6079" s="91" t="str">
        <f t="shared" si="192"/>
        <v>7月第5周</v>
      </c>
      <c r="D6079" s="94" t="s">
        <v>943</v>
      </c>
      <c r="E6079" s="89" t="str">
        <f t="shared" si="193"/>
        <v>7月第5周--周2</v>
      </c>
      <c r="F6079" s="95" t="s">
        <v>27</v>
      </c>
      <c r="G6079" s="95" t="s">
        <v>104</v>
      </c>
      <c r="H6079" s="92" t="str">
        <f>_xlfn.XLOOKUP(O6079,匹配表1065!T:T,匹配表1065!W:W)</f>
        <v>济南市</v>
      </c>
      <c r="I6079" s="89" t="str">
        <f>_xlfn.XLOOKUP(O6079,匹配表1065!T:T,匹配表1065!X:X)</f>
        <v>PME2025</v>
      </c>
      <c r="J6079" s="95" t="s">
        <v>128</v>
      </c>
      <c r="K6079" s="89" cm="1">
        <f ca="1" t="array" ref="K6079:L6079">_xlfn.XLOOKUP(J6079,匹配表1065!Y:Y,匹配表1065!AA:AB)</f>
        <v>13</v>
      </c>
      <c r="L6079" s="89" t="str">
        <v>3个月以上</v>
      </c>
      <c r="M6079" s="89" t="s">
        <v>30</v>
      </c>
      <c r="N6079" s="109">
        <v>1</v>
      </c>
      <c r="O6079" s="93" t="str">
        <f>_xlfn.XLOOKUP(P6079,匹配表1065!U:U,匹配表1065!T:T)</f>
        <v>HO00001400</v>
      </c>
      <c r="P6079" s="94" t="s">
        <v>112</v>
      </c>
      <c r="Q6079" s="95" t="s">
        <v>241</v>
      </c>
      <c r="R6079" s="89" t="str">
        <f>_xlfn.XLOOKUP(Q6079,匹配表1065!L:L,匹配表1065!O:O)</f>
        <v>A</v>
      </c>
      <c r="S6079" s="93" t="str">
        <f>IFERROR(_xlfn.XLOOKUP(Q6079,匹配表1065!AI:AI,匹配表1065!AJ:AJ),"绿标")</f>
        <v>红标</v>
      </c>
      <c r="T6079" s="93" t="str" cm="1">
        <f t="array" ref="T6079:U6079">_xlfn.XLOOKUP(Q6079,匹配表1065!L:L,匹配表1065!M:N)</f>
        <v>头痛</v>
      </c>
      <c r="U6079" s="94" t="str">
        <v>神经内科</v>
      </c>
      <c r="V6079" s="95" t="s">
        <v>42</v>
      </c>
      <c r="W6079" s="93">
        <f>_xlfn.XLOOKUP(M6079,匹配表1065!D:D,匹配表1065!F:F)*N6079</f>
        <v>12</v>
      </c>
    </row>
    <row r="6080" customHeight="1" spans="1:23">
      <c r="A6080" s="94" t="s">
        <v>877</v>
      </c>
      <c r="B6080" s="106">
        <v>46231</v>
      </c>
      <c r="C6080" s="91" t="str">
        <f t="shared" si="192"/>
        <v>7月第5周</v>
      </c>
      <c r="D6080" s="94" t="s">
        <v>943</v>
      </c>
      <c r="E6080" s="89" t="str">
        <f t="shared" si="193"/>
        <v>7月第5周--周2</v>
      </c>
      <c r="F6080" s="95" t="s">
        <v>27</v>
      </c>
      <c r="G6080" s="95" t="s">
        <v>104</v>
      </c>
      <c r="H6080" s="92" t="str">
        <f>_xlfn.XLOOKUP(O6080,匹配表1065!T:T,匹配表1065!W:W)</f>
        <v>济南市</v>
      </c>
      <c r="I6080" s="89" t="str">
        <f>_xlfn.XLOOKUP(O6080,匹配表1065!T:T,匹配表1065!X:X)</f>
        <v>PME2025</v>
      </c>
      <c r="J6080" s="95" t="s">
        <v>128</v>
      </c>
      <c r="K6080" s="89" cm="1">
        <f ca="1" t="array" ref="K6080:L6080">_xlfn.XLOOKUP(J6080,匹配表1065!Y:Y,匹配表1065!AA:AB)</f>
        <v>13</v>
      </c>
      <c r="L6080" s="89" t="str">
        <v>3个月以上</v>
      </c>
      <c r="M6080" s="89" t="s">
        <v>30</v>
      </c>
      <c r="N6080" s="109">
        <v>1</v>
      </c>
      <c r="O6080" s="93" t="str">
        <f>_xlfn.XLOOKUP(P6080,匹配表1065!U:U,匹配表1065!T:T)</f>
        <v>HO00001400</v>
      </c>
      <c r="P6080" s="94" t="s">
        <v>112</v>
      </c>
      <c r="Q6080" s="95" t="s">
        <v>131</v>
      </c>
      <c r="R6080" s="89" t="str">
        <f>_xlfn.XLOOKUP(Q6080,匹配表1065!L:L,匹配表1065!O:O)</f>
        <v>B</v>
      </c>
      <c r="S6080" s="93" t="str">
        <f>IFERROR(_xlfn.XLOOKUP(Q6080,匹配表1065!AI:AI,匹配表1065!AJ:AJ),"绿标")</f>
        <v>红标</v>
      </c>
      <c r="T6080" s="93" t="str" cm="1">
        <f t="array" ref="T6080:U6080">_xlfn.XLOOKUP(Q6080,匹配表1065!L:L,匹配表1065!M:N)</f>
        <v>脑血管</v>
      </c>
      <c r="U6080" s="94" t="str">
        <v>神经内科</v>
      </c>
      <c r="V6080" s="95" t="s">
        <v>33</v>
      </c>
      <c r="W6080" s="93">
        <f>_xlfn.XLOOKUP(M6080,匹配表1065!D:D,匹配表1065!F:F)*N6080</f>
        <v>12</v>
      </c>
    </row>
    <row r="6081" customHeight="1" spans="1:23">
      <c r="A6081" s="94" t="s">
        <v>877</v>
      </c>
      <c r="B6081" s="106">
        <v>46231</v>
      </c>
      <c r="C6081" s="91" t="str">
        <f t="shared" si="192"/>
        <v>7月第5周</v>
      </c>
      <c r="D6081" s="94" t="s">
        <v>943</v>
      </c>
      <c r="E6081" s="89" t="str">
        <f t="shared" si="193"/>
        <v>7月第5周--周2</v>
      </c>
      <c r="F6081" s="95" t="s">
        <v>27</v>
      </c>
      <c r="G6081" s="95" t="s">
        <v>104</v>
      </c>
      <c r="H6081" s="92" t="str">
        <f>_xlfn.XLOOKUP(O6081,匹配表1065!T:T,匹配表1065!W:W)</f>
        <v>济南市</v>
      </c>
      <c r="I6081" s="89" t="str">
        <f>_xlfn.XLOOKUP(O6081,匹配表1065!T:T,匹配表1065!X:X)</f>
        <v>PME2025</v>
      </c>
      <c r="J6081" s="95" t="s">
        <v>128</v>
      </c>
      <c r="K6081" s="89" cm="1">
        <f ca="1" t="array" ref="K6081:L6081">_xlfn.XLOOKUP(J6081,匹配表1065!Y:Y,匹配表1065!AA:AB)</f>
        <v>13</v>
      </c>
      <c r="L6081" s="89" t="str">
        <v>3个月以上</v>
      </c>
      <c r="M6081" s="89" t="s">
        <v>55</v>
      </c>
      <c r="N6081" s="109">
        <v>1</v>
      </c>
      <c r="O6081" s="93" t="str">
        <f>_xlfn.XLOOKUP(P6081,匹配表1065!U:U,匹配表1065!T:T)</f>
        <v>HO00001400</v>
      </c>
      <c r="P6081" s="94" t="s">
        <v>112</v>
      </c>
      <c r="Q6081" s="95" t="s">
        <v>357</v>
      </c>
      <c r="R6081" s="89" t="str">
        <f>_xlfn.XLOOKUP(Q6081,匹配表1065!L:L,匹配表1065!O:O)</f>
        <v>B</v>
      </c>
      <c r="S6081" s="93" t="str">
        <f>IFERROR(_xlfn.XLOOKUP(Q6081,匹配表1065!AI:AI,匹配表1065!AJ:AJ),"绿标")</f>
        <v>红标</v>
      </c>
      <c r="T6081" s="93" t="str" cm="1">
        <f t="array" ref="T6081:U6081">_xlfn.XLOOKUP(Q6081,匹配表1065!L:L,匹配表1065!M:N)</f>
        <v>癫痫</v>
      </c>
      <c r="U6081" s="94" t="str">
        <v>神经内科</v>
      </c>
      <c r="V6081" s="95" t="s">
        <v>33</v>
      </c>
      <c r="W6081" s="93">
        <f>_xlfn.XLOOKUP(M6081,匹配表1065!D:D,匹配表1065!F:F)*N6081</f>
        <v>8</v>
      </c>
    </row>
    <row r="6082" customHeight="1" spans="1:23">
      <c r="A6082" s="94" t="s">
        <v>877</v>
      </c>
      <c r="B6082" s="106">
        <v>46231</v>
      </c>
      <c r="C6082" s="91" t="str">
        <f t="shared" si="192"/>
        <v>7月第5周</v>
      </c>
      <c r="D6082" s="94" t="s">
        <v>943</v>
      </c>
      <c r="E6082" s="89" t="str">
        <f t="shared" si="193"/>
        <v>7月第5周--周2</v>
      </c>
      <c r="F6082" s="95" t="s">
        <v>27</v>
      </c>
      <c r="G6082" s="92" t="s">
        <v>92</v>
      </c>
      <c r="H6082" s="92" t="str">
        <f>_xlfn.XLOOKUP(O6082,匹配表1065!T:T,匹配表1065!W:W)</f>
        <v>合肥市</v>
      </c>
      <c r="I6082" s="89" t="str">
        <f>_xlfn.XLOOKUP(O6082,匹配表1065!T:T,匹配表1065!X:X)</f>
        <v>PME2047</v>
      </c>
      <c r="J6082" s="95" t="s">
        <v>97</v>
      </c>
      <c r="K6082" s="89" cm="1">
        <f ca="1" t="array" ref="K6082:L6082">_xlfn.XLOOKUP(J6082,匹配表1065!Y:Y,匹配表1065!AA:AB)</f>
        <v>2</v>
      </c>
      <c r="L6082" s="89" t="str">
        <v>3个月以内</v>
      </c>
      <c r="M6082" s="89" t="s">
        <v>35</v>
      </c>
      <c r="N6082" s="109">
        <v>1</v>
      </c>
      <c r="O6082" s="93" t="str">
        <f>_xlfn.XLOOKUP(P6082,匹配表1065!U:U,匹配表1065!T:T)</f>
        <v>HO00000005</v>
      </c>
      <c r="P6082" s="94" t="s">
        <v>98</v>
      </c>
      <c r="Q6082" s="95" t="s">
        <v>99</v>
      </c>
      <c r="R6082" s="89" t="str">
        <f>_xlfn.XLOOKUP(Q6082,匹配表1065!L:L,匹配表1065!O:O)</f>
        <v>C</v>
      </c>
      <c r="S6082" s="93" t="str">
        <f>IFERROR(_xlfn.XLOOKUP(Q6082,匹配表1065!AI:AI,匹配表1065!AJ:AJ),"绿标")</f>
        <v>黑标</v>
      </c>
      <c r="T6082" s="93" t="str" cm="1">
        <f t="array" ref="T6082:U6082">_xlfn.XLOOKUP(Q6082,匹配表1065!L:L,匹配表1065!M:N)</f>
        <v>眩晕</v>
      </c>
      <c r="U6082" s="94" t="str">
        <v>耳鼻喉科</v>
      </c>
      <c r="V6082" s="95" t="s">
        <v>100</v>
      </c>
      <c r="W6082" s="93">
        <f>_xlfn.XLOOKUP(M6082,匹配表1065!D:D,匹配表1065!F:F)*N6082</f>
        <v>4</v>
      </c>
    </row>
    <row r="6083" customHeight="1" spans="1:23">
      <c r="A6083" s="94" t="s">
        <v>877</v>
      </c>
      <c r="B6083" s="106">
        <v>46231</v>
      </c>
      <c r="C6083" s="91" t="str">
        <f t="shared" si="192"/>
        <v>7月第5周</v>
      </c>
      <c r="D6083" s="94" t="s">
        <v>943</v>
      </c>
      <c r="E6083" s="89" t="str">
        <f t="shared" si="193"/>
        <v>7月第5周--周2</v>
      </c>
      <c r="F6083" s="95" t="s">
        <v>27</v>
      </c>
      <c r="G6083" s="92" t="s">
        <v>92</v>
      </c>
      <c r="H6083" s="92" t="str">
        <f>_xlfn.XLOOKUP(O6083,匹配表1065!T:T,匹配表1065!W:W)</f>
        <v>芜湖市</v>
      </c>
      <c r="I6083" s="89" t="str">
        <f>_xlfn.XLOOKUP(O6083,匹配表1065!T:T,匹配表1065!X:X)</f>
        <v>PME2003</v>
      </c>
      <c r="J6083" s="95" t="s">
        <v>101</v>
      </c>
      <c r="K6083" s="89" cm="1">
        <f ca="1" t="array" ref="K6083:L6083">_xlfn.XLOOKUP(J6083,匹配表1065!Y:Y,匹配表1065!AA:AB)</f>
        <v>1</v>
      </c>
      <c r="L6083" s="89" t="str">
        <v>3个月以内</v>
      </c>
      <c r="M6083" s="89" t="s">
        <v>55</v>
      </c>
      <c r="N6083" s="109">
        <v>1</v>
      </c>
      <c r="O6083" s="93" t="str">
        <f>_xlfn.XLOOKUP(P6083,匹配表1065!U:U,匹配表1065!T:T)</f>
        <v>HO00000022</v>
      </c>
      <c r="P6083" s="94" t="s">
        <v>102</v>
      </c>
      <c r="Q6083" s="95" t="s">
        <v>103</v>
      </c>
      <c r="R6083" s="89" t="str">
        <f>_xlfn.XLOOKUP(Q6083,匹配表1065!L:L,匹配表1065!O:O)</f>
        <v>A</v>
      </c>
      <c r="S6083" s="93" t="str">
        <f>IFERROR(_xlfn.XLOOKUP(Q6083,匹配表1065!AI:AI,匹配表1065!AJ:AJ),"绿标")</f>
        <v>绿标</v>
      </c>
      <c r="T6083" s="93" t="str" cm="1">
        <f t="array" ref="T6083:U6083">_xlfn.XLOOKUP(Q6083,匹配表1065!L:L,匹配表1065!M:N)</f>
        <v>头痛</v>
      </c>
      <c r="U6083" s="94" t="str">
        <v>神经内科</v>
      </c>
      <c r="V6083" s="95" t="s">
        <v>42</v>
      </c>
      <c r="W6083" s="93">
        <f>_xlfn.XLOOKUP(M6083,匹配表1065!D:D,匹配表1065!F:F)*N6083</f>
        <v>8</v>
      </c>
    </row>
    <row r="6084" customHeight="1" spans="1:23">
      <c r="A6084" s="94" t="s">
        <v>877</v>
      </c>
      <c r="B6084" s="106">
        <v>46231</v>
      </c>
      <c r="C6084" s="91" t="str">
        <f t="shared" si="192"/>
        <v>7月第5周</v>
      </c>
      <c r="D6084" s="94" t="s">
        <v>943</v>
      </c>
      <c r="E6084" s="89" t="str">
        <f t="shared" si="193"/>
        <v>7月第5周--周2</v>
      </c>
      <c r="F6084" s="95" t="s">
        <v>27</v>
      </c>
      <c r="G6084" s="92" t="s">
        <v>92</v>
      </c>
      <c r="H6084" s="92" t="str">
        <f>_xlfn.XLOOKUP(O6084,匹配表1065!T:T,匹配表1065!W:W)</f>
        <v>淮南市</v>
      </c>
      <c r="I6084" s="89" t="str">
        <f>_xlfn.XLOOKUP(O6084,匹配表1065!T:T,匹配表1065!X:X)</f>
        <v>PME2048</v>
      </c>
      <c r="J6084" s="95" t="s">
        <v>547</v>
      </c>
      <c r="K6084" s="89" cm="1">
        <f ca="1" t="array" ref="K6084:L6084">_xlfn.XLOOKUP(J6084,匹配表1065!Y:Y,匹配表1065!AA:AB)</f>
        <v>4</v>
      </c>
      <c r="L6084" s="89" t="str">
        <v>3个月以上</v>
      </c>
      <c r="M6084" s="89" t="s">
        <v>30</v>
      </c>
      <c r="N6084" s="109">
        <v>1</v>
      </c>
      <c r="O6084" s="93" t="str">
        <f>_xlfn.XLOOKUP(P6084,匹配表1065!U:U,匹配表1065!T:T)</f>
        <v>HO00002978</v>
      </c>
      <c r="P6084" s="94" t="s">
        <v>840</v>
      </c>
      <c r="Q6084" s="95" t="s">
        <v>882</v>
      </c>
      <c r="R6084" s="89" t="str">
        <f>_xlfn.XLOOKUP(Q6084,匹配表1065!L:L,匹配表1065!O:O)</f>
        <v>A</v>
      </c>
      <c r="S6084" s="93" t="str">
        <f>IFERROR(_xlfn.XLOOKUP(Q6084,匹配表1065!AI:AI,匹配表1065!AJ:AJ),"绿标")</f>
        <v>绿标</v>
      </c>
      <c r="T6084" s="93" t="str" cm="1">
        <f t="array" ref="T6084:U6084">_xlfn.XLOOKUP(Q6084,匹配表1065!L:L,匹配表1065!M:N)</f>
        <v>头痛</v>
      </c>
      <c r="U6084" s="94" t="str">
        <v>神经内科</v>
      </c>
      <c r="V6084" s="95" t="s">
        <v>42</v>
      </c>
      <c r="W6084" s="93">
        <f>_xlfn.XLOOKUP(M6084,匹配表1065!D:D,匹配表1065!F:F)*N6084</f>
        <v>12</v>
      </c>
    </row>
    <row r="6085" customHeight="1" spans="1:23">
      <c r="A6085" s="94" t="s">
        <v>877</v>
      </c>
      <c r="B6085" s="106">
        <v>46231</v>
      </c>
      <c r="C6085" s="91" t="str">
        <f t="shared" si="192"/>
        <v>7月第5周</v>
      </c>
      <c r="D6085" s="94" t="s">
        <v>943</v>
      </c>
      <c r="E6085" s="89" t="str">
        <f t="shared" si="193"/>
        <v>7月第5周--周2</v>
      </c>
      <c r="F6085" s="95" t="s">
        <v>27</v>
      </c>
      <c r="G6085" s="92" t="s">
        <v>92</v>
      </c>
      <c r="H6085" s="92" t="str">
        <f>_xlfn.XLOOKUP(O6085,匹配表1065!T:T,匹配表1065!W:W)</f>
        <v>合肥市</v>
      </c>
      <c r="I6085" s="89" t="str">
        <f>_xlfn.XLOOKUP(O6085,匹配表1065!T:T,匹配表1065!X:X)</f>
        <v>PME2047</v>
      </c>
      <c r="J6085" s="95" t="s">
        <v>97</v>
      </c>
      <c r="K6085" s="89" cm="1">
        <f ca="1" t="array" ref="K6085:L6085">_xlfn.XLOOKUP(J6085,匹配表1065!Y:Y,匹配表1065!AA:AB)</f>
        <v>2</v>
      </c>
      <c r="L6085" s="89" t="str">
        <v>3个月以内</v>
      </c>
      <c r="M6085" s="89" t="s">
        <v>55</v>
      </c>
      <c r="N6085" s="109">
        <v>1</v>
      </c>
      <c r="O6085" s="93" t="str">
        <f>_xlfn.XLOOKUP(P6085,匹配表1065!U:U,匹配表1065!T:T)</f>
        <v>HO00000005</v>
      </c>
      <c r="P6085" s="94" t="s">
        <v>98</v>
      </c>
      <c r="Q6085" s="95" t="s">
        <v>208</v>
      </c>
      <c r="R6085" s="89" t="str">
        <f>_xlfn.XLOOKUP(Q6085,匹配表1065!L:L,匹配表1065!O:O)</f>
        <v>A</v>
      </c>
      <c r="S6085" s="93" t="str">
        <f>IFERROR(_xlfn.XLOOKUP(Q6085,匹配表1065!AI:AI,匹配表1065!AJ:AJ),"绿标")</f>
        <v>黑标</v>
      </c>
      <c r="T6085" s="93" t="str" cm="1">
        <f t="array" ref="T6085:U6085">_xlfn.XLOOKUP(Q6085,匹配表1065!L:L,匹配表1065!M:N)</f>
        <v>头痛</v>
      </c>
      <c r="U6085" s="94" t="str">
        <v>神经内科</v>
      </c>
      <c r="V6085" s="95" t="s">
        <v>42</v>
      </c>
      <c r="W6085" s="93">
        <f>_xlfn.XLOOKUP(M6085,匹配表1065!D:D,匹配表1065!F:F)*N6085</f>
        <v>8</v>
      </c>
    </row>
    <row r="6086" customHeight="1" spans="1:23">
      <c r="A6086" s="94" t="s">
        <v>877</v>
      </c>
      <c r="B6086" s="106">
        <v>46231</v>
      </c>
      <c r="C6086" s="91" t="str">
        <f t="shared" si="192"/>
        <v>7月第5周</v>
      </c>
      <c r="D6086" s="94" t="s">
        <v>943</v>
      </c>
      <c r="E6086" s="89" t="str">
        <f t="shared" si="193"/>
        <v>7月第5周--周2</v>
      </c>
      <c r="F6086" s="95" t="s">
        <v>27</v>
      </c>
      <c r="G6086" s="92" t="s">
        <v>92</v>
      </c>
      <c r="H6086" s="92" t="str">
        <f>_xlfn.XLOOKUP(O6086,匹配表1065!T:T,匹配表1065!W:W)</f>
        <v>合肥市</v>
      </c>
      <c r="I6086" s="89" t="str">
        <f>_xlfn.XLOOKUP(O6086,匹配表1065!T:T,匹配表1065!X:X)</f>
        <v>PME2007</v>
      </c>
      <c r="J6086" s="95" t="s">
        <v>93</v>
      </c>
      <c r="K6086" s="89" cm="1">
        <f ca="1" t="array" ref="K6086:L6086">_xlfn.XLOOKUP(J6086,匹配表1065!Y:Y,匹配表1065!AA:AB)</f>
        <v>9</v>
      </c>
      <c r="L6086" s="89" t="str">
        <v>3个月以上</v>
      </c>
      <c r="M6086" s="89" t="s">
        <v>55</v>
      </c>
      <c r="N6086" s="109">
        <v>1</v>
      </c>
      <c r="O6086" s="93" t="str">
        <f>_xlfn.XLOOKUP(P6086,匹配表1065!U:U,匹配表1065!T:T)</f>
        <v>HO00000001</v>
      </c>
      <c r="P6086" s="94" t="s">
        <v>94</v>
      </c>
      <c r="Q6086" s="95" t="s">
        <v>95</v>
      </c>
      <c r="R6086" s="89" t="str">
        <f>_xlfn.XLOOKUP(Q6086,匹配表1065!L:L,匹配表1065!O:O)</f>
        <v>B</v>
      </c>
      <c r="S6086" s="93" t="str">
        <f>IFERROR(_xlfn.XLOOKUP(Q6086,匹配表1065!AI:AI,匹配表1065!AJ:AJ),"绿标")</f>
        <v>绿标</v>
      </c>
      <c r="T6086" s="93" t="str" cm="1">
        <f t="array" ref="T6086:U6086">_xlfn.XLOOKUP(Q6086,匹配表1065!L:L,匹配表1065!M:N)</f>
        <v>脑血管</v>
      </c>
      <c r="U6086" s="94" t="str">
        <v>神经内科</v>
      </c>
      <c r="V6086" s="95" t="s">
        <v>67</v>
      </c>
      <c r="W6086" s="93">
        <f>_xlfn.XLOOKUP(M6086,匹配表1065!D:D,匹配表1065!F:F)*N6086</f>
        <v>8</v>
      </c>
    </row>
    <row r="6087" customHeight="1" spans="1:23">
      <c r="A6087" s="94" t="s">
        <v>877</v>
      </c>
      <c r="B6087" s="106">
        <v>46231</v>
      </c>
      <c r="C6087" s="91" t="str">
        <f t="shared" si="192"/>
        <v>7月第5周</v>
      </c>
      <c r="D6087" s="94" t="s">
        <v>943</v>
      </c>
      <c r="E6087" s="89" t="str">
        <f t="shared" si="193"/>
        <v>7月第5周--周2</v>
      </c>
      <c r="F6087" s="95" t="s">
        <v>27</v>
      </c>
      <c r="G6087" s="95" t="s">
        <v>167</v>
      </c>
      <c r="H6087" s="92" t="str">
        <f>_xlfn.XLOOKUP(O6087,匹配表1065!T:T,匹配表1065!W:W)</f>
        <v>苏州市</v>
      </c>
      <c r="I6087" s="89" t="str">
        <f>_xlfn.XLOOKUP(O6087,匹配表1065!T:T,匹配表1065!X:X)</f>
        <v>PME2017</v>
      </c>
      <c r="J6087" s="95" t="s">
        <v>323</v>
      </c>
      <c r="K6087" s="89" cm="1">
        <f ca="1" t="array" ref="K6087:L6087">_xlfn.XLOOKUP(J6087,匹配表1065!Y:Y,匹配表1065!AA:AB)</f>
        <v>7</v>
      </c>
      <c r="L6087" s="89" t="str">
        <v>3个月以上</v>
      </c>
      <c r="M6087" s="89" t="s">
        <v>35</v>
      </c>
      <c r="N6087" s="109">
        <v>1</v>
      </c>
      <c r="O6087" s="93" t="str">
        <f>_xlfn.XLOOKUP(P6087,匹配表1065!U:U,匹配表1065!T:T)</f>
        <v>HO00017517</v>
      </c>
      <c r="P6087" s="94" t="s">
        <v>348</v>
      </c>
      <c r="Q6087" s="95" t="s">
        <v>659</v>
      </c>
      <c r="R6087" s="89" t="str">
        <f>_xlfn.XLOOKUP(Q6087,匹配表1065!L:L,匹配表1065!O:O)</f>
        <v>C</v>
      </c>
      <c r="S6087" s="93" t="str">
        <f>IFERROR(_xlfn.XLOOKUP(Q6087,匹配表1065!AI:AI,匹配表1065!AJ:AJ),"绿标")</f>
        <v>黑标</v>
      </c>
      <c r="T6087" s="93" t="str" cm="1">
        <f t="array" ref="T6087:U6087">_xlfn.XLOOKUP(Q6087,匹配表1065!L:L,匹配表1065!M:N)</f>
        <v>眩晕</v>
      </c>
      <c r="U6087" s="94" t="str">
        <v>耳鼻喉科</v>
      </c>
      <c r="V6087" s="95" t="s">
        <v>33</v>
      </c>
      <c r="W6087" s="93">
        <f>_xlfn.XLOOKUP(M6087,匹配表1065!D:D,匹配表1065!F:F)*N6087</f>
        <v>4</v>
      </c>
    </row>
    <row r="6088" customHeight="1" spans="1:23">
      <c r="A6088" s="94" t="s">
        <v>877</v>
      </c>
      <c r="B6088" s="106">
        <v>46231</v>
      </c>
      <c r="C6088" s="91" t="str">
        <f t="shared" si="192"/>
        <v>7月第5周</v>
      </c>
      <c r="D6088" s="94" t="s">
        <v>943</v>
      </c>
      <c r="E6088" s="89" t="str">
        <f t="shared" si="193"/>
        <v>7月第5周--周2</v>
      </c>
      <c r="F6088" s="95" t="s">
        <v>27</v>
      </c>
      <c r="G6088" s="95" t="s">
        <v>167</v>
      </c>
      <c r="H6088" s="92" t="str">
        <f>_xlfn.XLOOKUP(O6088,匹配表1065!T:T,匹配表1065!W:W)</f>
        <v>苏州市</v>
      </c>
      <c r="I6088" s="89" t="str">
        <f>_xlfn.XLOOKUP(O6088,匹配表1065!T:T,匹配表1065!X:X)</f>
        <v>PME2017</v>
      </c>
      <c r="J6088" s="95" t="s">
        <v>323</v>
      </c>
      <c r="K6088" s="89" cm="1">
        <f ca="1" t="array" ref="K6088:L6088">_xlfn.XLOOKUP(J6088,匹配表1065!Y:Y,匹配表1065!AA:AB)</f>
        <v>7</v>
      </c>
      <c r="L6088" s="89" t="str">
        <v>3个月以上</v>
      </c>
      <c r="M6088" s="89" t="s">
        <v>30</v>
      </c>
      <c r="N6088" s="109">
        <v>1</v>
      </c>
      <c r="O6088" s="93" t="str">
        <f>_xlfn.XLOOKUP(P6088,匹配表1065!U:U,匹配表1065!T:T)</f>
        <v>HO00001044</v>
      </c>
      <c r="P6088" s="94" t="s">
        <v>346</v>
      </c>
      <c r="Q6088" s="95" t="s">
        <v>347</v>
      </c>
      <c r="R6088" s="89" t="str">
        <f>_xlfn.XLOOKUP(Q6088,匹配表1065!L:L,匹配表1065!O:O)</f>
        <v>A</v>
      </c>
      <c r="S6088" s="93" t="str">
        <f>IFERROR(_xlfn.XLOOKUP(Q6088,匹配表1065!AI:AI,匹配表1065!AJ:AJ),"绿标")</f>
        <v>红标</v>
      </c>
      <c r="T6088" s="93" t="str" cm="1">
        <f t="array" ref="T6088:U6088">_xlfn.XLOOKUP(Q6088,匹配表1065!L:L,匹配表1065!M:N)</f>
        <v>头痛</v>
      </c>
      <c r="U6088" s="94" t="str">
        <v>神经内科</v>
      </c>
      <c r="V6088" s="95" t="s">
        <v>100</v>
      </c>
      <c r="W6088" s="93">
        <f>_xlfn.XLOOKUP(M6088,匹配表1065!D:D,匹配表1065!F:F)*N6088</f>
        <v>12</v>
      </c>
    </row>
    <row r="6089" customHeight="1" spans="1:23">
      <c r="A6089" s="94" t="s">
        <v>877</v>
      </c>
      <c r="B6089" s="106">
        <v>46231</v>
      </c>
      <c r="C6089" s="91" t="str">
        <f t="shared" si="192"/>
        <v>7月第5周</v>
      </c>
      <c r="D6089" s="94" t="s">
        <v>943</v>
      </c>
      <c r="E6089" s="89" t="str">
        <f t="shared" si="193"/>
        <v>7月第5周--周2</v>
      </c>
      <c r="F6089" s="95" t="s">
        <v>27</v>
      </c>
      <c r="G6089" s="95" t="s">
        <v>167</v>
      </c>
      <c r="H6089" s="92" t="str">
        <f>_xlfn.XLOOKUP(O6089,匹配表1065!T:T,匹配表1065!W:W)</f>
        <v>苏州市</v>
      </c>
      <c r="I6089" s="89" t="str">
        <f>_xlfn.XLOOKUP(O6089,匹配表1065!T:T,匹配表1065!X:X)</f>
        <v>PME2017</v>
      </c>
      <c r="J6089" s="95" t="s">
        <v>323</v>
      </c>
      <c r="K6089" s="89" cm="1">
        <f ca="1" t="array" ref="K6089:L6089">_xlfn.XLOOKUP(J6089,匹配表1065!Y:Y,匹配表1065!AA:AB)</f>
        <v>7</v>
      </c>
      <c r="L6089" s="89" t="str">
        <v>3个月以上</v>
      </c>
      <c r="M6089" s="89" t="s">
        <v>35</v>
      </c>
      <c r="N6089" s="109">
        <v>1</v>
      </c>
      <c r="O6089" s="93" t="str">
        <f>_xlfn.XLOOKUP(P6089,匹配表1065!U:U,匹配表1065!T:T)</f>
        <v>HO00001044</v>
      </c>
      <c r="P6089" s="94" t="s">
        <v>346</v>
      </c>
      <c r="Q6089" s="95" t="s">
        <v>584</v>
      </c>
      <c r="R6089" s="89" t="str">
        <f>_xlfn.XLOOKUP(Q6089,匹配表1065!L:L,匹配表1065!O:O)</f>
        <v>B</v>
      </c>
      <c r="S6089" s="93" t="str">
        <f>IFERROR(_xlfn.XLOOKUP(Q6089,匹配表1065!AI:AI,匹配表1065!AJ:AJ),"绿标")</f>
        <v>黑标</v>
      </c>
      <c r="T6089" s="93" t="str" cm="1">
        <f t="array" ref="T6089:U6089">_xlfn.XLOOKUP(Q6089,匹配表1065!L:L,匹配表1065!M:N)</f>
        <v>脑血管</v>
      </c>
      <c r="U6089" s="94" t="str">
        <v>神经内科</v>
      </c>
      <c r="V6089" s="95" t="s">
        <v>33</v>
      </c>
      <c r="W6089" s="93">
        <f>_xlfn.XLOOKUP(M6089,匹配表1065!D:D,匹配表1065!F:F)*N6089</f>
        <v>4</v>
      </c>
    </row>
    <row r="6090" customHeight="1" spans="1:23">
      <c r="A6090" s="94" t="s">
        <v>877</v>
      </c>
      <c r="B6090" s="106">
        <v>46231</v>
      </c>
      <c r="C6090" s="91" t="str">
        <f t="shared" si="192"/>
        <v>7月第5周</v>
      </c>
      <c r="D6090" s="94" t="s">
        <v>943</v>
      </c>
      <c r="E6090" s="89" t="str">
        <f t="shared" si="193"/>
        <v>7月第5周--周2</v>
      </c>
      <c r="F6090" s="95" t="s">
        <v>27</v>
      </c>
      <c r="G6090" s="95" t="s">
        <v>167</v>
      </c>
      <c r="H6090" s="92" t="str">
        <f>_xlfn.XLOOKUP(O6090,匹配表1065!T:T,匹配表1065!W:W)</f>
        <v>苏州市</v>
      </c>
      <c r="I6090" s="89" t="str">
        <f>_xlfn.XLOOKUP(O6090,匹配表1065!T:T,匹配表1065!X:X)</f>
        <v>PME2016</v>
      </c>
      <c r="J6090" s="95" t="s">
        <v>173</v>
      </c>
      <c r="K6090" s="89" cm="1">
        <f ca="1" t="array" ref="K6090:L6090">_xlfn.XLOOKUP(J6090,匹配表1065!Y:Y,匹配表1065!AA:AB)</f>
        <v>1</v>
      </c>
      <c r="L6090" s="89" t="str">
        <v>3个月以内</v>
      </c>
      <c r="M6090" s="89" t="s">
        <v>30</v>
      </c>
      <c r="N6090" s="109">
        <v>1</v>
      </c>
      <c r="O6090" s="93" t="str">
        <f>_xlfn.XLOOKUP(P6090,匹配表1065!U:U,匹配表1065!T:T)</f>
        <v>HO00001048</v>
      </c>
      <c r="P6090" s="94" t="s">
        <v>176</v>
      </c>
      <c r="Q6090" s="95" t="s">
        <v>426</v>
      </c>
      <c r="R6090" s="89" t="str">
        <f>_xlfn.XLOOKUP(Q6090,匹配表1065!L:L,匹配表1065!O:O)</f>
        <v>C</v>
      </c>
      <c r="S6090" s="93" t="str">
        <f>IFERROR(_xlfn.XLOOKUP(Q6090,匹配表1065!AI:AI,匹配表1065!AJ:AJ),"绿标")</f>
        <v>红标</v>
      </c>
      <c r="T6090" s="93" t="str" cm="1">
        <f t="array" ref="T6090:U6090">_xlfn.XLOOKUP(Q6090,匹配表1065!L:L,匹配表1065!M:N)</f>
        <v>眩晕</v>
      </c>
      <c r="U6090" s="94" t="str">
        <v>耳鼻喉科</v>
      </c>
      <c r="V6090" s="95" t="s">
        <v>100</v>
      </c>
      <c r="W6090" s="93">
        <f>_xlfn.XLOOKUP(M6090,匹配表1065!D:D,匹配表1065!F:F)*N6090</f>
        <v>12</v>
      </c>
    </row>
    <row r="6091" customHeight="1" spans="1:23">
      <c r="A6091" s="94" t="s">
        <v>877</v>
      </c>
      <c r="B6091" s="106">
        <v>46231</v>
      </c>
      <c r="C6091" s="91" t="str">
        <f t="shared" si="192"/>
        <v>7月第5周</v>
      </c>
      <c r="D6091" s="94" t="s">
        <v>943</v>
      </c>
      <c r="E6091" s="89" t="str">
        <f t="shared" si="193"/>
        <v>7月第5周--周2</v>
      </c>
      <c r="F6091" s="95" t="s">
        <v>27</v>
      </c>
      <c r="G6091" s="95" t="s">
        <v>167</v>
      </c>
      <c r="H6091" s="92" t="str">
        <f>_xlfn.XLOOKUP(O6091,匹配表1065!T:T,匹配表1065!W:W)</f>
        <v>苏州市</v>
      </c>
      <c r="I6091" s="89" t="str">
        <f>_xlfn.XLOOKUP(O6091,匹配表1065!T:T,匹配表1065!X:X)</f>
        <v>PME2016</v>
      </c>
      <c r="J6091" s="95" t="s">
        <v>173</v>
      </c>
      <c r="K6091" s="89" cm="1">
        <f ca="1" t="array" ref="K6091:L6091">_xlfn.XLOOKUP(J6091,匹配表1065!Y:Y,匹配表1065!AA:AB)</f>
        <v>1</v>
      </c>
      <c r="L6091" s="89" t="str">
        <v>3个月以内</v>
      </c>
      <c r="M6091" s="89" t="s">
        <v>30</v>
      </c>
      <c r="N6091" s="109">
        <v>1</v>
      </c>
      <c r="O6091" s="93" t="str">
        <f>_xlfn.XLOOKUP(P6091,匹配表1065!U:U,匹配表1065!T:T)</f>
        <v>HO00001043</v>
      </c>
      <c r="P6091" s="94" t="s">
        <v>221</v>
      </c>
      <c r="Q6091" s="95" t="s">
        <v>291</v>
      </c>
      <c r="R6091" s="89" t="str">
        <f>_xlfn.XLOOKUP(Q6091,匹配表1065!L:L,匹配表1065!O:O)</f>
        <v>A</v>
      </c>
      <c r="S6091" s="93" t="str">
        <f>IFERROR(_xlfn.XLOOKUP(Q6091,匹配表1065!AI:AI,匹配表1065!AJ:AJ),"绿标")</f>
        <v>红标</v>
      </c>
      <c r="T6091" s="93" t="str" cm="1">
        <f t="array" ref="T6091:U6091">_xlfn.XLOOKUP(Q6091,匹配表1065!L:L,匹配表1065!M:N)</f>
        <v>头痛</v>
      </c>
      <c r="U6091" s="94" t="str">
        <v>神经内科</v>
      </c>
      <c r="V6091" s="95" t="s">
        <v>100</v>
      </c>
      <c r="W6091" s="93">
        <f>_xlfn.XLOOKUP(M6091,匹配表1065!D:D,匹配表1065!F:F)*N6091</f>
        <v>12</v>
      </c>
    </row>
    <row r="6092" customHeight="1" spans="1:23">
      <c r="A6092" s="94" t="s">
        <v>877</v>
      </c>
      <c r="B6092" s="106">
        <v>46231</v>
      </c>
      <c r="C6092" s="91" t="str">
        <f t="shared" si="192"/>
        <v>7月第5周</v>
      </c>
      <c r="D6092" s="94" t="s">
        <v>943</v>
      </c>
      <c r="E6092" s="89" t="str">
        <f t="shared" si="193"/>
        <v>7月第5周--周2</v>
      </c>
      <c r="F6092" s="95" t="s">
        <v>27</v>
      </c>
      <c r="G6092" s="95" t="s">
        <v>167</v>
      </c>
      <c r="H6092" s="92" t="str">
        <f>_xlfn.XLOOKUP(O6092,匹配表1065!T:T,匹配表1065!W:W)</f>
        <v>苏州市</v>
      </c>
      <c r="I6092" s="89" t="str">
        <f>_xlfn.XLOOKUP(O6092,匹配表1065!T:T,匹配表1065!X:X)</f>
        <v>PME2016</v>
      </c>
      <c r="J6092" s="95" t="s">
        <v>173</v>
      </c>
      <c r="K6092" s="89" cm="1">
        <f ca="1" t="array" ref="K6092:L6092">_xlfn.XLOOKUP(J6092,匹配表1065!Y:Y,匹配表1065!AA:AB)</f>
        <v>1</v>
      </c>
      <c r="L6092" s="89" t="str">
        <v>3个月以内</v>
      </c>
      <c r="M6092" s="89" t="s">
        <v>30</v>
      </c>
      <c r="N6092" s="109">
        <v>1</v>
      </c>
      <c r="O6092" s="93" t="str">
        <f>_xlfn.XLOOKUP(P6092,匹配表1065!U:U,匹配表1065!T:T)</f>
        <v>HO00099680</v>
      </c>
      <c r="P6092" s="94" t="s">
        <v>174</v>
      </c>
      <c r="Q6092" s="95" t="s">
        <v>175</v>
      </c>
      <c r="R6092" s="89" t="str">
        <f>_xlfn.XLOOKUP(Q6092,匹配表1065!L:L,匹配表1065!O:O)</f>
        <v>A</v>
      </c>
      <c r="S6092" s="93" t="str">
        <f>IFERROR(_xlfn.XLOOKUP(Q6092,匹配表1065!AI:AI,匹配表1065!AJ:AJ),"绿标")</f>
        <v>红标</v>
      </c>
      <c r="T6092" s="93" t="str" cm="1">
        <f t="array" ref="T6092:U6092">_xlfn.XLOOKUP(Q6092,匹配表1065!L:L,匹配表1065!M:N)</f>
        <v>头痛</v>
      </c>
      <c r="U6092" s="94" t="str">
        <v>神经内科</v>
      </c>
      <c r="V6092" s="95" t="s">
        <v>100</v>
      </c>
      <c r="W6092" s="93">
        <f>_xlfn.XLOOKUP(M6092,匹配表1065!D:D,匹配表1065!F:F)*N6092</f>
        <v>12</v>
      </c>
    </row>
    <row r="6093" customHeight="1" spans="1:23">
      <c r="A6093" s="94" t="s">
        <v>877</v>
      </c>
      <c r="B6093" s="106">
        <v>46231</v>
      </c>
      <c r="C6093" s="91" t="str">
        <f t="shared" si="192"/>
        <v>7月第5周</v>
      </c>
      <c r="D6093" s="94" t="s">
        <v>943</v>
      </c>
      <c r="E6093" s="89" t="str">
        <f t="shared" si="193"/>
        <v>7月第5周--周2</v>
      </c>
      <c r="F6093" s="95" t="s">
        <v>27</v>
      </c>
      <c r="G6093" s="95" t="s">
        <v>167</v>
      </c>
      <c r="H6093" s="92" t="str">
        <f>_xlfn.XLOOKUP(O6093,匹配表1065!T:T,匹配表1065!W:W)</f>
        <v>苏州市</v>
      </c>
      <c r="I6093" s="89" t="str">
        <f>_xlfn.XLOOKUP(O6093,匹配表1065!T:T,匹配表1065!X:X)</f>
        <v>PME2016</v>
      </c>
      <c r="J6093" s="95" t="s">
        <v>173</v>
      </c>
      <c r="K6093" s="89" cm="1">
        <f ca="1" t="array" ref="K6093:L6093">_xlfn.XLOOKUP(J6093,匹配表1065!Y:Y,匹配表1065!AA:AB)</f>
        <v>1</v>
      </c>
      <c r="L6093" s="89" t="str">
        <v>3个月以内</v>
      </c>
      <c r="M6093" s="89" t="s">
        <v>35</v>
      </c>
      <c r="N6093" s="109">
        <v>1</v>
      </c>
      <c r="O6093" s="93" t="str">
        <f>_xlfn.XLOOKUP(P6093,匹配表1065!U:U,匹配表1065!T:T)</f>
        <v>HO00001048</v>
      </c>
      <c r="P6093" s="94" t="s">
        <v>176</v>
      </c>
      <c r="Q6093" s="95" t="s">
        <v>519</v>
      </c>
      <c r="R6093" s="89" t="str">
        <f>_xlfn.XLOOKUP(Q6093,匹配表1065!L:L,匹配表1065!O:O)</f>
        <v>B</v>
      </c>
      <c r="S6093" s="93" t="str">
        <f>IFERROR(_xlfn.XLOOKUP(Q6093,匹配表1065!AI:AI,匹配表1065!AJ:AJ),"绿标")</f>
        <v>黑标</v>
      </c>
      <c r="T6093" s="93" t="str" cm="1">
        <f t="array" ref="T6093:U6093">_xlfn.XLOOKUP(Q6093,匹配表1065!L:L,匹配表1065!M:N)</f>
        <v>脑血管</v>
      </c>
      <c r="U6093" s="94" t="str">
        <v>神经内科</v>
      </c>
      <c r="V6093" s="95" t="s">
        <v>33</v>
      </c>
      <c r="W6093" s="93">
        <f>_xlfn.XLOOKUP(M6093,匹配表1065!D:D,匹配表1065!F:F)*N6093</f>
        <v>4</v>
      </c>
    </row>
    <row r="6094" customHeight="1" spans="1:23">
      <c r="A6094" s="94" t="s">
        <v>877</v>
      </c>
      <c r="B6094" s="106">
        <v>46231</v>
      </c>
      <c r="C6094" s="91" t="str">
        <f t="shared" si="192"/>
        <v>7月第5周</v>
      </c>
      <c r="D6094" s="94" t="s">
        <v>943</v>
      </c>
      <c r="E6094" s="89" t="str">
        <f t="shared" si="193"/>
        <v>7月第5周--周2</v>
      </c>
      <c r="F6094" s="95" t="s">
        <v>27</v>
      </c>
      <c r="G6094" s="95" t="s">
        <v>167</v>
      </c>
      <c r="H6094" s="92" t="str">
        <f>_xlfn.XLOOKUP(O6094,匹配表1065!T:T,匹配表1065!W:W)</f>
        <v>苏州市</v>
      </c>
      <c r="I6094" s="89" t="str">
        <f>_xlfn.XLOOKUP(O6094,匹配表1065!T:T,匹配表1065!X:X)</f>
        <v>PME2011</v>
      </c>
      <c r="J6094" s="95" t="s">
        <v>852</v>
      </c>
      <c r="K6094" s="89" t="e" cm="1">
        <f ca="1" t="array" ref="K6094">_xlfn.XLOOKUP(J6094,匹配表1065!Y:Y,匹配表1065!AA:AB)</f>
        <v>#N/A</v>
      </c>
      <c r="L6094" s="89"/>
      <c r="M6094" s="89" t="s">
        <v>35</v>
      </c>
      <c r="N6094" s="109">
        <v>1</v>
      </c>
      <c r="O6094" s="93" t="str">
        <f>_xlfn.XLOOKUP(P6094,匹配表1065!U:U,匹配表1065!T:T)</f>
        <v>HO00307823</v>
      </c>
      <c r="P6094" s="94" t="s">
        <v>169</v>
      </c>
      <c r="Q6094" s="95" t="s">
        <v>288</v>
      </c>
      <c r="R6094" s="89" t="str">
        <f>_xlfn.XLOOKUP(Q6094,匹配表1065!L:L,匹配表1065!O:O)</f>
        <v>B</v>
      </c>
      <c r="S6094" s="93" t="str">
        <f>IFERROR(_xlfn.XLOOKUP(Q6094,匹配表1065!AI:AI,匹配表1065!AJ:AJ),"绿标")</f>
        <v>红标</v>
      </c>
      <c r="T6094" s="93" t="str" cm="1">
        <f t="array" ref="T6094:U6094">_xlfn.XLOOKUP(Q6094,匹配表1065!L:L,匹配表1065!M:N)</f>
        <v>脑血管</v>
      </c>
      <c r="U6094" s="94" t="str">
        <v>神经内科</v>
      </c>
      <c r="V6094" s="95" t="s">
        <v>33</v>
      </c>
      <c r="W6094" s="93">
        <f>_xlfn.XLOOKUP(M6094,匹配表1065!D:D,匹配表1065!F:F)*N6094</f>
        <v>4</v>
      </c>
    </row>
    <row r="6095" customHeight="1" spans="1:23">
      <c r="A6095" s="94" t="s">
        <v>877</v>
      </c>
      <c r="B6095" s="106">
        <v>46231</v>
      </c>
      <c r="C6095" s="91" t="str">
        <f t="shared" si="192"/>
        <v>7月第5周</v>
      </c>
      <c r="D6095" s="94" t="s">
        <v>943</v>
      </c>
      <c r="E6095" s="89" t="str">
        <f t="shared" si="193"/>
        <v>7月第5周--周2</v>
      </c>
      <c r="F6095" s="95" t="s">
        <v>27</v>
      </c>
      <c r="G6095" s="95" t="s">
        <v>167</v>
      </c>
      <c r="H6095" s="92" t="str">
        <f>_xlfn.XLOOKUP(O6095,匹配表1065!T:T,匹配表1065!W:W)</f>
        <v>无锡市</v>
      </c>
      <c r="I6095" s="89" t="str">
        <f>_xlfn.XLOOKUP(O6095,匹配表1065!T:T,匹配表1065!X:X)</f>
        <v>PME2009</v>
      </c>
      <c r="J6095" s="95" t="s">
        <v>193</v>
      </c>
      <c r="K6095" s="89" cm="1">
        <f ca="1" t="array" ref="K6095:L6095">_xlfn.XLOOKUP(J6095,匹配表1065!Y:Y,匹配表1065!AA:AB)</f>
        <v>7</v>
      </c>
      <c r="L6095" s="89" t="str">
        <v>3个月以上</v>
      </c>
      <c r="M6095" s="89" t="s">
        <v>30</v>
      </c>
      <c r="N6095" s="109">
        <v>2</v>
      </c>
      <c r="O6095" s="93" t="str">
        <f>_xlfn.XLOOKUP(P6095,匹配表1065!U:U,匹配表1065!T:T)</f>
        <v>HO00001116</v>
      </c>
      <c r="P6095" s="94" t="s">
        <v>229</v>
      </c>
      <c r="Q6095" s="95" t="s">
        <v>230</v>
      </c>
      <c r="R6095" s="89" t="str">
        <f>_xlfn.XLOOKUP(Q6095,匹配表1065!L:L,匹配表1065!O:O)</f>
        <v>A</v>
      </c>
      <c r="S6095" s="93" t="str">
        <f>IFERROR(_xlfn.XLOOKUP(Q6095,匹配表1065!AI:AI,匹配表1065!AJ:AJ),"绿标")</f>
        <v>绿标</v>
      </c>
      <c r="T6095" s="93" t="str" cm="1">
        <f t="array" ref="T6095:U6095">_xlfn.XLOOKUP(Q6095,匹配表1065!L:L,匹配表1065!M:N)</f>
        <v>头痛</v>
      </c>
      <c r="U6095" s="94" t="str">
        <v>神经内科</v>
      </c>
      <c r="V6095" s="95" t="s">
        <v>100</v>
      </c>
      <c r="W6095" s="93">
        <f>_xlfn.XLOOKUP(M6095,匹配表1065!D:D,匹配表1065!F:F)*N6095</f>
        <v>24</v>
      </c>
    </row>
    <row r="6096" customHeight="1" spans="1:23">
      <c r="A6096" s="94" t="s">
        <v>877</v>
      </c>
      <c r="B6096" s="106">
        <v>46231</v>
      </c>
      <c r="C6096" s="91" t="str">
        <f t="shared" si="192"/>
        <v>7月第5周</v>
      </c>
      <c r="D6096" s="94" t="s">
        <v>943</v>
      </c>
      <c r="E6096" s="89" t="str">
        <f t="shared" si="193"/>
        <v>7月第5周--周2</v>
      </c>
      <c r="F6096" s="95" t="s">
        <v>27</v>
      </c>
      <c r="G6096" s="95" t="s">
        <v>167</v>
      </c>
      <c r="H6096" s="92" t="str">
        <f>_xlfn.XLOOKUP(O6096,匹配表1065!T:T,匹配表1065!W:W)</f>
        <v>苏州市</v>
      </c>
      <c r="I6096" s="89" t="str">
        <f>_xlfn.XLOOKUP(O6096,匹配表1065!T:T,匹配表1065!X:X)</f>
        <v>PME2010</v>
      </c>
      <c r="J6096" s="95" t="s">
        <v>186</v>
      </c>
      <c r="K6096" s="89" cm="1">
        <f ca="1" t="array" ref="K6096:L6096">_xlfn.XLOOKUP(J6096,匹配表1065!Y:Y,匹配表1065!AA:AB)</f>
        <v>6</v>
      </c>
      <c r="L6096" s="89" t="str">
        <v>3个月以上</v>
      </c>
      <c r="M6096" s="89" t="s">
        <v>30</v>
      </c>
      <c r="N6096" s="109">
        <v>1</v>
      </c>
      <c r="O6096" s="93" t="str">
        <f>_xlfn.XLOOKUP(P6096,匹配表1065!U:U,匹配表1065!T:T)</f>
        <v>HO00001051</v>
      </c>
      <c r="P6096" s="94" t="s">
        <v>191</v>
      </c>
      <c r="Q6096" s="95" t="s">
        <v>192</v>
      </c>
      <c r="R6096" s="89" t="str">
        <f>_xlfn.XLOOKUP(Q6096,匹配表1065!L:L,匹配表1065!O:O)</f>
        <v>B</v>
      </c>
      <c r="S6096" s="93" t="str">
        <f>IFERROR(_xlfn.XLOOKUP(Q6096,匹配表1065!AI:AI,匹配表1065!AJ:AJ),"绿标")</f>
        <v>绿标</v>
      </c>
      <c r="T6096" s="93" t="str" cm="1">
        <f t="array" ref="T6096:U6096">_xlfn.XLOOKUP(Q6096,匹配表1065!L:L,匹配表1065!M:N)</f>
        <v>抑郁焦虑</v>
      </c>
      <c r="U6096" s="94" t="str">
        <v>神经内科</v>
      </c>
      <c r="V6096" s="95" t="s">
        <v>100</v>
      </c>
      <c r="W6096" s="93">
        <f>_xlfn.XLOOKUP(M6096,匹配表1065!D:D,匹配表1065!F:F)*N6096</f>
        <v>12</v>
      </c>
    </row>
    <row r="6097" customHeight="1" spans="1:23">
      <c r="A6097" s="94" t="s">
        <v>877</v>
      </c>
      <c r="B6097" s="106">
        <v>46231</v>
      </c>
      <c r="C6097" s="91" t="str">
        <f t="shared" si="192"/>
        <v>7月第5周</v>
      </c>
      <c r="D6097" s="94" t="s">
        <v>943</v>
      </c>
      <c r="E6097" s="89" t="str">
        <f t="shared" si="193"/>
        <v>7月第5周--周2</v>
      </c>
      <c r="F6097" s="95" t="s">
        <v>27</v>
      </c>
      <c r="G6097" s="95" t="s">
        <v>167</v>
      </c>
      <c r="H6097" s="92" t="str">
        <f>_xlfn.XLOOKUP(O6097,匹配表1065!T:T,匹配表1065!W:W)</f>
        <v>苏州市</v>
      </c>
      <c r="I6097" s="89" t="str">
        <f>_xlfn.XLOOKUP(O6097,匹配表1065!T:T,匹配表1065!X:X)</f>
        <v>PME2010</v>
      </c>
      <c r="J6097" s="95" t="s">
        <v>186</v>
      </c>
      <c r="K6097" s="89" cm="1">
        <f ca="1" t="array" ref="K6097:L6097">_xlfn.XLOOKUP(J6097,匹配表1065!Y:Y,匹配表1065!AA:AB)</f>
        <v>6</v>
      </c>
      <c r="L6097" s="89" t="str">
        <v>3个月以上</v>
      </c>
      <c r="M6097" s="89" t="s">
        <v>30</v>
      </c>
      <c r="N6097" s="109">
        <v>1</v>
      </c>
      <c r="O6097" s="93" t="str">
        <f>_xlfn.XLOOKUP(P6097,匹配表1065!U:U,匹配表1065!T:T)</f>
        <v>HO00001051</v>
      </c>
      <c r="P6097" s="94" t="s">
        <v>191</v>
      </c>
      <c r="Q6097" s="95" t="s">
        <v>518</v>
      </c>
      <c r="R6097" s="89" t="str">
        <f>_xlfn.XLOOKUP(Q6097,匹配表1065!L:L,匹配表1065!O:O)</f>
        <v>C</v>
      </c>
      <c r="S6097" s="93" t="str">
        <f>IFERROR(_xlfn.XLOOKUP(Q6097,匹配表1065!AI:AI,匹配表1065!AJ:AJ),"绿标")</f>
        <v>绿标</v>
      </c>
      <c r="T6097" s="93" t="str" cm="1">
        <f t="array" ref="T6097:U6097">_xlfn.XLOOKUP(Q6097,匹配表1065!L:L,匹配表1065!M:N)</f>
        <v>眩晕</v>
      </c>
      <c r="U6097" s="94" t="str">
        <v>耳鼻喉科</v>
      </c>
      <c r="V6097" s="95" t="s">
        <v>100</v>
      </c>
      <c r="W6097" s="93">
        <f>_xlfn.XLOOKUP(M6097,匹配表1065!D:D,匹配表1065!F:F)*N6097</f>
        <v>12</v>
      </c>
    </row>
    <row r="6098" customHeight="1" spans="1:23">
      <c r="A6098" s="94" t="s">
        <v>877</v>
      </c>
      <c r="B6098" s="106">
        <v>46231</v>
      </c>
      <c r="C6098" s="91" t="str">
        <f t="shared" si="192"/>
        <v>7月第5周</v>
      </c>
      <c r="D6098" s="94" t="s">
        <v>943</v>
      </c>
      <c r="E6098" s="89" t="str">
        <f t="shared" si="193"/>
        <v>7月第5周--周2</v>
      </c>
      <c r="F6098" s="95" t="s">
        <v>27</v>
      </c>
      <c r="G6098" s="95" t="s">
        <v>167</v>
      </c>
      <c r="H6098" s="92" t="str">
        <f>_xlfn.XLOOKUP(O6098,匹配表1065!T:T,匹配表1065!W:W)</f>
        <v>苏州市</v>
      </c>
      <c r="I6098" s="89" t="str">
        <f>_xlfn.XLOOKUP(O6098,匹配表1065!T:T,匹配表1065!X:X)</f>
        <v>PME2011</v>
      </c>
      <c r="J6098" s="95" t="s">
        <v>168</v>
      </c>
      <c r="K6098" s="89" cm="1">
        <f ca="1" t="array" ref="K6098:L6098">_xlfn.XLOOKUP(J6098,匹配表1065!Y:Y,匹配表1065!AA:AB)</f>
        <v>19</v>
      </c>
      <c r="L6098" s="89" t="str">
        <v>3个月以上</v>
      </c>
      <c r="M6098" s="89" t="s">
        <v>30</v>
      </c>
      <c r="N6098" s="109">
        <v>2</v>
      </c>
      <c r="O6098" s="93" t="str">
        <f>_xlfn.XLOOKUP(P6098,匹配表1065!U:U,匹配表1065!T:T)</f>
        <v>HO00307823</v>
      </c>
      <c r="P6098" s="94" t="s">
        <v>169</v>
      </c>
      <c r="Q6098" s="95" t="s">
        <v>170</v>
      </c>
      <c r="R6098" s="89" t="str">
        <f>_xlfn.XLOOKUP(Q6098,匹配表1065!L:L,匹配表1065!O:O)</f>
        <v>A</v>
      </c>
      <c r="S6098" s="93" t="str">
        <f>IFERROR(_xlfn.XLOOKUP(Q6098,匹配表1065!AI:AI,匹配表1065!AJ:AJ),"绿标")</f>
        <v>红标</v>
      </c>
      <c r="T6098" s="93" t="str" cm="1">
        <f t="array" ref="T6098:U6098">_xlfn.XLOOKUP(Q6098,匹配表1065!L:L,匹配表1065!M:N)</f>
        <v>头痛</v>
      </c>
      <c r="U6098" s="94" t="str">
        <v>神经内科</v>
      </c>
      <c r="V6098" s="95" t="s">
        <v>100</v>
      </c>
      <c r="W6098" s="93">
        <f>_xlfn.XLOOKUP(M6098,匹配表1065!D:D,匹配表1065!F:F)*N6098</f>
        <v>24</v>
      </c>
    </row>
    <row r="6099" customHeight="1" spans="1:23">
      <c r="A6099" s="94" t="s">
        <v>877</v>
      </c>
      <c r="B6099" s="106">
        <v>46231</v>
      </c>
      <c r="C6099" s="91" t="str">
        <f t="shared" si="192"/>
        <v>7月第5周</v>
      </c>
      <c r="D6099" s="94" t="s">
        <v>943</v>
      </c>
      <c r="E6099" s="89" t="str">
        <f t="shared" si="193"/>
        <v>7月第5周--周2</v>
      </c>
      <c r="F6099" s="95" t="s">
        <v>27</v>
      </c>
      <c r="G6099" s="95" t="s">
        <v>167</v>
      </c>
      <c r="H6099" s="92" t="str">
        <f>_xlfn.XLOOKUP(O6099,匹配表1065!T:T,匹配表1065!W:W)</f>
        <v>苏州市</v>
      </c>
      <c r="I6099" s="89" t="str">
        <f>_xlfn.XLOOKUP(O6099,匹配表1065!T:T,匹配表1065!X:X)</f>
        <v>PME2011</v>
      </c>
      <c r="J6099" s="95" t="s">
        <v>168</v>
      </c>
      <c r="K6099" s="89" cm="1">
        <f ca="1" t="array" ref="K6099:L6099">_xlfn.XLOOKUP(J6099,匹配表1065!Y:Y,匹配表1065!AA:AB)</f>
        <v>19</v>
      </c>
      <c r="L6099" s="89" t="str">
        <v>3个月以上</v>
      </c>
      <c r="M6099" s="89" t="s">
        <v>30</v>
      </c>
      <c r="N6099" s="109">
        <v>2</v>
      </c>
      <c r="O6099" s="93" t="str">
        <f>_xlfn.XLOOKUP(P6099,匹配表1065!U:U,匹配表1065!T:T)</f>
        <v>HO00307823</v>
      </c>
      <c r="P6099" s="94" t="s">
        <v>169</v>
      </c>
      <c r="Q6099" s="95" t="s">
        <v>172</v>
      </c>
      <c r="R6099" s="89" t="str">
        <f>_xlfn.XLOOKUP(Q6099,匹配表1065!L:L,匹配表1065!O:O)</f>
        <v>C</v>
      </c>
      <c r="S6099" s="93" t="str">
        <f>IFERROR(_xlfn.XLOOKUP(Q6099,匹配表1065!AI:AI,匹配表1065!AJ:AJ),"绿标")</f>
        <v>绿标</v>
      </c>
      <c r="T6099" s="93" t="str" cm="1">
        <f t="array" ref="T6099:U6099">_xlfn.XLOOKUP(Q6099,匹配表1065!L:L,匹配表1065!M:N)</f>
        <v>眩晕</v>
      </c>
      <c r="U6099" s="94" t="str">
        <v>神经内科</v>
      </c>
      <c r="V6099" s="95" t="s">
        <v>100</v>
      </c>
      <c r="W6099" s="93">
        <f>_xlfn.XLOOKUP(M6099,匹配表1065!D:D,匹配表1065!F:F)*N6099</f>
        <v>24</v>
      </c>
    </row>
    <row r="6100" customHeight="1" spans="1:23">
      <c r="A6100" s="94" t="s">
        <v>877</v>
      </c>
      <c r="B6100" s="106">
        <v>46231</v>
      </c>
      <c r="C6100" s="91" t="str">
        <f t="shared" si="192"/>
        <v>7月第5周</v>
      </c>
      <c r="D6100" s="94" t="s">
        <v>943</v>
      </c>
      <c r="E6100" s="89" t="str">
        <f t="shared" si="193"/>
        <v>7月第5周--周2</v>
      </c>
      <c r="F6100" s="95" t="s">
        <v>27</v>
      </c>
      <c r="G6100" s="95" t="s">
        <v>167</v>
      </c>
      <c r="H6100" s="92" t="str">
        <f>_xlfn.XLOOKUP(O6100,匹配表1065!T:T,匹配表1065!W:W)</f>
        <v>无锡市</v>
      </c>
      <c r="I6100" s="89" t="str">
        <f>_xlfn.XLOOKUP(O6100,匹配表1065!T:T,匹配表1065!X:X)</f>
        <v>PME2014</v>
      </c>
      <c r="J6100" s="95" t="s">
        <v>581</v>
      </c>
      <c r="K6100" s="89" cm="1">
        <f ca="1" t="array" ref="K6100:L6100">_xlfn.XLOOKUP(J6100,匹配表1065!Y:Y,匹配表1065!AA:AB)</f>
        <v>1</v>
      </c>
      <c r="L6100" s="89" t="str">
        <v>3个月以内</v>
      </c>
      <c r="M6100" s="89" t="s">
        <v>35</v>
      </c>
      <c r="N6100" s="109">
        <v>1</v>
      </c>
      <c r="O6100" s="93" t="str">
        <f>_xlfn.XLOOKUP(P6100,匹配表1065!U:U,匹配表1065!T:T)</f>
        <v>HO00001114</v>
      </c>
      <c r="P6100" s="94" t="s">
        <v>628</v>
      </c>
      <c r="Q6100" s="95" t="s">
        <v>949</v>
      </c>
      <c r="R6100" s="89" t="str">
        <f>_xlfn.XLOOKUP(Q6100,匹配表1065!L:L,匹配表1065!O:O)</f>
        <v>C</v>
      </c>
      <c r="S6100" s="93" t="str">
        <f>IFERROR(_xlfn.XLOOKUP(Q6100,匹配表1065!AI:AI,匹配表1065!AJ:AJ),"绿标")</f>
        <v>绿标</v>
      </c>
      <c r="T6100" s="93" t="str" cm="1">
        <f t="array" ref="T6100:U6100">_xlfn.XLOOKUP(Q6100,匹配表1065!L:L,匹配表1065!M:N)</f>
        <v>眩晕</v>
      </c>
      <c r="U6100" s="94" t="str">
        <v>耳鼻喉科</v>
      </c>
      <c r="V6100" s="95" t="s">
        <v>67</v>
      </c>
      <c r="W6100" s="93">
        <f>_xlfn.XLOOKUP(M6100,匹配表1065!D:D,匹配表1065!F:F)*N6100</f>
        <v>4</v>
      </c>
    </row>
    <row r="6101" customHeight="1" spans="1:23">
      <c r="A6101" s="94" t="s">
        <v>877</v>
      </c>
      <c r="B6101" s="106">
        <v>46231</v>
      </c>
      <c r="C6101" s="91" t="str">
        <f t="shared" si="192"/>
        <v>7月第5周</v>
      </c>
      <c r="D6101" s="94" t="s">
        <v>943</v>
      </c>
      <c r="E6101" s="89" t="str">
        <f t="shared" si="193"/>
        <v>7月第5周--周2</v>
      </c>
      <c r="F6101" s="95" t="s">
        <v>27</v>
      </c>
      <c r="G6101" s="95" t="s">
        <v>167</v>
      </c>
      <c r="H6101" s="92" t="str">
        <f>_xlfn.XLOOKUP(O6101,匹配表1065!T:T,匹配表1065!W:W)</f>
        <v>无锡市</v>
      </c>
      <c r="I6101" s="89" t="str">
        <f>_xlfn.XLOOKUP(O6101,匹配表1065!T:T,匹配表1065!X:X)</f>
        <v>PME2014</v>
      </c>
      <c r="J6101" s="95" t="s">
        <v>581</v>
      </c>
      <c r="K6101" s="89" cm="1">
        <f ca="1" t="array" ref="K6101:L6101">_xlfn.XLOOKUP(J6101,匹配表1065!Y:Y,匹配表1065!AA:AB)</f>
        <v>1</v>
      </c>
      <c r="L6101" s="89" t="str">
        <v>3个月以内</v>
      </c>
      <c r="M6101" s="89" t="s">
        <v>35</v>
      </c>
      <c r="N6101" s="109">
        <v>1</v>
      </c>
      <c r="O6101" s="93" t="str">
        <f>_xlfn.XLOOKUP(P6101,匹配表1065!U:U,匹配表1065!T:T)</f>
        <v>HO00001112</v>
      </c>
      <c r="P6101" s="94" t="s">
        <v>594</v>
      </c>
      <c r="Q6101" s="95" t="s">
        <v>595</v>
      </c>
      <c r="R6101" s="89" t="str">
        <f>_xlfn.XLOOKUP(Q6101,匹配表1065!L:L,匹配表1065!O:O)</f>
        <v>A</v>
      </c>
      <c r="S6101" s="93" t="str">
        <f>IFERROR(_xlfn.XLOOKUP(Q6101,匹配表1065!AI:AI,匹配表1065!AJ:AJ),"绿标")</f>
        <v>红标</v>
      </c>
      <c r="T6101" s="93" t="str" cm="1">
        <f t="array" ref="T6101:U6101">_xlfn.XLOOKUP(Q6101,匹配表1065!L:L,匹配表1065!M:N)</f>
        <v>头痛</v>
      </c>
      <c r="U6101" s="94" t="str">
        <v>神经内科</v>
      </c>
      <c r="V6101" s="95" t="s">
        <v>67</v>
      </c>
      <c r="W6101" s="93">
        <f>_xlfn.XLOOKUP(M6101,匹配表1065!D:D,匹配表1065!F:F)*N6101</f>
        <v>4</v>
      </c>
    </row>
    <row r="6102" customHeight="1" spans="1:23">
      <c r="A6102" s="94" t="s">
        <v>877</v>
      </c>
      <c r="B6102" s="106">
        <v>46231</v>
      </c>
      <c r="C6102" s="91" t="str">
        <f t="shared" si="192"/>
        <v>7月第5周</v>
      </c>
      <c r="D6102" s="94" t="s">
        <v>943</v>
      </c>
      <c r="E6102" s="89" t="str">
        <f t="shared" si="193"/>
        <v>7月第5周--周2</v>
      </c>
      <c r="F6102" s="95" t="s">
        <v>27</v>
      </c>
      <c r="G6102" s="95" t="s">
        <v>167</v>
      </c>
      <c r="H6102" s="92" t="str">
        <f>_xlfn.XLOOKUP(O6102,匹配表1065!T:T,匹配表1065!W:W)</f>
        <v>南通市</v>
      </c>
      <c r="I6102" s="89" t="str">
        <f>_xlfn.XLOOKUP(O6102,匹配表1065!T:T,匹配表1065!X:X)</f>
        <v>PME2013</v>
      </c>
      <c r="J6102" s="95" t="s">
        <v>180</v>
      </c>
      <c r="K6102" s="89" cm="1">
        <f ca="1" t="array" ref="K6102:L6102">_xlfn.XLOOKUP(J6102,匹配表1065!Y:Y,匹配表1065!AA:AB)</f>
        <v>51</v>
      </c>
      <c r="L6102" s="89" t="str">
        <v>3个月以上</v>
      </c>
      <c r="M6102" s="89" t="s">
        <v>30</v>
      </c>
      <c r="N6102" s="109">
        <v>2</v>
      </c>
      <c r="O6102" s="93" t="str">
        <f>_xlfn.XLOOKUP(P6102,匹配表1065!U:U,匹配表1065!T:T)</f>
        <v>HO00001066</v>
      </c>
      <c r="P6102" s="94" t="s">
        <v>183</v>
      </c>
      <c r="Q6102" s="95" t="s">
        <v>296</v>
      </c>
      <c r="R6102" s="89" t="str">
        <f>_xlfn.XLOOKUP(Q6102,匹配表1065!L:L,匹配表1065!O:O)</f>
        <v>C</v>
      </c>
      <c r="S6102" s="93" t="str">
        <f>IFERROR(_xlfn.XLOOKUP(Q6102,匹配表1065!AI:AI,匹配表1065!AJ:AJ),"绿标")</f>
        <v>红标</v>
      </c>
      <c r="T6102" s="93" t="str" cm="1">
        <f t="array" ref="T6102:U6102">_xlfn.XLOOKUP(Q6102,匹配表1065!L:L,匹配表1065!M:N)</f>
        <v>眩晕</v>
      </c>
      <c r="U6102" s="94" t="str">
        <v>耳鼻喉科</v>
      </c>
      <c r="V6102" s="95" t="s">
        <v>100</v>
      </c>
      <c r="W6102" s="93">
        <f>_xlfn.XLOOKUP(M6102,匹配表1065!D:D,匹配表1065!F:F)*N6102</f>
        <v>24</v>
      </c>
    </row>
    <row r="6103" customHeight="1" spans="1:23">
      <c r="A6103" s="94" t="s">
        <v>877</v>
      </c>
      <c r="B6103" s="106">
        <v>46231</v>
      </c>
      <c r="C6103" s="91" t="str">
        <f t="shared" si="192"/>
        <v>7月第5周</v>
      </c>
      <c r="D6103" s="94" t="s">
        <v>943</v>
      </c>
      <c r="E6103" s="89" t="str">
        <f t="shared" si="193"/>
        <v>7月第5周--周2</v>
      </c>
      <c r="F6103" s="95" t="s">
        <v>27</v>
      </c>
      <c r="G6103" s="95" t="s">
        <v>167</v>
      </c>
      <c r="H6103" s="92" t="str">
        <f>_xlfn.XLOOKUP(O6103,匹配表1065!T:T,匹配表1065!W:W)</f>
        <v>南通市</v>
      </c>
      <c r="I6103" s="89" t="str">
        <f>_xlfn.XLOOKUP(O6103,匹配表1065!T:T,匹配表1065!X:X)</f>
        <v>PME2013</v>
      </c>
      <c r="J6103" s="95" t="s">
        <v>180</v>
      </c>
      <c r="K6103" s="89" cm="1">
        <f ca="1" t="array" ref="K6103:L6103">_xlfn.XLOOKUP(J6103,匹配表1065!Y:Y,匹配表1065!AA:AB)</f>
        <v>51</v>
      </c>
      <c r="L6103" s="89" t="str">
        <v>3个月以上</v>
      </c>
      <c r="M6103" s="89" t="s">
        <v>30</v>
      </c>
      <c r="N6103" s="109">
        <v>1</v>
      </c>
      <c r="O6103" s="93" t="str">
        <f>_xlfn.XLOOKUP(P6103,匹配表1065!U:U,匹配表1065!T:T)</f>
        <v>HO00001066</v>
      </c>
      <c r="P6103" s="94" t="s">
        <v>183</v>
      </c>
      <c r="Q6103" s="95" t="s">
        <v>185</v>
      </c>
      <c r="R6103" s="89" t="str">
        <f>_xlfn.XLOOKUP(Q6103,匹配表1065!L:L,匹配表1065!O:O)</f>
        <v>A</v>
      </c>
      <c r="S6103" s="93" t="str">
        <f>IFERROR(_xlfn.XLOOKUP(Q6103,匹配表1065!AI:AI,匹配表1065!AJ:AJ),"绿标")</f>
        <v>红标</v>
      </c>
      <c r="T6103" s="93" t="str" cm="1">
        <f t="array" ref="T6103:U6103">_xlfn.XLOOKUP(Q6103,匹配表1065!L:L,匹配表1065!M:N)</f>
        <v>头痛</v>
      </c>
      <c r="U6103" s="94" t="str">
        <v>神经内科</v>
      </c>
      <c r="V6103" s="95" t="s">
        <v>33</v>
      </c>
      <c r="W6103" s="93">
        <f>_xlfn.XLOOKUP(M6103,匹配表1065!D:D,匹配表1065!F:F)*N6103</f>
        <v>12</v>
      </c>
    </row>
    <row r="6104" customHeight="1" spans="1:23">
      <c r="A6104" s="94" t="s">
        <v>877</v>
      </c>
      <c r="B6104" s="106">
        <v>46231</v>
      </c>
      <c r="C6104" s="91" t="str">
        <f t="shared" si="192"/>
        <v>7月第5周</v>
      </c>
      <c r="D6104" s="94" t="s">
        <v>943</v>
      </c>
      <c r="E6104" s="89" t="str">
        <f t="shared" si="193"/>
        <v>7月第5周--周2</v>
      </c>
      <c r="F6104" s="95" t="s">
        <v>27</v>
      </c>
      <c r="G6104" s="95" t="s">
        <v>136</v>
      </c>
      <c r="H6104" s="92" t="str">
        <f>_xlfn.XLOOKUP(O6104,匹配表1065!T:T,匹配表1065!W:W)</f>
        <v>淄博市</v>
      </c>
      <c r="I6104" s="89" t="str">
        <f>_xlfn.XLOOKUP(O6104,匹配表1065!T:T,匹配表1065!X:X)</f>
        <v>PME2043</v>
      </c>
      <c r="J6104" s="95" t="s">
        <v>140</v>
      </c>
      <c r="K6104" s="89" cm="1">
        <f ca="1" t="array" ref="K6104:L6104">_xlfn.XLOOKUP(J6104,匹配表1065!Y:Y,匹配表1065!AA:AB)</f>
        <v>9</v>
      </c>
      <c r="L6104" s="89" t="str">
        <v>3个月以上</v>
      </c>
      <c r="M6104" s="89" t="s">
        <v>55</v>
      </c>
      <c r="N6104" s="109">
        <v>1</v>
      </c>
      <c r="O6104" s="93" t="str">
        <f>_xlfn.XLOOKUP(P6104,匹配表1065!U:U,匹配表1065!T:T)</f>
        <v>HO00001533</v>
      </c>
      <c r="P6104" s="94" t="s">
        <v>865</v>
      </c>
      <c r="Q6104" s="95" t="s">
        <v>866</v>
      </c>
      <c r="R6104" s="89" t="str">
        <f>_xlfn.XLOOKUP(Q6104,匹配表1065!L:L,匹配表1065!O:O)</f>
        <v>C</v>
      </c>
      <c r="S6104" s="93" t="str">
        <f>IFERROR(_xlfn.XLOOKUP(Q6104,匹配表1065!AI:AI,匹配表1065!AJ:AJ),"绿标")</f>
        <v>绿标</v>
      </c>
      <c r="T6104" s="93" t="str" cm="1">
        <f t="array" ref="T6104:U6104">_xlfn.XLOOKUP(Q6104,匹配表1065!L:L,匹配表1065!M:N)</f>
        <v>眩晕</v>
      </c>
      <c r="U6104" s="94" t="str">
        <v>耳鼻喉科</v>
      </c>
      <c r="V6104" s="95" t="s">
        <v>100</v>
      </c>
      <c r="W6104" s="93">
        <f>_xlfn.XLOOKUP(M6104,匹配表1065!D:D,匹配表1065!F:F)*N6104</f>
        <v>8</v>
      </c>
    </row>
    <row r="6105" customHeight="1" spans="1:23">
      <c r="A6105" s="94" t="s">
        <v>877</v>
      </c>
      <c r="B6105" s="106">
        <v>46231</v>
      </c>
      <c r="C6105" s="91" t="str">
        <f t="shared" si="192"/>
        <v>7月第5周</v>
      </c>
      <c r="D6105" s="94" t="s">
        <v>943</v>
      </c>
      <c r="E6105" s="89" t="str">
        <f t="shared" si="193"/>
        <v>7月第5周--周2</v>
      </c>
      <c r="F6105" s="95" t="s">
        <v>27</v>
      </c>
      <c r="G6105" s="95" t="s">
        <v>136</v>
      </c>
      <c r="H6105" s="92" t="str">
        <f>_xlfn.XLOOKUP(O6105,匹配表1065!T:T,匹配表1065!W:W)</f>
        <v>淄博市</v>
      </c>
      <c r="I6105" s="89" t="str">
        <f>_xlfn.XLOOKUP(O6105,匹配表1065!T:T,匹配表1065!X:X)</f>
        <v>PME2043</v>
      </c>
      <c r="J6105" s="95" t="s">
        <v>140</v>
      </c>
      <c r="K6105" s="89" cm="1">
        <f ca="1" t="array" ref="K6105:L6105">_xlfn.XLOOKUP(J6105,匹配表1065!Y:Y,匹配表1065!AA:AB)</f>
        <v>9</v>
      </c>
      <c r="L6105" s="89" t="str">
        <v>3个月以上</v>
      </c>
      <c r="M6105" s="89" t="s">
        <v>35</v>
      </c>
      <c r="N6105" s="109">
        <v>1</v>
      </c>
      <c r="O6105" s="93" t="str">
        <f>_xlfn.XLOOKUP(P6105,匹配表1065!U:U,匹配表1065!T:T)</f>
        <v>HO00001431</v>
      </c>
      <c r="P6105" s="94" t="s">
        <v>244</v>
      </c>
      <c r="Q6105" s="95" t="s">
        <v>361</v>
      </c>
      <c r="R6105" s="89" t="str">
        <f>_xlfn.XLOOKUP(Q6105,匹配表1065!L:L,匹配表1065!O:O)</f>
        <v>B</v>
      </c>
      <c r="S6105" s="93" t="str">
        <f>IFERROR(_xlfn.XLOOKUP(Q6105,匹配表1065!AI:AI,匹配表1065!AJ:AJ),"绿标")</f>
        <v>红标</v>
      </c>
      <c r="T6105" s="93" t="str" cm="1">
        <f t="array" ref="T6105:U6105">_xlfn.XLOOKUP(Q6105,匹配表1065!L:L,匹配表1065!M:N)</f>
        <v>脑血管</v>
      </c>
      <c r="U6105" s="94" t="str">
        <v>神经内科</v>
      </c>
      <c r="V6105" s="95" t="s">
        <v>58</v>
      </c>
      <c r="W6105" s="93">
        <f>_xlfn.XLOOKUP(M6105,匹配表1065!D:D,匹配表1065!F:F)*N6105</f>
        <v>4</v>
      </c>
    </row>
    <row r="6106" customHeight="1" spans="1:23">
      <c r="A6106" s="94" t="s">
        <v>877</v>
      </c>
      <c r="B6106" s="106">
        <v>46231</v>
      </c>
      <c r="C6106" s="91" t="str">
        <f t="shared" si="192"/>
        <v>7月第5周</v>
      </c>
      <c r="D6106" s="94" t="s">
        <v>943</v>
      </c>
      <c r="E6106" s="89" t="str">
        <f t="shared" si="193"/>
        <v>7月第5周--周2</v>
      </c>
      <c r="F6106" s="95" t="s">
        <v>27</v>
      </c>
      <c r="G6106" s="95" t="s">
        <v>136</v>
      </c>
      <c r="H6106" s="92" t="str">
        <f>_xlfn.XLOOKUP(O6106,匹配表1065!T:T,匹配表1065!W:W)</f>
        <v>青岛市</v>
      </c>
      <c r="I6106" s="89" t="str">
        <f>_xlfn.XLOOKUP(O6106,匹配表1065!T:T,匹配表1065!X:X)</f>
        <v>PME2032</v>
      </c>
      <c r="J6106" s="95" t="s">
        <v>143</v>
      </c>
      <c r="K6106" s="89" cm="1">
        <f ca="1" t="array" ref="K6106:L6106">_xlfn.XLOOKUP(J6106,匹配表1065!Y:Y,匹配表1065!AA:AB)</f>
        <v>31</v>
      </c>
      <c r="L6106" s="89" t="str">
        <v>3个月以上</v>
      </c>
      <c r="M6106" s="89" t="s">
        <v>30</v>
      </c>
      <c r="N6106" s="109">
        <v>1</v>
      </c>
      <c r="O6106" s="93" t="str">
        <f>_xlfn.XLOOKUP(P6106,匹配表1065!U:U,匹配表1065!T:T)</f>
        <v>HO00001482</v>
      </c>
      <c r="P6106" s="94" t="s">
        <v>146</v>
      </c>
      <c r="Q6106" s="95" t="s">
        <v>299</v>
      </c>
      <c r="R6106" s="89" t="str">
        <f>_xlfn.XLOOKUP(Q6106,匹配表1065!L:L,匹配表1065!O:O)</f>
        <v>C</v>
      </c>
      <c r="S6106" s="93" t="str">
        <f>IFERROR(_xlfn.XLOOKUP(Q6106,匹配表1065!AI:AI,匹配表1065!AJ:AJ),"绿标")</f>
        <v>绿标</v>
      </c>
      <c r="T6106" s="93" t="str" cm="1">
        <f t="array" ref="T6106:U6106">_xlfn.XLOOKUP(Q6106,匹配表1065!L:L,匹配表1065!M:N)</f>
        <v>眩晕</v>
      </c>
      <c r="U6106" s="94" t="str">
        <v>耳鼻喉科</v>
      </c>
      <c r="V6106" s="95" t="s">
        <v>100</v>
      </c>
      <c r="W6106" s="93">
        <f>_xlfn.XLOOKUP(M6106,匹配表1065!D:D,匹配表1065!F:F)*N6106</f>
        <v>12</v>
      </c>
    </row>
    <row r="6107" customHeight="1" spans="1:23">
      <c r="A6107" s="94" t="s">
        <v>877</v>
      </c>
      <c r="B6107" s="106">
        <v>46231</v>
      </c>
      <c r="C6107" s="91" t="str">
        <f t="shared" si="192"/>
        <v>7月第5周</v>
      </c>
      <c r="D6107" s="94" t="s">
        <v>943</v>
      </c>
      <c r="E6107" s="89" t="str">
        <f t="shared" si="193"/>
        <v>7月第5周--周2</v>
      </c>
      <c r="F6107" s="95" t="s">
        <v>27</v>
      </c>
      <c r="G6107" s="95" t="s">
        <v>136</v>
      </c>
      <c r="H6107" s="92" t="str">
        <f>_xlfn.XLOOKUP(O6107,匹配表1065!T:T,匹配表1065!W:W)</f>
        <v>青岛市</v>
      </c>
      <c r="I6107" s="89" t="str">
        <f>_xlfn.XLOOKUP(O6107,匹配表1065!T:T,匹配表1065!X:X)</f>
        <v>PME2032</v>
      </c>
      <c r="J6107" s="95" t="s">
        <v>143</v>
      </c>
      <c r="K6107" s="89" cm="1">
        <f ca="1" t="array" ref="K6107:L6107">_xlfn.XLOOKUP(J6107,匹配表1065!Y:Y,匹配表1065!AA:AB)</f>
        <v>31</v>
      </c>
      <c r="L6107" s="89" t="str">
        <v>3个月以上</v>
      </c>
      <c r="M6107" s="89" t="s">
        <v>55</v>
      </c>
      <c r="N6107" s="109">
        <v>1</v>
      </c>
      <c r="O6107" s="93" t="str">
        <f>_xlfn.XLOOKUP(P6107,匹配表1065!U:U,匹配表1065!T:T)</f>
        <v>HO00001482</v>
      </c>
      <c r="P6107" s="94" t="s">
        <v>146</v>
      </c>
      <c r="Q6107" s="95" t="s">
        <v>149</v>
      </c>
      <c r="R6107" s="89" t="str">
        <f>_xlfn.XLOOKUP(Q6107,匹配表1065!L:L,匹配表1065!O:O)</f>
        <v>B</v>
      </c>
      <c r="S6107" s="93" t="str">
        <f>IFERROR(_xlfn.XLOOKUP(Q6107,匹配表1065!AI:AI,匹配表1065!AJ:AJ),"绿标")</f>
        <v>红标</v>
      </c>
      <c r="T6107" s="93" t="str" cm="1">
        <f t="array" ref="T6107:U6107">_xlfn.XLOOKUP(Q6107,匹配表1065!L:L,匹配表1065!M:N)</f>
        <v>脑血管</v>
      </c>
      <c r="U6107" s="94" t="str">
        <v>神经内科</v>
      </c>
      <c r="V6107" s="95" t="s">
        <v>67</v>
      </c>
      <c r="W6107" s="93">
        <f>_xlfn.XLOOKUP(M6107,匹配表1065!D:D,匹配表1065!F:F)*N6107</f>
        <v>8</v>
      </c>
    </row>
    <row r="6108" customHeight="1" spans="1:23">
      <c r="A6108" s="94" t="s">
        <v>877</v>
      </c>
      <c r="B6108" s="106">
        <v>46231</v>
      </c>
      <c r="C6108" s="91" t="str">
        <f t="shared" si="192"/>
        <v>7月第5周</v>
      </c>
      <c r="D6108" s="94" t="s">
        <v>943</v>
      </c>
      <c r="E6108" s="89" t="str">
        <f t="shared" si="193"/>
        <v>7月第5周--周2</v>
      </c>
      <c r="F6108" s="95" t="s">
        <v>27</v>
      </c>
      <c r="G6108" s="95" t="s">
        <v>136</v>
      </c>
      <c r="H6108" s="92" t="str">
        <f>_xlfn.XLOOKUP(O6108,匹配表1065!T:T,匹配表1065!W:W)</f>
        <v>青岛市</v>
      </c>
      <c r="I6108" s="89" t="str">
        <f>_xlfn.XLOOKUP(O6108,匹配表1065!T:T,匹配表1065!X:X)</f>
        <v>PME2032</v>
      </c>
      <c r="J6108" s="95" t="s">
        <v>143</v>
      </c>
      <c r="K6108" s="89" cm="1">
        <f ca="1" t="array" ref="K6108:L6108">_xlfn.XLOOKUP(J6108,匹配表1065!Y:Y,匹配表1065!AA:AB)</f>
        <v>31</v>
      </c>
      <c r="L6108" s="89" t="str">
        <v>3个月以上</v>
      </c>
      <c r="M6108" s="89" t="s">
        <v>55</v>
      </c>
      <c r="N6108" s="109">
        <v>1</v>
      </c>
      <c r="O6108" s="93" t="str">
        <f>_xlfn.XLOOKUP(P6108,匹配表1065!U:U,匹配表1065!T:T)</f>
        <v>HO00001482</v>
      </c>
      <c r="P6108" s="94" t="s">
        <v>146</v>
      </c>
      <c r="Q6108" s="95" t="s">
        <v>249</v>
      </c>
      <c r="R6108" s="89" t="str">
        <f>_xlfn.XLOOKUP(Q6108,匹配表1065!L:L,匹配表1065!O:O)</f>
        <v>C</v>
      </c>
      <c r="S6108" s="93" t="str">
        <f>IFERROR(_xlfn.XLOOKUP(Q6108,匹配表1065!AI:AI,匹配表1065!AJ:AJ),"绿标")</f>
        <v>绿标</v>
      </c>
      <c r="T6108" s="93" t="str" cm="1">
        <f t="array" ref="T6108:U6108">_xlfn.XLOOKUP(Q6108,匹配表1065!L:L,匹配表1065!M:N)</f>
        <v>眩晕</v>
      </c>
      <c r="U6108" s="94" t="str">
        <v>耳鼻喉科</v>
      </c>
      <c r="V6108" s="95" t="s">
        <v>100</v>
      </c>
      <c r="W6108" s="93">
        <f>_xlfn.XLOOKUP(M6108,匹配表1065!D:D,匹配表1065!F:F)*N6108</f>
        <v>8</v>
      </c>
    </row>
    <row r="6109" customHeight="1" spans="1:23">
      <c r="A6109" s="94" t="s">
        <v>877</v>
      </c>
      <c r="B6109" s="106">
        <v>46231</v>
      </c>
      <c r="C6109" s="91" t="str">
        <f t="shared" si="192"/>
        <v>7月第5周</v>
      </c>
      <c r="D6109" s="94" t="s">
        <v>943</v>
      </c>
      <c r="E6109" s="89" t="str">
        <f t="shared" si="193"/>
        <v>7月第5周--周2</v>
      </c>
      <c r="F6109" s="95" t="s">
        <v>27</v>
      </c>
      <c r="G6109" s="95" t="s">
        <v>136</v>
      </c>
      <c r="H6109" s="92" t="str">
        <f>_xlfn.XLOOKUP(O6109,匹配表1065!T:T,匹配表1065!W:W)</f>
        <v>青岛市</v>
      </c>
      <c r="I6109" s="89" t="str">
        <f>_xlfn.XLOOKUP(O6109,匹配表1065!T:T,匹配表1065!X:X)</f>
        <v>PME2035</v>
      </c>
      <c r="J6109" s="95" t="s">
        <v>150</v>
      </c>
      <c r="K6109" s="89" cm="1">
        <f ca="1" t="array" ref="K6109:L6109">_xlfn.XLOOKUP(J6109,匹配表1065!Y:Y,匹配表1065!AA:AB)</f>
        <v>8</v>
      </c>
      <c r="L6109" s="89" t="str">
        <v>3个月以上</v>
      </c>
      <c r="M6109" s="89" t="s">
        <v>30</v>
      </c>
      <c r="N6109" s="109">
        <v>1</v>
      </c>
      <c r="O6109" s="93" t="str">
        <f>_xlfn.XLOOKUP(P6109,匹配表1065!U:U,匹配表1065!T:T)</f>
        <v>HO00001483</v>
      </c>
      <c r="P6109" s="94" t="s">
        <v>259</v>
      </c>
      <c r="Q6109" s="95" t="s">
        <v>340</v>
      </c>
      <c r="R6109" s="89" t="str">
        <f>_xlfn.XLOOKUP(Q6109,匹配表1065!L:L,匹配表1065!O:O)</f>
        <v>A</v>
      </c>
      <c r="S6109" s="93" t="str">
        <f>IFERROR(_xlfn.XLOOKUP(Q6109,匹配表1065!AI:AI,匹配表1065!AJ:AJ),"绿标")</f>
        <v>红标</v>
      </c>
      <c r="T6109" s="93" t="str" cm="1">
        <f t="array" ref="T6109:U6109">_xlfn.XLOOKUP(Q6109,匹配表1065!L:L,匹配表1065!M:N)</f>
        <v>头痛</v>
      </c>
      <c r="U6109" s="94" t="str">
        <v>神经内科</v>
      </c>
      <c r="V6109" s="95" t="s">
        <v>33</v>
      </c>
      <c r="W6109" s="93">
        <f>_xlfn.XLOOKUP(M6109,匹配表1065!D:D,匹配表1065!F:F)*N6109</f>
        <v>12</v>
      </c>
    </row>
    <row r="6110" customHeight="1" spans="1:23">
      <c r="A6110" s="94" t="s">
        <v>877</v>
      </c>
      <c r="B6110" s="106">
        <v>46231</v>
      </c>
      <c r="C6110" s="91" t="str">
        <f t="shared" si="192"/>
        <v>7月第5周</v>
      </c>
      <c r="D6110" s="94" t="s">
        <v>943</v>
      </c>
      <c r="E6110" s="89" t="str">
        <f t="shared" si="193"/>
        <v>7月第5周--周2</v>
      </c>
      <c r="F6110" s="95" t="s">
        <v>27</v>
      </c>
      <c r="G6110" s="95" t="s">
        <v>136</v>
      </c>
      <c r="H6110" s="92" t="str">
        <f>_xlfn.XLOOKUP(O6110,匹配表1065!T:T,匹配表1065!W:W)</f>
        <v>青岛市</v>
      </c>
      <c r="I6110" s="89" t="str">
        <f>_xlfn.XLOOKUP(O6110,匹配表1065!T:T,匹配表1065!X:X)</f>
        <v>PME2035</v>
      </c>
      <c r="J6110" s="95" t="s">
        <v>150</v>
      </c>
      <c r="K6110" s="89" cm="1">
        <f ca="1" t="array" ref="K6110:L6110">_xlfn.XLOOKUP(J6110,匹配表1065!Y:Y,匹配表1065!AA:AB)</f>
        <v>8</v>
      </c>
      <c r="L6110" s="89" t="str">
        <v>3个月以上</v>
      </c>
      <c r="M6110" s="89" t="s">
        <v>35</v>
      </c>
      <c r="N6110" s="109">
        <v>1</v>
      </c>
      <c r="O6110" s="93" t="str">
        <f>_xlfn.XLOOKUP(P6110,匹配表1065!U:U,匹配表1065!T:T)</f>
        <v>HO00001483</v>
      </c>
      <c r="P6110" s="94" t="s">
        <v>259</v>
      </c>
      <c r="Q6110" s="95" t="s">
        <v>437</v>
      </c>
      <c r="R6110" s="89" t="str">
        <f>_xlfn.XLOOKUP(Q6110,匹配表1065!L:L,匹配表1065!O:O)</f>
        <v>C</v>
      </c>
      <c r="S6110" s="93" t="str">
        <f>IFERROR(_xlfn.XLOOKUP(Q6110,匹配表1065!AI:AI,匹配表1065!AJ:AJ),"绿标")</f>
        <v>红标</v>
      </c>
      <c r="T6110" s="93" t="str" cm="1">
        <f t="array" ref="T6110:U6110">_xlfn.XLOOKUP(Q6110,匹配表1065!L:L,匹配表1065!M:N)</f>
        <v>眩晕</v>
      </c>
      <c r="U6110" s="94" t="str">
        <v>耳鼻喉科</v>
      </c>
      <c r="V6110" s="95" t="s">
        <v>100</v>
      </c>
      <c r="W6110" s="93">
        <f>_xlfn.XLOOKUP(M6110,匹配表1065!D:D,匹配表1065!F:F)*N6110</f>
        <v>4</v>
      </c>
    </row>
    <row r="6111" customHeight="1" spans="1:23">
      <c r="A6111" s="94" t="s">
        <v>877</v>
      </c>
      <c r="B6111" s="106">
        <v>46231</v>
      </c>
      <c r="C6111" s="91" t="str">
        <f t="shared" si="192"/>
        <v>7月第5周</v>
      </c>
      <c r="D6111" s="94" t="s">
        <v>943</v>
      </c>
      <c r="E6111" s="89" t="str">
        <f t="shared" si="193"/>
        <v>7月第5周--周2</v>
      </c>
      <c r="F6111" s="95" t="s">
        <v>27</v>
      </c>
      <c r="G6111" s="95" t="s">
        <v>136</v>
      </c>
      <c r="H6111" s="92" t="str">
        <f>_xlfn.XLOOKUP(O6111,匹配表1065!T:T,匹配表1065!W:W)</f>
        <v>青岛市</v>
      </c>
      <c r="I6111" s="89" t="str">
        <f>_xlfn.XLOOKUP(O6111,匹配表1065!T:T,匹配表1065!X:X)</f>
        <v>PME2035</v>
      </c>
      <c r="J6111" s="95" t="s">
        <v>150</v>
      </c>
      <c r="K6111" s="89" cm="1">
        <f ca="1" t="array" ref="K6111:L6111">_xlfn.XLOOKUP(J6111,匹配表1065!Y:Y,匹配表1065!AA:AB)</f>
        <v>8</v>
      </c>
      <c r="L6111" s="89" t="str">
        <v>3个月以上</v>
      </c>
      <c r="M6111" s="89" t="s">
        <v>55</v>
      </c>
      <c r="N6111" s="109">
        <v>1</v>
      </c>
      <c r="O6111" s="93" t="str">
        <f>_xlfn.XLOOKUP(P6111,匹配表1065!U:U,匹配表1065!T:T)</f>
        <v>HO00001477</v>
      </c>
      <c r="P6111" s="94" t="s">
        <v>153</v>
      </c>
      <c r="Q6111" s="95" t="s">
        <v>538</v>
      </c>
      <c r="R6111" s="89" t="str">
        <f>_xlfn.XLOOKUP(Q6111,匹配表1065!L:L,匹配表1065!O:O)</f>
        <v>C</v>
      </c>
      <c r="S6111" s="93" t="str">
        <f>IFERROR(_xlfn.XLOOKUP(Q6111,匹配表1065!AI:AI,匹配表1065!AJ:AJ),"绿标")</f>
        <v>红标</v>
      </c>
      <c r="T6111" s="93" t="str" cm="1">
        <f t="array" ref="T6111:U6111">_xlfn.XLOOKUP(Q6111,匹配表1065!L:L,匹配表1065!M:N)</f>
        <v>眩晕</v>
      </c>
      <c r="U6111" s="94" t="str">
        <v>耳鼻喉科</v>
      </c>
      <c r="V6111" s="95" t="s">
        <v>100</v>
      </c>
      <c r="W6111" s="93">
        <f>_xlfn.XLOOKUP(M6111,匹配表1065!D:D,匹配表1065!F:F)*N6111</f>
        <v>8</v>
      </c>
    </row>
    <row r="6112" customHeight="1" spans="1:23">
      <c r="A6112" s="94" t="s">
        <v>877</v>
      </c>
      <c r="B6112" s="106">
        <v>46231</v>
      </c>
      <c r="C6112" s="91" t="str">
        <f t="shared" si="192"/>
        <v>7月第5周</v>
      </c>
      <c r="D6112" s="94" t="s">
        <v>943</v>
      </c>
      <c r="E6112" s="89" t="str">
        <f t="shared" si="193"/>
        <v>7月第5周--周2</v>
      </c>
      <c r="F6112" s="95" t="s">
        <v>27</v>
      </c>
      <c r="G6112" s="95" t="s">
        <v>136</v>
      </c>
      <c r="H6112" s="92" t="str">
        <f>_xlfn.XLOOKUP(O6112,匹配表1065!T:T,匹配表1065!W:W)</f>
        <v>潍坊市</v>
      </c>
      <c r="I6112" s="89" t="str">
        <f>_xlfn.XLOOKUP(O6112,匹配表1065!T:T,匹配表1065!X:X)</f>
        <v>PME2036</v>
      </c>
      <c r="J6112" s="95" t="s">
        <v>161</v>
      </c>
      <c r="K6112" s="89" cm="1">
        <f ca="1" t="array" ref="K6112:L6112">_xlfn.XLOOKUP(J6112,匹配表1065!Y:Y,匹配表1065!AA:AB)</f>
        <v>1519</v>
      </c>
      <c r="L6112" s="89" t="str">
        <v>3个月以上</v>
      </c>
      <c r="M6112" s="89" t="s">
        <v>30</v>
      </c>
      <c r="N6112" s="109">
        <v>1</v>
      </c>
      <c r="O6112" s="93" t="str">
        <f>_xlfn.XLOOKUP(P6112,匹配表1065!U:U,匹配表1065!T:T)</f>
        <v>HO00001466</v>
      </c>
      <c r="P6112" s="94" t="s">
        <v>164</v>
      </c>
      <c r="Q6112" s="95" t="s">
        <v>165</v>
      </c>
      <c r="R6112" s="89" t="str">
        <f>_xlfn.XLOOKUP(Q6112,匹配表1065!L:L,匹配表1065!O:O)</f>
        <v>C</v>
      </c>
      <c r="S6112" s="93" t="str">
        <f>IFERROR(_xlfn.XLOOKUP(Q6112,匹配表1065!AI:AI,匹配表1065!AJ:AJ),"绿标")</f>
        <v>绿标</v>
      </c>
      <c r="T6112" s="93" t="str" cm="1">
        <f t="array" ref="T6112:U6112">_xlfn.XLOOKUP(Q6112,匹配表1065!L:L,匹配表1065!M:N)</f>
        <v>眩晕</v>
      </c>
      <c r="U6112" s="94" t="str">
        <v>神经内科</v>
      </c>
      <c r="V6112" s="95" t="s">
        <v>100</v>
      </c>
      <c r="W6112" s="93">
        <f>_xlfn.XLOOKUP(M6112,匹配表1065!D:D,匹配表1065!F:F)*N6112</f>
        <v>12</v>
      </c>
    </row>
    <row r="6113" customHeight="1" spans="1:23">
      <c r="A6113" s="94" t="s">
        <v>877</v>
      </c>
      <c r="B6113" s="106">
        <v>46231</v>
      </c>
      <c r="C6113" s="91" t="str">
        <f t="shared" si="192"/>
        <v>7月第5周</v>
      </c>
      <c r="D6113" s="94" t="s">
        <v>943</v>
      </c>
      <c r="E6113" s="89" t="str">
        <f t="shared" si="193"/>
        <v>7月第5周--周2</v>
      </c>
      <c r="F6113" s="95" t="s">
        <v>27</v>
      </c>
      <c r="G6113" s="95" t="s">
        <v>136</v>
      </c>
      <c r="H6113" s="92" t="str">
        <f>_xlfn.XLOOKUP(O6113,匹配表1065!T:T,匹配表1065!W:W)</f>
        <v>潍坊市</v>
      </c>
      <c r="I6113" s="89" t="str">
        <f>_xlfn.XLOOKUP(O6113,匹配表1065!T:T,匹配表1065!X:X)</f>
        <v>PME2036</v>
      </c>
      <c r="J6113" s="95" t="s">
        <v>161</v>
      </c>
      <c r="K6113" s="89" cm="1">
        <f ca="1" t="array" ref="K6113:L6113">_xlfn.XLOOKUP(J6113,匹配表1065!Y:Y,匹配表1065!AA:AB)</f>
        <v>1519</v>
      </c>
      <c r="L6113" s="89" t="str">
        <v>3个月以上</v>
      </c>
      <c r="M6113" s="89" t="s">
        <v>202</v>
      </c>
      <c r="N6113" s="109">
        <v>1</v>
      </c>
      <c r="O6113" s="93" t="str">
        <f>_xlfn.XLOOKUP(P6113,匹配表1065!U:U,匹配表1065!T:T)</f>
        <v>HO00001496</v>
      </c>
      <c r="P6113" s="94" t="s">
        <v>256</v>
      </c>
      <c r="Q6113" s="95" t="s">
        <v>258</v>
      </c>
      <c r="R6113" s="89" t="str">
        <f>_xlfn.XLOOKUP(Q6113,匹配表1065!L:L,匹配表1065!O:O)</f>
        <v>A</v>
      </c>
      <c r="S6113" s="93" t="str">
        <f>IFERROR(_xlfn.XLOOKUP(Q6113,匹配表1065!AI:AI,匹配表1065!AJ:AJ),"绿标")</f>
        <v>红标</v>
      </c>
      <c r="T6113" s="93" t="str" cm="1">
        <f t="array" ref="T6113:U6113">_xlfn.XLOOKUP(Q6113,匹配表1065!L:L,匹配表1065!M:N)</f>
        <v>头痛</v>
      </c>
      <c r="U6113" s="94" t="str">
        <v>神经内科</v>
      </c>
      <c r="V6113" s="95" t="s">
        <v>67</v>
      </c>
      <c r="W6113" s="93">
        <f>_xlfn.XLOOKUP(M6113,匹配表1065!D:D,匹配表1065!F:F)*N6113</f>
        <v>16</v>
      </c>
    </row>
    <row r="6114" customHeight="1" spans="1:23">
      <c r="A6114" s="94" t="s">
        <v>877</v>
      </c>
      <c r="B6114" s="106">
        <v>46231</v>
      </c>
      <c r="C6114" s="91" t="str">
        <f t="shared" si="192"/>
        <v>7月第5周</v>
      </c>
      <c r="D6114" s="94" t="s">
        <v>943</v>
      </c>
      <c r="E6114" s="89" t="str">
        <f t="shared" si="193"/>
        <v>7月第5周--周2</v>
      </c>
      <c r="F6114" s="95" t="s">
        <v>27</v>
      </c>
      <c r="G6114" s="95" t="s">
        <v>136</v>
      </c>
      <c r="H6114" s="92" t="str">
        <f>_xlfn.XLOOKUP(O6114,匹配表1065!T:T,匹配表1065!W:W)</f>
        <v>青岛市</v>
      </c>
      <c r="I6114" s="89" t="str">
        <f>_xlfn.XLOOKUP(O6114,匹配表1065!T:T,匹配表1065!X:X)</f>
        <v>PME2033</v>
      </c>
      <c r="J6114" s="95" t="s">
        <v>137</v>
      </c>
      <c r="K6114" s="89" cm="1">
        <f ca="1" t="array" ref="K6114:L6114">_xlfn.XLOOKUP(J6114,匹配表1065!Y:Y,匹配表1065!AA:AB)</f>
        <v>10</v>
      </c>
      <c r="L6114" s="89" t="str">
        <v>3个月以上</v>
      </c>
      <c r="M6114" s="89" t="s">
        <v>55</v>
      </c>
      <c r="N6114" s="109">
        <v>1</v>
      </c>
      <c r="O6114" s="93" t="str">
        <f>_xlfn.XLOOKUP(P6114,匹配表1065!U:U,匹配表1065!T:T)</f>
        <v>HO00273985</v>
      </c>
      <c r="P6114" s="94" t="s">
        <v>419</v>
      </c>
      <c r="Q6114" s="95" t="s">
        <v>570</v>
      </c>
      <c r="R6114" s="89" t="str">
        <f>_xlfn.XLOOKUP(Q6114,匹配表1065!L:L,匹配表1065!O:O)</f>
        <v>B</v>
      </c>
      <c r="S6114" s="93" t="str">
        <f>IFERROR(_xlfn.XLOOKUP(Q6114,匹配表1065!AI:AI,匹配表1065!AJ:AJ),"绿标")</f>
        <v>绿标</v>
      </c>
      <c r="T6114" s="93" t="str" cm="1">
        <f t="array" ref="T6114:U6114">_xlfn.XLOOKUP(Q6114,匹配表1065!L:L,匹配表1065!M:N)</f>
        <v>脑血管</v>
      </c>
      <c r="U6114" s="94" t="str">
        <v>神经内科</v>
      </c>
      <c r="V6114" s="95" t="s">
        <v>42</v>
      </c>
      <c r="W6114" s="93">
        <f>_xlfn.XLOOKUP(M6114,匹配表1065!D:D,匹配表1065!F:F)*N6114</f>
        <v>8</v>
      </c>
    </row>
    <row r="6115" customHeight="1" spans="1:23">
      <c r="A6115" s="94" t="s">
        <v>877</v>
      </c>
      <c r="B6115" s="106">
        <v>46231</v>
      </c>
      <c r="C6115" s="91" t="str">
        <f t="shared" si="192"/>
        <v>7月第5周</v>
      </c>
      <c r="D6115" s="94" t="s">
        <v>943</v>
      </c>
      <c r="E6115" s="89" t="str">
        <f t="shared" si="193"/>
        <v>7月第5周--周2</v>
      </c>
      <c r="F6115" s="95" t="s">
        <v>27</v>
      </c>
      <c r="G6115" s="95" t="s">
        <v>136</v>
      </c>
      <c r="H6115" s="92" t="str">
        <f>_xlfn.XLOOKUP(O6115,匹配表1065!T:T,匹配表1065!W:W)</f>
        <v>青岛市</v>
      </c>
      <c r="I6115" s="89" t="str">
        <f>_xlfn.XLOOKUP(O6115,匹配表1065!T:T,匹配表1065!X:X)</f>
        <v>PME2031</v>
      </c>
      <c r="J6115" s="95" t="s">
        <v>155</v>
      </c>
      <c r="K6115" s="89" cm="1">
        <f ca="1" t="array" ref="K6115:L6115">_xlfn.XLOOKUP(J6115,匹配表1065!Y:Y,匹配表1065!AA:AB)</f>
        <v>31</v>
      </c>
      <c r="L6115" s="89" t="str">
        <v>3个月以上</v>
      </c>
      <c r="M6115" s="89" t="s">
        <v>30</v>
      </c>
      <c r="N6115" s="109">
        <v>1</v>
      </c>
      <c r="O6115" s="93" t="str">
        <f>_xlfn.XLOOKUP(P6115,匹配表1065!U:U,匹配表1065!T:T)</f>
        <v>HO00072793</v>
      </c>
      <c r="P6115" s="94" t="s">
        <v>159</v>
      </c>
      <c r="Q6115" s="95" t="s">
        <v>160</v>
      </c>
      <c r="R6115" s="89" t="str">
        <f>_xlfn.XLOOKUP(Q6115,匹配表1065!L:L,匹配表1065!O:O)</f>
        <v>A</v>
      </c>
      <c r="S6115" s="93" t="str">
        <f>IFERROR(_xlfn.XLOOKUP(Q6115,匹配表1065!AI:AI,匹配表1065!AJ:AJ),"绿标")</f>
        <v>红标</v>
      </c>
      <c r="T6115" s="93" t="str" cm="1">
        <f t="array" ref="T6115:U6115">_xlfn.XLOOKUP(Q6115,匹配表1065!L:L,匹配表1065!M:N)</f>
        <v>头痛</v>
      </c>
      <c r="U6115" s="94" t="str">
        <v>神经内科</v>
      </c>
      <c r="V6115" s="95" t="s">
        <v>67</v>
      </c>
      <c r="W6115" s="93">
        <f>_xlfn.XLOOKUP(M6115,匹配表1065!D:D,匹配表1065!F:F)*N6115</f>
        <v>12</v>
      </c>
    </row>
    <row r="6116" customHeight="1" spans="1:23">
      <c r="A6116" s="94" t="s">
        <v>877</v>
      </c>
      <c r="B6116" s="106">
        <v>46231</v>
      </c>
      <c r="C6116" s="91" t="str">
        <f t="shared" si="192"/>
        <v>7月第5周</v>
      </c>
      <c r="D6116" s="94" t="s">
        <v>943</v>
      </c>
      <c r="E6116" s="89" t="str">
        <f t="shared" si="193"/>
        <v>7月第5周--周2</v>
      </c>
      <c r="F6116" s="95" t="s">
        <v>27</v>
      </c>
      <c r="G6116" s="95" t="s">
        <v>136</v>
      </c>
      <c r="H6116" s="92" t="str">
        <f>_xlfn.XLOOKUP(O6116,匹配表1065!T:T,匹配表1065!W:W)</f>
        <v>青岛市</v>
      </c>
      <c r="I6116" s="89" t="str">
        <f>_xlfn.XLOOKUP(O6116,匹配表1065!T:T,匹配表1065!X:X)</f>
        <v>PME2031</v>
      </c>
      <c r="J6116" s="95" t="s">
        <v>155</v>
      </c>
      <c r="K6116" s="89" cm="1">
        <f ca="1" t="array" ref="K6116:L6116">_xlfn.XLOOKUP(J6116,匹配表1065!Y:Y,匹配表1065!AA:AB)</f>
        <v>31</v>
      </c>
      <c r="L6116" s="89" t="str">
        <v>3个月以上</v>
      </c>
      <c r="M6116" s="89" t="s">
        <v>30</v>
      </c>
      <c r="N6116" s="109">
        <v>1</v>
      </c>
      <c r="O6116" s="93" t="str">
        <f>_xlfn.XLOOKUP(P6116,匹配表1065!U:U,匹配表1065!T:T)</f>
        <v>HO00072793</v>
      </c>
      <c r="P6116" s="94" t="s">
        <v>159</v>
      </c>
      <c r="Q6116" s="95" t="s">
        <v>339</v>
      </c>
      <c r="R6116" s="89" t="str">
        <f>_xlfn.XLOOKUP(Q6116,匹配表1065!L:L,匹配表1065!O:O)</f>
        <v>C</v>
      </c>
      <c r="S6116" s="93" t="str">
        <f>IFERROR(_xlfn.XLOOKUP(Q6116,匹配表1065!AI:AI,匹配表1065!AJ:AJ),"绿标")</f>
        <v>红标</v>
      </c>
      <c r="T6116" s="93" t="str" cm="1">
        <f t="array" ref="T6116:U6116">_xlfn.XLOOKUP(Q6116,匹配表1065!L:L,匹配表1065!M:N)</f>
        <v>眩晕</v>
      </c>
      <c r="U6116" s="94" t="str">
        <v>神经内科</v>
      </c>
      <c r="V6116" s="95" t="s">
        <v>42</v>
      </c>
      <c r="W6116" s="93">
        <f>_xlfn.XLOOKUP(M6116,匹配表1065!D:D,匹配表1065!F:F)*N6116</f>
        <v>12</v>
      </c>
    </row>
    <row r="6117" customHeight="1" spans="1:23">
      <c r="A6117" s="94" t="s">
        <v>877</v>
      </c>
      <c r="B6117" s="106">
        <v>46231</v>
      </c>
      <c r="C6117" s="91" t="str">
        <f t="shared" si="192"/>
        <v>7月第5周</v>
      </c>
      <c r="D6117" s="94" t="s">
        <v>943</v>
      </c>
      <c r="E6117" s="89" t="str">
        <f t="shared" si="193"/>
        <v>7月第5周--周2</v>
      </c>
      <c r="F6117" s="95" t="s">
        <v>27</v>
      </c>
      <c r="G6117" s="95" t="s">
        <v>136</v>
      </c>
      <c r="H6117" s="92" t="str">
        <f>_xlfn.XLOOKUP(O6117,匹配表1065!T:T,匹配表1065!W:W)</f>
        <v>青岛市</v>
      </c>
      <c r="I6117" s="89" t="str">
        <f>_xlfn.XLOOKUP(O6117,匹配表1065!T:T,匹配表1065!X:X)</f>
        <v>PME2031</v>
      </c>
      <c r="J6117" s="95" t="s">
        <v>155</v>
      </c>
      <c r="K6117" s="89" cm="1">
        <f ca="1" t="array" ref="K6117:L6117">_xlfn.XLOOKUP(J6117,匹配表1065!Y:Y,匹配表1065!AA:AB)</f>
        <v>31</v>
      </c>
      <c r="L6117" s="89" t="str">
        <v>3个月以上</v>
      </c>
      <c r="M6117" s="89" t="s">
        <v>35</v>
      </c>
      <c r="N6117" s="109">
        <v>1</v>
      </c>
      <c r="O6117" s="93" t="str">
        <f>_xlfn.XLOOKUP(P6117,匹配表1065!U:U,匹配表1065!T:T)</f>
        <v>HO00072793</v>
      </c>
      <c r="P6117" s="94" t="s">
        <v>159</v>
      </c>
      <c r="Q6117" s="95" t="s">
        <v>250</v>
      </c>
      <c r="R6117" s="89" t="str">
        <f>_xlfn.XLOOKUP(Q6117,匹配表1065!L:L,匹配表1065!O:O)</f>
        <v>A</v>
      </c>
      <c r="S6117" s="93" t="str">
        <f>IFERROR(_xlfn.XLOOKUP(Q6117,匹配表1065!AI:AI,匹配表1065!AJ:AJ),"绿标")</f>
        <v>绿标</v>
      </c>
      <c r="T6117" s="93" t="str" cm="1">
        <f t="array" ref="T6117:U6117">_xlfn.XLOOKUP(Q6117,匹配表1065!L:L,匹配表1065!M:N)</f>
        <v>头痛</v>
      </c>
      <c r="U6117" s="94" t="str">
        <v>神经内科</v>
      </c>
      <c r="V6117" s="95" t="s">
        <v>33</v>
      </c>
      <c r="W6117" s="93">
        <f>_xlfn.XLOOKUP(M6117,匹配表1065!D:D,匹配表1065!F:F)*N6117</f>
        <v>4</v>
      </c>
    </row>
    <row r="6118" customHeight="1" spans="1:23">
      <c r="A6118" s="94" t="s">
        <v>877</v>
      </c>
      <c r="B6118" s="106">
        <v>46231</v>
      </c>
      <c r="C6118" s="91" t="str">
        <f t="shared" si="192"/>
        <v>7月第5周</v>
      </c>
      <c r="D6118" s="94" t="s">
        <v>943</v>
      </c>
      <c r="E6118" s="89" t="str">
        <f t="shared" si="193"/>
        <v>7月第5周--周2</v>
      </c>
      <c r="F6118" s="95" t="s">
        <v>27</v>
      </c>
      <c r="G6118" s="95" t="s">
        <v>136</v>
      </c>
      <c r="H6118" s="92" t="str">
        <f>_xlfn.XLOOKUP(O6118,匹配表1065!T:T,匹配表1065!W:W)</f>
        <v>烟台市</v>
      </c>
      <c r="I6118" s="89" t="str">
        <f>_xlfn.XLOOKUP(O6118,匹配表1065!T:T,匹配表1065!X:X)</f>
        <v>PME2034</v>
      </c>
      <c r="J6118" s="95" t="s">
        <v>501</v>
      </c>
      <c r="K6118" s="89" cm="1">
        <f ca="1" t="array" ref="K6118:L6118">_xlfn.XLOOKUP(J6118,匹配表1065!Y:Y,匹配表1065!AA:AB)</f>
        <v>4</v>
      </c>
      <c r="L6118" s="89" t="str">
        <v>3个月以上</v>
      </c>
      <c r="M6118" s="89" t="s">
        <v>35</v>
      </c>
      <c r="N6118" s="109">
        <v>1</v>
      </c>
      <c r="O6118" s="93" t="str">
        <f>_xlfn.XLOOKUP(P6118,匹配表1065!U:U,匹配表1065!T:T)</f>
        <v>HO00024017</v>
      </c>
      <c r="P6118" s="94" t="s">
        <v>698</v>
      </c>
      <c r="Q6118" s="95" t="s">
        <v>699</v>
      </c>
      <c r="R6118" s="89" t="str">
        <f>_xlfn.XLOOKUP(Q6118,匹配表1065!L:L,匹配表1065!O:O)</f>
        <v>A</v>
      </c>
      <c r="S6118" s="93" t="str">
        <f>IFERROR(_xlfn.XLOOKUP(Q6118,匹配表1065!AI:AI,匹配表1065!AJ:AJ),"绿标")</f>
        <v>绿标</v>
      </c>
      <c r="T6118" s="93" t="str" cm="1">
        <f t="array" ref="T6118:U6118">_xlfn.XLOOKUP(Q6118,匹配表1065!L:L,匹配表1065!M:N)</f>
        <v>头痛</v>
      </c>
      <c r="U6118" s="94" t="str">
        <v>神经内科</v>
      </c>
      <c r="V6118" s="95" t="s">
        <v>58</v>
      </c>
      <c r="W6118" s="93">
        <f>_xlfn.XLOOKUP(M6118,匹配表1065!D:D,匹配表1065!F:F)*N6118</f>
        <v>4</v>
      </c>
    </row>
    <row r="6119" customHeight="1" spans="1:23">
      <c r="A6119" s="94" t="s">
        <v>877</v>
      </c>
      <c r="B6119" s="106">
        <v>46231</v>
      </c>
      <c r="C6119" s="91" t="str">
        <f t="shared" si="192"/>
        <v>7月第5周</v>
      </c>
      <c r="D6119" s="94" t="s">
        <v>943</v>
      </c>
      <c r="E6119" s="89" t="str">
        <f t="shared" si="193"/>
        <v>7月第5周--周2</v>
      </c>
      <c r="F6119" s="95" t="s">
        <v>27</v>
      </c>
      <c r="G6119" s="89" t="s">
        <v>63</v>
      </c>
      <c r="H6119" s="92" t="str">
        <f>_xlfn.XLOOKUP(O6119,匹配表1065!T:T,匹配表1065!W:W)</f>
        <v>南京市</v>
      </c>
      <c r="I6119" s="89" t="str">
        <f>_xlfn.XLOOKUP(O6119,匹配表1065!T:T,匹配表1065!X:X)</f>
        <v>PME2001</v>
      </c>
      <c r="J6119" s="95" t="s">
        <v>77</v>
      </c>
      <c r="K6119" s="89" cm="1">
        <f ca="1" t="array" ref="K6119:L6119">_xlfn.XLOOKUP(J6119,匹配表1065!Y:Y,匹配表1065!AA:AB)</f>
        <v>8</v>
      </c>
      <c r="L6119" s="89" t="str">
        <v>3个月以上</v>
      </c>
      <c r="M6119" s="89" t="s">
        <v>30</v>
      </c>
      <c r="N6119" s="109">
        <v>4</v>
      </c>
      <c r="O6119" s="93" t="str">
        <f>_xlfn.XLOOKUP(P6119,匹配表1065!U:U,匹配表1065!T:T)</f>
        <v>HO00000958</v>
      </c>
      <c r="P6119" s="94" t="s">
        <v>65</v>
      </c>
      <c r="Q6119" s="95" t="s">
        <v>216</v>
      </c>
      <c r="R6119" s="89" t="str">
        <f>_xlfn.XLOOKUP(Q6119,匹配表1065!L:L,匹配表1065!O:O)</f>
        <v>A</v>
      </c>
      <c r="S6119" s="93" t="str">
        <f>IFERROR(_xlfn.XLOOKUP(Q6119,匹配表1065!AI:AI,匹配表1065!AJ:AJ),"绿标")</f>
        <v>红标</v>
      </c>
      <c r="T6119" s="93" t="str" cm="1">
        <f t="array" ref="T6119:U6119">_xlfn.XLOOKUP(Q6119,匹配表1065!L:L,匹配表1065!M:N)</f>
        <v>头痛</v>
      </c>
      <c r="U6119" s="94" t="str">
        <v>神经内科</v>
      </c>
      <c r="V6119" s="95" t="s">
        <v>33</v>
      </c>
      <c r="W6119" s="93">
        <f>_xlfn.XLOOKUP(M6119,匹配表1065!D:D,匹配表1065!F:F)*N6119</f>
        <v>48</v>
      </c>
    </row>
    <row r="6120" customHeight="1" spans="1:23">
      <c r="A6120" s="94" t="s">
        <v>877</v>
      </c>
      <c r="B6120" s="106">
        <v>46231</v>
      </c>
      <c r="C6120" s="91" t="str">
        <f t="shared" si="192"/>
        <v>7月第5周</v>
      </c>
      <c r="D6120" s="94" t="s">
        <v>943</v>
      </c>
      <c r="E6120" s="89" t="str">
        <f t="shared" si="193"/>
        <v>7月第5周--周2</v>
      </c>
      <c r="F6120" s="95" t="s">
        <v>27</v>
      </c>
      <c r="G6120" s="89" t="s">
        <v>63</v>
      </c>
      <c r="H6120" s="92" t="str">
        <f>_xlfn.XLOOKUP(O6120,匹配表1065!T:T,匹配表1065!W:W)</f>
        <v>连云港市</v>
      </c>
      <c r="I6120" s="89" t="str">
        <f>_xlfn.XLOOKUP(O6120,匹配表1065!T:T,匹配表1065!X:X)</f>
        <v>PME2042</v>
      </c>
      <c r="J6120" s="95" t="s">
        <v>74</v>
      </c>
      <c r="K6120" s="89" cm="1">
        <f ca="1" t="array" ref="K6120:L6120">_xlfn.XLOOKUP(J6120,匹配表1065!Y:Y,匹配表1065!AA:AB)</f>
        <v>7</v>
      </c>
      <c r="L6120" s="89" t="str">
        <v>3个月以上</v>
      </c>
      <c r="M6120" s="89" t="s">
        <v>35</v>
      </c>
      <c r="N6120" s="109">
        <v>1</v>
      </c>
      <c r="O6120" s="93" t="str">
        <f>_xlfn.XLOOKUP(P6120,匹配表1065!U:U,匹配表1065!T:T)</f>
        <v>HO00001004</v>
      </c>
      <c r="P6120" s="94" t="s">
        <v>75</v>
      </c>
      <c r="Q6120" s="95" t="s">
        <v>744</v>
      </c>
      <c r="R6120" s="89" t="str">
        <f>_xlfn.XLOOKUP(Q6120,匹配表1065!L:L,匹配表1065!O:O)</f>
        <v>B</v>
      </c>
      <c r="S6120" s="93" t="str">
        <f>IFERROR(_xlfn.XLOOKUP(Q6120,匹配表1065!AI:AI,匹配表1065!AJ:AJ),"绿标")</f>
        <v>绿标</v>
      </c>
      <c r="T6120" s="93" t="str" cm="1">
        <f t="array" ref="T6120:U6120">_xlfn.XLOOKUP(Q6120,匹配表1065!L:L,匹配表1065!M:N)</f>
        <v>其他</v>
      </c>
      <c r="U6120" s="94" t="str">
        <v>神经内科</v>
      </c>
      <c r="V6120" s="95" t="s">
        <v>33</v>
      </c>
      <c r="W6120" s="93">
        <f>_xlfn.XLOOKUP(M6120,匹配表1065!D:D,匹配表1065!F:F)*N6120</f>
        <v>4</v>
      </c>
    </row>
    <row r="6121" customHeight="1" spans="1:23">
      <c r="A6121" s="94" t="s">
        <v>877</v>
      </c>
      <c r="B6121" s="106">
        <v>46231</v>
      </c>
      <c r="C6121" s="91" t="str">
        <f t="shared" si="192"/>
        <v>7月第5周</v>
      </c>
      <c r="D6121" s="94" t="s">
        <v>943</v>
      </c>
      <c r="E6121" s="89" t="str">
        <f t="shared" si="193"/>
        <v>7月第5周--周2</v>
      </c>
      <c r="F6121" s="95" t="s">
        <v>27</v>
      </c>
      <c r="G6121" s="89" t="s">
        <v>63</v>
      </c>
      <c r="H6121" s="92" t="str">
        <f>_xlfn.XLOOKUP(O6121,匹配表1065!T:T,匹配表1065!W:W)</f>
        <v>南京市</v>
      </c>
      <c r="I6121" s="89" t="str">
        <f>_xlfn.XLOOKUP(O6121,匹配表1065!T:T,匹配表1065!X:X)</f>
        <v>PME2001</v>
      </c>
      <c r="J6121" s="95" t="s">
        <v>64</v>
      </c>
      <c r="K6121" s="89" cm="1">
        <f ca="1" t="array" ref="K6121:L6121">_xlfn.XLOOKUP(J6121,匹配表1065!Y:Y,匹配表1065!AA:AB)</f>
        <v>31</v>
      </c>
      <c r="L6121" s="89" t="str">
        <v>3个月以上</v>
      </c>
      <c r="M6121" s="89" t="s">
        <v>30</v>
      </c>
      <c r="N6121" s="109">
        <v>3</v>
      </c>
      <c r="O6121" s="93" t="str">
        <f>_xlfn.XLOOKUP(P6121,匹配表1065!U:U,匹配表1065!T:T)</f>
        <v>HO00000958</v>
      </c>
      <c r="P6121" s="94" t="s">
        <v>65</v>
      </c>
      <c r="Q6121" s="95" t="s">
        <v>209</v>
      </c>
      <c r="R6121" s="89" t="str">
        <f>_xlfn.XLOOKUP(Q6121,匹配表1065!L:L,匹配表1065!O:O)</f>
        <v>C</v>
      </c>
      <c r="S6121" s="93" t="str">
        <f>IFERROR(_xlfn.XLOOKUP(Q6121,匹配表1065!AI:AI,匹配表1065!AJ:AJ),"绿标")</f>
        <v>红标</v>
      </c>
      <c r="T6121" s="93" t="str" cm="1">
        <f t="array" ref="T6121:U6121">_xlfn.XLOOKUP(Q6121,匹配表1065!L:L,匹配表1065!M:N)</f>
        <v>眩晕</v>
      </c>
      <c r="U6121" s="94" t="str">
        <v>耳鼻喉科</v>
      </c>
      <c r="V6121" s="95" t="s">
        <v>100</v>
      </c>
      <c r="W6121" s="93">
        <f>_xlfn.XLOOKUP(M6121,匹配表1065!D:D,匹配表1065!F:F)*N6121</f>
        <v>36</v>
      </c>
    </row>
    <row r="6122" customHeight="1" spans="1:23">
      <c r="A6122" s="94" t="s">
        <v>877</v>
      </c>
      <c r="B6122" s="106">
        <v>46231</v>
      </c>
      <c r="C6122" s="91" t="str">
        <f t="shared" si="192"/>
        <v>7月第5周</v>
      </c>
      <c r="D6122" s="94" t="s">
        <v>943</v>
      </c>
      <c r="E6122" s="89" t="str">
        <f t="shared" si="193"/>
        <v>7月第5周--周2</v>
      </c>
      <c r="F6122" s="95" t="s">
        <v>27</v>
      </c>
      <c r="G6122" s="89" t="s">
        <v>63</v>
      </c>
      <c r="H6122" s="92" t="str">
        <f>_xlfn.XLOOKUP(O6122,匹配表1065!T:T,匹配表1065!W:W)</f>
        <v>南京市</v>
      </c>
      <c r="I6122" s="89" t="str">
        <f>_xlfn.XLOOKUP(O6122,匹配表1065!T:T,匹配表1065!X:X)</f>
        <v>PME2001</v>
      </c>
      <c r="J6122" s="95" t="s">
        <v>64</v>
      </c>
      <c r="K6122" s="89" cm="1">
        <f ca="1" t="array" ref="K6122:L6122">_xlfn.XLOOKUP(J6122,匹配表1065!Y:Y,匹配表1065!AA:AB)</f>
        <v>31</v>
      </c>
      <c r="L6122" s="89" t="str">
        <v>3个月以上</v>
      </c>
      <c r="M6122" s="89" t="s">
        <v>35</v>
      </c>
      <c r="N6122" s="109">
        <v>1</v>
      </c>
      <c r="O6122" s="93" t="str">
        <f>_xlfn.XLOOKUP(P6122,匹配表1065!U:U,匹配表1065!T:T)</f>
        <v>HO00000958</v>
      </c>
      <c r="P6122" s="94" t="s">
        <v>65</v>
      </c>
      <c r="Q6122" s="95" t="s">
        <v>545</v>
      </c>
      <c r="R6122" s="89" t="str">
        <f>_xlfn.XLOOKUP(Q6122,匹配表1065!L:L,匹配表1065!O:O)</f>
        <v>B</v>
      </c>
      <c r="S6122" s="93" t="str">
        <f>IFERROR(_xlfn.XLOOKUP(Q6122,匹配表1065!AI:AI,匹配表1065!AJ:AJ),"绿标")</f>
        <v>绿标</v>
      </c>
      <c r="T6122" s="93" t="str" cm="1">
        <f t="array" ref="T6122:U6122">_xlfn.XLOOKUP(Q6122,匹配表1065!L:L,匹配表1065!M:N)</f>
        <v>脑血管</v>
      </c>
      <c r="U6122" s="94" t="str">
        <v>神经内科</v>
      </c>
      <c r="V6122" s="95" t="s">
        <v>33</v>
      </c>
      <c r="W6122" s="93">
        <f>_xlfn.XLOOKUP(M6122,匹配表1065!D:D,匹配表1065!F:F)*N6122</f>
        <v>4</v>
      </c>
    </row>
    <row r="6123" customHeight="1" spans="1:23">
      <c r="A6123" s="94" t="s">
        <v>877</v>
      </c>
      <c r="B6123" s="106">
        <v>46231</v>
      </c>
      <c r="C6123" s="91" t="str">
        <f t="shared" si="192"/>
        <v>7月第5周</v>
      </c>
      <c r="D6123" s="94" t="s">
        <v>943</v>
      </c>
      <c r="E6123" s="89" t="str">
        <f t="shared" si="193"/>
        <v>7月第5周--周2</v>
      </c>
      <c r="F6123" s="95" t="s">
        <v>27</v>
      </c>
      <c r="G6123" s="89" t="s">
        <v>63</v>
      </c>
      <c r="H6123" s="92" t="str">
        <f>_xlfn.XLOOKUP(O6123,匹配表1065!T:T,匹配表1065!W:W)</f>
        <v>徐州市</v>
      </c>
      <c r="I6123" s="89" t="str">
        <f>_xlfn.XLOOKUP(O6123,匹配表1065!T:T,匹配表1065!X:X)</f>
        <v>PME2008</v>
      </c>
      <c r="J6123" s="95" t="s">
        <v>81</v>
      </c>
      <c r="K6123" s="89" cm="1">
        <f ca="1" t="array" ref="K6123:L6123">_xlfn.XLOOKUP(J6123,匹配表1065!Y:Y,匹配表1065!AA:AB)</f>
        <v>19</v>
      </c>
      <c r="L6123" s="89" t="str">
        <v>3个月以上</v>
      </c>
      <c r="M6123" s="89" t="s">
        <v>30</v>
      </c>
      <c r="N6123" s="109">
        <v>1</v>
      </c>
      <c r="O6123" s="93" t="str">
        <f>_xlfn.XLOOKUP(P6123,匹配表1065!U:U,匹配表1065!T:T)</f>
        <v>HO00001134</v>
      </c>
      <c r="P6123" s="94" t="s">
        <v>82</v>
      </c>
      <c r="Q6123" s="95" t="s">
        <v>280</v>
      </c>
      <c r="R6123" s="89" t="str">
        <f>_xlfn.XLOOKUP(Q6123,匹配表1065!L:L,匹配表1065!O:O)</f>
        <v>D</v>
      </c>
      <c r="S6123" s="93" t="str">
        <f>IFERROR(_xlfn.XLOOKUP(Q6123,匹配表1065!AI:AI,匹配表1065!AJ:AJ),"绿标")</f>
        <v>红标</v>
      </c>
      <c r="T6123" s="93" t="str" cm="1">
        <f t="array" ref="T6123:U6123">_xlfn.XLOOKUP(Q6123,匹配表1065!L:L,匹配表1065!M:N)</f>
        <v>疼痛</v>
      </c>
      <c r="U6123" s="94" t="str">
        <v>疼痛科</v>
      </c>
      <c r="V6123" s="95" t="s">
        <v>42</v>
      </c>
      <c r="W6123" s="93">
        <f>_xlfn.XLOOKUP(M6123,匹配表1065!D:D,匹配表1065!F:F)*N6123</f>
        <v>12</v>
      </c>
    </row>
    <row r="6124" customHeight="1" spans="1:23">
      <c r="A6124" s="94" t="s">
        <v>877</v>
      </c>
      <c r="B6124" s="106">
        <v>46231</v>
      </c>
      <c r="C6124" s="91" t="str">
        <f t="shared" si="192"/>
        <v>7月第5周</v>
      </c>
      <c r="D6124" s="94" t="s">
        <v>943</v>
      </c>
      <c r="E6124" s="89" t="str">
        <f t="shared" si="193"/>
        <v>7月第5周--周2</v>
      </c>
      <c r="F6124" s="95" t="s">
        <v>27</v>
      </c>
      <c r="G6124" s="89" t="s">
        <v>63</v>
      </c>
      <c r="H6124" s="92" t="str">
        <f>_xlfn.XLOOKUP(O6124,匹配表1065!T:T,匹配表1065!W:W)</f>
        <v>徐州市</v>
      </c>
      <c r="I6124" s="89" t="str">
        <f>_xlfn.XLOOKUP(O6124,匹配表1065!T:T,匹配表1065!X:X)</f>
        <v>PME2008</v>
      </c>
      <c r="J6124" s="95" t="s">
        <v>81</v>
      </c>
      <c r="K6124" s="89" cm="1">
        <f ca="1" t="array" ref="K6124:L6124">_xlfn.XLOOKUP(J6124,匹配表1065!Y:Y,匹配表1065!AA:AB)</f>
        <v>19</v>
      </c>
      <c r="L6124" s="89" t="str">
        <v>3个月以上</v>
      </c>
      <c r="M6124" s="89" t="s">
        <v>30</v>
      </c>
      <c r="N6124" s="109">
        <v>1</v>
      </c>
      <c r="O6124" s="93" t="str">
        <f>_xlfn.XLOOKUP(P6124,匹配表1065!U:U,匹配表1065!T:T)</f>
        <v>HO00000989</v>
      </c>
      <c r="P6124" s="94" t="s">
        <v>214</v>
      </c>
      <c r="Q6124" s="95" t="s">
        <v>215</v>
      </c>
      <c r="R6124" s="89" t="str">
        <f>_xlfn.XLOOKUP(Q6124,匹配表1065!L:L,匹配表1065!O:O)</f>
        <v>A</v>
      </c>
      <c r="S6124" s="93" t="str">
        <f>IFERROR(_xlfn.XLOOKUP(Q6124,匹配表1065!AI:AI,匹配表1065!AJ:AJ),"绿标")</f>
        <v>红标</v>
      </c>
      <c r="T6124" s="93" t="str" cm="1">
        <f t="array" ref="T6124:U6124">_xlfn.XLOOKUP(Q6124,匹配表1065!L:L,匹配表1065!M:N)</f>
        <v>头痛</v>
      </c>
      <c r="U6124" s="94" t="str">
        <v>神经内科</v>
      </c>
      <c r="V6124" s="95" t="s">
        <v>58</v>
      </c>
      <c r="W6124" s="93">
        <f>_xlfn.XLOOKUP(M6124,匹配表1065!D:D,匹配表1065!F:F)*N6124</f>
        <v>12</v>
      </c>
    </row>
    <row r="6125" customHeight="1" spans="1:23">
      <c r="A6125" s="94" t="s">
        <v>877</v>
      </c>
      <c r="B6125" s="106">
        <v>46231</v>
      </c>
      <c r="C6125" s="91" t="str">
        <f t="shared" si="192"/>
        <v>7月第5周</v>
      </c>
      <c r="D6125" s="94" t="s">
        <v>943</v>
      </c>
      <c r="E6125" s="89" t="str">
        <f t="shared" si="193"/>
        <v>7月第5周--周2</v>
      </c>
      <c r="F6125" s="95" t="s">
        <v>27</v>
      </c>
      <c r="G6125" s="89" t="s">
        <v>63</v>
      </c>
      <c r="H6125" s="92" t="str">
        <f>_xlfn.XLOOKUP(O6125,匹配表1065!T:T,匹配表1065!W:W)</f>
        <v>徐州市</v>
      </c>
      <c r="I6125" s="89" t="str">
        <f>_xlfn.XLOOKUP(O6125,匹配表1065!T:T,匹配表1065!X:X)</f>
        <v>PME2008</v>
      </c>
      <c r="J6125" s="95" t="s">
        <v>81</v>
      </c>
      <c r="K6125" s="89" cm="1">
        <f ca="1" t="array" ref="K6125:L6125">_xlfn.XLOOKUP(J6125,匹配表1065!Y:Y,匹配表1065!AA:AB)</f>
        <v>19</v>
      </c>
      <c r="L6125" s="89" t="str">
        <v>3个月以上</v>
      </c>
      <c r="M6125" s="89" t="s">
        <v>55</v>
      </c>
      <c r="N6125" s="109">
        <v>1</v>
      </c>
      <c r="O6125" s="93" t="str">
        <f>_xlfn.XLOOKUP(P6125,匹配表1065!U:U,匹配表1065!T:T)</f>
        <v>HO00000989</v>
      </c>
      <c r="P6125" s="94" t="s">
        <v>214</v>
      </c>
      <c r="Q6125" s="95" t="s">
        <v>832</v>
      </c>
      <c r="R6125" s="89" t="str">
        <f>_xlfn.XLOOKUP(Q6125,匹配表1065!L:L,匹配表1065!O:O)</f>
        <v>A</v>
      </c>
      <c r="S6125" s="93" t="str">
        <f>IFERROR(_xlfn.XLOOKUP(Q6125,匹配表1065!AI:AI,匹配表1065!AJ:AJ),"绿标")</f>
        <v>绿标</v>
      </c>
      <c r="T6125" s="93" t="str" cm="1">
        <f t="array" ref="T6125:U6125">_xlfn.XLOOKUP(Q6125,匹配表1065!L:L,匹配表1065!M:N)</f>
        <v>头痛</v>
      </c>
      <c r="U6125" s="94" t="str">
        <v>神经内科</v>
      </c>
      <c r="V6125" s="95" t="s">
        <v>100</v>
      </c>
      <c r="W6125" s="93">
        <f>_xlfn.XLOOKUP(M6125,匹配表1065!D:D,匹配表1065!F:F)*N6125</f>
        <v>8</v>
      </c>
    </row>
    <row r="6126" customHeight="1" spans="1:23">
      <c r="A6126" s="94" t="s">
        <v>877</v>
      </c>
      <c r="B6126" s="106">
        <v>46231</v>
      </c>
      <c r="C6126" s="91" t="str">
        <f t="shared" si="192"/>
        <v>7月第5周</v>
      </c>
      <c r="D6126" s="94" t="s">
        <v>943</v>
      </c>
      <c r="E6126" s="89" t="str">
        <f t="shared" si="193"/>
        <v>7月第5周--周2</v>
      </c>
      <c r="F6126" s="95" t="s">
        <v>27</v>
      </c>
      <c r="G6126" s="89" t="s">
        <v>63</v>
      </c>
      <c r="H6126" s="92" t="e">
        <f>_xlfn.XLOOKUP(O6126,匹配表1065!T:T,匹配表1065!W:W)</f>
        <v>#N/A</v>
      </c>
      <c r="I6126" s="89" t="e">
        <f>_xlfn.XLOOKUP(O6126,匹配表1065!T:T,匹配表1065!X:X)</f>
        <v>#N/A</v>
      </c>
      <c r="J6126" s="95" t="s">
        <v>71</v>
      </c>
      <c r="K6126" s="89" cm="1">
        <f ca="1" t="array" ref="K6126:L6126">_xlfn.XLOOKUP(J6126,匹配表1065!Y:Y,匹配表1065!AA:AB)</f>
        <v>5</v>
      </c>
      <c r="L6126" s="89" t="str">
        <v>3个月以上</v>
      </c>
      <c r="M6126" s="89" t="s">
        <v>35</v>
      </c>
      <c r="N6126" s="109">
        <v>1</v>
      </c>
      <c r="O6126" s="93" t="e">
        <f>_xlfn.XLOOKUP(P6126,匹配表1065!U:U,匹配表1065!T:T)</f>
        <v>#N/A</v>
      </c>
      <c r="P6126" s="94" t="s">
        <v>921</v>
      </c>
      <c r="Q6126" s="95" t="s">
        <v>922</v>
      </c>
      <c r="R6126" s="89" t="str">
        <f>_xlfn.XLOOKUP(Q6126,匹配表1065!L:L,匹配表1065!O:O)</f>
        <v>A</v>
      </c>
      <c r="S6126" s="93" t="str">
        <f>IFERROR(_xlfn.XLOOKUP(Q6126,匹配表1065!AI:AI,匹配表1065!AJ:AJ),"绿标")</f>
        <v>绿标</v>
      </c>
      <c r="T6126" s="93" t="str" cm="1">
        <f t="array" ref="T6126:U6126">_xlfn.XLOOKUP(Q6126,匹配表1065!L:L,匹配表1065!M:N)</f>
        <v>头痛</v>
      </c>
      <c r="U6126" s="94" t="str">
        <v>神经内科</v>
      </c>
      <c r="V6126" s="95" t="s">
        <v>67</v>
      </c>
      <c r="W6126" s="93">
        <f>_xlfn.XLOOKUP(M6126,匹配表1065!D:D,匹配表1065!F:F)*N6126</f>
        <v>4</v>
      </c>
    </row>
    <row r="6127" customHeight="1" spans="1:23">
      <c r="A6127" s="94" t="s">
        <v>877</v>
      </c>
      <c r="B6127" s="106">
        <v>46231</v>
      </c>
      <c r="C6127" s="91" t="str">
        <f t="shared" si="192"/>
        <v>7月第5周</v>
      </c>
      <c r="D6127" s="94" t="s">
        <v>943</v>
      </c>
      <c r="E6127" s="89" t="str">
        <f t="shared" si="193"/>
        <v>7月第5周--周2</v>
      </c>
      <c r="F6127" s="95" t="s">
        <v>27</v>
      </c>
      <c r="G6127" s="89" t="s">
        <v>63</v>
      </c>
      <c r="H6127" s="92" t="str">
        <f>_xlfn.XLOOKUP(O6127,匹配表1065!T:T,匹配表1065!W:W)</f>
        <v>南京市</v>
      </c>
      <c r="I6127" s="89" t="str">
        <f>_xlfn.XLOOKUP(O6127,匹配表1065!T:T,匹配表1065!X:X)</f>
        <v>PME2002</v>
      </c>
      <c r="J6127" s="95" t="s">
        <v>410</v>
      </c>
      <c r="K6127" s="89" cm="1">
        <f ca="1" t="array" ref="K6127:L6127">_xlfn.XLOOKUP(J6127,匹配表1065!Y:Y,匹配表1065!AA:AB)</f>
        <v>1</v>
      </c>
      <c r="L6127" s="89" t="str">
        <v>3个月以内</v>
      </c>
      <c r="M6127" s="89" t="s">
        <v>55</v>
      </c>
      <c r="N6127" s="109">
        <v>2</v>
      </c>
      <c r="O6127" s="93" t="str">
        <f>_xlfn.XLOOKUP(P6127,匹配表1065!U:U,匹配表1065!T:T)</f>
        <v>HO00000964</v>
      </c>
      <c r="P6127" s="94" t="s">
        <v>90</v>
      </c>
      <c r="Q6127" s="95" t="s">
        <v>333</v>
      </c>
      <c r="R6127" s="89" t="str">
        <f>_xlfn.XLOOKUP(Q6127,匹配表1065!L:L,匹配表1065!O:O)</f>
        <v>A</v>
      </c>
      <c r="S6127" s="93" t="str">
        <f>IFERROR(_xlfn.XLOOKUP(Q6127,匹配表1065!AI:AI,匹配表1065!AJ:AJ),"绿标")</f>
        <v>红标</v>
      </c>
      <c r="T6127" s="93" t="str" cm="1">
        <f t="array" ref="T6127:U6127">_xlfn.XLOOKUP(Q6127,匹配表1065!L:L,匹配表1065!M:N)</f>
        <v>头痛</v>
      </c>
      <c r="U6127" s="94" t="str">
        <v>神经内科</v>
      </c>
      <c r="V6127" s="95" t="s">
        <v>100</v>
      </c>
      <c r="W6127" s="93">
        <f>_xlfn.XLOOKUP(M6127,匹配表1065!D:D,匹配表1065!F:F)*N6127</f>
        <v>16</v>
      </c>
    </row>
    <row r="6128" customHeight="1" spans="1:23">
      <c r="A6128" s="94" t="s">
        <v>877</v>
      </c>
      <c r="B6128" s="106">
        <v>46231</v>
      </c>
      <c r="C6128" s="91" t="str">
        <f t="shared" si="192"/>
        <v>7月第5周</v>
      </c>
      <c r="D6128" s="94" t="s">
        <v>943</v>
      </c>
      <c r="E6128" s="89" t="str">
        <f t="shared" si="193"/>
        <v>7月第5周--周2</v>
      </c>
      <c r="F6128" s="95" t="s">
        <v>27</v>
      </c>
      <c r="G6128" s="89" t="s">
        <v>63</v>
      </c>
      <c r="H6128" s="92" t="str">
        <f>_xlfn.XLOOKUP(O6128,匹配表1065!T:T,匹配表1065!W:W)</f>
        <v>南京市</v>
      </c>
      <c r="I6128" s="89" t="str">
        <f>_xlfn.XLOOKUP(O6128,匹配表1065!T:T,匹配表1065!X:X)</f>
        <v>PME2002</v>
      </c>
      <c r="J6128" s="95" t="s">
        <v>84</v>
      </c>
      <c r="K6128" s="89" cm="1">
        <f ca="1" t="array" ref="K6128:L6128">_xlfn.XLOOKUP(J6128,匹配表1065!Y:Y,匹配表1065!AA:AB)</f>
        <v>31</v>
      </c>
      <c r="L6128" s="89" t="str">
        <v>3个月以上</v>
      </c>
      <c r="M6128" s="89" t="s">
        <v>30</v>
      </c>
      <c r="N6128" s="109">
        <v>4</v>
      </c>
      <c r="O6128" s="93" t="str">
        <f>_xlfn.XLOOKUP(P6128,匹配表1065!U:U,匹配表1065!T:T)</f>
        <v>HO00000964</v>
      </c>
      <c r="P6128" s="94" t="s">
        <v>90</v>
      </c>
      <c r="Q6128" s="95" t="s">
        <v>281</v>
      </c>
      <c r="R6128" s="89" t="str">
        <f>_xlfn.XLOOKUP(Q6128,匹配表1065!L:L,匹配表1065!O:O)</f>
        <v>A</v>
      </c>
      <c r="S6128" s="93" t="str">
        <f>IFERROR(_xlfn.XLOOKUP(Q6128,匹配表1065!AI:AI,匹配表1065!AJ:AJ),"绿标")</f>
        <v>红标</v>
      </c>
      <c r="T6128" s="93" t="str" cm="1">
        <f t="array" ref="T6128:U6128">_xlfn.XLOOKUP(Q6128,匹配表1065!L:L,匹配表1065!M:N)</f>
        <v>头痛</v>
      </c>
      <c r="U6128" s="94" t="str">
        <v>神经内科</v>
      </c>
      <c r="V6128" s="95" t="s">
        <v>100</v>
      </c>
      <c r="W6128" s="93">
        <f>_xlfn.XLOOKUP(M6128,匹配表1065!D:D,匹配表1065!F:F)*N6128</f>
        <v>48</v>
      </c>
    </row>
    <row r="6129" customHeight="1" spans="1:23">
      <c r="A6129" s="94" t="s">
        <v>877</v>
      </c>
      <c r="B6129" s="106">
        <v>46231</v>
      </c>
      <c r="C6129" s="91" t="str">
        <f t="shared" si="192"/>
        <v>7月第5周</v>
      </c>
      <c r="D6129" s="94" t="s">
        <v>943</v>
      </c>
      <c r="E6129" s="89" t="str">
        <f t="shared" si="193"/>
        <v>7月第5周--周2</v>
      </c>
      <c r="F6129" s="95" t="s">
        <v>27</v>
      </c>
      <c r="G6129" s="89" t="s">
        <v>63</v>
      </c>
      <c r="H6129" s="92" t="str">
        <f>_xlfn.XLOOKUP(O6129,匹配表1065!T:T,匹配表1065!W:W)</f>
        <v>南京市</v>
      </c>
      <c r="I6129" s="89" t="str">
        <f>_xlfn.XLOOKUP(O6129,匹配表1065!T:T,匹配表1065!X:X)</f>
        <v>PME2002</v>
      </c>
      <c r="J6129" s="95" t="s">
        <v>84</v>
      </c>
      <c r="K6129" s="89" cm="1">
        <f ca="1" t="array" ref="K6129:L6129">_xlfn.XLOOKUP(J6129,匹配表1065!Y:Y,匹配表1065!AA:AB)</f>
        <v>31</v>
      </c>
      <c r="L6129" s="89" t="str">
        <v>3个月以上</v>
      </c>
      <c r="M6129" s="89" t="s">
        <v>35</v>
      </c>
      <c r="N6129" s="109">
        <v>1</v>
      </c>
      <c r="O6129" s="93" t="str">
        <f>_xlfn.XLOOKUP(P6129,匹配表1065!U:U,匹配表1065!T:T)</f>
        <v>HO00111156</v>
      </c>
      <c r="P6129" s="94" t="s">
        <v>85</v>
      </c>
      <c r="Q6129" s="95" t="s">
        <v>335</v>
      </c>
      <c r="R6129" s="89" t="str">
        <f>_xlfn.XLOOKUP(Q6129,匹配表1065!L:L,匹配表1065!O:O)</f>
        <v>B</v>
      </c>
      <c r="S6129" s="93" t="str">
        <f>IFERROR(_xlfn.XLOOKUP(Q6129,匹配表1065!AI:AI,匹配表1065!AJ:AJ),"绿标")</f>
        <v>绿标</v>
      </c>
      <c r="T6129" s="93" t="str" cm="1">
        <f t="array" ref="T6129:U6129">_xlfn.XLOOKUP(Q6129,匹配表1065!L:L,匹配表1065!M:N)</f>
        <v>脑血管</v>
      </c>
      <c r="U6129" s="94" t="str">
        <v>神经内科</v>
      </c>
      <c r="V6129" s="95" t="s">
        <v>58</v>
      </c>
      <c r="W6129" s="93">
        <f>_xlfn.XLOOKUP(M6129,匹配表1065!D:D,匹配表1065!F:F)*N6129</f>
        <v>4</v>
      </c>
    </row>
    <row r="6130" customHeight="1" spans="1:23">
      <c r="A6130" s="94" t="s">
        <v>877</v>
      </c>
      <c r="B6130" s="106">
        <v>46231</v>
      </c>
      <c r="C6130" s="91" t="str">
        <f t="shared" si="192"/>
        <v>7月第5周</v>
      </c>
      <c r="D6130" s="94" t="s">
        <v>943</v>
      </c>
      <c r="E6130" s="89" t="str">
        <f t="shared" si="193"/>
        <v>7月第5周--周2</v>
      </c>
      <c r="F6130" s="95" t="s">
        <v>27</v>
      </c>
      <c r="G6130" s="89" t="s">
        <v>63</v>
      </c>
      <c r="H6130" s="92" t="str">
        <f>_xlfn.XLOOKUP(O6130,匹配表1065!T:T,匹配表1065!W:W)</f>
        <v>南京市</v>
      </c>
      <c r="I6130" s="89" t="str">
        <f>_xlfn.XLOOKUP(O6130,匹配表1065!T:T,匹配表1065!X:X)</f>
        <v>PME2002</v>
      </c>
      <c r="J6130" s="95" t="s">
        <v>410</v>
      </c>
      <c r="K6130" s="89" cm="1">
        <f ca="1" t="array" ref="K6130:L6130">_xlfn.XLOOKUP(J6130,匹配表1065!Y:Y,匹配表1065!AA:AB)</f>
        <v>1</v>
      </c>
      <c r="L6130" s="89" t="str">
        <v>3个月以内</v>
      </c>
      <c r="M6130" s="89" t="s">
        <v>35</v>
      </c>
      <c r="N6130" s="109">
        <v>2</v>
      </c>
      <c r="O6130" s="93" t="str">
        <f>_xlfn.XLOOKUP(P6130,匹配表1065!U:U,匹配表1065!T:T)</f>
        <v>HO00000964</v>
      </c>
      <c r="P6130" s="94" t="s">
        <v>90</v>
      </c>
      <c r="Q6130" s="95" t="s">
        <v>213</v>
      </c>
      <c r="R6130" s="89" t="str">
        <f>_xlfn.XLOOKUP(Q6130,匹配表1065!L:L,匹配表1065!O:O)</f>
        <v>A</v>
      </c>
      <c r="S6130" s="93" t="str">
        <f>IFERROR(_xlfn.XLOOKUP(Q6130,匹配表1065!AI:AI,匹配表1065!AJ:AJ),"绿标")</f>
        <v>红标</v>
      </c>
      <c r="T6130" s="93" t="str" cm="1">
        <f t="array" ref="T6130:U6130">_xlfn.XLOOKUP(Q6130,匹配表1065!L:L,匹配表1065!M:N)</f>
        <v>头痛</v>
      </c>
      <c r="U6130" s="94" t="str">
        <v>神经内科</v>
      </c>
      <c r="V6130" s="95" t="s">
        <v>33</v>
      </c>
      <c r="W6130" s="93">
        <f>_xlfn.XLOOKUP(M6130,匹配表1065!D:D,匹配表1065!F:F)*N6130</f>
        <v>8</v>
      </c>
    </row>
    <row r="6131" customHeight="1" spans="1:23">
      <c r="A6131" s="94" t="s">
        <v>877</v>
      </c>
      <c r="B6131" s="106">
        <v>46231</v>
      </c>
      <c r="C6131" s="91" t="str">
        <f t="shared" si="192"/>
        <v>7月第5周</v>
      </c>
      <c r="D6131" s="94" t="s">
        <v>943</v>
      </c>
      <c r="E6131" s="89" t="str">
        <f t="shared" si="193"/>
        <v>7月第5周--周2</v>
      </c>
      <c r="F6131" s="95" t="s">
        <v>27</v>
      </c>
      <c r="G6131" s="95" t="s">
        <v>28</v>
      </c>
      <c r="H6131" s="92" t="str">
        <f>_xlfn.XLOOKUP(O6131,匹配表1065!T:T,匹配表1065!W:W)</f>
        <v>南京市</v>
      </c>
      <c r="I6131" s="89" t="str">
        <f>_xlfn.XLOOKUP(O6131,匹配表1065!T:T,匹配表1065!X:X)</f>
        <v>PME2006</v>
      </c>
      <c r="J6131" s="95" t="s">
        <v>29</v>
      </c>
      <c r="K6131" s="89" cm="1">
        <f ca="1" t="array" ref="K6131:L6131">_xlfn.XLOOKUP(J6131,匹配表1065!Y:Y,匹配表1065!AA:AB)</f>
        <v>15</v>
      </c>
      <c r="L6131" s="89" t="str">
        <v>3个月以上</v>
      </c>
      <c r="M6131" s="89" t="s">
        <v>30</v>
      </c>
      <c r="N6131" s="109">
        <v>1</v>
      </c>
      <c r="O6131" s="93" t="str">
        <f>_xlfn.XLOOKUP(P6131,匹配表1065!U:U,匹配表1065!T:T)</f>
        <v>HO00000965</v>
      </c>
      <c r="P6131" s="94" t="s">
        <v>31</v>
      </c>
      <c r="Q6131" s="95" t="s">
        <v>32</v>
      </c>
      <c r="R6131" s="89" t="str">
        <f>_xlfn.XLOOKUP(Q6131,匹配表1065!L:L,匹配表1065!O:O)</f>
        <v>A</v>
      </c>
      <c r="S6131" s="93" t="str">
        <f>IFERROR(_xlfn.XLOOKUP(Q6131,匹配表1065!AI:AI,匹配表1065!AJ:AJ),"绿标")</f>
        <v>绿标</v>
      </c>
      <c r="T6131" s="93" t="str" cm="1">
        <f t="array" ref="T6131:U6131">_xlfn.XLOOKUP(Q6131,匹配表1065!L:L,匹配表1065!M:N)</f>
        <v>头痛</v>
      </c>
      <c r="U6131" s="94" t="str">
        <v>神经内科</v>
      </c>
      <c r="V6131" s="95" t="s">
        <v>33</v>
      </c>
      <c r="W6131" s="93">
        <f>_xlfn.XLOOKUP(M6131,匹配表1065!D:D,匹配表1065!F:F)*N6131</f>
        <v>12</v>
      </c>
    </row>
    <row r="6132" customHeight="1" spans="1:23">
      <c r="A6132" s="94" t="s">
        <v>877</v>
      </c>
      <c r="B6132" s="106">
        <v>46231</v>
      </c>
      <c r="C6132" s="91" t="str">
        <f t="shared" si="192"/>
        <v>7月第5周</v>
      </c>
      <c r="D6132" s="94" t="s">
        <v>943</v>
      </c>
      <c r="E6132" s="89" t="str">
        <f t="shared" si="193"/>
        <v>7月第5周--周2</v>
      </c>
      <c r="F6132" s="95" t="s">
        <v>27</v>
      </c>
      <c r="G6132" s="95" t="s">
        <v>28</v>
      </c>
      <c r="H6132" s="92" t="str">
        <f>_xlfn.XLOOKUP(O6132,匹配表1065!T:T,匹配表1065!W:W)</f>
        <v>南京市</v>
      </c>
      <c r="I6132" s="89" t="str">
        <f>_xlfn.XLOOKUP(O6132,匹配表1065!T:T,匹配表1065!X:X)</f>
        <v>PME2006</v>
      </c>
      <c r="J6132" s="95" t="s">
        <v>29</v>
      </c>
      <c r="K6132" s="89" cm="1">
        <f ca="1" t="array" ref="K6132:L6132">_xlfn.XLOOKUP(J6132,匹配表1065!Y:Y,匹配表1065!AA:AB)</f>
        <v>15</v>
      </c>
      <c r="L6132" s="89" t="str">
        <v>3个月以上</v>
      </c>
      <c r="M6132" s="89" t="s">
        <v>35</v>
      </c>
      <c r="N6132" s="109">
        <v>1</v>
      </c>
      <c r="O6132" s="93" t="str">
        <f>_xlfn.XLOOKUP(P6132,匹配表1065!U:U,匹配表1065!T:T)</f>
        <v>HO00016614</v>
      </c>
      <c r="P6132" s="94" t="s">
        <v>540</v>
      </c>
      <c r="Q6132" s="95" t="s">
        <v>729</v>
      </c>
      <c r="R6132" s="89" t="str">
        <f>_xlfn.XLOOKUP(Q6132,匹配表1065!L:L,匹配表1065!O:O)</f>
        <v>C</v>
      </c>
      <c r="S6132" s="93" t="str">
        <f>IFERROR(_xlfn.XLOOKUP(Q6132,匹配表1065!AI:AI,匹配表1065!AJ:AJ),"绿标")</f>
        <v>黑标</v>
      </c>
      <c r="T6132" s="93" t="str" cm="1">
        <f t="array" ref="T6132:U6132">_xlfn.XLOOKUP(Q6132,匹配表1065!L:L,匹配表1065!M:N)</f>
        <v>眩晕</v>
      </c>
      <c r="U6132" s="94" t="str">
        <v>神经内科</v>
      </c>
      <c r="V6132" s="95" t="s">
        <v>58</v>
      </c>
      <c r="W6132" s="93">
        <f>_xlfn.XLOOKUP(M6132,匹配表1065!D:D,匹配表1065!F:F)*N6132</f>
        <v>4</v>
      </c>
    </row>
    <row r="6133" customHeight="1" spans="1:23">
      <c r="A6133" s="94" t="s">
        <v>877</v>
      </c>
      <c r="B6133" s="106">
        <v>46231</v>
      </c>
      <c r="C6133" s="91" t="str">
        <f t="shared" ref="C6133:C6196" si="194">MONTH(B6133)&amp;TEXT(WEEKNUM(B6133,2)-WEEKNUM(B6133+1-DAY(B6133),2)+1,"月第0周")</f>
        <v>7月第5周</v>
      </c>
      <c r="D6133" s="94" t="s">
        <v>943</v>
      </c>
      <c r="E6133" s="89" t="str">
        <f t="shared" ref="E6133:E6196" si="195">D6133&amp;"--"&amp;"周"&amp;WEEKDAY(B6133,2)</f>
        <v>7月第5周--周2</v>
      </c>
      <c r="F6133" s="95" t="s">
        <v>27</v>
      </c>
      <c r="G6133" s="95" t="s">
        <v>28</v>
      </c>
      <c r="H6133" s="92" t="str">
        <f>_xlfn.XLOOKUP(O6133,匹配表1065!T:T,匹配表1065!W:W)</f>
        <v>南京市</v>
      </c>
      <c r="I6133" s="89" t="str">
        <f>_xlfn.XLOOKUP(O6133,匹配表1065!T:T,匹配表1065!X:X)</f>
        <v>PME2039</v>
      </c>
      <c r="J6133" s="95" t="s">
        <v>39</v>
      </c>
      <c r="K6133" s="89" cm="1">
        <f ca="1" t="array" ref="K6133:L6133">_xlfn.XLOOKUP(J6133,匹配表1065!Y:Y,匹配表1065!AA:AB)</f>
        <v>7</v>
      </c>
      <c r="L6133" s="89" t="str">
        <v>3个月以上</v>
      </c>
      <c r="M6133" s="89" t="s">
        <v>35</v>
      </c>
      <c r="N6133" s="109">
        <v>1</v>
      </c>
      <c r="O6133" s="93" t="str">
        <f>_xlfn.XLOOKUP(P6133,匹配表1065!U:U,匹配表1065!T:T)</f>
        <v>HO00000971</v>
      </c>
      <c r="P6133" s="94" t="s">
        <v>40</v>
      </c>
      <c r="Q6133" s="95" t="s">
        <v>442</v>
      </c>
      <c r="R6133" s="89" t="str">
        <f>_xlfn.XLOOKUP(Q6133,匹配表1065!L:L,匹配表1065!O:O)</f>
        <v>C</v>
      </c>
      <c r="S6133" s="93" t="str">
        <f>IFERROR(_xlfn.XLOOKUP(Q6133,匹配表1065!AI:AI,匹配表1065!AJ:AJ),"绿标")</f>
        <v>绿标</v>
      </c>
      <c r="T6133" s="93" t="str" cm="1">
        <f t="array" ref="T6133:U6133">_xlfn.XLOOKUP(Q6133,匹配表1065!L:L,匹配表1065!M:N)</f>
        <v>眩晕</v>
      </c>
      <c r="U6133" s="94" t="str">
        <v>耳鼻喉科</v>
      </c>
      <c r="V6133" s="95" t="s">
        <v>100</v>
      </c>
      <c r="W6133" s="93">
        <f>_xlfn.XLOOKUP(M6133,匹配表1065!D:D,匹配表1065!F:F)*N6133</f>
        <v>4</v>
      </c>
    </row>
    <row r="6134" customHeight="1" spans="1:23">
      <c r="A6134" s="94" t="s">
        <v>877</v>
      </c>
      <c r="B6134" s="106">
        <v>46231</v>
      </c>
      <c r="C6134" s="91" t="str">
        <f t="shared" si="194"/>
        <v>7月第5周</v>
      </c>
      <c r="D6134" s="94" t="s">
        <v>943</v>
      </c>
      <c r="E6134" s="89" t="str">
        <f t="shared" si="195"/>
        <v>7月第5周--周2</v>
      </c>
      <c r="F6134" s="95" t="s">
        <v>27</v>
      </c>
      <c r="G6134" s="95" t="s">
        <v>28</v>
      </c>
      <c r="H6134" s="92" t="str">
        <f>_xlfn.XLOOKUP(O6134,匹配表1065!T:T,匹配表1065!W:W)</f>
        <v>南京市</v>
      </c>
      <c r="I6134" s="89" t="str">
        <f>_xlfn.XLOOKUP(O6134,匹配表1065!T:T,匹配表1065!X:X)</f>
        <v>PME2039</v>
      </c>
      <c r="J6134" s="95" t="s">
        <v>39</v>
      </c>
      <c r="K6134" s="89" cm="1">
        <f ca="1" t="array" ref="K6134:L6134">_xlfn.XLOOKUP(J6134,匹配表1065!Y:Y,匹配表1065!AA:AB)</f>
        <v>7</v>
      </c>
      <c r="L6134" s="89" t="str">
        <v>3个月以上</v>
      </c>
      <c r="M6134" s="89" t="s">
        <v>55</v>
      </c>
      <c r="N6134" s="109">
        <v>1</v>
      </c>
      <c r="O6134" s="93" t="str">
        <f>_xlfn.XLOOKUP(P6134,匹配表1065!U:U,匹配表1065!T:T)</f>
        <v>HO00000971</v>
      </c>
      <c r="P6134" s="94" t="s">
        <v>40</v>
      </c>
      <c r="Q6134" s="95" t="s">
        <v>41</v>
      </c>
      <c r="R6134" s="89" t="str">
        <f>_xlfn.XLOOKUP(Q6134,匹配表1065!L:L,匹配表1065!O:O)</f>
        <v>A</v>
      </c>
      <c r="S6134" s="93" t="str">
        <f>IFERROR(_xlfn.XLOOKUP(Q6134,匹配表1065!AI:AI,匹配表1065!AJ:AJ),"绿标")</f>
        <v>绿标</v>
      </c>
      <c r="T6134" s="93" t="str" cm="1">
        <f t="array" ref="T6134:U6134">_xlfn.XLOOKUP(Q6134,匹配表1065!L:L,匹配表1065!M:N)</f>
        <v>头痛</v>
      </c>
      <c r="U6134" s="94" t="str">
        <v>神经内科</v>
      </c>
      <c r="V6134" s="95" t="s">
        <v>42</v>
      </c>
      <c r="W6134" s="93">
        <f>_xlfn.XLOOKUP(M6134,匹配表1065!D:D,匹配表1065!F:F)*N6134</f>
        <v>8</v>
      </c>
    </row>
    <row r="6135" customHeight="1" spans="1:23">
      <c r="A6135" s="94" t="s">
        <v>877</v>
      </c>
      <c r="B6135" s="106">
        <v>46231</v>
      </c>
      <c r="C6135" s="91" t="str">
        <f t="shared" si="194"/>
        <v>7月第5周</v>
      </c>
      <c r="D6135" s="94" t="s">
        <v>943</v>
      </c>
      <c r="E6135" s="89" t="str">
        <f t="shared" si="195"/>
        <v>7月第5周--周2</v>
      </c>
      <c r="F6135" s="95" t="s">
        <v>27</v>
      </c>
      <c r="G6135" s="95" t="s">
        <v>28</v>
      </c>
      <c r="H6135" s="92" t="str">
        <f>_xlfn.XLOOKUP(O6135,匹配表1065!T:T,匹配表1065!W:W)</f>
        <v>南京市</v>
      </c>
      <c r="I6135" s="89" t="str">
        <f>_xlfn.XLOOKUP(O6135,匹配表1065!T:T,匹配表1065!X:X)</f>
        <v>PME2006</v>
      </c>
      <c r="J6135" s="95" t="s">
        <v>29</v>
      </c>
      <c r="K6135" s="89" cm="1">
        <f ca="1" t="array" ref="K6135:L6135">_xlfn.XLOOKUP(J6135,匹配表1065!Y:Y,匹配表1065!AA:AB)</f>
        <v>15</v>
      </c>
      <c r="L6135" s="89" t="str">
        <v>3个月以上</v>
      </c>
      <c r="M6135" s="89" t="s">
        <v>133</v>
      </c>
      <c r="N6135" s="109">
        <v>1</v>
      </c>
      <c r="O6135" s="93" t="str">
        <f>_xlfn.XLOOKUP(P6135,匹配表1065!U:U,匹配表1065!T:T)</f>
        <v>HO00000965</v>
      </c>
      <c r="P6135" s="94" t="s">
        <v>31</v>
      </c>
      <c r="Q6135" s="95" t="s">
        <v>575</v>
      </c>
      <c r="R6135" s="89" t="str">
        <f>_xlfn.XLOOKUP(Q6135,匹配表1065!L:L,匹配表1065!O:O)</f>
        <v>B</v>
      </c>
      <c r="S6135" s="93" t="str">
        <f>IFERROR(_xlfn.XLOOKUP(Q6135,匹配表1065!AI:AI,匹配表1065!AJ:AJ),"绿标")</f>
        <v>黑标</v>
      </c>
      <c r="T6135" s="93" t="str" cm="1">
        <f t="array" ref="T6135:U6135">_xlfn.XLOOKUP(Q6135,匹配表1065!L:L,匹配表1065!M:N)</f>
        <v>脑血管</v>
      </c>
      <c r="U6135" s="94" t="str">
        <v>神经内科</v>
      </c>
      <c r="V6135" s="95" t="s">
        <v>58</v>
      </c>
      <c r="W6135" s="93">
        <f>_xlfn.XLOOKUP(M6135,匹配表1065!D:D,匹配表1065!F:F)*N6135</f>
        <v>1</v>
      </c>
    </row>
    <row r="6136" customHeight="1" spans="1:23">
      <c r="A6136" s="94" t="s">
        <v>877</v>
      </c>
      <c r="B6136" s="106">
        <v>46231</v>
      </c>
      <c r="C6136" s="91" t="str">
        <f t="shared" si="194"/>
        <v>7月第5周</v>
      </c>
      <c r="D6136" s="94" t="s">
        <v>943</v>
      </c>
      <c r="E6136" s="89" t="str">
        <f t="shared" si="195"/>
        <v>7月第5周--周2</v>
      </c>
      <c r="F6136" s="95" t="s">
        <v>27</v>
      </c>
      <c r="G6136" s="95" t="s">
        <v>28</v>
      </c>
      <c r="H6136" s="92" t="str">
        <f>_xlfn.XLOOKUP(O6136,匹配表1065!T:T,匹配表1065!W:W)</f>
        <v>南京市</v>
      </c>
      <c r="I6136" s="89" t="str">
        <f>_xlfn.XLOOKUP(O6136,匹配表1065!T:T,匹配表1065!X:X)</f>
        <v>PME2005</v>
      </c>
      <c r="J6136" s="95" t="s">
        <v>54</v>
      </c>
      <c r="K6136" s="89" cm="1">
        <f ca="1" t="array" ref="K6136:L6136">_xlfn.XLOOKUP(J6136,匹配表1065!Y:Y,匹配表1065!AA:AB)</f>
        <v>3</v>
      </c>
      <c r="L6136" s="89" t="str">
        <v>3个月以上</v>
      </c>
      <c r="M6136" s="89" t="s">
        <v>30</v>
      </c>
      <c r="N6136" s="109">
        <v>1</v>
      </c>
      <c r="O6136" s="93" t="str">
        <f>_xlfn.XLOOKUP(P6136,匹配表1065!U:U,匹配表1065!T:T)</f>
        <v>HO00000975</v>
      </c>
      <c r="P6136" s="94" t="s">
        <v>56</v>
      </c>
      <c r="Q6136" s="95" t="s">
        <v>264</v>
      </c>
      <c r="R6136" s="89" t="str">
        <f>_xlfn.XLOOKUP(Q6136,匹配表1065!L:L,匹配表1065!O:O)</f>
        <v>A</v>
      </c>
      <c r="S6136" s="93" t="str">
        <f>IFERROR(_xlfn.XLOOKUP(Q6136,匹配表1065!AI:AI,匹配表1065!AJ:AJ),"绿标")</f>
        <v>红标</v>
      </c>
      <c r="T6136" s="93" t="str" cm="1">
        <f t="array" ref="T6136:U6136">_xlfn.XLOOKUP(Q6136,匹配表1065!L:L,匹配表1065!M:N)</f>
        <v>头痛</v>
      </c>
      <c r="U6136" s="94" t="str">
        <v>神经内科</v>
      </c>
      <c r="V6136" s="95" t="s">
        <v>67</v>
      </c>
      <c r="W6136" s="93">
        <f>_xlfn.XLOOKUP(M6136,匹配表1065!D:D,匹配表1065!F:F)*N6136</f>
        <v>12</v>
      </c>
    </row>
    <row r="6137" customHeight="1" spans="1:23">
      <c r="A6137" s="94" t="s">
        <v>877</v>
      </c>
      <c r="B6137" s="106">
        <v>46231</v>
      </c>
      <c r="C6137" s="91" t="str">
        <f t="shared" si="194"/>
        <v>7月第5周</v>
      </c>
      <c r="D6137" s="94" t="s">
        <v>943</v>
      </c>
      <c r="E6137" s="89" t="str">
        <f t="shared" si="195"/>
        <v>7月第5周--周2</v>
      </c>
      <c r="F6137" s="95" t="s">
        <v>27</v>
      </c>
      <c r="G6137" s="95" t="s">
        <v>28</v>
      </c>
      <c r="H6137" s="92" t="str">
        <f>_xlfn.XLOOKUP(O6137,匹配表1065!T:T,匹配表1065!W:W)</f>
        <v>南京市</v>
      </c>
      <c r="I6137" s="89" t="str">
        <f>_xlfn.XLOOKUP(O6137,匹配表1065!T:T,匹配表1065!X:X)</f>
        <v>PME2005</v>
      </c>
      <c r="J6137" s="95" t="s">
        <v>54</v>
      </c>
      <c r="K6137" s="89" cm="1">
        <f ca="1" t="array" ref="K6137:L6137">_xlfn.XLOOKUP(J6137,匹配表1065!Y:Y,匹配表1065!AA:AB)</f>
        <v>3</v>
      </c>
      <c r="L6137" s="89" t="str">
        <v>3个月以上</v>
      </c>
      <c r="M6137" s="89" t="s">
        <v>35</v>
      </c>
      <c r="N6137" s="109">
        <v>1</v>
      </c>
      <c r="O6137" s="93" t="str">
        <f>_xlfn.XLOOKUP(P6137,匹配表1065!U:U,匹配表1065!T:T)</f>
        <v>HO00000975</v>
      </c>
      <c r="P6137" s="94" t="s">
        <v>56</v>
      </c>
      <c r="Q6137" s="95" t="s">
        <v>264</v>
      </c>
      <c r="R6137" s="89" t="str">
        <f>_xlfn.XLOOKUP(Q6137,匹配表1065!L:L,匹配表1065!O:O)</f>
        <v>A</v>
      </c>
      <c r="S6137" s="93" t="str">
        <f>IFERROR(_xlfn.XLOOKUP(Q6137,匹配表1065!AI:AI,匹配表1065!AJ:AJ),"绿标")</f>
        <v>红标</v>
      </c>
      <c r="T6137" s="93" t="str" cm="1">
        <f t="array" ref="T6137:U6137">_xlfn.XLOOKUP(Q6137,匹配表1065!L:L,匹配表1065!M:N)</f>
        <v>头痛</v>
      </c>
      <c r="U6137" s="94" t="str">
        <v>神经内科</v>
      </c>
      <c r="V6137" s="95" t="s">
        <v>58</v>
      </c>
      <c r="W6137" s="93">
        <f>_xlfn.XLOOKUP(M6137,匹配表1065!D:D,匹配表1065!F:F)*N6137</f>
        <v>4</v>
      </c>
    </row>
    <row r="6138" customHeight="1" spans="1:23">
      <c r="A6138" s="94" t="s">
        <v>877</v>
      </c>
      <c r="B6138" s="106">
        <v>46231</v>
      </c>
      <c r="C6138" s="91" t="str">
        <f t="shared" si="194"/>
        <v>7月第5周</v>
      </c>
      <c r="D6138" s="94" t="s">
        <v>943</v>
      </c>
      <c r="E6138" s="89" t="str">
        <f t="shared" si="195"/>
        <v>7月第5周--周2</v>
      </c>
      <c r="F6138" s="95" t="s">
        <v>27</v>
      </c>
      <c r="G6138" s="95" t="s">
        <v>28</v>
      </c>
      <c r="H6138" s="92" t="str">
        <f>_xlfn.XLOOKUP(O6138,匹配表1065!T:T,匹配表1065!W:W)</f>
        <v>南京市</v>
      </c>
      <c r="I6138" s="89" t="str">
        <f>_xlfn.XLOOKUP(O6138,匹配表1065!T:T,匹配表1065!X:X)</f>
        <v>PME2005</v>
      </c>
      <c r="J6138" s="95" t="s">
        <v>54</v>
      </c>
      <c r="K6138" s="89" cm="1">
        <f ca="1" t="array" ref="K6138:L6138">_xlfn.XLOOKUP(J6138,匹配表1065!Y:Y,匹配表1065!AA:AB)</f>
        <v>3</v>
      </c>
      <c r="L6138" s="89" t="str">
        <v>3个月以上</v>
      </c>
      <c r="M6138" s="89" t="s">
        <v>55</v>
      </c>
      <c r="N6138" s="109">
        <v>1</v>
      </c>
      <c r="O6138" s="93" t="str">
        <f>_xlfn.XLOOKUP(P6138,匹配表1065!U:U,匹配表1065!T:T)</f>
        <v>HO00000975</v>
      </c>
      <c r="P6138" s="94" t="s">
        <v>56</v>
      </c>
      <c r="Q6138" s="95" t="s">
        <v>205</v>
      </c>
      <c r="R6138" s="89" t="str">
        <f>_xlfn.XLOOKUP(Q6138,匹配表1065!L:L,匹配表1065!O:O)</f>
        <v>B</v>
      </c>
      <c r="S6138" s="93" t="str">
        <f>IFERROR(_xlfn.XLOOKUP(Q6138,匹配表1065!AI:AI,匹配表1065!AJ:AJ),"绿标")</f>
        <v>绿标</v>
      </c>
      <c r="T6138" s="93" t="str" cm="1">
        <f t="array" ref="T6138:U6138">_xlfn.XLOOKUP(Q6138,匹配表1065!L:L,匹配表1065!M:N)</f>
        <v>脑血管</v>
      </c>
      <c r="U6138" s="94" t="str">
        <v>神经内科</v>
      </c>
      <c r="V6138" s="95" t="s">
        <v>100</v>
      </c>
      <c r="W6138" s="93">
        <f>_xlfn.XLOOKUP(M6138,匹配表1065!D:D,匹配表1065!F:F)*N6138</f>
        <v>8</v>
      </c>
    </row>
    <row r="6139" customHeight="1" spans="1:23">
      <c r="A6139" s="94" t="s">
        <v>877</v>
      </c>
      <c r="B6139" s="106">
        <v>46231</v>
      </c>
      <c r="C6139" s="91" t="str">
        <f t="shared" si="194"/>
        <v>7月第5周</v>
      </c>
      <c r="D6139" s="94" t="s">
        <v>943</v>
      </c>
      <c r="E6139" s="89" t="str">
        <f t="shared" si="195"/>
        <v>7月第5周--周2</v>
      </c>
      <c r="F6139" s="95" t="s">
        <v>27</v>
      </c>
      <c r="G6139" s="95" t="s">
        <v>28</v>
      </c>
      <c r="H6139" s="92" t="str">
        <f>_xlfn.XLOOKUP(O6139,匹配表1065!T:T,匹配表1065!W:W)</f>
        <v>南京市</v>
      </c>
      <c r="I6139" s="89" t="str">
        <f>_xlfn.XLOOKUP(O6139,匹配表1065!T:T,匹配表1065!X:X)</f>
        <v>PME2040</v>
      </c>
      <c r="J6139" s="95" t="s">
        <v>50</v>
      </c>
      <c r="K6139" s="89" t="e" cm="1">
        <f ca="1" t="array" ref="K6139">_xlfn.XLOOKUP(J6139,匹配表1065!Y:Y,匹配表1065!AA:AB)</f>
        <v>#N/A</v>
      </c>
      <c r="L6139" s="89"/>
      <c r="M6139" s="89" t="s">
        <v>35</v>
      </c>
      <c r="N6139" s="109">
        <v>1</v>
      </c>
      <c r="O6139" s="93" t="str">
        <f>_xlfn.XLOOKUP(P6139,匹配表1065!U:U,匹配表1065!T:T)</f>
        <v>HO00000966</v>
      </c>
      <c r="P6139" s="94" t="s">
        <v>51</v>
      </c>
      <c r="Q6139" s="95" t="s">
        <v>376</v>
      </c>
      <c r="R6139" s="89" t="str">
        <f>_xlfn.XLOOKUP(Q6139,匹配表1065!L:L,匹配表1065!O:O)</f>
        <v>B</v>
      </c>
      <c r="S6139" s="93" t="str">
        <f>IFERROR(_xlfn.XLOOKUP(Q6139,匹配表1065!AI:AI,匹配表1065!AJ:AJ),"绿标")</f>
        <v>绿标</v>
      </c>
      <c r="T6139" s="93" t="str" cm="1">
        <f t="array" ref="T6139:U6139">_xlfn.XLOOKUP(Q6139,匹配表1065!L:L,匹配表1065!M:N)</f>
        <v>癫痫</v>
      </c>
      <c r="U6139" s="94" t="str">
        <v>神经内科</v>
      </c>
      <c r="V6139" s="95" t="s">
        <v>58</v>
      </c>
      <c r="W6139" s="93">
        <f>_xlfn.XLOOKUP(M6139,匹配表1065!D:D,匹配表1065!F:F)*N6139</f>
        <v>4</v>
      </c>
    </row>
    <row r="6140" customHeight="1" spans="1:23">
      <c r="A6140" s="94" t="s">
        <v>877</v>
      </c>
      <c r="B6140" s="106">
        <v>46231</v>
      </c>
      <c r="C6140" s="91" t="str">
        <f t="shared" si="194"/>
        <v>7月第5周</v>
      </c>
      <c r="D6140" s="94" t="s">
        <v>943</v>
      </c>
      <c r="E6140" s="89" t="str">
        <f t="shared" si="195"/>
        <v>7月第5周--周2</v>
      </c>
      <c r="F6140" s="95" t="s">
        <v>27</v>
      </c>
      <c r="G6140" s="95" t="s">
        <v>28</v>
      </c>
      <c r="H6140" s="92" t="str">
        <f>_xlfn.XLOOKUP(O6140,匹配表1065!T:T,匹配表1065!W:W)</f>
        <v>常州市</v>
      </c>
      <c r="I6140" s="89" t="str">
        <f>_xlfn.XLOOKUP(O6140,匹配表1065!T:T,匹配表1065!X:X)</f>
        <v>PME2015</v>
      </c>
      <c r="J6140" s="95" t="s">
        <v>45</v>
      </c>
      <c r="K6140" s="89" cm="1">
        <f ca="1" t="array" ref="K6140:L6140">_xlfn.XLOOKUP(J6140,匹配表1065!Y:Y,匹配表1065!AA:AB)</f>
        <v>9</v>
      </c>
      <c r="L6140" s="89" t="str">
        <v>3个月以上</v>
      </c>
      <c r="M6140" s="89" t="s">
        <v>35</v>
      </c>
      <c r="N6140" s="109">
        <v>1</v>
      </c>
      <c r="O6140" s="93" t="str">
        <f>_xlfn.XLOOKUP(P6140,匹配表1065!U:U,匹配表1065!T:T)</f>
        <v>HO00000941</v>
      </c>
      <c r="P6140" s="94" t="s">
        <v>542</v>
      </c>
      <c r="Q6140" s="95" t="s">
        <v>939</v>
      </c>
      <c r="R6140" s="89" t="str">
        <f>_xlfn.XLOOKUP(Q6140,匹配表1065!L:L,匹配表1065!O:O)</f>
        <v>B</v>
      </c>
      <c r="S6140" s="93" t="str">
        <f>IFERROR(_xlfn.XLOOKUP(Q6140,匹配表1065!AI:AI,匹配表1065!AJ:AJ),"绿标")</f>
        <v>绿标</v>
      </c>
      <c r="T6140" s="93" t="str" cm="1">
        <f t="array" ref="T6140:U6140">_xlfn.XLOOKUP(Q6140,匹配表1065!L:L,匹配表1065!M:N)</f>
        <v>脑血管</v>
      </c>
      <c r="U6140" s="94" t="str">
        <v>神经内科</v>
      </c>
      <c r="V6140" s="95" t="s">
        <v>33</v>
      </c>
      <c r="W6140" s="93">
        <f>_xlfn.XLOOKUP(M6140,匹配表1065!D:D,匹配表1065!F:F)*N6140</f>
        <v>4</v>
      </c>
    </row>
    <row r="6141" customHeight="1" spans="1:23">
      <c r="A6141" s="94" t="s">
        <v>877</v>
      </c>
      <c r="B6141" s="106">
        <v>46231</v>
      </c>
      <c r="C6141" s="91" t="str">
        <f t="shared" si="194"/>
        <v>7月第5周</v>
      </c>
      <c r="D6141" s="94" t="s">
        <v>943</v>
      </c>
      <c r="E6141" s="89" t="str">
        <f t="shared" si="195"/>
        <v>7月第5周--周2</v>
      </c>
      <c r="F6141" s="95" t="s">
        <v>27</v>
      </c>
      <c r="G6141" s="95" t="s">
        <v>28</v>
      </c>
      <c r="H6141" s="92" t="str">
        <f>_xlfn.XLOOKUP(O6141,匹配表1065!T:T,匹配表1065!W:W)</f>
        <v>常州市</v>
      </c>
      <c r="I6141" s="89" t="str">
        <f>_xlfn.XLOOKUP(O6141,匹配表1065!T:T,匹配表1065!X:X)</f>
        <v>PME2015</v>
      </c>
      <c r="J6141" s="95" t="s">
        <v>45</v>
      </c>
      <c r="K6141" s="89" cm="1">
        <f ca="1" t="array" ref="K6141:L6141">_xlfn.XLOOKUP(J6141,匹配表1065!Y:Y,匹配表1065!AA:AB)</f>
        <v>9</v>
      </c>
      <c r="L6141" s="89" t="str">
        <v>3个月以上</v>
      </c>
      <c r="M6141" s="89" t="s">
        <v>35</v>
      </c>
      <c r="N6141" s="109">
        <v>1</v>
      </c>
      <c r="O6141" s="93" t="str">
        <f>_xlfn.XLOOKUP(P6141,匹配表1065!U:U,匹配表1065!T:T)</f>
        <v>HO00000940</v>
      </c>
      <c r="P6141" s="94" t="s">
        <v>203</v>
      </c>
      <c r="Q6141" s="95" t="s">
        <v>373</v>
      </c>
      <c r="R6141" s="89" t="str">
        <f>_xlfn.XLOOKUP(Q6141,匹配表1065!L:L,匹配表1065!O:O)</f>
        <v>C</v>
      </c>
      <c r="S6141" s="93" t="str">
        <f>IFERROR(_xlfn.XLOOKUP(Q6141,匹配表1065!AI:AI,匹配表1065!AJ:AJ),"绿标")</f>
        <v>绿标</v>
      </c>
      <c r="T6141" s="93" t="str" cm="1">
        <f t="array" ref="T6141:U6141">_xlfn.XLOOKUP(Q6141,匹配表1065!L:L,匹配表1065!M:N)</f>
        <v>眩晕</v>
      </c>
      <c r="U6141" s="94" t="str">
        <v>耳鼻喉科</v>
      </c>
      <c r="V6141" s="95" t="s">
        <v>33</v>
      </c>
      <c r="W6141" s="93">
        <f>_xlfn.XLOOKUP(M6141,匹配表1065!D:D,匹配表1065!F:F)*N6141</f>
        <v>4</v>
      </c>
    </row>
    <row r="6142" customHeight="1" spans="1:23">
      <c r="A6142" s="94" t="s">
        <v>877</v>
      </c>
      <c r="B6142" s="106">
        <v>46231</v>
      </c>
      <c r="C6142" s="91" t="str">
        <f t="shared" si="194"/>
        <v>7月第5周</v>
      </c>
      <c r="D6142" s="94" t="s">
        <v>943</v>
      </c>
      <c r="E6142" s="89" t="str">
        <f t="shared" si="195"/>
        <v>7月第5周--周2</v>
      </c>
      <c r="F6142" s="95" t="s">
        <v>27</v>
      </c>
      <c r="G6142" s="95" t="s">
        <v>28</v>
      </c>
      <c r="H6142" s="92" t="str">
        <f>_xlfn.XLOOKUP(O6142,匹配表1065!T:T,匹配表1065!W:W)</f>
        <v>扬州市</v>
      </c>
      <c r="I6142" s="89" t="str">
        <f>_xlfn.XLOOKUP(O6142,匹配表1065!T:T,匹配表1065!X:X)</f>
        <v>PME2012</v>
      </c>
      <c r="J6142" s="95" t="s">
        <v>60</v>
      </c>
      <c r="K6142" s="89" cm="1">
        <f ca="1" t="array" ref="K6142:L6142">_xlfn.XLOOKUP(J6142,匹配表1065!Y:Y,匹配表1065!AA:AB)</f>
        <v>13</v>
      </c>
      <c r="L6142" s="89" t="str">
        <v>3个月以上</v>
      </c>
      <c r="M6142" s="89" t="s">
        <v>30</v>
      </c>
      <c r="N6142" s="109">
        <v>1</v>
      </c>
      <c r="O6142" s="93" t="str">
        <f>_xlfn.XLOOKUP(P6142,匹配表1065!U:U,匹配表1065!T:T)</f>
        <v>HO00000968</v>
      </c>
      <c r="P6142" s="94" t="s">
        <v>61</v>
      </c>
      <c r="Q6142" s="95" t="s">
        <v>406</v>
      </c>
      <c r="R6142" s="89" t="str">
        <f>_xlfn.XLOOKUP(Q6142,匹配表1065!L:L,匹配表1065!O:O)</f>
        <v>B</v>
      </c>
      <c r="S6142" s="93" t="str">
        <f>IFERROR(_xlfn.XLOOKUP(Q6142,匹配表1065!AI:AI,匹配表1065!AJ:AJ),"绿标")</f>
        <v>红标</v>
      </c>
      <c r="T6142" s="93" t="str" cm="1">
        <f t="array" ref="T6142:U6142">_xlfn.XLOOKUP(Q6142,匹配表1065!L:L,匹配表1065!M:N)</f>
        <v>脑血管</v>
      </c>
      <c r="U6142" s="94" t="str">
        <v>神经内科</v>
      </c>
      <c r="V6142" s="95" t="s">
        <v>33</v>
      </c>
      <c r="W6142" s="93">
        <f>_xlfn.XLOOKUP(M6142,匹配表1065!D:D,匹配表1065!F:F)*N6142</f>
        <v>12</v>
      </c>
    </row>
    <row r="6143" customHeight="1" spans="1:23">
      <c r="A6143" s="94" t="s">
        <v>877</v>
      </c>
      <c r="B6143" s="106">
        <v>46232</v>
      </c>
      <c r="C6143" s="91" t="str">
        <f t="shared" si="194"/>
        <v>7月第5周</v>
      </c>
      <c r="D6143" s="94" t="s">
        <v>943</v>
      </c>
      <c r="E6143" s="89" t="str">
        <f t="shared" si="195"/>
        <v>7月第5周--周3</v>
      </c>
      <c r="F6143" s="95" t="s">
        <v>27</v>
      </c>
      <c r="G6143" s="92" t="s">
        <v>92</v>
      </c>
      <c r="H6143" s="92" t="str">
        <f>_xlfn.XLOOKUP(O6143,匹配表1065!T:T,匹配表1065!W:W)</f>
        <v>合肥市</v>
      </c>
      <c r="I6143" s="89" t="str">
        <f>_xlfn.XLOOKUP(O6143,匹配表1065!T:T,匹配表1065!X:X)</f>
        <v>PME2007</v>
      </c>
      <c r="J6143" s="95" t="s">
        <v>93</v>
      </c>
      <c r="K6143" s="89" cm="1">
        <f ca="1" t="array" ref="K6143:L6143">_xlfn.XLOOKUP(J6143,匹配表1065!Y:Y,匹配表1065!AA:AB)</f>
        <v>9</v>
      </c>
      <c r="L6143" s="89" t="str">
        <v>3个月以上</v>
      </c>
      <c r="M6143" s="89" t="s">
        <v>30</v>
      </c>
      <c r="N6143" s="109">
        <v>1</v>
      </c>
      <c r="O6143" s="93" t="str">
        <f>_xlfn.XLOOKUP(P6143,匹配表1065!U:U,匹配表1065!T:T)</f>
        <v>HO00000001</v>
      </c>
      <c r="P6143" s="94" t="s">
        <v>94</v>
      </c>
      <c r="Q6143" s="95" t="s">
        <v>206</v>
      </c>
      <c r="R6143" s="89" t="str">
        <f>_xlfn.XLOOKUP(Q6143,匹配表1065!L:L,匹配表1065!O:O)</f>
        <v>A</v>
      </c>
      <c r="S6143" s="93" t="str">
        <f>IFERROR(_xlfn.XLOOKUP(Q6143,匹配表1065!AI:AI,匹配表1065!AJ:AJ),"绿标")</f>
        <v>绿标</v>
      </c>
      <c r="T6143" s="93" t="str" cm="1">
        <f t="array" ref="T6143:U6143">_xlfn.XLOOKUP(Q6143,匹配表1065!L:L,匹配表1065!M:N)</f>
        <v>头痛</v>
      </c>
      <c r="U6143" s="94" t="str">
        <v>神经内科</v>
      </c>
      <c r="V6143" s="95" t="s">
        <v>42</v>
      </c>
      <c r="W6143" s="93">
        <f>_xlfn.XLOOKUP(M6143,匹配表1065!D:D,匹配表1065!F:F)*N6143</f>
        <v>12</v>
      </c>
    </row>
    <row r="6144" customHeight="1" spans="1:23">
      <c r="A6144" s="94" t="s">
        <v>877</v>
      </c>
      <c r="B6144" s="106">
        <v>46232</v>
      </c>
      <c r="C6144" s="91" t="str">
        <f t="shared" si="194"/>
        <v>7月第5周</v>
      </c>
      <c r="D6144" s="94" t="s">
        <v>943</v>
      </c>
      <c r="E6144" s="89" t="str">
        <f t="shared" si="195"/>
        <v>7月第5周--周3</v>
      </c>
      <c r="F6144" s="95" t="s">
        <v>27</v>
      </c>
      <c r="G6144" s="92" t="s">
        <v>92</v>
      </c>
      <c r="H6144" s="92" t="str">
        <f>_xlfn.XLOOKUP(O6144,匹配表1065!T:T,匹配表1065!W:W)</f>
        <v>合肥市</v>
      </c>
      <c r="I6144" s="89" t="str">
        <f>_xlfn.XLOOKUP(O6144,匹配表1065!T:T,匹配表1065!X:X)</f>
        <v>PME2048</v>
      </c>
      <c r="J6144" s="95" t="s">
        <v>547</v>
      </c>
      <c r="K6144" s="89" cm="1">
        <f ca="1" t="array" ref="K6144:L6144">_xlfn.XLOOKUP(J6144,匹配表1065!Y:Y,匹配表1065!AA:AB)</f>
        <v>4</v>
      </c>
      <c r="L6144" s="89" t="str">
        <v>3个月以上</v>
      </c>
      <c r="M6144" s="89" t="s">
        <v>35</v>
      </c>
      <c r="N6144" s="109">
        <v>1</v>
      </c>
      <c r="O6144" s="93" t="str">
        <f>_xlfn.XLOOKUP(P6144,匹配表1065!U:U,匹配表1065!T:T)</f>
        <v>HO00002956</v>
      </c>
      <c r="P6144" s="94" t="s">
        <v>285</v>
      </c>
      <c r="Q6144" s="95" t="s">
        <v>548</v>
      </c>
      <c r="R6144" s="89" t="str">
        <f>_xlfn.XLOOKUP(Q6144,匹配表1065!L:L,匹配表1065!O:O)</f>
        <v>B</v>
      </c>
      <c r="S6144" s="93" t="str">
        <f>IFERROR(_xlfn.XLOOKUP(Q6144,匹配表1065!AI:AI,匹配表1065!AJ:AJ),"绿标")</f>
        <v>绿标</v>
      </c>
      <c r="T6144" s="93" t="str" cm="1">
        <f t="array" ref="T6144:U6144">_xlfn.XLOOKUP(Q6144,匹配表1065!L:L,匹配表1065!M:N)</f>
        <v>脑血管</v>
      </c>
      <c r="U6144" s="94" t="str">
        <v>神经内科</v>
      </c>
      <c r="V6144" s="95" t="s">
        <v>33</v>
      </c>
      <c r="W6144" s="93">
        <f>_xlfn.XLOOKUP(M6144,匹配表1065!D:D,匹配表1065!F:F)*N6144</f>
        <v>4</v>
      </c>
    </row>
    <row r="6145" customHeight="1" spans="1:23">
      <c r="A6145" s="94" t="s">
        <v>877</v>
      </c>
      <c r="B6145" s="106">
        <v>46232</v>
      </c>
      <c r="C6145" s="91" t="str">
        <f t="shared" si="194"/>
        <v>7月第5周</v>
      </c>
      <c r="D6145" s="94" t="s">
        <v>943</v>
      </c>
      <c r="E6145" s="89" t="str">
        <f t="shared" si="195"/>
        <v>7月第5周--周3</v>
      </c>
      <c r="F6145" s="95" t="s">
        <v>27</v>
      </c>
      <c r="G6145" s="92" t="s">
        <v>92</v>
      </c>
      <c r="H6145" s="92" t="str">
        <f>_xlfn.XLOOKUP(O6145,匹配表1065!T:T,匹配表1065!W:W)</f>
        <v>合肥市</v>
      </c>
      <c r="I6145" s="89" t="str">
        <f>_xlfn.XLOOKUP(O6145,匹配表1065!T:T,匹配表1065!X:X)</f>
        <v>PME2048</v>
      </c>
      <c r="J6145" s="95" t="s">
        <v>547</v>
      </c>
      <c r="K6145" s="89" cm="1">
        <f ca="1" t="array" ref="K6145:L6145">_xlfn.XLOOKUP(J6145,匹配表1065!Y:Y,匹配表1065!AA:AB)</f>
        <v>4</v>
      </c>
      <c r="L6145" s="89" t="str">
        <v>3个月以上</v>
      </c>
      <c r="M6145" s="89" t="s">
        <v>30</v>
      </c>
      <c r="N6145" s="109">
        <v>1</v>
      </c>
      <c r="O6145" s="93" t="str">
        <f>_xlfn.XLOOKUP(P6145,匹配表1065!U:U,匹配表1065!T:T)</f>
        <v>HO00002856</v>
      </c>
      <c r="P6145" s="94" t="s">
        <v>613</v>
      </c>
      <c r="Q6145" s="95" t="s">
        <v>614</v>
      </c>
      <c r="R6145" s="89" t="str">
        <f>_xlfn.XLOOKUP(Q6145,匹配表1065!L:L,匹配表1065!O:O)</f>
        <v>A</v>
      </c>
      <c r="S6145" s="93" t="str">
        <f>IFERROR(_xlfn.XLOOKUP(Q6145,匹配表1065!AI:AI,匹配表1065!AJ:AJ),"绿标")</f>
        <v>绿标</v>
      </c>
      <c r="T6145" s="93" t="str" cm="1">
        <f t="array" ref="T6145:U6145">_xlfn.XLOOKUP(Q6145,匹配表1065!L:L,匹配表1065!M:N)</f>
        <v>头痛</v>
      </c>
      <c r="U6145" s="94" t="str">
        <v>神经内科</v>
      </c>
      <c r="V6145" s="95" t="s">
        <v>42</v>
      </c>
      <c r="W6145" s="93">
        <f>_xlfn.XLOOKUP(M6145,匹配表1065!D:D,匹配表1065!F:F)*N6145</f>
        <v>12</v>
      </c>
    </row>
    <row r="6146" customHeight="1" spans="1:23">
      <c r="A6146" s="94" t="s">
        <v>877</v>
      </c>
      <c r="B6146" s="106">
        <v>46232</v>
      </c>
      <c r="C6146" s="91" t="str">
        <f t="shared" si="194"/>
        <v>7月第5周</v>
      </c>
      <c r="D6146" s="94" t="s">
        <v>943</v>
      </c>
      <c r="E6146" s="89" t="str">
        <f t="shared" si="195"/>
        <v>7月第5周--周3</v>
      </c>
      <c r="F6146" s="95" t="s">
        <v>27</v>
      </c>
      <c r="G6146" s="95" t="s">
        <v>167</v>
      </c>
      <c r="H6146" s="92" t="str">
        <f>_xlfn.XLOOKUP(O6146,匹配表1065!T:T,匹配表1065!W:W)</f>
        <v>无锡市</v>
      </c>
      <c r="I6146" s="89" t="str">
        <f>_xlfn.XLOOKUP(O6146,匹配表1065!T:T,匹配表1065!X:X)</f>
        <v>PME2014</v>
      </c>
      <c r="J6146" s="95" t="s">
        <v>581</v>
      </c>
      <c r="K6146" s="89" cm="1">
        <f ca="1" t="array" ref="K6146:L6146">_xlfn.XLOOKUP(J6146,匹配表1065!Y:Y,匹配表1065!AA:AB)</f>
        <v>1</v>
      </c>
      <c r="L6146" s="89" t="str">
        <v>3个月以内</v>
      </c>
      <c r="M6146" s="89" t="s">
        <v>35</v>
      </c>
      <c r="N6146" s="109">
        <v>1</v>
      </c>
      <c r="O6146" s="93" t="str">
        <f>_xlfn.XLOOKUP(P6146,匹配表1065!U:U,匹配表1065!T:T)</f>
        <v>HO00001114</v>
      </c>
      <c r="P6146" s="94" t="s">
        <v>628</v>
      </c>
      <c r="Q6146" s="95" t="s">
        <v>629</v>
      </c>
      <c r="R6146" s="89" t="str">
        <f>_xlfn.XLOOKUP(Q6146,匹配表1065!L:L,匹配表1065!O:O)</f>
        <v>C</v>
      </c>
      <c r="S6146" s="93" t="str">
        <f>IFERROR(_xlfn.XLOOKUP(Q6146,匹配表1065!AI:AI,匹配表1065!AJ:AJ),"绿标")</f>
        <v>绿标</v>
      </c>
      <c r="T6146" s="93" t="str" cm="1">
        <f t="array" ref="T6146:U6146">_xlfn.XLOOKUP(Q6146,匹配表1065!L:L,匹配表1065!M:N)</f>
        <v>眩晕</v>
      </c>
      <c r="U6146" s="94" t="str">
        <v>耳鼻喉科</v>
      </c>
      <c r="V6146" s="95" t="s">
        <v>100</v>
      </c>
      <c r="W6146" s="93">
        <f>_xlfn.XLOOKUP(M6146,匹配表1065!D:D,匹配表1065!F:F)*N6146</f>
        <v>4</v>
      </c>
    </row>
    <row r="6147" customHeight="1" spans="1:23">
      <c r="A6147" s="94" t="s">
        <v>877</v>
      </c>
      <c r="B6147" s="106">
        <v>46232</v>
      </c>
      <c r="C6147" s="91" t="str">
        <f t="shared" si="194"/>
        <v>7月第5周</v>
      </c>
      <c r="D6147" s="94" t="s">
        <v>943</v>
      </c>
      <c r="E6147" s="89" t="str">
        <f t="shared" si="195"/>
        <v>7月第5周--周3</v>
      </c>
      <c r="F6147" s="95" t="s">
        <v>27</v>
      </c>
      <c r="G6147" s="95" t="s">
        <v>167</v>
      </c>
      <c r="H6147" s="92" t="str">
        <f>_xlfn.XLOOKUP(O6147,匹配表1065!T:T,匹配表1065!W:W)</f>
        <v>无锡市</v>
      </c>
      <c r="I6147" s="89" t="str">
        <f>_xlfn.XLOOKUP(O6147,匹配表1065!T:T,匹配表1065!X:X)</f>
        <v>PME2014</v>
      </c>
      <c r="J6147" s="95" t="s">
        <v>581</v>
      </c>
      <c r="K6147" s="89" cm="1">
        <f ca="1" t="array" ref="K6147:L6147">_xlfn.XLOOKUP(J6147,匹配表1065!Y:Y,匹配表1065!AA:AB)</f>
        <v>1</v>
      </c>
      <c r="L6147" s="89" t="str">
        <v>3个月以内</v>
      </c>
      <c r="M6147" s="89" t="s">
        <v>35</v>
      </c>
      <c r="N6147" s="109">
        <v>1</v>
      </c>
      <c r="O6147" s="93" t="str">
        <f>_xlfn.XLOOKUP(P6147,匹配表1065!U:U,匹配表1065!T:T)</f>
        <v>HO00001111</v>
      </c>
      <c r="P6147" s="94" t="s">
        <v>582</v>
      </c>
      <c r="Q6147" s="95" t="s">
        <v>583</v>
      </c>
      <c r="R6147" s="89" t="str">
        <f>_xlfn.XLOOKUP(Q6147,匹配表1065!L:L,匹配表1065!O:O)</f>
        <v>B</v>
      </c>
      <c r="S6147" s="93" t="str">
        <f>IFERROR(_xlfn.XLOOKUP(Q6147,匹配表1065!AI:AI,匹配表1065!AJ:AJ),"绿标")</f>
        <v>黑标</v>
      </c>
      <c r="T6147" s="93" t="str" cm="1">
        <f t="array" ref="T6147:U6147">_xlfn.XLOOKUP(Q6147,匹配表1065!L:L,匹配表1065!M:N)</f>
        <v>脑血管</v>
      </c>
      <c r="U6147" s="94" t="str">
        <v>神经内科</v>
      </c>
      <c r="V6147" s="95" t="s">
        <v>42</v>
      </c>
      <c r="W6147" s="93">
        <f>_xlfn.XLOOKUP(M6147,匹配表1065!D:D,匹配表1065!F:F)*N6147</f>
        <v>4</v>
      </c>
    </row>
    <row r="6148" customHeight="1" spans="1:23">
      <c r="A6148" s="94" t="s">
        <v>877</v>
      </c>
      <c r="B6148" s="106">
        <v>46232</v>
      </c>
      <c r="C6148" s="91" t="str">
        <f t="shared" si="194"/>
        <v>7月第5周</v>
      </c>
      <c r="D6148" s="94" t="s">
        <v>943</v>
      </c>
      <c r="E6148" s="89" t="str">
        <f t="shared" si="195"/>
        <v>7月第5周--周3</v>
      </c>
      <c r="F6148" s="95" t="s">
        <v>27</v>
      </c>
      <c r="G6148" s="95" t="s">
        <v>167</v>
      </c>
      <c r="H6148" s="92" t="str">
        <f>_xlfn.XLOOKUP(O6148,匹配表1065!T:T,匹配表1065!W:W)</f>
        <v>苏州市</v>
      </c>
      <c r="I6148" s="89" t="str">
        <f>_xlfn.XLOOKUP(O6148,匹配表1065!T:T,匹配表1065!X:X)</f>
        <v>PME2016</v>
      </c>
      <c r="J6148" s="95" t="s">
        <v>173</v>
      </c>
      <c r="K6148" s="89" cm="1">
        <f ca="1" t="array" ref="K6148:L6148">_xlfn.XLOOKUP(J6148,匹配表1065!Y:Y,匹配表1065!AA:AB)</f>
        <v>1</v>
      </c>
      <c r="L6148" s="89" t="str">
        <v>3个月以内</v>
      </c>
      <c r="M6148" s="89" t="s">
        <v>30</v>
      </c>
      <c r="N6148" s="109">
        <v>2</v>
      </c>
      <c r="O6148" s="93" t="str">
        <f>_xlfn.XLOOKUP(P6148,匹配表1065!U:U,匹配表1065!T:T)</f>
        <v>HO00001043</v>
      </c>
      <c r="P6148" s="94" t="s">
        <v>221</v>
      </c>
      <c r="Q6148" s="95" t="s">
        <v>291</v>
      </c>
      <c r="R6148" s="89" t="str">
        <f>_xlfn.XLOOKUP(Q6148,匹配表1065!L:L,匹配表1065!O:O)</f>
        <v>A</v>
      </c>
      <c r="S6148" s="93" t="str">
        <f>IFERROR(_xlfn.XLOOKUP(Q6148,匹配表1065!AI:AI,匹配表1065!AJ:AJ),"绿标")</f>
        <v>红标</v>
      </c>
      <c r="T6148" s="93" t="str" cm="1">
        <f t="array" ref="T6148:U6148">_xlfn.XLOOKUP(Q6148,匹配表1065!L:L,匹配表1065!M:N)</f>
        <v>头痛</v>
      </c>
      <c r="U6148" s="94" t="str">
        <v>神经内科</v>
      </c>
      <c r="V6148" s="95" t="s">
        <v>100</v>
      </c>
      <c r="W6148" s="93">
        <f>_xlfn.XLOOKUP(M6148,匹配表1065!D:D,匹配表1065!F:F)*N6148</f>
        <v>24</v>
      </c>
    </row>
    <row r="6149" customHeight="1" spans="1:23">
      <c r="A6149" s="94" t="s">
        <v>877</v>
      </c>
      <c r="B6149" s="106">
        <v>46232</v>
      </c>
      <c r="C6149" s="91" t="str">
        <f t="shared" si="194"/>
        <v>7月第5周</v>
      </c>
      <c r="D6149" s="94" t="s">
        <v>943</v>
      </c>
      <c r="E6149" s="89" t="str">
        <f t="shared" si="195"/>
        <v>7月第5周--周3</v>
      </c>
      <c r="F6149" s="95" t="s">
        <v>27</v>
      </c>
      <c r="G6149" s="95" t="s">
        <v>167</v>
      </c>
      <c r="H6149" s="92" t="str">
        <f>_xlfn.XLOOKUP(O6149,匹配表1065!T:T,匹配表1065!W:W)</f>
        <v>苏州市</v>
      </c>
      <c r="I6149" s="89" t="str">
        <f>_xlfn.XLOOKUP(O6149,匹配表1065!T:T,匹配表1065!X:X)</f>
        <v>PME2016</v>
      </c>
      <c r="J6149" s="95" t="s">
        <v>173</v>
      </c>
      <c r="K6149" s="89" cm="1">
        <f ca="1" t="array" ref="K6149:L6149">_xlfn.XLOOKUP(J6149,匹配表1065!Y:Y,匹配表1065!AA:AB)</f>
        <v>1</v>
      </c>
      <c r="L6149" s="89" t="str">
        <v>3个月以内</v>
      </c>
      <c r="M6149" s="89" t="s">
        <v>30</v>
      </c>
      <c r="N6149" s="109">
        <v>1</v>
      </c>
      <c r="O6149" s="93" t="str">
        <f>_xlfn.XLOOKUP(P6149,匹配表1065!U:U,匹配表1065!T:T)</f>
        <v>HO00001048</v>
      </c>
      <c r="P6149" s="94" t="s">
        <v>176</v>
      </c>
      <c r="Q6149" s="95" t="s">
        <v>290</v>
      </c>
      <c r="R6149" s="89" t="str">
        <f>_xlfn.XLOOKUP(Q6149,匹配表1065!L:L,匹配表1065!O:O)</f>
        <v>A</v>
      </c>
      <c r="S6149" s="93" t="str">
        <f>IFERROR(_xlfn.XLOOKUP(Q6149,匹配表1065!AI:AI,匹配表1065!AJ:AJ),"绿标")</f>
        <v>红标</v>
      </c>
      <c r="T6149" s="93" t="str" cm="1">
        <f t="array" ref="T6149:U6149">_xlfn.XLOOKUP(Q6149,匹配表1065!L:L,匹配表1065!M:N)</f>
        <v>头痛</v>
      </c>
      <c r="U6149" s="94" t="str">
        <v>神经内科</v>
      </c>
      <c r="V6149" s="95" t="s">
        <v>100</v>
      </c>
      <c r="W6149" s="93">
        <f>_xlfn.XLOOKUP(M6149,匹配表1065!D:D,匹配表1065!F:F)*N6149</f>
        <v>12</v>
      </c>
    </row>
    <row r="6150" customHeight="1" spans="1:23">
      <c r="A6150" s="94" t="s">
        <v>877</v>
      </c>
      <c r="B6150" s="106">
        <v>46232</v>
      </c>
      <c r="C6150" s="91" t="str">
        <f t="shared" si="194"/>
        <v>7月第5周</v>
      </c>
      <c r="D6150" s="94" t="s">
        <v>943</v>
      </c>
      <c r="E6150" s="89" t="str">
        <f t="shared" si="195"/>
        <v>7月第5周--周3</v>
      </c>
      <c r="F6150" s="95" t="s">
        <v>27</v>
      </c>
      <c r="G6150" s="95" t="s">
        <v>167</v>
      </c>
      <c r="H6150" s="92" t="str">
        <f>_xlfn.XLOOKUP(O6150,匹配表1065!T:T,匹配表1065!W:W)</f>
        <v>苏州市</v>
      </c>
      <c r="I6150" s="89" t="str">
        <f>_xlfn.XLOOKUP(O6150,匹配表1065!T:T,匹配表1065!X:X)</f>
        <v>PME2010</v>
      </c>
      <c r="J6150" s="95" t="s">
        <v>186</v>
      </c>
      <c r="K6150" s="89" cm="1">
        <f ca="1" t="array" ref="K6150:L6150">_xlfn.XLOOKUP(J6150,匹配表1065!Y:Y,匹配表1065!AA:AB)</f>
        <v>6</v>
      </c>
      <c r="L6150" s="89" t="str">
        <v>3个月以上</v>
      </c>
      <c r="M6150" s="89" t="s">
        <v>30</v>
      </c>
      <c r="N6150" s="109">
        <v>1</v>
      </c>
      <c r="O6150" s="93" t="str">
        <f>_xlfn.XLOOKUP(P6150,匹配表1065!U:U,匹配表1065!T:T)</f>
        <v>HO00001051</v>
      </c>
      <c r="P6150" s="94" t="s">
        <v>191</v>
      </c>
      <c r="Q6150" s="95" t="s">
        <v>518</v>
      </c>
      <c r="R6150" s="89" t="str">
        <f>_xlfn.XLOOKUP(Q6150,匹配表1065!L:L,匹配表1065!O:O)</f>
        <v>C</v>
      </c>
      <c r="S6150" s="93" t="str">
        <f>IFERROR(_xlfn.XLOOKUP(Q6150,匹配表1065!AI:AI,匹配表1065!AJ:AJ),"绿标")</f>
        <v>绿标</v>
      </c>
      <c r="T6150" s="93" t="str" cm="1">
        <f t="array" ref="T6150:U6150">_xlfn.XLOOKUP(Q6150,匹配表1065!L:L,匹配表1065!M:N)</f>
        <v>眩晕</v>
      </c>
      <c r="U6150" s="94" t="str">
        <v>耳鼻喉科</v>
      </c>
      <c r="V6150" s="95" t="s">
        <v>100</v>
      </c>
      <c r="W6150" s="93">
        <f>_xlfn.XLOOKUP(M6150,匹配表1065!D:D,匹配表1065!F:F)*N6150</f>
        <v>12</v>
      </c>
    </row>
    <row r="6151" customHeight="1" spans="1:23">
      <c r="A6151" s="94" t="s">
        <v>877</v>
      </c>
      <c r="B6151" s="106">
        <v>46232</v>
      </c>
      <c r="C6151" s="91" t="str">
        <f t="shared" si="194"/>
        <v>7月第5周</v>
      </c>
      <c r="D6151" s="94" t="s">
        <v>943</v>
      </c>
      <c r="E6151" s="89" t="str">
        <f t="shared" si="195"/>
        <v>7月第5周--周3</v>
      </c>
      <c r="F6151" s="95" t="s">
        <v>27</v>
      </c>
      <c r="G6151" s="95" t="s">
        <v>167</v>
      </c>
      <c r="H6151" s="92" t="str">
        <f>_xlfn.XLOOKUP(O6151,匹配表1065!T:T,匹配表1065!W:W)</f>
        <v>苏州市</v>
      </c>
      <c r="I6151" s="89" t="str">
        <f>_xlfn.XLOOKUP(O6151,匹配表1065!T:T,匹配表1065!X:X)</f>
        <v>PME2010</v>
      </c>
      <c r="J6151" s="95" t="s">
        <v>186</v>
      </c>
      <c r="K6151" s="89" cm="1">
        <f ca="1" t="array" ref="K6151:L6151">_xlfn.XLOOKUP(J6151,匹配表1065!Y:Y,匹配表1065!AA:AB)</f>
        <v>6</v>
      </c>
      <c r="L6151" s="89" t="str">
        <v>3个月以上</v>
      </c>
      <c r="M6151" s="89" t="s">
        <v>35</v>
      </c>
      <c r="N6151" s="109">
        <v>1</v>
      </c>
      <c r="O6151" s="93" t="str">
        <f>_xlfn.XLOOKUP(P6151,匹配表1065!U:U,匹配表1065!T:T)</f>
        <v>HO00001051</v>
      </c>
      <c r="P6151" s="94" t="s">
        <v>191</v>
      </c>
      <c r="Q6151" s="95" t="s">
        <v>188</v>
      </c>
      <c r="R6151" s="89" t="str">
        <f>_xlfn.XLOOKUP(Q6151,匹配表1065!L:L,匹配表1065!O:O)</f>
        <v>A</v>
      </c>
      <c r="S6151" s="93" t="str">
        <f>IFERROR(_xlfn.XLOOKUP(Q6151,匹配表1065!AI:AI,匹配表1065!AJ:AJ),"绿标")</f>
        <v>黑标</v>
      </c>
      <c r="T6151" s="93" t="str" cm="1">
        <f t="array" ref="T6151:U6151">_xlfn.XLOOKUP(Q6151,匹配表1065!L:L,匹配表1065!M:N)</f>
        <v>头痛</v>
      </c>
      <c r="U6151" s="94" t="str">
        <v>神经内科</v>
      </c>
      <c r="V6151" s="95" t="s">
        <v>33</v>
      </c>
      <c r="W6151" s="93">
        <f>_xlfn.XLOOKUP(M6151,匹配表1065!D:D,匹配表1065!F:F)*N6151</f>
        <v>4</v>
      </c>
    </row>
    <row r="6152" customHeight="1" spans="1:23">
      <c r="A6152" s="94" t="s">
        <v>877</v>
      </c>
      <c r="B6152" s="106">
        <v>46232</v>
      </c>
      <c r="C6152" s="91" t="str">
        <f t="shared" si="194"/>
        <v>7月第5周</v>
      </c>
      <c r="D6152" s="94" t="s">
        <v>943</v>
      </c>
      <c r="E6152" s="89" t="str">
        <f t="shared" si="195"/>
        <v>7月第5周--周3</v>
      </c>
      <c r="F6152" s="95" t="s">
        <v>27</v>
      </c>
      <c r="G6152" s="95" t="s">
        <v>167</v>
      </c>
      <c r="H6152" s="92" t="str">
        <f>_xlfn.XLOOKUP(O6152,匹配表1065!T:T,匹配表1065!W:W)</f>
        <v>苏州市</v>
      </c>
      <c r="I6152" s="89" t="str">
        <f>_xlfn.XLOOKUP(O6152,匹配表1065!T:T,匹配表1065!X:X)</f>
        <v>PME2011</v>
      </c>
      <c r="J6152" s="95" t="s">
        <v>168</v>
      </c>
      <c r="K6152" s="89" cm="1">
        <f ca="1" t="array" ref="K6152:L6152">_xlfn.XLOOKUP(J6152,匹配表1065!Y:Y,匹配表1065!AA:AB)</f>
        <v>19</v>
      </c>
      <c r="L6152" s="89" t="str">
        <v>3个月以上</v>
      </c>
      <c r="M6152" s="89" t="s">
        <v>30</v>
      </c>
      <c r="N6152" s="109">
        <v>2</v>
      </c>
      <c r="O6152" s="93" t="str">
        <f>_xlfn.XLOOKUP(P6152,匹配表1065!U:U,匹配表1065!T:T)</f>
        <v>HO00307823</v>
      </c>
      <c r="P6152" s="94" t="s">
        <v>169</v>
      </c>
      <c r="Q6152" s="95" t="s">
        <v>170</v>
      </c>
      <c r="R6152" s="89" t="str">
        <f>_xlfn.XLOOKUP(Q6152,匹配表1065!L:L,匹配表1065!O:O)</f>
        <v>A</v>
      </c>
      <c r="S6152" s="93" t="str">
        <f>IFERROR(_xlfn.XLOOKUP(Q6152,匹配表1065!AI:AI,匹配表1065!AJ:AJ),"绿标")</f>
        <v>红标</v>
      </c>
      <c r="T6152" s="93" t="str" cm="1">
        <f t="array" ref="T6152:U6152">_xlfn.XLOOKUP(Q6152,匹配表1065!L:L,匹配表1065!M:N)</f>
        <v>头痛</v>
      </c>
      <c r="U6152" s="94" t="str">
        <v>神经内科</v>
      </c>
      <c r="V6152" s="95" t="s">
        <v>100</v>
      </c>
      <c r="W6152" s="93">
        <f>_xlfn.XLOOKUP(M6152,匹配表1065!D:D,匹配表1065!F:F)*N6152</f>
        <v>24</v>
      </c>
    </row>
    <row r="6153" customHeight="1" spans="1:23">
      <c r="A6153" s="94" t="s">
        <v>877</v>
      </c>
      <c r="B6153" s="106">
        <v>46232</v>
      </c>
      <c r="C6153" s="91" t="str">
        <f t="shared" si="194"/>
        <v>7月第5周</v>
      </c>
      <c r="D6153" s="94" t="s">
        <v>943</v>
      </c>
      <c r="E6153" s="89" t="str">
        <f t="shared" si="195"/>
        <v>7月第5周--周3</v>
      </c>
      <c r="F6153" s="95" t="s">
        <v>27</v>
      </c>
      <c r="G6153" s="95" t="s">
        <v>167</v>
      </c>
      <c r="H6153" s="92" t="str">
        <f>_xlfn.XLOOKUP(O6153,匹配表1065!T:T,匹配表1065!W:W)</f>
        <v>苏州市</v>
      </c>
      <c r="I6153" s="89" t="str">
        <f>_xlfn.XLOOKUP(O6153,匹配表1065!T:T,匹配表1065!X:X)</f>
        <v>PME2011</v>
      </c>
      <c r="J6153" s="95" t="s">
        <v>168</v>
      </c>
      <c r="K6153" s="89" cm="1">
        <f ca="1" t="array" ref="K6153:L6153">_xlfn.XLOOKUP(J6153,匹配表1065!Y:Y,匹配表1065!AA:AB)</f>
        <v>19</v>
      </c>
      <c r="L6153" s="89" t="str">
        <v>3个月以上</v>
      </c>
      <c r="M6153" s="89" t="s">
        <v>30</v>
      </c>
      <c r="N6153" s="109">
        <v>2</v>
      </c>
      <c r="O6153" s="93" t="str">
        <f>_xlfn.XLOOKUP(P6153,匹配表1065!U:U,匹配表1065!T:T)</f>
        <v>HO00307823</v>
      </c>
      <c r="P6153" s="94" t="s">
        <v>169</v>
      </c>
      <c r="Q6153" s="95" t="s">
        <v>172</v>
      </c>
      <c r="R6153" s="89" t="str">
        <f>_xlfn.XLOOKUP(Q6153,匹配表1065!L:L,匹配表1065!O:O)</f>
        <v>C</v>
      </c>
      <c r="S6153" s="93" t="str">
        <f>IFERROR(_xlfn.XLOOKUP(Q6153,匹配表1065!AI:AI,匹配表1065!AJ:AJ),"绿标")</f>
        <v>绿标</v>
      </c>
      <c r="T6153" s="93" t="str" cm="1">
        <f t="array" ref="T6153:U6153">_xlfn.XLOOKUP(Q6153,匹配表1065!L:L,匹配表1065!M:N)</f>
        <v>眩晕</v>
      </c>
      <c r="U6153" s="94" t="str">
        <v>神经内科</v>
      </c>
      <c r="V6153" s="95" t="s">
        <v>100</v>
      </c>
      <c r="W6153" s="93">
        <f>_xlfn.XLOOKUP(M6153,匹配表1065!D:D,匹配表1065!F:F)*N6153</f>
        <v>24</v>
      </c>
    </row>
    <row r="6154" customHeight="1" spans="1:23">
      <c r="A6154" s="94" t="s">
        <v>877</v>
      </c>
      <c r="B6154" s="106">
        <v>46232</v>
      </c>
      <c r="C6154" s="91" t="str">
        <f t="shared" si="194"/>
        <v>7月第5周</v>
      </c>
      <c r="D6154" s="94" t="s">
        <v>943</v>
      </c>
      <c r="E6154" s="89" t="str">
        <f t="shared" si="195"/>
        <v>7月第5周--周3</v>
      </c>
      <c r="F6154" s="95" t="s">
        <v>27</v>
      </c>
      <c r="G6154" s="95" t="s">
        <v>167</v>
      </c>
      <c r="H6154" s="92" t="str">
        <f>_xlfn.XLOOKUP(O6154,匹配表1065!T:T,匹配表1065!W:W)</f>
        <v>苏州市</v>
      </c>
      <c r="I6154" s="89" t="str">
        <f>_xlfn.XLOOKUP(O6154,匹配表1065!T:T,匹配表1065!X:X)</f>
        <v>PME2011</v>
      </c>
      <c r="J6154" s="95" t="s">
        <v>168</v>
      </c>
      <c r="K6154" s="89" cm="1">
        <f ca="1" t="array" ref="K6154:L6154">_xlfn.XLOOKUP(J6154,匹配表1065!Y:Y,匹配表1065!AA:AB)</f>
        <v>19</v>
      </c>
      <c r="L6154" s="89" t="str">
        <v>3个月以上</v>
      </c>
      <c r="M6154" s="89" t="s">
        <v>35</v>
      </c>
      <c r="N6154" s="109">
        <v>1</v>
      </c>
      <c r="O6154" s="93" t="str">
        <f>_xlfn.XLOOKUP(P6154,匹配表1065!U:U,匹配表1065!T:T)</f>
        <v>HO00307823</v>
      </c>
      <c r="P6154" s="94" t="s">
        <v>169</v>
      </c>
      <c r="Q6154" s="95" t="s">
        <v>170</v>
      </c>
      <c r="R6154" s="89" t="str">
        <f>_xlfn.XLOOKUP(Q6154,匹配表1065!L:L,匹配表1065!O:O)</f>
        <v>A</v>
      </c>
      <c r="S6154" s="93" t="str">
        <f>IFERROR(_xlfn.XLOOKUP(Q6154,匹配表1065!AI:AI,匹配表1065!AJ:AJ),"绿标")</f>
        <v>红标</v>
      </c>
      <c r="T6154" s="93" t="str" cm="1">
        <f t="array" ref="T6154:U6154">_xlfn.XLOOKUP(Q6154,匹配表1065!L:L,匹配表1065!M:N)</f>
        <v>头痛</v>
      </c>
      <c r="U6154" s="94" t="str">
        <v>神经内科</v>
      </c>
      <c r="V6154" s="95" t="s">
        <v>100</v>
      </c>
      <c r="W6154" s="93">
        <f>_xlfn.XLOOKUP(M6154,匹配表1065!D:D,匹配表1065!F:F)*N6154</f>
        <v>4</v>
      </c>
    </row>
    <row r="6155" customHeight="1" spans="1:23">
      <c r="A6155" s="94" t="s">
        <v>877</v>
      </c>
      <c r="B6155" s="106">
        <v>46232</v>
      </c>
      <c r="C6155" s="91" t="str">
        <f t="shared" si="194"/>
        <v>7月第5周</v>
      </c>
      <c r="D6155" s="94" t="s">
        <v>943</v>
      </c>
      <c r="E6155" s="89" t="str">
        <f t="shared" si="195"/>
        <v>7月第5周--周3</v>
      </c>
      <c r="F6155" s="95" t="s">
        <v>27</v>
      </c>
      <c r="G6155" s="95" t="s">
        <v>167</v>
      </c>
      <c r="H6155" s="92" t="str">
        <f>_xlfn.XLOOKUP(O6155,匹配表1065!T:T,匹配表1065!W:W)</f>
        <v>苏州市</v>
      </c>
      <c r="I6155" s="89" t="str">
        <f>_xlfn.XLOOKUP(O6155,匹配表1065!T:T,匹配表1065!X:X)</f>
        <v>PME2009</v>
      </c>
      <c r="J6155" s="95" t="s">
        <v>193</v>
      </c>
      <c r="K6155" s="89" cm="1">
        <f ca="1" t="array" ref="K6155:L6155">_xlfn.XLOOKUP(J6155,匹配表1065!Y:Y,匹配表1065!AA:AB)</f>
        <v>7</v>
      </c>
      <c r="L6155" s="89" t="str">
        <v>3个月以上</v>
      </c>
      <c r="M6155" s="89" t="s">
        <v>35</v>
      </c>
      <c r="N6155" s="109">
        <v>2</v>
      </c>
      <c r="O6155" s="93" t="str">
        <f>_xlfn.XLOOKUP(P6155,匹配表1065!U:U,匹配表1065!T:T)</f>
        <v>HO00017518</v>
      </c>
      <c r="P6155" s="94" t="s">
        <v>194</v>
      </c>
      <c r="Q6155" s="95" t="s">
        <v>195</v>
      </c>
      <c r="R6155" s="89" t="str">
        <f>_xlfn.XLOOKUP(Q6155,匹配表1065!L:L,匹配表1065!O:O)</f>
        <v>C</v>
      </c>
      <c r="S6155" s="93" t="str">
        <f>IFERROR(_xlfn.XLOOKUP(Q6155,匹配表1065!AI:AI,匹配表1065!AJ:AJ),"绿标")</f>
        <v>红标</v>
      </c>
      <c r="T6155" s="93" t="str" cm="1">
        <f t="array" ref="T6155:U6155">_xlfn.XLOOKUP(Q6155,匹配表1065!L:L,匹配表1065!M:N)</f>
        <v>眩晕</v>
      </c>
      <c r="U6155" s="94" t="str">
        <v>耳鼻喉科</v>
      </c>
      <c r="V6155" s="95" t="s">
        <v>100</v>
      </c>
      <c r="W6155" s="93">
        <f>_xlfn.XLOOKUP(M6155,匹配表1065!D:D,匹配表1065!F:F)*N6155</f>
        <v>8</v>
      </c>
    </row>
    <row r="6156" customHeight="1" spans="1:23">
      <c r="A6156" s="94" t="s">
        <v>877</v>
      </c>
      <c r="B6156" s="106">
        <v>46232</v>
      </c>
      <c r="C6156" s="91" t="str">
        <f t="shared" si="194"/>
        <v>7月第5周</v>
      </c>
      <c r="D6156" s="94" t="s">
        <v>943</v>
      </c>
      <c r="E6156" s="89" t="str">
        <f t="shared" si="195"/>
        <v>7月第5周--周3</v>
      </c>
      <c r="F6156" s="95" t="s">
        <v>27</v>
      </c>
      <c r="G6156" s="95" t="s">
        <v>167</v>
      </c>
      <c r="H6156" s="92" t="str">
        <f>_xlfn.XLOOKUP(O6156,匹配表1065!T:T,匹配表1065!W:W)</f>
        <v>苏州市</v>
      </c>
      <c r="I6156" s="89" t="str">
        <f>_xlfn.XLOOKUP(O6156,匹配表1065!T:T,匹配表1065!X:X)</f>
        <v>PME2017</v>
      </c>
      <c r="J6156" s="95" t="s">
        <v>323</v>
      </c>
      <c r="K6156" s="89" cm="1">
        <f ca="1" t="array" ref="K6156:L6156">_xlfn.XLOOKUP(J6156,匹配表1065!Y:Y,匹配表1065!AA:AB)</f>
        <v>7</v>
      </c>
      <c r="L6156" s="89" t="str">
        <v>3个月以上</v>
      </c>
      <c r="M6156" s="89" t="s">
        <v>30</v>
      </c>
      <c r="N6156" s="109">
        <v>1</v>
      </c>
      <c r="O6156" s="93" t="str">
        <f>_xlfn.XLOOKUP(P6156,匹配表1065!U:U,匹配表1065!T:T)</f>
        <v>HO00001044</v>
      </c>
      <c r="P6156" s="94" t="s">
        <v>346</v>
      </c>
      <c r="Q6156" s="95" t="s">
        <v>428</v>
      </c>
      <c r="R6156" s="89" t="str">
        <f>_xlfn.XLOOKUP(Q6156,匹配表1065!L:L,匹配表1065!O:O)</f>
        <v>B</v>
      </c>
      <c r="S6156" s="93" t="str">
        <f>IFERROR(_xlfn.XLOOKUP(Q6156,匹配表1065!AI:AI,匹配表1065!AJ:AJ),"绿标")</f>
        <v>绿标</v>
      </c>
      <c r="T6156" s="93" t="str" cm="1">
        <f t="array" ref="T6156:U6156">_xlfn.XLOOKUP(Q6156,匹配表1065!L:L,匹配表1065!M:N)</f>
        <v>脑血管</v>
      </c>
      <c r="U6156" s="94" t="str">
        <v>神经内科</v>
      </c>
      <c r="V6156" s="95" t="s">
        <v>100</v>
      </c>
      <c r="W6156" s="93">
        <f>_xlfn.XLOOKUP(M6156,匹配表1065!D:D,匹配表1065!F:F)*N6156</f>
        <v>12</v>
      </c>
    </row>
    <row r="6157" customHeight="1" spans="1:23">
      <c r="A6157" s="94" t="s">
        <v>877</v>
      </c>
      <c r="B6157" s="106">
        <v>46232</v>
      </c>
      <c r="C6157" s="91" t="str">
        <f t="shared" si="194"/>
        <v>7月第5周</v>
      </c>
      <c r="D6157" s="94" t="s">
        <v>943</v>
      </c>
      <c r="E6157" s="89" t="str">
        <f t="shared" si="195"/>
        <v>7月第5周--周3</v>
      </c>
      <c r="F6157" s="95" t="s">
        <v>27</v>
      </c>
      <c r="G6157" s="95" t="s">
        <v>167</v>
      </c>
      <c r="H6157" s="92" t="str">
        <f>_xlfn.XLOOKUP(O6157,匹配表1065!T:T,匹配表1065!W:W)</f>
        <v>苏州市</v>
      </c>
      <c r="I6157" s="89" t="str">
        <f>_xlfn.XLOOKUP(O6157,匹配表1065!T:T,匹配表1065!X:X)</f>
        <v>PME2017</v>
      </c>
      <c r="J6157" s="95" t="s">
        <v>323</v>
      </c>
      <c r="K6157" s="89" cm="1">
        <f ca="1" t="array" ref="K6157:L6157">_xlfn.XLOOKUP(J6157,匹配表1065!Y:Y,匹配表1065!AA:AB)</f>
        <v>7</v>
      </c>
      <c r="L6157" s="89" t="str">
        <v>3个月以上</v>
      </c>
      <c r="M6157" s="89" t="s">
        <v>35</v>
      </c>
      <c r="N6157" s="109">
        <v>2</v>
      </c>
      <c r="O6157" s="93" t="str">
        <f>_xlfn.XLOOKUP(P6157,匹配表1065!U:U,匹配表1065!T:T)</f>
        <v>HO00001044</v>
      </c>
      <c r="P6157" s="94" t="s">
        <v>346</v>
      </c>
      <c r="Q6157" s="95" t="s">
        <v>347</v>
      </c>
      <c r="R6157" s="89" t="str">
        <f>_xlfn.XLOOKUP(Q6157,匹配表1065!L:L,匹配表1065!O:O)</f>
        <v>A</v>
      </c>
      <c r="S6157" s="93" t="str">
        <f>IFERROR(_xlfn.XLOOKUP(Q6157,匹配表1065!AI:AI,匹配表1065!AJ:AJ),"绿标")</f>
        <v>红标</v>
      </c>
      <c r="T6157" s="93" t="str" cm="1">
        <f t="array" ref="T6157:U6157">_xlfn.XLOOKUP(Q6157,匹配表1065!L:L,匹配表1065!M:N)</f>
        <v>头痛</v>
      </c>
      <c r="U6157" s="94" t="str">
        <v>神经内科</v>
      </c>
      <c r="V6157" s="95" t="s">
        <v>33</v>
      </c>
      <c r="W6157" s="93">
        <f>_xlfn.XLOOKUP(M6157,匹配表1065!D:D,匹配表1065!F:F)*N6157</f>
        <v>8</v>
      </c>
    </row>
    <row r="6158" customHeight="1" spans="1:23">
      <c r="A6158" s="94" t="s">
        <v>877</v>
      </c>
      <c r="B6158" s="106">
        <v>46232</v>
      </c>
      <c r="C6158" s="91" t="str">
        <f t="shared" si="194"/>
        <v>7月第5周</v>
      </c>
      <c r="D6158" s="94" t="s">
        <v>943</v>
      </c>
      <c r="E6158" s="89" t="str">
        <f t="shared" si="195"/>
        <v>7月第5周--周3</v>
      </c>
      <c r="F6158" s="95" t="s">
        <v>27</v>
      </c>
      <c r="G6158" s="95" t="s">
        <v>167</v>
      </c>
      <c r="H6158" s="92" t="str">
        <f>_xlfn.XLOOKUP(O6158,匹配表1065!T:T,匹配表1065!W:W)</f>
        <v>苏州市</v>
      </c>
      <c r="I6158" s="89" t="str">
        <f>_xlfn.XLOOKUP(O6158,匹配表1065!T:T,匹配表1065!X:X)</f>
        <v>PME2017</v>
      </c>
      <c r="J6158" s="95" t="s">
        <v>323</v>
      </c>
      <c r="K6158" s="89" cm="1">
        <f ca="1" t="array" ref="K6158:L6158">_xlfn.XLOOKUP(J6158,匹配表1065!Y:Y,匹配表1065!AA:AB)</f>
        <v>7</v>
      </c>
      <c r="L6158" s="89" t="str">
        <v>3个月以上</v>
      </c>
      <c r="M6158" s="89" t="s">
        <v>30</v>
      </c>
      <c r="N6158" s="109">
        <v>1</v>
      </c>
      <c r="O6158" s="93" t="str">
        <f>_xlfn.XLOOKUP(P6158,匹配表1065!U:U,匹配表1065!T:T)</f>
        <v>HO00001110</v>
      </c>
      <c r="P6158" s="94" t="s">
        <v>324</v>
      </c>
      <c r="Q6158" s="95" t="s">
        <v>533</v>
      </c>
      <c r="R6158" s="89" t="str">
        <f>_xlfn.XLOOKUP(Q6158,匹配表1065!L:L,匹配表1065!O:O)</f>
        <v>A</v>
      </c>
      <c r="S6158" s="93" t="str">
        <f>IFERROR(_xlfn.XLOOKUP(Q6158,匹配表1065!AI:AI,匹配表1065!AJ:AJ),"绿标")</f>
        <v>绿标</v>
      </c>
      <c r="T6158" s="93" t="str" cm="1">
        <f t="array" ref="T6158:U6158">_xlfn.XLOOKUP(Q6158,匹配表1065!L:L,匹配表1065!M:N)</f>
        <v>头痛</v>
      </c>
      <c r="U6158" s="94" t="str">
        <v>神经内科</v>
      </c>
      <c r="V6158" s="95" t="s">
        <v>33</v>
      </c>
      <c r="W6158" s="93">
        <f>_xlfn.XLOOKUP(M6158,匹配表1065!D:D,匹配表1065!F:F)*N6158</f>
        <v>12</v>
      </c>
    </row>
    <row r="6159" customHeight="1" spans="1:23">
      <c r="A6159" s="94" t="s">
        <v>877</v>
      </c>
      <c r="B6159" s="106">
        <v>46232</v>
      </c>
      <c r="C6159" s="91" t="str">
        <f t="shared" si="194"/>
        <v>7月第5周</v>
      </c>
      <c r="D6159" s="94" t="s">
        <v>943</v>
      </c>
      <c r="E6159" s="89" t="str">
        <f t="shared" si="195"/>
        <v>7月第5周--周3</v>
      </c>
      <c r="F6159" s="95" t="s">
        <v>27</v>
      </c>
      <c r="G6159" s="95" t="s">
        <v>167</v>
      </c>
      <c r="H6159" s="92" t="str">
        <f>_xlfn.XLOOKUP(O6159,匹配表1065!T:T,匹配表1065!W:W)</f>
        <v>苏州市</v>
      </c>
      <c r="I6159" s="89" t="str">
        <f>_xlfn.XLOOKUP(O6159,匹配表1065!T:T,匹配表1065!X:X)</f>
        <v>PME2011</v>
      </c>
      <c r="J6159" s="95" t="s">
        <v>852</v>
      </c>
      <c r="K6159" s="89" t="e" cm="1">
        <f ca="1" t="array" ref="K6159">_xlfn.XLOOKUP(J6159,匹配表1065!Y:Y,匹配表1065!AA:AB)</f>
        <v>#N/A</v>
      </c>
      <c r="L6159" s="89"/>
      <c r="M6159" s="89" t="s">
        <v>35</v>
      </c>
      <c r="N6159" s="109">
        <v>1</v>
      </c>
      <c r="O6159" s="93" t="str">
        <f>_xlfn.XLOOKUP(P6159,匹配表1065!U:U,匹配表1065!T:T)</f>
        <v>HO00307823</v>
      </c>
      <c r="P6159" s="94" t="s">
        <v>169</v>
      </c>
      <c r="Q6159" s="95" t="s">
        <v>438</v>
      </c>
      <c r="R6159" s="89" t="str">
        <f>_xlfn.XLOOKUP(Q6159,匹配表1065!L:L,匹配表1065!O:O)</f>
        <v>A</v>
      </c>
      <c r="S6159" s="93" t="str">
        <f>IFERROR(_xlfn.XLOOKUP(Q6159,匹配表1065!AI:AI,匹配表1065!AJ:AJ),"绿标")</f>
        <v>红标</v>
      </c>
      <c r="T6159" s="93" t="str" cm="1">
        <f t="array" ref="T6159:U6159">_xlfn.XLOOKUP(Q6159,匹配表1065!L:L,匹配表1065!M:N)</f>
        <v>头痛</v>
      </c>
      <c r="U6159" s="94" t="str">
        <v>神经内科</v>
      </c>
      <c r="V6159" s="95"/>
      <c r="W6159" s="93">
        <f>_xlfn.XLOOKUP(M6159,匹配表1065!D:D,匹配表1065!F:F)*N6159</f>
        <v>4</v>
      </c>
    </row>
    <row r="6160" customHeight="1" spans="1:23">
      <c r="A6160" s="94" t="s">
        <v>877</v>
      </c>
      <c r="B6160" s="106">
        <v>46232</v>
      </c>
      <c r="C6160" s="91" t="str">
        <f t="shared" si="194"/>
        <v>7月第5周</v>
      </c>
      <c r="D6160" s="94" t="s">
        <v>943</v>
      </c>
      <c r="E6160" s="89" t="str">
        <f t="shared" si="195"/>
        <v>7月第5周--周3</v>
      </c>
      <c r="F6160" s="95" t="s">
        <v>27</v>
      </c>
      <c r="G6160" s="95" t="s">
        <v>167</v>
      </c>
      <c r="H6160" s="92" t="str">
        <f>_xlfn.XLOOKUP(O6160,匹配表1065!T:T,匹配表1065!W:W)</f>
        <v>南通市</v>
      </c>
      <c r="I6160" s="89" t="str">
        <f>_xlfn.XLOOKUP(O6160,匹配表1065!T:T,匹配表1065!X:X)</f>
        <v>PME2013</v>
      </c>
      <c r="J6160" s="95" t="s">
        <v>180</v>
      </c>
      <c r="K6160" s="89" cm="1">
        <f ca="1" t="array" ref="K6160:L6160">_xlfn.XLOOKUP(J6160,匹配表1065!Y:Y,匹配表1065!AA:AB)</f>
        <v>51</v>
      </c>
      <c r="L6160" s="89" t="str">
        <v>3个月以上</v>
      </c>
      <c r="M6160" s="89" t="s">
        <v>30</v>
      </c>
      <c r="N6160" s="109">
        <v>1</v>
      </c>
      <c r="O6160" s="93" t="str">
        <f>_xlfn.XLOOKUP(P6160,匹配表1065!U:U,匹配表1065!T:T)</f>
        <v>HO00001066</v>
      </c>
      <c r="P6160" s="94" t="s">
        <v>183</v>
      </c>
      <c r="Q6160" s="95" t="s">
        <v>185</v>
      </c>
      <c r="R6160" s="89" t="str">
        <f>_xlfn.XLOOKUP(Q6160,匹配表1065!L:L,匹配表1065!O:O)</f>
        <v>A</v>
      </c>
      <c r="S6160" s="93" t="str">
        <f>IFERROR(_xlfn.XLOOKUP(Q6160,匹配表1065!AI:AI,匹配表1065!AJ:AJ),"绿标")</f>
        <v>红标</v>
      </c>
      <c r="T6160" s="93" t="str" cm="1">
        <f t="array" ref="T6160:U6160">_xlfn.XLOOKUP(Q6160,匹配表1065!L:L,匹配表1065!M:N)</f>
        <v>头痛</v>
      </c>
      <c r="U6160" s="94" t="str">
        <v>神经内科</v>
      </c>
      <c r="V6160" s="95" t="s">
        <v>33</v>
      </c>
      <c r="W6160" s="93">
        <f>_xlfn.XLOOKUP(M6160,匹配表1065!D:D,匹配表1065!F:F)*N6160</f>
        <v>12</v>
      </c>
    </row>
    <row r="6161" customHeight="1" spans="1:23">
      <c r="A6161" s="94" t="s">
        <v>877</v>
      </c>
      <c r="B6161" s="106">
        <v>46232</v>
      </c>
      <c r="C6161" s="91" t="str">
        <f t="shared" si="194"/>
        <v>7月第5周</v>
      </c>
      <c r="D6161" s="94" t="s">
        <v>943</v>
      </c>
      <c r="E6161" s="89" t="str">
        <f t="shared" si="195"/>
        <v>7月第5周--周3</v>
      </c>
      <c r="F6161" s="95" t="s">
        <v>27</v>
      </c>
      <c r="G6161" s="95" t="s">
        <v>167</v>
      </c>
      <c r="H6161" s="92" t="str">
        <f>_xlfn.XLOOKUP(O6161,匹配表1065!T:T,匹配表1065!W:W)</f>
        <v>南通市</v>
      </c>
      <c r="I6161" s="89" t="str">
        <f>_xlfn.XLOOKUP(O6161,匹配表1065!T:T,匹配表1065!X:X)</f>
        <v>PME2013</v>
      </c>
      <c r="J6161" s="95" t="s">
        <v>180</v>
      </c>
      <c r="K6161" s="89" cm="1">
        <f ca="1" t="array" ref="K6161:L6161">_xlfn.XLOOKUP(J6161,匹配表1065!Y:Y,匹配表1065!AA:AB)</f>
        <v>51</v>
      </c>
      <c r="L6161" s="89" t="str">
        <v>3个月以上</v>
      </c>
      <c r="M6161" s="89" t="s">
        <v>30</v>
      </c>
      <c r="N6161" s="109">
        <v>3</v>
      </c>
      <c r="O6161" s="93" t="str">
        <f>_xlfn.XLOOKUP(P6161,匹配表1065!U:U,匹配表1065!T:T)</f>
        <v>HO00001021</v>
      </c>
      <c r="P6161" s="94" t="s">
        <v>181</v>
      </c>
      <c r="Q6161" s="95" t="s">
        <v>182</v>
      </c>
      <c r="R6161" s="89" t="str">
        <f>_xlfn.XLOOKUP(Q6161,匹配表1065!L:L,匹配表1065!O:O)</f>
        <v>C</v>
      </c>
      <c r="S6161" s="93" t="str">
        <f>IFERROR(_xlfn.XLOOKUP(Q6161,匹配表1065!AI:AI,匹配表1065!AJ:AJ),"绿标")</f>
        <v>红标</v>
      </c>
      <c r="T6161" s="93" t="str" cm="1">
        <f t="array" ref="T6161:U6161">_xlfn.XLOOKUP(Q6161,匹配表1065!L:L,匹配表1065!M:N)</f>
        <v>眩晕</v>
      </c>
      <c r="U6161" s="94" t="str">
        <v>神经内科</v>
      </c>
      <c r="V6161" s="95" t="s">
        <v>100</v>
      </c>
      <c r="W6161" s="93">
        <f>_xlfn.XLOOKUP(M6161,匹配表1065!D:D,匹配表1065!F:F)*N6161</f>
        <v>36</v>
      </c>
    </row>
    <row r="6162" customHeight="1" spans="1:23">
      <c r="A6162" s="94" t="s">
        <v>877</v>
      </c>
      <c r="B6162" s="106">
        <v>46232</v>
      </c>
      <c r="C6162" s="91" t="str">
        <f t="shared" si="194"/>
        <v>7月第5周</v>
      </c>
      <c r="D6162" s="94" t="s">
        <v>943</v>
      </c>
      <c r="E6162" s="89" t="str">
        <f t="shared" si="195"/>
        <v>7月第5周--周3</v>
      </c>
      <c r="F6162" s="95" t="s">
        <v>27</v>
      </c>
      <c r="G6162" s="95" t="s">
        <v>136</v>
      </c>
      <c r="H6162" s="92" t="str">
        <f>_xlfn.XLOOKUP(O6162,匹配表1065!T:T,匹配表1065!W:W)</f>
        <v>淄博市</v>
      </c>
      <c r="I6162" s="89" t="str">
        <f>_xlfn.XLOOKUP(O6162,匹配表1065!T:T,匹配表1065!X:X)</f>
        <v>PME2043</v>
      </c>
      <c r="J6162" s="95" t="s">
        <v>140</v>
      </c>
      <c r="K6162" s="89" cm="1">
        <f ca="1" t="array" ref="K6162:L6162">_xlfn.XLOOKUP(J6162,匹配表1065!Y:Y,匹配表1065!AA:AB)</f>
        <v>9</v>
      </c>
      <c r="L6162" s="89" t="str">
        <v>3个月以上</v>
      </c>
      <c r="M6162" s="89" t="s">
        <v>30</v>
      </c>
      <c r="N6162" s="109">
        <v>1</v>
      </c>
      <c r="O6162" s="93" t="str">
        <f>_xlfn.XLOOKUP(P6162,匹配表1065!U:U,匹配表1065!T:T)</f>
        <v>HO00001431</v>
      </c>
      <c r="P6162" s="94" t="s">
        <v>244</v>
      </c>
      <c r="Q6162" s="95" t="s">
        <v>473</v>
      </c>
      <c r="R6162" s="89" t="str">
        <f>_xlfn.XLOOKUP(Q6162,匹配表1065!L:L,匹配表1065!O:O)</f>
        <v>B</v>
      </c>
      <c r="S6162" s="93" t="str">
        <f>IFERROR(_xlfn.XLOOKUP(Q6162,匹配表1065!AI:AI,匹配表1065!AJ:AJ),"绿标")</f>
        <v>红标</v>
      </c>
      <c r="T6162" s="93" t="str" cm="1">
        <f t="array" ref="T6162:U6162">_xlfn.XLOOKUP(Q6162,匹配表1065!L:L,匹配表1065!M:N)</f>
        <v>脑血管</v>
      </c>
      <c r="U6162" s="94" t="str">
        <v>神经内科</v>
      </c>
      <c r="V6162" s="95" t="s">
        <v>42</v>
      </c>
      <c r="W6162" s="93">
        <f>_xlfn.XLOOKUP(M6162,匹配表1065!D:D,匹配表1065!F:F)*N6162</f>
        <v>12</v>
      </c>
    </row>
    <row r="6163" customHeight="1" spans="1:23">
      <c r="A6163" s="94" t="s">
        <v>877</v>
      </c>
      <c r="B6163" s="106">
        <v>46232</v>
      </c>
      <c r="C6163" s="91" t="str">
        <f t="shared" si="194"/>
        <v>7月第5周</v>
      </c>
      <c r="D6163" s="94" t="s">
        <v>943</v>
      </c>
      <c r="E6163" s="89" t="str">
        <f t="shared" si="195"/>
        <v>7月第5周--周3</v>
      </c>
      <c r="F6163" s="95" t="s">
        <v>27</v>
      </c>
      <c r="G6163" s="95" t="s">
        <v>136</v>
      </c>
      <c r="H6163" s="92" t="str">
        <f>_xlfn.XLOOKUP(O6163,匹配表1065!T:T,匹配表1065!W:W)</f>
        <v>青岛市</v>
      </c>
      <c r="I6163" s="89" t="str">
        <f>_xlfn.XLOOKUP(O6163,匹配表1065!T:T,匹配表1065!X:X)</f>
        <v>PME2032</v>
      </c>
      <c r="J6163" s="95" t="s">
        <v>143</v>
      </c>
      <c r="K6163" s="89" cm="1">
        <f ca="1" t="array" ref="K6163:L6163">_xlfn.XLOOKUP(J6163,匹配表1065!Y:Y,匹配表1065!AA:AB)</f>
        <v>31</v>
      </c>
      <c r="L6163" s="89" t="str">
        <v>3个月以上</v>
      </c>
      <c r="M6163" s="89" t="s">
        <v>30</v>
      </c>
      <c r="N6163" s="109">
        <v>1</v>
      </c>
      <c r="O6163" s="93" t="str">
        <f>_xlfn.XLOOKUP(P6163,匹配表1065!U:U,匹配表1065!T:T)</f>
        <v>HO00104790</v>
      </c>
      <c r="P6163" s="94" t="s">
        <v>363</v>
      </c>
      <c r="Q6163" s="95" t="s">
        <v>364</v>
      </c>
      <c r="R6163" s="89" t="str">
        <f>_xlfn.XLOOKUP(Q6163,匹配表1065!L:L,匹配表1065!O:O)</f>
        <v>B</v>
      </c>
      <c r="S6163" s="93" t="str">
        <f>IFERROR(_xlfn.XLOOKUP(Q6163,匹配表1065!AI:AI,匹配表1065!AJ:AJ),"绿标")</f>
        <v>红标</v>
      </c>
      <c r="T6163" s="93" t="str" cm="1">
        <f t="array" ref="T6163:U6163">_xlfn.XLOOKUP(Q6163,匹配表1065!L:L,匹配表1065!M:N)</f>
        <v>脑血管</v>
      </c>
      <c r="U6163" s="94" t="str">
        <v>神经内科</v>
      </c>
      <c r="V6163" s="95" t="s">
        <v>100</v>
      </c>
      <c r="W6163" s="93">
        <f>_xlfn.XLOOKUP(M6163,匹配表1065!D:D,匹配表1065!F:F)*N6163</f>
        <v>12</v>
      </c>
    </row>
    <row r="6164" customHeight="1" spans="1:23">
      <c r="A6164" s="94" t="s">
        <v>877</v>
      </c>
      <c r="B6164" s="106">
        <v>46232</v>
      </c>
      <c r="C6164" s="91" t="str">
        <f t="shared" si="194"/>
        <v>7月第5周</v>
      </c>
      <c r="D6164" s="94" t="s">
        <v>943</v>
      </c>
      <c r="E6164" s="89" t="str">
        <f t="shared" si="195"/>
        <v>7月第5周--周3</v>
      </c>
      <c r="F6164" s="95" t="s">
        <v>27</v>
      </c>
      <c r="G6164" s="95" t="s">
        <v>136</v>
      </c>
      <c r="H6164" s="92" t="str">
        <f>_xlfn.XLOOKUP(O6164,匹配表1065!T:T,匹配表1065!W:W)</f>
        <v>青岛市</v>
      </c>
      <c r="I6164" s="89" t="str">
        <f>_xlfn.XLOOKUP(O6164,匹配表1065!T:T,匹配表1065!X:X)</f>
        <v>PME2032</v>
      </c>
      <c r="J6164" s="95" t="s">
        <v>143</v>
      </c>
      <c r="K6164" s="89" cm="1">
        <f ca="1" t="array" ref="K6164:L6164">_xlfn.XLOOKUP(J6164,匹配表1065!Y:Y,匹配表1065!AA:AB)</f>
        <v>31</v>
      </c>
      <c r="L6164" s="89" t="str">
        <v>3个月以上</v>
      </c>
      <c r="M6164" s="89" t="s">
        <v>55</v>
      </c>
      <c r="N6164" s="109">
        <v>1</v>
      </c>
      <c r="O6164" s="93" t="str">
        <f>_xlfn.XLOOKUP(P6164,匹配表1065!U:U,匹配表1065!T:T)</f>
        <v>HO00001482</v>
      </c>
      <c r="P6164" s="94" t="s">
        <v>146</v>
      </c>
      <c r="Q6164" s="95" t="s">
        <v>299</v>
      </c>
      <c r="R6164" s="89" t="str">
        <f>_xlfn.XLOOKUP(Q6164,匹配表1065!L:L,匹配表1065!O:O)</f>
        <v>C</v>
      </c>
      <c r="S6164" s="93" t="str">
        <f>IFERROR(_xlfn.XLOOKUP(Q6164,匹配表1065!AI:AI,匹配表1065!AJ:AJ),"绿标")</f>
        <v>绿标</v>
      </c>
      <c r="T6164" s="93" t="str" cm="1">
        <f t="array" ref="T6164:U6164">_xlfn.XLOOKUP(Q6164,匹配表1065!L:L,匹配表1065!M:N)</f>
        <v>眩晕</v>
      </c>
      <c r="U6164" s="94" t="str">
        <v>耳鼻喉科</v>
      </c>
      <c r="V6164" s="95" t="s">
        <v>100</v>
      </c>
      <c r="W6164" s="93">
        <f>_xlfn.XLOOKUP(M6164,匹配表1065!D:D,匹配表1065!F:F)*N6164</f>
        <v>8</v>
      </c>
    </row>
    <row r="6165" customHeight="1" spans="1:23">
      <c r="A6165" s="94" t="s">
        <v>877</v>
      </c>
      <c r="B6165" s="106">
        <v>46232</v>
      </c>
      <c r="C6165" s="91" t="str">
        <f t="shared" si="194"/>
        <v>7月第5周</v>
      </c>
      <c r="D6165" s="94" t="s">
        <v>943</v>
      </c>
      <c r="E6165" s="89" t="str">
        <f t="shared" si="195"/>
        <v>7月第5周--周3</v>
      </c>
      <c r="F6165" s="95" t="s">
        <v>27</v>
      </c>
      <c r="G6165" s="95" t="s">
        <v>136</v>
      </c>
      <c r="H6165" s="92" t="str">
        <f>_xlfn.XLOOKUP(O6165,匹配表1065!T:T,匹配表1065!W:W)</f>
        <v>青岛市</v>
      </c>
      <c r="I6165" s="89" t="str">
        <f>_xlfn.XLOOKUP(O6165,匹配表1065!T:T,匹配表1065!X:X)</f>
        <v>PME2032</v>
      </c>
      <c r="J6165" s="95" t="s">
        <v>143</v>
      </c>
      <c r="K6165" s="89" cm="1">
        <f ca="1" t="array" ref="K6165:L6165">_xlfn.XLOOKUP(J6165,匹配表1065!Y:Y,匹配表1065!AA:AB)</f>
        <v>31</v>
      </c>
      <c r="L6165" s="89" t="str">
        <v>3个月以上</v>
      </c>
      <c r="M6165" s="89" t="s">
        <v>55</v>
      </c>
      <c r="N6165" s="109">
        <v>1</v>
      </c>
      <c r="O6165" s="93" t="str">
        <f>_xlfn.XLOOKUP(P6165,匹配表1065!U:U,匹配表1065!T:T)</f>
        <v>HO00001489</v>
      </c>
      <c r="P6165" s="94" t="s">
        <v>144</v>
      </c>
      <c r="Q6165" s="95" t="s">
        <v>145</v>
      </c>
      <c r="R6165" s="89" t="str">
        <f>_xlfn.XLOOKUP(Q6165,匹配表1065!L:L,匹配表1065!O:O)</f>
        <v>D</v>
      </c>
      <c r="S6165" s="93" t="str">
        <f>IFERROR(_xlfn.XLOOKUP(Q6165,匹配表1065!AI:AI,匹配表1065!AJ:AJ),"绿标")</f>
        <v>红标</v>
      </c>
      <c r="T6165" s="93" t="str" cm="1">
        <f t="array" ref="T6165:U6165">_xlfn.XLOOKUP(Q6165,匹配表1065!L:L,匹配表1065!M:N)</f>
        <v>抑郁焦虑</v>
      </c>
      <c r="U6165" s="94" t="str">
        <v>精神心理科</v>
      </c>
      <c r="V6165" s="95" t="s">
        <v>70</v>
      </c>
      <c r="W6165" s="93">
        <f>_xlfn.XLOOKUP(M6165,匹配表1065!D:D,匹配表1065!F:F)*N6165</f>
        <v>8</v>
      </c>
    </row>
    <row r="6166" customHeight="1" spans="1:23">
      <c r="A6166" s="94" t="s">
        <v>877</v>
      </c>
      <c r="B6166" s="106">
        <v>46232</v>
      </c>
      <c r="C6166" s="91" t="str">
        <f t="shared" si="194"/>
        <v>7月第5周</v>
      </c>
      <c r="D6166" s="94" t="s">
        <v>943</v>
      </c>
      <c r="E6166" s="89" t="str">
        <f t="shared" si="195"/>
        <v>7月第5周--周3</v>
      </c>
      <c r="F6166" s="95" t="s">
        <v>27</v>
      </c>
      <c r="G6166" s="95" t="s">
        <v>136</v>
      </c>
      <c r="H6166" s="92" t="str">
        <f>_xlfn.XLOOKUP(O6166,匹配表1065!T:T,匹配表1065!W:W)</f>
        <v>青岛市</v>
      </c>
      <c r="I6166" s="89" t="str">
        <f>_xlfn.XLOOKUP(O6166,匹配表1065!T:T,匹配表1065!X:X)</f>
        <v>PME2035</v>
      </c>
      <c r="J6166" s="95" t="s">
        <v>150</v>
      </c>
      <c r="K6166" s="89" cm="1">
        <f ca="1" t="array" ref="K6166:L6166">_xlfn.XLOOKUP(J6166,匹配表1065!Y:Y,匹配表1065!AA:AB)</f>
        <v>8</v>
      </c>
      <c r="L6166" s="89" t="str">
        <v>3个月以上</v>
      </c>
      <c r="M6166" s="89" t="s">
        <v>30</v>
      </c>
      <c r="N6166" s="109">
        <v>1</v>
      </c>
      <c r="O6166" s="93" t="str">
        <f>_xlfn.XLOOKUP(P6166,匹配表1065!U:U,匹配表1065!T:T)</f>
        <v>HO00001476</v>
      </c>
      <c r="P6166" s="94" t="s">
        <v>151</v>
      </c>
      <c r="Q6166" s="95" t="s">
        <v>152</v>
      </c>
      <c r="R6166" s="89" t="str">
        <f>_xlfn.XLOOKUP(Q6166,匹配表1065!L:L,匹配表1065!O:O)</f>
        <v>C</v>
      </c>
      <c r="S6166" s="93" t="str">
        <f>IFERROR(_xlfn.XLOOKUP(Q6166,匹配表1065!AI:AI,匹配表1065!AJ:AJ),"绿标")</f>
        <v>红标</v>
      </c>
      <c r="T6166" s="93" t="str" cm="1">
        <f t="array" ref="T6166:U6166">_xlfn.XLOOKUP(Q6166,匹配表1065!L:L,匹配表1065!M:N)</f>
        <v>眩晕</v>
      </c>
      <c r="U6166" s="94" t="str">
        <v>神经内科</v>
      </c>
      <c r="V6166" s="95" t="s">
        <v>100</v>
      </c>
      <c r="W6166" s="93">
        <f>_xlfn.XLOOKUP(M6166,匹配表1065!D:D,匹配表1065!F:F)*N6166</f>
        <v>12</v>
      </c>
    </row>
    <row r="6167" customHeight="1" spans="1:23">
      <c r="A6167" s="94" t="s">
        <v>877</v>
      </c>
      <c r="B6167" s="106">
        <v>46232</v>
      </c>
      <c r="C6167" s="91" t="str">
        <f t="shared" si="194"/>
        <v>7月第5周</v>
      </c>
      <c r="D6167" s="94" t="s">
        <v>943</v>
      </c>
      <c r="E6167" s="89" t="str">
        <f t="shared" si="195"/>
        <v>7月第5周--周3</v>
      </c>
      <c r="F6167" s="95" t="s">
        <v>27</v>
      </c>
      <c r="G6167" s="95" t="s">
        <v>136</v>
      </c>
      <c r="H6167" s="92" t="str">
        <f>_xlfn.XLOOKUP(O6167,匹配表1065!T:T,匹配表1065!W:W)</f>
        <v>青岛市</v>
      </c>
      <c r="I6167" s="89" t="str">
        <f>_xlfn.XLOOKUP(O6167,匹配表1065!T:T,匹配表1065!X:X)</f>
        <v>PME2035</v>
      </c>
      <c r="J6167" s="95" t="s">
        <v>150</v>
      </c>
      <c r="K6167" s="89" cm="1">
        <f ca="1" t="array" ref="K6167:L6167">_xlfn.XLOOKUP(J6167,匹配表1065!Y:Y,匹配表1065!AA:AB)</f>
        <v>8</v>
      </c>
      <c r="L6167" s="89" t="str">
        <v>3个月以上</v>
      </c>
      <c r="M6167" s="89" t="s">
        <v>30</v>
      </c>
      <c r="N6167" s="109">
        <v>1</v>
      </c>
      <c r="O6167" s="93" t="str">
        <f>_xlfn.XLOOKUP(P6167,匹配表1065!U:U,匹配表1065!T:T)</f>
        <v>HO00001483</v>
      </c>
      <c r="P6167" s="94" t="s">
        <v>259</v>
      </c>
      <c r="Q6167" s="95" t="s">
        <v>398</v>
      </c>
      <c r="R6167" s="89" t="str">
        <f>_xlfn.XLOOKUP(Q6167,匹配表1065!L:L,匹配表1065!O:O)</f>
        <v>C</v>
      </c>
      <c r="S6167" s="93" t="str">
        <f>IFERROR(_xlfn.XLOOKUP(Q6167,匹配表1065!AI:AI,匹配表1065!AJ:AJ),"绿标")</f>
        <v>绿标</v>
      </c>
      <c r="T6167" s="93" t="str" cm="1">
        <f t="array" ref="T6167:U6167">_xlfn.XLOOKUP(Q6167,匹配表1065!L:L,匹配表1065!M:N)</f>
        <v>眩晕</v>
      </c>
      <c r="U6167" s="94" t="str">
        <v>耳鼻喉科</v>
      </c>
      <c r="V6167" s="95" t="s">
        <v>100</v>
      </c>
      <c r="W6167" s="93">
        <f>_xlfn.XLOOKUP(M6167,匹配表1065!D:D,匹配表1065!F:F)*N6167</f>
        <v>12</v>
      </c>
    </row>
    <row r="6168" customHeight="1" spans="1:23">
      <c r="A6168" s="94" t="s">
        <v>877</v>
      </c>
      <c r="B6168" s="106">
        <v>46232</v>
      </c>
      <c r="C6168" s="91" t="str">
        <f t="shared" si="194"/>
        <v>7月第5周</v>
      </c>
      <c r="D6168" s="94" t="s">
        <v>943</v>
      </c>
      <c r="E6168" s="89" t="str">
        <f t="shared" si="195"/>
        <v>7月第5周--周3</v>
      </c>
      <c r="F6168" s="95" t="s">
        <v>27</v>
      </c>
      <c r="G6168" s="95" t="s">
        <v>136</v>
      </c>
      <c r="H6168" s="92" t="str">
        <f>_xlfn.XLOOKUP(O6168,匹配表1065!T:T,匹配表1065!W:W)</f>
        <v>青岛市</v>
      </c>
      <c r="I6168" s="89" t="str">
        <f>_xlfn.XLOOKUP(O6168,匹配表1065!T:T,匹配表1065!X:X)</f>
        <v>PME2035</v>
      </c>
      <c r="J6168" s="95" t="s">
        <v>150</v>
      </c>
      <c r="K6168" s="89" cm="1">
        <f ca="1" t="array" ref="K6168:L6168">_xlfn.XLOOKUP(J6168,匹配表1065!Y:Y,匹配表1065!AA:AB)</f>
        <v>8</v>
      </c>
      <c r="L6168" s="89" t="str">
        <v>3个月以上</v>
      </c>
      <c r="M6168" s="89" t="s">
        <v>35</v>
      </c>
      <c r="N6168" s="109">
        <v>1</v>
      </c>
      <c r="O6168" s="93" t="str">
        <f>_xlfn.XLOOKUP(P6168,匹配表1065!U:U,匹配表1065!T:T)</f>
        <v>HO00001477</v>
      </c>
      <c r="P6168" s="94" t="s">
        <v>153</v>
      </c>
      <c r="Q6168" s="95" t="s">
        <v>307</v>
      </c>
      <c r="R6168" s="89" t="str">
        <f>_xlfn.XLOOKUP(Q6168,匹配表1065!L:L,匹配表1065!O:O)</f>
        <v>B</v>
      </c>
      <c r="S6168" s="93" t="str">
        <f>IFERROR(_xlfn.XLOOKUP(Q6168,匹配表1065!AI:AI,匹配表1065!AJ:AJ),"绿标")</f>
        <v>红标</v>
      </c>
      <c r="T6168" s="93" t="str" cm="1">
        <f t="array" ref="T6168:U6168">_xlfn.XLOOKUP(Q6168,匹配表1065!L:L,匹配表1065!M:N)</f>
        <v>脑血管</v>
      </c>
      <c r="U6168" s="94" t="str">
        <v>神经内科</v>
      </c>
      <c r="V6168" s="95" t="s">
        <v>33</v>
      </c>
      <c r="W6168" s="93">
        <f>_xlfn.XLOOKUP(M6168,匹配表1065!D:D,匹配表1065!F:F)*N6168</f>
        <v>4</v>
      </c>
    </row>
    <row r="6169" customHeight="1" spans="1:23">
      <c r="A6169" s="94" t="s">
        <v>877</v>
      </c>
      <c r="B6169" s="106">
        <v>46232</v>
      </c>
      <c r="C6169" s="91" t="str">
        <f t="shared" si="194"/>
        <v>7月第5周</v>
      </c>
      <c r="D6169" s="94" t="s">
        <v>943</v>
      </c>
      <c r="E6169" s="89" t="str">
        <f t="shared" si="195"/>
        <v>7月第5周--周3</v>
      </c>
      <c r="F6169" s="95" t="s">
        <v>27</v>
      </c>
      <c r="G6169" s="95" t="s">
        <v>136</v>
      </c>
      <c r="H6169" s="92" t="str">
        <f>_xlfn.XLOOKUP(O6169,匹配表1065!T:T,匹配表1065!W:W)</f>
        <v>潍坊市</v>
      </c>
      <c r="I6169" s="89" t="str">
        <f>_xlfn.XLOOKUP(O6169,匹配表1065!T:T,匹配表1065!X:X)</f>
        <v>PME2036</v>
      </c>
      <c r="J6169" s="95" t="s">
        <v>161</v>
      </c>
      <c r="K6169" s="89" cm="1">
        <f ca="1" t="array" ref="K6169:L6169">_xlfn.XLOOKUP(J6169,匹配表1065!Y:Y,匹配表1065!AA:AB)</f>
        <v>1519</v>
      </c>
      <c r="L6169" s="89" t="str">
        <v>3个月以上</v>
      </c>
      <c r="M6169" s="89" t="s">
        <v>30</v>
      </c>
      <c r="N6169" s="109">
        <v>1</v>
      </c>
      <c r="O6169" s="93" t="str">
        <f>_xlfn.XLOOKUP(P6169,匹配表1065!U:U,匹配表1065!T:T)</f>
        <v>HO00001521</v>
      </c>
      <c r="P6169" s="94" t="s">
        <v>162</v>
      </c>
      <c r="Q6169" s="95" t="s">
        <v>166</v>
      </c>
      <c r="R6169" s="89" t="str">
        <f>_xlfn.XLOOKUP(Q6169,匹配表1065!L:L,匹配表1065!O:O)</f>
        <v>B</v>
      </c>
      <c r="S6169" s="93" t="str">
        <f>IFERROR(_xlfn.XLOOKUP(Q6169,匹配表1065!AI:AI,匹配表1065!AJ:AJ),"绿标")</f>
        <v>红标</v>
      </c>
      <c r="T6169" s="93" t="str" cm="1">
        <f t="array" ref="T6169:U6169">_xlfn.XLOOKUP(Q6169,匹配表1065!L:L,匹配表1065!M:N)</f>
        <v>脑血管</v>
      </c>
      <c r="U6169" s="94" t="str">
        <v>神经内科</v>
      </c>
      <c r="V6169" s="95" t="s">
        <v>42</v>
      </c>
      <c r="W6169" s="93">
        <f>_xlfn.XLOOKUP(M6169,匹配表1065!D:D,匹配表1065!F:F)*N6169</f>
        <v>12</v>
      </c>
    </row>
    <row r="6170" customHeight="1" spans="1:23">
      <c r="A6170" s="94" t="s">
        <v>877</v>
      </c>
      <c r="B6170" s="106">
        <v>46232</v>
      </c>
      <c r="C6170" s="91" t="str">
        <f t="shared" si="194"/>
        <v>7月第5周</v>
      </c>
      <c r="D6170" s="94" t="s">
        <v>943</v>
      </c>
      <c r="E6170" s="89" t="str">
        <f t="shared" si="195"/>
        <v>7月第5周--周3</v>
      </c>
      <c r="F6170" s="95" t="s">
        <v>27</v>
      </c>
      <c r="G6170" s="95" t="s">
        <v>136</v>
      </c>
      <c r="H6170" s="92" t="str">
        <f>_xlfn.XLOOKUP(O6170,匹配表1065!T:T,匹配表1065!W:W)</f>
        <v>潍坊市</v>
      </c>
      <c r="I6170" s="89" t="str">
        <f>_xlfn.XLOOKUP(O6170,匹配表1065!T:T,匹配表1065!X:X)</f>
        <v>PME2036</v>
      </c>
      <c r="J6170" s="95" t="s">
        <v>161</v>
      </c>
      <c r="K6170" s="89" cm="1">
        <f ca="1" t="array" ref="K6170:L6170">_xlfn.XLOOKUP(J6170,匹配表1065!Y:Y,匹配表1065!AA:AB)</f>
        <v>1519</v>
      </c>
      <c r="L6170" s="89" t="str">
        <v>3个月以上</v>
      </c>
      <c r="M6170" s="89" t="s">
        <v>55</v>
      </c>
      <c r="N6170" s="109">
        <v>1</v>
      </c>
      <c r="O6170" s="93" t="str">
        <f>_xlfn.XLOOKUP(P6170,匹配表1065!U:U,匹配表1065!T:T)</f>
        <v>HO00001496</v>
      </c>
      <c r="P6170" s="94" t="s">
        <v>256</v>
      </c>
      <c r="Q6170" s="95" t="s">
        <v>497</v>
      </c>
      <c r="R6170" s="89" t="str">
        <f>_xlfn.XLOOKUP(Q6170,匹配表1065!L:L,匹配表1065!O:O)</f>
        <v>A</v>
      </c>
      <c r="S6170" s="93" t="str">
        <f>IFERROR(_xlfn.XLOOKUP(Q6170,匹配表1065!AI:AI,匹配表1065!AJ:AJ),"绿标")</f>
        <v>绿标</v>
      </c>
      <c r="T6170" s="93" t="str" cm="1">
        <f t="array" ref="T6170:U6170">_xlfn.XLOOKUP(Q6170,匹配表1065!L:L,匹配表1065!M:N)</f>
        <v>头痛</v>
      </c>
      <c r="U6170" s="94" t="str">
        <v>神经内科</v>
      </c>
      <c r="V6170" s="95" t="s">
        <v>67</v>
      </c>
      <c r="W6170" s="93">
        <f>_xlfn.XLOOKUP(M6170,匹配表1065!D:D,匹配表1065!F:F)*N6170</f>
        <v>8</v>
      </c>
    </row>
    <row r="6171" customHeight="1" spans="1:23">
      <c r="A6171" s="94" t="s">
        <v>877</v>
      </c>
      <c r="B6171" s="106">
        <v>46232</v>
      </c>
      <c r="C6171" s="91" t="str">
        <f t="shared" si="194"/>
        <v>7月第5周</v>
      </c>
      <c r="D6171" s="94" t="s">
        <v>943</v>
      </c>
      <c r="E6171" s="89" t="str">
        <f t="shared" si="195"/>
        <v>7月第5周--周3</v>
      </c>
      <c r="F6171" s="95" t="s">
        <v>27</v>
      </c>
      <c r="G6171" s="95" t="s">
        <v>136</v>
      </c>
      <c r="H6171" s="92" t="str">
        <f>_xlfn.XLOOKUP(O6171,匹配表1065!T:T,匹配表1065!W:W)</f>
        <v>烟台市</v>
      </c>
      <c r="I6171" s="89" t="str">
        <f>_xlfn.XLOOKUP(O6171,匹配表1065!T:T,匹配表1065!X:X)</f>
        <v>PME2034</v>
      </c>
      <c r="J6171" s="95" t="s">
        <v>501</v>
      </c>
      <c r="K6171" s="89" cm="1">
        <f ca="1" t="array" ref="K6171:L6171">_xlfn.XLOOKUP(J6171,匹配表1065!Y:Y,匹配表1065!AA:AB)</f>
        <v>4</v>
      </c>
      <c r="L6171" s="89" t="str">
        <v>3个月以上</v>
      </c>
      <c r="M6171" s="89" t="s">
        <v>35</v>
      </c>
      <c r="N6171" s="109">
        <v>1</v>
      </c>
      <c r="O6171" s="93" t="str">
        <f>_xlfn.XLOOKUP(P6171,匹配表1065!U:U,匹配表1065!T:T)</f>
        <v>HO00001522</v>
      </c>
      <c r="P6171" s="94" t="s">
        <v>502</v>
      </c>
      <c r="Q6171" s="95" t="s">
        <v>830</v>
      </c>
      <c r="R6171" s="89" t="str">
        <f>_xlfn.XLOOKUP(Q6171,匹配表1065!L:L,匹配表1065!O:O)</f>
        <v>C</v>
      </c>
      <c r="S6171" s="93" t="str">
        <f>IFERROR(_xlfn.XLOOKUP(Q6171,匹配表1065!AI:AI,匹配表1065!AJ:AJ),"绿标")</f>
        <v>绿标</v>
      </c>
      <c r="T6171" s="93" t="str" cm="1">
        <f t="array" ref="T6171:U6171">_xlfn.XLOOKUP(Q6171,匹配表1065!L:L,匹配表1065!M:N)</f>
        <v>眩晕</v>
      </c>
      <c r="U6171" s="94" t="str">
        <v>耳鼻喉科</v>
      </c>
      <c r="V6171" s="95" t="s">
        <v>100</v>
      </c>
      <c r="W6171" s="93">
        <f>_xlfn.XLOOKUP(M6171,匹配表1065!D:D,匹配表1065!F:F)*N6171</f>
        <v>4</v>
      </c>
    </row>
    <row r="6172" customHeight="1" spans="1:23">
      <c r="A6172" s="94" t="s">
        <v>877</v>
      </c>
      <c r="B6172" s="106">
        <v>46232</v>
      </c>
      <c r="C6172" s="91" t="str">
        <f t="shared" si="194"/>
        <v>7月第5周</v>
      </c>
      <c r="D6172" s="94" t="s">
        <v>943</v>
      </c>
      <c r="E6172" s="89" t="str">
        <f t="shared" si="195"/>
        <v>7月第5周--周3</v>
      </c>
      <c r="F6172" s="95" t="s">
        <v>27</v>
      </c>
      <c r="G6172" s="95" t="s">
        <v>136</v>
      </c>
      <c r="H6172" s="92" t="str">
        <f>_xlfn.XLOOKUP(O6172,匹配表1065!T:T,匹配表1065!W:W)</f>
        <v>烟台市</v>
      </c>
      <c r="I6172" s="89" t="str">
        <f>_xlfn.XLOOKUP(O6172,匹配表1065!T:T,匹配表1065!X:X)</f>
        <v>PME2034</v>
      </c>
      <c r="J6172" s="95" t="s">
        <v>501</v>
      </c>
      <c r="K6172" s="89" cm="1">
        <f ca="1" t="array" ref="K6172:L6172">_xlfn.XLOOKUP(J6172,匹配表1065!Y:Y,匹配表1065!AA:AB)</f>
        <v>4</v>
      </c>
      <c r="L6172" s="89" t="str">
        <v>3个月以上</v>
      </c>
      <c r="M6172" s="89" t="s">
        <v>35</v>
      </c>
      <c r="N6172" s="109">
        <v>1</v>
      </c>
      <c r="O6172" s="93" t="str">
        <f>_xlfn.XLOOKUP(P6172,匹配表1065!U:U,匹配表1065!T:T)</f>
        <v>HO00024017</v>
      </c>
      <c r="P6172" s="94" t="s">
        <v>698</v>
      </c>
      <c r="Q6172" s="95" t="s">
        <v>891</v>
      </c>
      <c r="R6172" s="89" t="str">
        <f>_xlfn.XLOOKUP(Q6172,匹配表1065!L:L,匹配表1065!O:O)</f>
        <v>C</v>
      </c>
      <c r="S6172" s="93" t="str">
        <f>IFERROR(_xlfn.XLOOKUP(Q6172,匹配表1065!AI:AI,匹配表1065!AJ:AJ),"绿标")</f>
        <v>绿标</v>
      </c>
      <c r="T6172" s="93" t="str" cm="1">
        <f t="array" ref="T6172:U6172">_xlfn.XLOOKUP(Q6172,匹配表1065!L:L,匹配表1065!M:N)</f>
        <v>眩晕</v>
      </c>
      <c r="U6172" s="94" t="str">
        <v>耳鼻喉科</v>
      </c>
      <c r="V6172" s="95" t="s">
        <v>933</v>
      </c>
      <c r="W6172" s="93">
        <f>_xlfn.XLOOKUP(M6172,匹配表1065!D:D,匹配表1065!F:F)*N6172</f>
        <v>4</v>
      </c>
    </row>
    <row r="6173" customHeight="1" spans="1:23">
      <c r="A6173" s="94" t="s">
        <v>877</v>
      </c>
      <c r="B6173" s="106">
        <v>46232</v>
      </c>
      <c r="C6173" s="91" t="str">
        <f t="shared" si="194"/>
        <v>7月第5周</v>
      </c>
      <c r="D6173" s="94" t="s">
        <v>943</v>
      </c>
      <c r="E6173" s="89" t="str">
        <f t="shared" si="195"/>
        <v>7月第5周--周3</v>
      </c>
      <c r="F6173" s="95" t="s">
        <v>27</v>
      </c>
      <c r="G6173" s="95" t="s">
        <v>136</v>
      </c>
      <c r="H6173" s="92" t="str">
        <f>_xlfn.XLOOKUP(O6173,匹配表1065!T:T,匹配表1065!W:W)</f>
        <v>青岛市</v>
      </c>
      <c r="I6173" s="89" t="str">
        <f>_xlfn.XLOOKUP(O6173,匹配表1065!T:T,匹配表1065!X:X)</f>
        <v>PME2033</v>
      </c>
      <c r="J6173" s="95" t="s">
        <v>137</v>
      </c>
      <c r="K6173" s="89" cm="1">
        <f ca="1" t="array" ref="K6173:L6173">_xlfn.XLOOKUP(J6173,匹配表1065!Y:Y,匹配表1065!AA:AB)</f>
        <v>10</v>
      </c>
      <c r="L6173" s="89" t="str">
        <v>3个月以上</v>
      </c>
      <c r="M6173" s="89" t="s">
        <v>55</v>
      </c>
      <c r="N6173" s="109">
        <v>1</v>
      </c>
      <c r="O6173" s="93" t="str">
        <f>_xlfn.XLOOKUP(P6173,匹配表1065!U:U,匹配表1065!T:T)</f>
        <v>HO00001493</v>
      </c>
      <c r="P6173" s="94" t="s">
        <v>304</v>
      </c>
      <c r="Q6173" s="95" t="s">
        <v>460</v>
      </c>
      <c r="R6173" s="89" t="str">
        <f>_xlfn.XLOOKUP(Q6173,匹配表1065!L:L,匹配表1065!O:O)</f>
        <v>C</v>
      </c>
      <c r="S6173" s="93" t="str">
        <f>IFERROR(_xlfn.XLOOKUP(Q6173,匹配表1065!AI:AI,匹配表1065!AJ:AJ),"绿标")</f>
        <v>红标</v>
      </c>
      <c r="T6173" s="93" t="str" cm="1">
        <f t="array" ref="T6173:U6173">_xlfn.XLOOKUP(Q6173,匹配表1065!L:L,匹配表1065!M:N)</f>
        <v>眩晕</v>
      </c>
      <c r="U6173" s="94" t="str">
        <v>耳鼻喉科</v>
      </c>
      <c r="V6173" s="95" t="s">
        <v>100</v>
      </c>
      <c r="W6173" s="93">
        <f>_xlfn.XLOOKUP(M6173,匹配表1065!D:D,匹配表1065!F:F)*N6173</f>
        <v>8</v>
      </c>
    </row>
    <row r="6174" customHeight="1" spans="1:23">
      <c r="A6174" s="94" t="s">
        <v>877</v>
      </c>
      <c r="B6174" s="106">
        <v>46232</v>
      </c>
      <c r="C6174" s="91" t="str">
        <f t="shared" si="194"/>
        <v>7月第5周</v>
      </c>
      <c r="D6174" s="94" t="s">
        <v>943</v>
      </c>
      <c r="E6174" s="89" t="str">
        <f t="shared" si="195"/>
        <v>7月第5周--周3</v>
      </c>
      <c r="F6174" s="95" t="s">
        <v>27</v>
      </c>
      <c r="G6174" s="95" t="s">
        <v>136</v>
      </c>
      <c r="H6174" s="92" t="str">
        <f>_xlfn.XLOOKUP(O6174,匹配表1065!T:T,匹配表1065!W:W)</f>
        <v>青岛市</v>
      </c>
      <c r="I6174" s="89" t="str">
        <f>_xlfn.XLOOKUP(O6174,匹配表1065!T:T,匹配表1065!X:X)</f>
        <v>PME2031</v>
      </c>
      <c r="J6174" s="95" t="s">
        <v>155</v>
      </c>
      <c r="K6174" s="89" cm="1">
        <f ca="1" t="array" ref="K6174:L6174">_xlfn.XLOOKUP(J6174,匹配表1065!Y:Y,匹配表1065!AA:AB)</f>
        <v>31</v>
      </c>
      <c r="L6174" s="89" t="str">
        <v>3个月以上</v>
      </c>
      <c r="M6174" s="89" t="s">
        <v>30</v>
      </c>
      <c r="N6174" s="109">
        <v>1</v>
      </c>
      <c r="O6174" s="93" t="str">
        <f>_xlfn.XLOOKUP(P6174,匹配表1065!U:U,匹配表1065!T:T)</f>
        <v>HO00072793</v>
      </c>
      <c r="P6174" s="94" t="s">
        <v>159</v>
      </c>
      <c r="Q6174" s="95" t="s">
        <v>160</v>
      </c>
      <c r="R6174" s="89" t="str">
        <f>_xlfn.XLOOKUP(Q6174,匹配表1065!L:L,匹配表1065!O:O)</f>
        <v>A</v>
      </c>
      <c r="S6174" s="93" t="str">
        <f>IFERROR(_xlfn.XLOOKUP(Q6174,匹配表1065!AI:AI,匹配表1065!AJ:AJ),"绿标")</f>
        <v>红标</v>
      </c>
      <c r="T6174" s="93" t="str" cm="1">
        <f t="array" ref="T6174:U6174">_xlfn.XLOOKUP(Q6174,匹配表1065!L:L,匹配表1065!M:N)</f>
        <v>头痛</v>
      </c>
      <c r="U6174" s="94" t="str">
        <v>神经内科</v>
      </c>
      <c r="V6174" s="95" t="s">
        <v>42</v>
      </c>
      <c r="W6174" s="93">
        <f>_xlfn.XLOOKUP(M6174,匹配表1065!D:D,匹配表1065!F:F)*N6174</f>
        <v>12</v>
      </c>
    </row>
    <row r="6175" customHeight="1" spans="1:23">
      <c r="A6175" s="94" t="s">
        <v>877</v>
      </c>
      <c r="B6175" s="106">
        <v>46232</v>
      </c>
      <c r="C6175" s="91" t="str">
        <f t="shared" si="194"/>
        <v>7月第5周</v>
      </c>
      <c r="D6175" s="94" t="s">
        <v>943</v>
      </c>
      <c r="E6175" s="89" t="str">
        <f t="shared" si="195"/>
        <v>7月第5周--周3</v>
      </c>
      <c r="F6175" s="95" t="s">
        <v>27</v>
      </c>
      <c r="G6175" s="95" t="s">
        <v>136</v>
      </c>
      <c r="H6175" s="92" t="str">
        <f>_xlfn.XLOOKUP(O6175,匹配表1065!T:T,匹配表1065!W:W)</f>
        <v>青岛市</v>
      </c>
      <c r="I6175" s="89" t="str">
        <f>_xlfn.XLOOKUP(O6175,匹配表1065!T:T,匹配表1065!X:X)</f>
        <v>PME2031</v>
      </c>
      <c r="J6175" s="95" t="s">
        <v>155</v>
      </c>
      <c r="K6175" s="89" cm="1">
        <f ca="1" t="array" ref="K6175:L6175">_xlfn.XLOOKUP(J6175,匹配表1065!Y:Y,匹配表1065!AA:AB)</f>
        <v>31</v>
      </c>
      <c r="L6175" s="89" t="str">
        <v>3个月以上</v>
      </c>
      <c r="M6175" s="89" t="s">
        <v>30</v>
      </c>
      <c r="N6175" s="109">
        <v>1</v>
      </c>
      <c r="O6175" s="93" t="str">
        <f>_xlfn.XLOOKUP(P6175,匹配表1065!U:U,匹配表1065!T:T)</f>
        <v>HO00001478</v>
      </c>
      <c r="P6175" s="94" t="s">
        <v>156</v>
      </c>
      <c r="Q6175" s="95" t="s">
        <v>157</v>
      </c>
      <c r="R6175" s="89" t="str">
        <f>_xlfn.XLOOKUP(Q6175,匹配表1065!L:L,匹配表1065!O:O)</f>
        <v>A</v>
      </c>
      <c r="S6175" s="93" t="str">
        <f>IFERROR(_xlfn.XLOOKUP(Q6175,匹配表1065!AI:AI,匹配表1065!AJ:AJ),"绿标")</f>
        <v>红标</v>
      </c>
      <c r="T6175" s="93" t="str" cm="1">
        <f t="array" ref="T6175:U6175">_xlfn.XLOOKUP(Q6175,匹配表1065!L:L,匹配表1065!M:N)</f>
        <v>头痛</v>
      </c>
      <c r="U6175" s="94" t="str">
        <v>神经内科</v>
      </c>
      <c r="V6175" s="95" t="s">
        <v>58</v>
      </c>
      <c r="W6175" s="93">
        <f>_xlfn.XLOOKUP(M6175,匹配表1065!D:D,匹配表1065!F:F)*N6175</f>
        <v>12</v>
      </c>
    </row>
    <row r="6176" customHeight="1" spans="1:23">
      <c r="A6176" s="94" t="s">
        <v>877</v>
      </c>
      <c r="B6176" s="106">
        <v>46232</v>
      </c>
      <c r="C6176" s="91" t="str">
        <f t="shared" si="194"/>
        <v>7月第5周</v>
      </c>
      <c r="D6176" s="94" t="s">
        <v>943</v>
      </c>
      <c r="E6176" s="89" t="str">
        <f t="shared" si="195"/>
        <v>7月第5周--周3</v>
      </c>
      <c r="F6176" s="95" t="s">
        <v>27</v>
      </c>
      <c r="G6176" s="95" t="s">
        <v>28</v>
      </c>
      <c r="H6176" s="92" t="str">
        <f>_xlfn.XLOOKUP(O6176,匹配表1065!T:T,匹配表1065!W:W)</f>
        <v>南京市</v>
      </c>
      <c r="I6176" s="89" t="str">
        <f>_xlfn.XLOOKUP(O6176,匹配表1065!T:T,匹配表1065!X:X)</f>
        <v>PME2039</v>
      </c>
      <c r="J6176" s="95" t="s">
        <v>39</v>
      </c>
      <c r="K6176" s="89" cm="1">
        <f ca="1" t="array" ref="K6176:L6176">_xlfn.XLOOKUP(J6176,匹配表1065!Y:Y,匹配表1065!AA:AB)</f>
        <v>7</v>
      </c>
      <c r="L6176" s="89" t="str">
        <v>3个月以上</v>
      </c>
      <c r="M6176" s="89" t="s">
        <v>55</v>
      </c>
      <c r="N6176" s="109">
        <v>1</v>
      </c>
      <c r="O6176" s="93" t="str">
        <f>_xlfn.XLOOKUP(P6176,匹配表1065!U:U,匹配表1065!T:T)</f>
        <v>HO00000971</v>
      </c>
      <c r="P6176" s="94" t="s">
        <v>40</v>
      </c>
      <c r="Q6176" s="95" t="s">
        <v>41</v>
      </c>
      <c r="R6176" s="89" t="str">
        <f>_xlfn.XLOOKUP(Q6176,匹配表1065!L:L,匹配表1065!O:O)</f>
        <v>A</v>
      </c>
      <c r="S6176" s="93" t="str">
        <f>IFERROR(_xlfn.XLOOKUP(Q6176,匹配表1065!AI:AI,匹配表1065!AJ:AJ),"绿标")</f>
        <v>绿标</v>
      </c>
      <c r="T6176" s="93" t="str" cm="1">
        <f t="array" ref="T6176:U6176">_xlfn.XLOOKUP(Q6176,匹配表1065!L:L,匹配表1065!M:N)</f>
        <v>头痛</v>
      </c>
      <c r="U6176" s="94" t="str">
        <v>神经内科</v>
      </c>
      <c r="V6176" s="95" t="s">
        <v>33</v>
      </c>
      <c r="W6176" s="93">
        <f>_xlfn.XLOOKUP(M6176,匹配表1065!D:D,匹配表1065!F:F)*N6176</f>
        <v>8</v>
      </c>
    </row>
    <row r="6177" customHeight="1" spans="1:23">
      <c r="A6177" s="94" t="s">
        <v>877</v>
      </c>
      <c r="B6177" s="106">
        <v>46232</v>
      </c>
      <c r="C6177" s="91" t="str">
        <f t="shared" si="194"/>
        <v>7月第5周</v>
      </c>
      <c r="D6177" s="94" t="s">
        <v>943</v>
      </c>
      <c r="E6177" s="89" t="str">
        <f t="shared" si="195"/>
        <v>7月第5周--周3</v>
      </c>
      <c r="F6177" s="95" t="s">
        <v>27</v>
      </c>
      <c r="G6177" s="95" t="s">
        <v>28</v>
      </c>
      <c r="H6177" s="92" t="str">
        <f>_xlfn.XLOOKUP(O6177,匹配表1065!T:T,匹配表1065!W:W)</f>
        <v>镇江市</v>
      </c>
      <c r="I6177" s="89" t="str">
        <f>_xlfn.XLOOKUP(O6177,匹配表1065!T:T,匹配表1065!X:X)</f>
        <v>PME2039</v>
      </c>
      <c r="J6177" s="95" t="s">
        <v>39</v>
      </c>
      <c r="K6177" s="89" cm="1">
        <f ca="1" t="array" ref="K6177:L6177">_xlfn.XLOOKUP(J6177,匹配表1065!Y:Y,匹配表1065!AA:AB)</f>
        <v>7</v>
      </c>
      <c r="L6177" s="89" t="str">
        <v>3个月以上</v>
      </c>
      <c r="M6177" s="89" t="s">
        <v>35</v>
      </c>
      <c r="N6177" s="109">
        <v>1</v>
      </c>
      <c r="O6177" s="93" t="str">
        <f>_xlfn.XLOOKUP(P6177,匹配表1065!U:U,匹配表1065!T:T)</f>
        <v>HO00001015</v>
      </c>
      <c r="P6177" s="94" t="s">
        <v>43</v>
      </c>
      <c r="Q6177" s="95" t="s">
        <v>198</v>
      </c>
      <c r="R6177" s="89" t="str">
        <f>_xlfn.XLOOKUP(Q6177,匹配表1065!L:L,匹配表1065!O:O)</f>
        <v>B</v>
      </c>
      <c r="S6177" s="93" t="str">
        <f>IFERROR(_xlfn.XLOOKUP(Q6177,匹配表1065!AI:AI,匹配表1065!AJ:AJ),"绿标")</f>
        <v>绿标</v>
      </c>
      <c r="T6177" s="93" t="str" cm="1">
        <f t="array" ref="T6177:U6177">_xlfn.XLOOKUP(Q6177,匹配表1065!L:L,匹配表1065!M:N)</f>
        <v>脑血管</v>
      </c>
      <c r="U6177" s="94" t="str">
        <v>神经内科</v>
      </c>
      <c r="V6177" s="95" t="s">
        <v>33</v>
      </c>
      <c r="W6177" s="93">
        <f>_xlfn.XLOOKUP(M6177,匹配表1065!D:D,匹配表1065!F:F)*N6177</f>
        <v>4</v>
      </c>
    </row>
    <row r="6178" customHeight="1" spans="1:23">
      <c r="A6178" s="94" t="s">
        <v>877</v>
      </c>
      <c r="B6178" s="106">
        <v>46232</v>
      </c>
      <c r="C6178" s="91" t="str">
        <f t="shared" si="194"/>
        <v>7月第5周</v>
      </c>
      <c r="D6178" s="94" t="s">
        <v>943</v>
      </c>
      <c r="E6178" s="89" t="str">
        <f t="shared" si="195"/>
        <v>7月第5周--周3</v>
      </c>
      <c r="F6178" s="95" t="s">
        <v>27</v>
      </c>
      <c r="G6178" s="95" t="s">
        <v>28</v>
      </c>
      <c r="H6178" s="92" t="str">
        <f>_xlfn.XLOOKUP(O6178,匹配表1065!T:T,匹配表1065!W:W)</f>
        <v>常州市</v>
      </c>
      <c r="I6178" s="89" t="str">
        <f>_xlfn.XLOOKUP(O6178,匹配表1065!T:T,匹配表1065!X:X)</f>
        <v>PME2015</v>
      </c>
      <c r="J6178" s="95" t="s">
        <v>45</v>
      </c>
      <c r="K6178" s="89" cm="1">
        <f ca="1" t="array" ref="K6178:L6178">_xlfn.XLOOKUP(J6178,匹配表1065!Y:Y,匹配表1065!AA:AB)</f>
        <v>9</v>
      </c>
      <c r="L6178" s="89" t="str">
        <v>3个月以上</v>
      </c>
      <c r="M6178" s="89" t="s">
        <v>35</v>
      </c>
      <c r="N6178" s="109">
        <v>1</v>
      </c>
      <c r="O6178" s="93" t="str">
        <f>_xlfn.XLOOKUP(P6178,匹配表1065!U:U,匹配表1065!T:T)</f>
        <v>HO00000941</v>
      </c>
      <c r="P6178" s="94" t="s">
        <v>542</v>
      </c>
      <c r="Q6178" s="95" t="s">
        <v>858</v>
      </c>
      <c r="R6178" s="89" t="str">
        <f>_xlfn.XLOOKUP(Q6178,匹配表1065!L:L,匹配表1065!O:O)</f>
        <v>A</v>
      </c>
      <c r="S6178" s="93" t="str">
        <f>IFERROR(_xlfn.XLOOKUP(Q6178,匹配表1065!AI:AI,匹配表1065!AJ:AJ),"绿标")</f>
        <v>绿标</v>
      </c>
      <c r="T6178" s="93" t="str" cm="1">
        <f t="array" ref="T6178:U6178">_xlfn.XLOOKUP(Q6178,匹配表1065!L:L,匹配表1065!M:N)</f>
        <v>头痛</v>
      </c>
      <c r="U6178" s="94" t="str">
        <v>神经内科</v>
      </c>
      <c r="V6178" s="95" t="s">
        <v>33</v>
      </c>
      <c r="W6178" s="93">
        <f>_xlfn.XLOOKUP(M6178,匹配表1065!D:D,匹配表1065!F:F)*N6178</f>
        <v>4</v>
      </c>
    </row>
    <row r="6179" customHeight="1" spans="1:23">
      <c r="A6179" s="94" t="s">
        <v>877</v>
      </c>
      <c r="B6179" s="106">
        <v>46232</v>
      </c>
      <c r="C6179" s="91" t="str">
        <f t="shared" si="194"/>
        <v>7月第5周</v>
      </c>
      <c r="D6179" s="94" t="s">
        <v>943</v>
      </c>
      <c r="E6179" s="89" t="str">
        <f t="shared" si="195"/>
        <v>7月第5周--周3</v>
      </c>
      <c r="F6179" s="95" t="s">
        <v>27</v>
      </c>
      <c r="G6179" s="95" t="s">
        <v>28</v>
      </c>
      <c r="H6179" s="92" t="str">
        <f>_xlfn.XLOOKUP(O6179,匹配表1065!T:T,匹配表1065!W:W)</f>
        <v>常州市</v>
      </c>
      <c r="I6179" s="89" t="str">
        <f>_xlfn.XLOOKUP(O6179,匹配表1065!T:T,匹配表1065!X:X)</f>
        <v>PME2015</v>
      </c>
      <c r="J6179" s="95" t="s">
        <v>45</v>
      </c>
      <c r="K6179" s="89" cm="1">
        <f ca="1" t="array" ref="K6179:L6179">_xlfn.XLOOKUP(J6179,匹配表1065!Y:Y,匹配表1065!AA:AB)</f>
        <v>9</v>
      </c>
      <c r="L6179" s="89" t="str">
        <v>3个月以上</v>
      </c>
      <c r="M6179" s="89" t="s">
        <v>35</v>
      </c>
      <c r="N6179" s="109">
        <v>1</v>
      </c>
      <c r="O6179" s="93" t="str">
        <f>_xlfn.XLOOKUP(P6179,匹配表1065!U:U,匹配表1065!T:T)</f>
        <v>HO00015998</v>
      </c>
      <c r="P6179" s="94" t="s">
        <v>46</v>
      </c>
      <c r="Q6179" s="95" t="s">
        <v>47</v>
      </c>
      <c r="R6179" s="89" t="str">
        <f>_xlfn.XLOOKUP(Q6179,匹配表1065!L:L,匹配表1065!O:O)</f>
        <v>B</v>
      </c>
      <c r="S6179" s="93" t="str">
        <f>IFERROR(_xlfn.XLOOKUP(Q6179,匹配表1065!AI:AI,匹配表1065!AJ:AJ),"绿标")</f>
        <v>绿标</v>
      </c>
      <c r="T6179" s="93" t="str" cm="1">
        <f t="array" ref="T6179:U6179">_xlfn.XLOOKUP(Q6179,匹配表1065!L:L,匹配表1065!M:N)</f>
        <v>脑血管</v>
      </c>
      <c r="U6179" s="94" t="str">
        <v>神经内科</v>
      </c>
      <c r="V6179" s="95" t="s">
        <v>33</v>
      </c>
      <c r="W6179" s="93">
        <f>_xlfn.XLOOKUP(M6179,匹配表1065!D:D,匹配表1065!F:F)*N6179</f>
        <v>4</v>
      </c>
    </row>
    <row r="6180" customHeight="1" spans="1:23">
      <c r="A6180" s="94" t="s">
        <v>877</v>
      </c>
      <c r="B6180" s="106">
        <v>46232</v>
      </c>
      <c r="C6180" s="91" t="str">
        <f t="shared" si="194"/>
        <v>7月第5周</v>
      </c>
      <c r="D6180" s="94" t="s">
        <v>943</v>
      </c>
      <c r="E6180" s="89" t="str">
        <f t="shared" si="195"/>
        <v>7月第5周--周3</v>
      </c>
      <c r="F6180" s="95" t="s">
        <v>27</v>
      </c>
      <c r="G6180" s="95" t="s">
        <v>28</v>
      </c>
      <c r="H6180" s="92" t="str">
        <f>_xlfn.XLOOKUP(O6180,匹配表1065!T:T,匹配表1065!W:W)</f>
        <v>常州市</v>
      </c>
      <c r="I6180" s="89" t="str">
        <f>_xlfn.XLOOKUP(O6180,匹配表1065!T:T,匹配表1065!X:X)</f>
        <v>PME2015</v>
      </c>
      <c r="J6180" s="95" t="s">
        <v>45</v>
      </c>
      <c r="K6180" s="89" cm="1">
        <f ca="1" t="array" ref="K6180:L6180">_xlfn.XLOOKUP(J6180,匹配表1065!Y:Y,匹配表1065!AA:AB)</f>
        <v>9</v>
      </c>
      <c r="L6180" s="89" t="str">
        <v>3个月以上</v>
      </c>
      <c r="M6180" s="89" t="s">
        <v>35</v>
      </c>
      <c r="N6180" s="109">
        <v>1</v>
      </c>
      <c r="O6180" s="93" t="str">
        <f>_xlfn.XLOOKUP(P6180,匹配表1065!U:U,匹配表1065!T:T)</f>
        <v>HO00016083</v>
      </c>
      <c r="P6180" s="94" t="s">
        <v>48</v>
      </c>
      <c r="Q6180" s="95" t="s">
        <v>49</v>
      </c>
      <c r="R6180" s="89" t="str">
        <f>_xlfn.XLOOKUP(Q6180,匹配表1065!L:L,匹配表1065!O:O)</f>
        <v>B</v>
      </c>
      <c r="S6180" s="93" t="str">
        <f>IFERROR(_xlfn.XLOOKUP(Q6180,匹配表1065!AI:AI,匹配表1065!AJ:AJ),"绿标")</f>
        <v>红标</v>
      </c>
      <c r="T6180" s="93" t="str" cm="1">
        <f t="array" ref="T6180:U6180">_xlfn.XLOOKUP(Q6180,匹配表1065!L:L,匹配表1065!M:N)</f>
        <v>脑血管</v>
      </c>
      <c r="U6180" s="94" t="str">
        <v>神经内科</v>
      </c>
      <c r="V6180" s="95" t="s">
        <v>33</v>
      </c>
      <c r="W6180" s="93">
        <f>_xlfn.XLOOKUP(M6180,匹配表1065!D:D,匹配表1065!F:F)*N6180</f>
        <v>4</v>
      </c>
    </row>
    <row r="6181" customHeight="1" spans="1:23">
      <c r="A6181" s="94" t="s">
        <v>877</v>
      </c>
      <c r="B6181" s="106">
        <v>46232</v>
      </c>
      <c r="C6181" s="91" t="str">
        <f t="shared" si="194"/>
        <v>7月第5周</v>
      </c>
      <c r="D6181" s="94" t="s">
        <v>943</v>
      </c>
      <c r="E6181" s="89" t="str">
        <f t="shared" si="195"/>
        <v>7月第5周--周3</v>
      </c>
      <c r="F6181" s="95" t="s">
        <v>27</v>
      </c>
      <c r="G6181" s="95" t="s">
        <v>28</v>
      </c>
      <c r="H6181" s="92" t="str">
        <f>_xlfn.XLOOKUP(O6181,匹配表1065!T:T,匹配表1065!W:W)</f>
        <v>南京市</v>
      </c>
      <c r="I6181" s="89" t="str">
        <f>_xlfn.XLOOKUP(O6181,匹配表1065!T:T,匹配表1065!X:X)</f>
        <v>PME2005</v>
      </c>
      <c r="J6181" s="95" t="s">
        <v>54</v>
      </c>
      <c r="K6181" s="89" cm="1">
        <f ca="1" t="array" ref="K6181:L6181">_xlfn.XLOOKUP(J6181,匹配表1065!Y:Y,匹配表1065!AA:AB)</f>
        <v>3</v>
      </c>
      <c r="L6181" s="89" t="str">
        <v>3个月以上</v>
      </c>
      <c r="M6181" s="89" t="s">
        <v>30</v>
      </c>
      <c r="N6181" s="109">
        <v>1</v>
      </c>
      <c r="O6181" s="93" t="str">
        <f>_xlfn.XLOOKUP(P6181,匹配表1065!U:U,匹配表1065!T:T)</f>
        <v>HO00000975</v>
      </c>
      <c r="P6181" s="94" t="s">
        <v>56</v>
      </c>
      <c r="Q6181" s="95" t="s">
        <v>592</v>
      </c>
      <c r="R6181" s="89" t="str">
        <f>_xlfn.XLOOKUP(Q6181,匹配表1065!L:L,匹配表1065!O:O)</f>
        <v>A</v>
      </c>
      <c r="S6181" s="93" t="str">
        <f>IFERROR(_xlfn.XLOOKUP(Q6181,匹配表1065!AI:AI,匹配表1065!AJ:AJ),"绿标")</f>
        <v>绿标</v>
      </c>
      <c r="T6181" s="93" t="str" cm="1">
        <f t="array" ref="T6181:U6181">_xlfn.XLOOKUP(Q6181,匹配表1065!L:L,匹配表1065!M:N)</f>
        <v>头痛</v>
      </c>
      <c r="U6181" s="94" t="str">
        <v>神经内科</v>
      </c>
      <c r="V6181" s="95" t="s">
        <v>33</v>
      </c>
      <c r="W6181" s="93">
        <f>_xlfn.XLOOKUP(M6181,匹配表1065!D:D,匹配表1065!F:F)*N6181</f>
        <v>12</v>
      </c>
    </row>
    <row r="6182" customHeight="1" spans="1:23">
      <c r="A6182" s="94" t="s">
        <v>877</v>
      </c>
      <c r="B6182" s="106">
        <v>46232</v>
      </c>
      <c r="C6182" s="91" t="str">
        <f t="shared" si="194"/>
        <v>7月第5周</v>
      </c>
      <c r="D6182" s="94" t="s">
        <v>943</v>
      </c>
      <c r="E6182" s="89" t="str">
        <f t="shared" si="195"/>
        <v>7月第5周--周3</v>
      </c>
      <c r="F6182" s="95" t="s">
        <v>27</v>
      </c>
      <c r="G6182" s="95" t="s">
        <v>28</v>
      </c>
      <c r="H6182" s="92" t="str">
        <f>_xlfn.XLOOKUP(O6182,匹配表1065!T:T,匹配表1065!W:W)</f>
        <v>南京市</v>
      </c>
      <c r="I6182" s="89" t="str">
        <f>_xlfn.XLOOKUP(O6182,匹配表1065!T:T,匹配表1065!X:X)</f>
        <v>PME2005</v>
      </c>
      <c r="J6182" s="95" t="s">
        <v>54</v>
      </c>
      <c r="K6182" s="89" cm="1">
        <f ca="1" t="array" ref="K6182:L6182">_xlfn.XLOOKUP(J6182,匹配表1065!Y:Y,匹配表1065!AA:AB)</f>
        <v>3</v>
      </c>
      <c r="L6182" s="89" t="str">
        <v>3个月以上</v>
      </c>
      <c r="M6182" s="89" t="s">
        <v>35</v>
      </c>
      <c r="N6182" s="109">
        <v>1</v>
      </c>
      <c r="O6182" s="93" t="str">
        <f>_xlfn.XLOOKUP(P6182,匹配表1065!U:U,匹配表1065!T:T)</f>
        <v>HO00000975</v>
      </c>
      <c r="P6182" s="94" t="s">
        <v>56</v>
      </c>
      <c r="Q6182" s="95" t="s">
        <v>950</v>
      </c>
      <c r="R6182" s="89" t="str">
        <f>_xlfn.XLOOKUP(Q6182,匹配表1065!L:L,匹配表1065!O:O)</f>
        <v>B</v>
      </c>
      <c r="S6182" s="93" t="str">
        <f>IFERROR(_xlfn.XLOOKUP(Q6182,匹配表1065!AI:AI,匹配表1065!AJ:AJ),"绿标")</f>
        <v>绿标</v>
      </c>
      <c r="T6182" s="93" t="str" cm="1">
        <f t="array" ref="T6182:U6182">_xlfn.XLOOKUP(Q6182,匹配表1065!L:L,匹配表1065!M:N)</f>
        <v>焦虑抑郁</v>
      </c>
      <c r="U6182" s="94" t="str">
        <v>心身精神</v>
      </c>
      <c r="V6182" s="95" t="s">
        <v>58</v>
      </c>
      <c r="W6182" s="93">
        <f>_xlfn.XLOOKUP(M6182,匹配表1065!D:D,匹配表1065!F:F)*N6182</f>
        <v>4</v>
      </c>
    </row>
    <row r="6183" customHeight="1" spans="1:23">
      <c r="A6183" s="94" t="s">
        <v>877</v>
      </c>
      <c r="B6183" s="106">
        <v>46232</v>
      </c>
      <c r="C6183" s="91" t="str">
        <f t="shared" si="194"/>
        <v>7月第5周</v>
      </c>
      <c r="D6183" s="94" t="s">
        <v>943</v>
      </c>
      <c r="E6183" s="89" t="str">
        <f t="shared" si="195"/>
        <v>7月第5周--周3</v>
      </c>
      <c r="F6183" s="95" t="s">
        <v>27</v>
      </c>
      <c r="G6183" s="95" t="s">
        <v>28</v>
      </c>
      <c r="H6183" s="92" t="str">
        <f>_xlfn.XLOOKUP(O6183,匹配表1065!T:T,匹配表1065!W:W)</f>
        <v>扬州市</v>
      </c>
      <c r="I6183" s="89" t="str">
        <f>_xlfn.XLOOKUP(O6183,匹配表1065!T:T,匹配表1065!X:X)</f>
        <v>PME2012</v>
      </c>
      <c r="J6183" s="95" t="s">
        <v>60</v>
      </c>
      <c r="K6183" s="89" cm="1">
        <f ca="1" t="array" ref="K6183:L6183">_xlfn.XLOOKUP(J6183,匹配表1065!Y:Y,匹配表1065!AA:AB)</f>
        <v>13</v>
      </c>
      <c r="L6183" s="89" t="str">
        <v>3个月以上</v>
      </c>
      <c r="M6183" s="89" t="s">
        <v>30</v>
      </c>
      <c r="N6183" s="109">
        <v>1</v>
      </c>
      <c r="O6183" s="93" t="str">
        <f>_xlfn.XLOOKUP(P6183,匹配表1065!U:U,匹配表1065!T:T)</f>
        <v>HO00000968</v>
      </c>
      <c r="P6183" s="94" t="s">
        <v>61</v>
      </c>
      <c r="Q6183" s="95" t="s">
        <v>62</v>
      </c>
      <c r="R6183" s="89" t="str">
        <f>_xlfn.XLOOKUP(Q6183,匹配表1065!L:L,匹配表1065!O:O)</f>
        <v>A</v>
      </c>
      <c r="S6183" s="93" t="str">
        <f>IFERROR(_xlfn.XLOOKUP(Q6183,匹配表1065!AI:AI,匹配表1065!AJ:AJ),"绿标")</f>
        <v>红标</v>
      </c>
      <c r="T6183" s="93" t="str" cm="1">
        <f t="array" ref="T6183:U6183">_xlfn.XLOOKUP(Q6183,匹配表1065!L:L,匹配表1065!M:N)</f>
        <v>头痛</v>
      </c>
      <c r="U6183" s="94" t="str">
        <v>神经内科</v>
      </c>
      <c r="V6183" s="95" t="s">
        <v>33</v>
      </c>
      <c r="W6183" s="93">
        <f>_xlfn.XLOOKUP(M6183,匹配表1065!D:D,匹配表1065!F:F)*N6183</f>
        <v>12</v>
      </c>
    </row>
    <row r="6184" customHeight="1" spans="1:23">
      <c r="A6184" s="94" t="s">
        <v>877</v>
      </c>
      <c r="B6184" s="106">
        <v>46232</v>
      </c>
      <c r="C6184" s="91" t="str">
        <f t="shared" si="194"/>
        <v>7月第5周</v>
      </c>
      <c r="D6184" s="94" t="s">
        <v>943</v>
      </c>
      <c r="E6184" s="89" t="str">
        <f t="shared" si="195"/>
        <v>7月第5周--周3</v>
      </c>
      <c r="F6184" s="95" t="s">
        <v>27</v>
      </c>
      <c r="G6184" s="95" t="s">
        <v>28</v>
      </c>
      <c r="H6184" s="92" t="str">
        <f>_xlfn.XLOOKUP(O6184,匹配表1065!T:T,匹配表1065!W:W)</f>
        <v>南京市</v>
      </c>
      <c r="I6184" s="89" t="str">
        <f>_xlfn.XLOOKUP(O6184,匹配表1065!T:T,匹配表1065!X:X)</f>
        <v>PME2040</v>
      </c>
      <c r="J6184" s="95" t="s">
        <v>50</v>
      </c>
      <c r="K6184" s="89" t="e" cm="1">
        <f ca="1" t="array" ref="K6184">_xlfn.XLOOKUP(J6184,匹配表1065!Y:Y,匹配表1065!AA:AB)</f>
        <v>#N/A</v>
      </c>
      <c r="L6184" s="89"/>
      <c r="M6184" s="89" t="s">
        <v>35</v>
      </c>
      <c r="N6184" s="109">
        <v>1</v>
      </c>
      <c r="O6184" s="93" t="str">
        <f>_xlfn.XLOOKUP(P6184,匹配表1065!U:U,匹配表1065!T:T)</f>
        <v>HO00000966</v>
      </c>
      <c r="P6184" s="94" t="s">
        <v>51</v>
      </c>
      <c r="Q6184" s="95" t="s">
        <v>53</v>
      </c>
      <c r="R6184" s="89" t="str">
        <f>_xlfn.XLOOKUP(Q6184,匹配表1065!L:L,匹配表1065!O:O)</f>
        <v>A</v>
      </c>
      <c r="S6184" s="93" t="str">
        <f>IFERROR(_xlfn.XLOOKUP(Q6184,匹配表1065!AI:AI,匹配表1065!AJ:AJ),"绿标")</f>
        <v>绿标</v>
      </c>
      <c r="T6184" s="93" t="str" cm="1">
        <f t="array" ref="T6184:U6184">_xlfn.XLOOKUP(Q6184,匹配表1065!L:L,匹配表1065!M:N)</f>
        <v>头痛</v>
      </c>
      <c r="U6184" s="94" t="str">
        <v>神经内科</v>
      </c>
      <c r="V6184" s="95" t="s">
        <v>33</v>
      </c>
      <c r="W6184" s="93">
        <f>_xlfn.XLOOKUP(M6184,匹配表1065!D:D,匹配表1065!F:F)*N6184</f>
        <v>4</v>
      </c>
    </row>
    <row r="6185" customHeight="1" spans="1:23">
      <c r="A6185" s="94" t="s">
        <v>877</v>
      </c>
      <c r="B6185" s="106">
        <v>46232</v>
      </c>
      <c r="C6185" s="91" t="str">
        <f t="shared" si="194"/>
        <v>7月第5周</v>
      </c>
      <c r="D6185" s="94" t="s">
        <v>943</v>
      </c>
      <c r="E6185" s="89" t="str">
        <f t="shared" si="195"/>
        <v>7月第5周--周3</v>
      </c>
      <c r="F6185" s="95" t="s">
        <v>27</v>
      </c>
      <c r="G6185" s="95" t="s">
        <v>28</v>
      </c>
      <c r="H6185" s="92" t="str">
        <f>_xlfn.XLOOKUP(O6185,匹配表1065!T:T,匹配表1065!W:W)</f>
        <v>南京市</v>
      </c>
      <c r="I6185" s="89" t="str">
        <f>_xlfn.XLOOKUP(O6185,匹配表1065!T:T,匹配表1065!X:X)</f>
        <v>PME2005</v>
      </c>
      <c r="J6185" s="95" t="s">
        <v>54</v>
      </c>
      <c r="K6185" s="89" cm="1">
        <f ca="1" t="array" ref="K6185:L6185">_xlfn.XLOOKUP(J6185,匹配表1065!Y:Y,匹配表1065!AA:AB)</f>
        <v>3</v>
      </c>
      <c r="L6185" s="89" t="str">
        <v>3个月以上</v>
      </c>
      <c r="M6185" s="89" t="s">
        <v>35</v>
      </c>
      <c r="N6185" s="109">
        <v>1</v>
      </c>
      <c r="O6185" s="93" t="str">
        <f>_xlfn.XLOOKUP(P6185,匹配表1065!U:U,匹配表1065!T:T)</f>
        <v>HO00000975</v>
      </c>
      <c r="P6185" s="94" t="s">
        <v>56</v>
      </c>
      <c r="Q6185" s="95" t="s">
        <v>885</v>
      </c>
      <c r="R6185" s="89" t="str">
        <f>_xlfn.XLOOKUP(Q6185,匹配表1065!L:L,匹配表1065!O:O)</f>
        <v>D</v>
      </c>
      <c r="S6185" s="93" t="str">
        <f>IFERROR(_xlfn.XLOOKUP(Q6185,匹配表1065!AI:AI,匹配表1065!AJ:AJ),"绿标")</f>
        <v>黑标</v>
      </c>
      <c r="T6185" s="93" t="str" cm="1">
        <f t="array" ref="T6185:U6185">_xlfn.XLOOKUP(Q6185,匹配表1065!L:L,匹配表1065!M:N)</f>
        <v>抑郁焦虑</v>
      </c>
      <c r="U6185" s="94" t="str">
        <v>心身精神</v>
      </c>
      <c r="V6185" s="95" t="s">
        <v>58</v>
      </c>
      <c r="W6185" s="93">
        <f>_xlfn.XLOOKUP(M6185,匹配表1065!D:D,匹配表1065!F:F)*N6185</f>
        <v>4</v>
      </c>
    </row>
    <row r="6186" customHeight="1" spans="1:23">
      <c r="A6186" s="94" t="s">
        <v>877</v>
      </c>
      <c r="B6186" s="106">
        <v>46232</v>
      </c>
      <c r="C6186" s="91" t="str">
        <f t="shared" si="194"/>
        <v>7月第5周</v>
      </c>
      <c r="D6186" s="94" t="s">
        <v>943</v>
      </c>
      <c r="E6186" s="89" t="str">
        <f t="shared" si="195"/>
        <v>7月第5周--周3</v>
      </c>
      <c r="F6186" s="95" t="s">
        <v>27</v>
      </c>
      <c r="G6186" s="95" t="s">
        <v>28</v>
      </c>
      <c r="H6186" s="92" t="str">
        <f>_xlfn.XLOOKUP(O6186,匹配表1065!T:T,匹配表1065!W:W)</f>
        <v>南京市</v>
      </c>
      <c r="I6186" s="89" t="str">
        <f>_xlfn.XLOOKUP(O6186,匹配表1065!T:T,匹配表1065!X:X)</f>
        <v>PME2004</v>
      </c>
      <c r="J6186" s="95" t="s">
        <v>889</v>
      </c>
      <c r="K6186" s="89" t="e" cm="1">
        <f ca="1" t="array" ref="K6186">_xlfn.XLOOKUP(J6186,匹配表1065!Y:Y,匹配表1065!AA:AB)</f>
        <v>#N/A</v>
      </c>
      <c r="L6186" s="89"/>
      <c r="M6186" s="89" t="s">
        <v>55</v>
      </c>
      <c r="N6186" s="109">
        <v>1</v>
      </c>
      <c r="O6186" s="93" t="str">
        <f>_xlfn.XLOOKUP(P6186,匹配表1065!U:U,匹配表1065!T:T)</f>
        <v>HO00000972</v>
      </c>
      <c r="P6186" s="94" t="s">
        <v>36</v>
      </c>
      <c r="Q6186" s="95" t="s">
        <v>37</v>
      </c>
      <c r="R6186" s="89" t="str">
        <f>_xlfn.XLOOKUP(Q6186,匹配表1065!L:L,匹配表1065!O:O)</f>
        <v>A</v>
      </c>
      <c r="S6186" s="93" t="str">
        <f>IFERROR(_xlfn.XLOOKUP(Q6186,匹配表1065!AI:AI,匹配表1065!AJ:AJ),"绿标")</f>
        <v>绿标</v>
      </c>
      <c r="T6186" s="93" t="str" cm="1">
        <f t="array" ref="T6186:U6186">_xlfn.XLOOKUP(Q6186,匹配表1065!L:L,匹配表1065!M:N)</f>
        <v>头痛</v>
      </c>
      <c r="U6186" s="94" t="str">
        <v>神经内科</v>
      </c>
      <c r="V6186" s="95" t="s">
        <v>33</v>
      </c>
      <c r="W6186" s="93">
        <f>_xlfn.XLOOKUP(M6186,匹配表1065!D:D,匹配表1065!F:F)*N6186</f>
        <v>8</v>
      </c>
    </row>
    <row r="6187" customHeight="1" spans="1:23">
      <c r="A6187" s="94" t="s">
        <v>877</v>
      </c>
      <c r="B6187" s="106">
        <v>46232</v>
      </c>
      <c r="C6187" s="91" t="str">
        <f t="shared" si="194"/>
        <v>7月第5周</v>
      </c>
      <c r="D6187" s="94" t="s">
        <v>943</v>
      </c>
      <c r="E6187" s="89" t="str">
        <f t="shared" si="195"/>
        <v>7月第5周--周3</v>
      </c>
      <c r="F6187" s="95" t="s">
        <v>27</v>
      </c>
      <c r="G6187" s="95" t="s">
        <v>28</v>
      </c>
      <c r="H6187" s="92" t="str">
        <f>_xlfn.XLOOKUP(O6187,匹配表1065!T:T,匹配表1065!W:W)</f>
        <v>南京市</v>
      </c>
      <c r="I6187" s="89" t="str">
        <f>_xlfn.XLOOKUP(O6187,匹配表1065!T:T,匹配表1065!X:X)</f>
        <v>PME2006</v>
      </c>
      <c r="J6187" s="95" t="s">
        <v>29</v>
      </c>
      <c r="K6187" s="89" cm="1">
        <f ca="1" t="array" ref="K6187:L6187">_xlfn.XLOOKUP(J6187,匹配表1065!Y:Y,匹配表1065!AA:AB)</f>
        <v>15</v>
      </c>
      <c r="L6187" s="89" t="str">
        <v>3个月以上</v>
      </c>
      <c r="M6187" s="89" t="s">
        <v>30</v>
      </c>
      <c r="N6187" s="109">
        <v>1</v>
      </c>
      <c r="O6187" s="93" t="str">
        <f>_xlfn.XLOOKUP(P6187,匹配表1065!U:U,匹配表1065!T:T)</f>
        <v>HO00000959</v>
      </c>
      <c r="P6187" s="94" t="s">
        <v>196</v>
      </c>
      <c r="Q6187" s="95" t="s">
        <v>197</v>
      </c>
      <c r="R6187" s="89" t="str">
        <f>_xlfn.XLOOKUP(Q6187,匹配表1065!L:L,匹配表1065!O:O)</f>
        <v>C</v>
      </c>
      <c r="S6187" s="93" t="str">
        <f>IFERROR(_xlfn.XLOOKUP(Q6187,匹配表1065!AI:AI,匹配表1065!AJ:AJ),"绿标")</f>
        <v>红标</v>
      </c>
      <c r="T6187" s="93" t="str" cm="1">
        <f t="array" ref="T6187:U6187">_xlfn.XLOOKUP(Q6187,匹配表1065!L:L,匹配表1065!M:N)</f>
        <v>眩晕</v>
      </c>
      <c r="U6187" s="94" t="str">
        <v>神经内科</v>
      </c>
      <c r="V6187" s="95" t="s">
        <v>100</v>
      </c>
      <c r="W6187" s="93">
        <f>_xlfn.XLOOKUP(M6187,匹配表1065!D:D,匹配表1065!F:F)*N6187</f>
        <v>12</v>
      </c>
    </row>
    <row r="6188" customHeight="1" spans="1:23">
      <c r="A6188" s="94" t="s">
        <v>877</v>
      </c>
      <c r="B6188" s="106">
        <v>46232</v>
      </c>
      <c r="C6188" s="91" t="str">
        <f t="shared" si="194"/>
        <v>7月第5周</v>
      </c>
      <c r="D6188" s="94" t="s">
        <v>943</v>
      </c>
      <c r="E6188" s="89" t="str">
        <f t="shared" si="195"/>
        <v>7月第5周--周3</v>
      </c>
      <c r="F6188" s="95" t="s">
        <v>27</v>
      </c>
      <c r="G6188" s="95" t="s">
        <v>28</v>
      </c>
      <c r="H6188" s="92" t="str">
        <f>_xlfn.XLOOKUP(O6188,匹配表1065!T:T,匹配表1065!W:W)</f>
        <v>南京市</v>
      </c>
      <c r="I6188" s="89" t="str">
        <f>_xlfn.XLOOKUP(O6188,匹配表1065!T:T,匹配表1065!X:X)</f>
        <v>PME2006</v>
      </c>
      <c r="J6188" s="95" t="s">
        <v>29</v>
      </c>
      <c r="K6188" s="89" cm="1">
        <f ca="1" t="array" ref="K6188:L6188">_xlfn.XLOOKUP(J6188,匹配表1065!Y:Y,匹配表1065!AA:AB)</f>
        <v>15</v>
      </c>
      <c r="L6188" s="89" t="str">
        <v>3个月以上</v>
      </c>
      <c r="M6188" s="89" t="s">
        <v>30</v>
      </c>
      <c r="N6188" s="109">
        <v>1</v>
      </c>
      <c r="O6188" s="93" t="str">
        <f>_xlfn.XLOOKUP(P6188,匹配表1065!U:U,匹配表1065!T:T)</f>
        <v>HO00000959</v>
      </c>
      <c r="P6188" s="94" t="s">
        <v>196</v>
      </c>
      <c r="Q6188" s="95" t="s">
        <v>197</v>
      </c>
      <c r="R6188" s="89" t="str">
        <f>_xlfn.XLOOKUP(Q6188,匹配表1065!L:L,匹配表1065!O:O)</f>
        <v>C</v>
      </c>
      <c r="S6188" s="93" t="str">
        <f>IFERROR(_xlfn.XLOOKUP(Q6188,匹配表1065!AI:AI,匹配表1065!AJ:AJ),"绿标")</f>
        <v>红标</v>
      </c>
      <c r="T6188" s="93" t="str" cm="1">
        <f t="array" ref="T6188:U6188">_xlfn.XLOOKUP(Q6188,匹配表1065!L:L,匹配表1065!M:N)</f>
        <v>眩晕</v>
      </c>
      <c r="U6188" s="94" t="str">
        <v>神经内科</v>
      </c>
      <c r="V6188" s="95" t="s">
        <v>100</v>
      </c>
      <c r="W6188" s="93">
        <f>_xlfn.XLOOKUP(M6188,匹配表1065!D:D,匹配表1065!F:F)*N6188</f>
        <v>12</v>
      </c>
    </row>
    <row r="6189" customHeight="1" spans="1:23">
      <c r="A6189" s="94" t="s">
        <v>877</v>
      </c>
      <c r="B6189" s="106">
        <v>46232</v>
      </c>
      <c r="C6189" s="91" t="str">
        <f t="shared" si="194"/>
        <v>7月第5周</v>
      </c>
      <c r="D6189" s="94" t="s">
        <v>943</v>
      </c>
      <c r="E6189" s="89" t="str">
        <f t="shared" si="195"/>
        <v>7月第5周--周3</v>
      </c>
      <c r="F6189" s="95" t="s">
        <v>27</v>
      </c>
      <c r="G6189" s="95" t="s">
        <v>28</v>
      </c>
      <c r="H6189" s="92" t="str">
        <f>_xlfn.XLOOKUP(O6189,匹配表1065!T:T,匹配表1065!W:W)</f>
        <v>南京市</v>
      </c>
      <c r="I6189" s="89" t="str">
        <f>_xlfn.XLOOKUP(O6189,匹配表1065!T:T,匹配表1065!X:X)</f>
        <v>PME2006</v>
      </c>
      <c r="J6189" s="95" t="s">
        <v>29</v>
      </c>
      <c r="K6189" s="89" cm="1">
        <f ca="1" t="array" ref="K6189:L6189">_xlfn.XLOOKUP(J6189,匹配表1065!Y:Y,匹配表1065!AA:AB)</f>
        <v>15</v>
      </c>
      <c r="L6189" s="89" t="str">
        <v>3个月以上</v>
      </c>
      <c r="M6189" s="89" t="s">
        <v>35</v>
      </c>
      <c r="N6189" s="109">
        <v>1</v>
      </c>
      <c r="O6189" s="93" t="str">
        <f>_xlfn.XLOOKUP(P6189,匹配表1065!U:U,匹配表1065!T:T)</f>
        <v>HO00000959</v>
      </c>
      <c r="P6189" s="94" t="s">
        <v>196</v>
      </c>
      <c r="Q6189" s="95" t="s">
        <v>440</v>
      </c>
      <c r="R6189" s="89" t="str">
        <f>_xlfn.XLOOKUP(Q6189,匹配表1065!L:L,匹配表1065!O:O)</f>
        <v>A</v>
      </c>
      <c r="S6189" s="93" t="str">
        <f>IFERROR(_xlfn.XLOOKUP(Q6189,匹配表1065!AI:AI,匹配表1065!AJ:AJ),"绿标")</f>
        <v>红标</v>
      </c>
      <c r="T6189" s="93" t="str" cm="1">
        <f t="array" ref="T6189:U6189">_xlfn.XLOOKUP(Q6189,匹配表1065!L:L,匹配表1065!M:N)</f>
        <v>头痛</v>
      </c>
      <c r="U6189" s="94" t="str">
        <v>神经内科</v>
      </c>
      <c r="V6189" s="95" t="s">
        <v>58</v>
      </c>
      <c r="W6189" s="93">
        <f>_xlfn.XLOOKUP(M6189,匹配表1065!D:D,匹配表1065!F:F)*N6189</f>
        <v>4</v>
      </c>
    </row>
    <row r="6190" customHeight="1" spans="1:23">
      <c r="A6190" s="94" t="s">
        <v>877</v>
      </c>
      <c r="B6190" s="106">
        <v>46232</v>
      </c>
      <c r="C6190" s="91" t="str">
        <f t="shared" si="194"/>
        <v>7月第5周</v>
      </c>
      <c r="D6190" s="94" t="s">
        <v>943</v>
      </c>
      <c r="E6190" s="89" t="str">
        <f t="shared" si="195"/>
        <v>7月第5周--周3</v>
      </c>
      <c r="F6190" s="95" t="s">
        <v>27</v>
      </c>
      <c r="G6190" s="95" t="s">
        <v>28</v>
      </c>
      <c r="H6190" s="92" t="str">
        <f>_xlfn.XLOOKUP(O6190,匹配表1065!T:T,匹配表1065!W:W)</f>
        <v>南京市</v>
      </c>
      <c r="I6190" s="89" t="str">
        <f>_xlfn.XLOOKUP(O6190,匹配表1065!T:T,匹配表1065!X:X)</f>
        <v>PME2006</v>
      </c>
      <c r="J6190" s="95" t="s">
        <v>29</v>
      </c>
      <c r="K6190" s="89" cm="1">
        <f ca="1" t="array" ref="K6190:L6190">_xlfn.XLOOKUP(J6190,匹配表1065!Y:Y,匹配表1065!AA:AB)</f>
        <v>15</v>
      </c>
      <c r="L6190" s="89" t="str">
        <v>3个月以上</v>
      </c>
      <c r="M6190" s="89" t="s">
        <v>35</v>
      </c>
      <c r="N6190" s="109">
        <v>1</v>
      </c>
      <c r="O6190" s="93" t="str">
        <f>_xlfn.XLOOKUP(P6190,匹配表1065!U:U,匹配表1065!T:T)</f>
        <v>HO00000959</v>
      </c>
      <c r="P6190" s="94" t="s">
        <v>196</v>
      </c>
      <c r="Q6190" s="95" t="s">
        <v>268</v>
      </c>
      <c r="R6190" s="89" t="str">
        <f>_xlfn.XLOOKUP(Q6190,匹配表1065!L:L,匹配表1065!O:O)</f>
        <v>C</v>
      </c>
      <c r="S6190" s="93" t="str">
        <f>IFERROR(_xlfn.XLOOKUP(Q6190,匹配表1065!AI:AI,匹配表1065!AJ:AJ),"绿标")</f>
        <v>红标</v>
      </c>
      <c r="T6190" s="93" t="str" cm="1">
        <f t="array" ref="T6190:U6190">_xlfn.XLOOKUP(Q6190,匹配表1065!L:L,匹配表1065!M:N)</f>
        <v>眩晕</v>
      </c>
      <c r="U6190" s="94" t="str">
        <v>耳鼻喉科</v>
      </c>
      <c r="V6190" s="95" t="s">
        <v>100</v>
      </c>
      <c r="W6190" s="93">
        <f>_xlfn.XLOOKUP(M6190,匹配表1065!D:D,匹配表1065!F:F)*N6190</f>
        <v>4</v>
      </c>
    </row>
    <row r="6191" customHeight="1" spans="1:23">
      <c r="A6191" s="94" t="s">
        <v>877</v>
      </c>
      <c r="B6191" s="106">
        <v>46232</v>
      </c>
      <c r="C6191" s="91" t="str">
        <f t="shared" si="194"/>
        <v>7月第5周</v>
      </c>
      <c r="D6191" s="94" t="s">
        <v>943</v>
      </c>
      <c r="E6191" s="89" t="str">
        <f t="shared" si="195"/>
        <v>7月第5周--周3</v>
      </c>
      <c r="F6191" s="95" t="s">
        <v>27</v>
      </c>
      <c r="G6191" s="89" t="s">
        <v>63</v>
      </c>
      <c r="H6191" s="92" t="str">
        <f>_xlfn.XLOOKUP(O6191,匹配表1065!T:T,匹配表1065!W:W)</f>
        <v>淮安市</v>
      </c>
      <c r="I6191" s="89" t="str">
        <f>_xlfn.XLOOKUP(O6191,匹配表1065!T:T,匹配表1065!X:X)</f>
        <v>PME2041</v>
      </c>
      <c r="J6191" s="95" t="s">
        <v>71</v>
      </c>
      <c r="K6191" s="89" cm="1">
        <f ca="1" t="array" ref="K6191:L6191">_xlfn.XLOOKUP(J6191,匹配表1065!Y:Y,匹配表1065!AA:AB)</f>
        <v>5</v>
      </c>
      <c r="L6191" s="89" t="str">
        <v>3个月以上</v>
      </c>
      <c r="M6191" s="89" t="s">
        <v>35</v>
      </c>
      <c r="N6191" s="109">
        <v>2</v>
      </c>
      <c r="O6191" s="93" t="str">
        <f>_xlfn.XLOOKUP(P6191,匹配表1065!U:U,匹配表1065!T:T)</f>
        <v>HO00000992</v>
      </c>
      <c r="P6191" s="94" t="s">
        <v>72</v>
      </c>
      <c r="Q6191" s="95" t="s">
        <v>73</v>
      </c>
      <c r="R6191" s="89" t="str">
        <f>_xlfn.XLOOKUP(Q6191,匹配表1065!L:L,匹配表1065!O:O)</f>
        <v>D</v>
      </c>
      <c r="S6191" s="93" t="str">
        <f>IFERROR(_xlfn.XLOOKUP(Q6191,匹配表1065!AI:AI,匹配表1065!AJ:AJ),"绿标")</f>
        <v>绿标</v>
      </c>
      <c r="T6191" s="93" t="str" cm="1">
        <f t="array" ref="T6191:U6191">_xlfn.XLOOKUP(Q6191,匹配表1065!L:L,匹配表1065!M:N)</f>
        <v>眩晕</v>
      </c>
      <c r="U6191" s="94" t="str">
        <v>神经内科</v>
      </c>
      <c r="V6191" s="95" t="s">
        <v>100</v>
      </c>
      <c r="W6191" s="93">
        <f>_xlfn.XLOOKUP(M6191,匹配表1065!D:D,匹配表1065!F:F)*N6191</f>
        <v>8</v>
      </c>
    </row>
    <row r="6192" customHeight="1" spans="1:23">
      <c r="A6192" s="94" t="s">
        <v>877</v>
      </c>
      <c r="B6192" s="106">
        <v>46232</v>
      </c>
      <c r="C6192" s="91" t="str">
        <f t="shared" si="194"/>
        <v>7月第5周</v>
      </c>
      <c r="D6192" s="94" t="s">
        <v>943</v>
      </c>
      <c r="E6192" s="89" t="str">
        <f t="shared" si="195"/>
        <v>7月第5周--周3</v>
      </c>
      <c r="F6192" s="95" t="s">
        <v>27</v>
      </c>
      <c r="G6192" s="89" t="s">
        <v>63</v>
      </c>
      <c r="H6192" s="92" t="str">
        <f>_xlfn.XLOOKUP(O6192,匹配表1065!T:T,匹配表1065!W:W)</f>
        <v>南京市</v>
      </c>
      <c r="I6192" s="89" t="str">
        <f>_xlfn.XLOOKUP(O6192,匹配表1065!T:T,匹配表1065!X:X)</f>
        <v>PME2001</v>
      </c>
      <c r="J6192" s="95" t="s">
        <v>77</v>
      </c>
      <c r="K6192" s="89" cm="1">
        <f ca="1" t="array" ref="K6192:L6192">_xlfn.XLOOKUP(J6192,匹配表1065!Y:Y,匹配表1065!AA:AB)</f>
        <v>8</v>
      </c>
      <c r="L6192" s="89" t="str">
        <v>3个月以上</v>
      </c>
      <c r="M6192" s="89" t="s">
        <v>30</v>
      </c>
      <c r="N6192" s="109">
        <v>4</v>
      </c>
      <c r="O6192" s="93" t="str">
        <f>_xlfn.XLOOKUP(P6192,匹配表1065!U:U,匹配表1065!T:T)</f>
        <v>HO00000958</v>
      </c>
      <c r="P6192" s="94" t="s">
        <v>65</v>
      </c>
      <c r="Q6192" s="95" t="s">
        <v>216</v>
      </c>
      <c r="R6192" s="89" t="str">
        <f>_xlfn.XLOOKUP(Q6192,匹配表1065!L:L,匹配表1065!O:O)</f>
        <v>A</v>
      </c>
      <c r="S6192" s="93" t="str">
        <f>IFERROR(_xlfn.XLOOKUP(Q6192,匹配表1065!AI:AI,匹配表1065!AJ:AJ),"绿标")</f>
        <v>红标</v>
      </c>
      <c r="T6192" s="93" t="str" cm="1">
        <f t="array" ref="T6192:U6192">_xlfn.XLOOKUP(Q6192,匹配表1065!L:L,匹配表1065!M:N)</f>
        <v>头痛</v>
      </c>
      <c r="U6192" s="94" t="str">
        <v>神经内科</v>
      </c>
      <c r="V6192" s="95" t="s">
        <v>33</v>
      </c>
      <c r="W6192" s="93">
        <f>_xlfn.XLOOKUP(M6192,匹配表1065!D:D,匹配表1065!F:F)*N6192</f>
        <v>48</v>
      </c>
    </row>
    <row r="6193" customHeight="1" spans="1:23">
      <c r="A6193" s="94" t="s">
        <v>877</v>
      </c>
      <c r="B6193" s="106">
        <v>46232</v>
      </c>
      <c r="C6193" s="91" t="str">
        <f t="shared" si="194"/>
        <v>7月第5周</v>
      </c>
      <c r="D6193" s="94" t="s">
        <v>943</v>
      </c>
      <c r="E6193" s="89" t="str">
        <f t="shared" si="195"/>
        <v>7月第5周--周3</v>
      </c>
      <c r="F6193" s="95" t="s">
        <v>27</v>
      </c>
      <c r="G6193" s="89" t="s">
        <v>63</v>
      </c>
      <c r="H6193" s="92" t="str">
        <f>_xlfn.XLOOKUP(O6193,匹配表1065!T:T,匹配表1065!W:W)</f>
        <v>连云港市</v>
      </c>
      <c r="I6193" s="89" t="str">
        <f>_xlfn.XLOOKUP(O6193,匹配表1065!T:T,匹配表1065!X:X)</f>
        <v>PME2042</v>
      </c>
      <c r="J6193" s="95" t="s">
        <v>74</v>
      </c>
      <c r="K6193" s="89" cm="1">
        <f ca="1" t="array" ref="K6193:L6193">_xlfn.XLOOKUP(J6193,匹配表1065!Y:Y,匹配表1065!AA:AB)</f>
        <v>7</v>
      </c>
      <c r="L6193" s="89" t="str">
        <v>3个月以上</v>
      </c>
      <c r="M6193" s="89" t="s">
        <v>35</v>
      </c>
      <c r="N6193" s="109">
        <v>1</v>
      </c>
      <c r="O6193" s="93" t="str">
        <f>_xlfn.XLOOKUP(P6193,匹配表1065!U:U,匹配表1065!T:T)</f>
        <v>HO00017661</v>
      </c>
      <c r="P6193" s="94" t="s">
        <v>508</v>
      </c>
      <c r="Q6193" s="95" t="s">
        <v>509</v>
      </c>
      <c r="R6193" s="89" t="str">
        <f>_xlfn.XLOOKUP(Q6193,匹配表1065!L:L,匹配表1065!O:O)</f>
        <v>A</v>
      </c>
      <c r="S6193" s="93" t="str">
        <f>IFERROR(_xlfn.XLOOKUP(Q6193,匹配表1065!AI:AI,匹配表1065!AJ:AJ),"绿标")</f>
        <v>绿标</v>
      </c>
      <c r="T6193" s="93" t="str" cm="1">
        <f t="array" ref="T6193:U6193">_xlfn.XLOOKUP(Q6193,匹配表1065!L:L,匹配表1065!M:N)</f>
        <v>头痛</v>
      </c>
      <c r="U6193" s="94" t="str">
        <v>神经内科</v>
      </c>
      <c r="V6193" s="95" t="s">
        <v>33</v>
      </c>
      <c r="W6193" s="93">
        <f>_xlfn.XLOOKUP(M6193,匹配表1065!D:D,匹配表1065!F:F)*N6193</f>
        <v>4</v>
      </c>
    </row>
    <row r="6194" customHeight="1" spans="1:23">
      <c r="A6194" s="94" t="s">
        <v>877</v>
      </c>
      <c r="B6194" s="106">
        <v>46232</v>
      </c>
      <c r="C6194" s="91" t="str">
        <f t="shared" si="194"/>
        <v>7月第5周</v>
      </c>
      <c r="D6194" s="94" t="s">
        <v>943</v>
      </c>
      <c r="E6194" s="89" t="str">
        <f t="shared" si="195"/>
        <v>7月第5周--周3</v>
      </c>
      <c r="F6194" s="95" t="s">
        <v>27</v>
      </c>
      <c r="G6194" s="89" t="s">
        <v>63</v>
      </c>
      <c r="H6194" s="92" t="str">
        <f>_xlfn.XLOOKUP(O6194,匹配表1065!T:T,匹配表1065!W:W)</f>
        <v>南京市</v>
      </c>
      <c r="I6194" s="89" t="str">
        <f>_xlfn.XLOOKUP(O6194,匹配表1065!T:T,匹配表1065!X:X)</f>
        <v>PME2002</v>
      </c>
      <c r="J6194" s="95" t="s">
        <v>84</v>
      </c>
      <c r="K6194" s="89" cm="1">
        <f ca="1" t="array" ref="K6194:L6194">_xlfn.XLOOKUP(J6194,匹配表1065!Y:Y,匹配表1065!AA:AB)</f>
        <v>31</v>
      </c>
      <c r="L6194" s="89" t="str">
        <v>3个月以上</v>
      </c>
      <c r="M6194" s="89" t="s">
        <v>30</v>
      </c>
      <c r="N6194" s="109">
        <v>3</v>
      </c>
      <c r="O6194" s="93" t="str">
        <f>_xlfn.XLOOKUP(P6194,匹配表1065!U:U,匹配表1065!T:T)</f>
        <v>HO00000964</v>
      </c>
      <c r="P6194" s="94" t="s">
        <v>90</v>
      </c>
      <c r="Q6194" s="95" t="s">
        <v>281</v>
      </c>
      <c r="R6194" s="89" t="str">
        <f>_xlfn.XLOOKUP(Q6194,匹配表1065!L:L,匹配表1065!O:O)</f>
        <v>A</v>
      </c>
      <c r="S6194" s="93" t="str">
        <f>IFERROR(_xlfn.XLOOKUP(Q6194,匹配表1065!AI:AI,匹配表1065!AJ:AJ),"绿标")</f>
        <v>红标</v>
      </c>
      <c r="T6194" s="93" t="str" cm="1">
        <f t="array" ref="T6194:U6194">_xlfn.XLOOKUP(Q6194,匹配表1065!L:L,匹配表1065!M:N)</f>
        <v>头痛</v>
      </c>
      <c r="U6194" s="94" t="str">
        <v>神经内科</v>
      </c>
      <c r="V6194" s="95" t="s">
        <v>100</v>
      </c>
      <c r="W6194" s="93">
        <f>_xlfn.XLOOKUP(M6194,匹配表1065!D:D,匹配表1065!F:F)*N6194</f>
        <v>36</v>
      </c>
    </row>
    <row r="6195" customHeight="1" spans="1:23">
      <c r="A6195" s="94" t="s">
        <v>877</v>
      </c>
      <c r="B6195" s="106">
        <v>46232</v>
      </c>
      <c r="C6195" s="91" t="str">
        <f t="shared" si="194"/>
        <v>7月第5周</v>
      </c>
      <c r="D6195" s="94" t="s">
        <v>943</v>
      </c>
      <c r="E6195" s="89" t="str">
        <f t="shared" si="195"/>
        <v>7月第5周--周3</v>
      </c>
      <c r="F6195" s="95" t="s">
        <v>27</v>
      </c>
      <c r="G6195" s="89" t="s">
        <v>63</v>
      </c>
      <c r="H6195" s="92" t="str">
        <f>_xlfn.XLOOKUP(O6195,匹配表1065!T:T,匹配表1065!W:W)</f>
        <v>南京市</v>
      </c>
      <c r="I6195" s="89" t="str">
        <f>_xlfn.XLOOKUP(O6195,匹配表1065!T:T,匹配表1065!X:X)</f>
        <v>PME2002</v>
      </c>
      <c r="J6195" s="95" t="s">
        <v>84</v>
      </c>
      <c r="K6195" s="89" cm="1">
        <f ca="1" t="array" ref="K6195:L6195">_xlfn.XLOOKUP(J6195,匹配表1065!Y:Y,匹配表1065!AA:AB)</f>
        <v>31</v>
      </c>
      <c r="L6195" s="89" t="str">
        <v>3个月以上</v>
      </c>
      <c r="M6195" s="89" t="s">
        <v>30</v>
      </c>
      <c r="N6195" s="109">
        <v>1</v>
      </c>
      <c r="O6195" s="93" t="str">
        <f>_xlfn.XLOOKUP(P6195,匹配表1065!U:U,匹配表1065!T:T)</f>
        <v>HO00039936</v>
      </c>
      <c r="P6195" s="94" t="s">
        <v>87</v>
      </c>
      <c r="Q6195" s="95" t="s">
        <v>403</v>
      </c>
      <c r="R6195" s="89" t="str">
        <f>_xlfn.XLOOKUP(Q6195,匹配表1065!L:L,匹配表1065!O:O)</f>
        <v>C</v>
      </c>
      <c r="S6195" s="93" t="str">
        <f>IFERROR(_xlfn.XLOOKUP(Q6195,匹配表1065!AI:AI,匹配表1065!AJ:AJ),"绿标")</f>
        <v>绿标</v>
      </c>
      <c r="T6195" s="93" t="str" cm="1">
        <f t="array" ref="T6195:U6195">_xlfn.XLOOKUP(Q6195,匹配表1065!L:L,匹配表1065!M:N)</f>
        <v>眩晕</v>
      </c>
      <c r="U6195" s="94" t="str">
        <v>耳鼻喉科</v>
      </c>
      <c r="V6195" s="95" t="s">
        <v>100</v>
      </c>
      <c r="W6195" s="93">
        <f>_xlfn.XLOOKUP(M6195,匹配表1065!D:D,匹配表1065!F:F)*N6195</f>
        <v>12</v>
      </c>
    </row>
    <row r="6196" customHeight="1" spans="1:23">
      <c r="A6196" s="94" t="s">
        <v>877</v>
      </c>
      <c r="B6196" s="106">
        <v>46232</v>
      </c>
      <c r="C6196" s="91" t="str">
        <f t="shared" si="194"/>
        <v>7月第5周</v>
      </c>
      <c r="D6196" s="94" t="s">
        <v>943</v>
      </c>
      <c r="E6196" s="89" t="str">
        <f t="shared" si="195"/>
        <v>7月第5周--周3</v>
      </c>
      <c r="F6196" s="95" t="s">
        <v>27</v>
      </c>
      <c r="G6196" s="89" t="s">
        <v>63</v>
      </c>
      <c r="H6196" s="92" t="str">
        <f>_xlfn.XLOOKUP(O6196,匹配表1065!T:T,匹配表1065!W:W)</f>
        <v>南京市</v>
      </c>
      <c r="I6196" s="89" t="str">
        <f>_xlfn.XLOOKUP(O6196,匹配表1065!T:T,匹配表1065!X:X)</f>
        <v>PME2001</v>
      </c>
      <c r="J6196" s="95" t="s">
        <v>64</v>
      </c>
      <c r="K6196" s="89" cm="1">
        <f ca="1" t="array" ref="K6196:L6196">_xlfn.XLOOKUP(J6196,匹配表1065!Y:Y,匹配表1065!AA:AB)</f>
        <v>31</v>
      </c>
      <c r="L6196" s="89" t="str">
        <v>3个月以上</v>
      </c>
      <c r="M6196" s="89" t="s">
        <v>30</v>
      </c>
      <c r="N6196" s="109">
        <v>2</v>
      </c>
      <c r="O6196" s="93" t="str">
        <f>_xlfn.XLOOKUP(P6196,匹配表1065!U:U,匹配表1065!T:T)</f>
        <v>HO00000958</v>
      </c>
      <c r="P6196" s="94" t="s">
        <v>65</v>
      </c>
      <c r="Q6196" s="95" t="s">
        <v>209</v>
      </c>
      <c r="R6196" s="89" t="str">
        <f>_xlfn.XLOOKUP(Q6196,匹配表1065!L:L,匹配表1065!O:O)</f>
        <v>C</v>
      </c>
      <c r="S6196" s="93" t="str">
        <f>IFERROR(_xlfn.XLOOKUP(Q6196,匹配表1065!AI:AI,匹配表1065!AJ:AJ),"绿标")</f>
        <v>红标</v>
      </c>
      <c r="T6196" s="93" t="str" cm="1">
        <f t="array" ref="T6196:U6196">_xlfn.XLOOKUP(Q6196,匹配表1065!L:L,匹配表1065!M:N)</f>
        <v>眩晕</v>
      </c>
      <c r="U6196" s="94" t="str">
        <v>耳鼻喉科</v>
      </c>
      <c r="V6196" s="95" t="s">
        <v>100</v>
      </c>
      <c r="W6196" s="93">
        <f>_xlfn.XLOOKUP(M6196,匹配表1065!D:D,匹配表1065!F:F)*N6196</f>
        <v>24</v>
      </c>
    </row>
    <row r="6197" customHeight="1" spans="1:23">
      <c r="A6197" s="94" t="s">
        <v>877</v>
      </c>
      <c r="B6197" s="106">
        <v>46232</v>
      </c>
      <c r="C6197" s="91" t="str">
        <f t="shared" ref="C6197:C6260" si="196">MONTH(B6197)&amp;TEXT(WEEKNUM(B6197,2)-WEEKNUM(B6197+1-DAY(B6197),2)+1,"月第0周")</f>
        <v>7月第5周</v>
      </c>
      <c r="D6197" s="94" t="s">
        <v>943</v>
      </c>
      <c r="E6197" s="89" t="str">
        <f t="shared" ref="E6197:E6260" si="197">D6197&amp;"--"&amp;"周"&amp;WEEKDAY(B6197,2)</f>
        <v>7月第5周--周3</v>
      </c>
      <c r="F6197" s="95" t="s">
        <v>27</v>
      </c>
      <c r="G6197" s="89" t="s">
        <v>63</v>
      </c>
      <c r="H6197" s="92" t="str">
        <f>_xlfn.XLOOKUP(O6197,匹配表1065!T:T,匹配表1065!W:W)</f>
        <v>南京市</v>
      </c>
      <c r="I6197" s="89" t="str">
        <f>_xlfn.XLOOKUP(O6197,匹配表1065!T:T,匹配表1065!X:X)</f>
        <v>PME2001</v>
      </c>
      <c r="J6197" s="95" t="s">
        <v>64</v>
      </c>
      <c r="K6197" s="89" cm="1">
        <f ca="1" t="array" ref="K6197:L6197">_xlfn.XLOOKUP(J6197,匹配表1065!Y:Y,匹配表1065!AA:AB)</f>
        <v>31</v>
      </c>
      <c r="L6197" s="89" t="str">
        <v>3个月以上</v>
      </c>
      <c r="M6197" s="89" t="s">
        <v>35</v>
      </c>
      <c r="N6197" s="109">
        <v>1</v>
      </c>
      <c r="O6197" s="93" t="str">
        <f>_xlfn.XLOOKUP(P6197,匹配表1065!U:U,匹配表1065!T:T)</f>
        <v>HO00000958</v>
      </c>
      <c r="P6197" s="94" t="s">
        <v>65</v>
      </c>
      <c r="Q6197" s="95" t="s">
        <v>546</v>
      </c>
      <c r="R6197" s="89" t="str">
        <f>_xlfn.XLOOKUP(Q6197,匹配表1065!L:L,匹配表1065!O:O)</f>
        <v>B</v>
      </c>
      <c r="S6197" s="93" t="str">
        <f>IFERROR(_xlfn.XLOOKUP(Q6197,匹配表1065!AI:AI,匹配表1065!AJ:AJ),"绿标")</f>
        <v>绿标</v>
      </c>
      <c r="T6197" s="93" t="str" cm="1">
        <f t="array" ref="T6197:U6197">_xlfn.XLOOKUP(Q6197,匹配表1065!L:L,匹配表1065!M:N)</f>
        <v>脑血管</v>
      </c>
      <c r="U6197" s="94" t="str">
        <v>神经内科</v>
      </c>
      <c r="V6197" s="95" t="s">
        <v>58</v>
      </c>
      <c r="W6197" s="93">
        <f>_xlfn.XLOOKUP(M6197,匹配表1065!D:D,匹配表1065!F:F)*N6197</f>
        <v>4</v>
      </c>
    </row>
    <row r="6198" customHeight="1" spans="1:23">
      <c r="A6198" s="94" t="s">
        <v>877</v>
      </c>
      <c r="B6198" s="106">
        <v>46232</v>
      </c>
      <c r="C6198" s="91" t="str">
        <f t="shared" si="196"/>
        <v>7月第5周</v>
      </c>
      <c r="D6198" s="94" t="s">
        <v>943</v>
      </c>
      <c r="E6198" s="89" t="str">
        <f t="shared" si="197"/>
        <v>7月第5周--周3</v>
      </c>
      <c r="F6198" s="95" t="s">
        <v>27</v>
      </c>
      <c r="G6198" s="89" t="s">
        <v>63</v>
      </c>
      <c r="H6198" s="92" t="str">
        <f>_xlfn.XLOOKUP(O6198,匹配表1065!T:T,匹配表1065!W:W)</f>
        <v>徐州市</v>
      </c>
      <c r="I6198" s="89" t="str">
        <f>_xlfn.XLOOKUP(O6198,匹配表1065!T:T,匹配表1065!X:X)</f>
        <v>PME2008</v>
      </c>
      <c r="J6198" s="95" t="s">
        <v>81</v>
      </c>
      <c r="K6198" s="89" cm="1">
        <f ca="1" t="array" ref="K6198:L6198">_xlfn.XLOOKUP(J6198,匹配表1065!Y:Y,匹配表1065!AA:AB)</f>
        <v>19</v>
      </c>
      <c r="L6198" s="89" t="str">
        <v>3个月以上</v>
      </c>
      <c r="M6198" s="89" t="s">
        <v>30</v>
      </c>
      <c r="N6198" s="109">
        <v>1</v>
      </c>
      <c r="O6198" s="93" t="str">
        <f>_xlfn.XLOOKUP(P6198,匹配表1065!U:U,匹配表1065!T:T)</f>
        <v>HO00000989</v>
      </c>
      <c r="P6198" s="94" t="s">
        <v>214</v>
      </c>
      <c r="Q6198" s="95" t="s">
        <v>951</v>
      </c>
      <c r="R6198" s="89" t="str">
        <f>_xlfn.XLOOKUP(Q6198,匹配表1065!L:L,匹配表1065!O:O)</f>
        <v>B</v>
      </c>
      <c r="S6198" s="93" t="str">
        <f>IFERROR(_xlfn.XLOOKUP(Q6198,匹配表1065!AI:AI,匹配表1065!AJ:AJ),"绿标")</f>
        <v>黑标</v>
      </c>
      <c r="T6198" s="93" t="str" cm="1">
        <f t="array" ref="T6198:U6198">_xlfn.XLOOKUP(Q6198,匹配表1065!L:L,匹配表1065!M:N)</f>
        <v>脑血管</v>
      </c>
      <c r="U6198" s="94" t="str">
        <v>神经内科</v>
      </c>
      <c r="V6198" s="95" t="s">
        <v>58</v>
      </c>
      <c r="W6198" s="93">
        <f>_xlfn.XLOOKUP(M6198,匹配表1065!D:D,匹配表1065!F:F)*N6198</f>
        <v>12</v>
      </c>
    </row>
    <row r="6199" customHeight="1" spans="1:23">
      <c r="A6199" s="94" t="s">
        <v>877</v>
      </c>
      <c r="B6199" s="106">
        <v>46232</v>
      </c>
      <c r="C6199" s="91" t="str">
        <f t="shared" si="196"/>
        <v>7月第5周</v>
      </c>
      <c r="D6199" s="94" t="s">
        <v>943</v>
      </c>
      <c r="E6199" s="89" t="str">
        <f t="shared" si="197"/>
        <v>7月第5周--周3</v>
      </c>
      <c r="F6199" s="95" t="s">
        <v>27</v>
      </c>
      <c r="G6199" s="89" t="s">
        <v>63</v>
      </c>
      <c r="H6199" s="92" t="str">
        <f>_xlfn.XLOOKUP(O6199,匹配表1065!T:T,匹配表1065!W:W)</f>
        <v>南京市</v>
      </c>
      <c r="I6199" s="89" t="str">
        <f>_xlfn.XLOOKUP(O6199,匹配表1065!T:T,匹配表1065!X:X)</f>
        <v>PME2002</v>
      </c>
      <c r="J6199" s="95" t="s">
        <v>410</v>
      </c>
      <c r="K6199" s="89" cm="1">
        <f ca="1" t="array" ref="K6199:L6199">_xlfn.XLOOKUP(J6199,匹配表1065!Y:Y,匹配表1065!AA:AB)</f>
        <v>1</v>
      </c>
      <c r="L6199" s="89" t="str">
        <v>3个月以内</v>
      </c>
      <c r="M6199" s="89" t="s">
        <v>30</v>
      </c>
      <c r="N6199" s="109">
        <v>1</v>
      </c>
      <c r="O6199" s="93" t="str">
        <f>_xlfn.XLOOKUP(P6199,匹配表1065!U:U,匹配表1065!T:T)</f>
        <v>HO00000964</v>
      </c>
      <c r="P6199" s="94" t="s">
        <v>90</v>
      </c>
      <c r="Q6199" s="95" t="s">
        <v>213</v>
      </c>
      <c r="R6199" s="89" t="str">
        <f>_xlfn.XLOOKUP(Q6199,匹配表1065!L:L,匹配表1065!O:O)</f>
        <v>A</v>
      </c>
      <c r="S6199" s="93" t="str">
        <f>IFERROR(_xlfn.XLOOKUP(Q6199,匹配表1065!AI:AI,匹配表1065!AJ:AJ),"绿标")</f>
        <v>红标</v>
      </c>
      <c r="T6199" s="93" t="str" cm="1">
        <f t="array" ref="T6199:U6199">_xlfn.XLOOKUP(Q6199,匹配表1065!L:L,匹配表1065!M:N)</f>
        <v>头痛</v>
      </c>
      <c r="U6199" s="94" t="str">
        <v>神经内科</v>
      </c>
      <c r="V6199" s="95" t="s">
        <v>100</v>
      </c>
      <c r="W6199" s="93">
        <f>_xlfn.XLOOKUP(M6199,匹配表1065!D:D,匹配表1065!F:F)*N6199</f>
        <v>12</v>
      </c>
    </row>
    <row r="6200" customHeight="1" spans="1:23">
      <c r="A6200" s="94" t="s">
        <v>877</v>
      </c>
      <c r="B6200" s="106">
        <v>46232</v>
      </c>
      <c r="C6200" s="91" t="str">
        <f t="shared" si="196"/>
        <v>7月第5周</v>
      </c>
      <c r="D6200" s="94" t="s">
        <v>943</v>
      </c>
      <c r="E6200" s="89" t="str">
        <f t="shared" si="197"/>
        <v>7月第5周--周3</v>
      </c>
      <c r="F6200" s="95" t="s">
        <v>27</v>
      </c>
      <c r="G6200" s="89" t="s">
        <v>63</v>
      </c>
      <c r="H6200" s="92" t="str">
        <f>_xlfn.XLOOKUP(O6200,匹配表1065!T:T,匹配表1065!W:W)</f>
        <v>南京市</v>
      </c>
      <c r="I6200" s="89" t="str">
        <f>_xlfn.XLOOKUP(O6200,匹配表1065!T:T,匹配表1065!X:X)</f>
        <v>PME2002</v>
      </c>
      <c r="J6200" s="95" t="s">
        <v>410</v>
      </c>
      <c r="K6200" s="89" cm="1">
        <f ca="1" t="array" ref="K6200:L6200">_xlfn.XLOOKUP(J6200,匹配表1065!Y:Y,匹配表1065!AA:AB)</f>
        <v>1</v>
      </c>
      <c r="L6200" s="89" t="str">
        <v>3个月以内</v>
      </c>
      <c r="M6200" s="89" t="s">
        <v>30</v>
      </c>
      <c r="N6200" s="109">
        <v>1</v>
      </c>
      <c r="O6200" s="93" t="str">
        <f>_xlfn.XLOOKUP(P6200,匹配表1065!U:U,匹配表1065!T:T)</f>
        <v>HO00000964</v>
      </c>
      <c r="P6200" s="94" t="s">
        <v>90</v>
      </c>
      <c r="Q6200" s="95" t="s">
        <v>679</v>
      </c>
      <c r="R6200" s="89" t="str">
        <f>_xlfn.XLOOKUP(Q6200,匹配表1065!L:L,匹配表1065!O:O)</f>
        <v>B</v>
      </c>
      <c r="S6200" s="93" t="str">
        <f>IFERROR(_xlfn.XLOOKUP(Q6200,匹配表1065!AI:AI,匹配表1065!AJ:AJ),"绿标")</f>
        <v>绿标</v>
      </c>
      <c r="T6200" s="93" t="str" cm="1">
        <f t="array" ref="T6200:U6200">_xlfn.XLOOKUP(Q6200,匹配表1065!L:L,匹配表1065!M:N)</f>
        <v>脑血管</v>
      </c>
      <c r="U6200" s="94" t="str">
        <v>神经内科</v>
      </c>
      <c r="V6200" s="95" t="s">
        <v>100</v>
      </c>
      <c r="W6200" s="93">
        <f>_xlfn.XLOOKUP(M6200,匹配表1065!D:D,匹配表1065!F:F)*N6200</f>
        <v>12</v>
      </c>
    </row>
    <row r="6201" customHeight="1" spans="1:23">
      <c r="A6201" s="94" t="s">
        <v>877</v>
      </c>
      <c r="B6201" s="106">
        <v>46232</v>
      </c>
      <c r="C6201" s="91" t="str">
        <f t="shared" si="196"/>
        <v>7月第5周</v>
      </c>
      <c r="D6201" s="94" t="s">
        <v>943</v>
      </c>
      <c r="E6201" s="89" t="str">
        <f t="shared" si="197"/>
        <v>7月第5周--周3</v>
      </c>
      <c r="F6201" s="95" t="s">
        <v>27</v>
      </c>
      <c r="G6201" s="95" t="s">
        <v>104</v>
      </c>
      <c r="H6201" s="92" t="str">
        <f>_xlfn.XLOOKUP(O6201,匹配表1065!T:T,匹配表1065!W:W)</f>
        <v>济南市</v>
      </c>
      <c r="I6201" s="89" t="str">
        <f>_xlfn.XLOOKUP(O6201,匹配表1065!T:T,匹配表1065!X:X)</f>
        <v>PME2026</v>
      </c>
      <c r="J6201" s="95" t="s">
        <v>116</v>
      </c>
      <c r="K6201" s="89" cm="1">
        <f ca="1" t="array" ref="K6201:L6201">_xlfn.XLOOKUP(J6201,匹配表1065!Y:Y,匹配表1065!AA:AB)</f>
        <v>13</v>
      </c>
      <c r="L6201" s="89" t="str">
        <v>3个月以上</v>
      </c>
      <c r="M6201" s="89" t="s">
        <v>35</v>
      </c>
      <c r="N6201" s="109">
        <v>1</v>
      </c>
      <c r="O6201" s="93" t="str">
        <f>_xlfn.XLOOKUP(P6201,匹配表1065!U:U,匹配表1065!T:T)</f>
        <v>HO00001417</v>
      </c>
      <c r="P6201" s="94" t="s">
        <v>119</v>
      </c>
      <c r="Q6201" s="95" t="s">
        <v>310</v>
      </c>
      <c r="R6201" s="89" t="str">
        <f>_xlfn.XLOOKUP(Q6201,匹配表1065!L:L,匹配表1065!O:O)</f>
        <v>D</v>
      </c>
      <c r="S6201" s="93" t="str">
        <f>IFERROR(_xlfn.XLOOKUP(Q6201,匹配表1065!AI:AI,匹配表1065!AJ:AJ),"绿标")</f>
        <v>红标</v>
      </c>
      <c r="T6201" s="93" t="str" cm="1">
        <f t="array" ref="T6201:U6201">_xlfn.XLOOKUP(Q6201,匹配表1065!L:L,匹配表1065!M:N)</f>
        <v>抑郁焦虑</v>
      </c>
      <c r="U6201" s="94" t="str">
        <v>精神心理科</v>
      </c>
      <c r="V6201" s="95" t="s">
        <v>42</v>
      </c>
      <c r="W6201" s="93">
        <f>_xlfn.XLOOKUP(M6201,匹配表1065!D:D,匹配表1065!F:F)*N6201</f>
        <v>4</v>
      </c>
    </row>
    <row r="6202" customHeight="1" spans="1:23">
      <c r="A6202" s="94" t="s">
        <v>877</v>
      </c>
      <c r="B6202" s="106">
        <v>46232</v>
      </c>
      <c r="C6202" s="91" t="str">
        <f t="shared" si="196"/>
        <v>7月第5周</v>
      </c>
      <c r="D6202" s="94" t="s">
        <v>943</v>
      </c>
      <c r="E6202" s="89" t="str">
        <f t="shared" si="197"/>
        <v>7月第5周--周3</v>
      </c>
      <c r="F6202" s="95" t="s">
        <v>27</v>
      </c>
      <c r="G6202" s="95" t="s">
        <v>104</v>
      </c>
      <c r="H6202" s="92" t="str">
        <f>_xlfn.XLOOKUP(O6202,匹配表1065!T:T,匹配表1065!W:W)</f>
        <v>济南市</v>
      </c>
      <c r="I6202" s="89" t="str">
        <f>_xlfn.XLOOKUP(O6202,匹配表1065!T:T,匹配表1065!X:X)</f>
        <v>PME2026</v>
      </c>
      <c r="J6202" s="95" t="s">
        <v>116</v>
      </c>
      <c r="K6202" s="89" cm="1">
        <f ca="1" t="array" ref="K6202:L6202">_xlfn.XLOOKUP(J6202,匹配表1065!Y:Y,匹配表1065!AA:AB)</f>
        <v>13</v>
      </c>
      <c r="L6202" s="89" t="str">
        <v>3个月以上</v>
      </c>
      <c r="M6202" s="89" t="s">
        <v>30</v>
      </c>
      <c r="N6202" s="109">
        <v>1</v>
      </c>
      <c r="O6202" s="93" t="str">
        <f>_xlfn.XLOOKUP(P6202,匹配表1065!U:U,匹配表1065!T:T)</f>
        <v>HO00001409</v>
      </c>
      <c r="P6202" s="94" t="s">
        <v>117</v>
      </c>
      <c r="Q6202" s="95" t="s">
        <v>118</v>
      </c>
      <c r="R6202" s="89" t="str">
        <f>_xlfn.XLOOKUP(Q6202,匹配表1065!L:L,匹配表1065!O:O)</f>
        <v>A</v>
      </c>
      <c r="S6202" s="93" t="str">
        <f>IFERROR(_xlfn.XLOOKUP(Q6202,匹配表1065!AI:AI,匹配表1065!AJ:AJ),"绿标")</f>
        <v>绿标</v>
      </c>
      <c r="T6202" s="93" t="str" cm="1">
        <f t="array" ref="T6202:U6202">_xlfn.XLOOKUP(Q6202,匹配表1065!L:L,匹配表1065!M:N)</f>
        <v>头痛</v>
      </c>
      <c r="U6202" s="94" t="str">
        <v>神经内科</v>
      </c>
      <c r="V6202" s="95" t="s">
        <v>67</v>
      </c>
      <c r="W6202" s="93">
        <f>_xlfn.XLOOKUP(M6202,匹配表1065!D:D,匹配表1065!F:F)*N6202</f>
        <v>12</v>
      </c>
    </row>
    <row r="6203" customHeight="1" spans="1:23">
      <c r="A6203" s="94" t="s">
        <v>877</v>
      </c>
      <c r="B6203" s="106">
        <v>46232</v>
      </c>
      <c r="C6203" s="91" t="str">
        <f t="shared" si="196"/>
        <v>7月第5周</v>
      </c>
      <c r="D6203" s="94" t="s">
        <v>943</v>
      </c>
      <c r="E6203" s="89" t="str">
        <f t="shared" si="197"/>
        <v>7月第5周--周3</v>
      </c>
      <c r="F6203" s="95" t="s">
        <v>27</v>
      </c>
      <c r="G6203" s="95" t="s">
        <v>104</v>
      </c>
      <c r="H6203" s="92" t="str">
        <f>_xlfn.XLOOKUP(O6203,匹配表1065!T:T,匹配表1065!W:W)</f>
        <v>聊城市</v>
      </c>
      <c r="I6203" s="89" t="str">
        <f>_xlfn.XLOOKUP(O6203,匹配表1065!T:T,匹配表1065!X:X)</f>
        <v>PME2046</v>
      </c>
      <c r="J6203" s="95" t="s">
        <v>108</v>
      </c>
      <c r="K6203" s="89" cm="1">
        <f ca="1" t="array" ref="K6203:L6203">_xlfn.XLOOKUP(J6203,匹配表1065!Y:Y,匹配表1065!AA:AB)</f>
        <v>8</v>
      </c>
      <c r="L6203" s="89" t="str">
        <v>3个月以上</v>
      </c>
      <c r="M6203" s="89" t="s">
        <v>30</v>
      </c>
      <c r="N6203" s="109">
        <v>1</v>
      </c>
      <c r="O6203" s="93" t="str">
        <f>_xlfn.XLOOKUP(P6203,匹配表1065!U:U,匹配表1065!T:T)</f>
        <v>HO00001415</v>
      </c>
      <c r="P6203" s="94" t="s">
        <v>109</v>
      </c>
      <c r="Q6203" s="95" t="s">
        <v>110</v>
      </c>
      <c r="R6203" s="89" t="str">
        <f>_xlfn.XLOOKUP(Q6203,匹配表1065!L:L,匹配表1065!O:O)</f>
        <v>B</v>
      </c>
      <c r="S6203" s="93" t="str">
        <f>IFERROR(_xlfn.XLOOKUP(Q6203,匹配表1065!AI:AI,匹配表1065!AJ:AJ),"绿标")</f>
        <v>绿标</v>
      </c>
      <c r="T6203" s="93" t="str" cm="1">
        <f t="array" ref="T6203:U6203">_xlfn.XLOOKUP(Q6203,匹配表1065!L:L,匹配表1065!M:N)</f>
        <v>脑血管</v>
      </c>
      <c r="U6203" s="94" t="str">
        <v>神经内科</v>
      </c>
      <c r="V6203" s="95" t="s">
        <v>42</v>
      </c>
      <c r="W6203" s="93">
        <f>_xlfn.XLOOKUP(M6203,匹配表1065!D:D,匹配表1065!F:F)*N6203</f>
        <v>12</v>
      </c>
    </row>
    <row r="6204" customHeight="1" spans="1:23">
      <c r="A6204" s="94" t="s">
        <v>877</v>
      </c>
      <c r="B6204" s="106">
        <v>46232</v>
      </c>
      <c r="C6204" s="91" t="str">
        <f t="shared" si="196"/>
        <v>7月第5周</v>
      </c>
      <c r="D6204" s="94" t="s">
        <v>943</v>
      </c>
      <c r="E6204" s="89" t="str">
        <f t="shared" si="197"/>
        <v>7月第5周--周3</v>
      </c>
      <c r="F6204" s="95" t="s">
        <v>27</v>
      </c>
      <c r="G6204" s="95" t="s">
        <v>104</v>
      </c>
      <c r="H6204" s="92" t="str">
        <f>_xlfn.XLOOKUP(O6204,匹配表1065!T:T,匹配表1065!W:W)</f>
        <v>济南市</v>
      </c>
      <c r="I6204" s="89" t="str">
        <f>_xlfn.XLOOKUP(O6204,匹配表1065!T:T,匹配表1065!X:X)</f>
        <v>PME2025</v>
      </c>
      <c r="J6204" s="95" t="s">
        <v>128</v>
      </c>
      <c r="K6204" s="89" cm="1">
        <f ca="1" t="array" ref="K6204:L6204">_xlfn.XLOOKUP(J6204,匹配表1065!Y:Y,匹配表1065!AA:AB)</f>
        <v>13</v>
      </c>
      <c r="L6204" s="89" t="str">
        <v>3个月以上</v>
      </c>
      <c r="M6204" s="89" t="s">
        <v>30</v>
      </c>
      <c r="N6204" s="109">
        <v>1</v>
      </c>
      <c r="O6204" s="93" t="str">
        <f>_xlfn.XLOOKUP(P6204,匹配表1065!U:U,匹配表1065!T:T)</f>
        <v>HO00001400</v>
      </c>
      <c r="P6204" s="94" t="s">
        <v>112</v>
      </c>
      <c r="Q6204" s="95" t="s">
        <v>241</v>
      </c>
      <c r="R6204" s="89" t="str">
        <f>_xlfn.XLOOKUP(Q6204,匹配表1065!L:L,匹配表1065!O:O)</f>
        <v>A</v>
      </c>
      <c r="S6204" s="93" t="str">
        <f>IFERROR(_xlfn.XLOOKUP(Q6204,匹配表1065!AI:AI,匹配表1065!AJ:AJ),"绿标")</f>
        <v>红标</v>
      </c>
      <c r="T6204" s="93" t="str" cm="1">
        <f t="array" ref="T6204:U6204">_xlfn.XLOOKUP(Q6204,匹配表1065!L:L,匹配表1065!M:N)</f>
        <v>头痛</v>
      </c>
      <c r="U6204" s="94" t="str">
        <v>神经内科</v>
      </c>
      <c r="V6204" s="95" t="s">
        <v>33</v>
      </c>
      <c r="W6204" s="93">
        <f>_xlfn.XLOOKUP(M6204,匹配表1065!D:D,匹配表1065!F:F)*N6204</f>
        <v>12</v>
      </c>
    </row>
    <row r="6205" customHeight="1" spans="1:23">
      <c r="A6205" s="94" t="s">
        <v>877</v>
      </c>
      <c r="B6205" s="106">
        <v>46231</v>
      </c>
      <c r="C6205" s="91" t="str">
        <f t="shared" si="196"/>
        <v>7月第5周</v>
      </c>
      <c r="D6205" s="94" t="s">
        <v>943</v>
      </c>
      <c r="E6205" s="89" t="str">
        <f t="shared" si="197"/>
        <v>7月第5周--周2</v>
      </c>
      <c r="F6205" s="95" t="s">
        <v>27</v>
      </c>
      <c r="G6205" s="95" t="s">
        <v>104</v>
      </c>
      <c r="H6205" s="92" t="str">
        <f>_xlfn.XLOOKUP(O6205,匹配表1065!T:T,匹配表1065!W:W)</f>
        <v>济南市</v>
      </c>
      <c r="I6205" s="89" t="str">
        <f>_xlfn.XLOOKUP(O6205,匹配表1065!T:T,匹配表1065!X:X)</f>
        <v>PME2025</v>
      </c>
      <c r="J6205" s="95" t="s">
        <v>128</v>
      </c>
      <c r="K6205" s="89" cm="1">
        <f ca="1" t="array" ref="K6205:L6205">_xlfn.XLOOKUP(J6205,匹配表1065!Y:Y,匹配表1065!AA:AB)</f>
        <v>13</v>
      </c>
      <c r="L6205" s="89" t="str">
        <v>3个月以上</v>
      </c>
      <c r="M6205" s="89" t="s">
        <v>55</v>
      </c>
      <c r="N6205" s="109">
        <v>1</v>
      </c>
      <c r="O6205" s="93" t="str">
        <f>_xlfn.XLOOKUP(P6205,匹配表1065!U:U,匹配表1065!T:T)</f>
        <v>HO00001400</v>
      </c>
      <c r="P6205" s="94" t="s">
        <v>112</v>
      </c>
      <c r="Q6205" s="95" t="s">
        <v>131</v>
      </c>
      <c r="R6205" s="89" t="str">
        <f>_xlfn.XLOOKUP(Q6205,匹配表1065!L:L,匹配表1065!O:O)</f>
        <v>B</v>
      </c>
      <c r="S6205" s="93" t="str">
        <f>IFERROR(_xlfn.XLOOKUP(Q6205,匹配表1065!AI:AI,匹配表1065!AJ:AJ),"绿标")</f>
        <v>红标</v>
      </c>
      <c r="T6205" s="93" t="str" cm="1">
        <f t="array" ref="T6205:U6205">_xlfn.XLOOKUP(Q6205,匹配表1065!L:L,匹配表1065!M:N)</f>
        <v>脑血管</v>
      </c>
      <c r="U6205" s="94" t="str">
        <v>神经内科</v>
      </c>
      <c r="V6205" s="95" t="s">
        <v>33</v>
      </c>
      <c r="W6205" s="93">
        <f>_xlfn.XLOOKUP(M6205,匹配表1065!D:D,匹配表1065!F:F)*N6205</f>
        <v>8</v>
      </c>
    </row>
    <row r="6206" customHeight="1" spans="1:23">
      <c r="A6206" s="94" t="s">
        <v>877</v>
      </c>
      <c r="B6206" s="106">
        <v>46232</v>
      </c>
      <c r="C6206" s="91" t="str">
        <f t="shared" si="196"/>
        <v>7月第5周</v>
      </c>
      <c r="D6206" s="94" t="s">
        <v>943</v>
      </c>
      <c r="E6206" s="89" t="str">
        <f t="shared" si="197"/>
        <v>7月第5周--周3</v>
      </c>
      <c r="F6206" s="95" t="s">
        <v>27</v>
      </c>
      <c r="G6206" s="95" t="s">
        <v>104</v>
      </c>
      <c r="H6206" s="92" t="str">
        <f>_xlfn.XLOOKUP(O6206,匹配表1065!T:T,匹配表1065!W:W)</f>
        <v>济南市</v>
      </c>
      <c r="I6206" s="89" t="str">
        <f>_xlfn.XLOOKUP(O6206,匹配表1065!T:T,匹配表1065!X:X)</f>
        <v>PME2025</v>
      </c>
      <c r="J6206" s="95" t="s">
        <v>128</v>
      </c>
      <c r="K6206" s="89" cm="1">
        <f ca="1" t="array" ref="K6206:L6206">_xlfn.XLOOKUP(J6206,匹配表1065!Y:Y,匹配表1065!AA:AB)</f>
        <v>13</v>
      </c>
      <c r="L6206" s="89" t="str">
        <v>3个月以上</v>
      </c>
      <c r="M6206" s="89" t="s">
        <v>35</v>
      </c>
      <c r="N6206" s="109">
        <v>1</v>
      </c>
      <c r="O6206" s="93" t="str">
        <f>_xlfn.XLOOKUP(P6206,匹配表1065!U:U,匹配表1065!T:T)</f>
        <v>HO00001400</v>
      </c>
      <c r="P6206" s="94" t="s">
        <v>112</v>
      </c>
      <c r="Q6206" s="95" t="s">
        <v>416</v>
      </c>
      <c r="R6206" s="89" t="str">
        <f>_xlfn.XLOOKUP(Q6206,匹配表1065!L:L,匹配表1065!O:O)</f>
        <v>C</v>
      </c>
      <c r="S6206" s="93" t="str">
        <f>IFERROR(_xlfn.XLOOKUP(Q6206,匹配表1065!AI:AI,匹配表1065!AJ:AJ),"绿标")</f>
        <v>绿标</v>
      </c>
      <c r="T6206" s="93" t="str" cm="1">
        <f t="array" ref="T6206:U6206">_xlfn.XLOOKUP(Q6206,匹配表1065!L:L,匹配表1065!M:N)</f>
        <v>眩晕</v>
      </c>
      <c r="U6206" s="94" t="str">
        <v>耳鼻喉科</v>
      </c>
      <c r="V6206" s="95" t="s">
        <v>100</v>
      </c>
      <c r="W6206" s="93">
        <f>_xlfn.XLOOKUP(M6206,匹配表1065!D:D,匹配表1065!F:F)*N6206</f>
        <v>4</v>
      </c>
    </row>
    <row r="6207" customHeight="1" spans="1:23">
      <c r="A6207" s="94" t="s">
        <v>877</v>
      </c>
      <c r="B6207" s="106">
        <v>46232</v>
      </c>
      <c r="C6207" s="91" t="str">
        <f t="shared" si="196"/>
        <v>7月第5周</v>
      </c>
      <c r="D6207" s="94" t="s">
        <v>943</v>
      </c>
      <c r="E6207" s="89" t="str">
        <f t="shared" si="197"/>
        <v>7月第5周--周3</v>
      </c>
      <c r="F6207" s="95" t="s">
        <v>27</v>
      </c>
      <c r="G6207" s="95" t="s">
        <v>104</v>
      </c>
      <c r="H6207" s="92" t="str">
        <f>_xlfn.XLOOKUP(O6207,匹配表1065!T:T,匹配表1065!W:W)</f>
        <v>济南市</v>
      </c>
      <c r="I6207" s="89" t="str">
        <f>_xlfn.XLOOKUP(O6207,匹配表1065!T:T,匹配表1065!X:X)</f>
        <v>PME2025</v>
      </c>
      <c r="J6207" s="95" t="s">
        <v>128</v>
      </c>
      <c r="K6207" s="89" cm="1">
        <f ca="1" t="array" ref="K6207:L6207">_xlfn.XLOOKUP(J6207,匹配表1065!Y:Y,匹配表1065!AA:AB)</f>
        <v>13</v>
      </c>
      <c r="L6207" s="89" t="str">
        <v>3个月以上</v>
      </c>
      <c r="M6207" s="89" t="s">
        <v>35</v>
      </c>
      <c r="N6207" s="109">
        <v>1</v>
      </c>
      <c r="O6207" s="93" t="str">
        <f>_xlfn.XLOOKUP(P6207,匹配表1065!U:U,匹配表1065!T:T)</f>
        <v>HO00001400</v>
      </c>
      <c r="P6207" s="94" t="s">
        <v>112</v>
      </c>
      <c r="Q6207" s="95" t="s">
        <v>417</v>
      </c>
      <c r="R6207" s="89" t="str">
        <f>_xlfn.XLOOKUP(Q6207,匹配表1065!L:L,匹配表1065!O:O)</f>
        <v>D</v>
      </c>
      <c r="S6207" s="93" t="str">
        <f>IFERROR(_xlfn.XLOOKUP(Q6207,匹配表1065!AI:AI,匹配表1065!AJ:AJ),"绿标")</f>
        <v>绿标</v>
      </c>
      <c r="T6207" s="93" t="str" cm="1">
        <f t="array" ref="T6207:U6207">_xlfn.XLOOKUP(Q6207,匹配表1065!L:L,匹配表1065!M:N)</f>
        <v>抑郁焦虑</v>
      </c>
      <c r="U6207" s="94" t="str">
        <v>精神心理科</v>
      </c>
      <c r="V6207" s="95" t="s">
        <v>70</v>
      </c>
      <c r="W6207" s="93">
        <f>_xlfn.XLOOKUP(M6207,匹配表1065!D:D,匹配表1065!F:F)*N6207</f>
        <v>4</v>
      </c>
    </row>
    <row r="6208" customHeight="1" spans="1:23">
      <c r="A6208" s="94" t="s">
        <v>877</v>
      </c>
      <c r="B6208" s="106">
        <v>46232</v>
      </c>
      <c r="C6208" s="91" t="str">
        <f t="shared" si="196"/>
        <v>7月第5周</v>
      </c>
      <c r="D6208" s="94" t="s">
        <v>943</v>
      </c>
      <c r="E6208" s="89" t="str">
        <f t="shared" si="197"/>
        <v>7月第5周--周3</v>
      </c>
      <c r="F6208" s="95" t="s">
        <v>27</v>
      </c>
      <c r="G6208" s="95" t="s">
        <v>104</v>
      </c>
      <c r="H6208" s="92" t="str">
        <f>_xlfn.XLOOKUP(O6208,匹配表1065!T:T,匹配表1065!W:W)</f>
        <v>济南市</v>
      </c>
      <c r="I6208" s="89" t="str">
        <f>_xlfn.XLOOKUP(O6208,匹配表1065!T:T,匹配表1065!X:X)</f>
        <v>PME2044</v>
      </c>
      <c r="J6208" s="95" t="s">
        <v>105</v>
      </c>
      <c r="K6208" s="89" cm="1">
        <f ca="1" t="array" ref="K6208:L6208">_xlfn.XLOOKUP(J6208,匹配表1065!Y:Y,匹配表1065!AA:AB)</f>
        <v>8</v>
      </c>
      <c r="L6208" s="89" t="str">
        <v>3个月以上</v>
      </c>
      <c r="M6208" s="89" t="s">
        <v>30</v>
      </c>
      <c r="N6208" s="109">
        <v>1</v>
      </c>
      <c r="O6208" s="93" t="str">
        <f>_xlfn.XLOOKUP(P6208,匹配表1065!U:U,匹配表1065!T:T)</f>
        <v>HO00001401</v>
      </c>
      <c r="P6208" s="94" t="s">
        <v>106</v>
      </c>
      <c r="Q6208" s="95" t="s">
        <v>107</v>
      </c>
      <c r="R6208" s="89" t="str">
        <f>_xlfn.XLOOKUP(Q6208,匹配表1065!L:L,匹配表1065!O:O)</f>
        <v>B</v>
      </c>
      <c r="S6208" s="93" t="str">
        <f>IFERROR(_xlfn.XLOOKUP(Q6208,匹配表1065!AI:AI,匹配表1065!AJ:AJ),"绿标")</f>
        <v>红标</v>
      </c>
      <c r="T6208" s="93" t="str" cm="1">
        <f t="array" ref="T6208:U6208">_xlfn.XLOOKUP(Q6208,匹配表1065!L:L,匹配表1065!M:N)</f>
        <v>脑血管</v>
      </c>
      <c r="U6208" s="94" t="str">
        <v>神经内科</v>
      </c>
      <c r="V6208" s="95" t="s">
        <v>33</v>
      </c>
      <c r="W6208" s="93">
        <f>_xlfn.XLOOKUP(M6208,匹配表1065!D:D,匹配表1065!F:F)*N6208</f>
        <v>12</v>
      </c>
    </row>
    <row r="6209" customHeight="1" spans="1:23">
      <c r="A6209" s="94" t="s">
        <v>877</v>
      </c>
      <c r="B6209" s="106">
        <v>46232</v>
      </c>
      <c r="C6209" s="91" t="str">
        <f t="shared" si="196"/>
        <v>7月第5周</v>
      </c>
      <c r="D6209" s="94" t="s">
        <v>943</v>
      </c>
      <c r="E6209" s="89" t="str">
        <f t="shared" si="197"/>
        <v>7月第5周--周3</v>
      </c>
      <c r="F6209" s="95" t="s">
        <v>27</v>
      </c>
      <c r="G6209" s="95" t="s">
        <v>104</v>
      </c>
      <c r="H6209" s="92" t="str">
        <f>_xlfn.XLOOKUP(O6209,匹配表1065!T:T,匹配表1065!W:W)</f>
        <v>济南市</v>
      </c>
      <c r="I6209" s="89" t="str">
        <f>_xlfn.XLOOKUP(O6209,匹配表1065!T:T,匹配表1065!X:X)</f>
        <v>PME2025</v>
      </c>
      <c r="J6209" s="95" t="s">
        <v>111</v>
      </c>
      <c r="K6209" s="89" cm="1">
        <f ca="1" t="array" ref="K6209:L6209">_xlfn.XLOOKUP(J6209,匹配表1065!Y:Y,匹配表1065!AA:AB)</f>
        <v>30</v>
      </c>
      <c r="L6209" s="89" t="str">
        <v>3个月以上</v>
      </c>
      <c r="M6209" s="89" t="s">
        <v>30</v>
      </c>
      <c r="N6209" s="109">
        <v>1</v>
      </c>
      <c r="O6209" s="93" t="str">
        <f>_xlfn.XLOOKUP(P6209,匹配表1065!U:U,匹配表1065!T:T)</f>
        <v>HO00001400</v>
      </c>
      <c r="P6209" s="94" t="s">
        <v>112</v>
      </c>
      <c r="Q6209" s="95" t="s">
        <v>113</v>
      </c>
      <c r="R6209" s="89" t="str">
        <f>_xlfn.XLOOKUP(Q6209,匹配表1065!L:L,匹配表1065!O:O)</f>
        <v>B</v>
      </c>
      <c r="S6209" s="93" t="str">
        <f>IFERROR(_xlfn.XLOOKUP(Q6209,匹配表1065!AI:AI,匹配表1065!AJ:AJ),"绿标")</f>
        <v>红标</v>
      </c>
      <c r="T6209" s="93" t="str" cm="1">
        <f t="array" ref="T6209:U6209">_xlfn.XLOOKUP(Q6209,匹配表1065!L:L,匹配表1065!M:N)</f>
        <v>抑郁焦虑</v>
      </c>
      <c r="U6209" s="94" t="str">
        <v>神经内科</v>
      </c>
      <c r="V6209" s="95" t="s">
        <v>42</v>
      </c>
      <c r="W6209" s="93">
        <f>_xlfn.XLOOKUP(M6209,匹配表1065!D:D,匹配表1065!F:F)*N6209</f>
        <v>12</v>
      </c>
    </row>
    <row r="6210" customHeight="1" spans="1:23">
      <c r="A6210" s="94" t="s">
        <v>877</v>
      </c>
      <c r="B6210" s="106">
        <v>46232</v>
      </c>
      <c r="C6210" s="91" t="str">
        <f t="shared" si="196"/>
        <v>7月第5周</v>
      </c>
      <c r="D6210" s="94" t="s">
        <v>943</v>
      </c>
      <c r="E6210" s="89" t="str">
        <f t="shared" si="197"/>
        <v>7月第5周--周3</v>
      </c>
      <c r="F6210" s="95" t="s">
        <v>27</v>
      </c>
      <c r="G6210" s="95" t="s">
        <v>104</v>
      </c>
      <c r="H6210" s="92" t="str">
        <f>_xlfn.XLOOKUP(O6210,匹配表1065!T:T,匹配表1065!W:W)</f>
        <v>济南市</v>
      </c>
      <c r="I6210" s="89" t="str">
        <f>_xlfn.XLOOKUP(O6210,匹配表1065!T:T,匹配表1065!X:X)</f>
        <v>PME2025</v>
      </c>
      <c r="J6210" s="95" t="s">
        <v>111</v>
      </c>
      <c r="K6210" s="89" cm="1">
        <f ca="1" t="array" ref="K6210:L6210">_xlfn.XLOOKUP(J6210,匹配表1065!Y:Y,匹配表1065!AA:AB)</f>
        <v>30</v>
      </c>
      <c r="L6210" s="89" t="str">
        <v>3个月以上</v>
      </c>
      <c r="M6210" s="89" t="s">
        <v>30</v>
      </c>
      <c r="N6210" s="109">
        <v>1</v>
      </c>
      <c r="O6210" s="93" t="str">
        <f>_xlfn.XLOOKUP(P6210,匹配表1065!U:U,匹配表1065!T:T)</f>
        <v>HO00001400</v>
      </c>
      <c r="P6210" s="94" t="s">
        <v>112</v>
      </c>
      <c r="Q6210" s="95" t="s">
        <v>463</v>
      </c>
      <c r="R6210" s="89" t="str">
        <f>_xlfn.XLOOKUP(Q6210,匹配表1065!L:L,匹配表1065!O:O)</f>
        <v>C</v>
      </c>
      <c r="S6210" s="93" t="str">
        <f>IFERROR(_xlfn.XLOOKUP(Q6210,匹配表1065!AI:AI,匹配表1065!AJ:AJ),"绿标")</f>
        <v>绿标</v>
      </c>
      <c r="T6210" s="93" t="str" cm="1">
        <f t="array" ref="T6210:U6210">_xlfn.XLOOKUP(Q6210,匹配表1065!L:L,匹配表1065!M:N)</f>
        <v>眩晕</v>
      </c>
      <c r="U6210" s="94" t="str">
        <v>神经内科</v>
      </c>
      <c r="V6210" s="95" t="s">
        <v>42</v>
      </c>
      <c r="W6210" s="93">
        <f>_xlfn.XLOOKUP(M6210,匹配表1065!D:D,匹配表1065!F:F)*N6210</f>
        <v>12</v>
      </c>
    </row>
    <row r="6211" customHeight="1" spans="1:23">
      <c r="A6211" s="108" t="s">
        <v>877</v>
      </c>
      <c r="B6211" s="111">
        <v>46232</v>
      </c>
      <c r="C6211" s="91" t="str">
        <f t="shared" si="196"/>
        <v>7月第5周</v>
      </c>
      <c r="D6211" s="94" t="s">
        <v>943</v>
      </c>
      <c r="E6211" s="89" t="str">
        <f t="shared" si="197"/>
        <v>7月第5周--周3</v>
      </c>
      <c r="F6211" s="95" t="s">
        <v>27</v>
      </c>
      <c r="G6211" s="107" t="s">
        <v>104</v>
      </c>
      <c r="H6211" s="92" t="str">
        <f>_xlfn.XLOOKUP(O6211,匹配表1065!T:T,匹配表1065!W:W)</f>
        <v>济南市</v>
      </c>
      <c r="I6211" s="89" t="str">
        <f>_xlfn.XLOOKUP(O6211,匹配表1065!T:T,匹配表1065!X:X)</f>
        <v>PME2025</v>
      </c>
      <c r="J6211" s="107" t="s">
        <v>111</v>
      </c>
      <c r="K6211" s="89" cm="1">
        <f ca="1" t="array" ref="K6211:L6211">_xlfn.XLOOKUP(J6211,匹配表1065!Y:Y,匹配表1065!AA:AB)</f>
        <v>30</v>
      </c>
      <c r="L6211" s="89" t="str">
        <v>3个月以上</v>
      </c>
      <c r="M6211" s="96" t="s">
        <v>55</v>
      </c>
      <c r="N6211" s="112">
        <v>1</v>
      </c>
      <c r="O6211" s="93" t="str">
        <f>_xlfn.XLOOKUP(P6211,匹配表1065!U:U,匹配表1065!T:T)</f>
        <v>HO00001400</v>
      </c>
      <c r="P6211" s="108" t="s">
        <v>112</v>
      </c>
      <c r="Q6211" s="107" t="s">
        <v>115</v>
      </c>
      <c r="R6211" s="89" t="str">
        <f>_xlfn.XLOOKUP(Q6211,匹配表1065!L:L,匹配表1065!O:O)</f>
        <v>B</v>
      </c>
      <c r="S6211" s="93" t="str">
        <f>IFERROR(_xlfn.XLOOKUP(Q6211,匹配表1065!AI:AI,匹配表1065!AJ:AJ),"绿标")</f>
        <v>绿标</v>
      </c>
      <c r="T6211" s="93" t="str" cm="1">
        <f t="array" ref="T6211:U6211">_xlfn.XLOOKUP(Q6211,匹配表1065!L:L,匹配表1065!M:N)</f>
        <v>癫痫</v>
      </c>
      <c r="U6211" s="94" t="str">
        <v>神经内科</v>
      </c>
      <c r="V6211" s="95" t="s">
        <v>33</v>
      </c>
      <c r="W6211" s="93">
        <f>_xlfn.XLOOKUP(M6211,匹配表1065!D:D,匹配表1065!F:F)*N6211</f>
        <v>8</v>
      </c>
    </row>
    <row r="6212" customHeight="1" spans="1:23">
      <c r="A6212" s="113" t="s">
        <v>877</v>
      </c>
      <c r="B6212" s="114">
        <v>46233</v>
      </c>
      <c r="C6212" s="91" t="str">
        <f t="shared" si="196"/>
        <v>7月第5周</v>
      </c>
      <c r="D6212" s="94" t="s">
        <v>943</v>
      </c>
      <c r="E6212" s="89" t="str">
        <f t="shared" si="197"/>
        <v>7月第5周--周4</v>
      </c>
      <c r="F6212" s="115" t="s">
        <v>27</v>
      </c>
      <c r="G6212" s="113" t="s">
        <v>104</v>
      </c>
      <c r="H6212" s="92" t="str">
        <f>_xlfn.XLOOKUP(O6212,匹配表1065!T:T,匹配表1065!W:W)</f>
        <v>济南市</v>
      </c>
      <c r="I6212" s="116" t="str">
        <f>_xlfn.XLOOKUP(O6212,匹配表1065!T:T,匹配表1065!X:X)</f>
        <v>PME2025</v>
      </c>
      <c r="J6212" s="113" t="s">
        <v>111</v>
      </c>
      <c r="K6212" s="89" cm="1">
        <f ca="1" t="array" ref="K6212:L6212">_xlfn.XLOOKUP(J6212,匹配表1065!Y:Y,匹配表1065!AA:AB)</f>
        <v>30</v>
      </c>
      <c r="L6212" s="116" t="str">
        <v>3个月以上</v>
      </c>
      <c r="M6212" s="117" t="s">
        <v>30</v>
      </c>
      <c r="N6212" s="113">
        <v>1</v>
      </c>
      <c r="O6212" s="118" t="str">
        <f>_xlfn.XLOOKUP(P6212,匹配表1065!U:U,匹配表1065!T:T)</f>
        <v>HO00001400</v>
      </c>
      <c r="P6212" s="113" t="s">
        <v>112</v>
      </c>
      <c r="Q6212" s="113" t="s">
        <v>262</v>
      </c>
      <c r="R6212" s="89" t="str">
        <f>_xlfn.XLOOKUP(Q6212,匹配表1065!L:L,匹配表1065!O:O)</f>
        <v>B</v>
      </c>
      <c r="S6212" s="93" t="str">
        <f>IFERROR(_xlfn.XLOOKUP(Q6212,匹配表1065!AI:AI,匹配表1065!AJ:AJ),"绿标")</f>
        <v>绿标</v>
      </c>
      <c r="T6212" s="93" t="str" cm="1">
        <f t="array" ref="T6212:U6212">_xlfn.XLOOKUP(Q6212,匹配表1065!L:L,匹配表1065!M:N)</f>
        <v>脑血管</v>
      </c>
      <c r="U6212" s="94" t="str">
        <v>神经内科</v>
      </c>
      <c r="V6212" s="95" t="s">
        <v>33</v>
      </c>
      <c r="W6212" s="93">
        <f>_xlfn.XLOOKUP(M6212,匹配表1065!D:D,匹配表1065!F:F)*N6212</f>
        <v>12</v>
      </c>
    </row>
    <row r="6213" customHeight="1" spans="1:23">
      <c r="A6213" s="113" t="s">
        <v>877</v>
      </c>
      <c r="B6213" s="114">
        <v>46233</v>
      </c>
      <c r="C6213" s="91" t="str">
        <f t="shared" si="196"/>
        <v>7月第5周</v>
      </c>
      <c r="D6213" s="94" t="s">
        <v>943</v>
      </c>
      <c r="E6213" s="89" t="str">
        <f t="shared" si="197"/>
        <v>7月第5周--周4</v>
      </c>
      <c r="F6213" s="115" t="s">
        <v>27</v>
      </c>
      <c r="G6213" s="113" t="s">
        <v>104</v>
      </c>
      <c r="H6213" s="92" t="str">
        <f>_xlfn.XLOOKUP(O6213,匹配表1065!T:T,匹配表1065!W:W)</f>
        <v>济南市</v>
      </c>
      <c r="I6213" s="116" t="str">
        <f>_xlfn.XLOOKUP(O6213,匹配表1065!T:T,匹配表1065!X:X)</f>
        <v>PME2025</v>
      </c>
      <c r="J6213" s="113" t="s">
        <v>111</v>
      </c>
      <c r="K6213" s="89" cm="1">
        <f ca="1" t="array" ref="K6213:L6213">_xlfn.XLOOKUP(J6213,匹配表1065!Y:Y,匹配表1065!AA:AB)</f>
        <v>30</v>
      </c>
      <c r="L6213" s="116" t="str">
        <v>3个月以上</v>
      </c>
      <c r="M6213" s="117" t="s">
        <v>55</v>
      </c>
      <c r="N6213" s="113">
        <v>1</v>
      </c>
      <c r="O6213" s="118" t="str">
        <f>_xlfn.XLOOKUP(P6213,匹配表1065!U:U,匹配表1065!T:T)</f>
        <v>HO00001400</v>
      </c>
      <c r="P6213" s="113" t="s">
        <v>112</v>
      </c>
      <c r="Q6213" s="113" t="s">
        <v>492</v>
      </c>
      <c r="R6213" s="89" t="str">
        <f>_xlfn.XLOOKUP(Q6213,匹配表1065!L:L,匹配表1065!O:O)</f>
        <v>B</v>
      </c>
      <c r="S6213" s="93" t="str">
        <f>IFERROR(_xlfn.XLOOKUP(Q6213,匹配表1065!AI:AI,匹配表1065!AJ:AJ),"绿标")</f>
        <v>红标</v>
      </c>
      <c r="T6213" s="93" t="str" cm="1">
        <f t="array" ref="T6213:U6213">_xlfn.XLOOKUP(Q6213,匹配表1065!L:L,匹配表1065!M:N)</f>
        <v>脑血管</v>
      </c>
      <c r="U6213" s="94" t="str">
        <v>神经内科</v>
      </c>
      <c r="V6213" s="95" t="s">
        <v>33</v>
      </c>
      <c r="W6213" s="93">
        <f>_xlfn.XLOOKUP(M6213,匹配表1065!D:D,匹配表1065!F:F)*N6213</f>
        <v>8</v>
      </c>
    </row>
    <row r="6214" customHeight="1" spans="1:23">
      <c r="A6214" s="113" t="s">
        <v>877</v>
      </c>
      <c r="B6214" s="114">
        <v>46233</v>
      </c>
      <c r="C6214" s="91" t="str">
        <f t="shared" si="196"/>
        <v>7月第5周</v>
      </c>
      <c r="D6214" s="94" t="s">
        <v>943</v>
      </c>
      <c r="E6214" s="89" t="str">
        <f t="shared" si="197"/>
        <v>7月第5周--周4</v>
      </c>
      <c r="F6214" s="115" t="s">
        <v>27</v>
      </c>
      <c r="G6214" s="113" t="s">
        <v>104</v>
      </c>
      <c r="H6214" s="92" t="str">
        <f>_xlfn.XLOOKUP(O6214,匹配表1065!T:T,匹配表1065!W:W)</f>
        <v>济南市</v>
      </c>
      <c r="I6214" s="116" t="str">
        <f>_xlfn.XLOOKUP(O6214,匹配表1065!T:T,匹配表1065!X:X)</f>
        <v>PME2025</v>
      </c>
      <c r="J6214" s="113" t="s">
        <v>111</v>
      </c>
      <c r="K6214" s="89" cm="1">
        <f ca="1" t="array" ref="K6214:L6214">_xlfn.XLOOKUP(J6214,匹配表1065!Y:Y,匹配表1065!AA:AB)</f>
        <v>30</v>
      </c>
      <c r="L6214" s="116" t="str">
        <v>3个月以上</v>
      </c>
      <c r="M6214" s="117" t="s">
        <v>55</v>
      </c>
      <c r="N6214" s="113">
        <v>1</v>
      </c>
      <c r="O6214" s="118" t="str">
        <f>_xlfn.XLOOKUP(P6214,匹配表1065!U:U,匹配表1065!T:T)</f>
        <v>HO00001400</v>
      </c>
      <c r="P6214" s="113" t="s">
        <v>112</v>
      </c>
      <c r="Q6214" s="113" t="s">
        <v>115</v>
      </c>
      <c r="R6214" s="89" t="str">
        <f>_xlfn.XLOOKUP(Q6214,匹配表1065!L:L,匹配表1065!O:O)</f>
        <v>B</v>
      </c>
      <c r="S6214" s="93" t="str">
        <f>IFERROR(_xlfn.XLOOKUP(Q6214,匹配表1065!AI:AI,匹配表1065!AJ:AJ),"绿标")</f>
        <v>绿标</v>
      </c>
      <c r="T6214" s="93" t="str" cm="1">
        <f t="array" ref="T6214:U6214">_xlfn.XLOOKUP(Q6214,匹配表1065!L:L,匹配表1065!M:N)</f>
        <v>癫痫</v>
      </c>
      <c r="U6214" s="94" t="str">
        <v>神经内科</v>
      </c>
      <c r="V6214" s="95" t="s">
        <v>33</v>
      </c>
      <c r="W6214" s="93">
        <f>_xlfn.XLOOKUP(M6214,匹配表1065!D:D,匹配表1065!F:F)*N6214</f>
        <v>8</v>
      </c>
    </row>
    <row r="6215" customHeight="1" spans="1:23">
      <c r="A6215" s="113" t="s">
        <v>877</v>
      </c>
      <c r="B6215" s="114">
        <v>46233</v>
      </c>
      <c r="C6215" s="91" t="str">
        <f t="shared" si="196"/>
        <v>7月第5周</v>
      </c>
      <c r="D6215" s="94" t="s">
        <v>943</v>
      </c>
      <c r="E6215" s="89" t="str">
        <f t="shared" si="197"/>
        <v>7月第5周--周4</v>
      </c>
      <c r="F6215" s="115" t="s">
        <v>27</v>
      </c>
      <c r="G6215" s="113" t="s">
        <v>104</v>
      </c>
      <c r="H6215" s="92" t="str">
        <f>_xlfn.XLOOKUP(O6215,匹配表1065!T:T,匹配表1065!W:W)</f>
        <v>济南市</v>
      </c>
      <c r="I6215" s="116" t="str">
        <f>_xlfn.XLOOKUP(O6215,匹配表1065!T:T,匹配表1065!X:X)</f>
        <v>PME2026</v>
      </c>
      <c r="J6215" s="113" t="s">
        <v>116</v>
      </c>
      <c r="K6215" s="89" cm="1">
        <f ca="1" t="array" ref="K6215:L6215">_xlfn.XLOOKUP(J6215,匹配表1065!Y:Y,匹配表1065!AA:AB)</f>
        <v>13</v>
      </c>
      <c r="L6215" s="116" t="str">
        <v>3个月以上</v>
      </c>
      <c r="M6215" s="117" t="s">
        <v>35</v>
      </c>
      <c r="N6215" s="113">
        <v>1</v>
      </c>
      <c r="O6215" s="118" t="str">
        <f>_xlfn.XLOOKUP(P6215,匹配表1065!U:U,匹配表1065!T:T)</f>
        <v>HO00001409</v>
      </c>
      <c r="P6215" s="113" t="s">
        <v>117</v>
      </c>
      <c r="Q6215" s="113" t="s">
        <v>356</v>
      </c>
      <c r="R6215" s="89" t="str">
        <f>_xlfn.XLOOKUP(Q6215,匹配表1065!L:L,匹配表1065!O:O)</f>
        <v>B</v>
      </c>
      <c r="S6215" s="93" t="str">
        <f>IFERROR(_xlfn.XLOOKUP(Q6215,匹配表1065!AI:AI,匹配表1065!AJ:AJ),"绿标")</f>
        <v>绿标</v>
      </c>
      <c r="T6215" s="93" t="str" cm="1">
        <f t="array" ref="T6215:U6215">_xlfn.XLOOKUP(Q6215,匹配表1065!L:L,匹配表1065!M:N)</f>
        <v>脑血管</v>
      </c>
      <c r="U6215" s="94" t="str">
        <v>神经内科</v>
      </c>
      <c r="V6215" s="95" t="s">
        <v>33</v>
      </c>
      <c r="W6215" s="93">
        <f>_xlfn.XLOOKUP(M6215,匹配表1065!D:D,匹配表1065!F:F)*N6215</f>
        <v>4</v>
      </c>
    </row>
    <row r="6216" customHeight="1" spans="1:23">
      <c r="A6216" s="113" t="s">
        <v>877</v>
      </c>
      <c r="B6216" s="114">
        <v>46233</v>
      </c>
      <c r="C6216" s="91" t="str">
        <f t="shared" si="196"/>
        <v>7月第5周</v>
      </c>
      <c r="D6216" s="94" t="s">
        <v>943</v>
      </c>
      <c r="E6216" s="89" t="str">
        <f t="shared" si="197"/>
        <v>7月第5周--周4</v>
      </c>
      <c r="F6216" s="115" t="s">
        <v>27</v>
      </c>
      <c r="G6216" s="113" t="s">
        <v>104</v>
      </c>
      <c r="H6216" s="92" t="str">
        <f>_xlfn.XLOOKUP(O6216,匹配表1065!T:T,匹配表1065!W:W)</f>
        <v>济南市</v>
      </c>
      <c r="I6216" s="116" t="str">
        <f>_xlfn.XLOOKUP(O6216,匹配表1065!T:T,匹配表1065!X:X)</f>
        <v>PME2026</v>
      </c>
      <c r="J6216" s="113" t="s">
        <v>116</v>
      </c>
      <c r="K6216" s="89" cm="1">
        <f ca="1" t="array" ref="K6216:L6216">_xlfn.XLOOKUP(J6216,匹配表1065!Y:Y,匹配表1065!AA:AB)</f>
        <v>13</v>
      </c>
      <c r="L6216" s="116" t="str">
        <v>3个月以上</v>
      </c>
      <c r="M6216" s="117" t="s">
        <v>30</v>
      </c>
      <c r="N6216" s="113">
        <v>1</v>
      </c>
      <c r="O6216" s="118" t="str">
        <f>_xlfn.XLOOKUP(P6216,匹配表1065!U:U,匹配表1065!T:T)</f>
        <v>HO00001417</v>
      </c>
      <c r="P6216" s="113" t="s">
        <v>119</v>
      </c>
      <c r="Q6216" s="113" t="s">
        <v>310</v>
      </c>
      <c r="R6216" s="89" t="str">
        <f>_xlfn.XLOOKUP(Q6216,匹配表1065!L:L,匹配表1065!O:O)</f>
        <v>D</v>
      </c>
      <c r="S6216" s="93" t="str">
        <f>IFERROR(_xlfn.XLOOKUP(Q6216,匹配表1065!AI:AI,匹配表1065!AJ:AJ),"绿标")</f>
        <v>红标</v>
      </c>
      <c r="T6216" s="93" t="str" cm="1">
        <f t="array" ref="T6216:U6216">_xlfn.XLOOKUP(Q6216,匹配表1065!L:L,匹配表1065!M:N)</f>
        <v>抑郁焦虑</v>
      </c>
      <c r="U6216" s="94" t="str">
        <v>精神心理科</v>
      </c>
      <c r="V6216" s="95" t="s">
        <v>67</v>
      </c>
      <c r="W6216" s="93">
        <f>_xlfn.XLOOKUP(M6216,匹配表1065!D:D,匹配表1065!F:F)*N6216</f>
        <v>12</v>
      </c>
    </row>
    <row r="6217" customHeight="1" spans="1:23">
      <c r="A6217" s="113" t="s">
        <v>877</v>
      </c>
      <c r="B6217" s="114">
        <v>46233</v>
      </c>
      <c r="C6217" s="91" t="str">
        <f t="shared" si="196"/>
        <v>7月第5周</v>
      </c>
      <c r="D6217" s="94" t="s">
        <v>943</v>
      </c>
      <c r="E6217" s="89" t="str">
        <f t="shared" si="197"/>
        <v>7月第5周--周4</v>
      </c>
      <c r="F6217" s="115" t="s">
        <v>27</v>
      </c>
      <c r="G6217" s="113" t="s">
        <v>104</v>
      </c>
      <c r="H6217" s="92" t="str">
        <f>_xlfn.XLOOKUP(O6217,匹配表1065!T:T,匹配表1065!W:W)</f>
        <v>济南市</v>
      </c>
      <c r="I6217" s="116" t="str">
        <f>_xlfn.XLOOKUP(O6217,匹配表1065!T:T,匹配表1065!X:X)</f>
        <v>PME2044</v>
      </c>
      <c r="J6217" s="113" t="s">
        <v>105</v>
      </c>
      <c r="K6217" s="89" cm="1">
        <f ca="1" t="array" ref="K6217:L6217">_xlfn.XLOOKUP(J6217,匹配表1065!Y:Y,匹配表1065!AA:AB)</f>
        <v>8</v>
      </c>
      <c r="L6217" s="116" t="str">
        <v>3个月以上</v>
      </c>
      <c r="M6217" s="117" t="s">
        <v>30</v>
      </c>
      <c r="N6217" s="113">
        <v>1</v>
      </c>
      <c r="O6217" s="118" t="str">
        <f>_xlfn.XLOOKUP(P6217,匹配表1065!U:U,匹配表1065!T:T)</f>
        <v>HO00001401</v>
      </c>
      <c r="P6217" s="113" t="s">
        <v>106</v>
      </c>
      <c r="Q6217" s="113" t="s">
        <v>602</v>
      </c>
      <c r="R6217" s="89" t="str">
        <f>_xlfn.XLOOKUP(Q6217,匹配表1065!L:L,匹配表1065!O:O)</f>
        <v>B</v>
      </c>
      <c r="S6217" s="93" t="str">
        <f>IFERROR(_xlfn.XLOOKUP(Q6217,匹配表1065!AI:AI,匹配表1065!AJ:AJ),"绿标")</f>
        <v>黑标</v>
      </c>
      <c r="T6217" s="93" t="str" cm="1">
        <f t="array" ref="T6217:U6217">_xlfn.XLOOKUP(Q6217,匹配表1065!L:L,匹配表1065!M:N)</f>
        <v>脑血管</v>
      </c>
      <c r="U6217" s="94" t="str">
        <v>神经内科</v>
      </c>
      <c r="V6217" s="95" t="s">
        <v>67</v>
      </c>
      <c r="W6217" s="93">
        <f>_xlfn.XLOOKUP(M6217,匹配表1065!D:D,匹配表1065!F:F)*N6217</f>
        <v>12</v>
      </c>
    </row>
    <row r="6218" customHeight="1" spans="1:23">
      <c r="A6218" s="113" t="s">
        <v>877</v>
      </c>
      <c r="B6218" s="114">
        <v>46233</v>
      </c>
      <c r="C6218" s="91" t="str">
        <f t="shared" si="196"/>
        <v>7月第5周</v>
      </c>
      <c r="D6218" s="94" t="s">
        <v>943</v>
      </c>
      <c r="E6218" s="89" t="str">
        <f t="shared" si="197"/>
        <v>7月第5周--周4</v>
      </c>
      <c r="F6218" s="115" t="s">
        <v>27</v>
      </c>
      <c r="G6218" s="113" t="s">
        <v>104</v>
      </c>
      <c r="H6218" s="92" t="str">
        <f>_xlfn.XLOOKUP(O6218,匹配表1065!T:T,匹配表1065!W:W)</f>
        <v>济南市</v>
      </c>
      <c r="I6218" s="116" t="str">
        <f>_xlfn.XLOOKUP(O6218,匹配表1065!T:T,匹配表1065!X:X)</f>
        <v>PME2024</v>
      </c>
      <c r="J6218" s="109" t="s">
        <v>927</v>
      </c>
      <c r="K6218" s="89" t="e" cm="1">
        <f ca="1" t="array" ref="K6218">_xlfn.XLOOKUP(J6218,匹配表1065!Y:Y,匹配表1065!AA:AB)</f>
        <v>#N/A</v>
      </c>
      <c r="L6218" s="116"/>
      <c r="M6218" s="117" t="s">
        <v>30</v>
      </c>
      <c r="N6218" s="113">
        <v>1</v>
      </c>
      <c r="O6218" s="118" t="str">
        <f>_xlfn.XLOOKUP(P6218,匹配表1065!U:U,匹配表1065!T:T)</f>
        <v>HO00001404</v>
      </c>
      <c r="P6218" s="113" t="s">
        <v>126</v>
      </c>
      <c r="Q6218" s="113" t="s">
        <v>233</v>
      </c>
      <c r="R6218" s="89" t="str">
        <f>_xlfn.XLOOKUP(Q6218,匹配表1065!L:L,匹配表1065!O:O)</f>
        <v>B</v>
      </c>
      <c r="S6218" s="93" t="str">
        <f>IFERROR(_xlfn.XLOOKUP(Q6218,匹配表1065!AI:AI,匹配表1065!AJ:AJ),"绿标")</f>
        <v>红标</v>
      </c>
      <c r="T6218" s="93" t="str" cm="1">
        <f t="array" ref="T6218:U6218">_xlfn.XLOOKUP(Q6218,匹配表1065!L:L,匹配表1065!M:N)</f>
        <v>脑血管</v>
      </c>
      <c r="U6218" s="94" t="str">
        <v>神经内科</v>
      </c>
      <c r="V6218" s="95" t="s">
        <v>42</v>
      </c>
      <c r="W6218" s="93">
        <f>_xlfn.XLOOKUP(M6218,匹配表1065!D:D,匹配表1065!F:F)*N6218</f>
        <v>12</v>
      </c>
    </row>
    <row r="6219" customHeight="1" spans="1:23">
      <c r="A6219" s="113" t="s">
        <v>877</v>
      </c>
      <c r="B6219" s="114">
        <v>46233</v>
      </c>
      <c r="C6219" s="91" t="str">
        <f t="shared" si="196"/>
        <v>7月第5周</v>
      </c>
      <c r="D6219" s="94" t="s">
        <v>943</v>
      </c>
      <c r="E6219" s="89" t="str">
        <f t="shared" si="197"/>
        <v>7月第5周--周4</v>
      </c>
      <c r="F6219" s="115" t="s">
        <v>27</v>
      </c>
      <c r="G6219" s="113" t="s">
        <v>104</v>
      </c>
      <c r="H6219" s="92" t="str">
        <f>_xlfn.XLOOKUP(O6219,匹配表1065!T:T,匹配表1065!W:W)</f>
        <v>聊城市</v>
      </c>
      <c r="I6219" s="116" t="str">
        <f>_xlfn.XLOOKUP(O6219,匹配表1065!T:T,匹配表1065!X:X)</f>
        <v>PME2046</v>
      </c>
      <c r="J6219" s="113" t="s">
        <v>108</v>
      </c>
      <c r="K6219" s="89" cm="1">
        <f ca="1" t="array" ref="K6219:L6219">_xlfn.XLOOKUP(J6219,匹配表1065!Y:Y,匹配表1065!AA:AB)</f>
        <v>8</v>
      </c>
      <c r="L6219" s="116" t="str">
        <v>3个月以上</v>
      </c>
      <c r="M6219" s="117" t="s">
        <v>30</v>
      </c>
      <c r="N6219" s="113">
        <v>1</v>
      </c>
      <c r="O6219" s="118" t="str">
        <f>_xlfn.XLOOKUP(P6219,匹配表1065!U:U,匹配表1065!T:T)</f>
        <v>HO00001415</v>
      </c>
      <c r="P6219" s="113" t="s">
        <v>109</v>
      </c>
      <c r="Q6219" s="113" t="s">
        <v>524</v>
      </c>
      <c r="R6219" s="89" t="str">
        <f>_xlfn.XLOOKUP(Q6219,匹配表1065!L:L,匹配表1065!O:O)</f>
        <v>B</v>
      </c>
      <c r="S6219" s="93" t="str">
        <f>IFERROR(_xlfn.XLOOKUP(Q6219,匹配表1065!AI:AI,匹配表1065!AJ:AJ),"绿标")</f>
        <v>绿标</v>
      </c>
      <c r="T6219" s="93" t="str" cm="1">
        <f t="array" ref="T6219:U6219">_xlfn.XLOOKUP(Q6219,匹配表1065!L:L,匹配表1065!M:N)</f>
        <v>脑血管</v>
      </c>
      <c r="U6219" s="94" t="str">
        <v>神经内科</v>
      </c>
      <c r="V6219" s="95" t="s">
        <v>42</v>
      </c>
      <c r="W6219" s="93">
        <f>_xlfn.XLOOKUP(M6219,匹配表1065!D:D,匹配表1065!F:F)*N6219</f>
        <v>12</v>
      </c>
    </row>
    <row r="6220" customHeight="1" spans="1:23">
      <c r="A6220" s="113" t="s">
        <v>877</v>
      </c>
      <c r="B6220" s="114">
        <v>46233</v>
      </c>
      <c r="C6220" s="91" t="str">
        <f t="shared" si="196"/>
        <v>7月第5周</v>
      </c>
      <c r="D6220" s="94" t="s">
        <v>943</v>
      </c>
      <c r="E6220" s="89" t="str">
        <f t="shared" si="197"/>
        <v>7月第5周--周4</v>
      </c>
      <c r="F6220" s="115" t="s">
        <v>27</v>
      </c>
      <c r="G6220" s="113" t="s">
        <v>104</v>
      </c>
      <c r="H6220" s="92" t="str">
        <f>_xlfn.XLOOKUP(O6220,匹配表1065!T:T,匹配表1065!W:W)</f>
        <v>济南市</v>
      </c>
      <c r="I6220" s="116" t="str">
        <f>_xlfn.XLOOKUP(O6220,匹配表1065!T:T,匹配表1065!X:X)</f>
        <v>PME2025</v>
      </c>
      <c r="J6220" s="113" t="s">
        <v>128</v>
      </c>
      <c r="K6220" s="89" cm="1">
        <f ca="1" t="array" ref="K6220:L6220">_xlfn.XLOOKUP(J6220,匹配表1065!Y:Y,匹配表1065!AA:AB)</f>
        <v>13</v>
      </c>
      <c r="L6220" s="116" t="str">
        <v>3个月以上</v>
      </c>
      <c r="M6220" s="117" t="s">
        <v>30</v>
      </c>
      <c r="N6220" s="113">
        <v>1</v>
      </c>
      <c r="O6220" s="118" t="str">
        <f>_xlfn.XLOOKUP(P6220,匹配表1065!U:U,匹配表1065!T:T)</f>
        <v>HO00001400</v>
      </c>
      <c r="P6220" s="113" t="s">
        <v>112</v>
      </c>
      <c r="Q6220" s="113" t="s">
        <v>242</v>
      </c>
      <c r="R6220" s="89" t="str">
        <f>_xlfn.XLOOKUP(Q6220,匹配表1065!L:L,匹配表1065!O:O)</f>
        <v>B</v>
      </c>
      <c r="S6220" s="93" t="str">
        <f>IFERROR(_xlfn.XLOOKUP(Q6220,匹配表1065!AI:AI,匹配表1065!AJ:AJ),"绿标")</f>
        <v>绿标</v>
      </c>
      <c r="T6220" s="93" t="str" cm="1">
        <f t="array" ref="T6220:U6220">_xlfn.XLOOKUP(Q6220,匹配表1065!L:L,匹配表1065!M:N)</f>
        <v>癫痫</v>
      </c>
      <c r="U6220" s="94" t="str">
        <v>神经内科</v>
      </c>
      <c r="V6220" s="95" t="s">
        <v>33</v>
      </c>
      <c r="W6220" s="93">
        <f>_xlfn.XLOOKUP(M6220,匹配表1065!D:D,匹配表1065!F:F)*N6220</f>
        <v>12</v>
      </c>
    </row>
    <row r="6221" customHeight="1" spans="1:23">
      <c r="A6221" s="113" t="s">
        <v>877</v>
      </c>
      <c r="B6221" s="114">
        <v>46233</v>
      </c>
      <c r="C6221" s="91" t="str">
        <f t="shared" si="196"/>
        <v>7月第5周</v>
      </c>
      <c r="D6221" s="94" t="s">
        <v>943</v>
      </c>
      <c r="E6221" s="89" t="str">
        <f t="shared" si="197"/>
        <v>7月第5周--周4</v>
      </c>
      <c r="F6221" s="115" t="s">
        <v>27</v>
      </c>
      <c r="G6221" s="113" t="s">
        <v>104</v>
      </c>
      <c r="H6221" s="92" t="str">
        <f>_xlfn.XLOOKUP(O6221,匹配表1065!T:T,匹配表1065!W:W)</f>
        <v>济南市</v>
      </c>
      <c r="I6221" s="116" t="str">
        <f>_xlfn.XLOOKUP(O6221,匹配表1065!T:T,匹配表1065!X:X)</f>
        <v>PME2025</v>
      </c>
      <c r="J6221" s="113" t="s">
        <v>128</v>
      </c>
      <c r="K6221" s="89" cm="1">
        <f ca="1" t="array" ref="K6221:L6221">_xlfn.XLOOKUP(J6221,匹配表1065!Y:Y,匹配表1065!AA:AB)</f>
        <v>13</v>
      </c>
      <c r="L6221" s="116" t="str">
        <v>3个月以上</v>
      </c>
      <c r="M6221" s="117" t="s">
        <v>55</v>
      </c>
      <c r="N6221" s="113">
        <v>1</v>
      </c>
      <c r="O6221" s="118" t="str">
        <f>_xlfn.XLOOKUP(P6221,匹配表1065!U:U,匹配表1065!T:T)</f>
        <v>HO00001400</v>
      </c>
      <c r="P6221" s="113" t="s">
        <v>112</v>
      </c>
      <c r="Q6221" s="113" t="s">
        <v>357</v>
      </c>
      <c r="R6221" s="89" t="str">
        <f>_xlfn.XLOOKUP(Q6221,匹配表1065!L:L,匹配表1065!O:O)</f>
        <v>B</v>
      </c>
      <c r="S6221" s="93" t="str">
        <f>IFERROR(_xlfn.XLOOKUP(Q6221,匹配表1065!AI:AI,匹配表1065!AJ:AJ),"绿标")</f>
        <v>红标</v>
      </c>
      <c r="T6221" s="93" t="str" cm="1">
        <f t="array" ref="T6221:U6221">_xlfn.XLOOKUP(Q6221,匹配表1065!L:L,匹配表1065!M:N)</f>
        <v>癫痫</v>
      </c>
      <c r="U6221" s="94" t="str">
        <v>神经内科</v>
      </c>
      <c r="V6221" s="95" t="s">
        <v>33</v>
      </c>
      <c r="W6221" s="93">
        <f>_xlfn.XLOOKUP(M6221,匹配表1065!D:D,匹配表1065!F:F)*N6221</f>
        <v>8</v>
      </c>
    </row>
    <row r="6222" customHeight="1" spans="1:23">
      <c r="A6222" s="113" t="s">
        <v>877</v>
      </c>
      <c r="B6222" s="114">
        <v>46233</v>
      </c>
      <c r="C6222" s="91" t="str">
        <f t="shared" si="196"/>
        <v>7月第5周</v>
      </c>
      <c r="D6222" s="94" t="s">
        <v>943</v>
      </c>
      <c r="E6222" s="89" t="str">
        <f t="shared" si="197"/>
        <v>7月第5周--周4</v>
      </c>
      <c r="F6222" s="115" t="s">
        <v>27</v>
      </c>
      <c r="G6222" s="113" t="s">
        <v>104</v>
      </c>
      <c r="H6222" s="92" t="str">
        <f>_xlfn.XLOOKUP(O6222,匹配表1065!T:T,匹配表1065!W:W)</f>
        <v>济南市</v>
      </c>
      <c r="I6222" s="116" t="str">
        <f>_xlfn.XLOOKUP(O6222,匹配表1065!T:T,匹配表1065!X:X)</f>
        <v>PME2025</v>
      </c>
      <c r="J6222" s="113" t="s">
        <v>128</v>
      </c>
      <c r="K6222" s="89" cm="1">
        <f ca="1" t="array" ref="K6222:L6222">_xlfn.XLOOKUP(J6222,匹配表1065!Y:Y,匹配表1065!AA:AB)</f>
        <v>13</v>
      </c>
      <c r="L6222" s="116" t="str">
        <v>3个月以上</v>
      </c>
      <c r="M6222" s="117" t="s">
        <v>35</v>
      </c>
      <c r="N6222" s="113">
        <v>1</v>
      </c>
      <c r="O6222" s="118" t="str">
        <f>_xlfn.XLOOKUP(P6222,匹配表1065!U:U,匹配表1065!T:T)</f>
        <v>HO00001400</v>
      </c>
      <c r="P6222" s="113" t="s">
        <v>112</v>
      </c>
      <c r="Q6222" s="113" t="s">
        <v>132</v>
      </c>
      <c r="R6222" s="89" t="str">
        <f>_xlfn.XLOOKUP(Q6222,匹配表1065!L:L,匹配表1065!O:O)</f>
        <v>D</v>
      </c>
      <c r="S6222" s="93" t="str">
        <f>IFERROR(_xlfn.XLOOKUP(Q6222,匹配表1065!AI:AI,匹配表1065!AJ:AJ),"绿标")</f>
        <v>绿标</v>
      </c>
      <c r="T6222" s="93" t="str" cm="1">
        <f t="array" ref="T6222:U6222">_xlfn.XLOOKUP(Q6222,匹配表1065!L:L,匹配表1065!M:N)</f>
        <v>抑郁焦虑</v>
      </c>
      <c r="U6222" s="94" t="str">
        <v>精神心理科</v>
      </c>
      <c r="V6222" s="95" t="s">
        <v>70</v>
      </c>
      <c r="W6222" s="93">
        <f>_xlfn.XLOOKUP(M6222,匹配表1065!D:D,匹配表1065!F:F)*N6222</f>
        <v>4</v>
      </c>
    </row>
    <row r="6223" customHeight="1" spans="1:23">
      <c r="A6223" s="113" t="s">
        <v>877</v>
      </c>
      <c r="B6223" s="114">
        <v>46233</v>
      </c>
      <c r="C6223" s="91" t="str">
        <f t="shared" si="196"/>
        <v>7月第5周</v>
      </c>
      <c r="D6223" s="94" t="s">
        <v>943</v>
      </c>
      <c r="E6223" s="89" t="str">
        <f t="shared" si="197"/>
        <v>7月第5周--周4</v>
      </c>
      <c r="F6223" s="115" t="s">
        <v>27</v>
      </c>
      <c r="G6223" s="92" t="s">
        <v>92</v>
      </c>
      <c r="H6223" s="92" t="str">
        <f>_xlfn.XLOOKUP(O6223,匹配表1065!T:T,匹配表1065!W:W)</f>
        <v>合肥市</v>
      </c>
      <c r="I6223" s="116" t="str">
        <f>_xlfn.XLOOKUP(O6223,匹配表1065!T:T,匹配表1065!X:X)</f>
        <v>PME2047</v>
      </c>
      <c r="J6223" s="113" t="s">
        <v>97</v>
      </c>
      <c r="K6223" s="89" cm="1">
        <f ca="1" t="array" ref="K6223:L6223">_xlfn.XLOOKUP(J6223,匹配表1065!Y:Y,匹配表1065!AA:AB)</f>
        <v>2</v>
      </c>
      <c r="L6223" s="116" t="str">
        <v>3个月以内</v>
      </c>
      <c r="M6223" s="117" t="s">
        <v>35</v>
      </c>
      <c r="N6223" s="113">
        <v>1</v>
      </c>
      <c r="O6223" s="118" t="str">
        <f>_xlfn.XLOOKUP(P6223,匹配表1065!U:U,匹配表1065!T:T)</f>
        <v>HO00000005</v>
      </c>
      <c r="P6223" s="113" t="s">
        <v>98</v>
      </c>
      <c r="Q6223" s="113" t="s">
        <v>952</v>
      </c>
      <c r="R6223" s="89" t="str">
        <f>_xlfn.XLOOKUP(Q6223,匹配表1065!L:L,匹配表1065!O:O)</f>
        <v>B</v>
      </c>
      <c r="S6223" s="93" t="str">
        <f>IFERROR(_xlfn.XLOOKUP(Q6223,匹配表1065!AI:AI,匹配表1065!AJ:AJ),"绿标")</f>
        <v>绿标</v>
      </c>
      <c r="T6223" s="93" t="str" cm="1">
        <f t="array" ref="T6223:U6223">_xlfn.XLOOKUP(Q6223,匹配表1065!L:L,匹配表1065!M:N)</f>
        <v>眩晕</v>
      </c>
      <c r="U6223" s="94" t="str">
        <v>神经内科</v>
      </c>
      <c r="V6223" s="95" t="s">
        <v>42</v>
      </c>
      <c r="W6223" s="93">
        <f>_xlfn.XLOOKUP(M6223,匹配表1065!D:D,匹配表1065!F:F)*N6223</f>
        <v>4</v>
      </c>
    </row>
    <row r="6224" customHeight="1" spans="1:23">
      <c r="A6224" s="113" t="s">
        <v>877</v>
      </c>
      <c r="B6224" s="114">
        <v>46233</v>
      </c>
      <c r="C6224" s="91" t="str">
        <f t="shared" si="196"/>
        <v>7月第5周</v>
      </c>
      <c r="D6224" s="94" t="s">
        <v>943</v>
      </c>
      <c r="E6224" s="89" t="str">
        <f t="shared" si="197"/>
        <v>7月第5周--周4</v>
      </c>
      <c r="F6224" s="115" t="s">
        <v>27</v>
      </c>
      <c r="G6224" s="92" t="s">
        <v>92</v>
      </c>
      <c r="H6224" s="92" t="str">
        <f>_xlfn.XLOOKUP(O6224,匹配表1065!T:T,匹配表1065!W:W)</f>
        <v>合肥市</v>
      </c>
      <c r="I6224" s="116" t="str">
        <f>_xlfn.XLOOKUP(O6224,匹配表1065!T:T,匹配表1065!X:X)</f>
        <v>PME2048</v>
      </c>
      <c r="J6224" s="113" t="s">
        <v>547</v>
      </c>
      <c r="K6224" s="89" cm="1">
        <f ca="1" t="array" ref="K6224:L6224">_xlfn.XLOOKUP(J6224,匹配表1065!Y:Y,匹配表1065!AA:AB)</f>
        <v>4</v>
      </c>
      <c r="L6224" s="116" t="str">
        <v>3个月以上</v>
      </c>
      <c r="M6224" s="117" t="s">
        <v>30</v>
      </c>
      <c r="N6224" s="113">
        <v>1</v>
      </c>
      <c r="O6224" s="118" t="str">
        <f>_xlfn.XLOOKUP(P6224,匹配表1065!U:U,匹配表1065!T:T)</f>
        <v>HO00002856</v>
      </c>
      <c r="P6224" s="113" t="s">
        <v>613</v>
      </c>
      <c r="Q6224" s="113" t="s">
        <v>953</v>
      </c>
      <c r="R6224" s="89" t="str">
        <f>_xlfn.XLOOKUP(Q6224,匹配表1065!L:L,匹配表1065!O:O)</f>
        <v>A</v>
      </c>
      <c r="S6224" s="93" t="str">
        <f>IFERROR(_xlfn.XLOOKUP(Q6224,匹配表1065!AI:AI,匹配表1065!AJ:AJ),"绿标")</f>
        <v>绿标</v>
      </c>
      <c r="T6224" s="93" t="str" cm="1">
        <f t="array" ref="T6224:U6224">_xlfn.XLOOKUP(Q6224,匹配表1065!L:L,匹配表1065!M:N)</f>
        <v>头痛</v>
      </c>
      <c r="U6224" s="94" t="str">
        <v>神经内科</v>
      </c>
      <c r="V6224" s="95" t="s">
        <v>42</v>
      </c>
      <c r="W6224" s="93">
        <f>_xlfn.XLOOKUP(M6224,匹配表1065!D:D,匹配表1065!F:F)*N6224</f>
        <v>12</v>
      </c>
    </row>
    <row r="6225" customHeight="1" spans="1:23">
      <c r="A6225" s="113" t="s">
        <v>877</v>
      </c>
      <c r="B6225" s="114">
        <v>46233</v>
      </c>
      <c r="C6225" s="91" t="str">
        <f t="shared" si="196"/>
        <v>7月第5周</v>
      </c>
      <c r="D6225" s="94" t="s">
        <v>943</v>
      </c>
      <c r="E6225" s="89" t="str">
        <f t="shared" si="197"/>
        <v>7月第5周--周4</v>
      </c>
      <c r="F6225" s="115" t="s">
        <v>27</v>
      </c>
      <c r="G6225" s="92" t="s">
        <v>92</v>
      </c>
      <c r="H6225" s="92" t="str">
        <f>_xlfn.XLOOKUP(O6225,匹配表1065!T:T,匹配表1065!W:W)</f>
        <v>合肥市</v>
      </c>
      <c r="I6225" s="116" t="str">
        <f>_xlfn.XLOOKUP(O6225,匹配表1065!T:T,匹配表1065!X:X)</f>
        <v>PME2007</v>
      </c>
      <c r="J6225" s="113" t="s">
        <v>93</v>
      </c>
      <c r="K6225" s="89" cm="1">
        <f ca="1" t="array" ref="K6225:L6225">_xlfn.XLOOKUP(J6225,匹配表1065!Y:Y,匹配表1065!AA:AB)</f>
        <v>9</v>
      </c>
      <c r="L6225" s="116" t="str">
        <v>3个月以上</v>
      </c>
      <c r="M6225" s="117" t="s">
        <v>30</v>
      </c>
      <c r="N6225" s="113">
        <v>2</v>
      </c>
      <c r="O6225" s="118" t="str">
        <f>_xlfn.XLOOKUP(P6225,匹配表1065!U:U,匹配表1065!T:T)</f>
        <v>HO00000001</v>
      </c>
      <c r="P6225" s="113" t="s">
        <v>94</v>
      </c>
      <c r="Q6225" s="113" t="s">
        <v>207</v>
      </c>
      <c r="R6225" s="89" t="str">
        <f>_xlfn.XLOOKUP(Q6225,匹配表1065!L:L,匹配表1065!O:O)</f>
        <v>C</v>
      </c>
      <c r="S6225" s="93" t="str">
        <f>IFERROR(_xlfn.XLOOKUP(Q6225,匹配表1065!AI:AI,匹配表1065!AJ:AJ),"绿标")</f>
        <v>红标</v>
      </c>
      <c r="T6225" s="93" t="str" cm="1">
        <f t="array" ref="T6225:U6225">_xlfn.XLOOKUP(Q6225,匹配表1065!L:L,匹配表1065!M:N)</f>
        <v>眩晕</v>
      </c>
      <c r="U6225" s="94" t="str">
        <v>神经内科</v>
      </c>
      <c r="V6225" s="95" t="s">
        <v>42</v>
      </c>
      <c r="W6225" s="93">
        <f>_xlfn.XLOOKUP(M6225,匹配表1065!D:D,匹配表1065!F:F)*N6225</f>
        <v>24</v>
      </c>
    </row>
    <row r="6226" customHeight="1" spans="1:23">
      <c r="A6226" s="113" t="s">
        <v>877</v>
      </c>
      <c r="B6226" s="114">
        <v>46233</v>
      </c>
      <c r="C6226" s="91" t="str">
        <f t="shared" si="196"/>
        <v>7月第5周</v>
      </c>
      <c r="D6226" s="94" t="s">
        <v>943</v>
      </c>
      <c r="E6226" s="89" t="str">
        <f t="shared" si="197"/>
        <v>7月第5周--周4</v>
      </c>
      <c r="F6226" s="115" t="s">
        <v>27</v>
      </c>
      <c r="G6226" s="92" t="s">
        <v>92</v>
      </c>
      <c r="H6226" s="92" t="str">
        <f>_xlfn.XLOOKUP(O6226,匹配表1065!T:T,匹配表1065!W:W)</f>
        <v>合肥市</v>
      </c>
      <c r="I6226" s="116" t="str">
        <f>_xlfn.XLOOKUP(O6226,匹配表1065!T:T,匹配表1065!X:X)</f>
        <v>PME2007</v>
      </c>
      <c r="J6226" s="113" t="s">
        <v>93</v>
      </c>
      <c r="K6226" s="89" cm="1">
        <f ca="1" t="array" ref="K6226:L6226">_xlfn.XLOOKUP(J6226,匹配表1065!Y:Y,匹配表1065!AA:AB)</f>
        <v>9</v>
      </c>
      <c r="L6226" s="116" t="str">
        <v>3个月以上</v>
      </c>
      <c r="M6226" s="117" t="s">
        <v>35</v>
      </c>
      <c r="N6226" s="113">
        <v>1</v>
      </c>
      <c r="O6226" s="118" t="str">
        <f>_xlfn.XLOOKUP(P6226,匹配表1065!U:U,匹配表1065!T:T)</f>
        <v>HO00000001</v>
      </c>
      <c r="P6226" s="113" t="s">
        <v>94</v>
      </c>
      <c r="Q6226" s="113" t="s">
        <v>206</v>
      </c>
      <c r="R6226" s="89" t="str">
        <f>_xlfn.XLOOKUP(Q6226,匹配表1065!L:L,匹配表1065!O:O)</f>
        <v>A</v>
      </c>
      <c r="S6226" s="93" t="str">
        <f>IFERROR(_xlfn.XLOOKUP(Q6226,匹配表1065!AI:AI,匹配表1065!AJ:AJ),"绿标")</f>
        <v>绿标</v>
      </c>
      <c r="T6226" s="93" t="str" cm="1">
        <f t="array" ref="T6226:U6226">_xlfn.XLOOKUP(Q6226,匹配表1065!L:L,匹配表1065!M:N)</f>
        <v>头痛</v>
      </c>
      <c r="U6226" s="94" t="str">
        <v>神经内科</v>
      </c>
      <c r="V6226" s="95" t="s">
        <v>33</v>
      </c>
      <c r="W6226" s="93">
        <f>_xlfn.XLOOKUP(M6226,匹配表1065!D:D,匹配表1065!F:F)*N6226</f>
        <v>4</v>
      </c>
    </row>
    <row r="6227" customHeight="1" spans="1:23">
      <c r="A6227" s="113" t="s">
        <v>877</v>
      </c>
      <c r="B6227" s="114">
        <v>46233</v>
      </c>
      <c r="C6227" s="91" t="str">
        <f t="shared" si="196"/>
        <v>7月第5周</v>
      </c>
      <c r="D6227" s="94" t="s">
        <v>943</v>
      </c>
      <c r="E6227" s="89" t="str">
        <f t="shared" si="197"/>
        <v>7月第5周--周4</v>
      </c>
      <c r="F6227" s="115" t="s">
        <v>27</v>
      </c>
      <c r="G6227" s="92" t="s">
        <v>92</v>
      </c>
      <c r="H6227" s="92" t="str">
        <f>_xlfn.XLOOKUP(O6227,匹配表1065!T:T,匹配表1065!W:W)</f>
        <v>合肥市</v>
      </c>
      <c r="I6227" s="116" t="str">
        <f>_xlfn.XLOOKUP(O6227,匹配表1065!T:T,匹配表1065!X:X)</f>
        <v>PME2007</v>
      </c>
      <c r="J6227" s="113" t="s">
        <v>93</v>
      </c>
      <c r="K6227" s="89" cm="1">
        <f ca="1" t="array" ref="K6227:L6227">_xlfn.XLOOKUP(J6227,匹配表1065!Y:Y,匹配表1065!AA:AB)</f>
        <v>9</v>
      </c>
      <c r="L6227" s="116" t="str">
        <v>3个月以上</v>
      </c>
      <c r="M6227" s="117" t="s">
        <v>35</v>
      </c>
      <c r="N6227" s="113">
        <v>1</v>
      </c>
      <c r="O6227" s="118" t="str">
        <f>_xlfn.XLOOKUP(P6227,匹配表1065!U:U,匹配表1065!T:T)</f>
        <v>HO00000001</v>
      </c>
      <c r="P6227" s="113" t="s">
        <v>94</v>
      </c>
      <c r="Q6227" s="113" t="s">
        <v>207</v>
      </c>
      <c r="R6227" s="89" t="str">
        <f>_xlfn.XLOOKUP(Q6227,匹配表1065!L:L,匹配表1065!O:O)</f>
        <v>C</v>
      </c>
      <c r="S6227" s="93" t="str">
        <f>IFERROR(_xlfn.XLOOKUP(Q6227,匹配表1065!AI:AI,匹配表1065!AJ:AJ),"绿标")</f>
        <v>红标</v>
      </c>
      <c r="T6227" s="93" t="str" cm="1">
        <f t="array" ref="T6227:U6227">_xlfn.XLOOKUP(Q6227,匹配表1065!L:L,匹配表1065!M:N)</f>
        <v>眩晕</v>
      </c>
      <c r="U6227" s="94" t="str">
        <v>神经内科</v>
      </c>
      <c r="V6227" s="95" t="s">
        <v>33</v>
      </c>
      <c r="W6227" s="93">
        <f>_xlfn.XLOOKUP(M6227,匹配表1065!D:D,匹配表1065!F:F)*N6227</f>
        <v>4</v>
      </c>
    </row>
    <row r="6228" customHeight="1" spans="1:23">
      <c r="A6228" s="113" t="s">
        <v>877</v>
      </c>
      <c r="B6228" s="114">
        <v>46233</v>
      </c>
      <c r="C6228" s="91" t="str">
        <f t="shared" si="196"/>
        <v>7月第5周</v>
      </c>
      <c r="D6228" s="94" t="s">
        <v>943</v>
      </c>
      <c r="E6228" s="89" t="str">
        <f t="shared" si="197"/>
        <v>7月第5周--周4</v>
      </c>
      <c r="F6228" s="115" t="s">
        <v>27</v>
      </c>
      <c r="G6228" s="113" t="s">
        <v>167</v>
      </c>
      <c r="H6228" s="92" t="str">
        <f>_xlfn.XLOOKUP(O6228,匹配表1065!T:T,匹配表1065!W:W)</f>
        <v>苏州市</v>
      </c>
      <c r="I6228" s="116" t="str">
        <f>_xlfn.XLOOKUP(O6228,匹配表1065!T:T,匹配表1065!X:X)</f>
        <v>PME2016</v>
      </c>
      <c r="J6228" s="113" t="s">
        <v>173</v>
      </c>
      <c r="K6228" s="89" cm="1">
        <f ca="1" t="array" ref="K6228:L6228">_xlfn.XLOOKUP(J6228,匹配表1065!Y:Y,匹配表1065!AA:AB)</f>
        <v>1</v>
      </c>
      <c r="L6228" s="116" t="str">
        <v>3个月以内</v>
      </c>
      <c r="M6228" s="117" t="s">
        <v>30</v>
      </c>
      <c r="N6228" s="113">
        <v>1</v>
      </c>
      <c r="O6228" s="118" t="str">
        <f>_xlfn.XLOOKUP(P6228,匹配表1065!U:U,匹配表1065!T:T)</f>
        <v>HO00001048</v>
      </c>
      <c r="P6228" s="113" t="s">
        <v>176</v>
      </c>
      <c r="Q6228" s="113" t="s">
        <v>426</v>
      </c>
      <c r="R6228" s="89" t="str">
        <f>_xlfn.XLOOKUP(Q6228,匹配表1065!L:L,匹配表1065!O:O)</f>
        <v>C</v>
      </c>
      <c r="S6228" s="93" t="str">
        <f>IFERROR(_xlfn.XLOOKUP(Q6228,匹配表1065!AI:AI,匹配表1065!AJ:AJ),"绿标")</f>
        <v>红标</v>
      </c>
      <c r="T6228" s="93" t="str" cm="1">
        <f t="array" ref="T6228:U6228">_xlfn.XLOOKUP(Q6228,匹配表1065!L:L,匹配表1065!M:N)</f>
        <v>眩晕</v>
      </c>
      <c r="U6228" s="94" t="str">
        <v>耳鼻喉科</v>
      </c>
      <c r="V6228" s="95" t="s">
        <v>100</v>
      </c>
      <c r="W6228" s="93">
        <f>_xlfn.XLOOKUP(M6228,匹配表1065!D:D,匹配表1065!F:F)*N6228</f>
        <v>12</v>
      </c>
    </row>
    <row r="6229" customHeight="1" spans="1:23">
      <c r="A6229" s="113" t="s">
        <v>877</v>
      </c>
      <c r="B6229" s="114">
        <v>46233</v>
      </c>
      <c r="C6229" s="91" t="str">
        <f t="shared" si="196"/>
        <v>7月第5周</v>
      </c>
      <c r="D6229" s="94" t="s">
        <v>943</v>
      </c>
      <c r="E6229" s="89" t="str">
        <f t="shared" si="197"/>
        <v>7月第5周--周4</v>
      </c>
      <c r="F6229" s="115" t="s">
        <v>27</v>
      </c>
      <c r="G6229" s="113" t="s">
        <v>167</v>
      </c>
      <c r="H6229" s="92" t="str">
        <f>_xlfn.XLOOKUP(O6229,匹配表1065!T:T,匹配表1065!W:W)</f>
        <v>苏州市</v>
      </c>
      <c r="I6229" s="116" t="str">
        <f>_xlfn.XLOOKUP(O6229,匹配表1065!T:T,匹配表1065!X:X)</f>
        <v>PME2016</v>
      </c>
      <c r="J6229" s="113" t="s">
        <v>173</v>
      </c>
      <c r="K6229" s="89" cm="1">
        <f ca="1" t="array" ref="K6229:L6229">_xlfn.XLOOKUP(J6229,匹配表1065!Y:Y,匹配表1065!AA:AB)</f>
        <v>1</v>
      </c>
      <c r="L6229" s="116" t="str">
        <v>3个月以内</v>
      </c>
      <c r="M6229" s="117" t="s">
        <v>30</v>
      </c>
      <c r="N6229" s="113">
        <v>2</v>
      </c>
      <c r="O6229" s="118" t="str">
        <f>_xlfn.XLOOKUP(P6229,匹配表1065!U:U,匹配表1065!T:T)</f>
        <v>HO00001043</v>
      </c>
      <c r="P6229" s="113" t="s">
        <v>221</v>
      </c>
      <c r="Q6229" s="113" t="s">
        <v>291</v>
      </c>
      <c r="R6229" s="89" t="str">
        <f>_xlfn.XLOOKUP(Q6229,匹配表1065!L:L,匹配表1065!O:O)</f>
        <v>A</v>
      </c>
      <c r="S6229" s="93" t="str">
        <f>IFERROR(_xlfn.XLOOKUP(Q6229,匹配表1065!AI:AI,匹配表1065!AJ:AJ),"绿标")</f>
        <v>红标</v>
      </c>
      <c r="T6229" s="93" t="str" cm="1">
        <f t="array" ref="T6229:U6229">_xlfn.XLOOKUP(Q6229,匹配表1065!L:L,匹配表1065!M:N)</f>
        <v>头痛</v>
      </c>
      <c r="U6229" s="94" t="str">
        <v>神经内科</v>
      </c>
      <c r="V6229" s="95" t="s">
        <v>100</v>
      </c>
      <c r="W6229" s="93">
        <f>_xlfn.XLOOKUP(M6229,匹配表1065!D:D,匹配表1065!F:F)*N6229</f>
        <v>24</v>
      </c>
    </row>
    <row r="6230" customHeight="1" spans="1:23">
      <c r="A6230" s="113" t="s">
        <v>877</v>
      </c>
      <c r="B6230" s="114">
        <v>46233</v>
      </c>
      <c r="C6230" s="91" t="str">
        <f t="shared" si="196"/>
        <v>7月第5周</v>
      </c>
      <c r="D6230" s="94" t="s">
        <v>943</v>
      </c>
      <c r="E6230" s="89" t="str">
        <f t="shared" si="197"/>
        <v>7月第5周--周4</v>
      </c>
      <c r="F6230" s="115" t="s">
        <v>27</v>
      </c>
      <c r="G6230" s="113" t="s">
        <v>167</v>
      </c>
      <c r="H6230" s="92" t="str">
        <f>_xlfn.XLOOKUP(O6230,匹配表1065!T:T,匹配表1065!W:W)</f>
        <v>苏州市</v>
      </c>
      <c r="I6230" s="116" t="str">
        <f>_xlfn.XLOOKUP(O6230,匹配表1065!T:T,匹配表1065!X:X)</f>
        <v>PME2016</v>
      </c>
      <c r="J6230" s="113" t="s">
        <v>173</v>
      </c>
      <c r="K6230" s="89" cm="1">
        <f ca="1" t="array" ref="K6230:L6230">_xlfn.XLOOKUP(J6230,匹配表1065!Y:Y,匹配表1065!AA:AB)</f>
        <v>1</v>
      </c>
      <c r="L6230" s="116" t="str">
        <v>3个月以内</v>
      </c>
      <c r="M6230" s="117" t="s">
        <v>30</v>
      </c>
      <c r="N6230" s="113">
        <v>1</v>
      </c>
      <c r="O6230" s="118" t="str">
        <f>_xlfn.XLOOKUP(P6230,匹配表1065!U:U,匹配表1065!T:T)</f>
        <v>HO00001048</v>
      </c>
      <c r="P6230" s="113" t="s">
        <v>176</v>
      </c>
      <c r="Q6230" s="113" t="s">
        <v>220</v>
      </c>
      <c r="R6230" s="89" t="str">
        <f>_xlfn.XLOOKUP(Q6230,匹配表1065!L:L,匹配表1065!O:O)</f>
        <v>A</v>
      </c>
      <c r="S6230" s="93" t="str">
        <f>IFERROR(_xlfn.XLOOKUP(Q6230,匹配表1065!AI:AI,匹配表1065!AJ:AJ),"绿标")</f>
        <v>红标</v>
      </c>
      <c r="T6230" s="93" t="str" cm="1">
        <f t="array" ref="T6230:U6230">_xlfn.XLOOKUP(Q6230,匹配表1065!L:L,匹配表1065!M:N)</f>
        <v>头痛</v>
      </c>
      <c r="U6230" s="94" t="str">
        <v>神经内科</v>
      </c>
      <c r="V6230" s="95" t="s">
        <v>100</v>
      </c>
      <c r="W6230" s="93">
        <f>_xlfn.XLOOKUP(M6230,匹配表1065!D:D,匹配表1065!F:F)*N6230</f>
        <v>12</v>
      </c>
    </row>
    <row r="6231" customHeight="1" spans="1:23">
      <c r="A6231" s="113" t="s">
        <v>877</v>
      </c>
      <c r="B6231" s="114">
        <v>46233</v>
      </c>
      <c r="C6231" s="91" t="str">
        <f t="shared" si="196"/>
        <v>7月第5周</v>
      </c>
      <c r="D6231" s="94" t="s">
        <v>943</v>
      </c>
      <c r="E6231" s="89" t="str">
        <f t="shared" si="197"/>
        <v>7月第5周--周4</v>
      </c>
      <c r="F6231" s="115" t="s">
        <v>27</v>
      </c>
      <c r="G6231" s="113" t="s">
        <v>167</v>
      </c>
      <c r="H6231" s="92" t="str">
        <f>_xlfn.XLOOKUP(O6231,匹配表1065!T:T,匹配表1065!W:W)</f>
        <v>苏州市</v>
      </c>
      <c r="I6231" s="116" t="str">
        <f>_xlfn.XLOOKUP(O6231,匹配表1065!T:T,匹配表1065!X:X)</f>
        <v>PME2011</v>
      </c>
      <c r="J6231" s="113" t="s">
        <v>168</v>
      </c>
      <c r="K6231" s="89" cm="1">
        <f ca="1" t="array" ref="K6231:L6231">_xlfn.XLOOKUP(J6231,匹配表1065!Y:Y,匹配表1065!AA:AB)</f>
        <v>19</v>
      </c>
      <c r="L6231" s="116" t="str">
        <v>3个月以上</v>
      </c>
      <c r="M6231" s="117" t="s">
        <v>30</v>
      </c>
      <c r="N6231" s="113">
        <v>2</v>
      </c>
      <c r="O6231" s="118" t="str">
        <f>_xlfn.XLOOKUP(P6231,匹配表1065!U:U,匹配表1065!T:T)</f>
        <v>HO00307823</v>
      </c>
      <c r="P6231" s="113" t="s">
        <v>169</v>
      </c>
      <c r="Q6231" s="113" t="s">
        <v>170</v>
      </c>
      <c r="R6231" s="89" t="str">
        <f>_xlfn.XLOOKUP(Q6231,匹配表1065!L:L,匹配表1065!O:O)</f>
        <v>A</v>
      </c>
      <c r="S6231" s="93" t="str">
        <f>IFERROR(_xlfn.XLOOKUP(Q6231,匹配表1065!AI:AI,匹配表1065!AJ:AJ),"绿标")</f>
        <v>红标</v>
      </c>
      <c r="T6231" s="93" t="str" cm="1">
        <f t="array" ref="T6231:U6231">_xlfn.XLOOKUP(Q6231,匹配表1065!L:L,匹配表1065!M:N)</f>
        <v>头痛</v>
      </c>
      <c r="U6231" s="94" t="str">
        <v>神经内科</v>
      </c>
      <c r="V6231" s="95" t="s">
        <v>100</v>
      </c>
      <c r="W6231" s="93">
        <f>_xlfn.XLOOKUP(M6231,匹配表1065!D:D,匹配表1065!F:F)*N6231</f>
        <v>24</v>
      </c>
    </row>
    <row r="6232" customHeight="1" spans="1:23">
      <c r="A6232" s="113" t="s">
        <v>877</v>
      </c>
      <c r="B6232" s="114">
        <v>46233</v>
      </c>
      <c r="C6232" s="91" t="str">
        <f t="shared" si="196"/>
        <v>7月第5周</v>
      </c>
      <c r="D6232" s="94" t="s">
        <v>943</v>
      </c>
      <c r="E6232" s="89" t="str">
        <f t="shared" si="197"/>
        <v>7月第5周--周4</v>
      </c>
      <c r="F6232" s="115" t="s">
        <v>27</v>
      </c>
      <c r="G6232" s="113" t="s">
        <v>167</v>
      </c>
      <c r="H6232" s="92" t="str">
        <f>_xlfn.XLOOKUP(O6232,匹配表1065!T:T,匹配表1065!W:W)</f>
        <v>苏州市</v>
      </c>
      <c r="I6232" s="116" t="str">
        <f>_xlfn.XLOOKUP(O6232,匹配表1065!T:T,匹配表1065!X:X)</f>
        <v>PME2011</v>
      </c>
      <c r="J6232" s="113" t="s">
        <v>168</v>
      </c>
      <c r="K6232" s="89" cm="1">
        <f ca="1" t="array" ref="K6232:L6232">_xlfn.XLOOKUP(J6232,匹配表1065!Y:Y,匹配表1065!AA:AB)</f>
        <v>19</v>
      </c>
      <c r="L6232" s="116" t="str">
        <v>3个月以上</v>
      </c>
      <c r="M6232" s="117" t="s">
        <v>30</v>
      </c>
      <c r="N6232" s="113">
        <v>2</v>
      </c>
      <c r="O6232" s="118" t="str">
        <f>_xlfn.XLOOKUP(P6232,匹配表1065!U:U,匹配表1065!T:T)</f>
        <v>HO00307823</v>
      </c>
      <c r="P6232" s="113" t="s">
        <v>169</v>
      </c>
      <c r="Q6232" s="113" t="s">
        <v>172</v>
      </c>
      <c r="R6232" s="89" t="str">
        <f>_xlfn.XLOOKUP(Q6232,匹配表1065!L:L,匹配表1065!O:O)</f>
        <v>C</v>
      </c>
      <c r="S6232" s="93" t="str">
        <f>IFERROR(_xlfn.XLOOKUP(Q6232,匹配表1065!AI:AI,匹配表1065!AJ:AJ),"绿标")</f>
        <v>绿标</v>
      </c>
      <c r="T6232" s="93" t="str" cm="1">
        <f t="array" ref="T6232:U6232">_xlfn.XLOOKUP(Q6232,匹配表1065!L:L,匹配表1065!M:N)</f>
        <v>眩晕</v>
      </c>
      <c r="U6232" s="94" t="str">
        <v>神经内科</v>
      </c>
      <c r="V6232" s="95" t="s">
        <v>100</v>
      </c>
      <c r="W6232" s="93">
        <f>_xlfn.XLOOKUP(M6232,匹配表1065!D:D,匹配表1065!F:F)*N6232</f>
        <v>24</v>
      </c>
    </row>
    <row r="6233" customHeight="1" spans="1:23">
      <c r="A6233" s="113" t="s">
        <v>877</v>
      </c>
      <c r="B6233" s="114">
        <v>46233</v>
      </c>
      <c r="C6233" s="91" t="str">
        <f t="shared" si="196"/>
        <v>7月第5周</v>
      </c>
      <c r="D6233" s="94" t="s">
        <v>943</v>
      </c>
      <c r="E6233" s="89" t="str">
        <f t="shared" si="197"/>
        <v>7月第5周--周4</v>
      </c>
      <c r="F6233" s="115" t="s">
        <v>27</v>
      </c>
      <c r="G6233" s="113" t="s">
        <v>167</v>
      </c>
      <c r="H6233" s="92" t="str">
        <f>_xlfn.XLOOKUP(O6233,匹配表1065!T:T,匹配表1065!W:W)</f>
        <v>苏州市</v>
      </c>
      <c r="I6233" s="116" t="str">
        <f>_xlfn.XLOOKUP(O6233,匹配表1065!T:T,匹配表1065!X:X)</f>
        <v>PME2010</v>
      </c>
      <c r="J6233" s="113" t="s">
        <v>186</v>
      </c>
      <c r="K6233" s="89" cm="1">
        <f ca="1" t="array" ref="K6233:L6233">_xlfn.XLOOKUP(J6233,匹配表1065!Y:Y,匹配表1065!AA:AB)</f>
        <v>6</v>
      </c>
      <c r="L6233" s="116" t="str">
        <v>3个月以上</v>
      </c>
      <c r="M6233" s="117" t="s">
        <v>35</v>
      </c>
      <c r="N6233" s="113">
        <v>2</v>
      </c>
      <c r="O6233" s="118" t="str">
        <f>_xlfn.XLOOKUP(P6233,匹配表1065!U:U,匹配表1065!T:T)</f>
        <v>HO00001051</v>
      </c>
      <c r="P6233" s="113" t="s">
        <v>191</v>
      </c>
      <c r="Q6233" s="113" t="s">
        <v>217</v>
      </c>
      <c r="R6233" s="89" t="str">
        <f>_xlfn.XLOOKUP(Q6233,匹配表1065!L:L,匹配表1065!O:O)</f>
        <v>A</v>
      </c>
      <c r="S6233" s="93" t="str">
        <f>IFERROR(_xlfn.XLOOKUP(Q6233,匹配表1065!AI:AI,匹配表1065!AJ:AJ),"绿标")</f>
        <v>红标</v>
      </c>
      <c r="T6233" s="93" t="str" cm="1">
        <f t="array" ref="T6233:U6233">_xlfn.XLOOKUP(Q6233,匹配表1065!L:L,匹配表1065!M:N)</f>
        <v>头痛</v>
      </c>
      <c r="U6233" s="94" t="str">
        <v>神经内科</v>
      </c>
      <c r="V6233" s="95" t="s">
        <v>33</v>
      </c>
      <c r="W6233" s="93">
        <f>_xlfn.XLOOKUP(M6233,匹配表1065!D:D,匹配表1065!F:F)*N6233</f>
        <v>8</v>
      </c>
    </row>
    <row r="6234" customHeight="1" spans="1:23">
      <c r="A6234" s="113" t="s">
        <v>877</v>
      </c>
      <c r="B6234" s="114">
        <v>46233</v>
      </c>
      <c r="C6234" s="91" t="str">
        <f t="shared" si="196"/>
        <v>7月第5周</v>
      </c>
      <c r="D6234" s="94" t="s">
        <v>943</v>
      </c>
      <c r="E6234" s="89" t="str">
        <f t="shared" si="197"/>
        <v>7月第5周--周4</v>
      </c>
      <c r="F6234" s="115" t="s">
        <v>27</v>
      </c>
      <c r="G6234" s="113" t="s">
        <v>167</v>
      </c>
      <c r="H6234" s="92" t="str">
        <f>_xlfn.XLOOKUP(O6234,匹配表1065!T:T,匹配表1065!W:W)</f>
        <v>苏州市</v>
      </c>
      <c r="I6234" s="116" t="str">
        <f>_xlfn.XLOOKUP(O6234,匹配表1065!T:T,匹配表1065!X:X)</f>
        <v>PME2010</v>
      </c>
      <c r="J6234" s="113" t="s">
        <v>186</v>
      </c>
      <c r="K6234" s="89" cm="1">
        <f ca="1" t="array" ref="K6234:L6234">_xlfn.XLOOKUP(J6234,匹配表1065!Y:Y,匹配表1065!AA:AB)</f>
        <v>6</v>
      </c>
      <c r="L6234" s="116" t="str">
        <v>3个月以上</v>
      </c>
      <c r="M6234" s="117" t="s">
        <v>35</v>
      </c>
      <c r="N6234" s="113">
        <v>1</v>
      </c>
      <c r="O6234" s="118" t="str">
        <f>_xlfn.XLOOKUP(P6234,匹配表1065!U:U,匹配表1065!T:T)</f>
        <v>HO00111872</v>
      </c>
      <c r="P6234" s="113" t="s">
        <v>218</v>
      </c>
      <c r="Q6234" s="113" t="s">
        <v>289</v>
      </c>
      <c r="R6234" s="89" t="str">
        <f>_xlfn.XLOOKUP(Q6234,匹配表1065!L:L,匹配表1065!O:O)</f>
        <v>C</v>
      </c>
      <c r="S6234" s="93" t="str">
        <f>IFERROR(_xlfn.XLOOKUP(Q6234,匹配表1065!AI:AI,匹配表1065!AJ:AJ),"绿标")</f>
        <v>绿标</v>
      </c>
      <c r="T6234" s="93" t="str" cm="1">
        <f t="array" ref="T6234:U6234">_xlfn.XLOOKUP(Q6234,匹配表1065!L:L,匹配表1065!M:N)</f>
        <v>眩晕</v>
      </c>
      <c r="U6234" s="94" t="str">
        <v>神经内科</v>
      </c>
      <c r="V6234" s="95" t="s">
        <v>33</v>
      </c>
      <c r="W6234" s="93">
        <f>_xlfn.XLOOKUP(M6234,匹配表1065!D:D,匹配表1065!F:F)*N6234</f>
        <v>4</v>
      </c>
    </row>
    <row r="6235" customHeight="1" spans="1:23">
      <c r="A6235" s="113" t="s">
        <v>877</v>
      </c>
      <c r="B6235" s="114">
        <v>46233</v>
      </c>
      <c r="C6235" s="91" t="str">
        <f t="shared" si="196"/>
        <v>7月第5周</v>
      </c>
      <c r="D6235" s="94" t="s">
        <v>943</v>
      </c>
      <c r="E6235" s="89" t="str">
        <f t="shared" si="197"/>
        <v>7月第5周--周4</v>
      </c>
      <c r="F6235" s="115" t="s">
        <v>27</v>
      </c>
      <c r="G6235" s="113" t="s">
        <v>167</v>
      </c>
      <c r="H6235" s="92" t="str">
        <f>_xlfn.XLOOKUP(O6235,匹配表1065!T:T,匹配表1065!W:W)</f>
        <v>无锡市</v>
      </c>
      <c r="I6235" s="116" t="str">
        <f>_xlfn.XLOOKUP(O6235,匹配表1065!T:T,匹配表1065!X:X)</f>
        <v>PME2009</v>
      </c>
      <c r="J6235" s="113" t="s">
        <v>193</v>
      </c>
      <c r="K6235" s="89" cm="1">
        <f ca="1" t="array" ref="K6235:L6235">_xlfn.XLOOKUP(J6235,匹配表1065!Y:Y,匹配表1065!AA:AB)</f>
        <v>7</v>
      </c>
      <c r="L6235" s="116" t="str">
        <v>3个月以上</v>
      </c>
      <c r="M6235" s="117" t="s">
        <v>35</v>
      </c>
      <c r="N6235" s="113">
        <v>1</v>
      </c>
      <c r="O6235" s="118" t="str">
        <f>_xlfn.XLOOKUP(P6235,匹配表1065!U:U,匹配表1065!T:T)</f>
        <v>HO00001116</v>
      </c>
      <c r="P6235" s="113" t="s">
        <v>229</v>
      </c>
      <c r="Q6235" s="113" t="s">
        <v>230</v>
      </c>
      <c r="R6235" s="89" t="str">
        <f>_xlfn.XLOOKUP(Q6235,匹配表1065!L:L,匹配表1065!O:O)</f>
        <v>A</v>
      </c>
      <c r="S6235" s="93" t="str">
        <f>IFERROR(_xlfn.XLOOKUP(Q6235,匹配表1065!AI:AI,匹配表1065!AJ:AJ),"绿标")</f>
        <v>绿标</v>
      </c>
      <c r="T6235" s="93" t="str" cm="1">
        <f t="array" ref="T6235:U6235">_xlfn.XLOOKUP(Q6235,匹配表1065!L:L,匹配表1065!M:N)</f>
        <v>头痛</v>
      </c>
      <c r="U6235" s="94" t="str">
        <v>神经内科</v>
      </c>
      <c r="V6235" s="95" t="s">
        <v>33</v>
      </c>
      <c r="W6235" s="93">
        <f>_xlfn.XLOOKUP(M6235,匹配表1065!D:D,匹配表1065!F:F)*N6235</f>
        <v>4</v>
      </c>
    </row>
    <row r="6236" customHeight="1" spans="1:23">
      <c r="A6236" s="113" t="s">
        <v>877</v>
      </c>
      <c r="B6236" s="114">
        <v>46233</v>
      </c>
      <c r="C6236" s="91" t="str">
        <f t="shared" si="196"/>
        <v>7月第5周</v>
      </c>
      <c r="D6236" s="94" t="s">
        <v>943</v>
      </c>
      <c r="E6236" s="89" t="str">
        <f t="shared" si="197"/>
        <v>7月第5周--周4</v>
      </c>
      <c r="F6236" s="115" t="s">
        <v>27</v>
      </c>
      <c r="G6236" s="113" t="s">
        <v>167</v>
      </c>
      <c r="H6236" s="92" t="str">
        <f>_xlfn.XLOOKUP(O6236,匹配表1065!T:T,匹配表1065!W:W)</f>
        <v>苏州市</v>
      </c>
      <c r="I6236" s="116" t="str">
        <f>_xlfn.XLOOKUP(O6236,匹配表1065!T:T,匹配表1065!X:X)</f>
        <v>PME2009</v>
      </c>
      <c r="J6236" s="113" t="s">
        <v>193</v>
      </c>
      <c r="K6236" s="89" cm="1">
        <f ca="1" t="array" ref="K6236:L6236">_xlfn.XLOOKUP(J6236,匹配表1065!Y:Y,匹配表1065!AA:AB)</f>
        <v>7</v>
      </c>
      <c r="L6236" s="116" t="str">
        <v>3个月以上</v>
      </c>
      <c r="M6236" s="117" t="s">
        <v>35</v>
      </c>
      <c r="N6236" s="113">
        <v>1</v>
      </c>
      <c r="O6236" s="118" t="str">
        <f>_xlfn.XLOOKUP(P6236,匹配表1065!U:U,匹配表1065!T:T)</f>
        <v>HO00402369</v>
      </c>
      <c r="P6236" s="113" t="s">
        <v>227</v>
      </c>
      <c r="Q6236" s="113" t="s">
        <v>228</v>
      </c>
      <c r="R6236" s="89" t="str">
        <f>_xlfn.XLOOKUP(Q6236,匹配表1065!L:L,匹配表1065!O:O)</f>
        <v>B</v>
      </c>
      <c r="S6236" s="93" t="str">
        <f>IFERROR(_xlfn.XLOOKUP(Q6236,匹配表1065!AI:AI,匹配表1065!AJ:AJ),"绿标")</f>
        <v>绿标</v>
      </c>
      <c r="T6236" s="93" t="str" cm="1">
        <f t="array" ref="T6236:U6236">_xlfn.XLOOKUP(Q6236,匹配表1065!L:L,匹配表1065!M:N)</f>
        <v>脑血管</v>
      </c>
      <c r="U6236" s="94" t="str">
        <v>神经内科</v>
      </c>
      <c r="V6236" s="95" t="s">
        <v>33</v>
      </c>
      <c r="W6236" s="93">
        <f>_xlfn.XLOOKUP(M6236,匹配表1065!D:D,匹配表1065!F:F)*N6236</f>
        <v>4</v>
      </c>
    </row>
    <row r="6237" customHeight="1" spans="1:23">
      <c r="A6237" s="113" t="s">
        <v>877</v>
      </c>
      <c r="B6237" s="114">
        <v>46233</v>
      </c>
      <c r="C6237" s="91" t="str">
        <f t="shared" si="196"/>
        <v>7月第5周</v>
      </c>
      <c r="D6237" s="94" t="s">
        <v>943</v>
      </c>
      <c r="E6237" s="89" t="str">
        <f t="shared" si="197"/>
        <v>7月第5周--周4</v>
      </c>
      <c r="F6237" s="115" t="s">
        <v>27</v>
      </c>
      <c r="G6237" s="113" t="s">
        <v>167</v>
      </c>
      <c r="H6237" s="92" t="str">
        <f>_xlfn.XLOOKUP(O6237,匹配表1065!T:T,匹配表1065!W:W)</f>
        <v>苏州市</v>
      </c>
      <c r="I6237" s="116" t="str">
        <f>_xlfn.XLOOKUP(O6237,匹配表1065!T:T,匹配表1065!X:X)</f>
        <v>PME2017</v>
      </c>
      <c r="J6237" s="113" t="s">
        <v>323</v>
      </c>
      <c r="K6237" s="89" cm="1">
        <f ca="1" t="array" ref="K6237:L6237">_xlfn.XLOOKUP(J6237,匹配表1065!Y:Y,匹配表1065!AA:AB)</f>
        <v>7</v>
      </c>
      <c r="L6237" s="116" t="str">
        <v>3个月以上</v>
      </c>
      <c r="M6237" s="117" t="s">
        <v>30</v>
      </c>
      <c r="N6237" s="113">
        <v>1</v>
      </c>
      <c r="O6237" s="118" t="str">
        <f>_xlfn.XLOOKUP(P6237,匹配表1065!U:U,匹配表1065!T:T)</f>
        <v>HO00001044</v>
      </c>
      <c r="P6237" s="113" t="s">
        <v>346</v>
      </c>
      <c r="Q6237" s="113" t="s">
        <v>428</v>
      </c>
      <c r="R6237" s="89" t="str">
        <f>_xlfn.XLOOKUP(Q6237,匹配表1065!L:L,匹配表1065!O:O)</f>
        <v>B</v>
      </c>
      <c r="S6237" s="93" t="str">
        <f>IFERROR(_xlfn.XLOOKUP(Q6237,匹配表1065!AI:AI,匹配表1065!AJ:AJ),"绿标")</f>
        <v>绿标</v>
      </c>
      <c r="T6237" s="93" t="str" cm="1">
        <f t="array" ref="T6237:U6237">_xlfn.XLOOKUP(Q6237,匹配表1065!L:L,匹配表1065!M:N)</f>
        <v>脑血管</v>
      </c>
      <c r="U6237" s="94" t="str">
        <v>神经内科</v>
      </c>
      <c r="V6237" s="95" t="s">
        <v>100</v>
      </c>
      <c r="W6237" s="93">
        <f>_xlfn.XLOOKUP(M6237,匹配表1065!D:D,匹配表1065!F:F)*N6237</f>
        <v>12</v>
      </c>
    </row>
    <row r="6238" customHeight="1" spans="1:23">
      <c r="A6238" s="113" t="s">
        <v>877</v>
      </c>
      <c r="B6238" s="114">
        <v>46233</v>
      </c>
      <c r="C6238" s="91" t="str">
        <f t="shared" si="196"/>
        <v>7月第5周</v>
      </c>
      <c r="D6238" s="94" t="s">
        <v>943</v>
      </c>
      <c r="E6238" s="89" t="str">
        <f t="shared" si="197"/>
        <v>7月第5周--周4</v>
      </c>
      <c r="F6238" s="115" t="s">
        <v>27</v>
      </c>
      <c r="G6238" s="113" t="s">
        <v>167</v>
      </c>
      <c r="H6238" s="92" t="str">
        <f>_xlfn.XLOOKUP(O6238,匹配表1065!T:T,匹配表1065!W:W)</f>
        <v>苏州市</v>
      </c>
      <c r="I6238" s="116" t="str">
        <f>_xlfn.XLOOKUP(O6238,匹配表1065!T:T,匹配表1065!X:X)</f>
        <v>PME2017</v>
      </c>
      <c r="J6238" s="113" t="s">
        <v>323</v>
      </c>
      <c r="K6238" s="89" cm="1">
        <f ca="1" t="array" ref="K6238:L6238">_xlfn.XLOOKUP(J6238,匹配表1065!Y:Y,匹配表1065!AA:AB)</f>
        <v>7</v>
      </c>
      <c r="L6238" s="116" t="str">
        <v>3个月以上</v>
      </c>
      <c r="M6238" s="117" t="s">
        <v>35</v>
      </c>
      <c r="N6238" s="113">
        <v>2</v>
      </c>
      <c r="O6238" s="118" t="str">
        <f>_xlfn.XLOOKUP(P6238,匹配表1065!U:U,匹配表1065!T:T)</f>
        <v>HO00001110</v>
      </c>
      <c r="P6238" s="113" t="s">
        <v>324</v>
      </c>
      <c r="Q6238" s="113" t="s">
        <v>533</v>
      </c>
      <c r="R6238" s="89" t="str">
        <f>_xlfn.XLOOKUP(Q6238,匹配表1065!L:L,匹配表1065!O:O)</f>
        <v>A</v>
      </c>
      <c r="S6238" s="93" t="str">
        <f>IFERROR(_xlfn.XLOOKUP(Q6238,匹配表1065!AI:AI,匹配表1065!AJ:AJ),"绿标")</f>
        <v>绿标</v>
      </c>
      <c r="T6238" s="93" t="str" cm="1">
        <f t="array" ref="T6238:U6238">_xlfn.XLOOKUP(Q6238,匹配表1065!L:L,匹配表1065!M:N)</f>
        <v>头痛</v>
      </c>
      <c r="U6238" s="94" t="str">
        <v>神经内科</v>
      </c>
      <c r="V6238" s="95" t="s">
        <v>33</v>
      </c>
      <c r="W6238" s="93">
        <f>_xlfn.XLOOKUP(M6238,匹配表1065!D:D,匹配表1065!F:F)*N6238</f>
        <v>8</v>
      </c>
    </row>
    <row r="6239" customHeight="1" spans="1:23">
      <c r="A6239" s="113" t="s">
        <v>877</v>
      </c>
      <c r="B6239" s="114">
        <v>46233</v>
      </c>
      <c r="C6239" s="91" t="str">
        <f t="shared" si="196"/>
        <v>7月第5周</v>
      </c>
      <c r="D6239" s="94" t="s">
        <v>943</v>
      </c>
      <c r="E6239" s="89" t="str">
        <f t="shared" si="197"/>
        <v>7月第5周--周4</v>
      </c>
      <c r="F6239" s="115" t="s">
        <v>27</v>
      </c>
      <c r="G6239" s="113" t="s">
        <v>167</v>
      </c>
      <c r="H6239" s="92" t="str">
        <f>_xlfn.XLOOKUP(O6239,匹配表1065!T:T,匹配表1065!W:W)</f>
        <v>无锡市</v>
      </c>
      <c r="I6239" s="116" t="str">
        <f>_xlfn.XLOOKUP(O6239,匹配表1065!T:T,匹配表1065!X:X)</f>
        <v>PME2014</v>
      </c>
      <c r="J6239" s="113" t="s">
        <v>581</v>
      </c>
      <c r="K6239" s="89" cm="1">
        <f ca="1" t="array" ref="K6239:L6239">_xlfn.XLOOKUP(J6239,匹配表1065!Y:Y,匹配表1065!AA:AB)</f>
        <v>1</v>
      </c>
      <c r="L6239" s="116" t="str">
        <v>3个月以内</v>
      </c>
      <c r="M6239" s="117" t="s">
        <v>35</v>
      </c>
      <c r="N6239" s="113">
        <v>1</v>
      </c>
      <c r="O6239" s="118" t="str">
        <f>_xlfn.XLOOKUP(P6239,匹配表1065!U:U,匹配表1065!T:T)</f>
        <v>HO00001114</v>
      </c>
      <c r="P6239" s="113" t="s">
        <v>628</v>
      </c>
      <c r="Q6239" s="113" t="s">
        <v>629</v>
      </c>
      <c r="R6239" s="89" t="str">
        <f>_xlfn.XLOOKUP(Q6239,匹配表1065!L:L,匹配表1065!O:O)</f>
        <v>C</v>
      </c>
      <c r="S6239" s="93" t="str">
        <f>IFERROR(_xlfn.XLOOKUP(Q6239,匹配表1065!AI:AI,匹配表1065!AJ:AJ),"绿标")</f>
        <v>绿标</v>
      </c>
      <c r="T6239" s="93" t="str" cm="1">
        <f t="array" ref="T6239:U6239">_xlfn.XLOOKUP(Q6239,匹配表1065!L:L,匹配表1065!M:N)</f>
        <v>眩晕</v>
      </c>
      <c r="U6239" s="94" t="str">
        <v>耳鼻喉科</v>
      </c>
      <c r="V6239" s="95" t="s">
        <v>100</v>
      </c>
      <c r="W6239" s="93">
        <f>_xlfn.XLOOKUP(M6239,匹配表1065!D:D,匹配表1065!F:F)*N6239</f>
        <v>4</v>
      </c>
    </row>
    <row r="6240" customHeight="1" spans="1:23">
      <c r="A6240" s="113" t="s">
        <v>877</v>
      </c>
      <c r="B6240" s="114">
        <v>46233</v>
      </c>
      <c r="C6240" s="91" t="str">
        <f t="shared" si="196"/>
        <v>7月第5周</v>
      </c>
      <c r="D6240" s="94" t="s">
        <v>943</v>
      </c>
      <c r="E6240" s="89" t="str">
        <f t="shared" si="197"/>
        <v>7月第5周--周4</v>
      </c>
      <c r="F6240" s="115" t="s">
        <v>27</v>
      </c>
      <c r="G6240" s="113" t="s">
        <v>167</v>
      </c>
      <c r="H6240" s="92" t="str">
        <f>_xlfn.XLOOKUP(O6240,匹配表1065!T:T,匹配表1065!W:W)</f>
        <v>无锡市</v>
      </c>
      <c r="I6240" s="116" t="str">
        <f>_xlfn.XLOOKUP(O6240,匹配表1065!T:T,匹配表1065!X:X)</f>
        <v>PME2014</v>
      </c>
      <c r="J6240" s="113" t="s">
        <v>581</v>
      </c>
      <c r="K6240" s="89" cm="1">
        <f ca="1" t="array" ref="K6240:L6240">_xlfn.XLOOKUP(J6240,匹配表1065!Y:Y,匹配表1065!AA:AB)</f>
        <v>1</v>
      </c>
      <c r="L6240" s="116" t="str">
        <v>3个月以内</v>
      </c>
      <c r="M6240" s="117" t="s">
        <v>35</v>
      </c>
      <c r="N6240" s="113">
        <v>1</v>
      </c>
      <c r="O6240" s="118" t="str">
        <f>_xlfn.XLOOKUP(P6240,匹配表1065!U:U,匹配表1065!T:T)</f>
        <v>HO00001114</v>
      </c>
      <c r="P6240" s="113" t="s">
        <v>628</v>
      </c>
      <c r="Q6240" s="113" t="s">
        <v>915</v>
      </c>
      <c r="R6240" s="89" t="str">
        <f>_xlfn.XLOOKUP(Q6240,匹配表1065!L:L,匹配表1065!O:O)</f>
        <v>B</v>
      </c>
      <c r="S6240" s="93" t="str">
        <f>IFERROR(_xlfn.XLOOKUP(Q6240,匹配表1065!AI:AI,匹配表1065!AJ:AJ),"绿标")</f>
        <v>绿标</v>
      </c>
      <c r="T6240" s="93" t="str" cm="1">
        <f t="array" ref="T6240:U6240">_xlfn.XLOOKUP(Q6240,匹配表1065!L:L,匹配表1065!M:N)</f>
        <v>脑血管</v>
      </c>
      <c r="U6240" s="94" t="str">
        <v>神经内科</v>
      </c>
      <c r="V6240" s="95" t="s">
        <v>42</v>
      </c>
      <c r="W6240" s="93">
        <f>_xlfn.XLOOKUP(M6240,匹配表1065!D:D,匹配表1065!F:F)*N6240</f>
        <v>4</v>
      </c>
    </row>
    <row r="6241" customHeight="1" spans="1:23">
      <c r="A6241" s="113" t="s">
        <v>877</v>
      </c>
      <c r="B6241" s="114">
        <v>46233</v>
      </c>
      <c r="C6241" s="91" t="str">
        <f t="shared" si="196"/>
        <v>7月第5周</v>
      </c>
      <c r="D6241" s="94" t="s">
        <v>943</v>
      </c>
      <c r="E6241" s="89" t="str">
        <f t="shared" si="197"/>
        <v>7月第5周--周4</v>
      </c>
      <c r="F6241" s="115" t="s">
        <v>27</v>
      </c>
      <c r="G6241" s="113" t="s">
        <v>167</v>
      </c>
      <c r="H6241" s="92" t="str">
        <f>_xlfn.XLOOKUP(O6241,匹配表1065!T:T,匹配表1065!W:W)</f>
        <v>南通市</v>
      </c>
      <c r="I6241" s="116" t="str">
        <f>_xlfn.XLOOKUP(O6241,匹配表1065!T:T,匹配表1065!X:X)</f>
        <v>PME2013</v>
      </c>
      <c r="J6241" s="113" t="s">
        <v>180</v>
      </c>
      <c r="K6241" s="89" cm="1">
        <f ca="1" t="array" ref="K6241:L6241">_xlfn.XLOOKUP(J6241,匹配表1065!Y:Y,匹配表1065!AA:AB)</f>
        <v>51</v>
      </c>
      <c r="L6241" s="116" t="str">
        <v>3个月以上</v>
      </c>
      <c r="M6241" s="117" t="s">
        <v>55</v>
      </c>
      <c r="N6241" s="113">
        <v>1</v>
      </c>
      <c r="O6241" s="118" t="str">
        <f>_xlfn.XLOOKUP(P6241,匹配表1065!U:U,匹配表1065!T:T)</f>
        <v>HO00001066</v>
      </c>
      <c r="P6241" s="113" t="s">
        <v>183</v>
      </c>
      <c r="Q6241" s="113" t="s">
        <v>185</v>
      </c>
      <c r="R6241" s="89" t="str">
        <f>_xlfn.XLOOKUP(Q6241,匹配表1065!L:L,匹配表1065!O:O)</f>
        <v>A</v>
      </c>
      <c r="S6241" s="93" t="str">
        <f>IFERROR(_xlfn.XLOOKUP(Q6241,匹配表1065!AI:AI,匹配表1065!AJ:AJ),"绿标")</f>
        <v>红标</v>
      </c>
      <c r="T6241" s="93" t="str" cm="1">
        <f t="array" ref="T6241:U6241">_xlfn.XLOOKUP(Q6241,匹配表1065!L:L,匹配表1065!M:N)</f>
        <v>头痛</v>
      </c>
      <c r="U6241" s="94" t="str">
        <v>神经内科</v>
      </c>
      <c r="V6241" s="95" t="s">
        <v>33</v>
      </c>
      <c r="W6241" s="93">
        <f>_xlfn.XLOOKUP(M6241,匹配表1065!D:D,匹配表1065!F:F)*N6241</f>
        <v>8</v>
      </c>
    </row>
    <row r="6242" customHeight="1" spans="1:23">
      <c r="A6242" s="113" t="s">
        <v>877</v>
      </c>
      <c r="B6242" s="114">
        <v>46233</v>
      </c>
      <c r="C6242" s="91" t="str">
        <f t="shared" si="196"/>
        <v>7月第5周</v>
      </c>
      <c r="D6242" s="94" t="s">
        <v>943</v>
      </c>
      <c r="E6242" s="89" t="str">
        <f t="shared" si="197"/>
        <v>7月第5周--周4</v>
      </c>
      <c r="F6242" s="115" t="s">
        <v>27</v>
      </c>
      <c r="G6242" s="113" t="s">
        <v>167</v>
      </c>
      <c r="H6242" s="92" t="str">
        <f>_xlfn.XLOOKUP(O6242,匹配表1065!T:T,匹配表1065!W:W)</f>
        <v>南通市</v>
      </c>
      <c r="I6242" s="116" t="str">
        <f>_xlfn.XLOOKUP(O6242,匹配表1065!T:T,匹配表1065!X:X)</f>
        <v>PME2013</v>
      </c>
      <c r="J6242" s="113" t="s">
        <v>180</v>
      </c>
      <c r="K6242" s="89" cm="1">
        <f ca="1" t="array" ref="K6242:L6242">_xlfn.XLOOKUP(J6242,匹配表1065!Y:Y,匹配表1065!AA:AB)</f>
        <v>51</v>
      </c>
      <c r="L6242" s="116" t="str">
        <v>3个月以上</v>
      </c>
      <c r="M6242" s="117" t="s">
        <v>30</v>
      </c>
      <c r="N6242" s="113">
        <v>2</v>
      </c>
      <c r="O6242" s="118" t="str">
        <f>_xlfn.XLOOKUP(P6242,匹配表1065!U:U,匹配表1065!T:T)</f>
        <v>HO00001021</v>
      </c>
      <c r="P6242" s="113" t="s">
        <v>181</v>
      </c>
      <c r="Q6242" s="113" t="s">
        <v>182</v>
      </c>
      <c r="R6242" s="89" t="str">
        <f>_xlfn.XLOOKUP(Q6242,匹配表1065!L:L,匹配表1065!O:O)</f>
        <v>C</v>
      </c>
      <c r="S6242" s="93" t="str">
        <f>IFERROR(_xlfn.XLOOKUP(Q6242,匹配表1065!AI:AI,匹配表1065!AJ:AJ),"绿标")</f>
        <v>红标</v>
      </c>
      <c r="T6242" s="93" t="str" cm="1">
        <f t="array" ref="T6242:U6242">_xlfn.XLOOKUP(Q6242,匹配表1065!L:L,匹配表1065!M:N)</f>
        <v>眩晕</v>
      </c>
      <c r="U6242" s="94" t="str">
        <v>神经内科</v>
      </c>
      <c r="V6242" s="95" t="s">
        <v>100</v>
      </c>
      <c r="W6242" s="93">
        <f>_xlfn.XLOOKUP(M6242,匹配表1065!D:D,匹配表1065!F:F)*N6242</f>
        <v>24</v>
      </c>
    </row>
    <row r="6243" customHeight="1" spans="1:23">
      <c r="A6243" s="113" t="s">
        <v>877</v>
      </c>
      <c r="B6243" s="114">
        <v>46233</v>
      </c>
      <c r="C6243" s="91" t="str">
        <f t="shared" si="196"/>
        <v>7月第5周</v>
      </c>
      <c r="D6243" s="94" t="s">
        <v>943</v>
      </c>
      <c r="E6243" s="89" t="str">
        <f t="shared" si="197"/>
        <v>7月第5周--周4</v>
      </c>
      <c r="F6243" s="115" t="s">
        <v>27</v>
      </c>
      <c r="G6243" s="113" t="s">
        <v>167</v>
      </c>
      <c r="H6243" s="92" t="str">
        <f>_xlfn.XLOOKUP(O6243,匹配表1065!T:T,匹配表1065!W:W)</f>
        <v>南通市</v>
      </c>
      <c r="I6243" s="116" t="str">
        <f>_xlfn.XLOOKUP(O6243,匹配表1065!T:T,匹配表1065!X:X)</f>
        <v>PME2013</v>
      </c>
      <c r="J6243" s="113" t="s">
        <v>180</v>
      </c>
      <c r="K6243" s="89" cm="1">
        <f ca="1" t="array" ref="K6243:L6243">_xlfn.XLOOKUP(J6243,匹配表1065!Y:Y,匹配表1065!AA:AB)</f>
        <v>51</v>
      </c>
      <c r="L6243" s="116" t="str">
        <v>3个月以上</v>
      </c>
      <c r="M6243" s="117" t="s">
        <v>35</v>
      </c>
      <c r="N6243" s="113">
        <v>1</v>
      </c>
      <c r="O6243" s="118" t="str">
        <f>_xlfn.XLOOKUP(P6243,匹配表1065!U:U,匹配表1065!T:T)</f>
        <v>HO00001066</v>
      </c>
      <c r="P6243" s="113" t="s">
        <v>183</v>
      </c>
      <c r="Q6243" s="113" t="s">
        <v>352</v>
      </c>
      <c r="R6243" s="89" t="str">
        <f>_xlfn.XLOOKUP(Q6243,匹配表1065!L:L,匹配表1065!O:O)</f>
        <v>C</v>
      </c>
      <c r="S6243" s="93" t="str">
        <f>IFERROR(_xlfn.XLOOKUP(Q6243,匹配表1065!AI:AI,匹配表1065!AJ:AJ),"绿标")</f>
        <v>绿标</v>
      </c>
      <c r="T6243" s="93" t="str" cm="1">
        <f t="array" ref="T6243:U6243">_xlfn.XLOOKUP(Q6243,匹配表1065!L:L,匹配表1065!M:N)</f>
        <v>眩晕</v>
      </c>
      <c r="U6243" s="94" t="str">
        <v>耳鼻喉科</v>
      </c>
      <c r="V6243" s="95" t="s">
        <v>100</v>
      </c>
      <c r="W6243" s="93">
        <f>_xlfn.XLOOKUP(M6243,匹配表1065!D:D,匹配表1065!F:F)*N6243</f>
        <v>4</v>
      </c>
    </row>
    <row r="6244" customHeight="1" spans="1:23">
      <c r="A6244" s="113" t="s">
        <v>877</v>
      </c>
      <c r="B6244" s="114">
        <v>46233</v>
      </c>
      <c r="C6244" s="91" t="str">
        <f t="shared" si="196"/>
        <v>7月第5周</v>
      </c>
      <c r="D6244" s="94" t="s">
        <v>943</v>
      </c>
      <c r="E6244" s="89" t="str">
        <f t="shared" si="197"/>
        <v>7月第5周--周4</v>
      </c>
      <c r="F6244" s="115" t="s">
        <v>27</v>
      </c>
      <c r="G6244" s="113" t="s">
        <v>167</v>
      </c>
      <c r="H6244" s="92" t="str">
        <f>_xlfn.XLOOKUP(O6244,匹配表1065!T:T,匹配表1065!W:W)</f>
        <v>苏州市</v>
      </c>
      <c r="I6244" s="116" t="str">
        <f>_xlfn.XLOOKUP(O6244,匹配表1065!T:T,匹配表1065!X:X)</f>
        <v>PME2011</v>
      </c>
      <c r="J6244" s="113" t="s">
        <v>852</v>
      </c>
      <c r="K6244" s="89" t="e" cm="1">
        <f ca="1" t="array" ref="K6244">_xlfn.XLOOKUP(J6244,匹配表1065!Y:Y,匹配表1065!AA:AB)</f>
        <v>#N/A</v>
      </c>
      <c r="L6244" s="116"/>
      <c r="M6244" s="117" t="s">
        <v>35</v>
      </c>
      <c r="N6244" s="113">
        <v>1</v>
      </c>
      <c r="O6244" s="118" t="str">
        <f>_xlfn.XLOOKUP(P6244,匹配表1065!U:U,匹配表1065!T:T)</f>
        <v>HO00307823</v>
      </c>
      <c r="P6244" s="113" t="s">
        <v>169</v>
      </c>
      <c r="Q6244" s="113" t="s">
        <v>171</v>
      </c>
      <c r="R6244" s="89" t="str">
        <f>_xlfn.XLOOKUP(Q6244,匹配表1065!L:L,匹配表1065!O:O)</f>
        <v>B</v>
      </c>
      <c r="S6244" s="93" t="str">
        <f>IFERROR(_xlfn.XLOOKUP(Q6244,匹配表1065!AI:AI,匹配表1065!AJ:AJ),"绿标")</f>
        <v>绿标</v>
      </c>
      <c r="T6244" s="93" t="str" cm="1">
        <f t="array" ref="T6244:U6244">_xlfn.XLOOKUP(Q6244,匹配表1065!L:L,匹配表1065!M:N)</f>
        <v>脑血管</v>
      </c>
      <c r="U6244" s="94" t="str">
        <v>神经内科</v>
      </c>
      <c r="V6244" s="95" t="s">
        <v>33</v>
      </c>
      <c r="W6244" s="93">
        <f>_xlfn.XLOOKUP(M6244,匹配表1065!D:D,匹配表1065!F:F)*N6244</f>
        <v>4</v>
      </c>
    </row>
    <row r="6245" customHeight="1" spans="1:23">
      <c r="A6245" s="113" t="s">
        <v>877</v>
      </c>
      <c r="B6245" s="114">
        <v>46233</v>
      </c>
      <c r="C6245" s="91" t="str">
        <f t="shared" si="196"/>
        <v>7月第5周</v>
      </c>
      <c r="D6245" s="94" t="s">
        <v>943</v>
      </c>
      <c r="E6245" s="89" t="str">
        <f t="shared" si="197"/>
        <v>7月第5周--周4</v>
      </c>
      <c r="F6245" s="115" t="s">
        <v>27</v>
      </c>
      <c r="G6245" s="113" t="s">
        <v>136</v>
      </c>
      <c r="H6245" s="92" t="str">
        <f>_xlfn.XLOOKUP(O6245,匹配表1065!T:T,匹配表1065!W:W)</f>
        <v>淄博市</v>
      </c>
      <c r="I6245" s="116" t="str">
        <f>_xlfn.XLOOKUP(O6245,匹配表1065!T:T,匹配表1065!X:X)</f>
        <v>PME2043</v>
      </c>
      <c r="J6245" s="113" t="s">
        <v>140</v>
      </c>
      <c r="K6245" s="89" cm="1">
        <f ca="1" t="array" ref="K6245:L6245">_xlfn.XLOOKUP(J6245,匹配表1065!Y:Y,匹配表1065!AA:AB)</f>
        <v>9</v>
      </c>
      <c r="L6245" s="116" t="str">
        <v>3个月以上</v>
      </c>
      <c r="M6245" s="117" t="s">
        <v>55</v>
      </c>
      <c r="N6245" s="113">
        <v>1</v>
      </c>
      <c r="O6245" s="118" t="str">
        <f>_xlfn.XLOOKUP(P6245,匹配表1065!U:U,匹配表1065!T:T)</f>
        <v>HO00024398</v>
      </c>
      <c r="P6245" s="113" t="s">
        <v>141</v>
      </c>
      <c r="Q6245" s="113" t="s">
        <v>298</v>
      </c>
      <c r="R6245" s="89" t="str">
        <f>_xlfn.XLOOKUP(Q6245,匹配表1065!L:L,匹配表1065!O:O)</f>
        <v>C</v>
      </c>
      <c r="S6245" s="93" t="str">
        <f>IFERROR(_xlfn.XLOOKUP(Q6245,匹配表1065!AI:AI,匹配表1065!AJ:AJ),"绿标")</f>
        <v>红标</v>
      </c>
      <c r="T6245" s="93" t="str" cm="1">
        <f t="array" ref="T6245:U6245">_xlfn.XLOOKUP(Q6245,匹配表1065!L:L,匹配表1065!M:N)</f>
        <v>眩晕</v>
      </c>
      <c r="U6245" s="94" t="str">
        <v>神经内科</v>
      </c>
      <c r="V6245" s="95" t="s">
        <v>100</v>
      </c>
      <c r="W6245" s="93">
        <f>_xlfn.XLOOKUP(M6245,匹配表1065!D:D,匹配表1065!F:F)*N6245</f>
        <v>8</v>
      </c>
    </row>
    <row r="6246" customHeight="1" spans="1:23">
      <c r="A6246" s="113" t="s">
        <v>877</v>
      </c>
      <c r="B6246" s="114">
        <v>46233</v>
      </c>
      <c r="C6246" s="91" t="str">
        <f t="shared" si="196"/>
        <v>7月第5周</v>
      </c>
      <c r="D6246" s="94" t="s">
        <v>943</v>
      </c>
      <c r="E6246" s="89" t="str">
        <f t="shared" si="197"/>
        <v>7月第5周--周4</v>
      </c>
      <c r="F6246" s="115" t="s">
        <v>27</v>
      </c>
      <c r="G6246" s="113" t="s">
        <v>136</v>
      </c>
      <c r="H6246" s="92" t="str">
        <f>_xlfn.XLOOKUP(O6246,匹配表1065!T:T,匹配表1065!W:W)</f>
        <v>淄博市</v>
      </c>
      <c r="I6246" s="116" t="str">
        <f>_xlfn.XLOOKUP(O6246,匹配表1065!T:T,匹配表1065!X:X)</f>
        <v>PME2043</v>
      </c>
      <c r="J6246" s="113" t="s">
        <v>140</v>
      </c>
      <c r="K6246" s="89" cm="1">
        <f ca="1" t="array" ref="K6246:L6246">_xlfn.XLOOKUP(J6246,匹配表1065!Y:Y,匹配表1065!AA:AB)</f>
        <v>9</v>
      </c>
      <c r="L6246" s="116" t="str">
        <v>3个月以上</v>
      </c>
      <c r="M6246" s="117" t="s">
        <v>35</v>
      </c>
      <c r="N6246" s="113">
        <v>1</v>
      </c>
      <c r="O6246" s="118" t="str">
        <f>_xlfn.XLOOKUP(P6246,匹配表1065!U:U,匹配表1065!T:T)</f>
        <v>HO00001431</v>
      </c>
      <c r="P6246" s="113" t="s">
        <v>244</v>
      </c>
      <c r="Q6246" s="113" t="s">
        <v>423</v>
      </c>
      <c r="R6246" s="89" t="str">
        <f>_xlfn.XLOOKUP(Q6246,匹配表1065!L:L,匹配表1065!O:O)</f>
        <v>B</v>
      </c>
      <c r="S6246" s="93" t="str">
        <f>IFERROR(_xlfn.XLOOKUP(Q6246,匹配表1065!AI:AI,匹配表1065!AJ:AJ),"绿标")</f>
        <v>红标</v>
      </c>
      <c r="T6246" s="93" t="str" cm="1">
        <f t="array" ref="T6246:U6246">_xlfn.XLOOKUP(Q6246,匹配表1065!L:L,匹配表1065!M:N)</f>
        <v>脑血管</v>
      </c>
      <c r="U6246" s="94" t="str">
        <v>神经内科</v>
      </c>
      <c r="V6246" s="95" t="s">
        <v>42</v>
      </c>
      <c r="W6246" s="93">
        <f>_xlfn.XLOOKUP(M6246,匹配表1065!D:D,匹配表1065!F:F)*N6246</f>
        <v>4</v>
      </c>
    </row>
    <row r="6247" customHeight="1" spans="1:23">
      <c r="A6247" s="113" t="s">
        <v>877</v>
      </c>
      <c r="B6247" s="114">
        <v>46233</v>
      </c>
      <c r="C6247" s="91" t="str">
        <f t="shared" si="196"/>
        <v>7月第5周</v>
      </c>
      <c r="D6247" s="94" t="s">
        <v>943</v>
      </c>
      <c r="E6247" s="89" t="str">
        <f t="shared" si="197"/>
        <v>7月第5周--周4</v>
      </c>
      <c r="F6247" s="115" t="s">
        <v>27</v>
      </c>
      <c r="G6247" s="113" t="s">
        <v>136</v>
      </c>
      <c r="H6247" s="92" t="str">
        <f>_xlfn.XLOOKUP(O6247,匹配表1065!T:T,匹配表1065!W:W)</f>
        <v>青岛市</v>
      </c>
      <c r="I6247" s="116" t="str">
        <f>_xlfn.XLOOKUP(O6247,匹配表1065!T:T,匹配表1065!X:X)</f>
        <v>PME2032</v>
      </c>
      <c r="J6247" s="113" t="s">
        <v>143</v>
      </c>
      <c r="K6247" s="89" cm="1">
        <f ca="1" t="array" ref="K6247:L6247">_xlfn.XLOOKUP(J6247,匹配表1065!Y:Y,匹配表1065!AA:AB)</f>
        <v>31</v>
      </c>
      <c r="L6247" s="116" t="str">
        <v>3个月以上</v>
      </c>
      <c r="M6247" s="117" t="s">
        <v>30</v>
      </c>
      <c r="N6247" s="113">
        <v>1</v>
      </c>
      <c r="O6247" s="118" t="str">
        <f>_xlfn.XLOOKUP(P6247,匹配表1065!U:U,匹配表1065!T:T)</f>
        <v>HO00001482</v>
      </c>
      <c r="P6247" s="113" t="s">
        <v>146</v>
      </c>
      <c r="Q6247" s="113" t="s">
        <v>147</v>
      </c>
      <c r="R6247" s="89" t="str">
        <f>_xlfn.XLOOKUP(Q6247,匹配表1065!L:L,匹配表1065!O:O)</f>
        <v>A</v>
      </c>
      <c r="S6247" s="93" t="str">
        <f>IFERROR(_xlfn.XLOOKUP(Q6247,匹配表1065!AI:AI,匹配表1065!AJ:AJ),"绿标")</f>
        <v>红标</v>
      </c>
      <c r="T6247" s="93" t="str" cm="1">
        <f t="array" ref="T6247:U6247">_xlfn.XLOOKUP(Q6247,匹配表1065!L:L,匹配表1065!M:N)</f>
        <v>头痛</v>
      </c>
      <c r="U6247" s="94" t="str">
        <v>神经内科</v>
      </c>
      <c r="V6247" s="95" t="s">
        <v>42</v>
      </c>
      <c r="W6247" s="93">
        <f>_xlfn.XLOOKUP(M6247,匹配表1065!D:D,匹配表1065!F:F)*N6247</f>
        <v>12</v>
      </c>
    </row>
    <row r="6248" customHeight="1" spans="1:23">
      <c r="A6248" s="113" t="s">
        <v>877</v>
      </c>
      <c r="B6248" s="114">
        <v>46233</v>
      </c>
      <c r="C6248" s="91" t="str">
        <f t="shared" si="196"/>
        <v>7月第5周</v>
      </c>
      <c r="D6248" s="94" t="s">
        <v>943</v>
      </c>
      <c r="E6248" s="89" t="str">
        <f t="shared" si="197"/>
        <v>7月第5周--周4</v>
      </c>
      <c r="F6248" s="115" t="s">
        <v>27</v>
      </c>
      <c r="G6248" s="113" t="s">
        <v>136</v>
      </c>
      <c r="H6248" s="92" t="str">
        <f>_xlfn.XLOOKUP(O6248,匹配表1065!T:T,匹配表1065!W:W)</f>
        <v>青岛市</v>
      </c>
      <c r="I6248" s="116" t="str">
        <f>_xlfn.XLOOKUP(O6248,匹配表1065!T:T,匹配表1065!X:X)</f>
        <v>PME2032</v>
      </c>
      <c r="J6248" s="113" t="s">
        <v>143</v>
      </c>
      <c r="K6248" s="89" cm="1">
        <f ca="1" t="array" ref="K6248:L6248">_xlfn.XLOOKUP(J6248,匹配表1065!Y:Y,匹配表1065!AA:AB)</f>
        <v>31</v>
      </c>
      <c r="L6248" s="116" t="str">
        <v>3个月以上</v>
      </c>
      <c r="M6248" s="117" t="s">
        <v>55</v>
      </c>
      <c r="N6248" s="113">
        <v>1</v>
      </c>
      <c r="O6248" s="118" t="str">
        <f>_xlfn.XLOOKUP(P6248,匹配表1065!U:U,匹配表1065!T:T)</f>
        <v>HO00001482</v>
      </c>
      <c r="P6248" s="113" t="s">
        <v>146</v>
      </c>
      <c r="Q6248" s="113" t="s">
        <v>249</v>
      </c>
      <c r="R6248" s="89" t="str">
        <f>_xlfn.XLOOKUP(Q6248,匹配表1065!L:L,匹配表1065!O:O)</f>
        <v>C</v>
      </c>
      <c r="S6248" s="93" t="str">
        <f>IFERROR(_xlfn.XLOOKUP(Q6248,匹配表1065!AI:AI,匹配表1065!AJ:AJ),"绿标")</f>
        <v>绿标</v>
      </c>
      <c r="T6248" s="93" t="str" cm="1">
        <f t="array" ref="T6248:U6248">_xlfn.XLOOKUP(Q6248,匹配表1065!L:L,匹配表1065!M:N)</f>
        <v>眩晕</v>
      </c>
      <c r="U6248" s="94" t="str">
        <v>耳鼻喉科</v>
      </c>
      <c r="V6248" s="95" t="s">
        <v>100</v>
      </c>
      <c r="W6248" s="93">
        <f>_xlfn.XLOOKUP(M6248,匹配表1065!D:D,匹配表1065!F:F)*N6248</f>
        <v>8</v>
      </c>
    </row>
    <row r="6249" customHeight="1" spans="1:23">
      <c r="A6249" s="113" t="s">
        <v>877</v>
      </c>
      <c r="B6249" s="114">
        <v>46233</v>
      </c>
      <c r="C6249" s="91" t="str">
        <f t="shared" si="196"/>
        <v>7月第5周</v>
      </c>
      <c r="D6249" s="94" t="s">
        <v>943</v>
      </c>
      <c r="E6249" s="89" t="str">
        <f t="shared" si="197"/>
        <v>7月第5周--周4</v>
      </c>
      <c r="F6249" s="115" t="s">
        <v>27</v>
      </c>
      <c r="G6249" s="113" t="s">
        <v>136</v>
      </c>
      <c r="H6249" s="92" t="str">
        <f>_xlfn.XLOOKUP(O6249,匹配表1065!T:T,匹配表1065!W:W)</f>
        <v>青岛市</v>
      </c>
      <c r="I6249" s="116" t="str">
        <f>_xlfn.XLOOKUP(O6249,匹配表1065!T:T,匹配表1065!X:X)</f>
        <v>PME2032</v>
      </c>
      <c r="J6249" s="113" t="s">
        <v>143</v>
      </c>
      <c r="K6249" s="89" cm="1">
        <f ca="1" t="array" ref="K6249:L6249">_xlfn.XLOOKUP(J6249,匹配表1065!Y:Y,匹配表1065!AA:AB)</f>
        <v>31</v>
      </c>
      <c r="L6249" s="116" t="str">
        <v>3个月以上</v>
      </c>
      <c r="M6249" s="117" t="s">
        <v>55</v>
      </c>
      <c r="N6249" s="113">
        <v>1</v>
      </c>
      <c r="O6249" s="118" t="str">
        <f>_xlfn.XLOOKUP(P6249,匹配表1065!U:U,匹配表1065!T:T)</f>
        <v>HO00104790</v>
      </c>
      <c r="P6249" s="113" t="s">
        <v>363</v>
      </c>
      <c r="Q6249" s="113" t="s">
        <v>364</v>
      </c>
      <c r="R6249" s="89" t="str">
        <f>_xlfn.XLOOKUP(Q6249,匹配表1065!L:L,匹配表1065!O:O)</f>
        <v>B</v>
      </c>
      <c r="S6249" s="93" t="str">
        <f>IFERROR(_xlfn.XLOOKUP(Q6249,匹配表1065!AI:AI,匹配表1065!AJ:AJ),"绿标")</f>
        <v>红标</v>
      </c>
      <c r="T6249" s="93" t="str" cm="1">
        <f t="array" ref="T6249:U6249">_xlfn.XLOOKUP(Q6249,匹配表1065!L:L,匹配表1065!M:N)</f>
        <v>脑血管</v>
      </c>
      <c r="U6249" s="94" t="str">
        <v>神经内科</v>
      </c>
      <c r="V6249" s="95" t="s">
        <v>33</v>
      </c>
      <c r="W6249" s="93">
        <f>_xlfn.XLOOKUP(M6249,匹配表1065!D:D,匹配表1065!F:F)*N6249</f>
        <v>8</v>
      </c>
    </row>
    <row r="6250" customHeight="1" spans="1:23">
      <c r="A6250" s="113" t="s">
        <v>877</v>
      </c>
      <c r="B6250" s="114">
        <v>46233</v>
      </c>
      <c r="C6250" s="91" t="str">
        <f t="shared" si="196"/>
        <v>7月第5周</v>
      </c>
      <c r="D6250" s="94" t="s">
        <v>943</v>
      </c>
      <c r="E6250" s="89" t="str">
        <f t="shared" si="197"/>
        <v>7月第5周--周4</v>
      </c>
      <c r="F6250" s="115" t="s">
        <v>27</v>
      </c>
      <c r="G6250" s="113" t="s">
        <v>136</v>
      </c>
      <c r="H6250" s="92" t="str">
        <f>_xlfn.XLOOKUP(O6250,匹配表1065!T:T,匹配表1065!W:W)</f>
        <v>青岛市</v>
      </c>
      <c r="I6250" s="116" t="str">
        <f>_xlfn.XLOOKUP(O6250,匹配表1065!T:T,匹配表1065!X:X)</f>
        <v>PME2035</v>
      </c>
      <c r="J6250" s="113" t="s">
        <v>150</v>
      </c>
      <c r="K6250" s="89" cm="1">
        <f ca="1" t="array" ref="K6250:L6250">_xlfn.XLOOKUP(J6250,匹配表1065!Y:Y,匹配表1065!AA:AB)</f>
        <v>8</v>
      </c>
      <c r="L6250" s="116" t="str">
        <v>3个月以上</v>
      </c>
      <c r="M6250" s="117" t="s">
        <v>30</v>
      </c>
      <c r="N6250" s="113">
        <v>1</v>
      </c>
      <c r="O6250" s="118" t="str">
        <f>_xlfn.XLOOKUP(P6250,匹配表1065!U:U,匹配表1065!T:T)</f>
        <v>HO00001483</v>
      </c>
      <c r="P6250" s="113" t="s">
        <v>259</v>
      </c>
      <c r="Q6250" s="113" t="s">
        <v>340</v>
      </c>
      <c r="R6250" s="89" t="str">
        <f>_xlfn.XLOOKUP(Q6250,匹配表1065!L:L,匹配表1065!O:O)</f>
        <v>A</v>
      </c>
      <c r="S6250" s="93" t="str">
        <f>IFERROR(_xlfn.XLOOKUP(Q6250,匹配表1065!AI:AI,匹配表1065!AJ:AJ),"绿标")</f>
        <v>红标</v>
      </c>
      <c r="T6250" s="93" t="str" cm="1">
        <f t="array" ref="T6250:U6250">_xlfn.XLOOKUP(Q6250,匹配表1065!L:L,匹配表1065!M:N)</f>
        <v>头痛</v>
      </c>
      <c r="U6250" s="94" t="str">
        <v>神经内科</v>
      </c>
      <c r="V6250" s="95" t="s">
        <v>42</v>
      </c>
      <c r="W6250" s="93">
        <f>_xlfn.XLOOKUP(M6250,匹配表1065!D:D,匹配表1065!F:F)*N6250</f>
        <v>12</v>
      </c>
    </row>
    <row r="6251" customHeight="1" spans="1:23">
      <c r="A6251" s="113" t="s">
        <v>877</v>
      </c>
      <c r="B6251" s="114">
        <v>46233</v>
      </c>
      <c r="C6251" s="91" t="str">
        <f t="shared" si="196"/>
        <v>7月第5周</v>
      </c>
      <c r="D6251" s="94" t="s">
        <v>943</v>
      </c>
      <c r="E6251" s="89" t="str">
        <f t="shared" si="197"/>
        <v>7月第5周--周4</v>
      </c>
      <c r="F6251" s="115" t="s">
        <v>27</v>
      </c>
      <c r="G6251" s="113" t="s">
        <v>136</v>
      </c>
      <c r="H6251" s="92" t="str">
        <f>_xlfn.XLOOKUP(O6251,匹配表1065!T:T,匹配表1065!W:W)</f>
        <v>青岛市</v>
      </c>
      <c r="I6251" s="116" t="str">
        <f>_xlfn.XLOOKUP(O6251,匹配表1065!T:T,匹配表1065!X:X)</f>
        <v>PME2035</v>
      </c>
      <c r="J6251" s="113" t="s">
        <v>150</v>
      </c>
      <c r="K6251" s="89" cm="1">
        <f ca="1" t="array" ref="K6251:L6251">_xlfn.XLOOKUP(J6251,匹配表1065!Y:Y,匹配表1065!AA:AB)</f>
        <v>8</v>
      </c>
      <c r="L6251" s="116" t="str">
        <v>3个月以上</v>
      </c>
      <c r="M6251" s="117" t="s">
        <v>55</v>
      </c>
      <c r="N6251" s="113">
        <v>1</v>
      </c>
      <c r="O6251" s="118" t="str">
        <f>_xlfn.XLOOKUP(P6251,匹配表1065!U:U,匹配表1065!T:T)</f>
        <v>HO00001477</v>
      </c>
      <c r="P6251" s="113" t="s">
        <v>153</v>
      </c>
      <c r="Q6251" s="113" t="s">
        <v>538</v>
      </c>
      <c r="R6251" s="89" t="str">
        <f>_xlfn.XLOOKUP(Q6251,匹配表1065!L:L,匹配表1065!O:O)</f>
        <v>C</v>
      </c>
      <c r="S6251" s="93" t="str">
        <f>IFERROR(_xlfn.XLOOKUP(Q6251,匹配表1065!AI:AI,匹配表1065!AJ:AJ),"绿标")</f>
        <v>红标</v>
      </c>
      <c r="T6251" s="93" t="str" cm="1">
        <f t="array" ref="T6251:U6251">_xlfn.XLOOKUP(Q6251,匹配表1065!L:L,匹配表1065!M:N)</f>
        <v>眩晕</v>
      </c>
      <c r="U6251" s="94" t="str">
        <v>耳鼻喉科</v>
      </c>
      <c r="V6251" s="95" t="s">
        <v>100</v>
      </c>
      <c r="W6251" s="93">
        <f>_xlfn.XLOOKUP(M6251,匹配表1065!D:D,匹配表1065!F:F)*N6251</f>
        <v>8</v>
      </c>
    </row>
    <row r="6252" customHeight="1" spans="1:23">
      <c r="A6252" s="113" t="s">
        <v>877</v>
      </c>
      <c r="B6252" s="114">
        <v>46233</v>
      </c>
      <c r="C6252" s="91" t="str">
        <f t="shared" si="196"/>
        <v>7月第5周</v>
      </c>
      <c r="D6252" s="94" t="s">
        <v>943</v>
      </c>
      <c r="E6252" s="89" t="str">
        <f t="shared" si="197"/>
        <v>7月第5周--周4</v>
      </c>
      <c r="F6252" s="115" t="s">
        <v>27</v>
      </c>
      <c r="G6252" s="113" t="s">
        <v>136</v>
      </c>
      <c r="H6252" s="92" t="str">
        <f>_xlfn.XLOOKUP(O6252,匹配表1065!T:T,匹配表1065!W:W)</f>
        <v>青岛市</v>
      </c>
      <c r="I6252" s="116" t="str">
        <f>_xlfn.XLOOKUP(O6252,匹配表1065!T:T,匹配表1065!X:X)</f>
        <v>PME2035</v>
      </c>
      <c r="J6252" s="113" t="s">
        <v>150</v>
      </c>
      <c r="K6252" s="89" cm="1">
        <f ca="1" t="array" ref="K6252:L6252">_xlfn.XLOOKUP(J6252,匹配表1065!Y:Y,匹配表1065!AA:AB)</f>
        <v>8</v>
      </c>
      <c r="L6252" s="116" t="str">
        <v>3个月以上</v>
      </c>
      <c r="M6252" s="117" t="s">
        <v>35</v>
      </c>
      <c r="N6252" s="113">
        <v>1</v>
      </c>
      <c r="O6252" s="118" t="str">
        <f>_xlfn.XLOOKUP(P6252,匹配表1065!U:U,匹配表1065!T:T)</f>
        <v>HO00001483</v>
      </c>
      <c r="P6252" s="113" t="s">
        <v>259</v>
      </c>
      <c r="Q6252" s="113" t="s">
        <v>474</v>
      </c>
      <c r="R6252" s="89" t="str">
        <f>_xlfn.XLOOKUP(Q6252,匹配表1065!L:L,匹配表1065!O:O)</f>
        <v>B</v>
      </c>
      <c r="S6252" s="93" t="str">
        <f>IFERROR(_xlfn.XLOOKUP(Q6252,匹配表1065!AI:AI,匹配表1065!AJ:AJ),"绿标")</f>
        <v>黑标</v>
      </c>
      <c r="T6252" s="93" t="str" cm="1">
        <f t="array" ref="T6252:U6252">_xlfn.XLOOKUP(Q6252,匹配表1065!L:L,匹配表1065!M:N)</f>
        <v>脑血管</v>
      </c>
      <c r="U6252" s="94" t="str">
        <v>神经内科</v>
      </c>
      <c r="V6252" s="95" t="s">
        <v>33</v>
      </c>
      <c r="W6252" s="93">
        <f>_xlfn.XLOOKUP(M6252,匹配表1065!D:D,匹配表1065!F:F)*N6252</f>
        <v>4</v>
      </c>
    </row>
    <row r="6253" customHeight="1" spans="1:23">
      <c r="A6253" s="113" t="s">
        <v>877</v>
      </c>
      <c r="B6253" s="114">
        <v>46233</v>
      </c>
      <c r="C6253" s="91" t="str">
        <f t="shared" si="196"/>
        <v>7月第5周</v>
      </c>
      <c r="D6253" s="94" t="s">
        <v>943</v>
      </c>
      <c r="E6253" s="89" t="str">
        <f t="shared" si="197"/>
        <v>7月第5周--周4</v>
      </c>
      <c r="F6253" s="115" t="s">
        <v>27</v>
      </c>
      <c r="G6253" s="113" t="s">
        <v>136</v>
      </c>
      <c r="H6253" s="92" t="str">
        <f>_xlfn.XLOOKUP(O6253,匹配表1065!T:T,匹配表1065!W:W)</f>
        <v>潍坊市</v>
      </c>
      <c r="I6253" s="116" t="str">
        <f>_xlfn.XLOOKUP(O6253,匹配表1065!T:T,匹配表1065!X:X)</f>
        <v>PME2036</v>
      </c>
      <c r="J6253" s="113" t="s">
        <v>161</v>
      </c>
      <c r="K6253" s="89" cm="1">
        <f ca="1" t="array" ref="K6253:L6253">_xlfn.XLOOKUP(J6253,匹配表1065!Y:Y,匹配表1065!AA:AB)</f>
        <v>1519</v>
      </c>
      <c r="L6253" s="116" t="str">
        <v>3个月以上</v>
      </c>
      <c r="M6253" s="117" t="s">
        <v>202</v>
      </c>
      <c r="N6253" s="113">
        <v>1</v>
      </c>
      <c r="O6253" s="118" t="str">
        <f>_xlfn.XLOOKUP(P6253,匹配表1065!U:U,匹配表1065!T:T)</f>
        <v>HO00139638</v>
      </c>
      <c r="P6253" s="113" t="s">
        <v>457</v>
      </c>
      <c r="Q6253" s="113" t="s">
        <v>458</v>
      </c>
      <c r="R6253" s="89" t="str">
        <f>_xlfn.XLOOKUP(Q6253,匹配表1065!L:L,匹配表1065!O:O)</f>
        <v>C</v>
      </c>
      <c r="S6253" s="93" t="str">
        <f>IFERROR(_xlfn.XLOOKUP(Q6253,匹配表1065!AI:AI,匹配表1065!AJ:AJ),"绿标")</f>
        <v>黑标</v>
      </c>
      <c r="T6253" s="93" t="str" cm="1">
        <f t="array" ref="T6253:U6253">_xlfn.XLOOKUP(Q6253,匹配表1065!L:L,匹配表1065!M:N)</f>
        <v>眩晕</v>
      </c>
      <c r="U6253" s="94" t="str">
        <v>神经内科</v>
      </c>
      <c r="V6253" s="95" t="s">
        <v>100</v>
      </c>
      <c r="W6253" s="93">
        <f>_xlfn.XLOOKUP(M6253,匹配表1065!D:D,匹配表1065!F:F)*N6253</f>
        <v>16</v>
      </c>
    </row>
    <row r="6254" customHeight="1" spans="1:23">
      <c r="A6254" s="113" t="s">
        <v>877</v>
      </c>
      <c r="B6254" s="114">
        <v>46233</v>
      </c>
      <c r="C6254" s="91" t="str">
        <f t="shared" si="196"/>
        <v>7月第5周</v>
      </c>
      <c r="D6254" s="94" t="s">
        <v>943</v>
      </c>
      <c r="E6254" s="89" t="str">
        <f t="shared" si="197"/>
        <v>7月第5周--周4</v>
      </c>
      <c r="F6254" s="115" t="s">
        <v>27</v>
      </c>
      <c r="G6254" s="113" t="s">
        <v>136</v>
      </c>
      <c r="H6254" s="92" t="str">
        <f>_xlfn.XLOOKUP(O6254,匹配表1065!T:T,匹配表1065!W:W)</f>
        <v>潍坊市</v>
      </c>
      <c r="I6254" s="116" t="str">
        <f>_xlfn.XLOOKUP(O6254,匹配表1065!T:T,匹配表1065!X:X)</f>
        <v>PME2036</v>
      </c>
      <c r="J6254" s="113" t="s">
        <v>161</v>
      </c>
      <c r="K6254" s="89" cm="1">
        <f ca="1" t="array" ref="K6254:L6254">_xlfn.XLOOKUP(J6254,匹配表1065!Y:Y,匹配表1065!AA:AB)</f>
        <v>1519</v>
      </c>
      <c r="L6254" s="116" t="str">
        <v>3个月以上</v>
      </c>
      <c r="M6254" s="117" t="s">
        <v>55</v>
      </c>
      <c r="N6254" s="113">
        <v>1</v>
      </c>
      <c r="O6254" s="118" t="str">
        <f>_xlfn.XLOOKUP(P6254,匹配表1065!U:U,匹配表1065!T:T)</f>
        <v>HO00001496</v>
      </c>
      <c r="P6254" s="113" t="s">
        <v>256</v>
      </c>
      <c r="Q6254" s="113" t="s">
        <v>459</v>
      </c>
      <c r="R6254" s="89" t="str">
        <f>_xlfn.XLOOKUP(Q6254,匹配表1065!L:L,匹配表1065!O:O)</f>
        <v>B</v>
      </c>
      <c r="S6254" s="93" t="str">
        <f>IFERROR(_xlfn.XLOOKUP(Q6254,匹配表1065!AI:AI,匹配表1065!AJ:AJ),"绿标")</f>
        <v>红标</v>
      </c>
      <c r="T6254" s="93" t="str" cm="1">
        <f t="array" ref="T6254:U6254">_xlfn.XLOOKUP(Q6254,匹配表1065!L:L,匹配表1065!M:N)</f>
        <v>脑血管</v>
      </c>
      <c r="U6254" s="94" t="str">
        <v>神经内科</v>
      </c>
      <c r="V6254" s="95" t="s">
        <v>42</v>
      </c>
      <c r="W6254" s="93">
        <f>_xlfn.XLOOKUP(M6254,匹配表1065!D:D,匹配表1065!F:F)*N6254</f>
        <v>8</v>
      </c>
    </row>
    <row r="6255" customHeight="1" spans="1:23">
      <c r="A6255" s="113" t="s">
        <v>877</v>
      </c>
      <c r="B6255" s="114">
        <v>46233</v>
      </c>
      <c r="C6255" s="91" t="str">
        <f t="shared" si="196"/>
        <v>7月第5周</v>
      </c>
      <c r="D6255" s="94" t="s">
        <v>943</v>
      </c>
      <c r="E6255" s="89" t="str">
        <f t="shared" si="197"/>
        <v>7月第5周--周4</v>
      </c>
      <c r="F6255" s="115" t="s">
        <v>27</v>
      </c>
      <c r="G6255" s="113" t="s">
        <v>136</v>
      </c>
      <c r="H6255" s="92" t="str">
        <f>_xlfn.XLOOKUP(O6255,匹配表1065!T:T,匹配表1065!W:W)</f>
        <v>青岛市</v>
      </c>
      <c r="I6255" s="116" t="str">
        <f>_xlfn.XLOOKUP(O6255,匹配表1065!T:T,匹配表1065!X:X)</f>
        <v>PME2031</v>
      </c>
      <c r="J6255" s="113" t="s">
        <v>155</v>
      </c>
      <c r="K6255" s="89" cm="1">
        <f ca="1" t="array" ref="K6255:L6255">_xlfn.XLOOKUP(J6255,匹配表1065!Y:Y,匹配表1065!AA:AB)</f>
        <v>31</v>
      </c>
      <c r="L6255" s="116" t="str">
        <v>3个月以上</v>
      </c>
      <c r="M6255" s="117" t="s">
        <v>30</v>
      </c>
      <c r="N6255" s="113">
        <v>1</v>
      </c>
      <c r="O6255" s="118" t="str">
        <f>_xlfn.XLOOKUP(P6255,匹配表1065!U:U,匹配表1065!T:T)</f>
        <v>HO00001485</v>
      </c>
      <c r="P6255" s="113" t="s">
        <v>253</v>
      </c>
      <c r="Q6255" s="113" t="s">
        <v>254</v>
      </c>
      <c r="R6255" s="89" t="str">
        <f>_xlfn.XLOOKUP(Q6255,匹配表1065!L:L,匹配表1065!O:O)</f>
        <v>B</v>
      </c>
      <c r="S6255" s="93" t="str">
        <f>IFERROR(_xlfn.XLOOKUP(Q6255,匹配表1065!AI:AI,匹配表1065!AJ:AJ),"绿标")</f>
        <v>红标</v>
      </c>
      <c r="T6255" s="93" t="str" cm="1">
        <f t="array" ref="T6255:U6255">_xlfn.XLOOKUP(Q6255,匹配表1065!L:L,匹配表1065!M:N)</f>
        <v>脑血管</v>
      </c>
      <c r="U6255" s="94" t="str">
        <v>神经内科</v>
      </c>
      <c r="V6255" s="95" t="s">
        <v>42</v>
      </c>
      <c r="W6255" s="93">
        <f>_xlfn.XLOOKUP(M6255,匹配表1065!D:D,匹配表1065!F:F)*N6255</f>
        <v>12</v>
      </c>
    </row>
    <row r="6256" customHeight="1" spans="1:23">
      <c r="A6256" s="113" t="s">
        <v>877</v>
      </c>
      <c r="B6256" s="114">
        <v>46233</v>
      </c>
      <c r="C6256" s="91" t="str">
        <f t="shared" si="196"/>
        <v>7月第5周</v>
      </c>
      <c r="D6256" s="94" t="s">
        <v>943</v>
      </c>
      <c r="E6256" s="89" t="str">
        <f t="shared" si="197"/>
        <v>7月第5周--周4</v>
      </c>
      <c r="F6256" s="115" t="s">
        <v>27</v>
      </c>
      <c r="G6256" s="113" t="s">
        <v>136</v>
      </c>
      <c r="H6256" s="92" t="str">
        <f>_xlfn.XLOOKUP(O6256,匹配表1065!T:T,匹配表1065!W:W)</f>
        <v>青岛市</v>
      </c>
      <c r="I6256" s="116" t="str">
        <f>_xlfn.XLOOKUP(O6256,匹配表1065!T:T,匹配表1065!X:X)</f>
        <v>PME2031</v>
      </c>
      <c r="J6256" s="113" t="s">
        <v>155</v>
      </c>
      <c r="K6256" s="89" cm="1">
        <f ca="1" t="array" ref="K6256:L6256">_xlfn.XLOOKUP(J6256,匹配表1065!Y:Y,匹配表1065!AA:AB)</f>
        <v>31</v>
      </c>
      <c r="L6256" s="116" t="str">
        <v>3个月以上</v>
      </c>
      <c r="M6256" s="117" t="s">
        <v>55</v>
      </c>
      <c r="N6256" s="113">
        <v>1</v>
      </c>
      <c r="O6256" s="118" t="str">
        <f>_xlfn.XLOOKUP(P6256,匹配表1065!U:U,匹配表1065!T:T)</f>
        <v>HO00001478</v>
      </c>
      <c r="P6256" s="113" t="s">
        <v>156</v>
      </c>
      <c r="Q6256" s="113" t="s">
        <v>300</v>
      </c>
      <c r="R6256" s="89" t="str">
        <f>_xlfn.XLOOKUP(Q6256,匹配表1065!L:L,匹配表1065!O:O)</f>
        <v>C</v>
      </c>
      <c r="S6256" s="93" t="str">
        <f>IFERROR(_xlfn.XLOOKUP(Q6256,匹配表1065!AI:AI,匹配表1065!AJ:AJ),"绿标")</f>
        <v>红标</v>
      </c>
      <c r="T6256" s="93" t="str" cm="1">
        <f t="array" ref="T6256:U6256">_xlfn.XLOOKUP(Q6256,匹配表1065!L:L,匹配表1065!M:N)</f>
        <v>眩晕</v>
      </c>
      <c r="U6256" s="94" t="str">
        <v>神经内科</v>
      </c>
      <c r="V6256" s="95" t="s">
        <v>33</v>
      </c>
      <c r="W6256" s="93">
        <f>_xlfn.XLOOKUP(M6256,匹配表1065!D:D,匹配表1065!F:F)*N6256</f>
        <v>8</v>
      </c>
    </row>
    <row r="6257" customHeight="1" spans="1:23">
      <c r="A6257" s="113" t="s">
        <v>877</v>
      </c>
      <c r="B6257" s="114">
        <v>46233</v>
      </c>
      <c r="C6257" s="91" t="str">
        <f t="shared" si="196"/>
        <v>7月第5周</v>
      </c>
      <c r="D6257" s="94" t="s">
        <v>943</v>
      </c>
      <c r="E6257" s="89" t="str">
        <f t="shared" si="197"/>
        <v>7月第5周--周4</v>
      </c>
      <c r="F6257" s="115" t="s">
        <v>27</v>
      </c>
      <c r="G6257" s="113" t="s">
        <v>136</v>
      </c>
      <c r="H6257" s="92" t="str">
        <f>_xlfn.XLOOKUP(O6257,匹配表1065!T:T,匹配表1065!W:W)</f>
        <v>青岛市</v>
      </c>
      <c r="I6257" s="116" t="str">
        <f>_xlfn.XLOOKUP(O6257,匹配表1065!T:T,匹配表1065!X:X)</f>
        <v>PME2031</v>
      </c>
      <c r="J6257" s="113" t="s">
        <v>155</v>
      </c>
      <c r="K6257" s="89" cm="1">
        <f ca="1" t="array" ref="K6257:L6257">_xlfn.XLOOKUP(J6257,匹配表1065!Y:Y,匹配表1065!AA:AB)</f>
        <v>31</v>
      </c>
      <c r="L6257" s="116" t="str">
        <v>3个月以上</v>
      </c>
      <c r="M6257" s="117" t="s">
        <v>35</v>
      </c>
      <c r="N6257" s="113">
        <v>1</v>
      </c>
      <c r="O6257" s="118" t="str">
        <f>_xlfn.XLOOKUP(P6257,匹配表1065!U:U,匹配表1065!T:T)</f>
        <v>HO00072793</v>
      </c>
      <c r="P6257" s="113" t="s">
        <v>159</v>
      </c>
      <c r="Q6257" s="113" t="s">
        <v>906</v>
      </c>
      <c r="R6257" s="89" t="str">
        <f>_xlfn.XLOOKUP(Q6257,匹配表1065!L:L,匹配表1065!O:O)</f>
        <v>B</v>
      </c>
      <c r="S6257" s="93" t="str">
        <f>IFERROR(_xlfn.XLOOKUP(Q6257,匹配表1065!AI:AI,匹配表1065!AJ:AJ),"绿标")</f>
        <v>绿标</v>
      </c>
      <c r="T6257" s="93" t="str" cm="1">
        <f t="array" ref="T6257:U6257">_xlfn.XLOOKUP(Q6257,匹配表1065!L:L,匹配表1065!M:N)</f>
        <v>脑血管</v>
      </c>
      <c r="U6257" s="94" t="str">
        <v>神经内科</v>
      </c>
      <c r="V6257" s="95" t="s">
        <v>58</v>
      </c>
      <c r="W6257" s="93">
        <f>_xlfn.XLOOKUP(M6257,匹配表1065!D:D,匹配表1065!F:F)*N6257</f>
        <v>4</v>
      </c>
    </row>
    <row r="6258" customHeight="1" spans="1:23">
      <c r="A6258" s="113" t="s">
        <v>877</v>
      </c>
      <c r="B6258" s="114">
        <v>46233</v>
      </c>
      <c r="C6258" s="91" t="str">
        <f t="shared" si="196"/>
        <v>7月第5周</v>
      </c>
      <c r="D6258" s="94" t="s">
        <v>943</v>
      </c>
      <c r="E6258" s="89" t="str">
        <f t="shared" si="197"/>
        <v>7月第5周--周4</v>
      </c>
      <c r="F6258" s="115" t="s">
        <v>27</v>
      </c>
      <c r="G6258" s="113" t="s">
        <v>136</v>
      </c>
      <c r="H6258" s="92" t="str">
        <f>_xlfn.XLOOKUP(O6258,匹配表1065!T:T,匹配表1065!W:W)</f>
        <v>烟台市</v>
      </c>
      <c r="I6258" s="116" t="str">
        <f>_xlfn.XLOOKUP(O6258,匹配表1065!T:T,匹配表1065!X:X)</f>
        <v>PME2034</v>
      </c>
      <c r="J6258" s="113" t="s">
        <v>501</v>
      </c>
      <c r="K6258" s="89" cm="1">
        <f ca="1" t="array" ref="K6258:L6258">_xlfn.XLOOKUP(J6258,匹配表1065!Y:Y,匹配表1065!AA:AB)</f>
        <v>4</v>
      </c>
      <c r="L6258" s="116" t="str">
        <v>3个月以上</v>
      </c>
      <c r="M6258" s="117" t="s">
        <v>35</v>
      </c>
      <c r="N6258" s="113">
        <v>1</v>
      </c>
      <c r="O6258" s="118" t="str">
        <f>_xlfn.XLOOKUP(P6258,匹配表1065!U:U,匹配表1065!T:T)</f>
        <v>HO00023998</v>
      </c>
      <c r="P6258" s="113" t="s">
        <v>757</v>
      </c>
      <c r="Q6258" s="113" t="s">
        <v>758</v>
      </c>
      <c r="R6258" s="89" t="str">
        <f>_xlfn.XLOOKUP(Q6258,匹配表1065!L:L,匹配表1065!O:O)</f>
        <v>A</v>
      </c>
      <c r="S6258" s="93" t="str">
        <f>IFERROR(_xlfn.XLOOKUP(Q6258,匹配表1065!AI:AI,匹配表1065!AJ:AJ),"绿标")</f>
        <v>绿标</v>
      </c>
      <c r="T6258" s="93" t="str" cm="1">
        <f t="array" ref="T6258:U6258">_xlfn.XLOOKUP(Q6258,匹配表1065!L:L,匹配表1065!M:N)</f>
        <v>头痛</v>
      </c>
      <c r="U6258" s="94" t="str">
        <v>神经内科</v>
      </c>
      <c r="V6258" s="95" t="s">
        <v>70</v>
      </c>
      <c r="W6258" s="93">
        <f>_xlfn.XLOOKUP(M6258,匹配表1065!D:D,匹配表1065!F:F)*N6258</f>
        <v>4</v>
      </c>
    </row>
    <row r="6259" customHeight="1" spans="1:23">
      <c r="A6259" s="113" t="s">
        <v>877</v>
      </c>
      <c r="B6259" s="114">
        <v>46233</v>
      </c>
      <c r="C6259" s="91" t="str">
        <f t="shared" si="196"/>
        <v>7月第5周</v>
      </c>
      <c r="D6259" s="94" t="s">
        <v>943</v>
      </c>
      <c r="E6259" s="89" t="str">
        <f t="shared" si="197"/>
        <v>7月第5周--周4</v>
      </c>
      <c r="F6259" s="115" t="s">
        <v>27</v>
      </c>
      <c r="G6259" s="113" t="s">
        <v>136</v>
      </c>
      <c r="H6259" s="92" t="str">
        <f>_xlfn.XLOOKUP(O6259,匹配表1065!T:T,匹配表1065!W:W)</f>
        <v>青岛市</v>
      </c>
      <c r="I6259" s="116" t="str">
        <f>_xlfn.XLOOKUP(O6259,匹配表1065!T:T,匹配表1065!X:X)</f>
        <v>PME2033</v>
      </c>
      <c r="J6259" s="113" t="s">
        <v>137</v>
      </c>
      <c r="K6259" s="89" cm="1">
        <f ca="1" t="array" ref="K6259:L6259">_xlfn.XLOOKUP(J6259,匹配表1065!Y:Y,匹配表1065!AA:AB)</f>
        <v>10</v>
      </c>
      <c r="L6259" s="116" t="str">
        <v>3个月以上</v>
      </c>
      <c r="M6259" s="117" t="s">
        <v>55</v>
      </c>
      <c r="N6259" s="113">
        <v>1</v>
      </c>
      <c r="O6259" s="118" t="str">
        <f>_xlfn.XLOOKUP(P6259,匹配表1065!U:U,匹配表1065!T:T)</f>
        <v>HO00001493</v>
      </c>
      <c r="P6259" s="113" t="s">
        <v>304</v>
      </c>
      <c r="Q6259" s="113" t="s">
        <v>305</v>
      </c>
      <c r="R6259" s="89" t="str">
        <f>_xlfn.XLOOKUP(Q6259,匹配表1065!L:L,匹配表1065!O:O)</f>
        <v>C</v>
      </c>
      <c r="S6259" s="93" t="str">
        <f>IFERROR(_xlfn.XLOOKUP(Q6259,匹配表1065!AI:AI,匹配表1065!AJ:AJ),"绿标")</f>
        <v>绿标</v>
      </c>
      <c r="T6259" s="93" t="str" cm="1">
        <f t="array" ref="T6259:U6259">_xlfn.XLOOKUP(Q6259,匹配表1065!L:L,匹配表1065!M:N)</f>
        <v>眩晕</v>
      </c>
      <c r="U6259" s="94" t="str">
        <v>耳鼻喉科</v>
      </c>
      <c r="V6259" s="95" t="s">
        <v>100</v>
      </c>
      <c r="W6259" s="93">
        <f>_xlfn.XLOOKUP(M6259,匹配表1065!D:D,匹配表1065!F:F)*N6259</f>
        <v>8</v>
      </c>
    </row>
    <row r="6260" customHeight="1" spans="1:23">
      <c r="A6260" s="113" t="s">
        <v>877</v>
      </c>
      <c r="B6260" s="114">
        <v>46233</v>
      </c>
      <c r="C6260" s="91" t="str">
        <f t="shared" si="196"/>
        <v>7月第5周</v>
      </c>
      <c r="D6260" s="94" t="s">
        <v>943</v>
      </c>
      <c r="E6260" s="89" t="str">
        <f t="shared" si="197"/>
        <v>7月第5周--周4</v>
      </c>
      <c r="F6260" s="115" t="s">
        <v>27</v>
      </c>
      <c r="G6260" s="89" t="s">
        <v>63</v>
      </c>
      <c r="H6260" s="92" t="e">
        <f>_xlfn.XLOOKUP(O6260,匹配表1065!T:T,匹配表1065!W:W)</f>
        <v>#N/A</v>
      </c>
      <c r="I6260" s="116" t="e">
        <f>_xlfn.XLOOKUP(O6260,匹配表1065!T:T,匹配表1065!X:X)</f>
        <v>#N/A</v>
      </c>
      <c r="J6260" s="113" t="s">
        <v>71</v>
      </c>
      <c r="K6260" s="89" cm="1">
        <f ca="1" t="array" ref="K6260:L6260">_xlfn.XLOOKUP(J6260,匹配表1065!Y:Y,匹配表1065!AA:AB)</f>
        <v>5</v>
      </c>
      <c r="L6260" s="116" t="str">
        <v>3个月以上</v>
      </c>
      <c r="M6260" s="117" t="s">
        <v>35</v>
      </c>
      <c r="N6260" s="113">
        <v>1</v>
      </c>
      <c r="O6260" s="118" t="e">
        <f>_xlfn.XLOOKUP(P6260,匹配表1065!U:U,匹配表1065!T:T)</f>
        <v>#N/A</v>
      </c>
      <c r="P6260" s="113" t="s">
        <v>921</v>
      </c>
      <c r="Q6260" s="113" t="s">
        <v>922</v>
      </c>
      <c r="R6260" s="89" t="str">
        <f>_xlfn.XLOOKUP(Q6260,匹配表1065!L:L,匹配表1065!O:O)</f>
        <v>A</v>
      </c>
      <c r="S6260" s="93" t="str">
        <f>IFERROR(_xlfn.XLOOKUP(Q6260,匹配表1065!AI:AI,匹配表1065!AJ:AJ),"绿标")</f>
        <v>绿标</v>
      </c>
      <c r="T6260" s="93" t="str" cm="1">
        <f t="array" ref="T6260:U6260">_xlfn.XLOOKUP(Q6260,匹配表1065!L:L,匹配表1065!M:N)</f>
        <v>头痛</v>
      </c>
      <c r="U6260" s="94" t="str">
        <v>神经内科</v>
      </c>
      <c r="V6260" s="95" t="s">
        <v>33</v>
      </c>
      <c r="W6260" s="93">
        <f>_xlfn.XLOOKUP(M6260,匹配表1065!D:D,匹配表1065!F:F)*N6260</f>
        <v>4</v>
      </c>
    </row>
    <row r="6261" customHeight="1" spans="1:23">
      <c r="A6261" s="113" t="s">
        <v>877</v>
      </c>
      <c r="B6261" s="114">
        <v>46233</v>
      </c>
      <c r="C6261" s="91" t="str">
        <f t="shared" ref="C6261:C6324" si="198">MONTH(B6261)&amp;TEXT(WEEKNUM(B6261,2)-WEEKNUM(B6261+1-DAY(B6261),2)+1,"月第0周")</f>
        <v>7月第5周</v>
      </c>
      <c r="D6261" s="94" t="s">
        <v>943</v>
      </c>
      <c r="E6261" s="89" t="str">
        <f t="shared" ref="E6261:E6324" si="199">D6261&amp;"--"&amp;"周"&amp;WEEKDAY(B6261,2)</f>
        <v>7月第5周--周4</v>
      </c>
      <c r="F6261" s="115" t="s">
        <v>27</v>
      </c>
      <c r="G6261" s="89" t="s">
        <v>63</v>
      </c>
      <c r="H6261" s="92" t="str">
        <f>_xlfn.XLOOKUP(O6261,匹配表1065!T:T,匹配表1065!W:W)</f>
        <v>南京市</v>
      </c>
      <c r="I6261" s="116" t="str">
        <f>_xlfn.XLOOKUP(O6261,匹配表1065!T:T,匹配表1065!X:X)</f>
        <v>PME2002</v>
      </c>
      <c r="J6261" s="113" t="s">
        <v>84</v>
      </c>
      <c r="K6261" s="89" cm="1">
        <f ca="1" t="array" ref="K6261:L6261">_xlfn.XLOOKUP(J6261,匹配表1065!Y:Y,匹配表1065!AA:AB)</f>
        <v>31</v>
      </c>
      <c r="L6261" s="116" t="str">
        <v>3个月以上</v>
      </c>
      <c r="M6261" s="117" t="s">
        <v>30</v>
      </c>
      <c r="N6261" s="113">
        <v>1</v>
      </c>
      <c r="O6261" s="118" t="str">
        <f>_xlfn.XLOOKUP(P6261,匹配表1065!U:U,匹配表1065!T:T)</f>
        <v>HO00000964</v>
      </c>
      <c r="P6261" s="113" t="s">
        <v>90</v>
      </c>
      <c r="Q6261" s="113" t="s">
        <v>212</v>
      </c>
      <c r="R6261" s="89" t="str">
        <f>_xlfn.XLOOKUP(Q6261,匹配表1065!L:L,匹配表1065!O:O)</f>
        <v>B</v>
      </c>
      <c r="S6261" s="93" t="str">
        <f>IFERROR(_xlfn.XLOOKUP(Q6261,匹配表1065!AI:AI,匹配表1065!AJ:AJ),"绿标")</f>
        <v>绿标</v>
      </c>
      <c r="T6261" s="93" t="str" cm="1">
        <f t="array" ref="T6261:U6261">_xlfn.XLOOKUP(Q6261,匹配表1065!L:L,匹配表1065!M:N)</f>
        <v>脑血管</v>
      </c>
      <c r="U6261" s="94" t="str">
        <v>神经内科</v>
      </c>
      <c r="V6261" s="95" t="s">
        <v>100</v>
      </c>
      <c r="W6261" s="93">
        <f>_xlfn.XLOOKUP(M6261,匹配表1065!D:D,匹配表1065!F:F)*N6261</f>
        <v>12</v>
      </c>
    </row>
    <row r="6262" customHeight="1" spans="1:23">
      <c r="A6262" s="113" t="s">
        <v>877</v>
      </c>
      <c r="B6262" s="114">
        <v>46233</v>
      </c>
      <c r="C6262" s="91" t="str">
        <f t="shared" si="198"/>
        <v>7月第5周</v>
      </c>
      <c r="D6262" s="94" t="s">
        <v>943</v>
      </c>
      <c r="E6262" s="89" t="str">
        <f t="shared" si="199"/>
        <v>7月第5周--周4</v>
      </c>
      <c r="F6262" s="115" t="s">
        <v>27</v>
      </c>
      <c r="G6262" s="89" t="s">
        <v>63</v>
      </c>
      <c r="H6262" s="92" t="str">
        <f>_xlfn.XLOOKUP(O6262,匹配表1065!T:T,匹配表1065!W:W)</f>
        <v>南京市</v>
      </c>
      <c r="I6262" s="116" t="str">
        <f>_xlfn.XLOOKUP(O6262,匹配表1065!T:T,匹配表1065!X:X)</f>
        <v>PME2002</v>
      </c>
      <c r="J6262" s="113" t="s">
        <v>84</v>
      </c>
      <c r="K6262" s="89" cm="1">
        <f ca="1" t="array" ref="K6262:L6262">_xlfn.XLOOKUP(J6262,匹配表1065!Y:Y,匹配表1065!AA:AB)</f>
        <v>31</v>
      </c>
      <c r="L6262" s="116" t="str">
        <v>3个月以上</v>
      </c>
      <c r="M6262" s="117" t="s">
        <v>30</v>
      </c>
      <c r="N6262" s="113">
        <v>1</v>
      </c>
      <c r="O6262" s="118" t="str">
        <f>_xlfn.XLOOKUP(P6262,匹配表1065!U:U,匹配表1065!T:T)</f>
        <v>HO00000964</v>
      </c>
      <c r="P6262" s="113" t="s">
        <v>90</v>
      </c>
      <c r="Q6262" s="113" t="s">
        <v>612</v>
      </c>
      <c r="R6262" s="89" t="str">
        <f>_xlfn.XLOOKUP(Q6262,匹配表1065!L:L,匹配表1065!O:O)</f>
        <v>B</v>
      </c>
      <c r="S6262" s="93" t="str">
        <f>IFERROR(_xlfn.XLOOKUP(Q6262,匹配表1065!AI:AI,匹配表1065!AJ:AJ),"绿标")</f>
        <v>绿标</v>
      </c>
      <c r="T6262" s="93" t="str" cm="1">
        <f t="array" ref="T6262:U6262">_xlfn.XLOOKUP(Q6262,匹配表1065!L:L,匹配表1065!M:N)</f>
        <v>脑血管</v>
      </c>
      <c r="U6262" s="94" t="str">
        <v>神经内科</v>
      </c>
      <c r="V6262" s="95" t="s">
        <v>58</v>
      </c>
      <c r="W6262" s="93">
        <f>_xlfn.XLOOKUP(M6262,匹配表1065!D:D,匹配表1065!F:F)*N6262</f>
        <v>12</v>
      </c>
    </row>
    <row r="6263" customHeight="1" spans="1:23">
      <c r="A6263" s="113" t="s">
        <v>877</v>
      </c>
      <c r="B6263" s="114">
        <v>46233</v>
      </c>
      <c r="C6263" s="91" t="str">
        <f t="shared" si="198"/>
        <v>7月第5周</v>
      </c>
      <c r="D6263" s="94" t="s">
        <v>943</v>
      </c>
      <c r="E6263" s="89" t="str">
        <f t="shared" si="199"/>
        <v>7月第5周--周4</v>
      </c>
      <c r="F6263" s="115" t="s">
        <v>27</v>
      </c>
      <c r="G6263" s="89" t="s">
        <v>63</v>
      </c>
      <c r="H6263" s="92" t="str">
        <f>_xlfn.XLOOKUP(O6263,匹配表1065!T:T,匹配表1065!W:W)</f>
        <v>南京市</v>
      </c>
      <c r="I6263" s="116" t="str">
        <f>_xlfn.XLOOKUP(O6263,匹配表1065!T:T,匹配表1065!X:X)</f>
        <v>PME2002</v>
      </c>
      <c r="J6263" s="113" t="s">
        <v>84</v>
      </c>
      <c r="K6263" s="89" cm="1">
        <f ca="1" t="array" ref="K6263:L6263">_xlfn.XLOOKUP(J6263,匹配表1065!Y:Y,匹配表1065!AA:AB)</f>
        <v>31</v>
      </c>
      <c r="L6263" s="116" t="str">
        <v>3个月以上</v>
      </c>
      <c r="M6263" s="117" t="s">
        <v>30</v>
      </c>
      <c r="N6263" s="113">
        <v>1</v>
      </c>
      <c r="O6263" s="118" t="str">
        <f>_xlfn.XLOOKUP(P6263,匹配表1065!U:U,匹配表1065!T:T)</f>
        <v>HO00111156</v>
      </c>
      <c r="P6263" s="113" t="s">
        <v>85</v>
      </c>
      <c r="Q6263" s="113" t="s">
        <v>86</v>
      </c>
      <c r="R6263" s="89" t="str">
        <f>_xlfn.XLOOKUP(Q6263,匹配表1065!L:L,匹配表1065!O:O)</f>
        <v>D</v>
      </c>
      <c r="S6263" s="93" t="str">
        <f>IFERROR(_xlfn.XLOOKUP(Q6263,匹配表1065!AI:AI,匹配表1065!AJ:AJ),"绿标")</f>
        <v>红标</v>
      </c>
      <c r="T6263" s="93" t="str" cm="1">
        <f t="array" ref="T6263:U6263">_xlfn.XLOOKUP(Q6263,匹配表1065!L:L,匹配表1065!M:N)</f>
        <v>头痛</v>
      </c>
      <c r="U6263" s="94" t="str">
        <v>神经内科</v>
      </c>
      <c r="V6263" s="95" t="s">
        <v>42</v>
      </c>
      <c r="W6263" s="93">
        <f>_xlfn.XLOOKUP(M6263,匹配表1065!D:D,匹配表1065!F:F)*N6263</f>
        <v>12</v>
      </c>
    </row>
    <row r="6264" customHeight="1" spans="1:23">
      <c r="A6264" s="113" t="s">
        <v>877</v>
      </c>
      <c r="B6264" s="114">
        <v>46233</v>
      </c>
      <c r="C6264" s="91" t="str">
        <f t="shared" si="198"/>
        <v>7月第5周</v>
      </c>
      <c r="D6264" s="94" t="s">
        <v>943</v>
      </c>
      <c r="E6264" s="89" t="str">
        <f t="shared" si="199"/>
        <v>7月第5周--周4</v>
      </c>
      <c r="F6264" s="115" t="s">
        <v>27</v>
      </c>
      <c r="G6264" s="89" t="s">
        <v>63</v>
      </c>
      <c r="H6264" s="92" t="str">
        <f>_xlfn.XLOOKUP(O6264,匹配表1065!T:T,匹配表1065!W:W)</f>
        <v>南京市</v>
      </c>
      <c r="I6264" s="116" t="str">
        <f>_xlfn.XLOOKUP(O6264,匹配表1065!T:T,匹配表1065!X:X)</f>
        <v>PME2001</v>
      </c>
      <c r="J6264" s="113" t="s">
        <v>77</v>
      </c>
      <c r="K6264" s="89" cm="1">
        <f ca="1" t="array" ref="K6264:L6264">_xlfn.XLOOKUP(J6264,匹配表1065!Y:Y,匹配表1065!AA:AB)</f>
        <v>8</v>
      </c>
      <c r="L6264" s="116" t="str">
        <v>3个月以上</v>
      </c>
      <c r="M6264" s="117" t="s">
        <v>30</v>
      </c>
      <c r="N6264" s="113">
        <v>4</v>
      </c>
      <c r="O6264" s="118" t="str">
        <f>_xlfn.XLOOKUP(P6264,匹配表1065!U:U,匹配表1065!T:T)</f>
        <v>HO00000958</v>
      </c>
      <c r="P6264" s="113" t="s">
        <v>65</v>
      </c>
      <c r="Q6264" s="113" t="s">
        <v>216</v>
      </c>
      <c r="R6264" s="89" t="str">
        <f>_xlfn.XLOOKUP(Q6264,匹配表1065!L:L,匹配表1065!O:O)</f>
        <v>A</v>
      </c>
      <c r="S6264" s="93" t="str">
        <f>IFERROR(_xlfn.XLOOKUP(Q6264,匹配表1065!AI:AI,匹配表1065!AJ:AJ),"绿标")</f>
        <v>红标</v>
      </c>
      <c r="T6264" s="93" t="str" cm="1">
        <f t="array" ref="T6264:U6264">_xlfn.XLOOKUP(Q6264,匹配表1065!L:L,匹配表1065!M:N)</f>
        <v>头痛</v>
      </c>
      <c r="U6264" s="94" t="str">
        <v>神经内科</v>
      </c>
      <c r="V6264" s="95" t="s">
        <v>33</v>
      </c>
      <c r="W6264" s="93">
        <f>_xlfn.XLOOKUP(M6264,匹配表1065!D:D,匹配表1065!F:F)*N6264</f>
        <v>48</v>
      </c>
    </row>
    <row r="6265" customHeight="1" spans="1:23">
      <c r="A6265" s="113" t="s">
        <v>877</v>
      </c>
      <c r="B6265" s="114">
        <v>46233</v>
      </c>
      <c r="C6265" s="91" t="str">
        <f t="shared" si="198"/>
        <v>7月第5周</v>
      </c>
      <c r="D6265" s="94" t="s">
        <v>943</v>
      </c>
      <c r="E6265" s="89" t="str">
        <f t="shared" si="199"/>
        <v>7月第5周--周4</v>
      </c>
      <c r="F6265" s="115" t="s">
        <v>27</v>
      </c>
      <c r="G6265" s="89" t="s">
        <v>63</v>
      </c>
      <c r="H6265" s="92" t="str">
        <f>_xlfn.XLOOKUP(O6265,匹配表1065!T:T,匹配表1065!W:W)</f>
        <v>连云港市</v>
      </c>
      <c r="I6265" s="116" t="str">
        <f>_xlfn.XLOOKUP(O6265,匹配表1065!T:T,匹配表1065!X:X)</f>
        <v>PME2042</v>
      </c>
      <c r="J6265" s="113" t="s">
        <v>74</v>
      </c>
      <c r="K6265" s="89" cm="1">
        <f ca="1" t="array" ref="K6265:L6265">_xlfn.XLOOKUP(J6265,匹配表1065!Y:Y,匹配表1065!AA:AB)</f>
        <v>7</v>
      </c>
      <c r="L6265" s="116" t="str">
        <v>3个月以上</v>
      </c>
      <c r="M6265" s="117" t="s">
        <v>30</v>
      </c>
      <c r="N6265" s="113">
        <v>1</v>
      </c>
      <c r="O6265" s="118" t="str">
        <f>_xlfn.XLOOKUP(P6265,匹配表1065!U:U,匹配表1065!T:T)</f>
        <v>HO00001004</v>
      </c>
      <c r="P6265" s="113" t="s">
        <v>75</v>
      </c>
      <c r="Q6265" s="113" t="s">
        <v>279</v>
      </c>
      <c r="R6265" s="89" t="str">
        <f>_xlfn.XLOOKUP(Q6265,匹配表1065!L:L,匹配表1065!O:O)</f>
        <v>B</v>
      </c>
      <c r="S6265" s="93" t="str">
        <f>IFERROR(_xlfn.XLOOKUP(Q6265,匹配表1065!AI:AI,匹配表1065!AJ:AJ),"绿标")</f>
        <v>绿标</v>
      </c>
      <c r="T6265" s="93" t="str" cm="1">
        <f t="array" ref="T6265:U6265">_xlfn.XLOOKUP(Q6265,匹配表1065!L:L,匹配表1065!M:N)</f>
        <v>脑血管</v>
      </c>
      <c r="U6265" s="94" t="str">
        <v>神经内科</v>
      </c>
      <c r="V6265" s="95" t="s">
        <v>33</v>
      </c>
      <c r="W6265" s="93">
        <f>_xlfn.XLOOKUP(M6265,匹配表1065!D:D,匹配表1065!F:F)*N6265</f>
        <v>12</v>
      </c>
    </row>
    <row r="6266" customHeight="1" spans="1:23">
      <c r="A6266" s="113" t="s">
        <v>877</v>
      </c>
      <c r="B6266" s="114">
        <v>46233</v>
      </c>
      <c r="C6266" s="91" t="str">
        <f t="shared" si="198"/>
        <v>7月第5周</v>
      </c>
      <c r="D6266" s="94" t="s">
        <v>943</v>
      </c>
      <c r="E6266" s="89" t="str">
        <f t="shared" si="199"/>
        <v>7月第5周--周4</v>
      </c>
      <c r="F6266" s="115" t="s">
        <v>27</v>
      </c>
      <c r="G6266" s="89" t="s">
        <v>63</v>
      </c>
      <c r="H6266" s="92" t="str">
        <f>_xlfn.XLOOKUP(O6266,匹配表1065!T:T,匹配表1065!W:W)</f>
        <v>南京市</v>
      </c>
      <c r="I6266" s="116" t="str">
        <f>_xlfn.XLOOKUP(O6266,匹配表1065!T:T,匹配表1065!X:X)</f>
        <v>PME2001</v>
      </c>
      <c r="J6266" s="113" t="s">
        <v>64</v>
      </c>
      <c r="K6266" s="89" cm="1">
        <f ca="1" t="array" ref="K6266:L6266">_xlfn.XLOOKUP(J6266,匹配表1065!Y:Y,匹配表1065!AA:AB)</f>
        <v>31</v>
      </c>
      <c r="L6266" s="116" t="str">
        <v>3个月以上</v>
      </c>
      <c r="M6266" s="117" t="s">
        <v>30</v>
      </c>
      <c r="N6266" s="113">
        <v>3</v>
      </c>
      <c r="O6266" s="118" t="str">
        <f>_xlfn.XLOOKUP(P6266,匹配表1065!U:U,匹配表1065!T:T)</f>
        <v>HO00000958</v>
      </c>
      <c r="P6266" s="113" t="s">
        <v>65</v>
      </c>
      <c r="Q6266" s="113" t="s">
        <v>209</v>
      </c>
      <c r="R6266" s="89" t="str">
        <f>_xlfn.XLOOKUP(Q6266,匹配表1065!L:L,匹配表1065!O:O)</f>
        <v>C</v>
      </c>
      <c r="S6266" s="93" t="str">
        <f>IFERROR(_xlfn.XLOOKUP(Q6266,匹配表1065!AI:AI,匹配表1065!AJ:AJ),"绿标")</f>
        <v>红标</v>
      </c>
      <c r="T6266" s="93" t="str" cm="1">
        <f t="array" ref="T6266:U6266">_xlfn.XLOOKUP(Q6266,匹配表1065!L:L,匹配表1065!M:N)</f>
        <v>眩晕</v>
      </c>
      <c r="U6266" s="94" t="str">
        <v>耳鼻喉科</v>
      </c>
      <c r="V6266" s="95" t="s">
        <v>100</v>
      </c>
      <c r="W6266" s="93">
        <f>_xlfn.XLOOKUP(M6266,匹配表1065!D:D,匹配表1065!F:F)*N6266</f>
        <v>36</v>
      </c>
    </row>
    <row r="6267" customHeight="1" spans="1:23">
      <c r="A6267" s="113" t="s">
        <v>877</v>
      </c>
      <c r="B6267" s="114">
        <v>46233</v>
      </c>
      <c r="C6267" s="91" t="str">
        <f t="shared" si="198"/>
        <v>7月第5周</v>
      </c>
      <c r="D6267" s="94" t="s">
        <v>943</v>
      </c>
      <c r="E6267" s="89" t="str">
        <f t="shared" si="199"/>
        <v>7月第5周--周4</v>
      </c>
      <c r="F6267" s="115" t="s">
        <v>27</v>
      </c>
      <c r="G6267" s="89" t="s">
        <v>63</v>
      </c>
      <c r="H6267" s="92" t="str">
        <f>_xlfn.XLOOKUP(O6267,匹配表1065!T:T,匹配表1065!W:W)</f>
        <v>南京市</v>
      </c>
      <c r="I6267" s="116" t="str">
        <f>_xlfn.XLOOKUP(O6267,匹配表1065!T:T,匹配表1065!X:X)</f>
        <v>PME2002</v>
      </c>
      <c r="J6267" s="113" t="s">
        <v>410</v>
      </c>
      <c r="K6267" s="89" cm="1">
        <f ca="1" t="array" ref="K6267:L6267">_xlfn.XLOOKUP(J6267,匹配表1065!Y:Y,匹配表1065!AA:AB)</f>
        <v>1</v>
      </c>
      <c r="L6267" s="116" t="str">
        <v>3个月以内</v>
      </c>
      <c r="M6267" s="117" t="s">
        <v>55</v>
      </c>
      <c r="N6267" s="113">
        <v>1</v>
      </c>
      <c r="O6267" s="118" t="str">
        <f>_xlfn.XLOOKUP(P6267,匹配表1065!U:U,匹配表1065!T:T)</f>
        <v>HO00000964</v>
      </c>
      <c r="P6267" s="113" t="s">
        <v>90</v>
      </c>
      <c r="Q6267" s="113" t="s">
        <v>213</v>
      </c>
      <c r="R6267" s="89" t="str">
        <f>_xlfn.XLOOKUP(Q6267,匹配表1065!L:L,匹配表1065!O:O)</f>
        <v>A</v>
      </c>
      <c r="S6267" s="93" t="str">
        <f>IFERROR(_xlfn.XLOOKUP(Q6267,匹配表1065!AI:AI,匹配表1065!AJ:AJ),"绿标")</f>
        <v>红标</v>
      </c>
      <c r="T6267" s="93" t="str" cm="1">
        <f t="array" ref="T6267:U6267">_xlfn.XLOOKUP(Q6267,匹配表1065!L:L,匹配表1065!M:N)</f>
        <v>头痛</v>
      </c>
      <c r="U6267" s="94" t="str">
        <v>神经内科</v>
      </c>
      <c r="V6267" s="95" t="s">
        <v>42</v>
      </c>
      <c r="W6267" s="93">
        <f>_xlfn.XLOOKUP(M6267,匹配表1065!D:D,匹配表1065!F:F)*N6267</f>
        <v>8</v>
      </c>
    </row>
    <row r="6268" customHeight="1" spans="1:23">
      <c r="A6268" s="113" t="s">
        <v>877</v>
      </c>
      <c r="B6268" s="114">
        <v>46233</v>
      </c>
      <c r="C6268" s="91" t="str">
        <f t="shared" si="198"/>
        <v>7月第5周</v>
      </c>
      <c r="D6268" s="94" t="s">
        <v>943</v>
      </c>
      <c r="E6268" s="89" t="str">
        <f t="shared" si="199"/>
        <v>7月第5周--周4</v>
      </c>
      <c r="F6268" s="115" t="s">
        <v>27</v>
      </c>
      <c r="G6268" s="89" t="s">
        <v>63</v>
      </c>
      <c r="H6268" s="92" t="str">
        <f>_xlfn.XLOOKUP(O6268,匹配表1065!T:T,匹配表1065!W:W)</f>
        <v>南京市</v>
      </c>
      <c r="I6268" s="116" t="str">
        <f>_xlfn.XLOOKUP(O6268,匹配表1065!T:T,匹配表1065!X:X)</f>
        <v>PME2002</v>
      </c>
      <c r="J6268" s="113" t="s">
        <v>410</v>
      </c>
      <c r="K6268" s="89" cm="1">
        <f ca="1" t="array" ref="K6268:L6268">_xlfn.XLOOKUP(J6268,匹配表1065!Y:Y,匹配表1065!AA:AB)</f>
        <v>1</v>
      </c>
      <c r="L6268" s="116" t="str">
        <v>3个月以内</v>
      </c>
      <c r="M6268" s="117" t="s">
        <v>55</v>
      </c>
      <c r="N6268" s="113">
        <v>1</v>
      </c>
      <c r="O6268" s="118" t="str">
        <f>_xlfn.XLOOKUP(P6268,匹配表1065!U:U,匹配表1065!T:T)</f>
        <v>HO00000964</v>
      </c>
      <c r="P6268" s="113" t="s">
        <v>90</v>
      </c>
      <c r="Q6268" s="113" t="s">
        <v>668</v>
      </c>
      <c r="R6268" s="89" t="str">
        <f>_xlfn.XLOOKUP(Q6268,匹配表1065!L:L,匹配表1065!O:O)</f>
        <v>A</v>
      </c>
      <c r="S6268" s="93" t="str">
        <f>IFERROR(_xlfn.XLOOKUP(Q6268,匹配表1065!AI:AI,匹配表1065!AJ:AJ),"绿标")</f>
        <v>绿标</v>
      </c>
      <c r="T6268" s="93" t="str" cm="1">
        <f t="array" ref="T6268:U6268">_xlfn.XLOOKUP(Q6268,匹配表1065!L:L,匹配表1065!M:N)</f>
        <v>头痛</v>
      </c>
      <c r="U6268" s="94" t="str">
        <v>神经内科</v>
      </c>
      <c r="V6268" s="95" t="s">
        <v>42</v>
      </c>
      <c r="W6268" s="93">
        <f>_xlfn.XLOOKUP(M6268,匹配表1065!D:D,匹配表1065!F:F)*N6268</f>
        <v>8</v>
      </c>
    </row>
    <row r="6269" customHeight="1" spans="1:23">
      <c r="A6269" s="113" t="s">
        <v>877</v>
      </c>
      <c r="B6269" s="114">
        <v>46233</v>
      </c>
      <c r="C6269" s="91" t="str">
        <f t="shared" si="198"/>
        <v>7月第5周</v>
      </c>
      <c r="D6269" s="94" t="s">
        <v>943</v>
      </c>
      <c r="E6269" s="89" t="str">
        <f t="shared" si="199"/>
        <v>7月第5周--周4</v>
      </c>
      <c r="F6269" s="115" t="s">
        <v>27</v>
      </c>
      <c r="G6269" s="89" t="s">
        <v>63</v>
      </c>
      <c r="H6269" s="92" t="str">
        <f>_xlfn.XLOOKUP(O6269,匹配表1065!T:T,匹配表1065!W:W)</f>
        <v>南京市</v>
      </c>
      <c r="I6269" s="116" t="str">
        <f>_xlfn.XLOOKUP(O6269,匹配表1065!T:T,匹配表1065!X:X)</f>
        <v>PME2002</v>
      </c>
      <c r="J6269" s="113" t="s">
        <v>410</v>
      </c>
      <c r="K6269" s="89" cm="1">
        <f ca="1" t="array" ref="K6269:L6269">_xlfn.XLOOKUP(J6269,匹配表1065!Y:Y,匹配表1065!AA:AB)</f>
        <v>1</v>
      </c>
      <c r="L6269" s="116" t="str">
        <v>3个月以内</v>
      </c>
      <c r="M6269" s="117" t="s">
        <v>35</v>
      </c>
      <c r="N6269" s="113">
        <v>1</v>
      </c>
      <c r="O6269" s="118" t="str">
        <f>_xlfn.XLOOKUP(P6269,匹配表1065!U:U,匹配表1065!T:T)</f>
        <v>HO00000964</v>
      </c>
      <c r="P6269" s="113" t="s">
        <v>90</v>
      </c>
      <c r="Q6269" s="113" t="s">
        <v>679</v>
      </c>
      <c r="R6269" s="89" t="str">
        <f>_xlfn.XLOOKUP(Q6269,匹配表1065!L:L,匹配表1065!O:O)</f>
        <v>B</v>
      </c>
      <c r="S6269" s="93" t="str">
        <f>IFERROR(_xlfn.XLOOKUP(Q6269,匹配表1065!AI:AI,匹配表1065!AJ:AJ),"绿标")</f>
        <v>绿标</v>
      </c>
      <c r="T6269" s="93" t="str" cm="1">
        <f t="array" ref="T6269:U6269">_xlfn.XLOOKUP(Q6269,匹配表1065!L:L,匹配表1065!M:N)</f>
        <v>脑血管</v>
      </c>
      <c r="U6269" s="94" t="str">
        <v>神经内科</v>
      </c>
      <c r="V6269" s="95" t="s">
        <v>33</v>
      </c>
      <c r="W6269" s="93">
        <f>_xlfn.XLOOKUP(M6269,匹配表1065!D:D,匹配表1065!F:F)*N6269</f>
        <v>4</v>
      </c>
    </row>
    <row r="6270" customHeight="1" spans="1:23">
      <c r="A6270" s="113" t="s">
        <v>877</v>
      </c>
      <c r="B6270" s="114">
        <v>46233</v>
      </c>
      <c r="C6270" s="91" t="str">
        <f t="shared" si="198"/>
        <v>7月第5周</v>
      </c>
      <c r="D6270" s="94" t="s">
        <v>943</v>
      </c>
      <c r="E6270" s="89" t="str">
        <f t="shared" si="199"/>
        <v>7月第5周--周4</v>
      </c>
      <c r="F6270" s="115" t="s">
        <v>27</v>
      </c>
      <c r="G6270" s="89" t="s">
        <v>63</v>
      </c>
      <c r="H6270" s="92" t="str">
        <f>_xlfn.XLOOKUP(O6270,匹配表1065!T:T,匹配表1065!W:W)</f>
        <v>徐州市</v>
      </c>
      <c r="I6270" s="116" t="str">
        <f>_xlfn.XLOOKUP(O6270,匹配表1065!T:T,匹配表1065!X:X)</f>
        <v>PME2008</v>
      </c>
      <c r="J6270" s="113" t="s">
        <v>81</v>
      </c>
      <c r="K6270" s="89" cm="1">
        <f ca="1" t="array" ref="K6270:L6270">_xlfn.XLOOKUP(J6270,匹配表1065!Y:Y,匹配表1065!AA:AB)</f>
        <v>19</v>
      </c>
      <c r="L6270" s="116" t="str">
        <v>3个月以上</v>
      </c>
      <c r="M6270" s="117" t="s">
        <v>30</v>
      </c>
      <c r="N6270" s="113">
        <v>1</v>
      </c>
      <c r="O6270" s="118" t="str">
        <f>_xlfn.XLOOKUP(P6270,匹配表1065!U:U,匹配表1065!T:T)</f>
        <v>HO00000989</v>
      </c>
      <c r="P6270" s="113" t="s">
        <v>214</v>
      </c>
      <c r="Q6270" s="113" t="s">
        <v>215</v>
      </c>
      <c r="R6270" s="89" t="str">
        <f>_xlfn.XLOOKUP(Q6270,匹配表1065!L:L,匹配表1065!O:O)</f>
        <v>A</v>
      </c>
      <c r="S6270" s="93" t="str">
        <f>IFERROR(_xlfn.XLOOKUP(Q6270,匹配表1065!AI:AI,匹配表1065!AJ:AJ),"绿标")</f>
        <v>红标</v>
      </c>
      <c r="T6270" s="93" t="str" cm="1">
        <f t="array" ref="T6270:U6270">_xlfn.XLOOKUP(Q6270,匹配表1065!L:L,匹配表1065!M:N)</f>
        <v>头痛</v>
      </c>
      <c r="U6270" s="94" t="str">
        <v>神经内科</v>
      </c>
      <c r="V6270" s="95" t="s">
        <v>58</v>
      </c>
      <c r="W6270" s="93">
        <f>_xlfn.XLOOKUP(M6270,匹配表1065!D:D,匹配表1065!F:F)*N6270</f>
        <v>12</v>
      </c>
    </row>
    <row r="6271" customHeight="1" spans="1:23">
      <c r="A6271" s="113" t="s">
        <v>877</v>
      </c>
      <c r="B6271" s="114">
        <v>46233</v>
      </c>
      <c r="C6271" s="91" t="str">
        <f t="shared" si="198"/>
        <v>7月第5周</v>
      </c>
      <c r="D6271" s="94" t="s">
        <v>943</v>
      </c>
      <c r="E6271" s="89" t="str">
        <f t="shared" si="199"/>
        <v>7月第5周--周4</v>
      </c>
      <c r="F6271" s="115" t="s">
        <v>27</v>
      </c>
      <c r="G6271" s="113" t="s">
        <v>28</v>
      </c>
      <c r="H6271" s="92" t="str">
        <f>_xlfn.XLOOKUP(O6271,匹配表1065!T:T,匹配表1065!W:W)</f>
        <v>南京市</v>
      </c>
      <c r="I6271" s="116" t="str">
        <f>_xlfn.XLOOKUP(O6271,匹配表1065!T:T,匹配表1065!X:X)</f>
        <v>PME2039</v>
      </c>
      <c r="J6271" s="113" t="s">
        <v>39</v>
      </c>
      <c r="K6271" s="89" cm="1">
        <f ca="1" t="array" ref="K6271:L6271">_xlfn.XLOOKUP(J6271,匹配表1065!Y:Y,匹配表1065!AA:AB)</f>
        <v>7</v>
      </c>
      <c r="L6271" s="116" t="str">
        <v>3个月以上</v>
      </c>
      <c r="M6271" s="117" t="s">
        <v>35</v>
      </c>
      <c r="N6271" s="113">
        <v>1</v>
      </c>
      <c r="O6271" s="118" t="str">
        <f>_xlfn.XLOOKUP(P6271,匹配表1065!U:U,匹配表1065!T:T)</f>
        <v>HO00000971</v>
      </c>
      <c r="P6271" s="113" t="s">
        <v>40</v>
      </c>
      <c r="Q6271" s="113" t="s">
        <v>41</v>
      </c>
      <c r="R6271" s="89" t="str">
        <f>_xlfn.XLOOKUP(Q6271,匹配表1065!L:L,匹配表1065!O:O)</f>
        <v>A</v>
      </c>
      <c r="S6271" s="93" t="str">
        <f>IFERROR(_xlfn.XLOOKUP(Q6271,匹配表1065!AI:AI,匹配表1065!AJ:AJ),"绿标")</f>
        <v>绿标</v>
      </c>
      <c r="T6271" s="93" t="str" cm="1">
        <f t="array" ref="T6271:U6271">_xlfn.XLOOKUP(Q6271,匹配表1065!L:L,匹配表1065!M:N)</f>
        <v>头痛</v>
      </c>
      <c r="U6271" s="94" t="str">
        <v>神经内科</v>
      </c>
      <c r="V6271" s="95" t="s">
        <v>67</v>
      </c>
      <c r="W6271" s="93">
        <f>_xlfn.XLOOKUP(M6271,匹配表1065!D:D,匹配表1065!F:F)*N6271</f>
        <v>4</v>
      </c>
    </row>
    <row r="6272" customHeight="1" spans="1:23">
      <c r="A6272" s="113" t="s">
        <v>877</v>
      </c>
      <c r="B6272" s="114">
        <v>46233</v>
      </c>
      <c r="C6272" s="91" t="str">
        <f t="shared" si="198"/>
        <v>7月第5周</v>
      </c>
      <c r="D6272" s="94" t="s">
        <v>943</v>
      </c>
      <c r="E6272" s="89" t="str">
        <f t="shared" si="199"/>
        <v>7月第5周--周4</v>
      </c>
      <c r="F6272" s="115" t="s">
        <v>27</v>
      </c>
      <c r="G6272" s="113" t="s">
        <v>28</v>
      </c>
      <c r="H6272" s="92" t="str">
        <f>_xlfn.XLOOKUP(O6272,匹配表1065!T:T,匹配表1065!W:W)</f>
        <v>南京市</v>
      </c>
      <c r="I6272" s="116" t="str">
        <f>_xlfn.XLOOKUP(O6272,匹配表1065!T:T,匹配表1065!X:X)</f>
        <v>PME2039</v>
      </c>
      <c r="J6272" s="113" t="s">
        <v>39</v>
      </c>
      <c r="K6272" s="89" cm="1">
        <f ca="1" t="array" ref="K6272:L6272">_xlfn.XLOOKUP(J6272,匹配表1065!Y:Y,匹配表1065!AA:AB)</f>
        <v>7</v>
      </c>
      <c r="L6272" s="116" t="str">
        <v>3个月以上</v>
      </c>
      <c r="M6272" s="117" t="s">
        <v>35</v>
      </c>
      <c r="N6272" s="113">
        <v>1</v>
      </c>
      <c r="O6272" s="118" t="str">
        <f>_xlfn.XLOOKUP(P6272,匹配表1065!U:U,匹配表1065!T:T)</f>
        <v>HO00000971</v>
      </c>
      <c r="P6272" s="113" t="s">
        <v>40</v>
      </c>
      <c r="Q6272" s="113" t="s">
        <v>442</v>
      </c>
      <c r="R6272" s="89" t="str">
        <f>_xlfn.XLOOKUP(Q6272,匹配表1065!L:L,匹配表1065!O:O)</f>
        <v>C</v>
      </c>
      <c r="S6272" s="93" t="str">
        <f>IFERROR(_xlfn.XLOOKUP(Q6272,匹配表1065!AI:AI,匹配表1065!AJ:AJ),"绿标")</f>
        <v>绿标</v>
      </c>
      <c r="T6272" s="93" t="str" cm="1">
        <f t="array" ref="T6272:U6272">_xlfn.XLOOKUP(Q6272,匹配表1065!L:L,匹配表1065!M:N)</f>
        <v>眩晕</v>
      </c>
      <c r="U6272" s="94" t="str">
        <v>耳鼻喉科</v>
      </c>
      <c r="V6272" s="95" t="s">
        <v>100</v>
      </c>
      <c r="W6272" s="93">
        <f>_xlfn.XLOOKUP(M6272,匹配表1065!D:D,匹配表1065!F:F)*N6272</f>
        <v>4</v>
      </c>
    </row>
    <row r="6273" customHeight="1" spans="1:23">
      <c r="A6273" s="113" t="s">
        <v>877</v>
      </c>
      <c r="B6273" s="114">
        <v>46233</v>
      </c>
      <c r="C6273" s="91" t="str">
        <f t="shared" si="198"/>
        <v>7月第5周</v>
      </c>
      <c r="D6273" s="94" t="s">
        <v>943</v>
      </c>
      <c r="E6273" s="89" t="str">
        <f t="shared" si="199"/>
        <v>7月第5周--周4</v>
      </c>
      <c r="F6273" s="115" t="s">
        <v>27</v>
      </c>
      <c r="G6273" s="113" t="s">
        <v>28</v>
      </c>
      <c r="H6273" s="92" t="str">
        <f>_xlfn.XLOOKUP(O6273,匹配表1065!T:T,匹配表1065!W:W)</f>
        <v>常州市</v>
      </c>
      <c r="I6273" s="116" t="str">
        <f>_xlfn.XLOOKUP(O6273,匹配表1065!T:T,匹配表1065!X:X)</f>
        <v>PME2015</v>
      </c>
      <c r="J6273" s="113" t="s">
        <v>45</v>
      </c>
      <c r="K6273" s="89" cm="1">
        <f ca="1" t="array" ref="K6273:L6273">_xlfn.XLOOKUP(J6273,匹配表1065!Y:Y,匹配表1065!AA:AB)</f>
        <v>9</v>
      </c>
      <c r="L6273" s="116" t="str">
        <v>3个月以上</v>
      </c>
      <c r="M6273" s="117" t="s">
        <v>30</v>
      </c>
      <c r="N6273" s="113">
        <v>1</v>
      </c>
      <c r="O6273" s="118" t="str">
        <f>_xlfn.XLOOKUP(P6273,匹配表1065!U:U,匹配表1065!T:T)</f>
        <v>HO00000940</v>
      </c>
      <c r="P6273" s="113" t="s">
        <v>203</v>
      </c>
      <c r="Q6273" s="113" t="s">
        <v>204</v>
      </c>
      <c r="R6273" s="89" t="str">
        <f>_xlfn.XLOOKUP(Q6273,匹配表1065!L:L,匹配表1065!O:O)</f>
        <v>C</v>
      </c>
      <c r="S6273" s="93" t="str">
        <f>IFERROR(_xlfn.XLOOKUP(Q6273,匹配表1065!AI:AI,匹配表1065!AJ:AJ),"绿标")</f>
        <v>红标</v>
      </c>
      <c r="T6273" s="93" t="str" cm="1">
        <f t="array" ref="T6273:U6273">_xlfn.XLOOKUP(Q6273,匹配表1065!L:L,匹配表1065!M:N)</f>
        <v>眩晕</v>
      </c>
      <c r="U6273" s="94" t="str">
        <v>耳鼻喉科</v>
      </c>
      <c r="V6273" s="95" t="s">
        <v>100</v>
      </c>
      <c r="W6273" s="93">
        <f>_xlfn.XLOOKUP(M6273,匹配表1065!D:D,匹配表1065!F:F)*N6273</f>
        <v>12</v>
      </c>
    </row>
    <row r="6274" customHeight="1" spans="1:23">
      <c r="A6274" s="113" t="s">
        <v>877</v>
      </c>
      <c r="B6274" s="114">
        <v>46233</v>
      </c>
      <c r="C6274" s="91" t="str">
        <f t="shared" si="198"/>
        <v>7月第5周</v>
      </c>
      <c r="D6274" s="94" t="s">
        <v>943</v>
      </c>
      <c r="E6274" s="89" t="str">
        <f t="shared" si="199"/>
        <v>7月第5周--周4</v>
      </c>
      <c r="F6274" s="115" t="s">
        <v>27</v>
      </c>
      <c r="G6274" s="113" t="s">
        <v>28</v>
      </c>
      <c r="H6274" s="92" t="str">
        <f>_xlfn.XLOOKUP(O6274,匹配表1065!T:T,匹配表1065!W:W)</f>
        <v>南京市</v>
      </c>
      <c r="I6274" s="116" t="str">
        <f>_xlfn.XLOOKUP(O6274,匹配表1065!T:T,匹配表1065!X:X)</f>
        <v>PME2006</v>
      </c>
      <c r="J6274" s="113" t="s">
        <v>29</v>
      </c>
      <c r="K6274" s="89" cm="1">
        <f ca="1" t="array" ref="K6274:L6274">_xlfn.XLOOKUP(J6274,匹配表1065!Y:Y,匹配表1065!AA:AB)</f>
        <v>15</v>
      </c>
      <c r="L6274" s="116" t="str">
        <v>3个月以上</v>
      </c>
      <c r="M6274" s="117" t="s">
        <v>30</v>
      </c>
      <c r="N6274" s="113">
        <v>1</v>
      </c>
      <c r="O6274" s="118" t="str">
        <f>_xlfn.XLOOKUP(P6274,匹配表1065!U:U,匹配表1065!T:T)</f>
        <v>HO00000959</v>
      </c>
      <c r="P6274" s="113" t="s">
        <v>196</v>
      </c>
      <c r="Q6274" s="113" t="s">
        <v>197</v>
      </c>
      <c r="R6274" s="89" t="str">
        <f>_xlfn.XLOOKUP(Q6274,匹配表1065!L:L,匹配表1065!O:O)</f>
        <v>C</v>
      </c>
      <c r="S6274" s="93" t="str">
        <f>IFERROR(_xlfn.XLOOKUP(Q6274,匹配表1065!AI:AI,匹配表1065!AJ:AJ),"绿标")</f>
        <v>红标</v>
      </c>
      <c r="T6274" s="93" t="str" cm="1">
        <f t="array" ref="T6274:U6274">_xlfn.XLOOKUP(Q6274,匹配表1065!L:L,匹配表1065!M:N)</f>
        <v>眩晕</v>
      </c>
      <c r="U6274" s="94" t="str">
        <v>神经内科</v>
      </c>
      <c r="V6274" s="95" t="s">
        <v>100</v>
      </c>
      <c r="W6274" s="93">
        <f>_xlfn.XLOOKUP(M6274,匹配表1065!D:D,匹配表1065!F:F)*N6274</f>
        <v>12</v>
      </c>
    </row>
    <row r="6275" customHeight="1" spans="1:23">
      <c r="A6275" s="113" t="s">
        <v>877</v>
      </c>
      <c r="B6275" s="114">
        <v>46233</v>
      </c>
      <c r="C6275" s="91" t="str">
        <f t="shared" si="198"/>
        <v>7月第5周</v>
      </c>
      <c r="D6275" s="94" t="s">
        <v>943</v>
      </c>
      <c r="E6275" s="89" t="str">
        <f t="shared" si="199"/>
        <v>7月第5周--周4</v>
      </c>
      <c r="F6275" s="115" t="s">
        <v>27</v>
      </c>
      <c r="G6275" s="113" t="s">
        <v>28</v>
      </c>
      <c r="H6275" s="92" t="str">
        <f>_xlfn.XLOOKUP(O6275,匹配表1065!T:T,匹配表1065!W:W)</f>
        <v>南京市</v>
      </c>
      <c r="I6275" s="116" t="str">
        <f>_xlfn.XLOOKUP(O6275,匹配表1065!T:T,匹配表1065!X:X)</f>
        <v>PME2006</v>
      </c>
      <c r="J6275" s="113" t="s">
        <v>29</v>
      </c>
      <c r="K6275" s="89" cm="1">
        <f ca="1" t="array" ref="K6275:L6275">_xlfn.XLOOKUP(J6275,匹配表1065!Y:Y,匹配表1065!AA:AB)</f>
        <v>15</v>
      </c>
      <c r="L6275" s="116" t="str">
        <v>3个月以上</v>
      </c>
      <c r="M6275" s="117" t="s">
        <v>35</v>
      </c>
      <c r="N6275" s="113">
        <v>1</v>
      </c>
      <c r="O6275" s="118" t="str">
        <f>_xlfn.XLOOKUP(P6275,匹配表1065!U:U,匹配表1065!T:T)</f>
        <v>HO00000965</v>
      </c>
      <c r="P6275" s="113" t="s">
        <v>31</v>
      </c>
      <c r="Q6275" s="113" t="s">
        <v>485</v>
      </c>
      <c r="R6275" s="89" t="str">
        <f>_xlfn.XLOOKUP(Q6275,匹配表1065!L:L,匹配表1065!O:O)</f>
        <v>A</v>
      </c>
      <c r="S6275" s="93" t="str">
        <f>IFERROR(_xlfn.XLOOKUP(Q6275,匹配表1065!AI:AI,匹配表1065!AJ:AJ),"绿标")</f>
        <v>绿标</v>
      </c>
      <c r="T6275" s="93" t="str" cm="1">
        <f t="array" ref="T6275:U6275">_xlfn.XLOOKUP(Q6275,匹配表1065!L:L,匹配表1065!M:N)</f>
        <v>头痛</v>
      </c>
      <c r="U6275" s="94" t="str">
        <v>神经内科</v>
      </c>
      <c r="V6275" s="95" t="s">
        <v>58</v>
      </c>
      <c r="W6275" s="93">
        <f>_xlfn.XLOOKUP(M6275,匹配表1065!D:D,匹配表1065!F:F)*N6275</f>
        <v>4</v>
      </c>
    </row>
    <row r="6276" customHeight="1" spans="1:23">
      <c r="A6276" s="113" t="s">
        <v>877</v>
      </c>
      <c r="B6276" s="114">
        <v>46233</v>
      </c>
      <c r="C6276" s="91" t="str">
        <f t="shared" si="198"/>
        <v>7月第5周</v>
      </c>
      <c r="D6276" s="94" t="s">
        <v>943</v>
      </c>
      <c r="E6276" s="89" t="str">
        <f t="shared" si="199"/>
        <v>7月第5周--周4</v>
      </c>
      <c r="F6276" s="115" t="s">
        <v>27</v>
      </c>
      <c r="G6276" s="113" t="s">
        <v>28</v>
      </c>
      <c r="H6276" s="92" t="str">
        <f>_xlfn.XLOOKUP(O6276,匹配表1065!T:T,匹配表1065!W:W)</f>
        <v>南京市</v>
      </c>
      <c r="I6276" s="116" t="str">
        <f>_xlfn.XLOOKUP(O6276,匹配表1065!T:T,匹配表1065!X:X)</f>
        <v>PME2004</v>
      </c>
      <c r="J6276" s="113" t="s">
        <v>889</v>
      </c>
      <c r="K6276" s="89" t="e" cm="1">
        <f ca="1" t="array" ref="K6276">_xlfn.XLOOKUP(J6276,匹配表1065!Y:Y,匹配表1065!AA:AB)</f>
        <v>#N/A</v>
      </c>
      <c r="L6276" s="116"/>
      <c r="M6276" s="117" t="s">
        <v>35</v>
      </c>
      <c r="N6276" s="113">
        <v>1</v>
      </c>
      <c r="O6276" s="118" t="str">
        <f>_xlfn.XLOOKUP(P6276,匹配表1065!U:U,匹配表1065!T:T)</f>
        <v>HO00000972</v>
      </c>
      <c r="P6276" s="113" t="s">
        <v>36</v>
      </c>
      <c r="Q6276" s="113" t="s">
        <v>37</v>
      </c>
      <c r="R6276" s="89" t="str">
        <f>_xlfn.XLOOKUP(Q6276,匹配表1065!L:L,匹配表1065!O:O)</f>
        <v>A</v>
      </c>
      <c r="S6276" s="93" t="str">
        <f>IFERROR(_xlfn.XLOOKUP(Q6276,匹配表1065!AI:AI,匹配表1065!AJ:AJ),"绿标")</f>
        <v>绿标</v>
      </c>
      <c r="T6276" s="93" t="str" cm="1">
        <f t="array" ref="T6276:U6276">_xlfn.XLOOKUP(Q6276,匹配表1065!L:L,匹配表1065!M:N)</f>
        <v>头痛</v>
      </c>
      <c r="U6276" s="94" t="str">
        <v>神经内科</v>
      </c>
      <c r="V6276" s="95" t="s">
        <v>58</v>
      </c>
      <c r="W6276" s="93">
        <f>_xlfn.XLOOKUP(M6276,匹配表1065!D:D,匹配表1065!F:F)*N6276</f>
        <v>4</v>
      </c>
    </row>
    <row r="6277" customHeight="1" spans="1:23">
      <c r="A6277" s="113" t="s">
        <v>877</v>
      </c>
      <c r="B6277" s="114">
        <v>46233</v>
      </c>
      <c r="C6277" s="91" t="str">
        <f t="shared" si="198"/>
        <v>7月第5周</v>
      </c>
      <c r="D6277" s="94" t="s">
        <v>943</v>
      </c>
      <c r="E6277" s="89" t="str">
        <f t="shared" si="199"/>
        <v>7月第5周--周4</v>
      </c>
      <c r="F6277" s="115" t="s">
        <v>27</v>
      </c>
      <c r="G6277" s="113" t="s">
        <v>28</v>
      </c>
      <c r="H6277" s="92" t="str">
        <f>_xlfn.XLOOKUP(O6277,匹配表1065!T:T,匹配表1065!W:W)</f>
        <v>南京市</v>
      </c>
      <c r="I6277" s="116" t="str">
        <f>_xlfn.XLOOKUP(O6277,匹配表1065!T:T,匹配表1065!X:X)</f>
        <v>PME2040</v>
      </c>
      <c r="J6277" s="113" t="s">
        <v>50</v>
      </c>
      <c r="K6277" s="89" t="e" cm="1">
        <f ca="1" t="array" ref="K6277">_xlfn.XLOOKUP(J6277,匹配表1065!Y:Y,匹配表1065!AA:AB)</f>
        <v>#N/A</v>
      </c>
      <c r="L6277" s="116"/>
      <c r="M6277" s="117" t="s">
        <v>55</v>
      </c>
      <c r="N6277" s="113">
        <v>1</v>
      </c>
      <c r="O6277" s="118" t="str">
        <f>_xlfn.XLOOKUP(P6277,匹配表1065!U:U,匹配表1065!T:T)</f>
        <v>HO00000966</v>
      </c>
      <c r="P6277" s="113" t="s">
        <v>51</v>
      </c>
      <c r="Q6277" s="113" t="s">
        <v>199</v>
      </c>
      <c r="R6277" s="89" t="str">
        <f>_xlfn.XLOOKUP(Q6277,匹配表1065!L:L,匹配表1065!O:O)</f>
        <v>A</v>
      </c>
      <c r="S6277" s="93" t="str">
        <f>IFERROR(_xlfn.XLOOKUP(Q6277,匹配表1065!AI:AI,匹配表1065!AJ:AJ),"绿标")</f>
        <v>绿标</v>
      </c>
      <c r="T6277" s="93" t="str" cm="1">
        <f t="array" ref="T6277:U6277">_xlfn.XLOOKUP(Q6277,匹配表1065!L:L,匹配表1065!M:N)</f>
        <v>头痛</v>
      </c>
      <c r="U6277" s="94" t="str">
        <v>神经内科</v>
      </c>
      <c r="V6277" s="95" t="s">
        <v>33</v>
      </c>
      <c r="W6277" s="93">
        <f>_xlfn.XLOOKUP(M6277,匹配表1065!D:D,匹配表1065!F:F)*N6277</f>
        <v>8</v>
      </c>
    </row>
    <row r="6278" customHeight="1" spans="1:23">
      <c r="A6278" s="113" t="s">
        <v>877</v>
      </c>
      <c r="B6278" s="114">
        <v>46233</v>
      </c>
      <c r="C6278" s="91" t="str">
        <f t="shared" si="198"/>
        <v>7月第5周</v>
      </c>
      <c r="D6278" s="94" t="s">
        <v>943</v>
      </c>
      <c r="E6278" s="89" t="str">
        <f t="shared" si="199"/>
        <v>7月第5周--周4</v>
      </c>
      <c r="F6278" s="115" t="s">
        <v>27</v>
      </c>
      <c r="G6278" s="113" t="s">
        <v>28</v>
      </c>
      <c r="H6278" s="92" t="str">
        <f>_xlfn.XLOOKUP(O6278,匹配表1065!T:T,匹配表1065!W:W)</f>
        <v>南京市</v>
      </c>
      <c r="I6278" s="116" t="str">
        <f>_xlfn.XLOOKUP(O6278,匹配表1065!T:T,匹配表1065!X:X)</f>
        <v>PME2005</v>
      </c>
      <c r="J6278" s="113" t="s">
        <v>54</v>
      </c>
      <c r="K6278" s="89" cm="1">
        <f ca="1" t="array" ref="K6278:L6278">_xlfn.XLOOKUP(J6278,匹配表1065!Y:Y,匹配表1065!AA:AB)</f>
        <v>3</v>
      </c>
      <c r="L6278" s="116" t="str">
        <v>3个月以上</v>
      </c>
      <c r="M6278" s="117" t="s">
        <v>574</v>
      </c>
      <c r="N6278" s="113">
        <v>1</v>
      </c>
      <c r="O6278" s="118" t="str">
        <f>_xlfn.XLOOKUP(P6278,匹配表1065!U:U,匹配表1065!T:T)</f>
        <v>HO00000975</v>
      </c>
      <c r="P6278" s="113" t="s">
        <v>56</v>
      </c>
      <c r="Q6278" s="113" t="s">
        <v>205</v>
      </c>
      <c r="R6278" s="89" t="str">
        <f>_xlfn.XLOOKUP(Q6278,匹配表1065!L:L,匹配表1065!O:O)</f>
        <v>B</v>
      </c>
      <c r="S6278" s="93" t="str">
        <f>IFERROR(_xlfn.XLOOKUP(Q6278,匹配表1065!AI:AI,匹配表1065!AJ:AJ),"绿标")</f>
        <v>绿标</v>
      </c>
      <c r="T6278" s="93" t="str" cm="1">
        <f t="array" ref="T6278:U6278">_xlfn.XLOOKUP(Q6278,匹配表1065!L:L,匹配表1065!M:N)</f>
        <v>脑血管</v>
      </c>
      <c r="U6278" s="94" t="str">
        <v>神经内科</v>
      </c>
      <c r="V6278" s="95" t="s">
        <v>100</v>
      </c>
      <c r="W6278" s="93">
        <f>_xlfn.XLOOKUP(M6278,匹配表1065!D:D,匹配表1065!F:F)*N6278</f>
        <v>20</v>
      </c>
    </row>
    <row r="6279" customHeight="1" spans="1:23">
      <c r="A6279" s="113" t="s">
        <v>877</v>
      </c>
      <c r="B6279" s="114">
        <v>46233</v>
      </c>
      <c r="C6279" s="119" t="str">
        <f t="shared" si="198"/>
        <v>7月第5周</v>
      </c>
      <c r="D6279" s="94" t="s">
        <v>943</v>
      </c>
      <c r="E6279" s="89" t="str">
        <f t="shared" si="199"/>
        <v>7月第5周--周4</v>
      </c>
      <c r="F6279" s="115" t="s">
        <v>27</v>
      </c>
      <c r="G6279" s="113" t="s">
        <v>28</v>
      </c>
      <c r="H6279" s="92" t="str">
        <f>_xlfn.XLOOKUP(O6279,匹配表1065!T:T,匹配表1065!W:W)</f>
        <v>南京市</v>
      </c>
      <c r="I6279" s="116" t="str">
        <f>_xlfn.XLOOKUP(O6279,匹配表1065!T:T,匹配表1065!X:X)</f>
        <v>PME2005</v>
      </c>
      <c r="J6279" s="113" t="s">
        <v>54</v>
      </c>
      <c r="K6279" s="89" cm="1">
        <f ca="1" t="array" ref="K6279:L6279">_xlfn.XLOOKUP(J6279,匹配表1065!Y:Y,匹配表1065!AA:AB)</f>
        <v>3</v>
      </c>
      <c r="L6279" s="116" t="str">
        <v>3个月以上</v>
      </c>
      <c r="M6279" s="117" t="s">
        <v>35</v>
      </c>
      <c r="N6279" s="113">
        <v>1</v>
      </c>
      <c r="O6279" s="118" t="str">
        <f>_xlfn.XLOOKUP(P6279,匹配表1065!U:U,匹配表1065!T:T)</f>
        <v>HO00000975</v>
      </c>
      <c r="P6279" s="113" t="s">
        <v>56</v>
      </c>
      <c r="Q6279" s="113" t="s">
        <v>264</v>
      </c>
      <c r="R6279" s="89" t="str">
        <f>_xlfn.XLOOKUP(Q6279,匹配表1065!L:L,匹配表1065!O:O)</f>
        <v>A</v>
      </c>
      <c r="S6279" s="93" t="str">
        <f>IFERROR(_xlfn.XLOOKUP(Q6279,匹配表1065!AI:AI,匹配表1065!AJ:AJ),"绿标")</f>
        <v>红标</v>
      </c>
      <c r="T6279" s="93" t="str" cm="1">
        <f t="array" ref="T6279:U6279">_xlfn.XLOOKUP(Q6279,匹配表1065!L:L,匹配表1065!M:N)</f>
        <v>头痛</v>
      </c>
      <c r="U6279" s="94" t="str">
        <v>神经内科</v>
      </c>
      <c r="V6279" s="95" t="s">
        <v>58</v>
      </c>
      <c r="W6279" s="93">
        <f>_xlfn.XLOOKUP(M6279,匹配表1065!D:D,匹配表1065!F:F)*N6279</f>
        <v>4</v>
      </c>
    </row>
    <row r="6280" customHeight="1" spans="1:23">
      <c r="A6280" s="113" t="s">
        <v>877</v>
      </c>
      <c r="B6280" s="120">
        <v>46233</v>
      </c>
      <c r="C6280" s="121" t="str">
        <f t="shared" si="198"/>
        <v>7月第5周</v>
      </c>
      <c r="D6280" s="94" t="s">
        <v>943</v>
      </c>
      <c r="E6280" s="89" t="str">
        <f t="shared" si="199"/>
        <v>7月第5周--周4</v>
      </c>
      <c r="F6280" s="115" t="s">
        <v>27</v>
      </c>
      <c r="G6280" s="113" t="s">
        <v>28</v>
      </c>
      <c r="H6280" s="92" t="str">
        <f>_xlfn.XLOOKUP(O6280,匹配表1065!T:T,匹配表1065!W:W)</f>
        <v>扬州市</v>
      </c>
      <c r="I6280" s="116" t="str">
        <f>_xlfn.XLOOKUP(O6280,匹配表1065!T:T,匹配表1065!X:X)</f>
        <v>PME2012</v>
      </c>
      <c r="J6280" s="113" t="s">
        <v>60</v>
      </c>
      <c r="K6280" s="89" cm="1">
        <f ca="1" t="array" ref="K6280:L6280">_xlfn.XLOOKUP(J6280,匹配表1065!Y:Y,匹配表1065!AA:AB)</f>
        <v>13</v>
      </c>
      <c r="L6280" s="116" t="str">
        <v>3个月以上</v>
      </c>
      <c r="M6280" s="117" t="s">
        <v>30</v>
      </c>
      <c r="N6280" s="113">
        <v>1</v>
      </c>
      <c r="O6280" s="118" t="str">
        <f>_xlfn.XLOOKUP(P6280,匹配表1065!U:U,匹配表1065!T:T)</f>
        <v>HO00041526</v>
      </c>
      <c r="P6280" s="113" t="s">
        <v>407</v>
      </c>
      <c r="Q6280" s="113" t="s">
        <v>408</v>
      </c>
      <c r="R6280" s="89" t="str">
        <f>_xlfn.XLOOKUP(Q6280,匹配表1065!L:L,匹配表1065!O:O)</f>
        <v>C</v>
      </c>
      <c r="S6280" s="93" t="str">
        <f>IFERROR(_xlfn.XLOOKUP(Q6280,匹配表1065!AI:AI,匹配表1065!AJ:AJ),"绿标")</f>
        <v>红标</v>
      </c>
      <c r="T6280" s="93" t="str" cm="1">
        <f t="array" ref="T6280:U6280">_xlfn.XLOOKUP(Q6280,匹配表1065!L:L,匹配表1065!M:N)</f>
        <v>眩晕</v>
      </c>
      <c r="U6280" s="94" t="str">
        <v>神经内科</v>
      </c>
      <c r="V6280" s="95" t="s">
        <v>100</v>
      </c>
      <c r="W6280" s="93">
        <f>_xlfn.XLOOKUP(M6280,匹配表1065!D:D,匹配表1065!F:F)*N6280</f>
        <v>12</v>
      </c>
    </row>
    <row r="6281" customHeight="1" spans="1:23">
      <c r="A6281" s="94" t="s">
        <v>877</v>
      </c>
      <c r="B6281" s="106">
        <v>46234</v>
      </c>
      <c r="C6281" s="121" t="str">
        <f t="shared" si="198"/>
        <v>7月第5周</v>
      </c>
      <c r="D6281" s="94" t="s">
        <v>943</v>
      </c>
      <c r="E6281" s="89" t="str">
        <f t="shared" si="199"/>
        <v>7月第5周--周5</v>
      </c>
      <c r="F6281" s="115" t="s">
        <v>27</v>
      </c>
      <c r="G6281" s="95" t="s">
        <v>104</v>
      </c>
      <c r="H6281" s="92" t="str">
        <f>_xlfn.XLOOKUP(O6281,匹配表1065!T:T,匹配表1065!W:W)</f>
        <v>济南市</v>
      </c>
      <c r="I6281" s="116" t="str">
        <f>_xlfn.XLOOKUP(O6281,匹配表1065!T:T,匹配表1065!X:X)</f>
        <v>PME2044</v>
      </c>
      <c r="J6281" s="95" t="s">
        <v>105</v>
      </c>
      <c r="K6281" s="89" cm="1">
        <f ca="1" t="array" ref="K6281:L6281">_xlfn.XLOOKUP(J6281,匹配表1065!Y:Y,匹配表1065!AA:AB)</f>
        <v>8</v>
      </c>
      <c r="L6281" s="116" t="str">
        <v>3个月以上</v>
      </c>
      <c r="M6281" s="117" t="s">
        <v>30</v>
      </c>
      <c r="N6281" s="95">
        <v>1</v>
      </c>
      <c r="O6281" s="118" t="str">
        <f>_xlfn.XLOOKUP(P6281,匹配表1065!U:U,匹配表1065!T:T)</f>
        <v>HO00001401</v>
      </c>
      <c r="P6281" s="94" t="s">
        <v>106</v>
      </c>
      <c r="Q6281" s="95" t="s">
        <v>316</v>
      </c>
      <c r="R6281" s="89" t="str">
        <f>_xlfn.XLOOKUP(Q6281,匹配表1065!L:L,匹配表1065!O:O)</f>
        <v>B</v>
      </c>
      <c r="S6281" s="93" t="str">
        <f>IFERROR(_xlfn.XLOOKUP(Q6281,匹配表1065!AI:AI,匹配表1065!AJ:AJ),"绿标")</f>
        <v>绿标</v>
      </c>
      <c r="T6281" s="93" t="str" cm="1">
        <f t="array" ref="T6281:U6281">_xlfn.XLOOKUP(Q6281,匹配表1065!L:L,匹配表1065!M:N)</f>
        <v>脑血管</v>
      </c>
      <c r="U6281" s="94" t="str">
        <v>神经内科</v>
      </c>
      <c r="V6281" s="95" t="s">
        <v>67</v>
      </c>
      <c r="W6281" s="93">
        <f>_xlfn.XLOOKUP(M6281,匹配表1065!D:D,匹配表1065!F:F)*N6281</f>
        <v>12</v>
      </c>
    </row>
    <row r="6282" customHeight="1" spans="1:23">
      <c r="A6282" s="94" t="s">
        <v>877</v>
      </c>
      <c r="B6282" s="106">
        <v>46234</v>
      </c>
      <c r="C6282" s="121" t="str">
        <f t="shared" si="198"/>
        <v>7月第5周</v>
      </c>
      <c r="D6282" s="94" t="s">
        <v>943</v>
      </c>
      <c r="E6282" s="89" t="str">
        <f t="shared" si="199"/>
        <v>7月第5周--周5</v>
      </c>
      <c r="F6282" s="115" t="s">
        <v>27</v>
      </c>
      <c r="G6282" s="95" t="s">
        <v>104</v>
      </c>
      <c r="H6282" s="92" t="str">
        <f>_xlfn.XLOOKUP(O6282,匹配表1065!T:T,匹配表1065!W:W)</f>
        <v>济南市</v>
      </c>
      <c r="I6282" s="116" t="str">
        <f>_xlfn.XLOOKUP(O6282,匹配表1065!T:T,匹配表1065!X:X)</f>
        <v>PME2025</v>
      </c>
      <c r="J6282" s="95" t="s">
        <v>111</v>
      </c>
      <c r="K6282" s="89" cm="1">
        <f ca="1" t="array" ref="K6282:L6282">_xlfn.XLOOKUP(J6282,匹配表1065!Y:Y,匹配表1065!AA:AB)</f>
        <v>30</v>
      </c>
      <c r="L6282" s="116" t="str">
        <v>3个月以上</v>
      </c>
      <c r="M6282" s="117" t="s">
        <v>30</v>
      </c>
      <c r="N6282" s="95">
        <v>1</v>
      </c>
      <c r="O6282" s="118" t="str">
        <f>_xlfn.XLOOKUP(P6282,匹配表1065!U:U,匹配表1065!T:T)</f>
        <v>HO00001400</v>
      </c>
      <c r="P6282" s="94" t="s">
        <v>112</v>
      </c>
      <c r="Q6282" s="95" t="s">
        <v>113</v>
      </c>
      <c r="R6282" s="89" t="str">
        <f>_xlfn.XLOOKUP(Q6282,匹配表1065!L:L,匹配表1065!O:O)</f>
        <v>B</v>
      </c>
      <c r="S6282" s="93" t="str">
        <f>IFERROR(_xlfn.XLOOKUP(Q6282,匹配表1065!AI:AI,匹配表1065!AJ:AJ),"绿标")</f>
        <v>红标</v>
      </c>
      <c r="T6282" s="93" t="str" cm="1">
        <f t="array" ref="T6282:U6282">_xlfn.XLOOKUP(Q6282,匹配表1065!L:L,匹配表1065!M:N)</f>
        <v>抑郁焦虑</v>
      </c>
      <c r="U6282" s="94" t="str">
        <v>神经内科</v>
      </c>
      <c r="V6282" s="95" t="s">
        <v>42</v>
      </c>
      <c r="W6282" s="93">
        <f>_xlfn.XLOOKUP(M6282,匹配表1065!D:D,匹配表1065!F:F)*N6282</f>
        <v>12</v>
      </c>
    </row>
    <row r="6283" customHeight="1" spans="1:23">
      <c r="A6283" s="94" t="s">
        <v>877</v>
      </c>
      <c r="B6283" s="106">
        <v>46234</v>
      </c>
      <c r="C6283" s="121" t="str">
        <f t="shared" si="198"/>
        <v>7月第5周</v>
      </c>
      <c r="D6283" s="94" t="s">
        <v>943</v>
      </c>
      <c r="E6283" s="89" t="str">
        <f t="shared" si="199"/>
        <v>7月第5周--周5</v>
      </c>
      <c r="F6283" s="115" t="s">
        <v>27</v>
      </c>
      <c r="G6283" s="95" t="s">
        <v>104</v>
      </c>
      <c r="H6283" s="92" t="str">
        <f>_xlfn.XLOOKUP(O6283,匹配表1065!T:T,匹配表1065!W:W)</f>
        <v>济南市</v>
      </c>
      <c r="I6283" s="116" t="str">
        <f>_xlfn.XLOOKUP(O6283,匹配表1065!T:T,匹配表1065!X:X)</f>
        <v>PME2025</v>
      </c>
      <c r="J6283" s="95" t="s">
        <v>111</v>
      </c>
      <c r="K6283" s="89" cm="1">
        <f ca="1" t="array" ref="K6283:L6283">_xlfn.XLOOKUP(J6283,匹配表1065!Y:Y,匹配表1065!AA:AB)</f>
        <v>30</v>
      </c>
      <c r="L6283" s="116" t="str">
        <v>3个月以上</v>
      </c>
      <c r="M6283" s="117" t="s">
        <v>30</v>
      </c>
      <c r="N6283" s="95">
        <v>1</v>
      </c>
      <c r="O6283" s="118" t="str">
        <f>_xlfn.XLOOKUP(P6283,匹配表1065!U:U,匹配表1065!T:T)</f>
        <v>HO00001400</v>
      </c>
      <c r="P6283" s="94" t="s">
        <v>112</v>
      </c>
      <c r="Q6283" s="95" t="s">
        <v>309</v>
      </c>
      <c r="R6283" s="89" t="str">
        <f>_xlfn.XLOOKUP(Q6283,匹配表1065!L:L,匹配表1065!O:O)</f>
        <v>A</v>
      </c>
      <c r="S6283" s="93" t="str">
        <f>IFERROR(_xlfn.XLOOKUP(Q6283,匹配表1065!AI:AI,匹配表1065!AJ:AJ),"绿标")</f>
        <v>红标</v>
      </c>
      <c r="T6283" s="93" t="str" cm="1">
        <f t="array" ref="T6283:U6283">_xlfn.XLOOKUP(Q6283,匹配表1065!L:L,匹配表1065!M:N)</f>
        <v>头痛</v>
      </c>
      <c r="U6283" s="94" t="str">
        <v>神经内科</v>
      </c>
      <c r="V6283" s="95" t="s">
        <v>42</v>
      </c>
      <c r="W6283" s="93">
        <f>_xlfn.XLOOKUP(M6283,匹配表1065!D:D,匹配表1065!F:F)*N6283</f>
        <v>12</v>
      </c>
    </row>
    <row r="6284" customHeight="1" spans="1:23">
      <c r="A6284" s="94" t="s">
        <v>877</v>
      </c>
      <c r="B6284" s="106">
        <v>46234</v>
      </c>
      <c r="C6284" s="121" t="str">
        <f t="shared" si="198"/>
        <v>7月第5周</v>
      </c>
      <c r="D6284" s="94" t="s">
        <v>943</v>
      </c>
      <c r="E6284" s="89" t="str">
        <f t="shared" si="199"/>
        <v>7月第5周--周5</v>
      </c>
      <c r="F6284" s="115" t="s">
        <v>27</v>
      </c>
      <c r="G6284" s="95" t="s">
        <v>104</v>
      </c>
      <c r="H6284" s="92" t="str">
        <f>_xlfn.XLOOKUP(O6284,匹配表1065!T:T,匹配表1065!W:W)</f>
        <v>济南市</v>
      </c>
      <c r="I6284" s="116" t="str">
        <f>_xlfn.XLOOKUP(O6284,匹配表1065!T:T,匹配表1065!X:X)</f>
        <v>PME2025</v>
      </c>
      <c r="J6284" s="95" t="s">
        <v>111</v>
      </c>
      <c r="K6284" s="89" cm="1">
        <f ca="1" t="array" ref="K6284:L6284">_xlfn.XLOOKUP(J6284,匹配表1065!Y:Y,匹配表1065!AA:AB)</f>
        <v>30</v>
      </c>
      <c r="L6284" s="116" t="str">
        <v>3个月以上</v>
      </c>
      <c r="M6284" s="117" t="s">
        <v>35</v>
      </c>
      <c r="N6284" s="95">
        <v>1</v>
      </c>
      <c r="O6284" s="118" t="str">
        <f>_xlfn.XLOOKUP(P6284,匹配表1065!U:U,匹配表1065!T:T)</f>
        <v>HO00001400</v>
      </c>
      <c r="P6284" s="94" t="s">
        <v>112</v>
      </c>
      <c r="Q6284" s="95" t="s">
        <v>434</v>
      </c>
      <c r="R6284" s="89" t="str">
        <f>_xlfn.XLOOKUP(Q6284,匹配表1065!L:L,匹配表1065!O:O)</f>
        <v>C</v>
      </c>
      <c r="S6284" s="93" t="str">
        <f>IFERROR(_xlfn.XLOOKUP(Q6284,匹配表1065!AI:AI,匹配表1065!AJ:AJ),"绿标")</f>
        <v>黑标</v>
      </c>
      <c r="T6284" s="93" t="str" cm="1">
        <f t="array" ref="T6284:U6284">_xlfn.XLOOKUP(Q6284,匹配表1065!L:L,匹配表1065!M:N)</f>
        <v>眩晕</v>
      </c>
      <c r="U6284" s="94" t="str">
        <v>耳鼻喉科</v>
      </c>
      <c r="V6284" s="95" t="s">
        <v>100</v>
      </c>
      <c r="W6284" s="93">
        <f>_xlfn.XLOOKUP(M6284,匹配表1065!D:D,匹配表1065!F:F)*N6284</f>
        <v>4</v>
      </c>
    </row>
    <row r="6285" customHeight="1" spans="1:23">
      <c r="A6285" s="94" t="s">
        <v>877</v>
      </c>
      <c r="B6285" s="106">
        <v>46234</v>
      </c>
      <c r="C6285" s="121" t="str">
        <f t="shared" si="198"/>
        <v>7月第5周</v>
      </c>
      <c r="D6285" s="94" t="s">
        <v>943</v>
      </c>
      <c r="E6285" s="89" t="str">
        <f t="shared" si="199"/>
        <v>7月第5周--周5</v>
      </c>
      <c r="F6285" s="115" t="s">
        <v>27</v>
      </c>
      <c r="G6285" s="95" t="s">
        <v>104</v>
      </c>
      <c r="H6285" s="92" t="str">
        <f>_xlfn.XLOOKUP(O6285,匹配表1065!T:T,匹配表1065!W:W)</f>
        <v>济南市</v>
      </c>
      <c r="I6285" s="116" t="str">
        <f>_xlfn.XLOOKUP(O6285,匹配表1065!T:T,匹配表1065!X:X)</f>
        <v>PME2025</v>
      </c>
      <c r="J6285" s="95" t="s">
        <v>111</v>
      </c>
      <c r="K6285" s="89" cm="1">
        <f ca="1" t="array" ref="K6285:L6285">_xlfn.XLOOKUP(J6285,匹配表1065!Y:Y,匹配表1065!AA:AB)</f>
        <v>30</v>
      </c>
      <c r="L6285" s="116" t="str">
        <v>3个月以上</v>
      </c>
      <c r="M6285" s="117" t="s">
        <v>35</v>
      </c>
      <c r="N6285" s="95">
        <v>1</v>
      </c>
      <c r="O6285" s="118" t="str">
        <f>_xlfn.XLOOKUP(P6285,匹配表1065!U:U,匹配表1065!T:T)</f>
        <v>HO00001400</v>
      </c>
      <c r="P6285" s="94" t="s">
        <v>112</v>
      </c>
      <c r="Q6285" s="95" t="s">
        <v>308</v>
      </c>
      <c r="R6285" s="89" t="str">
        <f>_xlfn.XLOOKUP(Q6285,匹配表1065!L:L,匹配表1065!O:O)</f>
        <v>B</v>
      </c>
      <c r="S6285" s="93" t="str">
        <f>IFERROR(_xlfn.XLOOKUP(Q6285,匹配表1065!AI:AI,匹配表1065!AJ:AJ),"绿标")</f>
        <v>红标</v>
      </c>
      <c r="T6285" s="93" t="str" cm="1">
        <f t="array" ref="T6285:U6285">_xlfn.XLOOKUP(Q6285,匹配表1065!L:L,匹配表1065!M:N)</f>
        <v>脑血管</v>
      </c>
      <c r="U6285" s="94" t="str">
        <v>神经内科</v>
      </c>
      <c r="V6285" s="95" t="s">
        <v>100</v>
      </c>
      <c r="W6285" s="93">
        <f>_xlfn.XLOOKUP(M6285,匹配表1065!D:D,匹配表1065!F:F)*N6285</f>
        <v>4</v>
      </c>
    </row>
    <row r="6286" customHeight="1" spans="1:23">
      <c r="A6286" s="94" t="s">
        <v>877</v>
      </c>
      <c r="B6286" s="106">
        <v>46234</v>
      </c>
      <c r="C6286" s="121" t="str">
        <f t="shared" si="198"/>
        <v>7月第5周</v>
      </c>
      <c r="D6286" s="94" t="s">
        <v>943</v>
      </c>
      <c r="E6286" s="89" t="str">
        <f t="shared" si="199"/>
        <v>7月第5周--周5</v>
      </c>
      <c r="F6286" s="115" t="s">
        <v>27</v>
      </c>
      <c r="G6286" s="95" t="s">
        <v>104</v>
      </c>
      <c r="H6286" s="92" t="str">
        <f>_xlfn.XLOOKUP(O6286,匹配表1065!T:T,匹配表1065!W:W)</f>
        <v>聊城市</v>
      </c>
      <c r="I6286" s="116" t="str">
        <f>_xlfn.XLOOKUP(O6286,匹配表1065!T:T,匹配表1065!X:X)</f>
        <v>PME2046</v>
      </c>
      <c r="J6286" s="95" t="s">
        <v>108</v>
      </c>
      <c r="K6286" s="89" cm="1">
        <f ca="1" t="array" ref="K6286:L6286">_xlfn.XLOOKUP(J6286,匹配表1065!Y:Y,匹配表1065!AA:AB)</f>
        <v>8</v>
      </c>
      <c r="L6286" s="116" t="str">
        <v>3个月以上</v>
      </c>
      <c r="M6286" s="117" t="s">
        <v>30</v>
      </c>
      <c r="N6286" s="95">
        <v>1</v>
      </c>
      <c r="O6286" s="118" t="str">
        <f>_xlfn.XLOOKUP(P6286,匹配表1065!U:U,匹配表1065!T:T)</f>
        <v>HO00001415</v>
      </c>
      <c r="P6286" s="94" t="s">
        <v>109</v>
      </c>
      <c r="Q6286" s="95" t="s">
        <v>317</v>
      </c>
      <c r="R6286" s="89" t="str">
        <f>_xlfn.XLOOKUP(Q6286,匹配表1065!L:L,匹配表1065!O:O)</f>
        <v>A</v>
      </c>
      <c r="S6286" s="93" t="str">
        <f>IFERROR(_xlfn.XLOOKUP(Q6286,匹配表1065!AI:AI,匹配表1065!AJ:AJ),"绿标")</f>
        <v>绿标</v>
      </c>
      <c r="T6286" s="93" t="str" cm="1">
        <f t="array" ref="T6286:U6286">_xlfn.XLOOKUP(Q6286,匹配表1065!L:L,匹配表1065!M:N)</f>
        <v>头痛</v>
      </c>
      <c r="U6286" s="94" t="str">
        <v>神经内科</v>
      </c>
      <c r="V6286" s="95" t="s">
        <v>42</v>
      </c>
      <c r="W6286" s="93">
        <f>_xlfn.XLOOKUP(M6286,匹配表1065!D:D,匹配表1065!F:F)*N6286</f>
        <v>12</v>
      </c>
    </row>
    <row r="6287" customHeight="1" spans="1:23">
      <c r="A6287" s="94" t="s">
        <v>877</v>
      </c>
      <c r="B6287" s="106">
        <v>46234</v>
      </c>
      <c r="C6287" s="121" t="str">
        <f t="shared" si="198"/>
        <v>7月第5周</v>
      </c>
      <c r="D6287" s="94" t="s">
        <v>943</v>
      </c>
      <c r="E6287" s="89" t="str">
        <f t="shared" si="199"/>
        <v>7月第5周--周5</v>
      </c>
      <c r="F6287" s="115" t="s">
        <v>27</v>
      </c>
      <c r="G6287" s="95" t="s">
        <v>104</v>
      </c>
      <c r="H6287" s="92" t="str">
        <f>_xlfn.XLOOKUP(O6287,匹配表1065!T:T,匹配表1065!W:W)</f>
        <v>济南市</v>
      </c>
      <c r="I6287" s="116" t="str">
        <f>_xlfn.XLOOKUP(O6287,匹配表1065!T:T,匹配表1065!X:X)</f>
        <v>PME2026</v>
      </c>
      <c r="J6287" s="95" t="s">
        <v>116</v>
      </c>
      <c r="K6287" s="89" cm="1">
        <f ca="1" t="array" ref="K6287:L6287">_xlfn.XLOOKUP(J6287,匹配表1065!Y:Y,匹配表1065!AA:AB)</f>
        <v>13</v>
      </c>
      <c r="L6287" s="116" t="str">
        <v>3个月以上</v>
      </c>
      <c r="M6287" s="117" t="s">
        <v>55</v>
      </c>
      <c r="N6287" s="95">
        <v>1</v>
      </c>
      <c r="O6287" s="118" t="str">
        <f>_xlfn.XLOOKUP(P6287,匹配表1065!U:U,匹配表1065!T:T)</f>
        <v>HO00001409</v>
      </c>
      <c r="P6287" s="94" t="s">
        <v>117</v>
      </c>
      <c r="Q6287" s="95" t="s">
        <v>554</v>
      </c>
      <c r="R6287" s="89" t="str">
        <f>_xlfn.XLOOKUP(Q6287,匹配表1065!L:L,匹配表1065!O:O)</f>
        <v>B</v>
      </c>
      <c r="S6287" s="93" t="str">
        <f>IFERROR(_xlfn.XLOOKUP(Q6287,匹配表1065!AI:AI,匹配表1065!AJ:AJ),"绿标")</f>
        <v>红标</v>
      </c>
      <c r="T6287" s="93" t="str" cm="1">
        <f t="array" ref="T6287:U6287">_xlfn.XLOOKUP(Q6287,匹配表1065!L:L,匹配表1065!M:N)</f>
        <v>脑血管</v>
      </c>
      <c r="U6287" s="94" t="str">
        <v>神经内科</v>
      </c>
      <c r="V6287" s="95" t="s">
        <v>42</v>
      </c>
      <c r="W6287" s="93">
        <f>_xlfn.XLOOKUP(M6287,匹配表1065!D:D,匹配表1065!F:F)*N6287</f>
        <v>8</v>
      </c>
    </row>
    <row r="6288" customHeight="1" spans="1:23">
      <c r="A6288" s="94" t="s">
        <v>877</v>
      </c>
      <c r="B6288" s="106">
        <v>46234</v>
      </c>
      <c r="C6288" s="121" t="str">
        <f t="shared" si="198"/>
        <v>7月第5周</v>
      </c>
      <c r="D6288" s="94" t="s">
        <v>943</v>
      </c>
      <c r="E6288" s="89" t="str">
        <f t="shared" si="199"/>
        <v>7月第5周--周5</v>
      </c>
      <c r="F6288" s="115" t="s">
        <v>27</v>
      </c>
      <c r="G6288" s="95" t="s">
        <v>104</v>
      </c>
      <c r="H6288" s="92" t="str">
        <f>_xlfn.XLOOKUP(O6288,匹配表1065!T:T,匹配表1065!W:W)</f>
        <v>济南市</v>
      </c>
      <c r="I6288" s="116" t="str">
        <f>_xlfn.XLOOKUP(O6288,匹配表1065!T:T,匹配表1065!X:X)</f>
        <v>PME2026</v>
      </c>
      <c r="J6288" s="95" t="s">
        <v>116</v>
      </c>
      <c r="K6288" s="89" cm="1">
        <f ca="1" t="array" ref="K6288:L6288">_xlfn.XLOOKUP(J6288,匹配表1065!Y:Y,匹配表1065!AA:AB)</f>
        <v>13</v>
      </c>
      <c r="L6288" s="116" t="str">
        <v>3个月以上</v>
      </c>
      <c r="M6288" s="117" t="s">
        <v>30</v>
      </c>
      <c r="N6288" s="95">
        <v>1</v>
      </c>
      <c r="O6288" s="118" t="str">
        <f>_xlfn.XLOOKUP(P6288,匹配表1065!U:U,匹配表1065!T:T)</f>
        <v>HO00001409</v>
      </c>
      <c r="P6288" s="94" t="s">
        <v>117</v>
      </c>
      <c r="Q6288" s="95" t="s">
        <v>118</v>
      </c>
      <c r="R6288" s="89" t="str">
        <f>_xlfn.XLOOKUP(Q6288,匹配表1065!L:L,匹配表1065!O:O)</f>
        <v>A</v>
      </c>
      <c r="S6288" s="93" t="str">
        <f>IFERROR(_xlfn.XLOOKUP(Q6288,匹配表1065!AI:AI,匹配表1065!AJ:AJ),"绿标")</f>
        <v>绿标</v>
      </c>
      <c r="T6288" s="93" t="str" cm="1">
        <f t="array" ref="T6288:U6288">_xlfn.XLOOKUP(Q6288,匹配表1065!L:L,匹配表1065!M:N)</f>
        <v>头痛</v>
      </c>
      <c r="U6288" s="94" t="str">
        <v>神经内科</v>
      </c>
      <c r="V6288" s="95" t="s">
        <v>67</v>
      </c>
      <c r="W6288" s="93">
        <f>_xlfn.XLOOKUP(M6288,匹配表1065!D:D,匹配表1065!F:F)*N6288</f>
        <v>12</v>
      </c>
    </row>
    <row r="6289" customHeight="1" spans="1:23">
      <c r="A6289" s="94" t="s">
        <v>877</v>
      </c>
      <c r="B6289" s="106">
        <v>46234</v>
      </c>
      <c r="C6289" s="121" t="str">
        <f t="shared" si="198"/>
        <v>7月第5周</v>
      </c>
      <c r="D6289" s="94" t="s">
        <v>943</v>
      </c>
      <c r="E6289" s="89" t="str">
        <f t="shared" si="199"/>
        <v>7月第5周--周5</v>
      </c>
      <c r="F6289" s="115" t="s">
        <v>27</v>
      </c>
      <c r="G6289" s="95" t="s">
        <v>104</v>
      </c>
      <c r="H6289" s="92" t="str">
        <f>_xlfn.XLOOKUP(O6289,匹配表1065!T:T,匹配表1065!W:W)</f>
        <v>济南市</v>
      </c>
      <c r="I6289" s="116" t="str">
        <f>_xlfn.XLOOKUP(O6289,匹配表1065!T:T,匹配表1065!X:X)</f>
        <v>PME2029</v>
      </c>
      <c r="J6289" s="95" t="s">
        <v>128</v>
      </c>
      <c r="K6289" s="89" cm="1">
        <f ca="1" t="array" ref="K6289:L6289">_xlfn.XLOOKUP(J6289,匹配表1065!Y:Y,匹配表1065!AA:AB)</f>
        <v>13</v>
      </c>
      <c r="L6289" s="116" t="str">
        <v>3个月以上</v>
      </c>
      <c r="M6289" s="117" t="s">
        <v>30</v>
      </c>
      <c r="N6289" s="95">
        <v>1</v>
      </c>
      <c r="O6289" s="118" t="str">
        <f>_xlfn.XLOOKUP(P6289,匹配表1065!U:U,匹配表1065!T:T)</f>
        <v>HO00001403</v>
      </c>
      <c r="P6289" s="94" t="s">
        <v>329</v>
      </c>
      <c r="Q6289" s="95" t="s">
        <v>330</v>
      </c>
      <c r="R6289" s="89" t="str">
        <f>_xlfn.XLOOKUP(Q6289,匹配表1065!L:L,匹配表1065!O:O)</f>
        <v>A</v>
      </c>
      <c r="S6289" s="93" t="str">
        <f>IFERROR(_xlfn.XLOOKUP(Q6289,匹配表1065!AI:AI,匹配表1065!AJ:AJ),"绿标")</f>
        <v>黑标</v>
      </c>
      <c r="T6289" s="93" t="str" cm="1">
        <f t="array" ref="T6289:U6289">_xlfn.XLOOKUP(Q6289,匹配表1065!L:L,匹配表1065!M:N)</f>
        <v>头痛</v>
      </c>
      <c r="U6289" s="94" t="str">
        <v>神经内科</v>
      </c>
      <c r="V6289" s="95" t="s">
        <v>33</v>
      </c>
      <c r="W6289" s="93">
        <f>_xlfn.XLOOKUP(M6289,匹配表1065!D:D,匹配表1065!F:F)*N6289</f>
        <v>12</v>
      </c>
    </row>
    <row r="6290" customHeight="1" spans="1:23">
      <c r="A6290" s="94" t="s">
        <v>877</v>
      </c>
      <c r="B6290" s="106">
        <v>46234</v>
      </c>
      <c r="C6290" s="121" t="str">
        <f t="shared" si="198"/>
        <v>7月第5周</v>
      </c>
      <c r="D6290" s="94" t="s">
        <v>943</v>
      </c>
      <c r="E6290" s="89" t="str">
        <f t="shared" si="199"/>
        <v>7月第5周--周5</v>
      </c>
      <c r="F6290" s="115" t="s">
        <v>27</v>
      </c>
      <c r="G6290" s="95" t="s">
        <v>104</v>
      </c>
      <c r="H6290" s="92" t="str">
        <f>_xlfn.XLOOKUP(O6290,匹配表1065!T:T,匹配表1065!W:W)</f>
        <v>济南市</v>
      </c>
      <c r="I6290" s="116" t="str">
        <f>_xlfn.XLOOKUP(O6290,匹配表1065!T:T,匹配表1065!X:X)</f>
        <v>PME2025</v>
      </c>
      <c r="J6290" s="95" t="s">
        <v>128</v>
      </c>
      <c r="K6290" s="89" cm="1">
        <f ca="1" t="array" ref="K6290:L6290">_xlfn.XLOOKUP(J6290,匹配表1065!Y:Y,匹配表1065!AA:AB)</f>
        <v>13</v>
      </c>
      <c r="L6290" s="116" t="str">
        <v>3个月以上</v>
      </c>
      <c r="M6290" s="117" t="s">
        <v>55</v>
      </c>
      <c r="N6290" s="95">
        <v>1</v>
      </c>
      <c r="O6290" s="118" t="str">
        <f>_xlfn.XLOOKUP(P6290,匹配表1065!U:U,匹配表1065!T:T)</f>
        <v>HO00001400</v>
      </c>
      <c r="P6290" s="94" t="s">
        <v>112</v>
      </c>
      <c r="Q6290" s="95" t="s">
        <v>319</v>
      </c>
      <c r="R6290" s="89" t="str">
        <f>_xlfn.XLOOKUP(Q6290,匹配表1065!L:L,匹配表1065!O:O)</f>
        <v>B</v>
      </c>
      <c r="S6290" s="93" t="str">
        <f>IFERROR(_xlfn.XLOOKUP(Q6290,匹配表1065!AI:AI,匹配表1065!AJ:AJ),"绿标")</f>
        <v>绿标</v>
      </c>
      <c r="T6290" s="93" t="str" cm="1">
        <f t="array" ref="T6290:U6290">_xlfn.XLOOKUP(Q6290,匹配表1065!L:L,匹配表1065!M:N)</f>
        <v>脑血管</v>
      </c>
      <c r="U6290" s="94" t="str">
        <v>神经内科</v>
      </c>
      <c r="V6290" s="95" t="s">
        <v>33</v>
      </c>
      <c r="W6290" s="93">
        <f>_xlfn.XLOOKUP(M6290,匹配表1065!D:D,匹配表1065!F:F)*N6290</f>
        <v>8</v>
      </c>
    </row>
    <row r="6291" customHeight="1" spans="1:23">
      <c r="A6291" s="94" t="s">
        <v>877</v>
      </c>
      <c r="B6291" s="106">
        <v>46234</v>
      </c>
      <c r="C6291" s="121" t="str">
        <f t="shared" si="198"/>
        <v>7月第5周</v>
      </c>
      <c r="D6291" s="94" t="s">
        <v>943</v>
      </c>
      <c r="E6291" s="89" t="str">
        <f t="shared" si="199"/>
        <v>7月第5周--周5</v>
      </c>
      <c r="F6291" s="115" t="s">
        <v>27</v>
      </c>
      <c r="G6291" s="95" t="s">
        <v>104</v>
      </c>
      <c r="H6291" s="92" t="str">
        <f>_xlfn.XLOOKUP(O6291,匹配表1065!T:T,匹配表1065!W:W)</f>
        <v>济南市</v>
      </c>
      <c r="I6291" s="116" t="str">
        <f>_xlfn.XLOOKUP(O6291,匹配表1065!T:T,匹配表1065!X:X)</f>
        <v>PME2029</v>
      </c>
      <c r="J6291" s="95" t="s">
        <v>128</v>
      </c>
      <c r="K6291" s="89" cm="1">
        <f ca="1" t="array" ref="K6291:L6291">_xlfn.XLOOKUP(J6291,匹配表1065!Y:Y,匹配表1065!AA:AB)</f>
        <v>13</v>
      </c>
      <c r="L6291" s="116" t="str">
        <v>3个月以上</v>
      </c>
      <c r="M6291" s="117" t="s">
        <v>55</v>
      </c>
      <c r="N6291" s="95">
        <v>1</v>
      </c>
      <c r="O6291" s="118" t="str">
        <f>_xlfn.XLOOKUP(P6291,匹配表1065!U:U,匹配表1065!T:T)</f>
        <v>HO00024281</v>
      </c>
      <c r="P6291" s="94" t="s">
        <v>129</v>
      </c>
      <c r="Q6291" s="95" t="s">
        <v>131</v>
      </c>
      <c r="R6291" s="89" t="str">
        <f>_xlfn.XLOOKUP(Q6291,匹配表1065!L:L,匹配表1065!O:O)</f>
        <v>B</v>
      </c>
      <c r="S6291" s="93" t="str">
        <f>IFERROR(_xlfn.XLOOKUP(Q6291,匹配表1065!AI:AI,匹配表1065!AJ:AJ),"绿标")</f>
        <v>红标</v>
      </c>
      <c r="T6291" s="93" t="str" cm="1">
        <f t="array" ref="T6291:U6291">_xlfn.XLOOKUP(Q6291,匹配表1065!L:L,匹配表1065!M:N)</f>
        <v>脑血管</v>
      </c>
      <c r="U6291" s="94" t="str">
        <v>神经内科</v>
      </c>
      <c r="V6291" s="95" t="s">
        <v>33</v>
      </c>
      <c r="W6291" s="93">
        <f>_xlfn.XLOOKUP(M6291,匹配表1065!D:D,匹配表1065!F:F)*N6291</f>
        <v>8</v>
      </c>
    </row>
    <row r="6292" customHeight="1" spans="1:23">
      <c r="A6292" s="94" t="s">
        <v>877</v>
      </c>
      <c r="B6292" s="106">
        <v>46234</v>
      </c>
      <c r="C6292" s="121" t="str">
        <f t="shared" si="198"/>
        <v>7月第5周</v>
      </c>
      <c r="D6292" s="94" t="s">
        <v>943</v>
      </c>
      <c r="E6292" s="89" t="str">
        <f t="shared" si="199"/>
        <v>7月第5周--周5</v>
      </c>
      <c r="F6292" s="115" t="s">
        <v>27</v>
      </c>
      <c r="G6292" s="92" t="s">
        <v>92</v>
      </c>
      <c r="H6292" s="92" t="str">
        <f>_xlfn.XLOOKUP(O6292,匹配表1065!T:T,匹配表1065!W:W)</f>
        <v>合肥市</v>
      </c>
      <c r="I6292" s="116" t="str">
        <f>_xlfn.XLOOKUP(O6292,匹配表1065!T:T,匹配表1065!X:X)</f>
        <v>PME2007</v>
      </c>
      <c r="J6292" s="95" t="s">
        <v>93</v>
      </c>
      <c r="K6292" s="89" cm="1">
        <f ca="1" t="array" ref="K6292:L6292">_xlfn.XLOOKUP(J6292,匹配表1065!Y:Y,匹配表1065!AA:AB)</f>
        <v>9</v>
      </c>
      <c r="L6292" s="116" t="str">
        <v>3个月以上</v>
      </c>
      <c r="M6292" s="117" t="s">
        <v>35</v>
      </c>
      <c r="N6292" s="95">
        <v>1</v>
      </c>
      <c r="O6292" s="118" t="str">
        <f>_xlfn.XLOOKUP(P6292,匹配表1065!U:U,匹配表1065!T:T)</f>
        <v>HO00000001</v>
      </c>
      <c r="P6292" s="94" t="s">
        <v>94</v>
      </c>
      <c r="Q6292" s="95" t="s">
        <v>284</v>
      </c>
      <c r="R6292" s="89" t="str">
        <f>_xlfn.XLOOKUP(Q6292,匹配表1065!L:L,匹配表1065!O:O)</f>
        <v>A</v>
      </c>
      <c r="S6292" s="93" t="str">
        <f>IFERROR(_xlfn.XLOOKUP(Q6292,匹配表1065!AI:AI,匹配表1065!AJ:AJ),"绿标")</f>
        <v>绿标</v>
      </c>
      <c r="T6292" s="93" t="str" cm="1">
        <f t="array" ref="T6292:U6292">_xlfn.XLOOKUP(Q6292,匹配表1065!L:L,匹配表1065!M:N)</f>
        <v>头痛</v>
      </c>
      <c r="U6292" s="94" t="str">
        <v>神经内科</v>
      </c>
      <c r="V6292" s="95" t="s">
        <v>33</v>
      </c>
      <c r="W6292" s="93">
        <f>_xlfn.XLOOKUP(M6292,匹配表1065!D:D,匹配表1065!F:F)*N6292</f>
        <v>4</v>
      </c>
    </row>
    <row r="6293" customHeight="1" spans="1:23">
      <c r="A6293" s="94" t="s">
        <v>877</v>
      </c>
      <c r="B6293" s="106">
        <v>46234</v>
      </c>
      <c r="C6293" s="121" t="str">
        <f t="shared" si="198"/>
        <v>7月第5周</v>
      </c>
      <c r="D6293" s="94" t="s">
        <v>943</v>
      </c>
      <c r="E6293" s="89" t="str">
        <f t="shared" si="199"/>
        <v>7月第5周--周5</v>
      </c>
      <c r="F6293" s="115" t="s">
        <v>27</v>
      </c>
      <c r="G6293" s="92" t="s">
        <v>92</v>
      </c>
      <c r="H6293" s="92" t="str">
        <f>_xlfn.XLOOKUP(O6293,匹配表1065!T:T,匹配表1065!W:W)</f>
        <v>芜湖市</v>
      </c>
      <c r="I6293" s="116" t="str">
        <f>_xlfn.XLOOKUP(O6293,匹配表1065!T:T,匹配表1065!X:X)</f>
        <v>PME2003</v>
      </c>
      <c r="J6293" s="95" t="s">
        <v>101</v>
      </c>
      <c r="K6293" s="89" cm="1">
        <f ca="1" t="array" ref="K6293:L6293">_xlfn.XLOOKUP(J6293,匹配表1065!Y:Y,匹配表1065!AA:AB)</f>
        <v>1</v>
      </c>
      <c r="L6293" s="116" t="str">
        <v>3个月以内</v>
      </c>
      <c r="M6293" s="117" t="s">
        <v>30</v>
      </c>
      <c r="N6293" s="95">
        <v>1</v>
      </c>
      <c r="O6293" s="118" t="str">
        <f>_xlfn.XLOOKUP(P6293,匹配表1065!U:U,匹配表1065!T:T)</f>
        <v>HO00000022</v>
      </c>
      <c r="P6293" s="94" t="s">
        <v>102</v>
      </c>
      <c r="Q6293" s="95" t="s">
        <v>103</v>
      </c>
      <c r="R6293" s="89" t="str">
        <f>_xlfn.XLOOKUP(Q6293,匹配表1065!L:L,匹配表1065!O:O)</f>
        <v>A</v>
      </c>
      <c r="S6293" s="93" t="str">
        <f>IFERROR(_xlfn.XLOOKUP(Q6293,匹配表1065!AI:AI,匹配表1065!AJ:AJ),"绿标")</f>
        <v>绿标</v>
      </c>
      <c r="T6293" s="93" t="str" cm="1">
        <f t="array" ref="T6293:U6293">_xlfn.XLOOKUP(Q6293,匹配表1065!L:L,匹配表1065!M:N)</f>
        <v>头痛</v>
      </c>
      <c r="U6293" s="94" t="str">
        <v>神经内科</v>
      </c>
      <c r="V6293" s="95" t="s">
        <v>933</v>
      </c>
      <c r="W6293" s="93">
        <f>_xlfn.XLOOKUP(M6293,匹配表1065!D:D,匹配表1065!F:F)*N6293</f>
        <v>12</v>
      </c>
    </row>
    <row r="6294" customHeight="1" spans="1:23">
      <c r="A6294" s="94" t="s">
        <v>877</v>
      </c>
      <c r="B6294" s="106">
        <v>46234</v>
      </c>
      <c r="C6294" s="121" t="str">
        <f t="shared" si="198"/>
        <v>7月第5周</v>
      </c>
      <c r="D6294" s="94" t="s">
        <v>943</v>
      </c>
      <c r="E6294" s="89" t="str">
        <f t="shared" si="199"/>
        <v>7月第5周--周5</v>
      </c>
      <c r="F6294" s="115" t="s">
        <v>27</v>
      </c>
      <c r="G6294" s="92" t="s">
        <v>92</v>
      </c>
      <c r="H6294" s="92" t="str">
        <f>_xlfn.XLOOKUP(O6294,匹配表1065!T:T,匹配表1065!W:W)</f>
        <v>合肥市</v>
      </c>
      <c r="I6294" s="116" t="str">
        <f>_xlfn.XLOOKUP(O6294,匹配表1065!T:T,匹配表1065!X:X)</f>
        <v>PME2047</v>
      </c>
      <c r="J6294" s="95" t="s">
        <v>97</v>
      </c>
      <c r="K6294" s="89" cm="1">
        <f ca="1" t="array" ref="K6294:L6294">_xlfn.XLOOKUP(J6294,匹配表1065!Y:Y,匹配表1065!AA:AB)</f>
        <v>2</v>
      </c>
      <c r="L6294" s="116" t="str">
        <v>3个月以内</v>
      </c>
      <c r="M6294" s="117" t="s">
        <v>35</v>
      </c>
      <c r="N6294" s="95">
        <v>1</v>
      </c>
      <c r="O6294" s="118" t="str">
        <f>_xlfn.XLOOKUP(P6294,匹配表1065!U:U,匹配表1065!T:T)</f>
        <v>HO00000005</v>
      </c>
      <c r="P6294" s="94" t="s">
        <v>98</v>
      </c>
      <c r="Q6294" s="95" t="s">
        <v>208</v>
      </c>
      <c r="R6294" s="89" t="str">
        <f>_xlfn.XLOOKUP(Q6294,匹配表1065!L:L,匹配表1065!O:O)</f>
        <v>A</v>
      </c>
      <c r="S6294" s="93" t="str">
        <f>IFERROR(_xlfn.XLOOKUP(Q6294,匹配表1065!AI:AI,匹配表1065!AJ:AJ),"绿标")</f>
        <v>黑标</v>
      </c>
      <c r="T6294" s="93" t="str" cm="1">
        <f t="array" ref="T6294:U6294">_xlfn.XLOOKUP(Q6294,匹配表1065!L:L,匹配表1065!M:N)</f>
        <v>头痛</v>
      </c>
      <c r="U6294" s="94" t="str">
        <v>神经内科</v>
      </c>
      <c r="V6294" s="95" t="s">
        <v>42</v>
      </c>
      <c r="W6294" s="93">
        <f>_xlfn.XLOOKUP(M6294,匹配表1065!D:D,匹配表1065!F:F)*N6294</f>
        <v>4</v>
      </c>
    </row>
    <row r="6295" customHeight="1" spans="1:23">
      <c r="A6295" s="94" t="s">
        <v>877</v>
      </c>
      <c r="B6295" s="106">
        <v>46234</v>
      </c>
      <c r="C6295" s="121" t="str">
        <f t="shared" si="198"/>
        <v>7月第5周</v>
      </c>
      <c r="D6295" s="94" t="s">
        <v>943</v>
      </c>
      <c r="E6295" s="89" t="str">
        <f t="shared" si="199"/>
        <v>7月第5周--周5</v>
      </c>
      <c r="F6295" s="115" t="s">
        <v>27</v>
      </c>
      <c r="G6295" s="92" t="s">
        <v>92</v>
      </c>
      <c r="H6295" s="92" t="str">
        <f>_xlfn.XLOOKUP(O6295,匹配表1065!T:T,匹配表1065!W:W)</f>
        <v>合肥市</v>
      </c>
      <c r="I6295" s="116" t="str">
        <f>_xlfn.XLOOKUP(O6295,匹配表1065!T:T,匹配表1065!X:X)</f>
        <v>PME2048</v>
      </c>
      <c r="J6295" s="95" t="s">
        <v>547</v>
      </c>
      <c r="K6295" s="89" cm="1">
        <f ca="1" t="array" ref="K6295:L6295">_xlfn.XLOOKUP(J6295,匹配表1065!Y:Y,匹配表1065!AA:AB)</f>
        <v>4</v>
      </c>
      <c r="L6295" s="116" t="str">
        <v>3个月以上</v>
      </c>
      <c r="M6295" s="117" t="s">
        <v>35</v>
      </c>
      <c r="N6295" s="95">
        <v>1</v>
      </c>
      <c r="O6295" s="118" t="str">
        <f>_xlfn.XLOOKUP(P6295,匹配表1065!U:U,匹配表1065!T:T)</f>
        <v>HO00002956</v>
      </c>
      <c r="P6295" s="94" t="s">
        <v>285</v>
      </c>
      <c r="Q6295" s="95" t="s">
        <v>548</v>
      </c>
      <c r="R6295" s="89" t="str">
        <f>_xlfn.XLOOKUP(Q6295,匹配表1065!L:L,匹配表1065!O:O)</f>
        <v>B</v>
      </c>
      <c r="S6295" s="93" t="str">
        <f>IFERROR(_xlfn.XLOOKUP(Q6295,匹配表1065!AI:AI,匹配表1065!AJ:AJ),"绿标")</f>
        <v>绿标</v>
      </c>
      <c r="T6295" s="93" t="str" cm="1">
        <f t="array" ref="T6295:U6295">_xlfn.XLOOKUP(Q6295,匹配表1065!L:L,匹配表1065!M:N)</f>
        <v>脑血管</v>
      </c>
      <c r="U6295" s="94" t="str">
        <v>神经内科</v>
      </c>
      <c r="V6295" s="95" t="s">
        <v>33</v>
      </c>
      <c r="W6295" s="93">
        <f>_xlfn.XLOOKUP(M6295,匹配表1065!D:D,匹配表1065!F:F)*N6295</f>
        <v>4</v>
      </c>
    </row>
    <row r="6296" customHeight="1" spans="1:23">
      <c r="A6296" s="94" t="s">
        <v>877</v>
      </c>
      <c r="B6296" s="106">
        <v>46234</v>
      </c>
      <c r="C6296" s="121" t="str">
        <f t="shared" si="198"/>
        <v>7月第5周</v>
      </c>
      <c r="D6296" s="94" t="s">
        <v>943</v>
      </c>
      <c r="E6296" s="89" t="str">
        <f t="shared" si="199"/>
        <v>7月第5周--周5</v>
      </c>
      <c r="F6296" s="115" t="s">
        <v>27</v>
      </c>
      <c r="G6296" s="95" t="s">
        <v>167</v>
      </c>
      <c r="H6296" s="92" t="str">
        <f>_xlfn.XLOOKUP(O6296,匹配表1065!T:T,匹配表1065!W:W)</f>
        <v>苏州市</v>
      </c>
      <c r="I6296" s="116" t="str">
        <f>_xlfn.XLOOKUP(O6296,匹配表1065!T:T,匹配表1065!X:X)</f>
        <v>PME2017</v>
      </c>
      <c r="J6296" s="95" t="s">
        <v>323</v>
      </c>
      <c r="K6296" s="89" cm="1">
        <f ca="1" t="array" ref="K6296:L6296">_xlfn.XLOOKUP(J6296,匹配表1065!Y:Y,匹配表1065!AA:AB)</f>
        <v>7</v>
      </c>
      <c r="L6296" s="116" t="str">
        <v>3个月以上</v>
      </c>
      <c r="M6296" s="117" t="s">
        <v>30</v>
      </c>
      <c r="N6296" s="95">
        <v>1</v>
      </c>
      <c r="O6296" s="118" t="str">
        <f>_xlfn.XLOOKUP(P6296,匹配表1065!U:U,匹配表1065!T:T)</f>
        <v>HO00001044</v>
      </c>
      <c r="P6296" s="94" t="s">
        <v>346</v>
      </c>
      <c r="Q6296" s="95" t="s">
        <v>347</v>
      </c>
      <c r="R6296" s="89" t="str">
        <f>_xlfn.XLOOKUP(Q6296,匹配表1065!L:L,匹配表1065!O:O)</f>
        <v>A</v>
      </c>
      <c r="S6296" s="93" t="str">
        <f>IFERROR(_xlfn.XLOOKUP(Q6296,匹配表1065!AI:AI,匹配表1065!AJ:AJ),"绿标")</f>
        <v>红标</v>
      </c>
      <c r="T6296" s="93" t="str" cm="1">
        <f t="array" ref="T6296:U6296">_xlfn.XLOOKUP(Q6296,匹配表1065!L:L,匹配表1065!M:N)</f>
        <v>头痛</v>
      </c>
      <c r="U6296" s="94" t="str">
        <v>神经内科</v>
      </c>
      <c r="V6296" s="95" t="s">
        <v>33</v>
      </c>
      <c r="W6296" s="93">
        <f>_xlfn.XLOOKUP(M6296,匹配表1065!D:D,匹配表1065!F:F)*N6296</f>
        <v>12</v>
      </c>
    </row>
    <row r="6297" customHeight="1" spans="1:23">
      <c r="A6297" s="94" t="s">
        <v>877</v>
      </c>
      <c r="B6297" s="106">
        <v>46234</v>
      </c>
      <c r="C6297" s="121" t="str">
        <f t="shared" si="198"/>
        <v>7月第5周</v>
      </c>
      <c r="D6297" s="94" t="s">
        <v>943</v>
      </c>
      <c r="E6297" s="89" t="str">
        <f t="shared" si="199"/>
        <v>7月第5周--周5</v>
      </c>
      <c r="F6297" s="115" t="s">
        <v>27</v>
      </c>
      <c r="G6297" s="95" t="s">
        <v>167</v>
      </c>
      <c r="H6297" s="92" t="str">
        <f>_xlfn.XLOOKUP(O6297,匹配表1065!T:T,匹配表1065!W:W)</f>
        <v>苏州市</v>
      </c>
      <c r="I6297" s="116" t="str">
        <f>_xlfn.XLOOKUP(O6297,匹配表1065!T:T,匹配表1065!X:X)</f>
        <v>PME2017</v>
      </c>
      <c r="J6297" s="95" t="s">
        <v>323</v>
      </c>
      <c r="K6297" s="89" cm="1">
        <f ca="1" t="array" ref="K6297:L6297">_xlfn.XLOOKUP(J6297,匹配表1065!Y:Y,匹配表1065!AA:AB)</f>
        <v>7</v>
      </c>
      <c r="L6297" s="116" t="str">
        <v>3个月以上</v>
      </c>
      <c r="M6297" s="117" t="s">
        <v>35</v>
      </c>
      <c r="N6297" s="95">
        <v>1</v>
      </c>
      <c r="O6297" s="118" t="str">
        <f>_xlfn.XLOOKUP(P6297,匹配表1065!U:U,匹配表1065!T:T)</f>
        <v>HO00001110</v>
      </c>
      <c r="P6297" s="94" t="s">
        <v>324</v>
      </c>
      <c r="Q6297" s="95" t="s">
        <v>325</v>
      </c>
      <c r="R6297" s="89" t="str">
        <f>_xlfn.XLOOKUP(Q6297,匹配表1065!L:L,匹配表1065!O:O)</f>
        <v>B</v>
      </c>
      <c r="S6297" s="93" t="str">
        <f>IFERROR(_xlfn.XLOOKUP(Q6297,匹配表1065!AI:AI,匹配表1065!AJ:AJ),"绿标")</f>
        <v>黑标</v>
      </c>
      <c r="T6297" s="93" t="str" cm="1">
        <f t="array" ref="T6297:U6297">_xlfn.XLOOKUP(Q6297,匹配表1065!L:L,匹配表1065!M:N)</f>
        <v>脑血管</v>
      </c>
      <c r="U6297" s="94" t="str">
        <v>神经内科</v>
      </c>
      <c r="V6297" s="95" t="s">
        <v>33</v>
      </c>
      <c r="W6297" s="93">
        <f>_xlfn.XLOOKUP(M6297,匹配表1065!D:D,匹配表1065!F:F)*N6297</f>
        <v>4</v>
      </c>
    </row>
    <row r="6298" customHeight="1" spans="1:23">
      <c r="A6298" s="94" t="s">
        <v>877</v>
      </c>
      <c r="B6298" s="106">
        <v>46234</v>
      </c>
      <c r="C6298" s="121" t="str">
        <f t="shared" si="198"/>
        <v>7月第5周</v>
      </c>
      <c r="D6298" s="94" t="s">
        <v>943</v>
      </c>
      <c r="E6298" s="89" t="str">
        <f t="shared" si="199"/>
        <v>7月第5周--周5</v>
      </c>
      <c r="F6298" s="115" t="s">
        <v>27</v>
      </c>
      <c r="G6298" s="95" t="s">
        <v>167</v>
      </c>
      <c r="H6298" s="92" t="str">
        <f>_xlfn.XLOOKUP(O6298,匹配表1065!T:T,匹配表1065!W:W)</f>
        <v>苏州市</v>
      </c>
      <c r="I6298" s="116" t="str">
        <f>_xlfn.XLOOKUP(O6298,匹配表1065!T:T,匹配表1065!X:X)</f>
        <v>PME2016</v>
      </c>
      <c r="J6298" s="95" t="s">
        <v>173</v>
      </c>
      <c r="K6298" s="89" cm="1">
        <f ca="1" t="array" ref="K6298:L6298">_xlfn.XLOOKUP(J6298,匹配表1065!Y:Y,匹配表1065!AA:AB)</f>
        <v>1</v>
      </c>
      <c r="L6298" s="116" t="str">
        <v>3个月以内</v>
      </c>
      <c r="M6298" s="117" t="s">
        <v>30</v>
      </c>
      <c r="N6298" s="95">
        <v>1</v>
      </c>
      <c r="O6298" s="118" t="str">
        <f>_xlfn.XLOOKUP(P6298,匹配表1065!U:U,匹配表1065!T:T)</f>
        <v>HO00001043</v>
      </c>
      <c r="P6298" s="94" t="s">
        <v>221</v>
      </c>
      <c r="Q6298" s="95" t="s">
        <v>291</v>
      </c>
      <c r="R6298" s="89" t="str">
        <f>_xlfn.XLOOKUP(Q6298,匹配表1065!L:L,匹配表1065!O:O)</f>
        <v>A</v>
      </c>
      <c r="S6298" s="93" t="str">
        <f>IFERROR(_xlfn.XLOOKUP(Q6298,匹配表1065!AI:AI,匹配表1065!AJ:AJ),"绿标")</f>
        <v>红标</v>
      </c>
      <c r="T6298" s="93" t="str" cm="1">
        <f t="array" ref="T6298:U6298">_xlfn.XLOOKUP(Q6298,匹配表1065!L:L,匹配表1065!M:N)</f>
        <v>头痛</v>
      </c>
      <c r="U6298" s="94" t="str">
        <v>神经内科</v>
      </c>
      <c r="V6298" s="95" t="s">
        <v>100</v>
      </c>
      <c r="W6298" s="93">
        <f>_xlfn.XLOOKUP(M6298,匹配表1065!D:D,匹配表1065!F:F)*N6298</f>
        <v>12</v>
      </c>
    </row>
    <row r="6299" customHeight="1" spans="1:23">
      <c r="A6299" s="94" t="s">
        <v>877</v>
      </c>
      <c r="B6299" s="106">
        <v>46234</v>
      </c>
      <c r="C6299" s="121" t="str">
        <f t="shared" si="198"/>
        <v>7月第5周</v>
      </c>
      <c r="D6299" s="94" t="s">
        <v>943</v>
      </c>
      <c r="E6299" s="89" t="str">
        <f t="shared" si="199"/>
        <v>7月第5周--周5</v>
      </c>
      <c r="F6299" s="115" t="s">
        <v>27</v>
      </c>
      <c r="G6299" s="95" t="s">
        <v>167</v>
      </c>
      <c r="H6299" s="92" t="str">
        <f>_xlfn.XLOOKUP(O6299,匹配表1065!T:T,匹配表1065!W:W)</f>
        <v>苏州市</v>
      </c>
      <c r="I6299" s="116" t="str">
        <f>_xlfn.XLOOKUP(O6299,匹配表1065!T:T,匹配表1065!X:X)</f>
        <v>PME2016</v>
      </c>
      <c r="J6299" s="95" t="s">
        <v>173</v>
      </c>
      <c r="K6299" s="89" cm="1">
        <f ca="1" t="array" ref="K6299:L6299">_xlfn.XLOOKUP(J6299,匹配表1065!Y:Y,匹配表1065!AA:AB)</f>
        <v>1</v>
      </c>
      <c r="L6299" s="116" t="str">
        <v>3个月以内</v>
      </c>
      <c r="M6299" s="117" t="s">
        <v>30</v>
      </c>
      <c r="N6299" s="95">
        <v>1</v>
      </c>
      <c r="O6299" s="118" t="str">
        <f>_xlfn.XLOOKUP(P6299,匹配表1065!U:U,匹配表1065!T:T)</f>
        <v>HO00099680</v>
      </c>
      <c r="P6299" s="94" t="s">
        <v>174</v>
      </c>
      <c r="Q6299" s="95" t="s">
        <v>175</v>
      </c>
      <c r="R6299" s="89" t="str">
        <f>_xlfn.XLOOKUP(Q6299,匹配表1065!L:L,匹配表1065!O:O)</f>
        <v>A</v>
      </c>
      <c r="S6299" s="93" t="str">
        <f>IFERROR(_xlfn.XLOOKUP(Q6299,匹配表1065!AI:AI,匹配表1065!AJ:AJ),"绿标")</f>
        <v>红标</v>
      </c>
      <c r="T6299" s="93" t="str" cm="1">
        <f t="array" ref="T6299:U6299">_xlfn.XLOOKUP(Q6299,匹配表1065!L:L,匹配表1065!M:N)</f>
        <v>头痛</v>
      </c>
      <c r="U6299" s="94" t="str">
        <v>神经内科</v>
      </c>
      <c r="V6299" s="95" t="s">
        <v>100</v>
      </c>
      <c r="W6299" s="93">
        <f>_xlfn.XLOOKUP(M6299,匹配表1065!D:D,匹配表1065!F:F)*N6299</f>
        <v>12</v>
      </c>
    </row>
    <row r="6300" customHeight="1" spans="1:23">
      <c r="A6300" s="94" t="s">
        <v>877</v>
      </c>
      <c r="B6300" s="106">
        <v>46234</v>
      </c>
      <c r="C6300" s="121" t="str">
        <f t="shared" si="198"/>
        <v>7月第5周</v>
      </c>
      <c r="D6300" s="94" t="s">
        <v>943</v>
      </c>
      <c r="E6300" s="89" t="str">
        <f t="shared" si="199"/>
        <v>7月第5周--周5</v>
      </c>
      <c r="F6300" s="115" t="s">
        <v>27</v>
      </c>
      <c r="G6300" s="95" t="s">
        <v>167</v>
      </c>
      <c r="H6300" s="92" t="str">
        <f>_xlfn.XLOOKUP(O6300,匹配表1065!T:T,匹配表1065!W:W)</f>
        <v>苏州市</v>
      </c>
      <c r="I6300" s="116" t="str">
        <f>_xlfn.XLOOKUP(O6300,匹配表1065!T:T,匹配表1065!X:X)</f>
        <v>PME2016</v>
      </c>
      <c r="J6300" s="95" t="s">
        <v>173</v>
      </c>
      <c r="K6300" s="89" cm="1">
        <f ca="1" t="array" ref="K6300:L6300">_xlfn.XLOOKUP(J6300,匹配表1065!Y:Y,匹配表1065!AA:AB)</f>
        <v>1</v>
      </c>
      <c r="L6300" s="116" t="str">
        <v>3个月以内</v>
      </c>
      <c r="M6300" s="117" t="s">
        <v>30</v>
      </c>
      <c r="N6300" s="95">
        <v>1</v>
      </c>
      <c r="O6300" s="118" t="str">
        <f>_xlfn.XLOOKUP(P6300,匹配表1065!U:U,匹配表1065!T:T)</f>
        <v>HO00001048</v>
      </c>
      <c r="P6300" s="94" t="s">
        <v>176</v>
      </c>
      <c r="Q6300" s="95" t="s">
        <v>292</v>
      </c>
      <c r="R6300" s="89" t="str">
        <f>_xlfn.XLOOKUP(Q6300,匹配表1065!L:L,匹配表1065!O:O)</f>
        <v>A</v>
      </c>
      <c r="S6300" s="93" t="str">
        <f>IFERROR(_xlfn.XLOOKUP(Q6300,匹配表1065!AI:AI,匹配表1065!AJ:AJ),"绿标")</f>
        <v>红标</v>
      </c>
      <c r="T6300" s="93" t="str" cm="1">
        <f t="array" ref="T6300:U6300">_xlfn.XLOOKUP(Q6300,匹配表1065!L:L,匹配表1065!M:N)</f>
        <v>头痛</v>
      </c>
      <c r="U6300" s="94" t="str">
        <v>神经内科</v>
      </c>
      <c r="V6300" s="95" t="s">
        <v>100</v>
      </c>
      <c r="W6300" s="93">
        <f>_xlfn.XLOOKUP(M6300,匹配表1065!D:D,匹配表1065!F:F)*N6300</f>
        <v>12</v>
      </c>
    </row>
    <row r="6301" customHeight="1" spans="1:23">
      <c r="A6301" s="94" t="s">
        <v>877</v>
      </c>
      <c r="B6301" s="106">
        <v>46234</v>
      </c>
      <c r="C6301" s="121" t="str">
        <f t="shared" si="198"/>
        <v>7月第5周</v>
      </c>
      <c r="D6301" s="94" t="s">
        <v>943</v>
      </c>
      <c r="E6301" s="89" t="str">
        <f t="shared" si="199"/>
        <v>7月第5周--周5</v>
      </c>
      <c r="F6301" s="115" t="s">
        <v>27</v>
      </c>
      <c r="G6301" s="95" t="s">
        <v>167</v>
      </c>
      <c r="H6301" s="92" t="str">
        <f>_xlfn.XLOOKUP(O6301,匹配表1065!T:T,匹配表1065!W:W)</f>
        <v>苏州市</v>
      </c>
      <c r="I6301" s="116" t="str">
        <f>_xlfn.XLOOKUP(O6301,匹配表1065!T:T,匹配表1065!X:X)</f>
        <v>PME2011</v>
      </c>
      <c r="J6301" s="95" t="s">
        <v>168</v>
      </c>
      <c r="K6301" s="89" cm="1">
        <f ca="1" t="array" ref="K6301:L6301">_xlfn.XLOOKUP(J6301,匹配表1065!Y:Y,匹配表1065!AA:AB)</f>
        <v>19</v>
      </c>
      <c r="L6301" s="116" t="str">
        <v>3个月以上</v>
      </c>
      <c r="M6301" s="117" t="s">
        <v>30</v>
      </c>
      <c r="N6301" s="95">
        <v>2</v>
      </c>
      <c r="O6301" s="118" t="str">
        <f>_xlfn.XLOOKUP(P6301,匹配表1065!U:U,匹配表1065!T:T)</f>
        <v>HO00307823</v>
      </c>
      <c r="P6301" s="94" t="s">
        <v>169</v>
      </c>
      <c r="Q6301" s="95" t="s">
        <v>170</v>
      </c>
      <c r="R6301" s="89" t="str">
        <f>_xlfn.XLOOKUP(Q6301,匹配表1065!L:L,匹配表1065!O:O)</f>
        <v>A</v>
      </c>
      <c r="S6301" s="93" t="str">
        <f>IFERROR(_xlfn.XLOOKUP(Q6301,匹配表1065!AI:AI,匹配表1065!AJ:AJ),"绿标")</f>
        <v>红标</v>
      </c>
      <c r="T6301" s="93" t="str" cm="1">
        <f t="array" ref="T6301:U6301">_xlfn.XLOOKUP(Q6301,匹配表1065!L:L,匹配表1065!M:N)</f>
        <v>头痛</v>
      </c>
      <c r="U6301" s="94" t="str">
        <v>神经内科</v>
      </c>
      <c r="V6301" s="95" t="s">
        <v>100</v>
      </c>
      <c r="W6301" s="93">
        <f>_xlfn.XLOOKUP(M6301,匹配表1065!D:D,匹配表1065!F:F)*N6301</f>
        <v>24</v>
      </c>
    </row>
    <row r="6302" customHeight="1" spans="1:23">
      <c r="A6302" s="94" t="s">
        <v>877</v>
      </c>
      <c r="B6302" s="106">
        <v>46234</v>
      </c>
      <c r="C6302" s="121" t="str">
        <f t="shared" si="198"/>
        <v>7月第5周</v>
      </c>
      <c r="D6302" s="94" t="s">
        <v>943</v>
      </c>
      <c r="E6302" s="89" t="str">
        <f t="shared" si="199"/>
        <v>7月第5周--周5</v>
      </c>
      <c r="F6302" s="115" t="s">
        <v>27</v>
      </c>
      <c r="G6302" s="95" t="s">
        <v>167</v>
      </c>
      <c r="H6302" s="92" t="str">
        <f>_xlfn.XLOOKUP(O6302,匹配表1065!T:T,匹配表1065!W:W)</f>
        <v>苏州市</v>
      </c>
      <c r="I6302" s="116" t="str">
        <f>_xlfn.XLOOKUP(O6302,匹配表1065!T:T,匹配表1065!X:X)</f>
        <v>PME2011</v>
      </c>
      <c r="J6302" s="95" t="s">
        <v>168</v>
      </c>
      <c r="K6302" s="89" cm="1">
        <f ca="1" t="array" ref="K6302:L6302">_xlfn.XLOOKUP(J6302,匹配表1065!Y:Y,匹配表1065!AA:AB)</f>
        <v>19</v>
      </c>
      <c r="L6302" s="116" t="str">
        <v>3个月以上</v>
      </c>
      <c r="M6302" s="117" t="s">
        <v>30</v>
      </c>
      <c r="N6302" s="95">
        <v>2</v>
      </c>
      <c r="O6302" s="118" t="str">
        <f>_xlfn.XLOOKUP(P6302,匹配表1065!U:U,匹配表1065!T:T)</f>
        <v>HO00307823</v>
      </c>
      <c r="P6302" s="94" t="s">
        <v>169</v>
      </c>
      <c r="Q6302" s="95" t="s">
        <v>172</v>
      </c>
      <c r="R6302" s="89" t="str">
        <f>_xlfn.XLOOKUP(Q6302,匹配表1065!L:L,匹配表1065!O:O)</f>
        <v>C</v>
      </c>
      <c r="S6302" s="93" t="str">
        <f>IFERROR(_xlfn.XLOOKUP(Q6302,匹配表1065!AI:AI,匹配表1065!AJ:AJ),"绿标")</f>
        <v>绿标</v>
      </c>
      <c r="T6302" s="93" t="str" cm="1">
        <f t="array" ref="T6302:U6302">_xlfn.XLOOKUP(Q6302,匹配表1065!L:L,匹配表1065!M:N)</f>
        <v>眩晕</v>
      </c>
      <c r="U6302" s="94" t="str">
        <v>神经内科</v>
      </c>
      <c r="V6302" s="95" t="s">
        <v>100</v>
      </c>
      <c r="W6302" s="93">
        <f>_xlfn.XLOOKUP(M6302,匹配表1065!D:D,匹配表1065!F:F)*N6302</f>
        <v>24</v>
      </c>
    </row>
    <row r="6303" customHeight="1" spans="1:23">
      <c r="A6303" s="94" t="s">
        <v>877</v>
      </c>
      <c r="B6303" s="106">
        <v>46234</v>
      </c>
      <c r="C6303" s="121" t="str">
        <f t="shared" si="198"/>
        <v>7月第5周</v>
      </c>
      <c r="D6303" s="94" t="s">
        <v>943</v>
      </c>
      <c r="E6303" s="89" t="str">
        <f t="shared" si="199"/>
        <v>7月第5周--周5</v>
      </c>
      <c r="F6303" s="115" t="s">
        <v>27</v>
      </c>
      <c r="G6303" s="95" t="s">
        <v>167</v>
      </c>
      <c r="H6303" s="92" t="str">
        <f>_xlfn.XLOOKUP(O6303,匹配表1065!T:T,匹配表1065!W:W)</f>
        <v>苏州市</v>
      </c>
      <c r="I6303" s="116" t="str">
        <f>_xlfn.XLOOKUP(O6303,匹配表1065!T:T,匹配表1065!X:X)</f>
        <v>PME2011</v>
      </c>
      <c r="J6303" s="95" t="s">
        <v>168</v>
      </c>
      <c r="K6303" s="89" cm="1">
        <f ca="1" t="array" ref="K6303:L6303">_xlfn.XLOOKUP(J6303,匹配表1065!Y:Y,匹配表1065!AA:AB)</f>
        <v>19</v>
      </c>
      <c r="L6303" s="116" t="str">
        <v>3个月以上</v>
      </c>
      <c r="M6303" s="117" t="s">
        <v>35</v>
      </c>
      <c r="N6303" s="95">
        <v>1</v>
      </c>
      <c r="O6303" s="118" t="str">
        <f>_xlfn.XLOOKUP(P6303,匹配表1065!U:U,匹配表1065!T:T)</f>
        <v>HO00307823</v>
      </c>
      <c r="P6303" s="94" t="s">
        <v>169</v>
      </c>
      <c r="Q6303" s="95" t="s">
        <v>170</v>
      </c>
      <c r="R6303" s="89" t="str">
        <f>_xlfn.XLOOKUP(Q6303,匹配表1065!L:L,匹配表1065!O:O)</f>
        <v>A</v>
      </c>
      <c r="S6303" s="93" t="str">
        <f>IFERROR(_xlfn.XLOOKUP(Q6303,匹配表1065!AI:AI,匹配表1065!AJ:AJ),"绿标")</f>
        <v>红标</v>
      </c>
      <c r="T6303" s="93" t="str" cm="1">
        <f t="array" ref="T6303:U6303">_xlfn.XLOOKUP(Q6303,匹配表1065!L:L,匹配表1065!M:N)</f>
        <v>头痛</v>
      </c>
      <c r="U6303" s="94" t="str">
        <v>神经内科</v>
      </c>
      <c r="V6303" s="95" t="s">
        <v>100</v>
      </c>
      <c r="W6303" s="93">
        <f>_xlfn.XLOOKUP(M6303,匹配表1065!D:D,匹配表1065!F:F)*N6303</f>
        <v>4</v>
      </c>
    </row>
    <row r="6304" customHeight="1" spans="1:23">
      <c r="A6304" s="94" t="s">
        <v>877</v>
      </c>
      <c r="B6304" s="106">
        <v>46234</v>
      </c>
      <c r="C6304" s="121" t="str">
        <f t="shared" si="198"/>
        <v>7月第5周</v>
      </c>
      <c r="D6304" s="94" t="s">
        <v>943</v>
      </c>
      <c r="E6304" s="89" t="str">
        <f t="shared" si="199"/>
        <v>7月第5周--周5</v>
      </c>
      <c r="F6304" s="115" t="s">
        <v>27</v>
      </c>
      <c r="G6304" s="95" t="s">
        <v>167</v>
      </c>
      <c r="H6304" s="92" t="str">
        <f>_xlfn.XLOOKUP(O6304,匹配表1065!T:T,匹配表1065!W:W)</f>
        <v>苏州市</v>
      </c>
      <c r="I6304" s="116" t="str">
        <f>_xlfn.XLOOKUP(O6304,匹配表1065!T:T,匹配表1065!X:X)</f>
        <v>PME2010</v>
      </c>
      <c r="J6304" s="95" t="s">
        <v>186</v>
      </c>
      <c r="K6304" s="89" cm="1">
        <f ca="1" t="array" ref="K6304:L6304">_xlfn.XLOOKUP(J6304,匹配表1065!Y:Y,匹配表1065!AA:AB)</f>
        <v>6</v>
      </c>
      <c r="L6304" s="116" t="str">
        <v>3个月以上</v>
      </c>
      <c r="M6304" s="117" t="s">
        <v>35</v>
      </c>
      <c r="N6304" s="95">
        <v>2</v>
      </c>
      <c r="O6304" s="118" t="str">
        <f>_xlfn.XLOOKUP(P6304,匹配表1065!U:U,匹配表1065!T:T)</f>
        <v>HO00001051</v>
      </c>
      <c r="P6304" s="94" t="s">
        <v>191</v>
      </c>
      <c r="Q6304" s="95" t="s">
        <v>518</v>
      </c>
      <c r="R6304" s="89" t="str">
        <f>_xlfn.XLOOKUP(Q6304,匹配表1065!L:L,匹配表1065!O:O)</f>
        <v>C</v>
      </c>
      <c r="S6304" s="93" t="str">
        <f>IFERROR(_xlfn.XLOOKUP(Q6304,匹配表1065!AI:AI,匹配表1065!AJ:AJ),"绿标")</f>
        <v>绿标</v>
      </c>
      <c r="T6304" s="93" t="str" cm="1">
        <f t="array" ref="T6304:U6304">_xlfn.XLOOKUP(Q6304,匹配表1065!L:L,匹配表1065!M:N)</f>
        <v>眩晕</v>
      </c>
      <c r="U6304" s="94" t="str">
        <v>耳鼻喉科</v>
      </c>
      <c r="V6304" s="95" t="s">
        <v>33</v>
      </c>
      <c r="W6304" s="93">
        <f>_xlfn.XLOOKUP(M6304,匹配表1065!D:D,匹配表1065!F:F)*N6304</f>
        <v>8</v>
      </c>
    </row>
    <row r="6305" customHeight="1" spans="1:23">
      <c r="A6305" s="94" t="s">
        <v>877</v>
      </c>
      <c r="B6305" s="106">
        <v>46234</v>
      </c>
      <c r="C6305" s="121" t="str">
        <f t="shared" si="198"/>
        <v>7月第5周</v>
      </c>
      <c r="D6305" s="94" t="s">
        <v>943</v>
      </c>
      <c r="E6305" s="89" t="str">
        <f t="shared" si="199"/>
        <v>7月第5周--周5</v>
      </c>
      <c r="F6305" s="115" t="s">
        <v>27</v>
      </c>
      <c r="G6305" s="95" t="s">
        <v>167</v>
      </c>
      <c r="H6305" s="92" t="str">
        <f>_xlfn.XLOOKUP(O6305,匹配表1065!T:T,匹配表1065!W:W)</f>
        <v>苏州市</v>
      </c>
      <c r="I6305" s="116" t="str">
        <f>_xlfn.XLOOKUP(O6305,匹配表1065!T:T,匹配表1065!X:X)</f>
        <v>PME2010</v>
      </c>
      <c r="J6305" s="95" t="s">
        <v>186</v>
      </c>
      <c r="K6305" s="89" cm="1">
        <f ca="1" t="array" ref="K6305:L6305">_xlfn.XLOOKUP(J6305,匹配表1065!Y:Y,匹配表1065!AA:AB)</f>
        <v>6</v>
      </c>
      <c r="L6305" s="116" t="str">
        <v>3个月以上</v>
      </c>
      <c r="M6305" s="117" t="s">
        <v>35</v>
      </c>
      <c r="N6305" s="95">
        <v>1</v>
      </c>
      <c r="O6305" s="118" t="str">
        <f>_xlfn.XLOOKUP(P6305,匹配表1065!U:U,匹配表1065!T:T)</f>
        <v>HO00001051</v>
      </c>
      <c r="P6305" s="94" t="s">
        <v>191</v>
      </c>
      <c r="Q6305" s="95" t="s">
        <v>190</v>
      </c>
      <c r="R6305" s="89" t="str">
        <f>_xlfn.XLOOKUP(Q6305,匹配表1065!L:L,匹配表1065!O:O)</f>
        <v>B</v>
      </c>
      <c r="S6305" s="93" t="str">
        <f>IFERROR(_xlfn.XLOOKUP(Q6305,匹配表1065!AI:AI,匹配表1065!AJ:AJ),"绿标")</f>
        <v>黑标</v>
      </c>
      <c r="T6305" s="93" t="str" cm="1">
        <f t="array" ref="T6305:U6305">_xlfn.XLOOKUP(Q6305,匹配表1065!L:L,匹配表1065!M:N)</f>
        <v>脑血管</v>
      </c>
      <c r="U6305" s="94" t="str">
        <v>神经内科</v>
      </c>
      <c r="V6305" s="95" t="s">
        <v>33</v>
      </c>
      <c r="W6305" s="93">
        <f>_xlfn.XLOOKUP(M6305,匹配表1065!D:D,匹配表1065!F:F)*N6305</f>
        <v>4</v>
      </c>
    </row>
    <row r="6306" customHeight="1" spans="1:23">
      <c r="A6306" s="94" t="s">
        <v>877</v>
      </c>
      <c r="B6306" s="106">
        <v>46234</v>
      </c>
      <c r="C6306" s="121" t="str">
        <f t="shared" si="198"/>
        <v>7月第5周</v>
      </c>
      <c r="D6306" s="94" t="s">
        <v>943</v>
      </c>
      <c r="E6306" s="89" t="str">
        <f t="shared" si="199"/>
        <v>7月第5周--周5</v>
      </c>
      <c r="F6306" s="115" t="s">
        <v>27</v>
      </c>
      <c r="G6306" s="95" t="s">
        <v>167</v>
      </c>
      <c r="H6306" s="92" t="str">
        <f>_xlfn.XLOOKUP(O6306,匹配表1065!T:T,匹配表1065!W:W)</f>
        <v>苏州市</v>
      </c>
      <c r="I6306" s="116" t="str">
        <f>_xlfn.XLOOKUP(O6306,匹配表1065!T:T,匹配表1065!X:X)</f>
        <v>PME2009</v>
      </c>
      <c r="J6306" s="95" t="s">
        <v>193</v>
      </c>
      <c r="K6306" s="89" cm="1">
        <f ca="1" t="array" ref="K6306:L6306">_xlfn.XLOOKUP(J6306,匹配表1065!Y:Y,匹配表1065!AA:AB)</f>
        <v>7</v>
      </c>
      <c r="L6306" s="116" t="str">
        <v>3个月以上</v>
      </c>
      <c r="M6306" s="117" t="s">
        <v>35</v>
      </c>
      <c r="N6306" s="95">
        <v>1</v>
      </c>
      <c r="O6306" s="118" t="str">
        <f>_xlfn.XLOOKUP(P6306,匹配表1065!U:U,匹配表1065!T:T)</f>
        <v>HO00402369</v>
      </c>
      <c r="P6306" s="94" t="s">
        <v>227</v>
      </c>
      <c r="Q6306" s="95" t="s">
        <v>228</v>
      </c>
      <c r="R6306" s="89" t="str">
        <f>_xlfn.XLOOKUP(Q6306,匹配表1065!L:L,匹配表1065!O:O)</f>
        <v>B</v>
      </c>
      <c r="S6306" s="93" t="str">
        <f>IFERROR(_xlfn.XLOOKUP(Q6306,匹配表1065!AI:AI,匹配表1065!AJ:AJ),"绿标")</f>
        <v>绿标</v>
      </c>
      <c r="T6306" s="93" t="str" cm="1">
        <f t="array" ref="T6306:U6306">_xlfn.XLOOKUP(Q6306,匹配表1065!L:L,匹配表1065!M:N)</f>
        <v>脑血管</v>
      </c>
      <c r="U6306" s="94" t="str">
        <v>神经内科</v>
      </c>
      <c r="V6306" s="95" t="s">
        <v>33</v>
      </c>
      <c r="W6306" s="93">
        <f>_xlfn.XLOOKUP(M6306,匹配表1065!D:D,匹配表1065!F:F)*N6306</f>
        <v>4</v>
      </c>
    </row>
    <row r="6307" customHeight="1" spans="1:23">
      <c r="A6307" s="94" t="s">
        <v>877</v>
      </c>
      <c r="B6307" s="106">
        <v>46234</v>
      </c>
      <c r="C6307" s="121" t="str">
        <f t="shared" si="198"/>
        <v>7月第5周</v>
      </c>
      <c r="D6307" s="94" t="s">
        <v>943</v>
      </c>
      <c r="E6307" s="89" t="str">
        <f t="shared" si="199"/>
        <v>7月第5周--周5</v>
      </c>
      <c r="F6307" s="115" t="s">
        <v>27</v>
      </c>
      <c r="G6307" s="95" t="s">
        <v>167</v>
      </c>
      <c r="H6307" s="92" t="str">
        <f>_xlfn.XLOOKUP(O6307,匹配表1065!T:T,匹配表1065!W:W)</f>
        <v>苏州市</v>
      </c>
      <c r="I6307" s="116" t="str">
        <f>_xlfn.XLOOKUP(O6307,匹配表1065!T:T,匹配表1065!X:X)</f>
        <v>PME2009</v>
      </c>
      <c r="J6307" s="95" t="s">
        <v>193</v>
      </c>
      <c r="K6307" s="89" cm="1">
        <f ca="1" t="array" ref="K6307:L6307">_xlfn.XLOOKUP(J6307,匹配表1065!Y:Y,匹配表1065!AA:AB)</f>
        <v>7</v>
      </c>
      <c r="L6307" s="116" t="str">
        <v>3个月以上</v>
      </c>
      <c r="M6307" s="117" t="s">
        <v>35</v>
      </c>
      <c r="N6307" s="95">
        <v>1</v>
      </c>
      <c r="O6307" s="118" t="str">
        <f>_xlfn.XLOOKUP(P6307,匹配表1065!U:U,匹配表1065!T:T)</f>
        <v>HO00139397</v>
      </c>
      <c r="P6307" s="94" t="s">
        <v>294</v>
      </c>
      <c r="Q6307" s="95" t="s">
        <v>295</v>
      </c>
      <c r="R6307" s="89" t="str">
        <f>_xlfn.XLOOKUP(Q6307,匹配表1065!L:L,匹配表1065!O:O)</f>
        <v>A</v>
      </c>
      <c r="S6307" s="93" t="str">
        <f>IFERROR(_xlfn.XLOOKUP(Q6307,匹配表1065!AI:AI,匹配表1065!AJ:AJ),"绿标")</f>
        <v>红标</v>
      </c>
      <c r="T6307" s="93" t="str" cm="1">
        <f t="array" ref="T6307:U6307">_xlfn.XLOOKUP(Q6307,匹配表1065!L:L,匹配表1065!M:N)</f>
        <v>头痛</v>
      </c>
      <c r="U6307" s="94" t="str">
        <v>神经内科</v>
      </c>
      <c r="V6307" s="95" t="s">
        <v>33</v>
      </c>
      <c r="W6307" s="93">
        <f>_xlfn.XLOOKUP(M6307,匹配表1065!D:D,匹配表1065!F:F)*N6307</f>
        <v>4</v>
      </c>
    </row>
    <row r="6308" customHeight="1" spans="1:23">
      <c r="A6308" s="94" t="s">
        <v>877</v>
      </c>
      <c r="B6308" s="106">
        <v>46234</v>
      </c>
      <c r="C6308" s="121" t="str">
        <f t="shared" si="198"/>
        <v>7月第5周</v>
      </c>
      <c r="D6308" s="94" t="s">
        <v>943</v>
      </c>
      <c r="E6308" s="89" t="str">
        <f t="shared" si="199"/>
        <v>7月第5周--周5</v>
      </c>
      <c r="F6308" s="115" t="s">
        <v>27</v>
      </c>
      <c r="G6308" s="95" t="s">
        <v>167</v>
      </c>
      <c r="H6308" s="92" t="str">
        <f>_xlfn.XLOOKUP(O6308,匹配表1065!T:T,匹配表1065!W:W)</f>
        <v>苏州市</v>
      </c>
      <c r="I6308" s="116" t="str">
        <f>_xlfn.XLOOKUP(O6308,匹配表1065!T:T,匹配表1065!X:X)</f>
        <v>PME2016</v>
      </c>
      <c r="J6308" s="95" t="s">
        <v>173</v>
      </c>
      <c r="K6308" s="89" cm="1">
        <f ca="1" t="array" ref="K6308:L6308">_xlfn.XLOOKUP(J6308,匹配表1065!Y:Y,匹配表1065!AA:AB)</f>
        <v>1</v>
      </c>
      <c r="L6308" s="116" t="str">
        <v>3个月以内</v>
      </c>
      <c r="M6308" s="117" t="s">
        <v>55</v>
      </c>
      <c r="N6308" s="95">
        <v>2</v>
      </c>
      <c r="O6308" s="118" t="str">
        <f>_xlfn.XLOOKUP(P6308,匹配表1065!U:U,匹配表1065!T:T)</f>
        <v>HO00001048</v>
      </c>
      <c r="P6308" s="94" t="s">
        <v>176</v>
      </c>
      <c r="Q6308" s="95" t="s">
        <v>220</v>
      </c>
      <c r="R6308" s="89" t="str">
        <f>_xlfn.XLOOKUP(Q6308,匹配表1065!L:L,匹配表1065!O:O)</f>
        <v>A</v>
      </c>
      <c r="S6308" s="93" t="str">
        <f>IFERROR(_xlfn.XLOOKUP(Q6308,匹配表1065!AI:AI,匹配表1065!AJ:AJ),"绿标")</f>
        <v>红标</v>
      </c>
      <c r="T6308" s="93" t="str" cm="1">
        <f t="array" ref="T6308:U6308">_xlfn.XLOOKUP(Q6308,匹配表1065!L:L,匹配表1065!M:N)</f>
        <v>头痛</v>
      </c>
      <c r="U6308" s="94" t="str">
        <v>神经内科</v>
      </c>
      <c r="V6308" s="95" t="s">
        <v>42</v>
      </c>
      <c r="W6308" s="93">
        <f>_xlfn.XLOOKUP(M6308,匹配表1065!D:D,匹配表1065!F:F)*N6308</f>
        <v>16</v>
      </c>
    </row>
    <row r="6309" customHeight="1" spans="1:23">
      <c r="A6309" s="94" t="s">
        <v>877</v>
      </c>
      <c r="B6309" s="106">
        <v>46234</v>
      </c>
      <c r="C6309" s="121" t="str">
        <f t="shared" si="198"/>
        <v>7月第5周</v>
      </c>
      <c r="D6309" s="94" t="s">
        <v>943</v>
      </c>
      <c r="E6309" s="89" t="str">
        <f t="shared" si="199"/>
        <v>7月第5周--周5</v>
      </c>
      <c r="F6309" s="115" t="s">
        <v>27</v>
      </c>
      <c r="G6309" s="95" t="s">
        <v>167</v>
      </c>
      <c r="H6309" s="92" t="str">
        <f>_xlfn.XLOOKUP(O6309,匹配表1065!T:T,匹配表1065!W:W)</f>
        <v>苏州市</v>
      </c>
      <c r="I6309" s="116" t="str">
        <f>_xlfn.XLOOKUP(O6309,匹配表1065!T:T,匹配表1065!X:X)</f>
        <v>PME2011</v>
      </c>
      <c r="J6309" s="95" t="s">
        <v>852</v>
      </c>
      <c r="K6309" s="89" t="e" cm="1">
        <f ca="1" t="array" ref="K6309">_xlfn.XLOOKUP(J6309,匹配表1065!Y:Y,匹配表1065!AA:AB)</f>
        <v>#N/A</v>
      </c>
      <c r="L6309" s="116"/>
      <c r="M6309" s="117" t="s">
        <v>35</v>
      </c>
      <c r="N6309" s="95">
        <v>1</v>
      </c>
      <c r="O6309" s="118" t="str">
        <f>_xlfn.XLOOKUP(P6309,匹配表1065!U:U,匹配表1065!T:T)</f>
        <v>HO00307823</v>
      </c>
      <c r="P6309" s="94" t="s">
        <v>169</v>
      </c>
      <c r="Q6309" s="95" t="s">
        <v>225</v>
      </c>
      <c r="R6309" s="89" t="str">
        <f>_xlfn.XLOOKUP(Q6309,匹配表1065!L:L,匹配表1065!O:O)</f>
        <v>B</v>
      </c>
      <c r="S6309" s="93" t="str">
        <f>IFERROR(_xlfn.XLOOKUP(Q6309,匹配表1065!AI:AI,匹配表1065!AJ:AJ),"绿标")</f>
        <v>绿标</v>
      </c>
      <c r="T6309" s="93" t="str" cm="1">
        <f t="array" ref="T6309:U6309">_xlfn.XLOOKUP(Q6309,匹配表1065!L:L,匹配表1065!M:N)</f>
        <v>脑血管</v>
      </c>
      <c r="U6309" s="94" t="str">
        <v>神经内科</v>
      </c>
      <c r="V6309" s="95" t="s">
        <v>33</v>
      </c>
      <c r="W6309" s="93">
        <f>_xlfn.XLOOKUP(M6309,匹配表1065!D:D,匹配表1065!F:F)*N6309</f>
        <v>4</v>
      </c>
    </row>
    <row r="6310" customHeight="1" spans="1:23">
      <c r="A6310" s="94" t="s">
        <v>877</v>
      </c>
      <c r="B6310" s="106">
        <v>46234</v>
      </c>
      <c r="C6310" s="121" t="str">
        <f t="shared" si="198"/>
        <v>7月第5周</v>
      </c>
      <c r="D6310" s="94" t="s">
        <v>943</v>
      </c>
      <c r="E6310" s="89" t="str">
        <f t="shared" si="199"/>
        <v>7月第5周--周5</v>
      </c>
      <c r="F6310" s="115" t="s">
        <v>27</v>
      </c>
      <c r="G6310" s="95" t="s">
        <v>167</v>
      </c>
      <c r="H6310" s="92" t="str">
        <f>_xlfn.XLOOKUP(O6310,匹配表1065!T:T,匹配表1065!W:W)</f>
        <v>无锡市</v>
      </c>
      <c r="I6310" s="116" t="str">
        <f>_xlfn.XLOOKUP(O6310,匹配表1065!T:T,匹配表1065!X:X)</f>
        <v>PME2014</v>
      </c>
      <c r="J6310" s="95" t="s">
        <v>581</v>
      </c>
      <c r="K6310" s="89" cm="1">
        <f ca="1" t="array" ref="K6310:L6310">_xlfn.XLOOKUP(J6310,匹配表1065!Y:Y,匹配表1065!AA:AB)</f>
        <v>1</v>
      </c>
      <c r="L6310" s="116" t="str">
        <v>3个月以内</v>
      </c>
      <c r="M6310" s="117" t="s">
        <v>30</v>
      </c>
      <c r="N6310" s="95">
        <v>1</v>
      </c>
      <c r="O6310" s="118" t="str">
        <f>_xlfn.XLOOKUP(P6310,匹配表1065!U:U,匹配表1065!T:T)</f>
        <v>HO00001114</v>
      </c>
      <c r="P6310" s="94" t="s">
        <v>628</v>
      </c>
      <c r="Q6310" s="95" t="s">
        <v>629</v>
      </c>
      <c r="R6310" s="89" t="str">
        <f>_xlfn.XLOOKUP(Q6310,匹配表1065!L:L,匹配表1065!O:O)</f>
        <v>C</v>
      </c>
      <c r="S6310" s="93" t="str">
        <f>IFERROR(_xlfn.XLOOKUP(Q6310,匹配表1065!AI:AI,匹配表1065!AJ:AJ),"绿标")</f>
        <v>绿标</v>
      </c>
      <c r="T6310" s="93" t="str" cm="1">
        <f t="array" ref="T6310:U6310">_xlfn.XLOOKUP(Q6310,匹配表1065!L:L,匹配表1065!M:N)</f>
        <v>眩晕</v>
      </c>
      <c r="U6310" s="94" t="str">
        <v>耳鼻喉科</v>
      </c>
      <c r="V6310" s="95" t="s">
        <v>100</v>
      </c>
      <c r="W6310" s="93">
        <f>_xlfn.XLOOKUP(M6310,匹配表1065!D:D,匹配表1065!F:F)*N6310</f>
        <v>12</v>
      </c>
    </row>
    <row r="6311" customHeight="1" spans="1:23">
      <c r="A6311" s="94" t="s">
        <v>877</v>
      </c>
      <c r="B6311" s="106">
        <v>46234</v>
      </c>
      <c r="C6311" s="121" t="str">
        <f t="shared" si="198"/>
        <v>7月第5周</v>
      </c>
      <c r="D6311" s="94" t="s">
        <v>943</v>
      </c>
      <c r="E6311" s="89" t="str">
        <f t="shared" si="199"/>
        <v>7月第5周--周5</v>
      </c>
      <c r="F6311" s="115" t="s">
        <v>27</v>
      </c>
      <c r="G6311" s="95" t="s">
        <v>167</v>
      </c>
      <c r="H6311" s="92" t="str">
        <f>_xlfn.XLOOKUP(O6311,匹配表1065!T:T,匹配表1065!W:W)</f>
        <v>南通市</v>
      </c>
      <c r="I6311" s="116" t="str">
        <f>_xlfn.XLOOKUP(O6311,匹配表1065!T:T,匹配表1065!X:X)</f>
        <v>PME2013</v>
      </c>
      <c r="J6311" s="95" t="s">
        <v>180</v>
      </c>
      <c r="K6311" s="89" cm="1">
        <f ca="1" t="array" ref="K6311:L6311">_xlfn.XLOOKUP(J6311,匹配表1065!Y:Y,匹配表1065!AA:AB)</f>
        <v>51</v>
      </c>
      <c r="L6311" s="116" t="str">
        <v>3个月以上</v>
      </c>
      <c r="M6311" s="117" t="s">
        <v>30</v>
      </c>
      <c r="N6311" s="95">
        <v>1</v>
      </c>
      <c r="O6311" s="118" t="str">
        <f>_xlfn.XLOOKUP(P6311,匹配表1065!U:U,匹配表1065!T:T)</f>
        <v>HO00001066</v>
      </c>
      <c r="P6311" s="94" t="s">
        <v>183</v>
      </c>
      <c r="Q6311" s="95" t="s">
        <v>296</v>
      </c>
      <c r="R6311" s="89" t="str">
        <f>_xlfn.XLOOKUP(Q6311,匹配表1065!L:L,匹配表1065!O:O)</f>
        <v>C</v>
      </c>
      <c r="S6311" s="93" t="str">
        <f>IFERROR(_xlfn.XLOOKUP(Q6311,匹配表1065!AI:AI,匹配表1065!AJ:AJ),"绿标")</f>
        <v>红标</v>
      </c>
      <c r="T6311" s="93" t="str" cm="1">
        <f t="array" ref="T6311:U6311">_xlfn.XLOOKUP(Q6311,匹配表1065!L:L,匹配表1065!M:N)</f>
        <v>眩晕</v>
      </c>
      <c r="U6311" s="94" t="str">
        <v>耳鼻喉科</v>
      </c>
      <c r="V6311" s="95" t="s">
        <v>100</v>
      </c>
      <c r="W6311" s="93">
        <f>_xlfn.XLOOKUP(M6311,匹配表1065!D:D,匹配表1065!F:F)*N6311</f>
        <v>12</v>
      </c>
    </row>
    <row r="6312" customHeight="1" spans="1:23">
      <c r="A6312" s="94" t="s">
        <v>877</v>
      </c>
      <c r="B6312" s="106">
        <v>46234</v>
      </c>
      <c r="C6312" s="121" t="str">
        <f t="shared" si="198"/>
        <v>7月第5周</v>
      </c>
      <c r="D6312" s="94" t="s">
        <v>943</v>
      </c>
      <c r="E6312" s="89" t="str">
        <f t="shared" si="199"/>
        <v>7月第5周--周5</v>
      </c>
      <c r="F6312" s="115" t="s">
        <v>27</v>
      </c>
      <c r="G6312" s="95" t="s">
        <v>167</v>
      </c>
      <c r="H6312" s="92" t="str">
        <f>_xlfn.XLOOKUP(O6312,匹配表1065!T:T,匹配表1065!W:W)</f>
        <v>南通市</v>
      </c>
      <c r="I6312" s="116" t="str">
        <f>_xlfn.XLOOKUP(O6312,匹配表1065!T:T,匹配表1065!X:X)</f>
        <v>PME2013</v>
      </c>
      <c r="J6312" s="95" t="s">
        <v>180</v>
      </c>
      <c r="K6312" s="89" cm="1">
        <f ca="1" t="array" ref="K6312:L6312">_xlfn.XLOOKUP(J6312,匹配表1065!Y:Y,匹配表1065!AA:AB)</f>
        <v>51</v>
      </c>
      <c r="L6312" s="116" t="str">
        <v>3个月以上</v>
      </c>
      <c r="M6312" s="117" t="s">
        <v>55</v>
      </c>
      <c r="N6312" s="95">
        <v>1</v>
      </c>
      <c r="O6312" s="118" t="str">
        <f>_xlfn.XLOOKUP(P6312,匹配表1065!U:U,匹配表1065!T:T)</f>
        <v>HO00001066</v>
      </c>
      <c r="P6312" s="94" t="s">
        <v>183</v>
      </c>
      <c r="Q6312" s="95" t="s">
        <v>296</v>
      </c>
      <c r="R6312" s="89" t="str">
        <f>_xlfn.XLOOKUP(Q6312,匹配表1065!L:L,匹配表1065!O:O)</f>
        <v>C</v>
      </c>
      <c r="S6312" s="93" t="str">
        <f>IFERROR(_xlfn.XLOOKUP(Q6312,匹配表1065!AI:AI,匹配表1065!AJ:AJ),"绿标")</f>
        <v>红标</v>
      </c>
      <c r="T6312" s="93" t="str" cm="1">
        <f t="array" ref="T6312:U6312">_xlfn.XLOOKUP(Q6312,匹配表1065!L:L,匹配表1065!M:N)</f>
        <v>眩晕</v>
      </c>
      <c r="U6312" s="94" t="str">
        <v>耳鼻喉科</v>
      </c>
      <c r="V6312" s="95" t="s">
        <v>100</v>
      </c>
      <c r="W6312" s="93">
        <f>_xlfn.XLOOKUP(M6312,匹配表1065!D:D,匹配表1065!F:F)*N6312</f>
        <v>8</v>
      </c>
    </row>
    <row r="6313" customHeight="1" spans="1:23">
      <c r="A6313" s="94" t="s">
        <v>877</v>
      </c>
      <c r="B6313" s="106">
        <v>46234</v>
      </c>
      <c r="C6313" s="121" t="str">
        <f t="shared" si="198"/>
        <v>7月第5周</v>
      </c>
      <c r="D6313" s="94" t="s">
        <v>943</v>
      </c>
      <c r="E6313" s="89" t="str">
        <f t="shared" si="199"/>
        <v>7月第5周--周5</v>
      </c>
      <c r="F6313" s="115" t="s">
        <v>27</v>
      </c>
      <c r="G6313" s="95" t="s">
        <v>167</v>
      </c>
      <c r="H6313" s="92" t="str">
        <f>_xlfn.XLOOKUP(O6313,匹配表1065!T:T,匹配表1065!W:W)</f>
        <v>南通市</v>
      </c>
      <c r="I6313" s="116" t="str">
        <f>_xlfn.XLOOKUP(O6313,匹配表1065!T:T,匹配表1065!X:X)</f>
        <v>PME2013</v>
      </c>
      <c r="J6313" s="95" t="s">
        <v>180</v>
      </c>
      <c r="K6313" s="89" cm="1">
        <f ca="1" t="array" ref="K6313:L6313">_xlfn.XLOOKUP(J6313,匹配表1065!Y:Y,匹配表1065!AA:AB)</f>
        <v>51</v>
      </c>
      <c r="L6313" s="116" t="str">
        <v>3个月以上</v>
      </c>
      <c r="M6313" s="117" t="s">
        <v>35</v>
      </c>
      <c r="N6313" s="95">
        <v>1</v>
      </c>
      <c r="O6313" s="118" t="str">
        <f>_xlfn.XLOOKUP(P6313,匹配表1065!U:U,匹配表1065!T:T)</f>
        <v>HO00001066</v>
      </c>
      <c r="P6313" s="94" t="s">
        <v>183</v>
      </c>
      <c r="Q6313" s="95" t="s">
        <v>477</v>
      </c>
      <c r="R6313" s="89" t="str">
        <f>_xlfn.XLOOKUP(Q6313,匹配表1065!L:L,匹配表1065!O:O)</f>
        <v>B</v>
      </c>
      <c r="S6313" s="93" t="str">
        <f>IFERROR(_xlfn.XLOOKUP(Q6313,匹配表1065!AI:AI,匹配表1065!AJ:AJ),"绿标")</f>
        <v>绿标</v>
      </c>
      <c r="T6313" s="93" t="str" cm="1">
        <f t="array" ref="T6313:U6313">_xlfn.XLOOKUP(Q6313,匹配表1065!L:L,匹配表1065!M:N)</f>
        <v>脑血管</v>
      </c>
      <c r="U6313" s="94" t="str">
        <v>神经内科</v>
      </c>
      <c r="V6313" s="95" t="s">
        <v>33</v>
      </c>
      <c r="W6313" s="93">
        <f>_xlfn.XLOOKUP(M6313,匹配表1065!D:D,匹配表1065!F:F)*N6313</f>
        <v>4</v>
      </c>
    </row>
    <row r="6314" customHeight="1" spans="1:23">
      <c r="A6314" s="94" t="s">
        <v>877</v>
      </c>
      <c r="B6314" s="106">
        <v>46234</v>
      </c>
      <c r="C6314" s="121" t="str">
        <f t="shared" si="198"/>
        <v>7月第5周</v>
      </c>
      <c r="D6314" s="94" t="s">
        <v>943</v>
      </c>
      <c r="E6314" s="89" t="str">
        <f t="shared" si="199"/>
        <v>7月第5周--周5</v>
      </c>
      <c r="F6314" s="115" t="s">
        <v>27</v>
      </c>
      <c r="G6314" s="95" t="s">
        <v>167</v>
      </c>
      <c r="H6314" s="92" t="str">
        <f>_xlfn.XLOOKUP(O6314,匹配表1065!T:T,匹配表1065!W:W)</f>
        <v>南通市</v>
      </c>
      <c r="I6314" s="116" t="str">
        <f>_xlfn.XLOOKUP(O6314,匹配表1065!T:T,匹配表1065!X:X)</f>
        <v>PME2013</v>
      </c>
      <c r="J6314" s="95" t="s">
        <v>180</v>
      </c>
      <c r="K6314" s="89" cm="1">
        <f ca="1" t="array" ref="K6314:L6314">_xlfn.XLOOKUP(J6314,匹配表1065!Y:Y,匹配表1065!AA:AB)</f>
        <v>51</v>
      </c>
      <c r="L6314" s="116" t="str">
        <v>3个月以上</v>
      </c>
      <c r="M6314" s="117" t="s">
        <v>35</v>
      </c>
      <c r="N6314" s="95">
        <v>1</v>
      </c>
      <c r="O6314" s="118" t="str">
        <f>_xlfn.XLOOKUP(P6314,匹配表1065!U:U,匹配表1065!T:T)</f>
        <v>HO00001019</v>
      </c>
      <c r="P6314" s="94" t="s">
        <v>350</v>
      </c>
      <c r="Q6314" s="95" t="s">
        <v>351</v>
      </c>
      <c r="R6314" s="89" t="str">
        <f>_xlfn.XLOOKUP(Q6314,匹配表1065!L:L,匹配表1065!O:O)</f>
        <v>C</v>
      </c>
      <c r="S6314" s="93" t="str">
        <f>IFERROR(_xlfn.XLOOKUP(Q6314,匹配表1065!AI:AI,匹配表1065!AJ:AJ),"绿标")</f>
        <v>红标</v>
      </c>
      <c r="T6314" s="93" t="str" cm="1">
        <f t="array" ref="T6314:U6314">_xlfn.XLOOKUP(Q6314,匹配表1065!L:L,匹配表1065!M:N)</f>
        <v>眩晕</v>
      </c>
      <c r="U6314" s="94" t="str">
        <v>神经内科</v>
      </c>
      <c r="V6314" s="95" t="s">
        <v>33</v>
      </c>
      <c r="W6314" s="93">
        <f>_xlfn.XLOOKUP(M6314,匹配表1065!D:D,匹配表1065!F:F)*N6314</f>
        <v>4</v>
      </c>
    </row>
    <row r="6315" customHeight="1" spans="1:23">
      <c r="A6315" s="94" t="s">
        <v>877</v>
      </c>
      <c r="B6315" s="106">
        <v>46234</v>
      </c>
      <c r="C6315" s="121" t="str">
        <f t="shared" si="198"/>
        <v>7月第5周</v>
      </c>
      <c r="D6315" s="94" t="s">
        <v>943</v>
      </c>
      <c r="E6315" s="89" t="str">
        <f t="shared" si="199"/>
        <v>7月第5周--周5</v>
      </c>
      <c r="F6315" s="115" t="s">
        <v>27</v>
      </c>
      <c r="G6315" s="95" t="s">
        <v>167</v>
      </c>
      <c r="H6315" s="92" t="str">
        <f>_xlfn.XLOOKUP(O6315,匹配表1065!T:T,匹配表1065!W:W)</f>
        <v>南通市</v>
      </c>
      <c r="I6315" s="116" t="str">
        <f>_xlfn.XLOOKUP(O6315,匹配表1065!T:T,匹配表1065!X:X)</f>
        <v>PME2013</v>
      </c>
      <c r="J6315" s="95" t="s">
        <v>180</v>
      </c>
      <c r="K6315" s="89" cm="1">
        <f ca="1" t="array" ref="K6315:L6315">_xlfn.XLOOKUP(J6315,匹配表1065!Y:Y,匹配表1065!AA:AB)</f>
        <v>51</v>
      </c>
      <c r="L6315" s="116" t="str">
        <v>3个月以上</v>
      </c>
      <c r="M6315" s="117" t="s">
        <v>35</v>
      </c>
      <c r="N6315" s="95">
        <v>1</v>
      </c>
      <c r="O6315" s="118" t="str">
        <f>_xlfn.XLOOKUP(P6315,匹配表1065!U:U,匹配表1065!T:T)</f>
        <v>HO00018370</v>
      </c>
      <c r="P6315" s="94" t="s">
        <v>808</v>
      </c>
      <c r="Q6315" s="95" t="s">
        <v>809</v>
      </c>
      <c r="R6315" s="89" t="str">
        <f>_xlfn.XLOOKUP(Q6315,匹配表1065!L:L,匹配表1065!O:O)</f>
        <v>B</v>
      </c>
      <c r="S6315" s="93" t="str">
        <f>IFERROR(_xlfn.XLOOKUP(Q6315,匹配表1065!AI:AI,匹配表1065!AJ:AJ),"绿标")</f>
        <v>绿标</v>
      </c>
      <c r="T6315" s="93" t="str" cm="1">
        <f t="array" ref="T6315:U6315">_xlfn.XLOOKUP(Q6315,匹配表1065!L:L,匹配表1065!M:N)</f>
        <v>脑血管</v>
      </c>
      <c r="U6315" s="94" t="str">
        <v>神经内科</v>
      </c>
      <c r="V6315" s="95" t="s">
        <v>33</v>
      </c>
      <c r="W6315" s="93">
        <f>_xlfn.XLOOKUP(M6315,匹配表1065!D:D,匹配表1065!F:F)*N6315</f>
        <v>4</v>
      </c>
    </row>
    <row r="6316" customHeight="1" spans="1:23">
      <c r="A6316" s="94" t="s">
        <v>877</v>
      </c>
      <c r="B6316" s="106">
        <v>46234</v>
      </c>
      <c r="C6316" s="121" t="str">
        <f t="shared" si="198"/>
        <v>7月第5周</v>
      </c>
      <c r="D6316" s="94" t="s">
        <v>943</v>
      </c>
      <c r="E6316" s="89" t="str">
        <f t="shared" si="199"/>
        <v>7月第5周--周5</v>
      </c>
      <c r="F6316" s="115" t="s">
        <v>27</v>
      </c>
      <c r="G6316" s="95" t="s">
        <v>136</v>
      </c>
      <c r="H6316" s="92" t="str">
        <f>_xlfn.XLOOKUP(O6316,匹配表1065!T:T,匹配表1065!W:W)</f>
        <v>淄博市</v>
      </c>
      <c r="I6316" s="116" t="str">
        <f>_xlfn.XLOOKUP(O6316,匹配表1065!T:T,匹配表1065!X:X)</f>
        <v>PME2043</v>
      </c>
      <c r="J6316" s="95" t="s">
        <v>140</v>
      </c>
      <c r="K6316" s="89" cm="1">
        <f ca="1" t="array" ref="K6316:L6316">_xlfn.XLOOKUP(J6316,匹配表1065!Y:Y,匹配表1065!AA:AB)</f>
        <v>9</v>
      </c>
      <c r="L6316" s="116" t="str">
        <v>3个月以上</v>
      </c>
      <c r="M6316" s="117" t="s">
        <v>30</v>
      </c>
      <c r="N6316" s="95">
        <v>1</v>
      </c>
      <c r="O6316" s="118" t="str">
        <f>_xlfn.XLOOKUP(P6316,匹配表1065!U:U,匹配表1065!T:T)</f>
        <v>HO00024398</v>
      </c>
      <c r="P6316" s="94" t="s">
        <v>141</v>
      </c>
      <c r="Q6316" s="95" t="s">
        <v>298</v>
      </c>
      <c r="R6316" s="89" t="str">
        <f>_xlfn.XLOOKUP(Q6316,匹配表1065!L:L,匹配表1065!O:O)</f>
        <v>C</v>
      </c>
      <c r="S6316" s="93" t="str">
        <f>IFERROR(_xlfn.XLOOKUP(Q6316,匹配表1065!AI:AI,匹配表1065!AJ:AJ),"绿标")</f>
        <v>红标</v>
      </c>
      <c r="T6316" s="93" t="str" cm="1">
        <f t="array" ref="T6316:U6316">_xlfn.XLOOKUP(Q6316,匹配表1065!L:L,匹配表1065!M:N)</f>
        <v>眩晕</v>
      </c>
      <c r="U6316" s="94" t="str">
        <v>神经内科</v>
      </c>
      <c r="V6316" s="95" t="s">
        <v>100</v>
      </c>
      <c r="W6316" s="93">
        <f>_xlfn.XLOOKUP(M6316,匹配表1065!D:D,匹配表1065!F:F)*N6316</f>
        <v>12</v>
      </c>
    </row>
    <row r="6317" customHeight="1" spans="1:23">
      <c r="A6317" s="94" t="s">
        <v>877</v>
      </c>
      <c r="B6317" s="106">
        <v>46234</v>
      </c>
      <c r="C6317" s="121" t="str">
        <f t="shared" si="198"/>
        <v>7月第5周</v>
      </c>
      <c r="D6317" s="94" t="s">
        <v>943</v>
      </c>
      <c r="E6317" s="89" t="str">
        <f t="shared" si="199"/>
        <v>7月第5周--周5</v>
      </c>
      <c r="F6317" s="115" t="s">
        <v>27</v>
      </c>
      <c r="G6317" s="95" t="s">
        <v>136</v>
      </c>
      <c r="H6317" s="92" t="str">
        <f>_xlfn.XLOOKUP(O6317,匹配表1065!T:T,匹配表1065!W:W)</f>
        <v>青岛市</v>
      </c>
      <c r="I6317" s="116" t="str">
        <f>_xlfn.XLOOKUP(O6317,匹配表1065!T:T,匹配表1065!X:X)</f>
        <v>PME2032</v>
      </c>
      <c r="J6317" s="95" t="s">
        <v>143</v>
      </c>
      <c r="K6317" s="89" cm="1">
        <f ca="1" t="array" ref="K6317:L6317">_xlfn.XLOOKUP(J6317,匹配表1065!Y:Y,匹配表1065!AA:AB)</f>
        <v>31</v>
      </c>
      <c r="L6317" s="116" t="str">
        <v>3个月以上</v>
      </c>
      <c r="M6317" s="117" t="s">
        <v>30</v>
      </c>
      <c r="N6317" s="95">
        <v>1</v>
      </c>
      <c r="O6317" s="118" t="str">
        <f>_xlfn.XLOOKUP(P6317,匹配表1065!U:U,匹配表1065!T:T)</f>
        <v>HO00001482</v>
      </c>
      <c r="P6317" s="94" t="s">
        <v>146</v>
      </c>
      <c r="Q6317" s="95" t="s">
        <v>147</v>
      </c>
      <c r="R6317" s="89" t="str">
        <f>_xlfn.XLOOKUP(Q6317,匹配表1065!L:L,匹配表1065!O:O)</f>
        <v>A</v>
      </c>
      <c r="S6317" s="93" t="str">
        <f>IFERROR(_xlfn.XLOOKUP(Q6317,匹配表1065!AI:AI,匹配表1065!AJ:AJ),"绿标")</f>
        <v>红标</v>
      </c>
      <c r="T6317" s="93" t="str" cm="1">
        <f t="array" ref="T6317:U6317">_xlfn.XLOOKUP(Q6317,匹配表1065!L:L,匹配表1065!M:N)</f>
        <v>头痛</v>
      </c>
      <c r="U6317" s="94" t="str">
        <v>神经内科</v>
      </c>
      <c r="V6317" s="95" t="s">
        <v>67</v>
      </c>
      <c r="W6317" s="93">
        <f>_xlfn.XLOOKUP(M6317,匹配表1065!D:D,匹配表1065!F:F)*N6317</f>
        <v>12</v>
      </c>
    </row>
    <row r="6318" customHeight="1" spans="1:23">
      <c r="A6318" s="94" t="s">
        <v>877</v>
      </c>
      <c r="B6318" s="106">
        <v>46234</v>
      </c>
      <c r="C6318" s="121" t="str">
        <f t="shared" si="198"/>
        <v>7月第5周</v>
      </c>
      <c r="D6318" s="94" t="s">
        <v>943</v>
      </c>
      <c r="E6318" s="89" t="str">
        <f t="shared" si="199"/>
        <v>7月第5周--周5</v>
      </c>
      <c r="F6318" s="115" t="s">
        <v>27</v>
      </c>
      <c r="G6318" s="95" t="s">
        <v>136</v>
      </c>
      <c r="H6318" s="92" t="str">
        <f>_xlfn.XLOOKUP(O6318,匹配表1065!T:T,匹配表1065!W:W)</f>
        <v>青岛市</v>
      </c>
      <c r="I6318" s="116" t="str">
        <f>_xlfn.XLOOKUP(O6318,匹配表1065!T:T,匹配表1065!X:X)</f>
        <v>PME2032</v>
      </c>
      <c r="J6318" s="95" t="s">
        <v>143</v>
      </c>
      <c r="K6318" s="89" cm="1">
        <f ca="1" t="array" ref="K6318:L6318">_xlfn.XLOOKUP(J6318,匹配表1065!Y:Y,匹配表1065!AA:AB)</f>
        <v>31</v>
      </c>
      <c r="L6318" s="116" t="str">
        <v>3个月以上</v>
      </c>
      <c r="M6318" s="117" t="s">
        <v>30</v>
      </c>
      <c r="N6318" s="95">
        <v>1</v>
      </c>
      <c r="O6318" s="118" t="str">
        <f>_xlfn.XLOOKUP(P6318,匹配表1065!U:U,匹配表1065!T:T)</f>
        <v>HO00001482</v>
      </c>
      <c r="P6318" s="94" t="s">
        <v>146</v>
      </c>
      <c r="Q6318" s="95" t="s">
        <v>149</v>
      </c>
      <c r="R6318" s="89" t="str">
        <f>_xlfn.XLOOKUP(Q6318,匹配表1065!L:L,匹配表1065!O:O)</f>
        <v>B</v>
      </c>
      <c r="S6318" s="93" t="str">
        <f>IFERROR(_xlfn.XLOOKUP(Q6318,匹配表1065!AI:AI,匹配表1065!AJ:AJ),"绿标")</f>
        <v>红标</v>
      </c>
      <c r="T6318" s="93" t="str" cm="1">
        <f t="array" ref="T6318:U6318">_xlfn.XLOOKUP(Q6318,匹配表1065!L:L,匹配表1065!M:N)</f>
        <v>脑血管</v>
      </c>
      <c r="U6318" s="94" t="str">
        <v>神经内科</v>
      </c>
      <c r="V6318" s="95" t="s">
        <v>33</v>
      </c>
      <c r="W6318" s="93">
        <f>_xlfn.XLOOKUP(M6318,匹配表1065!D:D,匹配表1065!F:F)*N6318</f>
        <v>12</v>
      </c>
    </row>
    <row r="6319" customHeight="1" spans="1:23">
      <c r="A6319" s="94" t="s">
        <v>877</v>
      </c>
      <c r="B6319" s="106">
        <v>46234</v>
      </c>
      <c r="C6319" s="121" t="str">
        <f t="shared" si="198"/>
        <v>7月第5周</v>
      </c>
      <c r="D6319" s="94" t="s">
        <v>943</v>
      </c>
      <c r="E6319" s="89" t="str">
        <f t="shared" si="199"/>
        <v>7月第5周--周5</v>
      </c>
      <c r="F6319" s="115" t="s">
        <v>27</v>
      </c>
      <c r="G6319" s="95" t="s">
        <v>136</v>
      </c>
      <c r="H6319" s="92" t="str">
        <f>_xlfn.XLOOKUP(O6319,匹配表1065!T:T,匹配表1065!W:W)</f>
        <v>青岛市</v>
      </c>
      <c r="I6319" s="116" t="str">
        <f>_xlfn.XLOOKUP(O6319,匹配表1065!T:T,匹配表1065!X:X)</f>
        <v>PME2032</v>
      </c>
      <c r="J6319" s="95" t="s">
        <v>143</v>
      </c>
      <c r="K6319" s="89" cm="1">
        <f ca="1" t="array" ref="K6319:L6319">_xlfn.XLOOKUP(J6319,匹配表1065!Y:Y,匹配表1065!AA:AB)</f>
        <v>31</v>
      </c>
      <c r="L6319" s="116" t="str">
        <v>3个月以上</v>
      </c>
      <c r="M6319" s="117" t="s">
        <v>35</v>
      </c>
      <c r="N6319" s="95">
        <v>1</v>
      </c>
      <c r="O6319" s="118" t="str">
        <f>_xlfn.XLOOKUP(P6319,匹配表1065!U:U,匹配表1065!T:T)</f>
        <v>HO00001482</v>
      </c>
      <c r="P6319" s="94" t="s">
        <v>146</v>
      </c>
      <c r="Q6319" s="95" t="s">
        <v>299</v>
      </c>
      <c r="R6319" s="89" t="str">
        <f>_xlfn.XLOOKUP(Q6319,匹配表1065!L:L,匹配表1065!O:O)</f>
        <v>C</v>
      </c>
      <c r="S6319" s="93" t="str">
        <f>IFERROR(_xlfn.XLOOKUP(Q6319,匹配表1065!AI:AI,匹配表1065!AJ:AJ),"绿标")</f>
        <v>绿标</v>
      </c>
      <c r="T6319" s="93" t="str" cm="1">
        <f t="array" ref="T6319:U6319">_xlfn.XLOOKUP(Q6319,匹配表1065!L:L,匹配表1065!M:N)</f>
        <v>眩晕</v>
      </c>
      <c r="U6319" s="94" t="str">
        <v>耳鼻喉科</v>
      </c>
      <c r="V6319" s="95" t="s">
        <v>100</v>
      </c>
      <c r="W6319" s="93">
        <f>_xlfn.XLOOKUP(M6319,匹配表1065!D:D,匹配表1065!F:F)*N6319</f>
        <v>4</v>
      </c>
    </row>
    <row r="6320" customHeight="1" spans="1:23">
      <c r="A6320" s="94" t="s">
        <v>877</v>
      </c>
      <c r="B6320" s="106">
        <v>46234</v>
      </c>
      <c r="C6320" s="121" t="str">
        <f t="shared" si="198"/>
        <v>7月第5周</v>
      </c>
      <c r="D6320" s="94" t="s">
        <v>943</v>
      </c>
      <c r="E6320" s="89" t="str">
        <f t="shared" si="199"/>
        <v>7月第5周--周5</v>
      </c>
      <c r="F6320" s="115" t="s">
        <v>27</v>
      </c>
      <c r="G6320" s="95" t="s">
        <v>136</v>
      </c>
      <c r="H6320" s="92" t="str">
        <f>_xlfn.XLOOKUP(O6320,匹配表1065!T:T,匹配表1065!W:W)</f>
        <v>青岛市</v>
      </c>
      <c r="I6320" s="116" t="str">
        <f>_xlfn.XLOOKUP(O6320,匹配表1065!T:T,匹配表1065!X:X)</f>
        <v>PME2031</v>
      </c>
      <c r="J6320" s="95" t="s">
        <v>155</v>
      </c>
      <c r="K6320" s="89" cm="1">
        <f ca="1" t="array" ref="K6320:L6320">_xlfn.XLOOKUP(J6320,匹配表1065!Y:Y,匹配表1065!AA:AB)</f>
        <v>31</v>
      </c>
      <c r="L6320" s="116" t="str">
        <v>3个月以上</v>
      </c>
      <c r="M6320" s="117" t="s">
        <v>55</v>
      </c>
      <c r="N6320" s="95">
        <v>1</v>
      </c>
      <c r="O6320" s="118" t="str">
        <f>_xlfn.XLOOKUP(P6320,匹配表1065!U:U,匹配表1065!T:T)</f>
        <v>HO00001432</v>
      </c>
      <c r="P6320" s="94" t="s">
        <v>301</v>
      </c>
      <c r="Q6320" s="95" t="s">
        <v>759</v>
      </c>
      <c r="R6320" s="89" t="str">
        <f>_xlfn.XLOOKUP(Q6320,匹配表1065!L:L,匹配表1065!O:O)</f>
        <v>B</v>
      </c>
      <c r="S6320" s="93" t="str">
        <f>IFERROR(_xlfn.XLOOKUP(Q6320,匹配表1065!AI:AI,匹配表1065!AJ:AJ),"绿标")</f>
        <v>绿标</v>
      </c>
      <c r="T6320" s="93" t="str" cm="1">
        <f t="array" ref="T6320:U6320">_xlfn.XLOOKUP(Q6320,匹配表1065!L:L,匹配表1065!M:N)</f>
        <v>脑血管</v>
      </c>
      <c r="U6320" s="94" t="str">
        <v>神经内科</v>
      </c>
      <c r="V6320" s="95" t="s">
        <v>42</v>
      </c>
      <c r="W6320" s="93">
        <f>_xlfn.XLOOKUP(M6320,匹配表1065!D:D,匹配表1065!F:F)*N6320</f>
        <v>8</v>
      </c>
    </row>
    <row r="6321" customHeight="1" spans="1:23">
      <c r="A6321" s="94" t="s">
        <v>877</v>
      </c>
      <c r="B6321" s="106">
        <v>46234</v>
      </c>
      <c r="C6321" s="121" t="str">
        <f t="shared" si="198"/>
        <v>7月第5周</v>
      </c>
      <c r="D6321" s="94" t="s">
        <v>943</v>
      </c>
      <c r="E6321" s="89" t="str">
        <f t="shared" si="199"/>
        <v>7月第5周--周5</v>
      </c>
      <c r="F6321" s="115" t="s">
        <v>27</v>
      </c>
      <c r="G6321" s="95" t="s">
        <v>136</v>
      </c>
      <c r="H6321" s="92" t="str">
        <f>_xlfn.XLOOKUP(O6321,匹配表1065!T:T,匹配表1065!W:W)</f>
        <v>青岛市</v>
      </c>
      <c r="I6321" s="116" t="str">
        <f>_xlfn.XLOOKUP(O6321,匹配表1065!T:T,匹配表1065!X:X)</f>
        <v>PME2031</v>
      </c>
      <c r="J6321" s="95" t="s">
        <v>155</v>
      </c>
      <c r="K6321" s="89" cm="1">
        <f ca="1" t="array" ref="K6321:L6321">_xlfn.XLOOKUP(J6321,匹配表1065!Y:Y,匹配表1065!AA:AB)</f>
        <v>31</v>
      </c>
      <c r="L6321" s="116" t="str">
        <v>3个月以上</v>
      </c>
      <c r="M6321" s="117" t="s">
        <v>35</v>
      </c>
      <c r="N6321" s="95">
        <v>1</v>
      </c>
      <c r="O6321" s="118" t="str">
        <f>_xlfn.XLOOKUP(P6321,匹配表1065!U:U,匹配表1065!T:T)</f>
        <v>HO00001478</v>
      </c>
      <c r="P6321" s="94" t="s">
        <v>156</v>
      </c>
      <c r="Q6321" s="95" t="s">
        <v>537</v>
      </c>
      <c r="R6321" s="89" t="str">
        <f>_xlfn.XLOOKUP(Q6321,匹配表1065!L:L,匹配表1065!O:O)</f>
        <v>C</v>
      </c>
      <c r="S6321" s="93" t="str">
        <f>IFERROR(_xlfn.XLOOKUP(Q6321,匹配表1065!AI:AI,匹配表1065!AJ:AJ),"绿标")</f>
        <v>绿标</v>
      </c>
      <c r="T6321" s="93" t="str" cm="1">
        <f t="array" ref="T6321:U6321">_xlfn.XLOOKUP(Q6321,匹配表1065!L:L,匹配表1065!M:N)</f>
        <v>眩晕</v>
      </c>
      <c r="U6321" s="94" t="str">
        <v>耳鼻喉科</v>
      </c>
      <c r="V6321" s="95" t="s">
        <v>100</v>
      </c>
      <c r="W6321" s="93">
        <f>_xlfn.XLOOKUP(M6321,匹配表1065!D:D,匹配表1065!F:F)*N6321</f>
        <v>4</v>
      </c>
    </row>
    <row r="6322" customHeight="1" spans="1:23">
      <c r="A6322" s="94" t="s">
        <v>877</v>
      </c>
      <c r="B6322" s="106">
        <v>46234</v>
      </c>
      <c r="C6322" s="121" t="str">
        <f t="shared" si="198"/>
        <v>7月第5周</v>
      </c>
      <c r="D6322" s="94" t="s">
        <v>943</v>
      </c>
      <c r="E6322" s="89" t="str">
        <f t="shared" si="199"/>
        <v>7月第5周--周5</v>
      </c>
      <c r="F6322" s="115" t="s">
        <v>27</v>
      </c>
      <c r="G6322" s="95" t="s">
        <v>136</v>
      </c>
      <c r="H6322" s="92" t="str">
        <f>_xlfn.XLOOKUP(O6322,匹配表1065!T:T,匹配表1065!W:W)</f>
        <v>青岛市</v>
      </c>
      <c r="I6322" s="116" t="str">
        <f>_xlfn.XLOOKUP(O6322,匹配表1065!T:T,匹配表1065!X:X)</f>
        <v>PME2031</v>
      </c>
      <c r="J6322" s="95" t="s">
        <v>155</v>
      </c>
      <c r="K6322" s="89" cm="1">
        <f ca="1" t="array" ref="K6322:L6322">_xlfn.XLOOKUP(J6322,匹配表1065!Y:Y,匹配表1065!AA:AB)</f>
        <v>31</v>
      </c>
      <c r="L6322" s="116" t="str">
        <v>3个月以上</v>
      </c>
      <c r="M6322" s="117" t="s">
        <v>202</v>
      </c>
      <c r="N6322" s="95">
        <v>1</v>
      </c>
      <c r="O6322" s="118" t="str">
        <f>_xlfn.XLOOKUP(P6322,匹配表1065!U:U,匹配表1065!T:T)</f>
        <v>HO00072793</v>
      </c>
      <c r="P6322" s="94" t="s">
        <v>159</v>
      </c>
      <c r="Q6322" s="95" t="s">
        <v>160</v>
      </c>
      <c r="R6322" s="89" t="str">
        <f>_xlfn.XLOOKUP(Q6322,匹配表1065!L:L,匹配表1065!O:O)</f>
        <v>A</v>
      </c>
      <c r="S6322" s="93" t="str">
        <f>IFERROR(_xlfn.XLOOKUP(Q6322,匹配表1065!AI:AI,匹配表1065!AJ:AJ),"绿标")</f>
        <v>红标</v>
      </c>
      <c r="T6322" s="93" t="str" cm="1">
        <f t="array" ref="T6322:U6322">_xlfn.XLOOKUP(Q6322,匹配表1065!L:L,匹配表1065!M:N)</f>
        <v>头痛</v>
      </c>
      <c r="U6322" s="94" t="str">
        <v>神经内科</v>
      </c>
      <c r="V6322" s="95" t="s">
        <v>67</v>
      </c>
      <c r="W6322" s="93">
        <f>_xlfn.XLOOKUP(M6322,匹配表1065!D:D,匹配表1065!F:F)*N6322</f>
        <v>16</v>
      </c>
    </row>
    <row r="6323" customHeight="1" spans="1:23">
      <c r="A6323" s="94" t="s">
        <v>877</v>
      </c>
      <c r="B6323" s="106">
        <v>46234</v>
      </c>
      <c r="C6323" s="121" t="str">
        <f t="shared" si="198"/>
        <v>7月第5周</v>
      </c>
      <c r="D6323" s="94" t="s">
        <v>943</v>
      </c>
      <c r="E6323" s="89" t="str">
        <f t="shared" si="199"/>
        <v>7月第5周--周5</v>
      </c>
      <c r="F6323" s="115" t="s">
        <v>27</v>
      </c>
      <c r="G6323" s="95" t="s">
        <v>136</v>
      </c>
      <c r="H6323" s="92" t="str">
        <f>_xlfn.XLOOKUP(O6323,匹配表1065!T:T,匹配表1065!W:W)</f>
        <v>青岛市</v>
      </c>
      <c r="I6323" s="116" t="str">
        <f>_xlfn.XLOOKUP(O6323,匹配表1065!T:T,匹配表1065!X:X)</f>
        <v>PME2035</v>
      </c>
      <c r="J6323" s="95" t="s">
        <v>150</v>
      </c>
      <c r="K6323" s="89" cm="1">
        <f ca="1" t="array" ref="K6323:L6323">_xlfn.XLOOKUP(J6323,匹配表1065!Y:Y,匹配表1065!AA:AB)</f>
        <v>8</v>
      </c>
      <c r="L6323" s="116" t="str">
        <v>3个月以上</v>
      </c>
      <c r="M6323" s="117" t="s">
        <v>30</v>
      </c>
      <c r="N6323" s="95">
        <v>1</v>
      </c>
      <c r="O6323" s="118" t="str">
        <f>_xlfn.XLOOKUP(P6323,匹配表1065!U:U,匹配表1065!T:T)</f>
        <v>HO00001476</v>
      </c>
      <c r="P6323" s="94" t="s">
        <v>151</v>
      </c>
      <c r="Q6323" s="95" t="s">
        <v>152</v>
      </c>
      <c r="R6323" s="89" t="str">
        <f>_xlfn.XLOOKUP(Q6323,匹配表1065!L:L,匹配表1065!O:O)</f>
        <v>C</v>
      </c>
      <c r="S6323" s="93" t="str">
        <f>IFERROR(_xlfn.XLOOKUP(Q6323,匹配表1065!AI:AI,匹配表1065!AJ:AJ),"绿标")</f>
        <v>红标</v>
      </c>
      <c r="T6323" s="93" t="str" cm="1">
        <f t="array" ref="T6323:U6323">_xlfn.XLOOKUP(Q6323,匹配表1065!L:L,匹配表1065!M:N)</f>
        <v>眩晕</v>
      </c>
      <c r="U6323" s="94" t="str">
        <v>神经内科</v>
      </c>
      <c r="V6323" s="95" t="s">
        <v>100</v>
      </c>
      <c r="W6323" s="93">
        <f>_xlfn.XLOOKUP(M6323,匹配表1065!D:D,匹配表1065!F:F)*N6323</f>
        <v>12</v>
      </c>
    </row>
    <row r="6324" customHeight="1" spans="1:23">
      <c r="A6324" s="94" t="s">
        <v>877</v>
      </c>
      <c r="B6324" s="106">
        <v>46234</v>
      </c>
      <c r="C6324" s="121" t="str">
        <f t="shared" si="198"/>
        <v>7月第5周</v>
      </c>
      <c r="D6324" s="94" t="s">
        <v>943</v>
      </c>
      <c r="E6324" s="89" t="str">
        <f t="shared" si="199"/>
        <v>7月第5周--周5</v>
      </c>
      <c r="F6324" s="115" t="s">
        <v>27</v>
      </c>
      <c r="G6324" s="95" t="s">
        <v>136</v>
      </c>
      <c r="H6324" s="92" t="str">
        <f>_xlfn.XLOOKUP(O6324,匹配表1065!T:T,匹配表1065!W:W)</f>
        <v>青岛市</v>
      </c>
      <c r="I6324" s="116" t="str">
        <f>_xlfn.XLOOKUP(O6324,匹配表1065!T:T,匹配表1065!X:X)</f>
        <v>PME2035</v>
      </c>
      <c r="J6324" s="95" t="s">
        <v>150</v>
      </c>
      <c r="K6324" s="89" cm="1">
        <f ca="1" t="array" ref="K6324:L6324">_xlfn.XLOOKUP(J6324,匹配表1065!Y:Y,匹配表1065!AA:AB)</f>
        <v>8</v>
      </c>
      <c r="L6324" s="116" t="str">
        <v>3个月以上</v>
      </c>
      <c r="M6324" s="117" t="s">
        <v>55</v>
      </c>
      <c r="N6324" s="95">
        <v>1</v>
      </c>
      <c r="O6324" s="118" t="str">
        <f>_xlfn.XLOOKUP(P6324,匹配表1065!U:U,匹配表1065!T:T)</f>
        <v>HO00001477</v>
      </c>
      <c r="P6324" s="94" t="s">
        <v>153</v>
      </c>
      <c r="Q6324" s="95" t="s">
        <v>790</v>
      </c>
      <c r="R6324" s="89" t="str">
        <f>_xlfn.XLOOKUP(Q6324,匹配表1065!L:L,匹配表1065!O:O)</f>
        <v>B</v>
      </c>
      <c r="S6324" s="93" t="str">
        <f>IFERROR(_xlfn.XLOOKUP(Q6324,匹配表1065!AI:AI,匹配表1065!AJ:AJ),"绿标")</f>
        <v>黑标</v>
      </c>
      <c r="T6324" s="93" t="str" cm="1">
        <f t="array" ref="T6324:U6324">_xlfn.XLOOKUP(Q6324,匹配表1065!L:L,匹配表1065!M:N)</f>
        <v>脑血管</v>
      </c>
      <c r="U6324" s="94" t="str">
        <v>神经内科</v>
      </c>
      <c r="V6324" s="95" t="s">
        <v>33</v>
      </c>
      <c r="W6324" s="93">
        <f>_xlfn.XLOOKUP(M6324,匹配表1065!D:D,匹配表1065!F:F)*N6324</f>
        <v>8</v>
      </c>
    </row>
    <row r="6325" customHeight="1" spans="1:23">
      <c r="A6325" s="94" t="s">
        <v>877</v>
      </c>
      <c r="B6325" s="106">
        <v>46234</v>
      </c>
      <c r="C6325" s="121" t="str">
        <f t="shared" ref="C6325:C6377" si="200">MONTH(B6325)&amp;TEXT(WEEKNUM(B6325,2)-WEEKNUM(B6325+1-DAY(B6325),2)+1,"月第0周")</f>
        <v>7月第5周</v>
      </c>
      <c r="D6325" s="94" t="s">
        <v>943</v>
      </c>
      <c r="E6325" s="89" t="str">
        <f t="shared" ref="E6325:E6388" si="201">D6325&amp;"--"&amp;"周"&amp;WEEKDAY(B6325,2)</f>
        <v>7月第5周--周5</v>
      </c>
      <c r="F6325" s="115" t="s">
        <v>27</v>
      </c>
      <c r="G6325" s="95" t="s">
        <v>136</v>
      </c>
      <c r="H6325" s="92" t="str">
        <f>_xlfn.XLOOKUP(O6325,匹配表1065!T:T,匹配表1065!W:W)</f>
        <v>青岛市</v>
      </c>
      <c r="I6325" s="116" t="str">
        <f>_xlfn.XLOOKUP(O6325,匹配表1065!T:T,匹配表1065!X:X)</f>
        <v>PME2035</v>
      </c>
      <c r="J6325" s="95" t="s">
        <v>150</v>
      </c>
      <c r="K6325" s="89" cm="1">
        <f ca="1" t="array" ref="K6325:L6325">_xlfn.XLOOKUP(J6325,匹配表1065!Y:Y,匹配表1065!AA:AB)</f>
        <v>8</v>
      </c>
      <c r="L6325" s="116" t="str">
        <v>3个月以上</v>
      </c>
      <c r="M6325" s="117" t="s">
        <v>55</v>
      </c>
      <c r="N6325" s="95">
        <v>1</v>
      </c>
      <c r="O6325" s="118" t="str">
        <f>_xlfn.XLOOKUP(P6325,匹配表1065!U:U,匹配表1065!T:T)</f>
        <v>HO00001483</v>
      </c>
      <c r="P6325" s="94" t="s">
        <v>259</v>
      </c>
      <c r="Q6325" s="95" t="s">
        <v>398</v>
      </c>
      <c r="R6325" s="89" t="str">
        <f>_xlfn.XLOOKUP(Q6325,匹配表1065!L:L,匹配表1065!O:O)</f>
        <v>C</v>
      </c>
      <c r="S6325" s="93" t="str">
        <f>IFERROR(_xlfn.XLOOKUP(Q6325,匹配表1065!AI:AI,匹配表1065!AJ:AJ),"绿标")</f>
        <v>绿标</v>
      </c>
      <c r="T6325" s="93" t="str" cm="1">
        <f t="array" ref="T6325:U6325">_xlfn.XLOOKUP(Q6325,匹配表1065!L:L,匹配表1065!M:N)</f>
        <v>眩晕</v>
      </c>
      <c r="U6325" s="94" t="str">
        <v>耳鼻喉科</v>
      </c>
      <c r="V6325" s="95" t="s">
        <v>100</v>
      </c>
      <c r="W6325" s="93">
        <f>_xlfn.XLOOKUP(M6325,匹配表1065!D:D,匹配表1065!F:F)*N6325</f>
        <v>8</v>
      </c>
    </row>
    <row r="6326" customHeight="1" spans="1:23">
      <c r="A6326" s="94" t="s">
        <v>877</v>
      </c>
      <c r="B6326" s="106">
        <v>46234</v>
      </c>
      <c r="C6326" s="121" t="str">
        <f t="shared" si="200"/>
        <v>7月第5周</v>
      </c>
      <c r="D6326" s="94" t="s">
        <v>943</v>
      </c>
      <c r="E6326" s="89" t="str">
        <f t="shared" si="201"/>
        <v>7月第5周--周5</v>
      </c>
      <c r="F6326" s="115" t="s">
        <v>27</v>
      </c>
      <c r="G6326" s="95" t="s">
        <v>136</v>
      </c>
      <c r="H6326" s="92" t="str">
        <f>_xlfn.XLOOKUP(O6326,匹配表1065!T:T,匹配表1065!W:W)</f>
        <v>潍坊市</v>
      </c>
      <c r="I6326" s="116" t="str">
        <f>_xlfn.XLOOKUP(O6326,匹配表1065!T:T,匹配表1065!X:X)</f>
        <v>PME2036</v>
      </c>
      <c r="J6326" s="95" t="s">
        <v>161</v>
      </c>
      <c r="K6326" s="89" cm="1">
        <f ca="1" t="array" ref="K6326:L6326">_xlfn.XLOOKUP(J6326,匹配表1065!Y:Y,匹配表1065!AA:AB)</f>
        <v>1519</v>
      </c>
      <c r="L6326" s="116" t="str">
        <v>3个月以上</v>
      </c>
      <c r="M6326" s="117" t="s">
        <v>30</v>
      </c>
      <c r="N6326" s="95">
        <v>1</v>
      </c>
      <c r="O6326" s="118" t="str">
        <f>_xlfn.XLOOKUP(P6326,匹配表1065!U:U,匹配表1065!T:T)</f>
        <v>HO00001496</v>
      </c>
      <c r="P6326" s="94" t="s">
        <v>256</v>
      </c>
      <c r="Q6326" s="95" t="s">
        <v>303</v>
      </c>
      <c r="R6326" s="89" t="str">
        <f>_xlfn.XLOOKUP(Q6326,匹配表1065!L:L,匹配表1065!O:O)</f>
        <v>C</v>
      </c>
      <c r="S6326" s="93" t="str">
        <f>IFERROR(_xlfn.XLOOKUP(Q6326,匹配表1065!AI:AI,匹配表1065!AJ:AJ),"绿标")</f>
        <v>红标</v>
      </c>
      <c r="T6326" s="93" t="str" cm="1">
        <f t="array" ref="T6326:U6326">_xlfn.XLOOKUP(Q6326,匹配表1065!L:L,匹配表1065!M:N)</f>
        <v>眩晕</v>
      </c>
      <c r="U6326" s="94" t="str">
        <v>神经内科</v>
      </c>
      <c r="V6326" s="95" t="s">
        <v>100</v>
      </c>
      <c r="W6326" s="93">
        <f>_xlfn.XLOOKUP(M6326,匹配表1065!D:D,匹配表1065!F:F)*N6326</f>
        <v>12</v>
      </c>
    </row>
    <row r="6327" customHeight="1" spans="1:23">
      <c r="A6327" s="94" t="s">
        <v>877</v>
      </c>
      <c r="B6327" s="106">
        <v>46234</v>
      </c>
      <c r="C6327" s="121" t="str">
        <f t="shared" si="200"/>
        <v>7月第5周</v>
      </c>
      <c r="D6327" s="94" t="s">
        <v>943</v>
      </c>
      <c r="E6327" s="89" t="str">
        <f t="shared" si="201"/>
        <v>7月第5周--周5</v>
      </c>
      <c r="F6327" s="115" t="s">
        <v>27</v>
      </c>
      <c r="G6327" s="95" t="s">
        <v>136</v>
      </c>
      <c r="H6327" s="92" t="str">
        <f>_xlfn.XLOOKUP(O6327,匹配表1065!T:T,匹配表1065!W:W)</f>
        <v>潍坊市</v>
      </c>
      <c r="I6327" s="116" t="str">
        <f>_xlfn.XLOOKUP(O6327,匹配表1065!T:T,匹配表1065!X:X)</f>
        <v>PME2036</v>
      </c>
      <c r="J6327" s="95" t="s">
        <v>161</v>
      </c>
      <c r="K6327" s="89" cm="1">
        <f ca="1" t="array" ref="K6327:L6327">_xlfn.XLOOKUP(J6327,匹配表1065!Y:Y,匹配表1065!AA:AB)</f>
        <v>1519</v>
      </c>
      <c r="L6327" s="116" t="str">
        <v>3个月以上</v>
      </c>
      <c r="M6327" s="117" t="s">
        <v>30</v>
      </c>
      <c r="N6327" s="95">
        <v>1</v>
      </c>
      <c r="O6327" s="118" t="str">
        <f>_xlfn.XLOOKUP(P6327,匹配表1065!U:U,匹配表1065!T:T)</f>
        <v>HO00001466</v>
      </c>
      <c r="P6327" s="94" t="s">
        <v>164</v>
      </c>
      <c r="Q6327" s="95" t="s">
        <v>165</v>
      </c>
      <c r="R6327" s="89" t="str">
        <f>_xlfn.XLOOKUP(Q6327,匹配表1065!L:L,匹配表1065!O:O)</f>
        <v>C</v>
      </c>
      <c r="S6327" s="93" t="str">
        <f>IFERROR(_xlfn.XLOOKUP(Q6327,匹配表1065!AI:AI,匹配表1065!AJ:AJ),"绿标")</f>
        <v>绿标</v>
      </c>
      <c r="T6327" s="93" t="str" cm="1">
        <f t="array" ref="T6327:U6327">_xlfn.XLOOKUP(Q6327,匹配表1065!L:L,匹配表1065!M:N)</f>
        <v>眩晕</v>
      </c>
      <c r="U6327" s="94" t="str">
        <v>神经内科</v>
      </c>
      <c r="V6327" s="95" t="s">
        <v>100</v>
      </c>
      <c r="W6327" s="93">
        <f>_xlfn.XLOOKUP(M6327,匹配表1065!D:D,匹配表1065!F:F)*N6327</f>
        <v>12</v>
      </c>
    </row>
    <row r="6328" customHeight="1" spans="1:23">
      <c r="A6328" s="94" t="s">
        <v>877</v>
      </c>
      <c r="B6328" s="106">
        <v>46234</v>
      </c>
      <c r="C6328" s="121" t="str">
        <f t="shared" si="200"/>
        <v>7月第5周</v>
      </c>
      <c r="D6328" s="94" t="s">
        <v>943</v>
      </c>
      <c r="E6328" s="89" t="str">
        <f t="shared" si="201"/>
        <v>7月第5周--周5</v>
      </c>
      <c r="F6328" s="115" t="s">
        <v>27</v>
      </c>
      <c r="G6328" s="95" t="s">
        <v>136</v>
      </c>
      <c r="H6328" s="92" t="str">
        <f>_xlfn.XLOOKUP(O6328,匹配表1065!T:T,匹配表1065!W:W)</f>
        <v>烟台市</v>
      </c>
      <c r="I6328" s="116" t="str">
        <f>_xlfn.XLOOKUP(O6328,匹配表1065!T:T,匹配表1065!X:X)</f>
        <v>PME2034</v>
      </c>
      <c r="J6328" s="95" t="s">
        <v>501</v>
      </c>
      <c r="K6328" s="89" cm="1">
        <f ca="1" t="array" ref="K6328:L6328">_xlfn.XLOOKUP(J6328,匹配表1065!Y:Y,匹配表1065!AA:AB)</f>
        <v>4</v>
      </c>
      <c r="L6328" s="116" t="str">
        <v>3个月以上</v>
      </c>
      <c r="M6328" s="117" t="s">
        <v>30</v>
      </c>
      <c r="N6328" s="95">
        <v>1</v>
      </c>
      <c r="O6328" s="118" t="str">
        <f>_xlfn.XLOOKUP(P6328,匹配表1065!U:U,匹配表1065!T:T)</f>
        <v>HO00001522</v>
      </c>
      <c r="P6328" s="94" t="s">
        <v>502</v>
      </c>
      <c r="Q6328" s="95" t="s">
        <v>503</v>
      </c>
      <c r="R6328" s="89" t="str">
        <f>_xlfn.XLOOKUP(Q6328,匹配表1065!L:L,匹配表1065!O:O)</f>
        <v>A</v>
      </c>
      <c r="S6328" s="93" t="str">
        <f>IFERROR(_xlfn.XLOOKUP(Q6328,匹配表1065!AI:AI,匹配表1065!AJ:AJ),"绿标")</f>
        <v>绿标</v>
      </c>
      <c r="T6328" s="93" t="str" cm="1">
        <f t="array" ref="T6328:U6328">_xlfn.XLOOKUP(Q6328,匹配表1065!L:L,匹配表1065!M:N)</f>
        <v>头痛</v>
      </c>
      <c r="U6328" s="94" t="str">
        <v>神经内科</v>
      </c>
      <c r="V6328" s="95" t="s">
        <v>67</v>
      </c>
      <c r="W6328" s="93">
        <f>_xlfn.XLOOKUP(M6328,匹配表1065!D:D,匹配表1065!F:F)*N6328</f>
        <v>12</v>
      </c>
    </row>
    <row r="6329" customHeight="1" spans="1:23">
      <c r="A6329" s="94" t="s">
        <v>877</v>
      </c>
      <c r="B6329" s="106">
        <v>46234</v>
      </c>
      <c r="C6329" s="121" t="str">
        <f t="shared" si="200"/>
        <v>7月第5周</v>
      </c>
      <c r="D6329" s="94" t="s">
        <v>943</v>
      </c>
      <c r="E6329" s="89" t="str">
        <f t="shared" si="201"/>
        <v>7月第5周--周5</v>
      </c>
      <c r="F6329" s="115" t="s">
        <v>27</v>
      </c>
      <c r="G6329" s="95" t="s">
        <v>136</v>
      </c>
      <c r="H6329" s="92" t="str">
        <f>_xlfn.XLOOKUP(O6329,匹配表1065!T:T,匹配表1065!W:W)</f>
        <v>威海市</v>
      </c>
      <c r="I6329" s="116" t="str">
        <f>_xlfn.XLOOKUP(O6329,匹配表1065!T:T,匹配表1065!X:X)</f>
        <v>PME2033</v>
      </c>
      <c r="J6329" s="95" t="s">
        <v>137</v>
      </c>
      <c r="K6329" s="89" cm="1">
        <f ca="1" t="array" ref="K6329:L6329">_xlfn.XLOOKUP(J6329,匹配表1065!Y:Y,匹配表1065!AA:AB)</f>
        <v>10</v>
      </c>
      <c r="L6329" s="116" t="str">
        <v>3个月以上</v>
      </c>
      <c r="M6329" s="117" t="s">
        <v>55</v>
      </c>
      <c r="N6329" s="95">
        <v>1</v>
      </c>
      <c r="O6329" s="118" t="str">
        <f>_xlfn.XLOOKUP(P6329,匹配表1065!U:U,匹配表1065!T:T)</f>
        <v>HO00023965</v>
      </c>
      <c r="P6329" s="94" t="s">
        <v>138</v>
      </c>
      <c r="Q6329" s="95" t="s">
        <v>394</v>
      </c>
      <c r="R6329" s="89" t="str">
        <f>_xlfn.XLOOKUP(Q6329,匹配表1065!L:L,匹配表1065!O:O)</f>
        <v>B</v>
      </c>
      <c r="S6329" s="93" t="str">
        <f>IFERROR(_xlfn.XLOOKUP(Q6329,匹配表1065!AI:AI,匹配表1065!AJ:AJ),"绿标")</f>
        <v>绿标</v>
      </c>
      <c r="T6329" s="93" t="str" cm="1">
        <f t="array" ref="T6329:U6329">_xlfn.XLOOKUP(Q6329,匹配表1065!L:L,匹配表1065!M:N)</f>
        <v>脑血管</v>
      </c>
      <c r="U6329" s="94" t="str">
        <v>神经内科</v>
      </c>
      <c r="V6329" s="95" t="s">
        <v>33</v>
      </c>
      <c r="W6329" s="93">
        <f>_xlfn.XLOOKUP(M6329,匹配表1065!D:D,匹配表1065!F:F)*N6329</f>
        <v>8</v>
      </c>
    </row>
    <row r="6330" customHeight="1" spans="1:23">
      <c r="A6330" s="94" t="s">
        <v>877</v>
      </c>
      <c r="B6330" s="106">
        <v>46234</v>
      </c>
      <c r="C6330" s="121" t="str">
        <f t="shared" si="200"/>
        <v>7月第5周</v>
      </c>
      <c r="D6330" s="94" t="s">
        <v>943</v>
      </c>
      <c r="E6330" s="89" t="str">
        <f t="shared" si="201"/>
        <v>7月第5周--周5</v>
      </c>
      <c r="F6330" s="115" t="s">
        <v>27</v>
      </c>
      <c r="G6330" s="89" t="s">
        <v>63</v>
      </c>
      <c r="H6330" s="92" t="str">
        <f>_xlfn.XLOOKUP(O6330,匹配表1065!T:T,匹配表1065!W:W)</f>
        <v>徐州市</v>
      </c>
      <c r="I6330" s="116" t="str">
        <f>_xlfn.XLOOKUP(O6330,匹配表1065!T:T,匹配表1065!X:X)</f>
        <v>PME2008</v>
      </c>
      <c r="J6330" s="95" t="s">
        <v>71</v>
      </c>
      <c r="K6330" s="89" cm="1">
        <f ca="1" t="array" ref="K6330:L6330">_xlfn.XLOOKUP(J6330,匹配表1065!Y:Y,匹配表1065!AA:AB)</f>
        <v>5</v>
      </c>
      <c r="L6330" s="116" t="str">
        <v>3个月以上</v>
      </c>
      <c r="M6330" s="117" t="s">
        <v>35</v>
      </c>
      <c r="N6330" s="95">
        <v>1</v>
      </c>
      <c r="O6330" s="118" t="str">
        <f>_xlfn.XLOOKUP(P6330,匹配表1065!U:U,匹配表1065!T:T)</f>
        <v>HO00000989</v>
      </c>
      <c r="P6330" s="94" t="s">
        <v>214</v>
      </c>
      <c r="Q6330" s="95" t="s">
        <v>401</v>
      </c>
      <c r="R6330" s="89" t="str">
        <f>_xlfn.XLOOKUP(Q6330,匹配表1065!L:L,匹配表1065!O:O)</f>
        <v>C</v>
      </c>
      <c r="S6330" s="93" t="str">
        <f>IFERROR(_xlfn.XLOOKUP(Q6330,匹配表1065!AI:AI,匹配表1065!AJ:AJ),"绿标")</f>
        <v>绿标</v>
      </c>
      <c r="T6330" s="93" t="str" cm="1">
        <f t="array" ref="T6330:U6330">_xlfn.XLOOKUP(Q6330,匹配表1065!L:L,匹配表1065!M:N)</f>
        <v>眩晕</v>
      </c>
      <c r="U6330" s="94" t="str">
        <v>耳鼻喉科</v>
      </c>
      <c r="V6330" s="95" t="s">
        <v>100</v>
      </c>
      <c r="W6330" s="93">
        <f>_xlfn.XLOOKUP(M6330,匹配表1065!D:D,匹配表1065!F:F)*N6330</f>
        <v>4</v>
      </c>
    </row>
    <row r="6331" customHeight="1" spans="1:23">
      <c r="A6331" s="94" t="s">
        <v>877</v>
      </c>
      <c r="B6331" s="106">
        <v>46234</v>
      </c>
      <c r="C6331" s="121" t="str">
        <f t="shared" si="200"/>
        <v>7月第5周</v>
      </c>
      <c r="D6331" s="94" t="s">
        <v>943</v>
      </c>
      <c r="E6331" s="89" t="str">
        <f t="shared" si="201"/>
        <v>7月第5周--周5</v>
      </c>
      <c r="F6331" s="115" t="s">
        <v>27</v>
      </c>
      <c r="G6331" s="89" t="s">
        <v>63</v>
      </c>
      <c r="H6331" s="92" t="str">
        <f>_xlfn.XLOOKUP(O6331,匹配表1065!T:T,匹配表1065!W:W)</f>
        <v>连云港市</v>
      </c>
      <c r="I6331" s="116" t="str">
        <f>_xlfn.XLOOKUP(O6331,匹配表1065!T:T,匹配表1065!X:X)</f>
        <v>PME2042</v>
      </c>
      <c r="J6331" s="95" t="s">
        <v>74</v>
      </c>
      <c r="K6331" s="89" cm="1">
        <f ca="1" t="array" ref="K6331:L6331">_xlfn.XLOOKUP(J6331,匹配表1065!Y:Y,匹配表1065!AA:AB)</f>
        <v>7</v>
      </c>
      <c r="L6331" s="116" t="str">
        <v>3个月以上</v>
      </c>
      <c r="M6331" s="117" t="s">
        <v>30</v>
      </c>
      <c r="N6331" s="95">
        <v>1</v>
      </c>
      <c r="O6331" s="118" t="str">
        <f>_xlfn.XLOOKUP(P6331,匹配表1065!U:U,匹配表1065!T:T)</f>
        <v>HO00001004</v>
      </c>
      <c r="P6331" s="94" t="s">
        <v>75</v>
      </c>
      <c r="Q6331" s="95" t="s">
        <v>279</v>
      </c>
      <c r="R6331" s="89" t="str">
        <f>_xlfn.XLOOKUP(Q6331,匹配表1065!L:L,匹配表1065!O:O)</f>
        <v>B</v>
      </c>
      <c r="S6331" s="93" t="str">
        <f>IFERROR(_xlfn.XLOOKUP(Q6331,匹配表1065!AI:AI,匹配表1065!AJ:AJ),"绿标")</f>
        <v>绿标</v>
      </c>
      <c r="T6331" s="93" t="str" cm="1">
        <f t="array" ref="T6331:U6331">_xlfn.XLOOKUP(Q6331,匹配表1065!L:L,匹配表1065!M:N)</f>
        <v>脑血管</v>
      </c>
      <c r="U6331" s="94" t="str">
        <v>神经内科</v>
      </c>
      <c r="V6331" s="95" t="s">
        <v>33</v>
      </c>
      <c r="W6331" s="93">
        <f>_xlfn.XLOOKUP(M6331,匹配表1065!D:D,匹配表1065!F:F)*N6331</f>
        <v>12</v>
      </c>
    </row>
    <row r="6332" customHeight="1" spans="1:23">
      <c r="A6332" s="94" t="s">
        <v>877</v>
      </c>
      <c r="B6332" s="106">
        <v>46234</v>
      </c>
      <c r="C6332" s="121" t="str">
        <f t="shared" si="200"/>
        <v>7月第5周</v>
      </c>
      <c r="D6332" s="94" t="s">
        <v>943</v>
      </c>
      <c r="E6332" s="89" t="str">
        <f t="shared" si="201"/>
        <v>7月第5周--周5</v>
      </c>
      <c r="F6332" s="115" t="s">
        <v>27</v>
      </c>
      <c r="G6332" s="89" t="s">
        <v>63</v>
      </c>
      <c r="H6332" s="92" t="str">
        <f>_xlfn.XLOOKUP(O6332,匹配表1065!T:T,匹配表1065!W:W)</f>
        <v>南京市</v>
      </c>
      <c r="I6332" s="116" t="str">
        <f>_xlfn.XLOOKUP(O6332,匹配表1065!T:T,匹配表1065!X:X)</f>
        <v>PME2001</v>
      </c>
      <c r="J6332" s="95" t="s">
        <v>64</v>
      </c>
      <c r="K6332" s="89" cm="1">
        <f ca="1" t="array" ref="K6332:L6332">_xlfn.XLOOKUP(J6332,匹配表1065!Y:Y,匹配表1065!AA:AB)</f>
        <v>31</v>
      </c>
      <c r="L6332" s="116" t="str">
        <v>3个月以上</v>
      </c>
      <c r="M6332" s="117" t="s">
        <v>30</v>
      </c>
      <c r="N6332" s="95">
        <v>2</v>
      </c>
      <c r="O6332" s="118" t="str">
        <f>_xlfn.XLOOKUP(P6332,匹配表1065!U:U,匹配表1065!T:T)</f>
        <v>HO00000958</v>
      </c>
      <c r="P6332" s="94" t="s">
        <v>65</v>
      </c>
      <c r="Q6332" s="95" t="s">
        <v>209</v>
      </c>
      <c r="R6332" s="89" t="str">
        <f>_xlfn.XLOOKUP(Q6332,匹配表1065!L:L,匹配表1065!O:O)</f>
        <v>C</v>
      </c>
      <c r="S6332" s="93" t="str">
        <f>IFERROR(_xlfn.XLOOKUP(Q6332,匹配表1065!AI:AI,匹配表1065!AJ:AJ),"绿标")</f>
        <v>红标</v>
      </c>
      <c r="T6332" s="93" t="str" cm="1">
        <f t="array" ref="T6332:U6332">_xlfn.XLOOKUP(Q6332,匹配表1065!L:L,匹配表1065!M:N)</f>
        <v>眩晕</v>
      </c>
      <c r="U6332" s="94" t="str">
        <v>耳鼻喉科</v>
      </c>
      <c r="V6332" s="95" t="s">
        <v>100</v>
      </c>
      <c r="W6332" s="93">
        <f>_xlfn.XLOOKUP(M6332,匹配表1065!D:D,匹配表1065!F:F)*N6332</f>
        <v>24</v>
      </c>
    </row>
    <row r="6333" customHeight="1" spans="1:23">
      <c r="A6333" s="94" t="s">
        <v>877</v>
      </c>
      <c r="B6333" s="106">
        <v>46234</v>
      </c>
      <c r="C6333" s="121" t="str">
        <f t="shared" si="200"/>
        <v>7月第5周</v>
      </c>
      <c r="D6333" s="94" t="s">
        <v>943</v>
      </c>
      <c r="E6333" s="89" t="str">
        <f t="shared" si="201"/>
        <v>7月第5周--周5</v>
      </c>
      <c r="F6333" s="115" t="s">
        <v>27</v>
      </c>
      <c r="G6333" s="89" t="s">
        <v>63</v>
      </c>
      <c r="H6333" s="92" t="str">
        <f>_xlfn.XLOOKUP(O6333,匹配表1065!T:T,匹配表1065!W:W)</f>
        <v>南京市</v>
      </c>
      <c r="I6333" s="116" t="str">
        <f>_xlfn.XLOOKUP(O6333,匹配表1065!T:T,匹配表1065!X:X)</f>
        <v>PME2001</v>
      </c>
      <c r="J6333" s="95" t="s">
        <v>64</v>
      </c>
      <c r="K6333" s="89" cm="1">
        <f ca="1" t="array" ref="K6333:L6333">_xlfn.XLOOKUP(J6333,匹配表1065!Y:Y,匹配表1065!AA:AB)</f>
        <v>31</v>
      </c>
      <c r="L6333" s="116" t="str">
        <v>3个月以上</v>
      </c>
      <c r="M6333" s="117" t="s">
        <v>30</v>
      </c>
      <c r="N6333" s="95">
        <v>1</v>
      </c>
      <c r="O6333" s="118" t="str">
        <f>_xlfn.XLOOKUP(P6333,匹配表1065!U:U,匹配表1065!T:T)</f>
        <v>HO00000958</v>
      </c>
      <c r="P6333" s="94" t="s">
        <v>65</v>
      </c>
      <c r="Q6333" s="95" t="s">
        <v>652</v>
      </c>
      <c r="R6333" s="89" t="str">
        <f>_xlfn.XLOOKUP(Q6333,匹配表1065!L:L,匹配表1065!O:O)</f>
        <v>B</v>
      </c>
      <c r="S6333" s="93" t="str">
        <f>IFERROR(_xlfn.XLOOKUP(Q6333,匹配表1065!AI:AI,匹配表1065!AJ:AJ),"绿标")</f>
        <v>绿标</v>
      </c>
      <c r="T6333" s="93" t="str" cm="1">
        <f t="array" ref="T6333:U6333">_xlfn.XLOOKUP(Q6333,匹配表1065!L:L,匹配表1065!M:N)</f>
        <v>脑血管</v>
      </c>
      <c r="U6333" s="94" t="str">
        <v>神经内科</v>
      </c>
      <c r="V6333" s="95" t="s">
        <v>33</v>
      </c>
      <c r="W6333" s="93">
        <f>_xlfn.XLOOKUP(M6333,匹配表1065!D:D,匹配表1065!F:F)*N6333</f>
        <v>12</v>
      </c>
    </row>
    <row r="6334" customHeight="1" spans="1:23">
      <c r="A6334" s="94" t="s">
        <v>877</v>
      </c>
      <c r="B6334" s="106">
        <v>46234</v>
      </c>
      <c r="C6334" s="121" t="str">
        <f t="shared" si="200"/>
        <v>7月第5周</v>
      </c>
      <c r="D6334" s="94" t="s">
        <v>943</v>
      </c>
      <c r="E6334" s="89" t="str">
        <f t="shared" si="201"/>
        <v>7月第5周--周5</v>
      </c>
      <c r="F6334" s="115" t="s">
        <v>27</v>
      </c>
      <c r="G6334" s="89" t="s">
        <v>63</v>
      </c>
      <c r="H6334" s="92" t="str">
        <f>_xlfn.XLOOKUP(O6334,匹配表1065!T:T,匹配表1065!W:W)</f>
        <v>南京市</v>
      </c>
      <c r="I6334" s="116" t="str">
        <f>_xlfn.XLOOKUP(O6334,匹配表1065!T:T,匹配表1065!X:X)</f>
        <v>PME2002</v>
      </c>
      <c r="J6334" s="95" t="s">
        <v>84</v>
      </c>
      <c r="K6334" s="89" cm="1">
        <f ca="1" t="array" ref="K6334:L6334">_xlfn.XLOOKUP(J6334,匹配表1065!Y:Y,匹配表1065!AA:AB)</f>
        <v>31</v>
      </c>
      <c r="L6334" s="116" t="str">
        <v>3个月以上</v>
      </c>
      <c r="M6334" s="117" t="s">
        <v>30</v>
      </c>
      <c r="N6334" s="95">
        <v>3</v>
      </c>
      <c r="O6334" s="118" t="str">
        <f>_xlfn.XLOOKUP(P6334,匹配表1065!U:U,匹配表1065!T:T)</f>
        <v>HO00000964</v>
      </c>
      <c r="P6334" s="94" t="s">
        <v>90</v>
      </c>
      <c r="Q6334" s="95" t="s">
        <v>281</v>
      </c>
      <c r="R6334" s="89" t="str">
        <f>_xlfn.XLOOKUP(Q6334,匹配表1065!L:L,匹配表1065!O:O)</f>
        <v>A</v>
      </c>
      <c r="S6334" s="93" t="str">
        <f>IFERROR(_xlfn.XLOOKUP(Q6334,匹配表1065!AI:AI,匹配表1065!AJ:AJ),"绿标")</f>
        <v>红标</v>
      </c>
      <c r="T6334" s="93" t="str" cm="1">
        <f t="array" ref="T6334:U6334">_xlfn.XLOOKUP(Q6334,匹配表1065!L:L,匹配表1065!M:N)</f>
        <v>头痛</v>
      </c>
      <c r="U6334" s="94" t="str">
        <v>神经内科</v>
      </c>
      <c r="V6334" s="95" t="s">
        <v>100</v>
      </c>
      <c r="W6334" s="93">
        <f>_xlfn.XLOOKUP(M6334,匹配表1065!D:D,匹配表1065!F:F)*N6334</f>
        <v>36</v>
      </c>
    </row>
    <row r="6335" customHeight="1" spans="1:23">
      <c r="A6335" s="94" t="s">
        <v>877</v>
      </c>
      <c r="B6335" s="106">
        <v>46234</v>
      </c>
      <c r="C6335" s="121" t="str">
        <f t="shared" si="200"/>
        <v>7月第5周</v>
      </c>
      <c r="D6335" s="94" t="s">
        <v>943</v>
      </c>
      <c r="E6335" s="89" t="str">
        <f t="shared" si="201"/>
        <v>7月第5周--周5</v>
      </c>
      <c r="F6335" s="115" t="s">
        <v>27</v>
      </c>
      <c r="G6335" s="89" t="s">
        <v>63</v>
      </c>
      <c r="H6335" s="92" t="str">
        <f>_xlfn.XLOOKUP(O6335,匹配表1065!T:T,匹配表1065!W:W)</f>
        <v>南京市</v>
      </c>
      <c r="I6335" s="116" t="str">
        <f>_xlfn.XLOOKUP(O6335,匹配表1065!T:T,匹配表1065!X:X)</f>
        <v>PME2002</v>
      </c>
      <c r="J6335" s="95" t="s">
        <v>84</v>
      </c>
      <c r="K6335" s="89" cm="1">
        <f ca="1" t="array" ref="K6335:L6335">_xlfn.XLOOKUP(J6335,匹配表1065!Y:Y,匹配表1065!AA:AB)</f>
        <v>31</v>
      </c>
      <c r="L6335" s="116" t="str">
        <v>3个月以上</v>
      </c>
      <c r="M6335" s="117" t="s">
        <v>30</v>
      </c>
      <c r="N6335" s="95">
        <v>1</v>
      </c>
      <c r="O6335" s="118" t="str">
        <f>_xlfn.XLOOKUP(P6335,匹配表1065!U:U,匹配表1065!T:T)</f>
        <v>HO00000964</v>
      </c>
      <c r="P6335" s="94" t="s">
        <v>90</v>
      </c>
      <c r="Q6335" s="95" t="s">
        <v>283</v>
      </c>
      <c r="R6335" s="89" t="str">
        <f>_xlfn.XLOOKUP(Q6335,匹配表1065!L:L,匹配表1065!O:O)</f>
        <v>D</v>
      </c>
      <c r="S6335" s="93" t="str">
        <f>IFERROR(_xlfn.XLOOKUP(Q6335,匹配表1065!AI:AI,匹配表1065!AJ:AJ),"绿标")</f>
        <v>红标</v>
      </c>
      <c r="T6335" s="93" t="str" cm="1">
        <f t="array" ref="T6335:U6335">_xlfn.XLOOKUP(Q6335,匹配表1065!L:L,匹配表1065!M:N)</f>
        <v>疼痛</v>
      </c>
      <c r="U6335" s="94" t="str">
        <v>疼痛科</v>
      </c>
      <c r="V6335" s="95" t="s">
        <v>42</v>
      </c>
      <c r="W6335" s="93">
        <f>_xlfn.XLOOKUP(M6335,匹配表1065!D:D,匹配表1065!F:F)*N6335</f>
        <v>12</v>
      </c>
    </row>
    <row r="6336" customHeight="1" spans="1:23">
      <c r="A6336" s="94" t="s">
        <v>877</v>
      </c>
      <c r="B6336" s="106">
        <v>46234</v>
      </c>
      <c r="C6336" s="121" t="str">
        <f t="shared" si="200"/>
        <v>7月第5周</v>
      </c>
      <c r="D6336" s="94" t="s">
        <v>943</v>
      </c>
      <c r="E6336" s="89" t="str">
        <f t="shared" si="201"/>
        <v>7月第5周--周5</v>
      </c>
      <c r="F6336" s="115" t="s">
        <v>27</v>
      </c>
      <c r="G6336" s="89" t="s">
        <v>63</v>
      </c>
      <c r="H6336" s="92" t="str">
        <f>_xlfn.XLOOKUP(O6336,匹配表1065!T:T,匹配表1065!W:W)</f>
        <v>南京市</v>
      </c>
      <c r="I6336" s="116" t="str">
        <f>_xlfn.XLOOKUP(O6336,匹配表1065!T:T,匹配表1065!X:X)</f>
        <v>PME2002</v>
      </c>
      <c r="J6336" s="95" t="s">
        <v>84</v>
      </c>
      <c r="K6336" s="89" cm="1">
        <f ca="1" t="array" ref="K6336:L6336">_xlfn.XLOOKUP(J6336,匹配表1065!Y:Y,匹配表1065!AA:AB)</f>
        <v>31</v>
      </c>
      <c r="L6336" s="116" t="str">
        <v>3个月以上</v>
      </c>
      <c r="M6336" s="117" t="s">
        <v>30</v>
      </c>
      <c r="N6336" s="95">
        <v>1</v>
      </c>
      <c r="O6336" s="118" t="str">
        <f>_xlfn.XLOOKUP(P6336,匹配表1065!U:U,匹配表1065!T:T)</f>
        <v>HO00000964</v>
      </c>
      <c r="P6336" s="94" t="s">
        <v>90</v>
      </c>
      <c r="Q6336" s="95" t="s">
        <v>332</v>
      </c>
      <c r="R6336" s="89" t="str">
        <f>_xlfn.XLOOKUP(Q6336,匹配表1065!L:L,匹配表1065!O:O)</f>
        <v>D</v>
      </c>
      <c r="S6336" s="93" t="str">
        <f>IFERROR(_xlfn.XLOOKUP(Q6336,匹配表1065!AI:AI,匹配表1065!AJ:AJ),"绿标")</f>
        <v>绿标</v>
      </c>
      <c r="T6336" s="93" t="str" cm="1">
        <f t="array" ref="T6336:U6336">_xlfn.XLOOKUP(Q6336,匹配表1065!L:L,匹配表1065!M:N)</f>
        <v>疼痛</v>
      </c>
      <c r="U6336" s="94" t="str">
        <v>疼痛科</v>
      </c>
      <c r="V6336" s="95" t="s">
        <v>42</v>
      </c>
      <c r="W6336" s="93">
        <f>_xlfn.XLOOKUP(M6336,匹配表1065!D:D,匹配表1065!F:F)*N6336</f>
        <v>12</v>
      </c>
    </row>
    <row r="6337" customHeight="1" spans="1:23">
      <c r="A6337" s="94" t="s">
        <v>877</v>
      </c>
      <c r="B6337" s="106">
        <v>46234</v>
      </c>
      <c r="C6337" s="121" t="str">
        <f t="shared" si="200"/>
        <v>7月第5周</v>
      </c>
      <c r="D6337" s="94" t="s">
        <v>943</v>
      </c>
      <c r="E6337" s="89" t="str">
        <f t="shared" si="201"/>
        <v>7月第5周--周5</v>
      </c>
      <c r="F6337" s="115" t="s">
        <v>27</v>
      </c>
      <c r="G6337" s="89" t="s">
        <v>63</v>
      </c>
      <c r="H6337" s="92" t="str">
        <f>_xlfn.XLOOKUP(O6337,匹配表1065!T:T,匹配表1065!W:W)</f>
        <v>徐州市</v>
      </c>
      <c r="I6337" s="116" t="str">
        <f>_xlfn.XLOOKUP(O6337,匹配表1065!T:T,匹配表1065!X:X)</f>
        <v>PME2008</v>
      </c>
      <c r="J6337" s="95" t="s">
        <v>81</v>
      </c>
      <c r="K6337" s="89" cm="1">
        <f ca="1" t="array" ref="K6337:L6337">_xlfn.XLOOKUP(J6337,匹配表1065!Y:Y,匹配表1065!AA:AB)</f>
        <v>19</v>
      </c>
      <c r="L6337" s="116" t="str">
        <v>3个月以上</v>
      </c>
      <c r="M6337" s="117" t="s">
        <v>30</v>
      </c>
      <c r="N6337" s="95">
        <v>1</v>
      </c>
      <c r="O6337" s="118" t="str">
        <f>_xlfn.XLOOKUP(P6337,匹配表1065!U:U,匹配表1065!T:T)</f>
        <v>HO00000989</v>
      </c>
      <c r="P6337" s="94" t="s">
        <v>214</v>
      </c>
      <c r="Q6337" s="95" t="s">
        <v>832</v>
      </c>
      <c r="R6337" s="89" t="str">
        <f>_xlfn.XLOOKUP(Q6337,匹配表1065!L:L,匹配表1065!O:O)</f>
        <v>A</v>
      </c>
      <c r="S6337" s="93" t="str">
        <f>IFERROR(_xlfn.XLOOKUP(Q6337,匹配表1065!AI:AI,匹配表1065!AJ:AJ),"绿标")</f>
        <v>绿标</v>
      </c>
      <c r="T6337" s="93" t="str" cm="1">
        <f t="array" ref="T6337:U6337">_xlfn.XLOOKUP(Q6337,匹配表1065!L:L,匹配表1065!M:N)</f>
        <v>头痛</v>
      </c>
      <c r="U6337" s="94" t="str">
        <v>神经内科</v>
      </c>
      <c r="V6337" s="95" t="s">
        <v>100</v>
      </c>
      <c r="W6337" s="93">
        <f>_xlfn.XLOOKUP(M6337,匹配表1065!D:D,匹配表1065!F:F)*N6337</f>
        <v>12</v>
      </c>
    </row>
    <row r="6338" customHeight="1" spans="1:23">
      <c r="A6338" s="94" t="s">
        <v>877</v>
      </c>
      <c r="B6338" s="106">
        <v>46234</v>
      </c>
      <c r="C6338" s="121" t="str">
        <f t="shared" si="200"/>
        <v>7月第5周</v>
      </c>
      <c r="D6338" s="94" t="s">
        <v>943</v>
      </c>
      <c r="E6338" s="89" t="str">
        <f t="shared" si="201"/>
        <v>7月第5周--周5</v>
      </c>
      <c r="F6338" s="115" t="s">
        <v>27</v>
      </c>
      <c r="G6338" s="89" t="s">
        <v>63</v>
      </c>
      <c r="H6338" s="92" t="str">
        <f>_xlfn.XLOOKUP(O6338,匹配表1065!T:T,匹配表1065!W:W)</f>
        <v>南京市</v>
      </c>
      <c r="I6338" s="116" t="str">
        <f>_xlfn.XLOOKUP(O6338,匹配表1065!T:T,匹配表1065!X:X)</f>
        <v>PME2001</v>
      </c>
      <c r="J6338" s="95" t="s">
        <v>77</v>
      </c>
      <c r="K6338" s="89" cm="1">
        <f ca="1" t="array" ref="K6338:L6338">_xlfn.XLOOKUP(J6338,匹配表1065!Y:Y,匹配表1065!AA:AB)</f>
        <v>8</v>
      </c>
      <c r="L6338" s="116" t="str">
        <v>3个月以上</v>
      </c>
      <c r="M6338" s="117" t="s">
        <v>30</v>
      </c>
      <c r="N6338" s="95">
        <v>2</v>
      </c>
      <c r="O6338" s="118" t="str">
        <f>_xlfn.XLOOKUP(P6338,匹配表1065!U:U,匹配表1065!T:T)</f>
        <v>HO00000958</v>
      </c>
      <c r="P6338" s="94" t="s">
        <v>65</v>
      </c>
      <c r="Q6338" s="95" t="s">
        <v>216</v>
      </c>
      <c r="R6338" s="89" t="str">
        <f>_xlfn.XLOOKUP(Q6338,匹配表1065!L:L,匹配表1065!O:O)</f>
        <v>A</v>
      </c>
      <c r="S6338" s="93" t="str">
        <f>IFERROR(_xlfn.XLOOKUP(Q6338,匹配表1065!AI:AI,匹配表1065!AJ:AJ),"绿标")</f>
        <v>红标</v>
      </c>
      <c r="T6338" s="93" t="str" cm="1">
        <f t="array" ref="T6338:U6338">_xlfn.XLOOKUP(Q6338,匹配表1065!L:L,匹配表1065!M:N)</f>
        <v>头痛</v>
      </c>
      <c r="U6338" s="94" t="str">
        <v>神经内科</v>
      </c>
      <c r="V6338" s="95" t="s">
        <v>33</v>
      </c>
      <c r="W6338" s="93">
        <f>_xlfn.XLOOKUP(M6338,匹配表1065!D:D,匹配表1065!F:F)*N6338</f>
        <v>24</v>
      </c>
    </row>
    <row r="6339" customHeight="1" spans="1:23">
      <c r="A6339" s="94" t="s">
        <v>877</v>
      </c>
      <c r="B6339" s="106">
        <v>46234</v>
      </c>
      <c r="C6339" s="121" t="str">
        <f t="shared" si="200"/>
        <v>7月第5周</v>
      </c>
      <c r="D6339" s="94" t="s">
        <v>943</v>
      </c>
      <c r="E6339" s="89" t="str">
        <f t="shared" si="201"/>
        <v>7月第5周--周5</v>
      </c>
      <c r="F6339" s="115" t="s">
        <v>27</v>
      </c>
      <c r="G6339" s="89" t="s">
        <v>63</v>
      </c>
      <c r="H6339" s="92" t="str">
        <f>_xlfn.XLOOKUP(O6339,匹配表1065!T:T,匹配表1065!W:W)</f>
        <v>南京市</v>
      </c>
      <c r="I6339" s="116" t="str">
        <f>_xlfn.XLOOKUP(O6339,匹配表1065!T:T,匹配表1065!X:X)</f>
        <v>PME2002</v>
      </c>
      <c r="J6339" s="95" t="s">
        <v>410</v>
      </c>
      <c r="K6339" s="89" cm="1">
        <f ca="1" t="array" ref="K6339:L6339">_xlfn.XLOOKUP(J6339,匹配表1065!Y:Y,匹配表1065!AA:AB)</f>
        <v>1</v>
      </c>
      <c r="L6339" s="116" t="str">
        <v>3个月以内</v>
      </c>
      <c r="M6339" s="117" t="s">
        <v>55</v>
      </c>
      <c r="N6339" s="95">
        <v>1</v>
      </c>
      <c r="O6339" s="118" t="str">
        <f>_xlfn.XLOOKUP(P6339,匹配表1065!U:U,匹配表1065!T:T)</f>
        <v>HO00000964</v>
      </c>
      <c r="P6339" s="94" t="s">
        <v>90</v>
      </c>
      <c r="Q6339" s="95" t="s">
        <v>679</v>
      </c>
      <c r="R6339" s="89" t="str">
        <f>_xlfn.XLOOKUP(Q6339,匹配表1065!L:L,匹配表1065!O:O)</f>
        <v>B</v>
      </c>
      <c r="S6339" s="93" t="str">
        <f>IFERROR(_xlfn.XLOOKUP(Q6339,匹配表1065!AI:AI,匹配表1065!AJ:AJ),"绿标")</f>
        <v>绿标</v>
      </c>
      <c r="T6339" s="93" t="str" cm="1">
        <f t="array" ref="T6339:U6339">_xlfn.XLOOKUP(Q6339,匹配表1065!L:L,匹配表1065!M:N)</f>
        <v>脑血管</v>
      </c>
      <c r="U6339" s="94" t="str">
        <v>神经内科</v>
      </c>
      <c r="V6339" s="95" t="s">
        <v>33</v>
      </c>
      <c r="W6339" s="93">
        <f>_xlfn.XLOOKUP(M6339,匹配表1065!D:D,匹配表1065!F:F)*N6339</f>
        <v>8</v>
      </c>
    </row>
    <row r="6340" customHeight="1" spans="1:23">
      <c r="A6340" s="94" t="s">
        <v>877</v>
      </c>
      <c r="B6340" s="106">
        <v>46234</v>
      </c>
      <c r="C6340" s="121" t="str">
        <f t="shared" si="200"/>
        <v>7月第5周</v>
      </c>
      <c r="D6340" s="94" t="s">
        <v>943</v>
      </c>
      <c r="E6340" s="89" t="str">
        <f t="shared" si="201"/>
        <v>7月第5周--周5</v>
      </c>
      <c r="F6340" s="115" t="s">
        <v>27</v>
      </c>
      <c r="G6340" s="89" t="s">
        <v>63</v>
      </c>
      <c r="H6340" s="92" t="str">
        <f>_xlfn.XLOOKUP(O6340,匹配表1065!T:T,匹配表1065!W:W)</f>
        <v>南京市</v>
      </c>
      <c r="I6340" s="116" t="str">
        <f>_xlfn.XLOOKUP(O6340,匹配表1065!T:T,匹配表1065!X:X)</f>
        <v>PME2002</v>
      </c>
      <c r="J6340" s="95" t="s">
        <v>410</v>
      </c>
      <c r="K6340" s="89" cm="1">
        <f ca="1" t="array" ref="K6340:L6340">_xlfn.XLOOKUP(J6340,匹配表1065!Y:Y,匹配表1065!AA:AB)</f>
        <v>1</v>
      </c>
      <c r="L6340" s="116" t="str">
        <v>3个月以内</v>
      </c>
      <c r="M6340" s="117" t="s">
        <v>30</v>
      </c>
      <c r="N6340" s="95">
        <v>1</v>
      </c>
      <c r="O6340" s="118" t="str">
        <f>_xlfn.XLOOKUP(P6340,匹配表1065!U:U,匹配表1065!T:T)</f>
        <v>HO00000964</v>
      </c>
      <c r="P6340" s="94" t="s">
        <v>90</v>
      </c>
      <c r="Q6340" s="95" t="s">
        <v>213</v>
      </c>
      <c r="R6340" s="89" t="str">
        <f>_xlfn.XLOOKUP(Q6340,匹配表1065!L:L,匹配表1065!O:O)</f>
        <v>A</v>
      </c>
      <c r="S6340" s="93" t="str">
        <f>IFERROR(_xlfn.XLOOKUP(Q6340,匹配表1065!AI:AI,匹配表1065!AJ:AJ),"绿标")</f>
        <v>红标</v>
      </c>
      <c r="T6340" s="93" t="str" cm="1">
        <f t="array" ref="T6340:U6340">_xlfn.XLOOKUP(Q6340,匹配表1065!L:L,匹配表1065!M:N)</f>
        <v>头痛</v>
      </c>
      <c r="U6340" s="94" t="str">
        <v>神经内科</v>
      </c>
      <c r="V6340" s="95" t="s">
        <v>100</v>
      </c>
      <c r="W6340" s="93">
        <f>_xlfn.XLOOKUP(M6340,匹配表1065!D:D,匹配表1065!F:F)*N6340</f>
        <v>12</v>
      </c>
    </row>
    <row r="6341" customHeight="1" spans="1:23">
      <c r="A6341" s="94" t="s">
        <v>877</v>
      </c>
      <c r="B6341" s="106">
        <v>46234</v>
      </c>
      <c r="C6341" s="121" t="str">
        <f t="shared" si="200"/>
        <v>7月第5周</v>
      </c>
      <c r="D6341" s="94" t="s">
        <v>943</v>
      </c>
      <c r="E6341" s="89" t="str">
        <f t="shared" si="201"/>
        <v>7月第5周--周5</v>
      </c>
      <c r="F6341" s="115" t="s">
        <v>27</v>
      </c>
      <c r="G6341" s="95" t="s">
        <v>28</v>
      </c>
      <c r="H6341" s="92" t="str">
        <f>_xlfn.XLOOKUP(O6341,匹配表1065!T:T,匹配表1065!W:W)</f>
        <v>南京市</v>
      </c>
      <c r="I6341" s="116" t="str">
        <f>_xlfn.XLOOKUP(O6341,匹配表1065!T:T,匹配表1065!X:X)</f>
        <v>PME2039</v>
      </c>
      <c r="J6341" s="95" t="s">
        <v>39</v>
      </c>
      <c r="K6341" s="89" cm="1">
        <f ca="1" t="array" ref="K6341:L6341">_xlfn.XLOOKUP(J6341,匹配表1065!Y:Y,匹配表1065!AA:AB)</f>
        <v>7</v>
      </c>
      <c r="L6341" s="116" t="str">
        <v>3个月以上</v>
      </c>
      <c r="M6341" s="117" t="s">
        <v>35</v>
      </c>
      <c r="N6341" s="95">
        <v>1</v>
      </c>
      <c r="O6341" s="118" t="str">
        <f>_xlfn.XLOOKUP(P6341,匹配表1065!U:U,匹配表1065!T:T)</f>
        <v>HO00000971</v>
      </c>
      <c r="P6341" s="94" t="s">
        <v>40</v>
      </c>
      <c r="Q6341" s="95" t="s">
        <v>442</v>
      </c>
      <c r="R6341" s="89" t="str">
        <f>_xlfn.XLOOKUP(Q6341,匹配表1065!L:L,匹配表1065!O:O)</f>
        <v>C</v>
      </c>
      <c r="S6341" s="93" t="str">
        <f>IFERROR(_xlfn.XLOOKUP(Q6341,匹配表1065!AI:AI,匹配表1065!AJ:AJ),"绿标")</f>
        <v>绿标</v>
      </c>
      <c r="T6341" s="93" t="str" cm="1">
        <f t="array" ref="T6341:U6341">_xlfn.XLOOKUP(Q6341,匹配表1065!L:L,匹配表1065!M:N)</f>
        <v>眩晕</v>
      </c>
      <c r="U6341" s="94" t="str">
        <v>耳鼻喉科</v>
      </c>
      <c r="V6341" s="95" t="s">
        <v>100</v>
      </c>
      <c r="W6341" s="93">
        <f>_xlfn.XLOOKUP(M6341,匹配表1065!D:D,匹配表1065!F:F)*N6341</f>
        <v>4</v>
      </c>
    </row>
    <row r="6342" customHeight="1" spans="1:23">
      <c r="A6342" s="94" t="s">
        <v>877</v>
      </c>
      <c r="B6342" s="106">
        <v>46234</v>
      </c>
      <c r="C6342" s="121" t="str">
        <f t="shared" si="200"/>
        <v>7月第5周</v>
      </c>
      <c r="D6342" s="94" t="s">
        <v>943</v>
      </c>
      <c r="E6342" s="89" t="str">
        <f t="shared" si="201"/>
        <v>7月第5周--周5</v>
      </c>
      <c r="F6342" s="115" t="s">
        <v>27</v>
      </c>
      <c r="G6342" s="95" t="s">
        <v>28</v>
      </c>
      <c r="H6342" s="92" t="str">
        <f>_xlfn.XLOOKUP(O6342,匹配表1065!T:T,匹配表1065!W:W)</f>
        <v>镇江市</v>
      </c>
      <c r="I6342" s="116" t="str">
        <f>_xlfn.XLOOKUP(O6342,匹配表1065!T:T,匹配表1065!X:X)</f>
        <v>PME2039</v>
      </c>
      <c r="J6342" s="95" t="s">
        <v>39</v>
      </c>
      <c r="K6342" s="89" cm="1">
        <f ca="1" t="array" ref="K6342:L6342">_xlfn.XLOOKUP(J6342,匹配表1065!Y:Y,匹配表1065!AA:AB)</f>
        <v>7</v>
      </c>
      <c r="L6342" s="116" t="str">
        <v>3个月以上</v>
      </c>
      <c r="M6342" s="117" t="s">
        <v>55</v>
      </c>
      <c r="N6342" s="95">
        <v>1</v>
      </c>
      <c r="O6342" s="118" t="str">
        <f>_xlfn.XLOOKUP(P6342,匹配表1065!U:U,匹配表1065!T:T)</f>
        <v>HO00001015</v>
      </c>
      <c r="P6342" s="94" t="s">
        <v>43</v>
      </c>
      <c r="Q6342" s="95" t="s">
        <v>688</v>
      </c>
      <c r="R6342" s="89" t="str">
        <f>_xlfn.XLOOKUP(Q6342,匹配表1065!L:L,匹配表1065!O:O)</f>
        <v>B</v>
      </c>
      <c r="S6342" s="93" t="str">
        <f>IFERROR(_xlfn.XLOOKUP(Q6342,匹配表1065!AI:AI,匹配表1065!AJ:AJ),"绿标")</f>
        <v>绿标</v>
      </c>
      <c r="T6342" s="93" t="str" cm="1">
        <f t="array" ref="T6342:U6342">_xlfn.XLOOKUP(Q6342,匹配表1065!L:L,匹配表1065!M:N)</f>
        <v>脑血管</v>
      </c>
      <c r="U6342" s="94" t="str">
        <v>神经内科</v>
      </c>
      <c r="V6342" s="95" t="s">
        <v>33</v>
      </c>
      <c r="W6342" s="93">
        <f>_xlfn.XLOOKUP(M6342,匹配表1065!D:D,匹配表1065!F:F)*N6342</f>
        <v>8</v>
      </c>
    </row>
    <row r="6343" customHeight="1" spans="1:23">
      <c r="A6343" s="94" t="s">
        <v>877</v>
      </c>
      <c r="B6343" s="106">
        <v>46234</v>
      </c>
      <c r="C6343" s="121" t="str">
        <f t="shared" si="200"/>
        <v>7月第5周</v>
      </c>
      <c r="D6343" s="94" t="s">
        <v>943</v>
      </c>
      <c r="E6343" s="89" t="str">
        <f t="shared" si="201"/>
        <v>7月第5周--周5</v>
      </c>
      <c r="F6343" s="115" t="s">
        <v>27</v>
      </c>
      <c r="G6343" s="95" t="s">
        <v>28</v>
      </c>
      <c r="H6343" s="92" t="str">
        <f>_xlfn.XLOOKUP(O6343,匹配表1065!T:T,匹配表1065!W:W)</f>
        <v>南京市</v>
      </c>
      <c r="I6343" s="116" t="str">
        <f>_xlfn.XLOOKUP(O6343,匹配表1065!T:T,匹配表1065!X:X)</f>
        <v>PME2005</v>
      </c>
      <c r="J6343" s="95" t="s">
        <v>54</v>
      </c>
      <c r="K6343" s="89" cm="1">
        <f ca="1" t="array" ref="K6343:L6343">_xlfn.XLOOKUP(J6343,匹配表1065!Y:Y,匹配表1065!AA:AB)</f>
        <v>3</v>
      </c>
      <c r="L6343" s="116" t="str">
        <v>3个月以上</v>
      </c>
      <c r="M6343" s="117" t="s">
        <v>55</v>
      </c>
      <c r="N6343" s="95">
        <v>1</v>
      </c>
      <c r="O6343" s="118" t="str">
        <f>_xlfn.XLOOKUP(P6343,匹配表1065!U:U,匹配表1065!T:T)</f>
        <v>HO00000975</v>
      </c>
      <c r="P6343" s="94" t="s">
        <v>56</v>
      </c>
      <c r="Q6343" s="95" t="s">
        <v>342</v>
      </c>
      <c r="R6343" s="89" t="str">
        <f>_xlfn.XLOOKUP(Q6343,匹配表1065!L:L,匹配表1065!O:O)</f>
        <v>A</v>
      </c>
      <c r="S6343" s="93" t="str">
        <f>IFERROR(_xlfn.XLOOKUP(Q6343,匹配表1065!AI:AI,匹配表1065!AJ:AJ),"绿标")</f>
        <v>绿标</v>
      </c>
      <c r="T6343" s="93" t="str" cm="1">
        <f t="array" ref="T6343:U6343">_xlfn.XLOOKUP(Q6343,匹配表1065!L:L,匹配表1065!M:N)</f>
        <v>头痛</v>
      </c>
      <c r="U6343" s="94" t="str">
        <v>神经内科</v>
      </c>
      <c r="V6343" s="95" t="s">
        <v>58</v>
      </c>
      <c r="W6343" s="93">
        <f>_xlfn.XLOOKUP(M6343,匹配表1065!D:D,匹配表1065!F:F)*N6343</f>
        <v>8</v>
      </c>
    </row>
    <row r="6344" customHeight="1" spans="1:23">
      <c r="A6344" s="94" t="s">
        <v>877</v>
      </c>
      <c r="B6344" s="106">
        <v>46234</v>
      </c>
      <c r="C6344" s="121" t="str">
        <f t="shared" si="200"/>
        <v>7月第5周</v>
      </c>
      <c r="D6344" s="94" t="s">
        <v>943</v>
      </c>
      <c r="E6344" s="89" t="str">
        <f t="shared" si="201"/>
        <v>7月第5周--周5</v>
      </c>
      <c r="F6344" s="115" t="s">
        <v>27</v>
      </c>
      <c r="G6344" s="95" t="s">
        <v>28</v>
      </c>
      <c r="H6344" s="92" t="str">
        <f>_xlfn.XLOOKUP(O6344,匹配表1065!T:T,匹配表1065!W:W)</f>
        <v>南京市</v>
      </c>
      <c r="I6344" s="116" t="str">
        <f>_xlfn.XLOOKUP(O6344,匹配表1065!T:T,匹配表1065!X:X)</f>
        <v>PME2005</v>
      </c>
      <c r="J6344" s="95" t="s">
        <v>54</v>
      </c>
      <c r="K6344" s="89" cm="1">
        <f ca="1" t="array" ref="K6344:L6344">_xlfn.XLOOKUP(J6344,匹配表1065!Y:Y,匹配表1065!AA:AB)</f>
        <v>3</v>
      </c>
      <c r="L6344" s="116" t="str">
        <v>3个月以上</v>
      </c>
      <c r="M6344" s="117" t="s">
        <v>35</v>
      </c>
      <c r="N6344" s="95">
        <v>1</v>
      </c>
      <c r="O6344" s="118" t="str">
        <f>_xlfn.XLOOKUP(P6344,匹配表1065!U:U,匹配表1065!T:T)</f>
        <v>HO00000975</v>
      </c>
      <c r="P6344" s="94" t="s">
        <v>56</v>
      </c>
      <c r="Q6344" s="95" t="s">
        <v>264</v>
      </c>
      <c r="R6344" s="89" t="str">
        <f>_xlfn.XLOOKUP(Q6344,匹配表1065!L:L,匹配表1065!O:O)</f>
        <v>A</v>
      </c>
      <c r="S6344" s="93" t="str">
        <f>IFERROR(_xlfn.XLOOKUP(Q6344,匹配表1065!AI:AI,匹配表1065!AJ:AJ),"绿标")</f>
        <v>红标</v>
      </c>
      <c r="T6344" s="93" t="str" cm="1">
        <f t="array" ref="T6344:U6344">_xlfn.XLOOKUP(Q6344,匹配表1065!L:L,匹配表1065!M:N)</f>
        <v>头痛</v>
      </c>
      <c r="U6344" s="94" t="str">
        <v>神经内科</v>
      </c>
      <c r="V6344" s="95" t="s">
        <v>58</v>
      </c>
      <c r="W6344" s="93">
        <f>_xlfn.XLOOKUP(M6344,匹配表1065!D:D,匹配表1065!F:F)*N6344</f>
        <v>4</v>
      </c>
    </row>
    <row r="6345" customHeight="1" spans="1:23">
      <c r="A6345" s="94" t="s">
        <v>877</v>
      </c>
      <c r="B6345" s="106">
        <v>46234</v>
      </c>
      <c r="C6345" s="121" t="str">
        <f t="shared" si="200"/>
        <v>7月第5周</v>
      </c>
      <c r="D6345" s="94" t="s">
        <v>943</v>
      </c>
      <c r="E6345" s="89" t="str">
        <f t="shared" si="201"/>
        <v>7月第5周--周5</v>
      </c>
      <c r="F6345" s="115" t="s">
        <v>27</v>
      </c>
      <c r="G6345" s="95" t="s">
        <v>28</v>
      </c>
      <c r="H6345" s="92" t="str">
        <f>_xlfn.XLOOKUP(O6345,匹配表1065!T:T,匹配表1065!W:W)</f>
        <v>南京市</v>
      </c>
      <c r="I6345" s="116" t="str">
        <f>_xlfn.XLOOKUP(O6345,匹配表1065!T:T,匹配表1065!X:X)</f>
        <v>PME2006</v>
      </c>
      <c r="J6345" s="95" t="s">
        <v>29</v>
      </c>
      <c r="K6345" s="89" cm="1">
        <f ca="1" t="array" ref="K6345:L6345">_xlfn.XLOOKUP(J6345,匹配表1065!Y:Y,匹配表1065!AA:AB)</f>
        <v>15</v>
      </c>
      <c r="L6345" s="116" t="str">
        <v>3个月以上</v>
      </c>
      <c r="M6345" s="117" t="s">
        <v>55</v>
      </c>
      <c r="N6345" s="95">
        <v>1</v>
      </c>
      <c r="O6345" s="118" t="str">
        <f>_xlfn.XLOOKUP(P6345,匹配表1065!U:U,匹配表1065!T:T)</f>
        <v>HO00000959</v>
      </c>
      <c r="P6345" s="94" t="s">
        <v>196</v>
      </c>
      <c r="Q6345" s="95" t="s">
        <v>268</v>
      </c>
      <c r="R6345" s="89" t="str">
        <f>_xlfn.XLOOKUP(Q6345,匹配表1065!L:L,匹配表1065!O:O)</f>
        <v>C</v>
      </c>
      <c r="S6345" s="93" t="str">
        <f>IFERROR(_xlfn.XLOOKUP(Q6345,匹配表1065!AI:AI,匹配表1065!AJ:AJ),"绿标")</f>
        <v>红标</v>
      </c>
      <c r="T6345" s="93" t="str" cm="1">
        <f t="array" ref="T6345:U6345">_xlfn.XLOOKUP(Q6345,匹配表1065!L:L,匹配表1065!M:N)</f>
        <v>眩晕</v>
      </c>
      <c r="U6345" s="94" t="str">
        <v>耳鼻喉科</v>
      </c>
      <c r="V6345" s="95" t="s">
        <v>100</v>
      </c>
      <c r="W6345" s="93">
        <f>_xlfn.XLOOKUP(M6345,匹配表1065!D:D,匹配表1065!F:F)*N6345</f>
        <v>8</v>
      </c>
    </row>
    <row r="6346" customHeight="1" spans="1:23">
      <c r="A6346" s="94" t="s">
        <v>877</v>
      </c>
      <c r="B6346" s="106">
        <v>46234</v>
      </c>
      <c r="C6346" s="121" t="str">
        <f t="shared" si="200"/>
        <v>7月第5周</v>
      </c>
      <c r="D6346" s="94" t="s">
        <v>943</v>
      </c>
      <c r="E6346" s="89" t="str">
        <f t="shared" si="201"/>
        <v>7月第5周--周5</v>
      </c>
      <c r="F6346" s="115" t="s">
        <v>27</v>
      </c>
      <c r="G6346" s="95" t="s">
        <v>28</v>
      </c>
      <c r="H6346" s="92" t="str">
        <f>_xlfn.XLOOKUP(O6346,匹配表1065!T:T,匹配表1065!W:W)</f>
        <v>南京市</v>
      </c>
      <c r="I6346" s="116" t="str">
        <f>_xlfn.XLOOKUP(O6346,匹配表1065!T:T,匹配表1065!X:X)</f>
        <v>PME2006</v>
      </c>
      <c r="J6346" s="95" t="s">
        <v>29</v>
      </c>
      <c r="K6346" s="89" cm="1">
        <f ca="1" t="array" ref="K6346:L6346">_xlfn.XLOOKUP(J6346,匹配表1065!Y:Y,匹配表1065!AA:AB)</f>
        <v>15</v>
      </c>
      <c r="L6346" s="116" t="str">
        <v>3个月以上</v>
      </c>
      <c r="M6346" s="117" t="s">
        <v>35</v>
      </c>
      <c r="N6346" s="95">
        <v>1</v>
      </c>
      <c r="O6346" s="118" t="str">
        <f>_xlfn.XLOOKUP(P6346,匹配表1065!U:U,匹配表1065!T:T)</f>
        <v>HO00000959</v>
      </c>
      <c r="P6346" s="94" t="s">
        <v>196</v>
      </c>
      <c r="Q6346" s="95" t="s">
        <v>838</v>
      </c>
      <c r="R6346" s="89" t="str">
        <f>_xlfn.XLOOKUP(Q6346,匹配表1065!L:L,匹配表1065!O:O)</f>
        <v>B</v>
      </c>
      <c r="S6346" s="93" t="str">
        <f>IFERROR(_xlfn.XLOOKUP(Q6346,匹配表1065!AI:AI,匹配表1065!AJ:AJ),"绿标")</f>
        <v>黑标</v>
      </c>
      <c r="T6346" s="93" t="str" cm="1">
        <f t="array" ref="T6346:U6346">_xlfn.XLOOKUP(Q6346,匹配表1065!L:L,匹配表1065!M:N)</f>
        <v>脑血管</v>
      </c>
      <c r="U6346" s="94" t="str">
        <v>神经内科</v>
      </c>
      <c r="V6346" s="95" t="s">
        <v>33</v>
      </c>
      <c r="W6346" s="93">
        <f>_xlfn.XLOOKUP(M6346,匹配表1065!D:D,匹配表1065!F:F)*N6346</f>
        <v>4</v>
      </c>
    </row>
    <row r="6347" customHeight="1" spans="1:23">
      <c r="A6347" s="94" t="s">
        <v>877</v>
      </c>
      <c r="B6347" s="106">
        <v>46234</v>
      </c>
      <c r="C6347" s="121" t="str">
        <f t="shared" si="200"/>
        <v>7月第5周</v>
      </c>
      <c r="D6347" s="94" t="s">
        <v>943</v>
      </c>
      <c r="E6347" s="89" t="str">
        <f t="shared" si="201"/>
        <v>7月第5周--周5</v>
      </c>
      <c r="F6347" s="115" t="s">
        <v>27</v>
      </c>
      <c r="G6347" s="95" t="s">
        <v>28</v>
      </c>
      <c r="H6347" s="92" t="str">
        <f>_xlfn.XLOOKUP(O6347,匹配表1065!T:T,匹配表1065!W:W)</f>
        <v>南京市</v>
      </c>
      <c r="I6347" s="116" t="str">
        <f>_xlfn.XLOOKUP(O6347,匹配表1065!T:T,匹配表1065!X:X)</f>
        <v>PME2004</v>
      </c>
      <c r="J6347" s="95" t="s">
        <v>889</v>
      </c>
      <c r="K6347" s="89" t="e" cm="1">
        <f ca="1" t="array" ref="K6347">_xlfn.XLOOKUP(J6347,匹配表1065!Y:Y,匹配表1065!AA:AB)</f>
        <v>#N/A</v>
      </c>
      <c r="L6347" s="116"/>
      <c r="M6347" s="117" t="s">
        <v>35</v>
      </c>
      <c r="N6347" s="95">
        <v>1</v>
      </c>
      <c r="O6347" s="118" t="str">
        <f>_xlfn.XLOOKUP(P6347,匹配表1065!U:U,匹配表1065!T:T)</f>
        <v>HO00000972</v>
      </c>
      <c r="P6347" s="94" t="s">
        <v>36</v>
      </c>
      <c r="Q6347" s="95" t="s">
        <v>795</v>
      </c>
      <c r="R6347" s="89" t="str">
        <f>_xlfn.XLOOKUP(Q6347,匹配表1065!L:L,匹配表1065!O:O)</f>
        <v>B</v>
      </c>
      <c r="S6347" s="93" t="str">
        <f>IFERROR(_xlfn.XLOOKUP(Q6347,匹配表1065!AI:AI,匹配表1065!AJ:AJ),"绿标")</f>
        <v>绿标</v>
      </c>
      <c r="T6347" s="93" t="str" cm="1">
        <f t="array" ref="T6347:U6347">_xlfn.XLOOKUP(Q6347,匹配表1065!L:L,匹配表1065!M:N)</f>
        <v>脑血管</v>
      </c>
      <c r="U6347" s="94" t="str">
        <v>神经内科</v>
      </c>
      <c r="V6347" s="95" t="s">
        <v>58</v>
      </c>
      <c r="W6347" s="93">
        <f>_xlfn.XLOOKUP(M6347,匹配表1065!D:D,匹配表1065!F:F)*N6347</f>
        <v>4</v>
      </c>
    </row>
    <row r="6348" customHeight="1" spans="1:23">
      <c r="A6348" s="94" t="s">
        <v>877</v>
      </c>
      <c r="B6348" s="106">
        <v>46234</v>
      </c>
      <c r="C6348" s="121" t="str">
        <f t="shared" si="200"/>
        <v>7月第5周</v>
      </c>
      <c r="D6348" s="94" t="s">
        <v>943</v>
      </c>
      <c r="E6348" s="89" t="str">
        <f t="shared" si="201"/>
        <v>7月第5周--周5</v>
      </c>
      <c r="F6348" s="115" t="s">
        <v>27</v>
      </c>
      <c r="G6348" s="95" t="s">
        <v>28</v>
      </c>
      <c r="H6348" s="92" t="str">
        <f>_xlfn.XLOOKUP(O6348,匹配表1065!T:T,匹配表1065!W:W)</f>
        <v>南京市</v>
      </c>
      <c r="I6348" s="116" t="str">
        <f>_xlfn.XLOOKUP(O6348,匹配表1065!T:T,匹配表1065!X:X)</f>
        <v>PME2040</v>
      </c>
      <c r="J6348" s="95" t="s">
        <v>50</v>
      </c>
      <c r="K6348" s="89" t="e" cm="1">
        <f ca="1" t="array" ref="K6348">_xlfn.XLOOKUP(J6348,匹配表1065!Y:Y,匹配表1065!AA:AB)</f>
        <v>#N/A</v>
      </c>
      <c r="L6348" s="116"/>
      <c r="M6348" s="117" t="s">
        <v>35</v>
      </c>
      <c r="N6348" s="95">
        <v>1</v>
      </c>
      <c r="O6348" s="118" t="str">
        <f>_xlfn.XLOOKUP(P6348,匹配表1065!U:U,匹配表1065!T:T)</f>
        <v>HO00000966</v>
      </c>
      <c r="P6348" s="94" t="s">
        <v>51</v>
      </c>
      <c r="Q6348" s="95" t="s">
        <v>377</v>
      </c>
      <c r="R6348" s="89" t="str">
        <f>_xlfn.XLOOKUP(Q6348,匹配表1065!L:L,匹配表1065!O:O)</f>
        <v>B</v>
      </c>
      <c r="S6348" s="93" t="str">
        <f>IFERROR(_xlfn.XLOOKUP(Q6348,匹配表1065!AI:AI,匹配表1065!AJ:AJ),"绿标")</f>
        <v>绿标</v>
      </c>
      <c r="T6348" s="93" t="str" cm="1">
        <f t="array" ref="T6348:U6348">_xlfn.XLOOKUP(Q6348,匹配表1065!L:L,匹配表1065!M:N)</f>
        <v>癫痫</v>
      </c>
      <c r="U6348" s="94" t="str">
        <v>神经内科</v>
      </c>
      <c r="V6348" s="95" t="s">
        <v>33</v>
      </c>
      <c r="W6348" s="93">
        <f>_xlfn.XLOOKUP(M6348,匹配表1065!D:D,匹配表1065!F:F)*N6348</f>
        <v>4</v>
      </c>
    </row>
    <row r="6349" customHeight="1" spans="1:23">
      <c r="A6349" s="94" t="s">
        <v>877</v>
      </c>
      <c r="B6349" s="106">
        <v>46234</v>
      </c>
      <c r="C6349" s="121" t="str">
        <f t="shared" si="200"/>
        <v>7月第5周</v>
      </c>
      <c r="D6349" s="94" t="s">
        <v>943</v>
      </c>
      <c r="E6349" s="89" t="str">
        <f t="shared" si="201"/>
        <v>7月第5周--周5</v>
      </c>
      <c r="F6349" s="115" t="s">
        <v>27</v>
      </c>
      <c r="G6349" s="95" t="s">
        <v>28</v>
      </c>
      <c r="H6349" s="92" t="str">
        <f>_xlfn.XLOOKUP(O6349,匹配表1065!T:T,匹配表1065!W:W)</f>
        <v>常州市</v>
      </c>
      <c r="I6349" s="116" t="str">
        <f>_xlfn.XLOOKUP(O6349,匹配表1065!T:T,匹配表1065!X:X)</f>
        <v>PME2015</v>
      </c>
      <c r="J6349" s="95" t="s">
        <v>45</v>
      </c>
      <c r="K6349" s="89" cm="1">
        <f ca="1" t="array" ref="K6349:L6349">_xlfn.XLOOKUP(J6349,匹配表1065!Y:Y,匹配表1065!AA:AB)</f>
        <v>9</v>
      </c>
      <c r="L6349" s="116" t="str">
        <v>3个月以上</v>
      </c>
      <c r="M6349" s="117" t="s">
        <v>35</v>
      </c>
      <c r="N6349" s="95">
        <v>1</v>
      </c>
      <c r="O6349" s="118" t="str">
        <f>_xlfn.XLOOKUP(P6349,匹配表1065!U:U,匹配表1065!T:T)</f>
        <v>HO00000941</v>
      </c>
      <c r="P6349" s="94" t="s">
        <v>542</v>
      </c>
      <c r="Q6349" s="95" t="s">
        <v>939</v>
      </c>
      <c r="R6349" s="89" t="str">
        <f>_xlfn.XLOOKUP(Q6349,匹配表1065!L:L,匹配表1065!O:O)</f>
        <v>B</v>
      </c>
      <c r="S6349" s="93" t="str">
        <f>IFERROR(_xlfn.XLOOKUP(Q6349,匹配表1065!AI:AI,匹配表1065!AJ:AJ),"绿标")</f>
        <v>绿标</v>
      </c>
      <c r="T6349" s="93" t="str" cm="1">
        <f t="array" ref="T6349:U6349">_xlfn.XLOOKUP(Q6349,匹配表1065!L:L,匹配表1065!M:N)</f>
        <v>脑血管</v>
      </c>
      <c r="U6349" s="94" t="str">
        <v>神经内科</v>
      </c>
      <c r="V6349" s="95" t="s">
        <v>33</v>
      </c>
      <c r="W6349" s="93">
        <f>_xlfn.XLOOKUP(M6349,匹配表1065!D:D,匹配表1065!F:F)*N6349</f>
        <v>4</v>
      </c>
    </row>
    <row r="6350" customHeight="1" spans="1:23">
      <c r="A6350" s="94" t="s">
        <v>877</v>
      </c>
      <c r="B6350" s="106">
        <v>46234</v>
      </c>
      <c r="C6350" s="121" t="str">
        <f t="shared" si="200"/>
        <v>7月第5周</v>
      </c>
      <c r="D6350" s="94" t="s">
        <v>943</v>
      </c>
      <c r="E6350" s="89" t="str">
        <f t="shared" si="201"/>
        <v>7月第5周--周5</v>
      </c>
      <c r="F6350" s="115" t="s">
        <v>27</v>
      </c>
      <c r="G6350" s="95" t="s">
        <v>28</v>
      </c>
      <c r="H6350" s="92" t="str">
        <f>_xlfn.XLOOKUP(O6350,匹配表1065!T:T,匹配表1065!W:W)</f>
        <v>常州市</v>
      </c>
      <c r="I6350" s="116" t="str">
        <f>_xlfn.XLOOKUP(O6350,匹配表1065!T:T,匹配表1065!X:X)</f>
        <v>PME2015</v>
      </c>
      <c r="J6350" s="95" t="s">
        <v>45</v>
      </c>
      <c r="K6350" s="89" cm="1">
        <f ca="1" t="array" ref="K6350:L6350">_xlfn.XLOOKUP(J6350,匹配表1065!Y:Y,匹配表1065!AA:AB)</f>
        <v>9</v>
      </c>
      <c r="L6350" s="116" t="str">
        <v>3个月以上</v>
      </c>
      <c r="M6350" s="117" t="s">
        <v>35</v>
      </c>
      <c r="N6350" s="95">
        <v>1</v>
      </c>
      <c r="O6350" s="118" t="str">
        <f>_xlfn.XLOOKUP(P6350,匹配表1065!U:U,匹配表1065!T:T)</f>
        <v>HO00000941</v>
      </c>
      <c r="P6350" s="94" t="s">
        <v>542</v>
      </c>
      <c r="Q6350" s="95" t="s">
        <v>544</v>
      </c>
      <c r="R6350" s="89" t="str">
        <f>_xlfn.XLOOKUP(Q6350,匹配表1065!L:L,匹配表1065!O:O)</f>
        <v>A</v>
      </c>
      <c r="S6350" s="93" t="str">
        <f>IFERROR(_xlfn.XLOOKUP(Q6350,匹配表1065!AI:AI,匹配表1065!AJ:AJ),"绿标")</f>
        <v>绿标</v>
      </c>
      <c r="T6350" s="93" t="str" cm="1">
        <f t="array" ref="T6350:U6350">_xlfn.XLOOKUP(Q6350,匹配表1065!L:L,匹配表1065!M:N)</f>
        <v>头痛</v>
      </c>
      <c r="U6350" s="94" t="str">
        <v>神经内科</v>
      </c>
      <c r="V6350" s="95" t="s">
        <v>33</v>
      </c>
      <c r="W6350" s="93">
        <f>_xlfn.XLOOKUP(M6350,匹配表1065!D:D,匹配表1065!F:F)*N6350</f>
        <v>4</v>
      </c>
    </row>
    <row r="6351" customHeight="1" spans="1:23">
      <c r="A6351" s="94" t="s">
        <v>877</v>
      </c>
      <c r="B6351" s="106">
        <v>46234</v>
      </c>
      <c r="C6351" s="121" t="str">
        <f t="shared" si="200"/>
        <v>7月第5周</v>
      </c>
      <c r="D6351" s="94" t="s">
        <v>943</v>
      </c>
      <c r="E6351" s="89" t="str">
        <f t="shared" si="201"/>
        <v>7月第5周--周5</v>
      </c>
      <c r="F6351" s="115" t="s">
        <v>27</v>
      </c>
      <c r="G6351" s="95" t="s">
        <v>28</v>
      </c>
      <c r="H6351" s="92" t="str">
        <f>_xlfn.XLOOKUP(O6351,匹配表1065!T:T,匹配表1065!W:W)</f>
        <v>扬州市</v>
      </c>
      <c r="I6351" s="116" t="str">
        <f>_xlfn.XLOOKUP(O6351,匹配表1065!T:T,匹配表1065!X:X)</f>
        <v>PME2012</v>
      </c>
      <c r="J6351" s="95" t="s">
        <v>60</v>
      </c>
      <c r="K6351" s="89" cm="1">
        <f ca="1" t="array" ref="K6351:L6351">_xlfn.XLOOKUP(J6351,匹配表1065!Y:Y,匹配表1065!AA:AB)</f>
        <v>13</v>
      </c>
      <c r="L6351" s="116" t="str">
        <v>3个月以上</v>
      </c>
      <c r="M6351" s="122" t="s">
        <v>30</v>
      </c>
      <c r="N6351" s="107">
        <v>1</v>
      </c>
      <c r="O6351" s="118" t="str">
        <f>_xlfn.XLOOKUP(P6351,匹配表1065!U:U,匹配表1065!T:T)</f>
        <v>HO00000968</v>
      </c>
      <c r="P6351" s="94" t="s">
        <v>61</v>
      </c>
      <c r="Q6351" s="95" t="s">
        <v>62</v>
      </c>
      <c r="R6351" s="89" t="str">
        <f>_xlfn.XLOOKUP(Q6351,匹配表1065!L:L,匹配表1065!O:O)</f>
        <v>A</v>
      </c>
      <c r="S6351" s="93" t="str">
        <f>IFERROR(_xlfn.XLOOKUP(Q6351,匹配表1065!AI:AI,匹配表1065!AJ:AJ),"绿标")</f>
        <v>红标</v>
      </c>
      <c r="T6351" s="93" t="str" cm="1">
        <f t="array" ref="T6351:U6351">_xlfn.XLOOKUP(Q6351,匹配表1065!L:L,匹配表1065!M:N)</f>
        <v>头痛</v>
      </c>
      <c r="U6351" s="94" t="str">
        <v>神经内科</v>
      </c>
      <c r="V6351" s="107" t="s">
        <v>33</v>
      </c>
      <c r="W6351" s="93">
        <f>_xlfn.XLOOKUP(M6351,匹配表1065!D:D,匹配表1065!F:F)*N6351</f>
        <v>12</v>
      </c>
    </row>
    <row r="6352" customHeight="1" spans="1:23">
      <c r="A6352" s="94" t="s">
        <v>954</v>
      </c>
      <c r="B6352" s="106">
        <v>46236</v>
      </c>
      <c r="C6352" s="123" t="str">
        <f t="shared" si="200"/>
        <v>8月第1周</v>
      </c>
      <c r="D6352" s="109" t="s">
        <v>955</v>
      </c>
      <c r="E6352" s="89" t="str">
        <f t="shared" si="201"/>
        <v>8月第1周--周7</v>
      </c>
      <c r="F6352" s="115" t="s">
        <v>27</v>
      </c>
      <c r="G6352" s="95" t="s">
        <v>104</v>
      </c>
      <c r="H6352" s="92" t="str">
        <f>_xlfn.XLOOKUP(O6352,匹配表1065!T:T,匹配表1065!W:W)</f>
        <v>聊城市</v>
      </c>
      <c r="I6352" s="116" t="str">
        <f>_xlfn.XLOOKUP(O6352,匹配表1065!T:T,匹配表1065!X:X)</f>
        <v>PME2046</v>
      </c>
      <c r="J6352" s="95" t="s">
        <v>108</v>
      </c>
      <c r="K6352" s="89" cm="1">
        <f ca="1" t="array" ref="K6352:L6352">_xlfn.XLOOKUP(J6352,匹配表1065!Y:Y,匹配表1065!AA:AB)</f>
        <v>8</v>
      </c>
      <c r="L6352" s="116" t="str">
        <v>3个月以上</v>
      </c>
      <c r="M6352" s="89" t="s">
        <v>35</v>
      </c>
      <c r="N6352" s="109">
        <v>1</v>
      </c>
      <c r="O6352" s="118" t="str">
        <f>_xlfn.XLOOKUP(P6352,匹配表1065!U:U,匹配表1065!T:T)</f>
        <v>HO00001415</v>
      </c>
      <c r="P6352" s="94" t="s">
        <v>109</v>
      </c>
      <c r="Q6352" s="95" t="s">
        <v>110</v>
      </c>
      <c r="R6352" s="89" t="str">
        <f>_xlfn.XLOOKUP(Q6352,匹配表1065!L:L,匹配表1065!O:O)</f>
        <v>B</v>
      </c>
      <c r="S6352" s="93" t="str">
        <f>IFERROR(_xlfn.XLOOKUP(Q6352,匹配表1065!AI:AI,匹配表1065!AJ:AJ),"绿标")</f>
        <v>绿标</v>
      </c>
      <c r="T6352" s="93" t="str" cm="1">
        <f t="array" ref="T6352:U6352">_xlfn.XLOOKUP(Q6352,匹配表1065!L:L,匹配表1065!M:N)</f>
        <v>脑血管</v>
      </c>
      <c r="U6352" s="94" t="str">
        <v>神经内科</v>
      </c>
      <c r="V6352" s="109" t="s">
        <v>33</v>
      </c>
      <c r="W6352" s="93">
        <f>_xlfn.XLOOKUP(M6352,匹配表1065!D:D,匹配表1065!F:F)*N6352</f>
        <v>4</v>
      </c>
    </row>
    <row r="6353" customHeight="1" spans="1:23">
      <c r="A6353" s="94" t="s">
        <v>954</v>
      </c>
      <c r="B6353" s="106">
        <v>46236</v>
      </c>
      <c r="C6353" s="123" t="str">
        <f t="shared" si="200"/>
        <v>8月第1周</v>
      </c>
      <c r="D6353" s="109" t="s">
        <v>955</v>
      </c>
      <c r="E6353" s="89" t="str">
        <f t="shared" si="201"/>
        <v>8月第1周--周7</v>
      </c>
      <c r="F6353" s="115" t="s">
        <v>27</v>
      </c>
      <c r="G6353" s="95" t="s">
        <v>104</v>
      </c>
      <c r="H6353" s="92" t="str">
        <f>_xlfn.XLOOKUP(O6353,匹配表1065!T:T,匹配表1065!W:W)</f>
        <v>济南市</v>
      </c>
      <c r="I6353" s="116" t="str">
        <f>_xlfn.XLOOKUP(O6353,匹配表1065!T:T,匹配表1065!X:X)</f>
        <v>PME2025</v>
      </c>
      <c r="J6353" s="95" t="s">
        <v>111</v>
      </c>
      <c r="K6353" s="89" cm="1">
        <f ca="1" t="array" ref="K6353:L6353">_xlfn.XLOOKUP(J6353,匹配表1065!Y:Y,匹配表1065!AA:AB)</f>
        <v>30</v>
      </c>
      <c r="L6353" s="116" t="str">
        <v>3个月以上</v>
      </c>
      <c r="M6353" s="89" t="s">
        <v>30</v>
      </c>
      <c r="N6353" s="109">
        <v>1</v>
      </c>
      <c r="O6353" s="118" t="str">
        <f>_xlfn.XLOOKUP(P6353,匹配表1065!U:U,匹配表1065!T:T)</f>
        <v>HO00001400</v>
      </c>
      <c r="P6353" s="94" t="s">
        <v>112</v>
      </c>
      <c r="Q6353" s="95" t="s">
        <v>262</v>
      </c>
      <c r="R6353" s="89" t="str">
        <f>_xlfn.XLOOKUP(Q6353,匹配表1065!L:L,匹配表1065!O:O)</f>
        <v>B</v>
      </c>
      <c r="S6353" s="93" t="str">
        <f>IFERROR(_xlfn.XLOOKUP(Q6353,匹配表1065!AI:AI,匹配表1065!AJ:AJ),"绿标")</f>
        <v>绿标</v>
      </c>
      <c r="T6353" s="93" t="str" cm="1">
        <f t="array" ref="T6353:U6353">_xlfn.XLOOKUP(Q6353,匹配表1065!L:L,匹配表1065!M:N)</f>
        <v>脑血管</v>
      </c>
      <c r="U6353" s="94" t="str">
        <v>神经内科</v>
      </c>
      <c r="V6353" s="109" t="s">
        <v>42</v>
      </c>
      <c r="W6353" s="93">
        <f>_xlfn.XLOOKUP(M6353,匹配表1065!D:D,匹配表1065!F:F)*N6353</f>
        <v>12</v>
      </c>
    </row>
    <row r="6354" customHeight="1" spans="1:23">
      <c r="A6354" s="94" t="s">
        <v>954</v>
      </c>
      <c r="B6354" s="106">
        <v>46236</v>
      </c>
      <c r="C6354" s="121" t="str">
        <f t="shared" si="200"/>
        <v>8月第1周</v>
      </c>
      <c r="D6354" s="109" t="s">
        <v>955</v>
      </c>
      <c r="E6354" s="89" t="str">
        <f t="shared" si="201"/>
        <v>8月第1周--周7</v>
      </c>
      <c r="F6354" s="115" t="s">
        <v>27</v>
      </c>
      <c r="G6354" s="95" t="s">
        <v>104</v>
      </c>
      <c r="H6354" s="92" t="str">
        <f>_xlfn.XLOOKUP(O6354,匹配表1065!T:T,匹配表1065!W:W)</f>
        <v>济南市</v>
      </c>
      <c r="I6354" s="116" t="str">
        <f>_xlfn.XLOOKUP(O6354,匹配表1065!T:T,匹配表1065!X:X)</f>
        <v>PME2029</v>
      </c>
      <c r="J6354" s="95" t="s">
        <v>128</v>
      </c>
      <c r="K6354" s="89" cm="1">
        <f ca="1" t="array" ref="K6354:L6354">_xlfn.XLOOKUP(J6354,匹配表1065!Y:Y,匹配表1065!AA:AB)</f>
        <v>13</v>
      </c>
      <c r="L6354" s="116" t="str">
        <v>3个月以上</v>
      </c>
      <c r="M6354" s="89" t="s">
        <v>30</v>
      </c>
      <c r="N6354" s="109">
        <v>1</v>
      </c>
      <c r="O6354" s="118" t="str">
        <f>_xlfn.XLOOKUP(P6354,匹配表1065!U:U,匹配表1065!T:T)</f>
        <v>HO00024281</v>
      </c>
      <c r="P6354" s="94" t="s">
        <v>129</v>
      </c>
      <c r="Q6354" s="95" t="s">
        <v>131</v>
      </c>
      <c r="R6354" s="89" t="str">
        <f>_xlfn.XLOOKUP(Q6354,匹配表1065!L:L,匹配表1065!O:O)</f>
        <v>B</v>
      </c>
      <c r="S6354" s="93" t="str">
        <f>IFERROR(_xlfn.XLOOKUP(Q6354,匹配表1065!AI:AI,匹配表1065!AJ:AJ),"绿标")</f>
        <v>红标</v>
      </c>
      <c r="T6354" s="93" t="str" cm="1">
        <f t="array" ref="T6354:U6354">_xlfn.XLOOKUP(Q6354,匹配表1065!L:L,匹配表1065!M:N)</f>
        <v>脑血管</v>
      </c>
      <c r="U6354" s="94" t="str">
        <v>神经内科</v>
      </c>
      <c r="V6354" s="109" t="s">
        <v>42</v>
      </c>
      <c r="W6354" s="93">
        <f>_xlfn.XLOOKUP(M6354,匹配表1065!D:D,匹配表1065!F:F)*N6354</f>
        <v>12</v>
      </c>
    </row>
    <row r="6355" customHeight="1" spans="1:23">
      <c r="A6355" s="94" t="s">
        <v>954</v>
      </c>
      <c r="B6355" s="106">
        <v>46236</v>
      </c>
      <c r="C6355" s="121" t="str">
        <f t="shared" si="200"/>
        <v>8月第1周</v>
      </c>
      <c r="D6355" s="109" t="s">
        <v>955</v>
      </c>
      <c r="E6355" s="89" t="str">
        <f t="shared" si="201"/>
        <v>8月第1周--周7</v>
      </c>
      <c r="F6355" s="115" t="s">
        <v>27</v>
      </c>
      <c r="G6355" s="92" t="s">
        <v>92</v>
      </c>
      <c r="H6355" s="92" t="str">
        <f>_xlfn.XLOOKUP(O6355,匹配表1065!T:T,匹配表1065!W:W)</f>
        <v>合肥市</v>
      </c>
      <c r="I6355" s="116" t="str">
        <f>_xlfn.XLOOKUP(O6355,匹配表1065!T:T,匹配表1065!X:X)</f>
        <v>PME2007</v>
      </c>
      <c r="J6355" s="95" t="s">
        <v>93</v>
      </c>
      <c r="K6355" s="89" cm="1">
        <f ca="1" t="array" ref="K6355:L6355">_xlfn.XLOOKUP(J6355,匹配表1065!Y:Y,匹配表1065!AA:AB)</f>
        <v>9</v>
      </c>
      <c r="L6355" s="116" t="str">
        <v>3个月以上</v>
      </c>
      <c r="M6355" s="89" t="s">
        <v>35</v>
      </c>
      <c r="N6355" s="109">
        <v>1</v>
      </c>
      <c r="O6355" s="118" t="str">
        <f>_xlfn.XLOOKUP(P6355,匹配表1065!U:U,匹配表1065!T:T)</f>
        <v>HO00000001</v>
      </c>
      <c r="P6355" s="94" t="s">
        <v>94</v>
      </c>
      <c r="Q6355" s="95" t="s">
        <v>207</v>
      </c>
      <c r="R6355" s="89" t="str">
        <f>_xlfn.XLOOKUP(Q6355,匹配表1065!L:L,匹配表1065!O:O)</f>
        <v>C</v>
      </c>
      <c r="S6355" s="93" t="str">
        <f>IFERROR(_xlfn.XLOOKUP(Q6355,匹配表1065!AI:AI,匹配表1065!AJ:AJ),"绿标")</f>
        <v>红标</v>
      </c>
      <c r="T6355" s="93" t="str" cm="1">
        <f t="array" ref="T6355:U6355">_xlfn.XLOOKUP(Q6355,匹配表1065!L:L,匹配表1065!M:N)</f>
        <v>眩晕</v>
      </c>
      <c r="U6355" s="94" t="str">
        <v>神经内科</v>
      </c>
      <c r="V6355" s="109" t="s">
        <v>33</v>
      </c>
      <c r="W6355" s="93">
        <f>_xlfn.XLOOKUP(M6355,匹配表1065!D:D,匹配表1065!F:F)*N6355</f>
        <v>4</v>
      </c>
    </row>
    <row r="6356" customHeight="1" spans="1:23">
      <c r="A6356" s="94" t="s">
        <v>954</v>
      </c>
      <c r="B6356" s="106">
        <v>46236</v>
      </c>
      <c r="C6356" s="121" t="str">
        <f t="shared" si="200"/>
        <v>8月第1周</v>
      </c>
      <c r="D6356" s="109" t="s">
        <v>955</v>
      </c>
      <c r="E6356" s="89" t="str">
        <f t="shared" si="201"/>
        <v>8月第1周--周7</v>
      </c>
      <c r="F6356" s="115" t="s">
        <v>27</v>
      </c>
      <c r="G6356" s="95" t="s">
        <v>167</v>
      </c>
      <c r="H6356" s="92" t="str">
        <f>_xlfn.XLOOKUP(O6356,匹配表1065!T:T,匹配表1065!W:W)</f>
        <v>苏州市</v>
      </c>
      <c r="I6356" s="116" t="str">
        <f>_xlfn.XLOOKUP(O6356,匹配表1065!T:T,匹配表1065!X:X)</f>
        <v>PME2016</v>
      </c>
      <c r="J6356" s="95" t="s">
        <v>173</v>
      </c>
      <c r="K6356" s="89" cm="1">
        <f ca="1" t="array" ref="K6356:L6356">_xlfn.XLOOKUP(J6356,匹配表1065!Y:Y,匹配表1065!AA:AB)</f>
        <v>1</v>
      </c>
      <c r="L6356" s="116" t="str">
        <v>3个月以内</v>
      </c>
      <c r="M6356" s="89" t="s">
        <v>35</v>
      </c>
      <c r="N6356" s="109">
        <v>1</v>
      </c>
      <c r="O6356" s="118" t="str">
        <f>_xlfn.XLOOKUP(P6356,匹配表1065!U:U,匹配表1065!T:T)</f>
        <v>HO00001048</v>
      </c>
      <c r="P6356" s="94" t="s">
        <v>176</v>
      </c>
      <c r="Q6356" s="95" t="s">
        <v>290</v>
      </c>
      <c r="R6356" s="89" t="str">
        <f>_xlfn.XLOOKUP(Q6356,匹配表1065!L:L,匹配表1065!O:O)</f>
        <v>A</v>
      </c>
      <c r="S6356" s="93" t="str">
        <f>IFERROR(_xlfn.XLOOKUP(Q6356,匹配表1065!AI:AI,匹配表1065!AJ:AJ),"绿标")</f>
        <v>红标</v>
      </c>
      <c r="T6356" s="93" t="str" cm="1">
        <f t="array" ref="T6356:U6356">_xlfn.XLOOKUP(Q6356,匹配表1065!L:L,匹配表1065!M:N)</f>
        <v>头痛</v>
      </c>
      <c r="U6356" s="94" t="str">
        <v>神经内科</v>
      </c>
      <c r="V6356" s="109" t="s">
        <v>33</v>
      </c>
      <c r="W6356" s="93">
        <f>_xlfn.XLOOKUP(M6356,匹配表1065!D:D,匹配表1065!F:F)*N6356</f>
        <v>4</v>
      </c>
    </row>
    <row r="6357" customHeight="1" spans="1:23">
      <c r="A6357" s="94" t="s">
        <v>954</v>
      </c>
      <c r="B6357" s="106">
        <v>46236</v>
      </c>
      <c r="C6357" s="121" t="str">
        <f t="shared" si="200"/>
        <v>8月第1周</v>
      </c>
      <c r="D6357" s="109" t="s">
        <v>955</v>
      </c>
      <c r="E6357" s="89" t="str">
        <f t="shared" si="201"/>
        <v>8月第1周--周7</v>
      </c>
      <c r="F6357" s="115" t="s">
        <v>27</v>
      </c>
      <c r="G6357" s="95" t="s">
        <v>167</v>
      </c>
      <c r="H6357" s="92" t="str">
        <f>_xlfn.XLOOKUP(O6357,匹配表1065!T:T,匹配表1065!W:W)</f>
        <v>苏州市</v>
      </c>
      <c r="I6357" s="116" t="str">
        <f>_xlfn.XLOOKUP(O6357,匹配表1065!T:T,匹配表1065!X:X)</f>
        <v>PME2010</v>
      </c>
      <c r="J6357" s="95" t="s">
        <v>186</v>
      </c>
      <c r="K6357" s="89" cm="1">
        <f ca="1" t="array" ref="K6357:L6357">_xlfn.XLOOKUP(J6357,匹配表1065!Y:Y,匹配表1065!AA:AB)</f>
        <v>6</v>
      </c>
      <c r="L6357" s="116" t="str">
        <v>3个月以上</v>
      </c>
      <c r="M6357" s="89" t="s">
        <v>35</v>
      </c>
      <c r="N6357" s="109">
        <v>1</v>
      </c>
      <c r="O6357" s="118" t="str">
        <f>_xlfn.XLOOKUP(P6357,匹配表1065!U:U,匹配表1065!T:T)</f>
        <v>HO00001051</v>
      </c>
      <c r="P6357" s="94" t="s">
        <v>191</v>
      </c>
      <c r="Q6357" s="95" t="s">
        <v>192</v>
      </c>
      <c r="R6357" s="89" t="str">
        <f>_xlfn.XLOOKUP(Q6357,匹配表1065!L:L,匹配表1065!O:O)</f>
        <v>B</v>
      </c>
      <c r="S6357" s="93" t="str">
        <f>IFERROR(_xlfn.XLOOKUP(Q6357,匹配表1065!AI:AI,匹配表1065!AJ:AJ),"绿标")</f>
        <v>绿标</v>
      </c>
      <c r="T6357" s="93" t="str" cm="1">
        <f t="array" ref="T6357:U6357">_xlfn.XLOOKUP(Q6357,匹配表1065!L:L,匹配表1065!M:N)</f>
        <v>抑郁焦虑</v>
      </c>
      <c r="U6357" s="94" t="str">
        <v>神经内科</v>
      </c>
      <c r="V6357" s="109" t="s">
        <v>33</v>
      </c>
      <c r="W6357" s="93">
        <f>_xlfn.XLOOKUP(M6357,匹配表1065!D:D,匹配表1065!F:F)*N6357</f>
        <v>4</v>
      </c>
    </row>
    <row r="6358" customHeight="1" spans="1:23">
      <c r="A6358" s="94" t="s">
        <v>954</v>
      </c>
      <c r="B6358" s="106">
        <v>46236</v>
      </c>
      <c r="C6358" s="121" t="str">
        <f t="shared" si="200"/>
        <v>8月第1周</v>
      </c>
      <c r="D6358" s="109" t="s">
        <v>955</v>
      </c>
      <c r="E6358" s="89" t="str">
        <f t="shared" si="201"/>
        <v>8月第1周--周7</v>
      </c>
      <c r="F6358" s="115" t="s">
        <v>27</v>
      </c>
      <c r="G6358" s="95" t="s">
        <v>167</v>
      </c>
      <c r="H6358" s="92" t="str">
        <f>_xlfn.XLOOKUP(O6358,匹配表1065!T:T,匹配表1065!W:W)</f>
        <v>苏州市</v>
      </c>
      <c r="I6358" s="116" t="str">
        <f>_xlfn.XLOOKUP(O6358,匹配表1065!T:T,匹配表1065!X:X)</f>
        <v>PME2017</v>
      </c>
      <c r="J6358" s="95" t="s">
        <v>323</v>
      </c>
      <c r="K6358" s="89" cm="1">
        <f ca="1" t="array" ref="K6358:L6358">_xlfn.XLOOKUP(J6358,匹配表1065!Y:Y,匹配表1065!AA:AB)</f>
        <v>7</v>
      </c>
      <c r="L6358" s="116" t="str">
        <v>3个月以上</v>
      </c>
      <c r="M6358" s="89" t="s">
        <v>35</v>
      </c>
      <c r="N6358" s="109">
        <v>1</v>
      </c>
      <c r="O6358" s="118" t="str">
        <f>_xlfn.XLOOKUP(P6358,匹配表1065!U:U,匹配表1065!T:T)</f>
        <v>HO00017517</v>
      </c>
      <c r="P6358" s="94" t="s">
        <v>348</v>
      </c>
      <c r="Q6358" s="95" t="s">
        <v>659</v>
      </c>
      <c r="R6358" s="89" t="str">
        <f>_xlfn.XLOOKUP(Q6358,匹配表1065!L:L,匹配表1065!O:O)</f>
        <v>C</v>
      </c>
      <c r="S6358" s="93" t="str">
        <f>IFERROR(_xlfn.XLOOKUP(Q6358,匹配表1065!AI:AI,匹配表1065!AJ:AJ),"绿标")</f>
        <v>黑标</v>
      </c>
      <c r="T6358" s="93" t="str" cm="1">
        <f t="array" ref="T6358:U6358">_xlfn.XLOOKUP(Q6358,匹配表1065!L:L,匹配表1065!M:N)</f>
        <v>眩晕</v>
      </c>
      <c r="U6358" s="94" t="str">
        <v>耳鼻喉科</v>
      </c>
      <c r="V6358" s="109" t="s">
        <v>33</v>
      </c>
      <c r="W6358" s="93">
        <f>_xlfn.XLOOKUP(M6358,匹配表1065!D:D,匹配表1065!F:F)*N6358</f>
        <v>4</v>
      </c>
    </row>
    <row r="6359" customHeight="1" spans="1:23">
      <c r="A6359" s="94" t="s">
        <v>954</v>
      </c>
      <c r="B6359" s="106">
        <v>46236</v>
      </c>
      <c r="C6359" s="121" t="str">
        <f t="shared" si="200"/>
        <v>8月第1周</v>
      </c>
      <c r="D6359" s="109" t="s">
        <v>955</v>
      </c>
      <c r="E6359" s="89" t="str">
        <f t="shared" si="201"/>
        <v>8月第1周--周7</v>
      </c>
      <c r="F6359" s="115" t="s">
        <v>27</v>
      </c>
      <c r="G6359" s="95" t="s">
        <v>167</v>
      </c>
      <c r="H6359" s="92" t="str">
        <f>_xlfn.XLOOKUP(O6359,匹配表1065!T:T,匹配表1065!W:W)</f>
        <v>苏州市</v>
      </c>
      <c r="I6359" s="116" t="str">
        <f>_xlfn.XLOOKUP(O6359,匹配表1065!T:T,匹配表1065!X:X)</f>
        <v>PME2009</v>
      </c>
      <c r="J6359" s="95" t="s">
        <v>193</v>
      </c>
      <c r="K6359" s="89" cm="1">
        <f ca="1" t="array" ref="K6359:L6359">_xlfn.XLOOKUP(J6359,匹配表1065!Y:Y,匹配表1065!AA:AB)</f>
        <v>7</v>
      </c>
      <c r="L6359" s="116" t="str">
        <v>3个月以上</v>
      </c>
      <c r="M6359" s="89" t="s">
        <v>35</v>
      </c>
      <c r="N6359" s="109">
        <v>1</v>
      </c>
      <c r="O6359" s="118" t="str">
        <f>_xlfn.XLOOKUP(P6359,匹配表1065!U:U,匹配表1065!T:T)</f>
        <v>HO00402369</v>
      </c>
      <c r="P6359" s="94" t="s">
        <v>227</v>
      </c>
      <c r="Q6359" s="95" t="s">
        <v>695</v>
      </c>
      <c r="R6359" s="89" t="str">
        <f>_xlfn.XLOOKUP(Q6359,匹配表1065!L:L,匹配表1065!O:O)</f>
        <v>B</v>
      </c>
      <c r="S6359" s="93" t="str">
        <f>IFERROR(_xlfn.XLOOKUP(Q6359,匹配表1065!AI:AI,匹配表1065!AJ:AJ),"绿标")</f>
        <v>黑标</v>
      </c>
      <c r="T6359" s="93" t="str" cm="1">
        <f t="array" ref="T6359:U6359">_xlfn.XLOOKUP(Q6359,匹配表1065!L:L,匹配表1065!M:N)</f>
        <v>脑血管</v>
      </c>
      <c r="U6359" s="94" t="str">
        <v>神经内科</v>
      </c>
      <c r="V6359" s="109" t="s">
        <v>33</v>
      </c>
      <c r="W6359" s="93">
        <f>_xlfn.XLOOKUP(M6359,匹配表1065!D:D,匹配表1065!F:F)*N6359</f>
        <v>4</v>
      </c>
    </row>
    <row r="6360" customHeight="1" spans="1:23">
      <c r="A6360" s="94" t="s">
        <v>954</v>
      </c>
      <c r="B6360" s="106">
        <v>46236</v>
      </c>
      <c r="C6360" s="121" t="str">
        <f t="shared" si="200"/>
        <v>8月第1周</v>
      </c>
      <c r="D6360" s="109" t="s">
        <v>955</v>
      </c>
      <c r="E6360" s="89" t="str">
        <f t="shared" si="201"/>
        <v>8月第1周--周7</v>
      </c>
      <c r="F6360" s="115" t="s">
        <v>27</v>
      </c>
      <c r="G6360" s="95" t="s">
        <v>167</v>
      </c>
      <c r="H6360" s="92" t="str">
        <f>_xlfn.XLOOKUP(O6360,匹配表1065!T:T,匹配表1065!W:W)</f>
        <v>苏州市</v>
      </c>
      <c r="I6360" s="116" t="str">
        <f>_xlfn.XLOOKUP(O6360,匹配表1065!T:T,匹配表1065!X:X)</f>
        <v>PME2011</v>
      </c>
      <c r="J6360" s="95" t="s">
        <v>168</v>
      </c>
      <c r="K6360" s="89" cm="1">
        <f ca="1" t="array" ref="K6360:L6360">_xlfn.XLOOKUP(J6360,匹配表1065!Y:Y,匹配表1065!AA:AB)</f>
        <v>19</v>
      </c>
      <c r="L6360" s="116" t="str">
        <v>3个月以上</v>
      </c>
      <c r="M6360" s="89" t="s">
        <v>35</v>
      </c>
      <c r="N6360" s="109">
        <v>1</v>
      </c>
      <c r="O6360" s="118" t="str">
        <f>_xlfn.XLOOKUP(P6360,匹配表1065!U:U,匹配表1065!T:T)</f>
        <v>HO00307823</v>
      </c>
      <c r="P6360" s="94" t="s">
        <v>169</v>
      </c>
      <c r="Q6360" s="95" t="s">
        <v>170</v>
      </c>
      <c r="R6360" s="89" t="str">
        <f>_xlfn.XLOOKUP(Q6360,匹配表1065!L:L,匹配表1065!O:O)</f>
        <v>A</v>
      </c>
      <c r="S6360" s="93" t="str">
        <f>IFERROR(_xlfn.XLOOKUP(Q6360,匹配表1065!AI:AI,匹配表1065!AJ:AJ),"绿标")</f>
        <v>红标</v>
      </c>
      <c r="T6360" s="93" t="str" cm="1">
        <f t="array" ref="T6360:U6360">_xlfn.XLOOKUP(Q6360,匹配表1065!L:L,匹配表1065!M:N)</f>
        <v>头痛</v>
      </c>
      <c r="U6360" s="94" t="str">
        <v>神经内科</v>
      </c>
      <c r="V6360" s="109" t="s">
        <v>33</v>
      </c>
      <c r="W6360" s="93">
        <f>_xlfn.XLOOKUP(M6360,匹配表1065!D:D,匹配表1065!F:F)*N6360</f>
        <v>4</v>
      </c>
    </row>
    <row r="6361" customHeight="1" spans="1:23">
      <c r="A6361" s="94" t="s">
        <v>954</v>
      </c>
      <c r="B6361" s="106">
        <v>46236</v>
      </c>
      <c r="C6361" s="121" t="str">
        <f t="shared" si="200"/>
        <v>8月第1周</v>
      </c>
      <c r="D6361" s="109" t="s">
        <v>955</v>
      </c>
      <c r="E6361" s="89" t="str">
        <f t="shared" si="201"/>
        <v>8月第1周--周7</v>
      </c>
      <c r="F6361" s="115" t="s">
        <v>27</v>
      </c>
      <c r="G6361" s="95" t="s">
        <v>167</v>
      </c>
      <c r="H6361" s="92" t="str">
        <f>_xlfn.XLOOKUP(O6361,匹配表1065!T:T,匹配表1065!W:W)</f>
        <v>苏州市</v>
      </c>
      <c r="I6361" s="116" t="str">
        <f>_xlfn.XLOOKUP(O6361,匹配表1065!T:T,匹配表1065!X:X)</f>
        <v>PME2011</v>
      </c>
      <c r="J6361" s="95" t="s">
        <v>168</v>
      </c>
      <c r="K6361" s="89" cm="1">
        <f ca="1" t="array" ref="K6361:L6361">_xlfn.XLOOKUP(J6361,匹配表1065!Y:Y,匹配表1065!AA:AB)</f>
        <v>19</v>
      </c>
      <c r="L6361" s="116" t="str">
        <v>3个月以上</v>
      </c>
      <c r="M6361" s="89" t="s">
        <v>35</v>
      </c>
      <c r="N6361" s="109">
        <v>1</v>
      </c>
      <c r="O6361" s="118" t="str">
        <f>_xlfn.XLOOKUP(P6361,匹配表1065!U:U,匹配表1065!T:T)</f>
        <v>HO00307823</v>
      </c>
      <c r="P6361" s="94" t="s">
        <v>169</v>
      </c>
      <c r="Q6361" s="95" t="s">
        <v>225</v>
      </c>
      <c r="R6361" s="89" t="str">
        <f>_xlfn.XLOOKUP(Q6361,匹配表1065!L:L,匹配表1065!O:O)</f>
        <v>B</v>
      </c>
      <c r="S6361" s="93" t="str">
        <f>IFERROR(_xlfn.XLOOKUP(Q6361,匹配表1065!AI:AI,匹配表1065!AJ:AJ),"绿标")</f>
        <v>绿标</v>
      </c>
      <c r="T6361" s="93" t="str" cm="1">
        <f t="array" ref="T6361:U6361">_xlfn.XLOOKUP(Q6361,匹配表1065!L:L,匹配表1065!M:N)</f>
        <v>脑血管</v>
      </c>
      <c r="U6361" s="94" t="str">
        <v>神经内科</v>
      </c>
      <c r="V6361" s="109" t="s">
        <v>33</v>
      </c>
      <c r="W6361" s="93">
        <f>_xlfn.XLOOKUP(M6361,匹配表1065!D:D,匹配表1065!F:F)*N6361</f>
        <v>4</v>
      </c>
    </row>
    <row r="6362" customHeight="1" spans="1:23">
      <c r="A6362" s="94" t="s">
        <v>954</v>
      </c>
      <c r="B6362" s="106">
        <v>46236</v>
      </c>
      <c r="C6362" s="121" t="str">
        <f t="shared" si="200"/>
        <v>8月第1周</v>
      </c>
      <c r="D6362" s="109" t="s">
        <v>955</v>
      </c>
      <c r="E6362" s="89" t="str">
        <f t="shared" si="201"/>
        <v>8月第1周--周7</v>
      </c>
      <c r="F6362" s="115" t="s">
        <v>27</v>
      </c>
      <c r="G6362" s="95" t="s">
        <v>167</v>
      </c>
      <c r="H6362" s="92" t="str">
        <f>_xlfn.XLOOKUP(O6362,匹配表1065!T:T,匹配表1065!W:W)</f>
        <v>南通市</v>
      </c>
      <c r="I6362" s="116" t="str">
        <f>_xlfn.XLOOKUP(O6362,匹配表1065!T:T,匹配表1065!X:X)</f>
        <v>PME2013</v>
      </c>
      <c r="J6362" s="95" t="s">
        <v>180</v>
      </c>
      <c r="K6362" s="89" cm="1">
        <f ca="1" t="array" ref="K6362:L6362">_xlfn.XLOOKUP(J6362,匹配表1065!Y:Y,匹配表1065!AA:AB)</f>
        <v>51</v>
      </c>
      <c r="L6362" s="116" t="str">
        <v>3个月以上</v>
      </c>
      <c r="M6362" s="89" t="s">
        <v>35</v>
      </c>
      <c r="N6362" s="109">
        <v>1</v>
      </c>
      <c r="O6362" s="118" t="str">
        <f>_xlfn.XLOOKUP(P6362,匹配表1065!U:U,匹配表1065!T:T)</f>
        <v>HO00018370</v>
      </c>
      <c r="P6362" s="94" t="s">
        <v>808</v>
      </c>
      <c r="Q6362" s="95" t="s">
        <v>809</v>
      </c>
      <c r="R6362" s="89" t="str">
        <f>_xlfn.XLOOKUP(Q6362,匹配表1065!L:L,匹配表1065!O:O)</f>
        <v>B</v>
      </c>
      <c r="S6362" s="93" t="str">
        <f>IFERROR(_xlfn.XLOOKUP(Q6362,匹配表1065!AI:AI,匹配表1065!AJ:AJ),"绿标")</f>
        <v>绿标</v>
      </c>
      <c r="T6362" s="93" t="str" cm="1">
        <f t="array" ref="T6362:U6362">_xlfn.XLOOKUP(Q6362,匹配表1065!L:L,匹配表1065!M:N)</f>
        <v>脑血管</v>
      </c>
      <c r="U6362" s="94" t="str">
        <v>神经内科</v>
      </c>
      <c r="V6362" s="109" t="s">
        <v>33</v>
      </c>
      <c r="W6362" s="93">
        <f>_xlfn.XLOOKUP(M6362,匹配表1065!D:D,匹配表1065!F:F)*N6362</f>
        <v>4</v>
      </c>
    </row>
    <row r="6363" customHeight="1" spans="1:23">
      <c r="A6363" s="94" t="s">
        <v>954</v>
      </c>
      <c r="B6363" s="106">
        <v>46236</v>
      </c>
      <c r="C6363" s="121" t="str">
        <f t="shared" si="200"/>
        <v>8月第1周</v>
      </c>
      <c r="D6363" s="109" t="s">
        <v>955</v>
      </c>
      <c r="E6363" s="89" t="str">
        <f t="shared" si="201"/>
        <v>8月第1周--周7</v>
      </c>
      <c r="F6363" s="115" t="s">
        <v>27</v>
      </c>
      <c r="G6363" s="95" t="s">
        <v>167</v>
      </c>
      <c r="H6363" s="92" t="str">
        <f>_xlfn.XLOOKUP(O6363,匹配表1065!T:T,匹配表1065!W:W)</f>
        <v>无锡市</v>
      </c>
      <c r="I6363" s="116" t="str">
        <f>_xlfn.XLOOKUP(O6363,匹配表1065!T:T,匹配表1065!X:X)</f>
        <v>PME2014</v>
      </c>
      <c r="J6363" s="95" t="s">
        <v>581</v>
      </c>
      <c r="K6363" s="89" cm="1">
        <f ca="1" t="array" ref="K6363:L6363">_xlfn.XLOOKUP(J6363,匹配表1065!Y:Y,匹配表1065!AA:AB)</f>
        <v>1</v>
      </c>
      <c r="L6363" s="116" t="str">
        <v>3个月以内</v>
      </c>
      <c r="M6363" s="89" t="s">
        <v>35</v>
      </c>
      <c r="N6363" s="109">
        <v>1</v>
      </c>
      <c r="O6363" s="118" t="str">
        <f>_xlfn.XLOOKUP(P6363,匹配表1065!U:U,匹配表1065!T:T)</f>
        <v>HO00001114</v>
      </c>
      <c r="P6363" s="94" t="s">
        <v>628</v>
      </c>
      <c r="Q6363" s="95" t="s">
        <v>629</v>
      </c>
      <c r="R6363" s="89" t="str">
        <f>_xlfn.XLOOKUP(Q6363,匹配表1065!L:L,匹配表1065!O:O)</f>
        <v>C</v>
      </c>
      <c r="S6363" s="93" t="str">
        <f>IFERROR(_xlfn.XLOOKUP(Q6363,匹配表1065!AI:AI,匹配表1065!AJ:AJ),"绿标")</f>
        <v>绿标</v>
      </c>
      <c r="T6363" s="93" t="str" cm="1">
        <f t="array" ref="T6363:U6363">_xlfn.XLOOKUP(Q6363,匹配表1065!L:L,匹配表1065!M:N)</f>
        <v>眩晕</v>
      </c>
      <c r="U6363" s="94" t="str">
        <v>耳鼻喉科</v>
      </c>
      <c r="V6363" s="109" t="s">
        <v>100</v>
      </c>
      <c r="W6363" s="93">
        <f>_xlfn.XLOOKUP(M6363,匹配表1065!D:D,匹配表1065!F:F)*N6363</f>
        <v>4</v>
      </c>
    </row>
    <row r="6364" customHeight="1" spans="1:23">
      <c r="A6364" s="94" t="s">
        <v>954</v>
      </c>
      <c r="B6364" s="106">
        <v>46236</v>
      </c>
      <c r="C6364" s="121" t="str">
        <f t="shared" si="200"/>
        <v>8月第1周</v>
      </c>
      <c r="D6364" s="109" t="s">
        <v>955</v>
      </c>
      <c r="E6364" s="89" t="str">
        <f t="shared" si="201"/>
        <v>8月第1周--周7</v>
      </c>
      <c r="F6364" s="115" t="s">
        <v>27</v>
      </c>
      <c r="G6364" s="95" t="s">
        <v>136</v>
      </c>
      <c r="H6364" s="92" t="str">
        <f>_xlfn.XLOOKUP(O6364,匹配表1065!T:T,匹配表1065!W:W)</f>
        <v>淄博市</v>
      </c>
      <c r="I6364" s="116" t="str">
        <f>_xlfn.XLOOKUP(O6364,匹配表1065!T:T,匹配表1065!X:X)</f>
        <v>PME2043</v>
      </c>
      <c r="J6364" s="95" t="s">
        <v>140</v>
      </c>
      <c r="K6364" s="89" cm="1">
        <f ca="1" t="array" ref="K6364:L6364">_xlfn.XLOOKUP(J6364,匹配表1065!Y:Y,匹配表1065!AA:AB)</f>
        <v>9</v>
      </c>
      <c r="L6364" s="116" t="str">
        <v>3个月以上</v>
      </c>
      <c r="M6364" s="89" t="s">
        <v>35</v>
      </c>
      <c r="N6364" s="109">
        <v>1</v>
      </c>
      <c r="O6364" s="118" t="str">
        <f>_xlfn.XLOOKUP(P6364,匹配表1065!U:U,匹配表1065!T:T)</f>
        <v>HO00001431</v>
      </c>
      <c r="P6364" s="94" t="s">
        <v>244</v>
      </c>
      <c r="Q6364" s="95" t="s">
        <v>633</v>
      </c>
      <c r="R6364" s="89" t="str">
        <f>_xlfn.XLOOKUP(Q6364,匹配表1065!L:L,匹配表1065!O:O)</f>
        <v>B</v>
      </c>
      <c r="S6364" s="93" t="str">
        <f>IFERROR(_xlfn.XLOOKUP(Q6364,匹配表1065!AI:AI,匹配表1065!AJ:AJ),"绿标")</f>
        <v>绿标</v>
      </c>
      <c r="T6364" s="93" t="str" cm="1">
        <f t="array" ref="T6364:U6364">_xlfn.XLOOKUP(Q6364,匹配表1065!L:L,匹配表1065!M:N)</f>
        <v>脑血管</v>
      </c>
      <c r="U6364" s="94" t="str">
        <v>神经内科</v>
      </c>
      <c r="V6364" s="109" t="s">
        <v>42</v>
      </c>
      <c r="W6364" s="93">
        <f>_xlfn.XLOOKUP(M6364,匹配表1065!D:D,匹配表1065!F:F)*N6364</f>
        <v>4</v>
      </c>
    </row>
    <row r="6365" customHeight="1" spans="1:23">
      <c r="A6365" s="94" t="s">
        <v>954</v>
      </c>
      <c r="B6365" s="106">
        <v>46236</v>
      </c>
      <c r="C6365" s="121" t="str">
        <f t="shared" si="200"/>
        <v>8月第1周</v>
      </c>
      <c r="D6365" s="109" t="s">
        <v>955</v>
      </c>
      <c r="E6365" s="89" t="str">
        <f t="shared" si="201"/>
        <v>8月第1周--周7</v>
      </c>
      <c r="F6365" s="115" t="s">
        <v>27</v>
      </c>
      <c r="G6365" s="95" t="s">
        <v>136</v>
      </c>
      <c r="H6365" s="92" t="str">
        <f>_xlfn.XLOOKUP(O6365,匹配表1065!T:T,匹配表1065!W:W)</f>
        <v>青岛市</v>
      </c>
      <c r="I6365" s="116" t="str">
        <f>_xlfn.XLOOKUP(O6365,匹配表1065!T:T,匹配表1065!X:X)</f>
        <v>PME2032</v>
      </c>
      <c r="J6365" s="95" t="s">
        <v>143</v>
      </c>
      <c r="K6365" s="89" cm="1">
        <f ca="1" t="array" ref="K6365:L6365">_xlfn.XLOOKUP(J6365,匹配表1065!Y:Y,匹配表1065!AA:AB)</f>
        <v>31</v>
      </c>
      <c r="L6365" s="116" t="str">
        <v>3个月以上</v>
      </c>
      <c r="M6365" s="89" t="s">
        <v>35</v>
      </c>
      <c r="N6365" s="109">
        <v>1</v>
      </c>
      <c r="O6365" s="118" t="str">
        <f>_xlfn.XLOOKUP(P6365,匹配表1065!U:U,匹配表1065!T:T)</f>
        <v>HO00001482</v>
      </c>
      <c r="P6365" s="94" t="s">
        <v>146</v>
      </c>
      <c r="Q6365" s="95" t="s">
        <v>147</v>
      </c>
      <c r="R6365" s="89" t="str">
        <f>_xlfn.XLOOKUP(Q6365,匹配表1065!L:L,匹配表1065!O:O)</f>
        <v>A</v>
      </c>
      <c r="S6365" s="93" t="str">
        <f>IFERROR(_xlfn.XLOOKUP(Q6365,匹配表1065!AI:AI,匹配表1065!AJ:AJ),"绿标")</f>
        <v>红标</v>
      </c>
      <c r="T6365" s="93" t="str" cm="1">
        <f t="array" ref="T6365:U6365">_xlfn.XLOOKUP(Q6365,匹配表1065!L:L,匹配表1065!M:N)</f>
        <v>头痛</v>
      </c>
      <c r="U6365" s="94" t="str">
        <v>神经内科</v>
      </c>
      <c r="V6365" s="109" t="s">
        <v>58</v>
      </c>
      <c r="W6365" s="93">
        <f>_xlfn.XLOOKUP(M6365,匹配表1065!D:D,匹配表1065!F:F)*N6365</f>
        <v>4</v>
      </c>
    </row>
    <row r="6366" customHeight="1" spans="1:23">
      <c r="A6366" s="94" t="s">
        <v>954</v>
      </c>
      <c r="B6366" s="106">
        <v>46236</v>
      </c>
      <c r="C6366" s="121" t="str">
        <f t="shared" si="200"/>
        <v>8月第1周</v>
      </c>
      <c r="D6366" s="109" t="s">
        <v>955</v>
      </c>
      <c r="E6366" s="89" t="str">
        <f t="shared" si="201"/>
        <v>8月第1周--周7</v>
      </c>
      <c r="F6366" s="115" t="s">
        <v>27</v>
      </c>
      <c r="G6366" s="95" t="s">
        <v>136</v>
      </c>
      <c r="H6366" s="92" t="str">
        <f>_xlfn.XLOOKUP(O6366,匹配表1065!T:T,匹配表1065!W:W)</f>
        <v>青岛市</v>
      </c>
      <c r="I6366" s="116" t="str">
        <f>_xlfn.XLOOKUP(O6366,匹配表1065!T:T,匹配表1065!X:X)</f>
        <v>PME2031</v>
      </c>
      <c r="J6366" s="95" t="s">
        <v>155</v>
      </c>
      <c r="K6366" s="89" cm="1">
        <f ca="1" t="array" ref="K6366:L6366">_xlfn.XLOOKUP(J6366,匹配表1065!Y:Y,匹配表1065!AA:AB)</f>
        <v>31</v>
      </c>
      <c r="L6366" s="116" t="str">
        <v>3个月以上</v>
      </c>
      <c r="M6366" s="89" t="s">
        <v>55</v>
      </c>
      <c r="N6366" s="109">
        <v>1</v>
      </c>
      <c r="O6366" s="118" t="str">
        <f>_xlfn.XLOOKUP(P6366,匹配表1065!U:U,匹配表1065!T:T)</f>
        <v>HO00001485</v>
      </c>
      <c r="P6366" s="94" t="s">
        <v>253</v>
      </c>
      <c r="Q6366" s="95" t="s">
        <v>254</v>
      </c>
      <c r="R6366" s="89" t="str">
        <f>_xlfn.XLOOKUP(Q6366,匹配表1065!L:L,匹配表1065!O:O)</f>
        <v>B</v>
      </c>
      <c r="S6366" s="93" t="str">
        <f>IFERROR(_xlfn.XLOOKUP(Q6366,匹配表1065!AI:AI,匹配表1065!AJ:AJ),"绿标")</f>
        <v>红标</v>
      </c>
      <c r="T6366" s="93" t="str" cm="1">
        <f t="array" ref="T6366:U6366">_xlfn.XLOOKUP(Q6366,匹配表1065!L:L,匹配表1065!M:N)</f>
        <v>脑血管</v>
      </c>
      <c r="U6366" s="94" t="str">
        <v>神经内科</v>
      </c>
      <c r="V6366" s="109" t="s">
        <v>33</v>
      </c>
      <c r="W6366" s="93">
        <f>_xlfn.XLOOKUP(M6366,匹配表1065!D:D,匹配表1065!F:F)*N6366</f>
        <v>8</v>
      </c>
    </row>
    <row r="6367" customHeight="1" spans="1:23">
      <c r="A6367" s="94" t="s">
        <v>954</v>
      </c>
      <c r="B6367" s="106">
        <v>46236</v>
      </c>
      <c r="C6367" s="121" t="str">
        <f t="shared" si="200"/>
        <v>8月第1周</v>
      </c>
      <c r="D6367" s="109" t="s">
        <v>955</v>
      </c>
      <c r="E6367" s="89" t="str">
        <f t="shared" si="201"/>
        <v>8月第1周--周7</v>
      </c>
      <c r="F6367" s="115" t="s">
        <v>27</v>
      </c>
      <c r="G6367" s="95" t="s">
        <v>136</v>
      </c>
      <c r="H6367" s="92" t="str">
        <f>_xlfn.XLOOKUP(O6367,匹配表1065!T:T,匹配表1065!W:W)</f>
        <v>青岛市</v>
      </c>
      <c r="I6367" s="116" t="str">
        <f>_xlfn.XLOOKUP(O6367,匹配表1065!T:T,匹配表1065!X:X)</f>
        <v>PME2035</v>
      </c>
      <c r="J6367" s="95" t="s">
        <v>150</v>
      </c>
      <c r="K6367" s="89" cm="1">
        <f ca="1" t="array" ref="K6367:L6367">_xlfn.XLOOKUP(J6367,匹配表1065!Y:Y,匹配表1065!AA:AB)</f>
        <v>8</v>
      </c>
      <c r="L6367" s="116" t="str">
        <v>3个月以上</v>
      </c>
      <c r="M6367" s="89" t="s">
        <v>35</v>
      </c>
      <c r="N6367" s="109">
        <v>1</v>
      </c>
      <c r="O6367" s="118" t="str">
        <f>_xlfn.XLOOKUP(P6367,匹配表1065!U:U,匹配表1065!T:T)</f>
        <v>HO00001483</v>
      </c>
      <c r="P6367" s="94" t="s">
        <v>259</v>
      </c>
      <c r="Q6367" s="95" t="s">
        <v>340</v>
      </c>
      <c r="R6367" s="89" t="str">
        <f>_xlfn.XLOOKUP(Q6367,匹配表1065!L:L,匹配表1065!O:O)</f>
        <v>A</v>
      </c>
      <c r="S6367" s="93" t="str">
        <f>IFERROR(_xlfn.XLOOKUP(Q6367,匹配表1065!AI:AI,匹配表1065!AJ:AJ),"绿标")</f>
        <v>红标</v>
      </c>
      <c r="T6367" s="93" t="str" cm="1">
        <f t="array" ref="T6367:U6367">_xlfn.XLOOKUP(Q6367,匹配表1065!L:L,匹配表1065!M:N)</f>
        <v>头痛</v>
      </c>
      <c r="U6367" s="94" t="str">
        <v>神经内科</v>
      </c>
      <c r="V6367" s="109" t="s">
        <v>33</v>
      </c>
      <c r="W6367" s="93">
        <f>_xlfn.XLOOKUP(M6367,匹配表1065!D:D,匹配表1065!F:F)*N6367</f>
        <v>4</v>
      </c>
    </row>
    <row r="6368" customHeight="1" spans="1:23">
      <c r="A6368" s="94" t="s">
        <v>954</v>
      </c>
      <c r="B6368" s="106">
        <v>46236</v>
      </c>
      <c r="C6368" s="121" t="str">
        <f t="shared" si="200"/>
        <v>8月第1周</v>
      </c>
      <c r="D6368" s="109" t="s">
        <v>955</v>
      </c>
      <c r="E6368" s="89" t="str">
        <f t="shared" si="201"/>
        <v>8月第1周--周7</v>
      </c>
      <c r="F6368" s="115" t="s">
        <v>27</v>
      </c>
      <c r="G6368" s="95" t="s">
        <v>136</v>
      </c>
      <c r="H6368" s="92" t="str">
        <f>_xlfn.XLOOKUP(O6368,匹配表1065!T:T,匹配表1065!W:W)</f>
        <v>青岛市</v>
      </c>
      <c r="I6368" s="116" t="str">
        <f>_xlfn.XLOOKUP(O6368,匹配表1065!T:T,匹配表1065!X:X)</f>
        <v>PME2035</v>
      </c>
      <c r="J6368" s="95" t="s">
        <v>150</v>
      </c>
      <c r="K6368" s="89" cm="1">
        <f ca="1" t="array" ref="K6368:L6368">_xlfn.XLOOKUP(J6368,匹配表1065!Y:Y,匹配表1065!AA:AB)</f>
        <v>8</v>
      </c>
      <c r="L6368" s="116" t="str">
        <v>3个月以上</v>
      </c>
      <c r="M6368" s="89" t="s">
        <v>35</v>
      </c>
      <c r="N6368" s="109">
        <v>1</v>
      </c>
      <c r="O6368" s="118" t="str">
        <f>_xlfn.XLOOKUP(P6368,匹配表1065!U:U,匹配表1065!T:T)</f>
        <v>HO00001483</v>
      </c>
      <c r="P6368" s="94" t="s">
        <v>259</v>
      </c>
      <c r="Q6368" s="95" t="s">
        <v>890</v>
      </c>
      <c r="R6368" s="89" t="str">
        <f>_xlfn.XLOOKUP(Q6368,匹配表1065!L:L,匹配表1065!O:O)</f>
        <v>B</v>
      </c>
      <c r="S6368" s="93" t="str">
        <f>IFERROR(_xlfn.XLOOKUP(Q6368,匹配表1065!AI:AI,匹配表1065!AJ:AJ),"绿标")</f>
        <v>绿标</v>
      </c>
      <c r="T6368" s="93" t="str" cm="1">
        <f t="array" ref="T6368:U6368">_xlfn.XLOOKUP(Q6368,匹配表1065!L:L,匹配表1065!M:N)</f>
        <v>脑血管</v>
      </c>
      <c r="U6368" s="94" t="str">
        <v>神经内科</v>
      </c>
      <c r="V6368" s="109" t="s">
        <v>100</v>
      </c>
      <c r="W6368" s="93">
        <f>_xlfn.XLOOKUP(M6368,匹配表1065!D:D,匹配表1065!F:F)*N6368</f>
        <v>4</v>
      </c>
    </row>
    <row r="6369" customHeight="1" spans="1:23">
      <c r="A6369" s="94" t="s">
        <v>954</v>
      </c>
      <c r="B6369" s="106">
        <v>46236</v>
      </c>
      <c r="C6369" s="121" t="str">
        <f t="shared" si="200"/>
        <v>8月第1周</v>
      </c>
      <c r="D6369" s="109" t="s">
        <v>955</v>
      </c>
      <c r="E6369" s="89" t="str">
        <f t="shared" si="201"/>
        <v>8月第1周--周7</v>
      </c>
      <c r="F6369" s="115" t="s">
        <v>27</v>
      </c>
      <c r="G6369" s="95" t="s">
        <v>136</v>
      </c>
      <c r="H6369" s="92" t="str">
        <f>_xlfn.XLOOKUP(O6369,匹配表1065!T:T,匹配表1065!W:W)</f>
        <v>潍坊市</v>
      </c>
      <c r="I6369" s="116" t="str">
        <f>_xlfn.XLOOKUP(O6369,匹配表1065!T:T,匹配表1065!X:X)</f>
        <v>PME2036</v>
      </c>
      <c r="J6369" s="95" t="s">
        <v>161</v>
      </c>
      <c r="K6369" s="89" cm="1">
        <f ca="1" t="array" ref="K6369:L6369">_xlfn.XLOOKUP(J6369,匹配表1065!Y:Y,匹配表1065!AA:AB)</f>
        <v>1519</v>
      </c>
      <c r="L6369" s="116" t="str">
        <v>3个月以上</v>
      </c>
      <c r="M6369" s="89" t="s">
        <v>55</v>
      </c>
      <c r="N6369" s="109">
        <v>1</v>
      </c>
      <c r="O6369" s="118" t="str">
        <f>_xlfn.XLOOKUP(P6369,匹配表1065!U:U,匹配表1065!T:T)</f>
        <v>HO00001496</v>
      </c>
      <c r="P6369" s="94" t="s">
        <v>256</v>
      </c>
      <c r="Q6369" s="95" t="s">
        <v>702</v>
      </c>
      <c r="R6369" s="89" t="str">
        <f>_xlfn.XLOOKUP(Q6369,匹配表1065!L:L,匹配表1065!O:O)</f>
        <v>B</v>
      </c>
      <c r="S6369" s="93" t="str">
        <f>IFERROR(_xlfn.XLOOKUP(Q6369,匹配表1065!AI:AI,匹配表1065!AJ:AJ),"绿标")</f>
        <v>黑标</v>
      </c>
      <c r="T6369" s="93" t="str" cm="1">
        <f t="array" ref="T6369:U6369">_xlfn.XLOOKUP(Q6369,匹配表1065!L:L,匹配表1065!M:N)</f>
        <v>脑血管</v>
      </c>
      <c r="U6369" s="94" t="str">
        <v>神经内科</v>
      </c>
      <c r="V6369" s="109" t="s">
        <v>42</v>
      </c>
      <c r="W6369" s="93">
        <f>_xlfn.XLOOKUP(M6369,匹配表1065!D:D,匹配表1065!F:F)*N6369</f>
        <v>8</v>
      </c>
    </row>
    <row r="6370" customHeight="1" spans="1:23">
      <c r="A6370" s="94" t="s">
        <v>954</v>
      </c>
      <c r="B6370" s="106">
        <v>46236</v>
      </c>
      <c r="C6370" s="121" t="str">
        <f t="shared" si="200"/>
        <v>8月第1周</v>
      </c>
      <c r="D6370" s="109" t="s">
        <v>955</v>
      </c>
      <c r="E6370" s="89" t="str">
        <f t="shared" si="201"/>
        <v>8月第1周--周7</v>
      </c>
      <c r="F6370" s="115" t="s">
        <v>27</v>
      </c>
      <c r="G6370" s="95" t="s">
        <v>136</v>
      </c>
      <c r="H6370" s="92" t="str">
        <f>_xlfn.XLOOKUP(O6370,匹配表1065!T:T,匹配表1065!W:W)</f>
        <v>烟台市</v>
      </c>
      <c r="I6370" s="116" t="str">
        <f>_xlfn.XLOOKUP(O6370,匹配表1065!T:T,匹配表1065!X:X)</f>
        <v>PME2034</v>
      </c>
      <c r="J6370" s="95" t="s">
        <v>501</v>
      </c>
      <c r="K6370" s="89" cm="1">
        <f ca="1" t="array" ref="K6370:L6370">_xlfn.XLOOKUP(J6370,匹配表1065!Y:Y,匹配表1065!AA:AB)</f>
        <v>4</v>
      </c>
      <c r="L6370" s="116" t="str">
        <v>3个月以上</v>
      </c>
      <c r="M6370" s="89" t="s">
        <v>35</v>
      </c>
      <c r="N6370" s="109">
        <v>1</v>
      </c>
      <c r="O6370" s="118" t="str">
        <f>_xlfn.XLOOKUP(P6370,匹配表1065!U:U,匹配表1065!T:T)</f>
        <v>HO00024017</v>
      </c>
      <c r="P6370" s="94" t="s">
        <v>698</v>
      </c>
      <c r="Q6370" s="95" t="s">
        <v>956</v>
      </c>
      <c r="R6370" s="89" t="str">
        <f>_xlfn.XLOOKUP(Q6370,匹配表1065!L:L,匹配表1065!O:O)</f>
        <v>A</v>
      </c>
      <c r="S6370" s="93" t="str">
        <f>IFERROR(_xlfn.XLOOKUP(Q6370,匹配表1065!AI:AI,匹配表1065!AJ:AJ),"绿标")</f>
        <v>绿标</v>
      </c>
      <c r="T6370" s="93" t="str" cm="1">
        <f t="array" ref="T6370:U6370">_xlfn.XLOOKUP(Q6370,匹配表1065!L:L,匹配表1065!M:N)</f>
        <v>头痛</v>
      </c>
      <c r="U6370" s="94" t="str">
        <v>神经内科</v>
      </c>
      <c r="V6370" s="109" t="s">
        <v>33</v>
      </c>
      <c r="W6370" s="93">
        <f>_xlfn.XLOOKUP(M6370,匹配表1065!D:D,匹配表1065!F:F)*N6370</f>
        <v>4</v>
      </c>
    </row>
    <row r="6371" customHeight="1" spans="1:23">
      <c r="A6371" s="94" t="s">
        <v>954</v>
      </c>
      <c r="B6371" s="106">
        <v>46236</v>
      </c>
      <c r="C6371" s="121" t="str">
        <f t="shared" si="200"/>
        <v>8月第1周</v>
      </c>
      <c r="D6371" s="109" t="s">
        <v>955</v>
      </c>
      <c r="E6371" s="89" t="str">
        <f t="shared" si="201"/>
        <v>8月第1周--周7</v>
      </c>
      <c r="F6371" s="115" t="s">
        <v>27</v>
      </c>
      <c r="G6371" s="95" t="s">
        <v>28</v>
      </c>
      <c r="H6371" s="92" t="str">
        <f>_xlfn.XLOOKUP(O6371,匹配表1065!T:T,匹配表1065!W:W)</f>
        <v>常州市</v>
      </c>
      <c r="I6371" s="116" t="str">
        <f>_xlfn.XLOOKUP(O6371,匹配表1065!T:T,匹配表1065!X:X)</f>
        <v>PME2015</v>
      </c>
      <c r="J6371" s="95" t="s">
        <v>45</v>
      </c>
      <c r="K6371" s="89" cm="1">
        <f ca="1" t="array" ref="K6371:L6371">_xlfn.XLOOKUP(J6371,匹配表1065!Y:Y,匹配表1065!AA:AB)</f>
        <v>9</v>
      </c>
      <c r="L6371" s="116" t="str">
        <v>3个月以上</v>
      </c>
      <c r="M6371" s="89" t="s">
        <v>35</v>
      </c>
      <c r="N6371" s="109">
        <v>1</v>
      </c>
      <c r="O6371" s="118" t="str">
        <f>_xlfn.XLOOKUP(P6371,匹配表1065!U:U,匹配表1065!T:T)</f>
        <v>HO00000941</v>
      </c>
      <c r="P6371" s="94" t="s">
        <v>542</v>
      </c>
      <c r="Q6371" s="95" t="s">
        <v>939</v>
      </c>
      <c r="R6371" s="89" t="str">
        <f>_xlfn.XLOOKUP(Q6371,匹配表1065!L:L,匹配表1065!O:O)</f>
        <v>B</v>
      </c>
      <c r="S6371" s="93" t="str">
        <f>IFERROR(_xlfn.XLOOKUP(Q6371,匹配表1065!AI:AI,匹配表1065!AJ:AJ),"绿标")</f>
        <v>绿标</v>
      </c>
      <c r="T6371" s="93" t="str" cm="1">
        <f t="array" ref="T6371:U6371">_xlfn.XLOOKUP(Q6371,匹配表1065!L:L,匹配表1065!M:N)</f>
        <v>脑血管</v>
      </c>
      <c r="U6371" s="94" t="str">
        <v>神经内科</v>
      </c>
      <c r="V6371" s="109" t="s">
        <v>33</v>
      </c>
      <c r="W6371" s="93">
        <f>_xlfn.XLOOKUP(M6371,匹配表1065!D:D,匹配表1065!F:F)*N6371</f>
        <v>4</v>
      </c>
    </row>
    <row r="6372" customHeight="1" spans="1:23">
      <c r="A6372" s="94" t="s">
        <v>954</v>
      </c>
      <c r="B6372" s="106">
        <v>46236</v>
      </c>
      <c r="C6372" s="121" t="str">
        <f t="shared" si="200"/>
        <v>8月第1周</v>
      </c>
      <c r="D6372" s="109" t="s">
        <v>955</v>
      </c>
      <c r="E6372" s="89" t="str">
        <f t="shared" si="201"/>
        <v>8月第1周--周7</v>
      </c>
      <c r="F6372" s="115" t="s">
        <v>27</v>
      </c>
      <c r="G6372" s="95" t="s">
        <v>28</v>
      </c>
      <c r="H6372" s="92" t="str">
        <f>_xlfn.XLOOKUP(O6372,匹配表1065!T:T,匹配表1065!W:W)</f>
        <v>南京市</v>
      </c>
      <c r="I6372" s="116" t="str">
        <f>_xlfn.XLOOKUP(O6372,匹配表1065!T:T,匹配表1065!X:X)</f>
        <v>PME2006</v>
      </c>
      <c r="J6372" s="95" t="s">
        <v>29</v>
      </c>
      <c r="K6372" s="89" cm="1">
        <f ca="1" t="array" ref="K6372:L6372">_xlfn.XLOOKUP(J6372,匹配表1065!Y:Y,匹配表1065!AA:AB)</f>
        <v>15</v>
      </c>
      <c r="L6372" s="116" t="str">
        <v>3个月以上</v>
      </c>
      <c r="M6372" s="89" t="s">
        <v>30</v>
      </c>
      <c r="N6372" s="109">
        <v>1</v>
      </c>
      <c r="O6372" s="118" t="str">
        <f>_xlfn.XLOOKUP(P6372,匹配表1065!U:U,匹配表1065!T:T)</f>
        <v>HO00000959</v>
      </c>
      <c r="P6372" s="94" t="s">
        <v>196</v>
      </c>
      <c r="Q6372" s="95" t="s">
        <v>197</v>
      </c>
      <c r="R6372" s="89" t="str">
        <f>_xlfn.XLOOKUP(Q6372,匹配表1065!L:L,匹配表1065!O:O)</f>
        <v>C</v>
      </c>
      <c r="S6372" s="93" t="str">
        <f>IFERROR(_xlfn.XLOOKUP(Q6372,匹配表1065!AI:AI,匹配表1065!AJ:AJ),"绿标")</f>
        <v>红标</v>
      </c>
      <c r="T6372" s="93" t="str" cm="1">
        <f t="array" ref="T6372:U6372">_xlfn.XLOOKUP(Q6372,匹配表1065!L:L,匹配表1065!M:N)</f>
        <v>眩晕</v>
      </c>
      <c r="U6372" s="94" t="str">
        <v>神经内科</v>
      </c>
      <c r="V6372" s="109" t="s">
        <v>100</v>
      </c>
      <c r="W6372" s="93">
        <f>_xlfn.XLOOKUP(M6372,匹配表1065!D:D,匹配表1065!F:F)*N6372</f>
        <v>12</v>
      </c>
    </row>
    <row r="6373" customHeight="1" spans="1:23">
      <c r="A6373" s="94" t="s">
        <v>954</v>
      </c>
      <c r="B6373" s="106">
        <v>46236</v>
      </c>
      <c r="C6373" s="121" t="str">
        <f t="shared" si="200"/>
        <v>8月第1周</v>
      </c>
      <c r="D6373" s="109" t="s">
        <v>955</v>
      </c>
      <c r="E6373" s="89" t="str">
        <f t="shared" si="201"/>
        <v>8月第1周--周7</v>
      </c>
      <c r="F6373" s="115" t="s">
        <v>27</v>
      </c>
      <c r="G6373" s="95" t="s">
        <v>28</v>
      </c>
      <c r="H6373" s="92" t="str">
        <f>_xlfn.XLOOKUP(O6373,匹配表1065!T:T,匹配表1065!W:W)</f>
        <v>南京市</v>
      </c>
      <c r="I6373" s="116" t="str">
        <f>_xlfn.XLOOKUP(O6373,匹配表1065!T:T,匹配表1065!X:X)</f>
        <v>PME2006</v>
      </c>
      <c r="J6373" s="95" t="s">
        <v>29</v>
      </c>
      <c r="K6373" s="89" cm="1">
        <f ca="1" t="array" ref="K6373:L6373">_xlfn.XLOOKUP(J6373,匹配表1065!Y:Y,匹配表1065!AA:AB)</f>
        <v>15</v>
      </c>
      <c r="L6373" s="116" t="str">
        <v>3个月以上</v>
      </c>
      <c r="M6373" s="89" t="s">
        <v>35</v>
      </c>
      <c r="N6373" s="109">
        <v>1</v>
      </c>
      <c r="O6373" s="118" t="str">
        <f>_xlfn.XLOOKUP(P6373,匹配表1065!U:U,匹配表1065!T:T)</f>
        <v>HO00000959</v>
      </c>
      <c r="P6373" s="94" t="s">
        <v>196</v>
      </c>
      <c r="Q6373" s="95" t="s">
        <v>268</v>
      </c>
      <c r="R6373" s="89" t="str">
        <f>_xlfn.XLOOKUP(Q6373,匹配表1065!L:L,匹配表1065!O:O)</f>
        <v>C</v>
      </c>
      <c r="S6373" s="93" t="str">
        <f>IFERROR(_xlfn.XLOOKUP(Q6373,匹配表1065!AI:AI,匹配表1065!AJ:AJ),"绿标")</f>
        <v>红标</v>
      </c>
      <c r="T6373" s="93" t="str" cm="1">
        <f t="array" ref="T6373:U6373">_xlfn.XLOOKUP(Q6373,匹配表1065!L:L,匹配表1065!M:N)</f>
        <v>眩晕</v>
      </c>
      <c r="U6373" s="94" t="str">
        <v>耳鼻喉科</v>
      </c>
      <c r="V6373" s="109" t="s">
        <v>100</v>
      </c>
      <c r="W6373" s="93">
        <f>_xlfn.XLOOKUP(M6373,匹配表1065!D:D,匹配表1065!F:F)*N6373</f>
        <v>4</v>
      </c>
    </row>
    <row r="6374" customHeight="1" spans="1:23">
      <c r="A6374" s="94" t="s">
        <v>954</v>
      </c>
      <c r="B6374" s="106">
        <v>46236</v>
      </c>
      <c r="C6374" s="121" t="str">
        <f t="shared" si="200"/>
        <v>8月第1周</v>
      </c>
      <c r="D6374" s="109" t="s">
        <v>955</v>
      </c>
      <c r="E6374" s="89" t="str">
        <f t="shared" si="201"/>
        <v>8月第1周--周7</v>
      </c>
      <c r="F6374" s="115" t="s">
        <v>27</v>
      </c>
      <c r="G6374" s="89" t="s">
        <v>63</v>
      </c>
      <c r="H6374" s="92" t="str">
        <f>_xlfn.XLOOKUP(O6374,匹配表1065!T:T,匹配表1065!W:W)</f>
        <v>南京市</v>
      </c>
      <c r="I6374" s="116" t="str">
        <f>_xlfn.XLOOKUP(O6374,匹配表1065!T:T,匹配表1065!X:X)</f>
        <v>PME2002</v>
      </c>
      <c r="J6374" s="95" t="s">
        <v>84</v>
      </c>
      <c r="K6374" s="89" cm="1">
        <f ca="1" t="array" ref="K6374:L6374">_xlfn.XLOOKUP(J6374,匹配表1065!Y:Y,匹配表1065!AA:AB)</f>
        <v>31</v>
      </c>
      <c r="L6374" s="116" t="str">
        <v>3个月以上</v>
      </c>
      <c r="M6374" s="89" t="s">
        <v>55</v>
      </c>
      <c r="N6374" s="109">
        <v>1</v>
      </c>
      <c r="O6374" s="118" t="str">
        <f>_xlfn.XLOOKUP(P6374,匹配表1065!U:U,匹配表1065!T:T)</f>
        <v>HO00000964</v>
      </c>
      <c r="P6374" s="94" t="s">
        <v>90</v>
      </c>
      <c r="Q6374" s="95" t="s">
        <v>283</v>
      </c>
      <c r="R6374" s="89" t="str">
        <f>_xlfn.XLOOKUP(Q6374,匹配表1065!L:L,匹配表1065!O:O)</f>
        <v>D</v>
      </c>
      <c r="S6374" s="93" t="str">
        <f>IFERROR(_xlfn.XLOOKUP(Q6374,匹配表1065!AI:AI,匹配表1065!AJ:AJ),"绿标")</f>
        <v>红标</v>
      </c>
      <c r="T6374" s="93" t="str" cm="1">
        <f t="array" ref="T6374:U6374">_xlfn.XLOOKUP(Q6374,匹配表1065!L:L,匹配表1065!M:N)</f>
        <v>疼痛</v>
      </c>
      <c r="U6374" s="94" t="str">
        <v>疼痛科</v>
      </c>
      <c r="V6374" s="109" t="s">
        <v>58</v>
      </c>
      <c r="W6374" s="93">
        <f>_xlfn.XLOOKUP(M6374,匹配表1065!D:D,匹配表1065!F:F)*N6374</f>
        <v>8</v>
      </c>
    </row>
    <row r="6375" customHeight="1" spans="1:23">
      <c r="A6375" s="94" t="s">
        <v>954</v>
      </c>
      <c r="B6375" s="106">
        <v>46236</v>
      </c>
      <c r="C6375" s="121" t="str">
        <f t="shared" si="200"/>
        <v>8月第1周</v>
      </c>
      <c r="D6375" s="109" t="s">
        <v>955</v>
      </c>
      <c r="E6375" s="89" t="str">
        <f t="shared" si="201"/>
        <v>8月第1周--周7</v>
      </c>
      <c r="F6375" s="115" t="s">
        <v>27</v>
      </c>
      <c r="G6375" s="89" t="s">
        <v>63</v>
      </c>
      <c r="H6375" s="92" t="str">
        <f>_xlfn.XLOOKUP(O6375,匹配表1065!T:T,匹配表1065!W:W)</f>
        <v>南京市</v>
      </c>
      <c r="I6375" s="116" t="str">
        <f>_xlfn.XLOOKUP(O6375,匹配表1065!T:T,匹配表1065!X:X)</f>
        <v>PME2002</v>
      </c>
      <c r="J6375" s="95" t="s">
        <v>410</v>
      </c>
      <c r="K6375" s="89" cm="1">
        <f ca="1" t="array" ref="K6375:L6375">_xlfn.XLOOKUP(J6375,匹配表1065!Y:Y,匹配表1065!AA:AB)</f>
        <v>1</v>
      </c>
      <c r="L6375" s="116" t="str">
        <v>3个月以内</v>
      </c>
      <c r="M6375" s="89" t="s">
        <v>35</v>
      </c>
      <c r="N6375" s="109">
        <v>1</v>
      </c>
      <c r="O6375" s="118" t="str">
        <f>_xlfn.XLOOKUP(P6375,匹配表1065!U:U,匹配表1065!T:T)</f>
        <v>HO00000964</v>
      </c>
      <c r="P6375" s="94" t="s">
        <v>90</v>
      </c>
      <c r="Q6375" s="95" t="s">
        <v>333</v>
      </c>
      <c r="R6375" s="89" t="str">
        <f>_xlfn.XLOOKUP(Q6375,匹配表1065!L:L,匹配表1065!O:O)</f>
        <v>A</v>
      </c>
      <c r="S6375" s="93" t="str">
        <f>IFERROR(_xlfn.XLOOKUP(Q6375,匹配表1065!AI:AI,匹配表1065!AJ:AJ),"绿标")</f>
        <v>红标</v>
      </c>
      <c r="T6375" s="93" t="str" cm="1">
        <f t="array" ref="T6375:U6375">_xlfn.XLOOKUP(Q6375,匹配表1065!L:L,匹配表1065!M:N)</f>
        <v>头痛</v>
      </c>
      <c r="U6375" s="94" t="str">
        <v>神经内科</v>
      </c>
      <c r="V6375" s="109" t="s">
        <v>33</v>
      </c>
      <c r="W6375" s="93">
        <f>_xlfn.XLOOKUP(M6375,匹配表1065!D:D,匹配表1065!F:F)*N6375</f>
        <v>4</v>
      </c>
    </row>
    <row r="6376" customHeight="1" spans="1:23">
      <c r="A6376" s="94" t="s">
        <v>954</v>
      </c>
      <c r="B6376" s="106">
        <v>46236</v>
      </c>
      <c r="C6376" s="121" t="str">
        <f t="shared" si="200"/>
        <v>8月第1周</v>
      </c>
      <c r="D6376" s="109" t="s">
        <v>955</v>
      </c>
      <c r="E6376" s="89" t="str">
        <f t="shared" si="201"/>
        <v>8月第1周--周7</v>
      </c>
      <c r="F6376" s="115" t="s">
        <v>27</v>
      </c>
      <c r="G6376" s="89" t="s">
        <v>63</v>
      </c>
      <c r="H6376" s="92" t="str">
        <f>_xlfn.XLOOKUP(O6376,匹配表1065!T:T,匹配表1065!W:W)</f>
        <v>徐州市</v>
      </c>
      <c r="I6376" s="116" t="str">
        <f>_xlfn.XLOOKUP(O6376,匹配表1065!T:T,匹配表1065!X:X)</f>
        <v>PME2008</v>
      </c>
      <c r="J6376" s="95" t="s">
        <v>81</v>
      </c>
      <c r="K6376" s="89" cm="1">
        <f ca="1" t="array" ref="K6376:L6376">_xlfn.XLOOKUP(J6376,匹配表1065!Y:Y,匹配表1065!AA:AB)</f>
        <v>19</v>
      </c>
      <c r="L6376" s="116" t="str">
        <v>3个月以上</v>
      </c>
      <c r="M6376" s="89" t="s">
        <v>35</v>
      </c>
      <c r="N6376" s="109">
        <v>1</v>
      </c>
      <c r="O6376" s="118" t="str">
        <f>_xlfn.XLOOKUP(P6376,匹配表1065!U:U,匹配表1065!T:T)</f>
        <v>HO00000989</v>
      </c>
      <c r="P6376" s="94" t="s">
        <v>214</v>
      </c>
      <c r="Q6376" s="95" t="s">
        <v>215</v>
      </c>
      <c r="R6376" s="89" t="str">
        <f>_xlfn.XLOOKUP(Q6376,匹配表1065!L:L,匹配表1065!O:O)</f>
        <v>A</v>
      </c>
      <c r="S6376" s="93" t="str">
        <f>IFERROR(_xlfn.XLOOKUP(Q6376,匹配表1065!AI:AI,匹配表1065!AJ:AJ),"绿标")</f>
        <v>红标</v>
      </c>
      <c r="T6376" s="93" t="str" cm="1">
        <f t="array" ref="T6376:U6376">_xlfn.XLOOKUP(Q6376,匹配表1065!L:L,匹配表1065!M:N)</f>
        <v>头痛</v>
      </c>
      <c r="U6376" s="94" t="str">
        <v>神经内科</v>
      </c>
      <c r="V6376" s="109" t="s">
        <v>58</v>
      </c>
      <c r="W6376" s="93">
        <f>_xlfn.XLOOKUP(M6376,匹配表1065!D:D,匹配表1065!F:F)*N6376</f>
        <v>4</v>
      </c>
    </row>
    <row r="6377" customHeight="1" spans="1:23">
      <c r="A6377" s="94" t="s">
        <v>954</v>
      </c>
      <c r="B6377" s="106">
        <v>46237</v>
      </c>
      <c r="C6377" s="121" t="str">
        <f t="shared" si="200"/>
        <v>8月第2周</v>
      </c>
      <c r="D6377" s="109" t="s">
        <v>955</v>
      </c>
      <c r="E6377" s="89" t="str">
        <f t="shared" si="201"/>
        <v>8月第1周--周1</v>
      </c>
      <c r="F6377" s="115" t="s">
        <v>27</v>
      </c>
      <c r="G6377" s="95" t="s">
        <v>167</v>
      </c>
      <c r="H6377" s="92" t="str">
        <f>_xlfn.XLOOKUP(O6377,匹配表1065!T:T,匹配表1065!W:W)</f>
        <v>无锡市</v>
      </c>
      <c r="I6377" s="116" t="str">
        <f>_xlfn.XLOOKUP(O6377,匹配表1065!T:T,匹配表1065!X:X)</f>
        <v>PME2014</v>
      </c>
      <c r="J6377" s="95" t="s">
        <v>581</v>
      </c>
      <c r="K6377" s="89" cm="1">
        <f ca="1" t="array" ref="K6377:L6377">_xlfn.XLOOKUP(J6377,匹配表1065!Y:Y,匹配表1065!AA:AB)</f>
        <v>1</v>
      </c>
      <c r="L6377" s="116" t="str">
        <v>3个月以内</v>
      </c>
      <c r="M6377" s="89" t="s">
        <v>30</v>
      </c>
      <c r="N6377" s="109">
        <v>1</v>
      </c>
      <c r="O6377" s="118" t="str">
        <f>_xlfn.XLOOKUP(P6377,匹配表1065!U:U,匹配表1065!T:T)</f>
        <v>HO00000949</v>
      </c>
      <c r="P6377" s="94" t="s">
        <v>662</v>
      </c>
      <c r="Q6377" s="95" t="s">
        <v>663</v>
      </c>
      <c r="R6377" s="89" t="str">
        <f>_xlfn.XLOOKUP(Q6377,匹配表1065!L:L,匹配表1065!O:O)</f>
        <v>A</v>
      </c>
      <c r="S6377" s="93" t="str">
        <f>IFERROR(_xlfn.XLOOKUP(Q6377,匹配表1065!AI:AI,匹配表1065!AJ:AJ),"绿标")</f>
        <v>红标</v>
      </c>
      <c r="T6377" s="93" t="str" cm="1">
        <f t="array" ref="T6377:U6377">_xlfn.XLOOKUP(Q6377,匹配表1065!L:L,匹配表1065!M:N)</f>
        <v>头痛</v>
      </c>
      <c r="U6377" s="94" t="str">
        <v>神经内科</v>
      </c>
      <c r="V6377" s="95" t="s">
        <v>42</v>
      </c>
      <c r="W6377" s="93">
        <f>_xlfn.XLOOKUP(M6377,匹配表1065!D:D,匹配表1065!F:F)*N6377</f>
        <v>12</v>
      </c>
    </row>
    <row r="6378" customHeight="1" spans="1:23">
      <c r="A6378" s="94" t="s">
        <v>954</v>
      </c>
      <c r="B6378" s="106">
        <v>46237</v>
      </c>
      <c r="C6378" s="121" t="str">
        <f t="shared" ref="C6378:C6441" si="202">MONTH(B6378)&amp;TEXT(WEEKNUM(B6378,2)-WEEKNUM(B6378+1-DAY(B6378),2)+1,"月第0周")</f>
        <v>8月第2周</v>
      </c>
      <c r="D6378" s="109" t="s">
        <v>955</v>
      </c>
      <c r="E6378" s="89" t="str">
        <f t="shared" si="201"/>
        <v>8月第1周--周1</v>
      </c>
      <c r="F6378" s="115" t="s">
        <v>27</v>
      </c>
      <c r="G6378" s="95" t="s">
        <v>167</v>
      </c>
      <c r="H6378" s="92" t="str">
        <f>_xlfn.XLOOKUP(O6378,匹配表1065!T:T,匹配表1065!W:W)</f>
        <v>南通市</v>
      </c>
      <c r="I6378" s="116" t="str">
        <f>_xlfn.XLOOKUP(O6378,匹配表1065!T:T,匹配表1065!X:X)</f>
        <v>PME2013</v>
      </c>
      <c r="J6378" s="95" t="s">
        <v>180</v>
      </c>
      <c r="K6378" s="89" cm="1">
        <f ca="1" t="array" ref="K6378:L6378">_xlfn.XLOOKUP(J6378,匹配表1065!Y:Y,匹配表1065!AA:AB)</f>
        <v>51</v>
      </c>
      <c r="L6378" s="116" t="str">
        <v>3个月以上</v>
      </c>
      <c r="M6378" s="89" t="s">
        <v>30</v>
      </c>
      <c r="N6378" s="109">
        <v>1</v>
      </c>
      <c r="O6378" s="118" t="str">
        <f>_xlfn.XLOOKUP(P6378,匹配表1065!U:U,匹配表1065!T:T)</f>
        <v>HO00001066</v>
      </c>
      <c r="P6378" s="94" t="s">
        <v>183</v>
      </c>
      <c r="Q6378" s="95" t="s">
        <v>296</v>
      </c>
      <c r="R6378" s="89" t="str">
        <f>_xlfn.XLOOKUP(Q6378,匹配表1065!L:L,匹配表1065!O:O)</f>
        <v>C</v>
      </c>
      <c r="S6378" s="93" t="str">
        <f>IFERROR(_xlfn.XLOOKUP(Q6378,匹配表1065!AI:AI,匹配表1065!AJ:AJ),"绿标")</f>
        <v>红标</v>
      </c>
      <c r="T6378" s="93" t="str" cm="1">
        <f t="array" ref="T6378:U6378">_xlfn.XLOOKUP(Q6378,匹配表1065!L:L,匹配表1065!M:N)</f>
        <v>眩晕</v>
      </c>
      <c r="U6378" s="94" t="str">
        <v>耳鼻喉科</v>
      </c>
      <c r="V6378" s="95" t="s">
        <v>100</v>
      </c>
      <c r="W6378" s="93">
        <f>_xlfn.XLOOKUP(M6378,匹配表1065!D:D,匹配表1065!F:F)*N6378</f>
        <v>12</v>
      </c>
    </row>
    <row r="6379" customHeight="1" spans="1:23">
      <c r="A6379" s="94" t="s">
        <v>954</v>
      </c>
      <c r="B6379" s="106">
        <v>46237</v>
      </c>
      <c r="C6379" s="121" t="str">
        <f t="shared" si="202"/>
        <v>8月第2周</v>
      </c>
      <c r="D6379" s="109" t="s">
        <v>955</v>
      </c>
      <c r="E6379" s="89" t="str">
        <f t="shared" si="201"/>
        <v>8月第1周--周1</v>
      </c>
      <c r="F6379" s="115" t="s">
        <v>27</v>
      </c>
      <c r="G6379" s="95" t="s">
        <v>167</v>
      </c>
      <c r="H6379" s="92" t="str">
        <f>_xlfn.XLOOKUP(O6379,匹配表1065!T:T,匹配表1065!W:W)</f>
        <v>南通市</v>
      </c>
      <c r="I6379" s="116" t="str">
        <f>_xlfn.XLOOKUP(O6379,匹配表1065!T:T,匹配表1065!X:X)</f>
        <v>PME2013</v>
      </c>
      <c r="J6379" s="95" t="s">
        <v>180</v>
      </c>
      <c r="K6379" s="89" cm="1">
        <f ca="1" t="array" ref="K6379:L6379">_xlfn.XLOOKUP(J6379,匹配表1065!Y:Y,匹配表1065!AA:AB)</f>
        <v>51</v>
      </c>
      <c r="L6379" s="116" t="str">
        <v>3个月以上</v>
      </c>
      <c r="M6379" s="89" t="s">
        <v>30</v>
      </c>
      <c r="N6379" s="109">
        <v>1</v>
      </c>
      <c r="O6379" s="118" t="str">
        <f>_xlfn.XLOOKUP(P6379,匹配表1065!U:U,匹配表1065!T:T)</f>
        <v>HO00001066</v>
      </c>
      <c r="P6379" s="94" t="s">
        <v>183</v>
      </c>
      <c r="Q6379" s="95" t="s">
        <v>184</v>
      </c>
      <c r="R6379" s="89" t="str">
        <f>_xlfn.XLOOKUP(Q6379,匹配表1065!L:L,匹配表1065!O:O)</f>
        <v>A</v>
      </c>
      <c r="S6379" s="93" t="str">
        <f>IFERROR(_xlfn.XLOOKUP(Q6379,匹配表1065!AI:AI,匹配表1065!AJ:AJ),"绿标")</f>
        <v>红标</v>
      </c>
      <c r="T6379" s="93" t="str" cm="1">
        <f t="array" ref="T6379:U6379">_xlfn.XLOOKUP(Q6379,匹配表1065!L:L,匹配表1065!M:N)</f>
        <v>头痛</v>
      </c>
      <c r="U6379" s="94" t="str">
        <v>神经内科</v>
      </c>
      <c r="V6379" s="95" t="s">
        <v>33</v>
      </c>
      <c r="W6379" s="93">
        <f>_xlfn.XLOOKUP(M6379,匹配表1065!D:D,匹配表1065!F:F)*N6379</f>
        <v>12</v>
      </c>
    </row>
    <row r="6380" customHeight="1" spans="1:23">
      <c r="A6380" s="94" t="s">
        <v>954</v>
      </c>
      <c r="B6380" s="106">
        <v>46237</v>
      </c>
      <c r="C6380" s="121" t="str">
        <f t="shared" si="202"/>
        <v>8月第2周</v>
      </c>
      <c r="D6380" s="109" t="s">
        <v>955</v>
      </c>
      <c r="E6380" s="89" t="str">
        <f t="shared" si="201"/>
        <v>8月第1周--周1</v>
      </c>
      <c r="F6380" s="115" t="s">
        <v>27</v>
      </c>
      <c r="G6380" s="95" t="s">
        <v>167</v>
      </c>
      <c r="H6380" s="92" t="str">
        <f>_xlfn.XLOOKUP(O6380,匹配表1065!T:T,匹配表1065!W:W)</f>
        <v>南通市</v>
      </c>
      <c r="I6380" s="116" t="str">
        <f>_xlfn.XLOOKUP(O6380,匹配表1065!T:T,匹配表1065!X:X)</f>
        <v>PME2013</v>
      </c>
      <c r="J6380" s="95" t="s">
        <v>180</v>
      </c>
      <c r="K6380" s="89" cm="1">
        <f ca="1" t="array" ref="K6380:L6380">_xlfn.XLOOKUP(J6380,匹配表1065!Y:Y,匹配表1065!AA:AB)</f>
        <v>51</v>
      </c>
      <c r="L6380" s="116" t="str">
        <v>3个月以上</v>
      </c>
      <c r="M6380" s="89" t="s">
        <v>30</v>
      </c>
      <c r="N6380" s="109">
        <v>1</v>
      </c>
      <c r="O6380" s="118" t="str">
        <f>_xlfn.XLOOKUP(P6380,匹配表1065!U:U,匹配表1065!T:T)</f>
        <v>HO00001066</v>
      </c>
      <c r="P6380" s="94" t="s">
        <v>183</v>
      </c>
      <c r="Q6380" s="95" t="s">
        <v>477</v>
      </c>
      <c r="R6380" s="89" t="str">
        <f>_xlfn.XLOOKUP(Q6380,匹配表1065!L:L,匹配表1065!O:O)</f>
        <v>B</v>
      </c>
      <c r="S6380" s="93" t="str">
        <f>IFERROR(_xlfn.XLOOKUP(Q6380,匹配表1065!AI:AI,匹配表1065!AJ:AJ),"绿标")</f>
        <v>绿标</v>
      </c>
      <c r="T6380" s="93" t="str" cm="1">
        <f t="array" ref="T6380:U6380">_xlfn.XLOOKUP(Q6380,匹配表1065!L:L,匹配表1065!M:N)</f>
        <v>脑血管</v>
      </c>
      <c r="U6380" s="94" t="str">
        <v>神经内科</v>
      </c>
      <c r="V6380" s="95" t="s">
        <v>33</v>
      </c>
      <c r="W6380" s="93">
        <f>_xlfn.XLOOKUP(M6380,匹配表1065!D:D,匹配表1065!F:F)*N6380</f>
        <v>12</v>
      </c>
    </row>
    <row r="6381" customHeight="1" spans="1:23">
      <c r="A6381" s="94" t="s">
        <v>954</v>
      </c>
      <c r="B6381" s="106">
        <v>46237</v>
      </c>
      <c r="C6381" s="121" t="str">
        <f t="shared" si="202"/>
        <v>8月第2周</v>
      </c>
      <c r="D6381" s="109" t="s">
        <v>955</v>
      </c>
      <c r="E6381" s="89" t="str">
        <f t="shared" si="201"/>
        <v>8月第1周--周1</v>
      </c>
      <c r="F6381" s="115" t="s">
        <v>27</v>
      </c>
      <c r="G6381" s="95" t="s">
        <v>167</v>
      </c>
      <c r="H6381" s="92" t="str">
        <f>_xlfn.XLOOKUP(O6381,匹配表1065!T:T,匹配表1065!W:W)</f>
        <v>苏州市</v>
      </c>
      <c r="I6381" s="116" t="str">
        <f>_xlfn.XLOOKUP(O6381,匹配表1065!T:T,匹配表1065!X:X)</f>
        <v>PME2016</v>
      </c>
      <c r="J6381" s="95" t="s">
        <v>173</v>
      </c>
      <c r="K6381" s="89" cm="1">
        <f ca="1" t="array" ref="K6381:L6381">_xlfn.XLOOKUP(J6381,匹配表1065!Y:Y,匹配表1065!AA:AB)</f>
        <v>1</v>
      </c>
      <c r="L6381" s="116" t="str">
        <v>3个月以内</v>
      </c>
      <c r="M6381" s="89" t="s">
        <v>30</v>
      </c>
      <c r="N6381" s="109">
        <v>2</v>
      </c>
      <c r="O6381" s="118" t="str">
        <f>_xlfn.XLOOKUP(P6381,匹配表1065!U:U,匹配表1065!T:T)</f>
        <v>HO00001048</v>
      </c>
      <c r="P6381" s="94" t="s">
        <v>176</v>
      </c>
      <c r="Q6381" s="95" t="s">
        <v>290</v>
      </c>
      <c r="R6381" s="89" t="str">
        <f>_xlfn.XLOOKUP(Q6381,匹配表1065!L:L,匹配表1065!O:O)</f>
        <v>A</v>
      </c>
      <c r="S6381" s="93" t="str">
        <f>IFERROR(_xlfn.XLOOKUP(Q6381,匹配表1065!AI:AI,匹配表1065!AJ:AJ),"绿标")</f>
        <v>红标</v>
      </c>
      <c r="T6381" s="93" t="str" cm="1">
        <f t="array" ref="T6381:U6381">_xlfn.XLOOKUP(Q6381,匹配表1065!L:L,匹配表1065!M:N)</f>
        <v>头痛</v>
      </c>
      <c r="U6381" s="94" t="str">
        <v>神经内科</v>
      </c>
      <c r="V6381" s="95" t="s">
        <v>100</v>
      </c>
      <c r="W6381" s="93">
        <f>_xlfn.XLOOKUP(M6381,匹配表1065!D:D,匹配表1065!F:F)*N6381</f>
        <v>24</v>
      </c>
    </row>
    <row r="6382" customHeight="1" spans="1:23">
      <c r="A6382" s="94" t="s">
        <v>954</v>
      </c>
      <c r="B6382" s="106">
        <v>46237</v>
      </c>
      <c r="C6382" s="121" t="str">
        <f t="shared" si="202"/>
        <v>8月第2周</v>
      </c>
      <c r="D6382" s="109" t="s">
        <v>955</v>
      </c>
      <c r="E6382" s="89" t="str">
        <f t="shared" si="201"/>
        <v>8月第1周--周1</v>
      </c>
      <c r="F6382" s="115" t="s">
        <v>27</v>
      </c>
      <c r="G6382" s="95" t="s">
        <v>167</v>
      </c>
      <c r="H6382" s="92" t="str">
        <f>_xlfn.XLOOKUP(O6382,匹配表1065!T:T,匹配表1065!W:W)</f>
        <v>苏州市</v>
      </c>
      <c r="I6382" s="116" t="str">
        <f>_xlfn.XLOOKUP(O6382,匹配表1065!T:T,匹配表1065!X:X)</f>
        <v>PME2016</v>
      </c>
      <c r="J6382" s="95" t="s">
        <v>173</v>
      </c>
      <c r="K6382" s="89" cm="1">
        <f ca="1" t="array" ref="K6382:L6382">_xlfn.XLOOKUP(J6382,匹配表1065!Y:Y,匹配表1065!AA:AB)</f>
        <v>1</v>
      </c>
      <c r="L6382" s="116" t="str">
        <v>3个月以内</v>
      </c>
      <c r="M6382" s="89" t="s">
        <v>30</v>
      </c>
      <c r="N6382" s="109">
        <v>1</v>
      </c>
      <c r="O6382" s="118" t="str">
        <f>_xlfn.XLOOKUP(P6382,匹配表1065!U:U,匹配表1065!T:T)</f>
        <v>HO00001043</v>
      </c>
      <c r="P6382" s="94" t="s">
        <v>221</v>
      </c>
      <c r="Q6382" s="95" t="s">
        <v>291</v>
      </c>
      <c r="R6382" s="89" t="str">
        <f>_xlfn.XLOOKUP(Q6382,匹配表1065!L:L,匹配表1065!O:O)</f>
        <v>A</v>
      </c>
      <c r="S6382" s="93" t="str">
        <f>IFERROR(_xlfn.XLOOKUP(Q6382,匹配表1065!AI:AI,匹配表1065!AJ:AJ),"绿标")</f>
        <v>红标</v>
      </c>
      <c r="T6382" s="93" t="str" cm="1">
        <f t="array" ref="T6382:U6382">_xlfn.XLOOKUP(Q6382,匹配表1065!L:L,匹配表1065!M:N)</f>
        <v>头痛</v>
      </c>
      <c r="U6382" s="94" t="str">
        <v>神经内科</v>
      </c>
      <c r="V6382" s="95" t="s">
        <v>100</v>
      </c>
      <c r="W6382" s="93">
        <f>_xlfn.XLOOKUP(M6382,匹配表1065!D:D,匹配表1065!F:F)*N6382</f>
        <v>12</v>
      </c>
    </row>
    <row r="6383" customHeight="1" spans="1:23">
      <c r="A6383" s="94" t="s">
        <v>954</v>
      </c>
      <c r="B6383" s="106">
        <v>46237</v>
      </c>
      <c r="C6383" s="121" t="str">
        <f t="shared" si="202"/>
        <v>8月第2周</v>
      </c>
      <c r="D6383" s="109" t="s">
        <v>955</v>
      </c>
      <c r="E6383" s="89" t="str">
        <f t="shared" si="201"/>
        <v>8月第1周--周1</v>
      </c>
      <c r="F6383" s="115" t="s">
        <v>27</v>
      </c>
      <c r="G6383" s="95" t="s">
        <v>167</v>
      </c>
      <c r="H6383" s="92" t="str">
        <f>_xlfn.XLOOKUP(O6383,匹配表1065!T:T,匹配表1065!W:W)</f>
        <v>苏州市</v>
      </c>
      <c r="I6383" s="116" t="str">
        <f>_xlfn.XLOOKUP(O6383,匹配表1065!T:T,匹配表1065!X:X)</f>
        <v>PME2011</v>
      </c>
      <c r="J6383" s="95" t="s">
        <v>168</v>
      </c>
      <c r="K6383" s="89" cm="1">
        <f ca="1" t="array" ref="K6383:L6383">_xlfn.XLOOKUP(J6383,匹配表1065!Y:Y,匹配表1065!AA:AB)</f>
        <v>19</v>
      </c>
      <c r="L6383" s="116" t="str">
        <v>3个月以上</v>
      </c>
      <c r="M6383" s="89" t="s">
        <v>30</v>
      </c>
      <c r="N6383" s="109">
        <v>3</v>
      </c>
      <c r="O6383" s="118" t="str">
        <f>_xlfn.XLOOKUP(P6383,匹配表1065!U:U,匹配表1065!T:T)</f>
        <v>HO00307823</v>
      </c>
      <c r="P6383" s="94" t="s">
        <v>169</v>
      </c>
      <c r="Q6383" s="95" t="s">
        <v>170</v>
      </c>
      <c r="R6383" s="89" t="str">
        <f>_xlfn.XLOOKUP(Q6383,匹配表1065!L:L,匹配表1065!O:O)</f>
        <v>A</v>
      </c>
      <c r="S6383" s="93" t="str">
        <f>IFERROR(_xlfn.XLOOKUP(Q6383,匹配表1065!AI:AI,匹配表1065!AJ:AJ),"绿标")</f>
        <v>红标</v>
      </c>
      <c r="T6383" s="93" t="str" cm="1">
        <f t="array" ref="T6383:U6383">_xlfn.XLOOKUP(Q6383,匹配表1065!L:L,匹配表1065!M:N)</f>
        <v>头痛</v>
      </c>
      <c r="U6383" s="94" t="str">
        <v>神经内科</v>
      </c>
      <c r="V6383" s="95" t="s">
        <v>100</v>
      </c>
      <c r="W6383" s="93">
        <f>_xlfn.XLOOKUP(M6383,匹配表1065!D:D,匹配表1065!F:F)*N6383</f>
        <v>36</v>
      </c>
    </row>
    <row r="6384" customHeight="1" spans="1:23">
      <c r="A6384" s="94" t="s">
        <v>954</v>
      </c>
      <c r="B6384" s="106">
        <v>46237</v>
      </c>
      <c r="C6384" s="121" t="str">
        <f t="shared" si="202"/>
        <v>8月第2周</v>
      </c>
      <c r="D6384" s="109" t="s">
        <v>955</v>
      </c>
      <c r="E6384" s="89" t="str">
        <f t="shared" si="201"/>
        <v>8月第1周--周1</v>
      </c>
      <c r="F6384" s="115" t="s">
        <v>27</v>
      </c>
      <c r="G6384" s="95" t="s">
        <v>167</v>
      </c>
      <c r="H6384" s="92" t="str">
        <f>_xlfn.XLOOKUP(O6384,匹配表1065!T:T,匹配表1065!W:W)</f>
        <v>苏州市</v>
      </c>
      <c r="I6384" s="116" t="str">
        <f>_xlfn.XLOOKUP(O6384,匹配表1065!T:T,匹配表1065!X:X)</f>
        <v>PME2011</v>
      </c>
      <c r="J6384" s="95" t="s">
        <v>168</v>
      </c>
      <c r="K6384" s="89" cm="1">
        <f ca="1" t="array" ref="K6384:L6384">_xlfn.XLOOKUP(J6384,匹配表1065!Y:Y,匹配表1065!AA:AB)</f>
        <v>19</v>
      </c>
      <c r="L6384" s="116" t="str">
        <v>3个月以上</v>
      </c>
      <c r="M6384" s="89" t="s">
        <v>30</v>
      </c>
      <c r="N6384" s="109">
        <v>1</v>
      </c>
      <c r="O6384" s="118" t="str">
        <f>_xlfn.XLOOKUP(P6384,匹配表1065!U:U,匹配表1065!T:T)</f>
        <v>HO00307823</v>
      </c>
      <c r="P6384" s="94" t="s">
        <v>169</v>
      </c>
      <c r="Q6384" s="95" t="s">
        <v>172</v>
      </c>
      <c r="R6384" s="89" t="str">
        <f>_xlfn.XLOOKUP(Q6384,匹配表1065!L:L,匹配表1065!O:O)</f>
        <v>C</v>
      </c>
      <c r="S6384" s="93" t="str">
        <f>IFERROR(_xlfn.XLOOKUP(Q6384,匹配表1065!AI:AI,匹配表1065!AJ:AJ),"绿标")</f>
        <v>绿标</v>
      </c>
      <c r="T6384" s="93" t="str" cm="1">
        <f t="array" ref="T6384:U6384">_xlfn.XLOOKUP(Q6384,匹配表1065!L:L,匹配表1065!M:N)</f>
        <v>眩晕</v>
      </c>
      <c r="U6384" s="94" t="str">
        <v>神经内科</v>
      </c>
      <c r="V6384" s="95" t="s">
        <v>100</v>
      </c>
      <c r="W6384" s="93">
        <f>_xlfn.XLOOKUP(M6384,匹配表1065!D:D,匹配表1065!F:F)*N6384</f>
        <v>12</v>
      </c>
    </row>
    <row r="6385" customHeight="1" spans="1:23">
      <c r="A6385" s="94" t="s">
        <v>954</v>
      </c>
      <c r="B6385" s="106">
        <v>46237</v>
      </c>
      <c r="C6385" s="121" t="str">
        <f t="shared" si="202"/>
        <v>8月第2周</v>
      </c>
      <c r="D6385" s="109" t="s">
        <v>955</v>
      </c>
      <c r="E6385" s="89" t="str">
        <f t="shared" si="201"/>
        <v>8月第1周--周1</v>
      </c>
      <c r="F6385" s="115" t="s">
        <v>27</v>
      </c>
      <c r="G6385" s="95" t="s">
        <v>167</v>
      </c>
      <c r="H6385" s="92" t="str">
        <f>_xlfn.XLOOKUP(O6385,匹配表1065!T:T,匹配表1065!W:W)</f>
        <v>苏州市</v>
      </c>
      <c r="I6385" s="116" t="str">
        <f>_xlfn.XLOOKUP(O6385,匹配表1065!T:T,匹配表1065!X:X)</f>
        <v>PME2010</v>
      </c>
      <c r="J6385" s="95" t="s">
        <v>186</v>
      </c>
      <c r="K6385" s="89" cm="1">
        <f ca="1" t="array" ref="K6385:L6385">_xlfn.XLOOKUP(J6385,匹配表1065!Y:Y,匹配表1065!AA:AB)</f>
        <v>6</v>
      </c>
      <c r="L6385" s="116" t="str">
        <v>3个月以上</v>
      </c>
      <c r="M6385" s="89" t="s">
        <v>30</v>
      </c>
      <c r="N6385" s="109">
        <v>1</v>
      </c>
      <c r="O6385" s="118" t="str">
        <f>_xlfn.XLOOKUP(P6385,匹配表1065!U:U,匹配表1065!T:T)</f>
        <v>HO00001051</v>
      </c>
      <c r="P6385" s="94" t="s">
        <v>191</v>
      </c>
      <c r="Q6385" s="95" t="s">
        <v>192</v>
      </c>
      <c r="R6385" s="89" t="str">
        <f>_xlfn.XLOOKUP(Q6385,匹配表1065!L:L,匹配表1065!O:O)</f>
        <v>B</v>
      </c>
      <c r="S6385" s="93" t="str">
        <f>IFERROR(_xlfn.XLOOKUP(Q6385,匹配表1065!AI:AI,匹配表1065!AJ:AJ),"绿标")</f>
        <v>绿标</v>
      </c>
      <c r="T6385" s="93" t="str" cm="1">
        <f t="array" ref="T6385:U6385">_xlfn.XLOOKUP(Q6385,匹配表1065!L:L,匹配表1065!M:N)</f>
        <v>抑郁焦虑</v>
      </c>
      <c r="U6385" s="94" t="str">
        <v>神经内科</v>
      </c>
      <c r="V6385" s="95" t="s">
        <v>100</v>
      </c>
      <c r="W6385" s="93">
        <f>_xlfn.XLOOKUP(M6385,匹配表1065!D:D,匹配表1065!F:F)*N6385</f>
        <v>12</v>
      </c>
    </row>
    <row r="6386" customHeight="1" spans="1:23">
      <c r="A6386" s="94" t="s">
        <v>954</v>
      </c>
      <c r="B6386" s="106">
        <v>46237</v>
      </c>
      <c r="C6386" s="121" t="str">
        <f t="shared" si="202"/>
        <v>8月第2周</v>
      </c>
      <c r="D6386" s="109" t="s">
        <v>955</v>
      </c>
      <c r="E6386" s="89" t="str">
        <f t="shared" si="201"/>
        <v>8月第1周--周1</v>
      </c>
      <c r="F6386" s="115" t="s">
        <v>27</v>
      </c>
      <c r="G6386" s="95" t="s">
        <v>167</v>
      </c>
      <c r="H6386" s="92" t="str">
        <f>_xlfn.XLOOKUP(O6386,匹配表1065!T:T,匹配表1065!W:W)</f>
        <v>苏州市</v>
      </c>
      <c r="I6386" s="116" t="str">
        <f>_xlfn.XLOOKUP(O6386,匹配表1065!T:T,匹配表1065!X:X)</f>
        <v>PME2010</v>
      </c>
      <c r="J6386" s="95" t="s">
        <v>186</v>
      </c>
      <c r="K6386" s="89" cm="1">
        <f ca="1" t="array" ref="K6386:L6386">_xlfn.XLOOKUP(J6386,匹配表1065!Y:Y,匹配表1065!AA:AB)</f>
        <v>6</v>
      </c>
      <c r="L6386" s="116" t="str">
        <v>3个月以上</v>
      </c>
      <c r="M6386" s="89" t="s">
        <v>35</v>
      </c>
      <c r="N6386" s="109">
        <v>1</v>
      </c>
      <c r="O6386" s="118" t="str">
        <f>_xlfn.XLOOKUP(P6386,匹配表1065!U:U,匹配表1065!T:T)</f>
        <v>HO00001051</v>
      </c>
      <c r="P6386" s="94" t="s">
        <v>191</v>
      </c>
      <c r="Q6386" s="95" t="s">
        <v>924</v>
      </c>
      <c r="R6386" s="89" t="str">
        <f>_xlfn.XLOOKUP(Q6386,匹配表1065!L:L,匹配表1065!O:O)</f>
        <v>A</v>
      </c>
      <c r="S6386" s="93" t="str">
        <f>IFERROR(_xlfn.XLOOKUP(Q6386,匹配表1065!AI:AI,匹配表1065!AJ:AJ),"绿标")</f>
        <v>绿标</v>
      </c>
      <c r="T6386" s="93" t="str" cm="1">
        <f t="array" ref="T6386:U6386">_xlfn.XLOOKUP(Q6386,匹配表1065!L:L,匹配表1065!M:N)</f>
        <v>头痛</v>
      </c>
      <c r="U6386" s="94" t="str">
        <v>神经内科</v>
      </c>
      <c r="V6386" s="95" t="s">
        <v>33</v>
      </c>
      <c r="W6386" s="93">
        <f>_xlfn.XLOOKUP(M6386,匹配表1065!D:D,匹配表1065!F:F)*N6386</f>
        <v>4</v>
      </c>
    </row>
    <row r="6387" customHeight="1" spans="1:23">
      <c r="A6387" s="94" t="s">
        <v>954</v>
      </c>
      <c r="B6387" s="106">
        <v>46237</v>
      </c>
      <c r="C6387" s="121" t="str">
        <f t="shared" si="202"/>
        <v>8月第2周</v>
      </c>
      <c r="D6387" s="109" t="s">
        <v>955</v>
      </c>
      <c r="E6387" s="89" t="str">
        <f t="shared" si="201"/>
        <v>8月第1周--周1</v>
      </c>
      <c r="F6387" s="115" t="s">
        <v>27</v>
      </c>
      <c r="G6387" s="95" t="s">
        <v>167</v>
      </c>
      <c r="H6387" s="92" t="str">
        <f>_xlfn.XLOOKUP(O6387,匹配表1065!T:T,匹配表1065!W:W)</f>
        <v>苏州市</v>
      </c>
      <c r="I6387" s="116" t="str">
        <f>_xlfn.XLOOKUP(O6387,匹配表1065!T:T,匹配表1065!X:X)</f>
        <v>PME2017</v>
      </c>
      <c r="J6387" s="95" t="s">
        <v>323</v>
      </c>
      <c r="K6387" s="89" cm="1">
        <f ca="1" t="array" ref="K6387:L6387">_xlfn.XLOOKUP(J6387,匹配表1065!Y:Y,匹配表1065!AA:AB)</f>
        <v>7</v>
      </c>
      <c r="L6387" s="116" t="str">
        <v>3个月以上</v>
      </c>
      <c r="M6387" s="89" t="s">
        <v>30</v>
      </c>
      <c r="N6387" s="109">
        <v>1</v>
      </c>
      <c r="O6387" s="118" t="str">
        <f>_xlfn.XLOOKUP(P6387,匹配表1065!U:U,匹配表1065!T:T)</f>
        <v>HO00001110</v>
      </c>
      <c r="P6387" s="94" t="s">
        <v>324</v>
      </c>
      <c r="Q6387" s="95" t="s">
        <v>533</v>
      </c>
      <c r="R6387" s="89" t="str">
        <f>_xlfn.XLOOKUP(Q6387,匹配表1065!L:L,匹配表1065!O:O)</f>
        <v>A</v>
      </c>
      <c r="S6387" s="93" t="str">
        <f>IFERROR(_xlfn.XLOOKUP(Q6387,匹配表1065!AI:AI,匹配表1065!AJ:AJ),"绿标")</f>
        <v>绿标</v>
      </c>
      <c r="T6387" s="93" t="str" cm="1">
        <f t="array" ref="T6387:U6387">_xlfn.XLOOKUP(Q6387,匹配表1065!L:L,匹配表1065!M:N)</f>
        <v>头痛</v>
      </c>
      <c r="U6387" s="94" t="str">
        <v>神经内科</v>
      </c>
      <c r="V6387" s="95" t="s">
        <v>100</v>
      </c>
      <c r="W6387" s="93">
        <f>_xlfn.XLOOKUP(M6387,匹配表1065!D:D,匹配表1065!F:F)*N6387</f>
        <v>12</v>
      </c>
    </row>
    <row r="6388" customHeight="1" spans="1:23">
      <c r="A6388" s="94" t="s">
        <v>954</v>
      </c>
      <c r="B6388" s="106">
        <v>46237</v>
      </c>
      <c r="C6388" s="121" t="str">
        <f t="shared" si="202"/>
        <v>8月第2周</v>
      </c>
      <c r="D6388" s="109" t="s">
        <v>955</v>
      </c>
      <c r="E6388" s="89" t="str">
        <f t="shared" si="201"/>
        <v>8月第1周--周1</v>
      </c>
      <c r="F6388" s="115" t="s">
        <v>27</v>
      </c>
      <c r="G6388" s="95" t="s">
        <v>167</v>
      </c>
      <c r="H6388" s="92" t="str">
        <f>_xlfn.XLOOKUP(O6388,匹配表1065!T:T,匹配表1065!W:W)</f>
        <v>苏州市</v>
      </c>
      <c r="I6388" s="116" t="str">
        <f>_xlfn.XLOOKUP(O6388,匹配表1065!T:T,匹配表1065!X:X)</f>
        <v>PME2017</v>
      </c>
      <c r="J6388" s="95" t="s">
        <v>323</v>
      </c>
      <c r="K6388" s="89" cm="1">
        <f ca="1" t="array" ref="K6388:L6388">_xlfn.XLOOKUP(J6388,匹配表1065!Y:Y,匹配表1065!AA:AB)</f>
        <v>7</v>
      </c>
      <c r="L6388" s="116" t="str">
        <v>3个月以上</v>
      </c>
      <c r="M6388" s="89" t="s">
        <v>35</v>
      </c>
      <c r="N6388" s="109">
        <v>1</v>
      </c>
      <c r="O6388" s="118" t="str">
        <f>_xlfn.XLOOKUP(P6388,匹配表1065!U:U,匹配表1065!T:T)</f>
        <v>HO00017517</v>
      </c>
      <c r="P6388" s="94" t="s">
        <v>348</v>
      </c>
      <c r="Q6388" s="95" t="s">
        <v>705</v>
      </c>
      <c r="R6388" s="89" t="str">
        <f>_xlfn.XLOOKUP(Q6388,匹配表1065!L:L,匹配表1065!O:O)</f>
        <v>C</v>
      </c>
      <c r="S6388" s="93" t="str">
        <f>IFERROR(_xlfn.XLOOKUP(Q6388,匹配表1065!AI:AI,匹配表1065!AJ:AJ),"绿标")</f>
        <v>红标</v>
      </c>
      <c r="T6388" s="93" t="str" cm="1">
        <f t="array" ref="T6388:U6388">_xlfn.XLOOKUP(Q6388,匹配表1065!L:L,匹配表1065!M:N)</f>
        <v>眩晕</v>
      </c>
      <c r="U6388" s="94" t="str">
        <v>耳鼻喉科</v>
      </c>
      <c r="V6388" s="95" t="s">
        <v>33</v>
      </c>
      <c r="W6388" s="93">
        <f>_xlfn.XLOOKUP(M6388,匹配表1065!D:D,匹配表1065!F:F)*N6388</f>
        <v>4</v>
      </c>
    </row>
    <row r="6389" customHeight="1" spans="1:23">
      <c r="A6389" s="94" t="s">
        <v>954</v>
      </c>
      <c r="B6389" s="106">
        <v>46237</v>
      </c>
      <c r="C6389" s="121" t="str">
        <f t="shared" si="202"/>
        <v>8月第2周</v>
      </c>
      <c r="D6389" s="109" t="s">
        <v>955</v>
      </c>
      <c r="E6389" s="89" t="str">
        <f t="shared" ref="E6389:E6452" si="203">D6389&amp;"--"&amp;"周"&amp;WEEKDAY(B6389,2)</f>
        <v>8月第1周--周1</v>
      </c>
      <c r="F6389" s="115" t="s">
        <v>27</v>
      </c>
      <c r="G6389" s="95" t="s">
        <v>167</v>
      </c>
      <c r="H6389" s="92" t="str">
        <f>_xlfn.XLOOKUP(O6389,匹配表1065!T:T,匹配表1065!W:W)</f>
        <v>苏州市</v>
      </c>
      <c r="I6389" s="116" t="str">
        <f>_xlfn.XLOOKUP(O6389,匹配表1065!T:T,匹配表1065!X:X)</f>
        <v>PME2009</v>
      </c>
      <c r="J6389" s="95" t="s">
        <v>193</v>
      </c>
      <c r="K6389" s="89" cm="1">
        <f ca="1" t="array" ref="K6389:L6389">_xlfn.XLOOKUP(J6389,匹配表1065!Y:Y,匹配表1065!AA:AB)</f>
        <v>7</v>
      </c>
      <c r="L6389" s="116" t="str">
        <v>3个月以上</v>
      </c>
      <c r="M6389" s="89" t="s">
        <v>30</v>
      </c>
      <c r="N6389" s="109">
        <v>1</v>
      </c>
      <c r="O6389" s="118" t="str">
        <f>_xlfn.XLOOKUP(P6389,匹配表1065!U:U,匹配表1065!T:T)</f>
        <v>HO00017518</v>
      </c>
      <c r="P6389" s="94" t="s">
        <v>194</v>
      </c>
      <c r="Q6389" s="95" t="s">
        <v>195</v>
      </c>
      <c r="R6389" s="89" t="str">
        <f>_xlfn.XLOOKUP(Q6389,匹配表1065!L:L,匹配表1065!O:O)</f>
        <v>C</v>
      </c>
      <c r="S6389" s="93" t="str">
        <f>IFERROR(_xlfn.XLOOKUP(Q6389,匹配表1065!AI:AI,匹配表1065!AJ:AJ),"绿标")</f>
        <v>红标</v>
      </c>
      <c r="T6389" s="93" t="str" cm="1">
        <f t="array" ref="T6389:U6389">_xlfn.XLOOKUP(Q6389,匹配表1065!L:L,匹配表1065!M:N)</f>
        <v>眩晕</v>
      </c>
      <c r="U6389" s="94" t="str">
        <v>耳鼻喉科</v>
      </c>
      <c r="V6389" s="95" t="s">
        <v>100</v>
      </c>
      <c r="W6389" s="93">
        <f>_xlfn.XLOOKUP(M6389,匹配表1065!D:D,匹配表1065!F:F)*N6389</f>
        <v>12</v>
      </c>
    </row>
    <row r="6390" customHeight="1" spans="1:23">
      <c r="A6390" s="94" t="s">
        <v>954</v>
      </c>
      <c r="B6390" s="106">
        <v>46237</v>
      </c>
      <c r="C6390" s="121" t="str">
        <f t="shared" si="202"/>
        <v>8月第2周</v>
      </c>
      <c r="D6390" s="109" t="s">
        <v>955</v>
      </c>
      <c r="E6390" s="89" t="str">
        <f t="shared" si="203"/>
        <v>8月第1周--周1</v>
      </c>
      <c r="F6390" s="115" t="s">
        <v>27</v>
      </c>
      <c r="G6390" s="95" t="s">
        <v>167</v>
      </c>
      <c r="H6390" s="92" t="str">
        <f>_xlfn.XLOOKUP(O6390,匹配表1065!T:T,匹配表1065!W:W)</f>
        <v>苏州市</v>
      </c>
      <c r="I6390" s="116" t="str">
        <f>_xlfn.XLOOKUP(O6390,匹配表1065!T:T,匹配表1065!X:X)</f>
        <v>PME2011</v>
      </c>
      <c r="J6390" s="95" t="s">
        <v>852</v>
      </c>
      <c r="K6390" s="89" t="e" cm="1">
        <f ca="1" t="array" ref="K6390">_xlfn.XLOOKUP(J6390,匹配表1065!Y:Y,匹配表1065!AA:AB)</f>
        <v>#N/A</v>
      </c>
      <c r="L6390" s="116"/>
      <c r="M6390" s="89" t="s">
        <v>35</v>
      </c>
      <c r="N6390" s="109">
        <v>1</v>
      </c>
      <c r="O6390" s="118" t="str">
        <f>_xlfn.XLOOKUP(P6390,匹配表1065!U:U,匹配表1065!T:T)</f>
        <v>HO00307823</v>
      </c>
      <c r="P6390" s="94" t="s">
        <v>169</v>
      </c>
      <c r="Q6390" s="95" t="s">
        <v>957</v>
      </c>
      <c r="R6390" s="89" t="str">
        <f>_xlfn.XLOOKUP(Q6390,匹配表1065!L:L,匹配表1065!O:O)</f>
        <v>B</v>
      </c>
      <c r="S6390" s="93" t="str">
        <f>IFERROR(_xlfn.XLOOKUP(Q6390,匹配表1065!AI:AI,匹配表1065!AJ:AJ),"绿标")</f>
        <v>绿标</v>
      </c>
      <c r="T6390" s="93" t="str" cm="1">
        <f t="array" ref="T6390:U6390">_xlfn.XLOOKUP(Q6390,匹配表1065!L:L,匹配表1065!M:N)</f>
        <v>脑血管</v>
      </c>
      <c r="U6390" s="94" t="str">
        <v>神经内科</v>
      </c>
      <c r="V6390" s="95" t="s">
        <v>33</v>
      </c>
      <c r="W6390" s="93">
        <f>_xlfn.XLOOKUP(M6390,匹配表1065!D:D,匹配表1065!F:F)*N6390</f>
        <v>4</v>
      </c>
    </row>
    <row r="6391" customHeight="1" spans="1:23">
      <c r="A6391" s="94" t="s">
        <v>954</v>
      </c>
      <c r="B6391" s="106">
        <v>46237</v>
      </c>
      <c r="C6391" s="121" t="str">
        <f t="shared" si="202"/>
        <v>8月第2周</v>
      </c>
      <c r="D6391" s="109" t="s">
        <v>955</v>
      </c>
      <c r="E6391" s="89" t="str">
        <f t="shared" si="203"/>
        <v>8月第1周--周1</v>
      </c>
      <c r="F6391" s="115" t="s">
        <v>27</v>
      </c>
      <c r="G6391" s="95" t="s">
        <v>104</v>
      </c>
      <c r="H6391" s="92" t="str">
        <f>_xlfn.XLOOKUP(O6391,匹配表1065!T:T,匹配表1065!W:W)</f>
        <v>济南市</v>
      </c>
      <c r="I6391" s="116" t="str">
        <f>_xlfn.XLOOKUP(O6391,匹配表1065!T:T,匹配表1065!X:X)</f>
        <v>PME2044</v>
      </c>
      <c r="J6391" s="95" t="s">
        <v>105</v>
      </c>
      <c r="K6391" s="89" cm="1">
        <f ca="1" t="array" ref="K6391:L6391">_xlfn.XLOOKUP(J6391,匹配表1065!Y:Y,匹配表1065!AA:AB)</f>
        <v>8</v>
      </c>
      <c r="L6391" s="116" t="str">
        <v>3个月以上</v>
      </c>
      <c r="M6391" s="89" t="s">
        <v>30</v>
      </c>
      <c r="N6391" s="109">
        <v>1</v>
      </c>
      <c r="O6391" s="118" t="str">
        <f>_xlfn.XLOOKUP(P6391,匹配表1065!U:U,匹配表1065!T:T)</f>
        <v>HO00001401</v>
      </c>
      <c r="P6391" s="94" t="s">
        <v>106</v>
      </c>
      <c r="Q6391" s="95" t="s">
        <v>461</v>
      </c>
      <c r="R6391" s="89" t="str">
        <f>_xlfn.XLOOKUP(Q6391,匹配表1065!L:L,匹配表1065!O:O)</f>
        <v>B</v>
      </c>
      <c r="S6391" s="93" t="str">
        <f>IFERROR(_xlfn.XLOOKUP(Q6391,匹配表1065!AI:AI,匹配表1065!AJ:AJ),"绿标")</f>
        <v>绿标</v>
      </c>
      <c r="T6391" s="93" t="str" cm="1">
        <f t="array" ref="T6391:U6391">_xlfn.XLOOKUP(Q6391,匹配表1065!L:L,匹配表1065!M:N)</f>
        <v>脑血管</v>
      </c>
      <c r="U6391" s="94" t="str">
        <v>神经内科</v>
      </c>
      <c r="V6391" s="95" t="s">
        <v>42</v>
      </c>
      <c r="W6391" s="93">
        <f>_xlfn.XLOOKUP(M6391,匹配表1065!D:D,匹配表1065!F:F)*N6391</f>
        <v>12</v>
      </c>
    </row>
    <row r="6392" customHeight="1" spans="1:23">
      <c r="A6392" s="94" t="s">
        <v>954</v>
      </c>
      <c r="B6392" s="106">
        <v>46237</v>
      </c>
      <c r="C6392" s="121" t="str">
        <f t="shared" si="202"/>
        <v>8月第2周</v>
      </c>
      <c r="D6392" s="109" t="s">
        <v>955</v>
      </c>
      <c r="E6392" s="89" t="str">
        <f t="shared" si="203"/>
        <v>8月第1周--周1</v>
      </c>
      <c r="F6392" s="115" t="s">
        <v>27</v>
      </c>
      <c r="G6392" s="95" t="s">
        <v>104</v>
      </c>
      <c r="H6392" s="92" t="str">
        <f>_xlfn.XLOOKUP(O6392,匹配表1065!T:T,匹配表1065!W:W)</f>
        <v>聊城市</v>
      </c>
      <c r="I6392" s="116" t="str">
        <f>_xlfn.XLOOKUP(O6392,匹配表1065!T:T,匹配表1065!X:X)</f>
        <v>PME2046</v>
      </c>
      <c r="J6392" s="95" t="s">
        <v>108</v>
      </c>
      <c r="K6392" s="89" cm="1">
        <f ca="1" t="array" ref="K6392:L6392">_xlfn.XLOOKUP(J6392,匹配表1065!Y:Y,匹配表1065!AA:AB)</f>
        <v>8</v>
      </c>
      <c r="L6392" s="116" t="str">
        <v>3个月以上</v>
      </c>
      <c r="M6392" s="89" t="s">
        <v>30</v>
      </c>
      <c r="N6392" s="109">
        <v>1</v>
      </c>
      <c r="O6392" s="118" t="str">
        <f>_xlfn.XLOOKUP(P6392,匹配表1065!U:U,匹配表1065!T:T)</f>
        <v>HO00001415</v>
      </c>
      <c r="P6392" s="94" t="s">
        <v>109</v>
      </c>
      <c r="Q6392" s="95" t="s">
        <v>317</v>
      </c>
      <c r="R6392" s="89" t="str">
        <f>_xlfn.XLOOKUP(Q6392,匹配表1065!L:L,匹配表1065!O:O)</f>
        <v>A</v>
      </c>
      <c r="S6392" s="93" t="str">
        <f>IFERROR(_xlfn.XLOOKUP(Q6392,匹配表1065!AI:AI,匹配表1065!AJ:AJ),"绿标")</f>
        <v>绿标</v>
      </c>
      <c r="T6392" s="93" t="str" cm="1">
        <f t="array" ref="T6392:U6392">_xlfn.XLOOKUP(Q6392,匹配表1065!L:L,匹配表1065!M:N)</f>
        <v>头痛</v>
      </c>
      <c r="U6392" s="94" t="str">
        <v>神经内科</v>
      </c>
      <c r="V6392" s="95" t="s">
        <v>42</v>
      </c>
      <c r="W6392" s="93">
        <f>_xlfn.XLOOKUP(M6392,匹配表1065!D:D,匹配表1065!F:F)*N6392</f>
        <v>12</v>
      </c>
    </row>
    <row r="6393" customHeight="1" spans="1:23">
      <c r="A6393" s="94" t="s">
        <v>954</v>
      </c>
      <c r="B6393" s="106">
        <v>46237</v>
      </c>
      <c r="C6393" s="121" t="str">
        <f t="shared" si="202"/>
        <v>8月第2周</v>
      </c>
      <c r="D6393" s="109" t="s">
        <v>955</v>
      </c>
      <c r="E6393" s="89" t="str">
        <f t="shared" si="203"/>
        <v>8月第1周--周1</v>
      </c>
      <c r="F6393" s="115" t="s">
        <v>27</v>
      </c>
      <c r="G6393" s="95" t="s">
        <v>104</v>
      </c>
      <c r="H6393" s="92" t="str">
        <f>_xlfn.XLOOKUP(O6393,匹配表1065!T:T,匹配表1065!W:W)</f>
        <v>济南市</v>
      </c>
      <c r="I6393" s="116" t="str">
        <f>_xlfn.XLOOKUP(O6393,匹配表1065!T:T,匹配表1065!X:X)</f>
        <v>PME2025</v>
      </c>
      <c r="J6393" s="95" t="s">
        <v>111</v>
      </c>
      <c r="K6393" s="89" cm="1">
        <f ca="1" t="array" ref="K6393:L6393">_xlfn.XLOOKUP(J6393,匹配表1065!Y:Y,匹配表1065!AA:AB)</f>
        <v>30</v>
      </c>
      <c r="L6393" s="116" t="str">
        <v>3个月以上</v>
      </c>
      <c r="M6393" s="89" t="s">
        <v>30</v>
      </c>
      <c r="N6393" s="109">
        <v>1</v>
      </c>
      <c r="O6393" s="118" t="str">
        <f>_xlfn.XLOOKUP(P6393,匹配表1065!U:U,匹配表1065!T:T)</f>
        <v>HO00001400</v>
      </c>
      <c r="P6393" s="94" t="s">
        <v>112</v>
      </c>
      <c r="Q6393" s="95" t="s">
        <v>113</v>
      </c>
      <c r="R6393" s="89" t="str">
        <f>_xlfn.XLOOKUP(Q6393,匹配表1065!L:L,匹配表1065!O:O)</f>
        <v>B</v>
      </c>
      <c r="S6393" s="93" t="str">
        <f>IFERROR(_xlfn.XLOOKUP(Q6393,匹配表1065!AI:AI,匹配表1065!AJ:AJ),"绿标")</f>
        <v>红标</v>
      </c>
      <c r="T6393" s="93" t="str" cm="1">
        <f t="array" ref="T6393:U6393">_xlfn.XLOOKUP(Q6393,匹配表1065!L:L,匹配表1065!M:N)</f>
        <v>抑郁焦虑</v>
      </c>
      <c r="U6393" s="94" t="str">
        <v>神经内科</v>
      </c>
      <c r="V6393" s="95" t="s">
        <v>42</v>
      </c>
      <c r="W6393" s="93">
        <f>_xlfn.XLOOKUP(M6393,匹配表1065!D:D,匹配表1065!F:F)*N6393</f>
        <v>12</v>
      </c>
    </row>
    <row r="6394" customHeight="1" spans="1:23">
      <c r="A6394" s="94" t="s">
        <v>954</v>
      </c>
      <c r="B6394" s="106">
        <v>46237</v>
      </c>
      <c r="C6394" s="121" t="str">
        <f t="shared" si="202"/>
        <v>8月第2周</v>
      </c>
      <c r="D6394" s="109" t="s">
        <v>955</v>
      </c>
      <c r="E6394" s="89" t="str">
        <f t="shared" si="203"/>
        <v>8月第1周--周1</v>
      </c>
      <c r="F6394" s="115" t="s">
        <v>27</v>
      </c>
      <c r="G6394" s="95" t="s">
        <v>104</v>
      </c>
      <c r="H6394" s="92" t="str">
        <f>_xlfn.XLOOKUP(O6394,匹配表1065!T:T,匹配表1065!W:W)</f>
        <v>济南市</v>
      </c>
      <c r="I6394" s="116" t="str">
        <f>_xlfn.XLOOKUP(O6394,匹配表1065!T:T,匹配表1065!X:X)</f>
        <v>PME2025</v>
      </c>
      <c r="J6394" s="95" t="s">
        <v>111</v>
      </c>
      <c r="K6394" s="89" cm="1">
        <f ca="1" t="array" ref="K6394:L6394">_xlfn.XLOOKUP(J6394,匹配表1065!Y:Y,匹配表1065!AA:AB)</f>
        <v>30</v>
      </c>
      <c r="L6394" s="116" t="str">
        <v>3个月以上</v>
      </c>
      <c r="M6394" s="89" t="s">
        <v>30</v>
      </c>
      <c r="N6394" s="109">
        <v>1</v>
      </c>
      <c r="O6394" s="118" t="str">
        <f>_xlfn.XLOOKUP(P6394,匹配表1065!U:U,匹配表1065!T:T)</f>
        <v>HO00001400</v>
      </c>
      <c r="P6394" s="94" t="s">
        <v>112</v>
      </c>
      <c r="Q6394" s="95" t="s">
        <v>331</v>
      </c>
      <c r="R6394" s="89" t="str">
        <f>_xlfn.XLOOKUP(Q6394,匹配表1065!L:L,匹配表1065!O:O)</f>
        <v>C</v>
      </c>
      <c r="S6394" s="93" t="str">
        <f>IFERROR(_xlfn.XLOOKUP(Q6394,匹配表1065!AI:AI,匹配表1065!AJ:AJ),"绿标")</f>
        <v>红标</v>
      </c>
      <c r="T6394" s="93" t="str" cm="1">
        <f t="array" ref="T6394:U6394">_xlfn.XLOOKUP(Q6394,匹配表1065!L:L,匹配表1065!M:N)</f>
        <v>眩晕</v>
      </c>
      <c r="U6394" s="94" t="str">
        <v>神经内科</v>
      </c>
      <c r="V6394" s="95" t="s">
        <v>42</v>
      </c>
      <c r="W6394" s="93">
        <f>_xlfn.XLOOKUP(M6394,匹配表1065!D:D,匹配表1065!F:F)*N6394</f>
        <v>12</v>
      </c>
    </row>
    <row r="6395" customHeight="1" spans="1:23">
      <c r="A6395" s="94" t="s">
        <v>954</v>
      </c>
      <c r="B6395" s="106">
        <v>46237</v>
      </c>
      <c r="C6395" s="121" t="str">
        <f t="shared" si="202"/>
        <v>8月第2周</v>
      </c>
      <c r="D6395" s="109" t="s">
        <v>955</v>
      </c>
      <c r="E6395" s="89" t="str">
        <f t="shared" si="203"/>
        <v>8月第1周--周1</v>
      </c>
      <c r="F6395" s="115" t="s">
        <v>27</v>
      </c>
      <c r="G6395" s="95" t="s">
        <v>104</v>
      </c>
      <c r="H6395" s="92" t="str">
        <f>_xlfn.XLOOKUP(O6395,匹配表1065!T:T,匹配表1065!W:W)</f>
        <v>济南市</v>
      </c>
      <c r="I6395" s="116" t="str">
        <f>_xlfn.XLOOKUP(O6395,匹配表1065!T:T,匹配表1065!X:X)</f>
        <v>PME2025</v>
      </c>
      <c r="J6395" s="95" t="s">
        <v>111</v>
      </c>
      <c r="K6395" s="89" cm="1">
        <f ca="1" t="array" ref="K6395:L6395">_xlfn.XLOOKUP(J6395,匹配表1065!Y:Y,匹配表1065!AA:AB)</f>
        <v>30</v>
      </c>
      <c r="L6395" s="116" t="str">
        <v>3个月以上</v>
      </c>
      <c r="M6395" s="89" t="s">
        <v>55</v>
      </c>
      <c r="N6395" s="109">
        <v>1</v>
      </c>
      <c r="O6395" s="118" t="str">
        <f>_xlfn.XLOOKUP(P6395,匹配表1065!U:U,匹配表1065!T:T)</f>
        <v>HO00001400</v>
      </c>
      <c r="P6395" s="94" t="s">
        <v>112</v>
      </c>
      <c r="Q6395" s="95" t="s">
        <v>309</v>
      </c>
      <c r="R6395" s="89" t="str">
        <f>_xlfn.XLOOKUP(Q6395,匹配表1065!L:L,匹配表1065!O:O)</f>
        <v>A</v>
      </c>
      <c r="S6395" s="93" t="str">
        <f>IFERROR(_xlfn.XLOOKUP(Q6395,匹配表1065!AI:AI,匹配表1065!AJ:AJ),"绿标")</f>
        <v>红标</v>
      </c>
      <c r="T6395" s="93" t="str" cm="1">
        <f t="array" ref="T6395:U6395">_xlfn.XLOOKUP(Q6395,匹配表1065!L:L,匹配表1065!M:N)</f>
        <v>头痛</v>
      </c>
      <c r="U6395" s="94" t="str">
        <v>神经内科</v>
      </c>
      <c r="V6395" s="95" t="s">
        <v>33</v>
      </c>
      <c r="W6395" s="93">
        <f>_xlfn.XLOOKUP(M6395,匹配表1065!D:D,匹配表1065!F:F)*N6395</f>
        <v>8</v>
      </c>
    </row>
    <row r="6396" customHeight="1" spans="1:23">
      <c r="A6396" s="94" t="s">
        <v>954</v>
      </c>
      <c r="B6396" s="106">
        <v>46237</v>
      </c>
      <c r="C6396" s="121" t="str">
        <f t="shared" si="202"/>
        <v>8月第2周</v>
      </c>
      <c r="D6396" s="109" t="s">
        <v>955</v>
      </c>
      <c r="E6396" s="89" t="str">
        <f t="shared" si="203"/>
        <v>8月第1周--周1</v>
      </c>
      <c r="F6396" s="115" t="s">
        <v>27</v>
      </c>
      <c r="G6396" s="95" t="s">
        <v>104</v>
      </c>
      <c r="H6396" s="92" t="str">
        <f>_xlfn.XLOOKUP(O6396,匹配表1065!T:T,匹配表1065!W:W)</f>
        <v>济南市</v>
      </c>
      <c r="I6396" s="116" t="str">
        <f>_xlfn.XLOOKUP(O6396,匹配表1065!T:T,匹配表1065!X:X)</f>
        <v>PME2025</v>
      </c>
      <c r="J6396" s="95" t="s">
        <v>111</v>
      </c>
      <c r="K6396" s="89" cm="1">
        <f ca="1" t="array" ref="K6396:L6396">_xlfn.XLOOKUP(J6396,匹配表1065!Y:Y,匹配表1065!AA:AB)</f>
        <v>30</v>
      </c>
      <c r="L6396" s="116" t="str">
        <v>3个月以上</v>
      </c>
      <c r="M6396" s="89" t="s">
        <v>35</v>
      </c>
      <c r="N6396" s="109">
        <v>1</v>
      </c>
      <c r="O6396" s="118" t="str">
        <f>_xlfn.XLOOKUP(P6396,匹配表1065!U:U,匹配表1065!T:T)</f>
        <v>HO00394630</v>
      </c>
      <c r="P6396" s="94" t="s">
        <v>462</v>
      </c>
      <c r="Q6396" s="95" t="s">
        <v>463</v>
      </c>
      <c r="R6396" s="89" t="str">
        <f>_xlfn.XLOOKUP(Q6396,匹配表1065!L:L,匹配表1065!O:O)</f>
        <v>C</v>
      </c>
      <c r="S6396" s="93" t="str">
        <f>IFERROR(_xlfn.XLOOKUP(Q6396,匹配表1065!AI:AI,匹配表1065!AJ:AJ),"绿标")</f>
        <v>绿标</v>
      </c>
      <c r="T6396" s="93" t="str" cm="1">
        <f t="array" ref="T6396:U6396">_xlfn.XLOOKUP(Q6396,匹配表1065!L:L,匹配表1065!M:N)</f>
        <v>眩晕</v>
      </c>
      <c r="U6396" s="94" t="str">
        <v>神经内科</v>
      </c>
      <c r="V6396" s="95" t="s">
        <v>58</v>
      </c>
      <c r="W6396" s="93">
        <f>_xlfn.XLOOKUP(M6396,匹配表1065!D:D,匹配表1065!F:F)*N6396</f>
        <v>4</v>
      </c>
    </row>
    <row r="6397" customHeight="1" spans="1:23">
      <c r="A6397" s="94" t="s">
        <v>954</v>
      </c>
      <c r="B6397" s="106">
        <v>46237</v>
      </c>
      <c r="C6397" s="121" t="str">
        <f t="shared" si="202"/>
        <v>8月第2周</v>
      </c>
      <c r="D6397" s="109" t="s">
        <v>955</v>
      </c>
      <c r="E6397" s="89" t="str">
        <f t="shared" si="203"/>
        <v>8月第1周--周1</v>
      </c>
      <c r="F6397" s="115" t="s">
        <v>27</v>
      </c>
      <c r="G6397" s="95" t="s">
        <v>104</v>
      </c>
      <c r="H6397" s="92" t="str">
        <f>_xlfn.XLOOKUP(O6397,匹配表1065!T:T,匹配表1065!W:W)</f>
        <v>济南市</v>
      </c>
      <c r="I6397" s="116" t="str">
        <f>_xlfn.XLOOKUP(O6397,匹配表1065!T:T,匹配表1065!X:X)</f>
        <v>PME2026</v>
      </c>
      <c r="J6397" s="95" t="s">
        <v>116</v>
      </c>
      <c r="K6397" s="89" cm="1">
        <f ca="1" t="array" ref="K6397:L6397">_xlfn.XLOOKUP(J6397,匹配表1065!Y:Y,匹配表1065!AA:AB)</f>
        <v>13</v>
      </c>
      <c r="L6397" s="116" t="str">
        <v>3个月以上</v>
      </c>
      <c r="M6397" s="89" t="s">
        <v>35</v>
      </c>
      <c r="N6397" s="109">
        <v>1</v>
      </c>
      <c r="O6397" s="118" t="str">
        <f>_xlfn.XLOOKUP(P6397,匹配表1065!U:U,匹配表1065!T:T)</f>
        <v>HO00001409</v>
      </c>
      <c r="P6397" s="94" t="s">
        <v>117</v>
      </c>
      <c r="Q6397" s="95" t="s">
        <v>240</v>
      </c>
      <c r="R6397" s="89" t="str">
        <f>_xlfn.XLOOKUP(Q6397,匹配表1065!L:L,匹配表1065!O:O)</f>
        <v>B</v>
      </c>
      <c r="S6397" s="93" t="str">
        <f>IFERROR(_xlfn.XLOOKUP(Q6397,匹配表1065!AI:AI,匹配表1065!AJ:AJ),"绿标")</f>
        <v>红标</v>
      </c>
      <c r="T6397" s="93" t="str" cm="1">
        <f t="array" ref="T6397:U6397">_xlfn.XLOOKUP(Q6397,匹配表1065!L:L,匹配表1065!M:N)</f>
        <v>脑血管</v>
      </c>
      <c r="U6397" s="94" t="str">
        <v>神经内科</v>
      </c>
      <c r="V6397" s="95" t="s">
        <v>33</v>
      </c>
      <c r="W6397" s="93">
        <f>_xlfn.XLOOKUP(M6397,匹配表1065!D:D,匹配表1065!F:F)*N6397</f>
        <v>4</v>
      </c>
    </row>
    <row r="6398" customHeight="1" spans="1:23">
      <c r="A6398" s="94" t="s">
        <v>954</v>
      </c>
      <c r="B6398" s="106">
        <v>46237</v>
      </c>
      <c r="C6398" s="121" t="str">
        <f t="shared" si="202"/>
        <v>8月第2周</v>
      </c>
      <c r="D6398" s="109" t="s">
        <v>955</v>
      </c>
      <c r="E6398" s="89" t="str">
        <f t="shared" si="203"/>
        <v>8月第1周--周1</v>
      </c>
      <c r="F6398" s="115" t="s">
        <v>27</v>
      </c>
      <c r="G6398" s="95" t="s">
        <v>104</v>
      </c>
      <c r="H6398" s="92" t="str">
        <f>_xlfn.XLOOKUP(O6398,匹配表1065!T:T,匹配表1065!W:W)</f>
        <v>济南市</v>
      </c>
      <c r="I6398" s="116" t="str">
        <f>_xlfn.XLOOKUP(O6398,匹配表1065!T:T,匹配表1065!X:X)</f>
        <v>PME2026</v>
      </c>
      <c r="J6398" s="95" t="s">
        <v>116</v>
      </c>
      <c r="K6398" s="89" cm="1">
        <f ca="1" t="array" ref="K6398:L6398">_xlfn.XLOOKUP(J6398,匹配表1065!Y:Y,匹配表1065!AA:AB)</f>
        <v>13</v>
      </c>
      <c r="L6398" s="116" t="str">
        <v>3个月以上</v>
      </c>
      <c r="M6398" s="89" t="s">
        <v>30</v>
      </c>
      <c r="N6398" s="109">
        <v>1</v>
      </c>
      <c r="O6398" s="118" t="str">
        <f>_xlfn.XLOOKUP(P6398,匹配表1065!U:U,匹配表1065!T:T)</f>
        <v>HO00001417</v>
      </c>
      <c r="P6398" s="94" t="s">
        <v>119</v>
      </c>
      <c r="Q6398" s="95" t="s">
        <v>120</v>
      </c>
      <c r="R6398" s="89" t="str">
        <f>_xlfn.XLOOKUP(Q6398,匹配表1065!L:L,匹配表1065!O:O)</f>
        <v>D</v>
      </c>
      <c r="S6398" s="93" t="str">
        <f>IFERROR(_xlfn.XLOOKUP(Q6398,匹配表1065!AI:AI,匹配表1065!AJ:AJ),"绿标")</f>
        <v>绿标</v>
      </c>
      <c r="T6398" s="93" t="str" cm="1">
        <f t="array" ref="T6398:U6398">_xlfn.XLOOKUP(Q6398,匹配表1065!L:L,匹配表1065!M:N)</f>
        <v>抑郁焦虑</v>
      </c>
      <c r="U6398" s="94" t="str">
        <v>精神心理科</v>
      </c>
      <c r="V6398" s="95" t="s">
        <v>67</v>
      </c>
      <c r="W6398" s="93">
        <f>_xlfn.XLOOKUP(M6398,匹配表1065!D:D,匹配表1065!F:F)*N6398</f>
        <v>12</v>
      </c>
    </row>
    <row r="6399" customHeight="1" spans="1:23">
      <c r="A6399" s="94" t="s">
        <v>954</v>
      </c>
      <c r="B6399" s="106">
        <v>46237</v>
      </c>
      <c r="C6399" s="121" t="str">
        <f t="shared" si="202"/>
        <v>8月第2周</v>
      </c>
      <c r="D6399" s="109" t="s">
        <v>955</v>
      </c>
      <c r="E6399" s="89" t="str">
        <f t="shared" si="203"/>
        <v>8月第1周--周1</v>
      </c>
      <c r="F6399" s="115" t="s">
        <v>27</v>
      </c>
      <c r="G6399" s="95" t="s">
        <v>104</v>
      </c>
      <c r="H6399" s="92" t="str">
        <f>_xlfn.XLOOKUP(O6399,匹配表1065!T:T,匹配表1065!W:W)</f>
        <v>济南市</v>
      </c>
      <c r="I6399" s="116" t="str">
        <f>_xlfn.XLOOKUP(O6399,匹配表1065!T:T,匹配表1065!X:X)</f>
        <v>PME2029</v>
      </c>
      <c r="J6399" s="95" t="s">
        <v>128</v>
      </c>
      <c r="K6399" s="89" cm="1">
        <f ca="1" t="array" ref="K6399:L6399">_xlfn.XLOOKUP(J6399,匹配表1065!Y:Y,匹配表1065!AA:AB)</f>
        <v>13</v>
      </c>
      <c r="L6399" s="116" t="str">
        <v>3个月以上</v>
      </c>
      <c r="M6399" s="89" t="s">
        <v>30</v>
      </c>
      <c r="N6399" s="109">
        <v>1</v>
      </c>
      <c r="O6399" s="118" t="str">
        <f>_xlfn.XLOOKUP(P6399,匹配表1065!U:U,匹配表1065!T:T)</f>
        <v>HO00024281</v>
      </c>
      <c r="P6399" s="94" t="s">
        <v>129</v>
      </c>
      <c r="Q6399" s="95" t="s">
        <v>130</v>
      </c>
      <c r="R6399" s="89" t="str">
        <f>_xlfn.XLOOKUP(Q6399,匹配表1065!L:L,匹配表1065!O:O)</f>
        <v>B</v>
      </c>
      <c r="S6399" s="93" t="str">
        <f>IFERROR(_xlfn.XLOOKUP(Q6399,匹配表1065!AI:AI,匹配表1065!AJ:AJ),"绿标")</f>
        <v>绿标</v>
      </c>
      <c r="T6399" s="93" t="str" cm="1">
        <f t="array" ref="T6399:U6399">_xlfn.XLOOKUP(Q6399,匹配表1065!L:L,匹配表1065!M:N)</f>
        <v>脑血管</v>
      </c>
      <c r="U6399" s="94" t="str">
        <v>神经内科</v>
      </c>
      <c r="V6399" s="95" t="s">
        <v>33</v>
      </c>
      <c r="W6399" s="93">
        <f>_xlfn.XLOOKUP(M6399,匹配表1065!D:D,匹配表1065!F:F)*N6399</f>
        <v>12</v>
      </c>
    </row>
    <row r="6400" customHeight="1" spans="1:23">
      <c r="A6400" s="94" t="s">
        <v>954</v>
      </c>
      <c r="B6400" s="106">
        <v>46237</v>
      </c>
      <c r="C6400" s="121" t="str">
        <f t="shared" si="202"/>
        <v>8月第2周</v>
      </c>
      <c r="D6400" s="109" t="s">
        <v>955</v>
      </c>
      <c r="E6400" s="89" t="str">
        <f t="shared" si="203"/>
        <v>8月第1周--周1</v>
      </c>
      <c r="F6400" s="115" t="s">
        <v>27</v>
      </c>
      <c r="G6400" s="95" t="s">
        <v>104</v>
      </c>
      <c r="H6400" s="92" t="str">
        <f>_xlfn.XLOOKUP(O6400,匹配表1065!T:T,匹配表1065!W:W)</f>
        <v>济南市</v>
      </c>
      <c r="I6400" s="116" t="str">
        <f>_xlfn.XLOOKUP(O6400,匹配表1065!T:T,匹配表1065!X:X)</f>
        <v>PME2025</v>
      </c>
      <c r="J6400" s="95" t="s">
        <v>128</v>
      </c>
      <c r="K6400" s="89" cm="1">
        <f ca="1" t="array" ref="K6400:L6400">_xlfn.XLOOKUP(J6400,匹配表1065!Y:Y,匹配表1065!AA:AB)</f>
        <v>13</v>
      </c>
      <c r="L6400" s="116" t="str">
        <v>3个月以上</v>
      </c>
      <c r="M6400" s="89" t="s">
        <v>55</v>
      </c>
      <c r="N6400" s="109">
        <v>1</v>
      </c>
      <c r="O6400" s="118" t="str">
        <f>_xlfn.XLOOKUP(P6400,匹配表1065!U:U,匹配表1065!T:T)</f>
        <v>HO00001400</v>
      </c>
      <c r="P6400" s="94" t="s">
        <v>112</v>
      </c>
      <c r="Q6400" s="95" t="s">
        <v>131</v>
      </c>
      <c r="R6400" s="89" t="str">
        <f>_xlfn.XLOOKUP(Q6400,匹配表1065!L:L,匹配表1065!O:O)</f>
        <v>B</v>
      </c>
      <c r="S6400" s="93" t="str">
        <f>IFERROR(_xlfn.XLOOKUP(Q6400,匹配表1065!AI:AI,匹配表1065!AJ:AJ),"绿标")</f>
        <v>红标</v>
      </c>
      <c r="T6400" s="93" t="str" cm="1">
        <f t="array" ref="T6400:U6400">_xlfn.XLOOKUP(Q6400,匹配表1065!L:L,匹配表1065!M:N)</f>
        <v>脑血管</v>
      </c>
      <c r="U6400" s="94" t="str">
        <v>神经内科</v>
      </c>
      <c r="V6400" s="95" t="s">
        <v>33</v>
      </c>
      <c r="W6400" s="93">
        <f>_xlfn.XLOOKUP(M6400,匹配表1065!D:D,匹配表1065!F:F)*N6400</f>
        <v>8</v>
      </c>
    </row>
    <row r="6401" customHeight="1" spans="1:23">
      <c r="A6401" s="94" t="s">
        <v>954</v>
      </c>
      <c r="B6401" s="106">
        <v>46237</v>
      </c>
      <c r="C6401" s="121" t="str">
        <f t="shared" si="202"/>
        <v>8月第2周</v>
      </c>
      <c r="D6401" s="109" t="s">
        <v>955</v>
      </c>
      <c r="E6401" s="89" t="str">
        <f t="shared" si="203"/>
        <v>8月第1周--周1</v>
      </c>
      <c r="F6401" s="115" t="s">
        <v>27</v>
      </c>
      <c r="G6401" s="95" t="s">
        <v>104</v>
      </c>
      <c r="H6401" s="92" t="str">
        <f>_xlfn.XLOOKUP(O6401,匹配表1065!T:T,匹配表1065!W:W)</f>
        <v>济南市</v>
      </c>
      <c r="I6401" s="116" t="str">
        <f>_xlfn.XLOOKUP(O6401,匹配表1065!T:T,匹配表1065!X:X)</f>
        <v>PME2025</v>
      </c>
      <c r="J6401" s="95" t="s">
        <v>128</v>
      </c>
      <c r="K6401" s="89" cm="1">
        <f ca="1" t="array" ref="K6401:L6401">_xlfn.XLOOKUP(J6401,匹配表1065!Y:Y,匹配表1065!AA:AB)</f>
        <v>13</v>
      </c>
      <c r="L6401" s="116" t="str">
        <v>3个月以上</v>
      </c>
      <c r="M6401" s="89" t="s">
        <v>55</v>
      </c>
      <c r="N6401" s="109">
        <v>1</v>
      </c>
      <c r="O6401" s="118" t="str">
        <f>_xlfn.XLOOKUP(P6401,匹配表1065!U:U,匹配表1065!T:T)</f>
        <v>HO00001400</v>
      </c>
      <c r="P6401" s="94" t="s">
        <v>112</v>
      </c>
      <c r="Q6401" s="95" t="s">
        <v>357</v>
      </c>
      <c r="R6401" s="89" t="str">
        <f>_xlfn.XLOOKUP(Q6401,匹配表1065!L:L,匹配表1065!O:O)</f>
        <v>B</v>
      </c>
      <c r="S6401" s="93" t="str">
        <f>IFERROR(_xlfn.XLOOKUP(Q6401,匹配表1065!AI:AI,匹配表1065!AJ:AJ),"绿标")</f>
        <v>红标</v>
      </c>
      <c r="T6401" s="93" t="str" cm="1">
        <f t="array" ref="T6401:U6401">_xlfn.XLOOKUP(Q6401,匹配表1065!L:L,匹配表1065!M:N)</f>
        <v>癫痫</v>
      </c>
      <c r="U6401" s="94" t="str">
        <v>神经内科</v>
      </c>
      <c r="V6401" s="95" t="s">
        <v>58</v>
      </c>
      <c r="W6401" s="93">
        <f>_xlfn.XLOOKUP(M6401,匹配表1065!D:D,匹配表1065!F:F)*N6401</f>
        <v>8</v>
      </c>
    </row>
    <row r="6402" customHeight="1" spans="1:23">
      <c r="A6402" s="94" t="s">
        <v>954</v>
      </c>
      <c r="B6402" s="106">
        <v>46237</v>
      </c>
      <c r="C6402" s="121" t="str">
        <f t="shared" si="202"/>
        <v>8月第2周</v>
      </c>
      <c r="D6402" s="109" t="s">
        <v>955</v>
      </c>
      <c r="E6402" s="89" t="str">
        <f t="shared" si="203"/>
        <v>8月第1周--周1</v>
      </c>
      <c r="F6402" s="115" t="s">
        <v>27</v>
      </c>
      <c r="G6402" s="92" t="s">
        <v>92</v>
      </c>
      <c r="H6402" s="92" t="str">
        <f>_xlfn.XLOOKUP(O6402,匹配表1065!T:T,匹配表1065!W:W)</f>
        <v>合肥市</v>
      </c>
      <c r="I6402" s="116" t="str">
        <f>_xlfn.XLOOKUP(O6402,匹配表1065!T:T,匹配表1065!X:X)</f>
        <v>PME2047</v>
      </c>
      <c r="J6402" s="95" t="s">
        <v>97</v>
      </c>
      <c r="K6402" s="89" cm="1">
        <f ca="1" t="array" ref="K6402:L6402">_xlfn.XLOOKUP(J6402,匹配表1065!Y:Y,匹配表1065!AA:AB)</f>
        <v>2</v>
      </c>
      <c r="L6402" s="116" t="str">
        <v>3个月以内</v>
      </c>
      <c r="M6402" s="89" t="s">
        <v>35</v>
      </c>
      <c r="N6402" s="109">
        <v>1</v>
      </c>
      <c r="O6402" s="118" t="str">
        <f>_xlfn.XLOOKUP(P6402,匹配表1065!U:U,匹配表1065!T:T)</f>
        <v>HO00000005</v>
      </c>
      <c r="P6402" s="94" t="s">
        <v>98</v>
      </c>
      <c r="Q6402" s="95" t="s">
        <v>345</v>
      </c>
      <c r="R6402" s="89" t="str">
        <f>_xlfn.XLOOKUP(Q6402,匹配表1065!L:L,匹配表1065!O:O)</f>
        <v>B</v>
      </c>
      <c r="S6402" s="93" t="str">
        <f>IFERROR(_xlfn.XLOOKUP(Q6402,匹配表1065!AI:AI,匹配表1065!AJ:AJ),"绿标")</f>
        <v>绿标</v>
      </c>
      <c r="T6402" s="93" t="str" cm="1">
        <f t="array" ref="T6402:U6402">_xlfn.XLOOKUP(Q6402,匹配表1065!L:L,匹配表1065!M:N)</f>
        <v>脑血管</v>
      </c>
      <c r="U6402" s="94" t="str">
        <v>神经内科</v>
      </c>
      <c r="V6402" s="95" t="s">
        <v>42</v>
      </c>
      <c r="W6402" s="93">
        <f>_xlfn.XLOOKUP(M6402,匹配表1065!D:D,匹配表1065!F:F)*N6402</f>
        <v>4</v>
      </c>
    </row>
    <row r="6403" customHeight="1" spans="1:23">
      <c r="A6403" s="94" t="s">
        <v>954</v>
      </c>
      <c r="B6403" s="106">
        <v>46237</v>
      </c>
      <c r="C6403" s="121" t="str">
        <f t="shared" si="202"/>
        <v>8月第2周</v>
      </c>
      <c r="D6403" s="109" t="s">
        <v>955</v>
      </c>
      <c r="E6403" s="89" t="str">
        <f t="shared" si="203"/>
        <v>8月第1周--周1</v>
      </c>
      <c r="F6403" s="115" t="s">
        <v>27</v>
      </c>
      <c r="G6403" s="92" t="s">
        <v>92</v>
      </c>
      <c r="H6403" s="92" t="str">
        <f>_xlfn.XLOOKUP(O6403,匹配表1065!T:T,匹配表1065!W:W)</f>
        <v>合肥市</v>
      </c>
      <c r="I6403" s="116" t="str">
        <f>_xlfn.XLOOKUP(O6403,匹配表1065!T:T,匹配表1065!X:X)</f>
        <v>PME2007</v>
      </c>
      <c r="J6403" s="95" t="s">
        <v>93</v>
      </c>
      <c r="K6403" s="89" cm="1">
        <f ca="1" t="array" ref="K6403:L6403">_xlfn.XLOOKUP(J6403,匹配表1065!Y:Y,匹配表1065!AA:AB)</f>
        <v>9</v>
      </c>
      <c r="L6403" s="116" t="str">
        <v>3个月以上</v>
      </c>
      <c r="M6403" s="89" t="s">
        <v>30</v>
      </c>
      <c r="N6403" s="109">
        <v>1</v>
      </c>
      <c r="O6403" s="118" t="str">
        <f>_xlfn.XLOOKUP(P6403,匹配表1065!U:U,匹配表1065!T:T)</f>
        <v>HO00000001</v>
      </c>
      <c r="P6403" s="94" t="s">
        <v>94</v>
      </c>
      <c r="Q6403" s="95" t="s">
        <v>207</v>
      </c>
      <c r="R6403" s="89" t="str">
        <f>_xlfn.XLOOKUP(Q6403,匹配表1065!L:L,匹配表1065!O:O)</f>
        <v>C</v>
      </c>
      <c r="S6403" s="93" t="str">
        <f>IFERROR(_xlfn.XLOOKUP(Q6403,匹配表1065!AI:AI,匹配表1065!AJ:AJ),"绿标")</f>
        <v>红标</v>
      </c>
      <c r="T6403" s="93" t="str" cm="1">
        <f t="array" ref="T6403:U6403">_xlfn.XLOOKUP(Q6403,匹配表1065!L:L,匹配表1065!M:N)</f>
        <v>眩晕</v>
      </c>
      <c r="U6403" s="94" t="str">
        <v>神经内科</v>
      </c>
      <c r="V6403" s="95" t="s">
        <v>100</v>
      </c>
      <c r="W6403" s="93">
        <f>_xlfn.XLOOKUP(M6403,匹配表1065!D:D,匹配表1065!F:F)*N6403</f>
        <v>12</v>
      </c>
    </row>
    <row r="6404" customHeight="1" spans="1:23">
      <c r="A6404" s="94" t="s">
        <v>954</v>
      </c>
      <c r="B6404" s="106">
        <v>46237</v>
      </c>
      <c r="C6404" s="121" t="str">
        <f t="shared" si="202"/>
        <v>8月第2周</v>
      </c>
      <c r="D6404" s="109" t="s">
        <v>955</v>
      </c>
      <c r="E6404" s="89" t="str">
        <f t="shared" si="203"/>
        <v>8月第1周--周1</v>
      </c>
      <c r="F6404" s="115" t="s">
        <v>27</v>
      </c>
      <c r="G6404" s="92" t="s">
        <v>92</v>
      </c>
      <c r="H6404" s="92" t="str">
        <f>_xlfn.XLOOKUP(O6404,匹配表1065!T:T,匹配表1065!W:W)</f>
        <v>合肥市</v>
      </c>
      <c r="I6404" s="116" t="str">
        <f>_xlfn.XLOOKUP(O6404,匹配表1065!T:T,匹配表1065!X:X)</f>
        <v>PME2048</v>
      </c>
      <c r="J6404" s="95" t="s">
        <v>547</v>
      </c>
      <c r="K6404" s="89" cm="1">
        <f ca="1" t="array" ref="K6404:L6404">_xlfn.XLOOKUP(J6404,匹配表1065!Y:Y,匹配表1065!AA:AB)</f>
        <v>4</v>
      </c>
      <c r="L6404" s="116" t="str">
        <v>3个月以上</v>
      </c>
      <c r="M6404" s="89" t="s">
        <v>35</v>
      </c>
      <c r="N6404" s="109">
        <v>1</v>
      </c>
      <c r="O6404" s="118" t="str">
        <f>_xlfn.XLOOKUP(P6404,匹配表1065!U:U,匹配表1065!T:T)</f>
        <v>HO00002956</v>
      </c>
      <c r="P6404" s="94" t="s">
        <v>285</v>
      </c>
      <c r="Q6404" s="95" t="s">
        <v>793</v>
      </c>
      <c r="R6404" s="89" t="str">
        <f>_xlfn.XLOOKUP(Q6404,匹配表1065!L:L,匹配表1065!O:O)</f>
        <v>B</v>
      </c>
      <c r="S6404" s="93" t="str">
        <f>IFERROR(_xlfn.XLOOKUP(Q6404,匹配表1065!AI:AI,匹配表1065!AJ:AJ),"绿标")</f>
        <v>绿标</v>
      </c>
      <c r="T6404" s="93" t="str" cm="1">
        <f t="array" ref="T6404:U6404">_xlfn.XLOOKUP(Q6404,匹配表1065!L:L,匹配表1065!M:N)</f>
        <v>脑血管</v>
      </c>
      <c r="U6404" s="94" t="str">
        <v>神经内科</v>
      </c>
      <c r="V6404" s="95" t="s">
        <v>33</v>
      </c>
      <c r="W6404" s="93">
        <f>_xlfn.XLOOKUP(M6404,匹配表1065!D:D,匹配表1065!F:F)*N6404</f>
        <v>4</v>
      </c>
    </row>
    <row r="6405" customHeight="1" spans="1:23">
      <c r="A6405" s="94" t="s">
        <v>954</v>
      </c>
      <c r="B6405" s="106">
        <v>46237</v>
      </c>
      <c r="C6405" s="121" t="str">
        <f t="shared" si="202"/>
        <v>8月第2周</v>
      </c>
      <c r="D6405" s="109" t="s">
        <v>955</v>
      </c>
      <c r="E6405" s="89" t="str">
        <f t="shared" si="203"/>
        <v>8月第1周--周1</v>
      </c>
      <c r="F6405" s="115" t="s">
        <v>27</v>
      </c>
      <c r="G6405" s="92" t="s">
        <v>92</v>
      </c>
      <c r="H6405" s="92" t="str">
        <f>_xlfn.XLOOKUP(O6405,匹配表1065!T:T,匹配表1065!W:W)</f>
        <v>合肥市</v>
      </c>
      <c r="I6405" s="116" t="str">
        <f>_xlfn.XLOOKUP(O6405,匹配表1065!T:T,匹配表1065!X:X)</f>
        <v>PME2007</v>
      </c>
      <c r="J6405" s="95" t="s">
        <v>93</v>
      </c>
      <c r="K6405" s="89" cm="1">
        <f ca="1" t="array" ref="K6405:L6405">_xlfn.XLOOKUP(J6405,匹配表1065!Y:Y,匹配表1065!AA:AB)</f>
        <v>9</v>
      </c>
      <c r="L6405" s="116" t="str">
        <v>3个月以上</v>
      </c>
      <c r="M6405" s="89" t="s">
        <v>35</v>
      </c>
      <c r="N6405" s="109">
        <v>1</v>
      </c>
      <c r="O6405" s="118" t="str">
        <f>_xlfn.XLOOKUP(P6405,匹配表1065!U:U,匹配表1065!T:T)</f>
        <v>HO00000001</v>
      </c>
      <c r="P6405" s="94" t="s">
        <v>94</v>
      </c>
      <c r="Q6405" s="95" t="s">
        <v>433</v>
      </c>
      <c r="R6405" s="89" t="str">
        <f>_xlfn.XLOOKUP(Q6405,匹配表1065!L:L,匹配表1065!O:O)</f>
        <v>A</v>
      </c>
      <c r="S6405" s="93" t="str">
        <f>IFERROR(_xlfn.XLOOKUP(Q6405,匹配表1065!AI:AI,匹配表1065!AJ:AJ),"绿标")</f>
        <v>绿标</v>
      </c>
      <c r="T6405" s="93" t="str" cm="1">
        <f t="array" ref="T6405:U6405">_xlfn.XLOOKUP(Q6405,匹配表1065!L:L,匹配表1065!M:N)</f>
        <v>头痛</v>
      </c>
      <c r="U6405" s="94" t="str">
        <v>神经内科</v>
      </c>
      <c r="V6405" s="95" t="s">
        <v>58</v>
      </c>
      <c r="W6405" s="93">
        <f>_xlfn.XLOOKUP(M6405,匹配表1065!D:D,匹配表1065!F:F)*N6405</f>
        <v>4</v>
      </c>
    </row>
    <row r="6406" customHeight="1" spans="1:23">
      <c r="A6406" s="94" t="s">
        <v>954</v>
      </c>
      <c r="B6406" s="106">
        <v>46237</v>
      </c>
      <c r="C6406" s="121" t="str">
        <f t="shared" si="202"/>
        <v>8月第2周</v>
      </c>
      <c r="D6406" s="109" t="s">
        <v>955</v>
      </c>
      <c r="E6406" s="89" t="str">
        <f t="shared" si="203"/>
        <v>8月第1周--周1</v>
      </c>
      <c r="F6406" s="115" t="s">
        <v>27</v>
      </c>
      <c r="G6406" s="95" t="s">
        <v>136</v>
      </c>
      <c r="H6406" s="92" t="str">
        <f>_xlfn.XLOOKUP(O6406,匹配表1065!T:T,匹配表1065!W:W)</f>
        <v>淄博市</v>
      </c>
      <c r="I6406" s="116" t="str">
        <f>_xlfn.XLOOKUP(O6406,匹配表1065!T:T,匹配表1065!X:X)</f>
        <v>PME2043</v>
      </c>
      <c r="J6406" s="95" t="s">
        <v>140</v>
      </c>
      <c r="K6406" s="89" cm="1">
        <f ca="1" t="array" ref="K6406:L6406">_xlfn.XLOOKUP(J6406,匹配表1065!Y:Y,匹配表1065!AA:AB)</f>
        <v>9</v>
      </c>
      <c r="L6406" s="116" t="str">
        <v>3个月以上</v>
      </c>
      <c r="M6406" s="89" t="s">
        <v>30</v>
      </c>
      <c r="N6406" s="109">
        <v>1</v>
      </c>
      <c r="O6406" s="118" t="str">
        <f>_xlfn.XLOOKUP(P6406,匹配表1065!U:U,匹配表1065!T:T)</f>
        <v>HO00001431</v>
      </c>
      <c r="P6406" s="94" t="s">
        <v>244</v>
      </c>
      <c r="Q6406" s="95" t="s">
        <v>567</v>
      </c>
      <c r="R6406" s="89" t="str">
        <f>_xlfn.XLOOKUP(Q6406,匹配表1065!L:L,匹配表1065!O:O)</f>
        <v>A</v>
      </c>
      <c r="S6406" s="93" t="str">
        <f>IFERROR(_xlfn.XLOOKUP(Q6406,匹配表1065!AI:AI,匹配表1065!AJ:AJ),"绿标")</f>
        <v>红标</v>
      </c>
      <c r="T6406" s="93" t="str" cm="1">
        <f t="array" ref="T6406:U6406">_xlfn.XLOOKUP(Q6406,匹配表1065!L:L,匹配表1065!M:N)</f>
        <v>头痛</v>
      </c>
      <c r="U6406" s="94" t="str">
        <v>神经内科</v>
      </c>
      <c r="V6406" s="95" t="s">
        <v>42</v>
      </c>
      <c r="W6406" s="93">
        <f>_xlfn.XLOOKUP(M6406,匹配表1065!D:D,匹配表1065!F:F)*N6406</f>
        <v>12</v>
      </c>
    </row>
    <row r="6407" customHeight="1" spans="1:23">
      <c r="A6407" s="94" t="s">
        <v>954</v>
      </c>
      <c r="B6407" s="106">
        <v>46237</v>
      </c>
      <c r="C6407" s="121" t="str">
        <f t="shared" si="202"/>
        <v>8月第2周</v>
      </c>
      <c r="D6407" s="109" t="s">
        <v>955</v>
      </c>
      <c r="E6407" s="89" t="str">
        <f t="shared" si="203"/>
        <v>8月第1周--周1</v>
      </c>
      <c r="F6407" s="115" t="s">
        <v>27</v>
      </c>
      <c r="G6407" s="95" t="s">
        <v>136</v>
      </c>
      <c r="H6407" s="92" t="str">
        <f>_xlfn.XLOOKUP(O6407,匹配表1065!T:T,匹配表1065!W:W)</f>
        <v>淄博市</v>
      </c>
      <c r="I6407" s="116" t="str">
        <f>_xlfn.XLOOKUP(O6407,匹配表1065!T:T,匹配表1065!X:X)</f>
        <v>PME2043</v>
      </c>
      <c r="J6407" s="95" t="s">
        <v>140</v>
      </c>
      <c r="K6407" s="89" cm="1">
        <f ca="1" t="array" ref="K6407:L6407">_xlfn.XLOOKUP(J6407,匹配表1065!Y:Y,匹配表1065!AA:AB)</f>
        <v>9</v>
      </c>
      <c r="L6407" s="116" t="str">
        <v>3个月以上</v>
      </c>
      <c r="M6407" s="89" t="s">
        <v>35</v>
      </c>
      <c r="N6407" s="109">
        <v>1</v>
      </c>
      <c r="O6407" s="118" t="str">
        <f>_xlfn.XLOOKUP(P6407,匹配表1065!U:U,匹配表1065!T:T)</f>
        <v>HO00001431</v>
      </c>
      <c r="P6407" s="94" t="s">
        <v>244</v>
      </c>
      <c r="Q6407" s="95" t="s">
        <v>473</v>
      </c>
      <c r="R6407" s="89" t="str">
        <f>_xlfn.XLOOKUP(Q6407,匹配表1065!L:L,匹配表1065!O:O)</f>
        <v>B</v>
      </c>
      <c r="S6407" s="93" t="str">
        <f>IFERROR(_xlfn.XLOOKUP(Q6407,匹配表1065!AI:AI,匹配表1065!AJ:AJ),"绿标")</f>
        <v>红标</v>
      </c>
      <c r="T6407" s="93" t="str" cm="1">
        <f t="array" ref="T6407:U6407">_xlfn.XLOOKUP(Q6407,匹配表1065!L:L,匹配表1065!M:N)</f>
        <v>脑血管</v>
      </c>
      <c r="U6407" s="94" t="str">
        <v>神经内科</v>
      </c>
      <c r="V6407" s="95" t="s">
        <v>58</v>
      </c>
      <c r="W6407" s="93">
        <f>_xlfn.XLOOKUP(M6407,匹配表1065!D:D,匹配表1065!F:F)*N6407</f>
        <v>4</v>
      </c>
    </row>
    <row r="6408" customHeight="1" spans="1:23">
      <c r="A6408" s="94" t="s">
        <v>954</v>
      </c>
      <c r="B6408" s="106">
        <v>46237</v>
      </c>
      <c r="C6408" s="121" t="str">
        <f t="shared" si="202"/>
        <v>8月第2周</v>
      </c>
      <c r="D6408" s="109" t="s">
        <v>955</v>
      </c>
      <c r="E6408" s="89" t="str">
        <f t="shared" si="203"/>
        <v>8月第1周--周1</v>
      </c>
      <c r="F6408" s="115" t="s">
        <v>27</v>
      </c>
      <c r="G6408" s="95" t="s">
        <v>136</v>
      </c>
      <c r="H6408" s="92" t="str">
        <f>_xlfn.XLOOKUP(O6408,匹配表1065!T:T,匹配表1065!W:W)</f>
        <v>青岛市</v>
      </c>
      <c r="I6408" s="116" t="str">
        <f>_xlfn.XLOOKUP(O6408,匹配表1065!T:T,匹配表1065!X:X)</f>
        <v>PME2031</v>
      </c>
      <c r="J6408" s="95" t="s">
        <v>155</v>
      </c>
      <c r="K6408" s="89" cm="1">
        <f ca="1" t="array" ref="K6408:L6408">_xlfn.XLOOKUP(J6408,匹配表1065!Y:Y,匹配表1065!AA:AB)</f>
        <v>31</v>
      </c>
      <c r="L6408" s="116" t="str">
        <v>3个月以上</v>
      </c>
      <c r="M6408" s="89" t="s">
        <v>30</v>
      </c>
      <c r="N6408" s="109">
        <v>1</v>
      </c>
      <c r="O6408" s="118" t="str">
        <f>_xlfn.XLOOKUP(P6408,匹配表1065!U:U,匹配表1065!T:T)</f>
        <v>HO00072793</v>
      </c>
      <c r="P6408" s="94" t="s">
        <v>159</v>
      </c>
      <c r="Q6408" s="95" t="s">
        <v>339</v>
      </c>
      <c r="R6408" s="89" t="str">
        <f>_xlfn.XLOOKUP(Q6408,匹配表1065!L:L,匹配表1065!O:O)</f>
        <v>C</v>
      </c>
      <c r="S6408" s="93" t="str">
        <f>IFERROR(_xlfn.XLOOKUP(Q6408,匹配表1065!AI:AI,匹配表1065!AJ:AJ),"绿标")</f>
        <v>红标</v>
      </c>
      <c r="T6408" s="93" t="str" cm="1">
        <f t="array" ref="T6408:U6408">_xlfn.XLOOKUP(Q6408,匹配表1065!L:L,匹配表1065!M:N)</f>
        <v>眩晕</v>
      </c>
      <c r="U6408" s="94" t="str">
        <v>神经内科</v>
      </c>
      <c r="V6408" s="95" t="s">
        <v>42</v>
      </c>
      <c r="W6408" s="93">
        <f>_xlfn.XLOOKUP(M6408,匹配表1065!D:D,匹配表1065!F:F)*N6408</f>
        <v>12</v>
      </c>
    </row>
    <row r="6409" customHeight="1" spans="1:23">
      <c r="A6409" s="94" t="s">
        <v>954</v>
      </c>
      <c r="B6409" s="106">
        <v>46237</v>
      </c>
      <c r="C6409" s="121" t="str">
        <f t="shared" si="202"/>
        <v>8月第2周</v>
      </c>
      <c r="D6409" s="109" t="s">
        <v>955</v>
      </c>
      <c r="E6409" s="89" t="str">
        <f t="shared" si="203"/>
        <v>8月第1周--周1</v>
      </c>
      <c r="F6409" s="115" t="s">
        <v>27</v>
      </c>
      <c r="G6409" s="95" t="s">
        <v>136</v>
      </c>
      <c r="H6409" s="92" t="str">
        <f>_xlfn.XLOOKUP(O6409,匹配表1065!T:T,匹配表1065!W:W)</f>
        <v>青岛市</v>
      </c>
      <c r="I6409" s="116" t="str">
        <f>_xlfn.XLOOKUP(O6409,匹配表1065!T:T,匹配表1065!X:X)</f>
        <v>PME2031</v>
      </c>
      <c r="J6409" s="95" t="s">
        <v>155</v>
      </c>
      <c r="K6409" s="89" cm="1">
        <f ca="1" t="array" ref="K6409:L6409">_xlfn.XLOOKUP(J6409,匹配表1065!Y:Y,匹配表1065!AA:AB)</f>
        <v>31</v>
      </c>
      <c r="L6409" s="116" t="str">
        <v>3个月以上</v>
      </c>
      <c r="M6409" s="89" t="s">
        <v>30</v>
      </c>
      <c r="N6409" s="109">
        <v>1</v>
      </c>
      <c r="O6409" s="118" t="str">
        <f>_xlfn.XLOOKUP(P6409,匹配表1065!U:U,匹配表1065!T:T)</f>
        <v>HO00001478</v>
      </c>
      <c r="P6409" s="94" t="s">
        <v>156</v>
      </c>
      <c r="Q6409" s="95" t="s">
        <v>157</v>
      </c>
      <c r="R6409" s="89" t="str">
        <f>_xlfn.XLOOKUP(Q6409,匹配表1065!L:L,匹配表1065!O:O)</f>
        <v>A</v>
      </c>
      <c r="S6409" s="93" t="str">
        <f>IFERROR(_xlfn.XLOOKUP(Q6409,匹配表1065!AI:AI,匹配表1065!AJ:AJ),"绿标")</f>
        <v>红标</v>
      </c>
      <c r="T6409" s="93" t="str" cm="1">
        <f t="array" ref="T6409:U6409">_xlfn.XLOOKUP(Q6409,匹配表1065!L:L,匹配表1065!M:N)</f>
        <v>头痛</v>
      </c>
      <c r="U6409" s="94" t="str">
        <v>神经内科</v>
      </c>
      <c r="V6409" s="95" t="s">
        <v>42</v>
      </c>
      <c r="W6409" s="93">
        <f>_xlfn.XLOOKUP(M6409,匹配表1065!D:D,匹配表1065!F:F)*N6409</f>
        <v>12</v>
      </c>
    </row>
    <row r="6410" customHeight="1" spans="1:23">
      <c r="A6410" s="94" t="s">
        <v>954</v>
      </c>
      <c r="B6410" s="106">
        <v>46237</v>
      </c>
      <c r="C6410" s="121" t="str">
        <f t="shared" si="202"/>
        <v>8月第2周</v>
      </c>
      <c r="D6410" s="109" t="s">
        <v>955</v>
      </c>
      <c r="E6410" s="89" t="str">
        <f t="shared" si="203"/>
        <v>8月第1周--周1</v>
      </c>
      <c r="F6410" s="115" t="s">
        <v>27</v>
      </c>
      <c r="G6410" s="95" t="s">
        <v>136</v>
      </c>
      <c r="H6410" s="92" t="str">
        <f>_xlfn.XLOOKUP(O6410,匹配表1065!T:T,匹配表1065!W:W)</f>
        <v>青岛市</v>
      </c>
      <c r="I6410" s="116" t="str">
        <f>_xlfn.XLOOKUP(O6410,匹配表1065!T:T,匹配表1065!X:X)</f>
        <v>PME2031</v>
      </c>
      <c r="J6410" s="95" t="s">
        <v>155</v>
      </c>
      <c r="K6410" s="89" cm="1">
        <f ca="1" t="array" ref="K6410:L6410">_xlfn.XLOOKUP(J6410,匹配表1065!Y:Y,匹配表1065!AA:AB)</f>
        <v>31</v>
      </c>
      <c r="L6410" s="116" t="str">
        <v>3个月以上</v>
      </c>
      <c r="M6410" s="89" t="s">
        <v>35</v>
      </c>
      <c r="N6410" s="109">
        <v>1</v>
      </c>
      <c r="O6410" s="118" t="str">
        <f>_xlfn.XLOOKUP(P6410,匹配表1065!U:U,匹配表1065!T:T)</f>
        <v>HO00072793</v>
      </c>
      <c r="P6410" s="94" t="s">
        <v>159</v>
      </c>
      <c r="Q6410" s="95" t="s">
        <v>958</v>
      </c>
      <c r="R6410" s="89" t="str">
        <f>_xlfn.XLOOKUP(Q6410,匹配表1065!L:L,匹配表1065!O:O)</f>
        <v>B</v>
      </c>
      <c r="S6410" s="93" t="str">
        <f>IFERROR(_xlfn.XLOOKUP(Q6410,匹配表1065!AI:AI,匹配表1065!AJ:AJ),"绿标")</f>
        <v>绿标</v>
      </c>
      <c r="T6410" s="93" t="str" cm="1">
        <f t="array" ref="T6410:U6410">_xlfn.XLOOKUP(Q6410,匹配表1065!L:L,匹配表1065!M:N)</f>
        <v>脑血管</v>
      </c>
      <c r="U6410" s="94" t="str">
        <v>神经内科</v>
      </c>
      <c r="V6410" s="95" t="s">
        <v>100</v>
      </c>
      <c r="W6410" s="93">
        <f>_xlfn.XLOOKUP(M6410,匹配表1065!D:D,匹配表1065!F:F)*N6410</f>
        <v>4</v>
      </c>
    </row>
    <row r="6411" customHeight="1" spans="1:23">
      <c r="A6411" s="94" t="s">
        <v>954</v>
      </c>
      <c r="B6411" s="106">
        <v>46237</v>
      </c>
      <c r="C6411" s="121" t="str">
        <f t="shared" si="202"/>
        <v>8月第2周</v>
      </c>
      <c r="D6411" s="109" t="s">
        <v>955</v>
      </c>
      <c r="E6411" s="89" t="str">
        <f t="shared" si="203"/>
        <v>8月第1周--周1</v>
      </c>
      <c r="F6411" s="115" t="s">
        <v>27</v>
      </c>
      <c r="G6411" s="95" t="s">
        <v>136</v>
      </c>
      <c r="H6411" s="92" t="str">
        <f>_xlfn.XLOOKUP(O6411,匹配表1065!T:T,匹配表1065!W:W)</f>
        <v>青岛市</v>
      </c>
      <c r="I6411" s="116" t="str">
        <f>_xlfn.XLOOKUP(O6411,匹配表1065!T:T,匹配表1065!X:X)</f>
        <v>PME2032</v>
      </c>
      <c r="J6411" s="95" t="s">
        <v>143</v>
      </c>
      <c r="K6411" s="89" cm="1">
        <f ca="1" t="array" ref="K6411:L6411">_xlfn.XLOOKUP(J6411,匹配表1065!Y:Y,匹配表1065!AA:AB)</f>
        <v>31</v>
      </c>
      <c r="L6411" s="116" t="str">
        <v>3个月以上</v>
      </c>
      <c r="M6411" s="89" t="s">
        <v>30</v>
      </c>
      <c r="N6411" s="109">
        <v>1</v>
      </c>
      <c r="O6411" s="118" t="str">
        <f>_xlfn.XLOOKUP(P6411,匹配表1065!U:U,匹配表1065!T:T)</f>
        <v>HO00001482</v>
      </c>
      <c r="P6411" s="94" t="s">
        <v>146</v>
      </c>
      <c r="Q6411" s="95" t="s">
        <v>147</v>
      </c>
      <c r="R6411" s="89" t="str">
        <f>_xlfn.XLOOKUP(Q6411,匹配表1065!L:L,匹配表1065!O:O)</f>
        <v>A</v>
      </c>
      <c r="S6411" s="93" t="str">
        <f>IFERROR(_xlfn.XLOOKUP(Q6411,匹配表1065!AI:AI,匹配表1065!AJ:AJ),"绿标")</f>
        <v>红标</v>
      </c>
      <c r="T6411" s="93" t="str" cm="1">
        <f t="array" ref="T6411:U6411">_xlfn.XLOOKUP(Q6411,匹配表1065!L:L,匹配表1065!M:N)</f>
        <v>头痛</v>
      </c>
      <c r="U6411" s="94" t="str">
        <v>神经内科</v>
      </c>
      <c r="V6411" s="95" t="s">
        <v>67</v>
      </c>
      <c r="W6411" s="93">
        <f>_xlfn.XLOOKUP(M6411,匹配表1065!D:D,匹配表1065!F:F)*N6411</f>
        <v>12</v>
      </c>
    </row>
    <row r="6412" customHeight="1" spans="1:23">
      <c r="A6412" s="94" t="s">
        <v>954</v>
      </c>
      <c r="B6412" s="106">
        <v>46237</v>
      </c>
      <c r="C6412" s="121" t="str">
        <f t="shared" si="202"/>
        <v>8月第2周</v>
      </c>
      <c r="D6412" s="109" t="s">
        <v>955</v>
      </c>
      <c r="E6412" s="89" t="str">
        <f t="shared" si="203"/>
        <v>8月第1周--周1</v>
      </c>
      <c r="F6412" s="115" t="s">
        <v>27</v>
      </c>
      <c r="G6412" s="95" t="s">
        <v>136</v>
      </c>
      <c r="H6412" s="92" t="str">
        <f>_xlfn.XLOOKUP(O6412,匹配表1065!T:T,匹配表1065!W:W)</f>
        <v>青岛市</v>
      </c>
      <c r="I6412" s="116" t="str">
        <f>_xlfn.XLOOKUP(O6412,匹配表1065!T:T,匹配表1065!X:X)</f>
        <v>PME2032</v>
      </c>
      <c r="J6412" s="95" t="s">
        <v>143</v>
      </c>
      <c r="K6412" s="89" cm="1">
        <f ca="1" t="array" ref="K6412:L6412">_xlfn.XLOOKUP(J6412,匹配表1065!Y:Y,匹配表1065!AA:AB)</f>
        <v>31</v>
      </c>
      <c r="L6412" s="116" t="str">
        <v>3个月以上</v>
      </c>
      <c r="M6412" s="89" t="s">
        <v>30</v>
      </c>
      <c r="N6412" s="109">
        <v>1</v>
      </c>
      <c r="O6412" s="118" t="str">
        <f>_xlfn.XLOOKUP(P6412,匹配表1065!U:U,匹配表1065!T:T)</f>
        <v>HO00001482</v>
      </c>
      <c r="P6412" s="94" t="s">
        <v>146</v>
      </c>
      <c r="Q6412" s="95" t="s">
        <v>249</v>
      </c>
      <c r="R6412" s="89" t="str">
        <f>_xlfn.XLOOKUP(Q6412,匹配表1065!L:L,匹配表1065!O:O)</f>
        <v>C</v>
      </c>
      <c r="S6412" s="93" t="str">
        <f>IFERROR(_xlfn.XLOOKUP(Q6412,匹配表1065!AI:AI,匹配表1065!AJ:AJ),"绿标")</f>
        <v>绿标</v>
      </c>
      <c r="T6412" s="93" t="str" cm="1">
        <f t="array" ref="T6412:U6412">_xlfn.XLOOKUP(Q6412,匹配表1065!L:L,匹配表1065!M:N)</f>
        <v>眩晕</v>
      </c>
      <c r="U6412" s="94" t="str">
        <v>耳鼻喉科</v>
      </c>
      <c r="V6412" s="95" t="s">
        <v>100</v>
      </c>
      <c r="W6412" s="93">
        <f>_xlfn.XLOOKUP(M6412,匹配表1065!D:D,匹配表1065!F:F)*N6412</f>
        <v>12</v>
      </c>
    </row>
    <row r="6413" customHeight="1" spans="1:23">
      <c r="A6413" s="94" t="s">
        <v>954</v>
      </c>
      <c r="B6413" s="106">
        <v>46237</v>
      </c>
      <c r="C6413" s="121" t="str">
        <f t="shared" si="202"/>
        <v>8月第2周</v>
      </c>
      <c r="D6413" s="109" t="s">
        <v>955</v>
      </c>
      <c r="E6413" s="89" t="str">
        <f t="shared" si="203"/>
        <v>8月第1周--周1</v>
      </c>
      <c r="F6413" s="115" t="s">
        <v>27</v>
      </c>
      <c r="G6413" s="95" t="s">
        <v>136</v>
      </c>
      <c r="H6413" s="92" t="str">
        <f>_xlfn.XLOOKUP(O6413,匹配表1065!T:T,匹配表1065!W:W)</f>
        <v>青岛市</v>
      </c>
      <c r="I6413" s="116" t="str">
        <f>_xlfn.XLOOKUP(O6413,匹配表1065!T:T,匹配表1065!X:X)</f>
        <v>PME2032</v>
      </c>
      <c r="J6413" s="95" t="s">
        <v>143</v>
      </c>
      <c r="K6413" s="89" cm="1">
        <f ca="1" t="array" ref="K6413:L6413">_xlfn.XLOOKUP(J6413,匹配表1065!Y:Y,匹配表1065!AA:AB)</f>
        <v>31</v>
      </c>
      <c r="L6413" s="116" t="str">
        <v>3个月以上</v>
      </c>
      <c r="M6413" s="89" t="s">
        <v>35</v>
      </c>
      <c r="N6413" s="109">
        <v>1</v>
      </c>
      <c r="O6413" s="118" t="str">
        <f>_xlfn.XLOOKUP(P6413,匹配表1065!U:U,匹配表1065!T:T)</f>
        <v>HO00001489</v>
      </c>
      <c r="P6413" s="94" t="s">
        <v>144</v>
      </c>
      <c r="Q6413" s="95" t="s">
        <v>336</v>
      </c>
      <c r="R6413" s="89" t="str">
        <f>_xlfn.XLOOKUP(Q6413,匹配表1065!L:L,匹配表1065!O:O)</f>
        <v>D</v>
      </c>
      <c r="S6413" s="93" t="str">
        <f>IFERROR(_xlfn.XLOOKUP(Q6413,匹配表1065!AI:AI,匹配表1065!AJ:AJ),"绿标")</f>
        <v>绿标</v>
      </c>
      <c r="T6413" s="93" t="str" cm="1">
        <f t="array" ref="T6413:U6413">_xlfn.XLOOKUP(Q6413,匹配表1065!L:L,匹配表1065!M:N)</f>
        <v>抑郁焦虑</v>
      </c>
      <c r="U6413" s="94" t="str">
        <v>精神心理科</v>
      </c>
      <c r="V6413" s="95" t="s">
        <v>70</v>
      </c>
      <c r="W6413" s="93">
        <f>_xlfn.XLOOKUP(M6413,匹配表1065!D:D,匹配表1065!F:F)*N6413</f>
        <v>4</v>
      </c>
    </row>
    <row r="6414" customHeight="1" spans="1:23">
      <c r="A6414" s="94" t="s">
        <v>954</v>
      </c>
      <c r="B6414" s="106">
        <v>46237</v>
      </c>
      <c r="C6414" s="121" t="str">
        <f t="shared" si="202"/>
        <v>8月第2周</v>
      </c>
      <c r="D6414" s="109" t="s">
        <v>955</v>
      </c>
      <c r="E6414" s="89" t="str">
        <f t="shared" si="203"/>
        <v>8月第1周--周1</v>
      </c>
      <c r="F6414" s="115" t="s">
        <v>27</v>
      </c>
      <c r="G6414" s="95" t="s">
        <v>136</v>
      </c>
      <c r="H6414" s="92" t="str">
        <f>_xlfn.XLOOKUP(O6414,匹配表1065!T:T,匹配表1065!W:W)</f>
        <v>青岛市</v>
      </c>
      <c r="I6414" s="116" t="str">
        <f>_xlfn.XLOOKUP(O6414,匹配表1065!T:T,匹配表1065!X:X)</f>
        <v>PME2035</v>
      </c>
      <c r="J6414" s="95" t="s">
        <v>150</v>
      </c>
      <c r="K6414" s="89" cm="1">
        <f ca="1" t="array" ref="K6414:L6414">_xlfn.XLOOKUP(J6414,匹配表1065!Y:Y,匹配表1065!AA:AB)</f>
        <v>8</v>
      </c>
      <c r="L6414" s="116" t="str">
        <v>3个月以上</v>
      </c>
      <c r="M6414" s="89" t="s">
        <v>30</v>
      </c>
      <c r="N6414" s="109">
        <v>1</v>
      </c>
      <c r="O6414" s="118" t="str">
        <f>_xlfn.XLOOKUP(P6414,匹配表1065!U:U,匹配表1065!T:T)</f>
        <v>HO00001476</v>
      </c>
      <c r="P6414" s="94" t="s">
        <v>151</v>
      </c>
      <c r="Q6414" s="95" t="s">
        <v>152</v>
      </c>
      <c r="R6414" s="89" t="str">
        <f>_xlfn.XLOOKUP(Q6414,匹配表1065!L:L,匹配表1065!O:O)</f>
        <v>C</v>
      </c>
      <c r="S6414" s="93" t="str">
        <f>IFERROR(_xlfn.XLOOKUP(Q6414,匹配表1065!AI:AI,匹配表1065!AJ:AJ),"绿标")</f>
        <v>红标</v>
      </c>
      <c r="T6414" s="93" t="str" cm="1">
        <f t="array" ref="T6414:U6414">_xlfn.XLOOKUP(Q6414,匹配表1065!L:L,匹配表1065!M:N)</f>
        <v>眩晕</v>
      </c>
      <c r="U6414" s="94" t="str">
        <v>神经内科</v>
      </c>
      <c r="V6414" s="95" t="s">
        <v>100</v>
      </c>
      <c r="W6414" s="93">
        <f>_xlfn.XLOOKUP(M6414,匹配表1065!D:D,匹配表1065!F:F)*N6414</f>
        <v>12</v>
      </c>
    </row>
    <row r="6415" customHeight="1" spans="1:23">
      <c r="A6415" s="94" t="s">
        <v>954</v>
      </c>
      <c r="B6415" s="106">
        <v>46237</v>
      </c>
      <c r="C6415" s="121" t="str">
        <f t="shared" si="202"/>
        <v>8月第2周</v>
      </c>
      <c r="D6415" s="109" t="s">
        <v>955</v>
      </c>
      <c r="E6415" s="89" t="str">
        <f t="shared" si="203"/>
        <v>8月第1周--周1</v>
      </c>
      <c r="F6415" s="115" t="s">
        <v>27</v>
      </c>
      <c r="G6415" s="95" t="s">
        <v>136</v>
      </c>
      <c r="H6415" s="92" t="str">
        <f>_xlfn.XLOOKUP(O6415,匹配表1065!T:T,匹配表1065!W:W)</f>
        <v>青岛市</v>
      </c>
      <c r="I6415" s="116" t="str">
        <f>_xlfn.XLOOKUP(O6415,匹配表1065!T:T,匹配表1065!X:X)</f>
        <v>PME2035</v>
      </c>
      <c r="J6415" s="95" t="s">
        <v>150</v>
      </c>
      <c r="K6415" s="89" cm="1">
        <f ca="1" t="array" ref="K6415:L6415">_xlfn.XLOOKUP(J6415,匹配表1065!Y:Y,匹配表1065!AA:AB)</f>
        <v>8</v>
      </c>
      <c r="L6415" s="116" t="str">
        <v>3个月以上</v>
      </c>
      <c r="M6415" s="89" t="s">
        <v>35</v>
      </c>
      <c r="N6415" s="109">
        <v>1</v>
      </c>
      <c r="O6415" s="118" t="str">
        <f>_xlfn.XLOOKUP(P6415,匹配表1065!U:U,匹配表1065!T:T)</f>
        <v>HO00001483</v>
      </c>
      <c r="P6415" s="94" t="s">
        <v>259</v>
      </c>
      <c r="Q6415" s="95" t="s">
        <v>397</v>
      </c>
      <c r="R6415" s="89" t="str">
        <f>_xlfn.XLOOKUP(Q6415,匹配表1065!L:L,匹配表1065!O:O)</f>
        <v>C</v>
      </c>
      <c r="S6415" s="93" t="str">
        <f>IFERROR(_xlfn.XLOOKUP(Q6415,匹配表1065!AI:AI,匹配表1065!AJ:AJ),"绿标")</f>
        <v>绿标</v>
      </c>
      <c r="T6415" s="93" t="str" cm="1">
        <f t="array" ref="T6415:U6415">_xlfn.XLOOKUP(Q6415,匹配表1065!L:L,匹配表1065!M:N)</f>
        <v>眩晕</v>
      </c>
      <c r="U6415" s="94" t="str">
        <v>神经内科</v>
      </c>
      <c r="V6415" s="95" t="s">
        <v>33</v>
      </c>
      <c r="W6415" s="93">
        <f>_xlfn.XLOOKUP(M6415,匹配表1065!D:D,匹配表1065!F:F)*N6415</f>
        <v>4</v>
      </c>
    </row>
    <row r="6416" customHeight="1" spans="1:23">
      <c r="A6416" s="94" t="s">
        <v>954</v>
      </c>
      <c r="B6416" s="106">
        <v>46237</v>
      </c>
      <c r="C6416" s="121" t="str">
        <f t="shared" si="202"/>
        <v>8月第2周</v>
      </c>
      <c r="D6416" s="109" t="s">
        <v>955</v>
      </c>
      <c r="E6416" s="89" t="str">
        <f t="shared" si="203"/>
        <v>8月第1周--周1</v>
      </c>
      <c r="F6416" s="115" t="s">
        <v>27</v>
      </c>
      <c r="G6416" s="95" t="s">
        <v>136</v>
      </c>
      <c r="H6416" s="92" t="str">
        <f>_xlfn.XLOOKUP(O6416,匹配表1065!T:T,匹配表1065!W:W)</f>
        <v>青岛市</v>
      </c>
      <c r="I6416" s="116" t="str">
        <f>_xlfn.XLOOKUP(O6416,匹配表1065!T:T,匹配表1065!X:X)</f>
        <v>PME2035</v>
      </c>
      <c r="J6416" s="95" t="s">
        <v>150</v>
      </c>
      <c r="K6416" s="89" cm="1">
        <f ca="1" t="array" ref="K6416:L6416">_xlfn.XLOOKUP(J6416,匹配表1065!Y:Y,匹配表1065!AA:AB)</f>
        <v>8</v>
      </c>
      <c r="L6416" s="116" t="str">
        <v>3个月以上</v>
      </c>
      <c r="M6416" s="89" t="s">
        <v>30</v>
      </c>
      <c r="N6416" s="109">
        <v>1</v>
      </c>
      <c r="O6416" s="118" t="str">
        <f>_xlfn.XLOOKUP(P6416,匹配表1065!U:U,匹配表1065!T:T)</f>
        <v>HO00001483</v>
      </c>
      <c r="P6416" s="94" t="s">
        <v>259</v>
      </c>
      <c r="Q6416" s="95" t="s">
        <v>260</v>
      </c>
      <c r="R6416" s="89" t="str">
        <f>_xlfn.XLOOKUP(Q6416,匹配表1065!L:L,匹配表1065!O:O)</f>
        <v>C</v>
      </c>
      <c r="S6416" s="93" t="str">
        <f>IFERROR(_xlfn.XLOOKUP(Q6416,匹配表1065!AI:AI,匹配表1065!AJ:AJ),"绿标")</f>
        <v>红标</v>
      </c>
      <c r="T6416" s="93" t="str" cm="1">
        <f t="array" ref="T6416:U6416">_xlfn.XLOOKUP(Q6416,匹配表1065!L:L,匹配表1065!M:N)</f>
        <v>眩晕</v>
      </c>
      <c r="U6416" s="94" t="str">
        <v>耳鼻喉科</v>
      </c>
      <c r="V6416" s="95" t="s">
        <v>100</v>
      </c>
      <c r="W6416" s="93">
        <f>_xlfn.XLOOKUP(M6416,匹配表1065!D:D,匹配表1065!F:F)*N6416</f>
        <v>12</v>
      </c>
    </row>
    <row r="6417" customHeight="1" spans="1:23">
      <c r="A6417" s="94" t="s">
        <v>954</v>
      </c>
      <c r="B6417" s="106">
        <v>46237</v>
      </c>
      <c r="C6417" s="121" t="str">
        <f t="shared" si="202"/>
        <v>8月第2周</v>
      </c>
      <c r="D6417" s="109" t="s">
        <v>955</v>
      </c>
      <c r="E6417" s="89" t="str">
        <f t="shared" si="203"/>
        <v>8月第1周--周1</v>
      </c>
      <c r="F6417" s="115" t="s">
        <v>27</v>
      </c>
      <c r="G6417" s="95" t="s">
        <v>136</v>
      </c>
      <c r="H6417" s="92" t="str">
        <f>_xlfn.XLOOKUP(O6417,匹配表1065!T:T,匹配表1065!W:W)</f>
        <v>潍坊市</v>
      </c>
      <c r="I6417" s="116" t="str">
        <f>_xlfn.XLOOKUP(O6417,匹配表1065!T:T,匹配表1065!X:X)</f>
        <v>PME2036</v>
      </c>
      <c r="J6417" s="95" t="s">
        <v>161</v>
      </c>
      <c r="K6417" s="89" cm="1">
        <f ca="1" t="array" ref="K6417:L6417">_xlfn.XLOOKUP(J6417,匹配表1065!Y:Y,匹配表1065!AA:AB)</f>
        <v>1519</v>
      </c>
      <c r="L6417" s="116" t="str">
        <v>3个月以上</v>
      </c>
      <c r="M6417" s="89" t="s">
        <v>55</v>
      </c>
      <c r="N6417" s="109">
        <v>1</v>
      </c>
      <c r="O6417" s="118" t="str">
        <f>_xlfn.XLOOKUP(P6417,匹配表1065!U:U,匹配表1065!T:T)</f>
        <v>HO00001506</v>
      </c>
      <c r="P6417" s="94" t="s">
        <v>395</v>
      </c>
      <c r="Q6417" s="95" t="s">
        <v>475</v>
      </c>
      <c r="R6417" s="89" t="str">
        <f>_xlfn.XLOOKUP(Q6417,匹配表1065!L:L,匹配表1065!O:O)</f>
        <v>A</v>
      </c>
      <c r="S6417" s="93" t="str">
        <f>IFERROR(_xlfn.XLOOKUP(Q6417,匹配表1065!AI:AI,匹配表1065!AJ:AJ),"绿标")</f>
        <v>红标</v>
      </c>
      <c r="T6417" s="93" t="str" cm="1">
        <f t="array" ref="T6417:U6417">_xlfn.XLOOKUP(Q6417,匹配表1065!L:L,匹配表1065!M:N)</f>
        <v>头痛</v>
      </c>
      <c r="U6417" s="94" t="str">
        <v>神经内科</v>
      </c>
      <c r="V6417" s="95" t="s">
        <v>42</v>
      </c>
      <c r="W6417" s="93">
        <f>_xlfn.XLOOKUP(M6417,匹配表1065!D:D,匹配表1065!F:F)*N6417</f>
        <v>8</v>
      </c>
    </row>
    <row r="6418" customHeight="1" spans="1:23">
      <c r="A6418" s="94" t="s">
        <v>954</v>
      </c>
      <c r="B6418" s="106">
        <v>46237</v>
      </c>
      <c r="C6418" s="121" t="str">
        <f t="shared" si="202"/>
        <v>8月第2周</v>
      </c>
      <c r="D6418" s="109" t="s">
        <v>955</v>
      </c>
      <c r="E6418" s="89" t="str">
        <f t="shared" si="203"/>
        <v>8月第1周--周1</v>
      </c>
      <c r="F6418" s="115" t="s">
        <v>27</v>
      </c>
      <c r="G6418" s="95" t="s">
        <v>136</v>
      </c>
      <c r="H6418" s="92" t="str">
        <f>_xlfn.XLOOKUP(O6418,匹配表1065!T:T,匹配表1065!W:W)</f>
        <v>潍坊市</v>
      </c>
      <c r="I6418" s="116" t="str">
        <f>_xlfn.XLOOKUP(O6418,匹配表1065!T:T,匹配表1065!X:X)</f>
        <v>PME2036</v>
      </c>
      <c r="J6418" s="95" t="s">
        <v>161</v>
      </c>
      <c r="K6418" s="89" cm="1">
        <f ca="1" t="array" ref="K6418:L6418">_xlfn.XLOOKUP(J6418,匹配表1065!Y:Y,匹配表1065!AA:AB)</f>
        <v>1519</v>
      </c>
      <c r="L6418" s="116" t="str">
        <v>3个月以上</v>
      </c>
      <c r="M6418" s="89" t="s">
        <v>35</v>
      </c>
      <c r="N6418" s="109">
        <v>1</v>
      </c>
      <c r="O6418" s="118" t="str">
        <f>_xlfn.XLOOKUP(P6418,匹配表1065!U:U,匹配表1065!T:T)</f>
        <v>HO00001496</v>
      </c>
      <c r="P6418" s="94" t="s">
        <v>256</v>
      </c>
      <c r="Q6418" s="95" t="s">
        <v>303</v>
      </c>
      <c r="R6418" s="89" t="str">
        <f>_xlfn.XLOOKUP(Q6418,匹配表1065!L:L,匹配表1065!O:O)</f>
        <v>C</v>
      </c>
      <c r="S6418" s="93" t="str">
        <f>IFERROR(_xlfn.XLOOKUP(Q6418,匹配表1065!AI:AI,匹配表1065!AJ:AJ),"绿标")</f>
        <v>红标</v>
      </c>
      <c r="T6418" s="93" t="str" cm="1">
        <f t="array" ref="T6418:U6418">_xlfn.XLOOKUP(Q6418,匹配表1065!L:L,匹配表1065!M:N)</f>
        <v>眩晕</v>
      </c>
      <c r="U6418" s="94" t="str">
        <v>神经内科</v>
      </c>
      <c r="V6418" s="95" t="s">
        <v>100</v>
      </c>
      <c r="W6418" s="93">
        <f>_xlfn.XLOOKUP(M6418,匹配表1065!D:D,匹配表1065!F:F)*N6418</f>
        <v>4</v>
      </c>
    </row>
    <row r="6419" customHeight="1" spans="1:23">
      <c r="A6419" s="94" t="s">
        <v>954</v>
      </c>
      <c r="B6419" s="106">
        <v>46237</v>
      </c>
      <c r="C6419" s="121" t="str">
        <f t="shared" si="202"/>
        <v>8月第2周</v>
      </c>
      <c r="D6419" s="109" t="s">
        <v>955</v>
      </c>
      <c r="E6419" s="89" t="str">
        <f t="shared" si="203"/>
        <v>8月第1周--周1</v>
      </c>
      <c r="F6419" s="115" t="s">
        <v>27</v>
      </c>
      <c r="G6419" s="95" t="s">
        <v>136</v>
      </c>
      <c r="H6419" s="92" t="str">
        <f>_xlfn.XLOOKUP(O6419,匹配表1065!T:T,匹配表1065!W:W)</f>
        <v>潍坊市</v>
      </c>
      <c r="I6419" s="116" t="str">
        <f>_xlfn.XLOOKUP(O6419,匹配表1065!T:T,匹配表1065!X:X)</f>
        <v>PME2036</v>
      </c>
      <c r="J6419" s="95" t="s">
        <v>161</v>
      </c>
      <c r="K6419" s="89" cm="1">
        <f ca="1" t="array" ref="K6419:L6419">_xlfn.XLOOKUP(J6419,匹配表1065!Y:Y,匹配表1065!AA:AB)</f>
        <v>1519</v>
      </c>
      <c r="L6419" s="116" t="str">
        <v>3个月以上</v>
      </c>
      <c r="M6419" s="89" t="s">
        <v>30</v>
      </c>
      <c r="N6419" s="109">
        <v>1</v>
      </c>
      <c r="O6419" s="118" t="str">
        <f>_xlfn.XLOOKUP(P6419,匹配表1065!U:U,匹配表1065!T:T)</f>
        <v>HO00001521</v>
      </c>
      <c r="P6419" s="94" t="s">
        <v>162</v>
      </c>
      <c r="Q6419" s="95" t="s">
        <v>166</v>
      </c>
      <c r="R6419" s="89" t="str">
        <f>_xlfn.XLOOKUP(Q6419,匹配表1065!L:L,匹配表1065!O:O)</f>
        <v>B</v>
      </c>
      <c r="S6419" s="93" t="str">
        <f>IFERROR(_xlfn.XLOOKUP(Q6419,匹配表1065!AI:AI,匹配表1065!AJ:AJ),"绿标")</f>
        <v>红标</v>
      </c>
      <c r="T6419" s="93" t="str" cm="1">
        <f t="array" ref="T6419:U6419">_xlfn.XLOOKUP(Q6419,匹配表1065!L:L,匹配表1065!M:N)</f>
        <v>脑血管</v>
      </c>
      <c r="U6419" s="94" t="str">
        <v>神经内科</v>
      </c>
      <c r="V6419" s="95" t="s">
        <v>42</v>
      </c>
      <c r="W6419" s="93">
        <f>_xlfn.XLOOKUP(M6419,匹配表1065!D:D,匹配表1065!F:F)*N6419</f>
        <v>12</v>
      </c>
    </row>
    <row r="6420" customHeight="1" spans="1:23">
      <c r="A6420" s="94" t="s">
        <v>954</v>
      </c>
      <c r="B6420" s="106">
        <v>46237</v>
      </c>
      <c r="C6420" s="121" t="str">
        <f t="shared" si="202"/>
        <v>8月第2周</v>
      </c>
      <c r="D6420" s="109" t="s">
        <v>955</v>
      </c>
      <c r="E6420" s="89" t="str">
        <f t="shared" si="203"/>
        <v>8月第1周--周1</v>
      </c>
      <c r="F6420" s="115" t="s">
        <v>27</v>
      </c>
      <c r="G6420" s="95" t="s">
        <v>136</v>
      </c>
      <c r="H6420" s="92" t="str">
        <f>_xlfn.XLOOKUP(O6420,匹配表1065!T:T,匹配表1065!W:W)</f>
        <v>烟台市</v>
      </c>
      <c r="I6420" s="116" t="str">
        <f>_xlfn.XLOOKUP(O6420,匹配表1065!T:T,匹配表1065!X:X)</f>
        <v>PME2034</v>
      </c>
      <c r="J6420" s="95" t="s">
        <v>501</v>
      </c>
      <c r="K6420" s="89" cm="1">
        <f ca="1" t="array" ref="K6420:L6420">_xlfn.XLOOKUP(J6420,匹配表1065!Y:Y,匹配表1065!AA:AB)</f>
        <v>4</v>
      </c>
      <c r="L6420" s="116" t="str">
        <v>3个月以上</v>
      </c>
      <c r="M6420" s="89" t="s">
        <v>30</v>
      </c>
      <c r="N6420" s="109">
        <v>1</v>
      </c>
      <c r="O6420" s="118" t="str">
        <f>_xlfn.XLOOKUP(P6420,匹配表1065!U:U,匹配表1065!T:T)</f>
        <v>HO00001522</v>
      </c>
      <c r="P6420" s="94" t="s">
        <v>502</v>
      </c>
      <c r="Q6420" s="95" t="s">
        <v>777</v>
      </c>
      <c r="R6420" s="89" t="str">
        <f>_xlfn.XLOOKUP(Q6420,匹配表1065!L:L,匹配表1065!O:O)</f>
        <v>A</v>
      </c>
      <c r="S6420" s="93" t="str">
        <f>IFERROR(_xlfn.XLOOKUP(Q6420,匹配表1065!AI:AI,匹配表1065!AJ:AJ),"绿标")</f>
        <v>绿标</v>
      </c>
      <c r="T6420" s="93" t="str" cm="1">
        <f t="array" ref="T6420:U6420">_xlfn.XLOOKUP(Q6420,匹配表1065!L:L,匹配表1065!M:N)</f>
        <v>头痛</v>
      </c>
      <c r="U6420" s="94" t="str">
        <v>神经内科</v>
      </c>
      <c r="V6420" s="95" t="s">
        <v>42</v>
      </c>
      <c r="W6420" s="93">
        <f>_xlfn.XLOOKUP(M6420,匹配表1065!D:D,匹配表1065!F:F)*N6420</f>
        <v>12</v>
      </c>
    </row>
    <row r="6421" customHeight="1" spans="1:23">
      <c r="A6421" s="94" t="s">
        <v>954</v>
      </c>
      <c r="B6421" s="106">
        <v>46237</v>
      </c>
      <c r="C6421" s="121" t="str">
        <f t="shared" si="202"/>
        <v>8月第2周</v>
      </c>
      <c r="D6421" s="109" t="s">
        <v>955</v>
      </c>
      <c r="E6421" s="89" t="str">
        <f t="shared" si="203"/>
        <v>8月第1周--周1</v>
      </c>
      <c r="F6421" s="115" t="s">
        <v>27</v>
      </c>
      <c r="G6421" s="95" t="s">
        <v>136</v>
      </c>
      <c r="H6421" s="92" t="str">
        <f>_xlfn.XLOOKUP(O6421,匹配表1065!T:T,匹配表1065!W:W)</f>
        <v>青岛市</v>
      </c>
      <c r="I6421" s="116" t="str">
        <f>_xlfn.XLOOKUP(O6421,匹配表1065!T:T,匹配表1065!X:X)</f>
        <v>PME2033</v>
      </c>
      <c r="J6421" s="95" t="s">
        <v>137</v>
      </c>
      <c r="K6421" s="89" cm="1">
        <f ca="1" t="array" ref="K6421:L6421">_xlfn.XLOOKUP(J6421,匹配表1065!Y:Y,匹配表1065!AA:AB)</f>
        <v>10</v>
      </c>
      <c r="L6421" s="116" t="str">
        <v>3个月以上</v>
      </c>
      <c r="M6421" s="89" t="s">
        <v>55</v>
      </c>
      <c r="N6421" s="109">
        <v>1</v>
      </c>
      <c r="O6421" s="118" t="str">
        <f>_xlfn.XLOOKUP(P6421,匹配表1065!U:U,匹配表1065!T:T)</f>
        <v>HO00001481</v>
      </c>
      <c r="P6421" s="94" t="s">
        <v>246</v>
      </c>
      <c r="Q6421" s="95" t="s">
        <v>306</v>
      </c>
      <c r="R6421" s="89" t="str">
        <f>_xlfn.XLOOKUP(Q6421,匹配表1065!L:L,匹配表1065!O:O)</f>
        <v>A</v>
      </c>
      <c r="S6421" s="93" t="str">
        <f>IFERROR(_xlfn.XLOOKUP(Q6421,匹配表1065!AI:AI,匹配表1065!AJ:AJ),"绿标")</f>
        <v>红标</v>
      </c>
      <c r="T6421" s="93" t="str" cm="1">
        <f t="array" ref="T6421:U6421">_xlfn.XLOOKUP(Q6421,匹配表1065!L:L,匹配表1065!M:N)</f>
        <v>头痛</v>
      </c>
      <c r="U6421" s="94" t="str">
        <v>神经内科</v>
      </c>
      <c r="V6421" s="95" t="s">
        <v>33</v>
      </c>
      <c r="W6421" s="93">
        <f>_xlfn.XLOOKUP(M6421,匹配表1065!D:D,匹配表1065!F:F)*N6421</f>
        <v>8</v>
      </c>
    </row>
    <row r="6422" customHeight="1" spans="1:23">
      <c r="A6422" s="94" t="s">
        <v>954</v>
      </c>
      <c r="B6422" s="106">
        <v>46237</v>
      </c>
      <c r="C6422" s="121" t="str">
        <f t="shared" si="202"/>
        <v>8月第2周</v>
      </c>
      <c r="D6422" s="109" t="s">
        <v>955</v>
      </c>
      <c r="E6422" s="89" t="str">
        <f t="shared" si="203"/>
        <v>8月第1周--周1</v>
      </c>
      <c r="F6422" s="115" t="s">
        <v>27</v>
      </c>
      <c r="G6422" s="89" t="s">
        <v>63</v>
      </c>
      <c r="H6422" s="92" t="str">
        <f>_xlfn.XLOOKUP(O6422,匹配表1065!T:T,匹配表1065!W:W)</f>
        <v>徐州市</v>
      </c>
      <c r="I6422" s="116" t="str">
        <f>_xlfn.XLOOKUP(O6422,匹配表1065!T:T,匹配表1065!X:X)</f>
        <v>PME2008</v>
      </c>
      <c r="J6422" s="95" t="s">
        <v>71</v>
      </c>
      <c r="K6422" s="89" cm="1">
        <f ca="1" t="array" ref="K6422:L6422">_xlfn.XLOOKUP(J6422,匹配表1065!Y:Y,匹配表1065!AA:AB)</f>
        <v>5</v>
      </c>
      <c r="L6422" s="116" t="str">
        <v>3个月以上</v>
      </c>
      <c r="M6422" s="89" t="s">
        <v>35</v>
      </c>
      <c r="N6422" s="109">
        <v>1</v>
      </c>
      <c r="O6422" s="118" t="str">
        <f>_xlfn.XLOOKUP(P6422,匹配表1065!U:U,匹配表1065!T:T)</f>
        <v>HO00000989</v>
      </c>
      <c r="P6422" s="94" t="s">
        <v>214</v>
      </c>
      <c r="Q6422" s="95" t="s">
        <v>454</v>
      </c>
      <c r="R6422" s="89" t="str">
        <f>_xlfn.XLOOKUP(Q6422,匹配表1065!L:L,匹配表1065!O:O)</f>
        <v>C</v>
      </c>
      <c r="S6422" s="93" t="str">
        <f>IFERROR(_xlfn.XLOOKUP(Q6422,匹配表1065!AI:AI,匹配表1065!AJ:AJ),"绿标")</f>
        <v>绿标</v>
      </c>
      <c r="T6422" s="93" t="str" cm="1">
        <f t="array" ref="T6422:U6422">_xlfn.XLOOKUP(Q6422,匹配表1065!L:L,匹配表1065!M:N)</f>
        <v>眩晕</v>
      </c>
      <c r="U6422" s="94" t="str">
        <v>耳鼻喉科</v>
      </c>
      <c r="V6422" s="95" t="s">
        <v>100</v>
      </c>
      <c r="W6422" s="93">
        <f>_xlfn.XLOOKUP(M6422,匹配表1065!D:D,匹配表1065!F:F)*N6422</f>
        <v>4</v>
      </c>
    </row>
    <row r="6423" customHeight="1" spans="1:23">
      <c r="A6423" s="94" t="s">
        <v>954</v>
      </c>
      <c r="B6423" s="106">
        <v>46237</v>
      </c>
      <c r="C6423" s="121" t="str">
        <f t="shared" si="202"/>
        <v>8月第2周</v>
      </c>
      <c r="D6423" s="109" t="s">
        <v>955</v>
      </c>
      <c r="E6423" s="89" t="str">
        <f t="shared" si="203"/>
        <v>8月第1周--周1</v>
      </c>
      <c r="F6423" s="115" t="s">
        <v>27</v>
      </c>
      <c r="G6423" s="89" t="s">
        <v>63</v>
      </c>
      <c r="H6423" s="92" t="str">
        <f>_xlfn.XLOOKUP(O6423,匹配表1065!T:T,匹配表1065!W:W)</f>
        <v>南京市</v>
      </c>
      <c r="I6423" s="116" t="str">
        <f>_xlfn.XLOOKUP(O6423,匹配表1065!T:T,匹配表1065!X:X)</f>
        <v>PME2001</v>
      </c>
      <c r="J6423" s="95" t="s">
        <v>64</v>
      </c>
      <c r="K6423" s="89" cm="1">
        <f ca="1" t="array" ref="K6423:L6423">_xlfn.XLOOKUP(J6423,匹配表1065!Y:Y,匹配表1065!AA:AB)</f>
        <v>31</v>
      </c>
      <c r="L6423" s="116" t="str">
        <v>3个月以上</v>
      </c>
      <c r="M6423" s="89" t="s">
        <v>30</v>
      </c>
      <c r="N6423" s="109">
        <v>4</v>
      </c>
      <c r="O6423" s="118" t="str">
        <f>_xlfn.XLOOKUP(P6423,匹配表1065!U:U,匹配表1065!T:T)</f>
        <v>HO00000958</v>
      </c>
      <c r="P6423" s="94" t="s">
        <v>65</v>
      </c>
      <c r="Q6423" s="95" t="s">
        <v>209</v>
      </c>
      <c r="R6423" s="89" t="str">
        <f>_xlfn.XLOOKUP(Q6423,匹配表1065!L:L,匹配表1065!O:O)</f>
        <v>C</v>
      </c>
      <c r="S6423" s="93" t="str">
        <f>IFERROR(_xlfn.XLOOKUP(Q6423,匹配表1065!AI:AI,匹配表1065!AJ:AJ),"绿标")</f>
        <v>红标</v>
      </c>
      <c r="T6423" s="93" t="str" cm="1">
        <f t="array" ref="T6423:U6423">_xlfn.XLOOKUP(Q6423,匹配表1065!L:L,匹配表1065!M:N)</f>
        <v>眩晕</v>
      </c>
      <c r="U6423" s="94" t="str">
        <v>耳鼻喉科</v>
      </c>
      <c r="V6423" s="95" t="s">
        <v>100</v>
      </c>
      <c r="W6423" s="93">
        <f>_xlfn.XLOOKUP(M6423,匹配表1065!D:D,匹配表1065!F:F)*N6423</f>
        <v>48</v>
      </c>
    </row>
    <row r="6424" customHeight="1" spans="1:23">
      <c r="A6424" s="94" t="s">
        <v>954</v>
      </c>
      <c r="B6424" s="106">
        <v>46237</v>
      </c>
      <c r="C6424" s="121" t="str">
        <f t="shared" si="202"/>
        <v>8月第2周</v>
      </c>
      <c r="D6424" s="109" t="s">
        <v>955</v>
      </c>
      <c r="E6424" s="89" t="str">
        <f t="shared" si="203"/>
        <v>8月第1周--周1</v>
      </c>
      <c r="F6424" s="115" t="s">
        <v>27</v>
      </c>
      <c r="G6424" s="89" t="s">
        <v>63</v>
      </c>
      <c r="H6424" s="92" t="str">
        <f>_xlfn.XLOOKUP(O6424,匹配表1065!T:T,匹配表1065!W:W)</f>
        <v>盐城市</v>
      </c>
      <c r="I6424" s="116" t="str">
        <f>_xlfn.XLOOKUP(O6424,匹配表1065!T:T,匹配表1065!X:X)</f>
        <v>PME2042</v>
      </c>
      <c r="J6424" s="95" t="s">
        <v>74</v>
      </c>
      <c r="K6424" s="89" cm="1">
        <f ca="1" t="array" ref="K6424:L6424">_xlfn.XLOOKUP(J6424,匹配表1065!Y:Y,匹配表1065!AA:AB)</f>
        <v>7</v>
      </c>
      <c r="L6424" s="116" t="str">
        <v>3个月以上</v>
      </c>
      <c r="M6424" s="89" t="s">
        <v>35</v>
      </c>
      <c r="N6424" s="109">
        <v>1</v>
      </c>
      <c r="O6424" s="118" t="str">
        <f>_xlfn.XLOOKUP(P6424,匹配表1065!U:U,匹配表1065!T:T)</f>
        <v>HO00016743</v>
      </c>
      <c r="P6424" s="94" t="s">
        <v>510</v>
      </c>
      <c r="Q6424" s="95" t="s">
        <v>511</v>
      </c>
      <c r="R6424" s="89" t="str">
        <f>_xlfn.XLOOKUP(Q6424,匹配表1065!L:L,匹配表1065!O:O)</f>
        <v>A</v>
      </c>
      <c r="S6424" s="93" t="str">
        <f>IFERROR(_xlfn.XLOOKUP(Q6424,匹配表1065!AI:AI,匹配表1065!AJ:AJ),"绿标")</f>
        <v>绿标</v>
      </c>
      <c r="T6424" s="93" t="str" cm="1">
        <f t="array" ref="T6424:U6424">_xlfn.XLOOKUP(Q6424,匹配表1065!L:L,匹配表1065!M:N)</f>
        <v>头痛</v>
      </c>
      <c r="U6424" s="94" t="str">
        <v>神经内科</v>
      </c>
      <c r="V6424" s="95" t="s">
        <v>33</v>
      </c>
      <c r="W6424" s="93">
        <f>_xlfn.XLOOKUP(M6424,匹配表1065!D:D,匹配表1065!F:F)*N6424</f>
        <v>4</v>
      </c>
    </row>
    <row r="6425" customHeight="1" spans="1:23">
      <c r="A6425" s="94" t="s">
        <v>954</v>
      </c>
      <c r="B6425" s="106">
        <v>46237</v>
      </c>
      <c r="C6425" s="121" t="str">
        <f t="shared" si="202"/>
        <v>8月第2周</v>
      </c>
      <c r="D6425" s="109" t="s">
        <v>955</v>
      </c>
      <c r="E6425" s="89" t="str">
        <f t="shared" si="203"/>
        <v>8月第1周--周1</v>
      </c>
      <c r="F6425" s="115" t="s">
        <v>27</v>
      </c>
      <c r="G6425" s="89" t="s">
        <v>63</v>
      </c>
      <c r="H6425" s="92" t="str">
        <f>_xlfn.XLOOKUP(O6425,匹配表1065!T:T,匹配表1065!W:W)</f>
        <v>南京市</v>
      </c>
      <c r="I6425" s="116" t="str">
        <f>_xlfn.XLOOKUP(O6425,匹配表1065!T:T,匹配表1065!X:X)</f>
        <v>PME2001</v>
      </c>
      <c r="J6425" s="95" t="s">
        <v>77</v>
      </c>
      <c r="K6425" s="89" cm="1">
        <f ca="1" t="array" ref="K6425:L6425">_xlfn.XLOOKUP(J6425,匹配表1065!Y:Y,匹配表1065!AA:AB)</f>
        <v>8</v>
      </c>
      <c r="L6425" s="116" t="str">
        <v>3个月以上</v>
      </c>
      <c r="M6425" s="89" t="s">
        <v>30</v>
      </c>
      <c r="N6425" s="109">
        <v>1</v>
      </c>
      <c r="O6425" s="118" t="str">
        <f>_xlfn.XLOOKUP(P6425,匹配表1065!U:U,匹配表1065!T:T)</f>
        <v>HO00000958</v>
      </c>
      <c r="P6425" s="94" t="s">
        <v>65</v>
      </c>
      <c r="Q6425" s="95" t="s">
        <v>917</v>
      </c>
      <c r="R6425" s="89" t="str">
        <f>_xlfn.XLOOKUP(Q6425,匹配表1065!L:L,匹配表1065!O:O)</f>
        <v>B</v>
      </c>
      <c r="S6425" s="93" t="str">
        <f>IFERROR(_xlfn.XLOOKUP(Q6425,匹配表1065!AI:AI,匹配表1065!AJ:AJ),"绿标")</f>
        <v>黑标</v>
      </c>
      <c r="T6425" s="93" t="str" cm="1">
        <f t="array" ref="T6425:U6425">_xlfn.XLOOKUP(Q6425,匹配表1065!L:L,匹配表1065!M:N)</f>
        <v>脑血管</v>
      </c>
      <c r="U6425" s="94" t="str">
        <v>神经内科</v>
      </c>
      <c r="V6425" s="95" t="s">
        <v>33</v>
      </c>
      <c r="W6425" s="93">
        <f>_xlfn.XLOOKUP(M6425,匹配表1065!D:D,匹配表1065!F:F)*N6425</f>
        <v>12</v>
      </c>
    </row>
    <row r="6426" customHeight="1" spans="1:23">
      <c r="A6426" s="94" t="s">
        <v>954</v>
      </c>
      <c r="B6426" s="106">
        <v>46237</v>
      </c>
      <c r="C6426" s="121" t="str">
        <f t="shared" si="202"/>
        <v>8月第2周</v>
      </c>
      <c r="D6426" s="109" t="s">
        <v>955</v>
      </c>
      <c r="E6426" s="89" t="str">
        <f t="shared" si="203"/>
        <v>8月第1周--周1</v>
      </c>
      <c r="F6426" s="115" t="s">
        <v>27</v>
      </c>
      <c r="G6426" s="89" t="s">
        <v>63</v>
      </c>
      <c r="H6426" s="92" t="str">
        <f>_xlfn.XLOOKUP(O6426,匹配表1065!T:T,匹配表1065!W:W)</f>
        <v>南京市</v>
      </c>
      <c r="I6426" s="116" t="str">
        <f>_xlfn.XLOOKUP(O6426,匹配表1065!T:T,匹配表1065!X:X)</f>
        <v>PME2002</v>
      </c>
      <c r="J6426" s="95" t="s">
        <v>410</v>
      </c>
      <c r="K6426" s="89" cm="1">
        <f ca="1" t="array" ref="K6426:L6426">_xlfn.XLOOKUP(J6426,匹配表1065!Y:Y,匹配表1065!AA:AB)</f>
        <v>1</v>
      </c>
      <c r="L6426" s="116" t="str">
        <v>3个月以内</v>
      </c>
      <c r="M6426" s="89" t="s">
        <v>55</v>
      </c>
      <c r="N6426" s="109">
        <v>1</v>
      </c>
      <c r="O6426" s="118" t="str">
        <f>_xlfn.XLOOKUP(P6426,匹配表1065!U:U,匹配表1065!T:T)</f>
        <v>HO00000964</v>
      </c>
      <c r="P6426" s="94" t="s">
        <v>90</v>
      </c>
      <c r="Q6426" s="95" t="s">
        <v>213</v>
      </c>
      <c r="R6426" s="89" t="str">
        <f>_xlfn.XLOOKUP(Q6426,匹配表1065!L:L,匹配表1065!O:O)</f>
        <v>A</v>
      </c>
      <c r="S6426" s="93" t="str">
        <f>IFERROR(_xlfn.XLOOKUP(Q6426,匹配表1065!AI:AI,匹配表1065!AJ:AJ),"绿标")</f>
        <v>红标</v>
      </c>
      <c r="T6426" s="93" t="str" cm="1">
        <f t="array" ref="T6426:U6426">_xlfn.XLOOKUP(Q6426,匹配表1065!L:L,匹配表1065!M:N)</f>
        <v>头痛</v>
      </c>
      <c r="U6426" s="94" t="str">
        <v>神经内科</v>
      </c>
      <c r="V6426" s="95" t="s">
        <v>42</v>
      </c>
      <c r="W6426" s="93">
        <f>_xlfn.XLOOKUP(M6426,匹配表1065!D:D,匹配表1065!F:F)*N6426</f>
        <v>8</v>
      </c>
    </row>
    <row r="6427" customHeight="1" spans="1:23">
      <c r="A6427" s="94" t="s">
        <v>954</v>
      </c>
      <c r="B6427" s="106">
        <v>46237</v>
      </c>
      <c r="C6427" s="121" t="str">
        <f t="shared" si="202"/>
        <v>8月第2周</v>
      </c>
      <c r="D6427" s="109" t="s">
        <v>955</v>
      </c>
      <c r="E6427" s="89" t="str">
        <f t="shared" si="203"/>
        <v>8月第1周--周1</v>
      </c>
      <c r="F6427" s="115" t="s">
        <v>27</v>
      </c>
      <c r="G6427" s="89" t="s">
        <v>63</v>
      </c>
      <c r="H6427" s="92" t="str">
        <f>_xlfn.XLOOKUP(O6427,匹配表1065!T:T,匹配表1065!W:W)</f>
        <v>南京市</v>
      </c>
      <c r="I6427" s="116" t="str">
        <f>_xlfn.XLOOKUP(O6427,匹配表1065!T:T,匹配表1065!X:X)</f>
        <v>PME2002</v>
      </c>
      <c r="J6427" s="95" t="s">
        <v>84</v>
      </c>
      <c r="K6427" s="89" cm="1">
        <f ca="1" t="array" ref="K6427:L6427">_xlfn.XLOOKUP(J6427,匹配表1065!Y:Y,匹配表1065!AA:AB)</f>
        <v>31</v>
      </c>
      <c r="L6427" s="116" t="str">
        <v>3个月以上</v>
      </c>
      <c r="M6427" s="89" t="s">
        <v>30</v>
      </c>
      <c r="N6427" s="109">
        <v>5</v>
      </c>
      <c r="O6427" s="118" t="str">
        <f>_xlfn.XLOOKUP(P6427,匹配表1065!U:U,匹配表1065!T:T)</f>
        <v>HO00000964</v>
      </c>
      <c r="P6427" s="94" t="s">
        <v>90</v>
      </c>
      <c r="Q6427" s="95" t="s">
        <v>281</v>
      </c>
      <c r="R6427" s="89" t="str">
        <f>_xlfn.XLOOKUP(Q6427,匹配表1065!L:L,匹配表1065!O:O)</f>
        <v>A</v>
      </c>
      <c r="S6427" s="93" t="str">
        <f>IFERROR(_xlfn.XLOOKUP(Q6427,匹配表1065!AI:AI,匹配表1065!AJ:AJ),"绿标")</f>
        <v>红标</v>
      </c>
      <c r="T6427" s="93" t="str" cm="1">
        <f t="array" ref="T6427:U6427">_xlfn.XLOOKUP(Q6427,匹配表1065!L:L,匹配表1065!M:N)</f>
        <v>头痛</v>
      </c>
      <c r="U6427" s="94" t="str">
        <v>神经内科</v>
      </c>
      <c r="V6427" s="95" t="s">
        <v>42</v>
      </c>
      <c r="W6427" s="93">
        <f>_xlfn.XLOOKUP(M6427,匹配表1065!D:D,匹配表1065!F:F)*N6427</f>
        <v>60</v>
      </c>
    </row>
    <row r="6428" customHeight="1" spans="1:23">
      <c r="A6428" s="94" t="s">
        <v>954</v>
      </c>
      <c r="B6428" s="106">
        <v>46237</v>
      </c>
      <c r="C6428" s="121" t="str">
        <f t="shared" si="202"/>
        <v>8月第2周</v>
      </c>
      <c r="D6428" s="109" t="s">
        <v>955</v>
      </c>
      <c r="E6428" s="89" t="str">
        <f t="shared" si="203"/>
        <v>8月第1周--周1</v>
      </c>
      <c r="F6428" s="115" t="s">
        <v>27</v>
      </c>
      <c r="G6428" s="89" t="s">
        <v>63</v>
      </c>
      <c r="H6428" s="92" t="str">
        <f>_xlfn.XLOOKUP(O6428,匹配表1065!T:T,匹配表1065!W:W)</f>
        <v>徐州市</v>
      </c>
      <c r="I6428" s="116" t="str">
        <f>_xlfn.XLOOKUP(O6428,匹配表1065!T:T,匹配表1065!X:X)</f>
        <v>PME2008</v>
      </c>
      <c r="J6428" s="95" t="s">
        <v>81</v>
      </c>
      <c r="K6428" s="89" cm="1">
        <f ca="1" t="array" ref="K6428:L6428">_xlfn.XLOOKUP(J6428,匹配表1065!Y:Y,匹配表1065!AA:AB)</f>
        <v>19</v>
      </c>
      <c r="L6428" s="116" t="str">
        <v>3个月以上</v>
      </c>
      <c r="M6428" s="89" t="s">
        <v>35</v>
      </c>
      <c r="N6428" s="109">
        <v>1</v>
      </c>
      <c r="O6428" s="118" t="str">
        <f>_xlfn.XLOOKUP(P6428,匹配表1065!U:U,匹配表1065!T:T)</f>
        <v>HO00000989</v>
      </c>
      <c r="P6428" s="94" t="s">
        <v>214</v>
      </c>
      <c r="Q6428" s="95" t="s">
        <v>832</v>
      </c>
      <c r="R6428" s="89" t="str">
        <f>_xlfn.XLOOKUP(Q6428,匹配表1065!L:L,匹配表1065!O:O)</f>
        <v>A</v>
      </c>
      <c r="S6428" s="93" t="str">
        <f>IFERROR(_xlfn.XLOOKUP(Q6428,匹配表1065!AI:AI,匹配表1065!AJ:AJ),"绿标")</f>
        <v>绿标</v>
      </c>
      <c r="T6428" s="93" t="str" cm="1">
        <f t="array" ref="T6428:U6428">_xlfn.XLOOKUP(Q6428,匹配表1065!L:L,匹配表1065!M:N)</f>
        <v>头痛</v>
      </c>
      <c r="U6428" s="94" t="str">
        <v>神经内科</v>
      </c>
      <c r="V6428" s="95" t="s">
        <v>100</v>
      </c>
      <c r="W6428" s="93">
        <f>_xlfn.XLOOKUP(M6428,匹配表1065!D:D,匹配表1065!F:F)*N6428</f>
        <v>4</v>
      </c>
    </row>
    <row r="6429" customHeight="1" spans="1:23">
      <c r="A6429" s="94" t="s">
        <v>954</v>
      </c>
      <c r="B6429" s="106">
        <v>46237</v>
      </c>
      <c r="C6429" s="121" t="str">
        <f t="shared" si="202"/>
        <v>8月第2周</v>
      </c>
      <c r="D6429" s="109" t="s">
        <v>955</v>
      </c>
      <c r="E6429" s="89" t="str">
        <f t="shared" si="203"/>
        <v>8月第1周--周1</v>
      </c>
      <c r="F6429" s="115" t="s">
        <v>27</v>
      </c>
      <c r="G6429" s="89" t="s">
        <v>63</v>
      </c>
      <c r="H6429" s="92" t="str">
        <f>_xlfn.XLOOKUP(O6429,匹配表1065!T:T,匹配表1065!W:W)</f>
        <v>徐州市</v>
      </c>
      <c r="I6429" s="116" t="str">
        <f>_xlfn.XLOOKUP(O6429,匹配表1065!T:T,匹配表1065!X:X)</f>
        <v>PME2008</v>
      </c>
      <c r="J6429" s="95" t="s">
        <v>81</v>
      </c>
      <c r="K6429" s="89" cm="1">
        <f ca="1" t="array" ref="K6429:L6429">_xlfn.XLOOKUP(J6429,匹配表1065!Y:Y,匹配表1065!AA:AB)</f>
        <v>19</v>
      </c>
      <c r="L6429" s="116" t="str">
        <v>3个月以上</v>
      </c>
      <c r="M6429" s="89" t="s">
        <v>55</v>
      </c>
      <c r="N6429" s="109">
        <v>1</v>
      </c>
      <c r="O6429" s="118" t="str">
        <f>_xlfn.XLOOKUP(P6429,匹配表1065!U:U,匹配表1065!T:T)</f>
        <v>HO00000989</v>
      </c>
      <c r="P6429" s="94" t="s">
        <v>214</v>
      </c>
      <c r="Q6429" s="95" t="s">
        <v>959</v>
      </c>
      <c r="R6429" s="89" t="str">
        <f>_xlfn.XLOOKUP(Q6429,匹配表1065!L:L,匹配表1065!O:O)</f>
        <v>D</v>
      </c>
      <c r="S6429" s="93" t="str">
        <f>IFERROR(_xlfn.XLOOKUP(Q6429,匹配表1065!AI:AI,匹配表1065!AJ:AJ),"绿标")</f>
        <v>绿标</v>
      </c>
      <c r="T6429" s="93" t="str" cm="1">
        <f t="array" ref="T6429:U6429">_xlfn.XLOOKUP(Q6429,匹配表1065!L:L,匹配表1065!M:N)</f>
        <v>PFO</v>
      </c>
      <c r="U6429" s="94" t="str">
        <v>心内科</v>
      </c>
      <c r="V6429" s="95" t="s">
        <v>100</v>
      </c>
      <c r="W6429" s="93">
        <f>_xlfn.XLOOKUP(M6429,匹配表1065!D:D,匹配表1065!F:F)*N6429</f>
        <v>8</v>
      </c>
    </row>
    <row r="6430" customHeight="1" spans="1:23">
      <c r="A6430" s="94" t="s">
        <v>954</v>
      </c>
      <c r="B6430" s="106">
        <v>46237</v>
      </c>
      <c r="C6430" s="121" t="str">
        <f t="shared" si="202"/>
        <v>8月第2周</v>
      </c>
      <c r="D6430" s="109" t="s">
        <v>955</v>
      </c>
      <c r="E6430" s="89" t="str">
        <f t="shared" si="203"/>
        <v>8月第1周--周1</v>
      </c>
      <c r="F6430" s="115" t="s">
        <v>27</v>
      </c>
      <c r="G6430" s="95" t="s">
        <v>28</v>
      </c>
      <c r="H6430" s="92" t="str">
        <f>_xlfn.XLOOKUP(O6430,匹配表1065!T:T,匹配表1065!W:W)</f>
        <v>南京市</v>
      </c>
      <c r="I6430" s="116" t="str">
        <f>_xlfn.XLOOKUP(O6430,匹配表1065!T:T,匹配表1065!X:X)</f>
        <v>PME2039</v>
      </c>
      <c r="J6430" s="95" t="s">
        <v>39</v>
      </c>
      <c r="K6430" s="89" cm="1">
        <f ca="1" t="array" ref="K6430:L6430">_xlfn.XLOOKUP(J6430,匹配表1065!Y:Y,匹配表1065!AA:AB)</f>
        <v>7</v>
      </c>
      <c r="L6430" s="116" t="str">
        <v>3个月以上</v>
      </c>
      <c r="M6430" s="89" t="s">
        <v>55</v>
      </c>
      <c r="N6430" s="109">
        <v>1</v>
      </c>
      <c r="O6430" s="118" t="str">
        <f>_xlfn.XLOOKUP(P6430,匹配表1065!U:U,匹配表1065!T:T)</f>
        <v>HO00000971</v>
      </c>
      <c r="P6430" s="94" t="s">
        <v>40</v>
      </c>
      <c r="Q6430" s="95" t="s">
        <v>41</v>
      </c>
      <c r="R6430" s="89" t="str">
        <f>_xlfn.XLOOKUP(Q6430,匹配表1065!L:L,匹配表1065!O:O)</f>
        <v>A</v>
      </c>
      <c r="S6430" s="93" t="str">
        <f>IFERROR(_xlfn.XLOOKUP(Q6430,匹配表1065!AI:AI,匹配表1065!AJ:AJ),"绿标")</f>
        <v>绿标</v>
      </c>
      <c r="T6430" s="93" t="str" cm="1">
        <f t="array" ref="T6430:U6430">_xlfn.XLOOKUP(Q6430,匹配表1065!L:L,匹配表1065!M:N)</f>
        <v>头痛</v>
      </c>
      <c r="U6430" s="94" t="str">
        <v>神经内科</v>
      </c>
      <c r="V6430" s="95" t="s">
        <v>42</v>
      </c>
      <c r="W6430" s="93">
        <f>_xlfn.XLOOKUP(M6430,匹配表1065!D:D,匹配表1065!F:F)*N6430</f>
        <v>8</v>
      </c>
    </row>
    <row r="6431" customHeight="1" spans="1:23">
      <c r="A6431" s="94" t="s">
        <v>954</v>
      </c>
      <c r="B6431" s="106">
        <v>46237</v>
      </c>
      <c r="C6431" s="121" t="str">
        <f t="shared" si="202"/>
        <v>8月第2周</v>
      </c>
      <c r="D6431" s="109" t="s">
        <v>955</v>
      </c>
      <c r="E6431" s="89" t="str">
        <f t="shared" si="203"/>
        <v>8月第1周--周1</v>
      </c>
      <c r="F6431" s="115" t="s">
        <v>27</v>
      </c>
      <c r="G6431" s="95" t="s">
        <v>28</v>
      </c>
      <c r="H6431" s="92" t="str">
        <f>_xlfn.XLOOKUP(O6431,匹配表1065!T:T,匹配表1065!W:W)</f>
        <v>南京市</v>
      </c>
      <c r="I6431" s="116" t="str">
        <f>_xlfn.XLOOKUP(O6431,匹配表1065!T:T,匹配表1065!X:X)</f>
        <v>PME2039</v>
      </c>
      <c r="J6431" s="95" t="s">
        <v>39</v>
      </c>
      <c r="K6431" s="89" cm="1">
        <f ca="1" t="array" ref="K6431:L6431">_xlfn.XLOOKUP(J6431,匹配表1065!Y:Y,匹配表1065!AA:AB)</f>
        <v>7</v>
      </c>
      <c r="L6431" s="116" t="str">
        <v>3个月以上</v>
      </c>
      <c r="M6431" s="89" t="s">
        <v>35</v>
      </c>
      <c r="N6431" s="109">
        <v>1</v>
      </c>
      <c r="O6431" s="118" t="str">
        <f>_xlfn.XLOOKUP(P6431,匹配表1065!U:U,匹配表1065!T:T)</f>
        <v>HO00000971</v>
      </c>
      <c r="P6431" s="94" t="s">
        <v>40</v>
      </c>
      <c r="Q6431" s="95" t="s">
        <v>379</v>
      </c>
      <c r="R6431" s="89" t="str">
        <f>_xlfn.XLOOKUP(Q6431,匹配表1065!L:L,匹配表1065!O:O)</f>
        <v>A</v>
      </c>
      <c r="S6431" s="93" t="str">
        <f>IFERROR(_xlfn.XLOOKUP(Q6431,匹配表1065!AI:AI,匹配表1065!AJ:AJ),"绿标")</f>
        <v>绿标</v>
      </c>
      <c r="T6431" s="93" t="str" cm="1">
        <f t="array" ref="T6431:U6431">_xlfn.XLOOKUP(Q6431,匹配表1065!L:L,匹配表1065!M:N)</f>
        <v>头痛</v>
      </c>
      <c r="U6431" s="94" t="str">
        <v>神经内科</v>
      </c>
      <c r="V6431" s="95" t="s">
        <v>67</v>
      </c>
      <c r="W6431" s="93">
        <f>_xlfn.XLOOKUP(M6431,匹配表1065!D:D,匹配表1065!F:F)*N6431</f>
        <v>4</v>
      </c>
    </row>
    <row r="6432" customHeight="1" spans="1:23">
      <c r="A6432" s="94" t="s">
        <v>954</v>
      </c>
      <c r="B6432" s="106">
        <v>46237</v>
      </c>
      <c r="C6432" s="121" t="str">
        <f t="shared" si="202"/>
        <v>8月第2周</v>
      </c>
      <c r="D6432" s="109" t="s">
        <v>955</v>
      </c>
      <c r="E6432" s="89" t="str">
        <f t="shared" si="203"/>
        <v>8月第1周--周1</v>
      </c>
      <c r="F6432" s="115" t="s">
        <v>27</v>
      </c>
      <c r="G6432" s="95" t="s">
        <v>28</v>
      </c>
      <c r="H6432" s="92" t="str">
        <f>_xlfn.XLOOKUP(O6432,匹配表1065!T:T,匹配表1065!W:W)</f>
        <v>南京市</v>
      </c>
      <c r="I6432" s="116" t="str">
        <f>_xlfn.XLOOKUP(O6432,匹配表1065!T:T,匹配表1065!X:X)</f>
        <v>PME2006</v>
      </c>
      <c r="J6432" s="95" t="s">
        <v>29</v>
      </c>
      <c r="K6432" s="89" cm="1">
        <f ca="1" t="array" ref="K6432:L6432">_xlfn.XLOOKUP(J6432,匹配表1065!Y:Y,匹配表1065!AA:AB)</f>
        <v>15</v>
      </c>
      <c r="L6432" s="116" t="str">
        <v>3个月以上</v>
      </c>
      <c r="M6432" s="89" t="s">
        <v>30</v>
      </c>
      <c r="N6432" s="109">
        <v>1</v>
      </c>
      <c r="O6432" s="118" t="str">
        <f>_xlfn.XLOOKUP(P6432,匹配表1065!U:U,匹配表1065!T:T)</f>
        <v>HO00000959</v>
      </c>
      <c r="P6432" s="94" t="s">
        <v>196</v>
      </c>
      <c r="Q6432" s="95" t="s">
        <v>440</v>
      </c>
      <c r="R6432" s="89" t="str">
        <f>_xlfn.XLOOKUP(Q6432,匹配表1065!L:L,匹配表1065!O:O)</f>
        <v>A</v>
      </c>
      <c r="S6432" s="93" t="str">
        <f>IFERROR(_xlfn.XLOOKUP(Q6432,匹配表1065!AI:AI,匹配表1065!AJ:AJ),"绿标")</f>
        <v>红标</v>
      </c>
      <c r="T6432" s="93" t="str" cm="1">
        <f t="array" ref="T6432:U6432">_xlfn.XLOOKUP(Q6432,匹配表1065!L:L,匹配表1065!M:N)</f>
        <v>头痛</v>
      </c>
      <c r="U6432" s="94" t="str">
        <v>神经内科</v>
      </c>
      <c r="V6432" s="95" t="s">
        <v>42</v>
      </c>
      <c r="W6432" s="93">
        <f>_xlfn.XLOOKUP(M6432,匹配表1065!D:D,匹配表1065!F:F)*N6432</f>
        <v>12</v>
      </c>
    </row>
    <row r="6433" customHeight="1" spans="1:23">
      <c r="A6433" s="94" t="s">
        <v>954</v>
      </c>
      <c r="B6433" s="106">
        <v>46237</v>
      </c>
      <c r="C6433" s="121" t="str">
        <f t="shared" si="202"/>
        <v>8月第2周</v>
      </c>
      <c r="D6433" s="109" t="s">
        <v>955</v>
      </c>
      <c r="E6433" s="89" t="str">
        <f t="shared" si="203"/>
        <v>8月第1周--周1</v>
      </c>
      <c r="F6433" s="115" t="s">
        <v>27</v>
      </c>
      <c r="G6433" s="95" t="s">
        <v>28</v>
      </c>
      <c r="H6433" s="92" t="str">
        <f>_xlfn.XLOOKUP(O6433,匹配表1065!T:T,匹配表1065!W:W)</f>
        <v>南京市</v>
      </c>
      <c r="I6433" s="116" t="str">
        <f>_xlfn.XLOOKUP(O6433,匹配表1065!T:T,匹配表1065!X:X)</f>
        <v>PME2005</v>
      </c>
      <c r="J6433" s="95" t="s">
        <v>54</v>
      </c>
      <c r="K6433" s="89" cm="1">
        <f ca="1" t="array" ref="K6433:L6433">_xlfn.XLOOKUP(J6433,匹配表1065!Y:Y,匹配表1065!AA:AB)</f>
        <v>3</v>
      </c>
      <c r="L6433" s="116" t="str">
        <v>3个月以上</v>
      </c>
      <c r="M6433" s="89" t="s">
        <v>30</v>
      </c>
      <c r="N6433" s="109">
        <v>1</v>
      </c>
      <c r="O6433" s="118" t="str">
        <f>_xlfn.XLOOKUP(P6433,匹配表1065!U:U,匹配表1065!T:T)</f>
        <v>HO00000975</v>
      </c>
      <c r="P6433" s="94" t="s">
        <v>56</v>
      </c>
      <c r="Q6433" s="95" t="s">
        <v>642</v>
      </c>
      <c r="R6433" s="89" t="str">
        <f>_xlfn.XLOOKUP(Q6433,匹配表1065!L:L,匹配表1065!O:O)</f>
        <v>A</v>
      </c>
      <c r="S6433" s="93" t="str">
        <f>IFERROR(_xlfn.XLOOKUP(Q6433,匹配表1065!AI:AI,匹配表1065!AJ:AJ),"绿标")</f>
        <v>绿标</v>
      </c>
      <c r="T6433" s="93" t="str" cm="1">
        <f t="array" ref="T6433:U6433">_xlfn.XLOOKUP(Q6433,匹配表1065!L:L,匹配表1065!M:N)</f>
        <v>头痛</v>
      </c>
      <c r="U6433" s="94" t="str">
        <v>神经内科</v>
      </c>
      <c r="V6433" s="95" t="s">
        <v>33</v>
      </c>
      <c r="W6433" s="93">
        <f>_xlfn.XLOOKUP(M6433,匹配表1065!D:D,匹配表1065!F:F)*N6433</f>
        <v>12</v>
      </c>
    </row>
    <row r="6434" customHeight="1" spans="1:23">
      <c r="A6434" s="94" t="s">
        <v>954</v>
      </c>
      <c r="B6434" s="106">
        <v>46237</v>
      </c>
      <c r="C6434" s="121" t="str">
        <f t="shared" si="202"/>
        <v>8月第2周</v>
      </c>
      <c r="D6434" s="109" t="s">
        <v>955</v>
      </c>
      <c r="E6434" s="89" t="str">
        <f t="shared" si="203"/>
        <v>8月第1周--周1</v>
      </c>
      <c r="F6434" s="115" t="s">
        <v>27</v>
      </c>
      <c r="G6434" s="95" t="s">
        <v>28</v>
      </c>
      <c r="H6434" s="92" t="str">
        <f>_xlfn.XLOOKUP(O6434,匹配表1065!T:T,匹配表1065!W:W)</f>
        <v>南京市</v>
      </c>
      <c r="I6434" s="116" t="str">
        <f>_xlfn.XLOOKUP(O6434,匹配表1065!T:T,匹配表1065!X:X)</f>
        <v>PME2040</v>
      </c>
      <c r="J6434" s="95" t="s">
        <v>50</v>
      </c>
      <c r="K6434" s="89" t="e" cm="1">
        <f ca="1" t="array" ref="K6434">_xlfn.XLOOKUP(J6434,匹配表1065!Y:Y,匹配表1065!AA:AB)</f>
        <v>#N/A</v>
      </c>
      <c r="L6434" s="116"/>
      <c r="M6434" s="89" t="s">
        <v>35</v>
      </c>
      <c r="N6434" s="109">
        <v>1</v>
      </c>
      <c r="O6434" s="118" t="str">
        <f>_xlfn.XLOOKUP(P6434,匹配表1065!U:U,匹配表1065!T:T)</f>
        <v>HO00000966</v>
      </c>
      <c r="P6434" s="94" t="s">
        <v>51</v>
      </c>
      <c r="Q6434" s="95" t="s">
        <v>199</v>
      </c>
      <c r="R6434" s="89" t="str">
        <f>_xlfn.XLOOKUP(Q6434,匹配表1065!L:L,匹配表1065!O:O)</f>
        <v>A</v>
      </c>
      <c r="S6434" s="93" t="str">
        <f>IFERROR(_xlfn.XLOOKUP(Q6434,匹配表1065!AI:AI,匹配表1065!AJ:AJ),"绿标")</f>
        <v>绿标</v>
      </c>
      <c r="T6434" s="93" t="str" cm="1">
        <f t="array" ref="T6434:U6434">_xlfn.XLOOKUP(Q6434,匹配表1065!L:L,匹配表1065!M:N)</f>
        <v>头痛</v>
      </c>
      <c r="U6434" s="94" t="str">
        <v>神经内科</v>
      </c>
      <c r="V6434" s="95" t="s">
        <v>33</v>
      </c>
      <c r="W6434" s="93">
        <f>_xlfn.XLOOKUP(M6434,匹配表1065!D:D,匹配表1065!F:F)*N6434</f>
        <v>4</v>
      </c>
    </row>
    <row r="6435" customHeight="1" spans="1:23">
      <c r="A6435" s="94" t="s">
        <v>954</v>
      </c>
      <c r="B6435" s="106">
        <v>46237</v>
      </c>
      <c r="C6435" s="121" t="str">
        <f t="shared" si="202"/>
        <v>8月第2周</v>
      </c>
      <c r="D6435" s="109" t="s">
        <v>955</v>
      </c>
      <c r="E6435" s="89" t="str">
        <f t="shared" si="203"/>
        <v>8月第1周--周1</v>
      </c>
      <c r="F6435" s="115" t="s">
        <v>27</v>
      </c>
      <c r="G6435" s="95" t="s">
        <v>28</v>
      </c>
      <c r="H6435" s="92" t="str">
        <f>_xlfn.XLOOKUP(O6435,匹配表1065!T:T,匹配表1065!W:W)</f>
        <v>南京市</v>
      </c>
      <c r="I6435" s="116" t="str">
        <f>_xlfn.XLOOKUP(O6435,匹配表1065!T:T,匹配表1065!X:X)</f>
        <v>PME2005</v>
      </c>
      <c r="J6435" s="95" t="s">
        <v>54</v>
      </c>
      <c r="K6435" s="89" cm="1">
        <f ca="1" t="array" ref="K6435:L6435">_xlfn.XLOOKUP(J6435,匹配表1065!Y:Y,匹配表1065!AA:AB)</f>
        <v>3</v>
      </c>
      <c r="L6435" s="116" t="str">
        <v>3个月以上</v>
      </c>
      <c r="M6435" s="89" t="s">
        <v>55</v>
      </c>
      <c r="N6435" s="109">
        <v>1</v>
      </c>
      <c r="O6435" s="118" t="str">
        <f>_xlfn.XLOOKUP(P6435,匹配表1065!U:U,匹配表1065!T:T)</f>
        <v>HO00000975</v>
      </c>
      <c r="P6435" s="94" t="s">
        <v>56</v>
      </c>
      <c r="Q6435" s="95" t="s">
        <v>960</v>
      </c>
      <c r="R6435" s="89" t="str">
        <f>_xlfn.XLOOKUP(Q6435,匹配表1065!L:L,匹配表1065!O:O)</f>
        <v>B</v>
      </c>
      <c r="S6435" s="93" t="str">
        <f>IFERROR(_xlfn.XLOOKUP(Q6435,匹配表1065!AI:AI,匹配表1065!AJ:AJ),"绿标")</f>
        <v>绿标</v>
      </c>
      <c r="T6435" s="93" t="str" cm="1">
        <f t="array" ref="T6435:U6435">_xlfn.XLOOKUP(Q6435,匹配表1065!L:L,匹配表1065!M:N)</f>
        <v>帕金森</v>
      </c>
      <c r="U6435" s="94" t="str">
        <v>神经内科</v>
      </c>
      <c r="V6435" s="95" t="s">
        <v>933</v>
      </c>
      <c r="W6435" s="93">
        <f>_xlfn.XLOOKUP(M6435,匹配表1065!D:D,匹配表1065!F:F)*N6435</f>
        <v>8</v>
      </c>
    </row>
    <row r="6436" customHeight="1" spans="1:23">
      <c r="A6436" s="94" t="s">
        <v>954</v>
      </c>
      <c r="B6436" s="106">
        <v>46237</v>
      </c>
      <c r="C6436" s="121" t="str">
        <f t="shared" si="202"/>
        <v>8月第2周</v>
      </c>
      <c r="D6436" s="109" t="s">
        <v>955</v>
      </c>
      <c r="E6436" s="89" t="str">
        <f t="shared" si="203"/>
        <v>8月第1周--周1</v>
      </c>
      <c r="F6436" s="115" t="s">
        <v>27</v>
      </c>
      <c r="G6436" s="95" t="s">
        <v>28</v>
      </c>
      <c r="H6436" s="92" t="str">
        <f>_xlfn.XLOOKUP(O6436,匹配表1065!T:T,匹配表1065!W:W)</f>
        <v>常州市</v>
      </c>
      <c r="I6436" s="116" t="str">
        <f>_xlfn.XLOOKUP(O6436,匹配表1065!T:T,匹配表1065!X:X)</f>
        <v>PME2015</v>
      </c>
      <c r="J6436" s="95" t="s">
        <v>45</v>
      </c>
      <c r="K6436" s="89" cm="1">
        <f ca="1" t="array" ref="K6436:L6436">_xlfn.XLOOKUP(J6436,匹配表1065!Y:Y,匹配表1065!AA:AB)</f>
        <v>9</v>
      </c>
      <c r="L6436" s="116" t="str">
        <v>3个月以上</v>
      </c>
      <c r="M6436" s="89" t="s">
        <v>55</v>
      </c>
      <c r="N6436" s="109">
        <v>1</v>
      </c>
      <c r="O6436" s="118" t="str">
        <f>_xlfn.XLOOKUP(P6436,匹配表1065!U:U,匹配表1065!T:T)</f>
        <v>HO00000941</v>
      </c>
      <c r="P6436" s="94" t="s">
        <v>542</v>
      </c>
      <c r="Q6436" s="95" t="s">
        <v>939</v>
      </c>
      <c r="R6436" s="89" t="str">
        <f>_xlfn.XLOOKUP(Q6436,匹配表1065!L:L,匹配表1065!O:O)</f>
        <v>B</v>
      </c>
      <c r="S6436" s="93" t="str">
        <f>IFERROR(_xlfn.XLOOKUP(Q6436,匹配表1065!AI:AI,匹配表1065!AJ:AJ),"绿标")</f>
        <v>绿标</v>
      </c>
      <c r="T6436" s="93" t="str" cm="1">
        <f t="array" ref="T6436:U6436">_xlfn.XLOOKUP(Q6436,匹配表1065!L:L,匹配表1065!M:N)</f>
        <v>脑血管</v>
      </c>
      <c r="U6436" s="94" t="str">
        <v>神经内科</v>
      </c>
      <c r="V6436" s="95" t="s">
        <v>42</v>
      </c>
      <c r="W6436" s="93">
        <f>_xlfn.XLOOKUP(M6436,匹配表1065!D:D,匹配表1065!F:F)*N6436</f>
        <v>8</v>
      </c>
    </row>
    <row r="6437" customHeight="1" spans="1:23">
      <c r="A6437" s="94" t="s">
        <v>954</v>
      </c>
      <c r="B6437" s="106">
        <v>46237</v>
      </c>
      <c r="C6437" s="121" t="str">
        <f t="shared" si="202"/>
        <v>8月第2周</v>
      </c>
      <c r="D6437" s="109" t="s">
        <v>955</v>
      </c>
      <c r="E6437" s="89" t="str">
        <f t="shared" si="203"/>
        <v>8月第1周--周1</v>
      </c>
      <c r="F6437" s="115" t="s">
        <v>27</v>
      </c>
      <c r="G6437" s="95" t="s">
        <v>28</v>
      </c>
      <c r="H6437" s="92" t="str">
        <f>_xlfn.XLOOKUP(O6437,匹配表1065!T:T,匹配表1065!W:W)</f>
        <v>常州市</v>
      </c>
      <c r="I6437" s="116" t="str">
        <f>_xlfn.XLOOKUP(O6437,匹配表1065!T:T,匹配表1065!X:X)</f>
        <v>PME2015</v>
      </c>
      <c r="J6437" s="95" t="s">
        <v>45</v>
      </c>
      <c r="K6437" s="89" cm="1">
        <f ca="1" t="array" ref="K6437:L6437">_xlfn.XLOOKUP(J6437,匹配表1065!Y:Y,匹配表1065!AA:AB)</f>
        <v>9</v>
      </c>
      <c r="L6437" s="116" t="str">
        <v>3个月以上</v>
      </c>
      <c r="M6437" s="89" t="s">
        <v>35</v>
      </c>
      <c r="N6437" s="109">
        <v>1</v>
      </c>
      <c r="O6437" s="118" t="str">
        <f>_xlfn.XLOOKUP(P6437,匹配表1065!U:U,匹配表1065!T:T)</f>
        <v>HO00000944</v>
      </c>
      <c r="P6437" s="94" t="s">
        <v>640</v>
      </c>
      <c r="Q6437" s="95" t="s">
        <v>641</v>
      </c>
      <c r="R6437" s="89" t="str">
        <f>_xlfn.XLOOKUP(Q6437,匹配表1065!L:L,匹配表1065!O:O)</f>
        <v>A</v>
      </c>
      <c r="S6437" s="93" t="str">
        <f>IFERROR(_xlfn.XLOOKUP(Q6437,匹配表1065!AI:AI,匹配表1065!AJ:AJ),"绿标")</f>
        <v>绿标</v>
      </c>
      <c r="T6437" s="93" t="str" cm="1">
        <f t="array" ref="T6437:U6437">_xlfn.XLOOKUP(Q6437,匹配表1065!L:L,匹配表1065!M:N)</f>
        <v>头痛</v>
      </c>
      <c r="U6437" s="94" t="str">
        <v>神经内科</v>
      </c>
      <c r="V6437" s="95" t="s">
        <v>42</v>
      </c>
      <c r="W6437" s="93">
        <f>_xlfn.XLOOKUP(M6437,匹配表1065!D:D,匹配表1065!F:F)*N6437</f>
        <v>4</v>
      </c>
    </row>
    <row r="6438" customHeight="1" spans="1:23">
      <c r="A6438" s="94" t="s">
        <v>954</v>
      </c>
      <c r="B6438" s="106">
        <v>46237</v>
      </c>
      <c r="C6438" s="121" t="str">
        <f t="shared" si="202"/>
        <v>8月第2周</v>
      </c>
      <c r="D6438" s="109" t="s">
        <v>955</v>
      </c>
      <c r="E6438" s="89" t="str">
        <f t="shared" si="203"/>
        <v>8月第1周--周1</v>
      </c>
      <c r="F6438" s="115" t="s">
        <v>27</v>
      </c>
      <c r="G6438" s="95" t="s">
        <v>28</v>
      </c>
      <c r="H6438" s="92" t="str">
        <f>_xlfn.XLOOKUP(O6438,匹配表1065!T:T,匹配表1065!W:W)</f>
        <v>扬州市</v>
      </c>
      <c r="I6438" s="116" t="str">
        <f>_xlfn.XLOOKUP(O6438,匹配表1065!T:T,匹配表1065!X:X)</f>
        <v>PME2012</v>
      </c>
      <c r="J6438" s="95" t="s">
        <v>60</v>
      </c>
      <c r="K6438" s="89" cm="1">
        <f ca="1" t="array" ref="K6438:L6438">_xlfn.XLOOKUP(J6438,匹配表1065!Y:Y,匹配表1065!AA:AB)</f>
        <v>13</v>
      </c>
      <c r="L6438" s="116" t="str">
        <v>3个月以上</v>
      </c>
      <c r="M6438" s="89" t="s">
        <v>30</v>
      </c>
      <c r="N6438" s="109">
        <v>1</v>
      </c>
      <c r="O6438" s="118" t="str">
        <f>_xlfn.XLOOKUP(P6438,匹配表1065!U:U,匹配表1065!T:T)</f>
        <v>HO00000968</v>
      </c>
      <c r="P6438" s="94" t="s">
        <v>61</v>
      </c>
      <c r="Q6438" s="95" t="s">
        <v>406</v>
      </c>
      <c r="R6438" s="89" t="str">
        <f>_xlfn.XLOOKUP(Q6438,匹配表1065!L:L,匹配表1065!O:O)</f>
        <v>B</v>
      </c>
      <c r="S6438" s="93" t="str">
        <f>IFERROR(_xlfn.XLOOKUP(Q6438,匹配表1065!AI:AI,匹配表1065!AJ:AJ),"绿标")</f>
        <v>红标</v>
      </c>
      <c r="T6438" s="93" t="str" cm="1">
        <f t="array" ref="T6438:U6438">_xlfn.XLOOKUP(Q6438,匹配表1065!L:L,匹配表1065!M:N)</f>
        <v>脑血管</v>
      </c>
      <c r="U6438" s="94" t="str">
        <v>神经内科</v>
      </c>
      <c r="V6438" s="95" t="s">
        <v>33</v>
      </c>
      <c r="W6438" s="93">
        <f>_xlfn.XLOOKUP(M6438,匹配表1065!D:D,匹配表1065!F:F)*N6438</f>
        <v>12</v>
      </c>
    </row>
    <row r="6439" customHeight="1" spans="1:23">
      <c r="A6439" s="94" t="s">
        <v>954</v>
      </c>
      <c r="B6439" s="106">
        <v>46238</v>
      </c>
      <c r="C6439" s="121" t="str">
        <f t="shared" si="202"/>
        <v>8月第2周</v>
      </c>
      <c r="D6439" s="109" t="s">
        <v>955</v>
      </c>
      <c r="E6439" s="89" t="str">
        <f t="shared" si="203"/>
        <v>8月第1周--周2</v>
      </c>
      <c r="F6439" s="115" t="s">
        <v>27</v>
      </c>
      <c r="G6439" s="95" t="s">
        <v>167</v>
      </c>
      <c r="H6439" s="92" t="str">
        <f>_xlfn.XLOOKUP(O6439,匹配表1065!T:T,匹配表1065!W:W)</f>
        <v>苏州市</v>
      </c>
      <c r="I6439" s="116" t="str">
        <f>_xlfn.XLOOKUP(O6439,匹配表1065!T:T,匹配表1065!X:X)</f>
        <v>PME2011</v>
      </c>
      <c r="J6439" s="95" t="s">
        <v>852</v>
      </c>
      <c r="K6439" s="89" t="e" cm="1">
        <f ca="1" t="array" ref="K6439">_xlfn.XLOOKUP(J6439,匹配表1065!Y:Y,匹配表1065!AA:AB)</f>
        <v>#N/A</v>
      </c>
      <c r="L6439" s="116"/>
      <c r="M6439" s="89" t="s">
        <v>35</v>
      </c>
      <c r="N6439" s="109">
        <v>1</v>
      </c>
      <c r="O6439" s="118" t="str">
        <f>_xlfn.XLOOKUP(P6439,匹配表1065!U:U,匹配表1065!T:T)</f>
        <v>HO00307823</v>
      </c>
      <c r="P6439" s="94" t="s">
        <v>169</v>
      </c>
      <c r="Q6439" s="95" t="s">
        <v>453</v>
      </c>
      <c r="R6439" s="89" t="str">
        <f>_xlfn.XLOOKUP(Q6439,匹配表1065!L:L,匹配表1065!O:O)</f>
        <v>B</v>
      </c>
      <c r="S6439" s="93" t="str">
        <f>IFERROR(_xlfn.XLOOKUP(Q6439,匹配表1065!AI:AI,匹配表1065!AJ:AJ),"绿标")</f>
        <v>绿标</v>
      </c>
      <c r="T6439" s="93" t="str" cm="1">
        <f t="array" ref="T6439:U6439">_xlfn.XLOOKUP(Q6439,匹配表1065!L:L,匹配表1065!M:N)</f>
        <v>脑血管</v>
      </c>
      <c r="U6439" s="94" t="str">
        <v>神经内科</v>
      </c>
      <c r="V6439" s="95" t="s">
        <v>33</v>
      </c>
      <c r="W6439" s="93">
        <f>_xlfn.XLOOKUP(M6439,匹配表1065!D:D,匹配表1065!F:F)*N6439</f>
        <v>4</v>
      </c>
    </row>
    <row r="6440" customHeight="1" spans="1:23">
      <c r="A6440" s="94" t="s">
        <v>954</v>
      </c>
      <c r="B6440" s="106">
        <v>46238</v>
      </c>
      <c r="C6440" s="121" t="str">
        <f t="shared" si="202"/>
        <v>8月第2周</v>
      </c>
      <c r="D6440" s="109" t="s">
        <v>955</v>
      </c>
      <c r="E6440" s="89" t="str">
        <f t="shared" si="203"/>
        <v>8月第1周--周2</v>
      </c>
      <c r="F6440" s="115" t="s">
        <v>27</v>
      </c>
      <c r="G6440" s="95" t="s">
        <v>167</v>
      </c>
      <c r="H6440" s="92" t="str">
        <f>_xlfn.XLOOKUP(O6440,匹配表1065!T:T,匹配表1065!W:W)</f>
        <v>南通市</v>
      </c>
      <c r="I6440" s="116" t="str">
        <f>_xlfn.XLOOKUP(O6440,匹配表1065!T:T,匹配表1065!X:X)</f>
        <v>PME2013</v>
      </c>
      <c r="J6440" s="95" t="s">
        <v>180</v>
      </c>
      <c r="K6440" s="89" cm="1">
        <f ca="1" t="array" ref="K6440:L6440">_xlfn.XLOOKUP(J6440,匹配表1065!Y:Y,匹配表1065!AA:AB)</f>
        <v>51</v>
      </c>
      <c r="L6440" s="116" t="str">
        <v>3个月以上</v>
      </c>
      <c r="M6440" s="89" t="s">
        <v>30</v>
      </c>
      <c r="N6440" s="109">
        <v>2</v>
      </c>
      <c r="O6440" s="118" t="str">
        <f>_xlfn.XLOOKUP(P6440,匹配表1065!U:U,匹配表1065!T:T)</f>
        <v>HO00001066</v>
      </c>
      <c r="P6440" s="94" t="s">
        <v>183</v>
      </c>
      <c r="Q6440" s="95" t="s">
        <v>296</v>
      </c>
      <c r="R6440" s="89" t="str">
        <f>_xlfn.XLOOKUP(Q6440,匹配表1065!L:L,匹配表1065!O:O)</f>
        <v>C</v>
      </c>
      <c r="S6440" s="93" t="str">
        <f>IFERROR(_xlfn.XLOOKUP(Q6440,匹配表1065!AI:AI,匹配表1065!AJ:AJ),"绿标")</f>
        <v>红标</v>
      </c>
      <c r="T6440" s="93" t="str" cm="1">
        <f t="array" ref="T6440:U6440">_xlfn.XLOOKUP(Q6440,匹配表1065!L:L,匹配表1065!M:N)</f>
        <v>眩晕</v>
      </c>
      <c r="U6440" s="94" t="str">
        <v>耳鼻喉科</v>
      </c>
      <c r="V6440" s="95" t="s">
        <v>100</v>
      </c>
      <c r="W6440" s="93">
        <f>_xlfn.XLOOKUP(M6440,匹配表1065!D:D,匹配表1065!F:F)*N6440</f>
        <v>24</v>
      </c>
    </row>
    <row r="6441" customHeight="1" spans="1:23">
      <c r="A6441" s="94" t="s">
        <v>954</v>
      </c>
      <c r="B6441" s="106">
        <v>46238</v>
      </c>
      <c r="C6441" s="121" t="str">
        <f t="shared" si="202"/>
        <v>8月第2周</v>
      </c>
      <c r="D6441" s="109" t="s">
        <v>955</v>
      </c>
      <c r="E6441" s="89" t="str">
        <f t="shared" si="203"/>
        <v>8月第1周--周2</v>
      </c>
      <c r="F6441" s="115" t="s">
        <v>27</v>
      </c>
      <c r="G6441" s="95" t="s">
        <v>167</v>
      </c>
      <c r="H6441" s="92" t="str">
        <f>_xlfn.XLOOKUP(O6441,匹配表1065!T:T,匹配表1065!W:W)</f>
        <v>南通市</v>
      </c>
      <c r="I6441" s="116" t="str">
        <f>_xlfn.XLOOKUP(O6441,匹配表1065!T:T,匹配表1065!X:X)</f>
        <v>PME2013</v>
      </c>
      <c r="J6441" s="95" t="s">
        <v>180</v>
      </c>
      <c r="K6441" s="89" cm="1">
        <f ca="1" t="array" ref="K6441:L6441">_xlfn.XLOOKUP(J6441,匹配表1065!Y:Y,匹配表1065!AA:AB)</f>
        <v>51</v>
      </c>
      <c r="L6441" s="116" t="str">
        <v>3个月以上</v>
      </c>
      <c r="M6441" s="89" t="s">
        <v>30</v>
      </c>
      <c r="N6441" s="109">
        <v>1</v>
      </c>
      <c r="O6441" s="118" t="str">
        <f>_xlfn.XLOOKUP(P6441,匹配表1065!U:U,匹配表1065!T:T)</f>
        <v>HO00001066</v>
      </c>
      <c r="P6441" s="94" t="s">
        <v>183</v>
      </c>
      <c r="Q6441" s="95" t="s">
        <v>185</v>
      </c>
      <c r="R6441" s="89" t="str">
        <f>_xlfn.XLOOKUP(Q6441,匹配表1065!L:L,匹配表1065!O:O)</f>
        <v>A</v>
      </c>
      <c r="S6441" s="93" t="str">
        <f>IFERROR(_xlfn.XLOOKUP(Q6441,匹配表1065!AI:AI,匹配表1065!AJ:AJ),"绿标")</f>
        <v>红标</v>
      </c>
      <c r="T6441" s="93" t="str" cm="1">
        <f t="array" ref="T6441:U6441">_xlfn.XLOOKUP(Q6441,匹配表1065!L:L,匹配表1065!M:N)</f>
        <v>头痛</v>
      </c>
      <c r="U6441" s="94" t="str">
        <v>神经内科</v>
      </c>
      <c r="V6441" s="95" t="s">
        <v>100</v>
      </c>
      <c r="W6441" s="93">
        <f>_xlfn.XLOOKUP(M6441,匹配表1065!D:D,匹配表1065!F:F)*N6441</f>
        <v>12</v>
      </c>
    </row>
    <row r="6442" customHeight="1" spans="1:23">
      <c r="A6442" s="94" t="s">
        <v>954</v>
      </c>
      <c r="B6442" s="106">
        <v>46238</v>
      </c>
      <c r="C6442" s="121" t="str">
        <f t="shared" ref="C6442:C6506" si="204">MONTH(B6442)&amp;TEXT(WEEKNUM(B6442,2)-WEEKNUM(B6442+1-DAY(B6442),2)+1,"月第0周")</f>
        <v>8月第2周</v>
      </c>
      <c r="D6442" s="109" t="s">
        <v>955</v>
      </c>
      <c r="E6442" s="89" t="str">
        <f t="shared" si="203"/>
        <v>8月第1周--周2</v>
      </c>
      <c r="F6442" s="115" t="s">
        <v>27</v>
      </c>
      <c r="G6442" s="95" t="s">
        <v>167</v>
      </c>
      <c r="H6442" s="92" t="str">
        <f>_xlfn.XLOOKUP(O6442,匹配表1065!T:T,匹配表1065!W:W)</f>
        <v>南通市</v>
      </c>
      <c r="I6442" s="116" t="str">
        <f>_xlfn.XLOOKUP(O6442,匹配表1065!T:T,匹配表1065!X:X)</f>
        <v>PME2013</v>
      </c>
      <c r="J6442" s="95" t="s">
        <v>180</v>
      </c>
      <c r="K6442" s="89" cm="1">
        <f ca="1" t="array" ref="K6442:L6442">_xlfn.XLOOKUP(J6442,匹配表1065!Y:Y,匹配表1065!AA:AB)</f>
        <v>51</v>
      </c>
      <c r="L6442" s="116" t="str">
        <v>3个月以上</v>
      </c>
      <c r="M6442" s="89" t="s">
        <v>35</v>
      </c>
      <c r="N6442" s="109">
        <v>1</v>
      </c>
      <c r="O6442" s="118" t="str">
        <f>_xlfn.XLOOKUP(P6442,匹配表1065!U:U,匹配表1065!T:T)</f>
        <v>HO00001066</v>
      </c>
      <c r="P6442" s="94" t="s">
        <v>183</v>
      </c>
      <c r="Q6442" s="95" t="s">
        <v>352</v>
      </c>
      <c r="R6442" s="89" t="str">
        <f>_xlfn.XLOOKUP(Q6442,匹配表1065!L:L,匹配表1065!O:O)</f>
        <v>C</v>
      </c>
      <c r="S6442" s="93" t="str">
        <f>IFERROR(_xlfn.XLOOKUP(Q6442,匹配表1065!AI:AI,匹配表1065!AJ:AJ),"绿标")</f>
        <v>绿标</v>
      </c>
      <c r="T6442" s="93" t="str" cm="1">
        <f t="array" ref="T6442:U6442">_xlfn.XLOOKUP(Q6442,匹配表1065!L:L,匹配表1065!M:N)</f>
        <v>眩晕</v>
      </c>
      <c r="U6442" s="94" t="str">
        <v>耳鼻喉科</v>
      </c>
      <c r="V6442" s="95" t="s">
        <v>33</v>
      </c>
      <c r="W6442" s="93">
        <f>_xlfn.XLOOKUP(M6442,匹配表1065!D:D,匹配表1065!F:F)*N6442</f>
        <v>4</v>
      </c>
    </row>
    <row r="6443" customHeight="1" spans="1:23">
      <c r="A6443" s="94" t="s">
        <v>954</v>
      </c>
      <c r="B6443" s="106">
        <v>46238</v>
      </c>
      <c r="C6443" s="121" t="str">
        <f t="shared" si="204"/>
        <v>8月第2周</v>
      </c>
      <c r="D6443" s="109" t="s">
        <v>955</v>
      </c>
      <c r="E6443" s="89" t="str">
        <f t="shared" si="203"/>
        <v>8月第1周--周2</v>
      </c>
      <c r="F6443" s="115" t="s">
        <v>27</v>
      </c>
      <c r="G6443" s="95" t="s">
        <v>167</v>
      </c>
      <c r="H6443" s="92" t="str">
        <f>_xlfn.XLOOKUP(O6443,匹配表1065!T:T,匹配表1065!W:W)</f>
        <v>无锡市</v>
      </c>
      <c r="I6443" s="116" t="str">
        <f>_xlfn.XLOOKUP(O6443,匹配表1065!T:T,匹配表1065!X:X)</f>
        <v>PME2014</v>
      </c>
      <c r="J6443" s="95" t="s">
        <v>581</v>
      </c>
      <c r="K6443" s="89" cm="1">
        <f ca="1" t="array" ref="K6443:L6443">_xlfn.XLOOKUP(J6443,匹配表1065!Y:Y,匹配表1065!AA:AB)</f>
        <v>1</v>
      </c>
      <c r="L6443" s="116" t="str">
        <v>3个月以内</v>
      </c>
      <c r="M6443" s="89" t="s">
        <v>35</v>
      </c>
      <c r="N6443" s="109">
        <v>1</v>
      </c>
      <c r="O6443" s="118" t="str">
        <f>_xlfn.XLOOKUP(P6443,匹配表1065!U:U,匹配表1065!T:T)</f>
        <v>HO00001114</v>
      </c>
      <c r="P6443" s="94" t="s">
        <v>628</v>
      </c>
      <c r="Q6443" s="95" t="s">
        <v>915</v>
      </c>
      <c r="R6443" s="89" t="str">
        <f>_xlfn.XLOOKUP(Q6443,匹配表1065!L:L,匹配表1065!O:O)</f>
        <v>B</v>
      </c>
      <c r="S6443" s="93" t="str">
        <f>IFERROR(_xlfn.XLOOKUP(Q6443,匹配表1065!AI:AI,匹配表1065!AJ:AJ),"绿标")</f>
        <v>绿标</v>
      </c>
      <c r="T6443" s="93" t="str" cm="1">
        <f t="array" ref="T6443:U6443">_xlfn.XLOOKUP(Q6443,匹配表1065!L:L,匹配表1065!M:N)</f>
        <v>脑血管</v>
      </c>
      <c r="U6443" s="94" t="str">
        <v>神经内科</v>
      </c>
      <c r="V6443" s="95" t="s">
        <v>33</v>
      </c>
      <c r="W6443" s="93">
        <f>_xlfn.XLOOKUP(M6443,匹配表1065!D:D,匹配表1065!F:F)*N6443</f>
        <v>4</v>
      </c>
    </row>
    <row r="6444" customHeight="1" spans="1:23">
      <c r="A6444" s="94" t="s">
        <v>954</v>
      </c>
      <c r="B6444" s="106">
        <v>46238</v>
      </c>
      <c r="C6444" s="121" t="str">
        <f t="shared" si="204"/>
        <v>8月第2周</v>
      </c>
      <c r="D6444" s="109" t="s">
        <v>955</v>
      </c>
      <c r="E6444" s="89" t="str">
        <f t="shared" si="203"/>
        <v>8月第1周--周2</v>
      </c>
      <c r="F6444" s="115" t="s">
        <v>27</v>
      </c>
      <c r="G6444" s="95" t="s">
        <v>167</v>
      </c>
      <c r="H6444" s="92" t="str">
        <f>_xlfn.XLOOKUP(O6444,匹配表1065!T:T,匹配表1065!W:W)</f>
        <v>无锡市</v>
      </c>
      <c r="I6444" s="116" t="str">
        <f>_xlfn.XLOOKUP(O6444,匹配表1065!T:T,匹配表1065!X:X)</f>
        <v>PME2014</v>
      </c>
      <c r="J6444" s="95" t="s">
        <v>581</v>
      </c>
      <c r="K6444" s="89" cm="1">
        <f ca="1" t="array" ref="K6444:L6444">_xlfn.XLOOKUP(J6444,匹配表1065!Y:Y,匹配表1065!AA:AB)</f>
        <v>1</v>
      </c>
      <c r="L6444" s="116" t="str">
        <v>3个月以内</v>
      </c>
      <c r="M6444" s="89" t="s">
        <v>35</v>
      </c>
      <c r="N6444" s="109">
        <v>1</v>
      </c>
      <c r="O6444" s="118" t="str">
        <f>_xlfn.XLOOKUP(P6444,匹配表1065!U:U,匹配表1065!T:T)</f>
        <v>HO00001114</v>
      </c>
      <c r="P6444" s="94" t="s">
        <v>628</v>
      </c>
      <c r="Q6444" s="95" t="s">
        <v>670</v>
      </c>
      <c r="R6444" s="89" t="str">
        <f>_xlfn.XLOOKUP(Q6444,匹配表1065!L:L,匹配表1065!O:O)</f>
        <v>C</v>
      </c>
      <c r="S6444" s="93" t="str">
        <f>IFERROR(_xlfn.XLOOKUP(Q6444,匹配表1065!AI:AI,匹配表1065!AJ:AJ),"绿标")</f>
        <v>绿标</v>
      </c>
      <c r="T6444" s="93" t="str" cm="1">
        <f t="array" ref="T6444:U6444">_xlfn.XLOOKUP(Q6444,匹配表1065!L:L,匹配表1065!M:N)</f>
        <v>眩晕</v>
      </c>
      <c r="U6444" s="94" t="str">
        <v>耳鼻喉科</v>
      </c>
      <c r="V6444" s="95" t="s">
        <v>33</v>
      </c>
      <c r="W6444" s="93">
        <f>_xlfn.XLOOKUP(M6444,匹配表1065!D:D,匹配表1065!F:F)*N6444</f>
        <v>4</v>
      </c>
    </row>
    <row r="6445" customHeight="1" spans="1:23">
      <c r="A6445" s="94" t="s">
        <v>954</v>
      </c>
      <c r="B6445" s="106">
        <v>46238</v>
      </c>
      <c r="C6445" s="121" t="str">
        <f t="shared" si="204"/>
        <v>8月第2周</v>
      </c>
      <c r="D6445" s="109" t="s">
        <v>955</v>
      </c>
      <c r="E6445" s="89" t="str">
        <f t="shared" si="203"/>
        <v>8月第1周--周2</v>
      </c>
      <c r="F6445" s="115" t="s">
        <v>27</v>
      </c>
      <c r="G6445" s="95" t="s">
        <v>167</v>
      </c>
      <c r="H6445" s="92" t="str">
        <f>_xlfn.XLOOKUP(O6445,匹配表1065!T:T,匹配表1065!W:W)</f>
        <v>苏州市</v>
      </c>
      <c r="I6445" s="116" t="str">
        <f>_xlfn.XLOOKUP(O6445,匹配表1065!T:T,匹配表1065!X:X)</f>
        <v>PME2009</v>
      </c>
      <c r="J6445" s="95" t="s">
        <v>193</v>
      </c>
      <c r="K6445" s="89" cm="1">
        <f ca="1" t="array" ref="K6445:L6445">_xlfn.XLOOKUP(J6445,匹配表1065!Y:Y,匹配表1065!AA:AB)</f>
        <v>7</v>
      </c>
      <c r="L6445" s="116" t="str">
        <v>3个月以上</v>
      </c>
      <c r="M6445" s="89" t="s">
        <v>35</v>
      </c>
      <c r="N6445" s="109">
        <v>1</v>
      </c>
      <c r="O6445" s="118" t="str">
        <f>_xlfn.XLOOKUP(P6445,匹配表1065!U:U,匹配表1065!T:T)</f>
        <v>HO00402369</v>
      </c>
      <c r="P6445" s="94" t="s">
        <v>227</v>
      </c>
      <c r="Q6445" s="95" t="s">
        <v>596</v>
      </c>
      <c r="R6445" s="89" t="str">
        <f>_xlfn.XLOOKUP(Q6445,匹配表1065!L:L,匹配表1065!O:O)</f>
        <v>B</v>
      </c>
      <c r="S6445" s="93" t="str">
        <f>IFERROR(_xlfn.XLOOKUP(Q6445,匹配表1065!AI:AI,匹配表1065!AJ:AJ),"绿标")</f>
        <v>黑标</v>
      </c>
      <c r="T6445" s="93" t="str" cm="1">
        <f t="array" ref="T6445:U6445">_xlfn.XLOOKUP(Q6445,匹配表1065!L:L,匹配表1065!M:N)</f>
        <v>脑血管</v>
      </c>
      <c r="U6445" s="94" t="str">
        <v>神经内科</v>
      </c>
      <c r="V6445" s="95" t="s">
        <v>33</v>
      </c>
      <c r="W6445" s="93">
        <f>_xlfn.XLOOKUP(M6445,匹配表1065!D:D,匹配表1065!F:F)*N6445</f>
        <v>4</v>
      </c>
    </row>
    <row r="6446" customHeight="1" spans="1:23">
      <c r="A6446" s="94" t="s">
        <v>954</v>
      </c>
      <c r="B6446" s="106">
        <v>46238</v>
      </c>
      <c r="C6446" s="121" t="str">
        <f t="shared" si="204"/>
        <v>8月第2周</v>
      </c>
      <c r="D6446" s="109" t="s">
        <v>955</v>
      </c>
      <c r="E6446" s="89" t="str">
        <f t="shared" si="203"/>
        <v>8月第1周--周2</v>
      </c>
      <c r="F6446" s="115" t="s">
        <v>27</v>
      </c>
      <c r="G6446" s="95" t="s">
        <v>167</v>
      </c>
      <c r="H6446" s="92" t="str">
        <f>_xlfn.XLOOKUP(O6446,匹配表1065!T:T,匹配表1065!W:W)</f>
        <v>苏州市</v>
      </c>
      <c r="I6446" s="116" t="str">
        <f>_xlfn.XLOOKUP(O6446,匹配表1065!T:T,匹配表1065!X:X)</f>
        <v>PME2010</v>
      </c>
      <c r="J6446" s="95" t="s">
        <v>186</v>
      </c>
      <c r="K6446" s="89" cm="1">
        <f ca="1" t="array" ref="K6446:L6446">_xlfn.XLOOKUP(J6446,匹配表1065!Y:Y,匹配表1065!AA:AB)</f>
        <v>6</v>
      </c>
      <c r="L6446" s="116" t="str">
        <v>3个月以上</v>
      </c>
      <c r="M6446" s="89" t="s">
        <v>30</v>
      </c>
      <c r="N6446" s="109">
        <v>1</v>
      </c>
      <c r="O6446" s="118" t="str">
        <f>_xlfn.XLOOKUP(P6446,匹配表1065!U:U,匹配表1065!T:T)</f>
        <v>HO00001051</v>
      </c>
      <c r="P6446" s="94" t="s">
        <v>191</v>
      </c>
      <c r="Q6446" s="95" t="s">
        <v>192</v>
      </c>
      <c r="R6446" s="89" t="str">
        <f>_xlfn.XLOOKUP(Q6446,匹配表1065!L:L,匹配表1065!O:O)</f>
        <v>B</v>
      </c>
      <c r="S6446" s="93" t="str">
        <f>IFERROR(_xlfn.XLOOKUP(Q6446,匹配表1065!AI:AI,匹配表1065!AJ:AJ),"绿标")</f>
        <v>绿标</v>
      </c>
      <c r="T6446" s="93" t="str" cm="1">
        <f t="array" ref="T6446:U6446">_xlfn.XLOOKUP(Q6446,匹配表1065!L:L,匹配表1065!M:N)</f>
        <v>抑郁焦虑</v>
      </c>
      <c r="U6446" s="94" t="str">
        <v>神经内科</v>
      </c>
      <c r="V6446" s="95" t="s">
        <v>100</v>
      </c>
      <c r="W6446" s="93">
        <f>_xlfn.XLOOKUP(M6446,匹配表1065!D:D,匹配表1065!F:F)*N6446</f>
        <v>12</v>
      </c>
    </row>
    <row r="6447" customHeight="1" spans="1:23">
      <c r="A6447" s="94" t="s">
        <v>954</v>
      </c>
      <c r="B6447" s="106">
        <v>46238</v>
      </c>
      <c r="C6447" s="121" t="str">
        <f t="shared" si="204"/>
        <v>8月第2周</v>
      </c>
      <c r="D6447" s="109" t="s">
        <v>955</v>
      </c>
      <c r="E6447" s="89" t="str">
        <f t="shared" si="203"/>
        <v>8月第1周--周2</v>
      </c>
      <c r="F6447" s="115" t="s">
        <v>27</v>
      </c>
      <c r="G6447" s="95" t="s">
        <v>167</v>
      </c>
      <c r="H6447" s="92" t="str">
        <f>_xlfn.XLOOKUP(O6447,匹配表1065!T:T,匹配表1065!W:W)</f>
        <v>苏州市</v>
      </c>
      <c r="I6447" s="116" t="str">
        <f>_xlfn.XLOOKUP(O6447,匹配表1065!T:T,匹配表1065!X:X)</f>
        <v>PME2010</v>
      </c>
      <c r="J6447" s="95" t="s">
        <v>186</v>
      </c>
      <c r="K6447" s="89" cm="1">
        <f ca="1" t="array" ref="K6447:L6447">_xlfn.XLOOKUP(J6447,匹配表1065!Y:Y,匹配表1065!AA:AB)</f>
        <v>6</v>
      </c>
      <c r="L6447" s="116" t="str">
        <v>3个月以上</v>
      </c>
      <c r="M6447" s="89" t="s">
        <v>30</v>
      </c>
      <c r="N6447" s="109">
        <v>1</v>
      </c>
      <c r="O6447" s="118" t="str">
        <f>_xlfn.XLOOKUP(P6447,匹配表1065!U:U,匹配表1065!T:T)</f>
        <v>HO00001051</v>
      </c>
      <c r="P6447" s="94" t="s">
        <v>191</v>
      </c>
      <c r="Q6447" s="95" t="s">
        <v>354</v>
      </c>
      <c r="R6447" s="89" t="str">
        <f>_xlfn.XLOOKUP(Q6447,匹配表1065!L:L,匹配表1065!O:O)</f>
        <v>A</v>
      </c>
      <c r="S6447" s="93" t="str">
        <f>IFERROR(_xlfn.XLOOKUP(Q6447,匹配表1065!AI:AI,匹配表1065!AJ:AJ),"绿标")</f>
        <v>黑标</v>
      </c>
      <c r="T6447" s="93" t="str" cm="1">
        <f t="array" ref="T6447:U6447">_xlfn.XLOOKUP(Q6447,匹配表1065!L:L,匹配表1065!M:N)</f>
        <v>头痛</v>
      </c>
      <c r="U6447" s="94" t="str">
        <v>神经内科</v>
      </c>
      <c r="V6447" s="95" t="s">
        <v>100</v>
      </c>
      <c r="W6447" s="93">
        <f>_xlfn.XLOOKUP(M6447,匹配表1065!D:D,匹配表1065!F:F)*N6447</f>
        <v>12</v>
      </c>
    </row>
    <row r="6448" customHeight="1" spans="1:23">
      <c r="A6448" s="94" t="s">
        <v>954</v>
      </c>
      <c r="B6448" s="106">
        <v>46238</v>
      </c>
      <c r="C6448" s="121" t="str">
        <f t="shared" si="204"/>
        <v>8月第2周</v>
      </c>
      <c r="D6448" s="109" t="s">
        <v>955</v>
      </c>
      <c r="E6448" s="89" t="str">
        <f t="shared" si="203"/>
        <v>8月第1周--周2</v>
      </c>
      <c r="F6448" s="115" t="s">
        <v>27</v>
      </c>
      <c r="G6448" s="95" t="s">
        <v>167</v>
      </c>
      <c r="H6448" s="92" t="str">
        <f>_xlfn.XLOOKUP(O6448,匹配表1065!T:T,匹配表1065!W:W)</f>
        <v>苏州市</v>
      </c>
      <c r="I6448" s="116" t="str">
        <f>_xlfn.XLOOKUP(O6448,匹配表1065!T:T,匹配表1065!X:X)</f>
        <v>PME2011</v>
      </c>
      <c r="J6448" s="95" t="s">
        <v>168</v>
      </c>
      <c r="K6448" s="89" cm="1">
        <f ca="1" t="array" ref="K6448:L6448">_xlfn.XLOOKUP(J6448,匹配表1065!Y:Y,匹配表1065!AA:AB)</f>
        <v>19</v>
      </c>
      <c r="L6448" s="116" t="str">
        <v>3个月以上</v>
      </c>
      <c r="M6448" s="89" t="s">
        <v>30</v>
      </c>
      <c r="N6448" s="109">
        <v>2</v>
      </c>
      <c r="O6448" s="118" t="str">
        <f>_xlfn.XLOOKUP(P6448,匹配表1065!U:U,匹配表1065!T:T)</f>
        <v>HO00307823</v>
      </c>
      <c r="P6448" s="94" t="s">
        <v>169</v>
      </c>
      <c r="Q6448" s="95" t="s">
        <v>170</v>
      </c>
      <c r="R6448" s="89" t="str">
        <f>_xlfn.XLOOKUP(Q6448,匹配表1065!L:L,匹配表1065!O:O)</f>
        <v>A</v>
      </c>
      <c r="S6448" s="93" t="str">
        <f>IFERROR(_xlfn.XLOOKUP(Q6448,匹配表1065!AI:AI,匹配表1065!AJ:AJ),"绿标")</f>
        <v>红标</v>
      </c>
      <c r="T6448" s="93" t="str" cm="1">
        <f t="array" ref="T6448:U6448">_xlfn.XLOOKUP(Q6448,匹配表1065!L:L,匹配表1065!M:N)</f>
        <v>头痛</v>
      </c>
      <c r="U6448" s="94" t="str">
        <v>神经内科</v>
      </c>
      <c r="V6448" s="95" t="s">
        <v>100</v>
      </c>
      <c r="W6448" s="93">
        <f>_xlfn.XLOOKUP(M6448,匹配表1065!D:D,匹配表1065!F:F)*N6448</f>
        <v>24</v>
      </c>
    </row>
    <row r="6449" customHeight="1" spans="1:23">
      <c r="A6449" s="94" t="s">
        <v>954</v>
      </c>
      <c r="B6449" s="106">
        <v>46238</v>
      </c>
      <c r="C6449" s="121" t="str">
        <f t="shared" si="204"/>
        <v>8月第2周</v>
      </c>
      <c r="D6449" s="109" t="s">
        <v>955</v>
      </c>
      <c r="E6449" s="89" t="str">
        <f t="shared" si="203"/>
        <v>8月第1周--周2</v>
      </c>
      <c r="F6449" s="115" t="s">
        <v>27</v>
      </c>
      <c r="G6449" s="95" t="s">
        <v>167</v>
      </c>
      <c r="H6449" s="92" t="str">
        <f>_xlfn.XLOOKUP(O6449,匹配表1065!T:T,匹配表1065!W:W)</f>
        <v>苏州市</v>
      </c>
      <c r="I6449" s="116" t="str">
        <f>_xlfn.XLOOKUP(O6449,匹配表1065!T:T,匹配表1065!X:X)</f>
        <v>PME2011</v>
      </c>
      <c r="J6449" s="95" t="s">
        <v>168</v>
      </c>
      <c r="K6449" s="89" cm="1">
        <f ca="1" t="array" ref="K6449:L6449">_xlfn.XLOOKUP(J6449,匹配表1065!Y:Y,匹配表1065!AA:AB)</f>
        <v>19</v>
      </c>
      <c r="L6449" s="116" t="str">
        <v>3个月以上</v>
      </c>
      <c r="M6449" s="89" t="s">
        <v>30</v>
      </c>
      <c r="N6449" s="109">
        <v>2</v>
      </c>
      <c r="O6449" s="118" t="str">
        <f>_xlfn.XLOOKUP(P6449,匹配表1065!U:U,匹配表1065!T:T)</f>
        <v>HO00307823</v>
      </c>
      <c r="P6449" s="94" t="s">
        <v>169</v>
      </c>
      <c r="Q6449" s="95" t="s">
        <v>172</v>
      </c>
      <c r="R6449" s="89" t="str">
        <f>_xlfn.XLOOKUP(Q6449,匹配表1065!L:L,匹配表1065!O:O)</f>
        <v>C</v>
      </c>
      <c r="S6449" s="93" t="str">
        <f>IFERROR(_xlfn.XLOOKUP(Q6449,匹配表1065!AI:AI,匹配表1065!AJ:AJ),"绿标")</f>
        <v>绿标</v>
      </c>
      <c r="T6449" s="93" t="str" cm="1">
        <f t="array" ref="T6449:U6449">_xlfn.XLOOKUP(Q6449,匹配表1065!L:L,匹配表1065!M:N)</f>
        <v>眩晕</v>
      </c>
      <c r="U6449" s="94" t="str">
        <v>神经内科</v>
      </c>
      <c r="V6449" s="95" t="s">
        <v>100</v>
      </c>
      <c r="W6449" s="93">
        <f>_xlfn.XLOOKUP(M6449,匹配表1065!D:D,匹配表1065!F:F)*N6449</f>
        <v>24</v>
      </c>
    </row>
    <row r="6450" customHeight="1" spans="1:23">
      <c r="A6450" s="94" t="s">
        <v>954</v>
      </c>
      <c r="B6450" s="106">
        <v>46238</v>
      </c>
      <c r="C6450" s="121" t="str">
        <f t="shared" si="204"/>
        <v>8月第2周</v>
      </c>
      <c r="D6450" s="109" t="s">
        <v>955</v>
      </c>
      <c r="E6450" s="89" t="str">
        <f t="shared" si="203"/>
        <v>8月第1周--周2</v>
      </c>
      <c r="F6450" s="115" t="s">
        <v>27</v>
      </c>
      <c r="G6450" s="95" t="s">
        <v>167</v>
      </c>
      <c r="H6450" s="92" t="str">
        <f>_xlfn.XLOOKUP(O6450,匹配表1065!T:T,匹配表1065!W:W)</f>
        <v>苏州市</v>
      </c>
      <c r="I6450" s="116" t="str">
        <f>_xlfn.XLOOKUP(O6450,匹配表1065!T:T,匹配表1065!X:X)</f>
        <v>PME2016</v>
      </c>
      <c r="J6450" s="95" t="s">
        <v>173</v>
      </c>
      <c r="K6450" s="89" cm="1">
        <f ca="1" t="array" ref="K6450:L6450">_xlfn.XLOOKUP(J6450,匹配表1065!Y:Y,匹配表1065!AA:AB)</f>
        <v>1</v>
      </c>
      <c r="L6450" s="116" t="str">
        <v>3个月以内</v>
      </c>
      <c r="M6450" s="89" t="s">
        <v>30</v>
      </c>
      <c r="N6450" s="109">
        <v>2</v>
      </c>
      <c r="O6450" s="118" t="str">
        <f>_xlfn.XLOOKUP(P6450,匹配表1065!U:U,匹配表1065!T:T)</f>
        <v>HO00001043</v>
      </c>
      <c r="P6450" s="94" t="s">
        <v>221</v>
      </c>
      <c r="Q6450" s="95" t="s">
        <v>291</v>
      </c>
      <c r="R6450" s="89" t="str">
        <f>_xlfn.XLOOKUP(Q6450,匹配表1065!L:L,匹配表1065!O:O)</f>
        <v>A</v>
      </c>
      <c r="S6450" s="93" t="str">
        <f>IFERROR(_xlfn.XLOOKUP(Q6450,匹配表1065!AI:AI,匹配表1065!AJ:AJ),"绿标")</f>
        <v>红标</v>
      </c>
      <c r="T6450" s="93" t="str" cm="1">
        <f t="array" ref="T6450:U6450">_xlfn.XLOOKUP(Q6450,匹配表1065!L:L,匹配表1065!M:N)</f>
        <v>头痛</v>
      </c>
      <c r="U6450" s="94" t="str">
        <v>神经内科</v>
      </c>
      <c r="V6450" s="95" t="s">
        <v>100</v>
      </c>
      <c r="W6450" s="93">
        <f>_xlfn.XLOOKUP(M6450,匹配表1065!D:D,匹配表1065!F:F)*N6450</f>
        <v>24</v>
      </c>
    </row>
    <row r="6451" customHeight="1" spans="1:23">
      <c r="A6451" s="94" t="s">
        <v>954</v>
      </c>
      <c r="B6451" s="106">
        <v>46238</v>
      </c>
      <c r="C6451" s="121" t="str">
        <f t="shared" si="204"/>
        <v>8月第2周</v>
      </c>
      <c r="D6451" s="109" t="s">
        <v>955</v>
      </c>
      <c r="E6451" s="89" t="str">
        <f t="shared" si="203"/>
        <v>8月第1周--周2</v>
      </c>
      <c r="F6451" s="115" t="s">
        <v>27</v>
      </c>
      <c r="G6451" s="95" t="s">
        <v>167</v>
      </c>
      <c r="H6451" s="92" t="str">
        <f>_xlfn.XLOOKUP(O6451,匹配表1065!T:T,匹配表1065!W:W)</f>
        <v>苏州市</v>
      </c>
      <c r="I6451" s="116" t="str">
        <f>_xlfn.XLOOKUP(O6451,匹配表1065!T:T,匹配表1065!X:X)</f>
        <v>PME2016</v>
      </c>
      <c r="J6451" s="95" t="s">
        <v>173</v>
      </c>
      <c r="K6451" s="89" cm="1">
        <f ca="1" t="array" ref="K6451:L6451">_xlfn.XLOOKUP(J6451,匹配表1065!Y:Y,匹配表1065!AA:AB)</f>
        <v>1</v>
      </c>
      <c r="L6451" s="116" t="str">
        <v>3个月以内</v>
      </c>
      <c r="M6451" s="89" t="s">
        <v>30</v>
      </c>
      <c r="N6451" s="109">
        <v>1</v>
      </c>
      <c r="O6451" s="118" t="str">
        <f>_xlfn.XLOOKUP(P6451,匹配表1065!U:U,匹配表1065!T:T)</f>
        <v>HO00001048</v>
      </c>
      <c r="P6451" s="94" t="s">
        <v>176</v>
      </c>
      <c r="Q6451" s="95" t="s">
        <v>290</v>
      </c>
      <c r="R6451" s="89" t="str">
        <f>_xlfn.XLOOKUP(Q6451,匹配表1065!L:L,匹配表1065!O:O)</f>
        <v>A</v>
      </c>
      <c r="S6451" s="93" t="str">
        <f>IFERROR(_xlfn.XLOOKUP(Q6451,匹配表1065!AI:AI,匹配表1065!AJ:AJ),"绿标")</f>
        <v>红标</v>
      </c>
      <c r="T6451" s="93" t="str" cm="1">
        <f t="array" ref="T6451:U6451">_xlfn.XLOOKUP(Q6451,匹配表1065!L:L,匹配表1065!M:N)</f>
        <v>头痛</v>
      </c>
      <c r="U6451" s="94" t="str">
        <v>神经内科</v>
      </c>
      <c r="V6451" s="95" t="s">
        <v>100</v>
      </c>
      <c r="W6451" s="93">
        <f>_xlfn.XLOOKUP(M6451,匹配表1065!D:D,匹配表1065!F:F)*N6451</f>
        <v>12</v>
      </c>
    </row>
    <row r="6452" customHeight="1" spans="1:23">
      <c r="A6452" s="94" t="s">
        <v>954</v>
      </c>
      <c r="B6452" s="106">
        <v>46238</v>
      </c>
      <c r="C6452" s="121" t="str">
        <f t="shared" si="204"/>
        <v>8月第2周</v>
      </c>
      <c r="D6452" s="109" t="s">
        <v>955</v>
      </c>
      <c r="E6452" s="89" t="str">
        <f t="shared" si="203"/>
        <v>8月第1周--周2</v>
      </c>
      <c r="F6452" s="115" t="s">
        <v>27</v>
      </c>
      <c r="G6452" s="95" t="s">
        <v>167</v>
      </c>
      <c r="H6452" s="92" t="str">
        <f>_xlfn.XLOOKUP(O6452,匹配表1065!T:T,匹配表1065!W:W)</f>
        <v>苏州市</v>
      </c>
      <c r="I6452" s="116" t="str">
        <f>_xlfn.XLOOKUP(O6452,匹配表1065!T:T,匹配表1065!X:X)</f>
        <v>PME2016</v>
      </c>
      <c r="J6452" s="95" t="s">
        <v>173</v>
      </c>
      <c r="K6452" s="89" cm="1">
        <f ca="1" t="array" ref="K6452:L6452">_xlfn.XLOOKUP(J6452,匹配表1065!Y:Y,匹配表1065!AA:AB)</f>
        <v>1</v>
      </c>
      <c r="L6452" s="116" t="str">
        <v>3个月以内</v>
      </c>
      <c r="M6452" s="89" t="s">
        <v>30</v>
      </c>
      <c r="N6452" s="109">
        <v>1</v>
      </c>
      <c r="O6452" s="118" t="str">
        <f>_xlfn.XLOOKUP(P6452,匹配表1065!U:U,匹配表1065!T:T)</f>
        <v>HO00001048</v>
      </c>
      <c r="P6452" s="94" t="s">
        <v>176</v>
      </c>
      <c r="Q6452" s="95" t="s">
        <v>426</v>
      </c>
      <c r="R6452" s="89" t="str">
        <f>_xlfn.XLOOKUP(Q6452,匹配表1065!L:L,匹配表1065!O:O)</f>
        <v>C</v>
      </c>
      <c r="S6452" s="93" t="str">
        <f>IFERROR(_xlfn.XLOOKUP(Q6452,匹配表1065!AI:AI,匹配表1065!AJ:AJ),"绿标")</f>
        <v>红标</v>
      </c>
      <c r="T6452" s="93" t="str" cm="1">
        <f t="array" ref="T6452:U6452">_xlfn.XLOOKUP(Q6452,匹配表1065!L:L,匹配表1065!M:N)</f>
        <v>眩晕</v>
      </c>
      <c r="U6452" s="94" t="str">
        <v>耳鼻喉科</v>
      </c>
      <c r="V6452" s="95" t="s">
        <v>100</v>
      </c>
      <c r="W6452" s="93">
        <f>_xlfn.XLOOKUP(M6452,匹配表1065!D:D,匹配表1065!F:F)*N6452</f>
        <v>12</v>
      </c>
    </row>
    <row r="6453" customHeight="1" spans="1:23">
      <c r="A6453" s="94" t="s">
        <v>954</v>
      </c>
      <c r="B6453" s="106">
        <v>46238</v>
      </c>
      <c r="C6453" s="121" t="str">
        <f t="shared" si="204"/>
        <v>8月第2周</v>
      </c>
      <c r="D6453" s="109" t="s">
        <v>955</v>
      </c>
      <c r="E6453" s="89" t="str">
        <f t="shared" ref="E6453:E6516" si="205">D6453&amp;"--"&amp;"周"&amp;WEEKDAY(B6453,2)</f>
        <v>8月第1周--周2</v>
      </c>
      <c r="F6453" s="115" t="s">
        <v>27</v>
      </c>
      <c r="G6453" s="95" t="s">
        <v>167</v>
      </c>
      <c r="H6453" s="92" t="str">
        <f>_xlfn.XLOOKUP(O6453,匹配表1065!T:T,匹配表1065!W:W)</f>
        <v>苏州市</v>
      </c>
      <c r="I6453" s="116" t="str">
        <f>_xlfn.XLOOKUP(O6453,匹配表1065!T:T,匹配表1065!X:X)</f>
        <v>PME2017</v>
      </c>
      <c r="J6453" s="95" t="s">
        <v>323</v>
      </c>
      <c r="K6453" s="89" cm="1">
        <f ca="1" t="array" ref="K6453:L6453">_xlfn.XLOOKUP(J6453,匹配表1065!Y:Y,匹配表1065!AA:AB)</f>
        <v>7</v>
      </c>
      <c r="L6453" s="116" t="str">
        <v>3个月以上</v>
      </c>
      <c r="M6453" s="89" t="s">
        <v>30</v>
      </c>
      <c r="N6453" s="109">
        <v>1</v>
      </c>
      <c r="O6453" s="118" t="str">
        <f>_xlfn.XLOOKUP(P6453,匹配表1065!U:U,匹配表1065!T:T)</f>
        <v>HO00001044</v>
      </c>
      <c r="P6453" s="94" t="s">
        <v>346</v>
      </c>
      <c r="Q6453" s="95" t="s">
        <v>347</v>
      </c>
      <c r="R6453" s="89" t="str">
        <f>_xlfn.XLOOKUP(Q6453,匹配表1065!L:L,匹配表1065!O:O)</f>
        <v>A</v>
      </c>
      <c r="S6453" s="93" t="str">
        <f>IFERROR(_xlfn.XLOOKUP(Q6453,匹配表1065!AI:AI,匹配表1065!AJ:AJ),"绿标")</f>
        <v>红标</v>
      </c>
      <c r="T6453" s="93" t="str" cm="1">
        <f t="array" ref="T6453:U6453">_xlfn.XLOOKUP(Q6453,匹配表1065!L:L,匹配表1065!M:N)</f>
        <v>头痛</v>
      </c>
      <c r="U6453" s="94" t="str">
        <v>神经内科</v>
      </c>
      <c r="V6453" s="95" t="s">
        <v>100</v>
      </c>
      <c r="W6453" s="93">
        <f>_xlfn.XLOOKUP(M6453,匹配表1065!D:D,匹配表1065!F:F)*N6453</f>
        <v>12</v>
      </c>
    </row>
    <row r="6454" customHeight="1" spans="1:23">
      <c r="A6454" s="94" t="s">
        <v>954</v>
      </c>
      <c r="B6454" s="106">
        <v>46238</v>
      </c>
      <c r="C6454" s="121" t="str">
        <f t="shared" si="204"/>
        <v>8月第2周</v>
      </c>
      <c r="D6454" s="109" t="s">
        <v>955</v>
      </c>
      <c r="E6454" s="89" t="str">
        <f t="shared" si="205"/>
        <v>8月第1周--周2</v>
      </c>
      <c r="F6454" s="115" t="s">
        <v>27</v>
      </c>
      <c r="G6454" s="95" t="s">
        <v>167</v>
      </c>
      <c r="H6454" s="92" t="str">
        <f>_xlfn.XLOOKUP(O6454,匹配表1065!T:T,匹配表1065!W:W)</f>
        <v>苏州市</v>
      </c>
      <c r="I6454" s="116" t="str">
        <f>_xlfn.XLOOKUP(O6454,匹配表1065!T:T,匹配表1065!X:X)</f>
        <v>PME2017</v>
      </c>
      <c r="J6454" s="95" t="s">
        <v>323</v>
      </c>
      <c r="K6454" s="89" cm="1">
        <f ca="1" t="array" ref="K6454:L6454">_xlfn.XLOOKUP(J6454,匹配表1065!Y:Y,匹配表1065!AA:AB)</f>
        <v>7</v>
      </c>
      <c r="L6454" s="116" t="str">
        <v>3个月以上</v>
      </c>
      <c r="M6454" s="89" t="s">
        <v>35</v>
      </c>
      <c r="N6454" s="109">
        <v>1</v>
      </c>
      <c r="O6454" s="118" t="str">
        <f>_xlfn.XLOOKUP(P6454,匹配表1065!U:U,匹配表1065!T:T)</f>
        <v>HO00017517</v>
      </c>
      <c r="P6454" s="94" t="s">
        <v>348</v>
      </c>
      <c r="Q6454" s="95" t="s">
        <v>705</v>
      </c>
      <c r="R6454" s="89" t="str">
        <f>_xlfn.XLOOKUP(Q6454,匹配表1065!L:L,匹配表1065!O:O)</f>
        <v>C</v>
      </c>
      <c r="S6454" s="93" t="str">
        <f>IFERROR(_xlfn.XLOOKUP(Q6454,匹配表1065!AI:AI,匹配表1065!AJ:AJ),"绿标")</f>
        <v>红标</v>
      </c>
      <c r="T6454" s="93" t="str" cm="1">
        <f t="array" ref="T6454:U6454">_xlfn.XLOOKUP(Q6454,匹配表1065!L:L,匹配表1065!M:N)</f>
        <v>眩晕</v>
      </c>
      <c r="U6454" s="94" t="str">
        <v>耳鼻喉科</v>
      </c>
      <c r="V6454" s="95" t="s">
        <v>33</v>
      </c>
      <c r="W6454" s="93">
        <f>_xlfn.XLOOKUP(M6454,匹配表1065!D:D,匹配表1065!F:F)*N6454</f>
        <v>4</v>
      </c>
    </row>
    <row r="6455" customHeight="1" spans="1:23">
      <c r="A6455" s="94" t="s">
        <v>954</v>
      </c>
      <c r="B6455" s="106">
        <v>46238</v>
      </c>
      <c r="C6455" s="121" t="str">
        <f t="shared" si="204"/>
        <v>8月第2周</v>
      </c>
      <c r="D6455" s="109" t="s">
        <v>955</v>
      </c>
      <c r="E6455" s="89" t="str">
        <f t="shared" si="205"/>
        <v>8月第1周--周2</v>
      </c>
      <c r="F6455" s="115" t="s">
        <v>27</v>
      </c>
      <c r="G6455" s="95" t="s">
        <v>167</v>
      </c>
      <c r="H6455" s="92" t="str">
        <f>_xlfn.XLOOKUP(O6455,匹配表1065!T:T,匹配表1065!W:W)</f>
        <v>苏州市</v>
      </c>
      <c r="I6455" s="116" t="str">
        <f>_xlfn.XLOOKUP(O6455,匹配表1065!T:T,匹配表1065!X:X)</f>
        <v>PME2017</v>
      </c>
      <c r="J6455" s="95" t="s">
        <v>323</v>
      </c>
      <c r="K6455" s="89" cm="1">
        <f ca="1" t="array" ref="K6455:L6455">_xlfn.XLOOKUP(J6455,匹配表1065!Y:Y,匹配表1065!AA:AB)</f>
        <v>7</v>
      </c>
      <c r="L6455" s="116" t="str">
        <v>3个月以上</v>
      </c>
      <c r="M6455" s="89" t="s">
        <v>35</v>
      </c>
      <c r="N6455" s="109">
        <v>1</v>
      </c>
      <c r="O6455" s="118" t="str">
        <f>_xlfn.XLOOKUP(P6455,匹配表1065!U:U,匹配表1065!T:T)</f>
        <v>HO00001110</v>
      </c>
      <c r="P6455" s="94" t="s">
        <v>324</v>
      </c>
      <c r="Q6455" s="95" t="s">
        <v>533</v>
      </c>
      <c r="R6455" s="89" t="str">
        <f>_xlfn.XLOOKUP(Q6455,匹配表1065!L:L,匹配表1065!O:O)</f>
        <v>A</v>
      </c>
      <c r="S6455" s="93" t="str">
        <f>IFERROR(_xlfn.XLOOKUP(Q6455,匹配表1065!AI:AI,匹配表1065!AJ:AJ),"绿标")</f>
        <v>绿标</v>
      </c>
      <c r="T6455" s="93" t="str" cm="1">
        <f t="array" ref="T6455:U6455">_xlfn.XLOOKUP(Q6455,匹配表1065!L:L,匹配表1065!M:N)</f>
        <v>头痛</v>
      </c>
      <c r="U6455" s="94" t="str">
        <v>神经内科</v>
      </c>
      <c r="V6455" s="95" t="s">
        <v>33</v>
      </c>
      <c r="W6455" s="93">
        <f>_xlfn.XLOOKUP(M6455,匹配表1065!D:D,匹配表1065!F:F)*N6455</f>
        <v>4</v>
      </c>
    </row>
    <row r="6456" customHeight="1" spans="1:23">
      <c r="A6456" s="94" t="s">
        <v>954</v>
      </c>
      <c r="B6456" s="106">
        <v>46238</v>
      </c>
      <c r="C6456" s="121" t="str">
        <f t="shared" si="204"/>
        <v>8月第2周</v>
      </c>
      <c r="D6456" s="109" t="s">
        <v>955</v>
      </c>
      <c r="E6456" s="89" t="str">
        <f t="shared" si="205"/>
        <v>8月第1周--周2</v>
      </c>
      <c r="F6456" s="115" t="s">
        <v>27</v>
      </c>
      <c r="G6456" s="95" t="s">
        <v>104</v>
      </c>
      <c r="H6456" s="92" t="str">
        <f>_xlfn.XLOOKUP(O6456,匹配表1065!T:T,匹配表1065!W:W)</f>
        <v>济南市</v>
      </c>
      <c r="I6456" s="116" t="str">
        <f>_xlfn.XLOOKUP(O6456,匹配表1065!T:T,匹配表1065!X:X)</f>
        <v>PME2044</v>
      </c>
      <c r="J6456" s="95" t="s">
        <v>105</v>
      </c>
      <c r="K6456" s="89" cm="1">
        <f ca="1" t="array" ref="K6456:L6456">_xlfn.XLOOKUP(J6456,匹配表1065!Y:Y,匹配表1065!AA:AB)</f>
        <v>8</v>
      </c>
      <c r="L6456" s="116" t="str">
        <v>3个月以上</v>
      </c>
      <c r="M6456" s="89" t="s">
        <v>30</v>
      </c>
      <c r="N6456" s="109">
        <v>1</v>
      </c>
      <c r="O6456" s="118" t="str">
        <f>_xlfn.XLOOKUP(P6456,匹配表1065!U:U,匹配表1065!T:T)</f>
        <v>HO00001401</v>
      </c>
      <c r="P6456" s="94" t="s">
        <v>106</v>
      </c>
      <c r="Q6456" s="95" t="s">
        <v>243</v>
      </c>
      <c r="R6456" s="89" t="str">
        <f>_xlfn.XLOOKUP(Q6456,匹配表1065!L:L,匹配表1065!O:O)</f>
        <v>B</v>
      </c>
      <c r="S6456" s="93" t="str">
        <f>IFERROR(_xlfn.XLOOKUP(Q6456,匹配表1065!AI:AI,匹配表1065!AJ:AJ),"绿标")</f>
        <v>绿标</v>
      </c>
      <c r="T6456" s="93" t="str" cm="1">
        <f t="array" ref="T6456:U6456">_xlfn.XLOOKUP(Q6456,匹配表1065!L:L,匹配表1065!M:N)</f>
        <v>脑血管</v>
      </c>
      <c r="U6456" s="94" t="str">
        <v>神经内科</v>
      </c>
      <c r="V6456" s="95" t="s">
        <v>42</v>
      </c>
      <c r="W6456" s="93">
        <f>_xlfn.XLOOKUP(M6456,匹配表1065!D:D,匹配表1065!F:F)*N6456</f>
        <v>12</v>
      </c>
    </row>
    <row r="6457" customHeight="1" spans="1:23">
      <c r="A6457" s="94" t="s">
        <v>954</v>
      </c>
      <c r="B6457" s="106">
        <v>46238</v>
      </c>
      <c r="C6457" s="121" t="str">
        <f t="shared" si="204"/>
        <v>8月第2周</v>
      </c>
      <c r="D6457" s="109" t="s">
        <v>955</v>
      </c>
      <c r="E6457" s="89" t="str">
        <f t="shared" si="205"/>
        <v>8月第1周--周2</v>
      </c>
      <c r="F6457" s="115" t="s">
        <v>27</v>
      </c>
      <c r="G6457" s="95" t="s">
        <v>104</v>
      </c>
      <c r="H6457" s="92" t="str">
        <f>_xlfn.XLOOKUP(O6457,匹配表1065!T:T,匹配表1065!W:W)</f>
        <v>济南市</v>
      </c>
      <c r="I6457" s="116" t="str">
        <f>_xlfn.XLOOKUP(O6457,匹配表1065!T:T,匹配表1065!X:X)</f>
        <v>PME2026</v>
      </c>
      <c r="J6457" s="95" t="s">
        <v>116</v>
      </c>
      <c r="K6457" s="89" cm="1">
        <f ca="1" t="array" ref="K6457:L6457">_xlfn.XLOOKUP(J6457,匹配表1065!Y:Y,匹配表1065!AA:AB)</f>
        <v>13</v>
      </c>
      <c r="L6457" s="116" t="str">
        <v>3个月以上</v>
      </c>
      <c r="M6457" s="89" t="s">
        <v>30</v>
      </c>
      <c r="N6457" s="109">
        <v>1</v>
      </c>
      <c r="O6457" s="118" t="str">
        <f>_xlfn.XLOOKUP(P6457,匹配表1065!U:U,匹配表1065!T:T)</f>
        <v>HO00001409</v>
      </c>
      <c r="P6457" s="94" t="s">
        <v>117</v>
      </c>
      <c r="Q6457" s="95" t="s">
        <v>118</v>
      </c>
      <c r="R6457" s="89" t="str">
        <f>_xlfn.XLOOKUP(Q6457,匹配表1065!L:L,匹配表1065!O:O)</f>
        <v>A</v>
      </c>
      <c r="S6457" s="93" t="str">
        <f>IFERROR(_xlfn.XLOOKUP(Q6457,匹配表1065!AI:AI,匹配表1065!AJ:AJ),"绿标")</f>
        <v>绿标</v>
      </c>
      <c r="T6457" s="93" t="str" cm="1">
        <f t="array" ref="T6457:U6457">_xlfn.XLOOKUP(Q6457,匹配表1065!L:L,匹配表1065!M:N)</f>
        <v>头痛</v>
      </c>
      <c r="U6457" s="94" t="str">
        <v>神经内科</v>
      </c>
      <c r="V6457" s="95" t="s">
        <v>67</v>
      </c>
      <c r="W6457" s="93">
        <f>_xlfn.XLOOKUP(M6457,匹配表1065!D:D,匹配表1065!F:F)*N6457</f>
        <v>12</v>
      </c>
    </row>
    <row r="6458" customHeight="1" spans="1:23">
      <c r="A6458" s="94" t="s">
        <v>954</v>
      </c>
      <c r="B6458" s="106">
        <v>46238</v>
      </c>
      <c r="C6458" s="121" t="str">
        <f t="shared" si="204"/>
        <v>8月第2周</v>
      </c>
      <c r="D6458" s="109" t="s">
        <v>955</v>
      </c>
      <c r="E6458" s="89" t="str">
        <f t="shared" si="205"/>
        <v>8月第1周--周2</v>
      </c>
      <c r="F6458" s="115" t="s">
        <v>27</v>
      </c>
      <c r="G6458" s="95" t="s">
        <v>104</v>
      </c>
      <c r="H6458" s="92" t="str">
        <f>_xlfn.XLOOKUP(O6458,匹配表1065!T:T,匹配表1065!W:W)</f>
        <v>济南市</v>
      </c>
      <c r="I6458" s="116" t="str">
        <f>_xlfn.XLOOKUP(O6458,匹配表1065!T:T,匹配表1065!X:X)</f>
        <v>PME2025</v>
      </c>
      <c r="J6458" s="95" t="s">
        <v>128</v>
      </c>
      <c r="K6458" s="89" cm="1">
        <f ca="1" t="array" ref="K6458:L6458">_xlfn.XLOOKUP(J6458,匹配表1065!Y:Y,匹配表1065!AA:AB)</f>
        <v>13</v>
      </c>
      <c r="L6458" s="116" t="str">
        <v>3个月以上</v>
      </c>
      <c r="M6458" s="89" t="s">
        <v>30</v>
      </c>
      <c r="N6458" s="109">
        <v>1</v>
      </c>
      <c r="O6458" s="118" t="str">
        <f>_xlfn.XLOOKUP(P6458,匹配表1065!U:U,匹配表1065!T:T)</f>
        <v>HO00001400</v>
      </c>
      <c r="P6458" s="94" t="s">
        <v>112</v>
      </c>
      <c r="Q6458" s="95" t="s">
        <v>241</v>
      </c>
      <c r="R6458" s="89" t="str">
        <f>_xlfn.XLOOKUP(Q6458,匹配表1065!L:L,匹配表1065!O:O)</f>
        <v>A</v>
      </c>
      <c r="S6458" s="93" t="str">
        <f>IFERROR(_xlfn.XLOOKUP(Q6458,匹配表1065!AI:AI,匹配表1065!AJ:AJ),"绿标")</f>
        <v>红标</v>
      </c>
      <c r="T6458" s="93" t="str" cm="1">
        <f t="array" ref="T6458:U6458">_xlfn.XLOOKUP(Q6458,匹配表1065!L:L,匹配表1065!M:N)</f>
        <v>头痛</v>
      </c>
      <c r="U6458" s="94" t="str">
        <v>神经内科</v>
      </c>
      <c r="V6458" s="95" t="s">
        <v>42</v>
      </c>
      <c r="W6458" s="93">
        <f>_xlfn.XLOOKUP(M6458,匹配表1065!D:D,匹配表1065!F:F)*N6458</f>
        <v>12</v>
      </c>
    </row>
    <row r="6459" customHeight="1" spans="1:23">
      <c r="A6459" s="94" t="s">
        <v>954</v>
      </c>
      <c r="B6459" s="106">
        <v>46238</v>
      </c>
      <c r="C6459" s="121" t="str">
        <f t="shared" si="204"/>
        <v>8月第2周</v>
      </c>
      <c r="D6459" s="109" t="s">
        <v>955</v>
      </c>
      <c r="E6459" s="89" t="str">
        <f t="shared" si="205"/>
        <v>8月第1周--周2</v>
      </c>
      <c r="F6459" s="115" t="s">
        <v>27</v>
      </c>
      <c r="G6459" s="95" t="s">
        <v>104</v>
      </c>
      <c r="H6459" s="92" t="str">
        <f>_xlfn.XLOOKUP(O6459,匹配表1065!T:T,匹配表1065!W:W)</f>
        <v>济南市</v>
      </c>
      <c r="I6459" s="116" t="str">
        <f>_xlfn.XLOOKUP(O6459,匹配表1065!T:T,匹配表1065!X:X)</f>
        <v>PME2025</v>
      </c>
      <c r="J6459" s="95" t="s">
        <v>128</v>
      </c>
      <c r="K6459" s="89" cm="1">
        <f ca="1" t="array" ref="K6459:L6459">_xlfn.XLOOKUP(J6459,匹配表1065!Y:Y,匹配表1065!AA:AB)</f>
        <v>13</v>
      </c>
      <c r="L6459" s="116" t="str">
        <v>3个月以上</v>
      </c>
      <c r="M6459" s="89" t="s">
        <v>30</v>
      </c>
      <c r="N6459" s="109">
        <v>1</v>
      </c>
      <c r="O6459" s="118" t="str">
        <f>_xlfn.XLOOKUP(P6459,匹配表1065!U:U,匹配表1065!T:T)</f>
        <v>HO00001400</v>
      </c>
      <c r="P6459" s="94" t="s">
        <v>112</v>
      </c>
      <c r="Q6459" s="95" t="s">
        <v>357</v>
      </c>
      <c r="R6459" s="89" t="str">
        <f>_xlfn.XLOOKUP(Q6459,匹配表1065!L:L,匹配表1065!O:O)</f>
        <v>B</v>
      </c>
      <c r="S6459" s="93" t="str">
        <f>IFERROR(_xlfn.XLOOKUP(Q6459,匹配表1065!AI:AI,匹配表1065!AJ:AJ),"绿标")</f>
        <v>红标</v>
      </c>
      <c r="T6459" s="93" t="str" cm="1">
        <f t="array" ref="T6459:U6459">_xlfn.XLOOKUP(Q6459,匹配表1065!L:L,匹配表1065!M:N)</f>
        <v>癫痫</v>
      </c>
      <c r="U6459" s="94" t="str">
        <v>神经内科</v>
      </c>
      <c r="V6459" s="95" t="s">
        <v>33</v>
      </c>
      <c r="W6459" s="93">
        <f>_xlfn.XLOOKUP(M6459,匹配表1065!D:D,匹配表1065!F:F)*N6459</f>
        <v>12</v>
      </c>
    </row>
    <row r="6460" customHeight="1" spans="1:23">
      <c r="A6460" s="94" t="s">
        <v>954</v>
      </c>
      <c r="B6460" s="106">
        <v>46238</v>
      </c>
      <c r="C6460" s="121" t="str">
        <f t="shared" si="204"/>
        <v>8月第2周</v>
      </c>
      <c r="D6460" s="109" t="s">
        <v>955</v>
      </c>
      <c r="E6460" s="89" t="str">
        <f t="shared" si="205"/>
        <v>8月第1周--周2</v>
      </c>
      <c r="F6460" s="115" t="s">
        <v>27</v>
      </c>
      <c r="G6460" s="95" t="s">
        <v>104</v>
      </c>
      <c r="H6460" s="92" t="str">
        <f>_xlfn.XLOOKUP(O6460,匹配表1065!T:T,匹配表1065!W:W)</f>
        <v>济南市</v>
      </c>
      <c r="I6460" s="116" t="str">
        <f>_xlfn.XLOOKUP(O6460,匹配表1065!T:T,匹配表1065!X:X)</f>
        <v>PME2029</v>
      </c>
      <c r="J6460" s="95" t="s">
        <v>128</v>
      </c>
      <c r="K6460" s="89" cm="1">
        <f ca="1" t="array" ref="K6460:L6460">_xlfn.XLOOKUP(J6460,匹配表1065!Y:Y,匹配表1065!AA:AB)</f>
        <v>13</v>
      </c>
      <c r="L6460" s="116" t="str">
        <v>3个月以上</v>
      </c>
      <c r="M6460" s="89" t="s">
        <v>55</v>
      </c>
      <c r="N6460" s="109">
        <v>1</v>
      </c>
      <c r="O6460" s="118" t="str">
        <f>_xlfn.XLOOKUP(P6460,匹配表1065!U:U,匹配表1065!T:T)</f>
        <v>HO00024281</v>
      </c>
      <c r="P6460" s="94" t="s">
        <v>129</v>
      </c>
      <c r="Q6460" s="95" t="s">
        <v>131</v>
      </c>
      <c r="R6460" s="89" t="str">
        <f>_xlfn.XLOOKUP(Q6460,匹配表1065!L:L,匹配表1065!O:O)</f>
        <v>B</v>
      </c>
      <c r="S6460" s="93" t="str">
        <f>IFERROR(_xlfn.XLOOKUP(Q6460,匹配表1065!AI:AI,匹配表1065!AJ:AJ),"绿标")</f>
        <v>红标</v>
      </c>
      <c r="T6460" s="93" t="str" cm="1">
        <f t="array" ref="T6460:U6460">_xlfn.XLOOKUP(Q6460,匹配表1065!L:L,匹配表1065!M:N)</f>
        <v>脑血管</v>
      </c>
      <c r="U6460" s="94" t="str">
        <v>神经内科</v>
      </c>
      <c r="V6460" s="95" t="s">
        <v>33</v>
      </c>
      <c r="W6460" s="93">
        <f>_xlfn.XLOOKUP(M6460,匹配表1065!D:D,匹配表1065!F:F)*N6460</f>
        <v>8</v>
      </c>
    </row>
    <row r="6461" customHeight="1" spans="1:23">
      <c r="A6461" s="94" t="s">
        <v>954</v>
      </c>
      <c r="B6461" s="106">
        <v>46238</v>
      </c>
      <c r="C6461" s="121" t="str">
        <f t="shared" si="204"/>
        <v>8月第2周</v>
      </c>
      <c r="D6461" s="109" t="s">
        <v>955</v>
      </c>
      <c r="E6461" s="89" t="str">
        <f t="shared" si="205"/>
        <v>8月第1周--周2</v>
      </c>
      <c r="F6461" s="115" t="s">
        <v>27</v>
      </c>
      <c r="G6461" s="95" t="s">
        <v>104</v>
      </c>
      <c r="H6461" s="92" t="str">
        <f>_xlfn.XLOOKUP(O6461,匹配表1065!T:T,匹配表1065!W:W)</f>
        <v>济南市</v>
      </c>
      <c r="I6461" s="116" t="str">
        <f>_xlfn.XLOOKUP(O6461,匹配表1065!T:T,匹配表1065!X:X)</f>
        <v>PME2024</v>
      </c>
      <c r="J6461" s="109" t="s">
        <v>927</v>
      </c>
      <c r="K6461" s="89" t="e" cm="1">
        <f ca="1" t="array" ref="K6461">_xlfn.XLOOKUP(J6461,匹配表1065!Y:Y,匹配表1065!AA:AB)</f>
        <v>#N/A</v>
      </c>
      <c r="L6461" s="116"/>
      <c r="M6461" s="89" t="s">
        <v>30</v>
      </c>
      <c r="N6461" s="109">
        <v>1</v>
      </c>
      <c r="O6461" s="118" t="str">
        <f>_xlfn.XLOOKUP(P6461,匹配表1065!U:U,匹配表1065!T:T)</f>
        <v>HO00001404</v>
      </c>
      <c r="P6461" s="94" t="s">
        <v>126</v>
      </c>
      <c r="Q6461" s="95" t="s">
        <v>233</v>
      </c>
      <c r="R6461" s="89" t="str">
        <f>_xlfn.XLOOKUP(Q6461,匹配表1065!L:L,匹配表1065!O:O)</f>
        <v>B</v>
      </c>
      <c r="S6461" s="93" t="str">
        <f>IFERROR(_xlfn.XLOOKUP(Q6461,匹配表1065!AI:AI,匹配表1065!AJ:AJ),"绿标")</f>
        <v>红标</v>
      </c>
      <c r="T6461" s="93" t="str" cm="1">
        <f t="array" ref="T6461:U6461">_xlfn.XLOOKUP(Q6461,匹配表1065!L:L,匹配表1065!M:N)</f>
        <v>脑血管</v>
      </c>
      <c r="U6461" s="94" t="str">
        <v>神经内科</v>
      </c>
      <c r="V6461" s="95" t="s">
        <v>67</v>
      </c>
      <c r="W6461" s="93">
        <f>_xlfn.XLOOKUP(M6461,匹配表1065!D:D,匹配表1065!F:F)*N6461</f>
        <v>12</v>
      </c>
    </row>
    <row r="6462" customHeight="1" spans="1:23">
      <c r="A6462" s="94" t="s">
        <v>954</v>
      </c>
      <c r="B6462" s="106">
        <v>46238</v>
      </c>
      <c r="C6462" s="121" t="str">
        <f t="shared" si="204"/>
        <v>8月第2周</v>
      </c>
      <c r="D6462" s="109" t="s">
        <v>955</v>
      </c>
      <c r="E6462" s="89" t="str">
        <f t="shared" si="205"/>
        <v>8月第1周--周2</v>
      </c>
      <c r="F6462" s="115" t="s">
        <v>27</v>
      </c>
      <c r="G6462" s="95" t="s">
        <v>104</v>
      </c>
      <c r="H6462" s="92" t="str">
        <f>_xlfn.XLOOKUP(O6462,匹配表1065!T:T,匹配表1065!W:W)</f>
        <v>聊城市</v>
      </c>
      <c r="I6462" s="116" t="str">
        <f>_xlfn.XLOOKUP(O6462,匹配表1065!T:T,匹配表1065!X:X)</f>
        <v>PME2046</v>
      </c>
      <c r="J6462" s="95" t="s">
        <v>108</v>
      </c>
      <c r="K6462" s="89" cm="1">
        <f ca="1" t="array" ref="K6462:L6462">_xlfn.XLOOKUP(J6462,匹配表1065!Y:Y,匹配表1065!AA:AB)</f>
        <v>8</v>
      </c>
      <c r="L6462" s="116" t="str">
        <v>3个月以上</v>
      </c>
      <c r="M6462" s="89" t="s">
        <v>30</v>
      </c>
      <c r="N6462" s="109">
        <v>1</v>
      </c>
      <c r="O6462" s="118" t="str">
        <f>_xlfn.XLOOKUP(P6462,匹配表1065!U:U,匹配表1065!T:T)</f>
        <v>HO00001415</v>
      </c>
      <c r="P6462" s="94" t="s">
        <v>109</v>
      </c>
      <c r="Q6462" s="95" t="s">
        <v>734</v>
      </c>
      <c r="R6462" s="89" t="str">
        <f>_xlfn.XLOOKUP(Q6462,匹配表1065!L:L,匹配表1065!O:O)</f>
        <v>B</v>
      </c>
      <c r="S6462" s="93" t="str">
        <f>IFERROR(_xlfn.XLOOKUP(Q6462,匹配表1065!AI:AI,匹配表1065!AJ:AJ),"绿标")</f>
        <v>黑标</v>
      </c>
      <c r="T6462" s="93" t="str" cm="1">
        <f t="array" ref="T6462:U6462">_xlfn.XLOOKUP(Q6462,匹配表1065!L:L,匹配表1065!M:N)</f>
        <v>脑血管</v>
      </c>
      <c r="U6462" s="94" t="str">
        <v>神经内科</v>
      </c>
      <c r="V6462" s="95" t="s">
        <v>42</v>
      </c>
      <c r="W6462" s="93">
        <f>_xlfn.XLOOKUP(M6462,匹配表1065!D:D,匹配表1065!F:F)*N6462</f>
        <v>12</v>
      </c>
    </row>
    <row r="6463" customHeight="1" spans="1:23">
      <c r="A6463" s="94" t="s">
        <v>954</v>
      </c>
      <c r="B6463" s="106">
        <v>46238</v>
      </c>
      <c r="C6463" s="121" t="str">
        <f t="shared" si="204"/>
        <v>8月第2周</v>
      </c>
      <c r="D6463" s="109" t="s">
        <v>955</v>
      </c>
      <c r="E6463" s="89" t="str">
        <f t="shared" si="205"/>
        <v>8月第1周--周2</v>
      </c>
      <c r="F6463" s="115" t="s">
        <v>27</v>
      </c>
      <c r="G6463" s="95" t="s">
        <v>104</v>
      </c>
      <c r="H6463" s="92" t="str">
        <f>_xlfn.XLOOKUP(O6463,匹配表1065!T:T,匹配表1065!W:W)</f>
        <v>济南市</v>
      </c>
      <c r="I6463" s="116" t="str">
        <f>_xlfn.XLOOKUP(O6463,匹配表1065!T:T,匹配表1065!X:X)</f>
        <v>PME2025</v>
      </c>
      <c r="J6463" s="95" t="s">
        <v>111</v>
      </c>
      <c r="K6463" s="89" cm="1">
        <f ca="1" t="array" ref="K6463:L6463">_xlfn.XLOOKUP(J6463,匹配表1065!Y:Y,匹配表1065!AA:AB)</f>
        <v>30</v>
      </c>
      <c r="L6463" s="116" t="str">
        <v>3个月以上</v>
      </c>
      <c r="M6463" s="89" t="s">
        <v>30</v>
      </c>
      <c r="N6463" s="109">
        <v>1</v>
      </c>
      <c r="O6463" s="118" t="str">
        <f>_xlfn.XLOOKUP(P6463,匹配表1065!U:U,匹配表1065!T:T)</f>
        <v>HO00001400</v>
      </c>
      <c r="P6463" s="94" t="s">
        <v>112</v>
      </c>
      <c r="Q6463" s="95" t="s">
        <v>113</v>
      </c>
      <c r="R6463" s="89" t="str">
        <f>_xlfn.XLOOKUP(Q6463,匹配表1065!L:L,匹配表1065!O:O)</f>
        <v>B</v>
      </c>
      <c r="S6463" s="93" t="str">
        <f>IFERROR(_xlfn.XLOOKUP(Q6463,匹配表1065!AI:AI,匹配表1065!AJ:AJ),"绿标")</f>
        <v>红标</v>
      </c>
      <c r="T6463" s="93" t="str" cm="1">
        <f t="array" ref="T6463:U6463">_xlfn.XLOOKUP(Q6463,匹配表1065!L:L,匹配表1065!M:N)</f>
        <v>抑郁焦虑</v>
      </c>
      <c r="U6463" s="94" t="str">
        <v>神经内科</v>
      </c>
      <c r="V6463" s="95" t="s">
        <v>42</v>
      </c>
      <c r="W6463" s="93">
        <f>_xlfn.XLOOKUP(M6463,匹配表1065!D:D,匹配表1065!F:F)*N6463</f>
        <v>12</v>
      </c>
    </row>
    <row r="6464" customHeight="1" spans="1:23">
      <c r="A6464" s="94" t="s">
        <v>954</v>
      </c>
      <c r="B6464" s="106">
        <v>46238</v>
      </c>
      <c r="C6464" s="121" t="str">
        <f t="shared" si="204"/>
        <v>8月第2周</v>
      </c>
      <c r="D6464" s="109" t="s">
        <v>955</v>
      </c>
      <c r="E6464" s="89" t="str">
        <f t="shared" si="205"/>
        <v>8月第1周--周2</v>
      </c>
      <c r="F6464" s="115" t="s">
        <v>27</v>
      </c>
      <c r="G6464" s="95" t="s">
        <v>104</v>
      </c>
      <c r="H6464" s="92" t="str">
        <f>_xlfn.XLOOKUP(O6464,匹配表1065!T:T,匹配表1065!W:W)</f>
        <v>济南市</v>
      </c>
      <c r="I6464" s="116" t="str">
        <f>_xlfn.XLOOKUP(O6464,匹配表1065!T:T,匹配表1065!X:X)</f>
        <v>PME2025</v>
      </c>
      <c r="J6464" s="95" t="s">
        <v>111</v>
      </c>
      <c r="K6464" s="89" cm="1">
        <f ca="1" t="array" ref="K6464:L6464">_xlfn.XLOOKUP(J6464,匹配表1065!Y:Y,匹配表1065!AA:AB)</f>
        <v>30</v>
      </c>
      <c r="L6464" s="116" t="str">
        <v>3个月以上</v>
      </c>
      <c r="M6464" s="89" t="s">
        <v>30</v>
      </c>
      <c r="N6464" s="109">
        <v>1</v>
      </c>
      <c r="O6464" s="118" t="str">
        <f>_xlfn.XLOOKUP(P6464,匹配表1065!U:U,匹配表1065!T:T)</f>
        <v>HO00001400</v>
      </c>
      <c r="P6464" s="94" t="s">
        <v>112</v>
      </c>
      <c r="Q6464" s="95" t="s">
        <v>331</v>
      </c>
      <c r="R6464" s="89" t="str">
        <f>_xlfn.XLOOKUP(Q6464,匹配表1065!L:L,匹配表1065!O:O)</f>
        <v>C</v>
      </c>
      <c r="S6464" s="93" t="str">
        <f>IFERROR(_xlfn.XLOOKUP(Q6464,匹配表1065!AI:AI,匹配表1065!AJ:AJ),"绿标")</f>
        <v>红标</v>
      </c>
      <c r="T6464" s="93" t="str" cm="1">
        <f t="array" ref="T6464:U6464">_xlfn.XLOOKUP(Q6464,匹配表1065!L:L,匹配表1065!M:N)</f>
        <v>眩晕</v>
      </c>
      <c r="U6464" s="94" t="str">
        <v>神经内科</v>
      </c>
      <c r="V6464" s="95" t="s">
        <v>42</v>
      </c>
      <c r="W6464" s="93">
        <f>_xlfn.XLOOKUP(M6464,匹配表1065!D:D,匹配表1065!F:F)*N6464</f>
        <v>12</v>
      </c>
    </row>
    <row r="6465" customHeight="1" spans="1:23">
      <c r="A6465" s="94" t="s">
        <v>954</v>
      </c>
      <c r="B6465" s="106">
        <v>46238</v>
      </c>
      <c r="C6465" s="121" t="str">
        <f t="shared" si="204"/>
        <v>8月第2周</v>
      </c>
      <c r="D6465" s="109" t="s">
        <v>955</v>
      </c>
      <c r="E6465" s="89" t="str">
        <f t="shared" si="205"/>
        <v>8月第1周--周2</v>
      </c>
      <c r="F6465" s="115" t="s">
        <v>27</v>
      </c>
      <c r="G6465" s="95" t="s">
        <v>104</v>
      </c>
      <c r="H6465" s="92" t="str">
        <f>_xlfn.XLOOKUP(O6465,匹配表1065!T:T,匹配表1065!W:W)</f>
        <v>济南市</v>
      </c>
      <c r="I6465" s="116" t="str">
        <f>_xlfn.XLOOKUP(O6465,匹配表1065!T:T,匹配表1065!X:X)</f>
        <v>PME2025</v>
      </c>
      <c r="J6465" s="95" t="s">
        <v>111</v>
      </c>
      <c r="K6465" s="89" cm="1">
        <f ca="1" t="array" ref="K6465:L6465">_xlfn.XLOOKUP(J6465,匹配表1065!Y:Y,匹配表1065!AA:AB)</f>
        <v>30</v>
      </c>
      <c r="L6465" s="116" t="str">
        <v>3个月以上</v>
      </c>
      <c r="M6465" s="89" t="s">
        <v>55</v>
      </c>
      <c r="N6465" s="109">
        <v>1</v>
      </c>
      <c r="O6465" s="118" t="str">
        <f>_xlfn.XLOOKUP(P6465,匹配表1065!U:U,匹配表1065!T:T)</f>
        <v>HO00001400</v>
      </c>
      <c r="P6465" s="94" t="s">
        <v>112</v>
      </c>
      <c r="Q6465" s="95" t="s">
        <v>492</v>
      </c>
      <c r="R6465" s="89" t="str">
        <f>_xlfn.XLOOKUP(Q6465,匹配表1065!L:L,匹配表1065!O:O)</f>
        <v>B</v>
      </c>
      <c r="S6465" s="93" t="str">
        <f>IFERROR(_xlfn.XLOOKUP(Q6465,匹配表1065!AI:AI,匹配表1065!AJ:AJ),"绿标")</f>
        <v>红标</v>
      </c>
      <c r="T6465" s="93" t="str" cm="1">
        <f t="array" ref="T6465:U6465">_xlfn.XLOOKUP(Q6465,匹配表1065!L:L,匹配表1065!M:N)</f>
        <v>脑血管</v>
      </c>
      <c r="U6465" s="94" t="str">
        <v>神经内科</v>
      </c>
      <c r="V6465" s="95" t="s">
        <v>33</v>
      </c>
      <c r="W6465" s="93">
        <f>_xlfn.XLOOKUP(M6465,匹配表1065!D:D,匹配表1065!F:F)*N6465</f>
        <v>8</v>
      </c>
    </row>
    <row r="6466" customHeight="1" spans="1:23">
      <c r="A6466" s="94" t="s">
        <v>954</v>
      </c>
      <c r="B6466" s="106">
        <v>46238</v>
      </c>
      <c r="C6466" s="121" t="str">
        <f t="shared" si="204"/>
        <v>8月第2周</v>
      </c>
      <c r="D6466" s="109" t="s">
        <v>955</v>
      </c>
      <c r="E6466" s="89" t="str">
        <f t="shared" si="205"/>
        <v>8月第1周--周2</v>
      </c>
      <c r="F6466" s="115" t="s">
        <v>27</v>
      </c>
      <c r="G6466" s="92" t="s">
        <v>92</v>
      </c>
      <c r="H6466" s="92" t="str">
        <f>_xlfn.XLOOKUP(O6466,匹配表1065!T:T,匹配表1065!W:W)</f>
        <v>合肥市</v>
      </c>
      <c r="I6466" s="116" t="str">
        <f>_xlfn.XLOOKUP(O6466,匹配表1065!T:T,匹配表1065!X:X)</f>
        <v>PME2048</v>
      </c>
      <c r="J6466" s="95" t="s">
        <v>547</v>
      </c>
      <c r="K6466" s="89" cm="1">
        <f ca="1" t="array" ref="K6466:L6466">_xlfn.XLOOKUP(J6466,匹配表1065!Y:Y,匹配表1065!AA:AB)</f>
        <v>4</v>
      </c>
      <c r="L6466" s="116" t="str">
        <v>3个月以上</v>
      </c>
      <c r="M6466" s="89" t="s">
        <v>35</v>
      </c>
      <c r="N6466" s="109">
        <v>1</v>
      </c>
      <c r="O6466" s="118" t="str">
        <f>_xlfn.XLOOKUP(P6466,匹配表1065!U:U,匹配表1065!T:T)</f>
        <v>HO00002956</v>
      </c>
      <c r="P6466" s="94" t="s">
        <v>285</v>
      </c>
      <c r="Q6466" s="95" t="s">
        <v>900</v>
      </c>
      <c r="R6466" s="89" t="str">
        <f>_xlfn.XLOOKUP(Q6466,匹配表1065!L:L,匹配表1065!O:O)</f>
        <v>B</v>
      </c>
      <c r="S6466" s="93" t="str">
        <f>IFERROR(_xlfn.XLOOKUP(Q6466,匹配表1065!AI:AI,匹配表1065!AJ:AJ),"绿标")</f>
        <v>绿标</v>
      </c>
      <c r="T6466" s="93" t="str" cm="1">
        <f t="array" ref="T6466:U6466">_xlfn.XLOOKUP(Q6466,匹配表1065!L:L,匹配表1065!M:N)</f>
        <v>眩晕</v>
      </c>
      <c r="U6466" s="94" t="str">
        <v>神经内科</v>
      </c>
      <c r="V6466" s="95" t="s">
        <v>33</v>
      </c>
      <c r="W6466" s="93">
        <f>_xlfn.XLOOKUP(M6466,匹配表1065!D:D,匹配表1065!F:F)*N6466</f>
        <v>4</v>
      </c>
    </row>
    <row r="6467" customHeight="1" spans="1:23">
      <c r="A6467" s="94" t="s">
        <v>954</v>
      </c>
      <c r="B6467" s="106">
        <v>46238</v>
      </c>
      <c r="C6467" s="121" t="str">
        <f t="shared" si="204"/>
        <v>8月第2周</v>
      </c>
      <c r="D6467" s="109" t="s">
        <v>955</v>
      </c>
      <c r="E6467" s="89" t="str">
        <f t="shared" si="205"/>
        <v>8月第1周--周2</v>
      </c>
      <c r="F6467" s="115" t="s">
        <v>27</v>
      </c>
      <c r="G6467" s="92" t="s">
        <v>92</v>
      </c>
      <c r="H6467" s="92" t="str">
        <f>_xlfn.XLOOKUP(O6467,匹配表1065!T:T,匹配表1065!W:W)</f>
        <v>合肥市</v>
      </c>
      <c r="I6467" s="116" t="str">
        <f>_xlfn.XLOOKUP(O6467,匹配表1065!T:T,匹配表1065!X:X)</f>
        <v>PME2007</v>
      </c>
      <c r="J6467" s="95" t="s">
        <v>93</v>
      </c>
      <c r="K6467" s="89" cm="1">
        <f ca="1" t="array" ref="K6467:L6467">_xlfn.XLOOKUP(J6467,匹配表1065!Y:Y,匹配表1065!AA:AB)</f>
        <v>9</v>
      </c>
      <c r="L6467" s="116" t="str">
        <v>3个月以上</v>
      </c>
      <c r="M6467" s="89" t="s">
        <v>55</v>
      </c>
      <c r="N6467" s="109">
        <v>1</v>
      </c>
      <c r="O6467" s="118" t="str">
        <f>_xlfn.XLOOKUP(P6467,匹配表1065!U:U,匹配表1065!T:T)</f>
        <v>HO00000001</v>
      </c>
      <c r="P6467" s="94" t="s">
        <v>94</v>
      </c>
      <c r="Q6467" s="95" t="s">
        <v>207</v>
      </c>
      <c r="R6467" s="89" t="str">
        <f>_xlfn.XLOOKUP(Q6467,匹配表1065!L:L,匹配表1065!O:O)</f>
        <v>C</v>
      </c>
      <c r="S6467" s="93" t="str">
        <f>IFERROR(_xlfn.XLOOKUP(Q6467,匹配表1065!AI:AI,匹配表1065!AJ:AJ),"绿标")</f>
        <v>红标</v>
      </c>
      <c r="T6467" s="93" t="str" cm="1">
        <f t="array" ref="T6467:U6467">_xlfn.XLOOKUP(Q6467,匹配表1065!L:L,匹配表1065!M:N)</f>
        <v>眩晕</v>
      </c>
      <c r="U6467" s="94" t="str">
        <v>神经内科</v>
      </c>
      <c r="V6467" s="95" t="s">
        <v>42</v>
      </c>
      <c r="W6467" s="93">
        <f>_xlfn.XLOOKUP(M6467,匹配表1065!D:D,匹配表1065!F:F)*N6467</f>
        <v>8</v>
      </c>
    </row>
    <row r="6468" customHeight="1" spans="1:23">
      <c r="A6468" s="94" t="s">
        <v>954</v>
      </c>
      <c r="B6468" s="106">
        <v>46238</v>
      </c>
      <c r="C6468" s="121" t="str">
        <f t="shared" si="204"/>
        <v>8月第2周</v>
      </c>
      <c r="D6468" s="109" t="s">
        <v>955</v>
      </c>
      <c r="E6468" s="89" t="str">
        <f t="shared" si="205"/>
        <v>8月第1周--周2</v>
      </c>
      <c r="F6468" s="115" t="s">
        <v>27</v>
      </c>
      <c r="G6468" s="92" t="s">
        <v>92</v>
      </c>
      <c r="H6468" s="92" t="str">
        <f>_xlfn.XLOOKUP(O6468,匹配表1065!T:T,匹配表1065!W:W)</f>
        <v>合肥市</v>
      </c>
      <c r="I6468" s="116" t="str">
        <f>_xlfn.XLOOKUP(O6468,匹配表1065!T:T,匹配表1065!X:X)</f>
        <v>PME2007</v>
      </c>
      <c r="J6468" s="95" t="s">
        <v>93</v>
      </c>
      <c r="K6468" s="89" cm="1">
        <f ca="1" t="array" ref="K6468:L6468">_xlfn.XLOOKUP(J6468,匹配表1065!Y:Y,匹配表1065!AA:AB)</f>
        <v>9</v>
      </c>
      <c r="L6468" s="116" t="str">
        <v>3个月以上</v>
      </c>
      <c r="M6468" s="89" t="s">
        <v>55</v>
      </c>
      <c r="N6468" s="109">
        <v>1</v>
      </c>
      <c r="O6468" s="118" t="str">
        <f>_xlfn.XLOOKUP(P6468,匹配表1065!U:U,匹配表1065!T:T)</f>
        <v>HO00000001</v>
      </c>
      <c r="P6468" s="94" t="s">
        <v>94</v>
      </c>
      <c r="Q6468" s="95" t="s">
        <v>96</v>
      </c>
      <c r="R6468" s="89" t="str">
        <f>_xlfn.XLOOKUP(Q6468,匹配表1065!L:L,匹配表1065!O:O)</f>
        <v>B</v>
      </c>
      <c r="S6468" s="93" t="str">
        <f>IFERROR(_xlfn.XLOOKUP(Q6468,匹配表1065!AI:AI,匹配表1065!AJ:AJ),"绿标")</f>
        <v>黑标</v>
      </c>
      <c r="T6468" s="93" t="str" cm="1">
        <f t="array" ref="T6468:U6468">_xlfn.XLOOKUP(Q6468,匹配表1065!L:L,匹配表1065!M:N)</f>
        <v>脑血管</v>
      </c>
      <c r="U6468" s="94" t="str">
        <v>神经内科</v>
      </c>
      <c r="V6468" s="95" t="s">
        <v>42</v>
      </c>
      <c r="W6468" s="93">
        <f>_xlfn.XLOOKUP(M6468,匹配表1065!D:D,匹配表1065!F:F)*N6468</f>
        <v>8</v>
      </c>
    </row>
    <row r="6469" customHeight="1" spans="1:23">
      <c r="A6469" s="94" t="s">
        <v>954</v>
      </c>
      <c r="B6469" s="106">
        <v>46238</v>
      </c>
      <c r="C6469" s="121" t="str">
        <f t="shared" si="204"/>
        <v>8月第2周</v>
      </c>
      <c r="D6469" s="109" t="s">
        <v>955</v>
      </c>
      <c r="E6469" s="89" t="str">
        <f t="shared" si="205"/>
        <v>8月第1周--周2</v>
      </c>
      <c r="F6469" s="115" t="s">
        <v>27</v>
      </c>
      <c r="G6469" s="92" t="s">
        <v>92</v>
      </c>
      <c r="H6469" s="92" t="str">
        <f>_xlfn.XLOOKUP(O6469,匹配表1065!T:T,匹配表1065!W:W)</f>
        <v>芜湖市</v>
      </c>
      <c r="I6469" s="116" t="str">
        <f>_xlfn.XLOOKUP(O6469,匹配表1065!T:T,匹配表1065!X:X)</f>
        <v>PME2003</v>
      </c>
      <c r="J6469" s="95" t="s">
        <v>101</v>
      </c>
      <c r="K6469" s="89" cm="1">
        <f ca="1" t="array" ref="K6469:L6469">_xlfn.XLOOKUP(J6469,匹配表1065!Y:Y,匹配表1065!AA:AB)</f>
        <v>1</v>
      </c>
      <c r="L6469" s="116" t="str">
        <v>3个月以内</v>
      </c>
      <c r="M6469" s="89" t="s">
        <v>35</v>
      </c>
      <c r="N6469" s="109">
        <v>1</v>
      </c>
      <c r="O6469" s="118" t="str">
        <f>_xlfn.XLOOKUP(P6469,匹配表1065!U:U,匹配表1065!T:T)</f>
        <v>HO00000022</v>
      </c>
      <c r="P6469" s="94" t="s">
        <v>102</v>
      </c>
      <c r="Q6469" s="95" t="s">
        <v>103</v>
      </c>
      <c r="R6469" s="89" t="str">
        <f>_xlfn.XLOOKUP(Q6469,匹配表1065!L:L,匹配表1065!O:O)</f>
        <v>A</v>
      </c>
      <c r="S6469" s="93" t="str">
        <f>IFERROR(_xlfn.XLOOKUP(Q6469,匹配表1065!AI:AI,匹配表1065!AJ:AJ),"绿标")</f>
        <v>绿标</v>
      </c>
      <c r="T6469" s="93" t="str" cm="1">
        <f t="array" ref="T6469:U6469">_xlfn.XLOOKUP(Q6469,匹配表1065!L:L,匹配表1065!M:N)</f>
        <v>头痛</v>
      </c>
      <c r="U6469" s="94" t="str">
        <v>神经内科</v>
      </c>
      <c r="V6469" s="95" t="s">
        <v>33</v>
      </c>
      <c r="W6469" s="93">
        <f>_xlfn.XLOOKUP(M6469,匹配表1065!D:D,匹配表1065!F:F)*N6469</f>
        <v>4</v>
      </c>
    </row>
    <row r="6470" customHeight="1" spans="1:23">
      <c r="A6470" s="94" t="s">
        <v>954</v>
      </c>
      <c r="B6470" s="106">
        <v>46238</v>
      </c>
      <c r="C6470" s="121" t="str">
        <f t="shared" si="204"/>
        <v>8月第2周</v>
      </c>
      <c r="D6470" s="109" t="s">
        <v>955</v>
      </c>
      <c r="E6470" s="89" t="str">
        <f t="shared" si="205"/>
        <v>8月第1周--周2</v>
      </c>
      <c r="F6470" s="115" t="s">
        <v>27</v>
      </c>
      <c r="G6470" s="92" t="s">
        <v>92</v>
      </c>
      <c r="H6470" s="92" t="str">
        <f>_xlfn.XLOOKUP(O6470,匹配表1065!T:T,匹配表1065!W:W)</f>
        <v>合肥市</v>
      </c>
      <c r="I6470" s="116" t="str">
        <f>_xlfn.XLOOKUP(O6470,匹配表1065!T:T,匹配表1065!X:X)</f>
        <v>PME2047</v>
      </c>
      <c r="J6470" s="95" t="s">
        <v>97</v>
      </c>
      <c r="K6470" s="89" cm="1">
        <f ca="1" t="array" ref="K6470:L6470">_xlfn.XLOOKUP(J6470,匹配表1065!Y:Y,匹配表1065!AA:AB)</f>
        <v>2</v>
      </c>
      <c r="L6470" s="116" t="str">
        <v>3个月以内</v>
      </c>
      <c r="M6470" s="89" t="s">
        <v>35</v>
      </c>
      <c r="N6470" s="109">
        <v>1</v>
      </c>
      <c r="O6470" s="118" t="str">
        <f>_xlfn.XLOOKUP(P6470,匹配表1065!U:U,匹配表1065!T:T)</f>
        <v>HO00000005</v>
      </c>
      <c r="P6470" s="94" t="s">
        <v>98</v>
      </c>
      <c r="Q6470" s="95" t="s">
        <v>208</v>
      </c>
      <c r="R6470" s="89" t="str">
        <f>_xlfn.XLOOKUP(Q6470,匹配表1065!L:L,匹配表1065!O:O)</f>
        <v>A</v>
      </c>
      <c r="S6470" s="93" t="str">
        <f>IFERROR(_xlfn.XLOOKUP(Q6470,匹配表1065!AI:AI,匹配表1065!AJ:AJ),"绿标")</f>
        <v>黑标</v>
      </c>
      <c r="T6470" s="93" t="str" cm="1">
        <f t="array" ref="T6470:U6470">_xlfn.XLOOKUP(Q6470,匹配表1065!L:L,匹配表1065!M:N)</f>
        <v>头痛</v>
      </c>
      <c r="U6470" s="94" t="str">
        <v>神经内科</v>
      </c>
      <c r="V6470" s="95" t="s">
        <v>33</v>
      </c>
      <c r="W6470" s="93">
        <f>_xlfn.XLOOKUP(M6470,匹配表1065!D:D,匹配表1065!F:F)*N6470</f>
        <v>4</v>
      </c>
    </row>
    <row r="6471" customHeight="1" spans="1:23">
      <c r="A6471" s="94" t="s">
        <v>954</v>
      </c>
      <c r="B6471" s="106">
        <v>46238</v>
      </c>
      <c r="C6471" s="121" t="str">
        <f t="shared" si="204"/>
        <v>8月第2周</v>
      </c>
      <c r="D6471" s="109" t="s">
        <v>955</v>
      </c>
      <c r="E6471" s="89" t="str">
        <f t="shared" si="205"/>
        <v>8月第1周--周2</v>
      </c>
      <c r="F6471" s="115" t="s">
        <v>27</v>
      </c>
      <c r="G6471" s="95" t="s">
        <v>136</v>
      </c>
      <c r="H6471" s="92" t="str">
        <f>_xlfn.XLOOKUP(O6471,匹配表1065!T:T,匹配表1065!W:W)</f>
        <v>青岛市</v>
      </c>
      <c r="I6471" s="116" t="str">
        <f>_xlfn.XLOOKUP(O6471,匹配表1065!T:T,匹配表1065!X:X)</f>
        <v>PME2032</v>
      </c>
      <c r="J6471" s="95" t="s">
        <v>143</v>
      </c>
      <c r="K6471" s="89" cm="1">
        <f ca="1" t="array" ref="K6471:L6471">_xlfn.XLOOKUP(J6471,匹配表1065!Y:Y,匹配表1065!AA:AB)</f>
        <v>31</v>
      </c>
      <c r="L6471" s="116" t="str">
        <v>3个月以上</v>
      </c>
      <c r="M6471" s="89" t="s">
        <v>30</v>
      </c>
      <c r="N6471" s="109">
        <v>1</v>
      </c>
      <c r="O6471" s="118" t="str">
        <f>_xlfn.XLOOKUP(P6471,匹配表1065!U:U,匹配表1065!T:T)</f>
        <v>HO00001482</v>
      </c>
      <c r="P6471" s="94" t="s">
        <v>146</v>
      </c>
      <c r="Q6471" s="95" t="s">
        <v>249</v>
      </c>
      <c r="R6471" s="89" t="str">
        <f>_xlfn.XLOOKUP(Q6471,匹配表1065!L:L,匹配表1065!O:O)</f>
        <v>C</v>
      </c>
      <c r="S6471" s="93" t="str">
        <f>IFERROR(_xlfn.XLOOKUP(Q6471,匹配表1065!AI:AI,匹配表1065!AJ:AJ),"绿标")</f>
        <v>绿标</v>
      </c>
      <c r="T6471" s="93" t="str" cm="1">
        <f t="array" ref="T6471:U6471">_xlfn.XLOOKUP(Q6471,匹配表1065!L:L,匹配表1065!M:N)</f>
        <v>眩晕</v>
      </c>
      <c r="U6471" s="94" t="str">
        <v>耳鼻喉科</v>
      </c>
      <c r="V6471" s="95" t="s">
        <v>100</v>
      </c>
      <c r="W6471" s="93">
        <f>_xlfn.XLOOKUP(M6471,匹配表1065!D:D,匹配表1065!F:F)*N6471</f>
        <v>12</v>
      </c>
    </row>
    <row r="6472" customHeight="1" spans="1:23">
      <c r="A6472" s="94" t="s">
        <v>954</v>
      </c>
      <c r="B6472" s="106">
        <v>46238</v>
      </c>
      <c r="C6472" s="121" t="str">
        <f t="shared" si="204"/>
        <v>8月第2周</v>
      </c>
      <c r="D6472" s="109" t="s">
        <v>955</v>
      </c>
      <c r="E6472" s="89" t="str">
        <f t="shared" si="205"/>
        <v>8月第1周--周2</v>
      </c>
      <c r="F6472" s="115" t="s">
        <v>27</v>
      </c>
      <c r="G6472" s="95" t="s">
        <v>136</v>
      </c>
      <c r="H6472" s="92" t="str">
        <f>_xlfn.XLOOKUP(O6472,匹配表1065!T:T,匹配表1065!W:W)</f>
        <v>青岛市</v>
      </c>
      <c r="I6472" s="116" t="str">
        <f>_xlfn.XLOOKUP(O6472,匹配表1065!T:T,匹配表1065!X:X)</f>
        <v>PME2032</v>
      </c>
      <c r="J6472" s="95" t="s">
        <v>143</v>
      </c>
      <c r="K6472" s="89" cm="1">
        <f ca="1" t="array" ref="K6472:L6472">_xlfn.XLOOKUP(J6472,匹配表1065!Y:Y,匹配表1065!AA:AB)</f>
        <v>31</v>
      </c>
      <c r="L6472" s="116" t="str">
        <v>3个月以上</v>
      </c>
      <c r="M6472" s="89" t="s">
        <v>55</v>
      </c>
      <c r="N6472" s="109">
        <v>1</v>
      </c>
      <c r="O6472" s="118" t="str">
        <f>_xlfn.XLOOKUP(P6472,匹配表1065!U:U,匹配表1065!T:T)</f>
        <v>HO00001482</v>
      </c>
      <c r="P6472" s="94" t="s">
        <v>146</v>
      </c>
      <c r="Q6472" s="95" t="s">
        <v>299</v>
      </c>
      <c r="R6472" s="89" t="str">
        <f>_xlfn.XLOOKUP(Q6472,匹配表1065!L:L,匹配表1065!O:O)</f>
        <v>C</v>
      </c>
      <c r="S6472" s="93" t="str">
        <f>IFERROR(_xlfn.XLOOKUP(Q6472,匹配表1065!AI:AI,匹配表1065!AJ:AJ),"绿标")</f>
        <v>绿标</v>
      </c>
      <c r="T6472" s="93" t="str" cm="1">
        <f t="array" ref="T6472:U6472">_xlfn.XLOOKUP(Q6472,匹配表1065!L:L,匹配表1065!M:N)</f>
        <v>眩晕</v>
      </c>
      <c r="U6472" s="94" t="str">
        <v>耳鼻喉科</v>
      </c>
      <c r="V6472" s="95" t="s">
        <v>100</v>
      </c>
      <c r="W6472" s="93">
        <f>_xlfn.XLOOKUP(M6472,匹配表1065!D:D,匹配表1065!F:F)*N6472</f>
        <v>8</v>
      </c>
    </row>
    <row r="6473" customHeight="1" spans="1:23">
      <c r="A6473" s="94" t="s">
        <v>954</v>
      </c>
      <c r="B6473" s="106">
        <v>46238</v>
      </c>
      <c r="C6473" s="121" t="str">
        <f t="shared" si="204"/>
        <v>8月第2周</v>
      </c>
      <c r="D6473" s="109" t="s">
        <v>955</v>
      </c>
      <c r="E6473" s="89" t="str">
        <f t="shared" si="205"/>
        <v>8月第1周--周2</v>
      </c>
      <c r="F6473" s="115" t="s">
        <v>27</v>
      </c>
      <c r="G6473" s="95" t="s">
        <v>136</v>
      </c>
      <c r="H6473" s="92" t="str">
        <f>_xlfn.XLOOKUP(O6473,匹配表1065!T:T,匹配表1065!W:W)</f>
        <v>青岛市</v>
      </c>
      <c r="I6473" s="116" t="str">
        <f>_xlfn.XLOOKUP(O6473,匹配表1065!T:T,匹配表1065!X:X)</f>
        <v>PME2032</v>
      </c>
      <c r="J6473" s="95" t="s">
        <v>143</v>
      </c>
      <c r="K6473" s="89" cm="1">
        <f ca="1" t="array" ref="K6473:L6473">_xlfn.XLOOKUP(J6473,匹配表1065!Y:Y,匹配表1065!AA:AB)</f>
        <v>31</v>
      </c>
      <c r="L6473" s="116" t="str">
        <v>3个月以上</v>
      </c>
      <c r="M6473" s="89" t="s">
        <v>55</v>
      </c>
      <c r="N6473" s="109">
        <v>1</v>
      </c>
      <c r="O6473" s="118" t="str">
        <f>_xlfn.XLOOKUP(P6473,匹配表1065!U:U,匹配表1065!T:T)</f>
        <v>HO00104790</v>
      </c>
      <c r="P6473" s="94" t="s">
        <v>363</v>
      </c>
      <c r="Q6473" s="95" t="s">
        <v>364</v>
      </c>
      <c r="R6473" s="89" t="str">
        <f>_xlfn.XLOOKUP(Q6473,匹配表1065!L:L,匹配表1065!O:O)</f>
        <v>B</v>
      </c>
      <c r="S6473" s="93" t="str">
        <f>IFERROR(_xlfn.XLOOKUP(Q6473,匹配表1065!AI:AI,匹配表1065!AJ:AJ),"绿标")</f>
        <v>红标</v>
      </c>
      <c r="T6473" s="93" t="str" cm="1">
        <f t="array" ref="T6473:U6473">_xlfn.XLOOKUP(Q6473,匹配表1065!L:L,匹配表1065!M:N)</f>
        <v>脑血管</v>
      </c>
      <c r="U6473" s="94" t="str">
        <v>神经内科</v>
      </c>
      <c r="V6473" s="95" t="s">
        <v>33</v>
      </c>
      <c r="W6473" s="93">
        <f>_xlfn.XLOOKUP(M6473,匹配表1065!D:D,匹配表1065!F:F)*N6473</f>
        <v>8</v>
      </c>
    </row>
    <row r="6474" customHeight="1" spans="1:23">
      <c r="A6474" s="94" t="s">
        <v>954</v>
      </c>
      <c r="B6474" s="106">
        <v>46238</v>
      </c>
      <c r="C6474" s="121" t="str">
        <f t="shared" si="204"/>
        <v>8月第2周</v>
      </c>
      <c r="D6474" s="109" t="s">
        <v>955</v>
      </c>
      <c r="E6474" s="89" t="str">
        <f t="shared" si="205"/>
        <v>8月第1周--周2</v>
      </c>
      <c r="F6474" s="115" t="s">
        <v>27</v>
      </c>
      <c r="G6474" s="95" t="s">
        <v>136</v>
      </c>
      <c r="H6474" s="92" t="str">
        <f>_xlfn.XLOOKUP(O6474,匹配表1065!T:T,匹配表1065!W:W)</f>
        <v>淄博市</v>
      </c>
      <c r="I6474" s="116" t="str">
        <f>_xlfn.XLOOKUP(O6474,匹配表1065!T:T,匹配表1065!X:X)</f>
        <v>PME2043</v>
      </c>
      <c r="J6474" s="95" t="s">
        <v>140</v>
      </c>
      <c r="K6474" s="89" cm="1">
        <f ca="1" t="array" ref="K6474:L6474">_xlfn.XLOOKUP(J6474,匹配表1065!Y:Y,匹配表1065!AA:AB)</f>
        <v>9</v>
      </c>
      <c r="L6474" s="116" t="str">
        <v>3个月以上</v>
      </c>
      <c r="M6474" s="89" t="s">
        <v>30</v>
      </c>
      <c r="N6474" s="109">
        <v>1</v>
      </c>
      <c r="O6474" s="118" t="str">
        <f>_xlfn.XLOOKUP(P6474,匹配表1065!U:U,匹配表1065!T:T)</f>
        <v>HO00001431</v>
      </c>
      <c r="P6474" s="94" t="s">
        <v>244</v>
      </c>
      <c r="Q6474" s="95" t="s">
        <v>361</v>
      </c>
      <c r="R6474" s="89" t="str">
        <f>_xlfn.XLOOKUP(Q6474,匹配表1065!L:L,匹配表1065!O:O)</f>
        <v>B</v>
      </c>
      <c r="S6474" s="93" t="str">
        <f>IFERROR(_xlfn.XLOOKUP(Q6474,匹配表1065!AI:AI,匹配表1065!AJ:AJ),"绿标")</f>
        <v>红标</v>
      </c>
      <c r="T6474" s="93" t="str" cm="1">
        <f t="array" ref="T6474:U6474">_xlfn.XLOOKUP(Q6474,匹配表1065!L:L,匹配表1065!M:N)</f>
        <v>脑血管</v>
      </c>
      <c r="U6474" s="94" t="str">
        <v>神经内科</v>
      </c>
      <c r="V6474" s="95" t="s">
        <v>42</v>
      </c>
      <c r="W6474" s="93">
        <f>_xlfn.XLOOKUP(M6474,匹配表1065!D:D,匹配表1065!F:F)*N6474</f>
        <v>12</v>
      </c>
    </row>
    <row r="6475" customHeight="1" spans="1:23">
      <c r="A6475" s="94" t="s">
        <v>954</v>
      </c>
      <c r="B6475" s="106">
        <v>46238</v>
      </c>
      <c r="C6475" s="121" t="str">
        <f t="shared" si="204"/>
        <v>8月第2周</v>
      </c>
      <c r="D6475" s="109" t="s">
        <v>955</v>
      </c>
      <c r="E6475" s="89" t="str">
        <f t="shared" si="205"/>
        <v>8月第1周--周2</v>
      </c>
      <c r="F6475" s="115" t="s">
        <v>27</v>
      </c>
      <c r="G6475" s="95" t="s">
        <v>136</v>
      </c>
      <c r="H6475" s="92" t="str">
        <f>_xlfn.XLOOKUP(O6475,匹配表1065!T:T,匹配表1065!W:W)</f>
        <v>日照市</v>
      </c>
      <c r="I6475" s="116" t="str">
        <f>_xlfn.XLOOKUP(O6475,匹配表1065!T:T,匹配表1065!X:X)</f>
        <v>PME2033</v>
      </c>
      <c r="J6475" s="95" t="s">
        <v>137</v>
      </c>
      <c r="K6475" s="89" cm="1">
        <f ca="1" t="array" ref="K6475:L6475">_xlfn.XLOOKUP(J6475,匹配表1065!Y:Y,匹配表1065!AA:AB)</f>
        <v>10</v>
      </c>
      <c r="L6475" s="116" t="str">
        <v>3个月以上</v>
      </c>
      <c r="M6475" s="89" t="s">
        <v>55</v>
      </c>
      <c r="N6475" s="109">
        <v>1</v>
      </c>
      <c r="O6475" s="118" t="str">
        <f>_xlfn.XLOOKUP(P6475,匹配表1065!U:U,匹配表1065!T:T)</f>
        <v>HO00025571</v>
      </c>
      <c r="P6475" s="94" t="s">
        <v>365</v>
      </c>
      <c r="Q6475" s="95" t="s">
        <v>496</v>
      </c>
      <c r="R6475" s="89" t="str">
        <f>_xlfn.XLOOKUP(Q6475,匹配表1065!L:L,匹配表1065!O:O)</f>
        <v>A</v>
      </c>
      <c r="S6475" s="93" t="str">
        <f>IFERROR(_xlfn.XLOOKUP(Q6475,匹配表1065!AI:AI,匹配表1065!AJ:AJ),"绿标")</f>
        <v>红标</v>
      </c>
      <c r="T6475" s="93" t="str" cm="1">
        <f t="array" ref="T6475:U6475">_xlfn.XLOOKUP(Q6475,匹配表1065!L:L,匹配表1065!M:N)</f>
        <v>头痛</v>
      </c>
      <c r="U6475" s="94" t="str">
        <v>神经内科</v>
      </c>
      <c r="V6475" s="95" t="s">
        <v>42</v>
      </c>
      <c r="W6475" s="93">
        <f>_xlfn.XLOOKUP(M6475,匹配表1065!D:D,匹配表1065!F:F)*N6475</f>
        <v>8</v>
      </c>
    </row>
    <row r="6476" customHeight="1" spans="1:23">
      <c r="A6476" s="94" t="s">
        <v>954</v>
      </c>
      <c r="B6476" s="106">
        <v>46238</v>
      </c>
      <c r="C6476" s="121" t="str">
        <f t="shared" si="204"/>
        <v>8月第2周</v>
      </c>
      <c r="D6476" s="109" t="s">
        <v>955</v>
      </c>
      <c r="E6476" s="89" t="str">
        <f t="shared" si="205"/>
        <v>8月第1周--周2</v>
      </c>
      <c r="F6476" s="115" t="s">
        <v>27</v>
      </c>
      <c r="G6476" s="95" t="s">
        <v>136</v>
      </c>
      <c r="H6476" s="92" t="str">
        <f>_xlfn.XLOOKUP(O6476,匹配表1065!T:T,匹配表1065!W:W)</f>
        <v>青岛市</v>
      </c>
      <c r="I6476" s="116" t="str">
        <f>_xlfn.XLOOKUP(O6476,匹配表1065!T:T,匹配表1065!X:X)</f>
        <v>PME2035</v>
      </c>
      <c r="J6476" s="95" t="s">
        <v>150</v>
      </c>
      <c r="K6476" s="89" cm="1">
        <f ca="1" t="array" ref="K6476:L6476">_xlfn.XLOOKUP(J6476,匹配表1065!Y:Y,匹配表1065!AA:AB)</f>
        <v>8</v>
      </c>
      <c r="L6476" s="116" t="str">
        <v>3个月以上</v>
      </c>
      <c r="M6476" s="89" t="s">
        <v>30</v>
      </c>
      <c r="N6476" s="109">
        <v>1</v>
      </c>
      <c r="O6476" s="118" t="str">
        <f>_xlfn.XLOOKUP(P6476,匹配表1065!U:U,匹配表1065!T:T)</f>
        <v>HO00001483</v>
      </c>
      <c r="P6476" s="94" t="s">
        <v>259</v>
      </c>
      <c r="Q6476" s="95" t="s">
        <v>398</v>
      </c>
      <c r="R6476" s="89" t="str">
        <f>_xlfn.XLOOKUP(Q6476,匹配表1065!L:L,匹配表1065!O:O)</f>
        <v>C</v>
      </c>
      <c r="S6476" s="93" t="str">
        <f>IFERROR(_xlfn.XLOOKUP(Q6476,匹配表1065!AI:AI,匹配表1065!AJ:AJ),"绿标")</f>
        <v>绿标</v>
      </c>
      <c r="T6476" s="93" t="str" cm="1">
        <f t="array" ref="T6476:U6476">_xlfn.XLOOKUP(Q6476,匹配表1065!L:L,匹配表1065!M:N)</f>
        <v>眩晕</v>
      </c>
      <c r="U6476" s="94" t="str">
        <v>耳鼻喉科</v>
      </c>
      <c r="V6476" s="95" t="s">
        <v>100</v>
      </c>
      <c r="W6476" s="93">
        <f>_xlfn.XLOOKUP(M6476,匹配表1065!D:D,匹配表1065!F:F)*N6476</f>
        <v>12</v>
      </c>
    </row>
    <row r="6477" customHeight="1" spans="1:23">
      <c r="A6477" s="94" t="s">
        <v>954</v>
      </c>
      <c r="B6477" s="106">
        <v>46238</v>
      </c>
      <c r="C6477" s="121" t="str">
        <f t="shared" si="204"/>
        <v>8月第2周</v>
      </c>
      <c r="D6477" s="109" t="s">
        <v>955</v>
      </c>
      <c r="E6477" s="89" t="str">
        <f t="shared" si="205"/>
        <v>8月第1周--周2</v>
      </c>
      <c r="F6477" s="115" t="s">
        <v>27</v>
      </c>
      <c r="G6477" s="95" t="s">
        <v>136</v>
      </c>
      <c r="H6477" s="92" t="str">
        <f>_xlfn.XLOOKUP(O6477,匹配表1065!T:T,匹配表1065!W:W)</f>
        <v>青岛市</v>
      </c>
      <c r="I6477" s="116" t="str">
        <f>_xlfn.XLOOKUP(O6477,匹配表1065!T:T,匹配表1065!X:X)</f>
        <v>PME2035</v>
      </c>
      <c r="J6477" s="95" t="s">
        <v>150</v>
      </c>
      <c r="K6477" s="89" cm="1">
        <f ca="1" t="array" ref="K6477:L6477">_xlfn.XLOOKUP(J6477,匹配表1065!Y:Y,匹配表1065!AA:AB)</f>
        <v>8</v>
      </c>
      <c r="L6477" s="116" t="str">
        <v>3个月以上</v>
      </c>
      <c r="M6477" s="89" t="s">
        <v>30</v>
      </c>
      <c r="N6477" s="109">
        <v>1</v>
      </c>
      <c r="O6477" s="118" t="str">
        <f>_xlfn.XLOOKUP(P6477,匹配表1065!U:U,匹配表1065!T:T)</f>
        <v>HO00001483</v>
      </c>
      <c r="P6477" s="94" t="s">
        <v>259</v>
      </c>
      <c r="Q6477" s="95" t="s">
        <v>340</v>
      </c>
      <c r="R6477" s="89" t="str">
        <f>_xlfn.XLOOKUP(Q6477,匹配表1065!L:L,匹配表1065!O:O)</f>
        <v>A</v>
      </c>
      <c r="S6477" s="93" t="str">
        <f>IFERROR(_xlfn.XLOOKUP(Q6477,匹配表1065!AI:AI,匹配表1065!AJ:AJ),"绿标")</f>
        <v>红标</v>
      </c>
      <c r="T6477" s="93" t="str" cm="1">
        <f t="array" ref="T6477:U6477">_xlfn.XLOOKUP(Q6477,匹配表1065!L:L,匹配表1065!M:N)</f>
        <v>头痛</v>
      </c>
      <c r="U6477" s="94" t="str">
        <v>神经内科</v>
      </c>
      <c r="V6477" s="95" t="s">
        <v>33</v>
      </c>
      <c r="W6477" s="93">
        <f>_xlfn.XLOOKUP(M6477,匹配表1065!D:D,匹配表1065!F:F)*N6477</f>
        <v>12</v>
      </c>
    </row>
    <row r="6478" customHeight="1" spans="1:23">
      <c r="A6478" s="94" t="s">
        <v>954</v>
      </c>
      <c r="B6478" s="106">
        <v>46238</v>
      </c>
      <c r="C6478" s="121" t="str">
        <f t="shared" si="204"/>
        <v>8月第2周</v>
      </c>
      <c r="D6478" s="109" t="s">
        <v>955</v>
      </c>
      <c r="E6478" s="89" t="str">
        <f t="shared" si="205"/>
        <v>8月第1周--周2</v>
      </c>
      <c r="F6478" s="115" t="s">
        <v>27</v>
      </c>
      <c r="G6478" s="95" t="s">
        <v>136</v>
      </c>
      <c r="H6478" s="92" t="str">
        <f>_xlfn.XLOOKUP(O6478,匹配表1065!T:T,匹配表1065!W:W)</f>
        <v>潍坊市</v>
      </c>
      <c r="I6478" s="116" t="str">
        <f>_xlfn.XLOOKUP(O6478,匹配表1065!T:T,匹配表1065!X:X)</f>
        <v>PME2036</v>
      </c>
      <c r="J6478" s="95" t="s">
        <v>161</v>
      </c>
      <c r="K6478" s="89" cm="1">
        <f ca="1" t="array" ref="K6478:L6478">_xlfn.XLOOKUP(J6478,匹配表1065!Y:Y,匹配表1065!AA:AB)</f>
        <v>1519</v>
      </c>
      <c r="L6478" s="116" t="str">
        <v>3个月以上</v>
      </c>
      <c r="M6478" s="89" t="s">
        <v>30</v>
      </c>
      <c r="N6478" s="109">
        <v>1</v>
      </c>
      <c r="O6478" s="118" t="str">
        <f>_xlfn.XLOOKUP(P6478,匹配表1065!U:U,匹配表1065!T:T)</f>
        <v>HO00001466</v>
      </c>
      <c r="P6478" s="94" t="s">
        <v>164</v>
      </c>
      <c r="Q6478" s="95" t="s">
        <v>165</v>
      </c>
      <c r="R6478" s="89" t="str">
        <f>_xlfn.XLOOKUP(Q6478,匹配表1065!L:L,匹配表1065!O:O)</f>
        <v>C</v>
      </c>
      <c r="S6478" s="93" t="str">
        <f>IFERROR(_xlfn.XLOOKUP(Q6478,匹配表1065!AI:AI,匹配表1065!AJ:AJ),"绿标")</f>
        <v>绿标</v>
      </c>
      <c r="T6478" s="93" t="str" cm="1">
        <f t="array" ref="T6478:U6478">_xlfn.XLOOKUP(Q6478,匹配表1065!L:L,匹配表1065!M:N)</f>
        <v>眩晕</v>
      </c>
      <c r="U6478" s="94" t="str">
        <v>神经内科</v>
      </c>
      <c r="V6478" s="95" t="s">
        <v>100</v>
      </c>
      <c r="W6478" s="93">
        <f>_xlfn.XLOOKUP(M6478,匹配表1065!D:D,匹配表1065!F:F)*N6478</f>
        <v>12</v>
      </c>
    </row>
    <row r="6479" customHeight="1" spans="1:23">
      <c r="A6479" s="94" t="s">
        <v>954</v>
      </c>
      <c r="B6479" s="106">
        <v>46238</v>
      </c>
      <c r="C6479" s="121" t="str">
        <f t="shared" si="204"/>
        <v>8月第2周</v>
      </c>
      <c r="D6479" s="109" t="s">
        <v>955</v>
      </c>
      <c r="E6479" s="89" t="str">
        <f t="shared" si="205"/>
        <v>8月第1周--周2</v>
      </c>
      <c r="F6479" s="115" t="s">
        <v>27</v>
      </c>
      <c r="G6479" s="95" t="s">
        <v>136</v>
      </c>
      <c r="H6479" s="92" t="str">
        <f>_xlfn.XLOOKUP(O6479,匹配表1065!T:T,匹配表1065!W:W)</f>
        <v>潍坊市</v>
      </c>
      <c r="I6479" s="116" t="str">
        <f>_xlfn.XLOOKUP(O6479,匹配表1065!T:T,匹配表1065!X:X)</f>
        <v>PME2036</v>
      </c>
      <c r="J6479" s="95" t="s">
        <v>161</v>
      </c>
      <c r="K6479" s="89" cm="1">
        <f ca="1" t="array" ref="K6479:L6479">_xlfn.XLOOKUP(J6479,匹配表1065!Y:Y,匹配表1065!AA:AB)</f>
        <v>1519</v>
      </c>
      <c r="L6479" s="116" t="str">
        <v>3个月以上</v>
      </c>
      <c r="M6479" s="89" t="s">
        <v>30</v>
      </c>
      <c r="N6479" s="109">
        <v>1</v>
      </c>
      <c r="O6479" s="118" t="str">
        <f>_xlfn.XLOOKUP(P6479,匹配表1065!U:U,匹配表1065!T:T)</f>
        <v>HO00001507</v>
      </c>
      <c r="P6479" s="94" t="s">
        <v>424</v>
      </c>
      <c r="Q6479" s="95" t="s">
        <v>711</v>
      </c>
      <c r="R6479" s="89" t="str">
        <f>_xlfn.XLOOKUP(Q6479,匹配表1065!L:L,匹配表1065!O:O)</f>
        <v>C</v>
      </c>
      <c r="S6479" s="93" t="str">
        <f>IFERROR(_xlfn.XLOOKUP(Q6479,匹配表1065!AI:AI,匹配表1065!AJ:AJ),"绿标")</f>
        <v>绿标</v>
      </c>
      <c r="T6479" s="93" t="str" cm="1">
        <f t="array" ref="T6479:U6479">_xlfn.XLOOKUP(Q6479,匹配表1065!L:L,匹配表1065!M:N)</f>
        <v>眩晕</v>
      </c>
      <c r="U6479" s="94" t="str">
        <v>神经内科</v>
      </c>
      <c r="V6479" s="95" t="s">
        <v>67</v>
      </c>
      <c r="W6479" s="93">
        <f>_xlfn.XLOOKUP(M6479,匹配表1065!D:D,匹配表1065!F:F)*N6479</f>
        <v>12</v>
      </c>
    </row>
    <row r="6480" customHeight="1" spans="1:23">
      <c r="A6480" s="94" t="s">
        <v>954</v>
      </c>
      <c r="B6480" s="106">
        <v>46238</v>
      </c>
      <c r="C6480" s="121" t="str">
        <f t="shared" si="204"/>
        <v>8月第2周</v>
      </c>
      <c r="D6480" s="109" t="s">
        <v>955</v>
      </c>
      <c r="E6480" s="89" t="str">
        <f t="shared" si="205"/>
        <v>8月第1周--周2</v>
      </c>
      <c r="F6480" s="115" t="s">
        <v>27</v>
      </c>
      <c r="G6480" s="95" t="s">
        <v>136</v>
      </c>
      <c r="H6480" s="92" t="str">
        <f>_xlfn.XLOOKUP(O6480,匹配表1065!T:T,匹配表1065!W:W)</f>
        <v>烟台市</v>
      </c>
      <c r="I6480" s="116" t="str">
        <f>_xlfn.XLOOKUP(O6480,匹配表1065!T:T,匹配表1065!X:X)</f>
        <v>PME2034</v>
      </c>
      <c r="J6480" s="95" t="s">
        <v>501</v>
      </c>
      <c r="K6480" s="89" cm="1">
        <f ca="1" t="array" ref="K6480:L6480">_xlfn.XLOOKUP(J6480,匹配表1065!Y:Y,匹配表1065!AA:AB)</f>
        <v>4</v>
      </c>
      <c r="L6480" s="116" t="str">
        <v>3个月以上</v>
      </c>
      <c r="M6480" s="89" t="s">
        <v>55</v>
      </c>
      <c r="N6480" s="109">
        <v>1</v>
      </c>
      <c r="O6480" s="118" t="str">
        <f>_xlfn.XLOOKUP(P6480,匹配表1065!U:U,匹配表1065!T:T)</f>
        <v>HO00023998</v>
      </c>
      <c r="P6480" s="94" t="s">
        <v>757</v>
      </c>
      <c r="Q6480" s="95" t="s">
        <v>758</v>
      </c>
      <c r="R6480" s="89" t="str">
        <f>_xlfn.XLOOKUP(Q6480,匹配表1065!L:L,匹配表1065!O:O)</f>
        <v>A</v>
      </c>
      <c r="S6480" s="93" t="str">
        <f>IFERROR(_xlfn.XLOOKUP(Q6480,匹配表1065!AI:AI,匹配表1065!AJ:AJ),"绿标")</f>
        <v>绿标</v>
      </c>
      <c r="T6480" s="93" t="str" cm="1">
        <f t="array" ref="T6480:U6480">_xlfn.XLOOKUP(Q6480,匹配表1065!L:L,匹配表1065!M:N)</f>
        <v>头痛</v>
      </c>
      <c r="U6480" s="94" t="str">
        <v>神经内科</v>
      </c>
      <c r="V6480" s="95" t="s">
        <v>70</v>
      </c>
      <c r="W6480" s="93">
        <f>_xlfn.XLOOKUP(M6480,匹配表1065!D:D,匹配表1065!F:F)*N6480</f>
        <v>8</v>
      </c>
    </row>
    <row r="6481" customHeight="1" spans="1:23">
      <c r="A6481" s="94" t="s">
        <v>954</v>
      </c>
      <c r="B6481" s="106">
        <v>46238</v>
      </c>
      <c r="C6481" s="121" t="str">
        <f t="shared" si="204"/>
        <v>8月第2周</v>
      </c>
      <c r="D6481" s="109" t="s">
        <v>955</v>
      </c>
      <c r="E6481" s="89" t="str">
        <f t="shared" si="205"/>
        <v>8月第1周--周2</v>
      </c>
      <c r="F6481" s="115" t="s">
        <v>27</v>
      </c>
      <c r="G6481" s="95" t="s">
        <v>136</v>
      </c>
      <c r="H6481" s="92" t="str">
        <f>_xlfn.XLOOKUP(O6481,匹配表1065!T:T,匹配表1065!W:W)</f>
        <v>青岛市</v>
      </c>
      <c r="I6481" s="116" t="str">
        <f>_xlfn.XLOOKUP(O6481,匹配表1065!T:T,匹配表1065!X:X)</f>
        <v>PME2031</v>
      </c>
      <c r="J6481" s="95" t="s">
        <v>155</v>
      </c>
      <c r="K6481" s="89" cm="1">
        <f ca="1" t="array" ref="K6481:L6481">_xlfn.XLOOKUP(J6481,匹配表1065!Y:Y,匹配表1065!AA:AB)</f>
        <v>31</v>
      </c>
      <c r="L6481" s="116" t="str">
        <v>3个月以上</v>
      </c>
      <c r="M6481" s="89" t="s">
        <v>30</v>
      </c>
      <c r="N6481" s="109">
        <v>1</v>
      </c>
      <c r="O6481" s="118" t="str">
        <f>_xlfn.XLOOKUP(P6481,匹配表1065!U:U,匹配表1065!T:T)</f>
        <v>HO00072793</v>
      </c>
      <c r="P6481" s="94" t="s">
        <v>159</v>
      </c>
      <c r="Q6481" s="95" t="s">
        <v>339</v>
      </c>
      <c r="R6481" s="89" t="str">
        <f>_xlfn.XLOOKUP(Q6481,匹配表1065!L:L,匹配表1065!O:O)</f>
        <v>C</v>
      </c>
      <c r="S6481" s="93" t="str">
        <f>IFERROR(_xlfn.XLOOKUP(Q6481,匹配表1065!AI:AI,匹配表1065!AJ:AJ),"绿标")</f>
        <v>红标</v>
      </c>
      <c r="T6481" s="93" t="str" cm="1">
        <f t="array" ref="T6481:U6481">_xlfn.XLOOKUP(Q6481,匹配表1065!L:L,匹配表1065!M:N)</f>
        <v>眩晕</v>
      </c>
      <c r="U6481" s="94" t="str">
        <v>神经内科</v>
      </c>
      <c r="V6481" s="95" t="s">
        <v>42</v>
      </c>
      <c r="W6481" s="93">
        <f>_xlfn.XLOOKUP(M6481,匹配表1065!D:D,匹配表1065!F:F)*N6481</f>
        <v>12</v>
      </c>
    </row>
    <row r="6482" customHeight="1" spans="1:23">
      <c r="A6482" s="94" t="s">
        <v>954</v>
      </c>
      <c r="B6482" s="106">
        <v>46238</v>
      </c>
      <c r="C6482" s="121" t="str">
        <f t="shared" si="204"/>
        <v>8月第2周</v>
      </c>
      <c r="D6482" s="109" t="s">
        <v>955</v>
      </c>
      <c r="E6482" s="89" t="str">
        <f t="shared" si="205"/>
        <v>8月第1周--周2</v>
      </c>
      <c r="F6482" s="115" t="s">
        <v>27</v>
      </c>
      <c r="G6482" s="95" t="s">
        <v>136</v>
      </c>
      <c r="H6482" s="92" t="str">
        <f>_xlfn.XLOOKUP(O6482,匹配表1065!T:T,匹配表1065!W:W)</f>
        <v>青岛市</v>
      </c>
      <c r="I6482" s="116" t="str">
        <f>_xlfn.XLOOKUP(O6482,匹配表1065!T:T,匹配表1065!X:X)</f>
        <v>PME2031</v>
      </c>
      <c r="J6482" s="95" t="s">
        <v>155</v>
      </c>
      <c r="K6482" s="89" cm="1">
        <f ca="1" t="array" ref="K6482:L6482">_xlfn.XLOOKUP(J6482,匹配表1065!Y:Y,匹配表1065!AA:AB)</f>
        <v>31</v>
      </c>
      <c r="L6482" s="116" t="str">
        <v>3个月以上</v>
      </c>
      <c r="M6482" s="89" t="s">
        <v>30</v>
      </c>
      <c r="N6482" s="109">
        <v>1</v>
      </c>
      <c r="O6482" s="118" t="str">
        <f>_xlfn.XLOOKUP(P6482,匹配表1065!U:U,匹配表1065!T:T)</f>
        <v>HO00001478</v>
      </c>
      <c r="P6482" s="94" t="s">
        <v>156</v>
      </c>
      <c r="Q6482" s="95" t="s">
        <v>300</v>
      </c>
      <c r="R6482" s="89" t="str">
        <f>_xlfn.XLOOKUP(Q6482,匹配表1065!L:L,匹配表1065!O:O)</f>
        <v>C</v>
      </c>
      <c r="S6482" s="93" t="str">
        <f>IFERROR(_xlfn.XLOOKUP(Q6482,匹配表1065!AI:AI,匹配表1065!AJ:AJ),"绿标")</f>
        <v>红标</v>
      </c>
      <c r="T6482" s="93" t="str" cm="1">
        <f t="array" ref="T6482:U6482">_xlfn.XLOOKUP(Q6482,匹配表1065!L:L,匹配表1065!M:N)</f>
        <v>眩晕</v>
      </c>
      <c r="U6482" s="94" t="str">
        <v>神经内科</v>
      </c>
      <c r="V6482" s="95" t="s">
        <v>67</v>
      </c>
      <c r="W6482" s="93">
        <f>_xlfn.XLOOKUP(M6482,匹配表1065!D:D,匹配表1065!F:F)*N6482</f>
        <v>12</v>
      </c>
    </row>
    <row r="6483" customHeight="1" spans="1:23">
      <c r="A6483" s="94" t="s">
        <v>954</v>
      </c>
      <c r="B6483" s="106">
        <v>46238</v>
      </c>
      <c r="C6483" s="121" t="str">
        <f t="shared" si="204"/>
        <v>8月第2周</v>
      </c>
      <c r="D6483" s="109" t="s">
        <v>955</v>
      </c>
      <c r="E6483" s="89" t="str">
        <f t="shared" si="205"/>
        <v>8月第1周--周2</v>
      </c>
      <c r="F6483" s="115" t="s">
        <v>27</v>
      </c>
      <c r="G6483" s="89" t="s">
        <v>63</v>
      </c>
      <c r="H6483" s="92" t="str">
        <f>_xlfn.XLOOKUP(O6483,匹配表1065!T:T,匹配表1065!W:W)</f>
        <v>淮安市</v>
      </c>
      <c r="I6483" s="116" t="str">
        <f>_xlfn.XLOOKUP(O6483,匹配表1065!T:T,匹配表1065!X:X)</f>
        <v>PME2041</v>
      </c>
      <c r="J6483" s="95" t="s">
        <v>71</v>
      </c>
      <c r="K6483" s="89" cm="1">
        <f ca="1" t="array" ref="K6483:L6483">_xlfn.XLOOKUP(J6483,匹配表1065!Y:Y,匹配表1065!AA:AB)</f>
        <v>5</v>
      </c>
      <c r="L6483" s="116" t="str">
        <v>3个月以上</v>
      </c>
      <c r="M6483" s="89" t="s">
        <v>35</v>
      </c>
      <c r="N6483" s="109">
        <v>1</v>
      </c>
      <c r="O6483" s="118" t="str">
        <f>_xlfn.XLOOKUP(P6483,匹配表1065!U:U,匹配表1065!T:T)</f>
        <v>HO00000992</v>
      </c>
      <c r="P6483" s="94" t="s">
        <v>72</v>
      </c>
      <c r="Q6483" s="95" t="s">
        <v>654</v>
      </c>
      <c r="R6483" s="89" t="str">
        <f>_xlfn.XLOOKUP(Q6483,匹配表1065!L:L,匹配表1065!O:O)</f>
        <v>C</v>
      </c>
      <c r="S6483" s="93" t="str">
        <f>IFERROR(_xlfn.XLOOKUP(Q6483,匹配表1065!AI:AI,匹配表1065!AJ:AJ),"绿标")</f>
        <v>绿标</v>
      </c>
      <c r="T6483" s="93" t="str" cm="1">
        <f t="array" ref="T6483:U6483">_xlfn.XLOOKUP(Q6483,匹配表1065!L:L,匹配表1065!M:N)</f>
        <v>眩晕</v>
      </c>
      <c r="U6483" s="94" t="str">
        <v>耳鼻喉科</v>
      </c>
      <c r="V6483" s="95" t="s">
        <v>100</v>
      </c>
      <c r="W6483" s="93">
        <f>_xlfn.XLOOKUP(M6483,匹配表1065!D:D,匹配表1065!F:F)*N6483</f>
        <v>4</v>
      </c>
    </row>
    <row r="6484" customHeight="1" spans="1:23">
      <c r="A6484" s="94" t="s">
        <v>954</v>
      </c>
      <c r="B6484" s="106">
        <v>46238</v>
      </c>
      <c r="C6484" s="121" t="str">
        <f t="shared" si="204"/>
        <v>8月第2周</v>
      </c>
      <c r="D6484" s="109" t="s">
        <v>955</v>
      </c>
      <c r="E6484" s="89" t="str">
        <f t="shared" si="205"/>
        <v>8月第1周--周2</v>
      </c>
      <c r="F6484" s="115" t="s">
        <v>27</v>
      </c>
      <c r="G6484" s="89" t="s">
        <v>63</v>
      </c>
      <c r="H6484" s="92" t="str">
        <f>_xlfn.XLOOKUP(O6484,匹配表1065!T:T,匹配表1065!W:W)</f>
        <v>连云港市</v>
      </c>
      <c r="I6484" s="116" t="str">
        <f>_xlfn.XLOOKUP(O6484,匹配表1065!T:T,匹配表1065!X:X)</f>
        <v>PME2042</v>
      </c>
      <c r="J6484" s="95" t="s">
        <v>74</v>
      </c>
      <c r="K6484" s="89" cm="1">
        <f ca="1" t="array" ref="K6484:L6484">_xlfn.XLOOKUP(J6484,匹配表1065!Y:Y,匹配表1065!AA:AB)</f>
        <v>7</v>
      </c>
      <c r="L6484" s="116" t="str">
        <v>3个月以上</v>
      </c>
      <c r="M6484" s="89" t="s">
        <v>35</v>
      </c>
      <c r="N6484" s="109">
        <v>1</v>
      </c>
      <c r="O6484" s="118" t="str">
        <f>_xlfn.XLOOKUP(P6484,匹配表1065!U:U,匹配表1065!T:T)</f>
        <v>HO00001004</v>
      </c>
      <c r="P6484" s="94" t="s">
        <v>75</v>
      </c>
      <c r="Q6484" s="95" t="s">
        <v>577</v>
      </c>
      <c r="R6484" s="89" t="str">
        <f>_xlfn.XLOOKUP(Q6484,匹配表1065!L:L,匹配表1065!O:O)</f>
        <v>C</v>
      </c>
      <c r="S6484" s="93" t="str">
        <f>IFERROR(_xlfn.XLOOKUP(Q6484,匹配表1065!AI:AI,匹配表1065!AJ:AJ),"绿标")</f>
        <v>绿标</v>
      </c>
      <c r="T6484" s="93" t="str" cm="1">
        <f t="array" ref="T6484:U6484">_xlfn.XLOOKUP(Q6484,匹配表1065!L:L,匹配表1065!M:N)</f>
        <v>眩晕</v>
      </c>
      <c r="U6484" s="94" t="str">
        <v>耳鼻喉科</v>
      </c>
      <c r="V6484" s="95" t="s">
        <v>100</v>
      </c>
      <c r="W6484" s="93">
        <f>_xlfn.XLOOKUP(M6484,匹配表1065!D:D,匹配表1065!F:F)*N6484</f>
        <v>4</v>
      </c>
    </row>
    <row r="6485" customHeight="1" spans="1:23">
      <c r="A6485" s="94" t="s">
        <v>954</v>
      </c>
      <c r="B6485" s="106">
        <v>46238</v>
      </c>
      <c r="C6485" s="121" t="str">
        <f t="shared" si="204"/>
        <v>8月第2周</v>
      </c>
      <c r="D6485" s="109" t="s">
        <v>955</v>
      </c>
      <c r="E6485" s="89" t="str">
        <f t="shared" si="205"/>
        <v>8月第1周--周2</v>
      </c>
      <c r="F6485" s="115" t="s">
        <v>27</v>
      </c>
      <c r="G6485" s="89" t="s">
        <v>63</v>
      </c>
      <c r="H6485" s="92" t="str">
        <f>_xlfn.XLOOKUP(O6485,匹配表1065!T:T,匹配表1065!W:W)</f>
        <v>南京市</v>
      </c>
      <c r="I6485" s="116" t="str">
        <f>_xlfn.XLOOKUP(O6485,匹配表1065!T:T,匹配表1065!X:X)</f>
        <v>PME2001</v>
      </c>
      <c r="J6485" s="95" t="s">
        <v>64</v>
      </c>
      <c r="K6485" s="89" cm="1">
        <f ca="1" t="array" ref="K6485:L6485">_xlfn.XLOOKUP(J6485,匹配表1065!Y:Y,匹配表1065!AA:AB)</f>
        <v>31</v>
      </c>
      <c r="L6485" s="116" t="str">
        <v>3个月以上</v>
      </c>
      <c r="M6485" s="89" t="s">
        <v>30</v>
      </c>
      <c r="N6485" s="109">
        <v>2</v>
      </c>
      <c r="O6485" s="118" t="str">
        <f>_xlfn.XLOOKUP(P6485,匹配表1065!U:U,匹配表1065!T:T)</f>
        <v>HO00000958</v>
      </c>
      <c r="P6485" s="94" t="s">
        <v>65</v>
      </c>
      <c r="Q6485" s="95" t="s">
        <v>68</v>
      </c>
      <c r="R6485" s="89" t="str">
        <f>_xlfn.XLOOKUP(Q6485,匹配表1065!L:L,匹配表1065!O:O)</f>
        <v>A</v>
      </c>
      <c r="S6485" s="93" t="str">
        <f>IFERROR(_xlfn.XLOOKUP(Q6485,匹配表1065!AI:AI,匹配表1065!AJ:AJ),"绿标")</f>
        <v>红标</v>
      </c>
      <c r="T6485" s="93" t="str" cm="1">
        <f t="array" ref="T6485:U6485">_xlfn.XLOOKUP(Q6485,匹配表1065!L:L,匹配表1065!M:N)</f>
        <v>头痛</v>
      </c>
      <c r="U6485" s="94" t="str">
        <v>神经内科</v>
      </c>
      <c r="V6485" s="95" t="s">
        <v>33</v>
      </c>
      <c r="W6485" s="93">
        <f>_xlfn.XLOOKUP(M6485,匹配表1065!D:D,匹配表1065!F:F)*N6485</f>
        <v>24</v>
      </c>
    </row>
    <row r="6486" customHeight="1" spans="1:23">
      <c r="A6486" s="94" t="s">
        <v>954</v>
      </c>
      <c r="B6486" s="106">
        <v>46238</v>
      </c>
      <c r="C6486" s="121" t="str">
        <f t="shared" si="204"/>
        <v>8月第2周</v>
      </c>
      <c r="D6486" s="109" t="s">
        <v>955</v>
      </c>
      <c r="E6486" s="89" t="str">
        <f t="shared" si="205"/>
        <v>8月第1周--周2</v>
      </c>
      <c r="F6486" s="115" t="s">
        <v>27</v>
      </c>
      <c r="G6486" s="89" t="s">
        <v>63</v>
      </c>
      <c r="H6486" s="92" t="str">
        <f>_xlfn.XLOOKUP(O6486,匹配表1065!T:T,匹配表1065!W:W)</f>
        <v>南京市</v>
      </c>
      <c r="I6486" s="116" t="str">
        <f>_xlfn.XLOOKUP(O6486,匹配表1065!T:T,匹配表1065!X:X)</f>
        <v>PME2001</v>
      </c>
      <c r="J6486" s="95" t="s">
        <v>64</v>
      </c>
      <c r="K6486" s="89" cm="1">
        <f ca="1" t="array" ref="K6486:L6486">_xlfn.XLOOKUP(J6486,匹配表1065!Y:Y,匹配表1065!AA:AB)</f>
        <v>31</v>
      </c>
      <c r="L6486" s="116" t="str">
        <v>3个月以上</v>
      </c>
      <c r="M6486" s="89" t="s">
        <v>35</v>
      </c>
      <c r="N6486" s="109">
        <v>1</v>
      </c>
      <c r="O6486" s="118" t="str">
        <f>_xlfn.XLOOKUP(P6486,匹配表1065!U:U,匹配表1065!T:T)</f>
        <v>HO00000958</v>
      </c>
      <c r="P6486" s="94" t="s">
        <v>65</v>
      </c>
      <c r="Q6486" s="95" t="s">
        <v>545</v>
      </c>
      <c r="R6486" s="89" t="str">
        <f>_xlfn.XLOOKUP(Q6486,匹配表1065!L:L,匹配表1065!O:O)</f>
        <v>B</v>
      </c>
      <c r="S6486" s="93" t="str">
        <f>IFERROR(_xlfn.XLOOKUP(Q6486,匹配表1065!AI:AI,匹配表1065!AJ:AJ),"绿标")</f>
        <v>绿标</v>
      </c>
      <c r="T6486" s="93" t="str" cm="1">
        <f t="array" ref="T6486:U6486">_xlfn.XLOOKUP(Q6486,匹配表1065!L:L,匹配表1065!M:N)</f>
        <v>脑血管</v>
      </c>
      <c r="U6486" s="94" t="str">
        <v>神经内科</v>
      </c>
      <c r="V6486" s="95" t="s">
        <v>33</v>
      </c>
      <c r="W6486" s="93">
        <f>_xlfn.XLOOKUP(M6486,匹配表1065!D:D,匹配表1065!F:F)*N6486</f>
        <v>4</v>
      </c>
    </row>
    <row r="6487" customHeight="1" spans="1:23">
      <c r="A6487" s="94" t="s">
        <v>954</v>
      </c>
      <c r="B6487" s="106">
        <v>46238</v>
      </c>
      <c r="C6487" s="121" t="str">
        <f t="shared" si="204"/>
        <v>8月第2周</v>
      </c>
      <c r="D6487" s="109" t="s">
        <v>955</v>
      </c>
      <c r="E6487" s="89" t="str">
        <f t="shared" si="205"/>
        <v>8月第1周--周2</v>
      </c>
      <c r="F6487" s="115" t="s">
        <v>27</v>
      </c>
      <c r="G6487" s="89" t="s">
        <v>63</v>
      </c>
      <c r="H6487" s="92" t="str">
        <f>_xlfn.XLOOKUP(O6487,匹配表1065!T:T,匹配表1065!W:W)</f>
        <v>南京市</v>
      </c>
      <c r="I6487" s="116" t="str">
        <f>_xlfn.XLOOKUP(O6487,匹配表1065!T:T,匹配表1065!X:X)</f>
        <v>PME2002</v>
      </c>
      <c r="J6487" s="95" t="s">
        <v>410</v>
      </c>
      <c r="K6487" s="89" cm="1">
        <f ca="1" t="array" ref="K6487:L6487">_xlfn.XLOOKUP(J6487,匹配表1065!Y:Y,匹配表1065!AA:AB)</f>
        <v>1</v>
      </c>
      <c r="L6487" s="116" t="str">
        <v>3个月以内</v>
      </c>
      <c r="M6487" s="89" t="s">
        <v>55</v>
      </c>
      <c r="N6487" s="109">
        <v>2</v>
      </c>
      <c r="O6487" s="118" t="str">
        <f>_xlfn.XLOOKUP(P6487,匹配表1065!U:U,匹配表1065!T:T)</f>
        <v>HO00000964</v>
      </c>
      <c r="P6487" s="94" t="s">
        <v>90</v>
      </c>
      <c r="Q6487" s="95" t="s">
        <v>333</v>
      </c>
      <c r="R6487" s="89" t="str">
        <f>_xlfn.XLOOKUP(Q6487,匹配表1065!L:L,匹配表1065!O:O)</f>
        <v>A</v>
      </c>
      <c r="S6487" s="93" t="str">
        <f>IFERROR(_xlfn.XLOOKUP(Q6487,匹配表1065!AI:AI,匹配表1065!AJ:AJ),"绿标")</f>
        <v>红标</v>
      </c>
      <c r="T6487" s="93" t="str" cm="1">
        <f t="array" ref="T6487:U6487">_xlfn.XLOOKUP(Q6487,匹配表1065!L:L,匹配表1065!M:N)</f>
        <v>头痛</v>
      </c>
      <c r="U6487" s="94" t="str">
        <v>神经内科</v>
      </c>
      <c r="V6487" s="95" t="s">
        <v>42</v>
      </c>
      <c r="W6487" s="93">
        <f>_xlfn.XLOOKUP(M6487,匹配表1065!D:D,匹配表1065!F:F)*N6487</f>
        <v>16</v>
      </c>
    </row>
    <row r="6488" customHeight="1" spans="1:23">
      <c r="A6488" s="94" t="s">
        <v>954</v>
      </c>
      <c r="B6488" s="106">
        <v>46238</v>
      </c>
      <c r="C6488" s="121" t="str">
        <f t="shared" si="204"/>
        <v>8月第2周</v>
      </c>
      <c r="D6488" s="109" t="s">
        <v>955</v>
      </c>
      <c r="E6488" s="89" t="str">
        <f t="shared" si="205"/>
        <v>8月第1周--周2</v>
      </c>
      <c r="F6488" s="115" t="s">
        <v>27</v>
      </c>
      <c r="G6488" s="89" t="s">
        <v>63</v>
      </c>
      <c r="H6488" s="92" t="str">
        <f>_xlfn.XLOOKUP(O6488,匹配表1065!T:T,匹配表1065!W:W)</f>
        <v>南京市</v>
      </c>
      <c r="I6488" s="116" t="str">
        <f>_xlfn.XLOOKUP(O6488,匹配表1065!T:T,匹配表1065!X:X)</f>
        <v>PME2001</v>
      </c>
      <c r="J6488" s="95" t="s">
        <v>77</v>
      </c>
      <c r="K6488" s="89" cm="1">
        <f ca="1" t="array" ref="K6488:L6488">_xlfn.XLOOKUP(J6488,匹配表1065!Y:Y,匹配表1065!AA:AB)</f>
        <v>8</v>
      </c>
      <c r="L6488" s="116" t="str">
        <v>3个月以上</v>
      </c>
      <c r="M6488" s="89" t="s">
        <v>30</v>
      </c>
      <c r="N6488" s="109">
        <v>1</v>
      </c>
      <c r="O6488" s="118" t="str">
        <f>_xlfn.XLOOKUP(P6488,匹配表1065!U:U,匹配表1065!T:T)</f>
        <v>HO00000958</v>
      </c>
      <c r="P6488" s="94" t="s">
        <v>65</v>
      </c>
      <c r="Q6488" s="95" t="s">
        <v>409</v>
      </c>
      <c r="R6488" s="89" t="str">
        <f>_xlfn.XLOOKUP(Q6488,匹配表1065!L:L,匹配表1065!O:O)</f>
        <v>B</v>
      </c>
      <c r="S6488" s="93" t="str">
        <f>IFERROR(_xlfn.XLOOKUP(Q6488,匹配表1065!AI:AI,匹配表1065!AJ:AJ),"绿标")</f>
        <v>红标</v>
      </c>
      <c r="T6488" s="93" t="str" cm="1">
        <f t="array" ref="T6488:U6488">_xlfn.XLOOKUP(Q6488,匹配表1065!L:L,匹配表1065!M:N)</f>
        <v>其他</v>
      </c>
      <c r="U6488" s="94" t="str">
        <v>神经内科</v>
      </c>
      <c r="V6488" s="95" t="s">
        <v>33</v>
      </c>
      <c r="W6488" s="93">
        <f>_xlfn.XLOOKUP(M6488,匹配表1065!D:D,匹配表1065!F:F)*N6488</f>
        <v>12</v>
      </c>
    </row>
    <row r="6489" customHeight="1" spans="1:23">
      <c r="A6489" s="94" t="s">
        <v>954</v>
      </c>
      <c r="B6489" s="106">
        <v>46238</v>
      </c>
      <c r="C6489" s="121" t="str">
        <f t="shared" si="204"/>
        <v>8月第2周</v>
      </c>
      <c r="D6489" s="109" t="s">
        <v>955</v>
      </c>
      <c r="E6489" s="89" t="str">
        <f t="shared" si="205"/>
        <v>8月第1周--周2</v>
      </c>
      <c r="F6489" s="115" t="s">
        <v>27</v>
      </c>
      <c r="G6489" s="89" t="s">
        <v>63</v>
      </c>
      <c r="H6489" s="92" t="str">
        <f>_xlfn.XLOOKUP(O6489,匹配表1065!T:T,匹配表1065!W:W)</f>
        <v>南京市</v>
      </c>
      <c r="I6489" s="116" t="str">
        <f>_xlfn.XLOOKUP(O6489,匹配表1065!T:T,匹配表1065!X:X)</f>
        <v>PME2001</v>
      </c>
      <c r="J6489" s="95" t="s">
        <v>77</v>
      </c>
      <c r="K6489" s="89" cm="1">
        <f ca="1" t="array" ref="K6489:L6489">_xlfn.XLOOKUP(J6489,匹配表1065!Y:Y,匹配表1065!AA:AB)</f>
        <v>8</v>
      </c>
      <c r="L6489" s="116" t="str">
        <v>3个月以上</v>
      </c>
      <c r="M6489" s="89" t="s">
        <v>35</v>
      </c>
      <c r="N6489" s="109">
        <v>1</v>
      </c>
      <c r="O6489" s="118" t="str">
        <f>_xlfn.XLOOKUP(P6489,匹配表1065!U:U,匹配表1065!T:T)</f>
        <v>HO00000958</v>
      </c>
      <c r="P6489" s="94" t="s">
        <v>65</v>
      </c>
      <c r="Q6489" s="95" t="s">
        <v>78</v>
      </c>
      <c r="R6489" s="89" t="str">
        <f>_xlfn.XLOOKUP(Q6489,匹配表1065!L:L,匹配表1065!O:O)</f>
        <v>C</v>
      </c>
      <c r="S6489" s="93" t="str">
        <f>IFERROR(_xlfn.XLOOKUP(Q6489,匹配表1065!AI:AI,匹配表1065!AJ:AJ),"绿标")</f>
        <v>绿标</v>
      </c>
      <c r="T6489" s="93" t="str" cm="1">
        <f t="array" ref="T6489:U6489">_xlfn.XLOOKUP(Q6489,匹配表1065!L:L,匹配表1065!M:N)</f>
        <v>眩晕</v>
      </c>
      <c r="U6489" s="94" t="str">
        <v>神经内科</v>
      </c>
      <c r="V6489" s="95" t="s">
        <v>100</v>
      </c>
      <c r="W6489" s="93">
        <f>_xlfn.XLOOKUP(M6489,匹配表1065!D:D,匹配表1065!F:F)*N6489</f>
        <v>4</v>
      </c>
    </row>
    <row r="6490" customHeight="1" spans="1:23">
      <c r="A6490" s="94" t="s">
        <v>954</v>
      </c>
      <c r="B6490" s="106">
        <v>46238</v>
      </c>
      <c r="C6490" s="121" t="str">
        <f t="shared" si="204"/>
        <v>8月第2周</v>
      </c>
      <c r="D6490" s="109" t="s">
        <v>955</v>
      </c>
      <c r="E6490" s="89" t="str">
        <f t="shared" si="205"/>
        <v>8月第1周--周2</v>
      </c>
      <c r="F6490" s="115" t="s">
        <v>27</v>
      </c>
      <c r="G6490" s="89" t="s">
        <v>63</v>
      </c>
      <c r="H6490" s="92" t="str">
        <f>_xlfn.XLOOKUP(O6490,匹配表1065!T:T,匹配表1065!W:W)</f>
        <v>南京市</v>
      </c>
      <c r="I6490" s="116" t="str">
        <f>_xlfn.XLOOKUP(O6490,匹配表1065!T:T,匹配表1065!X:X)</f>
        <v>PME2002</v>
      </c>
      <c r="J6490" s="95" t="s">
        <v>84</v>
      </c>
      <c r="K6490" s="89" cm="1">
        <f ca="1" t="array" ref="K6490:L6490">_xlfn.XLOOKUP(J6490,匹配表1065!Y:Y,匹配表1065!AA:AB)</f>
        <v>31</v>
      </c>
      <c r="L6490" s="116" t="str">
        <v>3个月以上</v>
      </c>
      <c r="M6490" s="89" t="s">
        <v>30</v>
      </c>
      <c r="N6490" s="109">
        <v>5</v>
      </c>
      <c r="O6490" s="118" t="str">
        <f>_xlfn.XLOOKUP(P6490,匹配表1065!U:U,匹配表1065!T:T)</f>
        <v>HO00000964</v>
      </c>
      <c r="P6490" s="94" t="s">
        <v>90</v>
      </c>
      <c r="Q6490" s="95" t="s">
        <v>281</v>
      </c>
      <c r="R6490" s="89" t="str">
        <f>_xlfn.XLOOKUP(Q6490,匹配表1065!L:L,匹配表1065!O:O)</f>
        <v>A</v>
      </c>
      <c r="S6490" s="93" t="str">
        <f>IFERROR(_xlfn.XLOOKUP(Q6490,匹配表1065!AI:AI,匹配表1065!AJ:AJ),"绿标")</f>
        <v>红标</v>
      </c>
      <c r="T6490" s="93" t="str" cm="1">
        <f t="array" ref="T6490:U6490">_xlfn.XLOOKUP(Q6490,匹配表1065!L:L,匹配表1065!M:N)</f>
        <v>头痛</v>
      </c>
      <c r="U6490" s="94" t="str">
        <v>神经内科</v>
      </c>
      <c r="V6490" s="95" t="s">
        <v>100</v>
      </c>
      <c r="W6490" s="93">
        <f>_xlfn.XLOOKUP(M6490,匹配表1065!D:D,匹配表1065!F:F)*N6490</f>
        <v>60</v>
      </c>
    </row>
    <row r="6491" customHeight="1" spans="1:23">
      <c r="A6491" s="94" t="s">
        <v>954</v>
      </c>
      <c r="B6491" s="106">
        <v>46238</v>
      </c>
      <c r="C6491" s="121" t="str">
        <f t="shared" si="204"/>
        <v>8月第2周</v>
      </c>
      <c r="D6491" s="109" t="s">
        <v>955</v>
      </c>
      <c r="E6491" s="89" t="str">
        <f t="shared" si="205"/>
        <v>8月第1周--周2</v>
      </c>
      <c r="F6491" s="115" t="s">
        <v>27</v>
      </c>
      <c r="G6491" s="89" t="s">
        <v>63</v>
      </c>
      <c r="H6491" s="92" t="str">
        <f>_xlfn.XLOOKUP(O6491,匹配表1065!T:T,匹配表1065!W:W)</f>
        <v>徐州市</v>
      </c>
      <c r="I6491" s="116" t="str">
        <f>_xlfn.XLOOKUP(O6491,匹配表1065!T:T,匹配表1065!X:X)</f>
        <v>PME2008</v>
      </c>
      <c r="J6491" s="95" t="s">
        <v>81</v>
      </c>
      <c r="K6491" s="89" cm="1">
        <f ca="1" t="array" ref="K6491:L6491">_xlfn.XLOOKUP(J6491,匹配表1065!Y:Y,匹配表1065!AA:AB)</f>
        <v>19</v>
      </c>
      <c r="L6491" s="116" t="str">
        <v>3个月以上</v>
      </c>
      <c r="M6491" s="89" t="s">
        <v>55</v>
      </c>
      <c r="N6491" s="109">
        <v>1</v>
      </c>
      <c r="O6491" s="118" t="str">
        <f>_xlfn.XLOOKUP(P6491,匹配表1065!U:U,匹配表1065!T:T)</f>
        <v>HO00000989</v>
      </c>
      <c r="P6491" s="94" t="s">
        <v>214</v>
      </c>
      <c r="Q6491" s="95" t="s">
        <v>215</v>
      </c>
      <c r="R6491" s="89" t="str">
        <f>_xlfn.XLOOKUP(Q6491,匹配表1065!L:L,匹配表1065!O:O)</f>
        <v>A</v>
      </c>
      <c r="S6491" s="93" t="str">
        <f>IFERROR(_xlfn.XLOOKUP(Q6491,匹配表1065!AI:AI,匹配表1065!AJ:AJ),"绿标")</f>
        <v>红标</v>
      </c>
      <c r="T6491" s="93" t="str" cm="1">
        <f t="array" ref="T6491:U6491">_xlfn.XLOOKUP(Q6491,匹配表1065!L:L,匹配表1065!M:N)</f>
        <v>头痛</v>
      </c>
      <c r="U6491" s="94" t="str">
        <v>神经内科</v>
      </c>
      <c r="V6491" s="95" t="s">
        <v>100</v>
      </c>
      <c r="W6491" s="93">
        <f>_xlfn.XLOOKUP(M6491,匹配表1065!D:D,匹配表1065!F:F)*N6491</f>
        <v>8</v>
      </c>
    </row>
    <row r="6492" customHeight="1" spans="1:23">
      <c r="A6492" s="94" t="s">
        <v>954</v>
      </c>
      <c r="B6492" s="106">
        <v>46238</v>
      </c>
      <c r="C6492" s="121" t="str">
        <f t="shared" si="204"/>
        <v>8月第2周</v>
      </c>
      <c r="D6492" s="109" t="s">
        <v>955</v>
      </c>
      <c r="E6492" s="89" t="str">
        <f t="shared" si="205"/>
        <v>8月第1周--周2</v>
      </c>
      <c r="F6492" s="115" t="s">
        <v>27</v>
      </c>
      <c r="G6492" s="89" t="s">
        <v>63</v>
      </c>
      <c r="H6492" s="92" t="str">
        <f>_xlfn.XLOOKUP(O6492,匹配表1065!T:T,匹配表1065!W:W)</f>
        <v>徐州市</v>
      </c>
      <c r="I6492" s="116" t="str">
        <f>_xlfn.XLOOKUP(O6492,匹配表1065!T:T,匹配表1065!X:X)</f>
        <v>PME2008</v>
      </c>
      <c r="J6492" s="95" t="s">
        <v>81</v>
      </c>
      <c r="K6492" s="89" cm="1">
        <f ca="1" t="array" ref="K6492:L6492">_xlfn.XLOOKUP(J6492,匹配表1065!Y:Y,匹配表1065!AA:AB)</f>
        <v>19</v>
      </c>
      <c r="L6492" s="116" t="str">
        <v>3个月以上</v>
      </c>
      <c r="M6492" s="89" t="s">
        <v>30</v>
      </c>
      <c r="N6492" s="109">
        <v>1</v>
      </c>
      <c r="O6492" s="118" t="str">
        <f>_xlfn.XLOOKUP(P6492,匹配表1065!U:U,匹配表1065!T:T)</f>
        <v>HO00001134</v>
      </c>
      <c r="P6492" s="94" t="s">
        <v>82</v>
      </c>
      <c r="Q6492" s="95" t="s">
        <v>280</v>
      </c>
      <c r="R6492" s="89" t="str">
        <f>_xlfn.XLOOKUP(Q6492,匹配表1065!L:L,匹配表1065!O:O)</f>
        <v>D</v>
      </c>
      <c r="S6492" s="93" t="str">
        <f>IFERROR(_xlfn.XLOOKUP(Q6492,匹配表1065!AI:AI,匹配表1065!AJ:AJ),"绿标")</f>
        <v>红标</v>
      </c>
      <c r="T6492" s="93" t="str" cm="1">
        <f t="array" ref="T6492:U6492">_xlfn.XLOOKUP(Q6492,匹配表1065!L:L,匹配表1065!M:N)</f>
        <v>疼痛</v>
      </c>
      <c r="U6492" s="94" t="str">
        <v>疼痛科</v>
      </c>
      <c r="V6492" s="95" t="s">
        <v>42</v>
      </c>
      <c r="W6492" s="93">
        <f>_xlfn.XLOOKUP(M6492,匹配表1065!D:D,匹配表1065!F:F)*N6492</f>
        <v>12</v>
      </c>
    </row>
    <row r="6493" customHeight="1" spans="1:23">
      <c r="A6493" s="94" t="s">
        <v>954</v>
      </c>
      <c r="B6493" s="106">
        <v>46238</v>
      </c>
      <c r="C6493" s="121" t="str">
        <f t="shared" si="204"/>
        <v>8月第2周</v>
      </c>
      <c r="D6493" s="109" t="s">
        <v>955</v>
      </c>
      <c r="E6493" s="89" t="str">
        <f t="shared" si="205"/>
        <v>8月第1周--周2</v>
      </c>
      <c r="F6493" s="115" t="s">
        <v>27</v>
      </c>
      <c r="G6493" s="89" t="s">
        <v>63</v>
      </c>
      <c r="H6493" s="92" t="str">
        <f>_xlfn.XLOOKUP(O6493,匹配表1065!T:T,匹配表1065!W:W)</f>
        <v>南京市</v>
      </c>
      <c r="I6493" s="116" t="str">
        <f>_xlfn.XLOOKUP(O6493,匹配表1065!T:T,匹配表1065!X:X)</f>
        <v>PME2002</v>
      </c>
      <c r="J6493" s="95" t="s">
        <v>84</v>
      </c>
      <c r="K6493" s="89" cm="1">
        <f ca="1" t="array" ref="K6493:L6493">_xlfn.XLOOKUP(J6493,匹配表1065!Y:Y,匹配表1065!AA:AB)</f>
        <v>31</v>
      </c>
      <c r="L6493" s="116" t="str">
        <v>3个月以上</v>
      </c>
      <c r="M6493" s="89" t="s">
        <v>30</v>
      </c>
      <c r="N6493" s="109">
        <v>1</v>
      </c>
      <c r="O6493" s="118" t="str">
        <f>_xlfn.XLOOKUP(P6493,匹配表1065!U:U,匹配表1065!T:T)</f>
        <v>HO00000964</v>
      </c>
      <c r="P6493" s="94" t="s">
        <v>90</v>
      </c>
      <c r="Q6493" s="95" t="s">
        <v>283</v>
      </c>
      <c r="R6493" s="89" t="str">
        <f>_xlfn.XLOOKUP(Q6493,匹配表1065!L:L,匹配表1065!O:O)</f>
        <v>D</v>
      </c>
      <c r="S6493" s="93" t="str">
        <f>IFERROR(_xlfn.XLOOKUP(Q6493,匹配表1065!AI:AI,匹配表1065!AJ:AJ),"绿标")</f>
        <v>红标</v>
      </c>
      <c r="T6493" s="93" t="str" cm="1">
        <f t="array" ref="T6493:U6493">_xlfn.XLOOKUP(Q6493,匹配表1065!L:L,匹配表1065!M:N)</f>
        <v>疼痛</v>
      </c>
      <c r="U6493" s="94" t="str">
        <v>疼痛科</v>
      </c>
      <c r="V6493" s="95" t="s">
        <v>33</v>
      </c>
      <c r="W6493" s="93">
        <f>_xlfn.XLOOKUP(M6493,匹配表1065!D:D,匹配表1065!F:F)*N6493</f>
        <v>12</v>
      </c>
    </row>
    <row r="6494" customHeight="1" spans="1:23">
      <c r="A6494" s="94" t="s">
        <v>954</v>
      </c>
      <c r="B6494" s="106">
        <v>46238</v>
      </c>
      <c r="C6494" s="121" t="str">
        <f t="shared" si="204"/>
        <v>8月第2周</v>
      </c>
      <c r="D6494" s="109" t="s">
        <v>955</v>
      </c>
      <c r="E6494" s="89" t="str">
        <f t="shared" si="205"/>
        <v>8月第1周--周2</v>
      </c>
      <c r="F6494" s="115" t="s">
        <v>27</v>
      </c>
      <c r="G6494" s="95" t="s">
        <v>28</v>
      </c>
      <c r="H6494" s="92" t="str">
        <f>_xlfn.XLOOKUP(O6494,匹配表1065!T:T,匹配表1065!W:W)</f>
        <v>扬州市</v>
      </c>
      <c r="I6494" s="116" t="str">
        <f>_xlfn.XLOOKUP(O6494,匹配表1065!T:T,匹配表1065!X:X)</f>
        <v>PME2012</v>
      </c>
      <c r="J6494" s="95" t="s">
        <v>60</v>
      </c>
      <c r="K6494" s="89" cm="1">
        <f ca="1" t="array" ref="K6494:L6494">_xlfn.XLOOKUP(J6494,匹配表1065!Y:Y,匹配表1065!AA:AB)</f>
        <v>13</v>
      </c>
      <c r="L6494" s="116" t="str">
        <v>3个月以上</v>
      </c>
      <c r="M6494" s="89" t="s">
        <v>30</v>
      </c>
      <c r="N6494" s="109">
        <v>1</v>
      </c>
      <c r="O6494" s="118" t="str">
        <f>_xlfn.XLOOKUP(P6494,匹配表1065!U:U,匹配表1065!T:T)</f>
        <v>HO00000968</v>
      </c>
      <c r="P6494" s="94" t="s">
        <v>61</v>
      </c>
      <c r="Q6494" s="95" t="s">
        <v>369</v>
      </c>
      <c r="R6494" s="89" t="str">
        <f>_xlfn.XLOOKUP(Q6494,匹配表1065!L:L,匹配表1065!O:O)</f>
        <v>B</v>
      </c>
      <c r="S6494" s="93" t="str">
        <f>IFERROR(_xlfn.XLOOKUP(Q6494,匹配表1065!AI:AI,匹配表1065!AJ:AJ),"绿标")</f>
        <v>绿标</v>
      </c>
      <c r="T6494" s="93" t="str" cm="1">
        <f t="array" ref="T6494:U6494">_xlfn.XLOOKUP(Q6494,匹配表1065!L:L,匹配表1065!M:N)</f>
        <v>癫痫</v>
      </c>
      <c r="U6494" s="94" t="str">
        <v>神经内科</v>
      </c>
      <c r="V6494" s="95" t="s">
        <v>33</v>
      </c>
      <c r="W6494" s="93">
        <f>_xlfn.XLOOKUP(M6494,匹配表1065!D:D,匹配表1065!F:F)*N6494</f>
        <v>12</v>
      </c>
    </row>
    <row r="6495" customHeight="1" spans="1:23">
      <c r="A6495" s="94" t="s">
        <v>954</v>
      </c>
      <c r="B6495" s="106">
        <v>46238</v>
      </c>
      <c r="C6495" s="121" t="str">
        <f t="shared" si="204"/>
        <v>8月第2周</v>
      </c>
      <c r="D6495" s="109" t="s">
        <v>955</v>
      </c>
      <c r="E6495" s="89" t="str">
        <f t="shared" si="205"/>
        <v>8月第1周--周2</v>
      </c>
      <c r="F6495" s="115" t="s">
        <v>27</v>
      </c>
      <c r="G6495" s="95" t="s">
        <v>28</v>
      </c>
      <c r="H6495" s="92" t="str">
        <f>_xlfn.XLOOKUP(O6495,匹配表1065!T:T,匹配表1065!W:W)</f>
        <v>南京市</v>
      </c>
      <c r="I6495" s="116" t="str">
        <f>_xlfn.XLOOKUP(O6495,匹配表1065!T:T,匹配表1065!X:X)</f>
        <v>PME2006</v>
      </c>
      <c r="J6495" s="95" t="s">
        <v>29</v>
      </c>
      <c r="K6495" s="89" cm="1">
        <f ca="1" t="array" ref="K6495:L6495">_xlfn.XLOOKUP(J6495,匹配表1065!Y:Y,匹配表1065!AA:AB)</f>
        <v>15</v>
      </c>
      <c r="L6495" s="116" t="str">
        <v>3个月以上</v>
      </c>
      <c r="M6495" s="89" t="s">
        <v>55</v>
      </c>
      <c r="N6495" s="109">
        <v>1</v>
      </c>
      <c r="O6495" s="118" t="str">
        <f>_xlfn.XLOOKUP(P6495,匹配表1065!U:U,匹配表1065!T:T)</f>
        <v>HO00000965</v>
      </c>
      <c r="P6495" s="94" t="s">
        <v>31</v>
      </c>
      <c r="Q6495" s="95" t="s">
        <v>485</v>
      </c>
      <c r="R6495" s="89" t="str">
        <f>_xlfn.XLOOKUP(Q6495,匹配表1065!L:L,匹配表1065!O:O)</f>
        <v>A</v>
      </c>
      <c r="S6495" s="93" t="str">
        <f>IFERROR(_xlfn.XLOOKUP(Q6495,匹配表1065!AI:AI,匹配表1065!AJ:AJ),"绿标")</f>
        <v>绿标</v>
      </c>
      <c r="T6495" s="93" t="str" cm="1">
        <f t="array" ref="T6495:U6495">_xlfn.XLOOKUP(Q6495,匹配表1065!L:L,匹配表1065!M:N)</f>
        <v>头痛</v>
      </c>
      <c r="U6495" s="94" t="str">
        <v>神经内科</v>
      </c>
      <c r="V6495" s="95" t="s">
        <v>33</v>
      </c>
      <c r="W6495" s="93">
        <f>_xlfn.XLOOKUP(M6495,匹配表1065!D:D,匹配表1065!F:F)*N6495</f>
        <v>8</v>
      </c>
    </row>
    <row r="6496" customHeight="1" spans="1:23">
      <c r="A6496" s="94" t="s">
        <v>954</v>
      </c>
      <c r="B6496" s="106">
        <v>46238</v>
      </c>
      <c r="C6496" s="121" t="str">
        <f t="shared" si="204"/>
        <v>8月第2周</v>
      </c>
      <c r="D6496" s="109" t="s">
        <v>955</v>
      </c>
      <c r="E6496" s="89" t="str">
        <f t="shared" si="205"/>
        <v>8月第1周--周2</v>
      </c>
      <c r="F6496" s="115" t="s">
        <v>27</v>
      </c>
      <c r="G6496" s="95" t="s">
        <v>28</v>
      </c>
      <c r="H6496" s="92" t="str">
        <f>_xlfn.XLOOKUP(O6496,匹配表1065!T:T,匹配表1065!W:W)</f>
        <v>南京市</v>
      </c>
      <c r="I6496" s="116" t="str">
        <f>_xlfn.XLOOKUP(O6496,匹配表1065!T:T,匹配表1065!X:X)</f>
        <v>PME2006</v>
      </c>
      <c r="J6496" s="95" t="s">
        <v>29</v>
      </c>
      <c r="K6496" s="89" cm="1">
        <f ca="1" t="array" ref="K6496:L6496">_xlfn.XLOOKUP(J6496,匹配表1065!Y:Y,匹配表1065!AA:AB)</f>
        <v>15</v>
      </c>
      <c r="L6496" s="116" t="str">
        <v>3个月以上</v>
      </c>
      <c r="M6496" s="89" t="s">
        <v>35</v>
      </c>
      <c r="N6496" s="109">
        <v>1</v>
      </c>
      <c r="O6496" s="118" t="str">
        <f>_xlfn.XLOOKUP(P6496,匹配表1065!U:U,匹配表1065!T:T)</f>
        <v>HO00000965</v>
      </c>
      <c r="P6496" s="94" t="s">
        <v>31</v>
      </c>
      <c r="Q6496" s="95" t="s">
        <v>32</v>
      </c>
      <c r="R6496" s="89" t="str">
        <f>_xlfn.XLOOKUP(Q6496,匹配表1065!L:L,匹配表1065!O:O)</f>
        <v>A</v>
      </c>
      <c r="S6496" s="93" t="str">
        <f>IFERROR(_xlfn.XLOOKUP(Q6496,匹配表1065!AI:AI,匹配表1065!AJ:AJ),"绿标")</f>
        <v>绿标</v>
      </c>
      <c r="T6496" s="93" t="str" cm="1">
        <f t="array" ref="T6496:U6496">_xlfn.XLOOKUP(Q6496,匹配表1065!L:L,匹配表1065!M:N)</f>
        <v>头痛</v>
      </c>
      <c r="U6496" s="94" t="str">
        <v>神经内科</v>
      </c>
      <c r="V6496" s="95" t="s">
        <v>58</v>
      </c>
      <c r="W6496" s="93">
        <f>_xlfn.XLOOKUP(M6496,匹配表1065!D:D,匹配表1065!F:F)*N6496</f>
        <v>4</v>
      </c>
    </row>
    <row r="6497" customHeight="1" spans="1:23">
      <c r="A6497" s="94" t="s">
        <v>954</v>
      </c>
      <c r="B6497" s="106">
        <v>46238</v>
      </c>
      <c r="C6497" s="121" t="str">
        <f t="shared" si="204"/>
        <v>8月第2周</v>
      </c>
      <c r="D6497" s="109" t="s">
        <v>955</v>
      </c>
      <c r="E6497" s="89" t="str">
        <f t="shared" si="205"/>
        <v>8月第1周--周2</v>
      </c>
      <c r="F6497" s="115" t="s">
        <v>27</v>
      </c>
      <c r="G6497" s="95" t="s">
        <v>28</v>
      </c>
      <c r="H6497" s="92" t="str">
        <f>_xlfn.XLOOKUP(O6497,匹配表1065!T:T,匹配表1065!W:W)</f>
        <v>南京市</v>
      </c>
      <c r="I6497" s="116" t="str">
        <f>_xlfn.XLOOKUP(O6497,匹配表1065!T:T,匹配表1065!X:X)</f>
        <v>PME2006</v>
      </c>
      <c r="J6497" s="95" t="s">
        <v>29</v>
      </c>
      <c r="K6497" s="89" cm="1">
        <f ca="1" t="array" ref="K6497:L6497">_xlfn.XLOOKUP(J6497,匹配表1065!Y:Y,匹配表1065!AA:AB)</f>
        <v>15</v>
      </c>
      <c r="L6497" s="116" t="str">
        <v>3个月以上</v>
      </c>
      <c r="M6497" s="89" t="s">
        <v>133</v>
      </c>
      <c r="N6497" s="109">
        <v>1</v>
      </c>
      <c r="O6497" s="118" t="str">
        <f>_xlfn.XLOOKUP(P6497,匹配表1065!U:U,匹配表1065!T:T)</f>
        <v>HO00016614</v>
      </c>
      <c r="P6497" s="94" t="s">
        <v>540</v>
      </c>
      <c r="Q6497" s="95" t="s">
        <v>785</v>
      </c>
      <c r="R6497" s="89" t="str">
        <f>_xlfn.XLOOKUP(Q6497,匹配表1065!L:L,匹配表1065!O:O)</f>
        <v>A</v>
      </c>
      <c r="S6497" s="93" t="str">
        <f>IFERROR(_xlfn.XLOOKUP(Q6497,匹配表1065!AI:AI,匹配表1065!AJ:AJ),"绿标")</f>
        <v>绿标</v>
      </c>
      <c r="T6497" s="93" t="str" cm="1">
        <f t="array" ref="T6497:U6497">_xlfn.XLOOKUP(Q6497,匹配表1065!L:L,匹配表1065!M:N)</f>
        <v>头痛</v>
      </c>
      <c r="U6497" s="94" t="str">
        <v>神经内科</v>
      </c>
      <c r="V6497" s="95" t="s">
        <v>58</v>
      </c>
      <c r="W6497" s="93">
        <f>_xlfn.XLOOKUP(M6497,匹配表1065!D:D,匹配表1065!F:F)*N6497</f>
        <v>1</v>
      </c>
    </row>
    <row r="6498" customHeight="1" spans="1:23">
      <c r="A6498" s="94" t="s">
        <v>954</v>
      </c>
      <c r="B6498" s="106">
        <v>46238</v>
      </c>
      <c r="C6498" s="121" t="str">
        <f t="shared" si="204"/>
        <v>8月第2周</v>
      </c>
      <c r="D6498" s="109" t="s">
        <v>955</v>
      </c>
      <c r="E6498" s="89" t="str">
        <f t="shared" si="205"/>
        <v>8月第1周--周2</v>
      </c>
      <c r="F6498" s="115" t="s">
        <v>27</v>
      </c>
      <c r="G6498" s="95" t="s">
        <v>28</v>
      </c>
      <c r="H6498" s="92" t="str">
        <f>_xlfn.XLOOKUP(O6498,匹配表1065!T:T,匹配表1065!W:W)</f>
        <v>南京市</v>
      </c>
      <c r="I6498" s="116" t="str">
        <f>_xlfn.XLOOKUP(O6498,匹配表1065!T:T,匹配表1065!X:X)</f>
        <v>PME2040</v>
      </c>
      <c r="J6498" s="95" t="s">
        <v>50</v>
      </c>
      <c r="K6498" s="89" t="e" cm="1">
        <f ca="1" t="array" ref="K6498">_xlfn.XLOOKUP(J6498,匹配表1065!Y:Y,匹配表1065!AA:AB)</f>
        <v>#N/A</v>
      </c>
      <c r="L6498" s="116"/>
      <c r="M6498" s="89" t="s">
        <v>35</v>
      </c>
      <c r="N6498" s="109">
        <v>1</v>
      </c>
      <c r="O6498" s="118" t="str">
        <f>_xlfn.XLOOKUP(P6498,匹配表1065!U:U,匹配表1065!T:T)</f>
        <v>HO00000966</v>
      </c>
      <c r="P6498" s="94" t="s">
        <v>51</v>
      </c>
      <c r="Q6498" s="95" t="s">
        <v>576</v>
      </c>
      <c r="R6498" s="89" t="str">
        <f>_xlfn.XLOOKUP(Q6498,匹配表1065!L:L,匹配表1065!O:O)</f>
        <v>A</v>
      </c>
      <c r="S6498" s="93" t="str">
        <f>IFERROR(_xlfn.XLOOKUP(Q6498,匹配表1065!AI:AI,匹配表1065!AJ:AJ),"绿标")</f>
        <v>红标</v>
      </c>
      <c r="T6498" s="93" t="str" cm="1">
        <f t="array" ref="T6498:U6498">_xlfn.XLOOKUP(Q6498,匹配表1065!L:L,匹配表1065!M:N)</f>
        <v>头痛</v>
      </c>
      <c r="U6498" s="94" t="str">
        <v>神经内科</v>
      </c>
      <c r="V6498" s="95" t="s">
        <v>33</v>
      </c>
      <c r="W6498" s="93">
        <f>_xlfn.XLOOKUP(M6498,匹配表1065!D:D,匹配表1065!F:F)*N6498</f>
        <v>4</v>
      </c>
    </row>
    <row r="6499" customHeight="1" spans="1:23">
      <c r="A6499" s="94" t="s">
        <v>954</v>
      </c>
      <c r="B6499" s="106">
        <v>46238</v>
      </c>
      <c r="C6499" s="121" t="str">
        <f t="shared" si="204"/>
        <v>8月第2周</v>
      </c>
      <c r="D6499" s="109" t="s">
        <v>955</v>
      </c>
      <c r="E6499" s="89" t="str">
        <f t="shared" si="205"/>
        <v>8月第1周--周2</v>
      </c>
      <c r="F6499" s="115" t="s">
        <v>27</v>
      </c>
      <c r="G6499" s="95" t="s">
        <v>28</v>
      </c>
      <c r="H6499" s="92" t="str">
        <f>_xlfn.XLOOKUP(O6499,匹配表1065!T:T,匹配表1065!W:W)</f>
        <v>南京市</v>
      </c>
      <c r="I6499" s="116" t="str">
        <f>_xlfn.XLOOKUP(O6499,匹配表1065!T:T,匹配表1065!X:X)</f>
        <v>PME2005</v>
      </c>
      <c r="J6499" s="95" t="s">
        <v>54</v>
      </c>
      <c r="K6499" s="89" cm="1">
        <f ca="1" t="array" ref="K6499:L6499">_xlfn.XLOOKUP(J6499,匹配表1065!Y:Y,匹配表1065!AA:AB)</f>
        <v>3</v>
      </c>
      <c r="L6499" s="116" t="str">
        <v>3个月以上</v>
      </c>
      <c r="M6499" s="89" t="s">
        <v>574</v>
      </c>
      <c r="N6499" s="109">
        <v>1</v>
      </c>
      <c r="O6499" s="118" t="str">
        <f>_xlfn.XLOOKUP(P6499,匹配表1065!U:U,匹配表1065!T:T)</f>
        <v>HO00000975</v>
      </c>
      <c r="P6499" s="94" t="s">
        <v>56</v>
      </c>
      <c r="Q6499" s="95" t="s">
        <v>264</v>
      </c>
      <c r="R6499" s="89" t="str">
        <f>_xlfn.XLOOKUP(Q6499,匹配表1065!L:L,匹配表1065!O:O)</f>
        <v>A</v>
      </c>
      <c r="S6499" s="93" t="str">
        <f>IFERROR(_xlfn.XLOOKUP(Q6499,匹配表1065!AI:AI,匹配表1065!AJ:AJ),"绿标")</f>
        <v>红标</v>
      </c>
      <c r="T6499" s="93" t="str" cm="1">
        <f t="array" ref="T6499:U6499">_xlfn.XLOOKUP(Q6499,匹配表1065!L:L,匹配表1065!M:N)</f>
        <v>头痛</v>
      </c>
      <c r="U6499" s="94" t="str">
        <v>神经内科</v>
      </c>
      <c r="V6499" s="95" t="s">
        <v>33</v>
      </c>
      <c r="W6499" s="93">
        <f>_xlfn.XLOOKUP(M6499,匹配表1065!D:D,匹配表1065!F:F)*N6499</f>
        <v>20</v>
      </c>
    </row>
    <row r="6500" customHeight="1" spans="1:23">
      <c r="A6500" s="94" t="s">
        <v>954</v>
      </c>
      <c r="B6500" s="106">
        <v>46238</v>
      </c>
      <c r="C6500" s="121" t="str">
        <f t="shared" si="204"/>
        <v>8月第2周</v>
      </c>
      <c r="D6500" s="109" t="s">
        <v>955</v>
      </c>
      <c r="E6500" s="89" t="str">
        <f t="shared" si="205"/>
        <v>8月第1周--周2</v>
      </c>
      <c r="F6500" s="115" t="s">
        <v>27</v>
      </c>
      <c r="G6500" s="95" t="s">
        <v>28</v>
      </c>
      <c r="H6500" s="92" t="str">
        <f>_xlfn.XLOOKUP(O6500,匹配表1065!T:T,匹配表1065!W:W)</f>
        <v>南京市</v>
      </c>
      <c r="I6500" s="116" t="str">
        <f>_xlfn.XLOOKUP(O6500,匹配表1065!T:T,匹配表1065!X:X)</f>
        <v>PME2039</v>
      </c>
      <c r="J6500" s="95" t="s">
        <v>39</v>
      </c>
      <c r="K6500" s="89" cm="1">
        <f ca="1" t="array" ref="K6500:L6500">_xlfn.XLOOKUP(J6500,匹配表1065!Y:Y,匹配表1065!AA:AB)</f>
        <v>7</v>
      </c>
      <c r="L6500" s="116" t="str">
        <v>3个月以上</v>
      </c>
      <c r="M6500" s="89" t="s">
        <v>55</v>
      </c>
      <c r="N6500" s="109">
        <v>1</v>
      </c>
      <c r="O6500" s="118" t="str">
        <f>_xlfn.XLOOKUP(P6500,匹配表1065!U:U,匹配表1065!T:T)</f>
        <v>HO00000971</v>
      </c>
      <c r="P6500" s="94" t="s">
        <v>40</v>
      </c>
      <c r="Q6500" s="95" t="s">
        <v>41</v>
      </c>
      <c r="R6500" s="89" t="str">
        <f>_xlfn.XLOOKUP(Q6500,匹配表1065!L:L,匹配表1065!O:O)</f>
        <v>A</v>
      </c>
      <c r="S6500" s="93" t="str">
        <f>IFERROR(_xlfn.XLOOKUP(Q6500,匹配表1065!AI:AI,匹配表1065!AJ:AJ),"绿标")</f>
        <v>绿标</v>
      </c>
      <c r="T6500" s="93" t="str" cm="1">
        <f t="array" ref="T6500:U6500">_xlfn.XLOOKUP(Q6500,匹配表1065!L:L,匹配表1065!M:N)</f>
        <v>头痛</v>
      </c>
      <c r="U6500" s="94" t="str">
        <v>神经内科</v>
      </c>
      <c r="V6500" s="95" t="s">
        <v>42</v>
      </c>
      <c r="W6500" s="93">
        <f>_xlfn.XLOOKUP(M6500,匹配表1065!D:D,匹配表1065!F:F)*N6500</f>
        <v>8</v>
      </c>
    </row>
    <row r="6501" customHeight="1" spans="1:23">
      <c r="A6501" s="94" t="s">
        <v>954</v>
      </c>
      <c r="B6501" s="106">
        <v>46238</v>
      </c>
      <c r="C6501" s="121" t="str">
        <f t="shared" si="204"/>
        <v>8月第2周</v>
      </c>
      <c r="D6501" s="109" t="s">
        <v>955</v>
      </c>
      <c r="E6501" s="89" t="str">
        <f t="shared" si="205"/>
        <v>8月第1周--周2</v>
      </c>
      <c r="F6501" s="115" t="s">
        <v>27</v>
      </c>
      <c r="G6501" s="95" t="s">
        <v>28</v>
      </c>
      <c r="H6501" s="92" t="str">
        <f>_xlfn.XLOOKUP(O6501,匹配表1065!T:T,匹配表1065!W:W)</f>
        <v>镇江市</v>
      </c>
      <c r="I6501" s="116" t="str">
        <f>_xlfn.XLOOKUP(O6501,匹配表1065!T:T,匹配表1065!X:X)</f>
        <v>PME2039</v>
      </c>
      <c r="J6501" s="95" t="s">
        <v>39</v>
      </c>
      <c r="K6501" s="89" cm="1">
        <f ca="1" t="array" ref="K6501:L6501">_xlfn.XLOOKUP(J6501,匹配表1065!Y:Y,匹配表1065!AA:AB)</f>
        <v>7</v>
      </c>
      <c r="L6501" s="116" t="str">
        <v>3个月以上</v>
      </c>
      <c r="M6501" s="89" t="s">
        <v>35</v>
      </c>
      <c r="N6501" s="109">
        <v>1</v>
      </c>
      <c r="O6501" s="118" t="str">
        <f>_xlfn.XLOOKUP(P6501,匹配表1065!U:U,匹配表1065!T:T)</f>
        <v>HO00001014</v>
      </c>
      <c r="P6501" s="94" t="s">
        <v>266</v>
      </c>
      <c r="Q6501" s="95" t="s">
        <v>804</v>
      </c>
      <c r="R6501" s="89" t="str">
        <f>_xlfn.XLOOKUP(Q6501,匹配表1065!L:L,匹配表1065!O:O)</f>
        <v>B</v>
      </c>
      <c r="S6501" s="93" t="str">
        <f>IFERROR(_xlfn.XLOOKUP(Q6501,匹配表1065!AI:AI,匹配表1065!AJ:AJ),"绿标")</f>
        <v>绿标</v>
      </c>
      <c r="T6501" s="93" t="str" cm="1">
        <f t="array" ref="T6501:U6501">_xlfn.XLOOKUP(Q6501,匹配表1065!L:L,匹配表1065!M:N)</f>
        <v>脑血管</v>
      </c>
      <c r="U6501" s="94" t="str">
        <v>神经内科</v>
      </c>
      <c r="V6501" s="95" t="s">
        <v>33</v>
      </c>
      <c r="W6501" s="93">
        <f>_xlfn.XLOOKUP(M6501,匹配表1065!D:D,匹配表1065!F:F)*N6501</f>
        <v>4</v>
      </c>
    </row>
    <row r="6502" customHeight="1" spans="1:23">
      <c r="A6502" s="94" t="s">
        <v>954</v>
      </c>
      <c r="B6502" s="106">
        <v>46238</v>
      </c>
      <c r="C6502" s="121" t="str">
        <f t="shared" si="204"/>
        <v>8月第2周</v>
      </c>
      <c r="D6502" s="109" t="s">
        <v>955</v>
      </c>
      <c r="E6502" s="89" t="str">
        <f t="shared" si="205"/>
        <v>8月第1周--周2</v>
      </c>
      <c r="F6502" s="115" t="s">
        <v>27</v>
      </c>
      <c r="G6502" s="95" t="s">
        <v>28</v>
      </c>
      <c r="H6502" s="92" t="str">
        <f>_xlfn.XLOOKUP(O6502,匹配表1065!T:T,匹配表1065!W:W)</f>
        <v>常州市</v>
      </c>
      <c r="I6502" s="116" t="str">
        <f>_xlfn.XLOOKUP(O6502,匹配表1065!T:T,匹配表1065!X:X)</f>
        <v>PME2015</v>
      </c>
      <c r="J6502" s="95" t="s">
        <v>45</v>
      </c>
      <c r="K6502" s="89" cm="1">
        <f ca="1" t="array" ref="K6502:L6502">_xlfn.XLOOKUP(J6502,匹配表1065!Y:Y,匹配表1065!AA:AB)</f>
        <v>9</v>
      </c>
      <c r="L6502" s="116" t="str">
        <v>3个月以上</v>
      </c>
      <c r="M6502" s="89" t="s">
        <v>35</v>
      </c>
      <c r="N6502" s="109">
        <v>1</v>
      </c>
      <c r="O6502" s="118" t="str">
        <f>_xlfn.XLOOKUP(P6502,匹配表1065!U:U,匹配表1065!T:T)</f>
        <v>HO00000941</v>
      </c>
      <c r="P6502" s="94" t="s">
        <v>542</v>
      </c>
      <c r="Q6502" s="95" t="s">
        <v>961</v>
      </c>
      <c r="R6502" s="89" t="str">
        <f>_xlfn.XLOOKUP(Q6502,匹配表1065!L:L,匹配表1065!O:O)</f>
        <v>C</v>
      </c>
      <c r="S6502" s="93" t="str">
        <f>IFERROR(_xlfn.XLOOKUP(Q6502,匹配表1065!AI:AI,匹配表1065!AJ:AJ),"绿标")</f>
        <v>绿标</v>
      </c>
      <c r="T6502" s="93" t="str" cm="1">
        <f t="array" ref="T6502:U6502">_xlfn.XLOOKUP(Q6502,匹配表1065!L:L,匹配表1065!M:N)</f>
        <v>眩晕</v>
      </c>
      <c r="U6502" s="94" t="str">
        <v>耳鼻喉科</v>
      </c>
      <c r="V6502" s="95" t="s">
        <v>100</v>
      </c>
      <c r="W6502" s="93">
        <f>_xlfn.XLOOKUP(M6502,匹配表1065!D:D,匹配表1065!F:F)*N6502</f>
        <v>4</v>
      </c>
    </row>
    <row r="6503" customHeight="1" spans="1:23">
      <c r="A6503" s="94" t="s">
        <v>954</v>
      </c>
      <c r="B6503" s="106">
        <v>46238</v>
      </c>
      <c r="C6503" s="121" t="str">
        <f t="shared" si="204"/>
        <v>8月第2周</v>
      </c>
      <c r="D6503" s="109" t="s">
        <v>955</v>
      </c>
      <c r="E6503" s="89" t="str">
        <f t="shared" si="205"/>
        <v>8月第1周--周2</v>
      </c>
      <c r="F6503" s="115" t="s">
        <v>27</v>
      </c>
      <c r="G6503" s="95" t="s">
        <v>28</v>
      </c>
      <c r="H6503" s="92" t="str">
        <f>_xlfn.XLOOKUP(O6503,匹配表1065!T:T,匹配表1065!W:W)</f>
        <v>常州市</v>
      </c>
      <c r="I6503" s="116" t="str">
        <f>_xlfn.XLOOKUP(O6503,匹配表1065!T:T,匹配表1065!X:X)</f>
        <v>PME2015</v>
      </c>
      <c r="J6503" s="95" t="s">
        <v>45</v>
      </c>
      <c r="K6503" s="89" cm="1">
        <f ca="1" t="array" ref="K6503:L6503">_xlfn.XLOOKUP(J6503,匹配表1065!Y:Y,匹配表1065!AA:AB)</f>
        <v>9</v>
      </c>
      <c r="L6503" s="116" t="str">
        <v>3个月以上</v>
      </c>
      <c r="M6503" s="89" t="s">
        <v>35</v>
      </c>
      <c r="N6503" s="109">
        <v>1</v>
      </c>
      <c r="O6503" s="118" t="str">
        <f>_xlfn.XLOOKUP(P6503,匹配表1065!U:U,匹配表1065!T:T)</f>
        <v>HO00000940</v>
      </c>
      <c r="P6503" s="94" t="s">
        <v>203</v>
      </c>
      <c r="Q6503" s="95" t="s">
        <v>204</v>
      </c>
      <c r="R6503" s="89" t="str">
        <f>_xlfn.XLOOKUP(Q6503,匹配表1065!L:L,匹配表1065!O:O)</f>
        <v>C</v>
      </c>
      <c r="S6503" s="93" t="str">
        <f>IFERROR(_xlfn.XLOOKUP(Q6503,匹配表1065!AI:AI,匹配表1065!AJ:AJ),"绿标")</f>
        <v>红标</v>
      </c>
      <c r="T6503" s="93" t="str" cm="1">
        <f t="array" ref="T6503:U6503">_xlfn.XLOOKUP(Q6503,匹配表1065!L:L,匹配表1065!M:N)</f>
        <v>眩晕</v>
      </c>
      <c r="U6503" s="94" t="str">
        <v>耳鼻喉科</v>
      </c>
      <c r="V6503" s="95" t="s">
        <v>100</v>
      </c>
      <c r="W6503" s="93">
        <f>_xlfn.XLOOKUP(M6503,匹配表1065!D:D,匹配表1065!F:F)*N6503</f>
        <v>4</v>
      </c>
    </row>
    <row r="6504" customHeight="1" spans="1:23">
      <c r="A6504" s="94" t="s">
        <v>954</v>
      </c>
      <c r="B6504" s="106">
        <v>46238</v>
      </c>
      <c r="C6504" s="121" t="str">
        <f t="shared" si="204"/>
        <v>8月第2周</v>
      </c>
      <c r="D6504" s="109" t="s">
        <v>955</v>
      </c>
      <c r="E6504" s="89" t="str">
        <f t="shared" si="205"/>
        <v>8月第1周--周2</v>
      </c>
      <c r="F6504" s="115" t="s">
        <v>27</v>
      </c>
      <c r="G6504" s="95" t="s">
        <v>28</v>
      </c>
      <c r="H6504" s="92" t="str">
        <f>_xlfn.XLOOKUP(O6504,匹配表1065!T:T,匹配表1065!W:W)</f>
        <v>常州市</v>
      </c>
      <c r="I6504" s="116" t="str">
        <f>_xlfn.XLOOKUP(O6504,匹配表1065!T:T,匹配表1065!X:X)</f>
        <v>PME2015</v>
      </c>
      <c r="J6504" s="95" t="s">
        <v>45</v>
      </c>
      <c r="K6504" s="89" cm="1">
        <f ca="1" t="array" ref="K6504:L6504">_xlfn.XLOOKUP(J6504,匹配表1065!Y:Y,匹配表1065!AA:AB)</f>
        <v>9</v>
      </c>
      <c r="L6504" s="116" t="str">
        <v>3个月以上</v>
      </c>
      <c r="M6504" s="89" t="s">
        <v>55</v>
      </c>
      <c r="N6504" s="109">
        <v>1</v>
      </c>
      <c r="O6504" s="118" t="str">
        <f>_xlfn.XLOOKUP(P6504,匹配表1065!U:U,匹配表1065!T:T)</f>
        <v>HO00000940</v>
      </c>
      <c r="P6504" s="94" t="s">
        <v>203</v>
      </c>
      <c r="Q6504" s="95" t="s">
        <v>373</v>
      </c>
      <c r="R6504" s="89" t="str">
        <f>_xlfn.XLOOKUP(Q6504,匹配表1065!L:L,匹配表1065!O:O)</f>
        <v>C</v>
      </c>
      <c r="S6504" s="93" t="str">
        <f>IFERROR(_xlfn.XLOOKUP(Q6504,匹配表1065!AI:AI,匹配表1065!AJ:AJ),"绿标")</f>
        <v>绿标</v>
      </c>
      <c r="T6504" s="93" t="str" cm="1">
        <f t="array" ref="T6504:U6504">_xlfn.XLOOKUP(Q6504,匹配表1065!L:L,匹配表1065!M:N)</f>
        <v>眩晕</v>
      </c>
      <c r="U6504" s="94" t="str">
        <v>耳鼻喉科</v>
      </c>
      <c r="V6504" s="95" t="s">
        <v>100</v>
      </c>
      <c r="W6504" s="93">
        <f>_xlfn.XLOOKUP(M6504,匹配表1065!D:D,匹配表1065!F:F)*N6504</f>
        <v>8</v>
      </c>
    </row>
    <row r="6505" customHeight="1" spans="1:23">
      <c r="A6505" s="94" t="s">
        <v>954</v>
      </c>
      <c r="B6505" s="106">
        <v>46238</v>
      </c>
      <c r="C6505" s="121" t="str">
        <f t="shared" si="204"/>
        <v>8月第2周</v>
      </c>
      <c r="D6505" s="109" t="s">
        <v>955</v>
      </c>
      <c r="E6505" s="89" t="str">
        <f t="shared" si="205"/>
        <v>8月第1周--周2</v>
      </c>
      <c r="F6505" s="115" t="s">
        <v>27</v>
      </c>
      <c r="G6505" s="95" t="s">
        <v>28</v>
      </c>
      <c r="H6505" s="92" t="str">
        <f>_xlfn.XLOOKUP(O6505,匹配表1065!T:T,匹配表1065!W:W)</f>
        <v>南京市</v>
      </c>
      <c r="I6505" s="116" t="str">
        <f>_xlfn.XLOOKUP(O6505,匹配表1065!T:T,匹配表1065!X:X)</f>
        <v>PME2004</v>
      </c>
      <c r="J6505" s="95" t="s">
        <v>889</v>
      </c>
      <c r="K6505" s="89" t="e" cm="1">
        <f ca="1" t="array" ref="K6505">_xlfn.XLOOKUP(J6505,匹配表1065!Y:Y,匹配表1065!AA:AB)</f>
        <v>#N/A</v>
      </c>
      <c r="L6505" s="116"/>
      <c r="M6505" s="89" t="s">
        <v>55</v>
      </c>
      <c r="N6505" s="109">
        <v>1</v>
      </c>
      <c r="O6505" s="118" t="str">
        <f>_xlfn.XLOOKUP(P6505,匹配表1065!U:U,匹配表1065!T:T)</f>
        <v>HO00000972</v>
      </c>
      <c r="P6505" s="108" t="s">
        <v>36</v>
      </c>
      <c r="Q6505" s="107" t="s">
        <v>37</v>
      </c>
      <c r="R6505" s="89" t="str">
        <f>_xlfn.XLOOKUP(Q6505,匹配表1065!L:L,匹配表1065!O:O)</f>
        <v>A</v>
      </c>
      <c r="S6505" s="93" t="str">
        <f>IFERROR(_xlfn.XLOOKUP(Q6505,匹配表1065!AI:AI,匹配表1065!AJ:AJ),"绿标")</f>
        <v>绿标</v>
      </c>
      <c r="T6505" s="93" t="str" cm="1">
        <f t="array" ref="T6505:U6505">_xlfn.XLOOKUP(Q6505,匹配表1065!L:L,匹配表1065!M:N)</f>
        <v>头痛</v>
      </c>
      <c r="U6505" s="94" t="str">
        <v>神经内科</v>
      </c>
      <c r="V6505" s="95" t="s">
        <v>33</v>
      </c>
      <c r="W6505" s="93">
        <f>_xlfn.XLOOKUP(M6505,匹配表1065!D:D,匹配表1065!F:F)*N6505</f>
        <v>8</v>
      </c>
    </row>
    <row r="6506" customHeight="1" spans="1:23">
      <c r="A6506" s="94" t="s">
        <v>954</v>
      </c>
      <c r="B6506" s="106">
        <v>46239</v>
      </c>
      <c r="C6506" s="121" t="str">
        <f t="shared" si="204"/>
        <v>8月第2周</v>
      </c>
      <c r="D6506" s="109" t="s">
        <v>955</v>
      </c>
      <c r="E6506" s="89" t="str">
        <f t="shared" si="205"/>
        <v>8月第1周--周3</v>
      </c>
      <c r="F6506" s="115" t="s">
        <v>27</v>
      </c>
      <c r="G6506" s="95" t="s">
        <v>167</v>
      </c>
      <c r="H6506" s="92" t="str">
        <f>_xlfn.XLOOKUP(O6506,匹配表1065!T:T,匹配表1065!W:W)</f>
        <v>苏州市</v>
      </c>
      <c r="I6506" s="116" t="str">
        <f>_xlfn.XLOOKUP(O6506,匹配表1065!T:T,匹配表1065!X:X)</f>
        <v>PME2011</v>
      </c>
      <c r="J6506" s="95" t="s">
        <v>852</v>
      </c>
      <c r="K6506" s="89" t="e" cm="1">
        <f ca="1" t="array" ref="K6506">_xlfn.XLOOKUP(J6506,匹配表1065!Y:Y,匹配表1065!AA:AB)</f>
        <v>#N/A</v>
      </c>
      <c r="L6506" s="116"/>
      <c r="M6506" s="89" t="s">
        <v>35</v>
      </c>
      <c r="N6506" s="109">
        <v>1</v>
      </c>
      <c r="O6506" s="118" t="str">
        <f>_xlfn.XLOOKUP(P6506,匹配表1065!U:U,匹配表1065!T:T)</f>
        <v>HO00307823</v>
      </c>
      <c r="P6506" s="109" t="s">
        <v>169</v>
      </c>
      <c r="Q6506" s="109" t="s">
        <v>438</v>
      </c>
      <c r="R6506" s="89" t="str">
        <f>_xlfn.XLOOKUP(Q6506,匹配表1065!L:L,匹配表1065!O:O)</f>
        <v>A</v>
      </c>
      <c r="S6506" s="93" t="str">
        <f>IFERROR(_xlfn.XLOOKUP(Q6506,匹配表1065!AI:AI,匹配表1065!AJ:AJ),"绿标")</f>
        <v>红标</v>
      </c>
      <c r="T6506" s="93" t="str" cm="1">
        <f t="array" ref="T6506:U6506">_xlfn.XLOOKUP(Q6506,匹配表1065!L:L,匹配表1065!M:N)</f>
        <v>头痛</v>
      </c>
      <c r="U6506" s="94" t="str">
        <v>神经内科</v>
      </c>
      <c r="V6506" s="95" t="s">
        <v>33</v>
      </c>
      <c r="W6506" s="93">
        <f>_xlfn.XLOOKUP(M6506,匹配表1065!D:D,匹配表1065!F:F)*N6506</f>
        <v>4</v>
      </c>
    </row>
    <row r="6507" customHeight="1" spans="1:23">
      <c r="A6507" s="94" t="s">
        <v>954</v>
      </c>
      <c r="B6507" s="106">
        <v>46239</v>
      </c>
      <c r="C6507" s="121" t="str">
        <f t="shared" ref="C6507:C6570" si="206">MONTH(B6507)&amp;TEXT(WEEKNUM(B6507,2)-WEEKNUM(B6507+1-DAY(B6507),2)+1,"月第0周")</f>
        <v>8月第2周</v>
      </c>
      <c r="D6507" s="109" t="s">
        <v>955</v>
      </c>
      <c r="E6507" s="89" t="str">
        <f t="shared" si="205"/>
        <v>8月第1周--周3</v>
      </c>
      <c r="F6507" s="115" t="s">
        <v>27</v>
      </c>
      <c r="G6507" s="95" t="s">
        <v>167</v>
      </c>
      <c r="H6507" s="92" t="str">
        <f>_xlfn.XLOOKUP(O6507,匹配表1065!T:T,匹配表1065!W:W)</f>
        <v>苏州市</v>
      </c>
      <c r="I6507" s="116" t="str">
        <f>_xlfn.XLOOKUP(O6507,匹配表1065!T:T,匹配表1065!X:X)</f>
        <v>PME2011</v>
      </c>
      <c r="J6507" s="95" t="s">
        <v>168</v>
      </c>
      <c r="K6507" s="89" cm="1">
        <f ca="1" t="array" ref="K6507:L6507">_xlfn.XLOOKUP(J6507,匹配表1065!Y:Y,匹配表1065!AA:AB)</f>
        <v>19</v>
      </c>
      <c r="L6507" s="116" t="str">
        <v>3个月以上</v>
      </c>
      <c r="M6507" s="89" t="s">
        <v>30</v>
      </c>
      <c r="N6507" s="109">
        <v>3</v>
      </c>
      <c r="O6507" s="118" t="str">
        <f>_xlfn.XLOOKUP(P6507,匹配表1065!U:U,匹配表1065!T:T)</f>
        <v>HO00307823</v>
      </c>
      <c r="P6507" s="109" t="s">
        <v>169</v>
      </c>
      <c r="Q6507" s="109" t="s">
        <v>170</v>
      </c>
      <c r="R6507" s="89" t="str">
        <f>_xlfn.XLOOKUP(Q6507,匹配表1065!L:L,匹配表1065!O:O)</f>
        <v>A</v>
      </c>
      <c r="S6507" s="93" t="str">
        <f>IFERROR(_xlfn.XLOOKUP(Q6507,匹配表1065!AI:AI,匹配表1065!AJ:AJ),"绿标")</f>
        <v>红标</v>
      </c>
      <c r="T6507" s="93" t="str" cm="1">
        <f t="array" ref="T6507:U6507">_xlfn.XLOOKUP(Q6507,匹配表1065!L:L,匹配表1065!M:N)</f>
        <v>头痛</v>
      </c>
      <c r="U6507" s="94" t="str">
        <v>神经内科</v>
      </c>
      <c r="V6507" s="95" t="s">
        <v>100</v>
      </c>
      <c r="W6507" s="93">
        <f>_xlfn.XLOOKUP(M6507,匹配表1065!D:D,匹配表1065!F:F)*N6507</f>
        <v>36</v>
      </c>
    </row>
    <row r="6508" customHeight="1" spans="1:23">
      <c r="A6508" s="94" t="s">
        <v>954</v>
      </c>
      <c r="B6508" s="106">
        <v>46239</v>
      </c>
      <c r="C6508" s="121" t="str">
        <f t="shared" si="206"/>
        <v>8月第2周</v>
      </c>
      <c r="D6508" s="109" t="s">
        <v>955</v>
      </c>
      <c r="E6508" s="89" t="str">
        <f t="shared" si="205"/>
        <v>8月第1周--周3</v>
      </c>
      <c r="F6508" s="115" t="s">
        <v>27</v>
      </c>
      <c r="G6508" s="95" t="s">
        <v>167</v>
      </c>
      <c r="H6508" s="92" t="str">
        <f>_xlfn.XLOOKUP(O6508,匹配表1065!T:T,匹配表1065!W:W)</f>
        <v>苏州市</v>
      </c>
      <c r="I6508" s="116" t="str">
        <f>_xlfn.XLOOKUP(O6508,匹配表1065!T:T,匹配表1065!X:X)</f>
        <v>PME2011</v>
      </c>
      <c r="J6508" s="95" t="s">
        <v>168</v>
      </c>
      <c r="K6508" s="89" cm="1">
        <f ca="1" t="array" ref="K6508:L6508">_xlfn.XLOOKUP(J6508,匹配表1065!Y:Y,匹配表1065!AA:AB)</f>
        <v>19</v>
      </c>
      <c r="L6508" s="116" t="str">
        <v>3个月以上</v>
      </c>
      <c r="M6508" s="89" t="s">
        <v>30</v>
      </c>
      <c r="N6508" s="109">
        <v>1</v>
      </c>
      <c r="O6508" s="118" t="str">
        <f>_xlfn.XLOOKUP(P6508,匹配表1065!U:U,匹配表1065!T:T)</f>
        <v>HO00307823</v>
      </c>
      <c r="P6508" s="109" t="s">
        <v>169</v>
      </c>
      <c r="Q6508" s="109" t="s">
        <v>172</v>
      </c>
      <c r="R6508" s="89" t="str">
        <f>_xlfn.XLOOKUP(Q6508,匹配表1065!L:L,匹配表1065!O:O)</f>
        <v>C</v>
      </c>
      <c r="S6508" s="93" t="str">
        <f>IFERROR(_xlfn.XLOOKUP(Q6508,匹配表1065!AI:AI,匹配表1065!AJ:AJ),"绿标")</f>
        <v>绿标</v>
      </c>
      <c r="T6508" s="93" t="str" cm="1">
        <f t="array" ref="T6508:U6508">_xlfn.XLOOKUP(Q6508,匹配表1065!L:L,匹配表1065!M:N)</f>
        <v>眩晕</v>
      </c>
      <c r="U6508" s="94" t="str">
        <v>神经内科</v>
      </c>
      <c r="V6508" s="95" t="s">
        <v>100</v>
      </c>
      <c r="W6508" s="93">
        <f>_xlfn.XLOOKUP(M6508,匹配表1065!D:D,匹配表1065!F:F)*N6508</f>
        <v>12</v>
      </c>
    </row>
    <row r="6509" customHeight="1" spans="1:23">
      <c r="A6509" s="94" t="s">
        <v>954</v>
      </c>
      <c r="B6509" s="106">
        <v>46239</v>
      </c>
      <c r="C6509" s="121" t="str">
        <f t="shared" si="206"/>
        <v>8月第2周</v>
      </c>
      <c r="D6509" s="109" t="s">
        <v>955</v>
      </c>
      <c r="E6509" s="89" t="str">
        <f t="shared" si="205"/>
        <v>8月第1周--周3</v>
      </c>
      <c r="F6509" s="115" t="s">
        <v>27</v>
      </c>
      <c r="G6509" s="95" t="s">
        <v>167</v>
      </c>
      <c r="H6509" s="92" t="str">
        <f>_xlfn.XLOOKUP(O6509,匹配表1065!T:T,匹配表1065!W:W)</f>
        <v>苏州市</v>
      </c>
      <c r="I6509" s="116" t="str">
        <f>_xlfn.XLOOKUP(O6509,匹配表1065!T:T,匹配表1065!X:X)</f>
        <v>PME2016</v>
      </c>
      <c r="J6509" s="95" t="s">
        <v>173</v>
      </c>
      <c r="K6509" s="89" cm="1">
        <f ca="1" t="array" ref="K6509:L6509">_xlfn.XLOOKUP(J6509,匹配表1065!Y:Y,匹配表1065!AA:AB)</f>
        <v>1</v>
      </c>
      <c r="L6509" s="116" t="str">
        <v>3个月以内</v>
      </c>
      <c r="M6509" s="89" t="s">
        <v>30</v>
      </c>
      <c r="N6509" s="109">
        <v>2</v>
      </c>
      <c r="O6509" s="118" t="str">
        <f>_xlfn.XLOOKUP(P6509,匹配表1065!U:U,匹配表1065!T:T)</f>
        <v>HO00001048</v>
      </c>
      <c r="P6509" s="109" t="s">
        <v>176</v>
      </c>
      <c r="Q6509" s="109" t="s">
        <v>290</v>
      </c>
      <c r="R6509" s="89" t="str">
        <f>_xlfn.XLOOKUP(Q6509,匹配表1065!L:L,匹配表1065!O:O)</f>
        <v>A</v>
      </c>
      <c r="S6509" s="93" t="str">
        <f>IFERROR(_xlfn.XLOOKUP(Q6509,匹配表1065!AI:AI,匹配表1065!AJ:AJ),"绿标")</f>
        <v>红标</v>
      </c>
      <c r="T6509" s="93" t="str" cm="1">
        <f t="array" ref="T6509:U6509">_xlfn.XLOOKUP(Q6509,匹配表1065!L:L,匹配表1065!M:N)</f>
        <v>头痛</v>
      </c>
      <c r="U6509" s="94" t="str">
        <v>神经内科</v>
      </c>
      <c r="V6509" s="95" t="s">
        <v>100</v>
      </c>
      <c r="W6509" s="93">
        <f>_xlfn.XLOOKUP(M6509,匹配表1065!D:D,匹配表1065!F:F)*N6509</f>
        <v>24</v>
      </c>
    </row>
    <row r="6510" customHeight="1" spans="1:23">
      <c r="A6510" s="94" t="s">
        <v>954</v>
      </c>
      <c r="B6510" s="106">
        <v>46239</v>
      </c>
      <c r="C6510" s="121" t="str">
        <f t="shared" si="206"/>
        <v>8月第2周</v>
      </c>
      <c r="D6510" s="109" t="s">
        <v>955</v>
      </c>
      <c r="E6510" s="89" t="str">
        <f t="shared" si="205"/>
        <v>8月第1周--周3</v>
      </c>
      <c r="F6510" s="115" t="s">
        <v>27</v>
      </c>
      <c r="G6510" s="95" t="s">
        <v>167</v>
      </c>
      <c r="H6510" s="92" t="str">
        <f>_xlfn.XLOOKUP(O6510,匹配表1065!T:T,匹配表1065!W:W)</f>
        <v>苏州市</v>
      </c>
      <c r="I6510" s="116" t="str">
        <f>_xlfn.XLOOKUP(O6510,匹配表1065!T:T,匹配表1065!X:X)</f>
        <v>PME2016</v>
      </c>
      <c r="J6510" s="95" t="s">
        <v>173</v>
      </c>
      <c r="K6510" s="89" cm="1">
        <f ca="1" t="array" ref="K6510:L6510">_xlfn.XLOOKUP(J6510,匹配表1065!Y:Y,匹配表1065!AA:AB)</f>
        <v>1</v>
      </c>
      <c r="L6510" s="116" t="str">
        <v>3个月以内</v>
      </c>
      <c r="M6510" s="89" t="s">
        <v>30</v>
      </c>
      <c r="N6510" s="109">
        <v>1</v>
      </c>
      <c r="O6510" s="118" t="str">
        <f>_xlfn.XLOOKUP(P6510,匹配表1065!U:U,匹配表1065!T:T)</f>
        <v>HO00001043</v>
      </c>
      <c r="P6510" s="109" t="s">
        <v>221</v>
      </c>
      <c r="Q6510" s="109" t="s">
        <v>291</v>
      </c>
      <c r="R6510" s="89" t="str">
        <f>_xlfn.XLOOKUP(Q6510,匹配表1065!L:L,匹配表1065!O:O)</f>
        <v>A</v>
      </c>
      <c r="S6510" s="93" t="str">
        <f>IFERROR(_xlfn.XLOOKUP(Q6510,匹配表1065!AI:AI,匹配表1065!AJ:AJ),"绿标")</f>
        <v>红标</v>
      </c>
      <c r="T6510" s="93" t="str" cm="1">
        <f t="array" ref="T6510:U6510">_xlfn.XLOOKUP(Q6510,匹配表1065!L:L,匹配表1065!M:N)</f>
        <v>头痛</v>
      </c>
      <c r="U6510" s="94" t="str">
        <v>神经内科</v>
      </c>
      <c r="V6510" s="95" t="s">
        <v>100</v>
      </c>
      <c r="W6510" s="93">
        <f>_xlfn.XLOOKUP(M6510,匹配表1065!D:D,匹配表1065!F:F)*N6510</f>
        <v>12</v>
      </c>
    </row>
    <row r="6511" customHeight="1" spans="1:23">
      <c r="A6511" s="94" t="s">
        <v>954</v>
      </c>
      <c r="B6511" s="106">
        <v>46239</v>
      </c>
      <c r="C6511" s="121" t="str">
        <f t="shared" si="206"/>
        <v>8月第2周</v>
      </c>
      <c r="D6511" s="109" t="s">
        <v>955</v>
      </c>
      <c r="E6511" s="89" t="str">
        <f t="shared" si="205"/>
        <v>8月第1周--周3</v>
      </c>
      <c r="F6511" s="115" t="s">
        <v>27</v>
      </c>
      <c r="G6511" s="95" t="s">
        <v>167</v>
      </c>
      <c r="H6511" s="92" t="str">
        <f>_xlfn.XLOOKUP(O6511,匹配表1065!T:T,匹配表1065!W:W)</f>
        <v>苏州市</v>
      </c>
      <c r="I6511" s="116" t="str">
        <f>_xlfn.XLOOKUP(O6511,匹配表1065!T:T,匹配表1065!X:X)</f>
        <v>PME2010</v>
      </c>
      <c r="J6511" s="95" t="s">
        <v>186</v>
      </c>
      <c r="K6511" s="89" cm="1">
        <f ca="1" t="array" ref="K6511:L6511">_xlfn.XLOOKUP(J6511,匹配表1065!Y:Y,匹配表1065!AA:AB)</f>
        <v>6</v>
      </c>
      <c r="L6511" s="116" t="str">
        <v>3个月以上</v>
      </c>
      <c r="M6511" s="89" t="s">
        <v>30</v>
      </c>
      <c r="N6511" s="109">
        <v>1</v>
      </c>
      <c r="O6511" s="118" t="str">
        <f>_xlfn.XLOOKUP(P6511,匹配表1065!U:U,匹配表1065!T:T)</f>
        <v>HO00001051</v>
      </c>
      <c r="P6511" s="109" t="s">
        <v>191</v>
      </c>
      <c r="Q6511" s="109" t="s">
        <v>192</v>
      </c>
      <c r="R6511" s="89" t="str">
        <f>_xlfn.XLOOKUP(Q6511,匹配表1065!L:L,匹配表1065!O:O)</f>
        <v>B</v>
      </c>
      <c r="S6511" s="93" t="str">
        <f>IFERROR(_xlfn.XLOOKUP(Q6511,匹配表1065!AI:AI,匹配表1065!AJ:AJ),"绿标")</f>
        <v>绿标</v>
      </c>
      <c r="T6511" s="93" t="str" cm="1">
        <f t="array" ref="T6511:U6511">_xlfn.XLOOKUP(Q6511,匹配表1065!L:L,匹配表1065!M:N)</f>
        <v>抑郁焦虑</v>
      </c>
      <c r="U6511" s="94" t="str">
        <v>神经内科</v>
      </c>
      <c r="V6511" s="95" t="s">
        <v>100</v>
      </c>
      <c r="W6511" s="93">
        <f>_xlfn.XLOOKUP(M6511,匹配表1065!D:D,匹配表1065!F:F)*N6511</f>
        <v>12</v>
      </c>
    </row>
    <row r="6512" customHeight="1" spans="1:23">
      <c r="A6512" s="94" t="s">
        <v>954</v>
      </c>
      <c r="B6512" s="106">
        <v>46239</v>
      </c>
      <c r="C6512" s="121" t="str">
        <f t="shared" si="206"/>
        <v>8月第2周</v>
      </c>
      <c r="D6512" s="109" t="s">
        <v>955</v>
      </c>
      <c r="E6512" s="89" t="str">
        <f t="shared" si="205"/>
        <v>8月第1周--周3</v>
      </c>
      <c r="F6512" s="115" t="s">
        <v>27</v>
      </c>
      <c r="G6512" s="95" t="s">
        <v>167</v>
      </c>
      <c r="H6512" s="92" t="str">
        <f>_xlfn.XLOOKUP(O6512,匹配表1065!T:T,匹配表1065!W:W)</f>
        <v>苏州市</v>
      </c>
      <c r="I6512" s="116" t="str">
        <f>_xlfn.XLOOKUP(O6512,匹配表1065!T:T,匹配表1065!X:X)</f>
        <v>PME2010</v>
      </c>
      <c r="J6512" s="95" t="s">
        <v>186</v>
      </c>
      <c r="K6512" s="89" cm="1">
        <f ca="1" t="array" ref="K6512:L6512">_xlfn.XLOOKUP(J6512,匹配表1065!Y:Y,匹配表1065!AA:AB)</f>
        <v>6</v>
      </c>
      <c r="L6512" s="116" t="str">
        <v>3个月以上</v>
      </c>
      <c r="M6512" s="89" t="s">
        <v>35</v>
      </c>
      <c r="N6512" s="109">
        <v>1</v>
      </c>
      <c r="O6512" s="118" t="str">
        <f>_xlfn.XLOOKUP(P6512,匹配表1065!U:U,匹配表1065!T:T)</f>
        <v>HO00001051</v>
      </c>
      <c r="P6512" s="109" t="s">
        <v>191</v>
      </c>
      <c r="Q6512" s="109" t="s">
        <v>354</v>
      </c>
      <c r="R6512" s="89" t="str">
        <f>_xlfn.XLOOKUP(Q6512,匹配表1065!L:L,匹配表1065!O:O)</f>
        <v>A</v>
      </c>
      <c r="S6512" s="93" t="str">
        <f>IFERROR(_xlfn.XLOOKUP(Q6512,匹配表1065!AI:AI,匹配表1065!AJ:AJ),"绿标")</f>
        <v>黑标</v>
      </c>
      <c r="T6512" s="93" t="str" cm="1">
        <f t="array" ref="T6512:U6512">_xlfn.XLOOKUP(Q6512,匹配表1065!L:L,匹配表1065!M:N)</f>
        <v>头痛</v>
      </c>
      <c r="U6512" s="94" t="str">
        <v>神经内科</v>
      </c>
      <c r="V6512" s="95" t="s">
        <v>33</v>
      </c>
      <c r="W6512" s="93">
        <f>_xlfn.XLOOKUP(M6512,匹配表1065!D:D,匹配表1065!F:F)*N6512</f>
        <v>4</v>
      </c>
    </row>
    <row r="6513" customHeight="1" spans="1:23">
      <c r="A6513" s="94" t="s">
        <v>954</v>
      </c>
      <c r="B6513" s="106">
        <v>46239</v>
      </c>
      <c r="C6513" s="121" t="str">
        <f t="shared" si="206"/>
        <v>8月第2周</v>
      </c>
      <c r="D6513" s="109" t="s">
        <v>955</v>
      </c>
      <c r="E6513" s="89" t="str">
        <f t="shared" si="205"/>
        <v>8月第1周--周3</v>
      </c>
      <c r="F6513" s="115" t="s">
        <v>27</v>
      </c>
      <c r="G6513" s="95" t="s">
        <v>167</v>
      </c>
      <c r="H6513" s="92" t="str">
        <f>_xlfn.XLOOKUP(O6513,匹配表1065!T:T,匹配表1065!W:W)</f>
        <v>南通市</v>
      </c>
      <c r="I6513" s="116" t="str">
        <f>_xlfn.XLOOKUP(O6513,匹配表1065!T:T,匹配表1065!X:X)</f>
        <v>PME2013</v>
      </c>
      <c r="J6513" s="95" t="s">
        <v>180</v>
      </c>
      <c r="K6513" s="89" cm="1">
        <f ca="1" t="array" ref="K6513:L6513">_xlfn.XLOOKUP(J6513,匹配表1065!Y:Y,匹配表1065!AA:AB)</f>
        <v>51</v>
      </c>
      <c r="L6513" s="116" t="str">
        <v>3个月以上</v>
      </c>
      <c r="M6513" s="89" t="s">
        <v>30</v>
      </c>
      <c r="N6513" s="109">
        <v>3</v>
      </c>
      <c r="O6513" s="118" t="str">
        <f>_xlfn.XLOOKUP(P6513,匹配表1065!U:U,匹配表1065!T:T)</f>
        <v>HO00001021</v>
      </c>
      <c r="P6513" s="109" t="s">
        <v>181</v>
      </c>
      <c r="Q6513" s="109" t="s">
        <v>182</v>
      </c>
      <c r="R6513" s="89" t="str">
        <f>_xlfn.XLOOKUP(Q6513,匹配表1065!L:L,匹配表1065!O:O)</f>
        <v>C</v>
      </c>
      <c r="S6513" s="93" t="str">
        <f>IFERROR(_xlfn.XLOOKUP(Q6513,匹配表1065!AI:AI,匹配表1065!AJ:AJ),"绿标")</f>
        <v>红标</v>
      </c>
      <c r="T6513" s="93" t="str" cm="1">
        <f t="array" ref="T6513:U6513">_xlfn.XLOOKUP(Q6513,匹配表1065!L:L,匹配表1065!M:N)</f>
        <v>眩晕</v>
      </c>
      <c r="U6513" s="94" t="str">
        <v>神经内科</v>
      </c>
      <c r="V6513" s="95" t="s">
        <v>100</v>
      </c>
      <c r="W6513" s="93">
        <f>_xlfn.XLOOKUP(M6513,匹配表1065!D:D,匹配表1065!F:F)*N6513</f>
        <v>36</v>
      </c>
    </row>
    <row r="6514" customHeight="1" spans="1:23">
      <c r="A6514" s="94" t="s">
        <v>954</v>
      </c>
      <c r="B6514" s="106">
        <v>46239</v>
      </c>
      <c r="C6514" s="121" t="str">
        <f t="shared" si="206"/>
        <v>8月第2周</v>
      </c>
      <c r="D6514" s="109" t="s">
        <v>955</v>
      </c>
      <c r="E6514" s="89" t="str">
        <f t="shared" si="205"/>
        <v>8月第1周--周3</v>
      </c>
      <c r="F6514" s="115" t="s">
        <v>27</v>
      </c>
      <c r="G6514" s="95" t="s">
        <v>167</v>
      </c>
      <c r="H6514" s="92" t="str">
        <f>_xlfn.XLOOKUP(O6514,匹配表1065!T:T,匹配表1065!W:W)</f>
        <v>南通市</v>
      </c>
      <c r="I6514" s="116" t="str">
        <f>_xlfn.XLOOKUP(O6514,匹配表1065!T:T,匹配表1065!X:X)</f>
        <v>PME2013</v>
      </c>
      <c r="J6514" s="95" t="s">
        <v>180</v>
      </c>
      <c r="K6514" s="89" cm="1">
        <f ca="1" t="array" ref="K6514:L6514">_xlfn.XLOOKUP(J6514,匹配表1065!Y:Y,匹配表1065!AA:AB)</f>
        <v>51</v>
      </c>
      <c r="L6514" s="116" t="str">
        <v>3个月以上</v>
      </c>
      <c r="M6514" s="89" t="s">
        <v>35</v>
      </c>
      <c r="N6514" s="109">
        <v>2</v>
      </c>
      <c r="O6514" s="118" t="str">
        <f>_xlfn.XLOOKUP(P6514,匹配表1065!U:U,匹配表1065!T:T)</f>
        <v>HO00001066</v>
      </c>
      <c r="P6514" s="109" t="s">
        <v>183</v>
      </c>
      <c r="Q6514" s="109" t="s">
        <v>185</v>
      </c>
      <c r="R6514" s="89" t="str">
        <f>_xlfn.XLOOKUP(Q6514,匹配表1065!L:L,匹配表1065!O:O)</f>
        <v>A</v>
      </c>
      <c r="S6514" s="93" t="str">
        <f>IFERROR(_xlfn.XLOOKUP(Q6514,匹配表1065!AI:AI,匹配表1065!AJ:AJ),"绿标")</f>
        <v>红标</v>
      </c>
      <c r="T6514" s="93" t="str" cm="1">
        <f t="array" ref="T6514:U6514">_xlfn.XLOOKUP(Q6514,匹配表1065!L:L,匹配表1065!M:N)</f>
        <v>头痛</v>
      </c>
      <c r="U6514" s="94" t="str">
        <v>神经内科</v>
      </c>
      <c r="V6514" s="95" t="s">
        <v>33</v>
      </c>
      <c r="W6514" s="93">
        <f>_xlfn.XLOOKUP(M6514,匹配表1065!D:D,匹配表1065!F:F)*N6514</f>
        <v>8</v>
      </c>
    </row>
    <row r="6515" customHeight="1" spans="1:23">
      <c r="A6515" s="94" t="s">
        <v>954</v>
      </c>
      <c r="B6515" s="106">
        <v>46239</v>
      </c>
      <c r="C6515" s="121" t="str">
        <f t="shared" si="206"/>
        <v>8月第2周</v>
      </c>
      <c r="D6515" s="109" t="s">
        <v>955</v>
      </c>
      <c r="E6515" s="89" t="str">
        <f t="shared" si="205"/>
        <v>8月第1周--周3</v>
      </c>
      <c r="F6515" s="115" t="s">
        <v>27</v>
      </c>
      <c r="G6515" s="95" t="s">
        <v>167</v>
      </c>
      <c r="H6515" s="92" t="str">
        <f>_xlfn.XLOOKUP(O6515,匹配表1065!T:T,匹配表1065!W:W)</f>
        <v>苏州市</v>
      </c>
      <c r="I6515" s="116" t="str">
        <f>_xlfn.XLOOKUP(O6515,匹配表1065!T:T,匹配表1065!X:X)</f>
        <v>PME2017</v>
      </c>
      <c r="J6515" s="95" t="s">
        <v>323</v>
      </c>
      <c r="K6515" s="89" cm="1">
        <f ca="1" t="array" ref="K6515:L6515">_xlfn.XLOOKUP(J6515,匹配表1065!Y:Y,匹配表1065!AA:AB)</f>
        <v>7</v>
      </c>
      <c r="L6515" s="116" t="str">
        <v>3个月以上</v>
      </c>
      <c r="M6515" s="89" t="s">
        <v>30</v>
      </c>
      <c r="N6515" s="109">
        <v>1</v>
      </c>
      <c r="O6515" s="118" t="str">
        <f>_xlfn.XLOOKUP(P6515,匹配表1065!U:U,匹配表1065!T:T)</f>
        <v>HO00001110</v>
      </c>
      <c r="P6515" s="109" t="s">
        <v>324</v>
      </c>
      <c r="Q6515" s="109" t="s">
        <v>533</v>
      </c>
      <c r="R6515" s="89" t="str">
        <f>_xlfn.XLOOKUP(Q6515,匹配表1065!L:L,匹配表1065!O:O)</f>
        <v>A</v>
      </c>
      <c r="S6515" s="93" t="str">
        <f>IFERROR(_xlfn.XLOOKUP(Q6515,匹配表1065!AI:AI,匹配表1065!AJ:AJ),"绿标")</f>
        <v>绿标</v>
      </c>
      <c r="T6515" s="93" t="str" cm="1">
        <f t="array" ref="T6515:U6515">_xlfn.XLOOKUP(Q6515,匹配表1065!L:L,匹配表1065!M:N)</f>
        <v>头痛</v>
      </c>
      <c r="U6515" s="94" t="str">
        <v>神经内科</v>
      </c>
      <c r="V6515" s="95" t="s">
        <v>100</v>
      </c>
      <c r="W6515" s="93">
        <f>_xlfn.XLOOKUP(M6515,匹配表1065!D:D,匹配表1065!F:F)*N6515</f>
        <v>12</v>
      </c>
    </row>
    <row r="6516" customHeight="1" spans="1:23">
      <c r="A6516" s="94" t="s">
        <v>954</v>
      </c>
      <c r="B6516" s="106">
        <v>46239</v>
      </c>
      <c r="C6516" s="121" t="str">
        <f t="shared" si="206"/>
        <v>8月第2周</v>
      </c>
      <c r="D6516" s="109" t="s">
        <v>955</v>
      </c>
      <c r="E6516" s="89" t="str">
        <f t="shared" si="205"/>
        <v>8月第1周--周3</v>
      </c>
      <c r="F6516" s="115" t="s">
        <v>27</v>
      </c>
      <c r="G6516" s="95" t="s">
        <v>167</v>
      </c>
      <c r="H6516" s="92" t="str">
        <f>_xlfn.XLOOKUP(O6516,匹配表1065!T:T,匹配表1065!W:W)</f>
        <v>苏州市</v>
      </c>
      <c r="I6516" s="116" t="str">
        <f>_xlfn.XLOOKUP(O6516,匹配表1065!T:T,匹配表1065!X:X)</f>
        <v>PME2017</v>
      </c>
      <c r="J6516" s="95" t="s">
        <v>323</v>
      </c>
      <c r="K6516" s="89" cm="1">
        <f ca="1" t="array" ref="K6516:L6516">_xlfn.XLOOKUP(J6516,匹配表1065!Y:Y,匹配表1065!AA:AB)</f>
        <v>7</v>
      </c>
      <c r="L6516" s="116" t="str">
        <v>3个月以上</v>
      </c>
      <c r="M6516" s="89" t="s">
        <v>35</v>
      </c>
      <c r="N6516" s="109">
        <v>1</v>
      </c>
      <c r="O6516" s="118" t="str">
        <f>_xlfn.XLOOKUP(P6516,匹配表1065!U:U,匹配表1065!T:T)</f>
        <v>HO00017517</v>
      </c>
      <c r="P6516" s="109" t="s">
        <v>348</v>
      </c>
      <c r="Q6516" s="109" t="s">
        <v>898</v>
      </c>
      <c r="R6516" s="89" t="str">
        <f>_xlfn.XLOOKUP(Q6516,匹配表1065!L:L,匹配表1065!O:O)</f>
        <v>C</v>
      </c>
      <c r="S6516" s="93" t="str">
        <f>IFERROR(_xlfn.XLOOKUP(Q6516,匹配表1065!AI:AI,匹配表1065!AJ:AJ),"绿标")</f>
        <v>绿标</v>
      </c>
      <c r="T6516" s="93" t="str" cm="1">
        <f t="array" ref="T6516:U6516">_xlfn.XLOOKUP(Q6516,匹配表1065!L:L,匹配表1065!M:N)</f>
        <v>眩晕</v>
      </c>
      <c r="U6516" s="94" t="str">
        <v>耳鼻喉科</v>
      </c>
      <c r="V6516" s="95" t="s">
        <v>33</v>
      </c>
      <c r="W6516" s="93">
        <f>_xlfn.XLOOKUP(M6516,匹配表1065!D:D,匹配表1065!F:F)*N6516</f>
        <v>4</v>
      </c>
    </row>
    <row r="6517" customHeight="1" spans="1:23">
      <c r="A6517" s="94" t="s">
        <v>954</v>
      </c>
      <c r="B6517" s="106">
        <v>46239</v>
      </c>
      <c r="C6517" s="121" t="str">
        <f t="shared" si="206"/>
        <v>8月第2周</v>
      </c>
      <c r="D6517" s="109" t="s">
        <v>955</v>
      </c>
      <c r="E6517" s="89" t="str">
        <f t="shared" ref="E6517:E6580" si="207">D6517&amp;"--"&amp;"周"&amp;WEEKDAY(B6517,2)</f>
        <v>8月第1周--周3</v>
      </c>
      <c r="F6517" s="115" t="s">
        <v>27</v>
      </c>
      <c r="G6517" s="95" t="s">
        <v>167</v>
      </c>
      <c r="H6517" s="92" t="str">
        <f>_xlfn.XLOOKUP(O6517,匹配表1065!T:T,匹配表1065!W:W)</f>
        <v>无锡市</v>
      </c>
      <c r="I6517" s="116" t="str">
        <f>_xlfn.XLOOKUP(O6517,匹配表1065!T:T,匹配表1065!X:X)</f>
        <v>PME2009</v>
      </c>
      <c r="J6517" s="95" t="s">
        <v>193</v>
      </c>
      <c r="K6517" s="89" cm="1">
        <f ca="1" t="array" ref="K6517:L6517">_xlfn.XLOOKUP(J6517,匹配表1065!Y:Y,匹配表1065!AA:AB)</f>
        <v>7</v>
      </c>
      <c r="L6517" s="116" t="str">
        <v>3个月以上</v>
      </c>
      <c r="M6517" s="89" t="s">
        <v>30</v>
      </c>
      <c r="N6517" s="109">
        <v>1</v>
      </c>
      <c r="O6517" s="118" t="str">
        <f>_xlfn.XLOOKUP(P6517,匹配表1065!U:U,匹配表1065!T:T)</f>
        <v>HO00001116</v>
      </c>
      <c r="P6517" s="109" t="s">
        <v>229</v>
      </c>
      <c r="Q6517" s="109" t="s">
        <v>230</v>
      </c>
      <c r="R6517" s="89" t="str">
        <f>_xlfn.XLOOKUP(Q6517,匹配表1065!L:L,匹配表1065!O:O)</f>
        <v>A</v>
      </c>
      <c r="S6517" s="93" t="str">
        <f>IFERROR(_xlfn.XLOOKUP(Q6517,匹配表1065!AI:AI,匹配表1065!AJ:AJ),"绿标")</f>
        <v>绿标</v>
      </c>
      <c r="T6517" s="93" t="str" cm="1">
        <f t="array" ref="T6517:U6517">_xlfn.XLOOKUP(Q6517,匹配表1065!L:L,匹配表1065!M:N)</f>
        <v>头痛</v>
      </c>
      <c r="U6517" s="94" t="str">
        <v>神经内科</v>
      </c>
      <c r="V6517" s="95" t="s">
        <v>100</v>
      </c>
      <c r="W6517" s="93">
        <f>_xlfn.XLOOKUP(M6517,匹配表1065!D:D,匹配表1065!F:F)*N6517</f>
        <v>12</v>
      </c>
    </row>
    <row r="6518" customHeight="1" spans="1:23">
      <c r="A6518" s="94" t="s">
        <v>954</v>
      </c>
      <c r="B6518" s="106">
        <v>46239</v>
      </c>
      <c r="C6518" s="121" t="str">
        <f t="shared" si="206"/>
        <v>8月第2周</v>
      </c>
      <c r="D6518" s="109" t="s">
        <v>955</v>
      </c>
      <c r="E6518" s="89" t="str">
        <f t="shared" si="207"/>
        <v>8月第1周--周3</v>
      </c>
      <c r="F6518" s="115" t="s">
        <v>27</v>
      </c>
      <c r="G6518" s="95" t="s">
        <v>167</v>
      </c>
      <c r="H6518" s="92" t="str">
        <f>_xlfn.XLOOKUP(O6518,匹配表1065!T:T,匹配表1065!W:W)</f>
        <v>无锡市</v>
      </c>
      <c r="I6518" s="116" t="str">
        <f>_xlfn.XLOOKUP(O6518,匹配表1065!T:T,匹配表1065!X:X)</f>
        <v>PME2014</v>
      </c>
      <c r="J6518" s="95" t="s">
        <v>581</v>
      </c>
      <c r="K6518" s="89" cm="1">
        <f ca="1" t="array" ref="K6518:L6518">_xlfn.XLOOKUP(J6518,匹配表1065!Y:Y,匹配表1065!AA:AB)</f>
        <v>1</v>
      </c>
      <c r="L6518" s="116" t="str">
        <v>3个月以内</v>
      </c>
      <c r="M6518" s="89" t="s">
        <v>30</v>
      </c>
      <c r="N6518" s="109">
        <v>1</v>
      </c>
      <c r="O6518" s="118" t="str">
        <f>_xlfn.XLOOKUP(P6518,匹配表1065!U:U,匹配表1065!T:T)</f>
        <v>HO00001114</v>
      </c>
      <c r="P6518" s="109" t="s">
        <v>628</v>
      </c>
      <c r="Q6518" s="109" t="s">
        <v>629</v>
      </c>
      <c r="R6518" s="89" t="str">
        <f>_xlfn.XLOOKUP(Q6518,匹配表1065!L:L,匹配表1065!O:O)</f>
        <v>C</v>
      </c>
      <c r="S6518" s="93" t="str">
        <f>IFERROR(_xlfn.XLOOKUP(Q6518,匹配表1065!AI:AI,匹配表1065!AJ:AJ),"绿标")</f>
        <v>绿标</v>
      </c>
      <c r="T6518" s="93" t="str" cm="1">
        <f t="array" ref="T6518:U6518">_xlfn.XLOOKUP(Q6518,匹配表1065!L:L,匹配表1065!M:N)</f>
        <v>眩晕</v>
      </c>
      <c r="U6518" s="94" t="str">
        <v>耳鼻喉科</v>
      </c>
      <c r="V6518" s="95" t="s">
        <v>100</v>
      </c>
      <c r="W6518" s="93">
        <f>_xlfn.XLOOKUP(M6518,匹配表1065!D:D,匹配表1065!F:F)*N6518</f>
        <v>12</v>
      </c>
    </row>
    <row r="6519" customHeight="1" spans="1:23">
      <c r="A6519" s="94" t="s">
        <v>954</v>
      </c>
      <c r="B6519" s="106">
        <v>46239</v>
      </c>
      <c r="C6519" s="121" t="str">
        <f t="shared" si="206"/>
        <v>8月第2周</v>
      </c>
      <c r="D6519" s="109" t="s">
        <v>955</v>
      </c>
      <c r="E6519" s="89" t="str">
        <f t="shared" si="207"/>
        <v>8月第1周--周3</v>
      </c>
      <c r="F6519" s="115" t="s">
        <v>27</v>
      </c>
      <c r="G6519" s="95" t="s">
        <v>104</v>
      </c>
      <c r="H6519" s="92" t="str">
        <f>_xlfn.XLOOKUP(O6519,匹配表1065!T:T,匹配表1065!W:W)</f>
        <v>济南市</v>
      </c>
      <c r="I6519" s="116" t="str">
        <f>_xlfn.XLOOKUP(O6519,匹配表1065!T:T,匹配表1065!X:X)</f>
        <v>PME2025</v>
      </c>
      <c r="J6519" s="95" t="s">
        <v>111</v>
      </c>
      <c r="K6519" s="89" cm="1">
        <f ca="1" t="array" ref="K6519:L6519">_xlfn.XLOOKUP(J6519,匹配表1065!Y:Y,匹配表1065!AA:AB)</f>
        <v>30</v>
      </c>
      <c r="L6519" s="116" t="str">
        <v>3个月以上</v>
      </c>
      <c r="M6519" s="89" t="s">
        <v>30</v>
      </c>
      <c r="N6519" s="109">
        <v>1</v>
      </c>
      <c r="O6519" s="118" t="str">
        <f>_xlfn.XLOOKUP(P6519,匹配表1065!U:U,匹配表1065!T:T)</f>
        <v>HO00001400</v>
      </c>
      <c r="P6519" s="109" t="s">
        <v>112</v>
      </c>
      <c r="Q6519" s="109" t="s">
        <v>113</v>
      </c>
      <c r="R6519" s="89" t="str">
        <f>_xlfn.XLOOKUP(Q6519,匹配表1065!L:L,匹配表1065!O:O)</f>
        <v>B</v>
      </c>
      <c r="S6519" s="93" t="str">
        <f>IFERROR(_xlfn.XLOOKUP(Q6519,匹配表1065!AI:AI,匹配表1065!AJ:AJ),"绿标")</f>
        <v>红标</v>
      </c>
      <c r="T6519" s="93" t="str" cm="1">
        <f t="array" ref="T6519:U6519">_xlfn.XLOOKUP(Q6519,匹配表1065!L:L,匹配表1065!M:N)</f>
        <v>抑郁焦虑</v>
      </c>
      <c r="U6519" s="94" t="str">
        <v>神经内科</v>
      </c>
      <c r="V6519" s="95" t="s">
        <v>42</v>
      </c>
      <c r="W6519" s="93">
        <f>_xlfn.XLOOKUP(M6519,匹配表1065!D:D,匹配表1065!F:F)*N6519</f>
        <v>12</v>
      </c>
    </row>
    <row r="6520" customHeight="1" spans="1:23">
      <c r="A6520" s="94" t="s">
        <v>954</v>
      </c>
      <c r="B6520" s="106">
        <v>46239</v>
      </c>
      <c r="C6520" s="121" t="str">
        <f t="shared" si="206"/>
        <v>8月第2周</v>
      </c>
      <c r="D6520" s="109" t="s">
        <v>955</v>
      </c>
      <c r="E6520" s="89" t="str">
        <f t="shared" si="207"/>
        <v>8月第1周--周3</v>
      </c>
      <c r="F6520" s="115" t="s">
        <v>27</v>
      </c>
      <c r="G6520" s="95" t="s">
        <v>104</v>
      </c>
      <c r="H6520" s="92" t="str">
        <f>_xlfn.XLOOKUP(O6520,匹配表1065!T:T,匹配表1065!W:W)</f>
        <v>济南市</v>
      </c>
      <c r="I6520" s="116" t="str">
        <f>_xlfn.XLOOKUP(O6520,匹配表1065!T:T,匹配表1065!X:X)</f>
        <v>PME2025</v>
      </c>
      <c r="J6520" s="95" t="s">
        <v>111</v>
      </c>
      <c r="K6520" s="89" cm="1">
        <f ca="1" t="array" ref="K6520:L6520">_xlfn.XLOOKUP(J6520,匹配表1065!Y:Y,匹配表1065!AA:AB)</f>
        <v>30</v>
      </c>
      <c r="L6520" s="116" t="str">
        <v>3个月以上</v>
      </c>
      <c r="M6520" s="89" t="s">
        <v>55</v>
      </c>
      <c r="N6520" s="109">
        <v>1</v>
      </c>
      <c r="O6520" s="118" t="str">
        <f>_xlfn.XLOOKUP(P6520,匹配表1065!U:U,匹配表1065!T:T)</f>
        <v>HO00001400</v>
      </c>
      <c r="P6520" s="109" t="s">
        <v>112</v>
      </c>
      <c r="Q6520" s="109" t="s">
        <v>115</v>
      </c>
      <c r="R6520" s="89" t="str">
        <f>_xlfn.XLOOKUP(Q6520,匹配表1065!L:L,匹配表1065!O:O)</f>
        <v>B</v>
      </c>
      <c r="S6520" s="93" t="str">
        <f>IFERROR(_xlfn.XLOOKUP(Q6520,匹配表1065!AI:AI,匹配表1065!AJ:AJ),"绿标")</f>
        <v>绿标</v>
      </c>
      <c r="T6520" s="93" t="str" cm="1">
        <f t="array" ref="T6520:U6520">_xlfn.XLOOKUP(Q6520,匹配表1065!L:L,匹配表1065!M:N)</f>
        <v>癫痫</v>
      </c>
      <c r="U6520" s="94" t="str">
        <v>神经内科</v>
      </c>
      <c r="V6520" s="95" t="s">
        <v>42</v>
      </c>
      <c r="W6520" s="93">
        <f>_xlfn.XLOOKUP(M6520,匹配表1065!D:D,匹配表1065!F:F)*N6520</f>
        <v>8</v>
      </c>
    </row>
    <row r="6521" customHeight="1" spans="1:23">
      <c r="A6521" s="94" t="s">
        <v>954</v>
      </c>
      <c r="B6521" s="106">
        <v>46239</v>
      </c>
      <c r="C6521" s="121" t="str">
        <f t="shared" si="206"/>
        <v>8月第2周</v>
      </c>
      <c r="D6521" s="109" t="s">
        <v>955</v>
      </c>
      <c r="E6521" s="89" t="str">
        <f t="shared" si="207"/>
        <v>8月第1周--周3</v>
      </c>
      <c r="F6521" s="115" t="s">
        <v>27</v>
      </c>
      <c r="G6521" s="95" t="s">
        <v>104</v>
      </c>
      <c r="H6521" s="92" t="str">
        <f>_xlfn.XLOOKUP(O6521,匹配表1065!T:T,匹配表1065!W:W)</f>
        <v>济南市</v>
      </c>
      <c r="I6521" s="116" t="str">
        <f>_xlfn.XLOOKUP(O6521,匹配表1065!T:T,匹配表1065!X:X)</f>
        <v>PME2025</v>
      </c>
      <c r="J6521" s="95" t="s">
        <v>111</v>
      </c>
      <c r="K6521" s="89" cm="1">
        <f ca="1" t="array" ref="K6521:L6521">_xlfn.XLOOKUP(J6521,匹配表1065!Y:Y,匹配表1065!AA:AB)</f>
        <v>30</v>
      </c>
      <c r="L6521" s="116" t="str">
        <v>3个月以上</v>
      </c>
      <c r="M6521" s="89" t="s">
        <v>55</v>
      </c>
      <c r="N6521" s="109">
        <v>1</v>
      </c>
      <c r="O6521" s="118" t="str">
        <f>_xlfn.XLOOKUP(P6521,匹配表1065!U:U,匹配表1065!T:T)</f>
        <v>HO00394630</v>
      </c>
      <c r="P6521" s="109" t="s">
        <v>462</v>
      </c>
      <c r="Q6521" s="109" t="s">
        <v>463</v>
      </c>
      <c r="R6521" s="89" t="str">
        <f>_xlfn.XLOOKUP(Q6521,匹配表1065!L:L,匹配表1065!O:O)</f>
        <v>C</v>
      </c>
      <c r="S6521" s="93" t="str">
        <f>IFERROR(_xlfn.XLOOKUP(Q6521,匹配表1065!AI:AI,匹配表1065!AJ:AJ),"绿标")</f>
        <v>绿标</v>
      </c>
      <c r="T6521" s="93" t="str" cm="1">
        <f t="array" ref="T6521:U6521">_xlfn.XLOOKUP(Q6521,匹配表1065!L:L,匹配表1065!M:N)</f>
        <v>眩晕</v>
      </c>
      <c r="U6521" s="94" t="str">
        <v>神经内科</v>
      </c>
      <c r="V6521" s="95" t="s">
        <v>33</v>
      </c>
      <c r="W6521" s="93">
        <f>_xlfn.XLOOKUP(M6521,匹配表1065!D:D,匹配表1065!F:F)*N6521</f>
        <v>8</v>
      </c>
    </row>
    <row r="6522" customHeight="1" spans="1:23">
      <c r="A6522" s="94" t="s">
        <v>954</v>
      </c>
      <c r="B6522" s="106">
        <v>46239</v>
      </c>
      <c r="C6522" s="121" t="str">
        <f t="shared" si="206"/>
        <v>8月第2周</v>
      </c>
      <c r="D6522" s="109" t="s">
        <v>955</v>
      </c>
      <c r="E6522" s="89" t="str">
        <f t="shared" si="207"/>
        <v>8月第1周--周3</v>
      </c>
      <c r="F6522" s="115" t="s">
        <v>27</v>
      </c>
      <c r="G6522" s="95" t="s">
        <v>104</v>
      </c>
      <c r="H6522" s="92" t="str">
        <f>_xlfn.XLOOKUP(O6522,匹配表1065!T:T,匹配表1065!W:W)</f>
        <v>济南市</v>
      </c>
      <c r="I6522" s="116" t="str">
        <f>_xlfn.XLOOKUP(O6522,匹配表1065!T:T,匹配表1065!X:X)</f>
        <v>PME2025</v>
      </c>
      <c r="J6522" s="95" t="s">
        <v>111</v>
      </c>
      <c r="K6522" s="89" cm="1">
        <f ca="1" t="array" ref="K6522:L6522">_xlfn.XLOOKUP(J6522,匹配表1065!Y:Y,匹配表1065!AA:AB)</f>
        <v>30</v>
      </c>
      <c r="L6522" s="116" t="str">
        <v>3个月以上</v>
      </c>
      <c r="M6522" s="89" t="s">
        <v>35</v>
      </c>
      <c r="N6522" s="109">
        <v>1</v>
      </c>
      <c r="O6522" s="118" t="str">
        <f>_xlfn.XLOOKUP(P6522,匹配表1065!U:U,匹配表1065!T:T)</f>
        <v>HO00001400</v>
      </c>
      <c r="P6522" s="109" t="s">
        <v>112</v>
      </c>
      <c r="Q6522" s="109" t="s">
        <v>597</v>
      </c>
      <c r="R6522" s="89" t="str">
        <f>_xlfn.XLOOKUP(Q6522,匹配表1065!L:L,匹配表1065!O:O)</f>
        <v>B</v>
      </c>
      <c r="S6522" s="93" t="str">
        <f>IFERROR(_xlfn.XLOOKUP(Q6522,匹配表1065!AI:AI,匹配表1065!AJ:AJ),"绿标")</f>
        <v>绿标</v>
      </c>
      <c r="T6522" s="93" t="str" cm="1">
        <f t="array" ref="T6522:U6522">_xlfn.XLOOKUP(Q6522,匹配表1065!L:L,匹配表1065!M:N)</f>
        <v>脑血管</v>
      </c>
      <c r="U6522" s="94" t="str">
        <v>神经内科</v>
      </c>
      <c r="V6522" s="95" t="s">
        <v>33</v>
      </c>
      <c r="W6522" s="93">
        <f>_xlfn.XLOOKUP(M6522,匹配表1065!D:D,匹配表1065!F:F)*N6522</f>
        <v>4</v>
      </c>
    </row>
    <row r="6523" customHeight="1" spans="1:23">
      <c r="A6523" s="94" t="s">
        <v>954</v>
      </c>
      <c r="B6523" s="106">
        <v>46239</v>
      </c>
      <c r="C6523" s="121" t="str">
        <f t="shared" si="206"/>
        <v>8月第2周</v>
      </c>
      <c r="D6523" s="109" t="s">
        <v>955</v>
      </c>
      <c r="E6523" s="89" t="str">
        <f t="shared" si="207"/>
        <v>8月第1周--周3</v>
      </c>
      <c r="F6523" s="115" t="s">
        <v>27</v>
      </c>
      <c r="G6523" s="95" t="s">
        <v>104</v>
      </c>
      <c r="H6523" s="92" t="str">
        <f>_xlfn.XLOOKUP(O6523,匹配表1065!T:T,匹配表1065!W:W)</f>
        <v>聊城市</v>
      </c>
      <c r="I6523" s="116" t="str">
        <f>_xlfn.XLOOKUP(O6523,匹配表1065!T:T,匹配表1065!X:X)</f>
        <v>PME2046</v>
      </c>
      <c r="J6523" s="95" t="s">
        <v>108</v>
      </c>
      <c r="K6523" s="89" cm="1">
        <f ca="1" t="array" ref="K6523:L6523">_xlfn.XLOOKUP(J6523,匹配表1065!Y:Y,匹配表1065!AA:AB)</f>
        <v>8</v>
      </c>
      <c r="L6523" s="116" t="str">
        <v>3个月以上</v>
      </c>
      <c r="M6523" s="89" t="s">
        <v>30</v>
      </c>
      <c r="N6523" s="109">
        <v>1</v>
      </c>
      <c r="O6523" s="118" t="str">
        <f>_xlfn.XLOOKUP(P6523,匹配表1065!U:U,匹配表1065!T:T)</f>
        <v>HO00001415</v>
      </c>
      <c r="P6523" s="109" t="s">
        <v>109</v>
      </c>
      <c r="Q6523" s="109" t="s">
        <v>110</v>
      </c>
      <c r="R6523" s="89" t="str">
        <f>_xlfn.XLOOKUP(Q6523,匹配表1065!L:L,匹配表1065!O:O)</f>
        <v>B</v>
      </c>
      <c r="S6523" s="93" t="str">
        <f>IFERROR(_xlfn.XLOOKUP(Q6523,匹配表1065!AI:AI,匹配表1065!AJ:AJ),"绿标")</f>
        <v>绿标</v>
      </c>
      <c r="T6523" s="93" t="str" cm="1">
        <f t="array" ref="T6523:U6523">_xlfn.XLOOKUP(Q6523,匹配表1065!L:L,匹配表1065!M:N)</f>
        <v>脑血管</v>
      </c>
      <c r="U6523" s="94" t="str">
        <v>神经内科</v>
      </c>
      <c r="V6523" s="95" t="s">
        <v>67</v>
      </c>
      <c r="W6523" s="93">
        <f>_xlfn.XLOOKUP(M6523,匹配表1065!D:D,匹配表1065!F:F)*N6523</f>
        <v>12</v>
      </c>
    </row>
    <row r="6524" customHeight="1" spans="1:23">
      <c r="A6524" s="94" t="s">
        <v>954</v>
      </c>
      <c r="B6524" s="106">
        <v>46239</v>
      </c>
      <c r="C6524" s="121" t="str">
        <f t="shared" si="206"/>
        <v>8月第2周</v>
      </c>
      <c r="D6524" s="109" t="s">
        <v>955</v>
      </c>
      <c r="E6524" s="89" t="str">
        <f t="shared" si="207"/>
        <v>8月第1周--周3</v>
      </c>
      <c r="F6524" s="115" t="s">
        <v>27</v>
      </c>
      <c r="G6524" s="95" t="s">
        <v>104</v>
      </c>
      <c r="H6524" s="92" t="str">
        <f>_xlfn.XLOOKUP(O6524,匹配表1065!T:T,匹配表1065!W:W)</f>
        <v>聊城市</v>
      </c>
      <c r="I6524" s="116" t="str">
        <f>_xlfn.XLOOKUP(O6524,匹配表1065!T:T,匹配表1065!X:X)</f>
        <v>PME2046</v>
      </c>
      <c r="J6524" s="95" t="s">
        <v>108</v>
      </c>
      <c r="K6524" s="89" cm="1">
        <f ca="1" t="array" ref="K6524:L6524">_xlfn.XLOOKUP(J6524,匹配表1065!Y:Y,匹配表1065!AA:AB)</f>
        <v>8</v>
      </c>
      <c r="L6524" s="116" t="str">
        <v>3个月以上</v>
      </c>
      <c r="M6524" s="89" t="s">
        <v>35</v>
      </c>
      <c r="N6524" s="109">
        <v>1</v>
      </c>
      <c r="O6524" s="118" t="str">
        <f>_xlfn.XLOOKUP(P6524,匹配表1065!U:U,匹配表1065!T:T)</f>
        <v>HO00001415</v>
      </c>
      <c r="P6524" s="109" t="s">
        <v>109</v>
      </c>
      <c r="Q6524" s="109" t="s">
        <v>962</v>
      </c>
      <c r="R6524" s="89" t="str">
        <f>_xlfn.XLOOKUP(Q6524,匹配表1065!L:L,匹配表1065!O:O)</f>
        <v>B</v>
      </c>
      <c r="S6524" s="93" t="str">
        <f>IFERROR(_xlfn.XLOOKUP(Q6524,匹配表1065!AI:AI,匹配表1065!AJ:AJ),"绿标")</f>
        <v>黑标</v>
      </c>
      <c r="T6524" s="93" t="str" cm="1">
        <f t="array" ref="T6524:U6524">_xlfn.XLOOKUP(Q6524,匹配表1065!L:L,匹配表1065!M:N)</f>
        <v>脑血管</v>
      </c>
      <c r="U6524" s="94" t="str">
        <v>神经内科</v>
      </c>
      <c r="V6524" s="95" t="s">
        <v>42</v>
      </c>
      <c r="W6524" s="93">
        <f>_xlfn.XLOOKUP(M6524,匹配表1065!D:D,匹配表1065!F:F)*N6524</f>
        <v>4</v>
      </c>
    </row>
    <row r="6525" customHeight="1" spans="1:23">
      <c r="A6525" s="94" t="s">
        <v>954</v>
      </c>
      <c r="B6525" s="106">
        <v>46239</v>
      </c>
      <c r="C6525" s="121" t="str">
        <f t="shared" si="206"/>
        <v>8月第2周</v>
      </c>
      <c r="D6525" s="109" t="s">
        <v>955</v>
      </c>
      <c r="E6525" s="89" t="str">
        <f t="shared" si="207"/>
        <v>8月第1周--周3</v>
      </c>
      <c r="F6525" s="115" t="s">
        <v>27</v>
      </c>
      <c r="G6525" s="95" t="s">
        <v>104</v>
      </c>
      <c r="H6525" s="92" t="str">
        <f>_xlfn.XLOOKUP(O6525,匹配表1065!T:T,匹配表1065!W:W)</f>
        <v>济南市</v>
      </c>
      <c r="I6525" s="116" t="str">
        <f>_xlfn.XLOOKUP(O6525,匹配表1065!T:T,匹配表1065!X:X)</f>
        <v>PME2044</v>
      </c>
      <c r="J6525" s="95" t="s">
        <v>105</v>
      </c>
      <c r="K6525" s="89" cm="1">
        <f ca="1" t="array" ref="K6525:L6525">_xlfn.XLOOKUP(J6525,匹配表1065!Y:Y,匹配表1065!AA:AB)</f>
        <v>8</v>
      </c>
      <c r="L6525" s="116" t="str">
        <v>3个月以上</v>
      </c>
      <c r="M6525" s="89" t="s">
        <v>30</v>
      </c>
      <c r="N6525" s="109">
        <v>1</v>
      </c>
      <c r="O6525" s="118" t="str">
        <f>_xlfn.XLOOKUP(P6525,匹配表1065!U:U,匹配表1065!T:T)</f>
        <v>HO00001401</v>
      </c>
      <c r="P6525" s="109" t="s">
        <v>106</v>
      </c>
      <c r="Q6525" s="109" t="s">
        <v>107</v>
      </c>
      <c r="R6525" s="89" t="str">
        <f>_xlfn.XLOOKUP(Q6525,匹配表1065!L:L,匹配表1065!O:O)</f>
        <v>B</v>
      </c>
      <c r="S6525" s="93" t="str">
        <f>IFERROR(_xlfn.XLOOKUP(Q6525,匹配表1065!AI:AI,匹配表1065!AJ:AJ),"绿标")</f>
        <v>红标</v>
      </c>
      <c r="T6525" s="93" t="str" cm="1">
        <f t="array" ref="T6525:U6525">_xlfn.XLOOKUP(Q6525,匹配表1065!L:L,匹配表1065!M:N)</f>
        <v>脑血管</v>
      </c>
      <c r="U6525" s="94" t="str">
        <v>神经内科</v>
      </c>
      <c r="V6525" s="95" t="s">
        <v>33</v>
      </c>
      <c r="W6525" s="93">
        <f>_xlfn.XLOOKUP(M6525,匹配表1065!D:D,匹配表1065!F:F)*N6525</f>
        <v>12</v>
      </c>
    </row>
    <row r="6526" customHeight="1" spans="1:23">
      <c r="A6526" s="94" t="s">
        <v>954</v>
      </c>
      <c r="B6526" s="106">
        <v>46239</v>
      </c>
      <c r="C6526" s="121" t="str">
        <f t="shared" si="206"/>
        <v>8月第2周</v>
      </c>
      <c r="D6526" s="109" t="s">
        <v>955</v>
      </c>
      <c r="E6526" s="89" t="str">
        <f t="shared" si="207"/>
        <v>8月第1周--周3</v>
      </c>
      <c r="F6526" s="115" t="s">
        <v>27</v>
      </c>
      <c r="G6526" s="95" t="s">
        <v>104</v>
      </c>
      <c r="H6526" s="92" t="str">
        <f>_xlfn.XLOOKUP(O6526,匹配表1065!T:T,匹配表1065!W:W)</f>
        <v>济南市</v>
      </c>
      <c r="I6526" s="116" t="str">
        <f>_xlfn.XLOOKUP(O6526,匹配表1065!T:T,匹配表1065!X:X)</f>
        <v>PME2024</v>
      </c>
      <c r="J6526" s="109" t="s">
        <v>927</v>
      </c>
      <c r="K6526" s="89" t="e" cm="1">
        <f ca="1" t="array" ref="K6526">_xlfn.XLOOKUP(J6526,匹配表1065!Y:Y,匹配表1065!AA:AB)</f>
        <v>#N/A</v>
      </c>
      <c r="L6526" s="116"/>
      <c r="M6526" s="89" t="s">
        <v>35</v>
      </c>
      <c r="N6526" s="109">
        <v>1</v>
      </c>
      <c r="O6526" s="118" t="str">
        <f>_xlfn.XLOOKUP(P6526,匹配表1065!U:U,匹配表1065!T:T)</f>
        <v>HO00001404</v>
      </c>
      <c r="P6526" s="109" t="s">
        <v>126</v>
      </c>
      <c r="Q6526" s="109" t="s">
        <v>233</v>
      </c>
      <c r="R6526" s="89" t="str">
        <f>_xlfn.XLOOKUP(Q6526,匹配表1065!L:L,匹配表1065!O:O)</f>
        <v>B</v>
      </c>
      <c r="S6526" s="93" t="str">
        <f>IFERROR(_xlfn.XLOOKUP(Q6526,匹配表1065!AI:AI,匹配表1065!AJ:AJ),"绿标")</f>
        <v>红标</v>
      </c>
      <c r="T6526" s="93" t="str" cm="1">
        <f t="array" ref="T6526:U6526">_xlfn.XLOOKUP(Q6526,匹配表1065!L:L,匹配表1065!M:N)</f>
        <v>脑血管</v>
      </c>
      <c r="U6526" s="94" t="str">
        <v>神经内科</v>
      </c>
      <c r="V6526" s="95" t="s">
        <v>33</v>
      </c>
      <c r="W6526" s="93">
        <f>_xlfn.XLOOKUP(M6526,匹配表1065!D:D,匹配表1065!F:F)*N6526</f>
        <v>4</v>
      </c>
    </row>
    <row r="6527" customHeight="1" spans="1:23">
      <c r="A6527" s="94" t="s">
        <v>954</v>
      </c>
      <c r="B6527" s="106">
        <v>46239</v>
      </c>
      <c r="C6527" s="121" t="str">
        <f t="shared" si="206"/>
        <v>8月第2周</v>
      </c>
      <c r="D6527" s="109" t="s">
        <v>955</v>
      </c>
      <c r="E6527" s="89" t="str">
        <f t="shared" si="207"/>
        <v>8月第1周--周3</v>
      </c>
      <c r="F6527" s="115" t="s">
        <v>27</v>
      </c>
      <c r="G6527" s="95" t="s">
        <v>104</v>
      </c>
      <c r="H6527" s="92" t="str">
        <f>_xlfn.XLOOKUP(O6527,匹配表1065!T:T,匹配表1065!W:W)</f>
        <v>济南市</v>
      </c>
      <c r="I6527" s="116" t="str">
        <f>_xlfn.XLOOKUP(O6527,匹配表1065!T:T,匹配表1065!X:X)</f>
        <v>PME2029</v>
      </c>
      <c r="J6527" s="95" t="s">
        <v>128</v>
      </c>
      <c r="K6527" s="89" cm="1">
        <f ca="1" t="array" ref="K6527:L6527">_xlfn.XLOOKUP(J6527,匹配表1065!Y:Y,匹配表1065!AA:AB)</f>
        <v>13</v>
      </c>
      <c r="L6527" s="116" t="str">
        <v>3个月以上</v>
      </c>
      <c r="M6527" s="89" t="s">
        <v>30</v>
      </c>
      <c r="N6527" s="109">
        <v>1</v>
      </c>
      <c r="O6527" s="118" t="str">
        <f>_xlfn.XLOOKUP(P6527,匹配表1065!U:U,匹配表1065!T:T)</f>
        <v>HO00001403</v>
      </c>
      <c r="P6527" s="109" t="s">
        <v>329</v>
      </c>
      <c r="Q6527" s="109" t="s">
        <v>505</v>
      </c>
      <c r="R6527" s="89" t="str">
        <f>_xlfn.XLOOKUP(Q6527,匹配表1065!L:L,匹配表1065!O:O)</f>
        <v>B</v>
      </c>
      <c r="S6527" s="93" t="str">
        <f>IFERROR(_xlfn.XLOOKUP(Q6527,匹配表1065!AI:AI,匹配表1065!AJ:AJ),"绿标")</f>
        <v>绿标</v>
      </c>
      <c r="T6527" s="93" t="str" cm="1">
        <f t="array" ref="T6527:U6527">_xlfn.XLOOKUP(Q6527,匹配表1065!L:L,匹配表1065!M:N)</f>
        <v>脑血管</v>
      </c>
      <c r="U6527" s="94" t="str">
        <v>神经内科</v>
      </c>
      <c r="V6527" s="95" t="s">
        <v>33</v>
      </c>
      <c r="W6527" s="93">
        <f>_xlfn.XLOOKUP(M6527,匹配表1065!D:D,匹配表1065!F:F)*N6527</f>
        <v>12</v>
      </c>
    </row>
    <row r="6528" customHeight="1" spans="1:23">
      <c r="A6528" s="94" t="s">
        <v>954</v>
      </c>
      <c r="B6528" s="106">
        <v>46239</v>
      </c>
      <c r="C6528" s="121" t="str">
        <f t="shared" si="206"/>
        <v>8月第2周</v>
      </c>
      <c r="D6528" s="109" t="s">
        <v>955</v>
      </c>
      <c r="E6528" s="89" t="str">
        <f t="shared" si="207"/>
        <v>8月第1周--周3</v>
      </c>
      <c r="F6528" s="115" t="s">
        <v>27</v>
      </c>
      <c r="G6528" s="95" t="s">
        <v>104</v>
      </c>
      <c r="H6528" s="92" t="str">
        <f>_xlfn.XLOOKUP(O6528,匹配表1065!T:T,匹配表1065!W:W)</f>
        <v>济南市</v>
      </c>
      <c r="I6528" s="116" t="str">
        <f>_xlfn.XLOOKUP(O6528,匹配表1065!T:T,匹配表1065!X:X)</f>
        <v>PME2025</v>
      </c>
      <c r="J6528" s="95" t="s">
        <v>128</v>
      </c>
      <c r="K6528" s="89" cm="1">
        <f ca="1" t="array" ref="K6528:L6528">_xlfn.XLOOKUP(J6528,匹配表1065!Y:Y,匹配表1065!AA:AB)</f>
        <v>13</v>
      </c>
      <c r="L6528" s="116" t="str">
        <v>3个月以上</v>
      </c>
      <c r="M6528" s="89" t="s">
        <v>55</v>
      </c>
      <c r="N6528" s="109">
        <v>1</v>
      </c>
      <c r="O6528" s="118" t="str">
        <f>_xlfn.XLOOKUP(P6528,匹配表1065!U:U,匹配表1065!T:T)</f>
        <v>HO00001400</v>
      </c>
      <c r="P6528" s="109" t="s">
        <v>112</v>
      </c>
      <c r="Q6528" s="109" t="s">
        <v>241</v>
      </c>
      <c r="R6528" s="89" t="str">
        <f>_xlfn.XLOOKUP(Q6528,匹配表1065!L:L,匹配表1065!O:O)</f>
        <v>A</v>
      </c>
      <c r="S6528" s="93" t="str">
        <f>IFERROR(_xlfn.XLOOKUP(Q6528,匹配表1065!AI:AI,匹配表1065!AJ:AJ),"绿标")</f>
        <v>红标</v>
      </c>
      <c r="T6528" s="93" t="str" cm="1">
        <f t="array" ref="T6528:U6528">_xlfn.XLOOKUP(Q6528,匹配表1065!L:L,匹配表1065!M:N)</f>
        <v>头痛</v>
      </c>
      <c r="U6528" s="94" t="str">
        <v>神经内科</v>
      </c>
      <c r="V6528" s="95" t="s">
        <v>33</v>
      </c>
      <c r="W6528" s="93">
        <f>_xlfn.XLOOKUP(M6528,匹配表1065!D:D,匹配表1065!F:F)*N6528</f>
        <v>8</v>
      </c>
    </row>
    <row r="6529" customHeight="1" spans="1:23">
      <c r="A6529" s="94" t="s">
        <v>954</v>
      </c>
      <c r="B6529" s="106">
        <v>46239</v>
      </c>
      <c r="C6529" s="121" t="str">
        <f t="shared" si="206"/>
        <v>8月第2周</v>
      </c>
      <c r="D6529" s="109" t="s">
        <v>955</v>
      </c>
      <c r="E6529" s="89" t="str">
        <f t="shared" si="207"/>
        <v>8月第1周--周3</v>
      </c>
      <c r="F6529" s="115" t="s">
        <v>27</v>
      </c>
      <c r="G6529" s="95" t="s">
        <v>104</v>
      </c>
      <c r="H6529" s="92" t="str">
        <f>_xlfn.XLOOKUP(O6529,匹配表1065!T:T,匹配表1065!W:W)</f>
        <v>济南市</v>
      </c>
      <c r="I6529" s="116" t="str">
        <f>_xlfn.XLOOKUP(O6529,匹配表1065!T:T,匹配表1065!X:X)</f>
        <v>PME2025</v>
      </c>
      <c r="J6529" s="95" t="s">
        <v>128</v>
      </c>
      <c r="K6529" s="89" cm="1">
        <f ca="1" t="array" ref="K6529:L6529">_xlfn.XLOOKUP(J6529,匹配表1065!Y:Y,匹配表1065!AA:AB)</f>
        <v>13</v>
      </c>
      <c r="L6529" s="116" t="str">
        <v>3个月以上</v>
      </c>
      <c r="M6529" s="89" t="s">
        <v>55</v>
      </c>
      <c r="N6529" s="109">
        <v>1</v>
      </c>
      <c r="O6529" s="118" t="str">
        <f>_xlfn.XLOOKUP(P6529,匹配表1065!U:U,匹配表1065!T:T)</f>
        <v>HO00001400</v>
      </c>
      <c r="P6529" s="109" t="s">
        <v>112</v>
      </c>
      <c r="Q6529" s="109" t="s">
        <v>416</v>
      </c>
      <c r="R6529" s="89" t="str">
        <f>_xlfn.XLOOKUP(Q6529,匹配表1065!L:L,匹配表1065!O:O)</f>
        <v>C</v>
      </c>
      <c r="S6529" s="93" t="str">
        <f>IFERROR(_xlfn.XLOOKUP(Q6529,匹配表1065!AI:AI,匹配表1065!AJ:AJ),"绿标")</f>
        <v>绿标</v>
      </c>
      <c r="T6529" s="93" t="str" cm="1">
        <f t="array" ref="T6529:U6529">_xlfn.XLOOKUP(Q6529,匹配表1065!L:L,匹配表1065!M:N)</f>
        <v>眩晕</v>
      </c>
      <c r="U6529" s="94" t="str">
        <v>耳鼻喉科</v>
      </c>
      <c r="V6529" s="95" t="s">
        <v>100</v>
      </c>
      <c r="W6529" s="93">
        <f>_xlfn.XLOOKUP(M6529,匹配表1065!D:D,匹配表1065!F:F)*N6529</f>
        <v>8</v>
      </c>
    </row>
    <row r="6530" customHeight="1" spans="1:23">
      <c r="A6530" s="94" t="s">
        <v>954</v>
      </c>
      <c r="B6530" s="106">
        <v>46239</v>
      </c>
      <c r="C6530" s="121" t="str">
        <f t="shared" si="206"/>
        <v>8月第2周</v>
      </c>
      <c r="D6530" s="109" t="s">
        <v>955</v>
      </c>
      <c r="E6530" s="89" t="str">
        <f t="shared" si="207"/>
        <v>8月第1周--周3</v>
      </c>
      <c r="F6530" s="115" t="s">
        <v>27</v>
      </c>
      <c r="G6530" s="95" t="s">
        <v>104</v>
      </c>
      <c r="H6530" s="92" t="str">
        <f>_xlfn.XLOOKUP(O6530,匹配表1065!T:T,匹配表1065!W:W)</f>
        <v>济南市</v>
      </c>
      <c r="I6530" s="116" t="str">
        <f>_xlfn.XLOOKUP(O6530,匹配表1065!T:T,匹配表1065!X:X)</f>
        <v>PME2029</v>
      </c>
      <c r="J6530" s="95" t="s">
        <v>128</v>
      </c>
      <c r="K6530" s="89" cm="1">
        <f ca="1" t="array" ref="K6530:L6530">_xlfn.XLOOKUP(J6530,匹配表1065!Y:Y,匹配表1065!AA:AB)</f>
        <v>13</v>
      </c>
      <c r="L6530" s="116" t="str">
        <v>3个月以上</v>
      </c>
      <c r="M6530" s="89" t="s">
        <v>133</v>
      </c>
      <c r="N6530" s="109">
        <v>2</v>
      </c>
      <c r="O6530" s="118" t="str">
        <f>_xlfn.XLOOKUP(P6530,匹配表1065!U:U,匹配表1065!T:T)</f>
        <v>HO00001403</v>
      </c>
      <c r="P6530" s="109" t="s">
        <v>329</v>
      </c>
      <c r="Q6530" s="109" t="s">
        <v>455</v>
      </c>
      <c r="R6530" s="89" t="str">
        <f>_xlfn.XLOOKUP(Q6530,匹配表1065!L:L,匹配表1065!O:O)</f>
        <v>C</v>
      </c>
      <c r="S6530" s="93" t="str">
        <f>IFERROR(_xlfn.XLOOKUP(Q6530,匹配表1065!AI:AI,匹配表1065!AJ:AJ),"绿标")</f>
        <v>绿标</v>
      </c>
      <c r="T6530" s="93" t="str" cm="1">
        <f t="array" ref="T6530:U6530">_xlfn.XLOOKUP(Q6530,匹配表1065!L:L,匹配表1065!M:N)</f>
        <v>眩晕</v>
      </c>
      <c r="U6530" s="94" t="str">
        <v>耳鼻喉科</v>
      </c>
      <c r="V6530" s="95" t="s">
        <v>100</v>
      </c>
      <c r="W6530" s="93">
        <f>_xlfn.XLOOKUP(M6530,匹配表1065!D:D,匹配表1065!F:F)*N6530</f>
        <v>2</v>
      </c>
    </row>
    <row r="6531" customHeight="1" spans="1:23">
      <c r="A6531" s="94" t="s">
        <v>954</v>
      </c>
      <c r="B6531" s="106">
        <v>46239</v>
      </c>
      <c r="C6531" s="121" t="str">
        <f t="shared" si="206"/>
        <v>8月第2周</v>
      </c>
      <c r="D6531" s="109" t="s">
        <v>955</v>
      </c>
      <c r="E6531" s="89" t="str">
        <f t="shared" si="207"/>
        <v>8月第1周--周3</v>
      </c>
      <c r="F6531" s="115" t="s">
        <v>27</v>
      </c>
      <c r="G6531" s="95" t="s">
        <v>104</v>
      </c>
      <c r="H6531" s="92" t="str">
        <f>_xlfn.XLOOKUP(O6531,匹配表1065!T:T,匹配表1065!W:W)</f>
        <v>济南市</v>
      </c>
      <c r="I6531" s="116" t="str">
        <f>_xlfn.XLOOKUP(O6531,匹配表1065!T:T,匹配表1065!X:X)</f>
        <v>PME2026</v>
      </c>
      <c r="J6531" s="95" t="s">
        <v>116</v>
      </c>
      <c r="K6531" s="89" cm="1">
        <f ca="1" t="array" ref="K6531:L6531">_xlfn.XLOOKUP(J6531,匹配表1065!Y:Y,匹配表1065!AA:AB)</f>
        <v>13</v>
      </c>
      <c r="L6531" s="116" t="str">
        <v>3个月以上</v>
      </c>
      <c r="M6531" s="89" t="s">
        <v>35</v>
      </c>
      <c r="N6531" s="109">
        <v>1</v>
      </c>
      <c r="O6531" s="118" t="str">
        <f>_xlfn.XLOOKUP(P6531,匹配表1065!U:U,匹配表1065!T:T)</f>
        <v>HO00001409</v>
      </c>
      <c r="P6531" s="109" t="s">
        <v>117</v>
      </c>
      <c r="Q6531" s="109" t="s">
        <v>963</v>
      </c>
      <c r="R6531" s="89" t="str">
        <f>_xlfn.XLOOKUP(Q6531,匹配表1065!L:L,匹配表1065!O:O)</f>
        <v>B</v>
      </c>
      <c r="S6531" s="93" t="str">
        <f>IFERROR(_xlfn.XLOOKUP(Q6531,匹配表1065!AI:AI,匹配表1065!AJ:AJ),"绿标")</f>
        <v>红标</v>
      </c>
      <c r="T6531" s="93" t="str" cm="1">
        <f t="array" ref="T6531:U6531">_xlfn.XLOOKUP(Q6531,匹配表1065!L:L,匹配表1065!M:N)</f>
        <v>脑血管</v>
      </c>
      <c r="U6531" s="94" t="str">
        <v>神经内科</v>
      </c>
      <c r="V6531" s="95" t="s">
        <v>42</v>
      </c>
      <c r="W6531" s="93">
        <f>_xlfn.XLOOKUP(M6531,匹配表1065!D:D,匹配表1065!F:F)*N6531</f>
        <v>4</v>
      </c>
    </row>
    <row r="6532" customHeight="1" spans="1:23">
      <c r="A6532" s="94" t="s">
        <v>954</v>
      </c>
      <c r="B6532" s="106">
        <v>46239</v>
      </c>
      <c r="C6532" s="121" t="str">
        <f t="shared" si="206"/>
        <v>8月第2周</v>
      </c>
      <c r="D6532" s="109" t="s">
        <v>955</v>
      </c>
      <c r="E6532" s="89" t="str">
        <f t="shared" si="207"/>
        <v>8月第1周--周3</v>
      </c>
      <c r="F6532" s="115" t="s">
        <v>27</v>
      </c>
      <c r="G6532" s="95" t="s">
        <v>104</v>
      </c>
      <c r="H6532" s="92" t="str">
        <f>_xlfn.XLOOKUP(O6532,匹配表1065!T:T,匹配表1065!W:W)</f>
        <v>济南市</v>
      </c>
      <c r="I6532" s="116" t="str">
        <f>_xlfn.XLOOKUP(O6532,匹配表1065!T:T,匹配表1065!X:X)</f>
        <v>PME2026</v>
      </c>
      <c r="J6532" s="95" t="s">
        <v>116</v>
      </c>
      <c r="K6532" s="89" cm="1">
        <f ca="1" t="array" ref="K6532:L6532">_xlfn.XLOOKUP(J6532,匹配表1065!Y:Y,匹配表1065!AA:AB)</f>
        <v>13</v>
      </c>
      <c r="L6532" s="116" t="str">
        <v>3个月以上</v>
      </c>
      <c r="M6532" s="89" t="s">
        <v>30</v>
      </c>
      <c r="N6532" s="109">
        <v>1</v>
      </c>
      <c r="O6532" s="118" t="str">
        <f>_xlfn.XLOOKUP(P6532,匹配表1065!U:U,匹配表1065!T:T)</f>
        <v>HO00001417</v>
      </c>
      <c r="P6532" s="109" t="s">
        <v>119</v>
      </c>
      <c r="Q6532" s="109" t="s">
        <v>120</v>
      </c>
      <c r="R6532" s="89" t="str">
        <f>_xlfn.XLOOKUP(Q6532,匹配表1065!L:L,匹配表1065!O:O)</f>
        <v>D</v>
      </c>
      <c r="S6532" s="93" t="str">
        <f>IFERROR(_xlfn.XLOOKUP(Q6532,匹配表1065!AI:AI,匹配表1065!AJ:AJ),"绿标")</f>
        <v>绿标</v>
      </c>
      <c r="T6532" s="93" t="str" cm="1">
        <f t="array" ref="T6532:U6532">_xlfn.XLOOKUP(Q6532,匹配表1065!L:L,匹配表1065!M:N)</f>
        <v>抑郁焦虑</v>
      </c>
      <c r="U6532" s="94" t="str">
        <v>精神心理科</v>
      </c>
      <c r="V6532" s="95" t="s">
        <v>67</v>
      </c>
      <c r="W6532" s="93">
        <f>_xlfn.XLOOKUP(M6532,匹配表1065!D:D,匹配表1065!F:F)*N6532</f>
        <v>12</v>
      </c>
    </row>
    <row r="6533" customHeight="1" spans="1:23">
      <c r="A6533" s="94" t="s">
        <v>954</v>
      </c>
      <c r="B6533" s="106">
        <v>46239</v>
      </c>
      <c r="C6533" s="121" t="str">
        <f t="shared" si="206"/>
        <v>8月第2周</v>
      </c>
      <c r="D6533" s="109" t="s">
        <v>955</v>
      </c>
      <c r="E6533" s="89" t="str">
        <f t="shared" si="207"/>
        <v>8月第1周--周3</v>
      </c>
      <c r="F6533" s="115" t="s">
        <v>27</v>
      </c>
      <c r="G6533" s="92" t="s">
        <v>92</v>
      </c>
      <c r="H6533" s="92" t="str">
        <f>_xlfn.XLOOKUP(O6533,匹配表1065!T:T,匹配表1065!W:W)</f>
        <v>合肥市</v>
      </c>
      <c r="I6533" s="116" t="str">
        <f>_xlfn.XLOOKUP(O6533,匹配表1065!T:T,匹配表1065!X:X)</f>
        <v>PME2047</v>
      </c>
      <c r="J6533" s="95" t="s">
        <v>97</v>
      </c>
      <c r="K6533" s="89" cm="1">
        <f ca="1" t="array" ref="K6533:L6533">_xlfn.XLOOKUP(J6533,匹配表1065!Y:Y,匹配表1065!AA:AB)</f>
        <v>2</v>
      </c>
      <c r="L6533" s="116" t="str">
        <v>3个月以内</v>
      </c>
      <c r="M6533" s="89" t="s">
        <v>30</v>
      </c>
      <c r="N6533" s="109">
        <v>1</v>
      </c>
      <c r="O6533" s="118" t="str">
        <f>_xlfn.XLOOKUP(P6533,匹配表1065!U:U,匹配表1065!T:T)</f>
        <v>HO00000005</v>
      </c>
      <c r="P6533" s="109" t="s">
        <v>98</v>
      </c>
      <c r="Q6533" s="109" t="s">
        <v>208</v>
      </c>
      <c r="R6533" s="89" t="str">
        <f>_xlfn.XLOOKUP(Q6533,匹配表1065!L:L,匹配表1065!O:O)</f>
        <v>A</v>
      </c>
      <c r="S6533" s="93" t="str">
        <f>IFERROR(_xlfn.XLOOKUP(Q6533,匹配表1065!AI:AI,匹配表1065!AJ:AJ),"绿标")</f>
        <v>黑标</v>
      </c>
      <c r="T6533" s="93" t="str" cm="1">
        <f t="array" ref="T6533:U6533">_xlfn.XLOOKUP(Q6533,匹配表1065!L:L,匹配表1065!M:N)</f>
        <v>头痛</v>
      </c>
      <c r="U6533" s="94" t="str">
        <v>神经内科</v>
      </c>
      <c r="V6533" s="95" t="s">
        <v>67</v>
      </c>
      <c r="W6533" s="93">
        <f>_xlfn.XLOOKUP(M6533,匹配表1065!D:D,匹配表1065!F:F)*N6533</f>
        <v>12</v>
      </c>
    </row>
    <row r="6534" customHeight="1" spans="1:23">
      <c r="A6534" s="94" t="s">
        <v>954</v>
      </c>
      <c r="B6534" s="106">
        <v>46239</v>
      </c>
      <c r="C6534" s="121" t="str">
        <f t="shared" si="206"/>
        <v>8月第2周</v>
      </c>
      <c r="D6534" s="109" t="s">
        <v>955</v>
      </c>
      <c r="E6534" s="89" t="str">
        <f t="shared" si="207"/>
        <v>8月第1周--周3</v>
      </c>
      <c r="F6534" s="115" t="s">
        <v>27</v>
      </c>
      <c r="G6534" s="92" t="s">
        <v>92</v>
      </c>
      <c r="H6534" s="92" t="str">
        <f>_xlfn.XLOOKUP(O6534,匹配表1065!T:T,匹配表1065!W:W)</f>
        <v>合肥市</v>
      </c>
      <c r="I6534" s="116" t="str">
        <f>_xlfn.XLOOKUP(O6534,匹配表1065!T:T,匹配表1065!X:X)</f>
        <v>PME2007</v>
      </c>
      <c r="J6534" s="95" t="s">
        <v>93</v>
      </c>
      <c r="K6534" s="89" cm="1">
        <f ca="1" t="array" ref="K6534:L6534">_xlfn.XLOOKUP(J6534,匹配表1065!Y:Y,匹配表1065!AA:AB)</f>
        <v>9</v>
      </c>
      <c r="L6534" s="116" t="str">
        <v>3个月以上</v>
      </c>
      <c r="M6534" s="89" t="s">
        <v>55</v>
      </c>
      <c r="N6534" s="109">
        <v>1</v>
      </c>
      <c r="O6534" s="118" t="str">
        <f>_xlfn.XLOOKUP(P6534,匹配表1065!U:U,匹配表1065!T:T)</f>
        <v>HO00000001</v>
      </c>
      <c r="P6534" s="109" t="s">
        <v>94</v>
      </c>
      <c r="Q6534" s="109" t="s">
        <v>433</v>
      </c>
      <c r="R6534" s="89" t="str">
        <f>_xlfn.XLOOKUP(Q6534,匹配表1065!L:L,匹配表1065!O:O)</f>
        <v>A</v>
      </c>
      <c r="S6534" s="93" t="str">
        <f>IFERROR(_xlfn.XLOOKUP(Q6534,匹配表1065!AI:AI,匹配表1065!AJ:AJ),"绿标")</f>
        <v>绿标</v>
      </c>
      <c r="T6534" s="93" t="str" cm="1">
        <f t="array" ref="T6534:U6534">_xlfn.XLOOKUP(Q6534,匹配表1065!L:L,匹配表1065!M:N)</f>
        <v>头痛</v>
      </c>
      <c r="U6534" s="94" t="str">
        <v>神经内科</v>
      </c>
      <c r="V6534" s="95" t="s">
        <v>33</v>
      </c>
      <c r="W6534" s="93">
        <f>_xlfn.XLOOKUP(M6534,匹配表1065!D:D,匹配表1065!F:F)*N6534</f>
        <v>8</v>
      </c>
    </row>
    <row r="6535" customHeight="1" spans="1:23">
      <c r="A6535" s="94" t="s">
        <v>954</v>
      </c>
      <c r="B6535" s="106">
        <v>46239</v>
      </c>
      <c r="C6535" s="121" t="str">
        <f t="shared" si="206"/>
        <v>8月第2周</v>
      </c>
      <c r="D6535" s="109" t="s">
        <v>955</v>
      </c>
      <c r="E6535" s="89" t="str">
        <f t="shared" si="207"/>
        <v>8月第1周--周3</v>
      </c>
      <c r="F6535" s="115" t="s">
        <v>27</v>
      </c>
      <c r="G6535" s="92" t="s">
        <v>92</v>
      </c>
      <c r="H6535" s="92" t="str">
        <f>_xlfn.XLOOKUP(O6535,匹配表1065!T:T,匹配表1065!W:W)</f>
        <v>合肥市</v>
      </c>
      <c r="I6535" s="116" t="str">
        <f>_xlfn.XLOOKUP(O6535,匹配表1065!T:T,匹配表1065!X:X)</f>
        <v>PME2048</v>
      </c>
      <c r="J6535" s="95" t="s">
        <v>547</v>
      </c>
      <c r="K6535" s="89" cm="1">
        <f ca="1" t="array" ref="K6535:L6535">_xlfn.XLOOKUP(J6535,匹配表1065!Y:Y,匹配表1065!AA:AB)</f>
        <v>4</v>
      </c>
      <c r="L6535" s="116" t="str">
        <v>3个月以上</v>
      </c>
      <c r="M6535" s="89" t="s">
        <v>30</v>
      </c>
      <c r="N6535" s="109">
        <v>1</v>
      </c>
      <c r="O6535" s="118" t="str">
        <f>_xlfn.XLOOKUP(P6535,匹配表1065!U:U,匹配表1065!T:T)</f>
        <v>HO00002956</v>
      </c>
      <c r="P6535" s="109" t="s">
        <v>285</v>
      </c>
      <c r="Q6535" s="109" t="s">
        <v>548</v>
      </c>
      <c r="R6535" s="89" t="str">
        <f>_xlfn.XLOOKUP(Q6535,匹配表1065!L:L,匹配表1065!O:O)</f>
        <v>B</v>
      </c>
      <c r="S6535" s="93" t="str">
        <f>IFERROR(_xlfn.XLOOKUP(Q6535,匹配表1065!AI:AI,匹配表1065!AJ:AJ),"绿标")</f>
        <v>绿标</v>
      </c>
      <c r="T6535" s="93" t="str" cm="1">
        <f t="array" ref="T6535:U6535">_xlfn.XLOOKUP(Q6535,匹配表1065!L:L,匹配表1065!M:N)</f>
        <v>脑血管</v>
      </c>
      <c r="U6535" s="94" t="str">
        <v>神经内科</v>
      </c>
      <c r="V6535" s="95" t="s">
        <v>100</v>
      </c>
      <c r="W6535" s="93">
        <f>_xlfn.XLOOKUP(M6535,匹配表1065!D:D,匹配表1065!F:F)*N6535</f>
        <v>12</v>
      </c>
    </row>
    <row r="6536" customHeight="1" spans="1:23">
      <c r="A6536" s="94" t="s">
        <v>954</v>
      </c>
      <c r="B6536" s="106">
        <v>46239</v>
      </c>
      <c r="C6536" s="121" t="str">
        <f t="shared" si="206"/>
        <v>8月第2周</v>
      </c>
      <c r="D6536" s="109" t="s">
        <v>955</v>
      </c>
      <c r="E6536" s="89" t="str">
        <f t="shared" si="207"/>
        <v>8月第1周--周3</v>
      </c>
      <c r="F6536" s="115" t="s">
        <v>27</v>
      </c>
      <c r="G6536" s="95" t="s">
        <v>136</v>
      </c>
      <c r="H6536" s="92" t="str">
        <f>_xlfn.XLOOKUP(O6536,匹配表1065!T:T,匹配表1065!W:W)</f>
        <v>淄博市</v>
      </c>
      <c r="I6536" s="116" t="str">
        <f>_xlfn.XLOOKUP(O6536,匹配表1065!T:T,匹配表1065!X:X)</f>
        <v>PME2043</v>
      </c>
      <c r="J6536" s="95" t="s">
        <v>140</v>
      </c>
      <c r="K6536" s="89" cm="1">
        <f ca="1" t="array" ref="K6536:L6536">_xlfn.XLOOKUP(J6536,匹配表1065!Y:Y,匹配表1065!AA:AB)</f>
        <v>9</v>
      </c>
      <c r="L6536" s="116" t="str">
        <v>3个月以上</v>
      </c>
      <c r="M6536" s="89" t="s">
        <v>55</v>
      </c>
      <c r="N6536" s="109">
        <v>1</v>
      </c>
      <c r="O6536" s="118" t="str">
        <f>_xlfn.XLOOKUP(P6536,匹配表1065!U:U,匹配表1065!T:T)</f>
        <v>HO00001431</v>
      </c>
      <c r="P6536" s="109" t="s">
        <v>244</v>
      </c>
      <c r="Q6536" s="109" t="s">
        <v>423</v>
      </c>
      <c r="R6536" s="89" t="str">
        <f>_xlfn.XLOOKUP(Q6536,匹配表1065!L:L,匹配表1065!O:O)</f>
        <v>B</v>
      </c>
      <c r="S6536" s="93" t="str">
        <f>IFERROR(_xlfn.XLOOKUP(Q6536,匹配表1065!AI:AI,匹配表1065!AJ:AJ),"绿标")</f>
        <v>红标</v>
      </c>
      <c r="T6536" s="93" t="str" cm="1">
        <f t="array" ref="T6536:U6536">_xlfn.XLOOKUP(Q6536,匹配表1065!L:L,匹配表1065!M:N)</f>
        <v>脑血管</v>
      </c>
      <c r="U6536" s="94" t="str">
        <v>神经内科</v>
      </c>
      <c r="V6536" s="95" t="s">
        <v>42</v>
      </c>
      <c r="W6536" s="93">
        <f>_xlfn.XLOOKUP(M6536,匹配表1065!D:D,匹配表1065!F:F)*N6536</f>
        <v>8</v>
      </c>
    </row>
    <row r="6537" customHeight="1" spans="1:23">
      <c r="A6537" s="94" t="s">
        <v>954</v>
      </c>
      <c r="B6537" s="106">
        <v>46239</v>
      </c>
      <c r="C6537" s="121" t="str">
        <f t="shared" si="206"/>
        <v>8月第2周</v>
      </c>
      <c r="D6537" s="109" t="s">
        <v>955</v>
      </c>
      <c r="E6537" s="89" t="str">
        <f t="shared" si="207"/>
        <v>8月第1周--周3</v>
      </c>
      <c r="F6537" s="115" t="s">
        <v>27</v>
      </c>
      <c r="G6537" s="95" t="s">
        <v>136</v>
      </c>
      <c r="H6537" s="92" t="str">
        <f>_xlfn.XLOOKUP(O6537,匹配表1065!T:T,匹配表1065!W:W)</f>
        <v>淄博市</v>
      </c>
      <c r="I6537" s="116" t="str">
        <f>_xlfn.XLOOKUP(O6537,匹配表1065!T:T,匹配表1065!X:X)</f>
        <v>PME2043</v>
      </c>
      <c r="J6537" s="95" t="s">
        <v>140</v>
      </c>
      <c r="K6537" s="89" cm="1">
        <f ca="1" t="array" ref="K6537:L6537">_xlfn.XLOOKUP(J6537,匹配表1065!Y:Y,匹配表1065!AA:AB)</f>
        <v>9</v>
      </c>
      <c r="L6537" s="116" t="str">
        <v>3个月以上</v>
      </c>
      <c r="M6537" s="89" t="s">
        <v>55</v>
      </c>
      <c r="N6537" s="109">
        <v>1</v>
      </c>
      <c r="O6537" s="118" t="str">
        <f>_xlfn.XLOOKUP(P6537,匹配表1065!U:U,匹配表1065!T:T)</f>
        <v>HO00024398</v>
      </c>
      <c r="P6537" s="109" t="s">
        <v>141</v>
      </c>
      <c r="Q6537" s="109" t="s">
        <v>298</v>
      </c>
      <c r="R6537" s="89" t="str">
        <f>_xlfn.XLOOKUP(Q6537,匹配表1065!L:L,匹配表1065!O:O)</f>
        <v>C</v>
      </c>
      <c r="S6537" s="93" t="str">
        <f>IFERROR(_xlfn.XLOOKUP(Q6537,匹配表1065!AI:AI,匹配表1065!AJ:AJ),"绿标")</f>
        <v>红标</v>
      </c>
      <c r="T6537" s="93" t="str" cm="1">
        <f t="array" ref="T6537:U6537">_xlfn.XLOOKUP(Q6537,匹配表1065!L:L,匹配表1065!M:N)</f>
        <v>眩晕</v>
      </c>
      <c r="U6537" s="94" t="str">
        <v>神经内科</v>
      </c>
      <c r="V6537" s="95" t="s">
        <v>100</v>
      </c>
      <c r="W6537" s="93">
        <f>_xlfn.XLOOKUP(M6537,匹配表1065!D:D,匹配表1065!F:F)*N6537</f>
        <v>8</v>
      </c>
    </row>
    <row r="6538" customHeight="1" spans="1:23">
      <c r="A6538" s="94" t="s">
        <v>954</v>
      </c>
      <c r="B6538" s="106">
        <v>46239</v>
      </c>
      <c r="C6538" s="121" t="str">
        <f t="shared" si="206"/>
        <v>8月第2周</v>
      </c>
      <c r="D6538" s="109" t="s">
        <v>955</v>
      </c>
      <c r="E6538" s="89" t="str">
        <f t="shared" si="207"/>
        <v>8月第1周--周3</v>
      </c>
      <c r="F6538" s="115" t="s">
        <v>27</v>
      </c>
      <c r="G6538" s="95" t="s">
        <v>136</v>
      </c>
      <c r="H6538" s="92" t="str">
        <f>_xlfn.XLOOKUP(O6538,匹配表1065!T:T,匹配表1065!W:W)</f>
        <v>青岛市</v>
      </c>
      <c r="I6538" s="116" t="str">
        <f>_xlfn.XLOOKUP(O6538,匹配表1065!T:T,匹配表1065!X:X)</f>
        <v>PME2035</v>
      </c>
      <c r="J6538" s="95" t="s">
        <v>150</v>
      </c>
      <c r="K6538" s="89" cm="1">
        <f ca="1" t="array" ref="K6538:L6538">_xlfn.XLOOKUP(J6538,匹配表1065!Y:Y,匹配表1065!AA:AB)</f>
        <v>8</v>
      </c>
      <c r="L6538" s="116" t="str">
        <v>3个月以上</v>
      </c>
      <c r="M6538" s="89" t="s">
        <v>30</v>
      </c>
      <c r="N6538" s="109">
        <v>1</v>
      </c>
      <c r="O6538" s="118" t="str">
        <f>_xlfn.XLOOKUP(P6538,匹配表1065!U:U,匹配表1065!T:T)</f>
        <v>HO00001476</v>
      </c>
      <c r="P6538" s="109" t="s">
        <v>151</v>
      </c>
      <c r="Q6538" s="109" t="s">
        <v>152</v>
      </c>
      <c r="R6538" s="89" t="str">
        <f>_xlfn.XLOOKUP(Q6538,匹配表1065!L:L,匹配表1065!O:O)</f>
        <v>C</v>
      </c>
      <c r="S6538" s="93" t="str">
        <f>IFERROR(_xlfn.XLOOKUP(Q6538,匹配表1065!AI:AI,匹配表1065!AJ:AJ),"绿标")</f>
        <v>红标</v>
      </c>
      <c r="T6538" s="93" t="str" cm="1">
        <f t="array" ref="T6538:U6538">_xlfn.XLOOKUP(Q6538,匹配表1065!L:L,匹配表1065!M:N)</f>
        <v>眩晕</v>
      </c>
      <c r="U6538" s="94" t="str">
        <v>神经内科</v>
      </c>
      <c r="V6538" s="95" t="s">
        <v>100</v>
      </c>
      <c r="W6538" s="93">
        <f>_xlfn.XLOOKUP(M6538,匹配表1065!D:D,匹配表1065!F:F)*N6538</f>
        <v>12</v>
      </c>
    </row>
    <row r="6539" customHeight="1" spans="1:23">
      <c r="A6539" s="94" t="s">
        <v>954</v>
      </c>
      <c r="B6539" s="106">
        <v>46239</v>
      </c>
      <c r="C6539" s="121" t="str">
        <f t="shared" si="206"/>
        <v>8月第2周</v>
      </c>
      <c r="D6539" s="109" t="s">
        <v>955</v>
      </c>
      <c r="E6539" s="89" t="str">
        <f t="shared" si="207"/>
        <v>8月第1周--周3</v>
      </c>
      <c r="F6539" s="115" t="s">
        <v>27</v>
      </c>
      <c r="G6539" s="95" t="s">
        <v>136</v>
      </c>
      <c r="H6539" s="92" t="str">
        <f>_xlfn.XLOOKUP(O6539,匹配表1065!T:T,匹配表1065!W:W)</f>
        <v>青岛市</v>
      </c>
      <c r="I6539" s="116" t="str">
        <f>_xlfn.XLOOKUP(O6539,匹配表1065!T:T,匹配表1065!X:X)</f>
        <v>PME2035</v>
      </c>
      <c r="J6539" s="95" t="s">
        <v>150</v>
      </c>
      <c r="K6539" s="89" cm="1">
        <f ca="1" t="array" ref="K6539:L6539">_xlfn.XLOOKUP(J6539,匹配表1065!Y:Y,匹配表1065!AA:AB)</f>
        <v>8</v>
      </c>
      <c r="L6539" s="116" t="str">
        <v>3个月以上</v>
      </c>
      <c r="M6539" s="89" t="s">
        <v>30</v>
      </c>
      <c r="N6539" s="109">
        <v>1</v>
      </c>
      <c r="O6539" s="118" t="str">
        <f>_xlfn.XLOOKUP(P6539,匹配表1065!U:U,匹配表1065!T:T)</f>
        <v>HO00001483</v>
      </c>
      <c r="P6539" s="109" t="s">
        <v>259</v>
      </c>
      <c r="Q6539" s="109" t="s">
        <v>437</v>
      </c>
      <c r="R6539" s="89" t="str">
        <f>_xlfn.XLOOKUP(Q6539,匹配表1065!L:L,匹配表1065!O:O)</f>
        <v>C</v>
      </c>
      <c r="S6539" s="93" t="str">
        <f>IFERROR(_xlfn.XLOOKUP(Q6539,匹配表1065!AI:AI,匹配表1065!AJ:AJ),"绿标")</f>
        <v>红标</v>
      </c>
      <c r="T6539" s="93" t="str" cm="1">
        <f t="array" ref="T6539:U6539">_xlfn.XLOOKUP(Q6539,匹配表1065!L:L,匹配表1065!M:N)</f>
        <v>眩晕</v>
      </c>
      <c r="U6539" s="94" t="str">
        <v>耳鼻喉科</v>
      </c>
      <c r="V6539" s="95" t="s">
        <v>100</v>
      </c>
      <c r="W6539" s="93">
        <f>_xlfn.XLOOKUP(M6539,匹配表1065!D:D,匹配表1065!F:F)*N6539</f>
        <v>12</v>
      </c>
    </row>
    <row r="6540" customHeight="1" spans="1:23">
      <c r="A6540" s="94" t="s">
        <v>954</v>
      </c>
      <c r="B6540" s="106">
        <v>46239</v>
      </c>
      <c r="C6540" s="121" t="str">
        <f t="shared" si="206"/>
        <v>8月第2周</v>
      </c>
      <c r="D6540" s="109" t="s">
        <v>955</v>
      </c>
      <c r="E6540" s="89" t="str">
        <f t="shared" si="207"/>
        <v>8月第1周--周3</v>
      </c>
      <c r="F6540" s="115" t="s">
        <v>27</v>
      </c>
      <c r="G6540" s="95" t="s">
        <v>136</v>
      </c>
      <c r="H6540" s="92" t="str">
        <f>_xlfn.XLOOKUP(O6540,匹配表1065!T:T,匹配表1065!W:W)</f>
        <v>潍坊市</v>
      </c>
      <c r="I6540" s="116" t="str">
        <f>_xlfn.XLOOKUP(O6540,匹配表1065!T:T,匹配表1065!X:X)</f>
        <v>PME2036</v>
      </c>
      <c r="J6540" s="95" t="s">
        <v>161</v>
      </c>
      <c r="K6540" s="89" cm="1">
        <f ca="1" t="array" ref="K6540:L6540">_xlfn.XLOOKUP(J6540,匹配表1065!Y:Y,匹配表1065!AA:AB)</f>
        <v>1519</v>
      </c>
      <c r="L6540" s="116" t="str">
        <v>3个月以上</v>
      </c>
      <c r="M6540" s="89" t="s">
        <v>55</v>
      </c>
      <c r="N6540" s="109">
        <v>1</v>
      </c>
      <c r="O6540" s="118" t="str">
        <f>_xlfn.XLOOKUP(P6540,匹配表1065!U:U,匹配表1065!T:T)</f>
        <v>HO00001496</v>
      </c>
      <c r="P6540" s="109" t="s">
        <v>256</v>
      </c>
      <c r="Q6540" s="109" t="s">
        <v>258</v>
      </c>
      <c r="R6540" s="89" t="str">
        <f>_xlfn.XLOOKUP(Q6540,匹配表1065!L:L,匹配表1065!O:O)</f>
        <v>A</v>
      </c>
      <c r="S6540" s="93" t="str">
        <f>IFERROR(_xlfn.XLOOKUP(Q6540,匹配表1065!AI:AI,匹配表1065!AJ:AJ),"绿标")</f>
        <v>红标</v>
      </c>
      <c r="T6540" s="93" t="str" cm="1">
        <f t="array" ref="T6540:U6540">_xlfn.XLOOKUP(Q6540,匹配表1065!L:L,匹配表1065!M:N)</f>
        <v>头痛</v>
      </c>
      <c r="U6540" s="94" t="str">
        <v>神经内科</v>
      </c>
      <c r="V6540" s="95" t="s">
        <v>67</v>
      </c>
      <c r="W6540" s="93">
        <f>_xlfn.XLOOKUP(M6540,匹配表1065!D:D,匹配表1065!F:F)*N6540</f>
        <v>8</v>
      </c>
    </row>
    <row r="6541" customHeight="1" spans="1:23">
      <c r="A6541" s="94" t="s">
        <v>954</v>
      </c>
      <c r="B6541" s="106">
        <v>46239</v>
      </c>
      <c r="C6541" s="121" t="str">
        <f t="shared" si="206"/>
        <v>8月第2周</v>
      </c>
      <c r="D6541" s="109" t="s">
        <v>955</v>
      </c>
      <c r="E6541" s="89" t="str">
        <f t="shared" si="207"/>
        <v>8月第1周--周3</v>
      </c>
      <c r="F6541" s="115" t="s">
        <v>27</v>
      </c>
      <c r="G6541" s="95" t="s">
        <v>136</v>
      </c>
      <c r="H6541" s="92" t="str">
        <f>_xlfn.XLOOKUP(O6541,匹配表1065!T:T,匹配表1065!W:W)</f>
        <v>潍坊市</v>
      </c>
      <c r="I6541" s="116" t="str">
        <f>_xlfn.XLOOKUP(O6541,匹配表1065!T:T,匹配表1065!X:X)</f>
        <v>PME2036</v>
      </c>
      <c r="J6541" s="95" t="s">
        <v>161</v>
      </c>
      <c r="K6541" s="89" cm="1">
        <f ca="1" t="array" ref="K6541:L6541">_xlfn.XLOOKUP(J6541,匹配表1065!Y:Y,匹配表1065!AA:AB)</f>
        <v>1519</v>
      </c>
      <c r="L6541" s="116" t="str">
        <v>3个月以上</v>
      </c>
      <c r="M6541" s="89" t="s">
        <v>30</v>
      </c>
      <c r="N6541" s="109">
        <v>1</v>
      </c>
      <c r="O6541" s="118" t="str">
        <f>_xlfn.XLOOKUP(P6541,匹配表1065!U:U,匹配表1065!T:T)</f>
        <v>HO00001521</v>
      </c>
      <c r="P6541" s="109" t="s">
        <v>162</v>
      </c>
      <c r="Q6541" s="109" t="s">
        <v>163</v>
      </c>
      <c r="R6541" s="89" t="str">
        <f>_xlfn.XLOOKUP(Q6541,匹配表1065!L:L,匹配表1065!O:O)</f>
        <v>A</v>
      </c>
      <c r="S6541" s="93" t="str">
        <f>IFERROR(_xlfn.XLOOKUP(Q6541,匹配表1065!AI:AI,匹配表1065!AJ:AJ),"绿标")</f>
        <v>红标</v>
      </c>
      <c r="T6541" s="93" t="str" cm="1">
        <f t="array" ref="T6541:U6541">_xlfn.XLOOKUP(Q6541,匹配表1065!L:L,匹配表1065!M:N)</f>
        <v>头痛</v>
      </c>
      <c r="U6541" s="94" t="str">
        <v>神经内科</v>
      </c>
      <c r="V6541" s="95" t="s">
        <v>33</v>
      </c>
      <c r="W6541" s="93">
        <f>_xlfn.XLOOKUP(M6541,匹配表1065!D:D,匹配表1065!F:F)*N6541</f>
        <v>12</v>
      </c>
    </row>
    <row r="6542" customHeight="1" spans="1:23">
      <c r="A6542" s="94" t="s">
        <v>954</v>
      </c>
      <c r="B6542" s="106">
        <v>46239</v>
      </c>
      <c r="C6542" s="121" t="str">
        <f t="shared" si="206"/>
        <v>8月第2周</v>
      </c>
      <c r="D6542" s="109" t="s">
        <v>955</v>
      </c>
      <c r="E6542" s="89" t="str">
        <f t="shared" si="207"/>
        <v>8月第1周--周3</v>
      </c>
      <c r="F6542" s="115" t="s">
        <v>27</v>
      </c>
      <c r="G6542" s="95" t="s">
        <v>136</v>
      </c>
      <c r="H6542" s="92" t="str">
        <f>_xlfn.XLOOKUP(O6542,匹配表1065!T:T,匹配表1065!W:W)</f>
        <v>潍坊市</v>
      </c>
      <c r="I6542" s="116" t="str">
        <f>_xlfn.XLOOKUP(O6542,匹配表1065!T:T,匹配表1065!X:X)</f>
        <v>PME2036</v>
      </c>
      <c r="J6542" s="95" t="s">
        <v>161</v>
      </c>
      <c r="K6542" s="89" cm="1">
        <f ca="1" t="array" ref="K6542:L6542">_xlfn.XLOOKUP(J6542,匹配表1065!Y:Y,匹配表1065!AA:AB)</f>
        <v>1519</v>
      </c>
      <c r="L6542" s="116" t="str">
        <v>3个月以上</v>
      </c>
      <c r="M6542" s="89" t="s">
        <v>55</v>
      </c>
      <c r="N6542" s="109">
        <v>1</v>
      </c>
      <c r="O6542" s="118" t="str">
        <f>_xlfn.XLOOKUP(P6542,匹配表1065!U:U,匹配表1065!T:T)</f>
        <v>HO00001498</v>
      </c>
      <c r="P6542" s="109" t="s">
        <v>337</v>
      </c>
      <c r="Q6542" s="109" t="s">
        <v>338</v>
      </c>
      <c r="R6542" s="89" t="str">
        <f>_xlfn.XLOOKUP(Q6542,匹配表1065!L:L,匹配表1065!O:O)</f>
        <v>C</v>
      </c>
      <c r="S6542" s="93" t="str">
        <f>IFERROR(_xlfn.XLOOKUP(Q6542,匹配表1065!AI:AI,匹配表1065!AJ:AJ),"绿标")</f>
        <v>绿标</v>
      </c>
      <c r="T6542" s="93" t="str" cm="1">
        <f t="array" ref="T6542:U6542">_xlfn.XLOOKUP(Q6542,匹配表1065!L:L,匹配表1065!M:N)</f>
        <v>眩晕</v>
      </c>
      <c r="U6542" s="94" t="str">
        <v>神经内科</v>
      </c>
      <c r="V6542" s="95" t="s">
        <v>100</v>
      </c>
      <c r="W6542" s="93">
        <f>_xlfn.XLOOKUP(M6542,匹配表1065!D:D,匹配表1065!F:F)*N6542</f>
        <v>8</v>
      </c>
    </row>
    <row r="6543" customHeight="1" spans="1:23">
      <c r="A6543" s="94" t="s">
        <v>954</v>
      </c>
      <c r="B6543" s="106">
        <v>46239</v>
      </c>
      <c r="C6543" s="121" t="str">
        <f t="shared" si="206"/>
        <v>8月第2周</v>
      </c>
      <c r="D6543" s="109" t="s">
        <v>955</v>
      </c>
      <c r="E6543" s="89" t="str">
        <f t="shared" si="207"/>
        <v>8月第1周--周3</v>
      </c>
      <c r="F6543" s="115" t="s">
        <v>27</v>
      </c>
      <c r="G6543" s="95" t="s">
        <v>136</v>
      </c>
      <c r="H6543" s="92" t="str">
        <f>_xlfn.XLOOKUP(O6543,匹配表1065!T:T,匹配表1065!W:W)</f>
        <v>青岛市</v>
      </c>
      <c r="I6543" s="116" t="str">
        <f>_xlfn.XLOOKUP(O6543,匹配表1065!T:T,匹配表1065!X:X)</f>
        <v>PME2032</v>
      </c>
      <c r="J6543" s="95" t="s">
        <v>143</v>
      </c>
      <c r="K6543" s="89" cm="1">
        <f ca="1" t="array" ref="K6543:L6543">_xlfn.XLOOKUP(J6543,匹配表1065!Y:Y,匹配表1065!AA:AB)</f>
        <v>31</v>
      </c>
      <c r="L6543" s="116" t="str">
        <v>3个月以上</v>
      </c>
      <c r="M6543" s="89" t="s">
        <v>30</v>
      </c>
      <c r="N6543" s="109">
        <v>1</v>
      </c>
      <c r="O6543" s="118" t="str">
        <f>_xlfn.XLOOKUP(P6543,匹配表1065!U:U,匹配表1065!T:T)</f>
        <v>HO00001489</v>
      </c>
      <c r="P6543" s="109" t="s">
        <v>144</v>
      </c>
      <c r="Q6543" s="109" t="s">
        <v>145</v>
      </c>
      <c r="R6543" s="89" t="str">
        <f>_xlfn.XLOOKUP(Q6543,匹配表1065!L:L,匹配表1065!O:O)</f>
        <v>D</v>
      </c>
      <c r="S6543" s="93" t="str">
        <f>IFERROR(_xlfn.XLOOKUP(Q6543,匹配表1065!AI:AI,匹配表1065!AJ:AJ),"绿标")</f>
        <v>红标</v>
      </c>
      <c r="T6543" s="93" t="str" cm="1">
        <f t="array" ref="T6543:U6543">_xlfn.XLOOKUP(Q6543,匹配表1065!L:L,匹配表1065!M:N)</f>
        <v>抑郁焦虑</v>
      </c>
      <c r="U6543" s="94" t="str">
        <v>精神心理科</v>
      </c>
      <c r="V6543" s="95" t="s">
        <v>70</v>
      </c>
      <c r="W6543" s="93">
        <f>_xlfn.XLOOKUP(M6543,匹配表1065!D:D,匹配表1065!F:F)*N6543</f>
        <v>12</v>
      </c>
    </row>
    <row r="6544" customHeight="1" spans="1:23">
      <c r="A6544" s="94" t="s">
        <v>954</v>
      </c>
      <c r="B6544" s="106">
        <v>46239</v>
      </c>
      <c r="C6544" s="121" t="str">
        <f t="shared" si="206"/>
        <v>8月第2周</v>
      </c>
      <c r="D6544" s="109" t="s">
        <v>955</v>
      </c>
      <c r="E6544" s="89" t="str">
        <f t="shared" si="207"/>
        <v>8月第1周--周3</v>
      </c>
      <c r="F6544" s="115" t="s">
        <v>27</v>
      </c>
      <c r="G6544" s="95" t="s">
        <v>136</v>
      </c>
      <c r="H6544" s="92" t="str">
        <f>_xlfn.XLOOKUP(O6544,匹配表1065!T:T,匹配表1065!W:W)</f>
        <v>青岛市</v>
      </c>
      <c r="I6544" s="116" t="str">
        <f>_xlfn.XLOOKUP(O6544,匹配表1065!T:T,匹配表1065!X:X)</f>
        <v>PME2032</v>
      </c>
      <c r="J6544" s="95" t="s">
        <v>143</v>
      </c>
      <c r="K6544" s="89" cm="1">
        <f ca="1" t="array" ref="K6544:L6544">_xlfn.XLOOKUP(J6544,匹配表1065!Y:Y,匹配表1065!AA:AB)</f>
        <v>31</v>
      </c>
      <c r="L6544" s="116" t="str">
        <v>3个月以上</v>
      </c>
      <c r="M6544" s="89" t="s">
        <v>30</v>
      </c>
      <c r="N6544" s="109">
        <v>1</v>
      </c>
      <c r="O6544" s="118" t="str">
        <f>_xlfn.XLOOKUP(P6544,匹配表1065!U:U,匹配表1065!T:T)</f>
        <v>HO00001482</v>
      </c>
      <c r="P6544" s="109" t="s">
        <v>146</v>
      </c>
      <c r="Q6544" s="109" t="s">
        <v>149</v>
      </c>
      <c r="R6544" s="89" t="str">
        <f>_xlfn.XLOOKUP(Q6544,匹配表1065!L:L,匹配表1065!O:O)</f>
        <v>B</v>
      </c>
      <c r="S6544" s="93" t="str">
        <f>IFERROR(_xlfn.XLOOKUP(Q6544,匹配表1065!AI:AI,匹配表1065!AJ:AJ),"绿标")</f>
        <v>红标</v>
      </c>
      <c r="T6544" s="93" t="str" cm="1">
        <f t="array" ref="T6544:U6544">_xlfn.XLOOKUP(Q6544,匹配表1065!L:L,匹配表1065!M:N)</f>
        <v>脑血管</v>
      </c>
      <c r="U6544" s="94" t="str">
        <v>神经内科</v>
      </c>
      <c r="V6544" s="95" t="s">
        <v>933</v>
      </c>
      <c r="W6544" s="93">
        <f>_xlfn.XLOOKUP(M6544,匹配表1065!D:D,匹配表1065!F:F)*N6544</f>
        <v>12</v>
      </c>
    </row>
    <row r="6545" customHeight="1" spans="1:23">
      <c r="A6545" s="94" t="s">
        <v>954</v>
      </c>
      <c r="B6545" s="106">
        <v>46239</v>
      </c>
      <c r="C6545" s="121" t="str">
        <f t="shared" si="206"/>
        <v>8月第2周</v>
      </c>
      <c r="D6545" s="109" t="s">
        <v>955</v>
      </c>
      <c r="E6545" s="89" t="str">
        <f t="shared" si="207"/>
        <v>8月第1周--周3</v>
      </c>
      <c r="F6545" s="115" t="s">
        <v>27</v>
      </c>
      <c r="G6545" s="95" t="s">
        <v>136</v>
      </c>
      <c r="H6545" s="92" t="str">
        <f>_xlfn.XLOOKUP(O6545,匹配表1065!T:T,匹配表1065!W:W)</f>
        <v>青岛市</v>
      </c>
      <c r="I6545" s="116" t="str">
        <f>_xlfn.XLOOKUP(O6545,匹配表1065!T:T,匹配表1065!X:X)</f>
        <v>PME2032</v>
      </c>
      <c r="J6545" s="95" t="s">
        <v>143</v>
      </c>
      <c r="K6545" s="89" cm="1">
        <f ca="1" t="array" ref="K6545:L6545">_xlfn.XLOOKUP(J6545,匹配表1065!Y:Y,匹配表1065!AA:AB)</f>
        <v>31</v>
      </c>
      <c r="L6545" s="116" t="str">
        <v>3个月以上</v>
      </c>
      <c r="M6545" s="89" t="s">
        <v>35</v>
      </c>
      <c r="N6545" s="109">
        <v>1</v>
      </c>
      <c r="O6545" s="118" t="str">
        <f>_xlfn.XLOOKUP(P6545,匹配表1065!U:U,匹配表1065!T:T)</f>
        <v>HO00001482</v>
      </c>
      <c r="P6545" s="109" t="s">
        <v>146</v>
      </c>
      <c r="Q6545" s="109" t="s">
        <v>299</v>
      </c>
      <c r="R6545" s="89" t="str">
        <f>_xlfn.XLOOKUP(Q6545,匹配表1065!L:L,匹配表1065!O:O)</f>
        <v>C</v>
      </c>
      <c r="S6545" s="93" t="str">
        <f>IFERROR(_xlfn.XLOOKUP(Q6545,匹配表1065!AI:AI,匹配表1065!AJ:AJ),"绿标")</f>
        <v>绿标</v>
      </c>
      <c r="T6545" s="93" t="str" cm="1">
        <f t="array" ref="T6545:U6545">_xlfn.XLOOKUP(Q6545,匹配表1065!L:L,匹配表1065!M:N)</f>
        <v>眩晕</v>
      </c>
      <c r="U6545" s="94" t="str">
        <v>耳鼻喉科</v>
      </c>
      <c r="V6545" s="95" t="s">
        <v>100</v>
      </c>
      <c r="W6545" s="93">
        <f>_xlfn.XLOOKUP(M6545,匹配表1065!D:D,匹配表1065!F:F)*N6545</f>
        <v>4</v>
      </c>
    </row>
    <row r="6546" customHeight="1" spans="1:23">
      <c r="A6546" s="94" t="s">
        <v>954</v>
      </c>
      <c r="B6546" s="106">
        <v>46239</v>
      </c>
      <c r="C6546" s="121" t="str">
        <f t="shared" si="206"/>
        <v>8月第2周</v>
      </c>
      <c r="D6546" s="109" t="s">
        <v>955</v>
      </c>
      <c r="E6546" s="89" t="str">
        <f t="shared" si="207"/>
        <v>8月第1周--周3</v>
      </c>
      <c r="F6546" s="115" t="s">
        <v>27</v>
      </c>
      <c r="G6546" s="95" t="s">
        <v>136</v>
      </c>
      <c r="H6546" s="92" t="str">
        <f>_xlfn.XLOOKUP(O6546,匹配表1065!T:T,匹配表1065!W:W)</f>
        <v>烟台市</v>
      </c>
      <c r="I6546" s="116" t="str">
        <f>_xlfn.XLOOKUP(O6546,匹配表1065!T:T,匹配表1065!X:X)</f>
        <v>PME2034</v>
      </c>
      <c r="J6546" s="95" t="s">
        <v>501</v>
      </c>
      <c r="K6546" s="89" cm="1">
        <f ca="1" t="array" ref="K6546:L6546">_xlfn.XLOOKUP(J6546,匹配表1065!Y:Y,匹配表1065!AA:AB)</f>
        <v>4</v>
      </c>
      <c r="L6546" s="116" t="str">
        <v>3个月以上</v>
      </c>
      <c r="M6546" s="89" t="s">
        <v>35</v>
      </c>
      <c r="N6546" s="109">
        <v>1</v>
      </c>
      <c r="O6546" s="118" t="str">
        <f>_xlfn.XLOOKUP(P6546,匹配表1065!U:U,匹配表1065!T:T)</f>
        <v>HO00001522</v>
      </c>
      <c r="P6546" s="109" t="s">
        <v>502</v>
      </c>
      <c r="Q6546" s="109" t="s">
        <v>830</v>
      </c>
      <c r="R6546" s="89" t="str">
        <f>_xlfn.XLOOKUP(Q6546,匹配表1065!L:L,匹配表1065!O:O)</f>
        <v>C</v>
      </c>
      <c r="S6546" s="93" t="str">
        <f>IFERROR(_xlfn.XLOOKUP(Q6546,匹配表1065!AI:AI,匹配表1065!AJ:AJ),"绿标")</f>
        <v>绿标</v>
      </c>
      <c r="T6546" s="93" t="str" cm="1">
        <f t="array" ref="T6546:U6546">_xlfn.XLOOKUP(Q6546,匹配表1065!L:L,匹配表1065!M:N)</f>
        <v>眩晕</v>
      </c>
      <c r="U6546" s="94" t="str">
        <v>耳鼻喉科</v>
      </c>
      <c r="V6546" s="95" t="s">
        <v>100</v>
      </c>
      <c r="W6546" s="93">
        <f>_xlfn.XLOOKUP(M6546,匹配表1065!D:D,匹配表1065!F:F)*N6546</f>
        <v>4</v>
      </c>
    </row>
    <row r="6547" customHeight="1" spans="1:23">
      <c r="A6547" s="94" t="s">
        <v>954</v>
      </c>
      <c r="B6547" s="106">
        <v>46239</v>
      </c>
      <c r="C6547" s="121" t="str">
        <f t="shared" si="206"/>
        <v>8月第2周</v>
      </c>
      <c r="D6547" s="109" t="s">
        <v>955</v>
      </c>
      <c r="E6547" s="89" t="str">
        <f t="shared" si="207"/>
        <v>8月第1周--周3</v>
      </c>
      <c r="F6547" s="115" t="s">
        <v>27</v>
      </c>
      <c r="G6547" s="95" t="s">
        <v>136</v>
      </c>
      <c r="H6547" s="92" t="str">
        <f>_xlfn.XLOOKUP(O6547,匹配表1065!T:T,匹配表1065!W:W)</f>
        <v>烟台市</v>
      </c>
      <c r="I6547" s="116" t="str">
        <f>_xlfn.XLOOKUP(O6547,匹配表1065!T:T,匹配表1065!X:X)</f>
        <v>PME2034</v>
      </c>
      <c r="J6547" s="95" t="s">
        <v>501</v>
      </c>
      <c r="K6547" s="89" cm="1">
        <f ca="1" t="array" ref="K6547:L6547">_xlfn.XLOOKUP(J6547,匹配表1065!Y:Y,匹配表1065!AA:AB)</f>
        <v>4</v>
      </c>
      <c r="L6547" s="116" t="str">
        <v>3个月以上</v>
      </c>
      <c r="M6547" s="89" t="s">
        <v>55</v>
      </c>
      <c r="N6547" s="109">
        <v>1</v>
      </c>
      <c r="O6547" s="118" t="str">
        <f>_xlfn.XLOOKUP(P6547,匹配表1065!U:U,匹配表1065!T:T)</f>
        <v>HO00001518</v>
      </c>
      <c r="P6547" s="109" t="s">
        <v>824</v>
      </c>
      <c r="Q6547" s="109" t="s">
        <v>825</v>
      </c>
      <c r="R6547" s="89" t="str">
        <f>_xlfn.XLOOKUP(Q6547,匹配表1065!L:L,匹配表1065!O:O)</f>
        <v>B</v>
      </c>
      <c r="S6547" s="93" t="str">
        <f>IFERROR(_xlfn.XLOOKUP(Q6547,匹配表1065!AI:AI,匹配表1065!AJ:AJ),"绿标")</f>
        <v>绿标</v>
      </c>
      <c r="T6547" s="93" t="str" cm="1">
        <f t="array" ref="T6547:U6547">_xlfn.XLOOKUP(Q6547,匹配表1065!L:L,匹配表1065!M:N)</f>
        <v>脑血管</v>
      </c>
      <c r="U6547" s="94" t="str">
        <v>神经内科</v>
      </c>
      <c r="V6547" s="95" t="s">
        <v>33</v>
      </c>
      <c r="W6547" s="93">
        <f>_xlfn.XLOOKUP(M6547,匹配表1065!D:D,匹配表1065!F:F)*N6547</f>
        <v>8</v>
      </c>
    </row>
    <row r="6548" customHeight="1" spans="1:23">
      <c r="A6548" s="94" t="s">
        <v>954</v>
      </c>
      <c r="B6548" s="106">
        <v>46239</v>
      </c>
      <c r="C6548" s="121" t="str">
        <f t="shared" si="206"/>
        <v>8月第2周</v>
      </c>
      <c r="D6548" s="109" t="s">
        <v>955</v>
      </c>
      <c r="E6548" s="89" t="str">
        <f t="shared" si="207"/>
        <v>8月第1周--周3</v>
      </c>
      <c r="F6548" s="115" t="s">
        <v>27</v>
      </c>
      <c r="G6548" s="95" t="s">
        <v>136</v>
      </c>
      <c r="H6548" s="92" t="str">
        <f>_xlfn.XLOOKUP(O6548,匹配表1065!T:T,匹配表1065!W:W)</f>
        <v>日照市</v>
      </c>
      <c r="I6548" s="116" t="str">
        <f>_xlfn.XLOOKUP(O6548,匹配表1065!T:T,匹配表1065!X:X)</f>
        <v>PME2033</v>
      </c>
      <c r="J6548" s="95" t="s">
        <v>137</v>
      </c>
      <c r="K6548" s="89" cm="1">
        <f ca="1" t="array" ref="K6548:L6548">_xlfn.XLOOKUP(J6548,匹配表1065!Y:Y,匹配表1065!AA:AB)</f>
        <v>10</v>
      </c>
      <c r="L6548" s="116" t="str">
        <v>3个月以上</v>
      </c>
      <c r="M6548" s="89" t="s">
        <v>35</v>
      </c>
      <c r="N6548" s="109">
        <v>1</v>
      </c>
      <c r="O6548" s="118" t="str">
        <f>_xlfn.XLOOKUP(P6548,匹配表1065!U:U,匹配表1065!T:T)</f>
        <v>HO00001531</v>
      </c>
      <c r="P6548" s="109" t="s">
        <v>367</v>
      </c>
      <c r="Q6548" s="109" t="s">
        <v>850</v>
      </c>
      <c r="R6548" s="89" t="str">
        <f>_xlfn.XLOOKUP(Q6548,匹配表1065!L:L,匹配表1065!O:O)</f>
        <v>A</v>
      </c>
      <c r="S6548" s="93" t="str">
        <f>IFERROR(_xlfn.XLOOKUP(Q6548,匹配表1065!AI:AI,匹配表1065!AJ:AJ),"绿标")</f>
        <v>红标</v>
      </c>
      <c r="T6548" s="93" t="str" cm="1">
        <f t="array" ref="T6548:U6548">_xlfn.XLOOKUP(Q6548,匹配表1065!L:L,匹配表1065!M:N)</f>
        <v>头痛</v>
      </c>
      <c r="U6548" s="94" t="str">
        <v>神经内科</v>
      </c>
      <c r="V6548" s="95" t="s">
        <v>58</v>
      </c>
      <c r="W6548" s="93">
        <f>_xlfn.XLOOKUP(M6548,匹配表1065!D:D,匹配表1065!F:F)*N6548</f>
        <v>4</v>
      </c>
    </row>
    <row r="6549" customHeight="1" spans="1:23">
      <c r="A6549" s="94" t="s">
        <v>954</v>
      </c>
      <c r="B6549" s="106">
        <v>46239</v>
      </c>
      <c r="C6549" s="121" t="str">
        <f t="shared" si="206"/>
        <v>8月第2周</v>
      </c>
      <c r="D6549" s="109" t="s">
        <v>955</v>
      </c>
      <c r="E6549" s="89" t="str">
        <f t="shared" si="207"/>
        <v>8月第1周--周3</v>
      </c>
      <c r="F6549" s="115" t="s">
        <v>27</v>
      </c>
      <c r="G6549" s="95" t="s">
        <v>136</v>
      </c>
      <c r="H6549" s="92" t="str">
        <f>_xlfn.XLOOKUP(O6549,匹配表1065!T:T,匹配表1065!W:W)</f>
        <v>青岛市</v>
      </c>
      <c r="I6549" s="116" t="str">
        <f>_xlfn.XLOOKUP(O6549,匹配表1065!T:T,匹配表1065!X:X)</f>
        <v>PME2031</v>
      </c>
      <c r="J6549" s="95" t="s">
        <v>155</v>
      </c>
      <c r="K6549" s="89" cm="1">
        <f ca="1" t="array" ref="K6549:L6549">_xlfn.XLOOKUP(J6549,匹配表1065!Y:Y,匹配表1065!AA:AB)</f>
        <v>31</v>
      </c>
      <c r="L6549" s="116" t="str">
        <v>3个月以上</v>
      </c>
      <c r="M6549" s="89" t="s">
        <v>30</v>
      </c>
      <c r="N6549" s="109">
        <v>1</v>
      </c>
      <c r="O6549" s="118" t="str">
        <f>_xlfn.XLOOKUP(P6549,匹配表1065!U:U,匹配表1065!T:T)</f>
        <v>HO00072793</v>
      </c>
      <c r="P6549" s="109" t="s">
        <v>159</v>
      </c>
      <c r="Q6549" s="109" t="s">
        <v>160</v>
      </c>
      <c r="R6549" s="89" t="str">
        <f>_xlfn.XLOOKUP(Q6549,匹配表1065!L:L,匹配表1065!O:O)</f>
        <v>A</v>
      </c>
      <c r="S6549" s="93" t="str">
        <f>IFERROR(_xlfn.XLOOKUP(Q6549,匹配表1065!AI:AI,匹配表1065!AJ:AJ),"绿标")</f>
        <v>红标</v>
      </c>
      <c r="T6549" s="93" t="str" cm="1">
        <f t="array" ref="T6549:U6549">_xlfn.XLOOKUP(Q6549,匹配表1065!L:L,匹配表1065!M:N)</f>
        <v>头痛</v>
      </c>
      <c r="U6549" s="94" t="str">
        <v>神经内科</v>
      </c>
      <c r="V6549" s="95" t="s">
        <v>42</v>
      </c>
      <c r="W6549" s="93">
        <f>_xlfn.XLOOKUP(M6549,匹配表1065!D:D,匹配表1065!F:F)*N6549</f>
        <v>12</v>
      </c>
    </row>
    <row r="6550" customHeight="1" spans="1:23">
      <c r="A6550" s="94" t="s">
        <v>954</v>
      </c>
      <c r="B6550" s="106">
        <v>46239</v>
      </c>
      <c r="C6550" s="121" t="str">
        <f t="shared" si="206"/>
        <v>8月第2周</v>
      </c>
      <c r="D6550" s="109" t="s">
        <v>955</v>
      </c>
      <c r="E6550" s="89" t="str">
        <f t="shared" si="207"/>
        <v>8月第1周--周3</v>
      </c>
      <c r="F6550" s="115" t="s">
        <v>27</v>
      </c>
      <c r="G6550" s="95" t="s">
        <v>136</v>
      </c>
      <c r="H6550" s="92" t="str">
        <f>_xlfn.XLOOKUP(O6550,匹配表1065!T:T,匹配表1065!W:W)</f>
        <v>青岛市</v>
      </c>
      <c r="I6550" s="116" t="str">
        <f>_xlfn.XLOOKUP(O6550,匹配表1065!T:T,匹配表1065!X:X)</f>
        <v>PME2031</v>
      </c>
      <c r="J6550" s="95" t="s">
        <v>155</v>
      </c>
      <c r="K6550" s="89" cm="1">
        <f ca="1" t="array" ref="K6550:L6550">_xlfn.XLOOKUP(J6550,匹配表1065!Y:Y,匹配表1065!AA:AB)</f>
        <v>31</v>
      </c>
      <c r="L6550" s="116" t="str">
        <v>3个月以上</v>
      </c>
      <c r="M6550" s="89" t="s">
        <v>35</v>
      </c>
      <c r="N6550" s="109">
        <v>1</v>
      </c>
      <c r="O6550" s="118" t="str">
        <f>_xlfn.XLOOKUP(P6550,匹配表1065!U:U,匹配表1065!T:T)</f>
        <v>HO00072793</v>
      </c>
      <c r="P6550" s="109" t="s">
        <v>159</v>
      </c>
      <c r="Q6550" s="109" t="s">
        <v>160</v>
      </c>
      <c r="R6550" s="89" t="str">
        <f>_xlfn.XLOOKUP(Q6550,匹配表1065!L:L,匹配表1065!O:O)</f>
        <v>A</v>
      </c>
      <c r="S6550" s="93" t="str">
        <f>IFERROR(_xlfn.XLOOKUP(Q6550,匹配表1065!AI:AI,匹配表1065!AJ:AJ),"绿标")</f>
        <v>红标</v>
      </c>
      <c r="T6550" s="93" t="str" cm="1">
        <f t="array" ref="T6550:U6550">_xlfn.XLOOKUP(Q6550,匹配表1065!L:L,匹配表1065!M:N)</f>
        <v>头痛</v>
      </c>
      <c r="U6550" s="94" t="str">
        <v>神经内科</v>
      </c>
      <c r="V6550" s="95" t="s">
        <v>58</v>
      </c>
      <c r="W6550" s="93">
        <f>_xlfn.XLOOKUP(M6550,匹配表1065!D:D,匹配表1065!F:F)*N6550</f>
        <v>4</v>
      </c>
    </row>
    <row r="6551" customHeight="1" spans="1:23">
      <c r="A6551" s="94" t="s">
        <v>954</v>
      </c>
      <c r="B6551" s="106">
        <v>46239</v>
      </c>
      <c r="C6551" s="121" t="str">
        <f t="shared" si="206"/>
        <v>8月第2周</v>
      </c>
      <c r="D6551" s="109" t="s">
        <v>955</v>
      </c>
      <c r="E6551" s="89" t="str">
        <f t="shared" si="207"/>
        <v>8月第1周--周3</v>
      </c>
      <c r="F6551" s="115" t="s">
        <v>27</v>
      </c>
      <c r="G6551" s="95" t="s">
        <v>136</v>
      </c>
      <c r="H6551" s="92" t="str">
        <f>_xlfn.XLOOKUP(O6551,匹配表1065!T:T,匹配表1065!W:W)</f>
        <v>青岛市</v>
      </c>
      <c r="I6551" s="116" t="str">
        <f>_xlfn.XLOOKUP(O6551,匹配表1065!T:T,匹配表1065!X:X)</f>
        <v>PME2031</v>
      </c>
      <c r="J6551" s="95" t="s">
        <v>155</v>
      </c>
      <c r="K6551" s="89" cm="1">
        <f ca="1" t="array" ref="K6551:L6551">_xlfn.XLOOKUP(J6551,匹配表1065!Y:Y,匹配表1065!AA:AB)</f>
        <v>31</v>
      </c>
      <c r="L6551" s="116" t="str">
        <v>3个月以上</v>
      </c>
      <c r="M6551" s="89" t="s">
        <v>55</v>
      </c>
      <c r="N6551" s="109">
        <v>1</v>
      </c>
      <c r="O6551" s="118" t="str">
        <f>_xlfn.XLOOKUP(P6551,匹配表1065!U:U,匹配表1065!T:T)</f>
        <v>HO00001478</v>
      </c>
      <c r="P6551" s="109" t="s">
        <v>156</v>
      </c>
      <c r="Q6551" s="109" t="s">
        <v>157</v>
      </c>
      <c r="R6551" s="89" t="str">
        <f>_xlfn.XLOOKUP(Q6551,匹配表1065!L:L,匹配表1065!O:O)</f>
        <v>A</v>
      </c>
      <c r="S6551" s="93" t="str">
        <f>IFERROR(_xlfn.XLOOKUP(Q6551,匹配表1065!AI:AI,匹配表1065!AJ:AJ),"绿标")</f>
        <v>红标</v>
      </c>
      <c r="T6551" s="93" t="str" cm="1">
        <f t="array" ref="T6551:U6551">_xlfn.XLOOKUP(Q6551,匹配表1065!L:L,匹配表1065!M:N)</f>
        <v>头痛</v>
      </c>
      <c r="U6551" s="94" t="str">
        <v>神经内科</v>
      </c>
      <c r="V6551" s="95" t="s">
        <v>42</v>
      </c>
      <c r="W6551" s="93">
        <f>_xlfn.XLOOKUP(M6551,匹配表1065!D:D,匹配表1065!F:F)*N6551</f>
        <v>8</v>
      </c>
    </row>
    <row r="6552" customHeight="1" spans="1:23">
      <c r="A6552" s="94" t="s">
        <v>954</v>
      </c>
      <c r="B6552" s="106">
        <v>46239</v>
      </c>
      <c r="C6552" s="121" t="str">
        <f t="shared" si="206"/>
        <v>8月第2周</v>
      </c>
      <c r="D6552" s="109" t="s">
        <v>955</v>
      </c>
      <c r="E6552" s="89" t="str">
        <f t="shared" si="207"/>
        <v>8月第1周--周3</v>
      </c>
      <c r="F6552" s="115" t="s">
        <v>27</v>
      </c>
      <c r="G6552" s="89" t="s">
        <v>63</v>
      </c>
      <c r="H6552" s="92" t="str">
        <f>_xlfn.XLOOKUP(O6552,匹配表1065!T:T,匹配表1065!W:W)</f>
        <v>连云港市</v>
      </c>
      <c r="I6552" s="116" t="str">
        <f>_xlfn.XLOOKUP(O6552,匹配表1065!T:T,匹配表1065!X:X)</f>
        <v>PME2042</v>
      </c>
      <c r="J6552" s="95" t="s">
        <v>74</v>
      </c>
      <c r="K6552" s="89" cm="1">
        <f ca="1" t="array" ref="K6552:L6552">_xlfn.XLOOKUP(J6552,匹配表1065!Y:Y,匹配表1065!AA:AB)</f>
        <v>7</v>
      </c>
      <c r="L6552" s="116" t="str">
        <v>3个月以上</v>
      </c>
      <c r="M6552" s="89" t="s">
        <v>35</v>
      </c>
      <c r="N6552" s="109">
        <v>1</v>
      </c>
      <c r="O6552" s="118" t="str">
        <f>_xlfn.XLOOKUP(P6552,匹配表1065!U:U,匹配表1065!T:T)</f>
        <v>HO00017661</v>
      </c>
      <c r="P6552" s="109" t="s">
        <v>508</v>
      </c>
      <c r="Q6552" s="109" t="s">
        <v>509</v>
      </c>
      <c r="R6552" s="89" t="str">
        <f>_xlfn.XLOOKUP(Q6552,匹配表1065!L:L,匹配表1065!O:O)</f>
        <v>A</v>
      </c>
      <c r="S6552" s="93" t="str">
        <f>IFERROR(_xlfn.XLOOKUP(Q6552,匹配表1065!AI:AI,匹配表1065!AJ:AJ),"绿标")</f>
        <v>绿标</v>
      </c>
      <c r="T6552" s="93" t="str" cm="1">
        <f t="array" ref="T6552:U6552">_xlfn.XLOOKUP(Q6552,匹配表1065!L:L,匹配表1065!M:N)</f>
        <v>头痛</v>
      </c>
      <c r="U6552" s="94" t="str">
        <v>神经内科</v>
      </c>
      <c r="V6552" s="95" t="s">
        <v>100</v>
      </c>
      <c r="W6552" s="93">
        <f>_xlfn.XLOOKUP(M6552,匹配表1065!D:D,匹配表1065!F:F)*N6552</f>
        <v>4</v>
      </c>
    </row>
    <row r="6553" customHeight="1" spans="1:23">
      <c r="A6553" s="94" t="s">
        <v>954</v>
      </c>
      <c r="B6553" s="106">
        <v>46239</v>
      </c>
      <c r="C6553" s="121" t="str">
        <f t="shared" si="206"/>
        <v>8月第2周</v>
      </c>
      <c r="D6553" s="109" t="s">
        <v>955</v>
      </c>
      <c r="E6553" s="89" t="str">
        <f t="shared" si="207"/>
        <v>8月第1周--周3</v>
      </c>
      <c r="F6553" s="115" t="s">
        <v>27</v>
      </c>
      <c r="G6553" s="89" t="s">
        <v>63</v>
      </c>
      <c r="H6553" s="92" t="str">
        <f>_xlfn.XLOOKUP(O6553,匹配表1065!T:T,匹配表1065!W:W)</f>
        <v>南京市</v>
      </c>
      <c r="I6553" s="116" t="str">
        <f>_xlfn.XLOOKUP(O6553,匹配表1065!T:T,匹配表1065!X:X)</f>
        <v>PME2037</v>
      </c>
      <c r="J6553" s="95" t="s">
        <v>77</v>
      </c>
      <c r="K6553" s="89" cm="1">
        <f ca="1" t="array" ref="K6553:L6553">_xlfn.XLOOKUP(J6553,匹配表1065!Y:Y,匹配表1065!AA:AB)</f>
        <v>8</v>
      </c>
      <c r="L6553" s="116" t="str">
        <v>3个月以上</v>
      </c>
      <c r="M6553" s="89" t="s">
        <v>30</v>
      </c>
      <c r="N6553" s="109">
        <v>1</v>
      </c>
      <c r="O6553" s="118" t="str">
        <f>_xlfn.XLOOKUP(P6553,匹配表1065!U:U,匹配表1065!T:T)</f>
        <v>HO00046044</v>
      </c>
      <c r="P6553" s="109" t="s">
        <v>79</v>
      </c>
      <c r="Q6553" s="109" t="s">
        <v>78</v>
      </c>
      <c r="R6553" s="89" t="str">
        <f>_xlfn.XLOOKUP(Q6553,匹配表1065!L:L,匹配表1065!O:O)</f>
        <v>C</v>
      </c>
      <c r="S6553" s="93" t="str">
        <f>IFERROR(_xlfn.XLOOKUP(Q6553,匹配表1065!AI:AI,匹配表1065!AJ:AJ),"绿标")</f>
        <v>绿标</v>
      </c>
      <c r="T6553" s="93" t="str" cm="1">
        <f t="array" ref="T6553:U6553">_xlfn.XLOOKUP(Q6553,匹配表1065!L:L,匹配表1065!M:N)</f>
        <v>眩晕</v>
      </c>
      <c r="U6553" s="94" t="str">
        <v>神经内科</v>
      </c>
      <c r="V6553" s="95" t="s">
        <v>100</v>
      </c>
      <c r="W6553" s="93">
        <f>_xlfn.XLOOKUP(M6553,匹配表1065!D:D,匹配表1065!F:F)*N6553</f>
        <v>12</v>
      </c>
    </row>
    <row r="6554" customHeight="1" spans="1:23">
      <c r="A6554" s="94" t="s">
        <v>954</v>
      </c>
      <c r="B6554" s="106">
        <v>46239</v>
      </c>
      <c r="C6554" s="121" t="str">
        <f t="shared" si="206"/>
        <v>8月第2周</v>
      </c>
      <c r="D6554" s="109" t="s">
        <v>955</v>
      </c>
      <c r="E6554" s="89" t="str">
        <f t="shared" si="207"/>
        <v>8月第1周--周3</v>
      </c>
      <c r="F6554" s="115" t="s">
        <v>27</v>
      </c>
      <c r="G6554" s="89" t="s">
        <v>63</v>
      </c>
      <c r="H6554" s="92" t="str">
        <f>_xlfn.XLOOKUP(O6554,匹配表1065!T:T,匹配表1065!W:W)</f>
        <v>徐州市</v>
      </c>
      <c r="I6554" s="116" t="str">
        <f>_xlfn.XLOOKUP(O6554,匹配表1065!T:T,匹配表1065!X:X)</f>
        <v>PME2008</v>
      </c>
      <c r="J6554" s="95" t="s">
        <v>81</v>
      </c>
      <c r="K6554" s="89" cm="1">
        <f ca="1" t="array" ref="K6554:L6554">_xlfn.XLOOKUP(J6554,匹配表1065!Y:Y,匹配表1065!AA:AB)</f>
        <v>19</v>
      </c>
      <c r="L6554" s="116" t="str">
        <v>3个月以上</v>
      </c>
      <c r="M6554" s="89" t="s">
        <v>30</v>
      </c>
      <c r="N6554" s="109">
        <v>1</v>
      </c>
      <c r="O6554" s="118" t="str">
        <f>_xlfn.XLOOKUP(P6554,匹配表1065!U:U,匹配表1065!T:T)</f>
        <v>HO00001134</v>
      </c>
      <c r="P6554" s="109" t="s">
        <v>82</v>
      </c>
      <c r="Q6554" s="109" t="s">
        <v>83</v>
      </c>
      <c r="R6554" s="89" t="str">
        <f>_xlfn.XLOOKUP(Q6554,匹配表1065!L:L,匹配表1065!O:O)</f>
        <v>B</v>
      </c>
      <c r="S6554" s="93" t="str">
        <f>IFERROR(_xlfn.XLOOKUP(Q6554,匹配表1065!AI:AI,匹配表1065!AJ:AJ),"绿标")</f>
        <v>黑标</v>
      </c>
      <c r="T6554" s="93" t="str" cm="1">
        <f t="array" ref="T6554:U6554">_xlfn.XLOOKUP(Q6554,匹配表1065!L:L,匹配表1065!M:N)</f>
        <v>抑郁焦虑</v>
      </c>
      <c r="U6554" s="94" t="str">
        <v>神经内科</v>
      </c>
      <c r="V6554" s="95" t="s">
        <v>42</v>
      </c>
      <c r="W6554" s="93">
        <f>_xlfn.XLOOKUP(M6554,匹配表1065!D:D,匹配表1065!F:F)*N6554</f>
        <v>12</v>
      </c>
    </row>
    <row r="6555" customHeight="1" spans="1:23">
      <c r="A6555" s="94" t="s">
        <v>954</v>
      </c>
      <c r="B6555" s="106">
        <v>46239</v>
      </c>
      <c r="C6555" s="121" t="str">
        <f t="shared" si="206"/>
        <v>8月第2周</v>
      </c>
      <c r="D6555" s="109" t="s">
        <v>955</v>
      </c>
      <c r="E6555" s="89" t="str">
        <f t="shared" si="207"/>
        <v>8月第1周--周3</v>
      </c>
      <c r="F6555" s="115" t="s">
        <v>27</v>
      </c>
      <c r="G6555" s="89" t="s">
        <v>63</v>
      </c>
      <c r="H6555" s="92" t="str">
        <f>_xlfn.XLOOKUP(O6555,匹配表1065!T:T,匹配表1065!W:W)</f>
        <v>淮安市</v>
      </c>
      <c r="I6555" s="116" t="str">
        <f>_xlfn.XLOOKUP(O6555,匹配表1065!T:T,匹配表1065!X:X)</f>
        <v>PME2041</v>
      </c>
      <c r="J6555" s="95" t="s">
        <v>71</v>
      </c>
      <c r="K6555" s="89" cm="1">
        <f ca="1" t="array" ref="K6555:L6555">_xlfn.XLOOKUP(J6555,匹配表1065!Y:Y,匹配表1065!AA:AB)</f>
        <v>5</v>
      </c>
      <c r="L6555" s="116" t="str">
        <v>3个月以上</v>
      </c>
      <c r="M6555" s="89" t="s">
        <v>35</v>
      </c>
      <c r="N6555" s="109">
        <v>1</v>
      </c>
      <c r="O6555" s="118" t="str">
        <f>_xlfn.XLOOKUP(P6555,匹配表1065!U:U,匹配表1065!T:T)</f>
        <v>HO00000992</v>
      </c>
      <c r="P6555" s="109" t="s">
        <v>72</v>
      </c>
      <c r="Q6555" s="109" t="s">
        <v>73</v>
      </c>
      <c r="R6555" s="89" t="str">
        <f>_xlfn.XLOOKUP(Q6555,匹配表1065!L:L,匹配表1065!O:O)</f>
        <v>D</v>
      </c>
      <c r="S6555" s="93" t="str">
        <f>IFERROR(_xlfn.XLOOKUP(Q6555,匹配表1065!AI:AI,匹配表1065!AJ:AJ),"绿标")</f>
        <v>绿标</v>
      </c>
      <c r="T6555" s="93" t="str" cm="1">
        <f t="array" ref="T6555:U6555">_xlfn.XLOOKUP(Q6555,匹配表1065!L:L,匹配表1065!M:N)</f>
        <v>眩晕</v>
      </c>
      <c r="U6555" s="94" t="str">
        <v>神经内科</v>
      </c>
      <c r="V6555" s="95" t="s">
        <v>100</v>
      </c>
      <c r="W6555" s="93">
        <f>_xlfn.XLOOKUP(M6555,匹配表1065!D:D,匹配表1065!F:F)*N6555</f>
        <v>4</v>
      </c>
    </row>
    <row r="6556" customHeight="1" spans="1:23">
      <c r="A6556" s="94" t="s">
        <v>954</v>
      </c>
      <c r="B6556" s="106">
        <v>46239</v>
      </c>
      <c r="C6556" s="121" t="str">
        <f t="shared" si="206"/>
        <v>8月第2周</v>
      </c>
      <c r="D6556" s="109" t="s">
        <v>955</v>
      </c>
      <c r="E6556" s="89" t="str">
        <f t="shared" si="207"/>
        <v>8月第1周--周3</v>
      </c>
      <c r="F6556" s="115" t="s">
        <v>27</v>
      </c>
      <c r="G6556" s="89" t="s">
        <v>63</v>
      </c>
      <c r="H6556" s="92" t="str">
        <f>_xlfn.XLOOKUP(O6556,匹配表1065!T:T,匹配表1065!W:W)</f>
        <v>南京市</v>
      </c>
      <c r="I6556" s="116" t="str">
        <f>_xlfn.XLOOKUP(O6556,匹配表1065!T:T,匹配表1065!X:X)</f>
        <v>PME2001</v>
      </c>
      <c r="J6556" s="95" t="s">
        <v>64</v>
      </c>
      <c r="K6556" s="89" cm="1">
        <f ca="1" t="array" ref="K6556:L6556">_xlfn.XLOOKUP(J6556,匹配表1065!Y:Y,匹配表1065!AA:AB)</f>
        <v>31</v>
      </c>
      <c r="L6556" s="116" t="str">
        <v>3个月以上</v>
      </c>
      <c r="M6556" s="89" t="s">
        <v>30</v>
      </c>
      <c r="N6556" s="109">
        <v>1</v>
      </c>
      <c r="O6556" s="118" t="str">
        <f>_xlfn.XLOOKUP(P6556,匹配表1065!U:U,匹配表1065!T:T)</f>
        <v>HO00000958</v>
      </c>
      <c r="P6556" s="109" t="s">
        <v>65</v>
      </c>
      <c r="Q6556" s="109" t="s">
        <v>68</v>
      </c>
      <c r="R6556" s="89" t="str">
        <f>_xlfn.XLOOKUP(Q6556,匹配表1065!L:L,匹配表1065!O:O)</f>
        <v>A</v>
      </c>
      <c r="S6556" s="93" t="str">
        <f>IFERROR(_xlfn.XLOOKUP(Q6556,匹配表1065!AI:AI,匹配表1065!AJ:AJ),"绿标")</f>
        <v>红标</v>
      </c>
      <c r="T6556" s="93" t="str" cm="1">
        <f t="array" ref="T6556:U6556">_xlfn.XLOOKUP(Q6556,匹配表1065!L:L,匹配表1065!M:N)</f>
        <v>头痛</v>
      </c>
      <c r="U6556" s="94" t="str">
        <v>神经内科</v>
      </c>
      <c r="V6556" s="95" t="s">
        <v>33</v>
      </c>
      <c r="W6556" s="93">
        <f>_xlfn.XLOOKUP(M6556,匹配表1065!D:D,匹配表1065!F:F)*N6556</f>
        <v>12</v>
      </c>
    </row>
    <row r="6557" customHeight="1" spans="1:23">
      <c r="A6557" s="94" t="s">
        <v>954</v>
      </c>
      <c r="B6557" s="106">
        <v>46239</v>
      </c>
      <c r="C6557" s="121" t="str">
        <f t="shared" si="206"/>
        <v>8月第2周</v>
      </c>
      <c r="D6557" s="109" t="s">
        <v>955</v>
      </c>
      <c r="E6557" s="89" t="str">
        <f t="shared" si="207"/>
        <v>8月第1周--周3</v>
      </c>
      <c r="F6557" s="115" t="s">
        <v>27</v>
      </c>
      <c r="G6557" s="89" t="s">
        <v>63</v>
      </c>
      <c r="H6557" s="92" t="str">
        <f>_xlfn.XLOOKUP(O6557,匹配表1065!T:T,匹配表1065!W:W)</f>
        <v>南京市</v>
      </c>
      <c r="I6557" s="116" t="str">
        <f>_xlfn.XLOOKUP(O6557,匹配表1065!T:T,匹配表1065!X:X)</f>
        <v>PME2001</v>
      </c>
      <c r="J6557" s="95" t="s">
        <v>77</v>
      </c>
      <c r="K6557" s="89" cm="1">
        <f ca="1" t="array" ref="K6557:L6557">_xlfn.XLOOKUP(J6557,匹配表1065!Y:Y,匹配表1065!AA:AB)</f>
        <v>8</v>
      </c>
      <c r="L6557" s="116" t="str">
        <v>3个月以上</v>
      </c>
      <c r="M6557" s="89" t="s">
        <v>35</v>
      </c>
      <c r="N6557" s="109">
        <v>1</v>
      </c>
      <c r="O6557" s="118" t="str">
        <f>_xlfn.XLOOKUP(P6557,匹配表1065!U:U,匹配表1065!T:T)</f>
        <v>HO00000958</v>
      </c>
      <c r="P6557" s="109" t="s">
        <v>65</v>
      </c>
      <c r="Q6557" s="109" t="s">
        <v>66</v>
      </c>
      <c r="R6557" s="89" t="str">
        <f>_xlfn.XLOOKUP(Q6557,匹配表1065!L:L,匹配表1065!O:O)</f>
        <v>A</v>
      </c>
      <c r="S6557" s="93" t="str">
        <f>IFERROR(_xlfn.XLOOKUP(Q6557,匹配表1065!AI:AI,匹配表1065!AJ:AJ),"绿标")</f>
        <v>红标</v>
      </c>
      <c r="T6557" s="93" t="str" cm="1">
        <f t="array" ref="T6557:U6557">_xlfn.XLOOKUP(Q6557,匹配表1065!L:L,匹配表1065!M:N)</f>
        <v>头痛</v>
      </c>
      <c r="U6557" s="94" t="str">
        <v>神经内科</v>
      </c>
      <c r="V6557" s="95" t="s">
        <v>33</v>
      </c>
      <c r="W6557" s="93">
        <f>_xlfn.XLOOKUP(M6557,匹配表1065!D:D,匹配表1065!F:F)*N6557</f>
        <v>4</v>
      </c>
    </row>
    <row r="6558" customHeight="1" spans="1:23">
      <c r="A6558" s="94" t="s">
        <v>954</v>
      </c>
      <c r="B6558" s="106">
        <v>46239</v>
      </c>
      <c r="C6558" s="121" t="str">
        <f t="shared" si="206"/>
        <v>8月第2周</v>
      </c>
      <c r="D6558" s="109" t="s">
        <v>955</v>
      </c>
      <c r="E6558" s="89" t="str">
        <f t="shared" si="207"/>
        <v>8月第1周--周3</v>
      </c>
      <c r="F6558" s="115" t="s">
        <v>27</v>
      </c>
      <c r="G6558" s="89" t="s">
        <v>63</v>
      </c>
      <c r="H6558" s="92" t="str">
        <f>_xlfn.XLOOKUP(O6558,匹配表1065!T:T,匹配表1065!W:W)</f>
        <v>南京市</v>
      </c>
      <c r="I6558" s="116" t="str">
        <f>_xlfn.XLOOKUP(O6558,匹配表1065!T:T,匹配表1065!X:X)</f>
        <v>PME2001</v>
      </c>
      <c r="J6558" s="95" t="s">
        <v>64</v>
      </c>
      <c r="K6558" s="89" cm="1">
        <f ca="1" t="array" ref="K6558:L6558">_xlfn.XLOOKUP(J6558,匹配表1065!Y:Y,匹配表1065!AA:AB)</f>
        <v>31</v>
      </c>
      <c r="L6558" s="116" t="str">
        <v>3个月以上</v>
      </c>
      <c r="M6558" s="89" t="s">
        <v>55</v>
      </c>
      <c r="N6558" s="109">
        <v>1</v>
      </c>
      <c r="O6558" s="118" t="str">
        <f>_xlfn.XLOOKUP(P6558,匹配表1065!U:U,匹配表1065!T:T)</f>
        <v>HO00000958</v>
      </c>
      <c r="P6558" s="109" t="s">
        <v>65</v>
      </c>
      <c r="Q6558" s="109" t="s">
        <v>435</v>
      </c>
      <c r="R6558" s="89" t="str">
        <f>_xlfn.XLOOKUP(Q6558,匹配表1065!L:L,匹配表1065!O:O)</f>
        <v>B</v>
      </c>
      <c r="S6558" s="93" t="str">
        <f>IFERROR(_xlfn.XLOOKUP(Q6558,匹配表1065!AI:AI,匹配表1065!AJ:AJ),"绿标")</f>
        <v>绿标</v>
      </c>
      <c r="T6558" s="93" t="str" cm="1">
        <f t="array" ref="T6558:U6558">_xlfn.XLOOKUP(Q6558,匹配表1065!L:L,匹配表1065!M:N)</f>
        <v>脑血管</v>
      </c>
      <c r="U6558" s="94" t="str">
        <v>神经内科</v>
      </c>
      <c r="V6558" s="95" t="s">
        <v>33</v>
      </c>
      <c r="W6558" s="93">
        <f>_xlfn.XLOOKUP(M6558,匹配表1065!D:D,匹配表1065!F:F)*N6558</f>
        <v>8</v>
      </c>
    </row>
    <row r="6559" customHeight="1" spans="1:23">
      <c r="A6559" s="94" t="s">
        <v>954</v>
      </c>
      <c r="B6559" s="106">
        <v>46239</v>
      </c>
      <c r="C6559" s="121" t="str">
        <f t="shared" si="206"/>
        <v>8月第2周</v>
      </c>
      <c r="D6559" s="109" t="s">
        <v>955</v>
      </c>
      <c r="E6559" s="89" t="str">
        <f t="shared" si="207"/>
        <v>8月第1周--周3</v>
      </c>
      <c r="F6559" s="115" t="s">
        <v>27</v>
      </c>
      <c r="G6559" s="89" t="s">
        <v>63</v>
      </c>
      <c r="H6559" s="92" t="str">
        <f>_xlfn.XLOOKUP(O6559,匹配表1065!T:T,匹配表1065!W:W)</f>
        <v>南京市</v>
      </c>
      <c r="I6559" s="116" t="str">
        <f>_xlfn.XLOOKUP(O6559,匹配表1065!T:T,匹配表1065!X:X)</f>
        <v>PME2001</v>
      </c>
      <c r="J6559" s="95" t="s">
        <v>64</v>
      </c>
      <c r="K6559" s="89" cm="1">
        <f ca="1" t="array" ref="K6559:L6559">_xlfn.XLOOKUP(J6559,匹配表1065!Y:Y,匹配表1065!AA:AB)</f>
        <v>31</v>
      </c>
      <c r="L6559" s="116" t="str">
        <v>3个月以上</v>
      </c>
      <c r="M6559" s="89" t="s">
        <v>30</v>
      </c>
      <c r="N6559" s="109">
        <v>1</v>
      </c>
      <c r="O6559" s="118" t="str">
        <f>_xlfn.XLOOKUP(P6559,匹配表1065!U:U,匹配表1065!T:T)</f>
        <v>HO00000958</v>
      </c>
      <c r="P6559" s="109" t="s">
        <v>65</v>
      </c>
      <c r="Q6559" s="109" t="s">
        <v>69</v>
      </c>
      <c r="R6559" s="89" t="str">
        <f>_xlfn.XLOOKUP(Q6559,匹配表1065!L:L,匹配表1065!O:O)</f>
        <v>C</v>
      </c>
      <c r="S6559" s="93" t="str">
        <f>IFERROR(_xlfn.XLOOKUP(Q6559,匹配表1065!AI:AI,匹配表1065!AJ:AJ),"绿标")</f>
        <v>绿标</v>
      </c>
      <c r="T6559" s="93" t="str" cm="1">
        <f t="array" ref="T6559:U6559">_xlfn.XLOOKUP(Q6559,匹配表1065!L:L,匹配表1065!M:N)</f>
        <v>眩晕</v>
      </c>
      <c r="U6559" s="94" t="str">
        <v>耳鼻喉科</v>
      </c>
      <c r="V6559" s="95" t="s">
        <v>100</v>
      </c>
      <c r="W6559" s="93">
        <f>_xlfn.XLOOKUP(M6559,匹配表1065!D:D,匹配表1065!F:F)*N6559</f>
        <v>12</v>
      </c>
    </row>
    <row r="6560" customHeight="1" spans="1:23">
      <c r="A6560" s="94" t="s">
        <v>954</v>
      </c>
      <c r="B6560" s="106">
        <v>46239</v>
      </c>
      <c r="C6560" s="121" t="str">
        <f t="shared" si="206"/>
        <v>8月第2周</v>
      </c>
      <c r="D6560" s="109" t="s">
        <v>955</v>
      </c>
      <c r="E6560" s="89" t="str">
        <f t="shared" si="207"/>
        <v>8月第1周--周3</v>
      </c>
      <c r="F6560" s="115" t="s">
        <v>27</v>
      </c>
      <c r="G6560" s="89" t="s">
        <v>63</v>
      </c>
      <c r="H6560" s="92" t="str">
        <f>_xlfn.XLOOKUP(O6560,匹配表1065!T:T,匹配表1065!W:W)</f>
        <v>南京市</v>
      </c>
      <c r="I6560" s="116" t="str">
        <f>_xlfn.XLOOKUP(O6560,匹配表1065!T:T,匹配表1065!X:X)</f>
        <v>PME2002</v>
      </c>
      <c r="J6560" s="95" t="s">
        <v>410</v>
      </c>
      <c r="K6560" s="89" cm="1">
        <f ca="1" t="array" ref="K6560:L6560">_xlfn.XLOOKUP(J6560,匹配表1065!Y:Y,匹配表1065!AA:AB)</f>
        <v>1</v>
      </c>
      <c r="L6560" s="116" t="str">
        <v>3个月以内</v>
      </c>
      <c r="M6560" s="89" t="s">
        <v>35</v>
      </c>
      <c r="N6560" s="109">
        <v>1</v>
      </c>
      <c r="O6560" s="118" t="str">
        <f>_xlfn.XLOOKUP(P6560,匹配表1065!U:U,匹配表1065!T:T)</f>
        <v>HO00000964</v>
      </c>
      <c r="P6560" s="109" t="s">
        <v>90</v>
      </c>
      <c r="Q6560" s="109" t="s">
        <v>213</v>
      </c>
      <c r="R6560" s="89" t="str">
        <f>_xlfn.XLOOKUP(Q6560,匹配表1065!L:L,匹配表1065!O:O)</f>
        <v>A</v>
      </c>
      <c r="S6560" s="93" t="str">
        <f>IFERROR(_xlfn.XLOOKUP(Q6560,匹配表1065!AI:AI,匹配表1065!AJ:AJ),"绿标")</f>
        <v>红标</v>
      </c>
      <c r="T6560" s="93" t="str" cm="1">
        <f t="array" ref="T6560:U6560">_xlfn.XLOOKUP(Q6560,匹配表1065!L:L,匹配表1065!M:N)</f>
        <v>头痛</v>
      </c>
      <c r="U6560" s="94" t="str">
        <v>神经内科</v>
      </c>
      <c r="V6560" s="95" t="s">
        <v>42</v>
      </c>
      <c r="W6560" s="93">
        <f>_xlfn.XLOOKUP(M6560,匹配表1065!D:D,匹配表1065!F:F)*N6560</f>
        <v>4</v>
      </c>
    </row>
    <row r="6561" customHeight="1" spans="1:23">
      <c r="A6561" s="94" t="s">
        <v>954</v>
      </c>
      <c r="B6561" s="106">
        <v>46239</v>
      </c>
      <c r="C6561" s="121" t="str">
        <f t="shared" si="206"/>
        <v>8月第2周</v>
      </c>
      <c r="D6561" s="109" t="s">
        <v>955</v>
      </c>
      <c r="E6561" s="89" t="str">
        <f t="shared" si="207"/>
        <v>8月第1周--周3</v>
      </c>
      <c r="F6561" s="115" t="s">
        <v>27</v>
      </c>
      <c r="G6561" s="89" t="s">
        <v>63</v>
      </c>
      <c r="H6561" s="92" t="str">
        <f>_xlfn.XLOOKUP(O6561,匹配表1065!T:T,匹配表1065!W:W)</f>
        <v>南京市</v>
      </c>
      <c r="I6561" s="116" t="str">
        <f>_xlfn.XLOOKUP(O6561,匹配表1065!T:T,匹配表1065!X:X)</f>
        <v>PME2002</v>
      </c>
      <c r="J6561" s="95" t="s">
        <v>84</v>
      </c>
      <c r="K6561" s="89" cm="1">
        <f ca="1" t="array" ref="K6561:L6561">_xlfn.XLOOKUP(J6561,匹配表1065!Y:Y,匹配表1065!AA:AB)</f>
        <v>31</v>
      </c>
      <c r="L6561" s="116" t="str">
        <v>3个月以上</v>
      </c>
      <c r="M6561" s="89" t="s">
        <v>30</v>
      </c>
      <c r="N6561" s="109">
        <v>1</v>
      </c>
      <c r="O6561" s="118" t="str">
        <f>_xlfn.XLOOKUP(P6561,匹配表1065!U:U,匹配表1065!T:T)</f>
        <v>HO00111156</v>
      </c>
      <c r="P6561" s="109" t="s">
        <v>85</v>
      </c>
      <c r="Q6561" s="109" t="s">
        <v>86</v>
      </c>
      <c r="R6561" s="89" t="str">
        <f>_xlfn.XLOOKUP(Q6561,匹配表1065!L:L,匹配表1065!O:O)</f>
        <v>D</v>
      </c>
      <c r="S6561" s="93" t="str">
        <f>IFERROR(_xlfn.XLOOKUP(Q6561,匹配表1065!AI:AI,匹配表1065!AJ:AJ),"绿标")</f>
        <v>红标</v>
      </c>
      <c r="T6561" s="93" t="str" cm="1">
        <f t="array" ref="T6561:U6561">_xlfn.XLOOKUP(Q6561,匹配表1065!L:L,匹配表1065!M:N)</f>
        <v>头痛</v>
      </c>
      <c r="U6561" s="94" t="str">
        <v>神经内科</v>
      </c>
      <c r="V6561" s="95" t="s">
        <v>42</v>
      </c>
      <c r="W6561" s="93">
        <f>_xlfn.XLOOKUP(M6561,匹配表1065!D:D,匹配表1065!F:F)*N6561</f>
        <v>12</v>
      </c>
    </row>
    <row r="6562" customHeight="1" spans="1:23">
      <c r="A6562" s="94" t="s">
        <v>954</v>
      </c>
      <c r="B6562" s="106">
        <v>46239</v>
      </c>
      <c r="C6562" s="121" t="str">
        <f t="shared" si="206"/>
        <v>8月第2周</v>
      </c>
      <c r="D6562" s="109" t="s">
        <v>955</v>
      </c>
      <c r="E6562" s="89" t="str">
        <f t="shared" si="207"/>
        <v>8月第1周--周3</v>
      </c>
      <c r="F6562" s="115" t="s">
        <v>27</v>
      </c>
      <c r="G6562" s="89" t="s">
        <v>63</v>
      </c>
      <c r="H6562" s="92" t="str">
        <f>_xlfn.XLOOKUP(O6562,匹配表1065!T:T,匹配表1065!W:W)</f>
        <v>南京市</v>
      </c>
      <c r="I6562" s="116" t="str">
        <f>_xlfn.XLOOKUP(O6562,匹配表1065!T:T,匹配表1065!X:X)</f>
        <v>PME2002</v>
      </c>
      <c r="J6562" s="95" t="s">
        <v>84</v>
      </c>
      <c r="K6562" s="89" cm="1">
        <f ca="1" t="array" ref="K6562:L6562">_xlfn.XLOOKUP(J6562,匹配表1065!Y:Y,匹配表1065!AA:AB)</f>
        <v>31</v>
      </c>
      <c r="L6562" s="116" t="str">
        <v>3个月以上</v>
      </c>
      <c r="M6562" s="89" t="s">
        <v>30</v>
      </c>
      <c r="N6562" s="109">
        <v>1</v>
      </c>
      <c r="O6562" s="118" t="str">
        <f>_xlfn.XLOOKUP(P6562,匹配表1065!U:U,匹配表1065!T:T)</f>
        <v>HO00111156</v>
      </c>
      <c r="P6562" s="109" t="s">
        <v>85</v>
      </c>
      <c r="Q6562" s="109" t="s">
        <v>558</v>
      </c>
      <c r="R6562" s="89" t="str">
        <f>_xlfn.XLOOKUP(Q6562,匹配表1065!L:L,匹配表1065!O:O)</f>
        <v>C</v>
      </c>
      <c r="S6562" s="93" t="str">
        <f>IFERROR(_xlfn.XLOOKUP(Q6562,匹配表1065!AI:AI,匹配表1065!AJ:AJ),"绿标")</f>
        <v>黑标</v>
      </c>
      <c r="T6562" s="93" t="str" cm="1">
        <f t="array" ref="T6562:U6562">_xlfn.XLOOKUP(Q6562,匹配表1065!L:L,匹配表1065!M:N)</f>
        <v>眩晕</v>
      </c>
      <c r="U6562" s="94" t="str">
        <v>耳鼻喉科</v>
      </c>
      <c r="V6562" s="95" t="s">
        <v>100</v>
      </c>
      <c r="W6562" s="93">
        <f>_xlfn.XLOOKUP(M6562,匹配表1065!D:D,匹配表1065!F:F)*N6562</f>
        <v>12</v>
      </c>
    </row>
    <row r="6563" customHeight="1" spans="1:23">
      <c r="A6563" s="94" t="s">
        <v>954</v>
      </c>
      <c r="B6563" s="106">
        <v>46239</v>
      </c>
      <c r="C6563" s="121" t="str">
        <f t="shared" si="206"/>
        <v>8月第2周</v>
      </c>
      <c r="D6563" s="109" t="s">
        <v>955</v>
      </c>
      <c r="E6563" s="89" t="str">
        <f t="shared" si="207"/>
        <v>8月第1周--周3</v>
      </c>
      <c r="F6563" s="115" t="s">
        <v>27</v>
      </c>
      <c r="G6563" s="89" t="s">
        <v>63</v>
      </c>
      <c r="H6563" s="92" t="str">
        <f>_xlfn.XLOOKUP(O6563,匹配表1065!T:T,匹配表1065!W:W)</f>
        <v>南京市</v>
      </c>
      <c r="I6563" s="116" t="str">
        <f>_xlfn.XLOOKUP(O6563,匹配表1065!T:T,匹配表1065!X:X)</f>
        <v>PME2002</v>
      </c>
      <c r="J6563" s="95" t="s">
        <v>84</v>
      </c>
      <c r="K6563" s="89" cm="1">
        <f ca="1" t="array" ref="K6563:L6563">_xlfn.XLOOKUP(J6563,匹配表1065!Y:Y,匹配表1065!AA:AB)</f>
        <v>31</v>
      </c>
      <c r="L6563" s="116" t="str">
        <v>3个月以上</v>
      </c>
      <c r="M6563" s="89" t="s">
        <v>30</v>
      </c>
      <c r="N6563" s="109">
        <v>1</v>
      </c>
      <c r="O6563" s="118" t="str">
        <f>_xlfn.XLOOKUP(P6563,匹配表1065!U:U,匹配表1065!T:T)</f>
        <v>HO00039936</v>
      </c>
      <c r="P6563" s="109" t="s">
        <v>87</v>
      </c>
      <c r="Q6563" s="109" t="s">
        <v>403</v>
      </c>
      <c r="R6563" s="89" t="str">
        <f>_xlfn.XLOOKUP(Q6563,匹配表1065!L:L,匹配表1065!O:O)</f>
        <v>C</v>
      </c>
      <c r="S6563" s="93" t="str">
        <f>IFERROR(_xlfn.XLOOKUP(Q6563,匹配表1065!AI:AI,匹配表1065!AJ:AJ),"绿标")</f>
        <v>绿标</v>
      </c>
      <c r="T6563" s="93" t="str" cm="1">
        <f t="array" ref="T6563:U6563">_xlfn.XLOOKUP(Q6563,匹配表1065!L:L,匹配表1065!M:N)</f>
        <v>眩晕</v>
      </c>
      <c r="U6563" s="94" t="str">
        <v>耳鼻喉科</v>
      </c>
      <c r="V6563" s="95" t="s">
        <v>100</v>
      </c>
      <c r="W6563" s="93">
        <f>_xlfn.XLOOKUP(M6563,匹配表1065!D:D,匹配表1065!F:F)*N6563</f>
        <v>12</v>
      </c>
    </row>
    <row r="6564" customHeight="1" spans="1:23">
      <c r="A6564" s="94" t="s">
        <v>954</v>
      </c>
      <c r="B6564" s="106">
        <v>46239</v>
      </c>
      <c r="C6564" s="121" t="str">
        <f t="shared" si="206"/>
        <v>8月第2周</v>
      </c>
      <c r="D6564" s="109" t="s">
        <v>955</v>
      </c>
      <c r="E6564" s="89" t="str">
        <f t="shared" si="207"/>
        <v>8月第1周--周3</v>
      </c>
      <c r="F6564" s="115" t="s">
        <v>27</v>
      </c>
      <c r="G6564" s="89" t="s">
        <v>63</v>
      </c>
      <c r="H6564" s="92" t="str">
        <f>_xlfn.XLOOKUP(O6564,匹配表1065!T:T,匹配表1065!W:W)</f>
        <v>南京市</v>
      </c>
      <c r="I6564" s="116" t="str">
        <f>_xlfn.XLOOKUP(O6564,匹配表1065!T:T,匹配表1065!X:X)</f>
        <v>PME2002</v>
      </c>
      <c r="J6564" s="95" t="s">
        <v>410</v>
      </c>
      <c r="K6564" s="89" cm="1">
        <f ca="1" t="array" ref="K6564:L6564">_xlfn.XLOOKUP(J6564,匹配表1065!Y:Y,匹配表1065!AA:AB)</f>
        <v>1</v>
      </c>
      <c r="L6564" s="116" t="str">
        <v>3个月以内</v>
      </c>
      <c r="M6564" s="89" t="s">
        <v>35</v>
      </c>
      <c r="N6564" s="109">
        <v>1</v>
      </c>
      <c r="O6564" s="118" t="str">
        <f>_xlfn.XLOOKUP(P6564,匹配表1065!U:U,匹配表1065!T:T)</f>
        <v>HO00000964</v>
      </c>
      <c r="P6564" s="109" t="s">
        <v>90</v>
      </c>
      <c r="Q6564" s="109" t="s">
        <v>211</v>
      </c>
      <c r="R6564" s="89" t="str">
        <f>_xlfn.XLOOKUP(Q6564,匹配表1065!L:L,匹配表1065!O:O)</f>
        <v>D</v>
      </c>
      <c r="S6564" s="93" t="str">
        <f>IFERROR(_xlfn.XLOOKUP(Q6564,匹配表1065!AI:AI,匹配表1065!AJ:AJ),"绿标")</f>
        <v>绿标</v>
      </c>
      <c r="T6564" s="93" t="str" cm="1">
        <f t="array" ref="T6564:U6564">_xlfn.XLOOKUP(Q6564,匹配表1065!L:L,匹配表1065!M:N)</f>
        <v>头痛</v>
      </c>
      <c r="U6564" s="94" t="str">
        <v>神经内科</v>
      </c>
      <c r="V6564" s="95" t="s">
        <v>33</v>
      </c>
      <c r="W6564" s="93">
        <f>_xlfn.XLOOKUP(M6564,匹配表1065!D:D,匹配表1065!F:F)*N6564</f>
        <v>4</v>
      </c>
    </row>
    <row r="6565" customHeight="1" spans="1:23">
      <c r="A6565" s="94" t="s">
        <v>954</v>
      </c>
      <c r="B6565" s="106">
        <v>46239</v>
      </c>
      <c r="C6565" s="121" t="str">
        <f t="shared" si="206"/>
        <v>8月第2周</v>
      </c>
      <c r="D6565" s="109" t="s">
        <v>955</v>
      </c>
      <c r="E6565" s="89" t="str">
        <f t="shared" si="207"/>
        <v>8月第1周--周3</v>
      </c>
      <c r="F6565" s="115" t="s">
        <v>27</v>
      </c>
      <c r="G6565" s="95" t="s">
        <v>28</v>
      </c>
      <c r="H6565" s="92" t="str">
        <f>_xlfn.XLOOKUP(O6565,匹配表1065!T:T,匹配表1065!W:W)</f>
        <v>南京市</v>
      </c>
      <c r="I6565" s="116" t="str">
        <f>_xlfn.XLOOKUP(O6565,匹配表1065!T:T,匹配表1065!X:X)</f>
        <v>PME2039</v>
      </c>
      <c r="J6565" s="95" t="s">
        <v>39</v>
      </c>
      <c r="K6565" s="89" cm="1">
        <f ca="1" t="array" ref="K6565:L6565">_xlfn.XLOOKUP(J6565,匹配表1065!Y:Y,匹配表1065!AA:AB)</f>
        <v>7</v>
      </c>
      <c r="L6565" s="116" t="str">
        <v>3个月以上</v>
      </c>
      <c r="M6565" s="89" t="s">
        <v>55</v>
      </c>
      <c r="N6565" s="109">
        <v>1</v>
      </c>
      <c r="O6565" s="118" t="str">
        <f>_xlfn.XLOOKUP(P6565,匹配表1065!U:U,匹配表1065!T:T)</f>
        <v>HO00000971</v>
      </c>
      <c r="P6565" s="109" t="s">
        <v>40</v>
      </c>
      <c r="Q6565" s="109" t="s">
        <v>379</v>
      </c>
      <c r="R6565" s="89" t="str">
        <f>_xlfn.XLOOKUP(Q6565,匹配表1065!L:L,匹配表1065!O:O)</f>
        <v>A</v>
      </c>
      <c r="S6565" s="93" t="str">
        <f>IFERROR(_xlfn.XLOOKUP(Q6565,匹配表1065!AI:AI,匹配表1065!AJ:AJ),"绿标")</f>
        <v>绿标</v>
      </c>
      <c r="T6565" s="93" t="str" cm="1">
        <f t="array" ref="T6565:U6565">_xlfn.XLOOKUP(Q6565,匹配表1065!L:L,匹配表1065!M:N)</f>
        <v>头痛</v>
      </c>
      <c r="U6565" s="94" t="str">
        <v>神经内科</v>
      </c>
      <c r="V6565" s="95" t="s">
        <v>42</v>
      </c>
      <c r="W6565" s="93">
        <f>_xlfn.XLOOKUP(M6565,匹配表1065!D:D,匹配表1065!F:F)*N6565</f>
        <v>8</v>
      </c>
    </row>
    <row r="6566" customHeight="1" spans="1:23">
      <c r="A6566" s="94" t="s">
        <v>954</v>
      </c>
      <c r="B6566" s="106">
        <v>46239</v>
      </c>
      <c r="C6566" s="121" t="str">
        <f t="shared" si="206"/>
        <v>8月第2周</v>
      </c>
      <c r="D6566" s="109" t="s">
        <v>955</v>
      </c>
      <c r="E6566" s="89" t="str">
        <f t="shared" si="207"/>
        <v>8月第1周--周3</v>
      </c>
      <c r="F6566" s="115" t="s">
        <v>27</v>
      </c>
      <c r="G6566" s="95" t="s">
        <v>28</v>
      </c>
      <c r="H6566" s="92" t="str">
        <f>_xlfn.XLOOKUP(O6566,匹配表1065!T:T,匹配表1065!W:W)</f>
        <v>扬州市</v>
      </c>
      <c r="I6566" s="116" t="str">
        <f>_xlfn.XLOOKUP(O6566,匹配表1065!T:T,匹配表1065!X:X)</f>
        <v>PME2012</v>
      </c>
      <c r="J6566" s="95" t="s">
        <v>60</v>
      </c>
      <c r="K6566" s="89" cm="1">
        <f ca="1" t="array" ref="K6566:L6566">_xlfn.XLOOKUP(J6566,匹配表1065!Y:Y,匹配表1065!AA:AB)</f>
        <v>13</v>
      </c>
      <c r="L6566" s="116" t="str">
        <v>3个月以上</v>
      </c>
      <c r="M6566" s="89" t="s">
        <v>30</v>
      </c>
      <c r="N6566" s="109">
        <v>1</v>
      </c>
      <c r="O6566" s="118" t="str">
        <f>_xlfn.XLOOKUP(P6566,匹配表1065!U:U,匹配表1065!T:T)</f>
        <v>HO00041526</v>
      </c>
      <c r="P6566" s="109" t="s">
        <v>407</v>
      </c>
      <c r="Q6566" s="109" t="s">
        <v>408</v>
      </c>
      <c r="R6566" s="89" t="str">
        <f>_xlfn.XLOOKUP(Q6566,匹配表1065!L:L,匹配表1065!O:O)</f>
        <v>C</v>
      </c>
      <c r="S6566" s="93" t="str">
        <f>IFERROR(_xlfn.XLOOKUP(Q6566,匹配表1065!AI:AI,匹配表1065!AJ:AJ),"绿标")</f>
        <v>红标</v>
      </c>
      <c r="T6566" s="93" t="str" cm="1">
        <f t="array" ref="T6566:U6566">_xlfn.XLOOKUP(Q6566,匹配表1065!L:L,匹配表1065!M:N)</f>
        <v>眩晕</v>
      </c>
      <c r="U6566" s="94" t="str">
        <v>神经内科</v>
      </c>
      <c r="V6566" s="95" t="s">
        <v>100</v>
      </c>
      <c r="W6566" s="93">
        <f>_xlfn.XLOOKUP(M6566,匹配表1065!D:D,匹配表1065!F:F)*N6566</f>
        <v>12</v>
      </c>
    </row>
    <row r="6567" customHeight="1" spans="1:23">
      <c r="A6567" s="94" t="s">
        <v>954</v>
      </c>
      <c r="B6567" s="106">
        <v>46239</v>
      </c>
      <c r="C6567" s="121" t="str">
        <f t="shared" si="206"/>
        <v>8月第2周</v>
      </c>
      <c r="D6567" s="109" t="s">
        <v>955</v>
      </c>
      <c r="E6567" s="89" t="str">
        <f t="shared" si="207"/>
        <v>8月第1周--周3</v>
      </c>
      <c r="F6567" s="115" t="s">
        <v>27</v>
      </c>
      <c r="G6567" s="95" t="s">
        <v>28</v>
      </c>
      <c r="H6567" s="92" t="str">
        <f>_xlfn.XLOOKUP(O6567,匹配表1065!T:T,匹配表1065!W:W)</f>
        <v>南京市</v>
      </c>
      <c r="I6567" s="116" t="str">
        <f>_xlfn.XLOOKUP(O6567,匹配表1065!T:T,匹配表1065!X:X)</f>
        <v>PME2004</v>
      </c>
      <c r="J6567" s="95" t="s">
        <v>889</v>
      </c>
      <c r="K6567" s="89" t="e" cm="1">
        <f ca="1" t="array" ref="K6567">_xlfn.XLOOKUP(J6567,匹配表1065!Y:Y,匹配表1065!AA:AB)</f>
        <v>#N/A</v>
      </c>
      <c r="L6567" s="116"/>
      <c r="M6567" s="89" t="s">
        <v>55</v>
      </c>
      <c r="N6567" s="109">
        <v>1</v>
      </c>
      <c r="O6567" s="118" t="str">
        <f>_xlfn.XLOOKUP(P6567,匹配表1065!U:U,匹配表1065!T:T)</f>
        <v>HO00000972</v>
      </c>
      <c r="P6567" s="109" t="s">
        <v>36</v>
      </c>
      <c r="Q6567" s="109" t="s">
        <v>37</v>
      </c>
      <c r="R6567" s="89" t="str">
        <f>_xlfn.XLOOKUP(Q6567,匹配表1065!L:L,匹配表1065!O:O)</f>
        <v>A</v>
      </c>
      <c r="S6567" s="93" t="str">
        <f>IFERROR(_xlfn.XLOOKUP(Q6567,匹配表1065!AI:AI,匹配表1065!AJ:AJ),"绿标")</f>
        <v>绿标</v>
      </c>
      <c r="T6567" s="93" t="str" cm="1">
        <f t="array" ref="T6567:U6567">_xlfn.XLOOKUP(Q6567,匹配表1065!L:L,匹配表1065!M:N)</f>
        <v>头痛</v>
      </c>
      <c r="U6567" s="94" t="str">
        <v>神经内科</v>
      </c>
      <c r="V6567" s="95" t="s">
        <v>42</v>
      </c>
      <c r="W6567" s="93">
        <f>_xlfn.XLOOKUP(M6567,匹配表1065!D:D,匹配表1065!F:F)*N6567</f>
        <v>8</v>
      </c>
    </row>
    <row r="6568" customHeight="1" spans="1:23">
      <c r="A6568" s="94" t="s">
        <v>954</v>
      </c>
      <c r="B6568" s="106">
        <v>46239</v>
      </c>
      <c r="C6568" s="121" t="str">
        <f t="shared" si="206"/>
        <v>8月第2周</v>
      </c>
      <c r="D6568" s="109" t="s">
        <v>955</v>
      </c>
      <c r="E6568" s="89" t="str">
        <f t="shared" si="207"/>
        <v>8月第1周--周3</v>
      </c>
      <c r="F6568" s="115" t="s">
        <v>27</v>
      </c>
      <c r="G6568" s="95" t="s">
        <v>28</v>
      </c>
      <c r="H6568" s="92" t="str">
        <f>_xlfn.XLOOKUP(O6568,匹配表1065!T:T,匹配表1065!W:W)</f>
        <v>南京市</v>
      </c>
      <c r="I6568" s="116" t="str">
        <f>_xlfn.XLOOKUP(O6568,匹配表1065!T:T,匹配表1065!X:X)</f>
        <v>PME2040</v>
      </c>
      <c r="J6568" s="95" t="s">
        <v>50</v>
      </c>
      <c r="K6568" s="89" t="e" cm="1">
        <f ca="1" t="array" ref="K6568">_xlfn.XLOOKUP(J6568,匹配表1065!Y:Y,匹配表1065!AA:AB)</f>
        <v>#N/A</v>
      </c>
      <c r="L6568" s="116"/>
      <c r="M6568" s="89" t="s">
        <v>55</v>
      </c>
      <c r="N6568" s="109">
        <v>1</v>
      </c>
      <c r="O6568" s="118" t="str">
        <f>_xlfn.XLOOKUP(P6568,匹配表1065!U:U,匹配表1065!T:T)</f>
        <v>HO00000966</v>
      </c>
      <c r="P6568" s="109" t="s">
        <v>51</v>
      </c>
      <c r="Q6568" s="109" t="s">
        <v>199</v>
      </c>
      <c r="R6568" s="89" t="str">
        <f>_xlfn.XLOOKUP(Q6568,匹配表1065!L:L,匹配表1065!O:O)</f>
        <v>A</v>
      </c>
      <c r="S6568" s="93" t="str">
        <f>IFERROR(_xlfn.XLOOKUP(Q6568,匹配表1065!AI:AI,匹配表1065!AJ:AJ),"绿标")</f>
        <v>绿标</v>
      </c>
      <c r="T6568" s="93" t="str" cm="1">
        <f t="array" ref="T6568:U6568">_xlfn.XLOOKUP(Q6568,匹配表1065!L:L,匹配表1065!M:N)</f>
        <v>头痛</v>
      </c>
      <c r="U6568" s="94" t="str">
        <v>神经内科</v>
      </c>
      <c r="V6568" s="95" t="s">
        <v>42</v>
      </c>
      <c r="W6568" s="93">
        <f>_xlfn.XLOOKUP(M6568,匹配表1065!D:D,匹配表1065!F:F)*N6568</f>
        <v>8</v>
      </c>
    </row>
    <row r="6569" customHeight="1" spans="1:23">
      <c r="A6569" s="94" t="s">
        <v>954</v>
      </c>
      <c r="B6569" s="106">
        <v>46239</v>
      </c>
      <c r="C6569" s="121" t="str">
        <f t="shared" si="206"/>
        <v>8月第2周</v>
      </c>
      <c r="D6569" s="109" t="s">
        <v>955</v>
      </c>
      <c r="E6569" s="89" t="str">
        <f t="shared" si="207"/>
        <v>8月第1周--周3</v>
      </c>
      <c r="F6569" s="115" t="s">
        <v>27</v>
      </c>
      <c r="G6569" s="95" t="s">
        <v>28</v>
      </c>
      <c r="H6569" s="92" t="str">
        <f>_xlfn.XLOOKUP(O6569,匹配表1065!T:T,匹配表1065!W:W)</f>
        <v>南京市</v>
      </c>
      <c r="I6569" s="116" t="str">
        <f>_xlfn.XLOOKUP(O6569,匹配表1065!T:T,匹配表1065!X:X)</f>
        <v>PME2005</v>
      </c>
      <c r="J6569" s="95" t="s">
        <v>54</v>
      </c>
      <c r="K6569" s="89" cm="1">
        <f ca="1" t="array" ref="K6569:L6569">_xlfn.XLOOKUP(J6569,匹配表1065!Y:Y,匹配表1065!AA:AB)</f>
        <v>3</v>
      </c>
      <c r="L6569" s="116" t="str">
        <v>3个月以上</v>
      </c>
      <c r="M6569" s="89" t="s">
        <v>55</v>
      </c>
      <c r="N6569" s="109">
        <v>1</v>
      </c>
      <c r="O6569" s="118" t="str">
        <f>_xlfn.XLOOKUP(P6569,匹配表1065!U:U,匹配表1065!T:T)</f>
        <v>HO00000975</v>
      </c>
      <c r="P6569" s="109" t="s">
        <v>56</v>
      </c>
      <c r="Q6569" s="109" t="s">
        <v>592</v>
      </c>
      <c r="R6569" s="89" t="str">
        <f>_xlfn.XLOOKUP(Q6569,匹配表1065!L:L,匹配表1065!O:O)</f>
        <v>A</v>
      </c>
      <c r="S6569" s="93" t="str">
        <f>IFERROR(_xlfn.XLOOKUP(Q6569,匹配表1065!AI:AI,匹配表1065!AJ:AJ),"绿标")</f>
        <v>绿标</v>
      </c>
      <c r="T6569" s="93" t="str" cm="1">
        <f t="array" ref="T6569:U6569">_xlfn.XLOOKUP(Q6569,匹配表1065!L:L,匹配表1065!M:N)</f>
        <v>头痛</v>
      </c>
      <c r="U6569" s="94" t="str">
        <v>神经内科</v>
      </c>
      <c r="V6569" s="95" t="s">
        <v>33</v>
      </c>
      <c r="W6569" s="93">
        <f>_xlfn.XLOOKUP(M6569,匹配表1065!D:D,匹配表1065!F:F)*N6569</f>
        <v>8</v>
      </c>
    </row>
    <row r="6570" customHeight="1" spans="1:23">
      <c r="A6570" s="94" t="s">
        <v>954</v>
      </c>
      <c r="B6570" s="106">
        <v>46239</v>
      </c>
      <c r="C6570" s="121" t="str">
        <f t="shared" si="206"/>
        <v>8月第2周</v>
      </c>
      <c r="D6570" s="109" t="s">
        <v>955</v>
      </c>
      <c r="E6570" s="89" t="str">
        <f t="shared" si="207"/>
        <v>8月第1周--周3</v>
      </c>
      <c r="F6570" s="115" t="s">
        <v>27</v>
      </c>
      <c r="G6570" s="95" t="s">
        <v>28</v>
      </c>
      <c r="H6570" s="92" t="str">
        <f>_xlfn.XLOOKUP(O6570,匹配表1065!T:T,匹配表1065!W:W)</f>
        <v>南京市</v>
      </c>
      <c r="I6570" s="116" t="str">
        <f>_xlfn.XLOOKUP(O6570,匹配表1065!T:T,匹配表1065!X:X)</f>
        <v>PME2005</v>
      </c>
      <c r="J6570" s="95" t="s">
        <v>54</v>
      </c>
      <c r="K6570" s="89" cm="1">
        <f ca="1" t="array" ref="K6570:L6570">_xlfn.XLOOKUP(J6570,匹配表1065!Y:Y,匹配表1065!AA:AB)</f>
        <v>3</v>
      </c>
      <c r="L6570" s="116" t="str">
        <v>3个月以上</v>
      </c>
      <c r="M6570" s="89" t="s">
        <v>35</v>
      </c>
      <c r="N6570" s="109">
        <v>1</v>
      </c>
      <c r="O6570" s="118" t="str">
        <f>_xlfn.XLOOKUP(P6570,匹配表1065!U:U,匹配表1065!T:T)</f>
        <v>HO00000975</v>
      </c>
      <c r="P6570" s="109" t="s">
        <v>56</v>
      </c>
      <c r="Q6570" s="109" t="s">
        <v>205</v>
      </c>
      <c r="R6570" s="89" t="str">
        <f>_xlfn.XLOOKUP(Q6570,匹配表1065!L:L,匹配表1065!O:O)</f>
        <v>B</v>
      </c>
      <c r="S6570" s="93" t="str">
        <f>IFERROR(_xlfn.XLOOKUP(Q6570,匹配表1065!AI:AI,匹配表1065!AJ:AJ),"绿标")</f>
        <v>绿标</v>
      </c>
      <c r="T6570" s="93" t="str" cm="1">
        <f t="array" ref="T6570:U6570">_xlfn.XLOOKUP(Q6570,匹配表1065!L:L,匹配表1065!M:N)</f>
        <v>脑血管</v>
      </c>
      <c r="U6570" s="94" t="str">
        <v>神经内科</v>
      </c>
      <c r="V6570" s="95" t="s">
        <v>58</v>
      </c>
      <c r="W6570" s="93">
        <f>_xlfn.XLOOKUP(M6570,匹配表1065!D:D,匹配表1065!F:F)*N6570</f>
        <v>4</v>
      </c>
    </row>
    <row r="6571" customHeight="1" spans="1:23">
      <c r="A6571" s="94" t="s">
        <v>954</v>
      </c>
      <c r="B6571" s="106">
        <v>46239</v>
      </c>
      <c r="C6571" s="121" t="str">
        <f t="shared" ref="C6571:C6634" si="208">MONTH(B6571)&amp;TEXT(WEEKNUM(B6571,2)-WEEKNUM(B6571+1-DAY(B6571),2)+1,"月第0周")</f>
        <v>8月第2周</v>
      </c>
      <c r="D6571" s="109" t="s">
        <v>955</v>
      </c>
      <c r="E6571" s="89" t="str">
        <f t="shared" si="207"/>
        <v>8月第1周--周3</v>
      </c>
      <c r="F6571" s="115" t="s">
        <v>27</v>
      </c>
      <c r="G6571" s="95" t="s">
        <v>28</v>
      </c>
      <c r="H6571" s="92" t="str">
        <f>_xlfn.XLOOKUP(O6571,匹配表1065!T:T,匹配表1065!W:W)</f>
        <v>南京市</v>
      </c>
      <c r="I6571" s="116" t="str">
        <f>_xlfn.XLOOKUP(O6571,匹配表1065!T:T,匹配表1065!X:X)</f>
        <v>PME2006</v>
      </c>
      <c r="J6571" s="95" t="s">
        <v>29</v>
      </c>
      <c r="K6571" s="89" cm="1">
        <f ca="1" t="array" ref="K6571:L6571">_xlfn.XLOOKUP(J6571,匹配表1065!Y:Y,匹配表1065!AA:AB)</f>
        <v>15</v>
      </c>
      <c r="L6571" s="116" t="str">
        <v>3个月以上</v>
      </c>
      <c r="M6571" s="89" t="s">
        <v>30</v>
      </c>
      <c r="N6571" s="109">
        <v>1</v>
      </c>
      <c r="O6571" s="118" t="str">
        <f>_xlfn.XLOOKUP(P6571,匹配表1065!U:U,匹配表1065!T:T)</f>
        <v>HO00000959</v>
      </c>
      <c r="P6571" s="109" t="s">
        <v>196</v>
      </c>
      <c r="Q6571" s="109" t="s">
        <v>268</v>
      </c>
      <c r="R6571" s="89" t="str">
        <f>_xlfn.XLOOKUP(Q6571,匹配表1065!L:L,匹配表1065!O:O)</f>
        <v>C</v>
      </c>
      <c r="S6571" s="93" t="str">
        <f>IFERROR(_xlfn.XLOOKUP(Q6571,匹配表1065!AI:AI,匹配表1065!AJ:AJ),"绿标")</f>
        <v>红标</v>
      </c>
      <c r="T6571" s="93" t="str" cm="1">
        <f t="array" ref="T6571:U6571">_xlfn.XLOOKUP(Q6571,匹配表1065!L:L,匹配表1065!M:N)</f>
        <v>眩晕</v>
      </c>
      <c r="U6571" s="94" t="str">
        <v>耳鼻喉科</v>
      </c>
      <c r="V6571" s="95" t="s">
        <v>100</v>
      </c>
      <c r="W6571" s="93">
        <f>_xlfn.XLOOKUP(M6571,匹配表1065!D:D,匹配表1065!F:F)*N6571</f>
        <v>12</v>
      </c>
    </row>
    <row r="6572" customHeight="1" spans="1:23">
      <c r="A6572" s="94" t="s">
        <v>954</v>
      </c>
      <c r="B6572" s="106">
        <v>46239</v>
      </c>
      <c r="C6572" s="121" t="str">
        <f t="shared" si="208"/>
        <v>8月第2周</v>
      </c>
      <c r="D6572" s="109" t="s">
        <v>955</v>
      </c>
      <c r="E6572" s="89" t="str">
        <f t="shared" si="207"/>
        <v>8月第1周--周3</v>
      </c>
      <c r="F6572" s="115" t="s">
        <v>27</v>
      </c>
      <c r="G6572" s="95" t="s">
        <v>28</v>
      </c>
      <c r="H6572" s="92" t="str">
        <f>_xlfn.XLOOKUP(O6572,匹配表1065!T:T,匹配表1065!W:W)</f>
        <v>常州市</v>
      </c>
      <c r="I6572" s="116" t="str">
        <f>_xlfn.XLOOKUP(O6572,匹配表1065!T:T,匹配表1065!X:X)</f>
        <v>PME2015</v>
      </c>
      <c r="J6572" s="95" t="s">
        <v>45</v>
      </c>
      <c r="K6572" s="89" cm="1">
        <f ca="1" t="array" ref="K6572:L6572">_xlfn.XLOOKUP(J6572,匹配表1065!Y:Y,匹配表1065!AA:AB)</f>
        <v>9</v>
      </c>
      <c r="L6572" s="116" t="str">
        <v>3个月以上</v>
      </c>
      <c r="M6572" s="89" t="s">
        <v>55</v>
      </c>
      <c r="N6572" s="109">
        <v>1</v>
      </c>
      <c r="O6572" s="118" t="str">
        <f>_xlfn.XLOOKUP(P6572,匹配表1065!U:U,匹配表1065!T:T)</f>
        <v>HO00015998</v>
      </c>
      <c r="P6572" s="109" t="s">
        <v>46</v>
      </c>
      <c r="Q6572" s="109" t="s">
        <v>47</v>
      </c>
      <c r="R6572" s="89" t="str">
        <f>_xlfn.XLOOKUP(Q6572,匹配表1065!L:L,匹配表1065!O:O)</f>
        <v>B</v>
      </c>
      <c r="S6572" s="93" t="str">
        <f>IFERROR(_xlfn.XLOOKUP(Q6572,匹配表1065!AI:AI,匹配表1065!AJ:AJ),"绿标")</f>
        <v>绿标</v>
      </c>
      <c r="T6572" s="93" t="str" cm="1">
        <f t="array" ref="T6572:U6572">_xlfn.XLOOKUP(Q6572,匹配表1065!L:L,匹配表1065!M:N)</f>
        <v>脑血管</v>
      </c>
      <c r="U6572" s="94" t="str">
        <v>神经内科</v>
      </c>
      <c r="V6572" s="95" t="s">
        <v>42</v>
      </c>
      <c r="W6572" s="93">
        <f>_xlfn.XLOOKUP(M6572,匹配表1065!D:D,匹配表1065!F:F)*N6572</f>
        <v>8</v>
      </c>
    </row>
    <row r="6573" customHeight="1" spans="1:23">
      <c r="A6573" s="94" t="s">
        <v>954</v>
      </c>
      <c r="B6573" s="106">
        <v>46239</v>
      </c>
      <c r="C6573" s="121" t="str">
        <f t="shared" si="208"/>
        <v>8月第2周</v>
      </c>
      <c r="D6573" s="109" t="s">
        <v>955</v>
      </c>
      <c r="E6573" s="89" t="str">
        <f t="shared" si="207"/>
        <v>8月第1周--周3</v>
      </c>
      <c r="F6573" s="115" t="s">
        <v>27</v>
      </c>
      <c r="G6573" s="95" t="s">
        <v>28</v>
      </c>
      <c r="H6573" s="92" t="str">
        <f>_xlfn.XLOOKUP(O6573,匹配表1065!T:T,匹配表1065!W:W)</f>
        <v>常州市</v>
      </c>
      <c r="I6573" s="116" t="str">
        <f>_xlfn.XLOOKUP(O6573,匹配表1065!T:T,匹配表1065!X:X)</f>
        <v>PME2015</v>
      </c>
      <c r="J6573" s="95" t="s">
        <v>45</v>
      </c>
      <c r="K6573" s="89" cm="1">
        <f ca="1" t="array" ref="K6573:L6573">_xlfn.XLOOKUP(J6573,匹配表1065!Y:Y,匹配表1065!AA:AB)</f>
        <v>9</v>
      </c>
      <c r="L6573" s="116" t="str">
        <v>3个月以上</v>
      </c>
      <c r="M6573" s="89" t="s">
        <v>35</v>
      </c>
      <c r="N6573" s="109">
        <v>1</v>
      </c>
      <c r="O6573" s="118" t="str">
        <f>_xlfn.XLOOKUP(P6573,匹配表1065!U:U,匹配表1065!T:T)</f>
        <v>HO00016083</v>
      </c>
      <c r="P6573" s="109" t="s">
        <v>48</v>
      </c>
      <c r="Q6573" s="109" t="s">
        <v>49</v>
      </c>
      <c r="R6573" s="89" t="str">
        <f>_xlfn.XLOOKUP(Q6573,匹配表1065!L:L,匹配表1065!O:O)</f>
        <v>B</v>
      </c>
      <c r="S6573" s="93" t="str">
        <f>IFERROR(_xlfn.XLOOKUP(Q6573,匹配表1065!AI:AI,匹配表1065!AJ:AJ),"绿标")</f>
        <v>红标</v>
      </c>
      <c r="T6573" s="93" t="str" cm="1">
        <f t="array" ref="T6573:U6573">_xlfn.XLOOKUP(Q6573,匹配表1065!L:L,匹配表1065!M:N)</f>
        <v>脑血管</v>
      </c>
      <c r="U6573" s="94" t="str">
        <v>神经内科</v>
      </c>
      <c r="V6573" s="95" t="s">
        <v>42</v>
      </c>
      <c r="W6573" s="93">
        <f>_xlfn.XLOOKUP(M6573,匹配表1065!D:D,匹配表1065!F:F)*N6573</f>
        <v>4</v>
      </c>
    </row>
    <row r="6574" customHeight="1" spans="1:23">
      <c r="A6574" s="94" t="s">
        <v>954</v>
      </c>
      <c r="B6574" s="106">
        <v>46240</v>
      </c>
      <c r="C6574" s="121" t="str">
        <f t="shared" si="208"/>
        <v>8月第2周</v>
      </c>
      <c r="D6574" s="109" t="s">
        <v>955</v>
      </c>
      <c r="E6574" s="89" t="str">
        <f t="shared" si="207"/>
        <v>8月第1周--周4</v>
      </c>
      <c r="F6574" s="115" t="s">
        <v>27</v>
      </c>
      <c r="G6574" s="95" t="s">
        <v>167</v>
      </c>
      <c r="H6574" s="92" t="str">
        <f>_xlfn.XLOOKUP(O6574,匹配表1065!T:T,匹配表1065!W:W)</f>
        <v>无锡市</v>
      </c>
      <c r="I6574" s="116" t="str">
        <f>_xlfn.XLOOKUP(O6574,匹配表1065!T:T,匹配表1065!X:X)</f>
        <v>PME2014</v>
      </c>
      <c r="J6574" s="95" t="s">
        <v>581</v>
      </c>
      <c r="K6574" s="89" cm="1">
        <f ca="1" t="array" ref="K6574:L6574">_xlfn.XLOOKUP(J6574,匹配表1065!Y:Y,匹配表1065!AA:AB)</f>
        <v>1</v>
      </c>
      <c r="L6574" s="116" t="str">
        <v>3个月以内</v>
      </c>
      <c r="M6574" s="89" t="s">
        <v>35</v>
      </c>
      <c r="N6574" s="109">
        <v>1</v>
      </c>
      <c r="O6574" s="118" t="str">
        <f>_xlfn.XLOOKUP(P6574,匹配表1065!U:U,匹配表1065!T:T)</f>
        <v>HO00001111</v>
      </c>
      <c r="P6574" s="94" t="s">
        <v>582</v>
      </c>
      <c r="Q6574" s="95" t="s">
        <v>583</v>
      </c>
      <c r="R6574" s="89" t="str">
        <f>_xlfn.XLOOKUP(Q6574,匹配表1065!L:L,匹配表1065!O:O)</f>
        <v>B</v>
      </c>
      <c r="S6574" s="93" t="str">
        <f>IFERROR(_xlfn.XLOOKUP(Q6574,匹配表1065!AI:AI,匹配表1065!AJ:AJ),"绿标")</f>
        <v>黑标</v>
      </c>
      <c r="T6574" s="93" t="str" cm="1">
        <f t="array" ref="T6574:U6574">_xlfn.XLOOKUP(Q6574,匹配表1065!L:L,匹配表1065!M:N)</f>
        <v>脑血管</v>
      </c>
      <c r="U6574" s="94" t="str">
        <v>神经内科</v>
      </c>
      <c r="V6574" s="95" t="s">
        <v>33</v>
      </c>
      <c r="W6574" s="93">
        <f>_xlfn.XLOOKUP(M6574,匹配表1065!D:D,匹配表1065!F:F)*N6574</f>
        <v>4</v>
      </c>
    </row>
    <row r="6575" customHeight="1" spans="1:23">
      <c r="A6575" s="94" t="s">
        <v>954</v>
      </c>
      <c r="B6575" s="106">
        <v>46240</v>
      </c>
      <c r="C6575" s="121" t="str">
        <f t="shared" si="208"/>
        <v>8月第2周</v>
      </c>
      <c r="D6575" s="109" t="s">
        <v>955</v>
      </c>
      <c r="E6575" s="89" t="str">
        <f t="shared" si="207"/>
        <v>8月第1周--周4</v>
      </c>
      <c r="F6575" s="115" t="s">
        <v>27</v>
      </c>
      <c r="G6575" s="95" t="s">
        <v>167</v>
      </c>
      <c r="H6575" s="92" t="str">
        <f>_xlfn.XLOOKUP(O6575,匹配表1065!T:T,匹配表1065!W:W)</f>
        <v>无锡市</v>
      </c>
      <c r="I6575" s="116" t="str">
        <f>_xlfn.XLOOKUP(O6575,匹配表1065!T:T,匹配表1065!X:X)</f>
        <v>PME2014</v>
      </c>
      <c r="J6575" s="95" t="s">
        <v>581</v>
      </c>
      <c r="K6575" s="89" cm="1">
        <f ca="1" t="array" ref="K6575:L6575">_xlfn.XLOOKUP(J6575,匹配表1065!Y:Y,匹配表1065!AA:AB)</f>
        <v>1</v>
      </c>
      <c r="L6575" s="116" t="str">
        <v>3个月以内</v>
      </c>
      <c r="M6575" s="89" t="s">
        <v>35</v>
      </c>
      <c r="N6575" s="109">
        <v>1</v>
      </c>
      <c r="O6575" s="118" t="str">
        <f>_xlfn.XLOOKUP(P6575,匹配表1065!U:U,匹配表1065!T:T)</f>
        <v>HO00001114</v>
      </c>
      <c r="P6575" s="94" t="s">
        <v>628</v>
      </c>
      <c r="Q6575" s="95" t="s">
        <v>949</v>
      </c>
      <c r="R6575" s="89" t="str">
        <f>_xlfn.XLOOKUP(Q6575,匹配表1065!L:L,匹配表1065!O:O)</f>
        <v>C</v>
      </c>
      <c r="S6575" s="93" t="str">
        <f>IFERROR(_xlfn.XLOOKUP(Q6575,匹配表1065!AI:AI,匹配表1065!AJ:AJ),"绿标")</f>
        <v>绿标</v>
      </c>
      <c r="T6575" s="93" t="str" cm="1">
        <f t="array" ref="T6575:U6575">_xlfn.XLOOKUP(Q6575,匹配表1065!L:L,匹配表1065!M:N)</f>
        <v>眩晕</v>
      </c>
      <c r="U6575" s="94" t="str">
        <v>耳鼻喉科</v>
      </c>
      <c r="V6575" s="95" t="s">
        <v>33</v>
      </c>
      <c r="W6575" s="93">
        <f>_xlfn.XLOOKUP(M6575,匹配表1065!D:D,匹配表1065!F:F)*N6575</f>
        <v>4</v>
      </c>
    </row>
    <row r="6576" customHeight="1" spans="1:23">
      <c r="A6576" s="94" t="s">
        <v>954</v>
      </c>
      <c r="B6576" s="106">
        <v>46240</v>
      </c>
      <c r="C6576" s="121" t="str">
        <f t="shared" si="208"/>
        <v>8月第2周</v>
      </c>
      <c r="D6576" s="109" t="s">
        <v>955</v>
      </c>
      <c r="E6576" s="89" t="str">
        <f t="shared" si="207"/>
        <v>8月第1周--周4</v>
      </c>
      <c r="F6576" s="115" t="s">
        <v>27</v>
      </c>
      <c r="G6576" s="95" t="s">
        <v>167</v>
      </c>
      <c r="H6576" s="92" t="str">
        <f>_xlfn.XLOOKUP(O6576,匹配表1065!T:T,匹配表1065!W:W)</f>
        <v>苏州市</v>
      </c>
      <c r="I6576" s="116" t="str">
        <f>_xlfn.XLOOKUP(O6576,匹配表1065!T:T,匹配表1065!X:X)</f>
        <v>PME2016</v>
      </c>
      <c r="J6576" s="95" t="s">
        <v>173</v>
      </c>
      <c r="K6576" s="89" cm="1">
        <f ca="1" t="array" ref="K6576:L6576">_xlfn.XLOOKUP(J6576,匹配表1065!Y:Y,匹配表1065!AA:AB)</f>
        <v>1</v>
      </c>
      <c r="L6576" s="116" t="str">
        <v>3个月以内</v>
      </c>
      <c r="M6576" s="89" t="s">
        <v>30</v>
      </c>
      <c r="N6576" s="109">
        <v>1</v>
      </c>
      <c r="O6576" s="118" t="str">
        <f>_xlfn.XLOOKUP(P6576,匹配表1065!U:U,匹配表1065!T:T)</f>
        <v>HO00001048</v>
      </c>
      <c r="P6576" s="94" t="s">
        <v>176</v>
      </c>
      <c r="Q6576" s="95" t="s">
        <v>220</v>
      </c>
      <c r="R6576" s="89" t="str">
        <f>_xlfn.XLOOKUP(Q6576,匹配表1065!L:L,匹配表1065!O:O)</f>
        <v>A</v>
      </c>
      <c r="S6576" s="93" t="str">
        <f>IFERROR(_xlfn.XLOOKUP(Q6576,匹配表1065!AI:AI,匹配表1065!AJ:AJ),"绿标")</f>
        <v>红标</v>
      </c>
      <c r="T6576" s="93" t="str" cm="1">
        <f t="array" ref="T6576:U6576">_xlfn.XLOOKUP(Q6576,匹配表1065!L:L,匹配表1065!M:N)</f>
        <v>头痛</v>
      </c>
      <c r="U6576" s="94" t="str">
        <v>神经内科</v>
      </c>
      <c r="V6576" s="95" t="s">
        <v>100</v>
      </c>
      <c r="W6576" s="93">
        <f>_xlfn.XLOOKUP(M6576,匹配表1065!D:D,匹配表1065!F:F)*N6576</f>
        <v>12</v>
      </c>
    </row>
    <row r="6577" customHeight="1" spans="1:23">
      <c r="A6577" s="94" t="s">
        <v>954</v>
      </c>
      <c r="B6577" s="106">
        <v>46240</v>
      </c>
      <c r="C6577" s="121" t="str">
        <f t="shared" si="208"/>
        <v>8月第2周</v>
      </c>
      <c r="D6577" s="109" t="s">
        <v>955</v>
      </c>
      <c r="E6577" s="89" t="str">
        <f t="shared" si="207"/>
        <v>8月第1周--周4</v>
      </c>
      <c r="F6577" s="115" t="s">
        <v>27</v>
      </c>
      <c r="G6577" s="95" t="s">
        <v>167</v>
      </c>
      <c r="H6577" s="92" t="str">
        <f>_xlfn.XLOOKUP(O6577,匹配表1065!T:T,匹配表1065!W:W)</f>
        <v>苏州市</v>
      </c>
      <c r="I6577" s="116" t="str">
        <f>_xlfn.XLOOKUP(O6577,匹配表1065!T:T,匹配表1065!X:X)</f>
        <v>PME2016</v>
      </c>
      <c r="J6577" s="95" t="s">
        <v>173</v>
      </c>
      <c r="K6577" s="89" cm="1">
        <f ca="1" t="array" ref="K6577:L6577">_xlfn.XLOOKUP(J6577,匹配表1065!Y:Y,匹配表1065!AA:AB)</f>
        <v>1</v>
      </c>
      <c r="L6577" s="116" t="str">
        <v>3个月以内</v>
      </c>
      <c r="M6577" s="89" t="s">
        <v>30</v>
      </c>
      <c r="N6577" s="109">
        <v>1</v>
      </c>
      <c r="O6577" s="118" t="str">
        <f>_xlfn.XLOOKUP(P6577,匹配表1065!U:U,匹配表1065!T:T)</f>
        <v>HO00001048</v>
      </c>
      <c r="P6577" s="94" t="s">
        <v>176</v>
      </c>
      <c r="Q6577" s="95" t="s">
        <v>426</v>
      </c>
      <c r="R6577" s="89" t="str">
        <f>_xlfn.XLOOKUP(Q6577,匹配表1065!L:L,匹配表1065!O:O)</f>
        <v>C</v>
      </c>
      <c r="S6577" s="93" t="str">
        <f>IFERROR(_xlfn.XLOOKUP(Q6577,匹配表1065!AI:AI,匹配表1065!AJ:AJ),"绿标")</f>
        <v>红标</v>
      </c>
      <c r="T6577" s="93" t="str" cm="1">
        <f t="array" ref="T6577:U6577">_xlfn.XLOOKUP(Q6577,匹配表1065!L:L,匹配表1065!M:N)</f>
        <v>眩晕</v>
      </c>
      <c r="U6577" s="94" t="str">
        <v>耳鼻喉科</v>
      </c>
      <c r="V6577" s="95" t="s">
        <v>100</v>
      </c>
      <c r="W6577" s="93">
        <f>_xlfn.XLOOKUP(M6577,匹配表1065!D:D,匹配表1065!F:F)*N6577</f>
        <v>12</v>
      </c>
    </row>
    <row r="6578" customHeight="1" spans="1:23">
      <c r="A6578" s="94" t="s">
        <v>954</v>
      </c>
      <c r="B6578" s="106">
        <v>46240</v>
      </c>
      <c r="C6578" s="121" t="str">
        <f t="shared" si="208"/>
        <v>8月第2周</v>
      </c>
      <c r="D6578" s="109" t="s">
        <v>955</v>
      </c>
      <c r="E6578" s="89" t="str">
        <f t="shared" si="207"/>
        <v>8月第1周--周4</v>
      </c>
      <c r="F6578" s="115" t="s">
        <v>27</v>
      </c>
      <c r="G6578" s="95" t="s">
        <v>167</v>
      </c>
      <c r="H6578" s="92" t="str">
        <f>_xlfn.XLOOKUP(O6578,匹配表1065!T:T,匹配表1065!W:W)</f>
        <v>苏州市</v>
      </c>
      <c r="I6578" s="116" t="str">
        <f>_xlfn.XLOOKUP(O6578,匹配表1065!T:T,匹配表1065!X:X)</f>
        <v>PME2016</v>
      </c>
      <c r="J6578" s="95" t="s">
        <v>173</v>
      </c>
      <c r="K6578" s="89" cm="1">
        <f ca="1" t="array" ref="K6578:L6578">_xlfn.XLOOKUP(J6578,匹配表1065!Y:Y,匹配表1065!AA:AB)</f>
        <v>1</v>
      </c>
      <c r="L6578" s="116" t="str">
        <v>3个月以内</v>
      </c>
      <c r="M6578" s="89" t="s">
        <v>30</v>
      </c>
      <c r="N6578" s="109">
        <v>1</v>
      </c>
      <c r="O6578" s="118" t="str">
        <f>_xlfn.XLOOKUP(P6578,匹配表1065!U:U,匹配表1065!T:T)</f>
        <v>HO00001048</v>
      </c>
      <c r="P6578" s="94" t="s">
        <v>176</v>
      </c>
      <c r="Q6578" s="95" t="s">
        <v>290</v>
      </c>
      <c r="R6578" s="89" t="str">
        <f>_xlfn.XLOOKUP(Q6578,匹配表1065!L:L,匹配表1065!O:O)</f>
        <v>A</v>
      </c>
      <c r="S6578" s="93" t="str">
        <f>IFERROR(_xlfn.XLOOKUP(Q6578,匹配表1065!AI:AI,匹配表1065!AJ:AJ),"绿标")</f>
        <v>红标</v>
      </c>
      <c r="T6578" s="93" t="str" cm="1">
        <f t="array" ref="T6578:U6578">_xlfn.XLOOKUP(Q6578,匹配表1065!L:L,匹配表1065!M:N)</f>
        <v>头痛</v>
      </c>
      <c r="U6578" s="94" t="str">
        <v>神经内科</v>
      </c>
      <c r="V6578" s="95" t="s">
        <v>100</v>
      </c>
      <c r="W6578" s="93">
        <f>_xlfn.XLOOKUP(M6578,匹配表1065!D:D,匹配表1065!F:F)*N6578</f>
        <v>12</v>
      </c>
    </row>
    <row r="6579" customHeight="1" spans="1:23">
      <c r="A6579" s="94" t="s">
        <v>954</v>
      </c>
      <c r="B6579" s="106">
        <v>46240</v>
      </c>
      <c r="C6579" s="121" t="str">
        <f t="shared" si="208"/>
        <v>8月第2周</v>
      </c>
      <c r="D6579" s="109" t="s">
        <v>955</v>
      </c>
      <c r="E6579" s="89" t="str">
        <f t="shared" si="207"/>
        <v>8月第1周--周4</v>
      </c>
      <c r="F6579" s="115" t="s">
        <v>27</v>
      </c>
      <c r="G6579" s="95" t="s">
        <v>167</v>
      </c>
      <c r="H6579" s="92" t="str">
        <f>_xlfn.XLOOKUP(O6579,匹配表1065!T:T,匹配表1065!W:W)</f>
        <v>苏州市</v>
      </c>
      <c r="I6579" s="116" t="str">
        <f>_xlfn.XLOOKUP(O6579,匹配表1065!T:T,匹配表1065!X:X)</f>
        <v>PME2016</v>
      </c>
      <c r="J6579" s="95" t="s">
        <v>173</v>
      </c>
      <c r="K6579" s="89" cm="1">
        <f ca="1" t="array" ref="K6579:L6579">_xlfn.XLOOKUP(J6579,匹配表1065!Y:Y,匹配表1065!AA:AB)</f>
        <v>1</v>
      </c>
      <c r="L6579" s="116" t="str">
        <v>3个月以内</v>
      </c>
      <c r="M6579" s="89" t="s">
        <v>35</v>
      </c>
      <c r="N6579" s="109">
        <v>1</v>
      </c>
      <c r="O6579" s="118" t="str">
        <f>_xlfn.XLOOKUP(P6579,匹配表1065!U:U,匹配表1065!T:T)</f>
        <v>HO00001048</v>
      </c>
      <c r="P6579" s="94" t="s">
        <v>176</v>
      </c>
      <c r="Q6579" s="95" t="s">
        <v>178</v>
      </c>
      <c r="R6579" s="89" t="str">
        <f>_xlfn.XLOOKUP(Q6579,匹配表1065!L:L,匹配表1065!O:O)</f>
        <v>B</v>
      </c>
      <c r="S6579" s="93" t="str">
        <f>IFERROR(_xlfn.XLOOKUP(Q6579,匹配表1065!AI:AI,匹配表1065!AJ:AJ),"绿标")</f>
        <v>绿标</v>
      </c>
      <c r="T6579" s="93" t="str" cm="1">
        <f t="array" ref="T6579:U6579">_xlfn.XLOOKUP(Q6579,匹配表1065!L:L,匹配表1065!M:N)</f>
        <v>脑血管</v>
      </c>
      <c r="U6579" s="94" t="str">
        <v>神经内科</v>
      </c>
      <c r="V6579" s="95" t="s">
        <v>33</v>
      </c>
      <c r="W6579" s="93">
        <f>_xlfn.XLOOKUP(M6579,匹配表1065!D:D,匹配表1065!F:F)*N6579</f>
        <v>4</v>
      </c>
    </row>
    <row r="6580" customHeight="1" spans="1:23">
      <c r="A6580" s="94" t="s">
        <v>954</v>
      </c>
      <c r="B6580" s="106">
        <v>46240</v>
      </c>
      <c r="C6580" s="121" t="str">
        <f t="shared" si="208"/>
        <v>8月第2周</v>
      </c>
      <c r="D6580" s="109" t="s">
        <v>955</v>
      </c>
      <c r="E6580" s="89" t="str">
        <f t="shared" si="207"/>
        <v>8月第1周--周4</v>
      </c>
      <c r="F6580" s="115" t="s">
        <v>27</v>
      </c>
      <c r="G6580" s="95" t="s">
        <v>167</v>
      </c>
      <c r="H6580" s="92" t="str">
        <f>_xlfn.XLOOKUP(O6580,匹配表1065!T:T,匹配表1065!W:W)</f>
        <v>苏州市</v>
      </c>
      <c r="I6580" s="116" t="str">
        <f>_xlfn.XLOOKUP(O6580,匹配表1065!T:T,匹配表1065!X:X)</f>
        <v>PME2017</v>
      </c>
      <c r="J6580" s="95" t="s">
        <v>323</v>
      </c>
      <c r="K6580" s="89" cm="1">
        <f ca="1" t="array" ref="K6580:L6580">_xlfn.XLOOKUP(J6580,匹配表1065!Y:Y,匹配表1065!AA:AB)</f>
        <v>7</v>
      </c>
      <c r="L6580" s="116" t="str">
        <v>3个月以上</v>
      </c>
      <c r="M6580" s="89" t="s">
        <v>30</v>
      </c>
      <c r="N6580" s="109">
        <v>1</v>
      </c>
      <c r="O6580" s="118" t="str">
        <f>_xlfn.XLOOKUP(P6580,匹配表1065!U:U,匹配表1065!T:T)</f>
        <v>HO00001044</v>
      </c>
      <c r="P6580" s="94" t="s">
        <v>346</v>
      </c>
      <c r="Q6580" s="95" t="s">
        <v>428</v>
      </c>
      <c r="R6580" s="89" t="str">
        <f>_xlfn.XLOOKUP(Q6580,匹配表1065!L:L,匹配表1065!O:O)</f>
        <v>B</v>
      </c>
      <c r="S6580" s="93" t="str">
        <f>IFERROR(_xlfn.XLOOKUP(Q6580,匹配表1065!AI:AI,匹配表1065!AJ:AJ),"绿标")</f>
        <v>绿标</v>
      </c>
      <c r="T6580" s="93" t="str" cm="1">
        <f t="array" ref="T6580:U6580">_xlfn.XLOOKUP(Q6580,匹配表1065!L:L,匹配表1065!M:N)</f>
        <v>脑血管</v>
      </c>
      <c r="U6580" s="94" t="str">
        <v>神经内科</v>
      </c>
      <c r="V6580" s="95" t="s">
        <v>100</v>
      </c>
      <c r="W6580" s="93">
        <f>_xlfn.XLOOKUP(M6580,匹配表1065!D:D,匹配表1065!F:F)*N6580</f>
        <v>12</v>
      </c>
    </row>
    <row r="6581" customHeight="1" spans="1:23">
      <c r="A6581" s="94" t="s">
        <v>954</v>
      </c>
      <c r="B6581" s="106">
        <v>46240</v>
      </c>
      <c r="C6581" s="121" t="str">
        <f t="shared" si="208"/>
        <v>8月第2周</v>
      </c>
      <c r="D6581" s="109" t="s">
        <v>955</v>
      </c>
      <c r="E6581" s="89" t="str">
        <f t="shared" ref="E6581:E6644" si="209">D6581&amp;"--"&amp;"周"&amp;WEEKDAY(B6581,2)</f>
        <v>8月第1周--周4</v>
      </c>
      <c r="F6581" s="115" t="s">
        <v>27</v>
      </c>
      <c r="G6581" s="95" t="s">
        <v>167</v>
      </c>
      <c r="H6581" s="92" t="str">
        <f>_xlfn.XLOOKUP(O6581,匹配表1065!T:T,匹配表1065!W:W)</f>
        <v>苏州市</v>
      </c>
      <c r="I6581" s="116" t="str">
        <f>_xlfn.XLOOKUP(O6581,匹配表1065!T:T,匹配表1065!X:X)</f>
        <v>PME2017</v>
      </c>
      <c r="J6581" s="95" t="s">
        <v>323</v>
      </c>
      <c r="K6581" s="89" cm="1">
        <f ca="1" t="array" ref="K6581:L6581">_xlfn.XLOOKUP(J6581,匹配表1065!Y:Y,匹配表1065!AA:AB)</f>
        <v>7</v>
      </c>
      <c r="L6581" s="116" t="str">
        <v>3个月以上</v>
      </c>
      <c r="M6581" s="89" t="s">
        <v>35</v>
      </c>
      <c r="N6581" s="109">
        <v>2</v>
      </c>
      <c r="O6581" s="118" t="str">
        <f>_xlfn.XLOOKUP(P6581,匹配表1065!U:U,匹配表1065!T:T)</f>
        <v>HO00017517</v>
      </c>
      <c r="P6581" s="94" t="s">
        <v>348</v>
      </c>
      <c r="Q6581" s="95" t="s">
        <v>898</v>
      </c>
      <c r="R6581" s="89" t="str">
        <f>_xlfn.XLOOKUP(Q6581,匹配表1065!L:L,匹配表1065!O:O)</f>
        <v>C</v>
      </c>
      <c r="S6581" s="93" t="str">
        <f>IFERROR(_xlfn.XLOOKUP(Q6581,匹配表1065!AI:AI,匹配表1065!AJ:AJ),"绿标")</f>
        <v>绿标</v>
      </c>
      <c r="T6581" s="93" t="str" cm="1">
        <f t="array" ref="T6581:U6581">_xlfn.XLOOKUP(Q6581,匹配表1065!L:L,匹配表1065!M:N)</f>
        <v>眩晕</v>
      </c>
      <c r="U6581" s="94" t="str">
        <v>耳鼻喉科</v>
      </c>
      <c r="V6581" s="95" t="s">
        <v>33</v>
      </c>
      <c r="W6581" s="93">
        <f>_xlfn.XLOOKUP(M6581,匹配表1065!D:D,匹配表1065!F:F)*N6581</f>
        <v>8</v>
      </c>
    </row>
    <row r="6582" customHeight="1" spans="1:23">
      <c r="A6582" s="94" t="s">
        <v>954</v>
      </c>
      <c r="B6582" s="106">
        <v>46240</v>
      </c>
      <c r="C6582" s="121" t="str">
        <f t="shared" si="208"/>
        <v>8月第2周</v>
      </c>
      <c r="D6582" s="109" t="s">
        <v>955</v>
      </c>
      <c r="E6582" s="89" t="str">
        <f t="shared" si="209"/>
        <v>8月第1周--周4</v>
      </c>
      <c r="F6582" s="115" t="s">
        <v>27</v>
      </c>
      <c r="G6582" s="95" t="s">
        <v>167</v>
      </c>
      <c r="H6582" s="92" t="str">
        <f>_xlfn.XLOOKUP(O6582,匹配表1065!T:T,匹配表1065!W:W)</f>
        <v>苏州市</v>
      </c>
      <c r="I6582" s="116" t="str">
        <f>_xlfn.XLOOKUP(O6582,匹配表1065!T:T,匹配表1065!X:X)</f>
        <v>PME2011</v>
      </c>
      <c r="J6582" s="95" t="s">
        <v>168</v>
      </c>
      <c r="K6582" s="89" cm="1">
        <f ca="1" t="array" ref="K6582:L6582">_xlfn.XLOOKUP(J6582,匹配表1065!Y:Y,匹配表1065!AA:AB)</f>
        <v>19</v>
      </c>
      <c r="L6582" s="116" t="str">
        <v>3个月以上</v>
      </c>
      <c r="M6582" s="89" t="s">
        <v>30</v>
      </c>
      <c r="N6582" s="109">
        <v>4</v>
      </c>
      <c r="O6582" s="118" t="str">
        <f>_xlfn.XLOOKUP(P6582,匹配表1065!U:U,匹配表1065!T:T)</f>
        <v>HO00307823</v>
      </c>
      <c r="P6582" s="94" t="s">
        <v>169</v>
      </c>
      <c r="Q6582" s="95" t="s">
        <v>170</v>
      </c>
      <c r="R6582" s="89" t="str">
        <f>_xlfn.XLOOKUP(Q6582,匹配表1065!L:L,匹配表1065!O:O)</f>
        <v>A</v>
      </c>
      <c r="S6582" s="93" t="str">
        <f>IFERROR(_xlfn.XLOOKUP(Q6582,匹配表1065!AI:AI,匹配表1065!AJ:AJ),"绿标")</f>
        <v>红标</v>
      </c>
      <c r="T6582" s="93" t="str" cm="1">
        <f t="array" ref="T6582:U6582">_xlfn.XLOOKUP(Q6582,匹配表1065!L:L,匹配表1065!M:N)</f>
        <v>头痛</v>
      </c>
      <c r="U6582" s="94" t="str">
        <v>神经内科</v>
      </c>
      <c r="V6582" s="95" t="s">
        <v>100</v>
      </c>
      <c r="W6582" s="93">
        <f>_xlfn.XLOOKUP(M6582,匹配表1065!D:D,匹配表1065!F:F)*N6582</f>
        <v>48</v>
      </c>
    </row>
    <row r="6583" customHeight="1" spans="1:23">
      <c r="A6583" s="94" t="s">
        <v>954</v>
      </c>
      <c r="B6583" s="106">
        <v>46240</v>
      </c>
      <c r="C6583" s="121" t="str">
        <f t="shared" si="208"/>
        <v>8月第2周</v>
      </c>
      <c r="D6583" s="109" t="s">
        <v>955</v>
      </c>
      <c r="E6583" s="89" t="str">
        <f t="shared" si="209"/>
        <v>8月第1周--周4</v>
      </c>
      <c r="F6583" s="115" t="s">
        <v>27</v>
      </c>
      <c r="G6583" s="95" t="s">
        <v>167</v>
      </c>
      <c r="H6583" s="92" t="str">
        <f>_xlfn.XLOOKUP(O6583,匹配表1065!T:T,匹配表1065!W:W)</f>
        <v>南通市</v>
      </c>
      <c r="I6583" s="116" t="str">
        <f>_xlfn.XLOOKUP(O6583,匹配表1065!T:T,匹配表1065!X:X)</f>
        <v>PME2013</v>
      </c>
      <c r="J6583" s="95" t="s">
        <v>180</v>
      </c>
      <c r="K6583" s="89" cm="1">
        <f ca="1" t="array" ref="K6583:L6583">_xlfn.XLOOKUP(J6583,匹配表1065!Y:Y,匹配表1065!AA:AB)</f>
        <v>51</v>
      </c>
      <c r="L6583" s="116" t="str">
        <v>3个月以上</v>
      </c>
      <c r="M6583" s="89" t="s">
        <v>30</v>
      </c>
      <c r="N6583" s="109">
        <v>2</v>
      </c>
      <c r="O6583" s="118" t="str">
        <f>_xlfn.XLOOKUP(P6583,匹配表1065!U:U,匹配表1065!T:T)</f>
        <v>HO00001021</v>
      </c>
      <c r="P6583" s="94" t="s">
        <v>181</v>
      </c>
      <c r="Q6583" s="95" t="s">
        <v>182</v>
      </c>
      <c r="R6583" s="89" t="str">
        <f>_xlfn.XLOOKUP(Q6583,匹配表1065!L:L,匹配表1065!O:O)</f>
        <v>C</v>
      </c>
      <c r="S6583" s="93" t="str">
        <f>IFERROR(_xlfn.XLOOKUP(Q6583,匹配表1065!AI:AI,匹配表1065!AJ:AJ),"绿标")</f>
        <v>红标</v>
      </c>
      <c r="T6583" s="93" t="str" cm="1">
        <f t="array" ref="T6583:U6583">_xlfn.XLOOKUP(Q6583,匹配表1065!L:L,匹配表1065!M:N)</f>
        <v>眩晕</v>
      </c>
      <c r="U6583" s="94" t="str">
        <v>神经内科</v>
      </c>
      <c r="V6583" s="95" t="s">
        <v>100</v>
      </c>
      <c r="W6583" s="93">
        <f>_xlfn.XLOOKUP(M6583,匹配表1065!D:D,匹配表1065!F:F)*N6583</f>
        <v>24</v>
      </c>
    </row>
    <row r="6584" customHeight="1" spans="1:23">
      <c r="A6584" s="94" t="s">
        <v>954</v>
      </c>
      <c r="B6584" s="106">
        <v>46240</v>
      </c>
      <c r="C6584" s="121" t="str">
        <f t="shared" si="208"/>
        <v>8月第2周</v>
      </c>
      <c r="D6584" s="109" t="s">
        <v>955</v>
      </c>
      <c r="E6584" s="89" t="str">
        <f t="shared" si="209"/>
        <v>8月第1周--周4</v>
      </c>
      <c r="F6584" s="115" t="s">
        <v>27</v>
      </c>
      <c r="G6584" s="95" t="s">
        <v>167</v>
      </c>
      <c r="H6584" s="92" t="str">
        <f>_xlfn.XLOOKUP(O6584,匹配表1065!T:T,匹配表1065!W:W)</f>
        <v>南通市</v>
      </c>
      <c r="I6584" s="116" t="str">
        <f>_xlfn.XLOOKUP(O6584,匹配表1065!T:T,匹配表1065!X:X)</f>
        <v>PME2013</v>
      </c>
      <c r="J6584" s="95" t="s">
        <v>180</v>
      </c>
      <c r="K6584" s="89" cm="1">
        <f ca="1" t="array" ref="K6584:L6584">_xlfn.XLOOKUP(J6584,匹配表1065!Y:Y,匹配表1065!AA:AB)</f>
        <v>51</v>
      </c>
      <c r="L6584" s="116" t="str">
        <v>3个月以上</v>
      </c>
      <c r="M6584" s="89" t="s">
        <v>35</v>
      </c>
      <c r="N6584" s="109">
        <v>2</v>
      </c>
      <c r="O6584" s="118" t="str">
        <f>_xlfn.XLOOKUP(P6584,匹配表1065!U:U,匹配表1065!T:T)</f>
        <v>HO00001066</v>
      </c>
      <c r="P6584" s="94" t="s">
        <v>183</v>
      </c>
      <c r="Q6584" s="95" t="s">
        <v>352</v>
      </c>
      <c r="R6584" s="89" t="str">
        <f>_xlfn.XLOOKUP(Q6584,匹配表1065!L:L,匹配表1065!O:O)</f>
        <v>C</v>
      </c>
      <c r="S6584" s="93" t="str">
        <f>IFERROR(_xlfn.XLOOKUP(Q6584,匹配表1065!AI:AI,匹配表1065!AJ:AJ),"绿标")</f>
        <v>绿标</v>
      </c>
      <c r="T6584" s="93" t="str" cm="1">
        <f t="array" ref="T6584:U6584">_xlfn.XLOOKUP(Q6584,匹配表1065!L:L,匹配表1065!M:N)</f>
        <v>眩晕</v>
      </c>
      <c r="U6584" s="94" t="str">
        <v>耳鼻喉科</v>
      </c>
      <c r="V6584" s="95" t="s">
        <v>33</v>
      </c>
      <c r="W6584" s="93">
        <f>_xlfn.XLOOKUP(M6584,匹配表1065!D:D,匹配表1065!F:F)*N6584</f>
        <v>8</v>
      </c>
    </row>
    <row r="6585" customHeight="1" spans="1:23">
      <c r="A6585" s="94" t="s">
        <v>954</v>
      </c>
      <c r="B6585" s="106">
        <v>46240</v>
      </c>
      <c r="C6585" s="121" t="str">
        <f t="shared" si="208"/>
        <v>8月第2周</v>
      </c>
      <c r="D6585" s="109" t="s">
        <v>955</v>
      </c>
      <c r="E6585" s="89" t="str">
        <f t="shared" si="209"/>
        <v>8月第1周--周4</v>
      </c>
      <c r="F6585" s="115" t="s">
        <v>27</v>
      </c>
      <c r="G6585" s="95" t="s">
        <v>167</v>
      </c>
      <c r="H6585" s="92" t="str">
        <f>_xlfn.XLOOKUP(O6585,匹配表1065!T:T,匹配表1065!W:W)</f>
        <v>南通市</v>
      </c>
      <c r="I6585" s="116" t="str">
        <f>_xlfn.XLOOKUP(O6585,匹配表1065!T:T,匹配表1065!X:X)</f>
        <v>PME2013</v>
      </c>
      <c r="J6585" s="95" t="s">
        <v>180</v>
      </c>
      <c r="K6585" s="89" cm="1">
        <f ca="1" t="array" ref="K6585:L6585">_xlfn.XLOOKUP(J6585,匹配表1065!Y:Y,匹配表1065!AA:AB)</f>
        <v>51</v>
      </c>
      <c r="L6585" s="116" t="str">
        <v>3个月以上</v>
      </c>
      <c r="M6585" s="89" t="s">
        <v>35</v>
      </c>
      <c r="N6585" s="109">
        <v>1</v>
      </c>
      <c r="O6585" s="118" t="str">
        <f>_xlfn.XLOOKUP(P6585,匹配表1065!U:U,匹配表1065!T:T)</f>
        <v>HO00001021</v>
      </c>
      <c r="P6585" s="94" t="s">
        <v>181</v>
      </c>
      <c r="Q6585" s="95" t="s">
        <v>431</v>
      </c>
      <c r="R6585" s="89" t="str">
        <f>_xlfn.XLOOKUP(Q6585,匹配表1065!L:L,匹配表1065!O:O)</f>
        <v>B</v>
      </c>
      <c r="S6585" s="93" t="str">
        <f>IFERROR(_xlfn.XLOOKUP(Q6585,匹配表1065!AI:AI,匹配表1065!AJ:AJ),"绿标")</f>
        <v>红标</v>
      </c>
      <c r="T6585" s="93" t="str" cm="1">
        <f t="array" ref="T6585:U6585">_xlfn.XLOOKUP(Q6585,匹配表1065!L:L,匹配表1065!M:N)</f>
        <v>脑血管</v>
      </c>
      <c r="U6585" s="94" t="str">
        <v>神经内科</v>
      </c>
      <c r="V6585" s="95" t="s">
        <v>33</v>
      </c>
      <c r="W6585" s="93">
        <f>_xlfn.XLOOKUP(M6585,匹配表1065!D:D,匹配表1065!F:F)*N6585</f>
        <v>4</v>
      </c>
    </row>
    <row r="6586" customHeight="1" spans="1:23">
      <c r="A6586" s="94" t="s">
        <v>954</v>
      </c>
      <c r="B6586" s="106">
        <v>46240</v>
      </c>
      <c r="C6586" s="121" t="str">
        <f t="shared" si="208"/>
        <v>8月第2周</v>
      </c>
      <c r="D6586" s="109" t="s">
        <v>955</v>
      </c>
      <c r="E6586" s="89" t="str">
        <f t="shared" si="209"/>
        <v>8月第1周--周4</v>
      </c>
      <c r="F6586" s="115" t="s">
        <v>27</v>
      </c>
      <c r="G6586" s="95" t="s">
        <v>167</v>
      </c>
      <c r="H6586" s="92" t="str">
        <f>_xlfn.XLOOKUP(O6586,匹配表1065!T:T,匹配表1065!W:W)</f>
        <v>苏州市</v>
      </c>
      <c r="I6586" s="116" t="str">
        <f>_xlfn.XLOOKUP(O6586,匹配表1065!T:T,匹配表1065!X:X)</f>
        <v>PME2010</v>
      </c>
      <c r="J6586" s="95" t="s">
        <v>186</v>
      </c>
      <c r="K6586" s="89" cm="1">
        <f ca="1" t="array" ref="K6586:L6586">_xlfn.XLOOKUP(J6586,匹配表1065!Y:Y,匹配表1065!AA:AB)</f>
        <v>6</v>
      </c>
      <c r="L6586" s="116" t="str">
        <v>3个月以上</v>
      </c>
      <c r="M6586" s="89" t="s">
        <v>35</v>
      </c>
      <c r="N6586" s="109">
        <v>1</v>
      </c>
      <c r="O6586" s="118" t="str">
        <f>_xlfn.XLOOKUP(P6586,匹配表1065!U:U,匹配表1065!T:T)</f>
        <v>HO00001047</v>
      </c>
      <c r="P6586" s="94" t="s">
        <v>189</v>
      </c>
      <c r="Q6586" s="95" t="s">
        <v>217</v>
      </c>
      <c r="R6586" s="89" t="str">
        <f>_xlfn.XLOOKUP(Q6586,匹配表1065!L:L,匹配表1065!O:O)</f>
        <v>A</v>
      </c>
      <c r="S6586" s="93" t="str">
        <f>IFERROR(_xlfn.XLOOKUP(Q6586,匹配表1065!AI:AI,匹配表1065!AJ:AJ),"绿标")</f>
        <v>红标</v>
      </c>
      <c r="T6586" s="93" t="str" cm="1">
        <f t="array" ref="T6586:U6586">_xlfn.XLOOKUP(Q6586,匹配表1065!L:L,匹配表1065!M:N)</f>
        <v>头痛</v>
      </c>
      <c r="U6586" s="94" t="str">
        <v>神经内科</v>
      </c>
      <c r="V6586" s="95" t="s">
        <v>33</v>
      </c>
      <c r="W6586" s="93">
        <f>_xlfn.XLOOKUP(M6586,匹配表1065!D:D,匹配表1065!F:F)*N6586</f>
        <v>4</v>
      </c>
    </row>
    <row r="6587" customHeight="1" spans="1:23">
      <c r="A6587" s="94" t="s">
        <v>954</v>
      </c>
      <c r="B6587" s="106">
        <v>46240</v>
      </c>
      <c r="C6587" s="121" t="str">
        <f t="shared" si="208"/>
        <v>8月第2周</v>
      </c>
      <c r="D6587" s="109" t="s">
        <v>955</v>
      </c>
      <c r="E6587" s="89" t="str">
        <f t="shared" si="209"/>
        <v>8月第1周--周4</v>
      </c>
      <c r="F6587" s="115" t="s">
        <v>27</v>
      </c>
      <c r="G6587" s="95" t="s">
        <v>167</v>
      </c>
      <c r="H6587" s="92" t="str">
        <f>_xlfn.XLOOKUP(O6587,匹配表1065!T:T,匹配表1065!W:W)</f>
        <v>苏州市</v>
      </c>
      <c r="I6587" s="116" t="str">
        <f>_xlfn.XLOOKUP(O6587,匹配表1065!T:T,匹配表1065!X:X)</f>
        <v>PME2010</v>
      </c>
      <c r="J6587" s="95" t="s">
        <v>186</v>
      </c>
      <c r="K6587" s="89" cm="1">
        <f ca="1" t="array" ref="K6587:L6587">_xlfn.XLOOKUP(J6587,匹配表1065!Y:Y,匹配表1065!AA:AB)</f>
        <v>6</v>
      </c>
      <c r="L6587" s="116" t="str">
        <v>3个月以上</v>
      </c>
      <c r="M6587" s="89" t="s">
        <v>30</v>
      </c>
      <c r="N6587" s="109">
        <v>1</v>
      </c>
      <c r="O6587" s="118" t="str">
        <f>_xlfn.XLOOKUP(P6587,匹配表1065!U:U,匹配表1065!T:T)</f>
        <v>HO00001047</v>
      </c>
      <c r="P6587" s="94" t="s">
        <v>189</v>
      </c>
      <c r="Q6587" s="95" t="s">
        <v>384</v>
      </c>
      <c r="R6587" s="89" t="str">
        <f>_xlfn.XLOOKUP(Q6587,匹配表1065!L:L,匹配表1065!O:O)</f>
        <v>B</v>
      </c>
      <c r="S6587" s="93" t="str">
        <f>IFERROR(_xlfn.XLOOKUP(Q6587,匹配表1065!AI:AI,匹配表1065!AJ:AJ),"绿标")</f>
        <v>绿标</v>
      </c>
      <c r="T6587" s="93" t="str" cm="1">
        <f t="array" ref="T6587:U6587">_xlfn.XLOOKUP(Q6587,匹配表1065!L:L,匹配表1065!M:N)</f>
        <v>脑血管</v>
      </c>
      <c r="U6587" s="94" t="str">
        <v>神经内科</v>
      </c>
      <c r="V6587" s="95" t="s">
        <v>100</v>
      </c>
      <c r="W6587" s="93">
        <f>_xlfn.XLOOKUP(M6587,匹配表1065!D:D,匹配表1065!F:F)*N6587</f>
        <v>12</v>
      </c>
    </row>
    <row r="6588" customHeight="1" spans="1:23">
      <c r="A6588" s="94" t="s">
        <v>954</v>
      </c>
      <c r="B6588" s="106">
        <v>46240</v>
      </c>
      <c r="C6588" s="121" t="str">
        <f t="shared" si="208"/>
        <v>8月第2周</v>
      </c>
      <c r="D6588" s="109" t="s">
        <v>955</v>
      </c>
      <c r="E6588" s="89" t="str">
        <f t="shared" si="209"/>
        <v>8月第1周--周4</v>
      </c>
      <c r="F6588" s="115" t="s">
        <v>27</v>
      </c>
      <c r="G6588" s="95" t="s">
        <v>167</v>
      </c>
      <c r="H6588" s="92" t="str">
        <f>_xlfn.XLOOKUP(O6588,匹配表1065!T:T,匹配表1065!W:W)</f>
        <v>苏州市</v>
      </c>
      <c r="I6588" s="116" t="str">
        <f>_xlfn.XLOOKUP(O6588,匹配表1065!T:T,匹配表1065!X:X)</f>
        <v>PME2009</v>
      </c>
      <c r="J6588" s="95" t="s">
        <v>193</v>
      </c>
      <c r="K6588" s="89" cm="1">
        <f ca="1" t="array" ref="K6588:L6588">_xlfn.XLOOKUP(J6588,匹配表1065!Y:Y,匹配表1065!AA:AB)</f>
        <v>7</v>
      </c>
      <c r="L6588" s="116" t="str">
        <v>3个月以上</v>
      </c>
      <c r="M6588" s="89" t="s">
        <v>35</v>
      </c>
      <c r="N6588" s="109">
        <v>1</v>
      </c>
      <c r="O6588" s="118" t="str">
        <f>_xlfn.XLOOKUP(P6588,匹配表1065!U:U,匹配表1065!T:T)</f>
        <v>HO00402369</v>
      </c>
      <c r="P6588" s="94" t="s">
        <v>227</v>
      </c>
      <c r="Q6588" s="95" t="s">
        <v>228</v>
      </c>
      <c r="R6588" s="89" t="str">
        <f>_xlfn.XLOOKUP(Q6588,匹配表1065!L:L,匹配表1065!O:O)</f>
        <v>B</v>
      </c>
      <c r="S6588" s="93" t="str">
        <f>IFERROR(_xlfn.XLOOKUP(Q6588,匹配表1065!AI:AI,匹配表1065!AJ:AJ),"绿标")</f>
        <v>绿标</v>
      </c>
      <c r="T6588" s="93" t="str" cm="1">
        <f t="array" ref="T6588:U6588">_xlfn.XLOOKUP(Q6588,匹配表1065!L:L,匹配表1065!M:N)</f>
        <v>脑血管</v>
      </c>
      <c r="U6588" s="94" t="str">
        <v>神经内科</v>
      </c>
      <c r="V6588" s="95" t="s">
        <v>33</v>
      </c>
      <c r="W6588" s="93">
        <f>_xlfn.XLOOKUP(M6588,匹配表1065!D:D,匹配表1065!F:F)*N6588</f>
        <v>4</v>
      </c>
    </row>
    <row r="6589" customHeight="1" spans="1:23">
      <c r="A6589" s="94" t="s">
        <v>954</v>
      </c>
      <c r="B6589" s="106">
        <v>46240</v>
      </c>
      <c r="C6589" s="121" t="str">
        <f t="shared" si="208"/>
        <v>8月第2周</v>
      </c>
      <c r="D6589" s="109" t="s">
        <v>955</v>
      </c>
      <c r="E6589" s="89" t="str">
        <f t="shared" si="209"/>
        <v>8月第1周--周4</v>
      </c>
      <c r="F6589" s="115" t="s">
        <v>27</v>
      </c>
      <c r="G6589" s="95" t="s">
        <v>167</v>
      </c>
      <c r="H6589" s="92" t="str">
        <f>_xlfn.XLOOKUP(O6589,匹配表1065!T:T,匹配表1065!W:W)</f>
        <v>苏州市</v>
      </c>
      <c r="I6589" s="116" t="str">
        <f>_xlfn.XLOOKUP(O6589,匹配表1065!T:T,匹配表1065!X:X)</f>
        <v>PME2011</v>
      </c>
      <c r="J6589" s="95" t="s">
        <v>852</v>
      </c>
      <c r="K6589" s="89" t="e" cm="1">
        <f ca="1" t="array" ref="K6589">_xlfn.XLOOKUP(J6589,匹配表1065!Y:Y,匹配表1065!AA:AB)</f>
        <v>#N/A</v>
      </c>
      <c r="L6589" s="116"/>
      <c r="M6589" s="89" t="s">
        <v>35</v>
      </c>
      <c r="N6589" s="109">
        <v>1</v>
      </c>
      <c r="O6589" s="118" t="str">
        <f>_xlfn.XLOOKUP(P6589,匹配表1065!U:U,匹配表1065!T:T)</f>
        <v>HO00307823</v>
      </c>
      <c r="P6589" s="94" t="s">
        <v>169</v>
      </c>
      <c r="Q6589" s="95" t="s">
        <v>171</v>
      </c>
      <c r="R6589" s="89" t="str">
        <f>_xlfn.XLOOKUP(Q6589,匹配表1065!L:L,匹配表1065!O:O)</f>
        <v>B</v>
      </c>
      <c r="S6589" s="93" t="str">
        <f>IFERROR(_xlfn.XLOOKUP(Q6589,匹配表1065!AI:AI,匹配表1065!AJ:AJ),"绿标")</f>
        <v>绿标</v>
      </c>
      <c r="T6589" s="93" t="str" cm="1">
        <f t="array" ref="T6589:U6589">_xlfn.XLOOKUP(Q6589,匹配表1065!L:L,匹配表1065!M:N)</f>
        <v>脑血管</v>
      </c>
      <c r="U6589" s="94" t="str">
        <v>神经内科</v>
      </c>
      <c r="V6589" s="95" t="s">
        <v>33</v>
      </c>
      <c r="W6589" s="93">
        <f>_xlfn.XLOOKUP(M6589,匹配表1065!D:D,匹配表1065!F:F)*N6589</f>
        <v>4</v>
      </c>
    </row>
    <row r="6590" customHeight="1" spans="1:23">
      <c r="A6590" s="94" t="s">
        <v>954</v>
      </c>
      <c r="B6590" s="106">
        <v>46240</v>
      </c>
      <c r="C6590" s="121" t="str">
        <f t="shared" si="208"/>
        <v>8月第2周</v>
      </c>
      <c r="D6590" s="109" t="s">
        <v>955</v>
      </c>
      <c r="E6590" s="89" t="str">
        <f t="shared" si="209"/>
        <v>8月第1周--周4</v>
      </c>
      <c r="F6590" s="115" t="s">
        <v>27</v>
      </c>
      <c r="G6590" s="95" t="s">
        <v>104</v>
      </c>
      <c r="H6590" s="92" t="str">
        <f>_xlfn.XLOOKUP(O6590,匹配表1065!T:T,匹配表1065!W:W)</f>
        <v>济南市</v>
      </c>
      <c r="I6590" s="116" t="str">
        <f>_xlfn.XLOOKUP(O6590,匹配表1065!T:T,匹配表1065!X:X)</f>
        <v>PME2044</v>
      </c>
      <c r="J6590" s="95" t="s">
        <v>105</v>
      </c>
      <c r="K6590" s="89" cm="1">
        <f ca="1" t="array" ref="K6590:L6590">_xlfn.XLOOKUP(J6590,匹配表1065!Y:Y,匹配表1065!AA:AB)</f>
        <v>8</v>
      </c>
      <c r="L6590" s="116" t="str">
        <v>3个月以上</v>
      </c>
      <c r="M6590" s="89" t="s">
        <v>30</v>
      </c>
      <c r="N6590" s="109">
        <v>1</v>
      </c>
      <c r="O6590" s="118" t="str">
        <f>_xlfn.XLOOKUP(P6590,匹配表1065!U:U,匹配表1065!T:T)</f>
        <v>HO00001401</v>
      </c>
      <c r="P6590" s="94" t="s">
        <v>106</v>
      </c>
      <c r="Q6590" s="95" t="s">
        <v>964</v>
      </c>
      <c r="R6590" s="89" t="str">
        <f>_xlfn.XLOOKUP(Q6590,匹配表1065!L:L,匹配表1065!O:O)</f>
        <v>C</v>
      </c>
      <c r="S6590" s="93" t="str">
        <f>IFERROR(_xlfn.XLOOKUP(Q6590,匹配表1065!AI:AI,匹配表1065!AJ:AJ),"绿标")</f>
        <v>黑标</v>
      </c>
      <c r="T6590" s="93" t="str" cm="1">
        <f t="array" ref="T6590:U6590">_xlfn.XLOOKUP(Q6590,匹配表1065!L:L,匹配表1065!M:N)</f>
        <v>眩晕</v>
      </c>
      <c r="U6590" s="94" t="str">
        <v>眩晕科</v>
      </c>
      <c r="V6590" s="95" t="s">
        <v>42</v>
      </c>
      <c r="W6590" s="93">
        <f>_xlfn.XLOOKUP(M6590,匹配表1065!D:D,匹配表1065!F:F)*N6590</f>
        <v>12</v>
      </c>
    </row>
    <row r="6591" customHeight="1" spans="1:23">
      <c r="A6591" s="94" t="s">
        <v>954</v>
      </c>
      <c r="B6591" s="106">
        <v>46240</v>
      </c>
      <c r="C6591" s="121" t="str">
        <f t="shared" si="208"/>
        <v>8月第2周</v>
      </c>
      <c r="D6591" s="109" t="s">
        <v>955</v>
      </c>
      <c r="E6591" s="89" t="str">
        <f t="shared" si="209"/>
        <v>8月第1周--周4</v>
      </c>
      <c r="F6591" s="115" t="s">
        <v>27</v>
      </c>
      <c r="G6591" s="95" t="s">
        <v>104</v>
      </c>
      <c r="H6591" s="92" t="str">
        <f>_xlfn.XLOOKUP(O6591,匹配表1065!T:T,匹配表1065!W:W)</f>
        <v>济南市</v>
      </c>
      <c r="I6591" s="116" t="str">
        <f>_xlfn.XLOOKUP(O6591,匹配表1065!T:T,匹配表1065!X:X)</f>
        <v>PME2026</v>
      </c>
      <c r="J6591" s="95" t="s">
        <v>116</v>
      </c>
      <c r="K6591" s="89" cm="1">
        <f ca="1" t="array" ref="K6591:L6591">_xlfn.XLOOKUP(J6591,匹配表1065!Y:Y,匹配表1065!AA:AB)</f>
        <v>13</v>
      </c>
      <c r="L6591" s="116" t="str">
        <v>3个月以上</v>
      </c>
      <c r="M6591" s="89" t="s">
        <v>35</v>
      </c>
      <c r="N6591" s="109">
        <v>1</v>
      </c>
      <c r="O6591" s="118" t="str">
        <f>_xlfn.XLOOKUP(P6591,匹配表1065!U:U,匹配表1065!T:T)</f>
        <v>HO00001409</v>
      </c>
      <c r="P6591" s="94" t="s">
        <v>117</v>
      </c>
      <c r="Q6591" s="95" t="s">
        <v>910</v>
      </c>
      <c r="R6591" s="89" t="str">
        <f>_xlfn.XLOOKUP(Q6591,匹配表1065!L:L,匹配表1065!O:O)</f>
        <v>B</v>
      </c>
      <c r="S6591" s="93" t="str">
        <f>IFERROR(_xlfn.XLOOKUP(Q6591,匹配表1065!AI:AI,匹配表1065!AJ:AJ),"绿标")</f>
        <v>红标</v>
      </c>
      <c r="T6591" s="93" t="str" cm="1">
        <f t="array" ref="T6591:U6591">_xlfn.XLOOKUP(Q6591,匹配表1065!L:L,匹配表1065!M:N)</f>
        <v>脑血管</v>
      </c>
      <c r="U6591" s="94" t="str">
        <v>神经内科</v>
      </c>
      <c r="V6591" s="95" t="s">
        <v>42</v>
      </c>
      <c r="W6591" s="93">
        <f>_xlfn.XLOOKUP(M6591,匹配表1065!D:D,匹配表1065!F:F)*N6591</f>
        <v>4</v>
      </c>
    </row>
    <row r="6592" customHeight="1" spans="1:23">
      <c r="A6592" s="94" t="s">
        <v>954</v>
      </c>
      <c r="B6592" s="106">
        <v>46240</v>
      </c>
      <c r="C6592" s="121" t="str">
        <f t="shared" si="208"/>
        <v>8月第2周</v>
      </c>
      <c r="D6592" s="109" t="s">
        <v>955</v>
      </c>
      <c r="E6592" s="89" t="str">
        <f t="shared" si="209"/>
        <v>8月第1周--周4</v>
      </c>
      <c r="F6592" s="115" t="s">
        <v>27</v>
      </c>
      <c r="G6592" s="95" t="s">
        <v>104</v>
      </c>
      <c r="H6592" s="92" t="str">
        <f>_xlfn.XLOOKUP(O6592,匹配表1065!T:T,匹配表1065!W:W)</f>
        <v>济南市</v>
      </c>
      <c r="I6592" s="116" t="str">
        <f>_xlfn.XLOOKUP(O6592,匹配表1065!T:T,匹配表1065!X:X)</f>
        <v>PME2026</v>
      </c>
      <c r="J6592" s="95" t="s">
        <v>116</v>
      </c>
      <c r="K6592" s="89" cm="1">
        <f ca="1" t="array" ref="K6592:L6592">_xlfn.XLOOKUP(J6592,匹配表1065!Y:Y,匹配表1065!AA:AB)</f>
        <v>13</v>
      </c>
      <c r="L6592" s="116" t="str">
        <v>3个月以上</v>
      </c>
      <c r="M6592" s="89" t="s">
        <v>30</v>
      </c>
      <c r="N6592" s="109">
        <v>1</v>
      </c>
      <c r="O6592" s="118" t="str">
        <f>_xlfn.XLOOKUP(P6592,匹配表1065!U:U,匹配表1065!T:T)</f>
        <v>HO00001409</v>
      </c>
      <c r="P6592" s="94" t="s">
        <v>117</v>
      </c>
      <c r="Q6592" s="95" t="s">
        <v>118</v>
      </c>
      <c r="R6592" s="89" t="str">
        <f>_xlfn.XLOOKUP(Q6592,匹配表1065!L:L,匹配表1065!O:O)</f>
        <v>A</v>
      </c>
      <c r="S6592" s="93" t="str">
        <f>IFERROR(_xlfn.XLOOKUP(Q6592,匹配表1065!AI:AI,匹配表1065!AJ:AJ),"绿标")</f>
        <v>绿标</v>
      </c>
      <c r="T6592" s="93" t="str" cm="1">
        <f t="array" ref="T6592:U6592">_xlfn.XLOOKUP(Q6592,匹配表1065!L:L,匹配表1065!M:N)</f>
        <v>头痛</v>
      </c>
      <c r="U6592" s="94" t="str">
        <v>神经内科</v>
      </c>
      <c r="V6592" s="95" t="s">
        <v>67</v>
      </c>
      <c r="W6592" s="93">
        <f>_xlfn.XLOOKUP(M6592,匹配表1065!D:D,匹配表1065!F:F)*N6592</f>
        <v>12</v>
      </c>
    </row>
    <row r="6593" customHeight="1" spans="1:23">
      <c r="A6593" s="94" t="s">
        <v>954</v>
      </c>
      <c r="B6593" s="106">
        <v>46240</v>
      </c>
      <c r="C6593" s="121" t="str">
        <f t="shared" si="208"/>
        <v>8月第2周</v>
      </c>
      <c r="D6593" s="109" t="s">
        <v>955</v>
      </c>
      <c r="E6593" s="89" t="str">
        <f t="shared" si="209"/>
        <v>8月第1周--周4</v>
      </c>
      <c r="F6593" s="115" t="s">
        <v>27</v>
      </c>
      <c r="G6593" s="95" t="s">
        <v>104</v>
      </c>
      <c r="H6593" s="92" t="str">
        <f>_xlfn.XLOOKUP(O6593,匹配表1065!T:T,匹配表1065!W:W)</f>
        <v>济南市</v>
      </c>
      <c r="I6593" s="116" t="str">
        <f>_xlfn.XLOOKUP(O6593,匹配表1065!T:T,匹配表1065!X:X)</f>
        <v>PME2025</v>
      </c>
      <c r="J6593" s="95" t="s">
        <v>111</v>
      </c>
      <c r="K6593" s="89" cm="1">
        <f ca="1" t="array" ref="K6593:L6593">_xlfn.XLOOKUP(J6593,匹配表1065!Y:Y,匹配表1065!AA:AB)</f>
        <v>30</v>
      </c>
      <c r="L6593" s="116" t="str">
        <v>3个月以上</v>
      </c>
      <c r="M6593" s="89" t="s">
        <v>30</v>
      </c>
      <c r="N6593" s="109">
        <v>1</v>
      </c>
      <c r="O6593" s="118" t="str">
        <f>_xlfn.XLOOKUP(P6593,匹配表1065!U:U,匹配表1065!T:T)</f>
        <v>HO00001400</v>
      </c>
      <c r="P6593" s="94" t="s">
        <v>112</v>
      </c>
      <c r="Q6593" s="95" t="s">
        <v>262</v>
      </c>
      <c r="R6593" s="89" t="str">
        <f>_xlfn.XLOOKUP(Q6593,匹配表1065!L:L,匹配表1065!O:O)</f>
        <v>B</v>
      </c>
      <c r="S6593" s="93" t="str">
        <f>IFERROR(_xlfn.XLOOKUP(Q6593,匹配表1065!AI:AI,匹配表1065!AJ:AJ),"绿标")</f>
        <v>绿标</v>
      </c>
      <c r="T6593" s="93" t="str" cm="1">
        <f t="array" ref="T6593:U6593">_xlfn.XLOOKUP(Q6593,匹配表1065!L:L,匹配表1065!M:N)</f>
        <v>脑血管</v>
      </c>
      <c r="U6593" s="94" t="str">
        <v>神经内科</v>
      </c>
      <c r="V6593" s="95" t="s">
        <v>42</v>
      </c>
      <c r="W6593" s="93">
        <f>_xlfn.XLOOKUP(M6593,匹配表1065!D:D,匹配表1065!F:F)*N6593</f>
        <v>12</v>
      </c>
    </row>
    <row r="6594" customHeight="1" spans="1:23">
      <c r="A6594" s="94" t="s">
        <v>954</v>
      </c>
      <c r="B6594" s="106">
        <v>46240</v>
      </c>
      <c r="C6594" s="121" t="str">
        <f t="shared" si="208"/>
        <v>8月第2周</v>
      </c>
      <c r="D6594" s="109" t="s">
        <v>955</v>
      </c>
      <c r="E6594" s="89" t="str">
        <f t="shared" si="209"/>
        <v>8月第1周--周4</v>
      </c>
      <c r="F6594" s="115" t="s">
        <v>27</v>
      </c>
      <c r="G6594" s="95" t="s">
        <v>104</v>
      </c>
      <c r="H6594" s="92" t="str">
        <f>_xlfn.XLOOKUP(O6594,匹配表1065!T:T,匹配表1065!W:W)</f>
        <v>济南市</v>
      </c>
      <c r="I6594" s="116" t="str">
        <f>_xlfn.XLOOKUP(O6594,匹配表1065!T:T,匹配表1065!X:X)</f>
        <v>PME2025</v>
      </c>
      <c r="J6594" s="95" t="s">
        <v>111</v>
      </c>
      <c r="K6594" s="89" cm="1">
        <f ca="1" t="array" ref="K6594:L6594">_xlfn.XLOOKUP(J6594,匹配表1065!Y:Y,匹配表1065!AA:AB)</f>
        <v>30</v>
      </c>
      <c r="L6594" s="116" t="str">
        <v>3个月以上</v>
      </c>
      <c r="M6594" s="89" t="s">
        <v>55</v>
      </c>
      <c r="N6594" s="109">
        <v>1</v>
      </c>
      <c r="O6594" s="118" t="str">
        <f>_xlfn.XLOOKUP(P6594,匹配表1065!U:U,匹配表1065!T:T)</f>
        <v>HO00001400</v>
      </c>
      <c r="P6594" s="94" t="s">
        <v>112</v>
      </c>
      <c r="Q6594" s="95" t="s">
        <v>412</v>
      </c>
      <c r="R6594" s="89" t="str">
        <f>_xlfn.XLOOKUP(Q6594,匹配表1065!L:L,匹配表1065!O:O)</f>
        <v>C</v>
      </c>
      <c r="S6594" s="93" t="str">
        <f>IFERROR(_xlfn.XLOOKUP(Q6594,匹配表1065!AI:AI,匹配表1065!AJ:AJ),"绿标")</f>
        <v>黑标</v>
      </c>
      <c r="T6594" s="93" t="str" cm="1">
        <f t="array" ref="T6594:U6594">_xlfn.XLOOKUP(Q6594,匹配表1065!L:L,匹配表1065!M:N)</f>
        <v>眩晕</v>
      </c>
      <c r="U6594" s="94" t="str">
        <v>耳鼻喉科</v>
      </c>
      <c r="V6594" s="95" t="s">
        <v>33</v>
      </c>
      <c r="W6594" s="93">
        <f>_xlfn.XLOOKUP(M6594,匹配表1065!D:D,匹配表1065!F:F)*N6594</f>
        <v>8</v>
      </c>
    </row>
    <row r="6595" customHeight="1" spans="1:23">
      <c r="A6595" s="94" t="s">
        <v>954</v>
      </c>
      <c r="B6595" s="106">
        <v>46240</v>
      </c>
      <c r="C6595" s="121" t="str">
        <f t="shared" si="208"/>
        <v>8月第2周</v>
      </c>
      <c r="D6595" s="109" t="s">
        <v>955</v>
      </c>
      <c r="E6595" s="89" t="str">
        <f t="shared" si="209"/>
        <v>8月第1周--周4</v>
      </c>
      <c r="F6595" s="115" t="s">
        <v>27</v>
      </c>
      <c r="G6595" s="95" t="s">
        <v>104</v>
      </c>
      <c r="H6595" s="92" t="str">
        <f>_xlfn.XLOOKUP(O6595,匹配表1065!T:T,匹配表1065!W:W)</f>
        <v>济南市</v>
      </c>
      <c r="I6595" s="116" t="str">
        <f>_xlfn.XLOOKUP(O6595,匹配表1065!T:T,匹配表1065!X:X)</f>
        <v>PME2025</v>
      </c>
      <c r="J6595" s="95" t="s">
        <v>111</v>
      </c>
      <c r="K6595" s="89" cm="1">
        <f ca="1" t="array" ref="K6595:L6595">_xlfn.XLOOKUP(J6595,匹配表1065!Y:Y,匹配表1065!AA:AB)</f>
        <v>30</v>
      </c>
      <c r="L6595" s="116" t="str">
        <v>3个月以上</v>
      </c>
      <c r="M6595" s="89" t="s">
        <v>35</v>
      </c>
      <c r="N6595" s="109">
        <v>1</v>
      </c>
      <c r="O6595" s="118" t="str">
        <f>_xlfn.XLOOKUP(P6595,匹配表1065!U:U,匹配表1065!T:T)</f>
        <v>HO00001400</v>
      </c>
      <c r="P6595" s="94" t="s">
        <v>112</v>
      </c>
      <c r="Q6595" s="95" t="s">
        <v>114</v>
      </c>
      <c r="R6595" s="89" t="str">
        <f>_xlfn.XLOOKUP(Q6595,匹配表1065!L:L,匹配表1065!O:O)</f>
        <v>A</v>
      </c>
      <c r="S6595" s="93" t="str">
        <f>IFERROR(_xlfn.XLOOKUP(Q6595,匹配表1065!AI:AI,匹配表1065!AJ:AJ),"绿标")</f>
        <v>绿标</v>
      </c>
      <c r="T6595" s="93" t="str" cm="1">
        <f t="array" ref="T6595:U6595">_xlfn.XLOOKUP(Q6595,匹配表1065!L:L,匹配表1065!M:N)</f>
        <v>头痛</v>
      </c>
      <c r="U6595" s="94" t="str">
        <v>神经内科</v>
      </c>
      <c r="V6595" s="95" t="s">
        <v>58</v>
      </c>
      <c r="W6595" s="93">
        <f>_xlfn.XLOOKUP(M6595,匹配表1065!D:D,匹配表1065!F:F)*N6595</f>
        <v>4</v>
      </c>
    </row>
    <row r="6596" customHeight="1" spans="1:23">
      <c r="A6596" s="94" t="s">
        <v>954</v>
      </c>
      <c r="B6596" s="106">
        <v>46240</v>
      </c>
      <c r="C6596" s="121" t="str">
        <f t="shared" si="208"/>
        <v>8月第2周</v>
      </c>
      <c r="D6596" s="109" t="s">
        <v>955</v>
      </c>
      <c r="E6596" s="89" t="str">
        <f t="shared" si="209"/>
        <v>8月第1周--周4</v>
      </c>
      <c r="F6596" s="115" t="s">
        <v>27</v>
      </c>
      <c r="G6596" s="95" t="s">
        <v>104</v>
      </c>
      <c r="H6596" s="92" t="str">
        <f>_xlfn.XLOOKUP(O6596,匹配表1065!T:T,匹配表1065!W:W)</f>
        <v>济南市</v>
      </c>
      <c r="I6596" s="116" t="str">
        <f>_xlfn.XLOOKUP(O6596,匹配表1065!T:T,匹配表1065!X:X)</f>
        <v>PME2025</v>
      </c>
      <c r="J6596" s="95" t="s">
        <v>111</v>
      </c>
      <c r="K6596" s="89" cm="1">
        <f ca="1" t="array" ref="K6596:L6596">_xlfn.XLOOKUP(J6596,匹配表1065!Y:Y,匹配表1065!AA:AB)</f>
        <v>30</v>
      </c>
      <c r="L6596" s="116" t="str">
        <v>3个月以上</v>
      </c>
      <c r="M6596" s="89" t="s">
        <v>55</v>
      </c>
      <c r="N6596" s="109">
        <v>1</v>
      </c>
      <c r="O6596" s="118" t="str">
        <f>_xlfn.XLOOKUP(P6596,匹配表1065!U:U,匹配表1065!T:T)</f>
        <v>HO00001400</v>
      </c>
      <c r="P6596" s="94" t="s">
        <v>112</v>
      </c>
      <c r="Q6596" s="95" t="s">
        <v>115</v>
      </c>
      <c r="R6596" s="89" t="str">
        <f>_xlfn.XLOOKUP(Q6596,匹配表1065!L:L,匹配表1065!O:O)</f>
        <v>B</v>
      </c>
      <c r="S6596" s="93" t="str">
        <f>IFERROR(_xlfn.XLOOKUP(Q6596,匹配表1065!AI:AI,匹配表1065!AJ:AJ),"绿标")</f>
        <v>绿标</v>
      </c>
      <c r="T6596" s="93" t="str" cm="1">
        <f t="array" ref="T6596:U6596">_xlfn.XLOOKUP(Q6596,匹配表1065!L:L,匹配表1065!M:N)</f>
        <v>癫痫</v>
      </c>
      <c r="U6596" s="94" t="str">
        <v>神经内科</v>
      </c>
      <c r="V6596" s="95" t="s">
        <v>33</v>
      </c>
      <c r="W6596" s="93">
        <f>_xlfn.XLOOKUP(M6596,匹配表1065!D:D,匹配表1065!F:F)*N6596</f>
        <v>8</v>
      </c>
    </row>
    <row r="6597" customHeight="1" spans="1:23">
      <c r="A6597" s="94" t="s">
        <v>954</v>
      </c>
      <c r="B6597" s="106">
        <v>46240</v>
      </c>
      <c r="C6597" s="121" t="str">
        <f t="shared" si="208"/>
        <v>8月第2周</v>
      </c>
      <c r="D6597" s="109" t="s">
        <v>955</v>
      </c>
      <c r="E6597" s="89" t="str">
        <f t="shared" si="209"/>
        <v>8月第1周--周4</v>
      </c>
      <c r="F6597" s="115" t="s">
        <v>27</v>
      </c>
      <c r="G6597" s="95" t="s">
        <v>104</v>
      </c>
      <c r="H6597" s="92" t="str">
        <f>_xlfn.XLOOKUP(O6597,匹配表1065!T:T,匹配表1065!W:W)</f>
        <v>聊城市</v>
      </c>
      <c r="I6597" s="116" t="str">
        <f>_xlfn.XLOOKUP(O6597,匹配表1065!T:T,匹配表1065!X:X)</f>
        <v>PME2046</v>
      </c>
      <c r="J6597" s="95" t="s">
        <v>108</v>
      </c>
      <c r="K6597" s="89" cm="1">
        <f ca="1" t="array" ref="K6597:L6597">_xlfn.XLOOKUP(J6597,匹配表1065!Y:Y,匹配表1065!AA:AB)</f>
        <v>8</v>
      </c>
      <c r="L6597" s="116" t="str">
        <v>3个月以上</v>
      </c>
      <c r="M6597" s="89" t="s">
        <v>30</v>
      </c>
      <c r="N6597" s="109">
        <v>1</v>
      </c>
      <c r="O6597" s="118" t="str">
        <f>_xlfn.XLOOKUP(P6597,匹配表1065!U:U,匹配表1065!T:T)</f>
        <v>HO00001415</v>
      </c>
      <c r="P6597" s="94" t="s">
        <v>109</v>
      </c>
      <c r="Q6597" s="95" t="s">
        <v>317</v>
      </c>
      <c r="R6597" s="89" t="str">
        <f>_xlfn.XLOOKUP(Q6597,匹配表1065!L:L,匹配表1065!O:O)</f>
        <v>A</v>
      </c>
      <c r="S6597" s="93" t="str">
        <f>IFERROR(_xlfn.XLOOKUP(Q6597,匹配表1065!AI:AI,匹配表1065!AJ:AJ),"绿标")</f>
        <v>绿标</v>
      </c>
      <c r="T6597" s="93" t="str" cm="1">
        <f t="array" ref="T6597:U6597">_xlfn.XLOOKUP(Q6597,匹配表1065!L:L,匹配表1065!M:N)</f>
        <v>头痛</v>
      </c>
      <c r="U6597" s="94" t="str">
        <v>神经内科</v>
      </c>
      <c r="V6597" s="95" t="s">
        <v>67</v>
      </c>
      <c r="W6597" s="93">
        <f>_xlfn.XLOOKUP(M6597,匹配表1065!D:D,匹配表1065!F:F)*N6597</f>
        <v>12</v>
      </c>
    </row>
    <row r="6598" customHeight="1" spans="1:23">
      <c r="A6598" s="94" t="s">
        <v>954</v>
      </c>
      <c r="B6598" s="106">
        <v>46240</v>
      </c>
      <c r="C6598" s="121" t="str">
        <f t="shared" si="208"/>
        <v>8月第2周</v>
      </c>
      <c r="D6598" s="109" t="s">
        <v>955</v>
      </c>
      <c r="E6598" s="89" t="str">
        <f t="shared" si="209"/>
        <v>8月第1周--周4</v>
      </c>
      <c r="F6598" s="115" t="s">
        <v>27</v>
      </c>
      <c r="G6598" s="95" t="s">
        <v>104</v>
      </c>
      <c r="H6598" s="92" t="str">
        <f>_xlfn.XLOOKUP(O6598,匹配表1065!T:T,匹配表1065!W:W)</f>
        <v>济南市</v>
      </c>
      <c r="I6598" s="116" t="str">
        <f>_xlfn.XLOOKUP(O6598,匹配表1065!T:T,匹配表1065!X:X)</f>
        <v>PME2025</v>
      </c>
      <c r="J6598" s="95" t="s">
        <v>128</v>
      </c>
      <c r="K6598" s="89" cm="1">
        <f ca="1" t="array" ref="K6598:L6598">_xlfn.XLOOKUP(J6598,匹配表1065!Y:Y,匹配表1065!AA:AB)</f>
        <v>13</v>
      </c>
      <c r="L6598" s="116" t="str">
        <v>3个月以上</v>
      </c>
      <c r="M6598" s="89" t="s">
        <v>30</v>
      </c>
      <c r="N6598" s="109">
        <v>1</v>
      </c>
      <c r="O6598" s="118" t="str">
        <f>_xlfn.XLOOKUP(P6598,匹配表1065!U:U,匹配表1065!T:T)</f>
        <v>HO00001400</v>
      </c>
      <c r="P6598" s="94" t="s">
        <v>112</v>
      </c>
      <c r="Q6598" s="95" t="s">
        <v>242</v>
      </c>
      <c r="R6598" s="89" t="str">
        <f>_xlfn.XLOOKUP(Q6598,匹配表1065!L:L,匹配表1065!O:O)</f>
        <v>B</v>
      </c>
      <c r="S6598" s="93" t="str">
        <f>IFERROR(_xlfn.XLOOKUP(Q6598,匹配表1065!AI:AI,匹配表1065!AJ:AJ),"绿标")</f>
        <v>绿标</v>
      </c>
      <c r="T6598" s="93" t="str" cm="1">
        <f t="array" ref="T6598:U6598">_xlfn.XLOOKUP(Q6598,匹配表1065!L:L,匹配表1065!M:N)</f>
        <v>癫痫</v>
      </c>
      <c r="U6598" s="94" t="str">
        <v>神经内科</v>
      </c>
      <c r="V6598" s="95" t="s">
        <v>33</v>
      </c>
      <c r="W6598" s="93">
        <f>_xlfn.XLOOKUP(M6598,匹配表1065!D:D,匹配表1065!F:F)*N6598</f>
        <v>12</v>
      </c>
    </row>
    <row r="6599" customHeight="1" spans="1:23">
      <c r="A6599" s="94" t="s">
        <v>954</v>
      </c>
      <c r="B6599" s="106">
        <v>46240</v>
      </c>
      <c r="C6599" s="121" t="str">
        <f t="shared" si="208"/>
        <v>8月第2周</v>
      </c>
      <c r="D6599" s="109" t="s">
        <v>955</v>
      </c>
      <c r="E6599" s="89" t="str">
        <f t="shared" si="209"/>
        <v>8月第1周--周4</v>
      </c>
      <c r="F6599" s="115" t="s">
        <v>27</v>
      </c>
      <c r="G6599" s="95" t="s">
        <v>104</v>
      </c>
      <c r="H6599" s="92" t="str">
        <f>_xlfn.XLOOKUP(O6599,匹配表1065!T:T,匹配表1065!W:W)</f>
        <v>济南市</v>
      </c>
      <c r="I6599" s="116" t="str">
        <f>_xlfn.XLOOKUP(O6599,匹配表1065!T:T,匹配表1065!X:X)</f>
        <v>PME2029</v>
      </c>
      <c r="J6599" s="95" t="s">
        <v>128</v>
      </c>
      <c r="K6599" s="89" cm="1">
        <f ca="1" t="array" ref="K6599:L6599">_xlfn.XLOOKUP(J6599,匹配表1065!Y:Y,匹配表1065!AA:AB)</f>
        <v>13</v>
      </c>
      <c r="L6599" s="116" t="str">
        <v>3个月以上</v>
      </c>
      <c r="M6599" s="89" t="s">
        <v>55</v>
      </c>
      <c r="N6599" s="109">
        <v>1</v>
      </c>
      <c r="O6599" s="118" t="str">
        <f>_xlfn.XLOOKUP(P6599,匹配表1065!U:U,匹配表1065!T:T)</f>
        <v>HO00024281</v>
      </c>
      <c r="P6599" s="94" t="s">
        <v>129</v>
      </c>
      <c r="Q6599" s="95" t="s">
        <v>131</v>
      </c>
      <c r="R6599" s="89" t="str">
        <f>_xlfn.XLOOKUP(Q6599,匹配表1065!L:L,匹配表1065!O:O)</f>
        <v>B</v>
      </c>
      <c r="S6599" s="93" t="str">
        <f>IFERROR(_xlfn.XLOOKUP(Q6599,匹配表1065!AI:AI,匹配表1065!AJ:AJ),"绿标")</f>
        <v>红标</v>
      </c>
      <c r="T6599" s="93" t="str" cm="1">
        <f t="array" ref="T6599:U6599">_xlfn.XLOOKUP(Q6599,匹配表1065!L:L,匹配表1065!M:N)</f>
        <v>脑血管</v>
      </c>
      <c r="U6599" s="94" t="str">
        <v>神经内科</v>
      </c>
      <c r="V6599" s="95" t="s">
        <v>58</v>
      </c>
      <c r="W6599" s="93">
        <f>_xlfn.XLOOKUP(M6599,匹配表1065!D:D,匹配表1065!F:F)*N6599</f>
        <v>8</v>
      </c>
    </row>
    <row r="6600" customHeight="1" spans="1:23">
      <c r="A6600" s="94" t="s">
        <v>954</v>
      </c>
      <c r="B6600" s="106">
        <v>46240</v>
      </c>
      <c r="C6600" s="121" t="str">
        <f t="shared" si="208"/>
        <v>8月第2周</v>
      </c>
      <c r="D6600" s="109" t="s">
        <v>955</v>
      </c>
      <c r="E6600" s="89" t="str">
        <f t="shared" si="209"/>
        <v>8月第1周--周4</v>
      </c>
      <c r="F6600" s="115" t="s">
        <v>27</v>
      </c>
      <c r="G6600" s="95" t="s">
        <v>104</v>
      </c>
      <c r="H6600" s="92" t="str">
        <f>_xlfn.XLOOKUP(O6600,匹配表1065!T:T,匹配表1065!W:W)</f>
        <v>济南市</v>
      </c>
      <c r="I6600" s="116" t="str">
        <f>_xlfn.XLOOKUP(O6600,匹配表1065!T:T,匹配表1065!X:X)</f>
        <v>PME2025</v>
      </c>
      <c r="J6600" s="95" t="s">
        <v>128</v>
      </c>
      <c r="K6600" s="89" cm="1">
        <f ca="1" t="array" ref="K6600:L6600">_xlfn.XLOOKUP(J6600,匹配表1065!Y:Y,匹配表1065!AA:AB)</f>
        <v>13</v>
      </c>
      <c r="L6600" s="116" t="str">
        <v>3个月以上</v>
      </c>
      <c r="M6600" s="89" t="s">
        <v>35</v>
      </c>
      <c r="N6600" s="109">
        <v>1</v>
      </c>
      <c r="O6600" s="118" t="str">
        <f>_xlfn.XLOOKUP(P6600,匹配表1065!U:U,匹配表1065!T:T)</f>
        <v>HO00001400</v>
      </c>
      <c r="P6600" s="94" t="s">
        <v>112</v>
      </c>
      <c r="Q6600" s="95" t="s">
        <v>132</v>
      </c>
      <c r="R6600" s="89" t="str">
        <f>_xlfn.XLOOKUP(Q6600,匹配表1065!L:L,匹配表1065!O:O)</f>
        <v>D</v>
      </c>
      <c r="S6600" s="93" t="str">
        <f>IFERROR(_xlfn.XLOOKUP(Q6600,匹配表1065!AI:AI,匹配表1065!AJ:AJ),"绿标")</f>
        <v>绿标</v>
      </c>
      <c r="T6600" s="93" t="str" cm="1">
        <f t="array" ref="T6600:U6600">_xlfn.XLOOKUP(Q6600,匹配表1065!L:L,匹配表1065!M:N)</f>
        <v>抑郁焦虑</v>
      </c>
      <c r="U6600" s="94" t="str">
        <v>精神心理科</v>
      </c>
      <c r="V6600" s="95" t="s">
        <v>33</v>
      </c>
      <c r="W6600" s="93">
        <f>_xlfn.XLOOKUP(M6600,匹配表1065!D:D,匹配表1065!F:F)*N6600</f>
        <v>4</v>
      </c>
    </row>
    <row r="6601" customHeight="1" spans="1:23">
      <c r="A6601" s="94" t="s">
        <v>954</v>
      </c>
      <c r="B6601" s="106">
        <v>46240</v>
      </c>
      <c r="C6601" s="121" t="str">
        <f t="shared" si="208"/>
        <v>8月第2周</v>
      </c>
      <c r="D6601" s="109" t="s">
        <v>955</v>
      </c>
      <c r="E6601" s="89" t="str">
        <f t="shared" si="209"/>
        <v>8月第1周--周4</v>
      </c>
      <c r="F6601" s="115" t="s">
        <v>27</v>
      </c>
      <c r="G6601" s="95" t="s">
        <v>104</v>
      </c>
      <c r="H6601" s="92" t="str">
        <f>_xlfn.XLOOKUP(O6601,匹配表1065!T:T,匹配表1065!W:W)</f>
        <v>济南市</v>
      </c>
      <c r="I6601" s="116" t="str">
        <f>_xlfn.XLOOKUP(O6601,匹配表1065!T:T,匹配表1065!X:X)</f>
        <v>PME2025</v>
      </c>
      <c r="J6601" s="95" t="s">
        <v>128</v>
      </c>
      <c r="K6601" s="89" cm="1">
        <f ca="1" t="array" ref="K6601:L6601">_xlfn.XLOOKUP(J6601,匹配表1065!Y:Y,匹配表1065!AA:AB)</f>
        <v>13</v>
      </c>
      <c r="L6601" s="116" t="str">
        <v>3个月以上</v>
      </c>
      <c r="M6601" s="89" t="s">
        <v>35</v>
      </c>
      <c r="N6601" s="109">
        <v>1</v>
      </c>
      <c r="O6601" s="118" t="str">
        <f>_xlfn.XLOOKUP(P6601,匹配表1065!U:U,匹配表1065!T:T)</f>
        <v>HO00001400</v>
      </c>
      <c r="P6601" s="94" t="s">
        <v>112</v>
      </c>
      <c r="Q6601" s="95" t="s">
        <v>357</v>
      </c>
      <c r="R6601" s="89" t="str">
        <f>_xlfn.XLOOKUP(Q6601,匹配表1065!L:L,匹配表1065!O:O)</f>
        <v>B</v>
      </c>
      <c r="S6601" s="93" t="str">
        <f>IFERROR(_xlfn.XLOOKUP(Q6601,匹配表1065!AI:AI,匹配表1065!AJ:AJ),"绿标")</f>
        <v>红标</v>
      </c>
      <c r="T6601" s="93" t="str" cm="1">
        <f t="array" ref="T6601:U6601">_xlfn.XLOOKUP(Q6601,匹配表1065!L:L,匹配表1065!M:N)</f>
        <v>癫痫</v>
      </c>
      <c r="U6601" s="94" t="str">
        <v>神经内科</v>
      </c>
      <c r="V6601" s="95" t="s">
        <v>33</v>
      </c>
      <c r="W6601" s="93">
        <f>_xlfn.XLOOKUP(M6601,匹配表1065!D:D,匹配表1065!F:F)*N6601</f>
        <v>4</v>
      </c>
    </row>
    <row r="6602" customHeight="1" spans="1:23">
      <c r="A6602" s="94" t="s">
        <v>954</v>
      </c>
      <c r="B6602" s="106">
        <v>46240</v>
      </c>
      <c r="C6602" s="121" t="str">
        <f t="shared" si="208"/>
        <v>8月第2周</v>
      </c>
      <c r="D6602" s="109" t="s">
        <v>955</v>
      </c>
      <c r="E6602" s="89" t="str">
        <f t="shared" si="209"/>
        <v>8月第1周--周4</v>
      </c>
      <c r="F6602" s="115" t="s">
        <v>27</v>
      </c>
      <c r="G6602" s="95" t="s">
        <v>104</v>
      </c>
      <c r="H6602" s="92" t="str">
        <f>_xlfn.XLOOKUP(O6602,匹配表1065!T:T,匹配表1065!W:W)</f>
        <v>济南市</v>
      </c>
      <c r="I6602" s="116" t="str">
        <f>_xlfn.XLOOKUP(O6602,匹配表1065!T:T,匹配表1065!X:X)</f>
        <v>PME2029</v>
      </c>
      <c r="J6602" s="95" t="s">
        <v>128</v>
      </c>
      <c r="K6602" s="89" cm="1">
        <f ca="1" t="array" ref="K6602:L6602">_xlfn.XLOOKUP(J6602,匹配表1065!Y:Y,匹配表1065!AA:AB)</f>
        <v>13</v>
      </c>
      <c r="L6602" s="116" t="str">
        <v>3个月以上</v>
      </c>
      <c r="M6602" s="89" t="s">
        <v>35</v>
      </c>
      <c r="N6602" s="109">
        <v>1</v>
      </c>
      <c r="O6602" s="118" t="str">
        <f>_xlfn.XLOOKUP(P6602,匹配表1065!U:U,匹配表1065!T:T)</f>
        <v>HO00001403</v>
      </c>
      <c r="P6602" s="94" t="s">
        <v>329</v>
      </c>
      <c r="Q6602" s="95" t="s">
        <v>455</v>
      </c>
      <c r="R6602" s="89" t="str">
        <f>_xlfn.XLOOKUP(Q6602,匹配表1065!L:L,匹配表1065!O:O)</f>
        <v>C</v>
      </c>
      <c r="S6602" s="93" t="str">
        <f>IFERROR(_xlfn.XLOOKUP(Q6602,匹配表1065!AI:AI,匹配表1065!AJ:AJ),"绿标")</f>
        <v>绿标</v>
      </c>
      <c r="T6602" s="93" t="str" cm="1">
        <f t="array" ref="T6602:U6602">_xlfn.XLOOKUP(Q6602,匹配表1065!L:L,匹配表1065!M:N)</f>
        <v>眩晕</v>
      </c>
      <c r="U6602" s="94" t="str">
        <v>耳鼻喉科</v>
      </c>
      <c r="V6602" s="95" t="s">
        <v>100</v>
      </c>
      <c r="W6602" s="93">
        <f>_xlfn.XLOOKUP(M6602,匹配表1065!D:D,匹配表1065!F:F)*N6602</f>
        <v>4</v>
      </c>
    </row>
    <row r="6603" customHeight="1" spans="1:23">
      <c r="A6603" s="94" t="s">
        <v>954</v>
      </c>
      <c r="B6603" s="106">
        <v>46240</v>
      </c>
      <c r="C6603" s="121" t="str">
        <f t="shared" si="208"/>
        <v>8月第2周</v>
      </c>
      <c r="D6603" s="109" t="s">
        <v>955</v>
      </c>
      <c r="E6603" s="89" t="str">
        <f t="shared" si="209"/>
        <v>8月第1周--周4</v>
      </c>
      <c r="F6603" s="115" t="s">
        <v>27</v>
      </c>
      <c r="G6603" s="92" t="s">
        <v>92</v>
      </c>
      <c r="H6603" s="92" t="str">
        <f>_xlfn.XLOOKUP(O6603,匹配表1065!T:T,匹配表1065!W:W)</f>
        <v>合肥市</v>
      </c>
      <c r="I6603" s="116" t="str">
        <f>_xlfn.XLOOKUP(O6603,匹配表1065!T:T,匹配表1065!X:X)</f>
        <v>PME2007</v>
      </c>
      <c r="J6603" s="95" t="s">
        <v>93</v>
      </c>
      <c r="K6603" s="89" cm="1">
        <f ca="1" t="array" ref="K6603:L6603">_xlfn.XLOOKUP(J6603,匹配表1065!Y:Y,匹配表1065!AA:AB)</f>
        <v>9</v>
      </c>
      <c r="L6603" s="116" t="str">
        <v>3个月以上</v>
      </c>
      <c r="M6603" s="89" t="s">
        <v>30</v>
      </c>
      <c r="N6603" s="109">
        <v>1</v>
      </c>
      <c r="O6603" s="118" t="str">
        <f>_xlfn.XLOOKUP(P6603,匹配表1065!U:U,匹配表1065!T:T)</f>
        <v>HO00000001</v>
      </c>
      <c r="P6603" s="94" t="s">
        <v>94</v>
      </c>
      <c r="Q6603" s="95" t="s">
        <v>207</v>
      </c>
      <c r="R6603" s="89" t="str">
        <f>_xlfn.XLOOKUP(Q6603,匹配表1065!L:L,匹配表1065!O:O)</f>
        <v>C</v>
      </c>
      <c r="S6603" s="93" t="str">
        <f>IFERROR(_xlfn.XLOOKUP(Q6603,匹配表1065!AI:AI,匹配表1065!AJ:AJ),"绿标")</f>
        <v>红标</v>
      </c>
      <c r="T6603" s="93" t="str" cm="1">
        <f t="array" ref="T6603:U6603">_xlfn.XLOOKUP(Q6603,匹配表1065!L:L,匹配表1065!M:N)</f>
        <v>眩晕</v>
      </c>
      <c r="U6603" s="94" t="str">
        <v>神经内科</v>
      </c>
      <c r="V6603" s="95" t="s">
        <v>100</v>
      </c>
      <c r="W6603" s="93">
        <f>_xlfn.XLOOKUP(M6603,匹配表1065!D:D,匹配表1065!F:F)*N6603</f>
        <v>12</v>
      </c>
    </row>
    <row r="6604" customHeight="1" spans="1:23">
      <c r="A6604" s="94" t="s">
        <v>954</v>
      </c>
      <c r="B6604" s="106">
        <v>46240</v>
      </c>
      <c r="C6604" s="121" t="str">
        <f t="shared" si="208"/>
        <v>8月第2周</v>
      </c>
      <c r="D6604" s="109" t="s">
        <v>955</v>
      </c>
      <c r="E6604" s="89" t="str">
        <f t="shared" si="209"/>
        <v>8月第1周--周4</v>
      </c>
      <c r="F6604" s="115" t="s">
        <v>27</v>
      </c>
      <c r="G6604" s="92" t="s">
        <v>92</v>
      </c>
      <c r="H6604" s="92" t="str">
        <f>_xlfn.XLOOKUP(O6604,匹配表1065!T:T,匹配表1065!W:W)</f>
        <v>合肥市</v>
      </c>
      <c r="I6604" s="116" t="str">
        <f>_xlfn.XLOOKUP(O6604,匹配表1065!T:T,匹配表1065!X:X)</f>
        <v>PME2007</v>
      </c>
      <c r="J6604" s="95" t="s">
        <v>93</v>
      </c>
      <c r="K6604" s="89" cm="1">
        <f ca="1" t="array" ref="K6604:L6604">_xlfn.XLOOKUP(J6604,匹配表1065!Y:Y,匹配表1065!AA:AB)</f>
        <v>9</v>
      </c>
      <c r="L6604" s="116" t="str">
        <v>3个月以上</v>
      </c>
      <c r="M6604" s="89" t="s">
        <v>55</v>
      </c>
      <c r="N6604" s="109">
        <v>1</v>
      </c>
      <c r="O6604" s="118" t="str">
        <f>_xlfn.XLOOKUP(P6604,匹配表1065!U:U,匹配表1065!T:T)</f>
        <v>HO00000001</v>
      </c>
      <c r="P6604" s="94" t="s">
        <v>94</v>
      </c>
      <c r="Q6604" s="95" t="s">
        <v>206</v>
      </c>
      <c r="R6604" s="89" t="str">
        <f>_xlfn.XLOOKUP(Q6604,匹配表1065!L:L,匹配表1065!O:O)</f>
        <v>A</v>
      </c>
      <c r="S6604" s="93" t="str">
        <f>IFERROR(_xlfn.XLOOKUP(Q6604,匹配表1065!AI:AI,匹配表1065!AJ:AJ),"绿标")</f>
        <v>绿标</v>
      </c>
      <c r="T6604" s="93" t="str" cm="1">
        <f t="array" ref="T6604:U6604">_xlfn.XLOOKUP(Q6604,匹配表1065!L:L,匹配表1065!M:N)</f>
        <v>头痛</v>
      </c>
      <c r="U6604" s="94" t="str">
        <v>神经内科</v>
      </c>
      <c r="V6604" s="95" t="s">
        <v>58</v>
      </c>
      <c r="W6604" s="93">
        <f>_xlfn.XLOOKUP(M6604,匹配表1065!D:D,匹配表1065!F:F)*N6604</f>
        <v>8</v>
      </c>
    </row>
    <row r="6605" customHeight="1" spans="1:23">
      <c r="A6605" s="94" t="s">
        <v>954</v>
      </c>
      <c r="B6605" s="106">
        <v>46240</v>
      </c>
      <c r="C6605" s="121" t="str">
        <f t="shared" si="208"/>
        <v>8月第2周</v>
      </c>
      <c r="D6605" s="109" t="s">
        <v>955</v>
      </c>
      <c r="E6605" s="89" t="str">
        <f t="shared" si="209"/>
        <v>8月第1周--周4</v>
      </c>
      <c r="F6605" s="115" t="s">
        <v>27</v>
      </c>
      <c r="G6605" s="92" t="s">
        <v>92</v>
      </c>
      <c r="H6605" s="92" t="str">
        <f>_xlfn.XLOOKUP(O6605,匹配表1065!T:T,匹配表1065!W:W)</f>
        <v>合肥市</v>
      </c>
      <c r="I6605" s="116" t="str">
        <f>_xlfn.XLOOKUP(O6605,匹配表1065!T:T,匹配表1065!X:X)</f>
        <v>PME2048</v>
      </c>
      <c r="J6605" s="95" t="s">
        <v>547</v>
      </c>
      <c r="K6605" s="89" cm="1">
        <f ca="1" t="array" ref="K6605:L6605">_xlfn.XLOOKUP(J6605,匹配表1065!Y:Y,匹配表1065!AA:AB)</f>
        <v>4</v>
      </c>
      <c r="L6605" s="116" t="str">
        <v>3个月以上</v>
      </c>
      <c r="M6605" s="89" t="s">
        <v>35</v>
      </c>
      <c r="N6605" s="109">
        <v>1</v>
      </c>
      <c r="O6605" s="118" t="str">
        <f>_xlfn.XLOOKUP(P6605,匹配表1065!U:U,匹配表1065!T:T)</f>
        <v>HO00002856</v>
      </c>
      <c r="P6605" s="94" t="s">
        <v>613</v>
      </c>
      <c r="Q6605" s="95" t="s">
        <v>965</v>
      </c>
      <c r="R6605" s="89" t="str">
        <f>_xlfn.XLOOKUP(Q6605,匹配表1065!L:L,匹配表1065!O:O)</f>
        <v>B</v>
      </c>
      <c r="S6605" s="93" t="str">
        <f>IFERROR(_xlfn.XLOOKUP(Q6605,匹配表1065!AI:AI,匹配表1065!AJ:AJ),"绿标")</f>
        <v>绿标</v>
      </c>
      <c r="T6605" s="93" t="str" cm="1">
        <f t="array" ref="T6605:U6605">_xlfn.XLOOKUP(Q6605,匹配表1065!L:L,匹配表1065!M:N)</f>
        <v>睡眠焦虑</v>
      </c>
      <c r="U6605" s="94" t="str">
        <v>神经内科</v>
      </c>
      <c r="V6605" s="95" t="s">
        <v>33</v>
      </c>
      <c r="W6605" s="93">
        <f>_xlfn.XLOOKUP(M6605,匹配表1065!D:D,匹配表1065!F:F)*N6605</f>
        <v>4</v>
      </c>
    </row>
    <row r="6606" customHeight="1" spans="1:23">
      <c r="A6606" s="94" t="s">
        <v>954</v>
      </c>
      <c r="B6606" s="106">
        <v>46240</v>
      </c>
      <c r="C6606" s="121" t="str">
        <f t="shared" si="208"/>
        <v>8月第2周</v>
      </c>
      <c r="D6606" s="109" t="s">
        <v>955</v>
      </c>
      <c r="E6606" s="89" t="str">
        <f t="shared" si="209"/>
        <v>8月第1周--周4</v>
      </c>
      <c r="F6606" s="115" t="s">
        <v>27</v>
      </c>
      <c r="G6606" s="92" t="s">
        <v>92</v>
      </c>
      <c r="H6606" s="92" t="str">
        <f>_xlfn.XLOOKUP(O6606,匹配表1065!T:T,匹配表1065!W:W)</f>
        <v>阜阳市</v>
      </c>
      <c r="I6606" s="116" t="str">
        <f>_xlfn.XLOOKUP(O6606,匹配表1065!T:T,匹配表1065!X:X)</f>
        <v>PME2048</v>
      </c>
      <c r="J6606" s="95" t="s">
        <v>547</v>
      </c>
      <c r="K6606" s="89" cm="1">
        <f ca="1" t="array" ref="K6606:L6606">_xlfn.XLOOKUP(J6606,匹配表1065!Y:Y,匹配表1065!AA:AB)</f>
        <v>4</v>
      </c>
      <c r="L6606" s="116" t="str">
        <v>3个月以上</v>
      </c>
      <c r="M6606" s="89" t="s">
        <v>35</v>
      </c>
      <c r="N6606" s="109">
        <v>1</v>
      </c>
      <c r="O6606" s="118" t="str">
        <f>_xlfn.XLOOKUP(P6606,匹配表1065!U:U,匹配表1065!T:T)</f>
        <v>HO00002692</v>
      </c>
      <c r="P6606" s="94" t="s">
        <v>834</v>
      </c>
      <c r="Q6606" s="95" t="s">
        <v>863</v>
      </c>
      <c r="R6606" s="89" t="str">
        <f>_xlfn.XLOOKUP(Q6606,匹配表1065!L:L,匹配表1065!O:O)</f>
        <v>A</v>
      </c>
      <c r="S6606" s="93" t="str">
        <f>IFERROR(_xlfn.XLOOKUP(Q6606,匹配表1065!AI:AI,匹配表1065!AJ:AJ),"绿标")</f>
        <v>绿标</v>
      </c>
      <c r="T6606" s="93" t="str" cm="1">
        <f t="array" ref="T6606:U6606">_xlfn.XLOOKUP(Q6606,匹配表1065!L:L,匹配表1065!M:N)</f>
        <v>头痛</v>
      </c>
      <c r="U6606" s="94" t="str">
        <v>神经内科</v>
      </c>
      <c r="V6606" s="95" t="s">
        <v>33</v>
      </c>
      <c r="W6606" s="93">
        <f>_xlfn.XLOOKUP(M6606,匹配表1065!D:D,匹配表1065!F:F)*N6606</f>
        <v>4</v>
      </c>
    </row>
    <row r="6607" customHeight="1" spans="1:23">
      <c r="A6607" s="94" t="s">
        <v>954</v>
      </c>
      <c r="B6607" s="106">
        <v>46240</v>
      </c>
      <c r="C6607" s="121" t="str">
        <f t="shared" si="208"/>
        <v>8月第2周</v>
      </c>
      <c r="D6607" s="109" t="s">
        <v>955</v>
      </c>
      <c r="E6607" s="89" t="str">
        <f t="shared" si="209"/>
        <v>8月第1周--周4</v>
      </c>
      <c r="F6607" s="115" t="s">
        <v>27</v>
      </c>
      <c r="G6607" s="92" t="s">
        <v>92</v>
      </c>
      <c r="H6607" s="92" t="str">
        <f>_xlfn.XLOOKUP(O6607,匹配表1065!T:T,匹配表1065!W:W)</f>
        <v>芜湖市</v>
      </c>
      <c r="I6607" s="116" t="str">
        <f>_xlfn.XLOOKUP(O6607,匹配表1065!T:T,匹配表1065!X:X)</f>
        <v>PME2003</v>
      </c>
      <c r="J6607" s="95" t="s">
        <v>101</v>
      </c>
      <c r="K6607" s="89" cm="1">
        <f ca="1" t="array" ref="K6607:L6607">_xlfn.XLOOKUP(J6607,匹配表1065!Y:Y,匹配表1065!AA:AB)</f>
        <v>1</v>
      </c>
      <c r="L6607" s="116" t="str">
        <v>3个月以内</v>
      </c>
      <c r="M6607" s="89" t="s">
        <v>35</v>
      </c>
      <c r="N6607" s="109">
        <v>1</v>
      </c>
      <c r="O6607" s="118" t="str">
        <f>_xlfn.XLOOKUP(P6607,匹配表1065!U:U,匹配表1065!T:T)</f>
        <v>HO00000022</v>
      </c>
      <c r="P6607" s="94" t="s">
        <v>102</v>
      </c>
      <c r="Q6607" s="95" t="s">
        <v>684</v>
      </c>
      <c r="R6607" s="89" t="str">
        <f>_xlfn.XLOOKUP(Q6607,匹配表1065!L:L,匹配表1065!O:O)</f>
        <v>B</v>
      </c>
      <c r="S6607" s="93" t="str">
        <f>IFERROR(_xlfn.XLOOKUP(Q6607,匹配表1065!AI:AI,匹配表1065!AJ:AJ),"绿标")</f>
        <v>绿标</v>
      </c>
      <c r="T6607" s="93" t="str" cm="1">
        <f t="array" ref="T6607:U6607">_xlfn.XLOOKUP(Q6607,匹配表1065!L:L,匹配表1065!M:N)</f>
        <v>脑血管</v>
      </c>
      <c r="U6607" s="94" t="str">
        <v>神经内科</v>
      </c>
      <c r="V6607" s="95" t="s">
        <v>33</v>
      </c>
      <c r="W6607" s="93">
        <f>_xlfn.XLOOKUP(M6607,匹配表1065!D:D,匹配表1065!F:F)*N6607</f>
        <v>4</v>
      </c>
    </row>
    <row r="6608" customHeight="1" spans="1:23">
      <c r="A6608" s="94" t="s">
        <v>954</v>
      </c>
      <c r="B6608" s="106">
        <v>46240</v>
      </c>
      <c r="C6608" s="121" t="str">
        <f t="shared" si="208"/>
        <v>8月第2周</v>
      </c>
      <c r="D6608" s="109" t="s">
        <v>955</v>
      </c>
      <c r="E6608" s="89" t="str">
        <f t="shared" si="209"/>
        <v>8月第1周--周4</v>
      </c>
      <c r="F6608" s="115" t="s">
        <v>27</v>
      </c>
      <c r="G6608" s="92" t="s">
        <v>92</v>
      </c>
      <c r="H6608" s="92" t="str">
        <f>_xlfn.XLOOKUP(O6608,匹配表1065!T:T,匹配表1065!W:W)</f>
        <v>合肥市</v>
      </c>
      <c r="I6608" s="116" t="str">
        <f>_xlfn.XLOOKUP(O6608,匹配表1065!T:T,匹配表1065!X:X)</f>
        <v>PME2047</v>
      </c>
      <c r="J6608" s="95" t="s">
        <v>97</v>
      </c>
      <c r="K6608" s="89" cm="1">
        <f ca="1" t="array" ref="K6608:L6608">_xlfn.XLOOKUP(J6608,匹配表1065!Y:Y,匹配表1065!AA:AB)</f>
        <v>2</v>
      </c>
      <c r="L6608" s="116" t="str">
        <v>3个月以内</v>
      </c>
      <c r="M6608" s="89" t="s">
        <v>35</v>
      </c>
      <c r="N6608" s="109">
        <v>1</v>
      </c>
      <c r="O6608" s="118" t="str">
        <f>_xlfn.XLOOKUP(P6608,匹配表1065!U:U,匹配表1065!T:T)</f>
        <v>HO00000005</v>
      </c>
      <c r="P6608" s="94" t="s">
        <v>98</v>
      </c>
      <c r="Q6608" s="95" t="s">
        <v>99</v>
      </c>
      <c r="R6608" s="89" t="str">
        <f>_xlfn.XLOOKUP(Q6608,匹配表1065!L:L,匹配表1065!O:O)</f>
        <v>C</v>
      </c>
      <c r="S6608" s="93" t="str">
        <f>IFERROR(_xlfn.XLOOKUP(Q6608,匹配表1065!AI:AI,匹配表1065!AJ:AJ),"绿标")</f>
        <v>黑标</v>
      </c>
      <c r="T6608" s="93" t="str" cm="1">
        <f t="array" ref="T6608:U6608">_xlfn.XLOOKUP(Q6608,匹配表1065!L:L,匹配表1065!M:N)</f>
        <v>眩晕</v>
      </c>
      <c r="U6608" s="94" t="str">
        <v>耳鼻喉科</v>
      </c>
      <c r="V6608" s="95" t="s">
        <v>100</v>
      </c>
      <c r="W6608" s="93">
        <f>_xlfn.XLOOKUP(M6608,匹配表1065!D:D,匹配表1065!F:F)*N6608</f>
        <v>4</v>
      </c>
    </row>
    <row r="6609" customHeight="1" spans="1:23">
      <c r="A6609" s="94" t="s">
        <v>954</v>
      </c>
      <c r="B6609" s="106">
        <v>46240</v>
      </c>
      <c r="C6609" s="121" t="str">
        <f t="shared" si="208"/>
        <v>8月第2周</v>
      </c>
      <c r="D6609" s="109" t="s">
        <v>955</v>
      </c>
      <c r="E6609" s="89" t="str">
        <f t="shared" si="209"/>
        <v>8月第1周--周4</v>
      </c>
      <c r="F6609" s="115" t="s">
        <v>27</v>
      </c>
      <c r="G6609" s="95" t="s">
        <v>136</v>
      </c>
      <c r="H6609" s="92" t="str">
        <f>_xlfn.XLOOKUP(O6609,匹配表1065!T:T,匹配表1065!W:W)</f>
        <v>青岛市</v>
      </c>
      <c r="I6609" s="116" t="str">
        <f>_xlfn.XLOOKUP(O6609,匹配表1065!T:T,匹配表1065!X:X)</f>
        <v>PME2031</v>
      </c>
      <c r="J6609" s="95" t="s">
        <v>155</v>
      </c>
      <c r="K6609" s="89" cm="1">
        <f ca="1" t="array" ref="K6609:L6609">_xlfn.XLOOKUP(J6609,匹配表1065!Y:Y,匹配表1065!AA:AB)</f>
        <v>31</v>
      </c>
      <c r="L6609" s="116" t="str">
        <v>3个月以上</v>
      </c>
      <c r="M6609" s="89" t="s">
        <v>30</v>
      </c>
      <c r="N6609" s="109">
        <v>1</v>
      </c>
      <c r="O6609" s="118" t="str">
        <f>_xlfn.XLOOKUP(P6609,匹配表1065!U:U,匹配表1065!T:T)</f>
        <v>HO00001485</v>
      </c>
      <c r="P6609" s="94" t="s">
        <v>253</v>
      </c>
      <c r="Q6609" s="95" t="s">
        <v>254</v>
      </c>
      <c r="R6609" s="89" t="str">
        <f>_xlfn.XLOOKUP(Q6609,匹配表1065!L:L,匹配表1065!O:O)</f>
        <v>B</v>
      </c>
      <c r="S6609" s="93" t="str">
        <f>IFERROR(_xlfn.XLOOKUP(Q6609,匹配表1065!AI:AI,匹配表1065!AJ:AJ),"绿标")</f>
        <v>红标</v>
      </c>
      <c r="T6609" s="93" t="str" cm="1">
        <f t="array" ref="T6609:U6609">_xlfn.XLOOKUP(Q6609,匹配表1065!L:L,匹配表1065!M:N)</f>
        <v>脑血管</v>
      </c>
      <c r="U6609" s="94" t="str">
        <v>神经内科</v>
      </c>
      <c r="V6609" s="95" t="s">
        <v>42</v>
      </c>
      <c r="W6609" s="93">
        <f>_xlfn.XLOOKUP(M6609,匹配表1065!D:D,匹配表1065!F:F)*N6609</f>
        <v>12</v>
      </c>
    </row>
    <row r="6610" customHeight="1" spans="1:23">
      <c r="A6610" s="94" t="s">
        <v>954</v>
      </c>
      <c r="B6610" s="106">
        <v>46240</v>
      </c>
      <c r="C6610" s="121" t="str">
        <f t="shared" si="208"/>
        <v>8月第2周</v>
      </c>
      <c r="D6610" s="109" t="s">
        <v>955</v>
      </c>
      <c r="E6610" s="89" t="str">
        <f t="shared" si="209"/>
        <v>8月第1周--周4</v>
      </c>
      <c r="F6610" s="115" t="s">
        <v>27</v>
      </c>
      <c r="G6610" s="95" t="s">
        <v>136</v>
      </c>
      <c r="H6610" s="92" t="str">
        <f>_xlfn.XLOOKUP(O6610,匹配表1065!T:T,匹配表1065!W:W)</f>
        <v>青岛市</v>
      </c>
      <c r="I6610" s="116" t="str">
        <f>_xlfn.XLOOKUP(O6610,匹配表1065!T:T,匹配表1065!X:X)</f>
        <v>PME2031</v>
      </c>
      <c r="J6610" s="95" t="s">
        <v>155</v>
      </c>
      <c r="K6610" s="89" cm="1">
        <f ca="1" t="array" ref="K6610:L6610">_xlfn.XLOOKUP(J6610,匹配表1065!Y:Y,匹配表1065!AA:AB)</f>
        <v>31</v>
      </c>
      <c r="L6610" s="116" t="str">
        <v>3个月以上</v>
      </c>
      <c r="M6610" s="89" t="s">
        <v>55</v>
      </c>
      <c r="N6610" s="109">
        <v>1</v>
      </c>
      <c r="O6610" s="118" t="str">
        <f>_xlfn.XLOOKUP(P6610,匹配表1065!U:U,匹配表1065!T:T)</f>
        <v>HO00001478</v>
      </c>
      <c r="P6610" s="94" t="s">
        <v>156</v>
      </c>
      <c r="Q6610" s="95" t="s">
        <v>158</v>
      </c>
      <c r="R6610" s="89" t="str">
        <f>_xlfn.XLOOKUP(Q6610,匹配表1065!L:L,匹配表1065!O:O)</f>
        <v>C</v>
      </c>
      <c r="S6610" s="93" t="str">
        <f>IFERROR(_xlfn.XLOOKUP(Q6610,匹配表1065!AI:AI,匹配表1065!AJ:AJ),"绿标")</f>
        <v>绿标</v>
      </c>
      <c r="T6610" s="93" t="str" cm="1">
        <f t="array" ref="T6610:U6610">_xlfn.XLOOKUP(Q6610,匹配表1065!L:L,匹配表1065!M:N)</f>
        <v>眩晕</v>
      </c>
      <c r="U6610" s="94" t="str">
        <v>耳鼻喉科</v>
      </c>
      <c r="V6610" s="95" t="s">
        <v>67</v>
      </c>
      <c r="W6610" s="93">
        <f>_xlfn.XLOOKUP(M6610,匹配表1065!D:D,匹配表1065!F:F)*N6610</f>
        <v>8</v>
      </c>
    </row>
    <row r="6611" customHeight="1" spans="1:23">
      <c r="A6611" s="94" t="s">
        <v>954</v>
      </c>
      <c r="B6611" s="106">
        <v>46240</v>
      </c>
      <c r="C6611" s="121" t="str">
        <f t="shared" si="208"/>
        <v>8月第2周</v>
      </c>
      <c r="D6611" s="109" t="s">
        <v>955</v>
      </c>
      <c r="E6611" s="89" t="str">
        <f t="shared" si="209"/>
        <v>8月第1周--周4</v>
      </c>
      <c r="F6611" s="115" t="s">
        <v>27</v>
      </c>
      <c r="G6611" s="95" t="s">
        <v>136</v>
      </c>
      <c r="H6611" s="92" t="str">
        <f>_xlfn.XLOOKUP(O6611,匹配表1065!T:T,匹配表1065!W:W)</f>
        <v>青岛市</v>
      </c>
      <c r="I6611" s="116" t="str">
        <f>_xlfn.XLOOKUP(O6611,匹配表1065!T:T,匹配表1065!X:X)</f>
        <v>PME2035</v>
      </c>
      <c r="J6611" s="95" t="s">
        <v>150</v>
      </c>
      <c r="K6611" s="89" cm="1">
        <f ca="1" t="array" ref="K6611:L6611">_xlfn.XLOOKUP(J6611,匹配表1065!Y:Y,匹配表1065!AA:AB)</f>
        <v>8</v>
      </c>
      <c r="L6611" s="116" t="str">
        <v>3个月以上</v>
      </c>
      <c r="M6611" s="89" t="s">
        <v>30</v>
      </c>
      <c r="N6611" s="109">
        <v>1</v>
      </c>
      <c r="O6611" s="118" t="str">
        <f>_xlfn.XLOOKUP(P6611,匹配表1065!U:U,匹配表1065!T:T)</f>
        <v>HO00001477</v>
      </c>
      <c r="P6611" s="94" t="s">
        <v>153</v>
      </c>
      <c r="Q6611" s="95" t="s">
        <v>538</v>
      </c>
      <c r="R6611" s="89" t="str">
        <f>_xlfn.XLOOKUP(Q6611,匹配表1065!L:L,匹配表1065!O:O)</f>
        <v>C</v>
      </c>
      <c r="S6611" s="93" t="str">
        <f>IFERROR(_xlfn.XLOOKUP(Q6611,匹配表1065!AI:AI,匹配表1065!AJ:AJ),"绿标")</f>
        <v>红标</v>
      </c>
      <c r="T6611" s="93" t="str" cm="1">
        <f t="array" ref="T6611:U6611">_xlfn.XLOOKUP(Q6611,匹配表1065!L:L,匹配表1065!M:N)</f>
        <v>眩晕</v>
      </c>
      <c r="U6611" s="94" t="str">
        <v>耳鼻喉科</v>
      </c>
      <c r="V6611" s="95" t="s">
        <v>100</v>
      </c>
      <c r="W6611" s="93">
        <f>_xlfn.XLOOKUP(M6611,匹配表1065!D:D,匹配表1065!F:F)*N6611</f>
        <v>12</v>
      </c>
    </row>
    <row r="6612" customHeight="1" spans="1:23">
      <c r="A6612" s="94" t="s">
        <v>954</v>
      </c>
      <c r="B6612" s="106">
        <v>46240</v>
      </c>
      <c r="C6612" s="121" t="str">
        <f t="shared" si="208"/>
        <v>8月第2周</v>
      </c>
      <c r="D6612" s="109" t="s">
        <v>955</v>
      </c>
      <c r="E6612" s="89" t="str">
        <f t="shared" si="209"/>
        <v>8月第1周--周4</v>
      </c>
      <c r="F6612" s="115" t="s">
        <v>27</v>
      </c>
      <c r="G6612" s="95" t="s">
        <v>136</v>
      </c>
      <c r="H6612" s="92" t="str">
        <f>_xlfn.XLOOKUP(O6612,匹配表1065!T:T,匹配表1065!W:W)</f>
        <v>青岛市</v>
      </c>
      <c r="I6612" s="116" t="str">
        <f>_xlfn.XLOOKUP(O6612,匹配表1065!T:T,匹配表1065!X:X)</f>
        <v>PME2035</v>
      </c>
      <c r="J6612" s="95" t="s">
        <v>150</v>
      </c>
      <c r="K6612" s="89" cm="1">
        <f ca="1" t="array" ref="K6612:L6612">_xlfn.XLOOKUP(J6612,匹配表1065!Y:Y,匹配表1065!AA:AB)</f>
        <v>8</v>
      </c>
      <c r="L6612" s="116" t="str">
        <v>3个月以上</v>
      </c>
      <c r="M6612" s="89" t="s">
        <v>30</v>
      </c>
      <c r="N6612" s="109">
        <v>1</v>
      </c>
      <c r="O6612" s="118" t="str">
        <f>_xlfn.XLOOKUP(P6612,匹配表1065!U:U,匹配表1065!T:T)</f>
        <v>HO00001483</v>
      </c>
      <c r="P6612" s="94" t="s">
        <v>259</v>
      </c>
      <c r="Q6612" s="95" t="s">
        <v>340</v>
      </c>
      <c r="R6612" s="89" t="str">
        <f>_xlfn.XLOOKUP(Q6612,匹配表1065!L:L,匹配表1065!O:O)</f>
        <v>A</v>
      </c>
      <c r="S6612" s="93" t="str">
        <f>IFERROR(_xlfn.XLOOKUP(Q6612,匹配表1065!AI:AI,匹配表1065!AJ:AJ),"绿标")</f>
        <v>红标</v>
      </c>
      <c r="T6612" s="93" t="str" cm="1">
        <f t="array" ref="T6612:U6612">_xlfn.XLOOKUP(Q6612,匹配表1065!L:L,匹配表1065!M:N)</f>
        <v>头痛</v>
      </c>
      <c r="U6612" s="94" t="str">
        <v>神经内科</v>
      </c>
      <c r="V6612" s="95" t="s">
        <v>42</v>
      </c>
      <c r="W6612" s="93">
        <f>_xlfn.XLOOKUP(M6612,匹配表1065!D:D,匹配表1065!F:F)*N6612</f>
        <v>12</v>
      </c>
    </row>
    <row r="6613" customHeight="1" spans="1:23">
      <c r="A6613" s="94" t="s">
        <v>954</v>
      </c>
      <c r="B6613" s="106">
        <v>46240</v>
      </c>
      <c r="C6613" s="121" t="str">
        <f t="shared" si="208"/>
        <v>8月第2周</v>
      </c>
      <c r="D6613" s="109" t="s">
        <v>955</v>
      </c>
      <c r="E6613" s="89" t="str">
        <f t="shared" si="209"/>
        <v>8月第1周--周4</v>
      </c>
      <c r="F6613" s="115" t="s">
        <v>27</v>
      </c>
      <c r="G6613" s="95" t="s">
        <v>136</v>
      </c>
      <c r="H6613" s="92" t="str">
        <f>_xlfn.XLOOKUP(O6613,匹配表1065!T:T,匹配表1065!W:W)</f>
        <v>淄博市</v>
      </c>
      <c r="I6613" s="116" t="str">
        <f>_xlfn.XLOOKUP(O6613,匹配表1065!T:T,匹配表1065!X:X)</f>
        <v>PME2043</v>
      </c>
      <c r="J6613" s="95" t="s">
        <v>140</v>
      </c>
      <c r="K6613" s="89" cm="1">
        <f ca="1" t="array" ref="K6613:L6613">_xlfn.XLOOKUP(J6613,匹配表1065!Y:Y,匹配表1065!AA:AB)</f>
        <v>9</v>
      </c>
      <c r="L6613" s="116" t="str">
        <v>3个月以上</v>
      </c>
      <c r="M6613" s="89" t="s">
        <v>30</v>
      </c>
      <c r="N6613" s="109">
        <v>1</v>
      </c>
      <c r="O6613" s="118" t="str">
        <f>_xlfn.XLOOKUP(P6613,匹配表1065!U:U,匹配表1065!T:T)</f>
        <v>HO00001431</v>
      </c>
      <c r="P6613" s="94" t="s">
        <v>244</v>
      </c>
      <c r="Q6613" s="95" t="s">
        <v>849</v>
      </c>
      <c r="R6613" s="89" t="str">
        <f>_xlfn.XLOOKUP(Q6613,匹配表1065!L:L,匹配表1065!O:O)</f>
        <v>C</v>
      </c>
      <c r="S6613" s="93" t="str">
        <f>IFERROR(_xlfn.XLOOKUP(Q6613,匹配表1065!AI:AI,匹配表1065!AJ:AJ),"绿标")</f>
        <v>红标</v>
      </c>
      <c r="T6613" s="93" t="str" cm="1">
        <f t="array" ref="T6613:U6613">_xlfn.XLOOKUP(Q6613,匹配表1065!L:L,匹配表1065!M:N)</f>
        <v>眩晕</v>
      </c>
      <c r="U6613" s="94" t="str">
        <v>耳鼻喉科</v>
      </c>
      <c r="V6613" s="95" t="s">
        <v>100</v>
      </c>
      <c r="W6613" s="93">
        <f>_xlfn.XLOOKUP(M6613,匹配表1065!D:D,匹配表1065!F:F)*N6613</f>
        <v>12</v>
      </c>
    </row>
    <row r="6614" customHeight="1" spans="1:23">
      <c r="A6614" s="94" t="s">
        <v>954</v>
      </c>
      <c r="B6614" s="106">
        <v>46240</v>
      </c>
      <c r="C6614" s="121" t="str">
        <f t="shared" si="208"/>
        <v>8月第2周</v>
      </c>
      <c r="D6614" s="109" t="s">
        <v>955</v>
      </c>
      <c r="E6614" s="89" t="str">
        <f t="shared" si="209"/>
        <v>8月第1周--周4</v>
      </c>
      <c r="F6614" s="115" t="s">
        <v>27</v>
      </c>
      <c r="G6614" s="95" t="s">
        <v>136</v>
      </c>
      <c r="H6614" s="92" t="str">
        <f>_xlfn.XLOOKUP(O6614,匹配表1065!T:T,匹配表1065!W:W)</f>
        <v>淄博市</v>
      </c>
      <c r="I6614" s="116" t="str">
        <f>_xlfn.XLOOKUP(O6614,匹配表1065!T:T,匹配表1065!X:X)</f>
        <v>PME2043</v>
      </c>
      <c r="J6614" s="95" t="s">
        <v>140</v>
      </c>
      <c r="K6614" s="89" cm="1">
        <f ca="1" t="array" ref="K6614:L6614">_xlfn.XLOOKUP(J6614,匹配表1065!Y:Y,匹配表1065!AA:AB)</f>
        <v>9</v>
      </c>
      <c r="L6614" s="116" t="str">
        <v>3个月以上</v>
      </c>
      <c r="M6614" s="89" t="s">
        <v>35</v>
      </c>
      <c r="N6614" s="109">
        <v>1</v>
      </c>
      <c r="O6614" s="118" t="str">
        <f>_xlfn.XLOOKUP(P6614,匹配表1065!U:U,匹配表1065!T:T)</f>
        <v>HO00024398</v>
      </c>
      <c r="P6614" s="94" t="s">
        <v>141</v>
      </c>
      <c r="Q6614" s="95" t="s">
        <v>298</v>
      </c>
      <c r="R6614" s="89" t="str">
        <f>_xlfn.XLOOKUP(Q6614,匹配表1065!L:L,匹配表1065!O:O)</f>
        <v>C</v>
      </c>
      <c r="S6614" s="93" t="str">
        <f>IFERROR(_xlfn.XLOOKUP(Q6614,匹配表1065!AI:AI,匹配表1065!AJ:AJ),"绿标")</f>
        <v>红标</v>
      </c>
      <c r="T6614" s="93" t="str" cm="1">
        <f t="array" ref="T6614:U6614">_xlfn.XLOOKUP(Q6614,匹配表1065!L:L,匹配表1065!M:N)</f>
        <v>眩晕</v>
      </c>
      <c r="U6614" s="94" t="str">
        <v>神经内科</v>
      </c>
      <c r="V6614" s="95" t="s">
        <v>100</v>
      </c>
      <c r="W6614" s="93">
        <f>_xlfn.XLOOKUP(M6614,匹配表1065!D:D,匹配表1065!F:F)*N6614</f>
        <v>4</v>
      </c>
    </row>
    <row r="6615" customHeight="1" spans="1:23">
      <c r="A6615" s="94" t="s">
        <v>954</v>
      </c>
      <c r="B6615" s="106">
        <v>46240</v>
      </c>
      <c r="C6615" s="121" t="str">
        <f t="shared" si="208"/>
        <v>8月第2周</v>
      </c>
      <c r="D6615" s="109" t="s">
        <v>955</v>
      </c>
      <c r="E6615" s="89" t="str">
        <f t="shared" si="209"/>
        <v>8月第1周--周4</v>
      </c>
      <c r="F6615" s="115" t="s">
        <v>27</v>
      </c>
      <c r="G6615" s="95" t="s">
        <v>136</v>
      </c>
      <c r="H6615" s="92" t="str">
        <f>_xlfn.XLOOKUP(O6615,匹配表1065!T:T,匹配表1065!W:W)</f>
        <v>潍坊市</v>
      </c>
      <c r="I6615" s="116" t="str">
        <f>_xlfn.XLOOKUP(O6615,匹配表1065!T:T,匹配表1065!X:X)</f>
        <v>PME2036</v>
      </c>
      <c r="J6615" s="95" t="s">
        <v>161</v>
      </c>
      <c r="K6615" s="89" cm="1">
        <f ca="1" t="array" ref="K6615:L6615">_xlfn.XLOOKUP(J6615,匹配表1065!Y:Y,匹配表1065!AA:AB)</f>
        <v>1519</v>
      </c>
      <c r="L6615" s="116" t="str">
        <v>3个月以上</v>
      </c>
      <c r="M6615" s="89" t="s">
        <v>30</v>
      </c>
      <c r="N6615" s="109">
        <v>1</v>
      </c>
      <c r="O6615" s="118" t="str">
        <f>_xlfn.XLOOKUP(P6615,匹配表1065!U:U,匹配表1065!T:T)</f>
        <v>HO00139638</v>
      </c>
      <c r="P6615" s="94" t="s">
        <v>457</v>
      </c>
      <c r="Q6615" s="95" t="s">
        <v>458</v>
      </c>
      <c r="R6615" s="89" t="str">
        <f>_xlfn.XLOOKUP(Q6615,匹配表1065!L:L,匹配表1065!O:O)</f>
        <v>C</v>
      </c>
      <c r="S6615" s="93" t="str">
        <f>IFERROR(_xlfn.XLOOKUP(Q6615,匹配表1065!AI:AI,匹配表1065!AJ:AJ),"绿标")</f>
        <v>黑标</v>
      </c>
      <c r="T6615" s="93" t="str" cm="1">
        <f t="array" ref="T6615:U6615">_xlfn.XLOOKUP(Q6615,匹配表1065!L:L,匹配表1065!M:N)</f>
        <v>眩晕</v>
      </c>
      <c r="U6615" s="94" t="str">
        <v>神经内科</v>
      </c>
      <c r="V6615" s="95" t="s">
        <v>100</v>
      </c>
      <c r="W6615" s="93">
        <f>_xlfn.XLOOKUP(M6615,匹配表1065!D:D,匹配表1065!F:F)*N6615</f>
        <v>12</v>
      </c>
    </row>
    <row r="6616" customHeight="1" spans="1:23">
      <c r="A6616" s="94" t="s">
        <v>954</v>
      </c>
      <c r="B6616" s="106">
        <v>46240</v>
      </c>
      <c r="C6616" s="121" t="str">
        <f t="shared" si="208"/>
        <v>8月第2周</v>
      </c>
      <c r="D6616" s="109" t="s">
        <v>955</v>
      </c>
      <c r="E6616" s="89" t="str">
        <f t="shared" si="209"/>
        <v>8月第1周--周4</v>
      </c>
      <c r="F6616" s="115" t="s">
        <v>27</v>
      </c>
      <c r="G6616" s="95" t="s">
        <v>136</v>
      </c>
      <c r="H6616" s="92" t="str">
        <f>_xlfn.XLOOKUP(O6616,匹配表1065!T:T,匹配表1065!W:W)</f>
        <v>潍坊市</v>
      </c>
      <c r="I6616" s="116" t="str">
        <f>_xlfn.XLOOKUP(O6616,匹配表1065!T:T,匹配表1065!X:X)</f>
        <v>PME2036</v>
      </c>
      <c r="J6616" s="95" t="s">
        <v>161</v>
      </c>
      <c r="K6616" s="89" cm="1">
        <f ca="1" t="array" ref="K6616:L6616">_xlfn.XLOOKUP(J6616,匹配表1065!Y:Y,匹配表1065!AA:AB)</f>
        <v>1519</v>
      </c>
      <c r="L6616" s="116" t="str">
        <v>3个月以上</v>
      </c>
      <c r="M6616" s="89" t="s">
        <v>30</v>
      </c>
      <c r="N6616" s="109">
        <v>1</v>
      </c>
      <c r="O6616" s="118" t="str">
        <f>_xlfn.XLOOKUP(P6616,匹配表1065!U:U,匹配表1065!T:T)</f>
        <v>HO00001521</v>
      </c>
      <c r="P6616" s="94" t="s">
        <v>162</v>
      </c>
      <c r="Q6616" s="95" t="s">
        <v>163</v>
      </c>
      <c r="R6616" s="89" t="str">
        <f>_xlfn.XLOOKUP(Q6616,匹配表1065!L:L,匹配表1065!O:O)</f>
        <v>A</v>
      </c>
      <c r="S6616" s="93" t="str">
        <f>IFERROR(_xlfn.XLOOKUP(Q6616,匹配表1065!AI:AI,匹配表1065!AJ:AJ),"绿标")</f>
        <v>红标</v>
      </c>
      <c r="T6616" s="93" t="str" cm="1">
        <f t="array" ref="T6616:U6616">_xlfn.XLOOKUP(Q6616,匹配表1065!L:L,匹配表1065!M:N)</f>
        <v>头痛</v>
      </c>
      <c r="U6616" s="94" t="str">
        <v>神经内科</v>
      </c>
      <c r="V6616" s="95" t="s">
        <v>67</v>
      </c>
      <c r="W6616" s="93">
        <f>_xlfn.XLOOKUP(M6616,匹配表1065!D:D,匹配表1065!F:F)*N6616</f>
        <v>12</v>
      </c>
    </row>
    <row r="6617" customHeight="1" spans="1:23">
      <c r="A6617" s="94" t="s">
        <v>954</v>
      </c>
      <c r="B6617" s="106">
        <v>46240</v>
      </c>
      <c r="C6617" s="121" t="str">
        <f t="shared" si="208"/>
        <v>8月第2周</v>
      </c>
      <c r="D6617" s="109" t="s">
        <v>955</v>
      </c>
      <c r="E6617" s="89" t="str">
        <f t="shared" si="209"/>
        <v>8月第1周--周4</v>
      </c>
      <c r="F6617" s="115" t="s">
        <v>27</v>
      </c>
      <c r="G6617" s="95" t="s">
        <v>136</v>
      </c>
      <c r="H6617" s="92" t="str">
        <f>_xlfn.XLOOKUP(O6617,匹配表1065!T:T,匹配表1065!W:W)</f>
        <v>烟台市</v>
      </c>
      <c r="I6617" s="116" t="str">
        <f>_xlfn.XLOOKUP(O6617,匹配表1065!T:T,匹配表1065!X:X)</f>
        <v>PME2034</v>
      </c>
      <c r="J6617" s="95" t="s">
        <v>501</v>
      </c>
      <c r="K6617" s="89" cm="1">
        <f ca="1" t="array" ref="K6617:L6617">_xlfn.XLOOKUP(J6617,匹配表1065!Y:Y,匹配表1065!AA:AB)</f>
        <v>4</v>
      </c>
      <c r="L6617" s="116" t="str">
        <v>3个月以上</v>
      </c>
      <c r="M6617" s="89" t="s">
        <v>35</v>
      </c>
      <c r="N6617" s="109">
        <v>1</v>
      </c>
      <c r="O6617" s="118" t="str">
        <f>_xlfn.XLOOKUP(P6617,匹配表1065!U:U,匹配表1065!T:T)</f>
        <v>HO00001522</v>
      </c>
      <c r="P6617" s="94" t="s">
        <v>502</v>
      </c>
      <c r="Q6617" s="95" t="s">
        <v>777</v>
      </c>
      <c r="R6617" s="89" t="str">
        <f>_xlfn.XLOOKUP(Q6617,匹配表1065!L:L,匹配表1065!O:O)</f>
        <v>A</v>
      </c>
      <c r="S6617" s="93" t="str">
        <f>IFERROR(_xlfn.XLOOKUP(Q6617,匹配表1065!AI:AI,匹配表1065!AJ:AJ),"绿标")</f>
        <v>绿标</v>
      </c>
      <c r="T6617" s="93" t="str" cm="1">
        <f t="array" ref="T6617:U6617">_xlfn.XLOOKUP(Q6617,匹配表1065!L:L,匹配表1065!M:N)</f>
        <v>头痛</v>
      </c>
      <c r="U6617" s="94" t="str">
        <v>神经内科</v>
      </c>
      <c r="V6617" s="95" t="s">
        <v>33</v>
      </c>
      <c r="W6617" s="93">
        <f>_xlfn.XLOOKUP(M6617,匹配表1065!D:D,匹配表1065!F:F)*N6617</f>
        <v>4</v>
      </c>
    </row>
    <row r="6618" customHeight="1" spans="1:23">
      <c r="A6618" s="94" t="s">
        <v>954</v>
      </c>
      <c r="B6618" s="106">
        <v>46240</v>
      </c>
      <c r="C6618" s="121" t="str">
        <f t="shared" si="208"/>
        <v>8月第2周</v>
      </c>
      <c r="D6618" s="109" t="s">
        <v>955</v>
      </c>
      <c r="E6618" s="89" t="str">
        <f t="shared" si="209"/>
        <v>8月第1周--周4</v>
      </c>
      <c r="F6618" s="115" t="s">
        <v>27</v>
      </c>
      <c r="G6618" s="95" t="s">
        <v>136</v>
      </c>
      <c r="H6618" s="92" t="str">
        <f>_xlfn.XLOOKUP(O6618,匹配表1065!T:T,匹配表1065!W:W)</f>
        <v>烟台市</v>
      </c>
      <c r="I6618" s="116" t="str">
        <f>_xlfn.XLOOKUP(O6618,匹配表1065!T:T,匹配表1065!X:X)</f>
        <v>PME2034</v>
      </c>
      <c r="J6618" s="95" t="s">
        <v>501</v>
      </c>
      <c r="K6618" s="89" cm="1">
        <f ca="1" t="array" ref="K6618:L6618">_xlfn.XLOOKUP(J6618,匹配表1065!Y:Y,匹配表1065!AA:AB)</f>
        <v>4</v>
      </c>
      <c r="L6618" s="116" t="str">
        <v>3个月以上</v>
      </c>
      <c r="M6618" s="89" t="s">
        <v>35</v>
      </c>
      <c r="N6618" s="109">
        <v>1</v>
      </c>
      <c r="O6618" s="118" t="str">
        <f>_xlfn.XLOOKUP(P6618,匹配表1065!U:U,匹配表1065!T:T)</f>
        <v>HO00023998</v>
      </c>
      <c r="P6618" s="94" t="s">
        <v>757</v>
      </c>
      <c r="Q6618" s="95" t="s">
        <v>758</v>
      </c>
      <c r="R6618" s="89" t="str">
        <f>_xlfn.XLOOKUP(Q6618,匹配表1065!L:L,匹配表1065!O:O)</f>
        <v>A</v>
      </c>
      <c r="S6618" s="93" t="str">
        <f>IFERROR(_xlfn.XLOOKUP(Q6618,匹配表1065!AI:AI,匹配表1065!AJ:AJ),"绿标")</f>
        <v>绿标</v>
      </c>
      <c r="T6618" s="93" t="str" cm="1">
        <f t="array" ref="T6618:U6618">_xlfn.XLOOKUP(Q6618,匹配表1065!L:L,匹配表1065!M:N)</f>
        <v>头痛</v>
      </c>
      <c r="U6618" s="94" t="str">
        <v>神经内科</v>
      </c>
      <c r="V6618" s="95" t="s">
        <v>33</v>
      </c>
      <c r="W6618" s="93">
        <f>_xlfn.XLOOKUP(M6618,匹配表1065!D:D,匹配表1065!F:F)*N6618</f>
        <v>4</v>
      </c>
    </row>
    <row r="6619" customHeight="1" spans="1:23">
      <c r="A6619" s="94" t="s">
        <v>954</v>
      </c>
      <c r="B6619" s="106">
        <v>46240</v>
      </c>
      <c r="C6619" s="121" t="str">
        <f t="shared" si="208"/>
        <v>8月第2周</v>
      </c>
      <c r="D6619" s="109" t="s">
        <v>955</v>
      </c>
      <c r="E6619" s="89" t="str">
        <f t="shared" si="209"/>
        <v>8月第1周--周4</v>
      </c>
      <c r="F6619" s="115" t="s">
        <v>27</v>
      </c>
      <c r="G6619" s="95" t="s">
        <v>136</v>
      </c>
      <c r="H6619" s="92" t="str">
        <f>_xlfn.XLOOKUP(O6619,匹配表1065!T:T,匹配表1065!W:W)</f>
        <v>青岛市</v>
      </c>
      <c r="I6619" s="116" t="str">
        <f>_xlfn.XLOOKUP(O6619,匹配表1065!T:T,匹配表1065!X:X)</f>
        <v>PME2032</v>
      </c>
      <c r="J6619" s="95" t="s">
        <v>143</v>
      </c>
      <c r="K6619" s="89" cm="1">
        <f ca="1" t="array" ref="K6619:L6619">_xlfn.XLOOKUP(J6619,匹配表1065!Y:Y,匹配表1065!AA:AB)</f>
        <v>31</v>
      </c>
      <c r="L6619" s="116" t="str">
        <v>3个月以上</v>
      </c>
      <c r="M6619" s="89" t="s">
        <v>30</v>
      </c>
      <c r="N6619" s="109">
        <v>1</v>
      </c>
      <c r="O6619" s="118" t="str">
        <f>_xlfn.XLOOKUP(P6619,匹配表1065!U:U,匹配表1065!T:T)</f>
        <v>HO00001482</v>
      </c>
      <c r="P6619" s="94" t="s">
        <v>146</v>
      </c>
      <c r="Q6619" s="95" t="s">
        <v>147</v>
      </c>
      <c r="R6619" s="89" t="str">
        <f>_xlfn.XLOOKUP(Q6619,匹配表1065!L:L,匹配表1065!O:O)</f>
        <v>A</v>
      </c>
      <c r="S6619" s="93" t="str">
        <f>IFERROR(_xlfn.XLOOKUP(Q6619,匹配表1065!AI:AI,匹配表1065!AJ:AJ),"绿标")</f>
        <v>红标</v>
      </c>
      <c r="T6619" s="93" t="str" cm="1">
        <f t="array" ref="T6619:U6619">_xlfn.XLOOKUP(Q6619,匹配表1065!L:L,匹配表1065!M:N)</f>
        <v>头痛</v>
      </c>
      <c r="U6619" s="94" t="str">
        <v>神经内科</v>
      </c>
      <c r="V6619" s="95" t="s">
        <v>67</v>
      </c>
      <c r="W6619" s="93">
        <f>_xlfn.XLOOKUP(M6619,匹配表1065!D:D,匹配表1065!F:F)*N6619</f>
        <v>12</v>
      </c>
    </row>
    <row r="6620" customHeight="1" spans="1:23">
      <c r="A6620" s="94" t="s">
        <v>954</v>
      </c>
      <c r="B6620" s="106">
        <v>46240</v>
      </c>
      <c r="C6620" s="121" t="str">
        <f t="shared" si="208"/>
        <v>8月第2周</v>
      </c>
      <c r="D6620" s="109" t="s">
        <v>955</v>
      </c>
      <c r="E6620" s="89" t="str">
        <f t="shared" si="209"/>
        <v>8月第1周--周4</v>
      </c>
      <c r="F6620" s="115" t="s">
        <v>27</v>
      </c>
      <c r="G6620" s="95" t="s">
        <v>136</v>
      </c>
      <c r="H6620" s="92" t="str">
        <f>_xlfn.XLOOKUP(O6620,匹配表1065!T:T,匹配表1065!W:W)</f>
        <v>青岛市</v>
      </c>
      <c r="I6620" s="116" t="str">
        <f>_xlfn.XLOOKUP(O6620,匹配表1065!T:T,匹配表1065!X:X)</f>
        <v>PME2032</v>
      </c>
      <c r="J6620" s="95" t="s">
        <v>143</v>
      </c>
      <c r="K6620" s="89" cm="1">
        <f ca="1" t="array" ref="K6620:L6620">_xlfn.XLOOKUP(J6620,匹配表1065!Y:Y,匹配表1065!AA:AB)</f>
        <v>31</v>
      </c>
      <c r="L6620" s="116" t="str">
        <v>3个月以上</v>
      </c>
      <c r="M6620" s="89" t="s">
        <v>55</v>
      </c>
      <c r="N6620" s="109">
        <v>1</v>
      </c>
      <c r="O6620" s="118" t="str">
        <f>_xlfn.XLOOKUP(P6620,匹配表1065!U:U,匹配表1065!T:T)</f>
        <v>HO00104790</v>
      </c>
      <c r="P6620" s="94" t="s">
        <v>363</v>
      </c>
      <c r="Q6620" s="95" t="s">
        <v>364</v>
      </c>
      <c r="R6620" s="89" t="str">
        <f>_xlfn.XLOOKUP(Q6620,匹配表1065!L:L,匹配表1065!O:O)</f>
        <v>B</v>
      </c>
      <c r="S6620" s="93" t="str">
        <f>IFERROR(_xlfn.XLOOKUP(Q6620,匹配表1065!AI:AI,匹配表1065!AJ:AJ),"绿标")</f>
        <v>红标</v>
      </c>
      <c r="T6620" s="93" t="str" cm="1">
        <f t="array" ref="T6620:U6620">_xlfn.XLOOKUP(Q6620,匹配表1065!L:L,匹配表1065!M:N)</f>
        <v>脑血管</v>
      </c>
      <c r="U6620" s="94" t="str">
        <v>神经内科</v>
      </c>
      <c r="V6620" s="95" t="s">
        <v>933</v>
      </c>
      <c r="W6620" s="93">
        <f>_xlfn.XLOOKUP(M6620,匹配表1065!D:D,匹配表1065!F:F)*N6620</f>
        <v>8</v>
      </c>
    </row>
    <row r="6621" customHeight="1" spans="1:23">
      <c r="A6621" s="94" t="s">
        <v>954</v>
      </c>
      <c r="B6621" s="106">
        <v>46240</v>
      </c>
      <c r="C6621" s="121" t="str">
        <f t="shared" si="208"/>
        <v>8月第2周</v>
      </c>
      <c r="D6621" s="109" t="s">
        <v>955</v>
      </c>
      <c r="E6621" s="89" t="str">
        <f t="shared" si="209"/>
        <v>8月第1周--周4</v>
      </c>
      <c r="F6621" s="115" t="s">
        <v>27</v>
      </c>
      <c r="G6621" s="95" t="s">
        <v>136</v>
      </c>
      <c r="H6621" s="92" t="str">
        <f>_xlfn.XLOOKUP(O6621,匹配表1065!T:T,匹配表1065!W:W)</f>
        <v>青岛市</v>
      </c>
      <c r="I6621" s="116" t="str">
        <f>_xlfn.XLOOKUP(O6621,匹配表1065!T:T,匹配表1065!X:X)</f>
        <v>PME2032</v>
      </c>
      <c r="J6621" s="95" t="s">
        <v>143</v>
      </c>
      <c r="K6621" s="89" cm="1">
        <f ca="1" t="array" ref="K6621:L6621">_xlfn.XLOOKUP(J6621,匹配表1065!Y:Y,匹配表1065!AA:AB)</f>
        <v>31</v>
      </c>
      <c r="L6621" s="116" t="str">
        <v>3个月以上</v>
      </c>
      <c r="M6621" s="89" t="s">
        <v>55</v>
      </c>
      <c r="N6621" s="109">
        <v>1</v>
      </c>
      <c r="O6621" s="118" t="str">
        <f>_xlfn.XLOOKUP(P6621,匹配表1065!U:U,匹配表1065!T:T)</f>
        <v>HO00001482</v>
      </c>
      <c r="P6621" s="94" t="s">
        <v>146</v>
      </c>
      <c r="Q6621" s="95" t="s">
        <v>249</v>
      </c>
      <c r="R6621" s="89" t="str">
        <f>_xlfn.XLOOKUP(Q6621,匹配表1065!L:L,匹配表1065!O:O)</f>
        <v>C</v>
      </c>
      <c r="S6621" s="93" t="str">
        <f>IFERROR(_xlfn.XLOOKUP(Q6621,匹配表1065!AI:AI,匹配表1065!AJ:AJ),"绿标")</f>
        <v>绿标</v>
      </c>
      <c r="T6621" s="93" t="str" cm="1">
        <f t="array" ref="T6621:U6621">_xlfn.XLOOKUP(Q6621,匹配表1065!L:L,匹配表1065!M:N)</f>
        <v>眩晕</v>
      </c>
      <c r="U6621" s="94" t="str">
        <v>耳鼻喉科</v>
      </c>
      <c r="V6621" s="95" t="s">
        <v>100</v>
      </c>
      <c r="W6621" s="93">
        <f>_xlfn.XLOOKUP(M6621,匹配表1065!D:D,匹配表1065!F:F)*N6621</f>
        <v>8</v>
      </c>
    </row>
    <row r="6622" customHeight="1" spans="1:23">
      <c r="A6622" s="94" t="s">
        <v>954</v>
      </c>
      <c r="B6622" s="106">
        <v>46240</v>
      </c>
      <c r="C6622" s="121" t="str">
        <f t="shared" si="208"/>
        <v>8月第2周</v>
      </c>
      <c r="D6622" s="109" t="s">
        <v>955</v>
      </c>
      <c r="E6622" s="89" t="str">
        <f t="shared" si="209"/>
        <v>8月第1周--周4</v>
      </c>
      <c r="F6622" s="115" t="s">
        <v>27</v>
      </c>
      <c r="G6622" s="95" t="s">
        <v>28</v>
      </c>
      <c r="H6622" s="92" t="str">
        <f>_xlfn.XLOOKUP(O6622,匹配表1065!T:T,匹配表1065!W:W)</f>
        <v>南京市</v>
      </c>
      <c r="I6622" s="116" t="str">
        <f>_xlfn.XLOOKUP(O6622,匹配表1065!T:T,匹配表1065!X:X)</f>
        <v>PME2006</v>
      </c>
      <c r="J6622" s="95" t="s">
        <v>29</v>
      </c>
      <c r="K6622" s="89" cm="1">
        <f ca="1" t="array" ref="K6622:L6622">_xlfn.XLOOKUP(J6622,匹配表1065!Y:Y,匹配表1065!AA:AB)</f>
        <v>15</v>
      </c>
      <c r="L6622" s="116" t="str">
        <v>3个月以上</v>
      </c>
      <c r="M6622" s="89" t="s">
        <v>55</v>
      </c>
      <c r="N6622" s="109">
        <v>1</v>
      </c>
      <c r="O6622" s="118" t="str">
        <f>_xlfn.XLOOKUP(P6622,匹配表1065!U:U,匹配表1065!T:T)</f>
        <v>HO00000959</v>
      </c>
      <c r="P6622" s="94" t="s">
        <v>196</v>
      </c>
      <c r="Q6622" s="95" t="s">
        <v>440</v>
      </c>
      <c r="R6622" s="89" t="str">
        <f>_xlfn.XLOOKUP(Q6622,匹配表1065!L:L,匹配表1065!O:O)</f>
        <v>A</v>
      </c>
      <c r="S6622" s="93" t="str">
        <f>IFERROR(_xlfn.XLOOKUP(Q6622,匹配表1065!AI:AI,匹配表1065!AJ:AJ),"绿标")</f>
        <v>红标</v>
      </c>
      <c r="T6622" s="93" t="str" cm="1">
        <f t="array" ref="T6622:U6622">_xlfn.XLOOKUP(Q6622,匹配表1065!L:L,匹配表1065!M:N)</f>
        <v>头痛</v>
      </c>
      <c r="U6622" s="94" t="str">
        <v>神经内科</v>
      </c>
      <c r="V6622" s="95" t="s">
        <v>33</v>
      </c>
      <c r="W6622" s="93">
        <f>_xlfn.XLOOKUP(M6622,匹配表1065!D:D,匹配表1065!F:F)*N6622</f>
        <v>8</v>
      </c>
    </row>
    <row r="6623" customHeight="1" spans="1:23">
      <c r="A6623" s="94" t="s">
        <v>954</v>
      </c>
      <c r="B6623" s="106">
        <v>46240</v>
      </c>
      <c r="C6623" s="121" t="str">
        <f t="shared" si="208"/>
        <v>8月第2周</v>
      </c>
      <c r="D6623" s="109" t="s">
        <v>955</v>
      </c>
      <c r="E6623" s="89" t="str">
        <f t="shared" si="209"/>
        <v>8月第1周--周4</v>
      </c>
      <c r="F6623" s="115" t="s">
        <v>27</v>
      </c>
      <c r="G6623" s="95" t="s">
        <v>28</v>
      </c>
      <c r="H6623" s="92" t="str">
        <f>_xlfn.XLOOKUP(O6623,匹配表1065!T:T,匹配表1065!W:W)</f>
        <v>南京市</v>
      </c>
      <c r="I6623" s="116" t="str">
        <f>_xlfn.XLOOKUP(O6623,匹配表1065!T:T,匹配表1065!X:X)</f>
        <v>PME2006</v>
      </c>
      <c r="J6623" s="95" t="s">
        <v>29</v>
      </c>
      <c r="K6623" s="89" cm="1">
        <f ca="1" t="array" ref="K6623:L6623">_xlfn.XLOOKUP(J6623,匹配表1065!Y:Y,匹配表1065!AA:AB)</f>
        <v>15</v>
      </c>
      <c r="L6623" s="116" t="str">
        <v>3个月以上</v>
      </c>
      <c r="M6623" s="89" t="s">
        <v>55</v>
      </c>
      <c r="N6623" s="109">
        <v>1</v>
      </c>
      <c r="O6623" s="118" t="str">
        <f>_xlfn.XLOOKUP(P6623,匹配表1065!U:U,匹配表1065!T:T)</f>
        <v>HO00000965</v>
      </c>
      <c r="P6623" s="94" t="s">
        <v>31</v>
      </c>
      <c r="Q6623" s="95" t="s">
        <v>32</v>
      </c>
      <c r="R6623" s="89" t="str">
        <f>_xlfn.XLOOKUP(Q6623,匹配表1065!L:L,匹配表1065!O:O)</f>
        <v>A</v>
      </c>
      <c r="S6623" s="93" t="str">
        <f>IFERROR(_xlfn.XLOOKUP(Q6623,匹配表1065!AI:AI,匹配表1065!AJ:AJ),"绿标")</f>
        <v>绿标</v>
      </c>
      <c r="T6623" s="93" t="str" cm="1">
        <f t="array" ref="T6623:U6623">_xlfn.XLOOKUP(Q6623,匹配表1065!L:L,匹配表1065!M:N)</f>
        <v>头痛</v>
      </c>
      <c r="U6623" s="94" t="str">
        <v>神经内科</v>
      </c>
      <c r="V6623" s="95" t="s">
        <v>100</v>
      </c>
      <c r="W6623" s="93">
        <f>_xlfn.XLOOKUP(M6623,匹配表1065!D:D,匹配表1065!F:F)*N6623</f>
        <v>8</v>
      </c>
    </row>
    <row r="6624" customHeight="1" spans="1:23">
      <c r="A6624" s="94" t="s">
        <v>954</v>
      </c>
      <c r="B6624" s="106">
        <v>46240</v>
      </c>
      <c r="C6624" s="121" t="str">
        <f t="shared" si="208"/>
        <v>8月第2周</v>
      </c>
      <c r="D6624" s="109" t="s">
        <v>955</v>
      </c>
      <c r="E6624" s="89" t="str">
        <f t="shared" si="209"/>
        <v>8月第1周--周4</v>
      </c>
      <c r="F6624" s="115" t="s">
        <v>27</v>
      </c>
      <c r="G6624" s="95" t="s">
        <v>28</v>
      </c>
      <c r="H6624" s="92" t="str">
        <f>_xlfn.XLOOKUP(O6624,匹配表1065!T:T,匹配表1065!W:W)</f>
        <v>镇江市</v>
      </c>
      <c r="I6624" s="116" t="str">
        <f>_xlfn.XLOOKUP(O6624,匹配表1065!T:T,匹配表1065!X:X)</f>
        <v>PME2039</v>
      </c>
      <c r="J6624" s="95" t="s">
        <v>39</v>
      </c>
      <c r="K6624" s="89" cm="1">
        <f ca="1" t="array" ref="K6624:L6624">_xlfn.XLOOKUP(J6624,匹配表1065!Y:Y,匹配表1065!AA:AB)</f>
        <v>7</v>
      </c>
      <c r="L6624" s="116" t="str">
        <v>3个月以上</v>
      </c>
      <c r="M6624" s="89" t="s">
        <v>35</v>
      </c>
      <c r="N6624" s="109">
        <v>1</v>
      </c>
      <c r="O6624" s="118" t="str">
        <f>_xlfn.XLOOKUP(P6624,匹配表1065!U:U,匹配表1065!T:T)</f>
        <v>HO00001014</v>
      </c>
      <c r="P6624" s="94" t="s">
        <v>266</v>
      </c>
      <c r="Q6624" s="95" t="s">
        <v>804</v>
      </c>
      <c r="R6624" s="89" t="str">
        <f>_xlfn.XLOOKUP(Q6624,匹配表1065!L:L,匹配表1065!O:O)</f>
        <v>B</v>
      </c>
      <c r="S6624" s="93" t="str">
        <f>IFERROR(_xlfn.XLOOKUP(Q6624,匹配表1065!AI:AI,匹配表1065!AJ:AJ),"绿标")</f>
        <v>绿标</v>
      </c>
      <c r="T6624" s="93" t="str" cm="1">
        <f t="array" ref="T6624:U6624">_xlfn.XLOOKUP(Q6624,匹配表1065!L:L,匹配表1065!M:N)</f>
        <v>脑血管</v>
      </c>
      <c r="U6624" s="94" t="str">
        <v>神经内科</v>
      </c>
      <c r="V6624" s="95" t="s">
        <v>33</v>
      </c>
      <c r="W6624" s="93">
        <f>_xlfn.XLOOKUP(M6624,匹配表1065!D:D,匹配表1065!F:F)*N6624</f>
        <v>4</v>
      </c>
    </row>
    <row r="6625" customHeight="1" spans="1:23">
      <c r="A6625" s="94" t="s">
        <v>954</v>
      </c>
      <c r="B6625" s="106">
        <v>46240</v>
      </c>
      <c r="C6625" s="121" t="str">
        <f t="shared" si="208"/>
        <v>8月第2周</v>
      </c>
      <c r="D6625" s="109" t="s">
        <v>955</v>
      </c>
      <c r="E6625" s="89" t="str">
        <f t="shared" si="209"/>
        <v>8月第1周--周4</v>
      </c>
      <c r="F6625" s="115" t="s">
        <v>27</v>
      </c>
      <c r="G6625" s="95" t="s">
        <v>28</v>
      </c>
      <c r="H6625" s="92" t="str">
        <f>_xlfn.XLOOKUP(O6625,匹配表1065!T:T,匹配表1065!W:W)</f>
        <v>南京市</v>
      </c>
      <c r="I6625" s="116" t="str">
        <f>_xlfn.XLOOKUP(O6625,匹配表1065!T:T,匹配表1065!X:X)</f>
        <v>PME2039</v>
      </c>
      <c r="J6625" s="95" t="s">
        <v>39</v>
      </c>
      <c r="K6625" s="89" cm="1">
        <f ca="1" t="array" ref="K6625:L6625">_xlfn.XLOOKUP(J6625,匹配表1065!Y:Y,匹配表1065!AA:AB)</f>
        <v>7</v>
      </c>
      <c r="L6625" s="116" t="str">
        <v>3个月以上</v>
      </c>
      <c r="M6625" s="89" t="s">
        <v>55</v>
      </c>
      <c r="N6625" s="109">
        <v>1</v>
      </c>
      <c r="O6625" s="118" t="str">
        <f>_xlfn.XLOOKUP(P6625,匹配表1065!U:U,匹配表1065!T:T)</f>
        <v>HO00000971</v>
      </c>
      <c r="P6625" s="94" t="s">
        <v>40</v>
      </c>
      <c r="Q6625" s="95" t="s">
        <v>379</v>
      </c>
      <c r="R6625" s="89" t="str">
        <f>_xlfn.XLOOKUP(Q6625,匹配表1065!L:L,匹配表1065!O:O)</f>
        <v>A</v>
      </c>
      <c r="S6625" s="93" t="str">
        <f>IFERROR(_xlfn.XLOOKUP(Q6625,匹配表1065!AI:AI,匹配表1065!AJ:AJ),"绿标")</f>
        <v>绿标</v>
      </c>
      <c r="T6625" s="93" t="str" cm="1">
        <f t="array" ref="T6625:U6625">_xlfn.XLOOKUP(Q6625,匹配表1065!L:L,匹配表1065!M:N)</f>
        <v>头痛</v>
      </c>
      <c r="U6625" s="94" t="str">
        <v>神经内科</v>
      </c>
      <c r="V6625" s="95" t="s">
        <v>42</v>
      </c>
      <c r="W6625" s="93">
        <f>_xlfn.XLOOKUP(M6625,匹配表1065!D:D,匹配表1065!F:F)*N6625</f>
        <v>8</v>
      </c>
    </row>
    <row r="6626" customHeight="1" spans="1:23">
      <c r="A6626" s="94" t="s">
        <v>954</v>
      </c>
      <c r="B6626" s="106">
        <v>46240</v>
      </c>
      <c r="C6626" s="121" t="str">
        <f t="shared" si="208"/>
        <v>8月第2周</v>
      </c>
      <c r="D6626" s="109" t="s">
        <v>955</v>
      </c>
      <c r="E6626" s="89" t="str">
        <f t="shared" si="209"/>
        <v>8月第1周--周4</v>
      </c>
      <c r="F6626" s="115" t="s">
        <v>27</v>
      </c>
      <c r="G6626" s="95" t="s">
        <v>28</v>
      </c>
      <c r="H6626" s="92" t="str">
        <f>_xlfn.XLOOKUP(O6626,匹配表1065!T:T,匹配表1065!W:W)</f>
        <v>南京市</v>
      </c>
      <c r="I6626" s="116" t="str">
        <f>_xlfn.XLOOKUP(O6626,匹配表1065!T:T,匹配表1065!X:X)</f>
        <v>PME2004</v>
      </c>
      <c r="J6626" s="95" t="s">
        <v>889</v>
      </c>
      <c r="K6626" s="89" t="e" cm="1">
        <f ca="1" t="array" ref="K6626">_xlfn.XLOOKUP(J6626,匹配表1065!Y:Y,匹配表1065!AA:AB)</f>
        <v>#N/A</v>
      </c>
      <c r="L6626" s="116"/>
      <c r="M6626" s="89" t="s">
        <v>55</v>
      </c>
      <c r="N6626" s="109">
        <v>1</v>
      </c>
      <c r="O6626" s="118" t="str">
        <f>_xlfn.XLOOKUP(P6626,匹配表1065!U:U,匹配表1065!T:T)</f>
        <v>HO00000972</v>
      </c>
      <c r="P6626" s="94" t="s">
        <v>36</v>
      </c>
      <c r="Q6626" s="95" t="s">
        <v>37</v>
      </c>
      <c r="R6626" s="89" t="str">
        <f>_xlfn.XLOOKUP(Q6626,匹配表1065!L:L,匹配表1065!O:O)</f>
        <v>A</v>
      </c>
      <c r="S6626" s="93" t="str">
        <f>IFERROR(_xlfn.XLOOKUP(Q6626,匹配表1065!AI:AI,匹配表1065!AJ:AJ),"绿标")</f>
        <v>绿标</v>
      </c>
      <c r="T6626" s="93" t="str" cm="1">
        <f t="array" ref="T6626:U6626">_xlfn.XLOOKUP(Q6626,匹配表1065!L:L,匹配表1065!M:N)</f>
        <v>头痛</v>
      </c>
      <c r="U6626" s="94" t="str">
        <v>神经内科</v>
      </c>
      <c r="V6626" s="95" t="s">
        <v>42</v>
      </c>
      <c r="W6626" s="93">
        <f>_xlfn.XLOOKUP(M6626,匹配表1065!D:D,匹配表1065!F:F)*N6626</f>
        <v>8</v>
      </c>
    </row>
    <row r="6627" customHeight="1" spans="1:23">
      <c r="A6627" s="94" t="s">
        <v>954</v>
      </c>
      <c r="B6627" s="106">
        <v>46240</v>
      </c>
      <c r="C6627" s="121" t="str">
        <f t="shared" si="208"/>
        <v>8月第2周</v>
      </c>
      <c r="D6627" s="109" t="s">
        <v>955</v>
      </c>
      <c r="E6627" s="89" t="str">
        <f t="shared" si="209"/>
        <v>8月第1周--周4</v>
      </c>
      <c r="F6627" s="115" t="s">
        <v>27</v>
      </c>
      <c r="G6627" s="95" t="s">
        <v>28</v>
      </c>
      <c r="H6627" s="92" t="str">
        <f>_xlfn.XLOOKUP(O6627,匹配表1065!T:T,匹配表1065!W:W)</f>
        <v>南京市</v>
      </c>
      <c r="I6627" s="116" t="str">
        <f>_xlfn.XLOOKUP(O6627,匹配表1065!T:T,匹配表1065!X:X)</f>
        <v>PME2040</v>
      </c>
      <c r="J6627" s="95" t="s">
        <v>50</v>
      </c>
      <c r="K6627" s="89" t="e" cm="1">
        <f ca="1" t="array" ref="K6627">_xlfn.XLOOKUP(J6627,匹配表1065!Y:Y,匹配表1065!AA:AB)</f>
        <v>#N/A</v>
      </c>
      <c r="L6627" s="116"/>
      <c r="M6627" s="89" t="s">
        <v>55</v>
      </c>
      <c r="N6627" s="109">
        <v>1</v>
      </c>
      <c r="O6627" s="118" t="str">
        <f>_xlfn.XLOOKUP(P6627,匹配表1065!U:U,匹配表1065!T:T)</f>
        <v>HO00000966</v>
      </c>
      <c r="P6627" s="94" t="s">
        <v>51</v>
      </c>
      <c r="Q6627" s="95" t="s">
        <v>199</v>
      </c>
      <c r="R6627" s="89" t="str">
        <f>_xlfn.XLOOKUP(Q6627,匹配表1065!L:L,匹配表1065!O:O)</f>
        <v>A</v>
      </c>
      <c r="S6627" s="93" t="str">
        <f>IFERROR(_xlfn.XLOOKUP(Q6627,匹配表1065!AI:AI,匹配表1065!AJ:AJ),"绿标")</f>
        <v>绿标</v>
      </c>
      <c r="T6627" s="93" t="str" cm="1">
        <f t="array" ref="T6627:U6627">_xlfn.XLOOKUP(Q6627,匹配表1065!L:L,匹配表1065!M:N)</f>
        <v>头痛</v>
      </c>
      <c r="U6627" s="94" t="str">
        <v>神经内科</v>
      </c>
      <c r="V6627" s="95" t="s">
        <v>42</v>
      </c>
      <c r="W6627" s="93">
        <f>_xlfn.XLOOKUP(M6627,匹配表1065!D:D,匹配表1065!F:F)*N6627</f>
        <v>8</v>
      </c>
    </row>
    <row r="6628" customHeight="1" spans="1:23">
      <c r="A6628" s="94" t="s">
        <v>954</v>
      </c>
      <c r="B6628" s="106">
        <v>46240</v>
      </c>
      <c r="C6628" s="121" t="str">
        <f t="shared" si="208"/>
        <v>8月第2周</v>
      </c>
      <c r="D6628" s="109" t="s">
        <v>955</v>
      </c>
      <c r="E6628" s="89" t="str">
        <f t="shared" si="209"/>
        <v>8月第1周--周4</v>
      </c>
      <c r="F6628" s="115" t="s">
        <v>27</v>
      </c>
      <c r="G6628" s="95" t="s">
        <v>28</v>
      </c>
      <c r="H6628" s="92" t="str">
        <f>_xlfn.XLOOKUP(O6628,匹配表1065!T:T,匹配表1065!W:W)</f>
        <v>南京市</v>
      </c>
      <c r="I6628" s="116" t="str">
        <f>_xlfn.XLOOKUP(O6628,匹配表1065!T:T,匹配表1065!X:X)</f>
        <v>PME2005</v>
      </c>
      <c r="J6628" s="95" t="s">
        <v>54</v>
      </c>
      <c r="K6628" s="89" cm="1">
        <f ca="1" t="array" ref="K6628:L6628">_xlfn.XLOOKUP(J6628,匹配表1065!Y:Y,匹配表1065!AA:AB)</f>
        <v>3</v>
      </c>
      <c r="L6628" s="116" t="str">
        <v>3个月以上</v>
      </c>
      <c r="M6628" s="89" t="s">
        <v>55</v>
      </c>
      <c r="N6628" s="109">
        <v>1</v>
      </c>
      <c r="O6628" s="118" t="str">
        <f>_xlfn.XLOOKUP(P6628,匹配表1065!U:U,匹配表1065!T:T)</f>
        <v>HO00000975</v>
      </c>
      <c r="P6628" s="94" t="s">
        <v>56</v>
      </c>
      <c r="Q6628" s="95" t="s">
        <v>405</v>
      </c>
      <c r="R6628" s="89" t="str">
        <f>_xlfn.XLOOKUP(Q6628,匹配表1065!L:L,匹配表1065!O:O)</f>
        <v>B</v>
      </c>
      <c r="S6628" s="93" t="str">
        <f>IFERROR(_xlfn.XLOOKUP(Q6628,匹配表1065!AI:AI,匹配表1065!AJ:AJ),"绿标")</f>
        <v>绿标</v>
      </c>
      <c r="T6628" s="93" t="str" cm="1">
        <f t="array" ref="T6628:U6628">_xlfn.XLOOKUP(Q6628,匹配表1065!L:L,匹配表1065!M:N)</f>
        <v>脑血管</v>
      </c>
      <c r="U6628" s="94" t="str">
        <v>神经内科</v>
      </c>
      <c r="V6628" s="95" t="s">
        <v>33</v>
      </c>
      <c r="W6628" s="93">
        <f>_xlfn.XLOOKUP(M6628,匹配表1065!D:D,匹配表1065!F:F)*N6628</f>
        <v>8</v>
      </c>
    </row>
    <row r="6629" customHeight="1" spans="1:23">
      <c r="A6629" s="94" t="s">
        <v>954</v>
      </c>
      <c r="B6629" s="106">
        <v>46240</v>
      </c>
      <c r="C6629" s="121" t="str">
        <f t="shared" si="208"/>
        <v>8月第2周</v>
      </c>
      <c r="D6629" s="109" t="s">
        <v>955</v>
      </c>
      <c r="E6629" s="89" t="str">
        <f t="shared" si="209"/>
        <v>8月第1周--周4</v>
      </c>
      <c r="F6629" s="115" t="s">
        <v>27</v>
      </c>
      <c r="G6629" s="95" t="s">
        <v>28</v>
      </c>
      <c r="H6629" s="92" t="str">
        <f>_xlfn.XLOOKUP(O6629,匹配表1065!T:T,匹配表1065!W:W)</f>
        <v>南京市</v>
      </c>
      <c r="I6629" s="116" t="str">
        <f>_xlfn.XLOOKUP(O6629,匹配表1065!T:T,匹配表1065!X:X)</f>
        <v>PME2005</v>
      </c>
      <c r="J6629" s="95" t="s">
        <v>54</v>
      </c>
      <c r="K6629" s="89" cm="1">
        <f ca="1" t="array" ref="K6629:L6629">_xlfn.XLOOKUP(J6629,匹配表1065!Y:Y,匹配表1065!AA:AB)</f>
        <v>3</v>
      </c>
      <c r="L6629" s="116" t="str">
        <v>3个月以上</v>
      </c>
      <c r="M6629" s="89" t="s">
        <v>35</v>
      </c>
      <c r="N6629" s="109">
        <v>1</v>
      </c>
      <c r="O6629" s="118" t="str">
        <f>_xlfn.XLOOKUP(P6629,匹配表1065!U:U,匹配表1065!T:T)</f>
        <v>HO00000975</v>
      </c>
      <c r="P6629" s="94" t="s">
        <v>56</v>
      </c>
      <c r="Q6629" s="95" t="s">
        <v>564</v>
      </c>
      <c r="R6629" s="89" t="str">
        <f>_xlfn.XLOOKUP(Q6629,匹配表1065!L:L,匹配表1065!O:O)</f>
        <v>B</v>
      </c>
      <c r="S6629" s="93" t="str">
        <f>IFERROR(_xlfn.XLOOKUP(Q6629,匹配表1065!AI:AI,匹配表1065!AJ:AJ),"绿标")</f>
        <v>绿标</v>
      </c>
      <c r="T6629" s="93" t="str" cm="1">
        <f t="array" ref="T6629:U6629">_xlfn.XLOOKUP(Q6629,匹配表1065!L:L,匹配表1065!M:N)</f>
        <v>脑血管</v>
      </c>
      <c r="U6629" s="94" t="str">
        <v>神经内科</v>
      </c>
      <c r="V6629" s="95" t="s">
        <v>58</v>
      </c>
      <c r="W6629" s="93">
        <f>_xlfn.XLOOKUP(M6629,匹配表1065!D:D,匹配表1065!F:F)*N6629</f>
        <v>4</v>
      </c>
    </row>
    <row r="6630" customHeight="1" spans="1:23">
      <c r="A6630" s="94" t="s">
        <v>954</v>
      </c>
      <c r="B6630" s="106">
        <v>46240</v>
      </c>
      <c r="C6630" s="121" t="str">
        <f t="shared" si="208"/>
        <v>8月第2周</v>
      </c>
      <c r="D6630" s="109" t="s">
        <v>955</v>
      </c>
      <c r="E6630" s="89" t="str">
        <f t="shared" si="209"/>
        <v>8月第1周--周4</v>
      </c>
      <c r="F6630" s="115" t="s">
        <v>27</v>
      </c>
      <c r="G6630" s="95" t="s">
        <v>28</v>
      </c>
      <c r="H6630" s="92" t="str">
        <f>_xlfn.XLOOKUP(O6630,匹配表1065!T:T,匹配表1065!W:W)</f>
        <v>扬州市</v>
      </c>
      <c r="I6630" s="116" t="str">
        <f>_xlfn.XLOOKUP(O6630,匹配表1065!T:T,匹配表1065!X:X)</f>
        <v>PME2012</v>
      </c>
      <c r="J6630" s="95" t="s">
        <v>60</v>
      </c>
      <c r="K6630" s="89" cm="1">
        <f ca="1" t="array" ref="K6630:L6630">_xlfn.XLOOKUP(J6630,匹配表1065!Y:Y,匹配表1065!AA:AB)</f>
        <v>13</v>
      </c>
      <c r="L6630" s="116" t="str">
        <v>3个月以上</v>
      </c>
      <c r="M6630" s="89" t="s">
        <v>30</v>
      </c>
      <c r="N6630" s="109">
        <v>1</v>
      </c>
      <c r="O6630" s="118" t="str">
        <f>_xlfn.XLOOKUP(P6630,匹配表1065!U:U,匹配表1065!T:T)</f>
        <v>HO00000968</v>
      </c>
      <c r="P6630" s="94" t="s">
        <v>61</v>
      </c>
      <c r="Q6630" s="95" t="s">
        <v>62</v>
      </c>
      <c r="R6630" s="89" t="str">
        <f>_xlfn.XLOOKUP(Q6630,匹配表1065!L:L,匹配表1065!O:O)</f>
        <v>A</v>
      </c>
      <c r="S6630" s="93" t="str">
        <f>IFERROR(_xlfn.XLOOKUP(Q6630,匹配表1065!AI:AI,匹配表1065!AJ:AJ),"绿标")</f>
        <v>红标</v>
      </c>
      <c r="T6630" s="93" t="str" cm="1">
        <f t="array" ref="T6630:U6630">_xlfn.XLOOKUP(Q6630,匹配表1065!L:L,匹配表1065!M:N)</f>
        <v>头痛</v>
      </c>
      <c r="U6630" s="94" t="str">
        <v>神经内科</v>
      </c>
      <c r="V6630" s="95" t="s">
        <v>33</v>
      </c>
      <c r="W6630" s="93">
        <f>_xlfn.XLOOKUP(M6630,匹配表1065!D:D,匹配表1065!F:F)*N6630</f>
        <v>12</v>
      </c>
    </row>
    <row r="6631" customHeight="1" spans="1:23">
      <c r="A6631" s="94" t="s">
        <v>954</v>
      </c>
      <c r="B6631" s="106">
        <v>46240</v>
      </c>
      <c r="C6631" s="121" t="str">
        <f t="shared" si="208"/>
        <v>8月第2周</v>
      </c>
      <c r="D6631" s="109" t="s">
        <v>955</v>
      </c>
      <c r="E6631" s="89" t="str">
        <f t="shared" si="209"/>
        <v>8月第1周--周4</v>
      </c>
      <c r="F6631" s="115" t="s">
        <v>27</v>
      </c>
      <c r="G6631" s="95" t="s">
        <v>28</v>
      </c>
      <c r="H6631" s="92" t="str">
        <f>_xlfn.XLOOKUP(O6631,匹配表1065!T:T,匹配表1065!W:W)</f>
        <v>扬州市</v>
      </c>
      <c r="I6631" s="116" t="str">
        <f>_xlfn.XLOOKUP(O6631,匹配表1065!T:T,匹配表1065!X:X)</f>
        <v>PME2012</v>
      </c>
      <c r="J6631" s="95" t="s">
        <v>60</v>
      </c>
      <c r="K6631" s="89" cm="1">
        <f ca="1" t="array" ref="K6631:L6631">_xlfn.XLOOKUP(J6631,匹配表1065!Y:Y,匹配表1065!AA:AB)</f>
        <v>13</v>
      </c>
      <c r="L6631" s="116" t="str">
        <v>3个月以上</v>
      </c>
      <c r="M6631" s="89" t="s">
        <v>35</v>
      </c>
      <c r="N6631" s="109">
        <v>1</v>
      </c>
      <c r="O6631" s="118" t="str">
        <f>_xlfn.XLOOKUP(P6631,匹配表1065!U:U,匹配表1065!T:T)</f>
        <v>HO00041526</v>
      </c>
      <c r="P6631" s="94" t="s">
        <v>407</v>
      </c>
      <c r="Q6631" s="95" t="s">
        <v>408</v>
      </c>
      <c r="R6631" s="89" t="str">
        <f>_xlfn.XLOOKUP(Q6631,匹配表1065!L:L,匹配表1065!O:O)</f>
        <v>C</v>
      </c>
      <c r="S6631" s="93" t="str">
        <f>IFERROR(_xlfn.XLOOKUP(Q6631,匹配表1065!AI:AI,匹配表1065!AJ:AJ),"绿标")</f>
        <v>红标</v>
      </c>
      <c r="T6631" s="93" t="str" cm="1">
        <f t="array" ref="T6631:U6631">_xlfn.XLOOKUP(Q6631,匹配表1065!L:L,匹配表1065!M:N)</f>
        <v>眩晕</v>
      </c>
      <c r="U6631" s="94" t="str">
        <v>神经内科</v>
      </c>
      <c r="V6631" s="95" t="s">
        <v>100</v>
      </c>
      <c r="W6631" s="93">
        <f>_xlfn.XLOOKUP(M6631,匹配表1065!D:D,匹配表1065!F:F)*N6631</f>
        <v>4</v>
      </c>
    </row>
    <row r="6632" customHeight="1" spans="1:23">
      <c r="A6632" s="94" t="s">
        <v>954</v>
      </c>
      <c r="B6632" s="106">
        <v>46240</v>
      </c>
      <c r="C6632" s="121" t="str">
        <f t="shared" si="208"/>
        <v>8月第2周</v>
      </c>
      <c r="D6632" s="109" t="s">
        <v>955</v>
      </c>
      <c r="E6632" s="89" t="str">
        <f t="shared" si="209"/>
        <v>8月第1周--周4</v>
      </c>
      <c r="F6632" s="115" t="s">
        <v>27</v>
      </c>
      <c r="G6632" s="95" t="s">
        <v>28</v>
      </c>
      <c r="H6632" s="92" t="str">
        <f>_xlfn.XLOOKUP(O6632,匹配表1065!T:T,匹配表1065!W:W)</f>
        <v>扬州市</v>
      </c>
      <c r="I6632" s="116" t="str">
        <f>_xlfn.XLOOKUP(O6632,匹配表1065!T:T,匹配表1065!X:X)</f>
        <v>PME2012</v>
      </c>
      <c r="J6632" s="95" t="s">
        <v>60</v>
      </c>
      <c r="K6632" s="89" cm="1">
        <f ca="1" t="array" ref="K6632:L6632">_xlfn.XLOOKUP(J6632,匹配表1065!Y:Y,匹配表1065!AA:AB)</f>
        <v>13</v>
      </c>
      <c r="L6632" s="116" t="str">
        <v>3个月以上</v>
      </c>
      <c r="M6632" s="89" t="s">
        <v>35</v>
      </c>
      <c r="N6632" s="109">
        <v>1</v>
      </c>
      <c r="O6632" s="118" t="str">
        <f>_xlfn.XLOOKUP(P6632,匹配表1065!U:U,匹配表1065!T:T)</f>
        <v>HO00041526</v>
      </c>
      <c r="P6632" s="94" t="s">
        <v>407</v>
      </c>
      <c r="Q6632" s="95" t="s">
        <v>408</v>
      </c>
      <c r="R6632" s="89" t="str">
        <f>_xlfn.XLOOKUP(Q6632,匹配表1065!L:L,匹配表1065!O:O)</f>
        <v>C</v>
      </c>
      <c r="S6632" s="93" t="str">
        <f>IFERROR(_xlfn.XLOOKUP(Q6632,匹配表1065!AI:AI,匹配表1065!AJ:AJ),"绿标")</f>
        <v>红标</v>
      </c>
      <c r="T6632" s="93" t="str" cm="1">
        <f t="array" ref="T6632:U6632">_xlfn.XLOOKUP(Q6632,匹配表1065!L:L,匹配表1065!M:N)</f>
        <v>眩晕</v>
      </c>
      <c r="U6632" s="94" t="str">
        <v>神经内科</v>
      </c>
      <c r="V6632" s="95" t="s">
        <v>33</v>
      </c>
      <c r="W6632" s="93">
        <f>_xlfn.XLOOKUP(M6632,匹配表1065!D:D,匹配表1065!F:F)*N6632</f>
        <v>4</v>
      </c>
    </row>
    <row r="6633" customHeight="1" spans="1:23">
      <c r="A6633" s="94" t="s">
        <v>954</v>
      </c>
      <c r="B6633" s="106">
        <v>46240</v>
      </c>
      <c r="C6633" s="121" t="str">
        <f t="shared" si="208"/>
        <v>8月第2周</v>
      </c>
      <c r="D6633" s="109" t="s">
        <v>955</v>
      </c>
      <c r="E6633" s="89" t="str">
        <f t="shared" si="209"/>
        <v>8月第1周--周4</v>
      </c>
      <c r="F6633" s="115" t="s">
        <v>27</v>
      </c>
      <c r="G6633" s="95" t="s">
        <v>28</v>
      </c>
      <c r="H6633" s="92" t="str">
        <f>_xlfn.XLOOKUP(O6633,匹配表1065!T:T,匹配表1065!W:W)</f>
        <v>常州市</v>
      </c>
      <c r="I6633" s="116" t="str">
        <f>_xlfn.XLOOKUP(O6633,匹配表1065!T:T,匹配表1065!X:X)</f>
        <v>PME2015</v>
      </c>
      <c r="J6633" s="95" t="s">
        <v>45</v>
      </c>
      <c r="K6633" s="89" cm="1">
        <f ca="1" t="array" ref="K6633:L6633">_xlfn.XLOOKUP(J6633,匹配表1065!Y:Y,匹配表1065!AA:AB)</f>
        <v>9</v>
      </c>
      <c r="L6633" s="116" t="str">
        <v>3个月以上</v>
      </c>
      <c r="M6633" s="89" t="s">
        <v>30</v>
      </c>
      <c r="N6633" s="109">
        <v>1</v>
      </c>
      <c r="O6633" s="118" t="str">
        <f>_xlfn.XLOOKUP(P6633,匹配表1065!U:U,匹配表1065!T:T)</f>
        <v>HO00000940</v>
      </c>
      <c r="P6633" s="94" t="s">
        <v>203</v>
      </c>
      <c r="Q6633" s="95" t="s">
        <v>204</v>
      </c>
      <c r="R6633" s="89" t="str">
        <f>_xlfn.XLOOKUP(Q6633,匹配表1065!L:L,匹配表1065!O:O)</f>
        <v>C</v>
      </c>
      <c r="S6633" s="93" t="str">
        <f>IFERROR(_xlfn.XLOOKUP(Q6633,匹配表1065!AI:AI,匹配表1065!AJ:AJ),"绿标")</f>
        <v>红标</v>
      </c>
      <c r="T6633" s="93" t="str" cm="1">
        <f t="array" ref="T6633:U6633">_xlfn.XLOOKUP(Q6633,匹配表1065!L:L,匹配表1065!M:N)</f>
        <v>眩晕</v>
      </c>
      <c r="U6633" s="94" t="str">
        <v>耳鼻喉科</v>
      </c>
      <c r="V6633" s="95" t="s">
        <v>100</v>
      </c>
      <c r="W6633" s="93">
        <f>_xlfn.XLOOKUP(M6633,匹配表1065!D:D,匹配表1065!F:F)*N6633</f>
        <v>12</v>
      </c>
    </row>
    <row r="6634" customHeight="1" spans="1:23">
      <c r="A6634" s="94" t="s">
        <v>954</v>
      </c>
      <c r="B6634" s="106">
        <v>46240</v>
      </c>
      <c r="C6634" s="121" t="str">
        <f t="shared" si="208"/>
        <v>8月第2周</v>
      </c>
      <c r="D6634" s="109" t="s">
        <v>955</v>
      </c>
      <c r="E6634" s="89" t="str">
        <f t="shared" si="209"/>
        <v>8月第1周--周4</v>
      </c>
      <c r="F6634" s="115" t="s">
        <v>27</v>
      </c>
      <c r="G6634" s="95" t="s">
        <v>28</v>
      </c>
      <c r="H6634" s="92" t="str">
        <f>_xlfn.XLOOKUP(O6634,匹配表1065!T:T,匹配表1065!W:W)</f>
        <v>常州市</v>
      </c>
      <c r="I6634" s="116" t="str">
        <f>_xlfn.XLOOKUP(O6634,匹配表1065!T:T,匹配表1065!X:X)</f>
        <v>PME2015</v>
      </c>
      <c r="J6634" s="95" t="s">
        <v>45</v>
      </c>
      <c r="K6634" s="89" cm="1">
        <f ca="1" t="array" ref="K6634:L6634">_xlfn.XLOOKUP(J6634,匹配表1065!Y:Y,匹配表1065!AA:AB)</f>
        <v>9</v>
      </c>
      <c r="L6634" s="116" t="str">
        <v>3个月以上</v>
      </c>
      <c r="M6634" s="89" t="s">
        <v>30</v>
      </c>
      <c r="N6634" s="109">
        <v>1</v>
      </c>
      <c r="O6634" s="118" t="str">
        <f>_xlfn.XLOOKUP(P6634,匹配表1065!U:U,匹配表1065!T:T)</f>
        <v>HO00000940</v>
      </c>
      <c r="P6634" s="94" t="s">
        <v>203</v>
      </c>
      <c r="Q6634" s="95" t="s">
        <v>204</v>
      </c>
      <c r="R6634" s="89" t="str">
        <f>_xlfn.XLOOKUP(Q6634,匹配表1065!L:L,匹配表1065!O:O)</f>
        <v>C</v>
      </c>
      <c r="S6634" s="93" t="str">
        <f>IFERROR(_xlfn.XLOOKUP(Q6634,匹配表1065!AI:AI,匹配表1065!AJ:AJ),"绿标")</f>
        <v>红标</v>
      </c>
      <c r="T6634" s="93" t="str" cm="1">
        <f t="array" ref="T6634:U6634">_xlfn.XLOOKUP(Q6634,匹配表1065!L:L,匹配表1065!M:N)</f>
        <v>眩晕</v>
      </c>
      <c r="U6634" s="94" t="str">
        <v>耳鼻喉科</v>
      </c>
      <c r="V6634" s="95" t="s">
        <v>100</v>
      </c>
      <c r="W6634" s="93">
        <f>_xlfn.XLOOKUP(M6634,匹配表1065!D:D,匹配表1065!F:F)*N6634</f>
        <v>12</v>
      </c>
    </row>
    <row r="6635" customHeight="1" spans="1:23">
      <c r="A6635" s="94" t="s">
        <v>954</v>
      </c>
      <c r="B6635" s="106">
        <v>46240</v>
      </c>
      <c r="C6635" s="121" t="str">
        <f t="shared" ref="C6635:C6698" si="210">MONTH(B6635)&amp;TEXT(WEEKNUM(B6635,2)-WEEKNUM(B6635+1-DAY(B6635),2)+1,"月第0周")</f>
        <v>8月第2周</v>
      </c>
      <c r="D6635" s="109" t="s">
        <v>955</v>
      </c>
      <c r="E6635" s="89" t="str">
        <f t="shared" si="209"/>
        <v>8月第1周--周4</v>
      </c>
      <c r="F6635" s="115" t="s">
        <v>27</v>
      </c>
      <c r="G6635" s="95" t="s">
        <v>28</v>
      </c>
      <c r="H6635" s="92" t="str">
        <f>_xlfn.XLOOKUP(O6635,匹配表1065!T:T,匹配表1065!W:W)</f>
        <v>常州市</v>
      </c>
      <c r="I6635" s="116" t="str">
        <f>_xlfn.XLOOKUP(O6635,匹配表1065!T:T,匹配表1065!X:X)</f>
        <v>PME2015</v>
      </c>
      <c r="J6635" s="95" t="s">
        <v>45</v>
      </c>
      <c r="K6635" s="89" cm="1">
        <f ca="1" t="array" ref="K6635:L6635">_xlfn.XLOOKUP(J6635,匹配表1065!Y:Y,匹配表1065!AA:AB)</f>
        <v>9</v>
      </c>
      <c r="L6635" s="116" t="str">
        <v>3个月以上</v>
      </c>
      <c r="M6635" s="89" t="s">
        <v>30</v>
      </c>
      <c r="N6635" s="109">
        <v>1</v>
      </c>
      <c r="O6635" s="118" t="str">
        <f>_xlfn.XLOOKUP(P6635,匹配表1065!U:U,匹配表1065!T:T)</f>
        <v>HO00000940</v>
      </c>
      <c r="P6635" s="94" t="s">
        <v>203</v>
      </c>
      <c r="Q6635" s="95" t="s">
        <v>204</v>
      </c>
      <c r="R6635" s="89" t="str">
        <f>_xlfn.XLOOKUP(Q6635,匹配表1065!L:L,匹配表1065!O:O)</f>
        <v>C</v>
      </c>
      <c r="S6635" s="93" t="str">
        <f>IFERROR(_xlfn.XLOOKUP(Q6635,匹配表1065!AI:AI,匹配表1065!AJ:AJ),"绿标")</f>
        <v>红标</v>
      </c>
      <c r="T6635" s="93" t="str" cm="1">
        <f t="array" ref="T6635:U6635">_xlfn.XLOOKUP(Q6635,匹配表1065!L:L,匹配表1065!M:N)</f>
        <v>眩晕</v>
      </c>
      <c r="U6635" s="94" t="str">
        <v>耳鼻喉科</v>
      </c>
      <c r="V6635" s="95" t="s">
        <v>100</v>
      </c>
      <c r="W6635" s="93">
        <f>_xlfn.XLOOKUP(M6635,匹配表1065!D:D,匹配表1065!F:F)*N6635</f>
        <v>12</v>
      </c>
    </row>
    <row r="6636" customHeight="1" spans="1:23">
      <c r="A6636" s="94" t="s">
        <v>954</v>
      </c>
      <c r="B6636" s="106">
        <v>46240</v>
      </c>
      <c r="C6636" s="121" t="str">
        <f t="shared" si="210"/>
        <v>8月第2周</v>
      </c>
      <c r="D6636" s="109" t="s">
        <v>955</v>
      </c>
      <c r="E6636" s="89" t="str">
        <f t="shared" si="209"/>
        <v>8月第1周--周4</v>
      </c>
      <c r="F6636" s="115" t="s">
        <v>27</v>
      </c>
      <c r="G6636" s="95" t="s">
        <v>28</v>
      </c>
      <c r="H6636" s="92" t="str">
        <f>_xlfn.XLOOKUP(O6636,匹配表1065!T:T,匹配表1065!W:W)</f>
        <v>常州市</v>
      </c>
      <c r="I6636" s="116" t="str">
        <f>_xlfn.XLOOKUP(O6636,匹配表1065!T:T,匹配表1065!X:X)</f>
        <v>PME2015</v>
      </c>
      <c r="J6636" s="95" t="s">
        <v>45</v>
      </c>
      <c r="K6636" s="89" cm="1">
        <f ca="1" t="array" ref="K6636:L6636">_xlfn.XLOOKUP(J6636,匹配表1065!Y:Y,匹配表1065!AA:AB)</f>
        <v>9</v>
      </c>
      <c r="L6636" s="116" t="str">
        <v>3个月以上</v>
      </c>
      <c r="M6636" s="89" t="s">
        <v>55</v>
      </c>
      <c r="N6636" s="109">
        <v>1</v>
      </c>
      <c r="O6636" s="118" t="str">
        <f>_xlfn.XLOOKUP(P6636,匹配表1065!U:U,匹配表1065!T:T)</f>
        <v>HO00000940</v>
      </c>
      <c r="P6636" s="94" t="s">
        <v>203</v>
      </c>
      <c r="Q6636" s="95" t="s">
        <v>204</v>
      </c>
      <c r="R6636" s="89" t="str">
        <f>_xlfn.XLOOKUP(Q6636,匹配表1065!L:L,匹配表1065!O:O)</f>
        <v>C</v>
      </c>
      <c r="S6636" s="93" t="str">
        <f>IFERROR(_xlfn.XLOOKUP(Q6636,匹配表1065!AI:AI,匹配表1065!AJ:AJ),"绿标")</f>
        <v>红标</v>
      </c>
      <c r="T6636" s="93" t="str" cm="1">
        <f t="array" ref="T6636:U6636">_xlfn.XLOOKUP(Q6636,匹配表1065!L:L,匹配表1065!M:N)</f>
        <v>眩晕</v>
      </c>
      <c r="U6636" s="94" t="str">
        <v>耳鼻喉科</v>
      </c>
      <c r="V6636" s="95" t="s">
        <v>100</v>
      </c>
      <c r="W6636" s="93">
        <f>_xlfn.XLOOKUP(M6636,匹配表1065!D:D,匹配表1065!F:F)*N6636</f>
        <v>8</v>
      </c>
    </row>
    <row r="6637" customHeight="1" spans="1:23">
      <c r="A6637" s="94" t="s">
        <v>954</v>
      </c>
      <c r="B6637" s="106">
        <v>46240</v>
      </c>
      <c r="C6637" s="121" t="str">
        <f t="shared" si="210"/>
        <v>8月第2周</v>
      </c>
      <c r="D6637" s="109" t="s">
        <v>955</v>
      </c>
      <c r="E6637" s="89" t="str">
        <f t="shared" si="209"/>
        <v>8月第1周--周4</v>
      </c>
      <c r="F6637" s="115" t="s">
        <v>27</v>
      </c>
      <c r="G6637" s="89" t="s">
        <v>63</v>
      </c>
      <c r="H6637" s="92" t="str">
        <f>_xlfn.XLOOKUP(O6637,匹配表1065!T:T,匹配表1065!W:W)</f>
        <v>徐州市</v>
      </c>
      <c r="I6637" s="116" t="str">
        <f>_xlfn.XLOOKUP(O6637,匹配表1065!T:T,匹配表1065!X:X)</f>
        <v>PME2008</v>
      </c>
      <c r="J6637" s="95" t="s">
        <v>81</v>
      </c>
      <c r="K6637" s="89" cm="1">
        <f ca="1" t="array" ref="K6637:L6637">_xlfn.XLOOKUP(J6637,匹配表1065!Y:Y,匹配表1065!AA:AB)</f>
        <v>19</v>
      </c>
      <c r="L6637" s="116" t="str">
        <v>3个月以上</v>
      </c>
      <c r="M6637" s="89" t="s">
        <v>30</v>
      </c>
      <c r="N6637" s="109">
        <v>1</v>
      </c>
      <c r="O6637" s="118" t="str">
        <f>_xlfn.XLOOKUP(P6637,匹配表1065!U:U,匹配表1065!T:T)</f>
        <v>HO00000989</v>
      </c>
      <c r="P6637" s="94" t="s">
        <v>214</v>
      </c>
      <c r="Q6637" s="95" t="s">
        <v>215</v>
      </c>
      <c r="R6637" s="89" t="str">
        <f>_xlfn.XLOOKUP(Q6637,匹配表1065!L:L,匹配表1065!O:O)</f>
        <v>A</v>
      </c>
      <c r="S6637" s="93" t="str">
        <f>IFERROR(_xlfn.XLOOKUP(Q6637,匹配表1065!AI:AI,匹配表1065!AJ:AJ),"绿标")</f>
        <v>红标</v>
      </c>
      <c r="T6637" s="93" t="str" cm="1">
        <f t="array" ref="T6637:U6637">_xlfn.XLOOKUP(Q6637,匹配表1065!L:L,匹配表1065!M:N)</f>
        <v>头痛</v>
      </c>
      <c r="U6637" s="94" t="str">
        <v>神经内科</v>
      </c>
      <c r="V6637" s="95" t="s">
        <v>100</v>
      </c>
      <c r="W6637" s="93">
        <f>_xlfn.XLOOKUP(M6637,匹配表1065!D:D,匹配表1065!F:F)*N6637</f>
        <v>12</v>
      </c>
    </row>
    <row r="6638" customHeight="1" spans="1:23">
      <c r="A6638" s="94" t="s">
        <v>954</v>
      </c>
      <c r="B6638" s="106">
        <v>46240</v>
      </c>
      <c r="C6638" s="121" t="str">
        <f t="shared" si="210"/>
        <v>8月第2周</v>
      </c>
      <c r="D6638" s="109" t="s">
        <v>955</v>
      </c>
      <c r="E6638" s="89" t="str">
        <f t="shared" si="209"/>
        <v>8月第1周--周4</v>
      </c>
      <c r="F6638" s="115" t="s">
        <v>27</v>
      </c>
      <c r="G6638" s="89" t="s">
        <v>63</v>
      </c>
      <c r="H6638" s="92" t="str">
        <f>_xlfn.XLOOKUP(O6638,匹配表1065!T:T,匹配表1065!W:W)</f>
        <v>连云港市</v>
      </c>
      <c r="I6638" s="116" t="str">
        <f>_xlfn.XLOOKUP(O6638,匹配表1065!T:T,匹配表1065!X:X)</f>
        <v>PME2042</v>
      </c>
      <c r="J6638" s="95" t="s">
        <v>74</v>
      </c>
      <c r="K6638" s="89" cm="1">
        <f ca="1" t="array" ref="K6638:L6638">_xlfn.XLOOKUP(J6638,匹配表1065!Y:Y,匹配表1065!AA:AB)</f>
        <v>7</v>
      </c>
      <c r="L6638" s="116" t="str">
        <v>3个月以上</v>
      </c>
      <c r="M6638" s="89" t="s">
        <v>30</v>
      </c>
      <c r="N6638" s="109">
        <v>1</v>
      </c>
      <c r="O6638" s="118" t="str">
        <f>_xlfn.XLOOKUP(P6638,匹配表1065!U:U,匹配表1065!T:T)</f>
        <v>HO00001004</v>
      </c>
      <c r="P6638" s="94" t="s">
        <v>75</v>
      </c>
      <c r="Q6638" s="95" t="s">
        <v>210</v>
      </c>
      <c r="R6638" s="89" t="str">
        <f>_xlfn.XLOOKUP(Q6638,匹配表1065!L:L,匹配表1065!O:O)</f>
        <v>A</v>
      </c>
      <c r="S6638" s="93" t="str">
        <f>IFERROR(_xlfn.XLOOKUP(Q6638,匹配表1065!AI:AI,匹配表1065!AJ:AJ),"绿标")</f>
        <v>红标</v>
      </c>
      <c r="T6638" s="93" t="str" cm="1">
        <f t="array" ref="T6638:U6638">_xlfn.XLOOKUP(Q6638,匹配表1065!L:L,匹配表1065!M:N)</f>
        <v>头痛</v>
      </c>
      <c r="U6638" s="94" t="str">
        <v>神经内科</v>
      </c>
      <c r="V6638" s="95" t="s">
        <v>33</v>
      </c>
      <c r="W6638" s="93">
        <f>_xlfn.XLOOKUP(M6638,匹配表1065!D:D,匹配表1065!F:F)*N6638</f>
        <v>12</v>
      </c>
    </row>
    <row r="6639" customHeight="1" spans="1:23">
      <c r="A6639" s="94" t="s">
        <v>954</v>
      </c>
      <c r="B6639" s="106">
        <v>46240</v>
      </c>
      <c r="C6639" s="121" t="str">
        <f t="shared" si="210"/>
        <v>8月第2周</v>
      </c>
      <c r="D6639" s="109" t="s">
        <v>955</v>
      </c>
      <c r="E6639" s="89" t="str">
        <f t="shared" si="209"/>
        <v>8月第1周--周4</v>
      </c>
      <c r="F6639" s="115" t="s">
        <v>27</v>
      </c>
      <c r="G6639" s="89" t="s">
        <v>63</v>
      </c>
      <c r="H6639" s="92" t="str">
        <f>_xlfn.XLOOKUP(O6639,匹配表1065!T:T,匹配表1065!W:W)</f>
        <v>南京市</v>
      </c>
      <c r="I6639" s="116" t="str">
        <f>_xlfn.XLOOKUP(O6639,匹配表1065!T:T,匹配表1065!X:X)</f>
        <v>PME2001</v>
      </c>
      <c r="J6639" s="95" t="s">
        <v>77</v>
      </c>
      <c r="K6639" s="89" cm="1">
        <f ca="1" t="array" ref="K6639:L6639">_xlfn.XLOOKUP(J6639,匹配表1065!Y:Y,匹配表1065!AA:AB)</f>
        <v>8</v>
      </c>
      <c r="L6639" s="116" t="str">
        <v>3个月以上</v>
      </c>
      <c r="M6639" s="89" t="s">
        <v>30</v>
      </c>
      <c r="N6639" s="109">
        <v>1</v>
      </c>
      <c r="O6639" s="118" t="str">
        <f>_xlfn.XLOOKUP(P6639,匹配表1065!U:U,匹配表1065!T:T)</f>
        <v>HO00000958</v>
      </c>
      <c r="P6639" s="94" t="s">
        <v>65</v>
      </c>
      <c r="Q6639" s="95" t="s">
        <v>562</v>
      </c>
      <c r="R6639" s="89" t="str">
        <f>_xlfn.XLOOKUP(Q6639,匹配表1065!L:L,匹配表1065!O:O)</f>
        <v>A</v>
      </c>
      <c r="S6639" s="93" t="str">
        <f>IFERROR(_xlfn.XLOOKUP(Q6639,匹配表1065!AI:AI,匹配表1065!AJ:AJ),"绿标")</f>
        <v>绿标</v>
      </c>
      <c r="T6639" s="93" t="str" cm="1">
        <f t="array" ref="T6639:U6639">_xlfn.XLOOKUP(Q6639,匹配表1065!L:L,匹配表1065!M:N)</f>
        <v>头痛</v>
      </c>
      <c r="U6639" s="94" t="str">
        <v>神经内科</v>
      </c>
      <c r="V6639" s="95" t="s">
        <v>42</v>
      </c>
      <c r="W6639" s="93">
        <f>_xlfn.XLOOKUP(M6639,匹配表1065!D:D,匹配表1065!F:F)*N6639</f>
        <v>12</v>
      </c>
    </row>
    <row r="6640" customHeight="1" spans="1:23">
      <c r="A6640" s="94" t="s">
        <v>954</v>
      </c>
      <c r="B6640" s="106">
        <v>46240</v>
      </c>
      <c r="C6640" s="121" t="str">
        <f t="shared" si="210"/>
        <v>8月第2周</v>
      </c>
      <c r="D6640" s="109" t="s">
        <v>955</v>
      </c>
      <c r="E6640" s="89" t="str">
        <f t="shared" si="209"/>
        <v>8月第1周--周4</v>
      </c>
      <c r="F6640" s="115" t="s">
        <v>27</v>
      </c>
      <c r="G6640" s="89" t="s">
        <v>63</v>
      </c>
      <c r="H6640" s="92" t="str">
        <f>_xlfn.XLOOKUP(O6640,匹配表1065!T:T,匹配表1065!W:W)</f>
        <v>南京市</v>
      </c>
      <c r="I6640" s="116" t="str">
        <f>_xlfn.XLOOKUP(O6640,匹配表1065!T:T,匹配表1065!X:X)</f>
        <v>PME2001</v>
      </c>
      <c r="J6640" s="95" t="s">
        <v>77</v>
      </c>
      <c r="K6640" s="89" cm="1">
        <f ca="1" t="array" ref="K6640:L6640">_xlfn.XLOOKUP(J6640,匹配表1065!Y:Y,匹配表1065!AA:AB)</f>
        <v>8</v>
      </c>
      <c r="L6640" s="116" t="str">
        <v>3个月以上</v>
      </c>
      <c r="M6640" s="89" t="s">
        <v>35</v>
      </c>
      <c r="N6640" s="109">
        <v>1</v>
      </c>
      <c r="O6640" s="118" t="str">
        <f>_xlfn.XLOOKUP(P6640,匹配表1065!U:U,匹配表1065!T:T)</f>
        <v>HO00000958</v>
      </c>
      <c r="P6640" s="94" t="s">
        <v>65</v>
      </c>
      <c r="Q6640" s="95" t="s">
        <v>409</v>
      </c>
      <c r="R6640" s="89" t="str">
        <f>_xlfn.XLOOKUP(Q6640,匹配表1065!L:L,匹配表1065!O:O)</f>
        <v>B</v>
      </c>
      <c r="S6640" s="93" t="str">
        <f>IFERROR(_xlfn.XLOOKUP(Q6640,匹配表1065!AI:AI,匹配表1065!AJ:AJ),"绿标")</f>
        <v>红标</v>
      </c>
      <c r="T6640" s="93" t="str" cm="1">
        <f t="array" ref="T6640:U6640">_xlfn.XLOOKUP(Q6640,匹配表1065!L:L,匹配表1065!M:N)</f>
        <v>其他</v>
      </c>
      <c r="U6640" s="94" t="str">
        <v>神经内科</v>
      </c>
      <c r="V6640" s="95" t="s">
        <v>58</v>
      </c>
      <c r="W6640" s="93">
        <f>_xlfn.XLOOKUP(M6640,匹配表1065!D:D,匹配表1065!F:F)*N6640</f>
        <v>4</v>
      </c>
    </row>
    <row r="6641" customHeight="1" spans="1:23">
      <c r="A6641" s="94" t="s">
        <v>954</v>
      </c>
      <c r="B6641" s="106">
        <v>46240</v>
      </c>
      <c r="C6641" s="121" t="str">
        <f t="shared" si="210"/>
        <v>8月第2周</v>
      </c>
      <c r="D6641" s="109" t="s">
        <v>955</v>
      </c>
      <c r="E6641" s="89" t="str">
        <f t="shared" si="209"/>
        <v>8月第1周--周4</v>
      </c>
      <c r="F6641" s="115" t="s">
        <v>27</v>
      </c>
      <c r="G6641" s="89" t="s">
        <v>63</v>
      </c>
      <c r="H6641" s="92" t="e">
        <f>_xlfn.XLOOKUP(O6641,匹配表1065!T:T,匹配表1065!W:W)</f>
        <v>#N/A</v>
      </c>
      <c r="I6641" s="116" t="e">
        <f>_xlfn.XLOOKUP(O6641,匹配表1065!T:T,匹配表1065!X:X)</f>
        <v>#N/A</v>
      </c>
      <c r="J6641" s="95" t="s">
        <v>71</v>
      </c>
      <c r="K6641" s="89" cm="1">
        <f ca="1" t="array" ref="K6641:L6641">_xlfn.XLOOKUP(J6641,匹配表1065!Y:Y,匹配表1065!AA:AB)</f>
        <v>5</v>
      </c>
      <c r="L6641" s="116" t="str">
        <v>3个月以上</v>
      </c>
      <c r="M6641" s="89" t="s">
        <v>35</v>
      </c>
      <c r="N6641" s="109">
        <v>1</v>
      </c>
      <c r="O6641" s="118" t="e">
        <f>_xlfn.XLOOKUP(P6641,匹配表1065!U:U,匹配表1065!T:T)</f>
        <v>#N/A</v>
      </c>
      <c r="P6641" s="94" t="s">
        <v>921</v>
      </c>
      <c r="Q6641" s="95" t="s">
        <v>922</v>
      </c>
      <c r="R6641" s="89" t="str">
        <f>_xlfn.XLOOKUP(Q6641,匹配表1065!L:L,匹配表1065!O:O)</f>
        <v>A</v>
      </c>
      <c r="S6641" s="93" t="str">
        <f>IFERROR(_xlfn.XLOOKUP(Q6641,匹配表1065!AI:AI,匹配表1065!AJ:AJ),"绿标")</f>
        <v>绿标</v>
      </c>
      <c r="T6641" s="93" t="str" cm="1">
        <f t="array" ref="T6641:U6641">_xlfn.XLOOKUP(Q6641,匹配表1065!L:L,匹配表1065!M:N)</f>
        <v>头痛</v>
      </c>
      <c r="U6641" s="94" t="str">
        <v>神经内科</v>
      </c>
      <c r="V6641" s="95" t="s">
        <v>33</v>
      </c>
      <c r="W6641" s="93">
        <f>_xlfn.XLOOKUP(M6641,匹配表1065!D:D,匹配表1065!F:F)*N6641</f>
        <v>4</v>
      </c>
    </row>
    <row r="6642" customHeight="1" spans="1:23">
      <c r="A6642" s="94" t="s">
        <v>954</v>
      </c>
      <c r="B6642" s="106">
        <v>46240</v>
      </c>
      <c r="C6642" s="121" t="str">
        <f t="shared" si="210"/>
        <v>8月第2周</v>
      </c>
      <c r="D6642" s="109" t="s">
        <v>955</v>
      </c>
      <c r="E6642" s="89" t="str">
        <f t="shared" si="209"/>
        <v>8月第1周--周4</v>
      </c>
      <c r="F6642" s="115" t="s">
        <v>27</v>
      </c>
      <c r="G6642" s="89" t="s">
        <v>63</v>
      </c>
      <c r="H6642" s="92" t="str">
        <f>_xlfn.XLOOKUP(O6642,匹配表1065!T:T,匹配表1065!W:W)</f>
        <v>南京市</v>
      </c>
      <c r="I6642" s="116" t="str">
        <f>_xlfn.XLOOKUP(O6642,匹配表1065!T:T,匹配表1065!X:X)</f>
        <v>PME2001</v>
      </c>
      <c r="J6642" s="95" t="s">
        <v>64</v>
      </c>
      <c r="K6642" s="89" cm="1">
        <f ca="1" t="array" ref="K6642:L6642">_xlfn.XLOOKUP(J6642,匹配表1065!Y:Y,匹配表1065!AA:AB)</f>
        <v>31</v>
      </c>
      <c r="L6642" s="116" t="str">
        <v>3个月以上</v>
      </c>
      <c r="M6642" s="89" t="s">
        <v>30</v>
      </c>
      <c r="N6642" s="109">
        <v>3</v>
      </c>
      <c r="O6642" s="118" t="str">
        <f>_xlfn.XLOOKUP(P6642,匹配表1065!U:U,匹配表1065!T:T)</f>
        <v>HO00000958</v>
      </c>
      <c r="P6642" s="94" t="s">
        <v>65</v>
      </c>
      <c r="Q6642" s="95" t="s">
        <v>209</v>
      </c>
      <c r="R6642" s="89" t="str">
        <f>_xlfn.XLOOKUP(Q6642,匹配表1065!L:L,匹配表1065!O:O)</f>
        <v>C</v>
      </c>
      <c r="S6642" s="93" t="str">
        <f>IFERROR(_xlfn.XLOOKUP(Q6642,匹配表1065!AI:AI,匹配表1065!AJ:AJ),"绿标")</f>
        <v>红标</v>
      </c>
      <c r="T6642" s="93" t="str" cm="1">
        <f t="array" ref="T6642:U6642">_xlfn.XLOOKUP(Q6642,匹配表1065!L:L,匹配表1065!M:N)</f>
        <v>眩晕</v>
      </c>
      <c r="U6642" s="94" t="str">
        <v>耳鼻喉科</v>
      </c>
      <c r="V6642" s="95" t="s">
        <v>100</v>
      </c>
      <c r="W6642" s="93">
        <f>_xlfn.XLOOKUP(M6642,匹配表1065!D:D,匹配表1065!F:F)*N6642</f>
        <v>36</v>
      </c>
    </row>
    <row r="6643" customHeight="1" spans="1:23">
      <c r="A6643" s="94" t="s">
        <v>954</v>
      </c>
      <c r="B6643" s="106">
        <v>46240</v>
      </c>
      <c r="C6643" s="121" t="str">
        <f t="shared" si="210"/>
        <v>8月第2周</v>
      </c>
      <c r="D6643" s="109" t="s">
        <v>955</v>
      </c>
      <c r="E6643" s="89" t="str">
        <f t="shared" si="209"/>
        <v>8月第1周--周4</v>
      </c>
      <c r="F6643" s="115" t="s">
        <v>27</v>
      </c>
      <c r="G6643" s="89" t="s">
        <v>63</v>
      </c>
      <c r="H6643" s="92" t="str">
        <f>_xlfn.XLOOKUP(O6643,匹配表1065!T:T,匹配表1065!W:W)</f>
        <v>南京市</v>
      </c>
      <c r="I6643" s="116" t="str">
        <f>_xlfn.XLOOKUP(O6643,匹配表1065!T:T,匹配表1065!X:X)</f>
        <v>PME2001</v>
      </c>
      <c r="J6643" s="95" t="s">
        <v>64</v>
      </c>
      <c r="K6643" s="89" cm="1">
        <f ca="1" t="array" ref="K6643:L6643">_xlfn.XLOOKUP(J6643,匹配表1065!Y:Y,匹配表1065!AA:AB)</f>
        <v>31</v>
      </c>
      <c r="L6643" s="116" t="str">
        <v>3个月以上</v>
      </c>
      <c r="M6643" s="89" t="s">
        <v>35</v>
      </c>
      <c r="N6643" s="109">
        <v>1</v>
      </c>
      <c r="O6643" s="118" t="str">
        <f>_xlfn.XLOOKUP(P6643,匹配表1065!U:U,匹配表1065!T:T)</f>
        <v>HO00000958</v>
      </c>
      <c r="P6643" s="94" t="s">
        <v>65</v>
      </c>
      <c r="Q6643" s="95" t="s">
        <v>652</v>
      </c>
      <c r="R6643" s="89" t="str">
        <f>_xlfn.XLOOKUP(Q6643,匹配表1065!L:L,匹配表1065!O:O)</f>
        <v>B</v>
      </c>
      <c r="S6643" s="93" t="str">
        <f>IFERROR(_xlfn.XLOOKUP(Q6643,匹配表1065!AI:AI,匹配表1065!AJ:AJ),"绿标")</f>
        <v>绿标</v>
      </c>
      <c r="T6643" s="93" t="str" cm="1">
        <f t="array" ref="T6643:U6643">_xlfn.XLOOKUP(Q6643,匹配表1065!L:L,匹配表1065!M:N)</f>
        <v>脑血管</v>
      </c>
      <c r="U6643" s="94" t="str">
        <v>神经内科</v>
      </c>
      <c r="V6643" s="95" t="s">
        <v>58</v>
      </c>
      <c r="W6643" s="93">
        <f>_xlfn.XLOOKUP(M6643,匹配表1065!D:D,匹配表1065!F:F)*N6643</f>
        <v>4</v>
      </c>
    </row>
    <row r="6644" customHeight="1" spans="1:23">
      <c r="A6644" s="94" t="s">
        <v>954</v>
      </c>
      <c r="B6644" s="106">
        <v>46240</v>
      </c>
      <c r="C6644" s="121" t="str">
        <f t="shared" si="210"/>
        <v>8月第2周</v>
      </c>
      <c r="D6644" s="109" t="s">
        <v>955</v>
      </c>
      <c r="E6644" s="89" t="str">
        <f t="shared" si="209"/>
        <v>8月第1周--周4</v>
      </c>
      <c r="F6644" s="115" t="s">
        <v>27</v>
      </c>
      <c r="G6644" s="89" t="s">
        <v>63</v>
      </c>
      <c r="H6644" s="92" t="str">
        <f>_xlfn.XLOOKUP(O6644,匹配表1065!T:T,匹配表1065!W:W)</f>
        <v>南京市</v>
      </c>
      <c r="I6644" s="116" t="str">
        <f>_xlfn.XLOOKUP(O6644,匹配表1065!T:T,匹配表1065!X:X)</f>
        <v>PME2002</v>
      </c>
      <c r="J6644" s="95" t="s">
        <v>84</v>
      </c>
      <c r="K6644" s="89" cm="1">
        <f ca="1" t="array" ref="K6644:L6644">_xlfn.XLOOKUP(J6644,匹配表1065!Y:Y,匹配表1065!AA:AB)</f>
        <v>31</v>
      </c>
      <c r="L6644" s="116" t="str">
        <v>3个月以上</v>
      </c>
      <c r="M6644" s="89" t="s">
        <v>30</v>
      </c>
      <c r="N6644" s="109">
        <v>1</v>
      </c>
      <c r="O6644" s="118" t="str">
        <f>_xlfn.XLOOKUP(P6644,匹配表1065!U:U,匹配表1065!T:T)</f>
        <v>HO00000964</v>
      </c>
      <c r="P6644" s="94" t="s">
        <v>90</v>
      </c>
      <c r="Q6644" s="95" t="s">
        <v>612</v>
      </c>
      <c r="R6644" s="89" t="str">
        <f>_xlfn.XLOOKUP(Q6644,匹配表1065!L:L,匹配表1065!O:O)</f>
        <v>B</v>
      </c>
      <c r="S6644" s="93" t="str">
        <f>IFERROR(_xlfn.XLOOKUP(Q6644,匹配表1065!AI:AI,匹配表1065!AJ:AJ),"绿标")</f>
        <v>绿标</v>
      </c>
      <c r="T6644" s="93" t="str" cm="1">
        <f t="array" ref="T6644:U6644">_xlfn.XLOOKUP(Q6644,匹配表1065!L:L,匹配表1065!M:N)</f>
        <v>脑血管</v>
      </c>
      <c r="U6644" s="94" t="str">
        <v>神经内科</v>
      </c>
      <c r="V6644" s="95" t="s">
        <v>42</v>
      </c>
      <c r="W6644" s="93">
        <f>_xlfn.XLOOKUP(M6644,匹配表1065!D:D,匹配表1065!F:F)*N6644</f>
        <v>12</v>
      </c>
    </row>
    <row r="6645" customHeight="1" spans="1:23">
      <c r="A6645" s="94" t="s">
        <v>954</v>
      </c>
      <c r="B6645" s="106">
        <v>46240</v>
      </c>
      <c r="C6645" s="121" t="str">
        <f t="shared" si="210"/>
        <v>8月第2周</v>
      </c>
      <c r="D6645" s="109" t="s">
        <v>955</v>
      </c>
      <c r="E6645" s="89" t="str">
        <f t="shared" ref="E6645:E6708" si="211">D6645&amp;"--"&amp;"周"&amp;WEEKDAY(B6645,2)</f>
        <v>8月第1周--周4</v>
      </c>
      <c r="F6645" s="115" t="s">
        <v>27</v>
      </c>
      <c r="G6645" s="89" t="s">
        <v>63</v>
      </c>
      <c r="H6645" s="92" t="str">
        <f>_xlfn.XLOOKUP(O6645,匹配表1065!T:T,匹配表1065!W:W)</f>
        <v>南京市</v>
      </c>
      <c r="I6645" s="116" t="str">
        <f>_xlfn.XLOOKUP(O6645,匹配表1065!T:T,匹配表1065!X:X)</f>
        <v>PME2002</v>
      </c>
      <c r="J6645" s="95" t="s">
        <v>84</v>
      </c>
      <c r="K6645" s="89" cm="1">
        <f ca="1" t="array" ref="K6645:L6645">_xlfn.XLOOKUP(J6645,匹配表1065!Y:Y,匹配表1065!AA:AB)</f>
        <v>31</v>
      </c>
      <c r="L6645" s="116" t="str">
        <v>3个月以上</v>
      </c>
      <c r="M6645" s="89" t="s">
        <v>30</v>
      </c>
      <c r="N6645" s="109">
        <v>1</v>
      </c>
      <c r="O6645" s="118" t="str">
        <f>_xlfn.XLOOKUP(P6645,匹配表1065!U:U,匹配表1065!T:T)</f>
        <v>HO00111156</v>
      </c>
      <c r="P6645" s="94" t="s">
        <v>85</v>
      </c>
      <c r="Q6645" s="95" t="s">
        <v>86</v>
      </c>
      <c r="R6645" s="89" t="str">
        <f>_xlfn.XLOOKUP(Q6645,匹配表1065!L:L,匹配表1065!O:O)</f>
        <v>D</v>
      </c>
      <c r="S6645" s="93" t="str">
        <f>IFERROR(_xlfn.XLOOKUP(Q6645,匹配表1065!AI:AI,匹配表1065!AJ:AJ),"绿标")</f>
        <v>红标</v>
      </c>
      <c r="T6645" s="93" t="str" cm="1">
        <f t="array" ref="T6645:U6645">_xlfn.XLOOKUP(Q6645,匹配表1065!L:L,匹配表1065!M:N)</f>
        <v>头痛</v>
      </c>
      <c r="U6645" s="94" t="str">
        <v>神经内科</v>
      </c>
      <c r="V6645" s="95" t="s">
        <v>42</v>
      </c>
      <c r="W6645" s="93">
        <f>_xlfn.XLOOKUP(M6645,匹配表1065!D:D,匹配表1065!F:F)*N6645</f>
        <v>12</v>
      </c>
    </row>
    <row r="6646" customHeight="1" spans="1:23">
      <c r="A6646" s="94" t="s">
        <v>954</v>
      </c>
      <c r="B6646" s="106">
        <v>46240</v>
      </c>
      <c r="C6646" s="121" t="str">
        <f t="shared" si="210"/>
        <v>8月第2周</v>
      </c>
      <c r="D6646" s="109" t="s">
        <v>955</v>
      </c>
      <c r="E6646" s="89" t="str">
        <f t="shared" si="211"/>
        <v>8月第1周--周4</v>
      </c>
      <c r="F6646" s="115" t="s">
        <v>27</v>
      </c>
      <c r="G6646" s="89" t="s">
        <v>63</v>
      </c>
      <c r="H6646" s="92" t="str">
        <f>_xlfn.XLOOKUP(O6646,匹配表1065!T:T,匹配表1065!W:W)</f>
        <v>南京市</v>
      </c>
      <c r="I6646" s="116" t="str">
        <f>_xlfn.XLOOKUP(O6646,匹配表1065!T:T,匹配表1065!X:X)</f>
        <v>PME2002</v>
      </c>
      <c r="J6646" s="95" t="s">
        <v>84</v>
      </c>
      <c r="K6646" s="89" cm="1">
        <f ca="1" t="array" ref="K6646:L6646">_xlfn.XLOOKUP(J6646,匹配表1065!Y:Y,匹配表1065!AA:AB)</f>
        <v>31</v>
      </c>
      <c r="L6646" s="116" t="str">
        <v>3个月以上</v>
      </c>
      <c r="M6646" s="89" t="s">
        <v>30</v>
      </c>
      <c r="N6646" s="109">
        <v>1</v>
      </c>
      <c r="O6646" s="118" t="str">
        <f>_xlfn.XLOOKUP(P6646,匹配表1065!U:U,匹配表1065!T:T)</f>
        <v>HO00039936</v>
      </c>
      <c r="P6646" s="94" t="s">
        <v>87</v>
      </c>
      <c r="Q6646" s="95" t="s">
        <v>88</v>
      </c>
      <c r="R6646" s="89" t="str">
        <f>_xlfn.XLOOKUP(Q6646,匹配表1065!L:L,匹配表1065!O:O)</f>
        <v>C</v>
      </c>
      <c r="S6646" s="93" t="str">
        <f>IFERROR(_xlfn.XLOOKUP(Q6646,匹配表1065!AI:AI,匹配表1065!AJ:AJ),"绿标")</f>
        <v>黑标</v>
      </c>
      <c r="T6646" s="93" t="str" cm="1">
        <f t="array" ref="T6646:U6646">_xlfn.XLOOKUP(Q6646,匹配表1065!L:L,匹配表1065!M:N)</f>
        <v>眩晕</v>
      </c>
      <c r="U6646" s="94" t="str">
        <v>耳鼻喉科</v>
      </c>
      <c r="V6646" s="95" t="s">
        <v>100</v>
      </c>
      <c r="W6646" s="93">
        <f>_xlfn.XLOOKUP(M6646,匹配表1065!D:D,匹配表1065!F:F)*N6646</f>
        <v>12</v>
      </c>
    </row>
    <row r="6647" customHeight="1" spans="1:23">
      <c r="A6647" s="94" t="s">
        <v>954</v>
      </c>
      <c r="B6647" s="106">
        <v>46240</v>
      </c>
      <c r="C6647" s="121" t="str">
        <f t="shared" si="210"/>
        <v>8月第2周</v>
      </c>
      <c r="D6647" s="109" t="s">
        <v>955</v>
      </c>
      <c r="E6647" s="89" t="str">
        <f t="shared" si="211"/>
        <v>8月第1周--周4</v>
      </c>
      <c r="F6647" s="115" t="s">
        <v>27</v>
      </c>
      <c r="G6647" s="89" t="s">
        <v>63</v>
      </c>
      <c r="H6647" s="92" t="str">
        <f>_xlfn.XLOOKUP(O6647,匹配表1065!T:T,匹配表1065!W:W)</f>
        <v>南京市</v>
      </c>
      <c r="I6647" s="116" t="str">
        <f>_xlfn.XLOOKUP(O6647,匹配表1065!T:T,匹配表1065!X:X)</f>
        <v>PME2002</v>
      </c>
      <c r="J6647" s="95" t="s">
        <v>410</v>
      </c>
      <c r="K6647" s="89" cm="1">
        <f ca="1" t="array" ref="K6647:L6647">_xlfn.XLOOKUP(J6647,匹配表1065!Y:Y,匹配表1065!AA:AB)</f>
        <v>1</v>
      </c>
      <c r="L6647" s="116" t="str">
        <v>3个月以内</v>
      </c>
      <c r="M6647" s="89" t="s">
        <v>55</v>
      </c>
      <c r="N6647" s="109">
        <v>1</v>
      </c>
      <c r="O6647" s="118" t="str">
        <f>_xlfn.XLOOKUP(P6647,匹配表1065!U:U,匹配表1065!T:T)</f>
        <v>HO00000964</v>
      </c>
      <c r="P6647" s="94" t="s">
        <v>90</v>
      </c>
      <c r="Q6647" s="95" t="s">
        <v>213</v>
      </c>
      <c r="R6647" s="89" t="str">
        <f>_xlfn.XLOOKUP(Q6647,匹配表1065!L:L,匹配表1065!O:O)</f>
        <v>A</v>
      </c>
      <c r="S6647" s="93" t="str">
        <f>IFERROR(_xlfn.XLOOKUP(Q6647,匹配表1065!AI:AI,匹配表1065!AJ:AJ),"绿标")</f>
        <v>红标</v>
      </c>
      <c r="T6647" s="93" t="str" cm="1">
        <f t="array" ref="T6647:U6647">_xlfn.XLOOKUP(Q6647,匹配表1065!L:L,匹配表1065!M:N)</f>
        <v>头痛</v>
      </c>
      <c r="U6647" s="94" t="str">
        <v>神经内科</v>
      </c>
      <c r="V6647" s="95" t="s">
        <v>42</v>
      </c>
      <c r="W6647" s="93">
        <f>_xlfn.XLOOKUP(M6647,匹配表1065!D:D,匹配表1065!F:F)*N6647</f>
        <v>8</v>
      </c>
    </row>
    <row r="6648" customHeight="1" spans="1:23">
      <c r="A6648" s="94" t="s">
        <v>954</v>
      </c>
      <c r="B6648" s="106">
        <v>46241</v>
      </c>
      <c r="C6648" s="121" t="str">
        <f t="shared" si="210"/>
        <v>8月第2周</v>
      </c>
      <c r="D6648" s="109" t="s">
        <v>955</v>
      </c>
      <c r="E6648" s="89" t="str">
        <f t="shared" si="211"/>
        <v>8月第1周--周5</v>
      </c>
      <c r="F6648" s="115" t="s">
        <v>27</v>
      </c>
      <c r="G6648" s="95" t="s">
        <v>167</v>
      </c>
      <c r="H6648" s="92" t="str">
        <f>_xlfn.XLOOKUP(O6648,匹配表1065!T:T,匹配表1065!W:W)</f>
        <v>南通市</v>
      </c>
      <c r="I6648" s="116" t="str">
        <f>_xlfn.XLOOKUP(O6648,匹配表1065!T:T,匹配表1065!X:X)</f>
        <v>PME2013</v>
      </c>
      <c r="J6648" s="95" t="s">
        <v>180</v>
      </c>
      <c r="K6648" s="89" cm="1">
        <f ca="1" t="array" ref="K6648:L6648">_xlfn.XLOOKUP(J6648,匹配表1065!Y:Y,匹配表1065!AA:AB)</f>
        <v>51</v>
      </c>
      <c r="L6648" s="116" t="str">
        <v>3个月以上</v>
      </c>
      <c r="M6648" s="89" t="s">
        <v>30</v>
      </c>
      <c r="N6648" s="109">
        <v>2</v>
      </c>
      <c r="O6648" s="118" t="str">
        <f>_xlfn.XLOOKUP(P6648,匹配表1065!U:U,匹配表1065!T:T)</f>
        <v>HO00001066</v>
      </c>
      <c r="P6648" s="94" t="s">
        <v>183</v>
      </c>
      <c r="Q6648" s="95" t="s">
        <v>296</v>
      </c>
      <c r="R6648" s="89" t="str">
        <f>_xlfn.XLOOKUP(Q6648,匹配表1065!L:L,匹配表1065!O:O)</f>
        <v>C</v>
      </c>
      <c r="S6648" s="93" t="str">
        <f>IFERROR(_xlfn.XLOOKUP(Q6648,匹配表1065!AI:AI,匹配表1065!AJ:AJ),"绿标")</f>
        <v>红标</v>
      </c>
      <c r="T6648" s="93" t="str" cm="1">
        <f t="array" ref="T6648:U6648">_xlfn.XLOOKUP(Q6648,匹配表1065!L:L,匹配表1065!M:N)</f>
        <v>眩晕</v>
      </c>
      <c r="U6648" s="94" t="str">
        <v>耳鼻喉科</v>
      </c>
      <c r="V6648" s="95" t="s">
        <v>100</v>
      </c>
      <c r="W6648" s="93">
        <f>_xlfn.XLOOKUP(M6648,匹配表1065!D:D,匹配表1065!F:F)*N6648</f>
        <v>24</v>
      </c>
    </row>
    <row r="6649" customHeight="1" spans="1:23">
      <c r="A6649" s="94" t="s">
        <v>954</v>
      </c>
      <c r="B6649" s="106">
        <v>46241</v>
      </c>
      <c r="C6649" s="121" t="str">
        <f t="shared" si="210"/>
        <v>8月第2周</v>
      </c>
      <c r="D6649" s="109" t="s">
        <v>955</v>
      </c>
      <c r="E6649" s="89" t="str">
        <f t="shared" si="211"/>
        <v>8月第1周--周5</v>
      </c>
      <c r="F6649" s="115" t="s">
        <v>27</v>
      </c>
      <c r="G6649" s="95" t="s">
        <v>167</v>
      </c>
      <c r="H6649" s="92" t="str">
        <f>_xlfn.XLOOKUP(O6649,匹配表1065!T:T,匹配表1065!W:W)</f>
        <v>南通市</v>
      </c>
      <c r="I6649" s="116" t="str">
        <f>_xlfn.XLOOKUP(O6649,匹配表1065!T:T,匹配表1065!X:X)</f>
        <v>PME2013</v>
      </c>
      <c r="J6649" s="95" t="s">
        <v>180</v>
      </c>
      <c r="K6649" s="89" cm="1">
        <f ca="1" t="array" ref="K6649:L6649">_xlfn.XLOOKUP(J6649,匹配表1065!Y:Y,匹配表1065!AA:AB)</f>
        <v>51</v>
      </c>
      <c r="L6649" s="116" t="str">
        <v>3个月以上</v>
      </c>
      <c r="M6649" s="89" t="s">
        <v>35</v>
      </c>
      <c r="N6649" s="109">
        <v>1</v>
      </c>
      <c r="O6649" s="118" t="str">
        <f>_xlfn.XLOOKUP(P6649,匹配表1065!U:U,匹配表1065!T:T)</f>
        <v>HO00018370</v>
      </c>
      <c r="P6649" s="94" t="s">
        <v>808</v>
      </c>
      <c r="Q6649" s="95" t="s">
        <v>809</v>
      </c>
      <c r="R6649" s="89" t="str">
        <f>_xlfn.XLOOKUP(Q6649,匹配表1065!L:L,匹配表1065!O:O)</f>
        <v>B</v>
      </c>
      <c r="S6649" s="93" t="str">
        <f>IFERROR(_xlfn.XLOOKUP(Q6649,匹配表1065!AI:AI,匹配表1065!AJ:AJ),"绿标")</f>
        <v>绿标</v>
      </c>
      <c r="T6649" s="93" t="str" cm="1">
        <f t="array" ref="T6649:U6649">_xlfn.XLOOKUP(Q6649,匹配表1065!L:L,匹配表1065!M:N)</f>
        <v>脑血管</v>
      </c>
      <c r="U6649" s="94" t="str">
        <v>神经内科</v>
      </c>
      <c r="V6649" s="95" t="s">
        <v>33</v>
      </c>
      <c r="W6649" s="93">
        <f>_xlfn.XLOOKUP(M6649,匹配表1065!D:D,匹配表1065!F:F)*N6649</f>
        <v>4</v>
      </c>
    </row>
    <row r="6650" customHeight="1" spans="1:23">
      <c r="A6650" s="94" t="s">
        <v>954</v>
      </c>
      <c r="B6650" s="106">
        <v>46241</v>
      </c>
      <c r="C6650" s="121" t="str">
        <f t="shared" si="210"/>
        <v>8月第2周</v>
      </c>
      <c r="D6650" s="109" t="s">
        <v>955</v>
      </c>
      <c r="E6650" s="89" t="str">
        <f t="shared" si="211"/>
        <v>8月第1周--周5</v>
      </c>
      <c r="F6650" s="115" t="s">
        <v>27</v>
      </c>
      <c r="G6650" s="95" t="s">
        <v>167</v>
      </c>
      <c r="H6650" s="92" t="str">
        <f>_xlfn.XLOOKUP(O6650,匹配表1065!T:T,匹配表1065!W:W)</f>
        <v>南通市</v>
      </c>
      <c r="I6650" s="116" t="str">
        <f>_xlfn.XLOOKUP(O6650,匹配表1065!T:T,匹配表1065!X:X)</f>
        <v>PME2013</v>
      </c>
      <c r="J6650" s="95" t="s">
        <v>180</v>
      </c>
      <c r="K6650" s="89" cm="1">
        <f ca="1" t="array" ref="K6650:L6650">_xlfn.XLOOKUP(J6650,匹配表1065!Y:Y,匹配表1065!AA:AB)</f>
        <v>51</v>
      </c>
      <c r="L6650" s="116" t="str">
        <v>3个月以上</v>
      </c>
      <c r="M6650" s="89" t="s">
        <v>35</v>
      </c>
      <c r="N6650" s="109">
        <v>2</v>
      </c>
      <c r="O6650" s="118" t="str">
        <f>_xlfn.XLOOKUP(P6650,匹配表1065!U:U,匹配表1065!T:T)</f>
        <v>HO00001066</v>
      </c>
      <c r="P6650" s="94" t="s">
        <v>183</v>
      </c>
      <c r="Q6650" s="95" t="s">
        <v>184</v>
      </c>
      <c r="R6650" s="89" t="str">
        <f>_xlfn.XLOOKUP(Q6650,匹配表1065!L:L,匹配表1065!O:O)</f>
        <v>A</v>
      </c>
      <c r="S6650" s="93" t="str">
        <f>IFERROR(_xlfn.XLOOKUP(Q6650,匹配表1065!AI:AI,匹配表1065!AJ:AJ),"绿标")</f>
        <v>红标</v>
      </c>
      <c r="T6650" s="93" t="str" cm="1">
        <f t="array" ref="T6650:U6650">_xlfn.XLOOKUP(Q6650,匹配表1065!L:L,匹配表1065!M:N)</f>
        <v>头痛</v>
      </c>
      <c r="U6650" s="94" t="str">
        <v>神经内科</v>
      </c>
      <c r="V6650" s="95" t="s">
        <v>33</v>
      </c>
      <c r="W6650" s="93">
        <f>_xlfn.XLOOKUP(M6650,匹配表1065!D:D,匹配表1065!F:F)*N6650</f>
        <v>8</v>
      </c>
    </row>
    <row r="6651" customHeight="1" spans="1:23">
      <c r="A6651" s="94" t="s">
        <v>954</v>
      </c>
      <c r="B6651" s="106">
        <v>46241</v>
      </c>
      <c r="C6651" s="121" t="str">
        <f t="shared" si="210"/>
        <v>8月第2周</v>
      </c>
      <c r="D6651" s="109" t="s">
        <v>955</v>
      </c>
      <c r="E6651" s="89" t="str">
        <f t="shared" si="211"/>
        <v>8月第1周--周5</v>
      </c>
      <c r="F6651" s="115" t="s">
        <v>27</v>
      </c>
      <c r="G6651" s="95" t="s">
        <v>167</v>
      </c>
      <c r="H6651" s="92" t="str">
        <f>_xlfn.XLOOKUP(O6651,匹配表1065!T:T,匹配表1065!W:W)</f>
        <v>苏州市</v>
      </c>
      <c r="I6651" s="116" t="str">
        <f>_xlfn.XLOOKUP(O6651,匹配表1065!T:T,匹配表1065!X:X)</f>
        <v>PME2009</v>
      </c>
      <c r="J6651" s="95" t="s">
        <v>193</v>
      </c>
      <c r="K6651" s="89" cm="1">
        <f ca="1" t="array" ref="K6651:L6651">_xlfn.XLOOKUP(J6651,匹配表1065!Y:Y,匹配表1065!AA:AB)</f>
        <v>7</v>
      </c>
      <c r="L6651" s="116" t="str">
        <v>3个月以上</v>
      </c>
      <c r="M6651" s="89" t="s">
        <v>35</v>
      </c>
      <c r="N6651" s="109">
        <v>1</v>
      </c>
      <c r="O6651" s="118" t="str">
        <f>_xlfn.XLOOKUP(P6651,匹配表1065!U:U,匹配表1065!T:T)</f>
        <v>HO00139397</v>
      </c>
      <c r="P6651" s="94" t="s">
        <v>294</v>
      </c>
      <c r="Q6651" s="95" t="s">
        <v>295</v>
      </c>
      <c r="R6651" s="89" t="str">
        <f>_xlfn.XLOOKUP(Q6651,匹配表1065!L:L,匹配表1065!O:O)</f>
        <v>A</v>
      </c>
      <c r="S6651" s="93" t="str">
        <f>IFERROR(_xlfn.XLOOKUP(Q6651,匹配表1065!AI:AI,匹配表1065!AJ:AJ),"绿标")</f>
        <v>红标</v>
      </c>
      <c r="T6651" s="93" t="str" cm="1">
        <f t="array" ref="T6651:U6651">_xlfn.XLOOKUP(Q6651,匹配表1065!L:L,匹配表1065!M:N)</f>
        <v>头痛</v>
      </c>
      <c r="U6651" s="94" t="str">
        <v>神经内科</v>
      </c>
      <c r="V6651" s="95" t="s">
        <v>33</v>
      </c>
      <c r="W6651" s="93">
        <f>_xlfn.XLOOKUP(M6651,匹配表1065!D:D,匹配表1065!F:F)*N6651</f>
        <v>4</v>
      </c>
    </row>
    <row r="6652" customHeight="1" spans="1:23">
      <c r="A6652" s="94" t="s">
        <v>954</v>
      </c>
      <c r="B6652" s="106">
        <v>46241</v>
      </c>
      <c r="C6652" s="121" t="str">
        <f t="shared" si="210"/>
        <v>8月第2周</v>
      </c>
      <c r="D6652" s="109" t="s">
        <v>955</v>
      </c>
      <c r="E6652" s="89" t="str">
        <f t="shared" si="211"/>
        <v>8月第1周--周5</v>
      </c>
      <c r="F6652" s="115" t="s">
        <v>27</v>
      </c>
      <c r="G6652" s="95" t="s">
        <v>167</v>
      </c>
      <c r="H6652" s="92" t="str">
        <f>_xlfn.XLOOKUP(O6652,匹配表1065!T:T,匹配表1065!W:W)</f>
        <v>苏州市</v>
      </c>
      <c r="I6652" s="116" t="str">
        <f>_xlfn.XLOOKUP(O6652,匹配表1065!T:T,匹配表1065!X:X)</f>
        <v>PME2009</v>
      </c>
      <c r="J6652" s="95" t="s">
        <v>193</v>
      </c>
      <c r="K6652" s="89" cm="1">
        <f ca="1" t="array" ref="K6652:L6652">_xlfn.XLOOKUP(J6652,匹配表1065!Y:Y,匹配表1065!AA:AB)</f>
        <v>7</v>
      </c>
      <c r="L6652" s="116" t="str">
        <v>3个月以上</v>
      </c>
      <c r="M6652" s="89" t="s">
        <v>35</v>
      </c>
      <c r="N6652" s="109">
        <v>1</v>
      </c>
      <c r="O6652" s="118" t="str">
        <f>_xlfn.XLOOKUP(P6652,匹配表1065!U:U,匹配表1065!T:T)</f>
        <v>HO00402369</v>
      </c>
      <c r="P6652" s="94" t="s">
        <v>227</v>
      </c>
      <c r="Q6652" s="95" t="s">
        <v>228</v>
      </c>
      <c r="R6652" s="89" t="str">
        <f>_xlfn.XLOOKUP(Q6652,匹配表1065!L:L,匹配表1065!O:O)</f>
        <v>B</v>
      </c>
      <c r="S6652" s="93" t="str">
        <f>IFERROR(_xlfn.XLOOKUP(Q6652,匹配表1065!AI:AI,匹配表1065!AJ:AJ),"绿标")</f>
        <v>绿标</v>
      </c>
      <c r="T6652" s="93" t="str" cm="1">
        <f t="array" ref="T6652:U6652">_xlfn.XLOOKUP(Q6652,匹配表1065!L:L,匹配表1065!M:N)</f>
        <v>脑血管</v>
      </c>
      <c r="U6652" s="94" t="str">
        <v>神经内科</v>
      </c>
      <c r="V6652" s="95" t="s">
        <v>33</v>
      </c>
      <c r="W6652" s="93">
        <f>_xlfn.XLOOKUP(M6652,匹配表1065!D:D,匹配表1065!F:F)*N6652</f>
        <v>4</v>
      </c>
    </row>
    <row r="6653" customHeight="1" spans="1:23">
      <c r="A6653" s="94" t="s">
        <v>954</v>
      </c>
      <c r="B6653" s="106">
        <v>46241</v>
      </c>
      <c r="C6653" s="121" t="str">
        <f t="shared" si="210"/>
        <v>8月第2周</v>
      </c>
      <c r="D6653" s="109" t="s">
        <v>955</v>
      </c>
      <c r="E6653" s="89" t="str">
        <f t="shared" si="211"/>
        <v>8月第1周--周5</v>
      </c>
      <c r="F6653" s="115" t="s">
        <v>27</v>
      </c>
      <c r="G6653" s="95" t="s">
        <v>167</v>
      </c>
      <c r="H6653" s="92" t="str">
        <f>_xlfn.XLOOKUP(O6653,匹配表1065!T:T,匹配表1065!W:W)</f>
        <v>苏州市</v>
      </c>
      <c r="I6653" s="116" t="str">
        <f>_xlfn.XLOOKUP(O6653,匹配表1065!T:T,匹配表1065!X:X)</f>
        <v>PME2010</v>
      </c>
      <c r="J6653" s="95" t="s">
        <v>186</v>
      </c>
      <c r="K6653" s="89" cm="1">
        <f ca="1" t="array" ref="K6653:L6653">_xlfn.XLOOKUP(J6653,匹配表1065!Y:Y,匹配表1065!AA:AB)</f>
        <v>6</v>
      </c>
      <c r="L6653" s="116" t="str">
        <v>3个月以上</v>
      </c>
      <c r="M6653" s="89" t="s">
        <v>30</v>
      </c>
      <c r="N6653" s="109">
        <v>1</v>
      </c>
      <c r="O6653" s="118" t="str">
        <f>_xlfn.XLOOKUP(P6653,匹配表1065!U:U,匹配表1065!T:T)</f>
        <v>HO00001051</v>
      </c>
      <c r="P6653" s="94" t="s">
        <v>191</v>
      </c>
      <c r="Q6653" s="95" t="s">
        <v>354</v>
      </c>
      <c r="R6653" s="89" t="str">
        <f>_xlfn.XLOOKUP(Q6653,匹配表1065!L:L,匹配表1065!O:O)</f>
        <v>A</v>
      </c>
      <c r="S6653" s="93" t="str">
        <f>IFERROR(_xlfn.XLOOKUP(Q6653,匹配表1065!AI:AI,匹配表1065!AJ:AJ),"绿标")</f>
        <v>黑标</v>
      </c>
      <c r="T6653" s="93" t="str" cm="1">
        <f t="array" ref="T6653:U6653">_xlfn.XLOOKUP(Q6653,匹配表1065!L:L,匹配表1065!M:N)</f>
        <v>头痛</v>
      </c>
      <c r="U6653" s="94" t="str">
        <v>神经内科</v>
      </c>
      <c r="V6653" s="95" t="s">
        <v>100</v>
      </c>
      <c r="W6653" s="93">
        <f>_xlfn.XLOOKUP(M6653,匹配表1065!D:D,匹配表1065!F:F)*N6653</f>
        <v>12</v>
      </c>
    </row>
    <row r="6654" customHeight="1" spans="1:23">
      <c r="A6654" s="94" t="s">
        <v>954</v>
      </c>
      <c r="B6654" s="106">
        <v>46241</v>
      </c>
      <c r="C6654" s="121" t="str">
        <f t="shared" si="210"/>
        <v>8月第2周</v>
      </c>
      <c r="D6654" s="109" t="s">
        <v>955</v>
      </c>
      <c r="E6654" s="89" t="str">
        <f t="shared" si="211"/>
        <v>8月第1周--周5</v>
      </c>
      <c r="F6654" s="115" t="s">
        <v>27</v>
      </c>
      <c r="G6654" s="95" t="s">
        <v>167</v>
      </c>
      <c r="H6654" s="92" t="str">
        <f>_xlfn.XLOOKUP(O6654,匹配表1065!T:T,匹配表1065!W:W)</f>
        <v>苏州市</v>
      </c>
      <c r="I6654" s="116" t="str">
        <f>_xlfn.XLOOKUP(O6654,匹配表1065!T:T,匹配表1065!X:X)</f>
        <v>PME2011</v>
      </c>
      <c r="J6654" s="95" t="s">
        <v>168</v>
      </c>
      <c r="K6654" s="89" cm="1">
        <f ca="1" t="array" ref="K6654:L6654">_xlfn.XLOOKUP(J6654,匹配表1065!Y:Y,匹配表1065!AA:AB)</f>
        <v>19</v>
      </c>
      <c r="L6654" s="116" t="str">
        <v>3个月以上</v>
      </c>
      <c r="M6654" s="89" t="s">
        <v>30</v>
      </c>
      <c r="N6654" s="109">
        <v>3</v>
      </c>
      <c r="O6654" s="118" t="str">
        <f>_xlfn.XLOOKUP(P6654,匹配表1065!U:U,匹配表1065!T:T)</f>
        <v>HO00307823</v>
      </c>
      <c r="P6654" s="94" t="s">
        <v>169</v>
      </c>
      <c r="Q6654" s="95" t="s">
        <v>170</v>
      </c>
      <c r="R6654" s="89" t="str">
        <f>_xlfn.XLOOKUP(Q6654,匹配表1065!L:L,匹配表1065!O:O)</f>
        <v>A</v>
      </c>
      <c r="S6654" s="93" t="str">
        <f>IFERROR(_xlfn.XLOOKUP(Q6654,匹配表1065!AI:AI,匹配表1065!AJ:AJ),"绿标")</f>
        <v>红标</v>
      </c>
      <c r="T6654" s="93" t="str" cm="1">
        <f t="array" ref="T6654:U6654">_xlfn.XLOOKUP(Q6654,匹配表1065!L:L,匹配表1065!M:N)</f>
        <v>头痛</v>
      </c>
      <c r="U6654" s="94" t="str">
        <v>神经内科</v>
      </c>
      <c r="V6654" s="95" t="s">
        <v>100</v>
      </c>
      <c r="W6654" s="93">
        <f>_xlfn.XLOOKUP(M6654,匹配表1065!D:D,匹配表1065!F:F)*N6654</f>
        <v>36</v>
      </c>
    </row>
    <row r="6655" customHeight="1" spans="1:23">
      <c r="A6655" s="94" t="s">
        <v>954</v>
      </c>
      <c r="B6655" s="106">
        <v>46241</v>
      </c>
      <c r="C6655" s="121" t="str">
        <f t="shared" si="210"/>
        <v>8月第2周</v>
      </c>
      <c r="D6655" s="109" t="s">
        <v>955</v>
      </c>
      <c r="E6655" s="89" t="str">
        <f t="shared" si="211"/>
        <v>8月第1周--周5</v>
      </c>
      <c r="F6655" s="115" t="s">
        <v>27</v>
      </c>
      <c r="G6655" s="95" t="s">
        <v>167</v>
      </c>
      <c r="H6655" s="92" t="str">
        <f>_xlfn.XLOOKUP(O6655,匹配表1065!T:T,匹配表1065!W:W)</f>
        <v>苏州市</v>
      </c>
      <c r="I6655" s="116" t="str">
        <f>_xlfn.XLOOKUP(O6655,匹配表1065!T:T,匹配表1065!X:X)</f>
        <v>PME2011</v>
      </c>
      <c r="J6655" s="95" t="s">
        <v>168</v>
      </c>
      <c r="K6655" s="89" cm="1">
        <f ca="1" t="array" ref="K6655:L6655">_xlfn.XLOOKUP(J6655,匹配表1065!Y:Y,匹配表1065!AA:AB)</f>
        <v>19</v>
      </c>
      <c r="L6655" s="116" t="str">
        <v>3个月以上</v>
      </c>
      <c r="M6655" s="89" t="s">
        <v>35</v>
      </c>
      <c r="N6655" s="109">
        <v>2</v>
      </c>
      <c r="O6655" s="118" t="str">
        <f>_xlfn.XLOOKUP(P6655,匹配表1065!U:U,匹配表1065!T:T)</f>
        <v>HO00307823</v>
      </c>
      <c r="P6655" s="94" t="s">
        <v>169</v>
      </c>
      <c r="Q6655" s="95" t="s">
        <v>172</v>
      </c>
      <c r="R6655" s="89" t="str">
        <f>_xlfn.XLOOKUP(Q6655,匹配表1065!L:L,匹配表1065!O:O)</f>
        <v>C</v>
      </c>
      <c r="S6655" s="93" t="str">
        <f>IFERROR(_xlfn.XLOOKUP(Q6655,匹配表1065!AI:AI,匹配表1065!AJ:AJ),"绿标")</f>
        <v>绿标</v>
      </c>
      <c r="T6655" s="93" t="str" cm="1">
        <f t="array" ref="T6655:U6655">_xlfn.XLOOKUP(Q6655,匹配表1065!L:L,匹配表1065!M:N)</f>
        <v>眩晕</v>
      </c>
      <c r="U6655" s="94" t="str">
        <v>神经内科</v>
      </c>
      <c r="V6655" s="95" t="s">
        <v>33</v>
      </c>
      <c r="W6655" s="93">
        <f>_xlfn.XLOOKUP(M6655,匹配表1065!D:D,匹配表1065!F:F)*N6655</f>
        <v>8</v>
      </c>
    </row>
    <row r="6656" customHeight="1" spans="1:23">
      <c r="A6656" s="94" t="s">
        <v>954</v>
      </c>
      <c r="B6656" s="106">
        <v>46241</v>
      </c>
      <c r="C6656" s="121" t="str">
        <f t="shared" si="210"/>
        <v>8月第2周</v>
      </c>
      <c r="D6656" s="109" t="s">
        <v>955</v>
      </c>
      <c r="E6656" s="89" t="str">
        <f t="shared" si="211"/>
        <v>8月第1周--周5</v>
      </c>
      <c r="F6656" s="115" t="s">
        <v>27</v>
      </c>
      <c r="G6656" s="95" t="s">
        <v>167</v>
      </c>
      <c r="H6656" s="92" t="str">
        <f>_xlfn.XLOOKUP(O6656,匹配表1065!T:T,匹配表1065!W:W)</f>
        <v>苏州市</v>
      </c>
      <c r="I6656" s="116" t="str">
        <f>_xlfn.XLOOKUP(O6656,匹配表1065!T:T,匹配表1065!X:X)</f>
        <v>PME2011</v>
      </c>
      <c r="J6656" s="95" t="s">
        <v>852</v>
      </c>
      <c r="K6656" s="89" t="e" cm="1">
        <f ca="1" t="array" ref="K6656">_xlfn.XLOOKUP(J6656,匹配表1065!Y:Y,匹配表1065!AA:AB)</f>
        <v>#N/A</v>
      </c>
      <c r="L6656" s="116"/>
      <c r="M6656" s="89" t="s">
        <v>35</v>
      </c>
      <c r="N6656" s="109">
        <v>1</v>
      </c>
      <c r="O6656" s="118" t="str">
        <f>_xlfn.XLOOKUP(P6656,匹配表1065!U:U,匹配表1065!T:T)</f>
        <v>HO00307823</v>
      </c>
      <c r="P6656" s="94" t="s">
        <v>169</v>
      </c>
      <c r="Q6656" s="95" t="s">
        <v>225</v>
      </c>
      <c r="R6656" s="89" t="str">
        <f>_xlfn.XLOOKUP(Q6656,匹配表1065!L:L,匹配表1065!O:O)</f>
        <v>B</v>
      </c>
      <c r="S6656" s="93" t="str">
        <f>IFERROR(_xlfn.XLOOKUP(Q6656,匹配表1065!AI:AI,匹配表1065!AJ:AJ),"绿标")</f>
        <v>绿标</v>
      </c>
      <c r="T6656" s="93" t="str" cm="1">
        <f t="array" ref="T6656:U6656">_xlfn.XLOOKUP(Q6656,匹配表1065!L:L,匹配表1065!M:N)</f>
        <v>脑血管</v>
      </c>
      <c r="U6656" s="94" t="str">
        <v>神经内科</v>
      </c>
      <c r="V6656" s="95" t="s">
        <v>33</v>
      </c>
      <c r="W6656" s="93">
        <f>_xlfn.XLOOKUP(M6656,匹配表1065!D:D,匹配表1065!F:F)*N6656</f>
        <v>4</v>
      </c>
    </row>
    <row r="6657" customHeight="1" spans="1:23">
      <c r="A6657" s="94" t="s">
        <v>954</v>
      </c>
      <c r="B6657" s="106">
        <v>46241</v>
      </c>
      <c r="C6657" s="121" t="str">
        <f t="shared" si="210"/>
        <v>8月第2周</v>
      </c>
      <c r="D6657" s="109" t="s">
        <v>955</v>
      </c>
      <c r="E6657" s="89" t="str">
        <f t="shared" si="211"/>
        <v>8月第1周--周5</v>
      </c>
      <c r="F6657" s="115" t="s">
        <v>27</v>
      </c>
      <c r="G6657" s="95" t="s">
        <v>167</v>
      </c>
      <c r="H6657" s="92" t="str">
        <f>_xlfn.XLOOKUP(O6657,匹配表1065!T:T,匹配表1065!W:W)</f>
        <v>苏州市</v>
      </c>
      <c r="I6657" s="116" t="str">
        <f>_xlfn.XLOOKUP(O6657,匹配表1065!T:T,匹配表1065!X:X)</f>
        <v>PME2017</v>
      </c>
      <c r="J6657" s="95" t="s">
        <v>323</v>
      </c>
      <c r="K6657" s="89" cm="1">
        <f ca="1" t="array" ref="K6657:L6657">_xlfn.XLOOKUP(J6657,匹配表1065!Y:Y,匹配表1065!AA:AB)</f>
        <v>7</v>
      </c>
      <c r="L6657" s="116" t="str">
        <v>3个月以上</v>
      </c>
      <c r="M6657" s="89" t="s">
        <v>55</v>
      </c>
      <c r="N6657" s="109">
        <v>2</v>
      </c>
      <c r="O6657" s="118" t="str">
        <f>_xlfn.XLOOKUP(P6657,匹配表1065!U:U,匹配表1065!T:T)</f>
        <v>HO00001044</v>
      </c>
      <c r="P6657" s="94" t="s">
        <v>346</v>
      </c>
      <c r="Q6657" s="95" t="s">
        <v>347</v>
      </c>
      <c r="R6657" s="89" t="str">
        <f>_xlfn.XLOOKUP(Q6657,匹配表1065!L:L,匹配表1065!O:O)</f>
        <v>A</v>
      </c>
      <c r="S6657" s="93" t="str">
        <f>IFERROR(_xlfn.XLOOKUP(Q6657,匹配表1065!AI:AI,匹配表1065!AJ:AJ),"绿标")</f>
        <v>红标</v>
      </c>
      <c r="T6657" s="93" t="str" cm="1">
        <f t="array" ref="T6657:U6657">_xlfn.XLOOKUP(Q6657,匹配表1065!L:L,匹配表1065!M:N)</f>
        <v>头痛</v>
      </c>
      <c r="U6657" s="94" t="str">
        <v>神经内科</v>
      </c>
      <c r="V6657" s="95" t="s">
        <v>42</v>
      </c>
      <c r="W6657" s="93">
        <f>_xlfn.XLOOKUP(M6657,匹配表1065!D:D,匹配表1065!F:F)*N6657</f>
        <v>16</v>
      </c>
    </row>
    <row r="6658" customHeight="1" spans="1:23">
      <c r="A6658" s="94" t="s">
        <v>954</v>
      </c>
      <c r="B6658" s="106">
        <v>46241</v>
      </c>
      <c r="C6658" s="121" t="str">
        <f t="shared" si="210"/>
        <v>8月第2周</v>
      </c>
      <c r="D6658" s="109" t="s">
        <v>955</v>
      </c>
      <c r="E6658" s="89" t="str">
        <f t="shared" si="211"/>
        <v>8月第1周--周5</v>
      </c>
      <c r="F6658" s="115" t="s">
        <v>27</v>
      </c>
      <c r="G6658" s="95" t="s">
        <v>167</v>
      </c>
      <c r="H6658" s="92" t="str">
        <f>_xlfn.XLOOKUP(O6658,匹配表1065!T:T,匹配表1065!W:W)</f>
        <v>苏州市</v>
      </c>
      <c r="I6658" s="116" t="str">
        <f>_xlfn.XLOOKUP(O6658,匹配表1065!T:T,匹配表1065!X:X)</f>
        <v>PME2017</v>
      </c>
      <c r="J6658" s="95" t="s">
        <v>323</v>
      </c>
      <c r="K6658" s="89" cm="1">
        <f ca="1" t="array" ref="K6658:L6658">_xlfn.XLOOKUP(J6658,匹配表1065!Y:Y,匹配表1065!AA:AB)</f>
        <v>7</v>
      </c>
      <c r="L6658" s="116" t="str">
        <v>3个月以上</v>
      </c>
      <c r="M6658" s="89" t="s">
        <v>35</v>
      </c>
      <c r="N6658" s="109">
        <v>1</v>
      </c>
      <c r="O6658" s="118" t="str">
        <f>_xlfn.XLOOKUP(P6658,匹配表1065!U:U,匹配表1065!T:T)</f>
        <v>HO00001044</v>
      </c>
      <c r="P6658" s="94" t="s">
        <v>346</v>
      </c>
      <c r="Q6658" s="95" t="s">
        <v>584</v>
      </c>
      <c r="R6658" s="89" t="str">
        <f>_xlfn.XLOOKUP(Q6658,匹配表1065!L:L,匹配表1065!O:O)</f>
        <v>B</v>
      </c>
      <c r="S6658" s="93" t="str">
        <f>IFERROR(_xlfn.XLOOKUP(Q6658,匹配表1065!AI:AI,匹配表1065!AJ:AJ),"绿标")</f>
        <v>黑标</v>
      </c>
      <c r="T6658" s="93" t="str" cm="1">
        <f t="array" ref="T6658:U6658">_xlfn.XLOOKUP(Q6658,匹配表1065!L:L,匹配表1065!M:N)</f>
        <v>脑血管</v>
      </c>
      <c r="U6658" s="94" t="str">
        <v>神经内科</v>
      </c>
      <c r="V6658" s="95" t="s">
        <v>33</v>
      </c>
      <c r="W6658" s="93">
        <f>_xlfn.XLOOKUP(M6658,匹配表1065!D:D,匹配表1065!F:F)*N6658</f>
        <v>4</v>
      </c>
    </row>
    <row r="6659" customHeight="1" spans="1:23">
      <c r="A6659" s="94" t="s">
        <v>954</v>
      </c>
      <c r="B6659" s="106">
        <v>46241</v>
      </c>
      <c r="C6659" s="121" t="str">
        <f t="shared" si="210"/>
        <v>8月第2周</v>
      </c>
      <c r="D6659" s="109" t="s">
        <v>955</v>
      </c>
      <c r="E6659" s="89" t="str">
        <f t="shared" si="211"/>
        <v>8月第1周--周5</v>
      </c>
      <c r="F6659" s="115" t="s">
        <v>27</v>
      </c>
      <c r="G6659" s="95" t="s">
        <v>167</v>
      </c>
      <c r="H6659" s="92" t="str">
        <f>_xlfn.XLOOKUP(O6659,匹配表1065!T:T,匹配表1065!W:W)</f>
        <v>苏州市</v>
      </c>
      <c r="I6659" s="116" t="str">
        <f>_xlfn.XLOOKUP(O6659,匹配表1065!T:T,匹配表1065!X:X)</f>
        <v>PME2017</v>
      </c>
      <c r="J6659" s="95" t="s">
        <v>323</v>
      </c>
      <c r="K6659" s="89" cm="1">
        <f ca="1" t="array" ref="K6659:L6659">_xlfn.XLOOKUP(J6659,匹配表1065!Y:Y,匹配表1065!AA:AB)</f>
        <v>7</v>
      </c>
      <c r="L6659" s="116" t="str">
        <v>3个月以上</v>
      </c>
      <c r="M6659" s="89" t="s">
        <v>35</v>
      </c>
      <c r="N6659" s="109">
        <v>1</v>
      </c>
      <c r="O6659" s="118" t="str">
        <f>_xlfn.XLOOKUP(P6659,匹配表1065!U:U,匹配表1065!T:T)</f>
        <v>HO00017517</v>
      </c>
      <c r="P6659" s="94" t="s">
        <v>348</v>
      </c>
      <c r="Q6659" s="95" t="s">
        <v>349</v>
      </c>
      <c r="R6659" s="89" t="str">
        <f>_xlfn.XLOOKUP(Q6659,匹配表1065!L:L,匹配表1065!O:O)</f>
        <v>C</v>
      </c>
      <c r="S6659" s="93" t="str">
        <f>IFERROR(_xlfn.XLOOKUP(Q6659,匹配表1065!AI:AI,匹配表1065!AJ:AJ),"绿标")</f>
        <v>红标</v>
      </c>
      <c r="T6659" s="93" t="str" cm="1">
        <f t="array" ref="T6659:U6659">_xlfn.XLOOKUP(Q6659,匹配表1065!L:L,匹配表1065!M:N)</f>
        <v>眩晕</v>
      </c>
      <c r="U6659" s="94" t="str">
        <v>耳鼻喉科</v>
      </c>
      <c r="V6659" s="95" t="s">
        <v>33</v>
      </c>
      <c r="W6659" s="93">
        <f>_xlfn.XLOOKUP(M6659,匹配表1065!D:D,匹配表1065!F:F)*N6659</f>
        <v>4</v>
      </c>
    </row>
    <row r="6660" customHeight="1" spans="1:23">
      <c r="A6660" s="94" t="s">
        <v>954</v>
      </c>
      <c r="B6660" s="106">
        <v>46241</v>
      </c>
      <c r="C6660" s="121" t="str">
        <f t="shared" si="210"/>
        <v>8月第2周</v>
      </c>
      <c r="D6660" s="109" t="s">
        <v>955</v>
      </c>
      <c r="E6660" s="89" t="str">
        <f t="shared" si="211"/>
        <v>8月第1周--周5</v>
      </c>
      <c r="F6660" s="115" t="s">
        <v>27</v>
      </c>
      <c r="G6660" s="95" t="s">
        <v>167</v>
      </c>
      <c r="H6660" s="92" t="str">
        <f>_xlfn.XLOOKUP(O6660,匹配表1065!T:T,匹配表1065!W:W)</f>
        <v>苏州市</v>
      </c>
      <c r="I6660" s="116" t="str">
        <f>_xlfn.XLOOKUP(O6660,匹配表1065!T:T,匹配表1065!X:X)</f>
        <v>PME2016</v>
      </c>
      <c r="J6660" s="95" t="s">
        <v>173</v>
      </c>
      <c r="K6660" s="89" cm="1">
        <f ca="1" t="array" ref="K6660:L6660">_xlfn.XLOOKUP(J6660,匹配表1065!Y:Y,匹配表1065!AA:AB)</f>
        <v>1</v>
      </c>
      <c r="L6660" s="116" t="str">
        <v>3个月以内</v>
      </c>
      <c r="M6660" s="89" t="s">
        <v>30</v>
      </c>
      <c r="N6660" s="109">
        <v>2</v>
      </c>
      <c r="O6660" s="118" t="str">
        <f>_xlfn.XLOOKUP(P6660,匹配表1065!U:U,匹配表1065!T:T)</f>
        <v>HO00001043</v>
      </c>
      <c r="P6660" s="94" t="s">
        <v>221</v>
      </c>
      <c r="Q6660" s="95" t="s">
        <v>291</v>
      </c>
      <c r="R6660" s="89" t="str">
        <f>_xlfn.XLOOKUP(Q6660,匹配表1065!L:L,匹配表1065!O:O)</f>
        <v>A</v>
      </c>
      <c r="S6660" s="93" t="str">
        <f>IFERROR(_xlfn.XLOOKUP(Q6660,匹配表1065!AI:AI,匹配表1065!AJ:AJ),"绿标")</f>
        <v>红标</v>
      </c>
      <c r="T6660" s="93" t="str" cm="1">
        <f t="array" ref="T6660:U6660">_xlfn.XLOOKUP(Q6660,匹配表1065!L:L,匹配表1065!M:N)</f>
        <v>头痛</v>
      </c>
      <c r="U6660" s="94" t="str">
        <v>神经内科</v>
      </c>
      <c r="V6660" s="95" t="s">
        <v>100</v>
      </c>
      <c r="W6660" s="93">
        <f>_xlfn.XLOOKUP(M6660,匹配表1065!D:D,匹配表1065!F:F)*N6660</f>
        <v>24</v>
      </c>
    </row>
    <row r="6661" customHeight="1" spans="1:23">
      <c r="A6661" s="94" t="s">
        <v>954</v>
      </c>
      <c r="B6661" s="106">
        <v>46241</v>
      </c>
      <c r="C6661" s="121" t="str">
        <f t="shared" si="210"/>
        <v>8月第2周</v>
      </c>
      <c r="D6661" s="109" t="s">
        <v>955</v>
      </c>
      <c r="E6661" s="89" t="str">
        <f t="shared" si="211"/>
        <v>8月第1周--周5</v>
      </c>
      <c r="F6661" s="115" t="s">
        <v>27</v>
      </c>
      <c r="G6661" s="95" t="s">
        <v>167</v>
      </c>
      <c r="H6661" s="92" t="str">
        <f>_xlfn.XLOOKUP(O6661,匹配表1065!T:T,匹配表1065!W:W)</f>
        <v>苏州市</v>
      </c>
      <c r="I6661" s="116" t="str">
        <f>_xlfn.XLOOKUP(O6661,匹配表1065!T:T,匹配表1065!X:X)</f>
        <v>PME2016</v>
      </c>
      <c r="J6661" s="95" t="s">
        <v>173</v>
      </c>
      <c r="K6661" s="89" cm="1">
        <f ca="1" t="array" ref="K6661:L6661">_xlfn.XLOOKUP(J6661,匹配表1065!Y:Y,匹配表1065!AA:AB)</f>
        <v>1</v>
      </c>
      <c r="L6661" s="116" t="str">
        <v>3个月以内</v>
      </c>
      <c r="M6661" s="89" t="s">
        <v>30</v>
      </c>
      <c r="N6661" s="109">
        <v>1</v>
      </c>
      <c r="O6661" s="118" t="str">
        <f>_xlfn.XLOOKUP(P6661,匹配表1065!U:U,匹配表1065!T:T)</f>
        <v>HO00001048</v>
      </c>
      <c r="P6661" s="94" t="s">
        <v>176</v>
      </c>
      <c r="Q6661" s="95" t="s">
        <v>290</v>
      </c>
      <c r="R6661" s="89" t="str">
        <f>_xlfn.XLOOKUP(Q6661,匹配表1065!L:L,匹配表1065!O:O)</f>
        <v>A</v>
      </c>
      <c r="S6661" s="93" t="str">
        <f>IFERROR(_xlfn.XLOOKUP(Q6661,匹配表1065!AI:AI,匹配表1065!AJ:AJ),"绿标")</f>
        <v>红标</v>
      </c>
      <c r="T6661" s="93" t="str" cm="1">
        <f t="array" ref="T6661:U6661">_xlfn.XLOOKUP(Q6661,匹配表1065!L:L,匹配表1065!M:N)</f>
        <v>头痛</v>
      </c>
      <c r="U6661" s="94" t="str">
        <v>神经内科</v>
      </c>
      <c r="V6661" s="95" t="s">
        <v>100</v>
      </c>
      <c r="W6661" s="93">
        <f>_xlfn.XLOOKUP(M6661,匹配表1065!D:D,匹配表1065!F:F)*N6661</f>
        <v>12</v>
      </c>
    </row>
    <row r="6662" customHeight="1" spans="1:23">
      <c r="A6662" s="94" t="s">
        <v>954</v>
      </c>
      <c r="B6662" s="106">
        <v>46241</v>
      </c>
      <c r="C6662" s="121" t="str">
        <f t="shared" si="210"/>
        <v>8月第2周</v>
      </c>
      <c r="D6662" s="109" t="s">
        <v>955</v>
      </c>
      <c r="E6662" s="89" t="str">
        <f t="shared" si="211"/>
        <v>8月第1周--周5</v>
      </c>
      <c r="F6662" s="115" t="s">
        <v>27</v>
      </c>
      <c r="G6662" s="95" t="s">
        <v>167</v>
      </c>
      <c r="H6662" s="92" t="str">
        <f>_xlfn.XLOOKUP(O6662,匹配表1065!T:T,匹配表1065!W:W)</f>
        <v>无锡市</v>
      </c>
      <c r="I6662" s="116" t="str">
        <f>_xlfn.XLOOKUP(O6662,匹配表1065!T:T,匹配表1065!X:X)</f>
        <v>PME2014</v>
      </c>
      <c r="J6662" s="95" t="s">
        <v>581</v>
      </c>
      <c r="K6662" s="89" cm="1">
        <f ca="1" t="array" ref="K6662:L6662">_xlfn.XLOOKUP(J6662,匹配表1065!Y:Y,匹配表1065!AA:AB)</f>
        <v>1</v>
      </c>
      <c r="L6662" s="116" t="str">
        <v>3个月以内</v>
      </c>
      <c r="M6662" s="89" t="s">
        <v>35</v>
      </c>
      <c r="N6662" s="109">
        <v>2</v>
      </c>
      <c r="O6662" s="118" t="str">
        <f>_xlfn.XLOOKUP(P6662,匹配表1065!U:U,匹配表1065!T:T)</f>
        <v>HO00001114</v>
      </c>
      <c r="P6662" s="94" t="s">
        <v>628</v>
      </c>
      <c r="Q6662" s="95" t="s">
        <v>629</v>
      </c>
      <c r="R6662" s="89" t="str">
        <f>_xlfn.XLOOKUP(Q6662,匹配表1065!L:L,匹配表1065!O:O)</f>
        <v>C</v>
      </c>
      <c r="S6662" s="93" t="str">
        <f>IFERROR(_xlfn.XLOOKUP(Q6662,匹配表1065!AI:AI,匹配表1065!AJ:AJ),"绿标")</f>
        <v>绿标</v>
      </c>
      <c r="T6662" s="93" t="str" cm="1">
        <f t="array" ref="T6662:U6662">_xlfn.XLOOKUP(Q6662,匹配表1065!L:L,匹配表1065!M:N)</f>
        <v>眩晕</v>
      </c>
      <c r="U6662" s="94" t="str">
        <v>耳鼻喉科</v>
      </c>
      <c r="V6662" s="95" t="s">
        <v>33</v>
      </c>
      <c r="W6662" s="93">
        <f>_xlfn.XLOOKUP(M6662,匹配表1065!D:D,匹配表1065!F:F)*N6662</f>
        <v>8</v>
      </c>
    </row>
    <row r="6663" customHeight="1" spans="1:23">
      <c r="A6663" s="94" t="s">
        <v>954</v>
      </c>
      <c r="B6663" s="106">
        <v>46241</v>
      </c>
      <c r="C6663" s="121" t="str">
        <f t="shared" si="210"/>
        <v>8月第2周</v>
      </c>
      <c r="D6663" s="109" t="s">
        <v>955</v>
      </c>
      <c r="E6663" s="89" t="str">
        <f t="shared" si="211"/>
        <v>8月第1周--周5</v>
      </c>
      <c r="F6663" s="115" t="s">
        <v>27</v>
      </c>
      <c r="G6663" s="95" t="s">
        <v>104</v>
      </c>
      <c r="H6663" s="92" t="str">
        <f>_xlfn.XLOOKUP(O6663,匹配表1065!T:T,匹配表1065!W:W)</f>
        <v>济南市</v>
      </c>
      <c r="I6663" s="116" t="str">
        <f>_xlfn.XLOOKUP(O6663,匹配表1065!T:T,匹配表1065!X:X)</f>
        <v>PME2044</v>
      </c>
      <c r="J6663" s="95" t="s">
        <v>105</v>
      </c>
      <c r="K6663" s="89" cm="1">
        <f ca="1" t="array" ref="K6663:L6663">_xlfn.XLOOKUP(J6663,匹配表1065!Y:Y,匹配表1065!AA:AB)</f>
        <v>8</v>
      </c>
      <c r="L6663" s="116" t="str">
        <v>3个月以上</v>
      </c>
      <c r="M6663" s="89" t="s">
        <v>30</v>
      </c>
      <c r="N6663" s="109">
        <v>1</v>
      </c>
      <c r="O6663" s="118" t="str">
        <f>_xlfn.XLOOKUP(P6663,匹配表1065!U:U,匹配表1065!T:T)</f>
        <v>HO00001401</v>
      </c>
      <c r="P6663" s="94" t="s">
        <v>106</v>
      </c>
      <c r="Q6663" s="95" t="s">
        <v>316</v>
      </c>
      <c r="R6663" s="89" t="str">
        <f>_xlfn.XLOOKUP(Q6663,匹配表1065!L:L,匹配表1065!O:O)</f>
        <v>B</v>
      </c>
      <c r="S6663" s="93" t="str">
        <f>IFERROR(_xlfn.XLOOKUP(Q6663,匹配表1065!AI:AI,匹配表1065!AJ:AJ),"绿标")</f>
        <v>绿标</v>
      </c>
      <c r="T6663" s="93" t="str" cm="1">
        <f t="array" ref="T6663:U6663">_xlfn.XLOOKUP(Q6663,匹配表1065!L:L,匹配表1065!M:N)</f>
        <v>脑血管</v>
      </c>
      <c r="U6663" s="94" t="str">
        <v>神经内科</v>
      </c>
      <c r="V6663" s="95" t="s">
        <v>58</v>
      </c>
      <c r="W6663" s="93">
        <f>_xlfn.XLOOKUP(M6663,匹配表1065!D:D,匹配表1065!F:F)*N6663</f>
        <v>12</v>
      </c>
    </row>
    <row r="6664" customHeight="1" spans="1:23">
      <c r="A6664" s="94" t="s">
        <v>954</v>
      </c>
      <c r="B6664" s="106">
        <v>46241</v>
      </c>
      <c r="C6664" s="121" t="str">
        <f t="shared" si="210"/>
        <v>8月第2周</v>
      </c>
      <c r="D6664" s="109" t="s">
        <v>955</v>
      </c>
      <c r="E6664" s="89" t="str">
        <f t="shared" si="211"/>
        <v>8月第1周--周5</v>
      </c>
      <c r="F6664" s="115" t="s">
        <v>27</v>
      </c>
      <c r="G6664" s="95" t="s">
        <v>104</v>
      </c>
      <c r="H6664" s="92" t="str">
        <f>_xlfn.XLOOKUP(O6664,匹配表1065!T:T,匹配表1065!W:W)</f>
        <v>聊城市</v>
      </c>
      <c r="I6664" s="116" t="str">
        <f>_xlfn.XLOOKUP(O6664,匹配表1065!T:T,匹配表1065!X:X)</f>
        <v>PME2046</v>
      </c>
      <c r="J6664" s="95" t="s">
        <v>108</v>
      </c>
      <c r="K6664" s="89" cm="1">
        <f ca="1" t="array" ref="K6664:L6664">_xlfn.XLOOKUP(J6664,匹配表1065!Y:Y,匹配表1065!AA:AB)</f>
        <v>8</v>
      </c>
      <c r="L6664" s="116" t="str">
        <v>3个月以上</v>
      </c>
      <c r="M6664" s="89" t="s">
        <v>30</v>
      </c>
      <c r="N6664" s="109">
        <v>1</v>
      </c>
      <c r="O6664" s="118" t="str">
        <f>_xlfn.XLOOKUP(P6664,匹配表1065!U:U,匹配表1065!T:T)</f>
        <v>HO00001415</v>
      </c>
      <c r="P6664" s="94" t="s">
        <v>109</v>
      </c>
      <c r="Q6664" s="95" t="s">
        <v>110</v>
      </c>
      <c r="R6664" s="89" t="str">
        <f>_xlfn.XLOOKUP(Q6664,匹配表1065!L:L,匹配表1065!O:O)</f>
        <v>B</v>
      </c>
      <c r="S6664" s="93" t="str">
        <f>IFERROR(_xlfn.XLOOKUP(Q6664,匹配表1065!AI:AI,匹配表1065!AJ:AJ),"绿标")</f>
        <v>绿标</v>
      </c>
      <c r="T6664" s="93" t="str" cm="1">
        <f t="array" ref="T6664:U6664">_xlfn.XLOOKUP(Q6664,匹配表1065!L:L,匹配表1065!M:N)</f>
        <v>脑血管</v>
      </c>
      <c r="U6664" s="94" t="str">
        <v>神经内科</v>
      </c>
      <c r="V6664" s="95" t="s">
        <v>42</v>
      </c>
      <c r="W6664" s="93">
        <f>_xlfn.XLOOKUP(M6664,匹配表1065!D:D,匹配表1065!F:F)*N6664</f>
        <v>12</v>
      </c>
    </row>
    <row r="6665" customHeight="1" spans="1:23">
      <c r="A6665" s="94" t="s">
        <v>954</v>
      </c>
      <c r="B6665" s="106">
        <v>46241</v>
      </c>
      <c r="C6665" s="121" t="str">
        <f t="shared" si="210"/>
        <v>8月第2周</v>
      </c>
      <c r="D6665" s="109" t="s">
        <v>955</v>
      </c>
      <c r="E6665" s="89" t="str">
        <f t="shared" si="211"/>
        <v>8月第1周--周5</v>
      </c>
      <c r="F6665" s="115" t="s">
        <v>27</v>
      </c>
      <c r="G6665" s="95" t="s">
        <v>104</v>
      </c>
      <c r="H6665" s="92" t="str">
        <f>_xlfn.XLOOKUP(O6665,匹配表1065!T:T,匹配表1065!W:W)</f>
        <v>济南市</v>
      </c>
      <c r="I6665" s="116" t="str">
        <f>_xlfn.XLOOKUP(O6665,匹配表1065!T:T,匹配表1065!X:X)</f>
        <v>PME2029</v>
      </c>
      <c r="J6665" s="95" t="s">
        <v>128</v>
      </c>
      <c r="K6665" s="89" cm="1">
        <f ca="1" t="array" ref="K6665:L6665">_xlfn.XLOOKUP(J6665,匹配表1065!Y:Y,匹配表1065!AA:AB)</f>
        <v>13</v>
      </c>
      <c r="L6665" s="116" t="str">
        <v>3个月以上</v>
      </c>
      <c r="M6665" s="89" t="s">
        <v>30</v>
      </c>
      <c r="N6665" s="109">
        <v>1</v>
      </c>
      <c r="O6665" s="118" t="str">
        <f>_xlfn.XLOOKUP(P6665,匹配表1065!U:U,匹配表1065!T:T)</f>
        <v>HO00024281</v>
      </c>
      <c r="P6665" s="94" t="s">
        <v>129</v>
      </c>
      <c r="Q6665" s="95" t="s">
        <v>131</v>
      </c>
      <c r="R6665" s="89" t="str">
        <f>_xlfn.XLOOKUP(Q6665,匹配表1065!L:L,匹配表1065!O:O)</f>
        <v>B</v>
      </c>
      <c r="S6665" s="93" t="str">
        <f>IFERROR(_xlfn.XLOOKUP(Q6665,匹配表1065!AI:AI,匹配表1065!AJ:AJ),"绿标")</f>
        <v>红标</v>
      </c>
      <c r="T6665" s="93" t="str" cm="1">
        <f t="array" ref="T6665:U6665">_xlfn.XLOOKUP(Q6665,匹配表1065!L:L,匹配表1065!M:N)</f>
        <v>脑血管</v>
      </c>
      <c r="U6665" s="94" t="str">
        <v>神经内科</v>
      </c>
      <c r="V6665" s="95" t="s">
        <v>33</v>
      </c>
      <c r="W6665" s="93">
        <f>_xlfn.XLOOKUP(M6665,匹配表1065!D:D,匹配表1065!F:F)*N6665</f>
        <v>12</v>
      </c>
    </row>
    <row r="6666" customHeight="1" spans="1:23">
      <c r="A6666" s="94" t="s">
        <v>954</v>
      </c>
      <c r="B6666" s="106">
        <v>46241</v>
      </c>
      <c r="C6666" s="121" t="str">
        <f t="shared" si="210"/>
        <v>8月第2周</v>
      </c>
      <c r="D6666" s="109" t="s">
        <v>955</v>
      </c>
      <c r="E6666" s="89" t="str">
        <f t="shared" si="211"/>
        <v>8月第1周--周5</v>
      </c>
      <c r="F6666" s="115" t="s">
        <v>27</v>
      </c>
      <c r="G6666" s="95" t="s">
        <v>104</v>
      </c>
      <c r="H6666" s="92" t="str">
        <f>_xlfn.XLOOKUP(O6666,匹配表1065!T:T,匹配表1065!W:W)</f>
        <v>济南市</v>
      </c>
      <c r="I6666" s="116" t="str">
        <f>_xlfn.XLOOKUP(O6666,匹配表1065!T:T,匹配表1065!X:X)</f>
        <v>PME2025</v>
      </c>
      <c r="J6666" s="95" t="s">
        <v>128</v>
      </c>
      <c r="K6666" s="89" cm="1">
        <f ca="1" t="array" ref="K6666:L6666">_xlfn.XLOOKUP(J6666,匹配表1065!Y:Y,匹配表1065!AA:AB)</f>
        <v>13</v>
      </c>
      <c r="L6666" s="116" t="str">
        <v>3个月以上</v>
      </c>
      <c r="M6666" s="89" t="s">
        <v>35</v>
      </c>
      <c r="N6666" s="109">
        <v>1</v>
      </c>
      <c r="O6666" s="118" t="str">
        <f>_xlfn.XLOOKUP(P6666,匹配表1065!U:U,匹配表1065!T:T)</f>
        <v>HO00001400</v>
      </c>
      <c r="P6666" s="94" t="s">
        <v>112</v>
      </c>
      <c r="Q6666" s="95" t="s">
        <v>319</v>
      </c>
      <c r="R6666" s="89" t="str">
        <f>_xlfn.XLOOKUP(Q6666,匹配表1065!L:L,匹配表1065!O:O)</f>
        <v>B</v>
      </c>
      <c r="S6666" s="93" t="str">
        <f>IFERROR(_xlfn.XLOOKUP(Q6666,匹配表1065!AI:AI,匹配表1065!AJ:AJ),"绿标")</f>
        <v>绿标</v>
      </c>
      <c r="T6666" s="93" t="str" cm="1">
        <f t="array" ref="T6666:U6666">_xlfn.XLOOKUP(Q6666,匹配表1065!L:L,匹配表1065!M:N)</f>
        <v>脑血管</v>
      </c>
      <c r="U6666" s="94" t="str">
        <v>神经内科</v>
      </c>
      <c r="V6666" s="95" t="s">
        <v>42</v>
      </c>
      <c r="W6666" s="93">
        <f>_xlfn.XLOOKUP(M6666,匹配表1065!D:D,匹配表1065!F:F)*N6666</f>
        <v>4</v>
      </c>
    </row>
    <row r="6667" customHeight="1" spans="1:23">
      <c r="A6667" s="94" t="s">
        <v>954</v>
      </c>
      <c r="B6667" s="106">
        <v>46241</v>
      </c>
      <c r="C6667" s="121" t="str">
        <f t="shared" si="210"/>
        <v>8月第2周</v>
      </c>
      <c r="D6667" s="109" t="s">
        <v>955</v>
      </c>
      <c r="E6667" s="89" t="str">
        <f t="shared" si="211"/>
        <v>8月第1周--周5</v>
      </c>
      <c r="F6667" s="115" t="s">
        <v>27</v>
      </c>
      <c r="G6667" s="95" t="s">
        <v>104</v>
      </c>
      <c r="H6667" s="92" t="str">
        <f>_xlfn.XLOOKUP(O6667,匹配表1065!T:T,匹配表1065!W:W)</f>
        <v>济南市</v>
      </c>
      <c r="I6667" s="116" t="str">
        <f>_xlfn.XLOOKUP(O6667,匹配表1065!T:T,匹配表1065!X:X)</f>
        <v>PME2029</v>
      </c>
      <c r="J6667" s="95" t="s">
        <v>128</v>
      </c>
      <c r="K6667" s="89" cm="1">
        <f ca="1" t="array" ref="K6667:L6667">_xlfn.XLOOKUP(J6667,匹配表1065!Y:Y,匹配表1065!AA:AB)</f>
        <v>13</v>
      </c>
      <c r="L6667" s="116" t="str">
        <v>3个月以上</v>
      </c>
      <c r="M6667" s="89" t="s">
        <v>35</v>
      </c>
      <c r="N6667" s="109">
        <v>1</v>
      </c>
      <c r="O6667" s="118" t="str">
        <f>_xlfn.XLOOKUP(P6667,匹配表1065!U:U,匹配表1065!T:T)</f>
        <v>HO00001403</v>
      </c>
      <c r="P6667" s="94" t="s">
        <v>329</v>
      </c>
      <c r="Q6667" s="95" t="s">
        <v>330</v>
      </c>
      <c r="R6667" s="89" t="str">
        <f>_xlfn.XLOOKUP(Q6667,匹配表1065!L:L,匹配表1065!O:O)</f>
        <v>A</v>
      </c>
      <c r="S6667" s="93" t="str">
        <f>IFERROR(_xlfn.XLOOKUP(Q6667,匹配表1065!AI:AI,匹配表1065!AJ:AJ),"绿标")</f>
        <v>黑标</v>
      </c>
      <c r="T6667" s="93" t="str" cm="1">
        <f t="array" ref="T6667:U6667">_xlfn.XLOOKUP(Q6667,匹配表1065!L:L,匹配表1065!M:N)</f>
        <v>头痛</v>
      </c>
      <c r="U6667" s="94" t="str">
        <v>神经内科</v>
      </c>
      <c r="V6667" s="95" t="s">
        <v>33</v>
      </c>
      <c r="W6667" s="93">
        <f>_xlfn.XLOOKUP(M6667,匹配表1065!D:D,匹配表1065!F:F)*N6667</f>
        <v>4</v>
      </c>
    </row>
    <row r="6668" customHeight="1" spans="1:23">
      <c r="A6668" s="94" t="s">
        <v>954</v>
      </c>
      <c r="B6668" s="106">
        <v>46241</v>
      </c>
      <c r="C6668" s="121" t="str">
        <f t="shared" si="210"/>
        <v>8月第2周</v>
      </c>
      <c r="D6668" s="109" t="s">
        <v>955</v>
      </c>
      <c r="E6668" s="89" t="str">
        <f t="shared" si="211"/>
        <v>8月第1周--周5</v>
      </c>
      <c r="F6668" s="115" t="s">
        <v>27</v>
      </c>
      <c r="G6668" s="95" t="s">
        <v>104</v>
      </c>
      <c r="H6668" s="92" t="str">
        <f>_xlfn.XLOOKUP(O6668,匹配表1065!T:T,匹配表1065!W:W)</f>
        <v>济南市</v>
      </c>
      <c r="I6668" s="116" t="str">
        <f>_xlfn.XLOOKUP(O6668,匹配表1065!T:T,匹配表1065!X:X)</f>
        <v>PME2025</v>
      </c>
      <c r="J6668" s="95" t="s">
        <v>111</v>
      </c>
      <c r="K6668" s="89" cm="1">
        <f ca="1" t="array" ref="K6668:L6668">_xlfn.XLOOKUP(J6668,匹配表1065!Y:Y,匹配表1065!AA:AB)</f>
        <v>30</v>
      </c>
      <c r="L6668" s="116" t="str">
        <v>3个月以上</v>
      </c>
      <c r="M6668" s="89" t="s">
        <v>30</v>
      </c>
      <c r="N6668" s="109">
        <v>1</v>
      </c>
      <c r="O6668" s="118" t="str">
        <f>_xlfn.XLOOKUP(P6668,匹配表1065!U:U,匹配表1065!T:T)</f>
        <v>HO00001400</v>
      </c>
      <c r="P6668" s="94" t="s">
        <v>112</v>
      </c>
      <c r="Q6668" s="95" t="s">
        <v>113</v>
      </c>
      <c r="R6668" s="89" t="str">
        <f>_xlfn.XLOOKUP(Q6668,匹配表1065!L:L,匹配表1065!O:O)</f>
        <v>B</v>
      </c>
      <c r="S6668" s="93" t="str">
        <f>IFERROR(_xlfn.XLOOKUP(Q6668,匹配表1065!AI:AI,匹配表1065!AJ:AJ),"绿标")</f>
        <v>红标</v>
      </c>
      <c r="T6668" s="93" t="str" cm="1">
        <f t="array" ref="T6668:U6668">_xlfn.XLOOKUP(Q6668,匹配表1065!L:L,匹配表1065!M:N)</f>
        <v>抑郁焦虑</v>
      </c>
      <c r="U6668" s="94" t="str">
        <v>神经内科</v>
      </c>
      <c r="V6668" s="95" t="s">
        <v>42</v>
      </c>
      <c r="W6668" s="93">
        <f>_xlfn.XLOOKUP(M6668,匹配表1065!D:D,匹配表1065!F:F)*N6668</f>
        <v>12</v>
      </c>
    </row>
    <row r="6669" customHeight="1" spans="1:23">
      <c r="A6669" s="94" t="s">
        <v>954</v>
      </c>
      <c r="B6669" s="106">
        <v>46241</v>
      </c>
      <c r="C6669" s="121" t="str">
        <f t="shared" si="210"/>
        <v>8月第2周</v>
      </c>
      <c r="D6669" s="109" t="s">
        <v>955</v>
      </c>
      <c r="E6669" s="89" t="str">
        <f t="shared" si="211"/>
        <v>8月第1周--周5</v>
      </c>
      <c r="F6669" s="115" t="s">
        <v>27</v>
      </c>
      <c r="G6669" s="95" t="s">
        <v>104</v>
      </c>
      <c r="H6669" s="92" t="str">
        <f>_xlfn.XLOOKUP(O6669,匹配表1065!T:T,匹配表1065!W:W)</f>
        <v>济南市</v>
      </c>
      <c r="I6669" s="116" t="str">
        <f>_xlfn.XLOOKUP(O6669,匹配表1065!T:T,匹配表1065!X:X)</f>
        <v>PME2025</v>
      </c>
      <c r="J6669" s="95" t="s">
        <v>111</v>
      </c>
      <c r="K6669" s="89" cm="1">
        <f ca="1" t="array" ref="K6669:L6669">_xlfn.XLOOKUP(J6669,匹配表1065!Y:Y,匹配表1065!AA:AB)</f>
        <v>30</v>
      </c>
      <c r="L6669" s="116" t="str">
        <v>3个月以上</v>
      </c>
      <c r="M6669" s="89" t="s">
        <v>55</v>
      </c>
      <c r="N6669" s="109">
        <v>1</v>
      </c>
      <c r="O6669" s="118" t="str">
        <f>_xlfn.XLOOKUP(P6669,匹配表1065!U:U,匹配表1065!T:T)</f>
        <v>HO00001400</v>
      </c>
      <c r="P6669" s="94" t="s">
        <v>112</v>
      </c>
      <c r="Q6669" s="95" t="s">
        <v>308</v>
      </c>
      <c r="R6669" s="89" t="str">
        <f>_xlfn.XLOOKUP(Q6669,匹配表1065!L:L,匹配表1065!O:O)</f>
        <v>B</v>
      </c>
      <c r="S6669" s="93" t="str">
        <f>IFERROR(_xlfn.XLOOKUP(Q6669,匹配表1065!AI:AI,匹配表1065!AJ:AJ),"绿标")</f>
        <v>红标</v>
      </c>
      <c r="T6669" s="93" t="str" cm="1">
        <f t="array" ref="T6669:U6669">_xlfn.XLOOKUP(Q6669,匹配表1065!L:L,匹配表1065!M:N)</f>
        <v>脑血管</v>
      </c>
      <c r="U6669" s="94" t="str">
        <v>神经内科</v>
      </c>
      <c r="V6669" s="95" t="s">
        <v>33</v>
      </c>
      <c r="W6669" s="93">
        <f>_xlfn.XLOOKUP(M6669,匹配表1065!D:D,匹配表1065!F:F)*N6669</f>
        <v>8</v>
      </c>
    </row>
    <row r="6670" customHeight="1" spans="1:23">
      <c r="A6670" s="94" t="s">
        <v>954</v>
      </c>
      <c r="B6670" s="106">
        <v>46241</v>
      </c>
      <c r="C6670" s="121" t="str">
        <f t="shared" si="210"/>
        <v>8月第2周</v>
      </c>
      <c r="D6670" s="109" t="s">
        <v>955</v>
      </c>
      <c r="E6670" s="89" t="str">
        <f t="shared" si="211"/>
        <v>8月第1周--周5</v>
      </c>
      <c r="F6670" s="115" t="s">
        <v>27</v>
      </c>
      <c r="G6670" s="95" t="s">
        <v>104</v>
      </c>
      <c r="H6670" s="92" t="str">
        <f>_xlfn.XLOOKUP(O6670,匹配表1065!T:T,匹配表1065!W:W)</f>
        <v>济南市</v>
      </c>
      <c r="I6670" s="116" t="str">
        <f>_xlfn.XLOOKUP(O6670,匹配表1065!T:T,匹配表1065!X:X)</f>
        <v>PME2025</v>
      </c>
      <c r="J6670" s="95" t="s">
        <v>111</v>
      </c>
      <c r="K6670" s="89" cm="1">
        <f ca="1" t="array" ref="K6670:L6670">_xlfn.XLOOKUP(J6670,匹配表1065!Y:Y,匹配表1065!AA:AB)</f>
        <v>30</v>
      </c>
      <c r="L6670" s="116" t="str">
        <v>3个月以上</v>
      </c>
      <c r="M6670" s="89" t="s">
        <v>35</v>
      </c>
      <c r="N6670" s="109">
        <v>1</v>
      </c>
      <c r="O6670" s="118" t="str">
        <f>_xlfn.XLOOKUP(P6670,匹配表1065!U:U,匹配表1065!T:T)</f>
        <v>HO00001400</v>
      </c>
      <c r="P6670" s="94" t="s">
        <v>112</v>
      </c>
      <c r="Q6670" s="95" t="s">
        <v>966</v>
      </c>
      <c r="R6670" s="89" t="str">
        <f>_xlfn.XLOOKUP(Q6670,匹配表1065!L:L,匹配表1065!O:O)</f>
        <v>B</v>
      </c>
      <c r="S6670" s="93" t="str">
        <f>IFERROR(_xlfn.XLOOKUP(Q6670,匹配表1065!AI:AI,匹配表1065!AJ:AJ),"绿标")</f>
        <v>绿标</v>
      </c>
      <c r="T6670" s="93" t="str" cm="1">
        <f t="array" ref="T6670:U6670">_xlfn.XLOOKUP(Q6670,匹配表1065!L:L,匹配表1065!M:N)</f>
        <v>脑血管</v>
      </c>
      <c r="U6670" s="94" t="str">
        <v>神经内科</v>
      </c>
      <c r="V6670" s="95" t="s">
        <v>58</v>
      </c>
      <c r="W6670" s="93">
        <f>_xlfn.XLOOKUP(M6670,匹配表1065!D:D,匹配表1065!F:F)*N6670</f>
        <v>4</v>
      </c>
    </row>
    <row r="6671" customHeight="1" spans="1:23">
      <c r="A6671" s="94" t="s">
        <v>954</v>
      </c>
      <c r="B6671" s="106">
        <v>46241</v>
      </c>
      <c r="C6671" s="121" t="str">
        <f t="shared" si="210"/>
        <v>8月第2周</v>
      </c>
      <c r="D6671" s="109" t="s">
        <v>955</v>
      </c>
      <c r="E6671" s="89" t="str">
        <f t="shared" si="211"/>
        <v>8月第1周--周5</v>
      </c>
      <c r="F6671" s="115" t="s">
        <v>27</v>
      </c>
      <c r="G6671" s="95" t="s">
        <v>104</v>
      </c>
      <c r="H6671" s="92" t="str">
        <f>_xlfn.XLOOKUP(O6671,匹配表1065!T:T,匹配表1065!W:W)</f>
        <v>济南市</v>
      </c>
      <c r="I6671" s="116" t="str">
        <f>_xlfn.XLOOKUP(O6671,匹配表1065!T:T,匹配表1065!X:X)</f>
        <v>PME2026</v>
      </c>
      <c r="J6671" s="95" t="s">
        <v>116</v>
      </c>
      <c r="K6671" s="89" cm="1">
        <f ca="1" t="array" ref="K6671:L6671">_xlfn.XLOOKUP(J6671,匹配表1065!Y:Y,匹配表1065!AA:AB)</f>
        <v>13</v>
      </c>
      <c r="L6671" s="116" t="str">
        <v>3个月以上</v>
      </c>
      <c r="M6671" s="89" t="s">
        <v>30</v>
      </c>
      <c r="N6671" s="109">
        <v>1</v>
      </c>
      <c r="O6671" s="118" t="str">
        <f>_xlfn.XLOOKUP(P6671,匹配表1065!U:U,匹配表1065!T:T)</f>
        <v>HO00001409</v>
      </c>
      <c r="P6671" s="94" t="s">
        <v>117</v>
      </c>
      <c r="Q6671" s="95" t="s">
        <v>118</v>
      </c>
      <c r="R6671" s="89" t="str">
        <f>_xlfn.XLOOKUP(Q6671,匹配表1065!L:L,匹配表1065!O:O)</f>
        <v>A</v>
      </c>
      <c r="S6671" s="93" t="str">
        <f>IFERROR(_xlfn.XLOOKUP(Q6671,匹配表1065!AI:AI,匹配表1065!AJ:AJ),"绿标")</f>
        <v>绿标</v>
      </c>
      <c r="T6671" s="93" t="str" cm="1">
        <f t="array" ref="T6671:U6671">_xlfn.XLOOKUP(Q6671,匹配表1065!L:L,匹配表1065!M:N)</f>
        <v>头痛</v>
      </c>
      <c r="U6671" s="94" t="str">
        <v>神经内科</v>
      </c>
      <c r="V6671" s="95" t="s">
        <v>33</v>
      </c>
      <c r="W6671" s="93">
        <f>_xlfn.XLOOKUP(M6671,匹配表1065!D:D,匹配表1065!F:F)*N6671</f>
        <v>12</v>
      </c>
    </row>
    <row r="6672" customHeight="1" spans="1:23">
      <c r="A6672" s="94" t="s">
        <v>954</v>
      </c>
      <c r="B6672" s="106">
        <v>46241</v>
      </c>
      <c r="C6672" s="121" t="str">
        <f t="shared" si="210"/>
        <v>8月第2周</v>
      </c>
      <c r="D6672" s="109" t="s">
        <v>955</v>
      </c>
      <c r="E6672" s="89" t="str">
        <f t="shared" si="211"/>
        <v>8月第1周--周5</v>
      </c>
      <c r="F6672" s="115" t="s">
        <v>27</v>
      </c>
      <c r="G6672" s="95" t="s">
        <v>104</v>
      </c>
      <c r="H6672" s="92" t="str">
        <f>_xlfn.XLOOKUP(O6672,匹配表1065!T:T,匹配表1065!W:W)</f>
        <v>济南市</v>
      </c>
      <c r="I6672" s="116" t="str">
        <f>_xlfn.XLOOKUP(O6672,匹配表1065!T:T,匹配表1065!X:X)</f>
        <v>PME2026</v>
      </c>
      <c r="J6672" s="95" t="s">
        <v>116</v>
      </c>
      <c r="K6672" s="89" cm="1">
        <f ca="1" t="array" ref="K6672:L6672">_xlfn.XLOOKUP(J6672,匹配表1065!Y:Y,匹配表1065!AA:AB)</f>
        <v>13</v>
      </c>
      <c r="L6672" s="116" t="str">
        <v>3个月以上</v>
      </c>
      <c r="M6672" s="89" t="s">
        <v>35</v>
      </c>
      <c r="N6672" s="109">
        <v>1</v>
      </c>
      <c r="O6672" s="118" t="str">
        <f>_xlfn.XLOOKUP(P6672,匹配表1065!U:U,匹配表1065!T:T)</f>
        <v>HO00001409</v>
      </c>
      <c r="P6672" s="94" t="s">
        <v>117</v>
      </c>
      <c r="Q6672" s="95" t="s">
        <v>554</v>
      </c>
      <c r="R6672" s="89" t="str">
        <f>_xlfn.XLOOKUP(Q6672,匹配表1065!L:L,匹配表1065!O:O)</f>
        <v>B</v>
      </c>
      <c r="S6672" s="93" t="str">
        <f>IFERROR(_xlfn.XLOOKUP(Q6672,匹配表1065!AI:AI,匹配表1065!AJ:AJ),"绿标")</f>
        <v>红标</v>
      </c>
      <c r="T6672" s="93" t="str" cm="1">
        <f t="array" ref="T6672:U6672">_xlfn.XLOOKUP(Q6672,匹配表1065!L:L,匹配表1065!M:N)</f>
        <v>脑血管</v>
      </c>
      <c r="U6672" s="94" t="str">
        <v>神经内科</v>
      </c>
      <c r="V6672" s="95" t="s">
        <v>33</v>
      </c>
      <c r="W6672" s="93">
        <f>_xlfn.XLOOKUP(M6672,匹配表1065!D:D,匹配表1065!F:F)*N6672</f>
        <v>4</v>
      </c>
    </row>
    <row r="6673" customHeight="1" spans="1:23">
      <c r="A6673" s="94" t="s">
        <v>954</v>
      </c>
      <c r="B6673" s="106">
        <v>46241</v>
      </c>
      <c r="C6673" s="121" t="str">
        <f t="shared" si="210"/>
        <v>8月第2周</v>
      </c>
      <c r="D6673" s="109" t="s">
        <v>955</v>
      </c>
      <c r="E6673" s="89" t="str">
        <f t="shared" si="211"/>
        <v>8月第1周--周5</v>
      </c>
      <c r="F6673" s="115" t="s">
        <v>27</v>
      </c>
      <c r="G6673" s="95" t="s">
        <v>104</v>
      </c>
      <c r="H6673" s="92" t="str">
        <f>_xlfn.XLOOKUP(O6673,匹配表1065!T:T,匹配表1065!W:W)</f>
        <v>临沂市</v>
      </c>
      <c r="I6673" s="116" t="str">
        <f>_xlfn.XLOOKUP(O6673,匹配表1065!T:T,匹配表1065!X:X)</f>
        <v>PME2045</v>
      </c>
      <c r="J6673" s="109" t="s">
        <v>927</v>
      </c>
      <c r="K6673" s="89" t="e" cm="1">
        <f ca="1" t="array" ref="K6673">_xlfn.XLOOKUP(J6673,匹配表1065!Y:Y,匹配表1065!AA:AB)</f>
        <v>#N/A</v>
      </c>
      <c r="L6673" s="116"/>
      <c r="M6673" s="89" t="s">
        <v>30</v>
      </c>
      <c r="N6673" s="109">
        <v>1</v>
      </c>
      <c r="O6673" s="118" t="str">
        <f>_xlfn.XLOOKUP(P6673,匹配表1065!U:U,匹配表1065!T:T)</f>
        <v>HO00001523</v>
      </c>
      <c r="P6673" s="94" t="s">
        <v>238</v>
      </c>
      <c r="Q6673" s="95" t="s">
        <v>555</v>
      </c>
      <c r="R6673" s="89" t="str">
        <f>_xlfn.XLOOKUP(Q6673,匹配表1065!L:L,匹配表1065!O:O)</f>
        <v>A</v>
      </c>
      <c r="S6673" s="93" t="str">
        <f>IFERROR(_xlfn.XLOOKUP(Q6673,匹配表1065!AI:AI,匹配表1065!AJ:AJ),"绿标")</f>
        <v>绿标</v>
      </c>
      <c r="T6673" s="93" t="str" cm="1">
        <f t="array" ref="T6673:U6673">_xlfn.XLOOKUP(Q6673,匹配表1065!L:L,匹配表1065!M:N)</f>
        <v>头痛</v>
      </c>
      <c r="U6673" s="94" t="str">
        <v>神经内科</v>
      </c>
      <c r="V6673" s="95" t="s">
        <v>42</v>
      </c>
      <c r="W6673" s="93">
        <f>_xlfn.XLOOKUP(M6673,匹配表1065!D:D,匹配表1065!F:F)*N6673</f>
        <v>12</v>
      </c>
    </row>
    <row r="6674" customHeight="1" spans="1:23">
      <c r="A6674" s="94" t="s">
        <v>954</v>
      </c>
      <c r="B6674" s="106">
        <v>46241</v>
      </c>
      <c r="C6674" s="121" t="str">
        <f t="shared" si="210"/>
        <v>8月第2周</v>
      </c>
      <c r="D6674" s="109" t="s">
        <v>955</v>
      </c>
      <c r="E6674" s="89" t="str">
        <f t="shared" si="211"/>
        <v>8月第1周--周5</v>
      </c>
      <c r="F6674" s="115" t="s">
        <v>27</v>
      </c>
      <c r="G6674" s="92" t="s">
        <v>92</v>
      </c>
      <c r="H6674" s="92" t="str">
        <f>_xlfn.XLOOKUP(O6674,匹配表1065!T:T,匹配表1065!W:W)</f>
        <v>合肥市</v>
      </c>
      <c r="I6674" s="116" t="str">
        <f>_xlfn.XLOOKUP(O6674,匹配表1065!T:T,匹配表1065!X:X)</f>
        <v>PME2048</v>
      </c>
      <c r="J6674" s="95" t="s">
        <v>547</v>
      </c>
      <c r="K6674" s="89" cm="1">
        <f ca="1" t="array" ref="K6674:L6674">_xlfn.XLOOKUP(J6674,匹配表1065!Y:Y,匹配表1065!AA:AB)</f>
        <v>4</v>
      </c>
      <c r="L6674" s="116" t="str">
        <v>3个月以上</v>
      </c>
      <c r="M6674" s="89" t="s">
        <v>55</v>
      </c>
      <c r="N6674" s="109">
        <v>1</v>
      </c>
      <c r="O6674" s="118" t="str">
        <f>_xlfn.XLOOKUP(P6674,匹配表1065!U:U,匹配表1065!T:T)</f>
        <v>HO00002956</v>
      </c>
      <c r="P6674" s="94" t="s">
        <v>285</v>
      </c>
      <c r="Q6674" s="95" t="s">
        <v>548</v>
      </c>
      <c r="R6674" s="89" t="str">
        <f>_xlfn.XLOOKUP(Q6674,匹配表1065!L:L,匹配表1065!O:O)</f>
        <v>B</v>
      </c>
      <c r="S6674" s="93" t="str">
        <f>IFERROR(_xlfn.XLOOKUP(Q6674,匹配表1065!AI:AI,匹配表1065!AJ:AJ),"绿标")</f>
        <v>绿标</v>
      </c>
      <c r="T6674" s="93" t="str" cm="1">
        <f t="array" ref="T6674:U6674">_xlfn.XLOOKUP(Q6674,匹配表1065!L:L,匹配表1065!M:N)</f>
        <v>脑血管</v>
      </c>
      <c r="U6674" s="94" t="str">
        <v>神经内科</v>
      </c>
      <c r="V6674" s="95" t="s">
        <v>42</v>
      </c>
      <c r="W6674" s="93">
        <f>_xlfn.XLOOKUP(M6674,匹配表1065!D:D,匹配表1065!F:F)*N6674</f>
        <v>8</v>
      </c>
    </row>
    <row r="6675" customHeight="1" spans="1:23">
      <c r="A6675" s="94" t="s">
        <v>954</v>
      </c>
      <c r="B6675" s="106">
        <v>46241</v>
      </c>
      <c r="C6675" s="121" t="str">
        <f t="shared" si="210"/>
        <v>8月第2周</v>
      </c>
      <c r="D6675" s="109" t="s">
        <v>955</v>
      </c>
      <c r="E6675" s="89" t="str">
        <f t="shared" si="211"/>
        <v>8月第1周--周5</v>
      </c>
      <c r="F6675" s="115" t="s">
        <v>27</v>
      </c>
      <c r="G6675" s="92" t="s">
        <v>92</v>
      </c>
      <c r="H6675" s="92" t="str">
        <f>_xlfn.XLOOKUP(O6675,匹配表1065!T:T,匹配表1065!W:W)</f>
        <v>合肥市</v>
      </c>
      <c r="I6675" s="116" t="str">
        <f>_xlfn.XLOOKUP(O6675,匹配表1065!T:T,匹配表1065!X:X)</f>
        <v>PME2047</v>
      </c>
      <c r="J6675" s="95" t="s">
        <v>97</v>
      </c>
      <c r="K6675" s="89" cm="1">
        <f ca="1" t="array" ref="K6675:L6675">_xlfn.XLOOKUP(J6675,匹配表1065!Y:Y,匹配表1065!AA:AB)</f>
        <v>2</v>
      </c>
      <c r="L6675" s="116" t="str">
        <v>3个月以内</v>
      </c>
      <c r="M6675" s="89" t="s">
        <v>35</v>
      </c>
      <c r="N6675" s="109">
        <v>1</v>
      </c>
      <c r="O6675" s="118" t="str">
        <f>_xlfn.XLOOKUP(P6675,匹配表1065!U:U,匹配表1065!T:T)</f>
        <v>HO00000005</v>
      </c>
      <c r="P6675" s="94" t="s">
        <v>98</v>
      </c>
      <c r="Q6675" s="95" t="s">
        <v>208</v>
      </c>
      <c r="R6675" s="89" t="str">
        <f>_xlfn.XLOOKUP(Q6675,匹配表1065!L:L,匹配表1065!O:O)</f>
        <v>A</v>
      </c>
      <c r="S6675" s="93" t="str">
        <f>IFERROR(_xlfn.XLOOKUP(Q6675,匹配表1065!AI:AI,匹配表1065!AJ:AJ),"绿标")</f>
        <v>黑标</v>
      </c>
      <c r="T6675" s="93" t="str" cm="1">
        <f t="array" ref="T6675:U6675">_xlfn.XLOOKUP(Q6675,匹配表1065!L:L,匹配表1065!M:N)</f>
        <v>头痛</v>
      </c>
      <c r="U6675" s="94" t="str">
        <v>神经内科</v>
      </c>
      <c r="V6675" s="95" t="s">
        <v>42</v>
      </c>
      <c r="W6675" s="93">
        <f>_xlfn.XLOOKUP(M6675,匹配表1065!D:D,匹配表1065!F:F)*N6675</f>
        <v>4</v>
      </c>
    </row>
    <row r="6676" customHeight="1" spans="1:23">
      <c r="A6676" s="94" t="s">
        <v>954</v>
      </c>
      <c r="B6676" s="106">
        <v>46241</v>
      </c>
      <c r="C6676" s="121" t="str">
        <f t="shared" si="210"/>
        <v>8月第2周</v>
      </c>
      <c r="D6676" s="109" t="s">
        <v>955</v>
      </c>
      <c r="E6676" s="89" t="str">
        <f t="shared" si="211"/>
        <v>8月第1周--周5</v>
      </c>
      <c r="F6676" s="115" t="s">
        <v>27</v>
      </c>
      <c r="G6676" s="92" t="s">
        <v>92</v>
      </c>
      <c r="H6676" s="92" t="str">
        <f>_xlfn.XLOOKUP(O6676,匹配表1065!T:T,匹配表1065!W:W)</f>
        <v>芜湖市</v>
      </c>
      <c r="I6676" s="116" t="str">
        <f>_xlfn.XLOOKUP(O6676,匹配表1065!T:T,匹配表1065!X:X)</f>
        <v>PME2003</v>
      </c>
      <c r="J6676" s="95" t="s">
        <v>101</v>
      </c>
      <c r="K6676" s="89" cm="1">
        <f ca="1" t="array" ref="K6676:L6676">_xlfn.XLOOKUP(J6676,匹配表1065!Y:Y,匹配表1065!AA:AB)</f>
        <v>1</v>
      </c>
      <c r="L6676" s="116" t="str">
        <v>3个月以内</v>
      </c>
      <c r="M6676" s="89" t="s">
        <v>55</v>
      </c>
      <c r="N6676" s="109">
        <v>1</v>
      </c>
      <c r="O6676" s="118" t="str">
        <f>_xlfn.XLOOKUP(P6676,匹配表1065!U:U,匹配表1065!T:T)</f>
        <v>HO00000022</v>
      </c>
      <c r="P6676" s="94" t="s">
        <v>102</v>
      </c>
      <c r="Q6676" s="95" t="s">
        <v>103</v>
      </c>
      <c r="R6676" s="89" t="str">
        <f>_xlfn.XLOOKUP(Q6676,匹配表1065!L:L,匹配表1065!O:O)</f>
        <v>A</v>
      </c>
      <c r="S6676" s="93" t="str">
        <f>IFERROR(_xlfn.XLOOKUP(Q6676,匹配表1065!AI:AI,匹配表1065!AJ:AJ),"绿标")</f>
        <v>绿标</v>
      </c>
      <c r="T6676" s="93" t="str" cm="1">
        <f t="array" ref="T6676:U6676">_xlfn.XLOOKUP(Q6676,匹配表1065!L:L,匹配表1065!M:N)</f>
        <v>头痛</v>
      </c>
      <c r="U6676" s="94" t="str">
        <v>神经内科</v>
      </c>
      <c r="V6676" s="95" t="s">
        <v>42</v>
      </c>
      <c r="W6676" s="93">
        <f>_xlfn.XLOOKUP(M6676,匹配表1065!D:D,匹配表1065!F:F)*N6676</f>
        <v>8</v>
      </c>
    </row>
    <row r="6677" customHeight="1" spans="1:23">
      <c r="A6677" s="94" t="s">
        <v>954</v>
      </c>
      <c r="B6677" s="106">
        <v>46241</v>
      </c>
      <c r="C6677" s="121" t="str">
        <f t="shared" si="210"/>
        <v>8月第2周</v>
      </c>
      <c r="D6677" s="109" t="s">
        <v>955</v>
      </c>
      <c r="E6677" s="89" t="str">
        <f t="shared" si="211"/>
        <v>8月第1周--周5</v>
      </c>
      <c r="F6677" s="115" t="s">
        <v>27</v>
      </c>
      <c r="G6677" s="92" t="s">
        <v>92</v>
      </c>
      <c r="H6677" s="92" t="str">
        <f>_xlfn.XLOOKUP(O6677,匹配表1065!T:T,匹配表1065!W:W)</f>
        <v>合肥市</v>
      </c>
      <c r="I6677" s="116" t="str">
        <f>_xlfn.XLOOKUP(O6677,匹配表1065!T:T,匹配表1065!X:X)</f>
        <v>PME2007</v>
      </c>
      <c r="J6677" s="95" t="s">
        <v>93</v>
      </c>
      <c r="K6677" s="89" cm="1">
        <f ca="1" t="array" ref="K6677:L6677">_xlfn.XLOOKUP(J6677,匹配表1065!Y:Y,匹配表1065!AA:AB)</f>
        <v>9</v>
      </c>
      <c r="L6677" s="116" t="str">
        <v>3个月以上</v>
      </c>
      <c r="M6677" s="89" t="s">
        <v>35</v>
      </c>
      <c r="N6677" s="109">
        <v>1</v>
      </c>
      <c r="O6677" s="118" t="str">
        <f>_xlfn.XLOOKUP(P6677,匹配表1065!U:U,匹配表1065!T:T)</f>
        <v>HO00000001</v>
      </c>
      <c r="P6677" s="94" t="s">
        <v>94</v>
      </c>
      <c r="Q6677" s="95" t="s">
        <v>96</v>
      </c>
      <c r="R6677" s="89" t="str">
        <f>_xlfn.XLOOKUP(Q6677,匹配表1065!L:L,匹配表1065!O:O)</f>
        <v>B</v>
      </c>
      <c r="S6677" s="93" t="str">
        <f>IFERROR(_xlfn.XLOOKUP(Q6677,匹配表1065!AI:AI,匹配表1065!AJ:AJ),"绿标")</f>
        <v>黑标</v>
      </c>
      <c r="T6677" s="93" t="str" cm="1">
        <f t="array" ref="T6677:U6677">_xlfn.XLOOKUP(Q6677,匹配表1065!L:L,匹配表1065!M:N)</f>
        <v>脑血管</v>
      </c>
      <c r="U6677" s="94" t="str">
        <v>神经内科</v>
      </c>
      <c r="V6677" s="95" t="s">
        <v>58</v>
      </c>
      <c r="W6677" s="93">
        <f>_xlfn.XLOOKUP(M6677,匹配表1065!D:D,匹配表1065!F:F)*N6677</f>
        <v>4</v>
      </c>
    </row>
    <row r="6678" customHeight="1" spans="1:23">
      <c r="A6678" s="94" t="s">
        <v>954</v>
      </c>
      <c r="B6678" s="106">
        <v>46241</v>
      </c>
      <c r="C6678" s="121" t="str">
        <f t="shared" si="210"/>
        <v>8月第2周</v>
      </c>
      <c r="D6678" s="109" t="s">
        <v>955</v>
      </c>
      <c r="E6678" s="89" t="str">
        <f t="shared" si="211"/>
        <v>8月第1周--周5</v>
      </c>
      <c r="F6678" s="115" t="s">
        <v>27</v>
      </c>
      <c r="G6678" s="95" t="s">
        <v>136</v>
      </c>
      <c r="H6678" s="92" t="str">
        <f>_xlfn.XLOOKUP(O6678,匹配表1065!T:T,匹配表1065!W:W)</f>
        <v>青岛市</v>
      </c>
      <c r="I6678" s="116" t="str">
        <f>_xlfn.XLOOKUP(O6678,匹配表1065!T:T,匹配表1065!X:X)</f>
        <v>PME2032</v>
      </c>
      <c r="J6678" s="95" t="s">
        <v>143</v>
      </c>
      <c r="K6678" s="89" cm="1">
        <f ca="1" t="array" ref="K6678:L6678">_xlfn.XLOOKUP(J6678,匹配表1065!Y:Y,匹配表1065!AA:AB)</f>
        <v>31</v>
      </c>
      <c r="L6678" s="116" t="str">
        <v>3个月以上</v>
      </c>
      <c r="M6678" s="89" t="s">
        <v>30</v>
      </c>
      <c r="N6678" s="109">
        <v>1</v>
      </c>
      <c r="O6678" s="118" t="str">
        <f>_xlfn.XLOOKUP(P6678,匹配表1065!U:U,匹配表1065!T:T)</f>
        <v>HO00001482</v>
      </c>
      <c r="P6678" s="94" t="s">
        <v>146</v>
      </c>
      <c r="Q6678" s="95" t="s">
        <v>147</v>
      </c>
      <c r="R6678" s="89" t="str">
        <f>_xlfn.XLOOKUP(Q6678,匹配表1065!L:L,匹配表1065!O:O)</f>
        <v>A</v>
      </c>
      <c r="S6678" s="93" t="str">
        <f>IFERROR(_xlfn.XLOOKUP(Q6678,匹配表1065!AI:AI,匹配表1065!AJ:AJ),"绿标")</f>
        <v>红标</v>
      </c>
      <c r="T6678" s="93" t="str" cm="1">
        <f t="array" ref="T6678:U6678">_xlfn.XLOOKUP(Q6678,匹配表1065!L:L,匹配表1065!M:N)</f>
        <v>头痛</v>
      </c>
      <c r="U6678" s="94" t="str">
        <v>神经内科</v>
      </c>
      <c r="V6678" s="95" t="s">
        <v>33</v>
      </c>
      <c r="W6678" s="93">
        <f>_xlfn.XLOOKUP(M6678,匹配表1065!D:D,匹配表1065!F:F)*N6678</f>
        <v>12</v>
      </c>
    </row>
    <row r="6679" customHeight="1" spans="1:23">
      <c r="A6679" s="94" t="s">
        <v>954</v>
      </c>
      <c r="B6679" s="106">
        <v>46241</v>
      </c>
      <c r="C6679" s="121" t="str">
        <f t="shared" si="210"/>
        <v>8月第2周</v>
      </c>
      <c r="D6679" s="109" t="s">
        <v>955</v>
      </c>
      <c r="E6679" s="89" t="str">
        <f t="shared" si="211"/>
        <v>8月第1周--周5</v>
      </c>
      <c r="F6679" s="115" t="s">
        <v>27</v>
      </c>
      <c r="G6679" s="95" t="s">
        <v>136</v>
      </c>
      <c r="H6679" s="92" t="str">
        <f>_xlfn.XLOOKUP(O6679,匹配表1065!T:T,匹配表1065!W:W)</f>
        <v>青岛市</v>
      </c>
      <c r="I6679" s="116" t="str">
        <f>_xlfn.XLOOKUP(O6679,匹配表1065!T:T,匹配表1065!X:X)</f>
        <v>PME2032</v>
      </c>
      <c r="J6679" s="95" t="s">
        <v>143</v>
      </c>
      <c r="K6679" s="89" cm="1">
        <f ca="1" t="array" ref="K6679:L6679">_xlfn.XLOOKUP(J6679,匹配表1065!Y:Y,匹配表1065!AA:AB)</f>
        <v>31</v>
      </c>
      <c r="L6679" s="116" t="str">
        <v>3个月以上</v>
      </c>
      <c r="M6679" s="89" t="s">
        <v>55</v>
      </c>
      <c r="N6679" s="109">
        <v>1</v>
      </c>
      <c r="O6679" s="118" t="str">
        <f>_xlfn.XLOOKUP(P6679,匹配表1065!U:U,匹配表1065!T:T)</f>
        <v>HO00001482</v>
      </c>
      <c r="P6679" s="94" t="s">
        <v>146</v>
      </c>
      <c r="Q6679" s="95" t="s">
        <v>149</v>
      </c>
      <c r="R6679" s="89" t="str">
        <f>_xlfn.XLOOKUP(Q6679,匹配表1065!L:L,匹配表1065!O:O)</f>
        <v>B</v>
      </c>
      <c r="S6679" s="93" t="str">
        <f>IFERROR(_xlfn.XLOOKUP(Q6679,匹配表1065!AI:AI,匹配表1065!AJ:AJ),"绿标")</f>
        <v>红标</v>
      </c>
      <c r="T6679" s="93" t="str" cm="1">
        <f t="array" ref="T6679:U6679">_xlfn.XLOOKUP(Q6679,匹配表1065!L:L,匹配表1065!M:N)</f>
        <v>脑血管</v>
      </c>
      <c r="U6679" s="94" t="str">
        <v>神经内科</v>
      </c>
      <c r="V6679" s="95" t="s">
        <v>42</v>
      </c>
      <c r="W6679" s="93">
        <f>_xlfn.XLOOKUP(M6679,匹配表1065!D:D,匹配表1065!F:F)*N6679</f>
        <v>8</v>
      </c>
    </row>
    <row r="6680" customHeight="1" spans="1:23">
      <c r="A6680" s="94" t="s">
        <v>954</v>
      </c>
      <c r="B6680" s="106">
        <v>46241</v>
      </c>
      <c r="C6680" s="121" t="str">
        <f t="shared" si="210"/>
        <v>8月第2周</v>
      </c>
      <c r="D6680" s="109" t="s">
        <v>955</v>
      </c>
      <c r="E6680" s="89" t="str">
        <f t="shared" si="211"/>
        <v>8月第1周--周5</v>
      </c>
      <c r="F6680" s="115" t="s">
        <v>27</v>
      </c>
      <c r="G6680" s="95" t="s">
        <v>136</v>
      </c>
      <c r="H6680" s="92" t="str">
        <f>_xlfn.XLOOKUP(O6680,匹配表1065!T:T,匹配表1065!W:W)</f>
        <v>青岛市</v>
      </c>
      <c r="I6680" s="116" t="str">
        <f>_xlfn.XLOOKUP(O6680,匹配表1065!T:T,匹配表1065!X:X)</f>
        <v>PME2032</v>
      </c>
      <c r="J6680" s="95" t="s">
        <v>143</v>
      </c>
      <c r="K6680" s="89" cm="1">
        <f ca="1" t="array" ref="K6680:L6680">_xlfn.XLOOKUP(J6680,匹配表1065!Y:Y,匹配表1065!AA:AB)</f>
        <v>31</v>
      </c>
      <c r="L6680" s="116" t="str">
        <v>3个月以上</v>
      </c>
      <c r="M6680" s="89" t="s">
        <v>55</v>
      </c>
      <c r="N6680" s="109">
        <v>1</v>
      </c>
      <c r="O6680" s="118" t="str">
        <f>_xlfn.XLOOKUP(P6680,匹配表1065!U:U,匹配表1065!T:T)</f>
        <v>HO00001482</v>
      </c>
      <c r="P6680" s="94" t="s">
        <v>146</v>
      </c>
      <c r="Q6680" s="95" t="s">
        <v>299</v>
      </c>
      <c r="R6680" s="89" t="str">
        <f>_xlfn.XLOOKUP(Q6680,匹配表1065!L:L,匹配表1065!O:O)</f>
        <v>C</v>
      </c>
      <c r="S6680" s="93" t="str">
        <f>IFERROR(_xlfn.XLOOKUP(Q6680,匹配表1065!AI:AI,匹配表1065!AJ:AJ),"绿标")</f>
        <v>绿标</v>
      </c>
      <c r="T6680" s="93" t="str" cm="1">
        <f t="array" ref="T6680:U6680">_xlfn.XLOOKUP(Q6680,匹配表1065!L:L,匹配表1065!M:N)</f>
        <v>眩晕</v>
      </c>
      <c r="U6680" s="94" t="str">
        <v>耳鼻喉科</v>
      </c>
      <c r="V6680" s="95" t="s">
        <v>100</v>
      </c>
      <c r="W6680" s="93">
        <f>_xlfn.XLOOKUP(M6680,匹配表1065!D:D,匹配表1065!F:F)*N6680</f>
        <v>8</v>
      </c>
    </row>
    <row r="6681" customHeight="1" spans="1:23">
      <c r="A6681" s="94" t="s">
        <v>954</v>
      </c>
      <c r="B6681" s="106">
        <v>46241</v>
      </c>
      <c r="C6681" s="121" t="str">
        <f t="shared" si="210"/>
        <v>8月第2周</v>
      </c>
      <c r="D6681" s="109" t="s">
        <v>955</v>
      </c>
      <c r="E6681" s="89" t="str">
        <f t="shared" si="211"/>
        <v>8月第1周--周5</v>
      </c>
      <c r="F6681" s="115" t="s">
        <v>27</v>
      </c>
      <c r="G6681" s="95" t="s">
        <v>136</v>
      </c>
      <c r="H6681" s="92" t="str">
        <f>_xlfn.XLOOKUP(O6681,匹配表1065!T:T,匹配表1065!W:W)</f>
        <v>淄博市</v>
      </c>
      <c r="I6681" s="116" t="str">
        <f>_xlfn.XLOOKUP(O6681,匹配表1065!T:T,匹配表1065!X:X)</f>
        <v>PME2043</v>
      </c>
      <c r="J6681" s="95" t="s">
        <v>140</v>
      </c>
      <c r="K6681" s="89" cm="1">
        <f ca="1" t="array" ref="K6681:L6681">_xlfn.XLOOKUP(J6681,匹配表1065!Y:Y,匹配表1065!AA:AB)</f>
        <v>9</v>
      </c>
      <c r="L6681" s="116" t="str">
        <v>3个月以上</v>
      </c>
      <c r="M6681" s="89" t="s">
        <v>30</v>
      </c>
      <c r="N6681" s="109">
        <v>1</v>
      </c>
      <c r="O6681" s="118" t="str">
        <f>_xlfn.XLOOKUP(P6681,匹配表1065!U:U,匹配表1065!T:T)</f>
        <v>HO00024398</v>
      </c>
      <c r="P6681" s="94" t="s">
        <v>141</v>
      </c>
      <c r="Q6681" s="95" t="s">
        <v>298</v>
      </c>
      <c r="R6681" s="89" t="str">
        <f>_xlfn.XLOOKUP(Q6681,匹配表1065!L:L,匹配表1065!O:O)</f>
        <v>C</v>
      </c>
      <c r="S6681" s="93" t="str">
        <f>IFERROR(_xlfn.XLOOKUP(Q6681,匹配表1065!AI:AI,匹配表1065!AJ:AJ),"绿标")</f>
        <v>红标</v>
      </c>
      <c r="T6681" s="93" t="str" cm="1">
        <f t="array" ref="T6681:U6681">_xlfn.XLOOKUP(Q6681,匹配表1065!L:L,匹配表1065!M:N)</f>
        <v>眩晕</v>
      </c>
      <c r="U6681" s="94" t="str">
        <v>神经内科</v>
      </c>
      <c r="V6681" s="95" t="s">
        <v>100</v>
      </c>
      <c r="W6681" s="93">
        <f>_xlfn.XLOOKUP(M6681,匹配表1065!D:D,匹配表1065!F:F)*N6681</f>
        <v>12</v>
      </c>
    </row>
    <row r="6682" customHeight="1" spans="1:23">
      <c r="A6682" s="94" t="s">
        <v>954</v>
      </c>
      <c r="B6682" s="106">
        <v>46241</v>
      </c>
      <c r="C6682" s="121" t="str">
        <f t="shared" si="210"/>
        <v>8月第2周</v>
      </c>
      <c r="D6682" s="109" t="s">
        <v>955</v>
      </c>
      <c r="E6682" s="89" t="str">
        <f t="shared" si="211"/>
        <v>8月第1周--周5</v>
      </c>
      <c r="F6682" s="115" t="s">
        <v>27</v>
      </c>
      <c r="G6682" s="95" t="s">
        <v>136</v>
      </c>
      <c r="H6682" s="92" t="str">
        <f>_xlfn.XLOOKUP(O6682,匹配表1065!T:T,匹配表1065!W:W)</f>
        <v>青岛市</v>
      </c>
      <c r="I6682" s="116" t="str">
        <f>_xlfn.XLOOKUP(O6682,匹配表1065!T:T,匹配表1065!X:X)</f>
        <v>PME2035</v>
      </c>
      <c r="J6682" s="95" t="s">
        <v>150</v>
      </c>
      <c r="K6682" s="89" cm="1">
        <f ca="1" t="array" ref="K6682:L6682">_xlfn.XLOOKUP(J6682,匹配表1065!Y:Y,匹配表1065!AA:AB)</f>
        <v>8</v>
      </c>
      <c r="L6682" s="116" t="str">
        <v>3个月以上</v>
      </c>
      <c r="M6682" s="89" t="s">
        <v>30</v>
      </c>
      <c r="N6682" s="109">
        <v>1</v>
      </c>
      <c r="O6682" s="118" t="str">
        <f>_xlfn.XLOOKUP(P6682,匹配表1065!U:U,匹配表1065!T:T)</f>
        <v>HO00001476</v>
      </c>
      <c r="P6682" s="94" t="s">
        <v>151</v>
      </c>
      <c r="Q6682" s="95" t="s">
        <v>152</v>
      </c>
      <c r="R6682" s="89" t="str">
        <f>_xlfn.XLOOKUP(Q6682,匹配表1065!L:L,匹配表1065!O:O)</f>
        <v>C</v>
      </c>
      <c r="S6682" s="93" t="str">
        <f>IFERROR(_xlfn.XLOOKUP(Q6682,匹配表1065!AI:AI,匹配表1065!AJ:AJ),"绿标")</f>
        <v>红标</v>
      </c>
      <c r="T6682" s="93" t="str" cm="1">
        <f t="array" ref="T6682:U6682">_xlfn.XLOOKUP(Q6682,匹配表1065!L:L,匹配表1065!M:N)</f>
        <v>眩晕</v>
      </c>
      <c r="U6682" s="94" t="str">
        <v>神经内科</v>
      </c>
      <c r="V6682" s="95" t="s">
        <v>100</v>
      </c>
      <c r="W6682" s="93">
        <f>_xlfn.XLOOKUP(M6682,匹配表1065!D:D,匹配表1065!F:F)*N6682</f>
        <v>12</v>
      </c>
    </row>
    <row r="6683" customHeight="1" spans="1:23">
      <c r="A6683" s="94" t="s">
        <v>954</v>
      </c>
      <c r="B6683" s="106">
        <v>46241</v>
      </c>
      <c r="C6683" s="121" t="str">
        <f t="shared" si="210"/>
        <v>8月第2周</v>
      </c>
      <c r="D6683" s="109" t="s">
        <v>955</v>
      </c>
      <c r="E6683" s="89" t="str">
        <f t="shared" si="211"/>
        <v>8月第1周--周5</v>
      </c>
      <c r="F6683" s="115" t="s">
        <v>27</v>
      </c>
      <c r="G6683" s="95" t="s">
        <v>136</v>
      </c>
      <c r="H6683" s="92" t="str">
        <f>_xlfn.XLOOKUP(O6683,匹配表1065!T:T,匹配表1065!W:W)</f>
        <v>青岛市</v>
      </c>
      <c r="I6683" s="116" t="str">
        <f>_xlfn.XLOOKUP(O6683,匹配表1065!T:T,匹配表1065!X:X)</f>
        <v>PME2035</v>
      </c>
      <c r="J6683" s="95" t="s">
        <v>150</v>
      </c>
      <c r="K6683" s="89" cm="1">
        <f ca="1" t="array" ref="K6683:L6683">_xlfn.XLOOKUP(J6683,匹配表1065!Y:Y,匹配表1065!AA:AB)</f>
        <v>8</v>
      </c>
      <c r="L6683" s="116" t="str">
        <v>3个月以上</v>
      </c>
      <c r="M6683" s="89" t="s">
        <v>30</v>
      </c>
      <c r="N6683" s="109">
        <v>1</v>
      </c>
      <c r="O6683" s="118" t="str">
        <f>_xlfn.XLOOKUP(P6683,匹配表1065!U:U,匹配表1065!T:T)</f>
        <v>HO00001477</v>
      </c>
      <c r="P6683" s="94" t="s">
        <v>153</v>
      </c>
      <c r="Q6683" s="95" t="s">
        <v>500</v>
      </c>
      <c r="R6683" s="89" t="str">
        <f>_xlfn.XLOOKUP(Q6683,匹配表1065!L:L,匹配表1065!O:O)</f>
        <v>A</v>
      </c>
      <c r="S6683" s="93" t="str">
        <f>IFERROR(_xlfn.XLOOKUP(Q6683,匹配表1065!AI:AI,匹配表1065!AJ:AJ),"绿标")</f>
        <v>红标</v>
      </c>
      <c r="T6683" s="93" t="str" cm="1">
        <f t="array" ref="T6683:U6683">_xlfn.XLOOKUP(Q6683,匹配表1065!L:L,匹配表1065!M:N)</f>
        <v>头痛</v>
      </c>
      <c r="U6683" s="94" t="str">
        <v>神经内科</v>
      </c>
      <c r="V6683" s="95" t="s">
        <v>42</v>
      </c>
      <c r="W6683" s="93">
        <f>_xlfn.XLOOKUP(M6683,匹配表1065!D:D,匹配表1065!F:F)*N6683</f>
        <v>12</v>
      </c>
    </row>
    <row r="6684" customHeight="1" spans="1:23">
      <c r="A6684" s="94" t="s">
        <v>954</v>
      </c>
      <c r="B6684" s="106">
        <v>46241</v>
      </c>
      <c r="C6684" s="121" t="str">
        <f t="shared" si="210"/>
        <v>8月第2周</v>
      </c>
      <c r="D6684" s="109" t="s">
        <v>955</v>
      </c>
      <c r="E6684" s="89" t="str">
        <f t="shared" si="211"/>
        <v>8月第1周--周5</v>
      </c>
      <c r="F6684" s="115" t="s">
        <v>27</v>
      </c>
      <c r="G6684" s="95" t="s">
        <v>136</v>
      </c>
      <c r="H6684" s="92" t="str">
        <f>_xlfn.XLOOKUP(O6684,匹配表1065!T:T,匹配表1065!W:W)</f>
        <v>青岛市</v>
      </c>
      <c r="I6684" s="116" t="str">
        <f>_xlfn.XLOOKUP(O6684,匹配表1065!T:T,匹配表1065!X:X)</f>
        <v>PME2035</v>
      </c>
      <c r="J6684" s="95" t="s">
        <v>150</v>
      </c>
      <c r="K6684" s="89" cm="1">
        <f ca="1" t="array" ref="K6684:L6684">_xlfn.XLOOKUP(J6684,匹配表1065!Y:Y,匹配表1065!AA:AB)</f>
        <v>8</v>
      </c>
      <c r="L6684" s="116" t="str">
        <v>3个月以上</v>
      </c>
      <c r="M6684" s="89" t="s">
        <v>35</v>
      </c>
      <c r="N6684" s="109">
        <v>1</v>
      </c>
      <c r="O6684" s="118" t="str">
        <f>_xlfn.XLOOKUP(P6684,匹配表1065!U:U,匹配表1065!T:T)</f>
        <v>HO00001477</v>
      </c>
      <c r="P6684" s="94" t="s">
        <v>153</v>
      </c>
      <c r="Q6684" s="95" t="s">
        <v>154</v>
      </c>
      <c r="R6684" s="89" t="str">
        <f>_xlfn.XLOOKUP(Q6684,匹配表1065!L:L,匹配表1065!O:O)</f>
        <v>B</v>
      </c>
      <c r="S6684" s="93" t="str">
        <f>IFERROR(_xlfn.XLOOKUP(Q6684,匹配表1065!AI:AI,匹配表1065!AJ:AJ),"绿标")</f>
        <v>绿标</v>
      </c>
      <c r="T6684" s="93" t="str" cm="1">
        <f t="array" ref="T6684:U6684">_xlfn.XLOOKUP(Q6684,匹配表1065!L:L,匹配表1065!M:N)</f>
        <v>脑血管</v>
      </c>
      <c r="U6684" s="94" t="str">
        <v>神经内科</v>
      </c>
      <c r="V6684" s="95" t="s">
        <v>33</v>
      </c>
      <c r="W6684" s="93">
        <f>_xlfn.XLOOKUP(M6684,匹配表1065!D:D,匹配表1065!F:F)*N6684</f>
        <v>4</v>
      </c>
    </row>
    <row r="6685" customHeight="1" spans="1:23">
      <c r="A6685" s="94" t="s">
        <v>954</v>
      </c>
      <c r="B6685" s="106">
        <v>46241</v>
      </c>
      <c r="C6685" s="121" t="str">
        <f t="shared" si="210"/>
        <v>8月第2周</v>
      </c>
      <c r="D6685" s="109" t="s">
        <v>955</v>
      </c>
      <c r="E6685" s="89" t="str">
        <f t="shared" si="211"/>
        <v>8月第1周--周5</v>
      </c>
      <c r="F6685" s="115" t="s">
        <v>27</v>
      </c>
      <c r="G6685" s="95" t="s">
        <v>136</v>
      </c>
      <c r="H6685" s="92" t="str">
        <f>_xlfn.XLOOKUP(O6685,匹配表1065!T:T,匹配表1065!W:W)</f>
        <v>潍坊市</v>
      </c>
      <c r="I6685" s="116" t="str">
        <f>_xlfn.XLOOKUP(O6685,匹配表1065!T:T,匹配表1065!X:X)</f>
        <v>PME2036</v>
      </c>
      <c r="J6685" s="95" t="s">
        <v>161</v>
      </c>
      <c r="K6685" s="89" cm="1">
        <f ca="1" t="array" ref="K6685:L6685">_xlfn.XLOOKUP(J6685,匹配表1065!Y:Y,匹配表1065!AA:AB)</f>
        <v>1519</v>
      </c>
      <c r="L6685" s="116" t="str">
        <v>3个月以上</v>
      </c>
      <c r="M6685" s="89" t="s">
        <v>30</v>
      </c>
      <c r="N6685" s="109">
        <v>1</v>
      </c>
      <c r="O6685" s="118" t="str">
        <f>_xlfn.XLOOKUP(P6685,匹配表1065!U:U,匹配表1065!T:T)</f>
        <v>HO00001506</v>
      </c>
      <c r="P6685" s="94" t="s">
        <v>395</v>
      </c>
      <c r="Q6685" s="95" t="s">
        <v>475</v>
      </c>
      <c r="R6685" s="89" t="str">
        <f>_xlfn.XLOOKUP(Q6685,匹配表1065!L:L,匹配表1065!O:O)</f>
        <v>A</v>
      </c>
      <c r="S6685" s="93" t="str">
        <f>IFERROR(_xlfn.XLOOKUP(Q6685,匹配表1065!AI:AI,匹配表1065!AJ:AJ),"绿标")</f>
        <v>红标</v>
      </c>
      <c r="T6685" s="93" t="str" cm="1">
        <f t="array" ref="T6685:U6685">_xlfn.XLOOKUP(Q6685,匹配表1065!L:L,匹配表1065!M:N)</f>
        <v>头痛</v>
      </c>
      <c r="U6685" s="94" t="str">
        <v>神经内科</v>
      </c>
      <c r="V6685" s="95" t="s">
        <v>67</v>
      </c>
      <c r="W6685" s="93">
        <f>_xlfn.XLOOKUP(M6685,匹配表1065!D:D,匹配表1065!F:F)*N6685</f>
        <v>12</v>
      </c>
    </row>
    <row r="6686" customHeight="1" spans="1:23">
      <c r="A6686" s="94" t="s">
        <v>954</v>
      </c>
      <c r="B6686" s="106">
        <v>46241</v>
      </c>
      <c r="C6686" s="121" t="str">
        <f t="shared" si="210"/>
        <v>8月第2周</v>
      </c>
      <c r="D6686" s="109" t="s">
        <v>955</v>
      </c>
      <c r="E6686" s="89" t="str">
        <f t="shared" si="211"/>
        <v>8月第1周--周5</v>
      </c>
      <c r="F6686" s="115" t="s">
        <v>27</v>
      </c>
      <c r="G6686" s="95" t="s">
        <v>136</v>
      </c>
      <c r="H6686" s="92" t="str">
        <f>_xlfn.XLOOKUP(O6686,匹配表1065!T:T,匹配表1065!W:W)</f>
        <v>潍坊市</v>
      </c>
      <c r="I6686" s="116" t="str">
        <f>_xlfn.XLOOKUP(O6686,匹配表1065!T:T,匹配表1065!X:X)</f>
        <v>PME2036</v>
      </c>
      <c r="J6686" s="95" t="s">
        <v>161</v>
      </c>
      <c r="K6686" s="89" cm="1">
        <f ca="1" t="array" ref="K6686:L6686">_xlfn.XLOOKUP(J6686,匹配表1065!Y:Y,匹配表1065!AA:AB)</f>
        <v>1519</v>
      </c>
      <c r="L6686" s="116" t="str">
        <v>3个月以上</v>
      </c>
      <c r="M6686" s="89" t="s">
        <v>30</v>
      </c>
      <c r="N6686" s="109">
        <v>1</v>
      </c>
      <c r="O6686" s="118" t="str">
        <f>_xlfn.XLOOKUP(P6686,匹配表1065!U:U,匹配表1065!T:T)</f>
        <v>HO00001496</v>
      </c>
      <c r="P6686" s="94" t="s">
        <v>256</v>
      </c>
      <c r="Q6686" s="95" t="s">
        <v>303</v>
      </c>
      <c r="R6686" s="89" t="str">
        <f>_xlfn.XLOOKUP(Q6686,匹配表1065!L:L,匹配表1065!O:O)</f>
        <v>C</v>
      </c>
      <c r="S6686" s="93" t="str">
        <f>IFERROR(_xlfn.XLOOKUP(Q6686,匹配表1065!AI:AI,匹配表1065!AJ:AJ),"绿标")</f>
        <v>红标</v>
      </c>
      <c r="T6686" s="93" t="str" cm="1">
        <f t="array" ref="T6686:U6686">_xlfn.XLOOKUP(Q6686,匹配表1065!L:L,匹配表1065!M:N)</f>
        <v>眩晕</v>
      </c>
      <c r="U6686" s="94" t="str">
        <v>神经内科</v>
      </c>
      <c r="V6686" s="95" t="s">
        <v>100</v>
      </c>
      <c r="W6686" s="93">
        <f>_xlfn.XLOOKUP(M6686,匹配表1065!D:D,匹配表1065!F:F)*N6686</f>
        <v>12</v>
      </c>
    </row>
    <row r="6687" customHeight="1" spans="1:23">
      <c r="A6687" s="94" t="s">
        <v>954</v>
      </c>
      <c r="B6687" s="106">
        <v>46241</v>
      </c>
      <c r="C6687" s="121" t="str">
        <f t="shared" si="210"/>
        <v>8月第2周</v>
      </c>
      <c r="D6687" s="109" t="s">
        <v>955</v>
      </c>
      <c r="E6687" s="89" t="str">
        <f t="shared" si="211"/>
        <v>8月第1周--周5</v>
      </c>
      <c r="F6687" s="115" t="s">
        <v>27</v>
      </c>
      <c r="G6687" s="95" t="s">
        <v>136</v>
      </c>
      <c r="H6687" s="92" t="str">
        <f>_xlfn.XLOOKUP(O6687,匹配表1065!T:T,匹配表1065!W:W)</f>
        <v>青岛市</v>
      </c>
      <c r="I6687" s="116" t="str">
        <f>_xlfn.XLOOKUP(O6687,匹配表1065!T:T,匹配表1065!X:X)</f>
        <v>PME2031</v>
      </c>
      <c r="J6687" s="95" t="s">
        <v>155</v>
      </c>
      <c r="K6687" s="89" cm="1">
        <f ca="1" t="array" ref="K6687:L6687">_xlfn.XLOOKUP(J6687,匹配表1065!Y:Y,匹配表1065!AA:AB)</f>
        <v>31</v>
      </c>
      <c r="L6687" s="116" t="str">
        <v>3个月以上</v>
      </c>
      <c r="M6687" s="89" t="s">
        <v>30</v>
      </c>
      <c r="N6687" s="109">
        <v>1</v>
      </c>
      <c r="O6687" s="118" t="str">
        <f>_xlfn.XLOOKUP(P6687,匹配表1065!U:U,匹配表1065!T:T)</f>
        <v>HO00001478</v>
      </c>
      <c r="P6687" s="94" t="s">
        <v>156</v>
      </c>
      <c r="Q6687" s="95" t="s">
        <v>158</v>
      </c>
      <c r="R6687" s="89" t="str">
        <f>_xlfn.XLOOKUP(Q6687,匹配表1065!L:L,匹配表1065!O:O)</f>
        <v>C</v>
      </c>
      <c r="S6687" s="93" t="str">
        <f>IFERROR(_xlfn.XLOOKUP(Q6687,匹配表1065!AI:AI,匹配表1065!AJ:AJ),"绿标")</f>
        <v>绿标</v>
      </c>
      <c r="T6687" s="93" t="str" cm="1">
        <f t="array" ref="T6687:U6687">_xlfn.XLOOKUP(Q6687,匹配表1065!L:L,匹配表1065!M:N)</f>
        <v>眩晕</v>
      </c>
      <c r="U6687" s="94" t="str">
        <v>耳鼻喉科</v>
      </c>
      <c r="V6687" s="95" t="s">
        <v>100</v>
      </c>
      <c r="W6687" s="93">
        <f>_xlfn.XLOOKUP(M6687,匹配表1065!D:D,匹配表1065!F:F)*N6687</f>
        <v>12</v>
      </c>
    </row>
    <row r="6688" customHeight="1" spans="1:23">
      <c r="A6688" s="94" t="s">
        <v>954</v>
      </c>
      <c r="B6688" s="106">
        <v>46241</v>
      </c>
      <c r="C6688" s="121" t="str">
        <f t="shared" si="210"/>
        <v>8月第2周</v>
      </c>
      <c r="D6688" s="109" t="s">
        <v>955</v>
      </c>
      <c r="E6688" s="89" t="str">
        <f t="shared" si="211"/>
        <v>8月第1周--周5</v>
      </c>
      <c r="F6688" s="115" t="s">
        <v>27</v>
      </c>
      <c r="G6688" s="95" t="s">
        <v>136</v>
      </c>
      <c r="H6688" s="92" t="str">
        <f>_xlfn.XLOOKUP(O6688,匹配表1065!T:T,匹配表1065!W:W)</f>
        <v>青岛市</v>
      </c>
      <c r="I6688" s="116" t="str">
        <f>_xlfn.XLOOKUP(O6688,匹配表1065!T:T,匹配表1065!X:X)</f>
        <v>PME2031</v>
      </c>
      <c r="J6688" s="95" t="s">
        <v>155</v>
      </c>
      <c r="K6688" s="89" cm="1">
        <f ca="1" t="array" ref="K6688:L6688">_xlfn.XLOOKUP(J6688,匹配表1065!Y:Y,匹配表1065!AA:AB)</f>
        <v>31</v>
      </c>
      <c r="L6688" s="116" t="str">
        <v>3个月以上</v>
      </c>
      <c r="M6688" s="89" t="s">
        <v>55</v>
      </c>
      <c r="N6688" s="109">
        <v>1</v>
      </c>
      <c r="O6688" s="118" t="str">
        <f>_xlfn.XLOOKUP(P6688,匹配表1065!U:U,匹配表1065!T:T)</f>
        <v>HO00072793</v>
      </c>
      <c r="P6688" s="94" t="s">
        <v>159</v>
      </c>
      <c r="Q6688" s="95" t="s">
        <v>160</v>
      </c>
      <c r="R6688" s="89" t="str">
        <f>_xlfn.XLOOKUP(Q6688,匹配表1065!L:L,匹配表1065!O:O)</f>
        <v>A</v>
      </c>
      <c r="S6688" s="93" t="str">
        <f>IFERROR(_xlfn.XLOOKUP(Q6688,匹配表1065!AI:AI,匹配表1065!AJ:AJ),"绿标")</f>
        <v>红标</v>
      </c>
      <c r="T6688" s="93" t="str" cm="1">
        <f t="array" ref="T6688:U6688">_xlfn.XLOOKUP(Q6688,匹配表1065!L:L,匹配表1065!M:N)</f>
        <v>头痛</v>
      </c>
      <c r="U6688" s="94" t="str">
        <v>神经内科</v>
      </c>
      <c r="V6688" s="95" t="s">
        <v>42</v>
      </c>
      <c r="W6688" s="93">
        <f>_xlfn.XLOOKUP(M6688,匹配表1065!D:D,匹配表1065!F:F)*N6688</f>
        <v>8</v>
      </c>
    </row>
    <row r="6689" customHeight="1" spans="1:23">
      <c r="A6689" s="94" t="s">
        <v>954</v>
      </c>
      <c r="B6689" s="106">
        <v>46241</v>
      </c>
      <c r="C6689" s="121" t="str">
        <f t="shared" si="210"/>
        <v>8月第2周</v>
      </c>
      <c r="D6689" s="109" t="s">
        <v>955</v>
      </c>
      <c r="E6689" s="89" t="str">
        <f t="shared" si="211"/>
        <v>8月第1周--周5</v>
      </c>
      <c r="F6689" s="115" t="s">
        <v>27</v>
      </c>
      <c r="G6689" s="95" t="s">
        <v>136</v>
      </c>
      <c r="H6689" s="92" t="str">
        <f>_xlfn.XLOOKUP(O6689,匹配表1065!T:T,匹配表1065!W:W)</f>
        <v>青岛市</v>
      </c>
      <c r="I6689" s="116" t="str">
        <f>_xlfn.XLOOKUP(O6689,匹配表1065!T:T,匹配表1065!X:X)</f>
        <v>PME2031</v>
      </c>
      <c r="J6689" s="95" t="s">
        <v>155</v>
      </c>
      <c r="K6689" s="89" cm="1">
        <f ca="1" t="array" ref="K6689:L6689">_xlfn.XLOOKUP(J6689,匹配表1065!Y:Y,匹配表1065!AA:AB)</f>
        <v>31</v>
      </c>
      <c r="L6689" s="116" t="str">
        <v>3个月以上</v>
      </c>
      <c r="M6689" s="89" t="s">
        <v>35</v>
      </c>
      <c r="N6689" s="109">
        <v>1</v>
      </c>
      <c r="O6689" s="118" t="str">
        <f>_xlfn.XLOOKUP(P6689,匹配表1065!U:U,匹配表1065!T:T)</f>
        <v>HO00072793</v>
      </c>
      <c r="P6689" s="94" t="s">
        <v>159</v>
      </c>
      <c r="Q6689" s="95" t="s">
        <v>967</v>
      </c>
      <c r="R6689" s="89" t="str">
        <f>_xlfn.XLOOKUP(Q6689,匹配表1065!L:L,匹配表1065!O:O)</f>
        <v>C</v>
      </c>
      <c r="S6689" s="93" t="str">
        <f>IFERROR(_xlfn.XLOOKUP(Q6689,匹配表1065!AI:AI,匹配表1065!AJ:AJ),"绿标")</f>
        <v>绿标</v>
      </c>
      <c r="T6689" s="93" t="str" cm="1">
        <f t="array" ref="T6689:U6689">_xlfn.XLOOKUP(Q6689,匹配表1065!L:L,匹配表1065!M:N)</f>
        <v>眩晕</v>
      </c>
      <c r="U6689" s="94" t="str">
        <v>神经内科</v>
      </c>
      <c r="V6689" s="95" t="s">
        <v>67</v>
      </c>
      <c r="W6689" s="93">
        <f>_xlfn.XLOOKUP(M6689,匹配表1065!D:D,匹配表1065!F:F)*N6689</f>
        <v>4</v>
      </c>
    </row>
    <row r="6690" customHeight="1" spans="1:23">
      <c r="A6690" s="94" t="s">
        <v>954</v>
      </c>
      <c r="B6690" s="106">
        <v>46241</v>
      </c>
      <c r="C6690" s="121" t="str">
        <f t="shared" si="210"/>
        <v>8月第2周</v>
      </c>
      <c r="D6690" s="109" t="s">
        <v>955</v>
      </c>
      <c r="E6690" s="89" t="str">
        <f t="shared" si="211"/>
        <v>8月第1周--周5</v>
      </c>
      <c r="F6690" s="115" t="s">
        <v>27</v>
      </c>
      <c r="G6690" s="95" t="s">
        <v>136</v>
      </c>
      <c r="H6690" s="92" t="str">
        <f>_xlfn.XLOOKUP(O6690,匹配表1065!T:T,匹配表1065!W:W)</f>
        <v>青岛市</v>
      </c>
      <c r="I6690" s="116" t="str">
        <f>_xlfn.XLOOKUP(O6690,匹配表1065!T:T,匹配表1065!X:X)</f>
        <v>PME2033</v>
      </c>
      <c r="J6690" s="95" t="s">
        <v>137</v>
      </c>
      <c r="K6690" s="89" cm="1">
        <f ca="1" t="array" ref="K6690:L6690">_xlfn.XLOOKUP(J6690,匹配表1065!Y:Y,匹配表1065!AA:AB)</f>
        <v>10</v>
      </c>
      <c r="L6690" s="116" t="str">
        <v>3个月以上</v>
      </c>
      <c r="M6690" s="89" t="s">
        <v>55</v>
      </c>
      <c r="N6690" s="109">
        <v>1</v>
      </c>
      <c r="O6690" s="118" t="str">
        <f>_xlfn.XLOOKUP(P6690,匹配表1065!U:U,匹配表1065!T:T)</f>
        <v>HO00001481</v>
      </c>
      <c r="P6690" s="94" t="s">
        <v>246</v>
      </c>
      <c r="Q6690" s="95" t="s">
        <v>306</v>
      </c>
      <c r="R6690" s="89" t="str">
        <f>_xlfn.XLOOKUP(Q6690,匹配表1065!L:L,匹配表1065!O:O)</f>
        <v>A</v>
      </c>
      <c r="S6690" s="93" t="str">
        <f>IFERROR(_xlfn.XLOOKUP(Q6690,匹配表1065!AI:AI,匹配表1065!AJ:AJ),"绿标")</f>
        <v>红标</v>
      </c>
      <c r="T6690" s="93" t="str" cm="1">
        <f t="array" ref="T6690:U6690">_xlfn.XLOOKUP(Q6690,匹配表1065!L:L,匹配表1065!M:N)</f>
        <v>头痛</v>
      </c>
      <c r="U6690" s="94" t="str">
        <v>神经内科</v>
      </c>
      <c r="V6690" s="95" t="s">
        <v>33</v>
      </c>
      <c r="W6690" s="93">
        <f>_xlfn.XLOOKUP(M6690,匹配表1065!D:D,匹配表1065!F:F)*N6690</f>
        <v>8</v>
      </c>
    </row>
    <row r="6691" customHeight="1" spans="1:23">
      <c r="A6691" s="94" t="s">
        <v>954</v>
      </c>
      <c r="B6691" s="106">
        <v>46241</v>
      </c>
      <c r="C6691" s="121" t="str">
        <f t="shared" si="210"/>
        <v>8月第2周</v>
      </c>
      <c r="D6691" s="109" t="s">
        <v>955</v>
      </c>
      <c r="E6691" s="89" t="str">
        <f t="shared" si="211"/>
        <v>8月第1周--周5</v>
      </c>
      <c r="F6691" s="115" t="s">
        <v>27</v>
      </c>
      <c r="G6691" s="95" t="s">
        <v>136</v>
      </c>
      <c r="H6691" s="92" t="str">
        <f>_xlfn.XLOOKUP(O6691,匹配表1065!T:T,匹配表1065!W:W)</f>
        <v>烟台市</v>
      </c>
      <c r="I6691" s="116" t="str">
        <f>_xlfn.XLOOKUP(O6691,匹配表1065!T:T,匹配表1065!X:X)</f>
        <v>PME2034</v>
      </c>
      <c r="J6691" s="95" t="s">
        <v>501</v>
      </c>
      <c r="K6691" s="89" cm="1">
        <f ca="1" t="array" ref="K6691:L6691">_xlfn.XLOOKUP(J6691,匹配表1065!Y:Y,匹配表1065!AA:AB)</f>
        <v>4</v>
      </c>
      <c r="L6691" s="116" t="str">
        <v>3个月以上</v>
      </c>
      <c r="M6691" s="89" t="s">
        <v>30</v>
      </c>
      <c r="N6691" s="109">
        <v>1</v>
      </c>
      <c r="O6691" s="118" t="str">
        <f>_xlfn.XLOOKUP(P6691,匹配表1065!U:U,匹配表1065!T:T)</f>
        <v>HO00001522</v>
      </c>
      <c r="P6691" s="94" t="s">
        <v>502</v>
      </c>
      <c r="Q6691" s="95" t="s">
        <v>503</v>
      </c>
      <c r="R6691" s="89" t="str">
        <f>_xlfn.XLOOKUP(Q6691,匹配表1065!L:L,匹配表1065!O:O)</f>
        <v>A</v>
      </c>
      <c r="S6691" s="93" t="str">
        <f>IFERROR(_xlfn.XLOOKUP(Q6691,匹配表1065!AI:AI,匹配表1065!AJ:AJ),"绿标")</f>
        <v>绿标</v>
      </c>
      <c r="T6691" s="93" t="str" cm="1">
        <f t="array" ref="T6691:U6691">_xlfn.XLOOKUP(Q6691,匹配表1065!L:L,匹配表1065!M:N)</f>
        <v>头痛</v>
      </c>
      <c r="U6691" s="94" t="str">
        <v>神经内科</v>
      </c>
      <c r="V6691" s="95" t="s">
        <v>67</v>
      </c>
      <c r="W6691" s="93">
        <f>_xlfn.XLOOKUP(M6691,匹配表1065!D:D,匹配表1065!F:F)*N6691</f>
        <v>12</v>
      </c>
    </row>
    <row r="6692" customHeight="1" spans="1:23">
      <c r="A6692" s="94" t="s">
        <v>954</v>
      </c>
      <c r="B6692" s="106">
        <v>46241</v>
      </c>
      <c r="C6692" s="121" t="str">
        <f t="shared" si="210"/>
        <v>8月第2周</v>
      </c>
      <c r="D6692" s="109" t="s">
        <v>955</v>
      </c>
      <c r="E6692" s="89" t="str">
        <f t="shared" si="211"/>
        <v>8月第1周--周5</v>
      </c>
      <c r="F6692" s="115" t="s">
        <v>27</v>
      </c>
      <c r="G6692" s="89" t="s">
        <v>63</v>
      </c>
      <c r="H6692" s="92" t="str">
        <f>_xlfn.XLOOKUP(O6692,匹配表1065!T:T,匹配表1065!W:W)</f>
        <v>徐州市</v>
      </c>
      <c r="I6692" s="116" t="str">
        <f>_xlfn.XLOOKUP(O6692,匹配表1065!T:T,匹配表1065!X:X)</f>
        <v>PME2008</v>
      </c>
      <c r="J6692" s="95" t="s">
        <v>81</v>
      </c>
      <c r="K6692" s="89" cm="1">
        <f ca="1" t="array" ref="K6692:L6692">_xlfn.XLOOKUP(J6692,匹配表1065!Y:Y,匹配表1065!AA:AB)</f>
        <v>19</v>
      </c>
      <c r="L6692" s="116" t="str">
        <v>3个月以上</v>
      </c>
      <c r="M6692" s="89" t="s">
        <v>35</v>
      </c>
      <c r="N6692" s="109">
        <v>1</v>
      </c>
      <c r="O6692" s="118" t="str">
        <f>_xlfn.XLOOKUP(P6692,匹配表1065!U:U,匹配表1065!T:T)</f>
        <v>HO00000989</v>
      </c>
      <c r="P6692" s="94" t="s">
        <v>214</v>
      </c>
      <c r="Q6692" s="95" t="s">
        <v>832</v>
      </c>
      <c r="R6692" s="89" t="str">
        <f>_xlfn.XLOOKUP(Q6692,匹配表1065!L:L,匹配表1065!O:O)</f>
        <v>A</v>
      </c>
      <c r="S6692" s="93" t="str">
        <f>IFERROR(_xlfn.XLOOKUP(Q6692,匹配表1065!AI:AI,匹配表1065!AJ:AJ),"绿标")</f>
        <v>绿标</v>
      </c>
      <c r="T6692" s="93" t="str" cm="1">
        <f t="array" ref="T6692:U6692">_xlfn.XLOOKUP(Q6692,匹配表1065!L:L,匹配表1065!M:N)</f>
        <v>头痛</v>
      </c>
      <c r="U6692" s="94" t="str">
        <v>神经内科</v>
      </c>
      <c r="V6692" s="95" t="s">
        <v>100</v>
      </c>
      <c r="W6692" s="93">
        <f>_xlfn.XLOOKUP(M6692,匹配表1065!D:D,匹配表1065!F:F)*N6692</f>
        <v>4</v>
      </c>
    </row>
    <row r="6693" customHeight="1" spans="1:23">
      <c r="A6693" s="94" t="s">
        <v>954</v>
      </c>
      <c r="B6693" s="106">
        <v>46241</v>
      </c>
      <c r="C6693" s="121" t="str">
        <f t="shared" si="210"/>
        <v>8月第2周</v>
      </c>
      <c r="D6693" s="109" t="s">
        <v>955</v>
      </c>
      <c r="E6693" s="89" t="str">
        <f t="shared" si="211"/>
        <v>8月第1周--周5</v>
      </c>
      <c r="F6693" s="115" t="s">
        <v>27</v>
      </c>
      <c r="G6693" s="89" t="s">
        <v>63</v>
      </c>
      <c r="H6693" s="92" t="str">
        <f>_xlfn.XLOOKUP(O6693,匹配表1065!T:T,匹配表1065!W:W)</f>
        <v>徐州市</v>
      </c>
      <c r="I6693" s="116" t="str">
        <f>_xlfn.XLOOKUP(O6693,匹配表1065!T:T,匹配表1065!X:X)</f>
        <v>PME2008</v>
      </c>
      <c r="J6693" s="95" t="s">
        <v>81</v>
      </c>
      <c r="K6693" s="89" cm="1">
        <f ca="1" t="array" ref="K6693:L6693">_xlfn.XLOOKUP(J6693,匹配表1065!Y:Y,匹配表1065!AA:AB)</f>
        <v>19</v>
      </c>
      <c r="L6693" s="116" t="str">
        <v>3个月以上</v>
      </c>
      <c r="M6693" s="89" t="s">
        <v>30</v>
      </c>
      <c r="N6693" s="109">
        <v>1</v>
      </c>
      <c r="O6693" s="118" t="str">
        <f>_xlfn.XLOOKUP(P6693,匹配表1065!U:U,匹配表1065!T:T)</f>
        <v>HO00001134</v>
      </c>
      <c r="P6693" s="109" t="s">
        <v>82</v>
      </c>
      <c r="Q6693" s="95" t="s">
        <v>280</v>
      </c>
      <c r="R6693" s="89" t="str">
        <f>_xlfn.XLOOKUP(Q6693,匹配表1065!L:L,匹配表1065!O:O)</f>
        <v>D</v>
      </c>
      <c r="S6693" s="93" t="str">
        <f>IFERROR(_xlfn.XLOOKUP(Q6693,匹配表1065!AI:AI,匹配表1065!AJ:AJ),"绿标")</f>
        <v>红标</v>
      </c>
      <c r="T6693" s="93" t="str" cm="1">
        <f t="array" ref="T6693:U6693">_xlfn.XLOOKUP(Q6693,匹配表1065!L:L,匹配表1065!M:N)</f>
        <v>疼痛</v>
      </c>
      <c r="U6693" s="94" t="str">
        <v>疼痛科</v>
      </c>
      <c r="V6693" s="95" t="s">
        <v>42</v>
      </c>
      <c r="W6693" s="93">
        <f>_xlfn.XLOOKUP(M6693,匹配表1065!D:D,匹配表1065!F:F)*N6693</f>
        <v>12</v>
      </c>
    </row>
    <row r="6694" customHeight="1" spans="1:23">
      <c r="A6694" s="94" t="s">
        <v>954</v>
      </c>
      <c r="B6694" s="106">
        <v>46241</v>
      </c>
      <c r="C6694" s="121" t="str">
        <f t="shared" si="210"/>
        <v>8月第2周</v>
      </c>
      <c r="D6694" s="109" t="s">
        <v>955</v>
      </c>
      <c r="E6694" s="89" t="str">
        <f t="shared" si="211"/>
        <v>8月第1周--周5</v>
      </c>
      <c r="F6694" s="115" t="s">
        <v>27</v>
      </c>
      <c r="G6694" s="89" t="s">
        <v>63</v>
      </c>
      <c r="H6694" s="92" t="str">
        <f>_xlfn.XLOOKUP(O6694,匹配表1065!T:T,匹配表1065!W:W)</f>
        <v>连云港市</v>
      </c>
      <c r="I6694" s="116" t="str">
        <f>_xlfn.XLOOKUP(O6694,匹配表1065!T:T,匹配表1065!X:X)</f>
        <v>PME2042</v>
      </c>
      <c r="J6694" s="95" t="s">
        <v>74</v>
      </c>
      <c r="K6694" s="89" cm="1">
        <f ca="1" t="array" ref="K6694:L6694">_xlfn.XLOOKUP(J6694,匹配表1065!Y:Y,匹配表1065!AA:AB)</f>
        <v>7</v>
      </c>
      <c r="L6694" s="116" t="str">
        <v>3个月以上</v>
      </c>
      <c r="M6694" s="89" t="s">
        <v>30</v>
      </c>
      <c r="N6694" s="109">
        <v>1</v>
      </c>
      <c r="O6694" s="118" t="str">
        <f>_xlfn.XLOOKUP(P6694,匹配表1065!U:U,匹配表1065!T:T)</f>
        <v>HO00001004</v>
      </c>
      <c r="P6694" s="94" t="s">
        <v>75</v>
      </c>
      <c r="Q6694" s="95" t="s">
        <v>279</v>
      </c>
      <c r="R6694" s="89" t="str">
        <f>_xlfn.XLOOKUP(Q6694,匹配表1065!L:L,匹配表1065!O:O)</f>
        <v>B</v>
      </c>
      <c r="S6694" s="93" t="str">
        <f>IFERROR(_xlfn.XLOOKUP(Q6694,匹配表1065!AI:AI,匹配表1065!AJ:AJ),"绿标")</f>
        <v>绿标</v>
      </c>
      <c r="T6694" s="93" t="str" cm="1">
        <f t="array" ref="T6694:U6694">_xlfn.XLOOKUP(Q6694,匹配表1065!L:L,匹配表1065!M:N)</f>
        <v>脑血管</v>
      </c>
      <c r="U6694" s="94" t="str">
        <v>神经内科</v>
      </c>
      <c r="V6694" s="95" t="s">
        <v>42</v>
      </c>
      <c r="W6694" s="93">
        <f>_xlfn.XLOOKUP(M6694,匹配表1065!D:D,匹配表1065!F:F)*N6694</f>
        <v>12</v>
      </c>
    </row>
    <row r="6695" customHeight="1" spans="1:23">
      <c r="A6695" s="94" t="s">
        <v>954</v>
      </c>
      <c r="B6695" s="106">
        <v>46241</v>
      </c>
      <c r="C6695" s="121" t="str">
        <f t="shared" si="210"/>
        <v>8月第2周</v>
      </c>
      <c r="D6695" s="109" t="s">
        <v>955</v>
      </c>
      <c r="E6695" s="89" t="str">
        <f t="shared" si="211"/>
        <v>8月第1周--周5</v>
      </c>
      <c r="F6695" s="115" t="s">
        <v>27</v>
      </c>
      <c r="G6695" s="89" t="s">
        <v>63</v>
      </c>
      <c r="H6695" s="92" t="str">
        <f>_xlfn.XLOOKUP(O6695,匹配表1065!T:T,匹配表1065!W:W)</f>
        <v>南京市</v>
      </c>
      <c r="I6695" s="116" t="str">
        <f>_xlfn.XLOOKUP(O6695,匹配表1065!T:T,匹配表1065!X:X)</f>
        <v>PME2001</v>
      </c>
      <c r="J6695" s="95" t="s">
        <v>77</v>
      </c>
      <c r="K6695" s="89" cm="1">
        <f ca="1" t="array" ref="K6695:L6695">_xlfn.XLOOKUP(J6695,匹配表1065!Y:Y,匹配表1065!AA:AB)</f>
        <v>8</v>
      </c>
      <c r="L6695" s="116" t="str">
        <v>3个月以上</v>
      </c>
      <c r="M6695" s="89" t="s">
        <v>30</v>
      </c>
      <c r="N6695" s="109">
        <v>1</v>
      </c>
      <c r="O6695" s="118" t="str">
        <f>_xlfn.XLOOKUP(P6695,匹配表1065!U:U,匹配表1065!T:T)</f>
        <v>HO00000958</v>
      </c>
      <c r="P6695" s="94" t="s">
        <v>65</v>
      </c>
      <c r="Q6695" s="95" t="s">
        <v>66</v>
      </c>
      <c r="R6695" s="89" t="str">
        <f>_xlfn.XLOOKUP(Q6695,匹配表1065!L:L,匹配表1065!O:O)</f>
        <v>A</v>
      </c>
      <c r="S6695" s="93" t="str">
        <f>IFERROR(_xlfn.XLOOKUP(Q6695,匹配表1065!AI:AI,匹配表1065!AJ:AJ),"绿标")</f>
        <v>红标</v>
      </c>
      <c r="T6695" s="93" t="str" cm="1">
        <f t="array" ref="T6695:U6695">_xlfn.XLOOKUP(Q6695,匹配表1065!L:L,匹配表1065!M:N)</f>
        <v>头痛</v>
      </c>
      <c r="U6695" s="94" t="str">
        <v>神经内科</v>
      </c>
      <c r="V6695" s="95" t="s">
        <v>42</v>
      </c>
      <c r="W6695" s="93">
        <f>_xlfn.XLOOKUP(M6695,匹配表1065!D:D,匹配表1065!F:F)*N6695</f>
        <v>12</v>
      </c>
    </row>
    <row r="6696" customHeight="1" spans="1:23">
      <c r="A6696" s="94" t="s">
        <v>954</v>
      </c>
      <c r="B6696" s="106">
        <v>46241</v>
      </c>
      <c r="C6696" s="121" t="str">
        <f t="shared" si="210"/>
        <v>8月第2周</v>
      </c>
      <c r="D6696" s="109" t="s">
        <v>955</v>
      </c>
      <c r="E6696" s="89" t="str">
        <f t="shared" si="211"/>
        <v>8月第1周--周5</v>
      </c>
      <c r="F6696" s="115" t="s">
        <v>27</v>
      </c>
      <c r="G6696" s="89" t="s">
        <v>63</v>
      </c>
      <c r="H6696" s="92" t="str">
        <f>_xlfn.XLOOKUP(O6696,匹配表1065!T:T,匹配表1065!W:W)</f>
        <v>淮安市</v>
      </c>
      <c r="I6696" s="116" t="str">
        <f>_xlfn.XLOOKUP(O6696,匹配表1065!T:T,匹配表1065!X:X)</f>
        <v>PME2041</v>
      </c>
      <c r="J6696" s="95" t="s">
        <v>71</v>
      </c>
      <c r="K6696" s="89" cm="1">
        <f ca="1" t="array" ref="K6696:L6696">_xlfn.XLOOKUP(J6696,匹配表1065!Y:Y,匹配表1065!AA:AB)</f>
        <v>5</v>
      </c>
      <c r="L6696" s="116" t="str">
        <v>3个月以上</v>
      </c>
      <c r="M6696" s="89" t="s">
        <v>35</v>
      </c>
      <c r="N6696" s="109">
        <v>1</v>
      </c>
      <c r="O6696" s="118" t="str">
        <f>_xlfn.XLOOKUP(P6696,匹配表1065!U:U,匹配表1065!T:T)</f>
        <v>HO00000992</v>
      </c>
      <c r="P6696" s="94" t="s">
        <v>72</v>
      </c>
      <c r="Q6696" s="95" t="s">
        <v>73</v>
      </c>
      <c r="R6696" s="89" t="str">
        <f>_xlfn.XLOOKUP(Q6696,匹配表1065!L:L,匹配表1065!O:O)</f>
        <v>D</v>
      </c>
      <c r="S6696" s="93" t="str">
        <f>IFERROR(_xlfn.XLOOKUP(Q6696,匹配表1065!AI:AI,匹配表1065!AJ:AJ),"绿标")</f>
        <v>绿标</v>
      </c>
      <c r="T6696" s="93" t="str" cm="1">
        <f t="array" ref="T6696:U6696">_xlfn.XLOOKUP(Q6696,匹配表1065!L:L,匹配表1065!M:N)</f>
        <v>眩晕</v>
      </c>
      <c r="U6696" s="94" t="str">
        <v>神经内科</v>
      </c>
      <c r="V6696" s="95" t="s">
        <v>100</v>
      </c>
      <c r="W6696" s="93">
        <f>_xlfn.XLOOKUP(M6696,匹配表1065!D:D,匹配表1065!F:F)*N6696</f>
        <v>4</v>
      </c>
    </row>
    <row r="6697" customHeight="1" spans="1:23">
      <c r="A6697" s="94" t="s">
        <v>954</v>
      </c>
      <c r="B6697" s="106">
        <v>46241</v>
      </c>
      <c r="C6697" s="121" t="str">
        <f t="shared" si="210"/>
        <v>8月第2周</v>
      </c>
      <c r="D6697" s="109" t="s">
        <v>955</v>
      </c>
      <c r="E6697" s="89" t="str">
        <f t="shared" si="211"/>
        <v>8月第1周--周5</v>
      </c>
      <c r="F6697" s="115" t="s">
        <v>27</v>
      </c>
      <c r="G6697" s="89" t="s">
        <v>63</v>
      </c>
      <c r="H6697" s="92" t="str">
        <f>_xlfn.XLOOKUP(O6697,匹配表1065!T:T,匹配表1065!W:W)</f>
        <v>南京市</v>
      </c>
      <c r="I6697" s="116" t="str">
        <f>_xlfn.XLOOKUP(O6697,匹配表1065!T:T,匹配表1065!X:X)</f>
        <v>PME2002</v>
      </c>
      <c r="J6697" s="95" t="s">
        <v>410</v>
      </c>
      <c r="K6697" s="89" cm="1">
        <f ca="1" t="array" ref="K6697:L6697">_xlfn.XLOOKUP(J6697,匹配表1065!Y:Y,匹配表1065!AA:AB)</f>
        <v>1</v>
      </c>
      <c r="L6697" s="116" t="str">
        <v>3个月以内</v>
      </c>
      <c r="M6697" s="89" t="s">
        <v>55</v>
      </c>
      <c r="N6697" s="109">
        <v>1</v>
      </c>
      <c r="O6697" s="118" t="str">
        <f>_xlfn.XLOOKUP(P6697,匹配表1065!U:U,匹配表1065!T:T)</f>
        <v>HO00000964</v>
      </c>
      <c r="P6697" s="94" t="s">
        <v>90</v>
      </c>
      <c r="Q6697" s="95" t="s">
        <v>668</v>
      </c>
      <c r="R6697" s="89" t="str">
        <f>_xlfn.XLOOKUP(Q6697,匹配表1065!L:L,匹配表1065!O:O)</f>
        <v>A</v>
      </c>
      <c r="S6697" s="93" t="str">
        <f>IFERROR(_xlfn.XLOOKUP(Q6697,匹配表1065!AI:AI,匹配表1065!AJ:AJ),"绿标")</f>
        <v>绿标</v>
      </c>
      <c r="T6697" s="93" t="str" cm="1">
        <f t="array" ref="T6697:U6697">_xlfn.XLOOKUP(Q6697,匹配表1065!L:L,匹配表1065!M:N)</f>
        <v>头痛</v>
      </c>
      <c r="U6697" s="94" t="str">
        <v>神经内科</v>
      </c>
      <c r="V6697" s="95" t="s">
        <v>42</v>
      </c>
      <c r="W6697" s="93">
        <f>_xlfn.XLOOKUP(M6697,匹配表1065!D:D,匹配表1065!F:F)*N6697</f>
        <v>8</v>
      </c>
    </row>
    <row r="6698" customHeight="1" spans="1:23">
      <c r="A6698" s="94" t="s">
        <v>954</v>
      </c>
      <c r="B6698" s="106">
        <v>46241</v>
      </c>
      <c r="C6698" s="121" t="str">
        <f t="shared" si="210"/>
        <v>8月第2周</v>
      </c>
      <c r="D6698" s="109" t="s">
        <v>955</v>
      </c>
      <c r="E6698" s="89" t="str">
        <f t="shared" si="211"/>
        <v>8月第1周--周5</v>
      </c>
      <c r="F6698" s="115" t="s">
        <v>27</v>
      </c>
      <c r="G6698" s="89" t="s">
        <v>63</v>
      </c>
      <c r="H6698" s="92" t="str">
        <f>_xlfn.XLOOKUP(O6698,匹配表1065!T:T,匹配表1065!W:W)</f>
        <v>南京市</v>
      </c>
      <c r="I6698" s="116" t="str">
        <f>_xlfn.XLOOKUP(O6698,匹配表1065!T:T,匹配表1065!X:X)</f>
        <v>PME2001</v>
      </c>
      <c r="J6698" s="95" t="s">
        <v>64</v>
      </c>
      <c r="K6698" s="89" cm="1">
        <f ca="1" t="array" ref="K6698:L6698">_xlfn.XLOOKUP(J6698,匹配表1065!Y:Y,匹配表1065!AA:AB)</f>
        <v>31</v>
      </c>
      <c r="L6698" s="116" t="str">
        <v>3个月以上</v>
      </c>
      <c r="M6698" s="89" t="s">
        <v>30</v>
      </c>
      <c r="N6698" s="109">
        <v>2</v>
      </c>
      <c r="O6698" s="118" t="str">
        <f>_xlfn.XLOOKUP(P6698,匹配表1065!U:U,匹配表1065!T:T)</f>
        <v>HO00000958</v>
      </c>
      <c r="P6698" s="94" t="s">
        <v>65</v>
      </c>
      <c r="Q6698" s="95" t="s">
        <v>209</v>
      </c>
      <c r="R6698" s="89" t="str">
        <f>_xlfn.XLOOKUP(Q6698,匹配表1065!L:L,匹配表1065!O:O)</f>
        <v>C</v>
      </c>
      <c r="S6698" s="93" t="str">
        <f>IFERROR(_xlfn.XLOOKUP(Q6698,匹配表1065!AI:AI,匹配表1065!AJ:AJ),"绿标")</f>
        <v>红标</v>
      </c>
      <c r="T6698" s="93" t="str" cm="1">
        <f t="array" ref="T6698:U6698">_xlfn.XLOOKUP(Q6698,匹配表1065!L:L,匹配表1065!M:N)</f>
        <v>眩晕</v>
      </c>
      <c r="U6698" s="94" t="str">
        <v>耳鼻喉科</v>
      </c>
      <c r="V6698" s="95" t="s">
        <v>100</v>
      </c>
      <c r="W6698" s="93">
        <f>_xlfn.XLOOKUP(M6698,匹配表1065!D:D,匹配表1065!F:F)*N6698</f>
        <v>24</v>
      </c>
    </row>
    <row r="6699" customHeight="1" spans="1:23">
      <c r="A6699" s="94" t="s">
        <v>954</v>
      </c>
      <c r="B6699" s="106">
        <v>46241</v>
      </c>
      <c r="C6699" s="121" t="str">
        <f t="shared" ref="C6699:C6762" si="212">MONTH(B6699)&amp;TEXT(WEEKNUM(B6699,2)-WEEKNUM(B6699+1-DAY(B6699),2)+1,"月第0周")</f>
        <v>8月第2周</v>
      </c>
      <c r="D6699" s="109" t="s">
        <v>955</v>
      </c>
      <c r="E6699" s="89" t="str">
        <f t="shared" si="211"/>
        <v>8月第1周--周5</v>
      </c>
      <c r="F6699" s="115" t="s">
        <v>27</v>
      </c>
      <c r="G6699" s="89" t="s">
        <v>63</v>
      </c>
      <c r="H6699" s="92" t="str">
        <f>_xlfn.XLOOKUP(O6699,匹配表1065!T:T,匹配表1065!W:W)</f>
        <v>南京市</v>
      </c>
      <c r="I6699" s="116" t="str">
        <f>_xlfn.XLOOKUP(O6699,匹配表1065!T:T,匹配表1065!X:X)</f>
        <v>PME2001</v>
      </c>
      <c r="J6699" s="95" t="s">
        <v>64</v>
      </c>
      <c r="K6699" s="89" cm="1">
        <f ca="1" t="array" ref="K6699:L6699">_xlfn.XLOOKUP(J6699,匹配表1065!Y:Y,匹配表1065!AA:AB)</f>
        <v>31</v>
      </c>
      <c r="L6699" s="116" t="str">
        <v>3个月以上</v>
      </c>
      <c r="M6699" s="89" t="s">
        <v>30</v>
      </c>
      <c r="N6699" s="109">
        <v>1</v>
      </c>
      <c r="O6699" s="118" t="str">
        <f>_xlfn.XLOOKUP(P6699,匹配表1065!U:U,匹配表1065!T:T)</f>
        <v>HO00000958</v>
      </c>
      <c r="P6699" s="94" t="s">
        <v>65</v>
      </c>
      <c r="Q6699" s="95" t="s">
        <v>68</v>
      </c>
      <c r="R6699" s="89" t="str">
        <f>_xlfn.XLOOKUP(Q6699,匹配表1065!L:L,匹配表1065!O:O)</f>
        <v>A</v>
      </c>
      <c r="S6699" s="93" t="str">
        <f>IFERROR(_xlfn.XLOOKUP(Q6699,匹配表1065!AI:AI,匹配表1065!AJ:AJ),"绿标")</f>
        <v>红标</v>
      </c>
      <c r="T6699" s="93" t="str" cm="1">
        <f t="array" ref="T6699:U6699">_xlfn.XLOOKUP(Q6699,匹配表1065!L:L,匹配表1065!M:N)</f>
        <v>头痛</v>
      </c>
      <c r="U6699" s="94" t="str">
        <v>神经内科</v>
      </c>
      <c r="V6699" s="95" t="s">
        <v>42</v>
      </c>
      <c r="W6699" s="93">
        <f>_xlfn.XLOOKUP(M6699,匹配表1065!D:D,匹配表1065!F:F)*N6699</f>
        <v>12</v>
      </c>
    </row>
    <row r="6700" customHeight="1" spans="1:23">
      <c r="A6700" s="94" t="s">
        <v>954</v>
      </c>
      <c r="B6700" s="106">
        <v>46241</v>
      </c>
      <c r="C6700" s="121" t="str">
        <f t="shared" si="212"/>
        <v>8月第2周</v>
      </c>
      <c r="D6700" s="109" t="s">
        <v>955</v>
      </c>
      <c r="E6700" s="89" t="str">
        <f t="shared" si="211"/>
        <v>8月第1周--周5</v>
      </c>
      <c r="F6700" s="115" t="s">
        <v>27</v>
      </c>
      <c r="G6700" s="89" t="s">
        <v>63</v>
      </c>
      <c r="H6700" s="92" t="str">
        <f>_xlfn.XLOOKUP(O6700,匹配表1065!T:T,匹配表1065!W:W)</f>
        <v>南京市</v>
      </c>
      <c r="I6700" s="116" t="str">
        <f>_xlfn.XLOOKUP(O6700,匹配表1065!T:T,匹配表1065!X:X)</f>
        <v>PME2002</v>
      </c>
      <c r="J6700" s="95" t="s">
        <v>84</v>
      </c>
      <c r="K6700" s="89" cm="1">
        <f ca="1" t="array" ref="K6700:L6700">_xlfn.XLOOKUP(J6700,匹配表1065!Y:Y,匹配表1065!AA:AB)</f>
        <v>31</v>
      </c>
      <c r="L6700" s="116" t="str">
        <v>3个月以上</v>
      </c>
      <c r="M6700" s="89" t="s">
        <v>30</v>
      </c>
      <c r="N6700" s="109">
        <v>6</v>
      </c>
      <c r="O6700" s="118" t="str">
        <f>_xlfn.XLOOKUP(P6700,匹配表1065!U:U,匹配表1065!T:T)</f>
        <v>HO00000964</v>
      </c>
      <c r="P6700" s="94" t="s">
        <v>90</v>
      </c>
      <c r="Q6700" s="95" t="s">
        <v>281</v>
      </c>
      <c r="R6700" s="89" t="str">
        <f>_xlfn.XLOOKUP(Q6700,匹配表1065!L:L,匹配表1065!O:O)</f>
        <v>A</v>
      </c>
      <c r="S6700" s="93" t="str">
        <f>IFERROR(_xlfn.XLOOKUP(Q6700,匹配表1065!AI:AI,匹配表1065!AJ:AJ),"绿标")</f>
        <v>红标</v>
      </c>
      <c r="T6700" s="93" t="str" cm="1">
        <f t="array" ref="T6700:U6700">_xlfn.XLOOKUP(Q6700,匹配表1065!L:L,匹配表1065!M:N)</f>
        <v>头痛</v>
      </c>
      <c r="U6700" s="94" t="str">
        <v>神经内科</v>
      </c>
      <c r="V6700" s="95" t="s">
        <v>100</v>
      </c>
      <c r="W6700" s="93">
        <f>_xlfn.XLOOKUP(M6700,匹配表1065!D:D,匹配表1065!F:F)*N6700</f>
        <v>72</v>
      </c>
    </row>
    <row r="6701" customHeight="1" spans="1:23">
      <c r="A6701" s="94" t="s">
        <v>954</v>
      </c>
      <c r="B6701" s="106">
        <v>46241</v>
      </c>
      <c r="C6701" s="121" t="str">
        <f t="shared" si="212"/>
        <v>8月第2周</v>
      </c>
      <c r="D6701" s="109" t="s">
        <v>955</v>
      </c>
      <c r="E6701" s="89" t="str">
        <f t="shared" si="211"/>
        <v>8月第1周--周5</v>
      </c>
      <c r="F6701" s="115" t="s">
        <v>27</v>
      </c>
      <c r="G6701" s="89" t="s">
        <v>63</v>
      </c>
      <c r="H6701" s="92" t="str">
        <f>_xlfn.XLOOKUP(O6701,匹配表1065!T:T,匹配表1065!W:W)</f>
        <v>南京市</v>
      </c>
      <c r="I6701" s="116" t="str">
        <f>_xlfn.XLOOKUP(O6701,匹配表1065!T:T,匹配表1065!X:X)</f>
        <v>PME2002</v>
      </c>
      <c r="J6701" s="95" t="s">
        <v>84</v>
      </c>
      <c r="K6701" s="89" cm="1">
        <f ca="1" t="array" ref="K6701:L6701">_xlfn.XLOOKUP(J6701,匹配表1065!Y:Y,匹配表1065!AA:AB)</f>
        <v>31</v>
      </c>
      <c r="L6701" s="116" t="str">
        <v>3个月以上</v>
      </c>
      <c r="M6701" s="89" t="s">
        <v>30</v>
      </c>
      <c r="N6701" s="109">
        <v>1</v>
      </c>
      <c r="O6701" s="118" t="str">
        <f>_xlfn.XLOOKUP(P6701,匹配表1065!U:U,匹配表1065!T:T)</f>
        <v>HO00000964</v>
      </c>
      <c r="P6701" s="94" t="s">
        <v>90</v>
      </c>
      <c r="Q6701" s="95" t="s">
        <v>283</v>
      </c>
      <c r="R6701" s="89" t="str">
        <f>_xlfn.XLOOKUP(Q6701,匹配表1065!L:L,匹配表1065!O:O)</f>
        <v>D</v>
      </c>
      <c r="S6701" s="93" t="str">
        <f>IFERROR(_xlfn.XLOOKUP(Q6701,匹配表1065!AI:AI,匹配表1065!AJ:AJ),"绿标")</f>
        <v>红标</v>
      </c>
      <c r="T6701" s="93" t="str" cm="1">
        <f t="array" ref="T6701:U6701">_xlfn.XLOOKUP(Q6701,匹配表1065!L:L,匹配表1065!M:N)</f>
        <v>疼痛</v>
      </c>
      <c r="U6701" s="94" t="str">
        <v>疼痛科</v>
      </c>
      <c r="V6701" s="95" t="s">
        <v>42</v>
      </c>
      <c r="W6701" s="93">
        <f>_xlfn.XLOOKUP(M6701,匹配表1065!D:D,匹配表1065!F:F)*N6701</f>
        <v>12</v>
      </c>
    </row>
    <row r="6702" customHeight="1" spans="1:23">
      <c r="A6702" s="94" t="s">
        <v>954</v>
      </c>
      <c r="B6702" s="106">
        <v>46241</v>
      </c>
      <c r="C6702" s="121" t="str">
        <f t="shared" si="212"/>
        <v>8月第2周</v>
      </c>
      <c r="D6702" s="109" t="s">
        <v>955</v>
      </c>
      <c r="E6702" s="89" t="str">
        <f t="shared" si="211"/>
        <v>8月第1周--周5</v>
      </c>
      <c r="F6702" s="115" t="s">
        <v>27</v>
      </c>
      <c r="G6702" s="95" t="s">
        <v>28</v>
      </c>
      <c r="H6702" s="92" t="str">
        <f>_xlfn.XLOOKUP(O6702,匹配表1065!T:T,匹配表1065!W:W)</f>
        <v>南京市</v>
      </c>
      <c r="I6702" s="116" t="str">
        <f>_xlfn.XLOOKUP(O6702,匹配表1065!T:T,匹配表1065!X:X)</f>
        <v>PME2006</v>
      </c>
      <c r="J6702" s="95" t="s">
        <v>29</v>
      </c>
      <c r="K6702" s="89" cm="1">
        <f ca="1" t="array" ref="K6702:L6702">_xlfn.XLOOKUP(J6702,匹配表1065!Y:Y,匹配表1065!AA:AB)</f>
        <v>15</v>
      </c>
      <c r="L6702" s="116" t="str">
        <v>3个月以上</v>
      </c>
      <c r="M6702" s="89" t="s">
        <v>30</v>
      </c>
      <c r="N6702" s="109">
        <v>1</v>
      </c>
      <c r="O6702" s="118" t="str">
        <f>_xlfn.XLOOKUP(P6702,匹配表1065!U:U,匹配表1065!T:T)</f>
        <v>HO00000959</v>
      </c>
      <c r="P6702" s="94" t="s">
        <v>196</v>
      </c>
      <c r="Q6702" s="95" t="s">
        <v>268</v>
      </c>
      <c r="R6702" s="89" t="str">
        <f>_xlfn.XLOOKUP(Q6702,匹配表1065!L:L,匹配表1065!O:O)</f>
        <v>C</v>
      </c>
      <c r="S6702" s="93" t="str">
        <f>IFERROR(_xlfn.XLOOKUP(Q6702,匹配表1065!AI:AI,匹配表1065!AJ:AJ),"绿标")</f>
        <v>红标</v>
      </c>
      <c r="T6702" s="93" t="str" cm="1">
        <f t="array" ref="T6702:U6702">_xlfn.XLOOKUP(Q6702,匹配表1065!L:L,匹配表1065!M:N)</f>
        <v>眩晕</v>
      </c>
      <c r="U6702" s="94" t="str">
        <v>耳鼻喉科</v>
      </c>
      <c r="V6702" s="95" t="s">
        <v>100</v>
      </c>
      <c r="W6702" s="93">
        <f>_xlfn.XLOOKUP(M6702,匹配表1065!D:D,匹配表1065!F:F)*N6702</f>
        <v>12</v>
      </c>
    </row>
    <row r="6703" customHeight="1" spans="1:23">
      <c r="A6703" s="94" t="s">
        <v>954</v>
      </c>
      <c r="B6703" s="106">
        <v>46241</v>
      </c>
      <c r="C6703" s="121" t="str">
        <f t="shared" si="212"/>
        <v>8月第2周</v>
      </c>
      <c r="D6703" s="109" t="s">
        <v>955</v>
      </c>
      <c r="E6703" s="89" t="str">
        <f t="shared" si="211"/>
        <v>8月第1周--周5</v>
      </c>
      <c r="F6703" s="115" t="s">
        <v>27</v>
      </c>
      <c r="G6703" s="95" t="s">
        <v>28</v>
      </c>
      <c r="H6703" s="92" t="str">
        <f>_xlfn.XLOOKUP(O6703,匹配表1065!T:T,匹配表1065!W:W)</f>
        <v>南京市</v>
      </c>
      <c r="I6703" s="116" t="str">
        <f>_xlfn.XLOOKUP(O6703,匹配表1065!T:T,匹配表1065!X:X)</f>
        <v>PME2006</v>
      </c>
      <c r="J6703" s="95" t="s">
        <v>29</v>
      </c>
      <c r="K6703" s="89" cm="1">
        <f ca="1" t="array" ref="K6703:L6703">_xlfn.XLOOKUP(J6703,匹配表1065!Y:Y,匹配表1065!AA:AB)</f>
        <v>15</v>
      </c>
      <c r="L6703" s="116" t="str">
        <v>3个月以上</v>
      </c>
      <c r="M6703" s="89" t="s">
        <v>35</v>
      </c>
      <c r="N6703" s="109">
        <v>1</v>
      </c>
      <c r="O6703" s="118" t="str">
        <f>_xlfn.XLOOKUP(P6703,匹配表1065!U:U,匹配表1065!T:T)</f>
        <v>HO00000959</v>
      </c>
      <c r="P6703" s="94" t="s">
        <v>196</v>
      </c>
      <c r="Q6703" s="95" t="s">
        <v>838</v>
      </c>
      <c r="R6703" s="89" t="str">
        <f>_xlfn.XLOOKUP(Q6703,匹配表1065!L:L,匹配表1065!O:O)</f>
        <v>B</v>
      </c>
      <c r="S6703" s="93" t="str">
        <f>IFERROR(_xlfn.XLOOKUP(Q6703,匹配表1065!AI:AI,匹配表1065!AJ:AJ),"绿标")</f>
        <v>黑标</v>
      </c>
      <c r="T6703" s="93" t="str" cm="1">
        <f t="array" ref="T6703:U6703">_xlfn.XLOOKUP(Q6703,匹配表1065!L:L,匹配表1065!M:N)</f>
        <v>脑血管</v>
      </c>
      <c r="U6703" s="94" t="str">
        <v>神经内科</v>
      </c>
      <c r="V6703" s="95" t="s">
        <v>58</v>
      </c>
      <c r="W6703" s="93">
        <f>_xlfn.XLOOKUP(M6703,匹配表1065!D:D,匹配表1065!F:F)*N6703</f>
        <v>4</v>
      </c>
    </row>
    <row r="6704" customHeight="1" spans="1:23">
      <c r="A6704" s="94" t="s">
        <v>954</v>
      </c>
      <c r="B6704" s="106">
        <v>46241</v>
      </c>
      <c r="C6704" s="121" t="str">
        <f t="shared" si="212"/>
        <v>8月第2周</v>
      </c>
      <c r="D6704" s="109" t="s">
        <v>955</v>
      </c>
      <c r="E6704" s="89" t="str">
        <f t="shared" si="211"/>
        <v>8月第1周--周5</v>
      </c>
      <c r="F6704" s="115" t="s">
        <v>27</v>
      </c>
      <c r="G6704" s="95" t="s">
        <v>28</v>
      </c>
      <c r="H6704" s="92" t="str">
        <f>_xlfn.XLOOKUP(O6704,匹配表1065!T:T,匹配表1065!W:W)</f>
        <v>南京市</v>
      </c>
      <c r="I6704" s="116" t="str">
        <f>_xlfn.XLOOKUP(O6704,匹配表1065!T:T,匹配表1065!X:X)</f>
        <v>PME2040</v>
      </c>
      <c r="J6704" s="95" t="s">
        <v>50</v>
      </c>
      <c r="K6704" s="89" t="e" cm="1">
        <f ca="1" t="array" ref="K6704">_xlfn.XLOOKUP(J6704,匹配表1065!Y:Y,匹配表1065!AA:AB)</f>
        <v>#N/A</v>
      </c>
      <c r="L6704" s="116"/>
      <c r="M6704" s="89" t="s">
        <v>35</v>
      </c>
      <c r="N6704" s="109">
        <v>1</v>
      </c>
      <c r="O6704" s="118" t="str">
        <f>_xlfn.XLOOKUP(P6704,匹配表1065!U:U,匹配表1065!T:T)</f>
        <v>HO00000966</v>
      </c>
      <c r="P6704" s="94" t="s">
        <v>51</v>
      </c>
      <c r="Q6704" s="95" t="s">
        <v>576</v>
      </c>
      <c r="R6704" s="89" t="str">
        <f>_xlfn.XLOOKUP(Q6704,匹配表1065!L:L,匹配表1065!O:O)</f>
        <v>A</v>
      </c>
      <c r="S6704" s="93" t="str">
        <f>IFERROR(_xlfn.XLOOKUP(Q6704,匹配表1065!AI:AI,匹配表1065!AJ:AJ),"绿标")</f>
        <v>红标</v>
      </c>
      <c r="T6704" s="93" t="str" cm="1">
        <f t="array" ref="T6704:U6704">_xlfn.XLOOKUP(Q6704,匹配表1065!L:L,匹配表1065!M:N)</f>
        <v>头痛</v>
      </c>
      <c r="U6704" s="94" t="str">
        <v>神经内科</v>
      </c>
      <c r="V6704" s="95" t="s">
        <v>33</v>
      </c>
      <c r="W6704" s="93">
        <f>_xlfn.XLOOKUP(M6704,匹配表1065!D:D,匹配表1065!F:F)*N6704</f>
        <v>4</v>
      </c>
    </row>
    <row r="6705" customHeight="1" spans="1:23">
      <c r="A6705" s="94" t="s">
        <v>954</v>
      </c>
      <c r="B6705" s="106">
        <v>46241</v>
      </c>
      <c r="C6705" s="121" t="str">
        <f t="shared" si="212"/>
        <v>8月第2周</v>
      </c>
      <c r="D6705" s="109" t="s">
        <v>955</v>
      </c>
      <c r="E6705" s="89" t="str">
        <f t="shared" si="211"/>
        <v>8月第1周--周5</v>
      </c>
      <c r="F6705" s="115" t="s">
        <v>27</v>
      </c>
      <c r="G6705" s="95" t="s">
        <v>28</v>
      </c>
      <c r="H6705" s="92" t="str">
        <f>_xlfn.XLOOKUP(O6705,匹配表1065!T:T,匹配表1065!W:W)</f>
        <v>南京市</v>
      </c>
      <c r="I6705" s="116" t="str">
        <f>_xlfn.XLOOKUP(O6705,匹配表1065!T:T,匹配表1065!X:X)</f>
        <v>PME2004</v>
      </c>
      <c r="J6705" s="95" t="s">
        <v>889</v>
      </c>
      <c r="K6705" s="89" t="e" cm="1">
        <f ca="1" t="array" ref="K6705">_xlfn.XLOOKUP(J6705,匹配表1065!Y:Y,匹配表1065!AA:AB)</f>
        <v>#N/A</v>
      </c>
      <c r="L6705" s="116"/>
      <c r="M6705" s="89" t="s">
        <v>35</v>
      </c>
      <c r="N6705" s="109">
        <v>1</v>
      </c>
      <c r="O6705" s="118" t="str">
        <f>_xlfn.XLOOKUP(P6705,匹配表1065!U:U,匹配表1065!T:T)</f>
        <v>HO00000972</v>
      </c>
      <c r="P6705" s="94" t="s">
        <v>36</v>
      </c>
      <c r="Q6705" s="95" t="s">
        <v>37</v>
      </c>
      <c r="R6705" s="89" t="str">
        <f>_xlfn.XLOOKUP(Q6705,匹配表1065!L:L,匹配表1065!O:O)</f>
        <v>A</v>
      </c>
      <c r="S6705" s="93" t="str">
        <f>IFERROR(_xlfn.XLOOKUP(Q6705,匹配表1065!AI:AI,匹配表1065!AJ:AJ),"绿标")</f>
        <v>绿标</v>
      </c>
      <c r="T6705" s="93" t="str" cm="1">
        <f t="array" ref="T6705:U6705">_xlfn.XLOOKUP(Q6705,匹配表1065!L:L,匹配表1065!M:N)</f>
        <v>头痛</v>
      </c>
      <c r="U6705" s="94" t="str">
        <v>神经内科</v>
      </c>
      <c r="V6705" s="95" t="s">
        <v>33</v>
      </c>
      <c r="W6705" s="93">
        <f>_xlfn.XLOOKUP(M6705,匹配表1065!D:D,匹配表1065!F:F)*N6705</f>
        <v>4</v>
      </c>
    </row>
    <row r="6706" customHeight="1" spans="1:23">
      <c r="A6706" s="94" t="s">
        <v>954</v>
      </c>
      <c r="B6706" s="106">
        <v>46241</v>
      </c>
      <c r="C6706" s="121" t="str">
        <f t="shared" si="212"/>
        <v>8月第2周</v>
      </c>
      <c r="D6706" s="109" t="s">
        <v>955</v>
      </c>
      <c r="E6706" s="89" t="str">
        <f t="shared" si="211"/>
        <v>8月第1周--周5</v>
      </c>
      <c r="F6706" s="115" t="s">
        <v>27</v>
      </c>
      <c r="G6706" s="95" t="s">
        <v>28</v>
      </c>
      <c r="H6706" s="92" t="str">
        <f>_xlfn.XLOOKUP(O6706,匹配表1065!T:T,匹配表1065!W:W)</f>
        <v>常州市</v>
      </c>
      <c r="I6706" s="116" t="str">
        <f>_xlfn.XLOOKUP(O6706,匹配表1065!T:T,匹配表1065!X:X)</f>
        <v>PME2015</v>
      </c>
      <c r="J6706" s="95" t="s">
        <v>45</v>
      </c>
      <c r="K6706" s="89" cm="1">
        <f ca="1" t="array" ref="K6706:L6706">_xlfn.XLOOKUP(J6706,匹配表1065!Y:Y,匹配表1065!AA:AB)</f>
        <v>9</v>
      </c>
      <c r="L6706" s="116" t="str">
        <v>3个月以上</v>
      </c>
      <c r="M6706" s="89" t="s">
        <v>35</v>
      </c>
      <c r="N6706" s="109">
        <v>1</v>
      </c>
      <c r="O6706" s="118" t="str">
        <f>_xlfn.XLOOKUP(P6706,匹配表1065!U:U,匹配表1065!T:T)</f>
        <v>HO00000940</v>
      </c>
      <c r="P6706" s="94" t="s">
        <v>203</v>
      </c>
      <c r="Q6706" s="95" t="s">
        <v>618</v>
      </c>
      <c r="R6706" s="89" t="str">
        <f>_xlfn.XLOOKUP(Q6706,匹配表1065!L:L,匹配表1065!O:O)</f>
        <v>B</v>
      </c>
      <c r="S6706" s="93" t="str">
        <f>IFERROR(_xlfn.XLOOKUP(Q6706,匹配表1065!AI:AI,匹配表1065!AJ:AJ),"绿标")</f>
        <v>绿标</v>
      </c>
      <c r="T6706" s="93" t="str" cm="1">
        <f t="array" ref="T6706:U6706">_xlfn.XLOOKUP(Q6706,匹配表1065!L:L,匹配表1065!M:N)</f>
        <v>脑血管</v>
      </c>
      <c r="U6706" s="94" t="str">
        <v>神经内科</v>
      </c>
      <c r="V6706" s="95" t="s">
        <v>33</v>
      </c>
      <c r="W6706" s="93">
        <f>_xlfn.XLOOKUP(M6706,匹配表1065!D:D,匹配表1065!F:F)*N6706</f>
        <v>4</v>
      </c>
    </row>
    <row r="6707" customHeight="1" spans="1:23">
      <c r="A6707" s="94" t="s">
        <v>954</v>
      </c>
      <c r="B6707" s="106">
        <v>46241</v>
      </c>
      <c r="C6707" s="121" t="str">
        <f t="shared" si="212"/>
        <v>8月第2周</v>
      </c>
      <c r="D6707" s="109" t="s">
        <v>955</v>
      </c>
      <c r="E6707" s="89" t="str">
        <f t="shared" si="211"/>
        <v>8月第1周--周5</v>
      </c>
      <c r="F6707" s="115" t="s">
        <v>27</v>
      </c>
      <c r="G6707" s="95" t="s">
        <v>28</v>
      </c>
      <c r="H6707" s="92" t="str">
        <f>_xlfn.XLOOKUP(O6707,匹配表1065!T:T,匹配表1065!W:W)</f>
        <v>常州市</v>
      </c>
      <c r="I6707" s="116" t="str">
        <f>_xlfn.XLOOKUP(O6707,匹配表1065!T:T,匹配表1065!X:X)</f>
        <v>PME2015</v>
      </c>
      <c r="J6707" s="95" t="s">
        <v>45</v>
      </c>
      <c r="K6707" s="89" cm="1">
        <f ca="1" t="array" ref="K6707:L6707">_xlfn.XLOOKUP(J6707,匹配表1065!Y:Y,匹配表1065!AA:AB)</f>
        <v>9</v>
      </c>
      <c r="L6707" s="116" t="str">
        <v>3个月以上</v>
      </c>
      <c r="M6707" s="89" t="s">
        <v>35</v>
      </c>
      <c r="N6707" s="109">
        <v>1</v>
      </c>
      <c r="O6707" s="118" t="str">
        <f>_xlfn.XLOOKUP(P6707,匹配表1065!U:U,匹配表1065!T:T)</f>
        <v>HO00000941</v>
      </c>
      <c r="P6707" s="94" t="s">
        <v>542</v>
      </c>
      <c r="Q6707" s="95" t="s">
        <v>544</v>
      </c>
      <c r="R6707" s="89" t="str">
        <f>_xlfn.XLOOKUP(Q6707,匹配表1065!L:L,匹配表1065!O:O)</f>
        <v>A</v>
      </c>
      <c r="S6707" s="93" t="str">
        <f>IFERROR(_xlfn.XLOOKUP(Q6707,匹配表1065!AI:AI,匹配表1065!AJ:AJ),"绿标")</f>
        <v>绿标</v>
      </c>
      <c r="T6707" s="93" t="str" cm="1">
        <f t="array" ref="T6707:U6707">_xlfn.XLOOKUP(Q6707,匹配表1065!L:L,匹配表1065!M:N)</f>
        <v>头痛</v>
      </c>
      <c r="U6707" s="94" t="str">
        <v>神经内科</v>
      </c>
      <c r="V6707" s="95" t="s">
        <v>33</v>
      </c>
      <c r="W6707" s="93">
        <f>_xlfn.XLOOKUP(M6707,匹配表1065!D:D,匹配表1065!F:F)*N6707</f>
        <v>4</v>
      </c>
    </row>
    <row r="6708" customHeight="1" spans="1:23">
      <c r="A6708" s="94" t="s">
        <v>954</v>
      </c>
      <c r="B6708" s="106">
        <v>46241</v>
      </c>
      <c r="C6708" s="121" t="str">
        <f t="shared" si="212"/>
        <v>8月第2周</v>
      </c>
      <c r="D6708" s="109" t="s">
        <v>955</v>
      </c>
      <c r="E6708" s="89" t="str">
        <f t="shared" si="211"/>
        <v>8月第1周--周5</v>
      </c>
      <c r="F6708" s="115" t="s">
        <v>27</v>
      </c>
      <c r="G6708" s="95" t="s">
        <v>28</v>
      </c>
      <c r="H6708" s="92" t="str">
        <f>_xlfn.XLOOKUP(O6708,匹配表1065!T:T,匹配表1065!W:W)</f>
        <v>南京市</v>
      </c>
      <c r="I6708" s="116" t="str">
        <f>_xlfn.XLOOKUP(O6708,匹配表1065!T:T,匹配表1065!X:X)</f>
        <v>PME2039</v>
      </c>
      <c r="J6708" s="95" t="s">
        <v>39</v>
      </c>
      <c r="K6708" s="89" cm="1">
        <f ca="1" t="array" ref="K6708:L6708">_xlfn.XLOOKUP(J6708,匹配表1065!Y:Y,匹配表1065!AA:AB)</f>
        <v>7</v>
      </c>
      <c r="L6708" s="116" t="str">
        <v>3个月以上</v>
      </c>
      <c r="M6708" s="89" t="s">
        <v>55</v>
      </c>
      <c r="N6708" s="109">
        <v>1</v>
      </c>
      <c r="O6708" s="118" t="str">
        <f>_xlfn.XLOOKUP(P6708,匹配表1065!U:U,匹配表1065!T:T)</f>
        <v>HO00000971</v>
      </c>
      <c r="P6708" s="94" t="s">
        <v>40</v>
      </c>
      <c r="Q6708" s="95" t="s">
        <v>442</v>
      </c>
      <c r="R6708" s="89" t="str">
        <f>_xlfn.XLOOKUP(Q6708,匹配表1065!L:L,匹配表1065!O:O)</f>
        <v>C</v>
      </c>
      <c r="S6708" s="93" t="str">
        <f>IFERROR(_xlfn.XLOOKUP(Q6708,匹配表1065!AI:AI,匹配表1065!AJ:AJ),"绿标")</f>
        <v>绿标</v>
      </c>
      <c r="T6708" s="93" t="str" cm="1">
        <f t="array" ref="T6708:U6708">_xlfn.XLOOKUP(Q6708,匹配表1065!L:L,匹配表1065!M:N)</f>
        <v>眩晕</v>
      </c>
      <c r="U6708" s="94" t="str">
        <v>耳鼻喉科</v>
      </c>
      <c r="V6708" s="95" t="s">
        <v>100</v>
      </c>
      <c r="W6708" s="93">
        <f>_xlfn.XLOOKUP(M6708,匹配表1065!D:D,匹配表1065!F:F)*N6708</f>
        <v>8</v>
      </c>
    </row>
    <row r="6709" customHeight="1" spans="1:23">
      <c r="A6709" s="94" t="s">
        <v>954</v>
      </c>
      <c r="B6709" s="106">
        <v>46241</v>
      </c>
      <c r="C6709" s="121" t="str">
        <f t="shared" si="212"/>
        <v>8月第2周</v>
      </c>
      <c r="D6709" s="109" t="s">
        <v>955</v>
      </c>
      <c r="E6709" s="89" t="str">
        <f t="shared" ref="E6709:E6772" si="213">D6709&amp;"--"&amp;"周"&amp;WEEKDAY(B6709,2)</f>
        <v>8月第1周--周5</v>
      </c>
      <c r="F6709" s="115" t="s">
        <v>27</v>
      </c>
      <c r="G6709" s="95" t="s">
        <v>28</v>
      </c>
      <c r="H6709" s="92" t="str">
        <f>_xlfn.XLOOKUP(O6709,匹配表1065!T:T,匹配表1065!W:W)</f>
        <v>镇江市</v>
      </c>
      <c r="I6709" s="116" t="str">
        <f>_xlfn.XLOOKUP(O6709,匹配表1065!T:T,匹配表1065!X:X)</f>
        <v>PME2039</v>
      </c>
      <c r="J6709" s="95" t="s">
        <v>39</v>
      </c>
      <c r="K6709" s="89" cm="1">
        <f ca="1" t="array" ref="K6709:L6709">_xlfn.XLOOKUP(J6709,匹配表1065!Y:Y,匹配表1065!AA:AB)</f>
        <v>7</v>
      </c>
      <c r="L6709" s="116" t="str">
        <v>3个月以上</v>
      </c>
      <c r="M6709" s="89" t="s">
        <v>35</v>
      </c>
      <c r="N6709" s="109">
        <v>1</v>
      </c>
      <c r="O6709" s="118" t="str">
        <f>_xlfn.XLOOKUP(P6709,匹配表1065!U:U,匹配表1065!T:T)</f>
        <v>HO00001015</v>
      </c>
      <c r="P6709" s="94" t="s">
        <v>43</v>
      </c>
      <c r="Q6709" s="95" t="s">
        <v>688</v>
      </c>
      <c r="R6709" s="89" t="str">
        <f>_xlfn.XLOOKUP(Q6709,匹配表1065!L:L,匹配表1065!O:O)</f>
        <v>B</v>
      </c>
      <c r="S6709" s="93" t="str">
        <f>IFERROR(_xlfn.XLOOKUP(Q6709,匹配表1065!AI:AI,匹配表1065!AJ:AJ),"绿标")</f>
        <v>绿标</v>
      </c>
      <c r="T6709" s="93" t="str" cm="1">
        <f t="array" ref="T6709:U6709">_xlfn.XLOOKUP(Q6709,匹配表1065!L:L,匹配表1065!M:N)</f>
        <v>脑血管</v>
      </c>
      <c r="U6709" s="94" t="str">
        <v>神经内科</v>
      </c>
      <c r="V6709" s="95" t="s">
        <v>42</v>
      </c>
      <c r="W6709" s="93">
        <f>_xlfn.XLOOKUP(M6709,匹配表1065!D:D,匹配表1065!F:F)*N6709</f>
        <v>4</v>
      </c>
    </row>
    <row r="6710" customHeight="1" spans="1:23">
      <c r="A6710" s="94" t="s">
        <v>954</v>
      </c>
      <c r="B6710" s="106">
        <v>46241</v>
      </c>
      <c r="C6710" s="121" t="str">
        <f t="shared" si="212"/>
        <v>8月第2周</v>
      </c>
      <c r="D6710" s="109" t="s">
        <v>955</v>
      </c>
      <c r="E6710" s="89" t="str">
        <f t="shared" si="213"/>
        <v>8月第1周--周5</v>
      </c>
      <c r="F6710" s="115" t="s">
        <v>27</v>
      </c>
      <c r="G6710" s="95" t="s">
        <v>28</v>
      </c>
      <c r="H6710" s="92" t="str">
        <f>_xlfn.XLOOKUP(O6710,匹配表1065!T:T,匹配表1065!W:W)</f>
        <v>南京市</v>
      </c>
      <c r="I6710" s="116" t="str">
        <f>_xlfn.XLOOKUP(O6710,匹配表1065!T:T,匹配表1065!X:X)</f>
        <v>PME2005</v>
      </c>
      <c r="J6710" s="95" t="s">
        <v>54</v>
      </c>
      <c r="K6710" s="89" cm="1">
        <f ca="1" t="array" ref="K6710:L6710">_xlfn.XLOOKUP(J6710,匹配表1065!Y:Y,匹配表1065!AA:AB)</f>
        <v>3</v>
      </c>
      <c r="L6710" s="116" t="str">
        <v>3个月以上</v>
      </c>
      <c r="M6710" s="89" t="s">
        <v>30</v>
      </c>
      <c r="N6710" s="109">
        <v>1</v>
      </c>
      <c r="O6710" s="118" t="str">
        <f>_xlfn.XLOOKUP(P6710,匹配表1065!U:U,匹配表1065!T:T)</f>
        <v>HO00000975</v>
      </c>
      <c r="P6710" s="94" t="s">
        <v>56</v>
      </c>
      <c r="Q6710" s="95" t="s">
        <v>264</v>
      </c>
      <c r="R6710" s="89" t="str">
        <f>_xlfn.XLOOKUP(Q6710,匹配表1065!L:L,匹配表1065!O:O)</f>
        <v>A</v>
      </c>
      <c r="S6710" s="93" t="str">
        <f>IFERROR(_xlfn.XLOOKUP(Q6710,匹配表1065!AI:AI,匹配表1065!AJ:AJ),"绿标")</f>
        <v>红标</v>
      </c>
      <c r="T6710" s="93" t="str" cm="1">
        <f t="array" ref="T6710:U6710">_xlfn.XLOOKUP(Q6710,匹配表1065!L:L,匹配表1065!M:N)</f>
        <v>头痛</v>
      </c>
      <c r="U6710" s="94" t="str">
        <v>神经内科</v>
      </c>
      <c r="V6710" s="95" t="s">
        <v>33</v>
      </c>
      <c r="W6710" s="93">
        <f>_xlfn.XLOOKUP(M6710,匹配表1065!D:D,匹配表1065!F:F)*N6710</f>
        <v>12</v>
      </c>
    </row>
    <row r="6711" customHeight="1" spans="1:23">
      <c r="A6711" s="94" t="s">
        <v>954</v>
      </c>
      <c r="B6711" s="106">
        <v>46241</v>
      </c>
      <c r="C6711" s="121" t="str">
        <f t="shared" si="212"/>
        <v>8月第2周</v>
      </c>
      <c r="D6711" s="109" t="s">
        <v>955</v>
      </c>
      <c r="E6711" s="89" t="str">
        <f t="shared" si="213"/>
        <v>8月第1周--周5</v>
      </c>
      <c r="F6711" s="115" t="s">
        <v>27</v>
      </c>
      <c r="G6711" s="95" t="s">
        <v>28</v>
      </c>
      <c r="H6711" s="92" t="str">
        <f>_xlfn.XLOOKUP(O6711,匹配表1065!T:T,匹配表1065!W:W)</f>
        <v>南京市</v>
      </c>
      <c r="I6711" s="116" t="str">
        <f>_xlfn.XLOOKUP(O6711,匹配表1065!T:T,匹配表1065!X:X)</f>
        <v>PME2005</v>
      </c>
      <c r="J6711" s="95" t="s">
        <v>54</v>
      </c>
      <c r="K6711" s="89" cm="1">
        <f ca="1" t="array" ref="K6711:L6711">_xlfn.XLOOKUP(J6711,匹配表1065!Y:Y,匹配表1065!AA:AB)</f>
        <v>3</v>
      </c>
      <c r="L6711" s="116" t="str">
        <v>3个月以上</v>
      </c>
      <c r="M6711" s="89" t="s">
        <v>55</v>
      </c>
      <c r="N6711" s="109">
        <v>1</v>
      </c>
      <c r="O6711" s="118" t="str">
        <f>_xlfn.XLOOKUP(P6711,匹配表1065!U:U,匹配表1065!T:T)</f>
        <v>HO00000975</v>
      </c>
      <c r="P6711" s="94" t="s">
        <v>56</v>
      </c>
      <c r="Q6711" s="95" t="s">
        <v>342</v>
      </c>
      <c r="R6711" s="89" t="str">
        <f>_xlfn.XLOOKUP(Q6711,匹配表1065!L:L,匹配表1065!O:O)</f>
        <v>A</v>
      </c>
      <c r="S6711" s="93" t="str">
        <f>IFERROR(_xlfn.XLOOKUP(Q6711,匹配表1065!AI:AI,匹配表1065!AJ:AJ),"绿标")</f>
        <v>绿标</v>
      </c>
      <c r="T6711" s="93" t="str" cm="1">
        <f t="array" ref="T6711:U6711">_xlfn.XLOOKUP(Q6711,匹配表1065!L:L,匹配表1065!M:N)</f>
        <v>头痛</v>
      </c>
      <c r="U6711" s="94" t="str">
        <v>神经内科</v>
      </c>
      <c r="V6711" s="95" t="s">
        <v>33</v>
      </c>
      <c r="W6711" s="93">
        <f>_xlfn.XLOOKUP(M6711,匹配表1065!D:D,匹配表1065!F:F)*N6711</f>
        <v>8</v>
      </c>
    </row>
    <row r="6712" customHeight="1" spans="1:23">
      <c r="A6712" s="94" t="s">
        <v>954</v>
      </c>
      <c r="B6712" s="106">
        <v>46241</v>
      </c>
      <c r="C6712" s="121" t="str">
        <f t="shared" si="212"/>
        <v>8月第2周</v>
      </c>
      <c r="D6712" s="109" t="s">
        <v>955</v>
      </c>
      <c r="E6712" s="89" t="str">
        <f t="shared" si="213"/>
        <v>8月第1周--周5</v>
      </c>
      <c r="F6712" s="115" t="s">
        <v>27</v>
      </c>
      <c r="G6712" s="95" t="s">
        <v>28</v>
      </c>
      <c r="H6712" s="92" t="str">
        <f>_xlfn.XLOOKUP(O6712,匹配表1065!T:T,匹配表1065!W:W)</f>
        <v>扬州市</v>
      </c>
      <c r="I6712" s="116" t="str">
        <f>_xlfn.XLOOKUP(O6712,匹配表1065!T:T,匹配表1065!X:X)</f>
        <v>PME2012</v>
      </c>
      <c r="J6712" s="95" t="s">
        <v>60</v>
      </c>
      <c r="K6712" s="89" cm="1">
        <f ca="1" t="array" ref="K6712:L6712">_xlfn.XLOOKUP(J6712,匹配表1065!Y:Y,匹配表1065!AA:AB)</f>
        <v>13</v>
      </c>
      <c r="L6712" s="116" t="str">
        <v>3个月以上</v>
      </c>
      <c r="M6712" s="89" t="s">
        <v>30</v>
      </c>
      <c r="N6712" s="109">
        <v>1</v>
      </c>
      <c r="O6712" s="118" t="str">
        <f>_xlfn.XLOOKUP(P6712,匹配表1065!U:U,匹配表1065!T:T)</f>
        <v>HO00000968</v>
      </c>
      <c r="P6712" s="94" t="s">
        <v>61</v>
      </c>
      <c r="Q6712" s="95" t="s">
        <v>277</v>
      </c>
      <c r="R6712" s="89" t="str">
        <f>_xlfn.XLOOKUP(Q6712,匹配表1065!L:L,匹配表1065!O:O)</f>
        <v>B</v>
      </c>
      <c r="S6712" s="93" t="str">
        <f>IFERROR(_xlfn.XLOOKUP(Q6712,匹配表1065!AI:AI,匹配表1065!AJ:AJ),"绿标")</f>
        <v>绿标</v>
      </c>
      <c r="T6712" s="93" t="str" cm="1">
        <f t="array" ref="T6712:U6712">_xlfn.XLOOKUP(Q6712,匹配表1065!L:L,匹配表1065!M:N)</f>
        <v>脑血管</v>
      </c>
      <c r="U6712" s="94" t="str">
        <v>神经内科</v>
      </c>
      <c r="V6712" s="95" t="s">
        <v>42</v>
      </c>
      <c r="W6712" s="93">
        <f>_xlfn.XLOOKUP(M6712,匹配表1065!D:D,匹配表1065!F:F)*N6712</f>
        <v>12</v>
      </c>
    </row>
    <row r="6713" customHeight="1" spans="1:23">
      <c r="A6713" s="94" t="s">
        <v>954</v>
      </c>
      <c r="B6713" s="106">
        <v>46243</v>
      </c>
      <c r="C6713" s="121" t="str">
        <f t="shared" si="212"/>
        <v>8月第2周</v>
      </c>
      <c r="D6713" s="109" t="s">
        <v>968</v>
      </c>
      <c r="E6713" s="89" t="str">
        <f t="shared" si="213"/>
        <v>8月第2周--周7</v>
      </c>
      <c r="F6713" s="115" t="s">
        <v>27</v>
      </c>
      <c r="G6713" s="95" t="s">
        <v>167</v>
      </c>
      <c r="H6713" s="92" t="str">
        <f>_xlfn.XLOOKUP(O6713,匹配表1065!T:T,匹配表1065!W:W)</f>
        <v>苏州市</v>
      </c>
      <c r="I6713" s="116" t="str">
        <f>_xlfn.XLOOKUP(O6713,匹配表1065!T:T,匹配表1065!X:X)</f>
        <v>PME2011</v>
      </c>
      <c r="J6713" s="95" t="s">
        <v>168</v>
      </c>
      <c r="K6713" s="89" cm="1">
        <f ca="1" t="array" ref="K6713:L6713">_xlfn.XLOOKUP(J6713,匹配表1065!Y:Y,匹配表1065!AA:AB)</f>
        <v>19</v>
      </c>
      <c r="L6713" s="116" t="str">
        <v>3个月以上</v>
      </c>
      <c r="M6713" s="89" t="s">
        <v>35</v>
      </c>
      <c r="N6713" s="109">
        <v>1</v>
      </c>
      <c r="O6713" s="118" t="str">
        <f>_xlfn.XLOOKUP(P6713,匹配表1065!U:U,匹配表1065!T:T)</f>
        <v>HO00307823</v>
      </c>
      <c r="P6713" s="94" t="s">
        <v>169</v>
      </c>
      <c r="Q6713" s="95" t="s">
        <v>170</v>
      </c>
      <c r="R6713" s="89" t="str">
        <f>_xlfn.XLOOKUP(Q6713,匹配表1065!L:L,匹配表1065!O:O)</f>
        <v>A</v>
      </c>
      <c r="S6713" s="93" t="str">
        <f>IFERROR(_xlfn.XLOOKUP(Q6713,匹配表1065!AI:AI,匹配表1065!AJ:AJ),"绿标")</f>
        <v>红标</v>
      </c>
      <c r="T6713" s="93" t="str" cm="1">
        <f t="array" ref="T6713:U6713">_xlfn.XLOOKUP(Q6713,匹配表1065!L:L,匹配表1065!M:N)</f>
        <v>头痛</v>
      </c>
      <c r="U6713" s="94" t="str">
        <v>神经内科</v>
      </c>
      <c r="V6713" s="95" t="s">
        <v>33</v>
      </c>
      <c r="W6713" s="93">
        <f>_xlfn.XLOOKUP(M6713,匹配表1065!D:D,匹配表1065!F:F)*N6713</f>
        <v>4</v>
      </c>
    </row>
    <row r="6714" customHeight="1" spans="1:23">
      <c r="A6714" s="94" t="s">
        <v>954</v>
      </c>
      <c r="B6714" s="106">
        <v>46243</v>
      </c>
      <c r="C6714" s="121" t="str">
        <f t="shared" si="212"/>
        <v>8月第2周</v>
      </c>
      <c r="D6714" s="109" t="s">
        <v>968</v>
      </c>
      <c r="E6714" s="89" t="str">
        <f t="shared" si="213"/>
        <v>8月第2周--周7</v>
      </c>
      <c r="F6714" s="115" t="s">
        <v>27</v>
      </c>
      <c r="G6714" s="95" t="s">
        <v>167</v>
      </c>
      <c r="H6714" s="92" t="str">
        <f>_xlfn.XLOOKUP(O6714,匹配表1065!T:T,匹配表1065!W:W)</f>
        <v>苏州市</v>
      </c>
      <c r="I6714" s="116" t="str">
        <f>_xlfn.XLOOKUP(O6714,匹配表1065!T:T,匹配表1065!X:X)</f>
        <v>PME2016</v>
      </c>
      <c r="J6714" s="95" t="s">
        <v>173</v>
      </c>
      <c r="K6714" s="89" cm="1">
        <f ca="1" t="array" ref="K6714:L6714">_xlfn.XLOOKUP(J6714,匹配表1065!Y:Y,匹配表1065!AA:AB)</f>
        <v>1</v>
      </c>
      <c r="L6714" s="116" t="str">
        <v>3个月以内</v>
      </c>
      <c r="M6714" s="89" t="s">
        <v>35</v>
      </c>
      <c r="N6714" s="109">
        <v>1</v>
      </c>
      <c r="O6714" s="118" t="str">
        <f>_xlfn.XLOOKUP(P6714,匹配表1065!U:U,匹配表1065!T:T)</f>
        <v>HO00001048</v>
      </c>
      <c r="P6714" s="94" t="s">
        <v>176</v>
      </c>
      <c r="Q6714" s="95" t="s">
        <v>290</v>
      </c>
      <c r="R6714" s="89" t="str">
        <f>_xlfn.XLOOKUP(Q6714,匹配表1065!L:L,匹配表1065!O:O)</f>
        <v>A</v>
      </c>
      <c r="S6714" s="93" t="str">
        <f>IFERROR(_xlfn.XLOOKUP(Q6714,匹配表1065!AI:AI,匹配表1065!AJ:AJ),"绿标")</f>
        <v>红标</v>
      </c>
      <c r="T6714" s="93" t="str" cm="1">
        <f t="array" ref="T6714:U6714">_xlfn.XLOOKUP(Q6714,匹配表1065!L:L,匹配表1065!M:N)</f>
        <v>头痛</v>
      </c>
      <c r="U6714" s="94" t="str">
        <v>神经内科</v>
      </c>
      <c r="V6714" s="95" t="s">
        <v>33</v>
      </c>
      <c r="W6714" s="93">
        <f>_xlfn.XLOOKUP(M6714,匹配表1065!D:D,匹配表1065!F:F)*N6714</f>
        <v>4</v>
      </c>
    </row>
    <row r="6715" customHeight="1" spans="1:23">
      <c r="A6715" s="94" t="s">
        <v>954</v>
      </c>
      <c r="B6715" s="106">
        <v>46243</v>
      </c>
      <c r="C6715" s="121" t="str">
        <f t="shared" si="212"/>
        <v>8月第2周</v>
      </c>
      <c r="D6715" s="109" t="s">
        <v>968</v>
      </c>
      <c r="E6715" s="89" t="str">
        <f t="shared" si="213"/>
        <v>8月第2周--周7</v>
      </c>
      <c r="F6715" s="115" t="s">
        <v>27</v>
      </c>
      <c r="G6715" s="95" t="s">
        <v>167</v>
      </c>
      <c r="H6715" s="92" t="str">
        <f>_xlfn.XLOOKUP(O6715,匹配表1065!T:T,匹配表1065!W:W)</f>
        <v>苏州市</v>
      </c>
      <c r="I6715" s="116" t="str">
        <f>_xlfn.XLOOKUP(O6715,匹配表1065!T:T,匹配表1065!X:X)</f>
        <v>PME2010</v>
      </c>
      <c r="J6715" s="95" t="s">
        <v>186</v>
      </c>
      <c r="K6715" s="89" cm="1">
        <f ca="1" t="array" ref="K6715:L6715">_xlfn.XLOOKUP(J6715,匹配表1065!Y:Y,匹配表1065!AA:AB)</f>
        <v>6</v>
      </c>
      <c r="L6715" s="116" t="str">
        <v>3个月以上</v>
      </c>
      <c r="M6715" s="89" t="s">
        <v>35</v>
      </c>
      <c r="N6715" s="109">
        <v>1</v>
      </c>
      <c r="O6715" s="118" t="str">
        <f>_xlfn.XLOOKUP(P6715,匹配表1065!U:U,匹配表1065!T:T)</f>
        <v>HO00001051</v>
      </c>
      <c r="P6715" s="94" t="s">
        <v>191</v>
      </c>
      <c r="Q6715" s="95" t="s">
        <v>354</v>
      </c>
      <c r="R6715" s="89" t="str">
        <f>_xlfn.XLOOKUP(Q6715,匹配表1065!L:L,匹配表1065!O:O)</f>
        <v>A</v>
      </c>
      <c r="S6715" s="93" t="str">
        <f>IFERROR(_xlfn.XLOOKUP(Q6715,匹配表1065!AI:AI,匹配表1065!AJ:AJ),"绿标")</f>
        <v>黑标</v>
      </c>
      <c r="T6715" s="93" t="str" cm="1">
        <f t="array" ref="T6715:U6715">_xlfn.XLOOKUP(Q6715,匹配表1065!L:L,匹配表1065!M:N)</f>
        <v>头痛</v>
      </c>
      <c r="U6715" s="94" t="str">
        <v>神经内科</v>
      </c>
      <c r="V6715" s="95" t="s">
        <v>33</v>
      </c>
      <c r="W6715" s="93">
        <f>_xlfn.XLOOKUP(M6715,匹配表1065!D:D,匹配表1065!F:F)*N6715</f>
        <v>4</v>
      </c>
    </row>
    <row r="6716" customHeight="1" spans="1:23">
      <c r="A6716" s="94" t="s">
        <v>954</v>
      </c>
      <c r="B6716" s="106">
        <v>46243</v>
      </c>
      <c r="C6716" s="121" t="str">
        <f t="shared" si="212"/>
        <v>8月第2周</v>
      </c>
      <c r="D6716" s="109" t="s">
        <v>968</v>
      </c>
      <c r="E6716" s="89" t="str">
        <f t="shared" si="213"/>
        <v>8月第2周--周7</v>
      </c>
      <c r="F6716" s="115" t="s">
        <v>27</v>
      </c>
      <c r="G6716" s="95" t="s">
        <v>167</v>
      </c>
      <c r="H6716" s="92" t="str">
        <f>_xlfn.XLOOKUP(O6716,匹配表1065!T:T,匹配表1065!W:W)</f>
        <v>南通市</v>
      </c>
      <c r="I6716" s="116" t="str">
        <f>_xlfn.XLOOKUP(O6716,匹配表1065!T:T,匹配表1065!X:X)</f>
        <v>PME2013</v>
      </c>
      <c r="J6716" s="95" t="s">
        <v>180</v>
      </c>
      <c r="K6716" s="89" cm="1">
        <f ca="1" t="array" ref="K6716:L6716">_xlfn.XLOOKUP(J6716,匹配表1065!Y:Y,匹配表1065!AA:AB)</f>
        <v>51</v>
      </c>
      <c r="L6716" s="116" t="str">
        <v>3个月以上</v>
      </c>
      <c r="M6716" s="89" t="s">
        <v>35</v>
      </c>
      <c r="N6716" s="109">
        <v>1</v>
      </c>
      <c r="O6716" s="118" t="str">
        <f>_xlfn.XLOOKUP(P6716,匹配表1065!U:U,匹配表1065!T:T)</f>
        <v>HO00001066</v>
      </c>
      <c r="P6716" s="94" t="s">
        <v>183</v>
      </c>
      <c r="Q6716" s="95" t="s">
        <v>352</v>
      </c>
      <c r="R6716" s="89" t="str">
        <f>_xlfn.XLOOKUP(Q6716,匹配表1065!L:L,匹配表1065!O:O)</f>
        <v>C</v>
      </c>
      <c r="S6716" s="93" t="str">
        <f>IFERROR(_xlfn.XLOOKUP(Q6716,匹配表1065!AI:AI,匹配表1065!AJ:AJ),"绿标")</f>
        <v>绿标</v>
      </c>
      <c r="T6716" s="93" t="str" cm="1">
        <f t="array" ref="T6716:U6716">_xlfn.XLOOKUP(Q6716,匹配表1065!L:L,匹配表1065!M:N)</f>
        <v>眩晕</v>
      </c>
      <c r="U6716" s="94" t="str">
        <v>耳鼻喉科</v>
      </c>
      <c r="V6716" s="95" t="s">
        <v>33</v>
      </c>
      <c r="W6716" s="93">
        <f>_xlfn.XLOOKUP(M6716,匹配表1065!D:D,匹配表1065!F:F)*N6716</f>
        <v>4</v>
      </c>
    </row>
    <row r="6717" customHeight="1" spans="1:23">
      <c r="A6717" s="94" t="s">
        <v>954</v>
      </c>
      <c r="B6717" s="106">
        <v>46243</v>
      </c>
      <c r="C6717" s="121" t="str">
        <f t="shared" si="212"/>
        <v>8月第2周</v>
      </c>
      <c r="D6717" s="109" t="s">
        <v>968</v>
      </c>
      <c r="E6717" s="89" t="str">
        <f t="shared" si="213"/>
        <v>8月第2周--周7</v>
      </c>
      <c r="F6717" s="115" t="s">
        <v>27</v>
      </c>
      <c r="G6717" s="95" t="s">
        <v>167</v>
      </c>
      <c r="H6717" s="92" t="str">
        <f>_xlfn.XLOOKUP(O6717,匹配表1065!T:T,匹配表1065!W:W)</f>
        <v>苏州市</v>
      </c>
      <c r="I6717" s="116" t="str">
        <f>_xlfn.XLOOKUP(O6717,匹配表1065!T:T,匹配表1065!X:X)</f>
        <v>PME2017</v>
      </c>
      <c r="J6717" s="95" t="s">
        <v>323</v>
      </c>
      <c r="K6717" s="89" cm="1">
        <f ca="1" t="array" ref="K6717:L6717">_xlfn.XLOOKUP(J6717,匹配表1065!Y:Y,匹配表1065!AA:AB)</f>
        <v>7</v>
      </c>
      <c r="L6717" s="116" t="str">
        <v>3个月以上</v>
      </c>
      <c r="M6717" s="89" t="s">
        <v>35</v>
      </c>
      <c r="N6717" s="109">
        <v>1</v>
      </c>
      <c r="O6717" s="118" t="str">
        <f>_xlfn.XLOOKUP(P6717,匹配表1065!U:U,匹配表1065!T:T)</f>
        <v>HO00001044</v>
      </c>
      <c r="P6717" s="94" t="s">
        <v>346</v>
      </c>
      <c r="Q6717" s="95" t="s">
        <v>347</v>
      </c>
      <c r="R6717" s="89" t="str">
        <f>_xlfn.XLOOKUP(Q6717,匹配表1065!L:L,匹配表1065!O:O)</f>
        <v>A</v>
      </c>
      <c r="S6717" s="93" t="str">
        <f>IFERROR(_xlfn.XLOOKUP(Q6717,匹配表1065!AI:AI,匹配表1065!AJ:AJ),"绿标")</f>
        <v>红标</v>
      </c>
      <c r="T6717" s="93" t="str" cm="1">
        <f t="array" ref="T6717:U6717">_xlfn.XLOOKUP(Q6717,匹配表1065!L:L,匹配表1065!M:N)</f>
        <v>头痛</v>
      </c>
      <c r="U6717" s="94" t="str">
        <v>神经内科</v>
      </c>
      <c r="V6717" s="95" t="s">
        <v>33</v>
      </c>
      <c r="W6717" s="93">
        <f>_xlfn.XLOOKUP(M6717,匹配表1065!D:D,匹配表1065!F:F)*N6717</f>
        <v>4</v>
      </c>
    </row>
    <row r="6718" customHeight="1" spans="1:23">
      <c r="A6718" s="94" t="s">
        <v>954</v>
      </c>
      <c r="B6718" s="106">
        <v>46243</v>
      </c>
      <c r="C6718" s="121" t="str">
        <f t="shared" si="212"/>
        <v>8月第2周</v>
      </c>
      <c r="D6718" s="109" t="s">
        <v>968</v>
      </c>
      <c r="E6718" s="89" t="str">
        <f t="shared" si="213"/>
        <v>8月第2周--周7</v>
      </c>
      <c r="F6718" s="115" t="s">
        <v>27</v>
      </c>
      <c r="G6718" s="95" t="s">
        <v>167</v>
      </c>
      <c r="H6718" s="92" t="str">
        <f>_xlfn.XLOOKUP(O6718,匹配表1065!T:T,匹配表1065!W:W)</f>
        <v>苏州市</v>
      </c>
      <c r="I6718" s="116" t="str">
        <f>_xlfn.XLOOKUP(O6718,匹配表1065!T:T,匹配表1065!X:X)</f>
        <v>PME2017</v>
      </c>
      <c r="J6718" s="95" t="s">
        <v>323</v>
      </c>
      <c r="K6718" s="89" cm="1">
        <f ca="1" t="array" ref="K6718:L6718">_xlfn.XLOOKUP(J6718,匹配表1065!Y:Y,匹配表1065!AA:AB)</f>
        <v>7</v>
      </c>
      <c r="L6718" s="116" t="str">
        <v>3个月以上</v>
      </c>
      <c r="M6718" s="89" t="s">
        <v>35</v>
      </c>
      <c r="N6718" s="109">
        <v>1</v>
      </c>
      <c r="O6718" s="118" t="str">
        <f>_xlfn.XLOOKUP(P6718,匹配表1065!U:U,匹配表1065!T:T)</f>
        <v>HO00017517</v>
      </c>
      <c r="P6718" s="94" t="s">
        <v>348</v>
      </c>
      <c r="Q6718" s="95" t="s">
        <v>898</v>
      </c>
      <c r="R6718" s="89" t="str">
        <f>_xlfn.XLOOKUP(Q6718,匹配表1065!L:L,匹配表1065!O:O)</f>
        <v>C</v>
      </c>
      <c r="S6718" s="93" t="str">
        <f>IFERROR(_xlfn.XLOOKUP(Q6718,匹配表1065!AI:AI,匹配表1065!AJ:AJ),"绿标")</f>
        <v>绿标</v>
      </c>
      <c r="T6718" s="93" t="str" cm="1">
        <f t="array" ref="T6718:U6718">_xlfn.XLOOKUP(Q6718,匹配表1065!L:L,匹配表1065!M:N)</f>
        <v>眩晕</v>
      </c>
      <c r="U6718" s="94" t="str">
        <v>耳鼻喉科</v>
      </c>
      <c r="V6718" s="95" t="s">
        <v>33</v>
      </c>
      <c r="W6718" s="93">
        <f>_xlfn.XLOOKUP(M6718,匹配表1065!D:D,匹配表1065!F:F)*N6718</f>
        <v>4</v>
      </c>
    </row>
    <row r="6719" customHeight="1" spans="1:23">
      <c r="A6719" s="94" t="s">
        <v>954</v>
      </c>
      <c r="B6719" s="106">
        <v>46243</v>
      </c>
      <c r="C6719" s="121" t="str">
        <f t="shared" si="212"/>
        <v>8月第2周</v>
      </c>
      <c r="D6719" s="109" t="s">
        <v>968</v>
      </c>
      <c r="E6719" s="89" t="str">
        <f t="shared" si="213"/>
        <v>8月第2周--周7</v>
      </c>
      <c r="F6719" s="115" t="s">
        <v>27</v>
      </c>
      <c r="G6719" s="95" t="s">
        <v>167</v>
      </c>
      <c r="H6719" s="92" t="str">
        <f>_xlfn.XLOOKUP(O6719,匹配表1065!T:T,匹配表1065!W:W)</f>
        <v>苏州市</v>
      </c>
      <c r="I6719" s="116" t="str">
        <f>_xlfn.XLOOKUP(O6719,匹配表1065!T:T,匹配表1065!X:X)</f>
        <v>PME2009</v>
      </c>
      <c r="J6719" s="95" t="s">
        <v>193</v>
      </c>
      <c r="K6719" s="89" cm="1">
        <f ca="1" t="array" ref="K6719:L6719">_xlfn.XLOOKUP(J6719,匹配表1065!Y:Y,匹配表1065!AA:AB)</f>
        <v>7</v>
      </c>
      <c r="L6719" s="116" t="str">
        <v>3个月以上</v>
      </c>
      <c r="M6719" s="89" t="s">
        <v>35</v>
      </c>
      <c r="N6719" s="109">
        <v>1</v>
      </c>
      <c r="O6719" s="118" t="str">
        <f>_xlfn.XLOOKUP(P6719,匹配表1065!U:U,匹配表1065!T:T)</f>
        <v>HO00402369</v>
      </c>
      <c r="P6719" s="94" t="s">
        <v>227</v>
      </c>
      <c r="Q6719" s="95" t="s">
        <v>695</v>
      </c>
      <c r="R6719" s="89" t="str">
        <f>_xlfn.XLOOKUP(Q6719,匹配表1065!L:L,匹配表1065!O:O)</f>
        <v>B</v>
      </c>
      <c r="S6719" s="93" t="str">
        <f>IFERROR(_xlfn.XLOOKUP(Q6719,匹配表1065!AI:AI,匹配表1065!AJ:AJ),"绿标")</f>
        <v>黑标</v>
      </c>
      <c r="T6719" s="93" t="str" cm="1">
        <f t="array" ref="T6719:U6719">_xlfn.XLOOKUP(Q6719,匹配表1065!L:L,匹配表1065!M:N)</f>
        <v>脑血管</v>
      </c>
      <c r="U6719" s="94" t="str">
        <v>神经内科</v>
      </c>
      <c r="V6719" s="95" t="s">
        <v>33</v>
      </c>
      <c r="W6719" s="93">
        <f>_xlfn.XLOOKUP(M6719,匹配表1065!D:D,匹配表1065!F:F)*N6719</f>
        <v>4</v>
      </c>
    </row>
    <row r="6720" customHeight="1" spans="1:23">
      <c r="A6720" s="94" t="s">
        <v>954</v>
      </c>
      <c r="B6720" s="106">
        <v>46243</v>
      </c>
      <c r="C6720" s="121" t="str">
        <f t="shared" si="212"/>
        <v>8月第2周</v>
      </c>
      <c r="D6720" s="109" t="s">
        <v>968</v>
      </c>
      <c r="E6720" s="89" t="str">
        <f t="shared" si="213"/>
        <v>8月第2周--周7</v>
      </c>
      <c r="F6720" s="115" t="s">
        <v>27</v>
      </c>
      <c r="G6720" s="95" t="s">
        <v>167</v>
      </c>
      <c r="H6720" s="92" t="str">
        <f>_xlfn.XLOOKUP(O6720,匹配表1065!T:T,匹配表1065!W:W)</f>
        <v>无锡市</v>
      </c>
      <c r="I6720" s="116" t="str">
        <f>_xlfn.XLOOKUP(O6720,匹配表1065!T:T,匹配表1065!X:X)</f>
        <v>PME2014</v>
      </c>
      <c r="J6720" s="95" t="s">
        <v>581</v>
      </c>
      <c r="K6720" s="89" cm="1">
        <f ca="1" t="array" ref="K6720:L6720">_xlfn.XLOOKUP(J6720,匹配表1065!Y:Y,匹配表1065!AA:AB)</f>
        <v>1</v>
      </c>
      <c r="L6720" s="116" t="str">
        <v>3个月以内</v>
      </c>
      <c r="M6720" s="89" t="s">
        <v>35</v>
      </c>
      <c r="N6720" s="109">
        <v>1</v>
      </c>
      <c r="O6720" s="118" t="str">
        <f>_xlfn.XLOOKUP(P6720,匹配表1065!U:U,匹配表1065!T:T)</f>
        <v>HO00001114</v>
      </c>
      <c r="P6720" s="94" t="s">
        <v>628</v>
      </c>
      <c r="Q6720" s="95" t="s">
        <v>629</v>
      </c>
      <c r="R6720" s="89" t="str">
        <f>_xlfn.XLOOKUP(Q6720,匹配表1065!L:L,匹配表1065!O:O)</f>
        <v>C</v>
      </c>
      <c r="S6720" s="93" t="str">
        <f>IFERROR(_xlfn.XLOOKUP(Q6720,匹配表1065!AI:AI,匹配表1065!AJ:AJ),"绿标")</f>
        <v>绿标</v>
      </c>
      <c r="T6720" s="93" t="str" cm="1">
        <f t="array" ref="T6720:U6720">_xlfn.XLOOKUP(Q6720,匹配表1065!L:L,匹配表1065!M:N)</f>
        <v>眩晕</v>
      </c>
      <c r="U6720" s="94" t="str">
        <v>耳鼻喉科</v>
      </c>
      <c r="V6720" s="95" t="s">
        <v>33</v>
      </c>
      <c r="W6720" s="93">
        <f>_xlfn.XLOOKUP(M6720,匹配表1065!D:D,匹配表1065!F:F)*N6720</f>
        <v>4</v>
      </c>
    </row>
    <row r="6721" customHeight="1" spans="1:23">
      <c r="A6721" s="94" t="s">
        <v>954</v>
      </c>
      <c r="B6721" s="106">
        <v>46243</v>
      </c>
      <c r="C6721" s="121" t="str">
        <f t="shared" si="212"/>
        <v>8月第2周</v>
      </c>
      <c r="D6721" s="109" t="s">
        <v>968</v>
      </c>
      <c r="E6721" s="89" t="str">
        <f t="shared" si="213"/>
        <v>8月第2周--周7</v>
      </c>
      <c r="F6721" s="115" t="s">
        <v>27</v>
      </c>
      <c r="G6721" s="95" t="s">
        <v>104</v>
      </c>
      <c r="H6721" s="92" t="str">
        <f>_xlfn.XLOOKUP(O6721,匹配表1065!T:T,匹配表1065!W:W)</f>
        <v>济南市</v>
      </c>
      <c r="I6721" s="116" t="str">
        <f>_xlfn.XLOOKUP(O6721,匹配表1065!T:T,匹配表1065!X:X)</f>
        <v>PME2025</v>
      </c>
      <c r="J6721" s="95" t="s">
        <v>111</v>
      </c>
      <c r="K6721" s="89" cm="1">
        <f ca="1" t="array" ref="K6721:L6721">_xlfn.XLOOKUP(J6721,匹配表1065!Y:Y,匹配表1065!AA:AB)</f>
        <v>30</v>
      </c>
      <c r="L6721" s="116" t="str">
        <v>3个月以上</v>
      </c>
      <c r="M6721" s="89" t="s">
        <v>30</v>
      </c>
      <c r="N6721" s="109">
        <v>1</v>
      </c>
      <c r="O6721" s="118" t="str">
        <f>_xlfn.XLOOKUP(P6721,匹配表1065!U:U,匹配表1065!T:T)</f>
        <v>HO00001400</v>
      </c>
      <c r="P6721" s="94" t="s">
        <v>112</v>
      </c>
      <c r="Q6721" s="95" t="s">
        <v>331</v>
      </c>
      <c r="R6721" s="89" t="str">
        <f>_xlfn.XLOOKUP(Q6721,匹配表1065!L:L,匹配表1065!O:O)</f>
        <v>C</v>
      </c>
      <c r="S6721" s="93" t="str">
        <f>IFERROR(_xlfn.XLOOKUP(Q6721,匹配表1065!AI:AI,匹配表1065!AJ:AJ),"绿标")</f>
        <v>红标</v>
      </c>
      <c r="T6721" s="93" t="str" cm="1">
        <f t="array" ref="T6721:U6721">_xlfn.XLOOKUP(Q6721,匹配表1065!L:L,匹配表1065!M:N)</f>
        <v>眩晕</v>
      </c>
      <c r="U6721" s="94" t="str">
        <v>神经内科</v>
      </c>
      <c r="V6721" s="95" t="s">
        <v>42</v>
      </c>
      <c r="W6721" s="93">
        <f>_xlfn.XLOOKUP(M6721,匹配表1065!D:D,匹配表1065!F:F)*N6721</f>
        <v>12</v>
      </c>
    </row>
    <row r="6722" customHeight="1" spans="1:23">
      <c r="A6722" s="94" t="s">
        <v>954</v>
      </c>
      <c r="B6722" s="106">
        <v>46243</v>
      </c>
      <c r="C6722" s="121" t="str">
        <f t="shared" si="212"/>
        <v>8月第2周</v>
      </c>
      <c r="D6722" s="109" t="s">
        <v>968</v>
      </c>
      <c r="E6722" s="89" t="str">
        <f t="shared" si="213"/>
        <v>8月第2周--周7</v>
      </c>
      <c r="F6722" s="115" t="s">
        <v>27</v>
      </c>
      <c r="G6722" s="95" t="s">
        <v>104</v>
      </c>
      <c r="H6722" s="92" t="str">
        <f>_xlfn.XLOOKUP(O6722,匹配表1065!T:T,匹配表1065!W:W)</f>
        <v>济南市</v>
      </c>
      <c r="I6722" s="116" t="str">
        <f>_xlfn.XLOOKUP(O6722,匹配表1065!T:T,匹配表1065!X:X)</f>
        <v>PME2025</v>
      </c>
      <c r="J6722" s="95" t="s">
        <v>128</v>
      </c>
      <c r="K6722" s="89" cm="1">
        <f ca="1" t="array" ref="K6722:L6722">_xlfn.XLOOKUP(J6722,匹配表1065!Y:Y,匹配表1065!AA:AB)</f>
        <v>13</v>
      </c>
      <c r="L6722" s="116" t="str">
        <v>3个月以上</v>
      </c>
      <c r="M6722" s="89" t="s">
        <v>35</v>
      </c>
      <c r="N6722" s="109">
        <v>1</v>
      </c>
      <c r="O6722" s="118" t="str">
        <f>_xlfn.XLOOKUP(P6722,匹配表1065!U:U,匹配表1065!T:T)</f>
        <v>HO00001400</v>
      </c>
      <c r="P6722" s="94" t="s">
        <v>112</v>
      </c>
      <c r="Q6722" s="95" t="s">
        <v>319</v>
      </c>
      <c r="R6722" s="89" t="str">
        <f>_xlfn.XLOOKUP(Q6722,匹配表1065!L:L,匹配表1065!O:O)</f>
        <v>B</v>
      </c>
      <c r="S6722" s="93" t="str">
        <f>IFERROR(_xlfn.XLOOKUP(Q6722,匹配表1065!AI:AI,匹配表1065!AJ:AJ),"绿标")</f>
        <v>绿标</v>
      </c>
      <c r="T6722" s="93" t="str" cm="1">
        <f t="array" ref="T6722:U6722">_xlfn.XLOOKUP(Q6722,匹配表1065!L:L,匹配表1065!M:N)</f>
        <v>脑血管</v>
      </c>
      <c r="U6722" s="94" t="str">
        <v>神经内科</v>
      </c>
      <c r="V6722" s="95" t="s">
        <v>33</v>
      </c>
      <c r="W6722" s="93">
        <f>_xlfn.XLOOKUP(M6722,匹配表1065!D:D,匹配表1065!F:F)*N6722</f>
        <v>4</v>
      </c>
    </row>
    <row r="6723" customHeight="1" spans="1:23">
      <c r="A6723" s="94" t="s">
        <v>954</v>
      </c>
      <c r="B6723" s="106">
        <v>46243</v>
      </c>
      <c r="C6723" s="121" t="str">
        <f t="shared" si="212"/>
        <v>8月第2周</v>
      </c>
      <c r="D6723" s="109" t="s">
        <v>968</v>
      </c>
      <c r="E6723" s="89" t="str">
        <f t="shared" si="213"/>
        <v>8月第2周--周7</v>
      </c>
      <c r="F6723" s="115" t="s">
        <v>27</v>
      </c>
      <c r="G6723" s="95" t="s">
        <v>104</v>
      </c>
      <c r="H6723" s="92" t="str">
        <f>_xlfn.XLOOKUP(O6723,匹配表1065!T:T,匹配表1065!W:W)</f>
        <v>济南市</v>
      </c>
      <c r="I6723" s="116" t="str">
        <f>_xlfn.XLOOKUP(O6723,匹配表1065!T:T,匹配表1065!X:X)</f>
        <v>PME2024</v>
      </c>
      <c r="J6723" s="109" t="s">
        <v>927</v>
      </c>
      <c r="K6723" s="89" t="e" cm="1">
        <f ca="1" t="array" ref="K6723">_xlfn.XLOOKUP(J6723,匹配表1065!Y:Y,匹配表1065!AA:AB)</f>
        <v>#N/A</v>
      </c>
      <c r="L6723" s="116"/>
      <c r="M6723" s="89" t="s">
        <v>35</v>
      </c>
      <c r="N6723" s="109">
        <v>1</v>
      </c>
      <c r="O6723" s="118" t="str">
        <f>_xlfn.XLOOKUP(P6723,匹配表1065!U:U,匹配表1065!T:T)</f>
        <v>HO00001404</v>
      </c>
      <c r="P6723" s="94" t="s">
        <v>126</v>
      </c>
      <c r="Q6723" s="95" t="s">
        <v>414</v>
      </c>
      <c r="R6723" s="89" t="str">
        <f>_xlfn.XLOOKUP(Q6723,匹配表1065!L:L,匹配表1065!O:O)</f>
        <v>B</v>
      </c>
      <c r="S6723" s="93" t="str">
        <f>IFERROR(_xlfn.XLOOKUP(Q6723,匹配表1065!AI:AI,匹配表1065!AJ:AJ),"绿标")</f>
        <v>绿标</v>
      </c>
      <c r="T6723" s="93" t="str" cm="1">
        <f t="array" ref="T6723:U6723">_xlfn.XLOOKUP(Q6723,匹配表1065!L:L,匹配表1065!M:N)</f>
        <v>其他</v>
      </c>
      <c r="U6723" s="94" t="str">
        <v>神经内科</v>
      </c>
      <c r="V6723" s="95" t="s">
        <v>933</v>
      </c>
      <c r="W6723" s="93">
        <f>_xlfn.XLOOKUP(M6723,匹配表1065!D:D,匹配表1065!F:F)*N6723</f>
        <v>4</v>
      </c>
    </row>
    <row r="6724" customHeight="1" spans="1:23">
      <c r="A6724" s="94" t="s">
        <v>954</v>
      </c>
      <c r="B6724" s="106">
        <v>46243</v>
      </c>
      <c r="C6724" s="121" t="str">
        <f t="shared" si="212"/>
        <v>8月第2周</v>
      </c>
      <c r="D6724" s="109" t="s">
        <v>968</v>
      </c>
      <c r="E6724" s="89" t="str">
        <f t="shared" si="213"/>
        <v>8月第2周--周7</v>
      </c>
      <c r="F6724" s="115" t="s">
        <v>27</v>
      </c>
      <c r="G6724" s="92" t="s">
        <v>92</v>
      </c>
      <c r="H6724" s="92" t="e">
        <f>_xlfn.XLOOKUP(O6724,匹配表1065!T:T,匹配表1065!W:W)</f>
        <v>#N/A</v>
      </c>
      <c r="I6724" s="116" t="e">
        <f>_xlfn.XLOOKUP(O6724,匹配表1065!T:T,匹配表1065!X:X)</f>
        <v>#N/A</v>
      </c>
      <c r="J6724" s="95" t="s">
        <v>547</v>
      </c>
      <c r="K6724" s="89" cm="1">
        <f ca="1" t="array" ref="K6724:L6724">_xlfn.XLOOKUP(J6724,匹配表1065!Y:Y,匹配表1065!AA:AB)</f>
        <v>4</v>
      </c>
      <c r="L6724" s="116" t="str">
        <v>3个月以上</v>
      </c>
      <c r="M6724" s="89" t="s">
        <v>35</v>
      </c>
      <c r="N6724" s="109">
        <v>1</v>
      </c>
      <c r="O6724" s="118" t="e">
        <f>_xlfn.XLOOKUP(P6724,匹配表1065!U:U,匹配表1065!T:T)</f>
        <v>#N/A</v>
      </c>
      <c r="P6724" s="94" t="s">
        <v>969</v>
      </c>
      <c r="Q6724" s="95" t="s">
        <v>848</v>
      </c>
      <c r="R6724" s="89" t="str">
        <f>_xlfn.XLOOKUP(Q6724,匹配表1065!L:L,匹配表1065!O:O)</f>
        <v>C</v>
      </c>
      <c r="S6724" s="93" t="str">
        <f>IFERROR(_xlfn.XLOOKUP(Q6724,匹配表1065!AI:AI,匹配表1065!AJ:AJ),"绿标")</f>
        <v>绿标</v>
      </c>
      <c r="T6724" s="93" t="str" cm="1">
        <f t="array" ref="T6724:U6724">_xlfn.XLOOKUP(Q6724,匹配表1065!L:L,匹配表1065!M:N)</f>
        <v>眩晕</v>
      </c>
      <c r="U6724" s="94" t="str">
        <v>耳鼻喉科</v>
      </c>
      <c r="V6724" s="95" t="s">
        <v>33</v>
      </c>
      <c r="W6724" s="93">
        <f>_xlfn.XLOOKUP(M6724,匹配表1065!D:D,匹配表1065!F:F)*N6724</f>
        <v>4</v>
      </c>
    </row>
    <row r="6725" customHeight="1" spans="1:23">
      <c r="A6725" s="94" t="s">
        <v>954</v>
      </c>
      <c r="B6725" s="106">
        <v>46243</v>
      </c>
      <c r="C6725" s="121" t="str">
        <f t="shared" si="212"/>
        <v>8月第2周</v>
      </c>
      <c r="D6725" s="109" t="s">
        <v>968</v>
      </c>
      <c r="E6725" s="89" t="str">
        <f t="shared" si="213"/>
        <v>8月第2周--周7</v>
      </c>
      <c r="F6725" s="115" t="s">
        <v>27</v>
      </c>
      <c r="G6725" s="95" t="s">
        <v>136</v>
      </c>
      <c r="H6725" s="92" t="str">
        <f>_xlfn.XLOOKUP(O6725,匹配表1065!T:T,匹配表1065!W:W)</f>
        <v>青岛市</v>
      </c>
      <c r="I6725" s="116" t="str">
        <f>_xlfn.XLOOKUP(O6725,匹配表1065!T:T,匹配表1065!X:X)</f>
        <v>PME2032</v>
      </c>
      <c r="J6725" s="95" t="s">
        <v>143</v>
      </c>
      <c r="K6725" s="89" cm="1">
        <f ca="1" t="array" ref="K6725:L6725">_xlfn.XLOOKUP(J6725,匹配表1065!Y:Y,匹配表1065!AA:AB)</f>
        <v>31</v>
      </c>
      <c r="L6725" s="116" t="str">
        <v>3个月以上</v>
      </c>
      <c r="M6725" s="89" t="s">
        <v>35</v>
      </c>
      <c r="N6725" s="109">
        <v>1</v>
      </c>
      <c r="O6725" s="118" t="str">
        <f>_xlfn.XLOOKUP(P6725,匹配表1065!U:U,匹配表1065!T:T)</f>
        <v>HO00001482</v>
      </c>
      <c r="P6725" s="94" t="s">
        <v>146</v>
      </c>
      <c r="Q6725" s="95" t="s">
        <v>147</v>
      </c>
      <c r="R6725" s="89" t="str">
        <f>_xlfn.XLOOKUP(Q6725,匹配表1065!L:L,匹配表1065!O:O)</f>
        <v>A</v>
      </c>
      <c r="S6725" s="93" t="str">
        <f>IFERROR(_xlfn.XLOOKUP(Q6725,匹配表1065!AI:AI,匹配表1065!AJ:AJ),"绿标")</f>
        <v>红标</v>
      </c>
      <c r="T6725" s="93" t="str" cm="1">
        <f t="array" ref="T6725:U6725">_xlfn.XLOOKUP(Q6725,匹配表1065!L:L,匹配表1065!M:N)</f>
        <v>头痛</v>
      </c>
      <c r="U6725" s="94" t="str">
        <v>神经内科</v>
      </c>
      <c r="V6725" s="95" t="s">
        <v>58</v>
      </c>
      <c r="W6725" s="93">
        <f>_xlfn.XLOOKUP(M6725,匹配表1065!D:D,匹配表1065!F:F)*N6725</f>
        <v>4</v>
      </c>
    </row>
    <row r="6726" customHeight="1" spans="1:23">
      <c r="A6726" s="94" t="s">
        <v>954</v>
      </c>
      <c r="B6726" s="106">
        <v>46243</v>
      </c>
      <c r="C6726" s="121" t="str">
        <f t="shared" si="212"/>
        <v>8月第2周</v>
      </c>
      <c r="D6726" s="109" t="s">
        <v>968</v>
      </c>
      <c r="E6726" s="89" t="str">
        <f t="shared" si="213"/>
        <v>8月第2周--周7</v>
      </c>
      <c r="F6726" s="115" t="s">
        <v>27</v>
      </c>
      <c r="G6726" s="95" t="s">
        <v>136</v>
      </c>
      <c r="H6726" s="92" t="str">
        <f>_xlfn.XLOOKUP(O6726,匹配表1065!T:T,匹配表1065!W:W)</f>
        <v>淄博市</v>
      </c>
      <c r="I6726" s="116" t="str">
        <f>_xlfn.XLOOKUP(O6726,匹配表1065!T:T,匹配表1065!X:X)</f>
        <v>PME2043</v>
      </c>
      <c r="J6726" s="95" t="s">
        <v>140</v>
      </c>
      <c r="K6726" s="89" cm="1">
        <f ca="1" t="array" ref="K6726:L6726">_xlfn.XLOOKUP(J6726,匹配表1065!Y:Y,匹配表1065!AA:AB)</f>
        <v>9</v>
      </c>
      <c r="L6726" s="116" t="str">
        <v>3个月以上</v>
      </c>
      <c r="M6726" s="89" t="s">
        <v>35</v>
      </c>
      <c r="N6726" s="109">
        <v>1</v>
      </c>
      <c r="O6726" s="118" t="str">
        <f>_xlfn.XLOOKUP(P6726,匹配表1065!U:U,匹配表1065!T:T)</f>
        <v>HO00024398</v>
      </c>
      <c r="P6726" s="94" t="s">
        <v>141</v>
      </c>
      <c r="Q6726" s="95" t="s">
        <v>422</v>
      </c>
      <c r="R6726" s="89" t="str">
        <f>_xlfn.XLOOKUP(Q6726,匹配表1065!L:L,匹配表1065!O:O)</f>
        <v>A</v>
      </c>
      <c r="S6726" s="93" t="str">
        <f>IFERROR(_xlfn.XLOOKUP(Q6726,匹配表1065!AI:AI,匹配表1065!AJ:AJ),"绿标")</f>
        <v>红标</v>
      </c>
      <c r="T6726" s="93" t="str" cm="1">
        <f t="array" ref="T6726:U6726">_xlfn.XLOOKUP(Q6726,匹配表1065!L:L,匹配表1065!M:N)</f>
        <v>头痛</v>
      </c>
      <c r="U6726" s="94" t="str">
        <v>神经内科</v>
      </c>
      <c r="V6726" s="95" t="s">
        <v>42</v>
      </c>
      <c r="W6726" s="93">
        <f>_xlfn.XLOOKUP(M6726,匹配表1065!D:D,匹配表1065!F:F)*N6726</f>
        <v>4</v>
      </c>
    </row>
    <row r="6727" customHeight="1" spans="1:23">
      <c r="A6727" s="94" t="s">
        <v>954</v>
      </c>
      <c r="B6727" s="106">
        <v>46243</v>
      </c>
      <c r="C6727" s="121" t="str">
        <f t="shared" si="212"/>
        <v>8月第2周</v>
      </c>
      <c r="D6727" s="109" t="s">
        <v>968</v>
      </c>
      <c r="E6727" s="89" t="str">
        <f t="shared" si="213"/>
        <v>8月第2周--周7</v>
      </c>
      <c r="F6727" s="115" t="s">
        <v>27</v>
      </c>
      <c r="G6727" s="95" t="s">
        <v>136</v>
      </c>
      <c r="H6727" s="92" t="str">
        <f>_xlfn.XLOOKUP(O6727,匹配表1065!T:T,匹配表1065!W:W)</f>
        <v>青岛市</v>
      </c>
      <c r="I6727" s="116" t="str">
        <f>_xlfn.XLOOKUP(O6727,匹配表1065!T:T,匹配表1065!X:X)</f>
        <v>PME2035</v>
      </c>
      <c r="J6727" s="95" t="s">
        <v>150</v>
      </c>
      <c r="K6727" s="89" cm="1">
        <f ca="1" t="array" ref="K6727:L6727">_xlfn.XLOOKUP(J6727,匹配表1065!Y:Y,匹配表1065!AA:AB)</f>
        <v>8</v>
      </c>
      <c r="L6727" s="116" t="str">
        <v>3个月以上</v>
      </c>
      <c r="M6727" s="89" t="s">
        <v>35</v>
      </c>
      <c r="N6727" s="109">
        <v>1</v>
      </c>
      <c r="O6727" s="118" t="str">
        <f>_xlfn.XLOOKUP(P6727,匹配表1065!U:U,匹配表1065!T:T)</f>
        <v>HO00001483</v>
      </c>
      <c r="P6727" s="94" t="s">
        <v>259</v>
      </c>
      <c r="Q6727" s="95" t="s">
        <v>340</v>
      </c>
      <c r="R6727" s="89" t="str">
        <f>_xlfn.XLOOKUP(Q6727,匹配表1065!L:L,匹配表1065!O:O)</f>
        <v>A</v>
      </c>
      <c r="S6727" s="93" t="str">
        <f>IFERROR(_xlfn.XLOOKUP(Q6727,匹配表1065!AI:AI,匹配表1065!AJ:AJ),"绿标")</f>
        <v>红标</v>
      </c>
      <c r="T6727" s="93" t="str" cm="1">
        <f t="array" ref="T6727:U6727">_xlfn.XLOOKUP(Q6727,匹配表1065!L:L,匹配表1065!M:N)</f>
        <v>头痛</v>
      </c>
      <c r="U6727" s="94" t="str">
        <v>神经内科</v>
      </c>
      <c r="V6727" s="95" t="s">
        <v>42</v>
      </c>
      <c r="W6727" s="93">
        <f>_xlfn.XLOOKUP(M6727,匹配表1065!D:D,匹配表1065!F:F)*N6727</f>
        <v>4</v>
      </c>
    </row>
    <row r="6728" customHeight="1" spans="1:23">
      <c r="A6728" s="94" t="s">
        <v>954</v>
      </c>
      <c r="B6728" s="106">
        <v>46243</v>
      </c>
      <c r="C6728" s="121" t="str">
        <f t="shared" si="212"/>
        <v>8月第2周</v>
      </c>
      <c r="D6728" s="109" t="s">
        <v>968</v>
      </c>
      <c r="E6728" s="89" t="str">
        <f t="shared" si="213"/>
        <v>8月第2周--周7</v>
      </c>
      <c r="F6728" s="115" t="s">
        <v>27</v>
      </c>
      <c r="G6728" s="95" t="s">
        <v>136</v>
      </c>
      <c r="H6728" s="92" t="str">
        <f>_xlfn.XLOOKUP(O6728,匹配表1065!T:T,匹配表1065!W:W)</f>
        <v>青岛市</v>
      </c>
      <c r="I6728" s="116" t="str">
        <f>_xlfn.XLOOKUP(O6728,匹配表1065!T:T,匹配表1065!X:X)</f>
        <v>PME2031</v>
      </c>
      <c r="J6728" s="95" t="s">
        <v>155</v>
      </c>
      <c r="K6728" s="89" cm="1">
        <f ca="1" t="array" ref="K6728:L6728">_xlfn.XLOOKUP(J6728,匹配表1065!Y:Y,匹配表1065!AA:AB)</f>
        <v>31</v>
      </c>
      <c r="L6728" s="116" t="str">
        <v>3个月以上</v>
      </c>
      <c r="M6728" s="89" t="s">
        <v>35</v>
      </c>
      <c r="N6728" s="109">
        <v>1</v>
      </c>
      <c r="O6728" s="118" t="str">
        <f>_xlfn.XLOOKUP(P6728,匹配表1065!U:U,匹配表1065!T:T)</f>
        <v>HO00001485</v>
      </c>
      <c r="P6728" s="94" t="s">
        <v>253</v>
      </c>
      <c r="Q6728" s="95" t="s">
        <v>254</v>
      </c>
      <c r="R6728" s="89" t="str">
        <f>_xlfn.XLOOKUP(Q6728,匹配表1065!L:L,匹配表1065!O:O)</f>
        <v>B</v>
      </c>
      <c r="S6728" s="93" t="str">
        <f>IFERROR(_xlfn.XLOOKUP(Q6728,匹配表1065!AI:AI,匹配表1065!AJ:AJ),"绿标")</f>
        <v>红标</v>
      </c>
      <c r="T6728" s="93" t="str" cm="1">
        <f t="array" ref="T6728:U6728">_xlfn.XLOOKUP(Q6728,匹配表1065!L:L,匹配表1065!M:N)</f>
        <v>脑血管</v>
      </c>
      <c r="U6728" s="94" t="str">
        <v>神经内科</v>
      </c>
      <c r="V6728" s="95" t="s">
        <v>42</v>
      </c>
      <c r="W6728" s="93">
        <f>_xlfn.XLOOKUP(M6728,匹配表1065!D:D,匹配表1065!F:F)*N6728</f>
        <v>4</v>
      </c>
    </row>
    <row r="6729" customHeight="1" spans="1:23">
      <c r="A6729" s="94" t="s">
        <v>954</v>
      </c>
      <c r="B6729" s="106">
        <v>46243</v>
      </c>
      <c r="C6729" s="121" t="str">
        <f t="shared" si="212"/>
        <v>8月第2周</v>
      </c>
      <c r="D6729" s="109" t="s">
        <v>968</v>
      </c>
      <c r="E6729" s="89" t="str">
        <f t="shared" si="213"/>
        <v>8月第2周--周7</v>
      </c>
      <c r="F6729" s="115" t="s">
        <v>27</v>
      </c>
      <c r="G6729" s="95" t="s">
        <v>136</v>
      </c>
      <c r="H6729" s="92" t="str">
        <f>_xlfn.XLOOKUP(O6729,匹配表1065!T:T,匹配表1065!W:W)</f>
        <v>潍坊市</v>
      </c>
      <c r="I6729" s="116" t="str">
        <f>_xlfn.XLOOKUP(O6729,匹配表1065!T:T,匹配表1065!X:X)</f>
        <v>PME2036</v>
      </c>
      <c r="J6729" s="95" t="s">
        <v>161</v>
      </c>
      <c r="K6729" s="89" cm="1">
        <f ca="1" t="array" ref="K6729:L6729">_xlfn.XLOOKUP(J6729,匹配表1065!Y:Y,匹配表1065!AA:AB)</f>
        <v>1519</v>
      </c>
      <c r="L6729" s="116" t="str">
        <v>3个月以上</v>
      </c>
      <c r="M6729" s="89" t="s">
        <v>55</v>
      </c>
      <c r="N6729" s="109">
        <v>1</v>
      </c>
      <c r="O6729" s="118" t="str">
        <f>_xlfn.XLOOKUP(P6729,匹配表1065!U:U,匹配表1065!T:T)</f>
        <v>HO00001521</v>
      </c>
      <c r="P6729" s="94" t="s">
        <v>162</v>
      </c>
      <c r="Q6729" s="95" t="s">
        <v>636</v>
      </c>
      <c r="R6729" s="89" t="str">
        <f>_xlfn.XLOOKUP(Q6729,匹配表1065!L:L,匹配表1065!O:O)</f>
        <v>C</v>
      </c>
      <c r="S6729" s="93" t="str">
        <f>IFERROR(_xlfn.XLOOKUP(Q6729,匹配表1065!AI:AI,匹配表1065!AJ:AJ),"绿标")</f>
        <v>绿标</v>
      </c>
      <c r="T6729" s="93" t="str" cm="1">
        <f t="array" ref="T6729:U6729">_xlfn.XLOOKUP(Q6729,匹配表1065!L:L,匹配表1065!M:N)</f>
        <v>眩晕</v>
      </c>
      <c r="U6729" s="94" t="str">
        <v>神经内科</v>
      </c>
      <c r="V6729" s="95" t="s">
        <v>67</v>
      </c>
      <c r="W6729" s="93">
        <f>_xlfn.XLOOKUP(M6729,匹配表1065!D:D,匹配表1065!F:F)*N6729</f>
        <v>8</v>
      </c>
    </row>
    <row r="6730" customHeight="1" spans="1:23">
      <c r="A6730" s="94" t="s">
        <v>954</v>
      </c>
      <c r="B6730" s="106">
        <v>46243</v>
      </c>
      <c r="C6730" s="121" t="str">
        <f t="shared" si="212"/>
        <v>8月第2周</v>
      </c>
      <c r="D6730" s="109" t="s">
        <v>968</v>
      </c>
      <c r="E6730" s="89" t="str">
        <f t="shared" si="213"/>
        <v>8月第2周--周7</v>
      </c>
      <c r="F6730" s="115" t="s">
        <v>27</v>
      </c>
      <c r="G6730" s="95" t="s">
        <v>136</v>
      </c>
      <c r="H6730" s="92" t="str">
        <f>_xlfn.XLOOKUP(O6730,匹配表1065!T:T,匹配表1065!W:W)</f>
        <v>烟台市</v>
      </c>
      <c r="I6730" s="116" t="str">
        <f>_xlfn.XLOOKUP(O6730,匹配表1065!T:T,匹配表1065!X:X)</f>
        <v>PME2034</v>
      </c>
      <c r="J6730" s="95" t="s">
        <v>501</v>
      </c>
      <c r="K6730" s="89" cm="1">
        <f ca="1" t="array" ref="K6730:L6730">_xlfn.XLOOKUP(J6730,匹配表1065!Y:Y,匹配表1065!AA:AB)</f>
        <v>4</v>
      </c>
      <c r="L6730" s="116" t="str">
        <v>3个月以上</v>
      </c>
      <c r="M6730" s="89" t="s">
        <v>35</v>
      </c>
      <c r="N6730" s="109">
        <v>1</v>
      </c>
      <c r="O6730" s="118" t="str">
        <f>_xlfn.XLOOKUP(P6730,匹配表1065!U:U,匹配表1065!T:T)</f>
        <v>HO00024017</v>
      </c>
      <c r="P6730" s="94" t="s">
        <v>698</v>
      </c>
      <c r="Q6730" s="95" t="s">
        <v>914</v>
      </c>
      <c r="R6730" s="89" t="str">
        <f>_xlfn.XLOOKUP(Q6730,匹配表1065!L:L,匹配表1065!O:O)</f>
        <v>A</v>
      </c>
      <c r="S6730" s="93" t="str">
        <f>IFERROR(_xlfn.XLOOKUP(Q6730,匹配表1065!AI:AI,匹配表1065!AJ:AJ),"绿标")</f>
        <v>绿标</v>
      </c>
      <c r="T6730" s="93" t="str" cm="1">
        <f t="array" ref="T6730:U6730">_xlfn.XLOOKUP(Q6730,匹配表1065!L:L,匹配表1065!M:N)</f>
        <v>头痛</v>
      </c>
      <c r="U6730" s="94" t="str">
        <v>神经内科</v>
      </c>
      <c r="V6730" s="95" t="s">
        <v>33</v>
      </c>
      <c r="W6730" s="93">
        <f>_xlfn.XLOOKUP(M6730,匹配表1065!D:D,匹配表1065!F:F)*N6730</f>
        <v>4</v>
      </c>
    </row>
    <row r="6731" customHeight="1" spans="1:23">
      <c r="A6731" s="94" t="s">
        <v>954</v>
      </c>
      <c r="B6731" s="106">
        <v>46243</v>
      </c>
      <c r="C6731" s="121" t="str">
        <f t="shared" si="212"/>
        <v>8月第2周</v>
      </c>
      <c r="D6731" s="109" t="s">
        <v>968</v>
      </c>
      <c r="E6731" s="89" t="str">
        <f t="shared" si="213"/>
        <v>8月第2周--周7</v>
      </c>
      <c r="F6731" s="115" t="s">
        <v>27</v>
      </c>
      <c r="G6731" s="95" t="s">
        <v>63</v>
      </c>
      <c r="H6731" s="92" t="str">
        <f>_xlfn.XLOOKUP(O6731,匹配表1065!T:T,匹配表1065!W:W)</f>
        <v>徐州市</v>
      </c>
      <c r="I6731" s="116" t="str">
        <f>_xlfn.XLOOKUP(O6731,匹配表1065!T:T,匹配表1065!X:X)</f>
        <v>PME2008</v>
      </c>
      <c r="J6731" s="95" t="s">
        <v>81</v>
      </c>
      <c r="K6731" s="89" cm="1">
        <f ca="1" t="array" ref="K6731:L6731">_xlfn.XLOOKUP(J6731,匹配表1065!Y:Y,匹配表1065!AA:AB)</f>
        <v>19</v>
      </c>
      <c r="L6731" s="116" t="str">
        <v>3个月以上</v>
      </c>
      <c r="M6731" s="89" t="s">
        <v>35</v>
      </c>
      <c r="N6731" s="109">
        <v>1</v>
      </c>
      <c r="O6731" s="118" t="str">
        <f>_xlfn.XLOOKUP(P6731,匹配表1065!U:U,匹配表1065!T:T)</f>
        <v>HO00000989</v>
      </c>
      <c r="P6731" s="94" t="s">
        <v>214</v>
      </c>
      <c r="Q6731" s="95" t="s">
        <v>215</v>
      </c>
      <c r="R6731" s="89" t="str">
        <f>_xlfn.XLOOKUP(Q6731,匹配表1065!L:L,匹配表1065!O:O)</f>
        <v>A</v>
      </c>
      <c r="S6731" s="93" t="str">
        <f>IFERROR(_xlfn.XLOOKUP(Q6731,匹配表1065!AI:AI,匹配表1065!AJ:AJ),"绿标")</f>
        <v>红标</v>
      </c>
      <c r="T6731" s="93" t="str" cm="1">
        <f t="array" ref="T6731:U6731">_xlfn.XLOOKUP(Q6731,匹配表1065!L:L,匹配表1065!M:N)</f>
        <v>头痛</v>
      </c>
      <c r="U6731" s="94" t="str">
        <v>神经内科</v>
      </c>
      <c r="V6731" s="95" t="s">
        <v>58</v>
      </c>
      <c r="W6731" s="93">
        <f>_xlfn.XLOOKUP(M6731,匹配表1065!D:D,匹配表1065!F:F)*N6731</f>
        <v>4</v>
      </c>
    </row>
    <row r="6732" customHeight="1" spans="1:23">
      <c r="A6732" s="94" t="s">
        <v>954</v>
      </c>
      <c r="B6732" s="106">
        <v>46243</v>
      </c>
      <c r="C6732" s="121" t="str">
        <f t="shared" si="212"/>
        <v>8月第2周</v>
      </c>
      <c r="D6732" s="109" t="s">
        <v>968</v>
      </c>
      <c r="E6732" s="89" t="str">
        <f t="shared" si="213"/>
        <v>8月第2周--周7</v>
      </c>
      <c r="F6732" s="115" t="s">
        <v>27</v>
      </c>
      <c r="G6732" s="95" t="s">
        <v>63</v>
      </c>
      <c r="H6732" s="92" t="str">
        <f>_xlfn.XLOOKUP(O6732,匹配表1065!T:T,匹配表1065!W:W)</f>
        <v>徐州市</v>
      </c>
      <c r="I6732" s="116" t="str">
        <f>_xlfn.XLOOKUP(O6732,匹配表1065!T:T,匹配表1065!X:X)</f>
        <v>PME2008</v>
      </c>
      <c r="J6732" s="95" t="s">
        <v>81</v>
      </c>
      <c r="K6732" s="89" cm="1">
        <f ca="1" t="array" ref="K6732:L6732">_xlfn.XLOOKUP(J6732,匹配表1065!Y:Y,匹配表1065!AA:AB)</f>
        <v>19</v>
      </c>
      <c r="L6732" s="116" t="str">
        <v>3个月以上</v>
      </c>
      <c r="M6732" s="89" t="s">
        <v>202</v>
      </c>
      <c r="N6732" s="109">
        <v>1</v>
      </c>
      <c r="O6732" s="118" t="str">
        <f>_xlfn.XLOOKUP(P6732,匹配表1065!U:U,匹配表1065!T:T)</f>
        <v>HO00000989</v>
      </c>
      <c r="P6732" s="94" t="s">
        <v>214</v>
      </c>
      <c r="Q6732" s="95" t="s">
        <v>215</v>
      </c>
      <c r="R6732" s="89" t="str">
        <f>_xlfn.XLOOKUP(Q6732,匹配表1065!L:L,匹配表1065!O:O)</f>
        <v>A</v>
      </c>
      <c r="S6732" s="93" t="str">
        <f>IFERROR(_xlfn.XLOOKUP(Q6732,匹配表1065!AI:AI,匹配表1065!AJ:AJ),"绿标")</f>
        <v>红标</v>
      </c>
      <c r="T6732" s="93" t="str" cm="1">
        <f t="array" ref="T6732:U6732">_xlfn.XLOOKUP(Q6732,匹配表1065!L:L,匹配表1065!M:N)</f>
        <v>头痛</v>
      </c>
      <c r="U6732" s="94" t="str">
        <v>神经内科</v>
      </c>
      <c r="V6732" s="95" t="s">
        <v>58</v>
      </c>
      <c r="W6732" s="93">
        <f>_xlfn.XLOOKUP(M6732,匹配表1065!D:D,匹配表1065!F:F)*N6732</f>
        <v>16</v>
      </c>
    </row>
    <row r="6733" customHeight="1" spans="1:23">
      <c r="A6733" s="94" t="s">
        <v>954</v>
      </c>
      <c r="B6733" s="106">
        <v>46243</v>
      </c>
      <c r="C6733" s="121" t="str">
        <f t="shared" si="212"/>
        <v>8月第2周</v>
      </c>
      <c r="D6733" s="109" t="s">
        <v>968</v>
      </c>
      <c r="E6733" s="89" t="str">
        <f t="shared" si="213"/>
        <v>8月第2周--周7</v>
      </c>
      <c r="F6733" s="115" t="s">
        <v>27</v>
      </c>
      <c r="G6733" s="95" t="s">
        <v>28</v>
      </c>
      <c r="H6733" s="92" t="str">
        <f>_xlfn.XLOOKUP(O6733,匹配表1065!T:T,匹配表1065!W:W)</f>
        <v>常州市</v>
      </c>
      <c r="I6733" s="116" t="str">
        <f>_xlfn.XLOOKUP(O6733,匹配表1065!T:T,匹配表1065!X:X)</f>
        <v>PME2015</v>
      </c>
      <c r="J6733" s="95" t="s">
        <v>45</v>
      </c>
      <c r="K6733" s="89" cm="1">
        <f ca="1" t="array" ref="K6733:L6733">_xlfn.XLOOKUP(J6733,匹配表1065!Y:Y,匹配表1065!AA:AB)</f>
        <v>9</v>
      </c>
      <c r="L6733" s="116" t="str">
        <v>3个月以上</v>
      </c>
      <c r="M6733" s="89" t="s">
        <v>55</v>
      </c>
      <c r="N6733" s="109">
        <v>1</v>
      </c>
      <c r="O6733" s="118" t="str">
        <f>_xlfn.XLOOKUP(P6733,匹配表1065!U:U,匹配表1065!T:T)</f>
        <v>HO00000940</v>
      </c>
      <c r="P6733" s="94" t="s">
        <v>203</v>
      </c>
      <c r="Q6733" s="95" t="s">
        <v>204</v>
      </c>
      <c r="R6733" s="89" t="str">
        <f>_xlfn.XLOOKUP(Q6733,匹配表1065!L:L,匹配表1065!O:O)</f>
        <v>C</v>
      </c>
      <c r="S6733" s="93" t="str">
        <f>IFERROR(_xlfn.XLOOKUP(Q6733,匹配表1065!AI:AI,匹配表1065!AJ:AJ),"绿标")</f>
        <v>红标</v>
      </c>
      <c r="T6733" s="93" t="str" cm="1">
        <f t="array" ref="T6733:U6733">_xlfn.XLOOKUP(Q6733,匹配表1065!L:L,匹配表1065!M:N)</f>
        <v>眩晕</v>
      </c>
      <c r="U6733" s="94" t="str">
        <v>耳鼻喉科</v>
      </c>
      <c r="V6733" s="95" t="s">
        <v>100</v>
      </c>
      <c r="W6733" s="93">
        <f>_xlfn.XLOOKUP(M6733,匹配表1065!D:D,匹配表1065!F:F)*N6733</f>
        <v>8</v>
      </c>
    </row>
    <row r="6734" customHeight="1" spans="1:23">
      <c r="A6734" s="94" t="s">
        <v>954</v>
      </c>
      <c r="B6734" s="106">
        <v>46243</v>
      </c>
      <c r="C6734" s="121" t="str">
        <f t="shared" si="212"/>
        <v>8月第2周</v>
      </c>
      <c r="D6734" s="109" t="s">
        <v>968</v>
      </c>
      <c r="E6734" s="89" t="str">
        <f t="shared" si="213"/>
        <v>8月第2周--周7</v>
      </c>
      <c r="F6734" s="115" t="s">
        <v>27</v>
      </c>
      <c r="G6734" s="95" t="s">
        <v>28</v>
      </c>
      <c r="H6734" s="92" t="str">
        <f>_xlfn.XLOOKUP(O6734,匹配表1065!T:T,匹配表1065!W:W)</f>
        <v>南京市</v>
      </c>
      <c r="I6734" s="116" t="str">
        <f>_xlfn.XLOOKUP(O6734,匹配表1065!T:T,匹配表1065!X:X)</f>
        <v>PME2039</v>
      </c>
      <c r="J6734" s="95" t="s">
        <v>39</v>
      </c>
      <c r="K6734" s="89" cm="1">
        <f ca="1" t="array" ref="K6734:L6734">_xlfn.XLOOKUP(J6734,匹配表1065!Y:Y,匹配表1065!AA:AB)</f>
        <v>7</v>
      </c>
      <c r="L6734" s="116" t="str">
        <v>3个月以上</v>
      </c>
      <c r="M6734" s="89" t="s">
        <v>35</v>
      </c>
      <c r="N6734" s="109">
        <v>1</v>
      </c>
      <c r="O6734" s="118" t="str">
        <f>_xlfn.XLOOKUP(P6734,匹配表1065!U:U,匹配表1065!T:T)</f>
        <v>HO00000971</v>
      </c>
      <c r="P6734" s="94" t="s">
        <v>40</v>
      </c>
      <c r="Q6734" s="95" t="s">
        <v>265</v>
      </c>
      <c r="R6734" s="89" t="str">
        <f>_xlfn.XLOOKUP(Q6734,匹配表1065!L:L,匹配表1065!O:O)</f>
        <v>B</v>
      </c>
      <c r="S6734" s="93" t="str">
        <f>IFERROR(_xlfn.XLOOKUP(Q6734,匹配表1065!AI:AI,匹配表1065!AJ:AJ),"绿标")</f>
        <v>绿标</v>
      </c>
      <c r="T6734" s="93" t="str" cm="1">
        <f t="array" ref="T6734:U6734">_xlfn.XLOOKUP(Q6734,匹配表1065!L:L,匹配表1065!M:N)</f>
        <v>脑血管</v>
      </c>
      <c r="U6734" s="94" t="str">
        <v>神经内科</v>
      </c>
      <c r="V6734" s="95" t="s">
        <v>42</v>
      </c>
      <c r="W6734" s="93">
        <f>_xlfn.XLOOKUP(M6734,匹配表1065!D:D,匹配表1065!F:F)*N6734</f>
        <v>4</v>
      </c>
    </row>
    <row r="6735" customHeight="1" spans="1:23">
      <c r="A6735" s="94" t="s">
        <v>954</v>
      </c>
      <c r="B6735" s="106">
        <v>46243</v>
      </c>
      <c r="C6735" s="121" t="str">
        <f t="shared" si="212"/>
        <v>8月第2周</v>
      </c>
      <c r="D6735" s="109" t="s">
        <v>968</v>
      </c>
      <c r="E6735" s="89" t="str">
        <f t="shared" si="213"/>
        <v>8月第2周--周7</v>
      </c>
      <c r="F6735" s="115" t="s">
        <v>27</v>
      </c>
      <c r="G6735" s="95" t="s">
        <v>28</v>
      </c>
      <c r="H6735" s="92" t="str">
        <f>_xlfn.XLOOKUP(O6735,匹配表1065!T:T,匹配表1065!W:W)</f>
        <v>南京市</v>
      </c>
      <c r="I6735" s="116" t="str">
        <f>_xlfn.XLOOKUP(O6735,匹配表1065!T:T,匹配表1065!X:X)</f>
        <v>PME2006</v>
      </c>
      <c r="J6735" s="95" t="s">
        <v>29</v>
      </c>
      <c r="K6735" s="89" cm="1">
        <f ca="1" t="array" ref="K6735:L6735">_xlfn.XLOOKUP(J6735,匹配表1065!Y:Y,匹配表1065!AA:AB)</f>
        <v>15</v>
      </c>
      <c r="L6735" s="116" t="str">
        <v>3个月以上</v>
      </c>
      <c r="M6735" s="89" t="s">
        <v>35</v>
      </c>
      <c r="N6735" s="109">
        <v>1</v>
      </c>
      <c r="O6735" s="118" t="str">
        <f>_xlfn.XLOOKUP(P6735,匹配表1065!U:U,匹配表1065!T:T)</f>
        <v>HO00000959</v>
      </c>
      <c r="P6735" s="94" t="s">
        <v>196</v>
      </c>
      <c r="Q6735" s="95" t="s">
        <v>970</v>
      </c>
      <c r="R6735" s="89" t="str">
        <f>_xlfn.XLOOKUP(Q6735,匹配表1065!L:L,匹配表1065!O:O)</f>
        <v>B</v>
      </c>
      <c r="S6735" s="93" t="str">
        <f>IFERROR(_xlfn.XLOOKUP(Q6735,匹配表1065!AI:AI,匹配表1065!AJ:AJ),"绿标")</f>
        <v>黑标</v>
      </c>
      <c r="T6735" s="93" t="str" cm="1">
        <f t="array" ref="T6735:U6735">_xlfn.XLOOKUP(Q6735,匹配表1065!L:L,匹配表1065!M:N)</f>
        <v>脑血管</v>
      </c>
      <c r="U6735" s="94" t="str">
        <v>神经内科</v>
      </c>
      <c r="V6735" s="95" t="s">
        <v>58</v>
      </c>
      <c r="W6735" s="93">
        <f>_xlfn.XLOOKUP(M6735,匹配表1065!D:D,匹配表1065!F:F)*N6735</f>
        <v>4</v>
      </c>
    </row>
    <row r="6736" customHeight="1" spans="1:23">
      <c r="A6736" s="94" t="s">
        <v>954</v>
      </c>
      <c r="B6736" s="106">
        <v>46244</v>
      </c>
      <c r="C6736" s="121" t="str">
        <f t="shared" si="212"/>
        <v>8月第3周</v>
      </c>
      <c r="D6736" s="109" t="s">
        <v>968</v>
      </c>
      <c r="E6736" s="89" t="str">
        <f t="shared" si="213"/>
        <v>8月第2周--周1</v>
      </c>
      <c r="F6736" s="115" t="s">
        <v>27</v>
      </c>
      <c r="G6736" s="95" t="s">
        <v>167</v>
      </c>
      <c r="H6736" s="92" t="str">
        <f>_xlfn.XLOOKUP(O6736,匹配表1065!T:T,匹配表1065!W:W)</f>
        <v>苏州市</v>
      </c>
      <c r="I6736" s="116" t="str">
        <f>_xlfn.XLOOKUP(O6736,匹配表1065!T:T,匹配表1065!X:X)</f>
        <v>PME2016</v>
      </c>
      <c r="J6736" s="95" t="s">
        <v>173</v>
      </c>
      <c r="K6736" s="89" cm="1">
        <f ca="1" t="array" ref="K6736:L6736">_xlfn.XLOOKUP(J6736,匹配表1065!Y:Y,匹配表1065!AA:AB)</f>
        <v>1</v>
      </c>
      <c r="L6736" s="116" t="str">
        <v>3个月以内</v>
      </c>
      <c r="M6736" s="89" t="s">
        <v>30</v>
      </c>
      <c r="N6736" s="109">
        <v>2</v>
      </c>
      <c r="O6736" s="118" t="str">
        <f>_xlfn.XLOOKUP(P6736,匹配表1065!U:U,匹配表1065!T:T)</f>
        <v>HO00001048</v>
      </c>
      <c r="P6736" s="94" t="s">
        <v>176</v>
      </c>
      <c r="Q6736" s="95" t="s">
        <v>290</v>
      </c>
      <c r="R6736" s="89" t="str">
        <f>_xlfn.XLOOKUP(Q6736,匹配表1065!L:L,匹配表1065!O:O)</f>
        <v>A</v>
      </c>
      <c r="S6736" s="93" t="str">
        <f>IFERROR(_xlfn.XLOOKUP(Q6736,匹配表1065!AI:AI,匹配表1065!AJ:AJ),"绿标")</f>
        <v>红标</v>
      </c>
      <c r="T6736" s="93" t="str" cm="1">
        <f t="array" ref="T6736:U6736">_xlfn.XLOOKUP(Q6736,匹配表1065!L:L,匹配表1065!M:N)</f>
        <v>头痛</v>
      </c>
      <c r="U6736" s="94" t="str">
        <v>神经内科</v>
      </c>
      <c r="V6736" s="95" t="s">
        <v>100</v>
      </c>
      <c r="W6736" s="93">
        <f>_xlfn.XLOOKUP(M6736,匹配表1065!D:D,匹配表1065!F:F)*N6736</f>
        <v>24</v>
      </c>
    </row>
    <row r="6737" customHeight="1" spans="1:23">
      <c r="A6737" s="94" t="s">
        <v>954</v>
      </c>
      <c r="B6737" s="106">
        <v>46244</v>
      </c>
      <c r="C6737" s="121" t="str">
        <f t="shared" si="212"/>
        <v>8月第3周</v>
      </c>
      <c r="D6737" s="109" t="s">
        <v>968</v>
      </c>
      <c r="E6737" s="89" t="str">
        <f t="shared" si="213"/>
        <v>8月第2周--周1</v>
      </c>
      <c r="F6737" s="115" t="s">
        <v>27</v>
      </c>
      <c r="G6737" s="95" t="s">
        <v>167</v>
      </c>
      <c r="H6737" s="92" t="str">
        <f>_xlfn.XLOOKUP(O6737,匹配表1065!T:T,匹配表1065!W:W)</f>
        <v>苏州市</v>
      </c>
      <c r="I6737" s="116" t="str">
        <f>_xlfn.XLOOKUP(O6737,匹配表1065!T:T,匹配表1065!X:X)</f>
        <v>PME2016</v>
      </c>
      <c r="J6737" s="95" t="s">
        <v>173</v>
      </c>
      <c r="K6737" s="89" cm="1">
        <f ca="1" t="array" ref="K6737:L6737">_xlfn.XLOOKUP(J6737,匹配表1065!Y:Y,匹配表1065!AA:AB)</f>
        <v>1</v>
      </c>
      <c r="L6737" s="116" t="str">
        <v>3个月以内</v>
      </c>
      <c r="M6737" s="89" t="s">
        <v>30</v>
      </c>
      <c r="N6737" s="109">
        <v>1</v>
      </c>
      <c r="O6737" s="118" t="str">
        <f>_xlfn.XLOOKUP(P6737,匹配表1065!U:U,匹配表1065!T:T)</f>
        <v>HO00001048</v>
      </c>
      <c r="P6737" s="94" t="s">
        <v>176</v>
      </c>
      <c r="Q6737" s="95" t="s">
        <v>292</v>
      </c>
      <c r="R6737" s="89" t="str">
        <f>_xlfn.XLOOKUP(Q6737,匹配表1065!L:L,匹配表1065!O:O)</f>
        <v>A</v>
      </c>
      <c r="S6737" s="93" t="str">
        <f>IFERROR(_xlfn.XLOOKUP(Q6737,匹配表1065!AI:AI,匹配表1065!AJ:AJ),"绿标")</f>
        <v>红标</v>
      </c>
      <c r="T6737" s="93" t="str" cm="1">
        <f t="array" ref="T6737:U6737">_xlfn.XLOOKUP(Q6737,匹配表1065!L:L,匹配表1065!M:N)</f>
        <v>头痛</v>
      </c>
      <c r="U6737" s="94" t="str">
        <v>神经内科</v>
      </c>
      <c r="V6737" s="95" t="s">
        <v>33</v>
      </c>
      <c r="W6737" s="93">
        <f>_xlfn.XLOOKUP(M6737,匹配表1065!D:D,匹配表1065!F:F)*N6737</f>
        <v>12</v>
      </c>
    </row>
    <row r="6738" customHeight="1" spans="1:23">
      <c r="A6738" s="94" t="s">
        <v>954</v>
      </c>
      <c r="B6738" s="106">
        <v>46244</v>
      </c>
      <c r="C6738" s="121" t="str">
        <f t="shared" si="212"/>
        <v>8月第3周</v>
      </c>
      <c r="D6738" s="109" t="s">
        <v>968</v>
      </c>
      <c r="E6738" s="89" t="str">
        <f t="shared" si="213"/>
        <v>8月第2周--周1</v>
      </c>
      <c r="F6738" s="115" t="s">
        <v>27</v>
      </c>
      <c r="G6738" s="95" t="s">
        <v>167</v>
      </c>
      <c r="H6738" s="92" t="str">
        <f>_xlfn.XLOOKUP(O6738,匹配表1065!T:T,匹配表1065!W:W)</f>
        <v>苏州市</v>
      </c>
      <c r="I6738" s="116" t="str">
        <f>_xlfn.XLOOKUP(O6738,匹配表1065!T:T,匹配表1065!X:X)</f>
        <v>PME2011</v>
      </c>
      <c r="J6738" s="95" t="s">
        <v>852</v>
      </c>
      <c r="K6738" s="89" t="e" cm="1">
        <f ca="1" t="array" ref="K6738">_xlfn.XLOOKUP(J6738,匹配表1065!Y:Y,匹配表1065!AA:AB)</f>
        <v>#N/A</v>
      </c>
      <c r="L6738" s="116"/>
      <c r="M6738" s="89" t="s">
        <v>35</v>
      </c>
      <c r="N6738" s="109">
        <v>1</v>
      </c>
      <c r="O6738" s="118" t="str">
        <f>_xlfn.XLOOKUP(P6738,匹配表1065!U:U,匹配表1065!T:T)</f>
        <v>HO00307823</v>
      </c>
      <c r="P6738" s="94" t="s">
        <v>169</v>
      </c>
      <c r="Q6738" s="95" t="s">
        <v>171</v>
      </c>
      <c r="R6738" s="89" t="str">
        <f>_xlfn.XLOOKUP(Q6738,匹配表1065!L:L,匹配表1065!O:O)</f>
        <v>B</v>
      </c>
      <c r="S6738" s="93" t="str">
        <f>IFERROR(_xlfn.XLOOKUP(Q6738,匹配表1065!AI:AI,匹配表1065!AJ:AJ),"绿标")</f>
        <v>绿标</v>
      </c>
      <c r="T6738" s="93" t="str" cm="1">
        <f t="array" ref="T6738:U6738">_xlfn.XLOOKUP(Q6738,匹配表1065!L:L,匹配表1065!M:N)</f>
        <v>脑血管</v>
      </c>
      <c r="U6738" s="94" t="str">
        <v>神经内科</v>
      </c>
      <c r="V6738" s="95" t="s">
        <v>33</v>
      </c>
      <c r="W6738" s="93">
        <f>_xlfn.XLOOKUP(M6738,匹配表1065!D:D,匹配表1065!F:F)*N6738</f>
        <v>4</v>
      </c>
    </row>
    <row r="6739" customHeight="1" spans="1:23">
      <c r="A6739" s="94" t="s">
        <v>954</v>
      </c>
      <c r="B6739" s="106">
        <v>46244</v>
      </c>
      <c r="C6739" s="121" t="str">
        <f t="shared" si="212"/>
        <v>8月第3周</v>
      </c>
      <c r="D6739" s="109" t="s">
        <v>968</v>
      </c>
      <c r="E6739" s="89" t="str">
        <f t="shared" si="213"/>
        <v>8月第2周--周1</v>
      </c>
      <c r="F6739" s="115" t="s">
        <v>27</v>
      </c>
      <c r="G6739" s="95" t="s">
        <v>167</v>
      </c>
      <c r="H6739" s="92" t="str">
        <f>_xlfn.XLOOKUP(O6739,匹配表1065!T:T,匹配表1065!W:W)</f>
        <v>苏州市</v>
      </c>
      <c r="I6739" s="116" t="str">
        <f>_xlfn.XLOOKUP(O6739,匹配表1065!T:T,匹配表1065!X:X)</f>
        <v>PME2017</v>
      </c>
      <c r="J6739" s="95" t="s">
        <v>323</v>
      </c>
      <c r="K6739" s="89" cm="1">
        <f ca="1" t="array" ref="K6739:L6739">_xlfn.XLOOKUP(J6739,匹配表1065!Y:Y,匹配表1065!AA:AB)</f>
        <v>7</v>
      </c>
      <c r="L6739" s="116" t="str">
        <v>3个月以上</v>
      </c>
      <c r="M6739" s="89" t="s">
        <v>30</v>
      </c>
      <c r="N6739" s="109">
        <v>1</v>
      </c>
      <c r="O6739" s="118" t="str">
        <f>_xlfn.XLOOKUP(P6739,匹配表1065!U:U,匹配表1065!T:T)</f>
        <v>HO00001044</v>
      </c>
      <c r="P6739" s="94" t="s">
        <v>346</v>
      </c>
      <c r="Q6739" s="95" t="s">
        <v>347</v>
      </c>
      <c r="R6739" s="89" t="str">
        <f>_xlfn.XLOOKUP(Q6739,匹配表1065!L:L,匹配表1065!O:O)</f>
        <v>A</v>
      </c>
      <c r="S6739" s="93" t="str">
        <f>IFERROR(_xlfn.XLOOKUP(Q6739,匹配表1065!AI:AI,匹配表1065!AJ:AJ),"绿标")</f>
        <v>红标</v>
      </c>
      <c r="T6739" s="93" t="str" cm="1">
        <f t="array" ref="T6739:U6739">_xlfn.XLOOKUP(Q6739,匹配表1065!L:L,匹配表1065!M:N)</f>
        <v>头痛</v>
      </c>
      <c r="U6739" s="94" t="str">
        <v>神经内科</v>
      </c>
      <c r="V6739" s="95" t="s">
        <v>100</v>
      </c>
      <c r="W6739" s="93">
        <f>_xlfn.XLOOKUP(M6739,匹配表1065!D:D,匹配表1065!F:F)*N6739</f>
        <v>12</v>
      </c>
    </row>
    <row r="6740" customHeight="1" spans="1:23">
      <c r="A6740" s="94" t="s">
        <v>954</v>
      </c>
      <c r="B6740" s="106">
        <v>46244</v>
      </c>
      <c r="C6740" s="121" t="str">
        <f t="shared" si="212"/>
        <v>8月第3周</v>
      </c>
      <c r="D6740" s="109" t="s">
        <v>968</v>
      </c>
      <c r="E6740" s="89" t="str">
        <f t="shared" si="213"/>
        <v>8月第2周--周1</v>
      </c>
      <c r="F6740" s="115" t="s">
        <v>27</v>
      </c>
      <c r="G6740" s="95" t="s">
        <v>167</v>
      </c>
      <c r="H6740" s="92" t="str">
        <f>_xlfn.XLOOKUP(O6740,匹配表1065!T:T,匹配表1065!W:W)</f>
        <v>苏州市</v>
      </c>
      <c r="I6740" s="116" t="str">
        <f>_xlfn.XLOOKUP(O6740,匹配表1065!T:T,匹配表1065!X:X)</f>
        <v>PME2017</v>
      </c>
      <c r="J6740" s="95" t="s">
        <v>323</v>
      </c>
      <c r="K6740" s="89" cm="1">
        <f ca="1" t="array" ref="K6740:L6740">_xlfn.XLOOKUP(J6740,匹配表1065!Y:Y,匹配表1065!AA:AB)</f>
        <v>7</v>
      </c>
      <c r="L6740" s="116" t="str">
        <v>3个月以上</v>
      </c>
      <c r="M6740" s="89" t="s">
        <v>35</v>
      </c>
      <c r="N6740" s="109">
        <v>1</v>
      </c>
      <c r="O6740" s="118" t="str">
        <f>_xlfn.XLOOKUP(P6740,匹配表1065!U:U,匹配表1065!T:T)</f>
        <v>HO00017517</v>
      </c>
      <c r="P6740" s="94" t="s">
        <v>348</v>
      </c>
      <c r="Q6740" s="95" t="s">
        <v>898</v>
      </c>
      <c r="R6740" s="89" t="str">
        <f>_xlfn.XLOOKUP(Q6740,匹配表1065!L:L,匹配表1065!O:O)</f>
        <v>C</v>
      </c>
      <c r="S6740" s="93" t="str">
        <f>IFERROR(_xlfn.XLOOKUP(Q6740,匹配表1065!AI:AI,匹配表1065!AJ:AJ),"绿标")</f>
        <v>绿标</v>
      </c>
      <c r="T6740" s="93" t="str" cm="1">
        <f t="array" ref="T6740:U6740">_xlfn.XLOOKUP(Q6740,匹配表1065!L:L,匹配表1065!M:N)</f>
        <v>眩晕</v>
      </c>
      <c r="U6740" s="94" t="str">
        <v>耳鼻喉科</v>
      </c>
      <c r="V6740" s="95" t="s">
        <v>33</v>
      </c>
      <c r="W6740" s="93">
        <f>_xlfn.XLOOKUP(M6740,匹配表1065!D:D,匹配表1065!F:F)*N6740</f>
        <v>4</v>
      </c>
    </row>
    <row r="6741" customHeight="1" spans="1:23">
      <c r="A6741" s="94" t="s">
        <v>954</v>
      </c>
      <c r="B6741" s="106">
        <v>46244</v>
      </c>
      <c r="C6741" s="121" t="str">
        <f t="shared" si="212"/>
        <v>8月第3周</v>
      </c>
      <c r="D6741" s="109" t="s">
        <v>968</v>
      </c>
      <c r="E6741" s="89" t="str">
        <f t="shared" si="213"/>
        <v>8月第2周--周1</v>
      </c>
      <c r="F6741" s="115" t="s">
        <v>27</v>
      </c>
      <c r="G6741" s="95" t="s">
        <v>167</v>
      </c>
      <c r="H6741" s="92" t="str">
        <f>_xlfn.XLOOKUP(O6741,匹配表1065!T:T,匹配表1065!W:W)</f>
        <v>苏州市</v>
      </c>
      <c r="I6741" s="116" t="str">
        <f>_xlfn.XLOOKUP(O6741,匹配表1065!T:T,匹配表1065!X:X)</f>
        <v>PME2009</v>
      </c>
      <c r="J6741" s="95" t="s">
        <v>193</v>
      </c>
      <c r="K6741" s="89" cm="1">
        <f ca="1" t="array" ref="K6741:L6741">_xlfn.XLOOKUP(J6741,匹配表1065!Y:Y,匹配表1065!AA:AB)</f>
        <v>7</v>
      </c>
      <c r="L6741" s="116" t="str">
        <v>3个月以上</v>
      </c>
      <c r="M6741" s="89" t="s">
        <v>35</v>
      </c>
      <c r="N6741" s="109">
        <v>2</v>
      </c>
      <c r="O6741" s="118" t="str">
        <f>_xlfn.XLOOKUP(P6741,匹配表1065!U:U,匹配表1065!T:T)</f>
        <v>HO00017518</v>
      </c>
      <c r="P6741" s="94" t="s">
        <v>194</v>
      </c>
      <c r="Q6741" s="95" t="s">
        <v>195</v>
      </c>
      <c r="R6741" s="89" t="str">
        <f>_xlfn.XLOOKUP(Q6741,匹配表1065!L:L,匹配表1065!O:O)</f>
        <v>C</v>
      </c>
      <c r="S6741" s="93" t="str">
        <f>IFERROR(_xlfn.XLOOKUP(Q6741,匹配表1065!AI:AI,匹配表1065!AJ:AJ),"绿标")</f>
        <v>红标</v>
      </c>
      <c r="T6741" s="93" t="str" cm="1">
        <f t="array" ref="T6741:U6741">_xlfn.XLOOKUP(Q6741,匹配表1065!L:L,匹配表1065!M:N)</f>
        <v>眩晕</v>
      </c>
      <c r="U6741" s="94" t="str">
        <v>耳鼻喉科</v>
      </c>
      <c r="V6741" s="95" t="s">
        <v>33</v>
      </c>
      <c r="W6741" s="93">
        <f>_xlfn.XLOOKUP(M6741,匹配表1065!D:D,匹配表1065!F:F)*N6741</f>
        <v>8</v>
      </c>
    </row>
    <row r="6742" customHeight="1" spans="1:23">
      <c r="A6742" s="94" t="s">
        <v>954</v>
      </c>
      <c r="B6742" s="106">
        <v>46244</v>
      </c>
      <c r="C6742" s="121" t="str">
        <f t="shared" si="212"/>
        <v>8月第3周</v>
      </c>
      <c r="D6742" s="109" t="s">
        <v>968</v>
      </c>
      <c r="E6742" s="89" t="str">
        <f t="shared" si="213"/>
        <v>8月第2周--周1</v>
      </c>
      <c r="F6742" s="115" t="s">
        <v>27</v>
      </c>
      <c r="G6742" s="95" t="s">
        <v>167</v>
      </c>
      <c r="H6742" s="92" t="str">
        <f>_xlfn.XLOOKUP(O6742,匹配表1065!T:T,匹配表1065!W:W)</f>
        <v>无锡市</v>
      </c>
      <c r="I6742" s="116" t="str">
        <f>_xlfn.XLOOKUP(O6742,匹配表1065!T:T,匹配表1065!X:X)</f>
        <v>PME2014</v>
      </c>
      <c r="J6742" s="95" t="s">
        <v>581</v>
      </c>
      <c r="K6742" s="89" cm="1">
        <f ca="1" t="array" ref="K6742:L6742">_xlfn.XLOOKUP(J6742,匹配表1065!Y:Y,匹配表1065!AA:AB)</f>
        <v>1</v>
      </c>
      <c r="L6742" s="116" t="str">
        <v>3个月以内</v>
      </c>
      <c r="M6742" s="89" t="s">
        <v>30</v>
      </c>
      <c r="N6742" s="109">
        <v>1</v>
      </c>
      <c r="O6742" s="118" t="str">
        <f>_xlfn.XLOOKUP(P6742,匹配表1065!U:U,匹配表1065!T:T)</f>
        <v>HO00000949</v>
      </c>
      <c r="P6742" s="94" t="s">
        <v>662</v>
      </c>
      <c r="Q6742" s="95" t="s">
        <v>663</v>
      </c>
      <c r="R6742" s="89" t="str">
        <f>_xlfn.XLOOKUP(Q6742,匹配表1065!L:L,匹配表1065!O:O)</f>
        <v>A</v>
      </c>
      <c r="S6742" s="93" t="str">
        <f>IFERROR(_xlfn.XLOOKUP(Q6742,匹配表1065!AI:AI,匹配表1065!AJ:AJ),"绿标")</f>
        <v>红标</v>
      </c>
      <c r="T6742" s="93" t="str" cm="1">
        <f t="array" ref="T6742:U6742">_xlfn.XLOOKUP(Q6742,匹配表1065!L:L,匹配表1065!M:N)</f>
        <v>头痛</v>
      </c>
      <c r="U6742" s="94" t="str">
        <v>神经内科</v>
      </c>
      <c r="V6742" s="95" t="s">
        <v>100</v>
      </c>
      <c r="W6742" s="93">
        <f>_xlfn.XLOOKUP(M6742,匹配表1065!D:D,匹配表1065!F:F)*N6742</f>
        <v>12</v>
      </c>
    </row>
    <row r="6743" customHeight="1" spans="1:23">
      <c r="A6743" s="94" t="s">
        <v>954</v>
      </c>
      <c r="B6743" s="106">
        <v>46244</v>
      </c>
      <c r="C6743" s="121" t="str">
        <f t="shared" si="212"/>
        <v>8月第3周</v>
      </c>
      <c r="D6743" s="109" t="s">
        <v>968</v>
      </c>
      <c r="E6743" s="89" t="str">
        <f t="shared" si="213"/>
        <v>8月第2周--周1</v>
      </c>
      <c r="F6743" s="115" t="s">
        <v>27</v>
      </c>
      <c r="G6743" s="95" t="s">
        <v>167</v>
      </c>
      <c r="H6743" s="92" t="str">
        <f>_xlfn.XLOOKUP(O6743,匹配表1065!T:T,匹配表1065!W:W)</f>
        <v>南通市</v>
      </c>
      <c r="I6743" s="116" t="str">
        <f>_xlfn.XLOOKUP(O6743,匹配表1065!T:T,匹配表1065!X:X)</f>
        <v>PME2013</v>
      </c>
      <c r="J6743" s="95" t="s">
        <v>180</v>
      </c>
      <c r="K6743" s="89" cm="1">
        <f ca="1" t="array" ref="K6743:L6743">_xlfn.XLOOKUP(J6743,匹配表1065!Y:Y,匹配表1065!AA:AB)</f>
        <v>51</v>
      </c>
      <c r="L6743" s="116" t="str">
        <v>3个月以上</v>
      </c>
      <c r="M6743" s="89" t="s">
        <v>30</v>
      </c>
      <c r="N6743" s="109">
        <v>1</v>
      </c>
      <c r="O6743" s="118" t="str">
        <f>_xlfn.XLOOKUP(P6743,匹配表1065!U:U,匹配表1065!T:T)</f>
        <v>HO00001066</v>
      </c>
      <c r="P6743" s="94" t="s">
        <v>183</v>
      </c>
      <c r="Q6743" s="95" t="s">
        <v>352</v>
      </c>
      <c r="R6743" s="89" t="str">
        <f>_xlfn.XLOOKUP(Q6743,匹配表1065!L:L,匹配表1065!O:O)</f>
        <v>C</v>
      </c>
      <c r="S6743" s="93" t="str">
        <f>IFERROR(_xlfn.XLOOKUP(Q6743,匹配表1065!AI:AI,匹配表1065!AJ:AJ),"绿标")</f>
        <v>绿标</v>
      </c>
      <c r="T6743" s="93" t="str" cm="1">
        <f t="array" ref="T6743:U6743">_xlfn.XLOOKUP(Q6743,匹配表1065!L:L,匹配表1065!M:N)</f>
        <v>眩晕</v>
      </c>
      <c r="U6743" s="94" t="str">
        <v>耳鼻喉科</v>
      </c>
      <c r="V6743" s="95" t="s">
        <v>100</v>
      </c>
      <c r="W6743" s="93">
        <f>_xlfn.XLOOKUP(M6743,匹配表1065!D:D,匹配表1065!F:F)*N6743</f>
        <v>12</v>
      </c>
    </row>
    <row r="6744" customHeight="1" spans="1:23">
      <c r="A6744" s="94" t="s">
        <v>954</v>
      </c>
      <c r="B6744" s="106">
        <v>46244</v>
      </c>
      <c r="C6744" s="121" t="str">
        <f t="shared" si="212"/>
        <v>8月第3周</v>
      </c>
      <c r="D6744" s="109" t="s">
        <v>968</v>
      </c>
      <c r="E6744" s="89" t="str">
        <f t="shared" si="213"/>
        <v>8月第2周--周1</v>
      </c>
      <c r="F6744" s="115" t="s">
        <v>27</v>
      </c>
      <c r="G6744" s="95" t="s">
        <v>167</v>
      </c>
      <c r="H6744" s="92" t="str">
        <f>_xlfn.XLOOKUP(O6744,匹配表1065!T:T,匹配表1065!W:W)</f>
        <v>南通市</v>
      </c>
      <c r="I6744" s="116" t="str">
        <f>_xlfn.XLOOKUP(O6744,匹配表1065!T:T,匹配表1065!X:X)</f>
        <v>PME2013</v>
      </c>
      <c r="J6744" s="95" t="s">
        <v>180</v>
      </c>
      <c r="K6744" s="89" cm="1">
        <f ca="1" t="array" ref="K6744:L6744">_xlfn.XLOOKUP(J6744,匹配表1065!Y:Y,匹配表1065!AA:AB)</f>
        <v>51</v>
      </c>
      <c r="L6744" s="116" t="str">
        <v>3个月以上</v>
      </c>
      <c r="M6744" s="89" t="s">
        <v>30</v>
      </c>
      <c r="N6744" s="109">
        <v>1</v>
      </c>
      <c r="O6744" s="118" t="str">
        <f>_xlfn.XLOOKUP(P6744,匹配表1065!U:U,匹配表1065!T:T)</f>
        <v>HO00001066</v>
      </c>
      <c r="P6744" s="94" t="s">
        <v>183</v>
      </c>
      <c r="Q6744" s="95" t="s">
        <v>184</v>
      </c>
      <c r="R6744" s="89" t="str">
        <f>_xlfn.XLOOKUP(Q6744,匹配表1065!L:L,匹配表1065!O:O)</f>
        <v>A</v>
      </c>
      <c r="S6744" s="93" t="str">
        <f>IFERROR(_xlfn.XLOOKUP(Q6744,匹配表1065!AI:AI,匹配表1065!AJ:AJ),"绿标")</f>
        <v>红标</v>
      </c>
      <c r="T6744" s="93" t="str" cm="1">
        <f t="array" ref="T6744:U6744">_xlfn.XLOOKUP(Q6744,匹配表1065!L:L,匹配表1065!M:N)</f>
        <v>头痛</v>
      </c>
      <c r="U6744" s="94" t="str">
        <v>神经内科</v>
      </c>
      <c r="V6744" s="95" t="s">
        <v>100</v>
      </c>
      <c r="W6744" s="93">
        <f>_xlfn.XLOOKUP(M6744,匹配表1065!D:D,匹配表1065!F:F)*N6744</f>
        <v>12</v>
      </c>
    </row>
    <row r="6745" customHeight="1" spans="1:23">
      <c r="A6745" s="94" t="s">
        <v>954</v>
      </c>
      <c r="B6745" s="106">
        <v>46244</v>
      </c>
      <c r="C6745" s="121" t="str">
        <f t="shared" si="212"/>
        <v>8月第3周</v>
      </c>
      <c r="D6745" s="109" t="s">
        <v>968</v>
      </c>
      <c r="E6745" s="89" t="str">
        <f t="shared" si="213"/>
        <v>8月第2周--周1</v>
      </c>
      <c r="F6745" s="115" t="s">
        <v>27</v>
      </c>
      <c r="G6745" s="95" t="s">
        <v>167</v>
      </c>
      <c r="H6745" s="92" t="str">
        <f>_xlfn.XLOOKUP(O6745,匹配表1065!T:T,匹配表1065!W:W)</f>
        <v>南通市</v>
      </c>
      <c r="I6745" s="116" t="str">
        <f>_xlfn.XLOOKUP(O6745,匹配表1065!T:T,匹配表1065!X:X)</f>
        <v>PME2013</v>
      </c>
      <c r="J6745" s="95" t="s">
        <v>180</v>
      </c>
      <c r="K6745" s="89" cm="1">
        <f ca="1" t="array" ref="K6745:L6745">_xlfn.XLOOKUP(J6745,匹配表1065!Y:Y,匹配表1065!AA:AB)</f>
        <v>51</v>
      </c>
      <c r="L6745" s="116" t="str">
        <v>3个月以上</v>
      </c>
      <c r="M6745" s="89" t="s">
        <v>35</v>
      </c>
      <c r="N6745" s="109">
        <v>2</v>
      </c>
      <c r="O6745" s="118" t="str">
        <f>_xlfn.XLOOKUP(P6745,匹配表1065!U:U,匹配表1065!T:T)</f>
        <v>HO00001066</v>
      </c>
      <c r="P6745" s="94" t="s">
        <v>183</v>
      </c>
      <c r="Q6745" s="95" t="s">
        <v>477</v>
      </c>
      <c r="R6745" s="89" t="str">
        <f>_xlfn.XLOOKUP(Q6745,匹配表1065!L:L,匹配表1065!O:O)</f>
        <v>B</v>
      </c>
      <c r="S6745" s="93" t="str">
        <f>IFERROR(_xlfn.XLOOKUP(Q6745,匹配表1065!AI:AI,匹配表1065!AJ:AJ),"绿标")</f>
        <v>绿标</v>
      </c>
      <c r="T6745" s="93" t="str" cm="1">
        <f t="array" ref="T6745:U6745">_xlfn.XLOOKUP(Q6745,匹配表1065!L:L,匹配表1065!M:N)</f>
        <v>脑血管</v>
      </c>
      <c r="U6745" s="94" t="str">
        <v>神经内科</v>
      </c>
      <c r="V6745" s="95" t="s">
        <v>33</v>
      </c>
      <c r="W6745" s="93">
        <f>_xlfn.XLOOKUP(M6745,匹配表1065!D:D,匹配表1065!F:F)*N6745</f>
        <v>8</v>
      </c>
    </row>
    <row r="6746" customHeight="1" spans="1:23">
      <c r="A6746" s="94" t="s">
        <v>954</v>
      </c>
      <c r="B6746" s="106">
        <v>46244</v>
      </c>
      <c r="C6746" s="121" t="str">
        <f t="shared" si="212"/>
        <v>8月第3周</v>
      </c>
      <c r="D6746" s="109" t="s">
        <v>968</v>
      </c>
      <c r="E6746" s="89" t="str">
        <f t="shared" si="213"/>
        <v>8月第2周--周1</v>
      </c>
      <c r="F6746" s="115" t="s">
        <v>27</v>
      </c>
      <c r="G6746" s="95" t="s">
        <v>167</v>
      </c>
      <c r="H6746" s="92" t="str">
        <f>_xlfn.XLOOKUP(O6746,匹配表1065!T:T,匹配表1065!W:W)</f>
        <v>南通市</v>
      </c>
      <c r="I6746" s="116" t="str">
        <f>_xlfn.XLOOKUP(O6746,匹配表1065!T:T,匹配表1065!X:X)</f>
        <v>PME2013</v>
      </c>
      <c r="J6746" s="95" t="s">
        <v>180</v>
      </c>
      <c r="K6746" s="89" cm="1">
        <f ca="1" t="array" ref="K6746:L6746">_xlfn.XLOOKUP(J6746,匹配表1065!Y:Y,匹配表1065!AA:AB)</f>
        <v>51</v>
      </c>
      <c r="L6746" s="116" t="str">
        <v>3个月以上</v>
      </c>
      <c r="M6746" s="89" t="s">
        <v>35</v>
      </c>
      <c r="N6746" s="109">
        <v>1</v>
      </c>
      <c r="O6746" s="118" t="str">
        <f>_xlfn.XLOOKUP(P6746,匹配表1065!U:U,匹配表1065!T:T)</f>
        <v>HO00001021</v>
      </c>
      <c r="P6746" s="94" t="s">
        <v>181</v>
      </c>
      <c r="Q6746" s="95" t="s">
        <v>314</v>
      </c>
      <c r="R6746" s="89" t="str">
        <f>_xlfn.XLOOKUP(Q6746,匹配表1065!L:L,匹配表1065!O:O)</f>
        <v>A</v>
      </c>
      <c r="S6746" s="93" t="str">
        <f>IFERROR(_xlfn.XLOOKUP(Q6746,匹配表1065!AI:AI,匹配表1065!AJ:AJ),"绿标")</f>
        <v>红标</v>
      </c>
      <c r="T6746" s="93" t="str" cm="1">
        <f t="array" ref="T6746:U6746">_xlfn.XLOOKUP(Q6746,匹配表1065!L:L,匹配表1065!M:N)</f>
        <v>头痛</v>
      </c>
      <c r="U6746" s="94" t="str">
        <v>神经内科</v>
      </c>
      <c r="V6746" s="95" t="s">
        <v>33</v>
      </c>
      <c r="W6746" s="93">
        <f>_xlfn.XLOOKUP(M6746,匹配表1065!D:D,匹配表1065!F:F)*N6746</f>
        <v>4</v>
      </c>
    </row>
    <row r="6747" customHeight="1" spans="1:23">
      <c r="A6747" s="94" t="s">
        <v>954</v>
      </c>
      <c r="B6747" s="106">
        <v>46244</v>
      </c>
      <c r="C6747" s="121" t="str">
        <f t="shared" si="212"/>
        <v>8月第3周</v>
      </c>
      <c r="D6747" s="109" t="s">
        <v>968</v>
      </c>
      <c r="E6747" s="89" t="str">
        <f t="shared" si="213"/>
        <v>8月第2周--周1</v>
      </c>
      <c r="F6747" s="115" t="s">
        <v>27</v>
      </c>
      <c r="G6747" s="95" t="s">
        <v>167</v>
      </c>
      <c r="H6747" s="92" t="str">
        <f>_xlfn.XLOOKUP(O6747,匹配表1065!T:T,匹配表1065!W:W)</f>
        <v>苏州市</v>
      </c>
      <c r="I6747" s="116" t="str">
        <f>_xlfn.XLOOKUP(O6747,匹配表1065!T:T,匹配表1065!X:X)</f>
        <v>PME2010</v>
      </c>
      <c r="J6747" s="95" t="s">
        <v>186</v>
      </c>
      <c r="K6747" s="89" cm="1">
        <f ca="1" t="array" ref="K6747:L6747">_xlfn.XLOOKUP(J6747,匹配表1065!Y:Y,匹配表1065!AA:AB)</f>
        <v>6</v>
      </c>
      <c r="L6747" s="116" t="str">
        <v>3个月以上</v>
      </c>
      <c r="M6747" s="89" t="s">
        <v>30</v>
      </c>
      <c r="N6747" s="109">
        <v>1</v>
      </c>
      <c r="O6747" s="118" t="str">
        <f>_xlfn.XLOOKUP(P6747,匹配表1065!U:U,匹配表1065!T:T)</f>
        <v>HO00001051</v>
      </c>
      <c r="P6747" s="94" t="s">
        <v>191</v>
      </c>
      <c r="Q6747" s="95" t="s">
        <v>827</v>
      </c>
      <c r="R6747" s="89" t="str">
        <f>_xlfn.XLOOKUP(Q6747,匹配表1065!L:L,匹配表1065!O:O)</f>
        <v>A</v>
      </c>
      <c r="S6747" s="93" t="str">
        <f>IFERROR(_xlfn.XLOOKUP(Q6747,匹配表1065!AI:AI,匹配表1065!AJ:AJ),"绿标")</f>
        <v>绿标</v>
      </c>
      <c r="T6747" s="93" t="str" cm="1">
        <f t="array" ref="T6747:U6747">_xlfn.XLOOKUP(Q6747,匹配表1065!L:L,匹配表1065!M:N)</f>
        <v>头痛</v>
      </c>
      <c r="U6747" s="94" t="str">
        <v>神经内科</v>
      </c>
      <c r="V6747" s="95" t="s">
        <v>100</v>
      </c>
      <c r="W6747" s="93">
        <f>_xlfn.XLOOKUP(M6747,匹配表1065!D:D,匹配表1065!F:F)*N6747</f>
        <v>12</v>
      </c>
    </row>
    <row r="6748" customHeight="1" spans="1:23">
      <c r="A6748" s="94" t="s">
        <v>954</v>
      </c>
      <c r="B6748" s="106">
        <v>46244</v>
      </c>
      <c r="C6748" s="121" t="str">
        <f t="shared" si="212"/>
        <v>8月第3周</v>
      </c>
      <c r="D6748" s="109" t="s">
        <v>968</v>
      </c>
      <c r="E6748" s="89" t="str">
        <f t="shared" si="213"/>
        <v>8月第2周--周1</v>
      </c>
      <c r="F6748" s="115" t="s">
        <v>27</v>
      </c>
      <c r="G6748" s="95" t="s">
        <v>167</v>
      </c>
      <c r="H6748" s="92" t="str">
        <f>_xlfn.XLOOKUP(O6748,匹配表1065!T:T,匹配表1065!W:W)</f>
        <v>苏州市</v>
      </c>
      <c r="I6748" s="116" t="str">
        <f>_xlfn.XLOOKUP(O6748,匹配表1065!T:T,匹配表1065!X:X)</f>
        <v>PME2010</v>
      </c>
      <c r="J6748" s="95" t="s">
        <v>186</v>
      </c>
      <c r="K6748" s="89" cm="1">
        <f ca="1" t="array" ref="K6748:L6748">_xlfn.XLOOKUP(J6748,匹配表1065!Y:Y,匹配表1065!AA:AB)</f>
        <v>6</v>
      </c>
      <c r="L6748" s="116" t="str">
        <v>3个月以上</v>
      </c>
      <c r="M6748" s="89" t="s">
        <v>35</v>
      </c>
      <c r="N6748" s="109">
        <v>2</v>
      </c>
      <c r="O6748" s="118" t="str">
        <f>_xlfn.XLOOKUP(P6748,匹配表1065!U:U,匹配表1065!T:T)</f>
        <v>HO00001051</v>
      </c>
      <c r="P6748" s="94" t="s">
        <v>191</v>
      </c>
      <c r="Q6748" s="95" t="s">
        <v>192</v>
      </c>
      <c r="R6748" s="89" t="str">
        <f>_xlfn.XLOOKUP(Q6748,匹配表1065!L:L,匹配表1065!O:O)</f>
        <v>B</v>
      </c>
      <c r="S6748" s="93" t="str">
        <f>IFERROR(_xlfn.XLOOKUP(Q6748,匹配表1065!AI:AI,匹配表1065!AJ:AJ),"绿标")</f>
        <v>绿标</v>
      </c>
      <c r="T6748" s="93" t="str" cm="1">
        <f t="array" ref="T6748:U6748">_xlfn.XLOOKUP(Q6748,匹配表1065!L:L,匹配表1065!M:N)</f>
        <v>抑郁焦虑</v>
      </c>
      <c r="U6748" s="94" t="str">
        <v>神经内科</v>
      </c>
      <c r="V6748" s="95" t="s">
        <v>33</v>
      </c>
      <c r="W6748" s="93">
        <f>_xlfn.XLOOKUP(M6748,匹配表1065!D:D,匹配表1065!F:F)*N6748</f>
        <v>8</v>
      </c>
    </row>
    <row r="6749" customHeight="1" spans="1:23">
      <c r="A6749" s="94" t="s">
        <v>954</v>
      </c>
      <c r="B6749" s="106">
        <v>46244</v>
      </c>
      <c r="C6749" s="121" t="str">
        <f t="shared" si="212"/>
        <v>8月第3周</v>
      </c>
      <c r="D6749" s="109" t="s">
        <v>968</v>
      </c>
      <c r="E6749" s="89" t="str">
        <f t="shared" si="213"/>
        <v>8月第2周--周1</v>
      </c>
      <c r="F6749" s="115" t="s">
        <v>27</v>
      </c>
      <c r="G6749" s="95" t="s">
        <v>167</v>
      </c>
      <c r="H6749" s="92" t="str">
        <f>_xlfn.XLOOKUP(O6749,匹配表1065!T:T,匹配表1065!W:W)</f>
        <v>苏州市</v>
      </c>
      <c r="I6749" s="116" t="str">
        <f>_xlfn.XLOOKUP(O6749,匹配表1065!T:T,匹配表1065!X:X)</f>
        <v>PME2011</v>
      </c>
      <c r="J6749" s="95" t="s">
        <v>168</v>
      </c>
      <c r="K6749" s="89" cm="1">
        <f ca="1" t="array" ref="K6749:L6749">_xlfn.XLOOKUP(J6749,匹配表1065!Y:Y,匹配表1065!AA:AB)</f>
        <v>19</v>
      </c>
      <c r="L6749" s="116" t="str">
        <v>3个月以上</v>
      </c>
      <c r="M6749" s="89" t="s">
        <v>30</v>
      </c>
      <c r="N6749" s="109">
        <v>3</v>
      </c>
      <c r="O6749" s="118" t="str">
        <f>_xlfn.XLOOKUP(P6749,匹配表1065!U:U,匹配表1065!T:T)</f>
        <v>HO00307823</v>
      </c>
      <c r="P6749" s="94" t="s">
        <v>169</v>
      </c>
      <c r="Q6749" s="95" t="s">
        <v>170</v>
      </c>
      <c r="R6749" s="89" t="str">
        <f>_xlfn.XLOOKUP(Q6749,匹配表1065!L:L,匹配表1065!O:O)</f>
        <v>A</v>
      </c>
      <c r="S6749" s="93" t="str">
        <f>IFERROR(_xlfn.XLOOKUP(Q6749,匹配表1065!AI:AI,匹配表1065!AJ:AJ),"绿标")</f>
        <v>红标</v>
      </c>
      <c r="T6749" s="93" t="str" cm="1">
        <f t="array" ref="T6749:U6749">_xlfn.XLOOKUP(Q6749,匹配表1065!L:L,匹配表1065!M:N)</f>
        <v>头痛</v>
      </c>
      <c r="U6749" s="94" t="str">
        <v>神经内科</v>
      </c>
      <c r="V6749" s="95" t="s">
        <v>100</v>
      </c>
      <c r="W6749" s="93">
        <f>_xlfn.XLOOKUP(M6749,匹配表1065!D:D,匹配表1065!F:F)*N6749</f>
        <v>36</v>
      </c>
    </row>
    <row r="6750" customHeight="1" spans="1:23">
      <c r="A6750" s="94" t="s">
        <v>954</v>
      </c>
      <c r="B6750" s="106">
        <v>46244</v>
      </c>
      <c r="C6750" s="121" t="str">
        <f t="shared" si="212"/>
        <v>8月第3周</v>
      </c>
      <c r="D6750" s="109" t="s">
        <v>968</v>
      </c>
      <c r="E6750" s="89" t="str">
        <f t="shared" si="213"/>
        <v>8月第2周--周1</v>
      </c>
      <c r="F6750" s="115" t="s">
        <v>27</v>
      </c>
      <c r="G6750" s="95" t="s">
        <v>167</v>
      </c>
      <c r="H6750" s="92" t="str">
        <f>_xlfn.XLOOKUP(O6750,匹配表1065!T:T,匹配表1065!W:W)</f>
        <v>苏州市</v>
      </c>
      <c r="I6750" s="116" t="str">
        <f>_xlfn.XLOOKUP(O6750,匹配表1065!T:T,匹配表1065!X:X)</f>
        <v>PME2011</v>
      </c>
      <c r="J6750" s="95" t="s">
        <v>168</v>
      </c>
      <c r="K6750" s="89" cm="1">
        <f ca="1" t="array" ref="K6750:L6750">_xlfn.XLOOKUP(J6750,匹配表1065!Y:Y,匹配表1065!AA:AB)</f>
        <v>19</v>
      </c>
      <c r="L6750" s="116" t="str">
        <v>3个月以上</v>
      </c>
      <c r="M6750" s="89" t="s">
        <v>30</v>
      </c>
      <c r="N6750" s="109">
        <v>1</v>
      </c>
      <c r="O6750" s="118" t="str">
        <f>_xlfn.XLOOKUP(P6750,匹配表1065!U:U,匹配表1065!T:T)</f>
        <v>HO00307823</v>
      </c>
      <c r="P6750" s="94" t="s">
        <v>169</v>
      </c>
      <c r="Q6750" s="95" t="s">
        <v>172</v>
      </c>
      <c r="R6750" s="89" t="str">
        <f>_xlfn.XLOOKUP(Q6750,匹配表1065!L:L,匹配表1065!O:O)</f>
        <v>C</v>
      </c>
      <c r="S6750" s="93" t="str">
        <f>IFERROR(_xlfn.XLOOKUP(Q6750,匹配表1065!AI:AI,匹配表1065!AJ:AJ),"绿标")</f>
        <v>绿标</v>
      </c>
      <c r="T6750" s="93" t="str" cm="1">
        <f t="array" ref="T6750:U6750">_xlfn.XLOOKUP(Q6750,匹配表1065!L:L,匹配表1065!M:N)</f>
        <v>眩晕</v>
      </c>
      <c r="U6750" s="94" t="str">
        <v>神经内科</v>
      </c>
      <c r="V6750" s="95" t="s">
        <v>100</v>
      </c>
      <c r="W6750" s="93">
        <f>_xlfn.XLOOKUP(M6750,匹配表1065!D:D,匹配表1065!F:F)*N6750</f>
        <v>12</v>
      </c>
    </row>
    <row r="6751" customHeight="1" spans="1:23">
      <c r="A6751" s="94" t="s">
        <v>954</v>
      </c>
      <c r="B6751" s="106">
        <v>46244</v>
      </c>
      <c r="C6751" s="121" t="str">
        <f t="shared" si="212"/>
        <v>8月第3周</v>
      </c>
      <c r="D6751" s="109" t="s">
        <v>968</v>
      </c>
      <c r="E6751" s="89" t="str">
        <f t="shared" si="213"/>
        <v>8月第2周--周1</v>
      </c>
      <c r="F6751" s="115" t="s">
        <v>27</v>
      </c>
      <c r="G6751" s="95" t="s">
        <v>104</v>
      </c>
      <c r="H6751" s="92" t="str">
        <f>_xlfn.XLOOKUP(O6751,匹配表1065!T:T,匹配表1065!W:W)</f>
        <v>济南市</v>
      </c>
      <c r="I6751" s="116" t="str">
        <f>_xlfn.XLOOKUP(O6751,匹配表1065!T:T,匹配表1065!X:X)</f>
        <v>PME2044</v>
      </c>
      <c r="J6751" s="95" t="s">
        <v>105</v>
      </c>
      <c r="K6751" s="89" cm="1">
        <f ca="1" t="array" ref="K6751:L6751">_xlfn.XLOOKUP(J6751,匹配表1065!Y:Y,匹配表1065!AA:AB)</f>
        <v>8</v>
      </c>
      <c r="L6751" s="116" t="str">
        <v>3个月以上</v>
      </c>
      <c r="M6751" s="89" t="s">
        <v>30</v>
      </c>
      <c r="N6751" s="109">
        <v>1</v>
      </c>
      <c r="O6751" s="118" t="str">
        <f>_xlfn.XLOOKUP(P6751,匹配表1065!U:U,匹配表1065!T:T)</f>
        <v>HO00001401</v>
      </c>
      <c r="P6751" s="94" t="s">
        <v>106</v>
      </c>
      <c r="Q6751" s="95" t="s">
        <v>461</v>
      </c>
      <c r="R6751" s="89" t="str">
        <f>_xlfn.XLOOKUP(Q6751,匹配表1065!L:L,匹配表1065!O:O)</f>
        <v>B</v>
      </c>
      <c r="S6751" s="93" t="str">
        <f>IFERROR(_xlfn.XLOOKUP(Q6751,匹配表1065!AI:AI,匹配表1065!AJ:AJ),"绿标")</f>
        <v>绿标</v>
      </c>
      <c r="T6751" s="93" t="str" cm="1">
        <f t="array" ref="T6751:U6751">_xlfn.XLOOKUP(Q6751,匹配表1065!L:L,匹配表1065!M:N)</f>
        <v>脑血管</v>
      </c>
      <c r="U6751" s="94" t="str">
        <v>神经内科</v>
      </c>
      <c r="V6751" s="95" t="s">
        <v>33</v>
      </c>
      <c r="W6751" s="93">
        <f>_xlfn.XLOOKUP(M6751,匹配表1065!D:D,匹配表1065!F:F)*N6751</f>
        <v>12</v>
      </c>
    </row>
    <row r="6752" customHeight="1" spans="1:23">
      <c r="A6752" s="94" t="s">
        <v>954</v>
      </c>
      <c r="B6752" s="106">
        <v>46244</v>
      </c>
      <c r="C6752" s="121" t="str">
        <f t="shared" si="212"/>
        <v>8月第3周</v>
      </c>
      <c r="D6752" s="109" t="s">
        <v>968</v>
      </c>
      <c r="E6752" s="89" t="str">
        <f t="shared" si="213"/>
        <v>8月第2周--周1</v>
      </c>
      <c r="F6752" s="115" t="s">
        <v>27</v>
      </c>
      <c r="G6752" s="95" t="s">
        <v>104</v>
      </c>
      <c r="H6752" s="92" t="str">
        <f>_xlfn.XLOOKUP(O6752,匹配表1065!T:T,匹配表1065!W:W)</f>
        <v>济南市</v>
      </c>
      <c r="I6752" s="116" t="str">
        <f>_xlfn.XLOOKUP(O6752,匹配表1065!T:T,匹配表1065!X:X)</f>
        <v>PME2025</v>
      </c>
      <c r="J6752" s="95" t="s">
        <v>111</v>
      </c>
      <c r="K6752" s="89" cm="1">
        <f ca="1" t="array" ref="K6752:L6752">_xlfn.XLOOKUP(J6752,匹配表1065!Y:Y,匹配表1065!AA:AB)</f>
        <v>30</v>
      </c>
      <c r="L6752" s="116" t="str">
        <v>3个月以上</v>
      </c>
      <c r="M6752" s="89" t="s">
        <v>30</v>
      </c>
      <c r="N6752" s="109">
        <v>1</v>
      </c>
      <c r="O6752" s="118" t="str">
        <f>_xlfn.XLOOKUP(P6752,匹配表1065!U:U,匹配表1065!T:T)</f>
        <v>HO00001400</v>
      </c>
      <c r="P6752" s="94" t="s">
        <v>112</v>
      </c>
      <c r="Q6752" s="95" t="s">
        <v>113</v>
      </c>
      <c r="R6752" s="89" t="str">
        <f>_xlfn.XLOOKUP(Q6752,匹配表1065!L:L,匹配表1065!O:O)</f>
        <v>B</v>
      </c>
      <c r="S6752" s="93" t="str">
        <f>IFERROR(_xlfn.XLOOKUP(Q6752,匹配表1065!AI:AI,匹配表1065!AJ:AJ),"绿标")</f>
        <v>红标</v>
      </c>
      <c r="T6752" s="93" t="str" cm="1">
        <f t="array" ref="T6752:U6752">_xlfn.XLOOKUP(Q6752,匹配表1065!L:L,匹配表1065!M:N)</f>
        <v>抑郁焦虑</v>
      </c>
      <c r="U6752" s="94" t="str">
        <v>神经内科</v>
      </c>
      <c r="V6752" s="95" t="s">
        <v>42</v>
      </c>
      <c r="W6752" s="93">
        <f>_xlfn.XLOOKUP(M6752,匹配表1065!D:D,匹配表1065!F:F)*N6752</f>
        <v>12</v>
      </c>
    </row>
    <row r="6753" customHeight="1" spans="1:23">
      <c r="A6753" s="94" t="s">
        <v>954</v>
      </c>
      <c r="B6753" s="106">
        <v>46244</v>
      </c>
      <c r="C6753" s="121" t="str">
        <f t="shared" si="212"/>
        <v>8月第3周</v>
      </c>
      <c r="D6753" s="109" t="s">
        <v>968</v>
      </c>
      <c r="E6753" s="89" t="str">
        <f t="shared" si="213"/>
        <v>8月第2周--周1</v>
      </c>
      <c r="F6753" s="115" t="s">
        <v>27</v>
      </c>
      <c r="G6753" s="95" t="s">
        <v>104</v>
      </c>
      <c r="H6753" s="92" t="str">
        <f>_xlfn.XLOOKUP(O6753,匹配表1065!T:T,匹配表1065!W:W)</f>
        <v>济南市</v>
      </c>
      <c r="I6753" s="116" t="str">
        <f>_xlfn.XLOOKUP(O6753,匹配表1065!T:T,匹配表1065!X:X)</f>
        <v>PME2025</v>
      </c>
      <c r="J6753" s="95" t="s">
        <v>111</v>
      </c>
      <c r="K6753" s="89" cm="1">
        <f ca="1" t="array" ref="K6753:L6753">_xlfn.XLOOKUP(J6753,匹配表1065!Y:Y,匹配表1065!AA:AB)</f>
        <v>30</v>
      </c>
      <c r="L6753" s="116" t="str">
        <v>3个月以上</v>
      </c>
      <c r="M6753" s="89" t="s">
        <v>55</v>
      </c>
      <c r="N6753" s="109">
        <v>1</v>
      </c>
      <c r="O6753" s="118" t="str">
        <f>_xlfn.XLOOKUP(P6753,匹配表1065!U:U,匹配表1065!T:T)</f>
        <v>HO00001400</v>
      </c>
      <c r="P6753" s="94" t="s">
        <v>112</v>
      </c>
      <c r="Q6753" s="95" t="s">
        <v>331</v>
      </c>
      <c r="R6753" s="89" t="str">
        <f>_xlfn.XLOOKUP(Q6753,匹配表1065!L:L,匹配表1065!O:O)</f>
        <v>C</v>
      </c>
      <c r="S6753" s="93" t="str">
        <f>IFERROR(_xlfn.XLOOKUP(Q6753,匹配表1065!AI:AI,匹配表1065!AJ:AJ),"绿标")</f>
        <v>红标</v>
      </c>
      <c r="T6753" s="93" t="str" cm="1">
        <f t="array" ref="T6753:U6753">_xlfn.XLOOKUP(Q6753,匹配表1065!L:L,匹配表1065!M:N)</f>
        <v>眩晕</v>
      </c>
      <c r="U6753" s="94" t="str">
        <v>神经内科</v>
      </c>
      <c r="V6753" s="95" t="s">
        <v>33</v>
      </c>
      <c r="W6753" s="93">
        <f>_xlfn.XLOOKUP(M6753,匹配表1065!D:D,匹配表1065!F:F)*N6753</f>
        <v>8</v>
      </c>
    </row>
    <row r="6754" customHeight="1" spans="1:23">
      <c r="A6754" s="94" t="s">
        <v>954</v>
      </c>
      <c r="B6754" s="106">
        <v>46244</v>
      </c>
      <c r="C6754" s="121" t="str">
        <f t="shared" si="212"/>
        <v>8月第3周</v>
      </c>
      <c r="D6754" s="109" t="s">
        <v>968</v>
      </c>
      <c r="E6754" s="89" t="str">
        <f t="shared" si="213"/>
        <v>8月第2周--周1</v>
      </c>
      <c r="F6754" s="115" t="s">
        <v>27</v>
      </c>
      <c r="G6754" s="95" t="s">
        <v>104</v>
      </c>
      <c r="H6754" s="92" t="str">
        <f>_xlfn.XLOOKUP(O6754,匹配表1065!T:T,匹配表1065!W:W)</f>
        <v>济南市</v>
      </c>
      <c r="I6754" s="116" t="str">
        <f>_xlfn.XLOOKUP(O6754,匹配表1065!T:T,匹配表1065!X:X)</f>
        <v>PME2025</v>
      </c>
      <c r="J6754" s="95" t="s">
        <v>111</v>
      </c>
      <c r="K6754" s="89" cm="1">
        <f ca="1" t="array" ref="K6754:L6754">_xlfn.XLOOKUP(J6754,匹配表1065!Y:Y,匹配表1065!AA:AB)</f>
        <v>30</v>
      </c>
      <c r="L6754" s="116" t="str">
        <v>3个月以上</v>
      </c>
      <c r="M6754" s="89" t="s">
        <v>55</v>
      </c>
      <c r="N6754" s="109">
        <v>1</v>
      </c>
      <c r="O6754" s="118" t="str">
        <f>_xlfn.XLOOKUP(P6754,匹配表1065!U:U,匹配表1065!T:T)</f>
        <v>HO00001400</v>
      </c>
      <c r="P6754" s="94" t="s">
        <v>112</v>
      </c>
      <c r="Q6754" s="95" t="s">
        <v>597</v>
      </c>
      <c r="R6754" s="89" t="str">
        <f>_xlfn.XLOOKUP(Q6754,匹配表1065!L:L,匹配表1065!O:O)</f>
        <v>B</v>
      </c>
      <c r="S6754" s="93" t="str">
        <f>IFERROR(_xlfn.XLOOKUP(Q6754,匹配表1065!AI:AI,匹配表1065!AJ:AJ),"绿标")</f>
        <v>绿标</v>
      </c>
      <c r="T6754" s="93" t="str" cm="1">
        <f t="array" ref="T6754:U6754">_xlfn.XLOOKUP(Q6754,匹配表1065!L:L,匹配表1065!M:N)</f>
        <v>脑血管</v>
      </c>
      <c r="U6754" s="94" t="str">
        <v>神经内科</v>
      </c>
      <c r="V6754" s="95" t="s">
        <v>33</v>
      </c>
      <c r="W6754" s="93">
        <f>_xlfn.XLOOKUP(M6754,匹配表1065!D:D,匹配表1065!F:F)*N6754</f>
        <v>8</v>
      </c>
    </row>
    <row r="6755" customHeight="1" spans="1:23">
      <c r="A6755" s="94" t="s">
        <v>954</v>
      </c>
      <c r="B6755" s="106">
        <v>46244</v>
      </c>
      <c r="C6755" s="121" t="str">
        <f t="shared" si="212"/>
        <v>8月第3周</v>
      </c>
      <c r="D6755" s="109" t="s">
        <v>968</v>
      </c>
      <c r="E6755" s="89" t="str">
        <f t="shared" si="213"/>
        <v>8月第2周--周1</v>
      </c>
      <c r="F6755" s="115" t="s">
        <v>27</v>
      </c>
      <c r="G6755" s="95" t="s">
        <v>104</v>
      </c>
      <c r="H6755" s="92" t="str">
        <f>_xlfn.XLOOKUP(O6755,匹配表1065!T:T,匹配表1065!W:W)</f>
        <v>聊城市</v>
      </c>
      <c r="I6755" s="116" t="str">
        <f>_xlfn.XLOOKUP(O6755,匹配表1065!T:T,匹配表1065!X:X)</f>
        <v>PME2046</v>
      </c>
      <c r="J6755" s="95" t="s">
        <v>108</v>
      </c>
      <c r="K6755" s="89" cm="1">
        <f ca="1" t="array" ref="K6755:L6755">_xlfn.XLOOKUP(J6755,匹配表1065!Y:Y,匹配表1065!AA:AB)</f>
        <v>8</v>
      </c>
      <c r="L6755" s="116" t="str">
        <v>3个月以上</v>
      </c>
      <c r="M6755" s="89" t="s">
        <v>30</v>
      </c>
      <c r="N6755" s="109">
        <v>1</v>
      </c>
      <c r="O6755" s="118" t="str">
        <f>_xlfn.XLOOKUP(P6755,匹配表1065!U:U,匹配表1065!T:T)</f>
        <v>HO00001415</v>
      </c>
      <c r="P6755" s="94" t="s">
        <v>109</v>
      </c>
      <c r="Q6755" s="95" t="s">
        <v>317</v>
      </c>
      <c r="R6755" s="89" t="str">
        <f>_xlfn.XLOOKUP(Q6755,匹配表1065!L:L,匹配表1065!O:O)</f>
        <v>A</v>
      </c>
      <c r="S6755" s="93" t="str">
        <f>IFERROR(_xlfn.XLOOKUP(Q6755,匹配表1065!AI:AI,匹配表1065!AJ:AJ),"绿标")</f>
        <v>绿标</v>
      </c>
      <c r="T6755" s="93" t="str" cm="1">
        <f t="array" ref="T6755:U6755">_xlfn.XLOOKUP(Q6755,匹配表1065!L:L,匹配表1065!M:N)</f>
        <v>头痛</v>
      </c>
      <c r="U6755" s="94" t="str">
        <v>神经内科</v>
      </c>
      <c r="V6755" s="95" t="s">
        <v>42</v>
      </c>
      <c r="W6755" s="93">
        <f>_xlfn.XLOOKUP(M6755,匹配表1065!D:D,匹配表1065!F:F)*N6755</f>
        <v>12</v>
      </c>
    </row>
    <row r="6756" customHeight="1" spans="1:23">
      <c r="A6756" s="94" t="s">
        <v>954</v>
      </c>
      <c r="B6756" s="106">
        <v>46244</v>
      </c>
      <c r="C6756" s="121" t="str">
        <f t="shared" si="212"/>
        <v>8月第3周</v>
      </c>
      <c r="D6756" s="109" t="s">
        <v>968</v>
      </c>
      <c r="E6756" s="89" t="str">
        <f t="shared" si="213"/>
        <v>8月第2周--周1</v>
      </c>
      <c r="F6756" s="115" t="s">
        <v>27</v>
      </c>
      <c r="G6756" s="95" t="s">
        <v>104</v>
      </c>
      <c r="H6756" s="92" t="str">
        <f>_xlfn.XLOOKUP(O6756,匹配表1065!T:T,匹配表1065!W:W)</f>
        <v>聊城市</v>
      </c>
      <c r="I6756" s="116" t="str">
        <f>_xlfn.XLOOKUP(O6756,匹配表1065!T:T,匹配表1065!X:X)</f>
        <v>PME2046</v>
      </c>
      <c r="J6756" s="95" t="s">
        <v>108</v>
      </c>
      <c r="K6756" s="89" cm="1">
        <f ca="1" t="array" ref="K6756:L6756">_xlfn.XLOOKUP(J6756,匹配表1065!Y:Y,匹配表1065!AA:AB)</f>
        <v>8</v>
      </c>
      <c r="L6756" s="116" t="str">
        <v>3个月以上</v>
      </c>
      <c r="M6756" s="89" t="s">
        <v>35</v>
      </c>
      <c r="N6756" s="109">
        <v>1</v>
      </c>
      <c r="O6756" s="118" t="str">
        <f>_xlfn.XLOOKUP(P6756,匹配表1065!U:U,匹配表1065!T:T)</f>
        <v>HO00023893</v>
      </c>
      <c r="P6756" s="94" t="s">
        <v>231</v>
      </c>
      <c r="Q6756" s="95" t="s">
        <v>232</v>
      </c>
      <c r="R6756" s="89" t="str">
        <f>_xlfn.XLOOKUP(Q6756,匹配表1065!L:L,匹配表1065!O:O)</f>
        <v>A</v>
      </c>
      <c r="S6756" s="93" t="str">
        <f>IFERROR(_xlfn.XLOOKUP(Q6756,匹配表1065!AI:AI,匹配表1065!AJ:AJ),"绿标")</f>
        <v>绿标</v>
      </c>
      <c r="T6756" s="93" t="str" cm="1">
        <f t="array" ref="T6756:U6756">_xlfn.XLOOKUP(Q6756,匹配表1065!L:L,匹配表1065!M:N)</f>
        <v>头痛</v>
      </c>
      <c r="U6756" s="94" t="str">
        <v>神经内科</v>
      </c>
      <c r="V6756" s="95" t="s">
        <v>42</v>
      </c>
      <c r="W6756" s="93">
        <f>_xlfn.XLOOKUP(M6756,匹配表1065!D:D,匹配表1065!F:F)*N6756</f>
        <v>4</v>
      </c>
    </row>
    <row r="6757" customHeight="1" spans="1:23">
      <c r="A6757" s="94" t="s">
        <v>954</v>
      </c>
      <c r="B6757" s="106">
        <v>46244</v>
      </c>
      <c r="C6757" s="121" t="str">
        <f t="shared" si="212"/>
        <v>8月第3周</v>
      </c>
      <c r="D6757" s="109" t="s">
        <v>968</v>
      </c>
      <c r="E6757" s="89" t="str">
        <f t="shared" si="213"/>
        <v>8月第2周--周1</v>
      </c>
      <c r="F6757" s="115" t="s">
        <v>27</v>
      </c>
      <c r="G6757" s="95" t="s">
        <v>104</v>
      </c>
      <c r="H6757" s="92" t="str">
        <f>_xlfn.XLOOKUP(O6757,匹配表1065!T:T,匹配表1065!W:W)</f>
        <v>济南市</v>
      </c>
      <c r="I6757" s="116" t="str">
        <f>_xlfn.XLOOKUP(O6757,匹配表1065!T:T,匹配表1065!X:X)</f>
        <v>PME2025</v>
      </c>
      <c r="J6757" s="95" t="s">
        <v>128</v>
      </c>
      <c r="K6757" s="89" cm="1">
        <f ca="1" t="array" ref="K6757:L6757">_xlfn.XLOOKUP(J6757,匹配表1065!Y:Y,匹配表1065!AA:AB)</f>
        <v>13</v>
      </c>
      <c r="L6757" s="116" t="str">
        <v>3个月以上</v>
      </c>
      <c r="M6757" s="89" t="s">
        <v>35</v>
      </c>
      <c r="N6757" s="109">
        <v>1</v>
      </c>
      <c r="O6757" s="118" t="str">
        <f>_xlfn.XLOOKUP(P6757,匹配表1065!U:U,匹配表1065!T:T)</f>
        <v>HO00001400</v>
      </c>
      <c r="P6757" s="94" t="s">
        <v>112</v>
      </c>
      <c r="Q6757" s="95" t="s">
        <v>357</v>
      </c>
      <c r="R6757" s="89" t="str">
        <f>_xlfn.XLOOKUP(Q6757,匹配表1065!L:L,匹配表1065!O:O)</f>
        <v>B</v>
      </c>
      <c r="S6757" s="93" t="str">
        <f>IFERROR(_xlfn.XLOOKUP(Q6757,匹配表1065!AI:AI,匹配表1065!AJ:AJ),"绿标")</f>
        <v>红标</v>
      </c>
      <c r="T6757" s="93" t="str" cm="1">
        <f t="array" ref="T6757:U6757">_xlfn.XLOOKUP(Q6757,匹配表1065!L:L,匹配表1065!M:N)</f>
        <v>癫痫</v>
      </c>
      <c r="U6757" s="94" t="str">
        <v>神经内科</v>
      </c>
      <c r="V6757" s="95" t="s">
        <v>33</v>
      </c>
      <c r="W6757" s="93">
        <f>_xlfn.XLOOKUP(M6757,匹配表1065!D:D,匹配表1065!F:F)*N6757</f>
        <v>4</v>
      </c>
    </row>
    <row r="6758" customHeight="1" spans="1:23">
      <c r="A6758" s="94" t="s">
        <v>954</v>
      </c>
      <c r="B6758" s="106">
        <v>46244</v>
      </c>
      <c r="C6758" s="121" t="str">
        <f t="shared" si="212"/>
        <v>8月第3周</v>
      </c>
      <c r="D6758" s="109" t="s">
        <v>968</v>
      </c>
      <c r="E6758" s="89" t="str">
        <f t="shared" si="213"/>
        <v>8月第2周--周1</v>
      </c>
      <c r="F6758" s="115" t="s">
        <v>27</v>
      </c>
      <c r="G6758" s="95" t="s">
        <v>104</v>
      </c>
      <c r="H6758" s="92" t="str">
        <f>_xlfn.XLOOKUP(O6758,匹配表1065!T:T,匹配表1065!W:W)</f>
        <v>济南市</v>
      </c>
      <c r="I6758" s="116" t="str">
        <f>_xlfn.XLOOKUP(O6758,匹配表1065!T:T,匹配表1065!X:X)</f>
        <v>PME2025</v>
      </c>
      <c r="J6758" s="95" t="s">
        <v>128</v>
      </c>
      <c r="K6758" s="89" cm="1">
        <f ca="1" t="array" ref="K6758:L6758">_xlfn.XLOOKUP(J6758,匹配表1065!Y:Y,匹配表1065!AA:AB)</f>
        <v>13</v>
      </c>
      <c r="L6758" s="116" t="str">
        <v>3个月以上</v>
      </c>
      <c r="M6758" s="89" t="s">
        <v>30</v>
      </c>
      <c r="N6758" s="109">
        <v>1</v>
      </c>
      <c r="O6758" s="118" t="str">
        <f>_xlfn.XLOOKUP(P6758,匹配表1065!U:U,匹配表1065!T:T)</f>
        <v>HO00001400</v>
      </c>
      <c r="P6758" s="94" t="s">
        <v>112</v>
      </c>
      <c r="Q6758" s="95" t="s">
        <v>242</v>
      </c>
      <c r="R6758" s="89" t="str">
        <f>_xlfn.XLOOKUP(Q6758,匹配表1065!L:L,匹配表1065!O:O)</f>
        <v>B</v>
      </c>
      <c r="S6758" s="93" t="str">
        <f>IFERROR(_xlfn.XLOOKUP(Q6758,匹配表1065!AI:AI,匹配表1065!AJ:AJ),"绿标")</f>
        <v>绿标</v>
      </c>
      <c r="T6758" s="93" t="str" cm="1">
        <f t="array" ref="T6758:U6758">_xlfn.XLOOKUP(Q6758,匹配表1065!L:L,匹配表1065!M:N)</f>
        <v>癫痫</v>
      </c>
      <c r="U6758" s="94" t="str">
        <v>神经内科</v>
      </c>
      <c r="V6758" s="95" t="s">
        <v>42</v>
      </c>
      <c r="W6758" s="93">
        <f>_xlfn.XLOOKUP(M6758,匹配表1065!D:D,匹配表1065!F:F)*N6758</f>
        <v>12</v>
      </c>
    </row>
    <row r="6759" customHeight="1" spans="1:23">
      <c r="A6759" s="94" t="s">
        <v>954</v>
      </c>
      <c r="B6759" s="106">
        <v>46244</v>
      </c>
      <c r="C6759" s="121" t="str">
        <f t="shared" si="212"/>
        <v>8月第3周</v>
      </c>
      <c r="D6759" s="109" t="s">
        <v>968</v>
      </c>
      <c r="E6759" s="89" t="str">
        <f t="shared" si="213"/>
        <v>8月第2周--周1</v>
      </c>
      <c r="F6759" s="115" t="s">
        <v>27</v>
      </c>
      <c r="G6759" s="95" t="s">
        <v>104</v>
      </c>
      <c r="H6759" s="92" t="str">
        <f>_xlfn.XLOOKUP(O6759,匹配表1065!T:T,匹配表1065!W:W)</f>
        <v>济南市</v>
      </c>
      <c r="I6759" s="116" t="str">
        <f>_xlfn.XLOOKUP(O6759,匹配表1065!T:T,匹配表1065!X:X)</f>
        <v>PME2025</v>
      </c>
      <c r="J6759" s="95" t="s">
        <v>128</v>
      </c>
      <c r="K6759" s="89" cm="1">
        <f ca="1" t="array" ref="K6759:L6759">_xlfn.XLOOKUP(J6759,匹配表1065!Y:Y,匹配表1065!AA:AB)</f>
        <v>13</v>
      </c>
      <c r="L6759" s="116" t="str">
        <v>3个月以上</v>
      </c>
      <c r="M6759" s="89" t="s">
        <v>55</v>
      </c>
      <c r="N6759" s="109">
        <v>1</v>
      </c>
      <c r="O6759" s="118" t="str">
        <f>_xlfn.XLOOKUP(P6759,匹配表1065!U:U,匹配表1065!T:T)</f>
        <v>HO00001400</v>
      </c>
      <c r="P6759" s="94" t="s">
        <v>112</v>
      </c>
      <c r="Q6759" s="95" t="s">
        <v>455</v>
      </c>
      <c r="R6759" s="89" t="str">
        <f>_xlfn.XLOOKUP(Q6759,匹配表1065!L:L,匹配表1065!O:O)</f>
        <v>C</v>
      </c>
      <c r="S6759" s="93" t="str">
        <f>IFERROR(_xlfn.XLOOKUP(Q6759,匹配表1065!AI:AI,匹配表1065!AJ:AJ),"绿标")</f>
        <v>绿标</v>
      </c>
      <c r="T6759" s="93" t="str" cm="1">
        <f t="array" ref="T6759:U6759">_xlfn.XLOOKUP(Q6759,匹配表1065!L:L,匹配表1065!M:N)</f>
        <v>眩晕</v>
      </c>
      <c r="U6759" s="94" t="str">
        <v>耳鼻喉科</v>
      </c>
      <c r="V6759" s="95" t="s">
        <v>100</v>
      </c>
      <c r="W6759" s="93">
        <f>_xlfn.XLOOKUP(M6759,匹配表1065!D:D,匹配表1065!F:F)*N6759</f>
        <v>8</v>
      </c>
    </row>
    <row r="6760" customHeight="1" spans="1:23">
      <c r="A6760" s="94" t="s">
        <v>954</v>
      </c>
      <c r="B6760" s="106">
        <v>46244</v>
      </c>
      <c r="C6760" s="121" t="str">
        <f t="shared" si="212"/>
        <v>8月第3周</v>
      </c>
      <c r="D6760" s="109" t="s">
        <v>968</v>
      </c>
      <c r="E6760" s="89" t="str">
        <f t="shared" si="213"/>
        <v>8月第2周--周1</v>
      </c>
      <c r="F6760" s="115" t="s">
        <v>27</v>
      </c>
      <c r="G6760" s="95" t="s">
        <v>104</v>
      </c>
      <c r="H6760" s="92" t="str">
        <f>_xlfn.XLOOKUP(O6760,匹配表1065!T:T,匹配表1065!W:W)</f>
        <v>济南市</v>
      </c>
      <c r="I6760" s="116" t="str">
        <f>_xlfn.XLOOKUP(O6760,匹配表1065!T:T,匹配表1065!X:X)</f>
        <v>PME2029</v>
      </c>
      <c r="J6760" s="95" t="s">
        <v>128</v>
      </c>
      <c r="K6760" s="89" cm="1">
        <f ca="1" t="array" ref="K6760:L6760">_xlfn.XLOOKUP(J6760,匹配表1065!Y:Y,匹配表1065!AA:AB)</f>
        <v>13</v>
      </c>
      <c r="L6760" s="116" t="str">
        <v>3个月以上</v>
      </c>
      <c r="M6760" s="89" t="s">
        <v>35</v>
      </c>
      <c r="N6760" s="109">
        <v>1</v>
      </c>
      <c r="O6760" s="118" t="str">
        <f>_xlfn.XLOOKUP(P6760,匹配表1065!U:U,匹配表1065!T:T)</f>
        <v>HO00024281</v>
      </c>
      <c r="P6760" s="94" t="s">
        <v>129</v>
      </c>
      <c r="Q6760" s="95" t="s">
        <v>130</v>
      </c>
      <c r="R6760" s="89" t="str">
        <f>_xlfn.XLOOKUP(Q6760,匹配表1065!L:L,匹配表1065!O:O)</f>
        <v>B</v>
      </c>
      <c r="S6760" s="93" t="str">
        <f>IFERROR(_xlfn.XLOOKUP(Q6760,匹配表1065!AI:AI,匹配表1065!AJ:AJ),"绿标")</f>
        <v>绿标</v>
      </c>
      <c r="T6760" s="93" t="str" cm="1">
        <f t="array" ref="T6760:U6760">_xlfn.XLOOKUP(Q6760,匹配表1065!L:L,匹配表1065!M:N)</f>
        <v>脑血管</v>
      </c>
      <c r="U6760" s="94" t="str">
        <v>神经内科</v>
      </c>
      <c r="V6760" s="95" t="s">
        <v>33</v>
      </c>
      <c r="W6760" s="93">
        <f>_xlfn.XLOOKUP(M6760,匹配表1065!D:D,匹配表1065!F:F)*N6760</f>
        <v>4</v>
      </c>
    </row>
    <row r="6761" customHeight="1" spans="1:23">
      <c r="A6761" s="94" t="s">
        <v>954</v>
      </c>
      <c r="B6761" s="106">
        <v>46244</v>
      </c>
      <c r="C6761" s="121" t="str">
        <f t="shared" si="212"/>
        <v>8月第3周</v>
      </c>
      <c r="D6761" s="109" t="s">
        <v>968</v>
      </c>
      <c r="E6761" s="89" t="str">
        <f t="shared" si="213"/>
        <v>8月第2周--周1</v>
      </c>
      <c r="F6761" s="115" t="s">
        <v>27</v>
      </c>
      <c r="G6761" s="95" t="s">
        <v>104</v>
      </c>
      <c r="H6761" s="92" t="str">
        <f>_xlfn.XLOOKUP(O6761,匹配表1065!T:T,匹配表1065!W:W)</f>
        <v>济南市</v>
      </c>
      <c r="I6761" s="116" t="str">
        <f>_xlfn.XLOOKUP(O6761,匹配表1065!T:T,匹配表1065!X:X)</f>
        <v>PME2026</v>
      </c>
      <c r="J6761" s="95" t="s">
        <v>116</v>
      </c>
      <c r="K6761" s="89" cm="1">
        <f ca="1" t="array" ref="K6761:L6761">_xlfn.XLOOKUP(J6761,匹配表1065!Y:Y,匹配表1065!AA:AB)</f>
        <v>13</v>
      </c>
      <c r="L6761" s="116" t="str">
        <v>3个月以上</v>
      </c>
      <c r="M6761" s="89" t="s">
        <v>35</v>
      </c>
      <c r="N6761" s="109">
        <v>1</v>
      </c>
      <c r="O6761" s="118" t="str">
        <f>_xlfn.XLOOKUP(P6761,匹配表1065!U:U,匹配表1065!T:T)</f>
        <v>HO00001409</v>
      </c>
      <c r="P6761" s="94" t="s">
        <v>117</v>
      </c>
      <c r="Q6761" s="95" t="s">
        <v>971</v>
      </c>
      <c r="R6761" s="89" t="str">
        <f>_xlfn.XLOOKUP(Q6761,匹配表1065!L:L,匹配表1065!O:O)</f>
        <v>A</v>
      </c>
      <c r="S6761" s="93" t="str">
        <f>IFERROR(_xlfn.XLOOKUP(Q6761,匹配表1065!AI:AI,匹配表1065!AJ:AJ),"绿标")</f>
        <v>绿标</v>
      </c>
      <c r="T6761" s="93" t="str" cm="1">
        <f t="array" ref="T6761:U6761">_xlfn.XLOOKUP(Q6761,匹配表1065!L:L,匹配表1065!M:N)</f>
        <v>头痛</v>
      </c>
      <c r="U6761" s="94" t="str">
        <v>神经内科</v>
      </c>
      <c r="V6761" s="95" t="s">
        <v>33</v>
      </c>
      <c r="W6761" s="93">
        <f>_xlfn.XLOOKUP(M6761,匹配表1065!D:D,匹配表1065!F:F)*N6761</f>
        <v>4</v>
      </c>
    </row>
    <row r="6762" customHeight="1" spans="1:23">
      <c r="A6762" s="94" t="s">
        <v>954</v>
      </c>
      <c r="B6762" s="106">
        <v>46244</v>
      </c>
      <c r="C6762" s="121" t="str">
        <f t="shared" si="212"/>
        <v>8月第3周</v>
      </c>
      <c r="D6762" s="109" t="s">
        <v>968</v>
      </c>
      <c r="E6762" s="89" t="str">
        <f t="shared" si="213"/>
        <v>8月第2周--周1</v>
      </c>
      <c r="F6762" s="115" t="s">
        <v>27</v>
      </c>
      <c r="G6762" s="95" t="s">
        <v>104</v>
      </c>
      <c r="H6762" s="92" t="str">
        <f>_xlfn.XLOOKUP(O6762,匹配表1065!T:T,匹配表1065!W:W)</f>
        <v>济南市</v>
      </c>
      <c r="I6762" s="116" t="str">
        <f>_xlfn.XLOOKUP(O6762,匹配表1065!T:T,匹配表1065!X:X)</f>
        <v>PME2026</v>
      </c>
      <c r="J6762" s="95" t="s">
        <v>116</v>
      </c>
      <c r="K6762" s="89" cm="1">
        <f ca="1" t="array" ref="K6762:L6762">_xlfn.XLOOKUP(J6762,匹配表1065!Y:Y,匹配表1065!AA:AB)</f>
        <v>13</v>
      </c>
      <c r="L6762" s="116" t="str">
        <v>3个月以上</v>
      </c>
      <c r="M6762" s="89" t="s">
        <v>30</v>
      </c>
      <c r="N6762" s="109">
        <v>1</v>
      </c>
      <c r="O6762" s="118" t="str">
        <f>_xlfn.XLOOKUP(P6762,匹配表1065!U:U,匹配表1065!T:T)</f>
        <v>HO00001409</v>
      </c>
      <c r="P6762" s="94" t="s">
        <v>117</v>
      </c>
      <c r="Q6762" s="95" t="s">
        <v>118</v>
      </c>
      <c r="R6762" s="89" t="str">
        <f>_xlfn.XLOOKUP(Q6762,匹配表1065!L:L,匹配表1065!O:O)</f>
        <v>A</v>
      </c>
      <c r="S6762" s="93" t="str">
        <f>IFERROR(_xlfn.XLOOKUP(Q6762,匹配表1065!AI:AI,匹配表1065!AJ:AJ),"绿标")</f>
        <v>绿标</v>
      </c>
      <c r="T6762" s="93" t="str" cm="1">
        <f t="array" ref="T6762:U6762">_xlfn.XLOOKUP(Q6762,匹配表1065!L:L,匹配表1065!M:N)</f>
        <v>头痛</v>
      </c>
      <c r="U6762" s="94" t="str">
        <v>神经内科</v>
      </c>
      <c r="V6762" s="95" t="s">
        <v>42</v>
      </c>
      <c r="W6762" s="93">
        <f>_xlfn.XLOOKUP(M6762,匹配表1065!D:D,匹配表1065!F:F)*N6762</f>
        <v>12</v>
      </c>
    </row>
    <row r="6763" customHeight="1" spans="1:23">
      <c r="A6763" s="94" t="s">
        <v>954</v>
      </c>
      <c r="B6763" s="106">
        <v>46244</v>
      </c>
      <c r="C6763" s="121" t="str">
        <f t="shared" ref="C6763:C6826" si="214">MONTH(B6763)&amp;TEXT(WEEKNUM(B6763,2)-WEEKNUM(B6763+1-DAY(B6763),2)+1,"月第0周")</f>
        <v>8月第3周</v>
      </c>
      <c r="D6763" s="109" t="s">
        <v>968</v>
      </c>
      <c r="E6763" s="89" t="str">
        <f t="shared" si="213"/>
        <v>8月第2周--周1</v>
      </c>
      <c r="F6763" s="115" t="s">
        <v>27</v>
      </c>
      <c r="G6763" s="92" t="s">
        <v>92</v>
      </c>
      <c r="H6763" s="92" t="str">
        <f>_xlfn.XLOOKUP(O6763,匹配表1065!T:T,匹配表1065!W:W)</f>
        <v>合肥市</v>
      </c>
      <c r="I6763" s="116" t="str">
        <f>_xlfn.XLOOKUP(O6763,匹配表1065!T:T,匹配表1065!X:X)</f>
        <v>PME2047</v>
      </c>
      <c r="J6763" s="95" t="s">
        <v>97</v>
      </c>
      <c r="K6763" s="89" cm="1">
        <f ca="1" t="array" ref="K6763:L6763">_xlfn.XLOOKUP(J6763,匹配表1065!Y:Y,匹配表1065!AA:AB)</f>
        <v>2</v>
      </c>
      <c r="L6763" s="116" t="str">
        <v>3个月以内</v>
      </c>
      <c r="M6763" s="89" t="s">
        <v>55</v>
      </c>
      <c r="N6763" s="109">
        <v>1</v>
      </c>
      <c r="O6763" s="118" t="str">
        <f>_xlfn.XLOOKUP(P6763,匹配表1065!U:U,匹配表1065!T:T)</f>
        <v>HO00000005</v>
      </c>
      <c r="P6763" s="94" t="s">
        <v>98</v>
      </c>
      <c r="Q6763" s="95" t="s">
        <v>208</v>
      </c>
      <c r="R6763" s="89" t="str">
        <f>_xlfn.XLOOKUP(Q6763,匹配表1065!L:L,匹配表1065!O:O)</f>
        <v>A</v>
      </c>
      <c r="S6763" s="93" t="str">
        <f>IFERROR(_xlfn.XLOOKUP(Q6763,匹配表1065!AI:AI,匹配表1065!AJ:AJ),"绿标")</f>
        <v>黑标</v>
      </c>
      <c r="T6763" s="93" t="str" cm="1">
        <f t="array" ref="T6763:U6763">_xlfn.XLOOKUP(Q6763,匹配表1065!L:L,匹配表1065!M:N)</f>
        <v>头痛</v>
      </c>
      <c r="U6763" s="94" t="str">
        <v>神经内科</v>
      </c>
      <c r="V6763" s="95" t="s">
        <v>42</v>
      </c>
      <c r="W6763" s="93">
        <f>_xlfn.XLOOKUP(M6763,匹配表1065!D:D,匹配表1065!F:F)*N6763</f>
        <v>8</v>
      </c>
    </row>
    <row r="6764" customHeight="1" spans="1:23">
      <c r="A6764" s="94" t="s">
        <v>954</v>
      </c>
      <c r="B6764" s="106">
        <v>46244</v>
      </c>
      <c r="C6764" s="121" t="str">
        <f t="shared" si="214"/>
        <v>8月第3周</v>
      </c>
      <c r="D6764" s="109" t="s">
        <v>968</v>
      </c>
      <c r="E6764" s="89" t="str">
        <f t="shared" si="213"/>
        <v>8月第2周--周1</v>
      </c>
      <c r="F6764" s="115" t="s">
        <v>27</v>
      </c>
      <c r="G6764" s="92" t="s">
        <v>92</v>
      </c>
      <c r="H6764" s="92" t="str">
        <f>_xlfn.XLOOKUP(O6764,匹配表1065!T:T,匹配表1065!W:W)</f>
        <v>合肥市</v>
      </c>
      <c r="I6764" s="116" t="str">
        <f>_xlfn.XLOOKUP(O6764,匹配表1065!T:T,匹配表1065!X:X)</f>
        <v>PME2007</v>
      </c>
      <c r="J6764" s="95" t="s">
        <v>93</v>
      </c>
      <c r="K6764" s="89" cm="1">
        <f ca="1" t="array" ref="K6764:L6764">_xlfn.XLOOKUP(J6764,匹配表1065!Y:Y,匹配表1065!AA:AB)</f>
        <v>9</v>
      </c>
      <c r="L6764" s="116" t="str">
        <v>3个月以上</v>
      </c>
      <c r="M6764" s="89" t="s">
        <v>35</v>
      </c>
      <c r="N6764" s="109">
        <v>1</v>
      </c>
      <c r="O6764" s="118" t="str">
        <f>_xlfn.XLOOKUP(P6764,匹配表1065!U:U,匹配表1065!T:T)</f>
        <v>HO00000001</v>
      </c>
      <c r="P6764" s="94" t="s">
        <v>94</v>
      </c>
      <c r="Q6764" s="95" t="s">
        <v>860</v>
      </c>
      <c r="R6764" s="89" t="str">
        <f>_xlfn.XLOOKUP(Q6764,匹配表1065!L:L,匹配表1065!O:O)</f>
        <v>B</v>
      </c>
      <c r="S6764" s="93" t="str">
        <f>IFERROR(_xlfn.XLOOKUP(Q6764,匹配表1065!AI:AI,匹配表1065!AJ:AJ),"绿标")</f>
        <v>绿标</v>
      </c>
      <c r="T6764" s="93" t="str" cm="1">
        <f t="array" ref="T6764:U6764">_xlfn.XLOOKUP(Q6764,匹配表1065!L:L,匹配表1065!M:N)</f>
        <v>睡眠</v>
      </c>
      <c r="U6764" s="94" t="str">
        <v>神经内科</v>
      </c>
      <c r="V6764" s="95" t="s">
        <v>42</v>
      </c>
      <c r="W6764" s="93">
        <f>_xlfn.XLOOKUP(M6764,匹配表1065!D:D,匹配表1065!F:F)*N6764</f>
        <v>4</v>
      </c>
    </row>
    <row r="6765" customHeight="1" spans="1:23">
      <c r="A6765" s="94" t="s">
        <v>954</v>
      </c>
      <c r="B6765" s="106">
        <v>46244</v>
      </c>
      <c r="C6765" s="121" t="str">
        <f t="shared" si="214"/>
        <v>8月第3周</v>
      </c>
      <c r="D6765" s="109" t="s">
        <v>968</v>
      </c>
      <c r="E6765" s="89" t="str">
        <f t="shared" si="213"/>
        <v>8月第2周--周1</v>
      </c>
      <c r="F6765" s="115" t="s">
        <v>27</v>
      </c>
      <c r="G6765" s="92" t="s">
        <v>92</v>
      </c>
      <c r="H6765" s="92" t="str">
        <f>_xlfn.XLOOKUP(O6765,匹配表1065!T:T,匹配表1065!W:W)</f>
        <v>合肥市</v>
      </c>
      <c r="I6765" s="116" t="str">
        <f>_xlfn.XLOOKUP(O6765,匹配表1065!T:T,匹配表1065!X:X)</f>
        <v>PME2007</v>
      </c>
      <c r="J6765" s="95" t="s">
        <v>93</v>
      </c>
      <c r="K6765" s="89" cm="1">
        <f ca="1" t="array" ref="K6765:L6765">_xlfn.XLOOKUP(J6765,匹配表1065!Y:Y,匹配表1065!AA:AB)</f>
        <v>9</v>
      </c>
      <c r="L6765" s="116" t="str">
        <v>3个月以上</v>
      </c>
      <c r="M6765" s="89" t="s">
        <v>55</v>
      </c>
      <c r="N6765" s="109">
        <v>1</v>
      </c>
      <c r="O6765" s="118" t="str">
        <f>_xlfn.XLOOKUP(P6765,匹配表1065!U:U,匹配表1065!T:T)</f>
        <v>HO00000001</v>
      </c>
      <c r="P6765" s="94" t="s">
        <v>94</v>
      </c>
      <c r="Q6765" s="95" t="s">
        <v>96</v>
      </c>
      <c r="R6765" s="89" t="str">
        <f>_xlfn.XLOOKUP(Q6765,匹配表1065!L:L,匹配表1065!O:O)</f>
        <v>B</v>
      </c>
      <c r="S6765" s="93" t="str">
        <f>IFERROR(_xlfn.XLOOKUP(Q6765,匹配表1065!AI:AI,匹配表1065!AJ:AJ),"绿标")</f>
        <v>黑标</v>
      </c>
      <c r="T6765" s="93" t="str" cm="1">
        <f t="array" ref="T6765:U6765">_xlfn.XLOOKUP(Q6765,匹配表1065!L:L,匹配表1065!M:N)</f>
        <v>脑血管</v>
      </c>
      <c r="U6765" s="94" t="str">
        <v>神经内科</v>
      </c>
      <c r="V6765" s="95" t="s">
        <v>42</v>
      </c>
      <c r="W6765" s="93">
        <f>_xlfn.XLOOKUP(M6765,匹配表1065!D:D,匹配表1065!F:F)*N6765</f>
        <v>8</v>
      </c>
    </row>
    <row r="6766" customHeight="1" spans="1:23">
      <c r="A6766" s="94" t="s">
        <v>954</v>
      </c>
      <c r="B6766" s="106">
        <v>46244</v>
      </c>
      <c r="C6766" s="121" t="str">
        <f t="shared" si="214"/>
        <v>8月第3周</v>
      </c>
      <c r="D6766" s="109" t="s">
        <v>968</v>
      </c>
      <c r="E6766" s="89" t="str">
        <f t="shared" si="213"/>
        <v>8月第2周--周1</v>
      </c>
      <c r="F6766" s="115" t="s">
        <v>27</v>
      </c>
      <c r="G6766" s="92" t="s">
        <v>92</v>
      </c>
      <c r="H6766" s="92" t="str">
        <f>_xlfn.XLOOKUP(O6766,匹配表1065!T:T,匹配表1065!W:W)</f>
        <v>合肥市</v>
      </c>
      <c r="I6766" s="116" t="str">
        <f>_xlfn.XLOOKUP(O6766,匹配表1065!T:T,匹配表1065!X:X)</f>
        <v>PME2048</v>
      </c>
      <c r="J6766" s="95" t="s">
        <v>547</v>
      </c>
      <c r="K6766" s="89" cm="1">
        <f ca="1" t="array" ref="K6766:L6766">_xlfn.XLOOKUP(J6766,匹配表1065!Y:Y,匹配表1065!AA:AB)</f>
        <v>4</v>
      </c>
      <c r="L6766" s="116" t="str">
        <v>3个月以上</v>
      </c>
      <c r="M6766" s="89" t="s">
        <v>35</v>
      </c>
      <c r="N6766" s="109">
        <v>1</v>
      </c>
      <c r="O6766" s="118" t="str">
        <f>_xlfn.XLOOKUP(P6766,匹配表1065!U:U,匹配表1065!T:T)</f>
        <v>HO00002956</v>
      </c>
      <c r="P6766" s="94" t="s">
        <v>285</v>
      </c>
      <c r="Q6766" s="95" t="s">
        <v>860</v>
      </c>
      <c r="R6766" s="89" t="str">
        <f>_xlfn.XLOOKUP(Q6766,匹配表1065!L:L,匹配表1065!O:O)</f>
        <v>B</v>
      </c>
      <c r="S6766" s="93" t="str">
        <f>IFERROR(_xlfn.XLOOKUP(Q6766,匹配表1065!AI:AI,匹配表1065!AJ:AJ),"绿标")</f>
        <v>绿标</v>
      </c>
      <c r="T6766" s="93" t="str" cm="1">
        <f t="array" ref="T6766:U6766">_xlfn.XLOOKUP(Q6766,匹配表1065!L:L,匹配表1065!M:N)</f>
        <v>睡眠</v>
      </c>
      <c r="U6766" s="94" t="str">
        <v>神经内科</v>
      </c>
      <c r="V6766" s="95" t="s">
        <v>33</v>
      </c>
      <c r="W6766" s="93">
        <f>_xlfn.XLOOKUP(M6766,匹配表1065!D:D,匹配表1065!F:F)*N6766</f>
        <v>4</v>
      </c>
    </row>
    <row r="6767" customHeight="1" spans="1:23">
      <c r="A6767" s="94" t="s">
        <v>954</v>
      </c>
      <c r="B6767" s="106">
        <v>46244</v>
      </c>
      <c r="C6767" s="121" t="str">
        <f t="shared" si="214"/>
        <v>8月第3周</v>
      </c>
      <c r="D6767" s="109" t="s">
        <v>968</v>
      </c>
      <c r="E6767" s="89" t="str">
        <f t="shared" si="213"/>
        <v>8月第2周--周1</v>
      </c>
      <c r="F6767" s="115" t="s">
        <v>27</v>
      </c>
      <c r="G6767" s="92" t="s">
        <v>92</v>
      </c>
      <c r="H6767" s="92" t="e">
        <f>_xlfn.XLOOKUP(O6767,匹配表1065!T:T,匹配表1065!W:W)</f>
        <v>#N/A</v>
      </c>
      <c r="I6767" s="116" t="e">
        <f>_xlfn.XLOOKUP(O6767,匹配表1065!T:T,匹配表1065!X:X)</f>
        <v>#N/A</v>
      </c>
      <c r="J6767" s="95" t="s">
        <v>547</v>
      </c>
      <c r="K6767" s="89" cm="1">
        <f ca="1" t="array" ref="K6767:L6767">_xlfn.XLOOKUP(J6767,匹配表1065!Y:Y,匹配表1065!AA:AB)</f>
        <v>4</v>
      </c>
      <c r="L6767" s="116" t="str">
        <v>3个月以上</v>
      </c>
      <c r="M6767" s="89" t="s">
        <v>30</v>
      </c>
      <c r="N6767" s="109">
        <v>1</v>
      </c>
      <c r="O6767" s="118" t="e">
        <f>_xlfn.XLOOKUP(P6767,匹配表1065!U:U,匹配表1065!T:T)</f>
        <v>#N/A</v>
      </c>
      <c r="P6767" s="94" t="s">
        <v>972</v>
      </c>
      <c r="Q6767" s="95" t="s">
        <v>848</v>
      </c>
      <c r="R6767" s="89" t="str">
        <f>_xlfn.XLOOKUP(Q6767,匹配表1065!L:L,匹配表1065!O:O)</f>
        <v>C</v>
      </c>
      <c r="S6767" s="93" t="str">
        <f>IFERROR(_xlfn.XLOOKUP(Q6767,匹配表1065!AI:AI,匹配表1065!AJ:AJ),"绿标")</f>
        <v>绿标</v>
      </c>
      <c r="T6767" s="93" t="str" cm="1">
        <f t="array" ref="T6767:U6767">_xlfn.XLOOKUP(Q6767,匹配表1065!L:L,匹配表1065!M:N)</f>
        <v>眩晕</v>
      </c>
      <c r="U6767" s="94" t="str">
        <v>耳鼻喉科</v>
      </c>
      <c r="V6767" s="95" t="s">
        <v>100</v>
      </c>
      <c r="W6767" s="93">
        <f>_xlfn.XLOOKUP(M6767,匹配表1065!D:D,匹配表1065!F:F)*N6767</f>
        <v>12</v>
      </c>
    </row>
    <row r="6768" customHeight="1" spans="1:23">
      <c r="A6768" s="94" t="s">
        <v>954</v>
      </c>
      <c r="B6768" s="106">
        <v>46244</v>
      </c>
      <c r="C6768" s="121" t="str">
        <f t="shared" si="214"/>
        <v>8月第3周</v>
      </c>
      <c r="D6768" s="109" t="s">
        <v>968</v>
      </c>
      <c r="E6768" s="89" t="str">
        <f t="shared" si="213"/>
        <v>8月第2周--周1</v>
      </c>
      <c r="F6768" s="115" t="s">
        <v>27</v>
      </c>
      <c r="G6768" s="95" t="s">
        <v>136</v>
      </c>
      <c r="H6768" s="92" t="str">
        <f>_xlfn.XLOOKUP(O6768,匹配表1065!T:T,匹配表1065!W:W)</f>
        <v>淄博市</v>
      </c>
      <c r="I6768" s="116" t="str">
        <f>_xlfn.XLOOKUP(O6768,匹配表1065!T:T,匹配表1065!X:X)</f>
        <v>PME2043</v>
      </c>
      <c r="J6768" s="95" t="s">
        <v>140</v>
      </c>
      <c r="K6768" s="89" cm="1">
        <f ca="1" t="array" ref="K6768:L6768">_xlfn.XLOOKUP(J6768,匹配表1065!Y:Y,匹配表1065!AA:AB)</f>
        <v>9</v>
      </c>
      <c r="L6768" s="116" t="str">
        <v>3个月以上</v>
      </c>
      <c r="M6768" s="89" t="s">
        <v>30</v>
      </c>
      <c r="N6768" s="109">
        <v>1</v>
      </c>
      <c r="O6768" s="118" t="str">
        <f>_xlfn.XLOOKUP(P6768,匹配表1065!U:U,匹配表1065!T:T)</f>
        <v>HO00001431</v>
      </c>
      <c r="P6768" s="94" t="s">
        <v>244</v>
      </c>
      <c r="Q6768" s="95" t="s">
        <v>567</v>
      </c>
      <c r="R6768" s="89" t="str">
        <f>_xlfn.XLOOKUP(Q6768,匹配表1065!L:L,匹配表1065!O:O)</f>
        <v>A</v>
      </c>
      <c r="S6768" s="93" t="str">
        <f>IFERROR(_xlfn.XLOOKUP(Q6768,匹配表1065!AI:AI,匹配表1065!AJ:AJ),"绿标")</f>
        <v>红标</v>
      </c>
      <c r="T6768" s="93" t="str" cm="1">
        <f t="array" ref="T6768:U6768">_xlfn.XLOOKUP(Q6768,匹配表1065!L:L,匹配表1065!M:N)</f>
        <v>头痛</v>
      </c>
      <c r="U6768" s="94" t="str">
        <v>神经内科</v>
      </c>
      <c r="V6768" s="95" t="s">
        <v>42</v>
      </c>
      <c r="W6768" s="93">
        <f>_xlfn.XLOOKUP(M6768,匹配表1065!D:D,匹配表1065!F:F)*N6768</f>
        <v>12</v>
      </c>
    </row>
    <row r="6769" customHeight="1" spans="1:23">
      <c r="A6769" s="94" t="s">
        <v>954</v>
      </c>
      <c r="B6769" s="106">
        <v>46244</v>
      </c>
      <c r="C6769" s="121" t="str">
        <f t="shared" si="214"/>
        <v>8月第3周</v>
      </c>
      <c r="D6769" s="109" t="s">
        <v>968</v>
      </c>
      <c r="E6769" s="89" t="str">
        <f t="shared" si="213"/>
        <v>8月第2周--周1</v>
      </c>
      <c r="F6769" s="115" t="s">
        <v>27</v>
      </c>
      <c r="G6769" s="95" t="s">
        <v>136</v>
      </c>
      <c r="H6769" s="92" t="str">
        <f>_xlfn.XLOOKUP(O6769,匹配表1065!T:T,匹配表1065!W:W)</f>
        <v>淄博市</v>
      </c>
      <c r="I6769" s="116" t="str">
        <f>_xlfn.XLOOKUP(O6769,匹配表1065!T:T,匹配表1065!X:X)</f>
        <v>PME2043</v>
      </c>
      <c r="J6769" s="95" t="s">
        <v>140</v>
      </c>
      <c r="K6769" s="89" cm="1">
        <f ca="1" t="array" ref="K6769:L6769">_xlfn.XLOOKUP(J6769,匹配表1065!Y:Y,匹配表1065!AA:AB)</f>
        <v>9</v>
      </c>
      <c r="L6769" s="116" t="str">
        <v>3个月以上</v>
      </c>
      <c r="M6769" s="89" t="s">
        <v>35</v>
      </c>
      <c r="N6769" s="109">
        <v>1</v>
      </c>
      <c r="O6769" s="118" t="str">
        <f>_xlfn.XLOOKUP(P6769,匹配表1065!U:U,匹配表1065!T:T)</f>
        <v>HO00001430</v>
      </c>
      <c r="P6769" s="94" t="s">
        <v>973</v>
      </c>
      <c r="Q6769" s="95" t="s">
        <v>974</v>
      </c>
      <c r="R6769" s="89" t="str">
        <f>_xlfn.XLOOKUP(Q6769,匹配表1065!L:L,匹配表1065!O:O)</f>
        <v>A</v>
      </c>
      <c r="S6769" s="93" t="str">
        <f>IFERROR(_xlfn.XLOOKUP(Q6769,匹配表1065!AI:AI,匹配表1065!AJ:AJ),"绿标")</f>
        <v>绿标</v>
      </c>
      <c r="T6769" s="93" t="str" cm="1">
        <f t="array" ref="T6769:U6769">_xlfn.XLOOKUP(Q6769,匹配表1065!L:L,匹配表1065!M:N)</f>
        <v>头痛</v>
      </c>
      <c r="U6769" s="94" t="str">
        <v>神经内科</v>
      </c>
      <c r="V6769" s="95" t="s">
        <v>42</v>
      </c>
      <c r="W6769" s="93">
        <f>_xlfn.XLOOKUP(M6769,匹配表1065!D:D,匹配表1065!F:F)*N6769</f>
        <v>4</v>
      </c>
    </row>
    <row r="6770" customHeight="1" spans="1:23">
      <c r="A6770" s="94" t="s">
        <v>954</v>
      </c>
      <c r="B6770" s="106">
        <v>46244</v>
      </c>
      <c r="C6770" s="121" t="str">
        <f t="shared" si="214"/>
        <v>8月第3周</v>
      </c>
      <c r="D6770" s="109" t="s">
        <v>968</v>
      </c>
      <c r="E6770" s="89" t="str">
        <f t="shared" si="213"/>
        <v>8月第2周--周1</v>
      </c>
      <c r="F6770" s="115" t="s">
        <v>27</v>
      </c>
      <c r="G6770" s="95" t="s">
        <v>136</v>
      </c>
      <c r="H6770" s="92" t="str">
        <f>_xlfn.XLOOKUP(O6770,匹配表1065!T:T,匹配表1065!W:W)</f>
        <v>青岛市</v>
      </c>
      <c r="I6770" s="116" t="str">
        <f>_xlfn.XLOOKUP(O6770,匹配表1065!T:T,匹配表1065!X:X)</f>
        <v>PME2032</v>
      </c>
      <c r="J6770" s="95" t="s">
        <v>143</v>
      </c>
      <c r="K6770" s="89" cm="1">
        <f ca="1" t="array" ref="K6770:L6770">_xlfn.XLOOKUP(J6770,匹配表1065!Y:Y,匹配表1065!AA:AB)</f>
        <v>31</v>
      </c>
      <c r="L6770" s="116" t="str">
        <v>3个月以上</v>
      </c>
      <c r="M6770" s="89" t="s">
        <v>30</v>
      </c>
      <c r="N6770" s="109">
        <v>1</v>
      </c>
      <c r="O6770" s="118" t="str">
        <f>_xlfn.XLOOKUP(P6770,匹配表1065!U:U,匹配表1065!T:T)</f>
        <v>HO00001482</v>
      </c>
      <c r="P6770" s="94" t="s">
        <v>146</v>
      </c>
      <c r="Q6770" s="95" t="s">
        <v>147</v>
      </c>
      <c r="R6770" s="89" t="str">
        <f>_xlfn.XLOOKUP(Q6770,匹配表1065!L:L,匹配表1065!O:O)</f>
        <v>A</v>
      </c>
      <c r="S6770" s="93" t="str">
        <f>IFERROR(_xlfn.XLOOKUP(Q6770,匹配表1065!AI:AI,匹配表1065!AJ:AJ),"绿标")</f>
        <v>红标</v>
      </c>
      <c r="T6770" s="93" t="str" cm="1">
        <f t="array" ref="T6770:U6770">_xlfn.XLOOKUP(Q6770,匹配表1065!L:L,匹配表1065!M:N)</f>
        <v>头痛</v>
      </c>
      <c r="U6770" s="94" t="str">
        <v>神经内科</v>
      </c>
      <c r="V6770" s="95" t="s">
        <v>67</v>
      </c>
      <c r="W6770" s="93">
        <f>_xlfn.XLOOKUP(M6770,匹配表1065!D:D,匹配表1065!F:F)*N6770</f>
        <v>12</v>
      </c>
    </row>
    <row r="6771" customHeight="1" spans="1:23">
      <c r="A6771" s="94" t="s">
        <v>954</v>
      </c>
      <c r="B6771" s="106">
        <v>46244</v>
      </c>
      <c r="C6771" s="121" t="str">
        <f t="shared" si="214"/>
        <v>8月第3周</v>
      </c>
      <c r="D6771" s="109" t="s">
        <v>968</v>
      </c>
      <c r="E6771" s="89" t="str">
        <f t="shared" si="213"/>
        <v>8月第2周--周1</v>
      </c>
      <c r="F6771" s="115" t="s">
        <v>27</v>
      </c>
      <c r="G6771" s="95" t="s">
        <v>136</v>
      </c>
      <c r="H6771" s="92" t="str">
        <f>_xlfn.XLOOKUP(O6771,匹配表1065!T:T,匹配表1065!W:W)</f>
        <v>青岛市</v>
      </c>
      <c r="I6771" s="116" t="str">
        <f>_xlfn.XLOOKUP(O6771,匹配表1065!T:T,匹配表1065!X:X)</f>
        <v>PME2032</v>
      </c>
      <c r="J6771" s="95" t="s">
        <v>143</v>
      </c>
      <c r="K6771" s="89" cm="1">
        <f ca="1" t="array" ref="K6771:L6771">_xlfn.XLOOKUP(J6771,匹配表1065!Y:Y,匹配表1065!AA:AB)</f>
        <v>31</v>
      </c>
      <c r="L6771" s="116" t="str">
        <v>3个月以上</v>
      </c>
      <c r="M6771" s="89" t="s">
        <v>30</v>
      </c>
      <c r="N6771" s="109">
        <v>1</v>
      </c>
      <c r="O6771" s="118" t="str">
        <f>_xlfn.XLOOKUP(P6771,匹配表1065!U:U,匹配表1065!T:T)</f>
        <v>HO00001482</v>
      </c>
      <c r="P6771" s="94" t="s">
        <v>146</v>
      </c>
      <c r="Q6771" s="95" t="s">
        <v>249</v>
      </c>
      <c r="R6771" s="89" t="str">
        <f>_xlfn.XLOOKUP(Q6771,匹配表1065!L:L,匹配表1065!O:O)</f>
        <v>C</v>
      </c>
      <c r="S6771" s="93" t="str">
        <f>IFERROR(_xlfn.XLOOKUP(Q6771,匹配表1065!AI:AI,匹配表1065!AJ:AJ),"绿标")</f>
        <v>绿标</v>
      </c>
      <c r="T6771" s="93" t="str" cm="1">
        <f t="array" ref="T6771:U6771">_xlfn.XLOOKUP(Q6771,匹配表1065!L:L,匹配表1065!M:N)</f>
        <v>眩晕</v>
      </c>
      <c r="U6771" s="94" t="str">
        <v>耳鼻喉科</v>
      </c>
      <c r="V6771" s="95" t="s">
        <v>100</v>
      </c>
      <c r="W6771" s="93">
        <f>_xlfn.XLOOKUP(M6771,匹配表1065!D:D,匹配表1065!F:F)*N6771</f>
        <v>12</v>
      </c>
    </row>
    <row r="6772" customHeight="1" spans="1:23">
      <c r="A6772" s="94" t="s">
        <v>954</v>
      </c>
      <c r="B6772" s="106">
        <v>46244</v>
      </c>
      <c r="C6772" s="121" t="str">
        <f t="shared" si="214"/>
        <v>8月第3周</v>
      </c>
      <c r="D6772" s="109" t="s">
        <v>968</v>
      </c>
      <c r="E6772" s="89" t="str">
        <f t="shared" si="213"/>
        <v>8月第2周--周1</v>
      </c>
      <c r="F6772" s="115" t="s">
        <v>27</v>
      </c>
      <c r="G6772" s="95" t="s">
        <v>136</v>
      </c>
      <c r="H6772" s="92" t="str">
        <f>_xlfn.XLOOKUP(O6772,匹配表1065!T:T,匹配表1065!W:W)</f>
        <v>青岛市</v>
      </c>
      <c r="I6772" s="116" t="str">
        <f>_xlfn.XLOOKUP(O6772,匹配表1065!T:T,匹配表1065!X:X)</f>
        <v>PME2032</v>
      </c>
      <c r="J6772" s="95" t="s">
        <v>143</v>
      </c>
      <c r="K6772" s="89" cm="1">
        <f ca="1" t="array" ref="K6772:L6772">_xlfn.XLOOKUP(J6772,匹配表1065!Y:Y,匹配表1065!AA:AB)</f>
        <v>31</v>
      </c>
      <c r="L6772" s="116" t="str">
        <v>3个月以上</v>
      </c>
      <c r="M6772" s="89" t="s">
        <v>35</v>
      </c>
      <c r="N6772" s="109">
        <v>1</v>
      </c>
      <c r="O6772" s="118" t="str">
        <f>_xlfn.XLOOKUP(P6772,匹配表1065!U:U,匹配表1065!T:T)</f>
        <v>HO00001482</v>
      </c>
      <c r="P6772" s="94" t="s">
        <v>146</v>
      </c>
      <c r="Q6772" s="95" t="s">
        <v>471</v>
      </c>
      <c r="R6772" s="89" t="str">
        <f>_xlfn.XLOOKUP(Q6772,匹配表1065!L:L,匹配表1065!O:O)</f>
        <v>A</v>
      </c>
      <c r="S6772" s="93" t="str">
        <f>IFERROR(_xlfn.XLOOKUP(Q6772,匹配表1065!AI:AI,匹配表1065!AJ:AJ),"绿标")</f>
        <v>红标</v>
      </c>
      <c r="T6772" s="93" t="str" cm="1">
        <f t="array" ref="T6772:U6772">_xlfn.XLOOKUP(Q6772,匹配表1065!L:L,匹配表1065!M:N)</f>
        <v>头痛</v>
      </c>
      <c r="U6772" s="94" t="str">
        <v>神经内科</v>
      </c>
      <c r="V6772" s="95" t="s">
        <v>58</v>
      </c>
      <c r="W6772" s="93">
        <f>_xlfn.XLOOKUP(M6772,匹配表1065!D:D,匹配表1065!F:F)*N6772</f>
        <v>4</v>
      </c>
    </row>
    <row r="6773" customHeight="1" spans="1:23">
      <c r="A6773" s="94" t="s">
        <v>954</v>
      </c>
      <c r="B6773" s="106">
        <v>46244</v>
      </c>
      <c r="C6773" s="121" t="str">
        <f t="shared" si="214"/>
        <v>8月第3周</v>
      </c>
      <c r="D6773" s="109" t="s">
        <v>968</v>
      </c>
      <c r="E6773" s="89" t="str">
        <f t="shared" ref="E6773:E6836" si="215">D6773&amp;"--"&amp;"周"&amp;WEEKDAY(B6773,2)</f>
        <v>8月第2周--周1</v>
      </c>
      <c r="F6773" s="115" t="s">
        <v>27</v>
      </c>
      <c r="G6773" s="95" t="s">
        <v>136</v>
      </c>
      <c r="H6773" s="92" t="str">
        <f>_xlfn.XLOOKUP(O6773,匹配表1065!T:T,匹配表1065!W:W)</f>
        <v>青岛市</v>
      </c>
      <c r="I6773" s="116" t="str">
        <f>_xlfn.XLOOKUP(O6773,匹配表1065!T:T,匹配表1065!X:X)</f>
        <v>PME2031</v>
      </c>
      <c r="J6773" s="95" t="s">
        <v>155</v>
      </c>
      <c r="K6773" s="89" cm="1">
        <f ca="1" t="array" ref="K6773:L6773">_xlfn.XLOOKUP(J6773,匹配表1065!Y:Y,匹配表1065!AA:AB)</f>
        <v>31</v>
      </c>
      <c r="L6773" s="116" t="str">
        <v>3个月以上</v>
      </c>
      <c r="M6773" s="89" t="s">
        <v>30</v>
      </c>
      <c r="N6773" s="109">
        <v>1</v>
      </c>
      <c r="O6773" s="118" t="str">
        <f>_xlfn.XLOOKUP(P6773,匹配表1065!U:U,匹配表1065!T:T)</f>
        <v>HO00072793</v>
      </c>
      <c r="P6773" s="94" t="s">
        <v>159</v>
      </c>
      <c r="Q6773" s="95" t="s">
        <v>339</v>
      </c>
      <c r="R6773" s="89" t="str">
        <f>_xlfn.XLOOKUP(Q6773,匹配表1065!L:L,匹配表1065!O:O)</f>
        <v>C</v>
      </c>
      <c r="S6773" s="93" t="str">
        <f>IFERROR(_xlfn.XLOOKUP(Q6773,匹配表1065!AI:AI,匹配表1065!AJ:AJ),"绿标")</f>
        <v>红标</v>
      </c>
      <c r="T6773" s="93" t="str" cm="1">
        <f t="array" ref="T6773:U6773">_xlfn.XLOOKUP(Q6773,匹配表1065!L:L,匹配表1065!M:N)</f>
        <v>眩晕</v>
      </c>
      <c r="U6773" s="94" t="str">
        <v>神经内科</v>
      </c>
      <c r="V6773" s="95" t="s">
        <v>100</v>
      </c>
      <c r="W6773" s="93">
        <f>_xlfn.XLOOKUP(M6773,匹配表1065!D:D,匹配表1065!F:F)*N6773</f>
        <v>12</v>
      </c>
    </row>
    <row r="6774" customHeight="1" spans="1:23">
      <c r="A6774" s="94" t="s">
        <v>954</v>
      </c>
      <c r="B6774" s="106">
        <v>46244</v>
      </c>
      <c r="C6774" s="121" t="str">
        <f t="shared" si="214"/>
        <v>8月第3周</v>
      </c>
      <c r="D6774" s="109" t="s">
        <v>968</v>
      </c>
      <c r="E6774" s="89" t="str">
        <f t="shared" si="215"/>
        <v>8月第2周--周1</v>
      </c>
      <c r="F6774" s="115" t="s">
        <v>27</v>
      </c>
      <c r="G6774" s="95" t="s">
        <v>136</v>
      </c>
      <c r="H6774" s="92" t="str">
        <f>_xlfn.XLOOKUP(O6774,匹配表1065!T:T,匹配表1065!W:W)</f>
        <v>青岛市</v>
      </c>
      <c r="I6774" s="116" t="str">
        <f>_xlfn.XLOOKUP(O6774,匹配表1065!T:T,匹配表1065!X:X)</f>
        <v>PME2031</v>
      </c>
      <c r="J6774" s="95" t="s">
        <v>155</v>
      </c>
      <c r="K6774" s="89" cm="1">
        <f ca="1" t="array" ref="K6774:L6774">_xlfn.XLOOKUP(J6774,匹配表1065!Y:Y,匹配表1065!AA:AB)</f>
        <v>31</v>
      </c>
      <c r="L6774" s="116" t="str">
        <v>3个月以上</v>
      </c>
      <c r="M6774" s="89" t="s">
        <v>30</v>
      </c>
      <c r="N6774" s="109">
        <v>1</v>
      </c>
      <c r="O6774" s="118" t="str">
        <f>_xlfn.XLOOKUP(P6774,匹配表1065!U:U,匹配表1065!T:T)</f>
        <v>HO00001478</v>
      </c>
      <c r="P6774" s="94" t="s">
        <v>156</v>
      </c>
      <c r="Q6774" s="95" t="s">
        <v>157</v>
      </c>
      <c r="R6774" s="89" t="str">
        <f>_xlfn.XLOOKUP(Q6774,匹配表1065!L:L,匹配表1065!O:O)</f>
        <v>A</v>
      </c>
      <c r="S6774" s="93" t="str">
        <f>IFERROR(_xlfn.XLOOKUP(Q6774,匹配表1065!AI:AI,匹配表1065!AJ:AJ),"绿标")</f>
        <v>红标</v>
      </c>
      <c r="T6774" s="93" t="str" cm="1">
        <f t="array" ref="T6774:U6774">_xlfn.XLOOKUP(Q6774,匹配表1065!L:L,匹配表1065!M:N)</f>
        <v>头痛</v>
      </c>
      <c r="U6774" s="94" t="str">
        <v>神经内科</v>
      </c>
      <c r="V6774" s="95" t="s">
        <v>42</v>
      </c>
      <c r="W6774" s="93">
        <f>_xlfn.XLOOKUP(M6774,匹配表1065!D:D,匹配表1065!F:F)*N6774</f>
        <v>12</v>
      </c>
    </row>
    <row r="6775" customHeight="1" spans="1:23">
      <c r="A6775" s="94" t="s">
        <v>954</v>
      </c>
      <c r="B6775" s="106">
        <v>46244</v>
      </c>
      <c r="C6775" s="121" t="str">
        <f t="shared" si="214"/>
        <v>8月第3周</v>
      </c>
      <c r="D6775" s="109" t="s">
        <v>968</v>
      </c>
      <c r="E6775" s="89" t="str">
        <f t="shared" si="215"/>
        <v>8月第2周--周1</v>
      </c>
      <c r="F6775" s="115" t="s">
        <v>27</v>
      </c>
      <c r="G6775" s="95" t="s">
        <v>136</v>
      </c>
      <c r="H6775" s="92" t="str">
        <f>_xlfn.XLOOKUP(O6775,匹配表1065!T:T,匹配表1065!W:W)</f>
        <v>青岛市</v>
      </c>
      <c r="I6775" s="116" t="str">
        <f>_xlfn.XLOOKUP(O6775,匹配表1065!T:T,匹配表1065!X:X)</f>
        <v>PME2035</v>
      </c>
      <c r="J6775" s="95" t="s">
        <v>150</v>
      </c>
      <c r="K6775" s="89" cm="1">
        <f ca="1" t="array" ref="K6775:L6775">_xlfn.XLOOKUP(J6775,匹配表1065!Y:Y,匹配表1065!AA:AB)</f>
        <v>8</v>
      </c>
      <c r="L6775" s="116" t="str">
        <v>3个月以上</v>
      </c>
      <c r="M6775" s="89" t="s">
        <v>30</v>
      </c>
      <c r="N6775" s="109">
        <v>1</v>
      </c>
      <c r="O6775" s="118" t="str">
        <f>_xlfn.XLOOKUP(P6775,匹配表1065!U:U,匹配表1065!T:T)</f>
        <v>HO00001476</v>
      </c>
      <c r="P6775" s="94" t="s">
        <v>151</v>
      </c>
      <c r="Q6775" s="95" t="s">
        <v>152</v>
      </c>
      <c r="R6775" s="89" t="str">
        <f>_xlfn.XLOOKUP(Q6775,匹配表1065!L:L,匹配表1065!O:O)</f>
        <v>C</v>
      </c>
      <c r="S6775" s="93" t="str">
        <f>IFERROR(_xlfn.XLOOKUP(Q6775,匹配表1065!AI:AI,匹配表1065!AJ:AJ),"绿标")</f>
        <v>红标</v>
      </c>
      <c r="T6775" s="93" t="str" cm="1">
        <f t="array" ref="T6775:U6775">_xlfn.XLOOKUP(Q6775,匹配表1065!L:L,匹配表1065!M:N)</f>
        <v>眩晕</v>
      </c>
      <c r="U6775" s="94" t="str">
        <v>神经内科</v>
      </c>
      <c r="V6775" s="95" t="s">
        <v>100</v>
      </c>
      <c r="W6775" s="93">
        <f>_xlfn.XLOOKUP(M6775,匹配表1065!D:D,匹配表1065!F:F)*N6775</f>
        <v>12</v>
      </c>
    </row>
    <row r="6776" customHeight="1" spans="1:23">
      <c r="A6776" s="94" t="s">
        <v>954</v>
      </c>
      <c r="B6776" s="106">
        <v>46244</v>
      </c>
      <c r="C6776" s="121" t="str">
        <f t="shared" si="214"/>
        <v>8月第3周</v>
      </c>
      <c r="D6776" s="109" t="s">
        <v>968</v>
      </c>
      <c r="E6776" s="89" t="str">
        <f t="shared" si="215"/>
        <v>8月第2周--周1</v>
      </c>
      <c r="F6776" s="115" t="s">
        <v>27</v>
      </c>
      <c r="G6776" s="95" t="s">
        <v>136</v>
      </c>
      <c r="H6776" s="92" t="str">
        <f>_xlfn.XLOOKUP(O6776,匹配表1065!T:T,匹配表1065!W:W)</f>
        <v>青岛市</v>
      </c>
      <c r="I6776" s="116" t="str">
        <f>_xlfn.XLOOKUP(O6776,匹配表1065!T:T,匹配表1065!X:X)</f>
        <v>PME2035</v>
      </c>
      <c r="J6776" s="95" t="s">
        <v>150</v>
      </c>
      <c r="K6776" s="89" cm="1">
        <f ca="1" t="array" ref="K6776:L6776">_xlfn.XLOOKUP(J6776,匹配表1065!Y:Y,匹配表1065!AA:AB)</f>
        <v>8</v>
      </c>
      <c r="L6776" s="116" t="str">
        <v>3个月以上</v>
      </c>
      <c r="M6776" s="89" t="s">
        <v>30</v>
      </c>
      <c r="N6776" s="109">
        <v>1</v>
      </c>
      <c r="O6776" s="118" t="str">
        <f>_xlfn.XLOOKUP(P6776,匹配表1065!U:U,匹配表1065!T:T)</f>
        <v>HO00001477</v>
      </c>
      <c r="P6776" s="94" t="s">
        <v>153</v>
      </c>
      <c r="Q6776" s="95" t="s">
        <v>154</v>
      </c>
      <c r="R6776" s="89" t="str">
        <f>_xlfn.XLOOKUP(Q6776,匹配表1065!L:L,匹配表1065!O:O)</f>
        <v>B</v>
      </c>
      <c r="S6776" s="93" t="str">
        <f>IFERROR(_xlfn.XLOOKUP(Q6776,匹配表1065!AI:AI,匹配表1065!AJ:AJ),"绿标")</f>
        <v>绿标</v>
      </c>
      <c r="T6776" s="93" t="str" cm="1">
        <f t="array" ref="T6776:U6776">_xlfn.XLOOKUP(Q6776,匹配表1065!L:L,匹配表1065!M:N)</f>
        <v>脑血管</v>
      </c>
      <c r="U6776" s="94" t="str">
        <v>神经内科</v>
      </c>
      <c r="V6776" s="95" t="s">
        <v>42</v>
      </c>
      <c r="W6776" s="93">
        <f>_xlfn.XLOOKUP(M6776,匹配表1065!D:D,匹配表1065!F:F)*N6776</f>
        <v>12</v>
      </c>
    </row>
    <row r="6777" customHeight="1" spans="1:23">
      <c r="A6777" s="94" t="s">
        <v>954</v>
      </c>
      <c r="B6777" s="106">
        <v>46244</v>
      </c>
      <c r="C6777" s="121" t="str">
        <f t="shared" si="214"/>
        <v>8月第3周</v>
      </c>
      <c r="D6777" s="109" t="s">
        <v>968</v>
      </c>
      <c r="E6777" s="89" t="str">
        <f t="shared" si="215"/>
        <v>8月第2周--周1</v>
      </c>
      <c r="F6777" s="115" t="s">
        <v>27</v>
      </c>
      <c r="G6777" s="95" t="s">
        <v>136</v>
      </c>
      <c r="H6777" s="92" t="str">
        <f>_xlfn.XLOOKUP(O6777,匹配表1065!T:T,匹配表1065!W:W)</f>
        <v>青岛市</v>
      </c>
      <c r="I6777" s="116" t="str">
        <f>_xlfn.XLOOKUP(O6777,匹配表1065!T:T,匹配表1065!X:X)</f>
        <v>PME2035</v>
      </c>
      <c r="J6777" s="95" t="s">
        <v>150</v>
      </c>
      <c r="K6777" s="89" cm="1">
        <f ca="1" t="array" ref="K6777:L6777">_xlfn.XLOOKUP(J6777,匹配表1065!Y:Y,匹配表1065!AA:AB)</f>
        <v>8</v>
      </c>
      <c r="L6777" s="116" t="str">
        <v>3个月以上</v>
      </c>
      <c r="M6777" s="89" t="s">
        <v>35</v>
      </c>
      <c r="N6777" s="109">
        <v>1</v>
      </c>
      <c r="O6777" s="118" t="str">
        <f>_xlfn.XLOOKUP(P6777,匹配表1065!U:U,匹配表1065!T:T)</f>
        <v>HO00001483</v>
      </c>
      <c r="P6777" s="94" t="s">
        <v>259</v>
      </c>
      <c r="Q6777" s="95" t="s">
        <v>397</v>
      </c>
      <c r="R6777" s="89" t="str">
        <f>_xlfn.XLOOKUP(Q6777,匹配表1065!L:L,匹配表1065!O:O)</f>
        <v>C</v>
      </c>
      <c r="S6777" s="93" t="str">
        <f>IFERROR(_xlfn.XLOOKUP(Q6777,匹配表1065!AI:AI,匹配表1065!AJ:AJ),"绿标")</f>
        <v>绿标</v>
      </c>
      <c r="T6777" s="93" t="str" cm="1">
        <f t="array" ref="T6777:U6777">_xlfn.XLOOKUP(Q6777,匹配表1065!L:L,匹配表1065!M:N)</f>
        <v>眩晕</v>
      </c>
      <c r="U6777" s="94" t="str">
        <v>神经内科</v>
      </c>
      <c r="V6777" s="95" t="s">
        <v>100</v>
      </c>
      <c r="W6777" s="93">
        <f>_xlfn.XLOOKUP(M6777,匹配表1065!D:D,匹配表1065!F:F)*N6777</f>
        <v>4</v>
      </c>
    </row>
    <row r="6778" customHeight="1" spans="1:23">
      <c r="A6778" s="94" t="s">
        <v>954</v>
      </c>
      <c r="B6778" s="106">
        <v>46244</v>
      </c>
      <c r="C6778" s="121" t="str">
        <f t="shared" si="214"/>
        <v>8月第3周</v>
      </c>
      <c r="D6778" s="109" t="s">
        <v>968</v>
      </c>
      <c r="E6778" s="89" t="str">
        <f t="shared" si="215"/>
        <v>8月第2周--周1</v>
      </c>
      <c r="F6778" s="115" t="s">
        <v>27</v>
      </c>
      <c r="G6778" s="95" t="s">
        <v>136</v>
      </c>
      <c r="H6778" s="92" t="str">
        <f>_xlfn.XLOOKUP(O6778,匹配表1065!T:T,匹配表1065!W:W)</f>
        <v>烟台市</v>
      </c>
      <c r="I6778" s="116" t="str">
        <f>_xlfn.XLOOKUP(O6778,匹配表1065!T:T,匹配表1065!X:X)</f>
        <v>PME2034</v>
      </c>
      <c r="J6778" s="95" t="s">
        <v>501</v>
      </c>
      <c r="K6778" s="89" cm="1">
        <f ca="1" t="array" ref="K6778:L6778">_xlfn.XLOOKUP(J6778,匹配表1065!Y:Y,匹配表1065!AA:AB)</f>
        <v>4</v>
      </c>
      <c r="L6778" s="116" t="str">
        <v>3个月以上</v>
      </c>
      <c r="M6778" s="89" t="s">
        <v>55</v>
      </c>
      <c r="N6778" s="109">
        <v>1</v>
      </c>
      <c r="O6778" s="118" t="str">
        <f>_xlfn.XLOOKUP(P6778,匹配表1065!U:U,匹配表1065!T:T)</f>
        <v>HO00001522</v>
      </c>
      <c r="P6778" s="94" t="s">
        <v>502</v>
      </c>
      <c r="Q6778" s="95" t="s">
        <v>777</v>
      </c>
      <c r="R6778" s="89" t="str">
        <f>_xlfn.XLOOKUP(Q6778,匹配表1065!L:L,匹配表1065!O:O)</f>
        <v>A</v>
      </c>
      <c r="S6778" s="93" t="str">
        <f>IFERROR(_xlfn.XLOOKUP(Q6778,匹配表1065!AI:AI,匹配表1065!AJ:AJ),"绿标")</f>
        <v>绿标</v>
      </c>
      <c r="T6778" s="93" t="str" cm="1">
        <f t="array" ref="T6778:U6778">_xlfn.XLOOKUP(Q6778,匹配表1065!L:L,匹配表1065!M:N)</f>
        <v>头痛</v>
      </c>
      <c r="U6778" s="94" t="str">
        <v>神经内科</v>
      </c>
      <c r="V6778" s="95" t="s">
        <v>33</v>
      </c>
      <c r="W6778" s="93">
        <f>_xlfn.XLOOKUP(M6778,匹配表1065!D:D,匹配表1065!F:F)*N6778</f>
        <v>8</v>
      </c>
    </row>
    <row r="6779" customHeight="1" spans="1:23">
      <c r="A6779" s="94" t="s">
        <v>954</v>
      </c>
      <c r="B6779" s="106">
        <v>46244</v>
      </c>
      <c r="C6779" s="121" t="str">
        <f t="shared" si="214"/>
        <v>8月第3周</v>
      </c>
      <c r="D6779" s="109" t="s">
        <v>968</v>
      </c>
      <c r="E6779" s="89" t="str">
        <f t="shared" si="215"/>
        <v>8月第2周--周1</v>
      </c>
      <c r="F6779" s="115" t="s">
        <v>27</v>
      </c>
      <c r="G6779" s="95" t="s">
        <v>136</v>
      </c>
      <c r="H6779" s="92" t="str">
        <f>_xlfn.XLOOKUP(O6779,匹配表1065!T:T,匹配表1065!W:W)</f>
        <v>烟台市</v>
      </c>
      <c r="I6779" s="116" t="str">
        <f>_xlfn.XLOOKUP(O6779,匹配表1065!T:T,匹配表1065!X:X)</f>
        <v>PME2034</v>
      </c>
      <c r="J6779" s="95" t="s">
        <v>501</v>
      </c>
      <c r="K6779" s="89" cm="1">
        <f ca="1" t="array" ref="K6779:L6779">_xlfn.XLOOKUP(J6779,匹配表1065!Y:Y,匹配表1065!AA:AB)</f>
        <v>4</v>
      </c>
      <c r="L6779" s="116" t="str">
        <v>3个月以上</v>
      </c>
      <c r="M6779" s="89" t="s">
        <v>35</v>
      </c>
      <c r="N6779" s="109">
        <v>1</v>
      </c>
      <c r="O6779" s="118" t="str">
        <f>_xlfn.XLOOKUP(P6779,匹配表1065!U:U,匹配表1065!T:T)</f>
        <v>HO00024017</v>
      </c>
      <c r="P6779" s="94" t="s">
        <v>698</v>
      </c>
      <c r="Q6779" s="95" t="s">
        <v>803</v>
      </c>
      <c r="R6779" s="89" t="str">
        <f>_xlfn.XLOOKUP(Q6779,匹配表1065!L:L,匹配表1065!O:O)</f>
        <v>A</v>
      </c>
      <c r="S6779" s="93" t="str">
        <f>IFERROR(_xlfn.XLOOKUP(Q6779,匹配表1065!AI:AI,匹配表1065!AJ:AJ),"绿标")</f>
        <v>绿标</v>
      </c>
      <c r="T6779" s="93" t="str" cm="1">
        <f t="array" ref="T6779:U6779">_xlfn.XLOOKUP(Q6779,匹配表1065!L:L,匹配表1065!M:N)</f>
        <v>头痛</v>
      </c>
      <c r="U6779" s="94" t="str">
        <v>神经内科</v>
      </c>
      <c r="V6779" s="95" t="s">
        <v>33</v>
      </c>
      <c r="W6779" s="93">
        <f>_xlfn.XLOOKUP(M6779,匹配表1065!D:D,匹配表1065!F:F)*N6779</f>
        <v>4</v>
      </c>
    </row>
    <row r="6780" customHeight="1" spans="1:23">
      <c r="A6780" s="94" t="s">
        <v>954</v>
      </c>
      <c r="B6780" s="106">
        <v>46244</v>
      </c>
      <c r="C6780" s="121" t="str">
        <f t="shared" si="214"/>
        <v>8月第3周</v>
      </c>
      <c r="D6780" s="109" t="s">
        <v>968</v>
      </c>
      <c r="E6780" s="89" t="str">
        <f t="shared" si="215"/>
        <v>8月第2周--周1</v>
      </c>
      <c r="F6780" s="115" t="s">
        <v>27</v>
      </c>
      <c r="G6780" s="95" t="s">
        <v>136</v>
      </c>
      <c r="H6780" s="92" t="str">
        <f>_xlfn.XLOOKUP(O6780,匹配表1065!T:T,匹配表1065!W:W)</f>
        <v>潍坊市</v>
      </c>
      <c r="I6780" s="116" t="str">
        <f>_xlfn.XLOOKUP(O6780,匹配表1065!T:T,匹配表1065!X:X)</f>
        <v>PME2036</v>
      </c>
      <c r="J6780" s="95" t="s">
        <v>161</v>
      </c>
      <c r="K6780" s="89" cm="1">
        <f ca="1" t="array" ref="K6780:L6780">_xlfn.XLOOKUP(J6780,匹配表1065!Y:Y,匹配表1065!AA:AB)</f>
        <v>1519</v>
      </c>
      <c r="L6780" s="116" t="str">
        <v>3个月以上</v>
      </c>
      <c r="M6780" s="89" t="s">
        <v>30</v>
      </c>
      <c r="N6780" s="109">
        <v>1</v>
      </c>
      <c r="O6780" s="118" t="str">
        <f>_xlfn.XLOOKUP(P6780,匹配表1065!U:U,匹配表1065!T:T)</f>
        <v>HO00001496</v>
      </c>
      <c r="P6780" s="94" t="s">
        <v>256</v>
      </c>
      <c r="Q6780" s="95" t="s">
        <v>303</v>
      </c>
      <c r="R6780" s="89" t="str">
        <f>_xlfn.XLOOKUP(Q6780,匹配表1065!L:L,匹配表1065!O:O)</f>
        <v>C</v>
      </c>
      <c r="S6780" s="93" t="str">
        <f>IFERROR(_xlfn.XLOOKUP(Q6780,匹配表1065!AI:AI,匹配表1065!AJ:AJ),"绿标")</f>
        <v>红标</v>
      </c>
      <c r="T6780" s="93" t="str" cm="1">
        <f t="array" ref="T6780:U6780">_xlfn.XLOOKUP(Q6780,匹配表1065!L:L,匹配表1065!M:N)</f>
        <v>眩晕</v>
      </c>
      <c r="U6780" s="94" t="str">
        <v>神经内科</v>
      </c>
      <c r="V6780" s="95" t="s">
        <v>100</v>
      </c>
      <c r="W6780" s="93">
        <f>_xlfn.XLOOKUP(M6780,匹配表1065!D:D,匹配表1065!F:F)*N6780</f>
        <v>12</v>
      </c>
    </row>
    <row r="6781" customHeight="1" spans="1:23">
      <c r="A6781" s="94" t="s">
        <v>954</v>
      </c>
      <c r="B6781" s="106">
        <v>46244</v>
      </c>
      <c r="C6781" s="121" t="str">
        <f t="shared" si="214"/>
        <v>8月第3周</v>
      </c>
      <c r="D6781" s="109" t="s">
        <v>968</v>
      </c>
      <c r="E6781" s="89" t="str">
        <f t="shared" si="215"/>
        <v>8月第2周--周1</v>
      </c>
      <c r="F6781" s="115" t="s">
        <v>27</v>
      </c>
      <c r="G6781" s="95" t="s">
        <v>136</v>
      </c>
      <c r="H6781" s="92" t="str">
        <f>_xlfn.XLOOKUP(O6781,匹配表1065!T:T,匹配表1065!W:W)</f>
        <v>潍坊市</v>
      </c>
      <c r="I6781" s="116" t="str">
        <f>_xlfn.XLOOKUP(O6781,匹配表1065!T:T,匹配表1065!X:X)</f>
        <v>PME2036</v>
      </c>
      <c r="J6781" s="95" t="s">
        <v>161</v>
      </c>
      <c r="K6781" s="89" cm="1">
        <f ca="1" t="array" ref="K6781:L6781">_xlfn.XLOOKUP(J6781,匹配表1065!Y:Y,匹配表1065!AA:AB)</f>
        <v>1519</v>
      </c>
      <c r="L6781" s="116" t="str">
        <v>3个月以上</v>
      </c>
      <c r="M6781" s="89" t="s">
        <v>30</v>
      </c>
      <c r="N6781" s="109">
        <v>1</v>
      </c>
      <c r="O6781" s="118" t="str">
        <f>_xlfn.XLOOKUP(P6781,匹配表1065!U:U,匹配表1065!T:T)</f>
        <v>HO00001521</v>
      </c>
      <c r="P6781" s="94" t="s">
        <v>162</v>
      </c>
      <c r="Q6781" s="95" t="s">
        <v>166</v>
      </c>
      <c r="R6781" s="89" t="str">
        <f>_xlfn.XLOOKUP(Q6781,匹配表1065!L:L,匹配表1065!O:O)</f>
        <v>B</v>
      </c>
      <c r="S6781" s="93" t="str">
        <f>IFERROR(_xlfn.XLOOKUP(Q6781,匹配表1065!AI:AI,匹配表1065!AJ:AJ),"绿标")</f>
        <v>红标</v>
      </c>
      <c r="T6781" s="93" t="str" cm="1">
        <f t="array" ref="T6781:U6781">_xlfn.XLOOKUP(Q6781,匹配表1065!L:L,匹配表1065!M:N)</f>
        <v>脑血管</v>
      </c>
      <c r="U6781" s="94" t="str">
        <v>神经内科</v>
      </c>
      <c r="V6781" s="95" t="s">
        <v>42</v>
      </c>
      <c r="W6781" s="93">
        <f>_xlfn.XLOOKUP(M6781,匹配表1065!D:D,匹配表1065!F:F)*N6781</f>
        <v>12</v>
      </c>
    </row>
    <row r="6782" customHeight="1" spans="1:23">
      <c r="A6782" s="94" t="s">
        <v>954</v>
      </c>
      <c r="B6782" s="106">
        <v>46244</v>
      </c>
      <c r="C6782" s="121" t="str">
        <f t="shared" si="214"/>
        <v>8月第3周</v>
      </c>
      <c r="D6782" s="109" t="s">
        <v>968</v>
      </c>
      <c r="E6782" s="89" t="str">
        <f t="shared" si="215"/>
        <v>8月第2周--周1</v>
      </c>
      <c r="F6782" s="115" t="s">
        <v>27</v>
      </c>
      <c r="G6782" s="95" t="s">
        <v>63</v>
      </c>
      <c r="H6782" s="92" t="str">
        <f>_xlfn.XLOOKUP(O6782,匹配表1065!T:T,匹配表1065!W:W)</f>
        <v>南京市</v>
      </c>
      <c r="I6782" s="116" t="str">
        <f>_xlfn.XLOOKUP(O6782,匹配表1065!T:T,匹配表1065!X:X)</f>
        <v>PME2001</v>
      </c>
      <c r="J6782" s="95" t="s">
        <v>64</v>
      </c>
      <c r="K6782" s="89" cm="1">
        <f ca="1" t="array" ref="K6782:L6782">_xlfn.XLOOKUP(J6782,匹配表1065!Y:Y,匹配表1065!AA:AB)</f>
        <v>31</v>
      </c>
      <c r="L6782" s="116" t="str">
        <v>3个月以上</v>
      </c>
      <c r="M6782" s="89" t="s">
        <v>30</v>
      </c>
      <c r="N6782" s="109">
        <v>6</v>
      </c>
      <c r="O6782" s="118" t="str">
        <f>_xlfn.XLOOKUP(P6782,匹配表1065!U:U,匹配表1065!T:T)</f>
        <v>HO00000958</v>
      </c>
      <c r="P6782" s="94" t="s">
        <v>65</v>
      </c>
      <c r="Q6782" s="95" t="s">
        <v>209</v>
      </c>
      <c r="R6782" s="89" t="str">
        <f>_xlfn.XLOOKUP(Q6782,匹配表1065!L:L,匹配表1065!O:O)</f>
        <v>C</v>
      </c>
      <c r="S6782" s="93" t="str">
        <f>IFERROR(_xlfn.XLOOKUP(Q6782,匹配表1065!AI:AI,匹配表1065!AJ:AJ),"绿标")</f>
        <v>红标</v>
      </c>
      <c r="T6782" s="93" t="str" cm="1">
        <f t="array" ref="T6782:U6782">_xlfn.XLOOKUP(Q6782,匹配表1065!L:L,匹配表1065!M:N)</f>
        <v>眩晕</v>
      </c>
      <c r="U6782" s="94" t="str">
        <v>耳鼻喉科</v>
      </c>
      <c r="V6782" s="95" t="s">
        <v>100</v>
      </c>
      <c r="W6782" s="93">
        <f>_xlfn.XLOOKUP(M6782,匹配表1065!D:D,匹配表1065!F:F)*N6782</f>
        <v>72</v>
      </c>
    </row>
    <row r="6783" customHeight="1" spans="1:23">
      <c r="A6783" s="94" t="s">
        <v>954</v>
      </c>
      <c r="B6783" s="106">
        <v>46244</v>
      </c>
      <c r="C6783" s="121" t="str">
        <f t="shared" si="214"/>
        <v>8月第3周</v>
      </c>
      <c r="D6783" s="109" t="s">
        <v>968</v>
      </c>
      <c r="E6783" s="89" t="str">
        <f t="shared" si="215"/>
        <v>8月第2周--周1</v>
      </c>
      <c r="F6783" s="115" t="s">
        <v>27</v>
      </c>
      <c r="G6783" s="95" t="s">
        <v>63</v>
      </c>
      <c r="H6783" s="92" t="str">
        <f>_xlfn.XLOOKUP(O6783,匹配表1065!T:T,匹配表1065!W:W)</f>
        <v>连云港市</v>
      </c>
      <c r="I6783" s="116" t="str">
        <f>_xlfn.XLOOKUP(O6783,匹配表1065!T:T,匹配表1065!X:X)</f>
        <v>PME2042</v>
      </c>
      <c r="J6783" s="95" t="s">
        <v>74</v>
      </c>
      <c r="K6783" s="89" cm="1">
        <f ca="1" t="array" ref="K6783:L6783">_xlfn.XLOOKUP(J6783,匹配表1065!Y:Y,匹配表1065!AA:AB)</f>
        <v>7</v>
      </c>
      <c r="L6783" s="116" t="str">
        <v>3个月以上</v>
      </c>
      <c r="M6783" s="89" t="s">
        <v>35</v>
      </c>
      <c r="N6783" s="109">
        <v>1</v>
      </c>
      <c r="O6783" s="118" t="str">
        <f>_xlfn.XLOOKUP(P6783,匹配表1065!U:U,匹配表1065!T:T)</f>
        <v>HO00001004</v>
      </c>
      <c r="P6783" s="94" t="s">
        <v>75</v>
      </c>
      <c r="Q6783" s="95" t="s">
        <v>468</v>
      </c>
      <c r="R6783" s="89" t="str">
        <f>_xlfn.XLOOKUP(Q6783,匹配表1065!L:L,匹配表1065!O:O)</f>
        <v>B</v>
      </c>
      <c r="S6783" s="93" t="str">
        <f>IFERROR(_xlfn.XLOOKUP(Q6783,匹配表1065!AI:AI,匹配表1065!AJ:AJ),"绿标")</f>
        <v>黑标</v>
      </c>
      <c r="T6783" s="93" t="str" cm="1">
        <f t="array" ref="T6783:U6783">_xlfn.XLOOKUP(Q6783,匹配表1065!L:L,匹配表1065!M:N)</f>
        <v>脑血管</v>
      </c>
      <c r="U6783" s="94" t="str">
        <v>神经内科</v>
      </c>
      <c r="V6783" s="95" t="s">
        <v>42</v>
      </c>
      <c r="W6783" s="93">
        <f>_xlfn.XLOOKUP(M6783,匹配表1065!D:D,匹配表1065!F:F)*N6783</f>
        <v>4</v>
      </c>
    </row>
    <row r="6784" customHeight="1" spans="1:23">
      <c r="A6784" s="94" t="s">
        <v>954</v>
      </c>
      <c r="B6784" s="106">
        <v>46244</v>
      </c>
      <c r="C6784" s="121" t="str">
        <f t="shared" si="214"/>
        <v>8月第3周</v>
      </c>
      <c r="D6784" s="109" t="s">
        <v>968</v>
      </c>
      <c r="E6784" s="89" t="str">
        <f t="shared" si="215"/>
        <v>8月第2周--周1</v>
      </c>
      <c r="F6784" s="115" t="s">
        <v>27</v>
      </c>
      <c r="G6784" s="95" t="s">
        <v>63</v>
      </c>
      <c r="H6784" s="92" t="str">
        <f>_xlfn.XLOOKUP(O6784,匹配表1065!T:T,匹配表1065!W:W)</f>
        <v>南京市</v>
      </c>
      <c r="I6784" s="116" t="str">
        <f>_xlfn.XLOOKUP(O6784,匹配表1065!T:T,匹配表1065!X:X)</f>
        <v>PME2001</v>
      </c>
      <c r="J6784" s="95" t="s">
        <v>77</v>
      </c>
      <c r="K6784" s="89" cm="1">
        <f ca="1" t="array" ref="K6784:L6784">_xlfn.XLOOKUP(J6784,匹配表1065!Y:Y,匹配表1065!AA:AB)</f>
        <v>8</v>
      </c>
      <c r="L6784" s="116" t="str">
        <v>3个月以上</v>
      </c>
      <c r="M6784" s="89" t="s">
        <v>30</v>
      </c>
      <c r="N6784" s="109">
        <v>3</v>
      </c>
      <c r="O6784" s="118" t="str">
        <f>_xlfn.XLOOKUP(P6784,匹配表1065!U:U,匹配表1065!T:T)</f>
        <v>HO00000958</v>
      </c>
      <c r="P6784" s="94" t="s">
        <v>65</v>
      </c>
      <c r="Q6784" s="95" t="s">
        <v>216</v>
      </c>
      <c r="R6784" s="89" t="str">
        <f>_xlfn.XLOOKUP(Q6784,匹配表1065!L:L,匹配表1065!O:O)</f>
        <v>A</v>
      </c>
      <c r="S6784" s="93" t="str">
        <f>IFERROR(_xlfn.XLOOKUP(Q6784,匹配表1065!AI:AI,匹配表1065!AJ:AJ),"绿标")</f>
        <v>红标</v>
      </c>
      <c r="T6784" s="93" t="str" cm="1">
        <f t="array" ref="T6784:U6784">_xlfn.XLOOKUP(Q6784,匹配表1065!L:L,匹配表1065!M:N)</f>
        <v>头痛</v>
      </c>
      <c r="U6784" s="94" t="str">
        <v>神经内科</v>
      </c>
      <c r="V6784" s="95" t="s">
        <v>33</v>
      </c>
      <c r="W6784" s="93">
        <f>_xlfn.XLOOKUP(M6784,匹配表1065!D:D,匹配表1065!F:F)*N6784</f>
        <v>36</v>
      </c>
    </row>
    <row r="6785" customHeight="1" spans="1:23">
      <c r="A6785" s="94" t="s">
        <v>954</v>
      </c>
      <c r="B6785" s="106">
        <v>46244</v>
      </c>
      <c r="C6785" s="121" t="str">
        <f t="shared" si="214"/>
        <v>8月第3周</v>
      </c>
      <c r="D6785" s="109" t="s">
        <v>968</v>
      </c>
      <c r="E6785" s="89" t="str">
        <f t="shared" si="215"/>
        <v>8月第2周--周1</v>
      </c>
      <c r="F6785" s="115" t="s">
        <v>27</v>
      </c>
      <c r="G6785" s="95" t="s">
        <v>63</v>
      </c>
      <c r="H6785" s="92" t="str">
        <f>_xlfn.XLOOKUP(O6785,匹配表1065!T:T,匹配表1065!W:W)</f>
        <v>南京市</v>
      </c>
      <c r="I6785" s="116" t="str">
        <f>_xlfn.XLOOKUP(O6785,匹配表1065!T:T,匹配表1065!X:X)</f>
        <v>PME2001</v>
      </c>
      <c r="J6785" s="95" t="s">
        <v>77</v>
      </c>
      <c r="K6785" s="89" cm="1">
        <f ca="1" t="array" ref="K6785:L6785">_xlfn.XLOOKUP(J6785,匹配表1065!Y:Y,匹配表1065!AA:AB)</f>
        <v>8</v>
      </c>
      <c r="L6785" s="116" t="str">
        <v>3个月以上</v>
      </c>
      <c r="M6785" s="89" t="s">
        <v>35</v>
      </c>
      <c r="N6785" s="109">
        <v>1</v>
      </c>
      <c r="O6785" s="118" t="str">
        <f>_xlfn.XLOOKUP(P6785,匹配表1065!U:U,匹配表1065!T:T)</f>
        <v>HO00000958</v>
      </c>
      <c r="P6785" s="94" t="s">
        <v>65</v>
      </c>
      <c r="Q6785" s="95" t="s">
        <v>917</v>
      </c>
      <c r="R6785" s="89" t="str">
        <f>_xlfn.XLOOKUP(Q6785,匹配表1065!L:L,匹配表1065!O:O)</f>
        <v>B</v>
      </c>
      <c r="S6785" s="93" t="str">
        <f>IFERROR(_xlfn.XLOOKUP(Q6785,匹配表1065!AI:AI,匹配表1065!AJ:AJ),"绿标")</f>
        <v>黑标</v>
      </c>
      <c r="T6785" s="93" t="str" cm="1">
        <f t="array" ref="T6785:U6785">_xlfn.XLOOKUP(Q6785,匹配表1065!L:L,匹配表1065!M:N)</f>
        <v>脑血管</v>
      </c>
      <c r="U6785" s="94" t="str">
        <v>神经内科</v>
      </c>
      <c r="V6785" s="95" t="s">
        <v>33</v>
      </c>
      <c r="W6785" s="93">
        <f>_xlfn.XLOOKUP(M6785,匹配表1065!D:D,匹配表1065!F:F)*N6785</f>
        <v>4</v>
      </c>
    </row>
    <row r="6786" customHeight="1" spans="1:23">
      <c r="A6786" s="94" t="s">
        <v>954</v>
      </c>
      <c r="B6786" s="106">
        <v>46244</v>
      </c>
      <c r="C6786" s="121" t="str">
        <f t="shared" si="214"/>
        <v>8月第3周</v>
      </c>
      <c r="D6786" s="109" t="s">
        <v>968</v>
      </c>
      <c r="E6786" s="89" t="str">
        <f t="shared" si="215"/>
        <v>8月第2周--周1</v>
      </c>
      <c r="F6786" s="115" t="s">
        <v>27</v>
      </c>
      <c r="G6786" s="95" t="s">
        <v>63</v>
      </c>
      <c r="H6786" s="92" t="str">
        <f>_xlfn.XLOOKUP(O6786,匹配表1065!T:T,匹配表1065!W:W)</f>
        <v>徐州市</v>
      </c>
      <c r="I6786" s="116" t="str">
        <f>_xlfn.XLOOKUP(O6786,匹配表1065!T:T,匹配表1065!X:X)</f>
        <v>PME2008</v>
      </c>
      <c r="J6786" s="95" t="s">
        <v>81</v>
      </c>
      <c r="K6786" s="89" cm="1">
        <f ca="1" t="array" ref="K6786:L6786">_xlfn.XLOOKUP(J6786,匹配表1065!Y:Y,匹配表1065!AA:AB)</f>
        <v>19</v>
      </c>
      <c r="L6786" s="116" t="str">
        <v>3个月以上</v>
      </c>
      <c r="M6786" s="89" t="s">
        <v>30</v>
      </c>
      <c r="N6786" s="109">
        <v>1</v>
      </c>
      <c r="O6786" s="118" t="str">
        <f>_xlfn.XLOOKUP(P6786,匹配表1065!U:U,匹配表1065!T:T)</f>
        <v>HO00001134</v>
      </c>
      <c r="P6786" s="109" t="s">
        <v>82</v>
      </c>
      <c r="Q6786" s="95" t="s">
        <v>280</v>
      </c>
      <c r="R6786" s="89" t="str">
        <f>_xlfn.XLOOKUP(Q6786,匹配表1065!L:L,匹配表1065!O:O)</f>
        <v>D</v>
      </c>
      <c r="S6786" s="93" t="str">
        <f>IFERROR(_xlfn.XLOOKUP(Q6786,匹配表1065!AI:AI,匹配表1065!AJ:AJ),"绿标")</f>
        <v>红标</v>
      </c>
      <c r="T6786" s="93" t="str" cm="1">
        <f t="array" ref="T6786:U6786">_xlfn.XLOOKUP(Q6786,匹配表1065!L:L,匹配表1065!M:N)</f>
        <v>疼痛</v>
      </c>
      <c r="U6786" s="94" t="str">
        <v>疼痛科</v>
      </c>
      <c r="V6786" s="95" t="s">
        <v>42</v>
      </c>
      <c r="W6786" s="93">
        <f>_xlfn.XLOOKUP(M6786,匹配表1065!D:D,匹配表1065!F:F)*N6786</f>
        <v>12</v>
      </c>
    </row>
    <row r="6787" customHeight="1" spans="1:23">
      <c r="A6787" s="94" t="s">
        <v>954</v>
      </c>
      <c r="B6787" s="106">
        <v>46244</v>
      </c>
      <c r="C6787" s="121" t="str">
        <f t="shared" si="214"/>
        <v>8月第3周</v>
      </c>
      <c r="D6787" s="109" t="s">
        <v>968</v>
      </c>
      <c r="E6787" s="89" t="str">
        <f t="shared" si="215"/>
        <v>8月第2周--周1</v>
      </c>
      <c r="F6787" s="115" t="s">
        <v>27</v>
      </c>
      <c r="G6787" s="95" t="s">
        <v>63</v>
      </c>
      <c r="H6787" s="92" t="str">
        <f>_xlfn.XLOOKUP(O6787,匹配表1065!T:T,匹配表1065!W:W)</f>
        <v>南京市</v>
      </c>
      <c r="I6787" s="116" t="str">
        <f>_xlfn.XLOOKUP(O6787,匹配表1065!T:T,匹配表1065!X:X)</f>
        <v>PME2002</v>
      </c>
      <c r="J6787" s="95" t="s">
        <v>84</v>
      </c>
      <c r="K6787" s="89" cm="1">
        <f ca="1" t="array" ref="K6787:L6787">_xlfn.XLOOKUP(J6787,匹配表1065!Y:Y,匹配表1065!AA:AB)</f>
        <v>31</v>
      </c>
      <c r="L6787" s="116" t="str">
        <v>3个月以上</v>
      </c>
      <c r="M6787" s="89" t="s">
        <v>30</v>
      </c>
      <c r="N6787" s="109">
        <v>4</v>
      </c>
      <c r="O6787" s="118" t="str">
        <f>_xlfn.XLOOKUP(P6787,匹配表1065!U:U,匹配表1065!T:T)</f>
        <v>HO00000964</v>
      </c>
      <c r="P6787" s="94" t="s">
        <v>90</v>
      </c>
      <c r="Q6787" s="95" t="s">
        <v>281</v>
      </c>
      <c r="R6787" s="89" t="str">
        <f>_xlfn.XLOOKUP(Q6787,匹配表1065!L:L,匹配表1065!O:O)</f>
        <v>A</v>
      </c>
      <c r="S6787" s="93" t="str">
        <f>IFERROR(_xlfn.XLOOKUP(Q6787,匹配表1065!AI:AI,匹配表1065!AJ:AJ),"绿标")</f>
        <v>红标</v>
      </c>
      <c r="T6787" s="93" t="str" cm="1">
        <f t="array" ref="T6787:U6787">_xlfn.XLOOKUP(Q6787,匹配表1065!L:L,匹配表1065!M:N)</f>
        <v>头痛</v>
      </c>
      <c r="U6787" s="94" t="str">
        <v>神经内科</v>
      </c>
      <c r="V6787" s="95" t="s">
        <v>100</v>
      </c>
      <c r="W6787" s="93">
        <f>_xlfn.XLOOKUP(M6787,匹配表1065!D:D,匹配表1065!F:F)*N6787</f>
        <v>48</v>
      </c>
    </row>
    <row r="6788" customHeight="1" spans="1:23">
      <c r="A6788" s="94" t="s">
        <v>954</v>
      </c>
      <c r="B6788" s="106">
        <v>46244</v>
      </c>
      <c r="C6788" s="121" t="str">
        <f t="shared" si="214"/>
        <v>8月第3周</v>
      </c>
      <c r="D6788" s="109" t="s">
        <v>968</v>
      </c>
      <c r="E6788" s="89" t="str">
        <f t="shared" si="215"/>
        <v>8月第2周--周1</v>
      </c>
      <c r="F6788" s="115" t="s">
        <v>27</v>
      </c>
      <c r="G6788" s="95" t="s">
        <v>63</v>
      </c>
      <c r="H6788" s="92" t="str">
        <f>_xlfn.XLOOKUP(O6788,匹配表1065!T:T,匹配表1065!W:W)</f>
        <v>南京市</v>
      </c>
      <c r="I6788" s="116" t="str">
        <f>_xlfn.XLOOKUP(O6788,匹配表1065!T:T,匹配表1065!X:X)</f>
        <v>PME2002</v>
      </c>
      <c r="J6788" s="95" t="s">
        <v>84</v>
      </c>
      <c r="K6788" s="89" cm="1">
        <f ca="1" t="array" ref="K6788:L6788">_xlfn.XLOOKUP(J6788,匹配表1065!Y:Y,匹配表1065!AA:AB)</f>
        <v>31</v>
      </c>
      <c r="L6788" s="116" t="str">
        <v>3个月以上</v>
      </c>
      <c r="M6788" s="89" t="s">
        <v>35</v>
      </c>
      <c r="N6788" s="109">
        <v>1</v>
      </c>
      <c r="O6788" s="118" t="str">
        <f>_xlfn.XLOOKUP(P6788,匹配表1065!U:U,匹配表1065!T:T)</f>
        <v>HO00000964</v>
      </c>
      <c r="P6788" s="94" t="s">
        <v>90</v>
      </c>
      <c r="Q6788" s="95" t="s">
        <v>283</v>
      </c>
      <c r="R6788" s="89" t="str">
        <f>_xlfn.XLOOKUP(Q6788,匹配表1065!L:L,匹配表1065!O:O)</f>
        <v>D</v>
      </c>
      <c r="S6788" s="93" t="str">
        <f>IFERROR(_xlfn.XLOOKUP(Q6788,匹配表1065!AI:AI,匹配表1065!AJ:AJ),"绿标")</f>
        <v>红标</v>
      </c>
      <c r="T6788" s="93" t="str" cm="1">
        <f t="array" ref="T6788:U6788">_xlfn.XLOOKUP(Q6788,匹配表1065!L:L,匹配表1065!M:N)</f>
        <v>疼痛</v>
      </c>
      <c r="U6788" s="94" t="str">
        <v>疼痛科</v>
      </c>
      <c r="V6788" s="95" t="s">
        <v>33</v>
      </c>
      <c r="W6788" s="93">
        <f>_xlfn.XLOOKUP(M6788,匹配表1065!D:D,匹配表1065!F:F)*N6788</f>
        <v>4</v>
      </c>
    </row>
    <row r="6789" customHeight="1" spans="1:23">
      <c r="A6789" s="94" t="s">
        <v>954</v>
      </c>
      <c r="B6789" s="106">
        <v>46244</v>
      </c>
      <c r="C6789" s="121" t="str">
        <f t="shared" si="214"/>
        <v>8月第3周</v>
      </c>
      <c r="D6789" s="109" t="s">
        <v>968</v>
      </c>
      <c r="E6789" s="89" t="str">
        <f t="shared" si="215"/>
        <v>8月第2周--周1</v>
      </c>
      <c r="F6789" s="115" t="s">
        <v>27</v>
      </c>
      <c r="G6789" s="95" t="s">
        <v>63</v>
      </c>
      <c r="H6789" s="92" t="str">
        <f>_xlfn.XLOOKUP(O6789,匹配表1065!T:T,匹配表1065!W:W)</f>
        <v>徐州市</v>
      </c>
      <c r="I6789" s="116" t="str">
        <f>_xlfn.XLOOKUP(O6789,匹配表1065!T:T,匹配表1065!X:X)</f>
        <v>PME2008</v>
      </c>
      <c r="J6789" s="95" t="s">
        <v>71</v>
      </c>
      <c r="K6789" s="89" cm="1">
        <f ca="1" t="array" ref="K6789:L6789">_xlfn.XLOOKUP(J6789,匹配表1065!Y:Y,匹配表1065!AA:AB)</f>
        <v>5</v>
      </c>
      <c r="L6789" s="116" t="str">
        <v>3个月以上</v>
      </c>
      <c r="M6789" s="89" t="s">
        <v>35</v>
      </c>
      <c r="N6789" s="109">
        <v>1</v>
      </c>
      <c r="O6789" s="118" t="str">
        <f>_xlfn.XLOOKUP(P6789,匹配表1065!U:U,匹配表1065!T:T)</f>
        <v>HO00000989</v>
      </c>
      <c r="P6789" s="94" t="s">
        <v>214</v>
      </c>
      <c r="Q6789" s="95" t="s">
        <v>454</v>
      </c>
      <c r="R6789" s="89" t="str">
        <f>_xlfn.XLOOKUP(Q6789,匹配表1065!L:L,匹配表1065!O:O)</f>
        <v>C</v>
      </c>
      <c r="S6789" s="93" t="str">
        <f>IFERROR(_xlfn.XLOOKUP(Q6789,匹配表1065!AI:AI,匹配表1065!AJ:AJ),"绿标")</f>
        <v>绿标</v>
      </c>
      <c r="T6789" s="93" t="str" cm="1">
        <f t="array" ref="T6789:U6789">_xlfn.XLOOKUP(Q6789,匹配表1065!L:L,匹配表1065!M:N)</f>
        <v>眩晕</v>
      </c>
      <c r="U6789" s="94" t="str">
        <v>耳鼻喉科</v>
      </c>
      <c r="V6789" s="95" t="s">
        <v>100</v>
      </c>
      <c r="W6789" s="93">
        <f>_xlfn.XLOOKUP(M6789,匹配表1065!D:D,匹配表1065!F:F)*N6789</f>
        <v>4</v>
      </c>
    </row>
    <row r="6790" customHeight="1" spans="1:23">
      <c r="A6790" s="94" t="s">
        <v>954</v>
      </c>
      <c r="B6790" s="106">
        <v>46244</v>
      </c>
      <c r="C6790" s="121" t="str">
        <f t="shared" si="214"/>
        <v>8月第3周</v>
      </c>
      <c r="D6790" s="109" t="s">
        <v>968</v>
      </c>
      <c r="E6790" s="89" t="str">
        <f t="shared" si="215"/>
        <v>8月第2周--周1</v>
      </c>
      <c r="F6790" s="115" t="s">
        <v>27</v>
      </c>
      <c r="G6790" s="95" t="s">
        <v>63</v>
      </c>
      <c r="H6790" s="92" t="str">
        <f>_xlfn.XLOOKUP(O6790,匹配表1065!T:T,匹配表1065!W:W)</f>
        <v>南京市</v>
      </c>
      <c r="I6790" s="116" t="str">
        <f>_xlfn.XLOOKUP(O6790,匹配表1065!T:T,匹配表1065!X:X)</f>
        <v>PME2002</v>
      </c>
      <c r="J6790" s="95" t="s">
        <v>410</v>
      </c>
      <c r="K6790" s="89" cm="1">
        <f ca="1" t="array" ref="K6790:L6790">_xlfn.XLOOKUP(J6790,匹配表1065!Y:Y,匹配表1065!AA:AB)</f>
        <v>1</v>
      </c>
      <c r="L6790" s="116" t="str">
        <v>3个月以内</v>
      </c>
      <c r="M6790" s="89" t="s">
        <v>55</v>
      </c>
      <c r="N6790" s="109">
        <v>1</v>
      </c>
      <c r="O6790" s="118" t="str">
        <f>_xlfn.XLOOKUP(P6790,匹配表1065!U:U,匹配表1065!T:T)</f>
        <v>HO00000964</v>
      </c>
      <c r="P6790" s="94" t="s">
        <v>90</v>
      </c>
      <c r="Q6790" s="95" t="s">
        <v>668</v>
      </c>
      <c r="R6790" s="89" t="str">
        <f>_xlfn.XLOOKUP(Q6790,匹配表1065!L:L,匹配表1065!O:O)</f>
        <v>A</v>
      </c>
      <c r="S6790" s="93" t="str">
        <f>IFERROR(_xlfn.XLOOKUP(Q6790,匹配表1065!AI:AI,匹配表1065!AJ:AJ),"绿标")</f>
        <v>绿标</v>
      </c>
      <c r="T6790" s="93" t="str" cm="1">
        <f t="array" ref="T6790:U6790">_xlfn.XLOOKUP(Q6790,匹配表1065!L:L,匹配表1065!M:N)</f>
        <v>头痛</v>
      </c>
      <c r="U6790" s="94" t="str">
        <v>神经内科</v>
      </c>
      <c r="V6790" s="95" t="s">
        <v>42</v>
      </c>
      <c r="W6790" s="93">
        <f>_xlfn.XLOOKUP(M6790,匹配表1065!D:D,匹配表1065!F:F)*N6790</f>
        <v>8</v>
      </c>
    </row>
    <row r="6791" customHeight="1" spans="1:23">
      <c r="A6791" s="94" t="s">
        <v>954</v>
      </c>
      <c r="B6791" s="106">
        <v>46244</v>
      </c>
      <c r="C6791" s="121" t="str">
        <f t="shared" si="214"/>
        <v>8月第3周</v>
      </c>
      <c r="D6791" s="109" t="s">
        <v>968</v>
      </c>
      <c r="E6791" s="89" t="str">
        <f t="shared" si="215"/>
        <v>8月第2周--周1</v>
      </c>
      <c r="F6791" s="115" t="s">
        <v>27</v>
      </c>
      <c r="G6791" s="95" t="s">
        <v>28</v>
      </c>
      <c r="H6791" s="92" t="str">
        <f>_xlfn.XLOOKUP(O6791,匹配表1065!T:T,匹配表1065!W:W)</f>
        <v>南京市</v>
      </c>
      <c r="I6791" s="116" t="str">
        <f>_xlfn.XLOOKUP(O6791,匹配表1065!T:T,匹配表1065!X:X)</f>
        <v>PME2006</v>
      </c>
      <c r="J6791" s="95" t="s">
        <v>29</v>
      </c>
      <c r="K6791" s="89" cm="1">
        <f ca="1" t="array" ref="K6791:L6791">_xlfn.XLOOKUP(J6791,匹配表1065!Y:Y,匹配表1065!AA:AB)</f>
        <v>15</v>
      </c>
      <c r="L6791" s="116" t="str">
        <v>3个月以上</v>
      </c>
      <c r="M6791" s="89" t="s">
        <v>55</v>
      </c>
      <c r="N6791" s="109">
        <v>1</v>
      </c>
      <c r="O6791" s="118" t="str">
        <f>_xlfn.XLOOKUP(P6791,匹配表1065!U:U,匹配表1065!T:T)</f>
        <v>HO00000959</v>
      </c>
      <c r="P6791" s="94" t="s">
        <v>196</v>
      </c>
      <c r="Q6791" s="95" t="s">
        <v>197</v>
      </c>
      <c r="R6791" s="89" t="str">
        <f>_xlfn.XLOOKUP(Q6791,匹配表1065!L:L,匹配表1065!O:O)</f>
        <v>C</v>
      </c>
      <c r="S6791" s="93" t="str">
        <f>IFERROR(_xlfn.XLOOKUP(Q6791,匹配表1065!AI:AI,匹配表1065!AJ:AJ),"绿标")</f>
        <v>红标</v>
      </c>
      <c r="T6791" s="93" t="str" cm="1">
        <f t="array" ref="T6791:U6791">_xlfn.XLOOKUP(Q6791,匹配表1065!L:L,匹配表1065!M:N)</f>
        <v>眩晕</v>
      </c>
      <c r="U6791" s="94" t="str">
        <v>神经内科</v>
      </c>
      <c r="V6791" s="95" t="s">
        <v>100</v>
      </c>
      <c r="W6791" s="93">
        <f>_xlfn.XLOOKUP(M6791,匹配表1065!D:D,匹配表1065!F:F)*N6791</f>
        <v>8</v>
      </c>
    </row>
    <row r="6792" customHeight="1" spans="1:23">
      <c r="A6792" s="94" t="s">
        <v>954</v>
      </c>
      <c r="B6792" s="106">
        <v>46244</v>
      </c>
      <c r="C6792" s="121" t="str">
        <f t="shared" si="214"/>
        <v>8月第3周</v>
      </c>
      <c r="D6792" s="109" t="s">
        <v>968</v>
      </c>
      <c r="E6792" s="89" t="str">
        <f t="shared" si="215"/>
        <v>8月第2周--周1</v>
      </c>
      <c r="F6792" s="115" t="s">
        <v>27</v>
      </c>
      <c r="G6792" s="95" t="s">
        <v>28</v>
      </c>
      <c r="H6792" s="92" t="str">
        <f>_xlfn.XLOOKUP(O6792,匹配表1065!T:T,匹配表1065!W:W)</f>
        <v>南京市</v>
      </c>
      <c r="I6792" s="116" t="str">
        <f>_xlfn.XLOOKUP(O6792,匹配表1065!T:T,匹配表1065!X:X)</f>
        <v>PME2006</v>
      </c>
      <c r="J6792" s="95" t="s">
        <v>29</v>
      </c>
      <c r="K6792" s="89" cm="1">
        <f ca="1" t="array" ref="K6792:L6792">_xlfn.XLOOKUP(J6792,匹配表1065!Y:Y,匹配表1065!AA:AB)</f>
        <v>15</v>
      </c>
      <c r="L6792" s="116" t="str">
        <v>3个月以上</v>
      </c>
      <c r="M6792" s="89" t="s">
        <v>35</v>
      </c>
      <c r="N6792" s="109">
        <v>1</v>
      </c>
      <c r="O6792" s="118" t="str">
        <f>_xlfn.XLOOKUP(P6792,匹配表1065!U:U,匹配表1065!T:T)</f>
        <v>HO00000959</v>
      </c>
      <c r="P6792" s="94" t="s">
        <v>196</v>
      </c>
      <c r="Q6792" s="95" t="s">
        <v>440</v>
      </c>
      <c r="R6792" s="89" t="str">
        <f>_xlfn.XLOOKUP(Q6792,匹配表1065!L:L,匹配表1065!O:O)</f>
        <v>A</v>
      </c>
      <c r="S6792" s="93" t="str">
        <f>IFERROR(_xlfn.XLOOKUP(Q6792,匹配表1065!AI:AI,匹配表1065!AJ:AJ),"绿标")</f>
        <v>红标</v>
      </c>
      <c r="T6792" s="93" t="str" cm="1">
        <f t="array" ref="T6792:U6792">_xlfn.XLOOKUP(Q6792,匹配表1065!L:L,匹配表1065!M:N)</f>
        <v>头痛</v>
      </c>
      <c r="U6792" s="94" t="str">
        <v>神经内科</v>
      </c>
      <c r="V6792" s="95" t="s">
        <v>33</v>
      </c>
      <c r="W6792" s="93">
        <f>_xlfn.XLOOKUP(M6792,匹配表1065!D:D,匹配表1065!F:F)*N6792</f>
        <v>4</v>
      </c>
    </row>
    <row r="6793" customHeight="1" spans="1:23">
      <c r="A6793" s="94" t="s">
        <v>954</v>
      </c>
      <c r="B6793" s="106">
        <v>46244</v>
      </c>
      <c r="C6793" s="121" t="str">
        <f t="shared" si="214"/>
        <v>8月第3周</v>
      </c>
      <c r="D6793" s="109" t="s">
        <v>968</v>
      </c>
      <c r="E6793" s="89" t="str">
        <f t="shared" si="215"/>
        <v>8月第2周--周1</v>
      </c>
      <c r="F6793" s="115" t="s">
        <v>27</v>
      </c>
      <c r="G6793" s="95" t="s">
        <v>28</v>
      </c>
      <c r="H6793" s="92" t="str">
        <f>_xlfn.XLOOKUP(O6793,匹配表1065!T:T,匹配表1065!W:W)</f>
        <v>南京市</v>
      </c>
      <c r="I6793" s="116" t="str">
        <f>_xlfn.XLOOKUP(O6793,匹配表1065!T:T,匹配表1065!X:X)</f>
        <v>PME2005</v>
      </c>
      <c r="J6793" s="95" t="s">
        <v>54</v>
      </c>
      <c r="K6793" s="89" cm="1">
        <f ca="1" t="array" ref="K6793:L6793">_xlfn.XLOOKUP(J6793,匹配表1065!Y:Y,匹配表1065!AA:AB)</f>
        <v>3</v>
      </c>
      <c r="L6793" s="116" t="str">
        <v>3个月以上</v>
      </c>
      <c r="M6793" s="89" t="s">
        <v>30</v>
      </c>
      <c r="N6793" s="109">
        <v>1</v>
      </c>
      <c r="O6793" s="118" t="str">
        <f>_xlfn.XLOOKUP(P6793,匹配表1065!U:U,匹配表1065!T:T)</f>
        <v>HO00000975</v>
      </c>
      <c r="P6793" s="94" t="s">
        <v>56</v>
      </c>
      <c r="Q6793" s="95" t="s">
        <v>642</v>
      </c>
      <c r="R6793" s="89" t="str">
        <f>_xlfn.XLOOKUP(Q6793,匹配表1065!L:L,匹配表1065!O:O)</f>
        <v>A</v>
      </c>
      <c r="S6793" s="93" t="str">
        <f>IFERROR(_xlfn.XLOOKUP(Q6793,匹配表1065!AI:AI,匹配表1065!AJ:AJ),"绿标")</f>
        <v>绿标</v>
      </c>
      <c r="T6793" s="93" t="str" cm="1">
        <f t="array" ref="T6793:U6793">_xlfn.XLOOKUP(Q6793,匹配表1065!L:L,匹配表1065!M:N)</f>
        <v>头痛</v>
      </c>
      <c r="U6793" s="94" t="str">
        <v>神经内科</v>
      </c>
      <c r="V6793" s="95" t="s">
        <v>33</v>
      </c>
      <c r="W6793" s="93">
        <f>_xlfn.XLOOKUP(M6793,匹配表1065!D:D,匹配表1065!F:F)*N6793</f>
        <v>12</v>
      </c>
    </row>
    <row r="6794" customHeight="1" spans="1:23">
      <c r="A6794" s="94" t="s">
        <v>954</v>
      </c>
      <c r="B6794" s="106">
        <v>46244</v>
      </c>
      <c r="C6794" s="121" t="str">
        <f t="shared" si="214"/>
        <v>8月第3周</v>
      </c>
      <c r="D6794" s="109" t="s">
        <v>968</v>
      </c>
      <c r="E6794" s="89" t="str">
        <f t="shared" si="215"/>
        <v>8月第2周--周1</v>
      </c>
      <c r="F6794" s="115" t="s">
        <v>27</v>
      </c>
      <c r="G6794" s="95" t="s">
        <v>28</v>
      </c>
      <c r="H6794" s="92" t="str">
        <f>_xlfn.XLOOKUP(O6794,匹配表1065!T:T,匹配表1065!W:W)</f>
        <v>扬州市</v>
      </c>
      <c r="I6794" s="116" t="str">
        <f>_xlfn.XLOOKUP(O6794,匹配表1065!T:T,匹配表1065!X:X)</f>
        <v>PME2012</v>
      </c>
      <c r="J6794" s="95" t="s">
        <v>60</v>
      </c>
      <c r="K6794" s="89" cm="1">
        <f ca="1" t="array" ref="K6794:L6794">_xlfn.XLOOKUP(J6794,匹配表1065!Y:Y,匹配表1065!AA:AB)</f>
        <v>13</v>
      </c>
      <c r="L6794" s="116" t="str">
        <v>3个月以上</v>
      </c>
      <c r="M6794" s="89" t="s">
        <v>30</v>
      </c>
      <c r="N6794" s="109">
        <v>1</v>
      </c>
      <c r="O6794" s="118" t="str">
        <f>_xlfn.XLOOKUP(P6794,匹配表1065!U:U,匹配表1065!T:T)</f>
        <v>HO00000968</v>
      </c>
      <c r="P6794" s="94" t="s">
        <v>61</v>
      </c>
      <c r="Q6794" s="95" t="s">
        <v>406</v>
      </c>
      <c r="R6794" s="89" t="str">
        <f>_xlfn.XLOOKUP(Q6794,匹配表1065!L:L,匹配表1065!O:O)</f>
        <v>B</v>
      </c>
      <c r="S6794" s="93" t="str">
        <f>IFERROR(_xlfn.XLOOKUP(Q6794,匹配表1065!AI:AI,匹配表1065!AJ:AJ),"绿标")</f>
        <v>红标</v>
      </c>
      <c r="T6794" s="93" t="str" cm="1">
        <f t="array" ref="T6794:U6794">_xlfn.XLOOKUP(Q6794,匹配表1065!L:L,匹配表1065!M:N)</f>
        <v>脑血管</v>
      </c>
      <c r="U6794" s="94" t="str">
        <v>神经内科</v>
      </c>
      <c r="V6794" s="95" t="s">
        <v>33</v>
      </c>
      <c r="W6794" s="93">
        <f>_xlfn.XLOOKUP(M6794,匹配表1065!D:D,匹配表1065!F:F)*N6794</f>
        <v>12</v>
      </c>
    </row>
    <row r="6795" customHeight="1" spans="1:23">
      <c r="A6795" s="94" t="s">
        <v>954</v>
      </c>
      <c r="B6795" s="106">
        <v>46244</v>
      </c>
      <c r="C6795" s="121" t="str">
        <f t="shared" si="214"/>
        <v>8月第3周</v>
      </c>
      <c r="D6795" s="109" t="s">
        <v>968</v>
      </c>
      <c r="E6795" s="89" t="str">
        <f t="shared" si="215"/>
        <v>8月第2周--周1</v>
      </c>
      <c r="F6795" s="115" t="s">
        <v>27</v>
      </c>
      <c r="G6795" s="95" t="s">
        <v>28</v>
      </c>
      <c r="H6795" s="92" t="str">
        <f>_xlfn.XLOOKUP(O6795,匹配表1065!T:T,匹配表1065!W:W)</f>
        <v>镇江市</v>
      </c>
      <c r="I6795" s="116" t="str">
        <f>_xlfn.XLOOKUP(O6795,匹配表1065!T:T,匹配表1065!X:X)</f>
        <v>PME2039</v>
      </c>
      <c r="J6795" s="95" t="s">
        <v>39</v>
      </c>
      <c r="K6795" s="89" cm="1">
        <f ca="1" t="array" ref="K6795:L6795">_xlfn.XLOOKUP(J6795,匹配表1065!Y:Y,匹配表1065!AA:AB)</f>
        <v>7</v>
      </c>
      <c r="L6795" s="116" t="str">
        <v>3个月以上</v>
      </c>
      <c r="M6795" s="89" t="s">
        <v>55</v>
      </c>
      <c r="N6795" s="109">
        <v>1</v>
      </c>
      <c r="O6795" s="118" t="str">
        <f>_xlfn.XLOOKUP(P6795,匹配表1065!U:U,匹配表1065!T:T)</f>
        <v>HO00001014</v>
      </c>
      <c r="P6795" s="94" t="s">
        <v>266</v>
      </c>
      <c r="Q6795" s="95" t="s">
        <v>267</v>
      </c>
      <c r="R6795" s="89" t="str">
        <f>_xlfn.XLOOKUP(Q6795,匹配表1065!L:L,匹配表1065!O:O)</f>
        <v>B</v>
      </c>
      <c r="S6795" s="93" t="str">
        <f>IFERROR(_xlfn.XLOOKUP(Q6795,匹配表1065!AI:AI,匹配表1065!AJ:AJ),"绿标")</f>
        <v>绿标</v>
      </c>
      <c r="T6795" s="93" t="str" cm="1">
        <f t="array" ref="T6795:U6795">_xlfn.XLOOKUP(Q6795,匹配表1065!L:L,匹配表1065!M:N)</f>
        <v>脑血管</v>
      </c>
      <c r="U6795" s="94" t="str">
        <v>神经内科</v>
      </c>
      <c r="V6795" s="95" t="s">
        <v>42</v>
      </c>
      <c r="W6795" s="93">
        <f>_xlfn.XLOOKUP(M6795,匹配表1065!D:D,匹配表1065!F:F)*N6795</f>
        <v>8</v>
      </c>
    </row>
    <row r="6796" customHeight="1" spans="1:23">
      <c r="A6796" s="94" t="s">
        <v>954</v>
      </c>
      <c r="B6796" s="106">
        <v>46244</v>
      </c>
      <c r="C6796" s="121" t="str">
        <f t="shared" si="214"/>
        <v>8月第3周</v>
      </c>
      <c r="D6796" s="109" t="s">
        <v>968</v>
      </c>
      <c r="E6796" s="89" t="str">
        <f t="shared" si="215"/>
        <v>8月第2周--周1</v>
      </c>
      <c r="F6796" s="115" t="s">
        <v>27</v>
      </c>
      <c r="G6796" s="95" t="s">
        <v>28</v>
      </c>
      <c r="H6796" s="92" t="str">
        <f>_xlfn.XLOOKUP(O6796,匹配表1065!T:T,匹配表1065!W:W)</f>
        <v>南京市</v>
      </c>
      <c r="I6796" s="116" t="str">
        <f>_xlfn.XLOOKUP(O6796,匹配表1065!T:T,匹配表1065!X:X)</f>
        <v>PME2040</v>
      </c>
      <c r="J6796" s="95" t="s">
        <v>50</v>
      </c>
      <c r="K6796" s="89" t="e" cm="1">
        <f ca="1" t="array" ref="K6796">_xlfn.XLOOKUP(J6796,匹配表1065!Y:Y,匹配表1065!AA:AB)</f>
        <v>#N/A</v>
      </c>
      <c r="L6796" s="116"/>
      <c r="M6796" s="89" t="s">
        <v>35</v>
      </c>
      <c r="N6796" s="109">
        <v>1</v>
      </c>
      <c r="O6796" s="118" t="str">
        <f>_xlfn.XLOOKUP(P6796,匹配表1065!U:U,匹配表1065!T:T)</f>
        <v>HO00000966</v>
      </c>
      <c r="P6796" s="94" t="s">
        <v>51</v>
      </c>
      <c r="Q6796" s="95" t="s">
        <v>638</v>
      </c>
      <c r="R6796" s="89" t="str">
        <f>_xlfn.XLOOKUP(Q6796,匹配表1065!L:L,匹配表1065!O:O)</f>
        <v>A</v>
      </c>
      <c r="S6796" s="93" t="str">
        <f>IFERROR(_xlfn.XLOOKUP(Q6796,匹配表1065!AI:AI,匹配表1065!AJ:AJ),"绿标")</f>
        <v>绿标</v>
      </c>
      <c r="T6796" s="93" t="str" cm="1">
        <f t="array" ref="T6796:U6796">_xlfn.XLOOKUP(Q6796,匹配表1065!L:L,匹配表1065!M:N)</f>
        <v>头痛</v>
      </c>
      <c r="U6796" s="94" t="str">
        <v>神经内科</v>
      </c>
      <c r="V6796" s="95" t="s">
        <v>33</v>
      </c>
      <c r="W6796" s="93">
        <f>_xlfn.XLOOKUP(M6796,匹配表1065!D:D,匹配表1065!F:F)*N6796</f>
        <v>4</v>
      </c>
    </row>
    <row r="6797" customHeight="1" spans="1:23">
      <c r="A6797" s="94" t="s">
        <v>954</v>
      </c>
      <c r="B6797" s="106">
        <v>46244</v>
      </c>
      <c r="C6797" s="121" t="str">
        <f t="shared" si="214"/>
        <v>8月第3周</v>
      </c>
      <c r="D6797" s="109" t="s">
        <v>968</v>
      </c>
      <c r="E6797" s="89" t="str">
        <f t="shared" si="215"/>
        <v>8月第2周--周1</v>
      </c>
      <c r="F6797" s="115" t="s">
        <v>27</v>
      </c>
      <c r="G6797" s="95" t="s">
        <v>28</v>
      </c>
      <c r="H6797" s="92" t="str">
        <f>_xlfn.XLOOKUP(O6797,匹配表1065!T:T,匹配表1065!W:W)</f>
        <v>南京市</v>
      </c>
      <c r="I6797" s="116" t="str">
        <f>_xlfn.XLOOKUP(O6797,匹配表1065!T:T,匹配表1065!X:X)</f>
        <v>PME2004</v>
      </c>
      <c r="J6797" s="95" t="s">
        <v>889</v>
      </c>
      <c r="K6797" s="89" t="e" cm="1">
        <f ca="1" t="array" ref="K6797">_xlfn.XLOOKUP(J6797,匹配表1065!Y:Y,匹配表1065!AA:AB)</f>
        <v>#N/A</v>
      </c>
      <c r="L6797" s="116"/>
      <c r="M6797" s="89" t="s">
        <v>35</v>
      </c>
      <c r="N6797" s="109">
        <v>1</v>
      </c>
      <c r="O6797" s="118" t="str">
        <f>_xlfn.XLOOKUP(P6797,匹配表1065!U:U,匹配表1065!T:T)</f>
        <v>HO00000972</v>
      </c>
      <c r="P6797" s="94" t="s">
        <v>36</v>
      </c>
      <c r="Q6797" s="95" t="s">
        <v>37</v>
      </c>
      <c r="R6797" s="89" t="str">
        <f>_xlfn.XLOOKUP(Q6797,匹配表1065!L:L,匹配表1065!O:O)</f>
        <v>A</v>
      </c>
      <c r="S6797" s="93" t="str">
        <f>IFERROR(_xlfn.XLOOKUP(Q6797,匹配表1065!AI:AI,匹配表1065!AJ:AJ),"绿标")</f>
        <v>绿标</v>
      </c>
      <c r="T6797" s="93" t="str" cm="1">
        <f t="array" ref="T6797:U6797">_xlfn.XLOOKUP(Q6797,匹配表1065!L:L,匹配表1065!M:N)</f>
        <v>头痛</v>
      </c>
      <c r="U6797" s="94" t="str">
        <v>神经内科</v>
      </c>
      <c r="V6797" s="95" t="s">
        <v>33</v>
      </c>
      <c r="W6797" s="93">
        <f>_xlfn.XLOOKUP(M6797,匹配表1065!D:D,匹配表1065!F:F)*N6797</f>
        <v>4</v>
      </c>
    </row>
    <row r="6798" customHeight="1" spans="1:23">
      <c r="A6798" s="94" t="s">
        <v>954</v>
      </c>
      <c r="B6798" s="106">
        <v>46244</v>
      </c>
      <c r="C6798" s="121" t="str">
        <f t="shared" si="214"/>
        <v>8月第3周</v>
      </c>
      <c r="D6798" s="109" t="s">
        <v>968</v>
      </c>
      <c r="E6798" s="89" t="str">
        <f t="shared" si="215"/>
        <v>8月第2周--周1</v>
      </c>
      <c r="F6798" s="115" t="s">
        <v>27</v>
      </c>
      <c r="G6798" s="95" t="s">
        <v>28</v>
      </c>
      <c r="H6798" s="92" t="str">
        <f>_xlfn.XLOOKUP(O6798,匹配表1065!T:T,匹配表1065!W:W)</f>
        <v>常州市</v>
      </c>
      <c r="I6798" s="116" t="str">
        <f>_xlfn.XLOOKUP(O6798,匹配表1065!T:T,匹配表1065!X:X)</f>
        <v>PME2015</v>
      </c>
      <c r="J6798" s="95" t="s">
        <v>45</v>
      </c>
      <c r="K6798" s="89" cm="1">
        <f ca="1" t="array" ref="K6798:L6798">_xlfn.XLOOKUP(J6798,匹配表1065!Y:Y,匹配表1065!AA:AB)</f>
        <v>9</v>
      </c>
      <c r="L6798" s="116" t="str">
        <v>3个月以上</v>
      </c>
      <c r="M6798" s="89" t="s">
        <v>35</v>
      </c>
      <c r="N6798" s="109">
        <v>1</v>
      </c>
      <c r="O6798" s="118" t="str">
        <f>_xlfn.XLOOKUP(P6798,匹配表1065!U:U,匹配表1065!T:T)</f>
        <v>HO00000941</v>
      </c>
      <c r="P6798" s="94" t="s">
        <v>542</v>
      </c>
      <c r="Q6798" s="95" t="s">
        <v>939</v>
      </c>
      <c r="R6798" s="89" t="str">
        <f>_xlfn.XLOOKUP(Q6798,匹配表1065!L:L,匹配表1065!O:O)</f>
        <v>B</v>
      </c>
      <c r="S6798" s="93" t="str">
        <f>IFERROR(_xlfn.XLOOKUP(Q6798,匹配表1065!AI:AI,匹配表1065!AJ:AJ),"绿标")</f>
        <v>绿标</v>
      </c>
      <c r="T6798" s="93" t="str" cm="1">
        <f t="array" ref="T6798:U6798">_xlfn.XLOOKUP(Q6798,匹配表1065!L:L,匹配表1065!M:N)</f>
        <v>脑血管</v>
      </c>
      <c r="U6798" s="94" t="str">
        <v>神经内科</v>
      </c>
      <c r="V6798" s="95" t="s">
        <v>33</v>
      </c>
      <c r="W6798" s="93">
        <f>_xlfn.XLOOKUP(M6798,匹配表1065!D:D,匹配表1065!F:F)*N6798</f>
        <v>4</v>
      </c>
    </row>
    <row r="6799" customHeight="1" spans="1:23">
      <c r="A6799" s="94" t="s">
        <v>954</v>
      </c>
      <c r="B6799" s="106">
        <v>46244</v>
      </c>
      <c r="C6799" s="121" t="str">
        <f t="shared" si="214"/>
        <v>8月第3周</v>
      </c>
      <c r="D6799" s="109" t="s">
        <v>968</v>
      </c>
      <c r="E6799" s="89" t="str">
        <f t="shared" si="215"/>
        <v>8月第2周--周1</v>
      </c>
      <c r="F6799" s="115" t="s">
        <v>27</v>
      </c>
      <c r="G6799" s="95" t="s">
        <v>28</v>
      </c>
      <c r="H6799" s="92" t="str">
        <f>_xlfn.XLOOKUP(O6799,匹配表1065!T:T,匹配表1065!W:W)</f>
        <v>常州市</v>
      </c>
      <c r="I6799" s="116" t="str">
        <f>_xlfn.XLOOKUP(O6799,匹配表1065!T:T,匹配表1065!X:X)</f>
        <v>PME2015</v>
      </c>
      <c r="J6799" s="95" t="s">
        <v>45</v>
      </c>
      <c r="K6799" s="89" cm="1">
        <f ca="1" t="array" ref="K6799:L6799">_xlfn.XLOOKUP(J6799,匹配表1065!Y:Y,匹配表1065!AA:AB)</f>
        <v>9</v>
      </c>
      <c r="L6799" s="116" t="str">
        <v>3个月以上</v>
      </c>
      <c r="M6799" s="89" t="s">
        <v>35</v>
      </c>
      <c r="N6799" s="109">
        <v>1</v>
      </c>
      <c r="O6799" s="118" t="str">
        <f>_xlfn.XLOOKUP(P6799,匹配表1065!U:U,匹配表1065!T:T)</f>
        <v>HO00000944</v>
      </c>
      <c r="P6799" s="94" t="s">
        <v>640</v>
      </c>
      <c r="Q6799" s="95" t="s">
        <v>641</v>
      </c>
      <c r="R6799" s="89" t="str">
        <f>_xlfn.XLOOKUP(Q6799,匹配表1065!L:L,匹配表1065!O:O)</f>
        <v>A</v>
      </c>
      <c r="S6799" s="93" t="str">
        <f>IFERROR(_xlfn.XLOOKUP(Q6799,匹配表1065!AI:AI,匹配表1065!AJ:AJ),"绿标")</f>
        <v>绿标</v>
      </c>
      <c r="T6799" s="93" t="str" cm="1">
        <f t="array" ref="T6799:U6799">_xlfn.XLOOKUP(Q6799,匹配表1065!L:L,匹配表1065!M:N)</f>
        <v>头痛</v>
      </c>
      <c r="U6799" s="94" t="str">
        <v>神经内科</v>
      </c>
      <c r="V6799" s="95" t="s">
        <v>42</v>
      </c>
      <c r="W6799" s="93">
        <f>_xlfn.XLOOKUP(M6799,匹配表1065!D:D,匹配表1065!F:F)*N6799</f>
        <v>4</v>
      </c>
    </row>
    <row r="6800" customHeight="1" spans="1:23">
      <c r="A6800" s="94" t="s">
        <v>954</v>
      </c>
      <c r="B6800" s="106">
        <v>46245</v>
      </c>
      <c r="C6800" s="121" t="str">
        <f t="shared" si="214"/>
        <v>8月第3周</v>
      </c>
      <c r="D6800" s="109" t="s">
        <v>968</v>
      </c>
      <c r="E6800" s="89" t="str">
        <f t="shared" si="215"/>
        <v>8月第2周--周2</v>
      </c>
      <c r="F6800" s="115" t="s">
        <v>27</v>
      </c>
      <c r="G6800" s="95" t="s">
        <v>167</v>
      </c>
      <c r="H6800" s="92" t="str">
        <f>_xlfn.XLOOKUP(O6800,匹配表1065!T:T,匹配表1065!W:W)</f>
        <v>苏州市</v>
      </c>
      <c r="I6800" s="116" t="str">
        <f>_xlfn.XLOOKUP(O6800,匹配表1065!T:T,匹配表1065!X:X)</f>
        <v>PME2016</v>
      </c>
      <c r="J6800" s="95" t="s">
        <v>173</v>
      </c>
      <c r="K6800" s="89" cm="1">
        <f ca="1" t="array" ref="K6800:L6800">_xlfn.XLOOKUP(J6800,匹配表1065!Y:Y,匹配表1065!AA:AB)</f>
        <v>1</v>
      </c>
      <c r="L6800" s="116" t="str">
        <v>3个月以内</v>
      </c>
      <c r="M6800" s="89" t="s">
        <v>30</v>
      </c>
      <c r="N6800" s="109">
        <v>2</v>
      </c>
      <c r="O6800" s="118" t="str">
        <f>_xlfn.XLOOKUP(P6800,匹配表1065!U:U,匹配表1065!T:T)</f>
        <v>HO00001048</v>
      </c>
      <c r="P6800" s="94" t="s">
        <v>176</v>
      </c>
      <c r="Q6800" s="95" t="s">
        <v>290</v>
      </c>
      <c r="R6800" s="89" t="str">
        <f>_xlfn.XLOOKUP(Q6800,匹配表1065!L:L,匹配表1065!O:O)</f>
        <v>A</v>
      </c>
      <c r="S6800" s="93" t="str">
        <f>IFERROR(_xlfn.XLOOKUP(Q6800,匹配表1065!AI:AI,匹配表1065!AJ:AJ),"绿标")</f>
        <v>红标</v>
      </c>
      <c r="T6800" s="93" t="str" cm="1">
        <f t="array" ref="T6800:U6800">_xlfn.XLOOKUP(Q6800,匹配表1065!L:L,匹配表1065!M:N)</f>
        <v>头痛</v>
      </c>
      <c r="U6800" s="94" t="str">
        <v>神经内科</v>
      </c>
      <c r="V6800" s="95" t="s">
        <v>100</v>
      </c>
      <c r="W6800" s="93">
        <f>_xlfn.XLOOKUP(M6800,匹配表1065!D:D,匹配表1065!F:F)*N6800</f>
        <v>24</v>
      </c>
    </row>
    <row r="6801" customHeight="1" spans="1:23">
      <c r="A6801" s="94" t="s">
        <v>954</v>
      </c>
      <c r="B6801" s="106">
        <v>46245</v>
      </c>
      <c r="C6801" s="121" t="str">
        <f t="shared" si="214"/>
        <v>8月第3周</v>
      </c>
      <c r="D6801" s="109" t="s">
        <v>968</v>
      </c>
      <c r="E6801" s="89" t="str">
        <f t="shared" si="215"/>
        <v>8月第2周--周2</v>
      </c>
      <c r="F6801" s="115" t="s">
        <v>27</v>
      </c>
      <c r="G6801" s="95" t="s">
        <v>167</v>
      </c>
      <c r="H6801" s="92" t="str">
        <f>_xlfn.XLOOKUP(O6801,匹配表1065!T:T,匹配表1065!W:W)</f>
        <v>苏州市</v>
      </c>
      <c r="I6801" s="116" t="str">
        <f>_xlfn.XLOOKUP(O6801,匹配表1065!T:T,匹配表1065!X:X)</f>
        <v>PME2016</v>
      </c>
      <c r="J6801" s="95" t="s">
        <v>173</v>
      </c>
      <c r="K6801" s="89" cm="1">
        <f ca="1" t="array" ref="K6801:L6801">_xlfn.XLOOKUP(J6801,匹配表1065!Y:Y,匹配表1065!AA:AB)</f>
        <v>1</v>
      </c>
      <c r="L6801" s="116" t="str">
        <v>3个月以内</v>
      </c>
      <c r="M6801" s="89" t="s">
        <v>30</v>
      </c>
      <c r="N6801" s="109">
        <v>1</v>
      </c>
      <c r="O6801" s="118" t="str">
        <f>_xlfn.XLOOKUP(P6801,匹配表1065!U:U,匹配表1065!T:T)</f>
        <v>HO00001043</v>
      </c>
      <c r="P6801" s="94" t="s">
        <v>221</v>
      </c>
      <c r="Q6801" s="95" t="s">
        <v>291</v>
      </c>
      <c r="R6801" s="89" t="str">
        <f>_xlfn.XLOOKUP(Q6801,匹配表1065!L:L,匹配表1065!O:O)</f>
        <v>A</v>
      </c>
      <c r="S6801" s="93" t="str">
        <f>IFERROR(_xlfn.XLOOKUP(Q6801,匹配表1065!AI:AI,匹配表1065!AJ:AJ),"绿标")</f>
        <v>红标</v>
      </c>
      <c r="T6801" s="93" t="str" cm="1">
        <f t="array" ref="T6801:U6801">_xlfn.XLOOKUP(Q6801,匹配表1065!L:L,匹配表1065!M:N)</f>
        <v>头痛</v>
      </c>
      <c r="U6801" s="94" t="str">
        <v>神经内科</v>
      </c>
      <c r="V6801" s="95" t="s">
        <v>100</v>
      </c>
      <c r="W6801" s="93">
        <f>_xlfn.XLOOKUP(M6801,匹配表1065!D:D,匹配表1065!F:F)*N6801</f>
        <v>12</v>
      </c>
    </row>
    <row r="6802" customHeight="1" spans="1:23">
      <c r="A6802" s="94" t="s">
        <v>954</v>
      </c>
      <c r="B6802" s="106">
        <v>46245</v>
      </c>
      <c r="C6802" s="121" t="str">
        <f t="shared" si="214"/>
        <v>8月第3周</v>
      </c>
      <c r="D6802" s="109" t="s">
        <v>968</v>
      </c>
      <c r="E6802" s="89" t="str">
        <f t="shared" si="215"/>
        <v>8月第2周--周2</v>
      </c>
      <c r="F6802" s="115" t="s">
        <v>27</v>
      </c>
      <c r="G6802" s="95" t="s">
        <v>167</v>
      </c>
      <c r="H6802" s="92" t="str">
        <f>_xlfn.XLOOKUP(O6802,匹配表1065!T:T,匹配表1065!W:W)</f>
        <v>苏州市</v>
      </c>
      <c r="I6802" s="116" t="str">
        <f>_xlfn.XLOOKUP(O6802,匹配表1065!T:T,匹配表1065!X:X)</f>
        <v>PME2016</v>
      </c>
      <c r="J6802" s="95" t="s">
        <v>173</v>
      </c>
      <c r="K6802" s="89" cm="1">
        <f ca="1" t="array" ref="K6802:L6802">_xlfn.XLOOKUP(J6802,匹配表1065!Y:Y,匹配表1065!AA:AB)</f>
        <v>1</v>
      </c>
      <c r="L6802" s="116" t="str">
        <v>3个月以内</v>
      </c>
      <c r="M6802" s="89" t="s">
        <v>35</v>
      </c>
      <c r="N6802" s="109">
        <v>1</v>
      </c>
      <c r="O6802" s="118" t="str">
        <f>_xlfn.XLOOKUP(P6802,匹配表1065!U:U,匹配表1065!T:T)</f>
        <v>HO00001048</v>
      </c>
      <c r="P6802" s="94" t="s">
        <v>176</v>
      </c>
      <c r="Q6802" s="95" t="s">
        <v>760</v>
      </c>
      <c r="R6802" s="89" t="str">
        <f>_xlfn.XLOOKUP(Q6802,匹配表1065!L:L,匹配表1065!O:O)</f>
        <v>B</v>
      </c>
      <c r="S6802" s="93" t="str">
        <f>IFERROR(_xlfn.XLOOKUP(Q6802,匹配表1065!AI:AI,匹配表1065!AJ:AJ),"绿标")</f>
        <v>绿标</v>
      </c>
      <c r="T6802" s="93" t="str" cm="1">
        <f t="array" ref="T6802:U6802">_xlfn.XLOOKUP(Q6802,匹配表1065!L:L,匹配表1065!M:N)</f>
        <v>脑血管</v>
      </c>
      <c r="U6802" s="94" t="str">
        <v>神经内科</v>
      </c>
      <c r="V6802" s="95" t="s">
        <v>33</v>
      </c>
      <c r="W6802" s="93">
        <f>_xlfn.XLOOKUP(M6802,匹配表1065!D:D,匹配表1065!F:F)*N6802</f>
        <v>4</v>
      </c>
    </row>
    <row r="6803" customHeight="1" spans="1:23">
      <c r="A6803" s="94" t="s">
        <v>954</v>
      </c>
      <c r="B6803" s="106">
        <v>46245</v>
      </c>
      <c r="C6803" s="121" t="str">
        <f t="shared" si="214"/>
        <v>8月第3周</v>
      </c>
      <c r="D6803" s="109" t="s">
        <v>968</v>
      </c>
      <c r="E6803" s="89" t="str">
        <f t="shared" si="215"/>
        <v>8月第2周--周2</v>
      </c>
      <c r="F6803" s="115" t="s">
        <v>27</v>
      </c>
      <c r="G6803" s="95" t="s">
        <v>167</v>
      </c>
      <c r="H6803" s="92" t="str">
        <f>_xlfn.XLOOKUP(O6803,匹配表1065!T:T,匹配表1065!W:W)</f>
        <v>无锡市</v>
      </c>
      <c r="I6803" s="116" t="str">
        <f>_xlfn.XLOOKUP(O6803,匹配表1065!T:T,匹配表1065!X:X)</f>
        <v>PME2014</v>
      </c>
      <c r="J6803" s="95" t="s">
        <v>581</v>
      </c>
      <c r="K6803" s="89" cm="1">
        <f ca="1" t="array" ref="K6803:L6803">_xlfn.XLOOKUP(J6803,匹配表1065!Y:Y,匹配表1065!AA:AB)</f>
        <v>1</v>
      </c>
      <c r="L6803" s="116" t="str">
        <v>3个月以内</v>
      </c>
      <c r="M6803" s="89" t="s">
        <v>35</v>
      </c>
      <c r="N6803" s="109">
        <v>1</v>
      </c>
      <c r="O6803" s="118" t="str">
        <f>_xlfn.XLOOKUP(P6803,匹配表1065!U:U,匹配表1065!T:T)</f>
        <v>HO00001114</v>
      </c>
      <c r="P6803" s="94" t="s">
        <v>628</v>
      </c>
      <c r="Q6803" s="95" t="s">
        <v>915</v>
      </c>
      <c r="R6803" s="89" t="str">
        <f>_xlfn.XLOOKUP(Q6803,匹配表1065!L:L,匹配表1065!O:O)</f>
        <v>B</v>
      </c>
      <c r="S6803" s="93" t="str">
        <f>IFERROR(_xlfn.XLOOKUP(Q6803,匹配表1065!AI:AI,匹配表1065!AJ:AJ),"绿标")</f>
        <v>绿标</v>
      </c>
      <c r="T6803" s="93" t="str" cm="1">
        <f t="array" ref="T6803:U6803">_xlfn.XLOOKUP(Q6803,匹配表1065!L:L,匹配表1065!M:N)</f>
        <v>脑血管</v>
      </c>
      <c r="U6803" s="94" t="str">
        <v>神经内科</v>
      </c>
      <c r="V6803" s="95" t="s">
        <v>33</v>
      </c>
      <c r="W6803" s="93">
        <f>_xlfn.XLOOKUP(M6803,匹配表1065!D:D,匹配表1065!F:F)*N6803</f>
        <v>4</v>
      </c>
    </row>
    <row r="6804" customHeight="1" spans="1:23">
      <c r="A6804" s="94" t="s">
        <v>954</v>
      </c>
      <c r="B6804" s="106">
        <v>46245</v>
      </c>
      <c r="C6804" s="121" t="str">
        <f t="shared" si="214"/>
        <v>8月第3周</v>
      </c>
      <c r="D6804" s="109" t="s">
        <v>968</v>
      </c>
      <c r="E6804" s="89" t="str">
        <f t="shared" si="215"/>
        <v>8月第2周--周2</v>
      </c>
      <c r="F6804" s="115" t="s">
        <v>27</v>
      </c>
      <c r="G6804" s="95" t="s">
        <v>167</v>
      </c>
      <c r="H6804" s="92" t="str">
        <f>_xlfn.XLOOKUP(O6804,匹配表1065!T:T,匹配表1065!W:W)</f>
        <v>无锡市</v>
      </c>
      <c r="I6804" s="116" t="str">
        <f>_xlfn.XLOOKUP(O6804,匹配表1065!T:T,匹配表1065!X:X)</f>
        <v>PME2014</v>
      </c>
      <c r="J6804" s="95" t="s">
        <v>581</v>
      </c>
      <c r="K6804" s="89" cm="1">
        <f ca="1" t="array" ref="K6804:L6804">_xlfn.XLOOKUP(J6804,匹配表1065!Y:Y,匹配表1065!AA:AB)</f>
        <v>1</v>
      </c>
      <c r="L6804" s="116" t="str">
        <v>3个月以内</v>
      </c>
      <c r="M6804" s="89" t="s">
        <v>35</v>
      </c>
      <c r="N6804" s="109">
        <v>1</v>
      </c>
      <c r="O6804" s="118" t="str">
        <f>_xlfn.XLOOKUP(P6804,匹配表1065!U:U,匹配表1065!T:T)</f>
        <v>HO00001111</v>
      </c>
      <c r="P6804" s="94" t="s">
        <v>582</v>
      </c>
      <c r="Q6804" s="95" t="s">
        <v>583</v>
      </c>
      <c r="R6804" s="89" t="str">
        <f>_xlfn.XLOOKUP(Q6804,匹配表1065!L:L,匹配表1065!O:O)</f>
        <v>B</v>
      </c>
      <c r="S6804" s="93" t="str">
        <f>IFERROR(_xlfn.XLOOKUP(Q6804,匹配表1065!AI:AI,匹配表1065!AJ:AJ),"绿标")</f>
        <v>黑标</v>
      </c>
      <c r="T6804" s="93" t="str" cm="1">
        <f t="array" ref="T6804:U6804">_xlfn.XLOOKUP(Q6804,匹配表1065!L:L,匹配表1065!M:N)</f>
        <v>脑血管</v>
      </c>
      <c r="U6804" s="94" t="str">
        <v>神经内科</v>
      </c>
      <c r="V6804" s="95" t="s">
        <v>33</v>
      </c>
      <c r="W6804" s="93">
        <f>_xlfn.XLOOKUP(M6804,匹配表1065!D:D,匹配表1065!F:F)*N6804</f>
        <v>4</v>
      </c>
    </row>
    <row r="6805" customHeight="1" spans="1:23">
      <c r="A6805" s="94" t="s">
        <v>954</v>
      </c>
      <c r="B6805" s="106">
        <v>46245</v>
      </c>
      <c r="C6805" s="121" t="str">
        <f t="shared" si="214"/>
        <v>8月第3周</v>
      </c>
      <c r="D6805" s="109" t="s">
        <v>968</v>
      </c>
      <c r="E6805" s="89" t="str">
        <f t="shared" si="215"/>
        <v>8月第2周--周2</v>
      </c>
      <c r="F6805" s="115" t="s">
        <v>27</v>
      </c>
      <c r="G6805" s="95" t="s">
        <v>167</v>
      </c>
      <c r="H6805" s="92" t="str">
        <f>_xlfn.XLOOKUP(O6805,匹配表1065!T:T,匹配表1065!W:W)</f>
        <v>无锡市</v>
      </c>
      <c r="I6805" s="116" t="str">
        <f>_xlfn.XLOOKUP(O6805,匹配表1065!T:T,匹配表1065!X:X)</f>
        <v>PME2009</v>
      </c>
      <c r="J6805" s="95" t="s">
        <v>193</v>
      </c>
      <c r="K6805" s="89" cm="1">
        <f ca="1" t="array" ref="K6805:L6805">_xlfn.XLOOKUP(J6805,匹配表1065!Y:Y,匹配表1065!AA:AB)</f>
        <v>7</v>
      </c>
      <c r="L6805" s="116" t="str">
        <v>3个月以上</v>
      </c>
      <c r="M6805" s="89" t="s">
        <v>35</v>
      </c>
      <c r="N6805" s="109">
        <v>1</v>
      </c>
      <c r="O6805" s="118" t="str">
        <f>_xlfn.XLOOKUP(P6805,匹配表1065!U:U,匹配表1065!T:T)</f>
        <v>HO00001116</v>
      </c>
      <c r="P6805" s="94" t="s">
        <v>229</v>
      </c>
      <c r="Q6805" s="95" t="s">
        <v>230</v>
      </c>
      <c r="R6805" s="89" t="str">
        <f>_xlfn.XLOOKUP(Q6805,匹配表1065!L:L,匹配表1065!O:O)</f>
        <v>A</v>
      </c>
      <c r="S6805" s="93" t="str">
        <f>IFERROR(_xlfn.XLOOKUP(Q6805,匹配表1065!AI:AI,匹配表1065!AJ:AJ),"绿标")</f>
        <v>绿标</v>
      </c>
      <c r="T6805" s="93" t="str" cm="1">
        <f t="array" ref="T6805:U6805">_xlfn.XLOOKUP(Q6805,匹配表1065!L:L,匹配表1065!M:N)</f>
        <v>头痛</v>
      </c>
      <c r="U6805" s="94" t="str">
        <v>神经内科</v>
      </c>
      <c r="V6805" s="95" t="s">
        <v>33</v>
      </c>
      <c r="W6805" s="93">
        <f>_xlfn.XLOOKUP(M6805,匹配表1065!D:D,匹配表1065!F:F)*N6805</f>
        <v>4</v>
      </c>
    </row>
    <row r="6806" customHeight="1" spans="1:23">
      <c r="A6806" s="94" t="s">
        <v>954</v>
      </c>
      <c r="B6806" s="106">
        <v>46245</v>
      </c>
      <c r="C6806" s="121" t="str">
        <f t="shared" si="214"/>
        <v>8月第3周</v>
      </c>
      <c r="D6806" s="109" t="s">
        <v>968</v>
      </c>
      <c r="E6806" s="89" t="str">
        <f t="shared" si="215"/>
        <v>8月第2周--周2</v>
      </c>
      <c r="F6806" s="115" t="s">
        <v>27</v>
      </c>
      <c r="G6806" s="95" t="s">
        <v>167</v>
      </c>
      <c r="H6806" s="92" t="str">
        <f>_xlfn.XLOOKUP(O6806,匹配表1065!T:T,匹配表1065!W:W)</f>
        <v>苏州市</v>
      </c>
      <c r="I6806" s="116" t="str">
        <f>_xlfn.XLOOKUP(O6806,匹配表1065!T:T,匹配表1065!X:X)</f>
        <v>PME2011</v>
      </c>
      <c r="J6806" s="95" t="s">
        <v>168</v>
      </c>
      <c r="K6806" s="89" cm="1">
        <f ca="1" t="array" ref="K6806:L6806">_xlfn.XLOOKUP(J6806,匹配表1065!Y:Y,匹配表1065!AA:AB)</f>
        <v>19</v>
      </c>
      <c r="L6806" s="116" t="str">
        <v>3个月以上</v>
      </c>
      <c r="M6806" s="89" t="s">
        <v>30</v>
      </c>
      <c r="N6806" s="109">
        <v>1</v>
      </c>
      <c r="O6806" s="118" t="str">
        <f>_xlfn.XLOOKUP(P6806,匹配表1065!U:U,匹配表1065!T:T)</f>
        <v>HO00307823</v>
      </c>
      <c r="P6806" s="94" t="s">
        <v>169</v>
      </c>
      <c r="Q6806" s="95" t="s">
        <v>170</v>
      </c>
      <c r="R6806" s="89" t="str">
        <f>_xlfn.XLOOKUP(Q6806,匹配表1065!L:L,匹配表1065!O:O)</f>
        <v>A</v>
      </c>
      <c r="S6806" s="93" t="str">
        <f>IFERROR(_xlfn.XLOOKUP(Q6806,匹配表1065!AI:AI,匹配表1065!AJ:AJ),"绿标")</f>
        <v>红标</v>
      </c>
      <c r="T6806" s="93" t="str" cm="1">
        <f t="array" ref="T6806:U6806">_xlfn.XLOOKUP(Q6806,匹配表1065!L:L,匹配表1065!M:N)</f>
        <v>头痛</v>
      </c>
      <c r="U6806" s="94" t="str">
        <v>神经内科</v>
      </c>
      <c r="V6806" s="95" t="s">
        <v>100</v>
      </c>
      <c r="W6806" s="93">
        <f>_xlfn.XLOOKUP(M6806,匹配表1065!D:D,匹配表1065!F:F)*N6806</f>
        <v>12</v>
      </c>
    </row>
    <row r="6807" customHeight="1" spans="1:23">
      <c r="A6807" s="94" t="s">
        <v>954</v>
      </c>
      <c r="B6807" s="106">
        <v>46245</v>
      </c>
      <c r="C6807" s="121" t="str">
        <f t="shared" si="214"/>
        <v>8月第3周</v>
      </c>
      <c r="D6807" s="109" t="s">
        <v>968</v>
      </c>
      <c r="E6807" s="89" t="str">
        <f t="shared" si="215"/>
        <v>8月第2周--周2</v>
      </c>
      <c r="F6807" s="115" t="s">
        <v>27</v>
      </c>
      <c r="G6807" s="95" t="s">
        <v>167</v>
      </c>
      <c r="H6807" s="92" t="str">
        <f>_xlfn.XLOOKUP(O6807,匹配表1065!T:T,匹配表1065!W:W)</f>
        <v>苏州市</v>
      </c>
      <c r="I6807" s="116" t="str">
        <f>_xlfn.XLOOKUP(O6807,匹配表1065!T:T,匹配表1065!X:X)</f>
        <v>PME2011</v>
      </c>
      <c r="J6807" s="95" t="s">
        <v>168</v>
      </c>
      <c r="K6807" s="89" cm="1">
        <f ca="1" t="array" ref="K6807:L6807">_xlfn.XLOOKUP(J6807,匹配表1065!Y:Y,匹配表1065!AA:AB)</f>
        <v>19</v>
      </c>
      <c r="L6807" s="116" t="str">
        <v>3个月以上</v>
      </c>
      <c r="M6807" s="89" t="s">
        <v>30</v>
      </c>
      <c r="N6807" s="109">
        <v>3</v>
      </c>
      <c r="O6807" s="118" t="str">
        <f>_xlfn.XLOOKUP(P6807,匹配表1065!U:U,匹配表1065!T:T)</f>
        <v>HO00307823</v>
      </c>
      <c r="P6807" s="94" t="s">
        <v>169</v>
      </c>
      <c r="Q6807" s="95" t="s">
        <v>172</v>
      </c>
      <c r="R6807" s="89" t="str">
        <f>_xlfn.XLOOKUP(Q6807,匹配表1065!L:L,匹配表1065!O:O)</f>
        <v>C</v>
      </c>
      <c r="S6807" s="93" t="str">
        <f>IFERROR(_xlfn.XLOOKUP(Q6807,匹配表1065!AI:AI,匹配表1065!AJ:AJ),"绿标")</f>
        <v>绿标</v>
      </c>
      <c r="T6807" s="93" t="str" cm="1">
        <f t="array" ref="T6807:U6807">_xlfn.XLOOKUP(Q6807,匹配表1065!L:L,匹配表1065!M:N)</f>
        <v>眩晕</v>
      </c>
      <c r="U6807" s="94" t="str">
        <v>神经内科</v>
      </c>
      <c r="V6807" s="95" t="s">
        <v>100</v>
      </c>
      <c r="W6807" s="93">
        <f>_xlfn.XLOOKUP(M6807,匹配表1065!D:D,匹配表1065!F:F)*N6807</f>
        <v>36</v>
      </c>
    </row>
    <row r="6808" customHeight="1" spans="1:23">
      <c r="A6808" s="94" t="s">
        <v>954</v>
      </c>
      <c r="B6808" s="106">
        <v>46245</v>
      </c>
      <c r="C6808" s="121" t="str">
        <f t="shared" si="214"/>
        <v>8月第3周</v>
      </c>
      <c r="D6808" s="109" t="s">
        <v>968</v>
      </c>
      <c r="E6808" s="89" t="str">
        <f t="shared" si="215"/>
        <v>8月第2周--周2</v>
      </c>
      <c r="F6808" s="115" t="s">
        <v>27</v>
      </c>
      <c r="G6808" s="95" t="s">
        <v>167</v>
      </c>
      <c r="H6808" s="92" t="str">
        <f>_xlfn.XLOOKUP(O6808,匹配表1065!T:T,匹配表1065!W:W)</f>
        <v>苏州市</v>
      </c>
      <c r="I6808" s="116" t="str">
        <f>_xlfn.XLOOKUP(O6808,匹配表1065!T:T,匹配表1065!X:X)</f>
        <v>PME2011</v>
      </c>
      <c r="J6808" s="95" t="s">
        <v>852</v>
      </c>
      <c r="K6808" s="89" t="e" cm="1">
        <f ca="1" t="array" ref="K6808">_xlfn.XLOOKUP(J6808,匹配表1065!Y:Y,匹配表1065!AA:AB)</f>
        <v>#N/A</v>
      </c>
      <c r="L6808" s="116"/>
      <c r="M6808" s="89" t="s">
        <v>35</v>
      </c>
      <c r="N6808" s="109">
        <v>1</v>
      </c>
      <c r="O6808" s="118" t="str">
        <f>_xlfn.XLOOKUP(P6808,匹配表1065!U:U,匹配表1065!T:T)</f>
        <v>HO00307823</v>
      </c>
      <c r="P6808" s="94" t="s">
        <v>169</v>
      </c>
      <c r="Q6808" s="95" t="s">
        <v>225</v>
      </c>
      <c r="R6808" s="89" t="str">
        <f>_xlfn.XLOOKUP(Q6808,匹配表1065!L:L,匹配表1065!O:O)</f>
        <v>B</v>
      </c>
      <c r="S6808" s="93" t="str">
        <f>IFERROR(_xlfn.XLOOKUP(Q6808,匹配表1065!AI:AI,匹配表1065!AJ:AJ),"绿标")</f>
        <v>绿标</v>
      </c>
      <c r="T6808" s="93" t="str" cm="1">
        <f t="array" ref="T6808:U6808">_xlfn.XLOOKUP(Q6808,匹配表1065!L:L,匹配表1065!M:N)</f>
        <v>脑血管</v>
      </c>
      <c r="U6808" s="94" t="str">
        <v>神经内科</v>
      </c>
      <c r="V6808" s="95" t="s">
        <v>33</v>
      </c>
      <c r="W6808" s="93">
        <f>_xlfn.XLOOKUP(M6808,匹配表1065!D:D,匹配表1065!F:F)*N6808</f>
        <v>4</v>
      </c>
    </row>
    <row r="6809" customHeight="1" spans="1:23">
      <c r="A6809" s="94" t="s">
        <v>954</v>
      </c>
      <c r="B6809" s="106">
        <v>46245</v>
      </c>
      <c r="C6809" s="121" t="str">
        <f t="shared" si="214"/>
        <v>8月第3周</v>
      </c>
      <c r="D6809" s="109" t="s">
        <v>968</v>
      </c>
      <c r="E6809" s="89" t="str">
        <f t="shared" si="215"/>
        <v>8月第2周--周2</v>
      </c>
      <c r="F6809" s="115" t="s">
        <v>27</v>
      </c>
      <c r="G6809" s="95" t="s">
        <v>167</v>
      </c>
      <c r="H6809" s="92" t="str">
        <f>_xlfn.XLOOKUP(O6809,匹配表1065!T:T,匹配表1065!W:W)</f>
        <v>苏州市</v>
      </c>
      <c r="I6809" s="116" t="str">
        <f>_xlfn.XLOOKUP(O6809,匹配表1065!T:T,匹配表1065!X:X)</f>
        <v>PME2010</v>
      </c>
      <c r="J6809" s="95" t="s">
        <v>186</v>
      </c>
      <c r="K6809" s="89" cm="1">
        <f ca="1" t="array" ref="K6809:L6809">_xlfn.XLOOKUP(J6809,匹配表1065!Y:Y,匹配表1065!AA:AB)</f>
        <v>6</v>
      </c>
      <c r="L6809" s="116" t="str">
        <v>3个月以上</v>
      </c>
      <c r="M6809" s="89" t="s">
        <v>30</v>
      </c>
      <c r="N6809" s="109">
        <v>1</v>
      </c>
      <c r="O6809" s="118" t="str">
        <f>_xlfn.XLOOKUP(P6809,匹配表1065!U:U,匹配表1065!T:T)</f>
        <v>HO00001051</v>
      </c>
      <c r="P6809" s="94" t="s">
        <v>191</v>
      </c>
      <c r="Q6809" s="95" t="s">
        <v>354</v>
      </c>
      <c r="R6809" s="89" t="str">
        <f>_xlfn.XLOOKUP(Q6809,匹配表1065!L:L,匹配表1065!O:O)</f>
        <v>A</v>
      </c>
      <c r="S6809" s="93" t="str">
        <f>IFERROR(_xlfn.XLOOKUP(Q6809,匹配表1065!AI:AI,匹配表1065!AJ:AJ),"绿标")</f>
        <v>黑标</v>
      </c>
      <c r="T6809" s="93" t="str" cm="1">
        <f t="array" ref="T6809:U6809">_xlfn.XLOOKUP(Q6809,匹配表1065!L:L,匹配表1065!M:N)</f>
        <v>头痛</v>
      </c>
      <c r="U6809" s="94" t="str">
        <v>神经内科</v>
      </c>
      <c r="V6809" s="95" t="s">
        <v>100</v>
      </c>
      <c r="W6809" s="93">
        <f>_xlfn.XLOOKUP(M6809,匹配表1065!D:D,匹配表1065!F:F)*N6809</f>
        <v>12</v>
      </c>
    </row>
    <row r="6810" customHeight="1" spans="1:23">
      <c r="A6810" s="94" t="s">
        <v>954</v>
      </c>
      <c r="B6810" s="106">
        <v>46245</v>
      </c>
      <c r="C6810" s="121" t="str">
        <f t="shared" si="214"/>
        <v>8月第3周</v>
      </c>
      <c r="D6810" s="109" t="s">
        <v>968</v>
      </c>
      <c r="E6810" s="89" t="str">
        <f t="shared" si="215"/>
        <v>8月第2周--周2</v>
      </c>
      <c r="F6810" s="115" t="s">
        <v>27</v>
      </c>
      <c r="G6810" s="95" t="s">
        <v>167</v>
      </c>
      <c r="H6810" s="92" t="str">
        <f>_xlfn.XLOOKUP(O6810,匹配表1065!T:T,匹配表1065!W:W)</f>
        <v>苏州市</v>
      </c>
      <c r="I6810" s="116" t="str">
        <f>_xlfn.XLOOKUP(O6810,匹配表1065!T:T,匹配表1065!X:X)</f>
        <v>PME2010</v>
      </c>
      <c r="J6810" s="95" t="s">
        <v>186</v>
      </c>
      <c r="K6810" s="89" cm="1">
        <f ca="1" t="array" ref="K6810:L6810">_xlfn.XLOOKUP(J6810,匹配表1065!Y:Y,匹配表1065!AA:AB)</f>
        <v>6</v>
      </c>
      <c r="L6810" s="116" t="str">
        <v>3个月以上</v>
      </c>
      <c r="M6810" s="89" t="s">
        <v>30</v>
      </c>
      <c r="N6810" s="109">
        <v>1</v>
      </c>
      <c r="O6810" s="118" t="str">
        <f>_xlfn.XLOOKUP(P6810,匹配表1065!U:U,匹配表1065!T:T)</f>
        <v>HO00001051</v>
      </c>
      <c r="P6810" s="94" t="s">
        <v>191</v>
      </c>
      <c r="Q6810" s="95" t="s">
        <v>192</v>
      </c>
      <c r="R6810" s="89" t="str">
        <f>_xlfn.XLOOKUP(Q6810,匹配表1065!L:L,匹配表1065!O:O)</f>
        <v>B</v>
      </c>
      <c r="S6810" s="93" t="str">
        <f>IFERROR(_xlfn.XLOOKUP(Q6810,匹配表1065!AI:AI,匹配表1065!AJ:AJ),"绿标")</f>
        <v>绿标</v>
      </c>
      <c r="T6810" s="93" t="str" cm="1">
        <f t="array" ref="T6810:U6810">_xlfn.XLOOKUP(Q6810,匹配表1065!L:L,匹配表1065!M:N)</f>
        <v>抑郁焦虑</v>
      </c>
      <c r="U6810" s="94" t="str">
        <v>神经内科</v>
      </c>
      <c r="V6810" s="95" t="s">
        <v>100</v>
      </c>
      <c r="W6810" s="93">
        <f>_xlfn.XLOOKUP(M6810,匹配表1065!D:D,匹配表1065!F:F)*N6810</f>
        <v>12</v>
      </c>
    </row>
    <row r="6811" customHeight="1" spans="1:23">
      <c r="A6811" s="94" t="s">
        <v>954</v>
      </c>
      <c r="B6811" s="106">
        <v>46245</v>
      </c>
      <c r="C6811" s="121" t="str">
        <f t="shared" si="214"/>
        <v>8月第3周</v>
      </c>
      <c r="D6811" s="109" t="s">
        <v>968</v>
      </c>
      <c r="E6811" s="89" t="str">
        <f t="shared" si="215"/>
        <v>8月第2周--周2</v>
      </c>
      <c r="F6811" s="115" t="s">
        <v>27</v>
      </c>
      <c r="G6811" s="95" t="s">
        <v>167</v>
      </c>
      <c r="H6811" s="92" t="str">
        <f>_xlfn.XLOOKUP(O6811,匹配表1065!T:T,匹配表1065!W:W)</f>
        <v>苏州市</v>
      </c>
      <c r="I6811" s="116" t="str">
        <f>_xlfn.XLOOKUP(O6811,匹配表1065!T:T,匹配表1065!X:X)</f>
        <v>PME2017</v>
      </c>
      <c r="J6811" s="95" t="s">
        <v>323</v>
      </c>
      <c r="K6811" s="89" cm="1">
        <f ca="1" t="array" ref="K6811:L6811">_xlfn.XLOOKUP(J6811,匹配表1065!Y:Y,匹配表1065!AA:AB)</f>
        <v>7</v>
      </c>
      <c r="L6811" s="116" t="str">
        <v>3个月以上</v>
      </c>
      <c r="M6811" s="89" t="s">
        <v>35</v>
      </c>
      <c r="N6811" s="109">
        <v>1</v>
      </c>
      <c r="O6811" s="118" t="str">
        <f>_xlfn.XLOOKUP(P6811,匹配表1065!U:U,匹配表1065!T:T)</f>
        <v>HO00001044</v>
      </c>
      <c r="P6811" s="94" t="s">
        <v>346</v>
      </c>
      <c r="Q6811" s="95" t="s">
        <v>347</v>
      </c>
      <c r="R6811" s="89" t="str">
        <f>_xlfn.XLOOKUP(Q6811,匹配表1065!L:L,匹配表1065!O:O)</f>
        <v>A</v>
      </c>
      <c r="S6811" s="93" t="str">
        <f>IFERROR(_xlfn.XLOOKUP(Q6811,匹配表1065!AI:AI,匹配表1065!AJ:AJ),"绿标")</f>
        <v>红标</v>
      </c>
      <c r="T6811" s="93" t="str" cm="1">
        <f t="array" ref="T6811:U6811">_xlfn.XLOOKUP(Q6811,匹配表1065!L:L,匹配表1065!M:N)</f>
        <v>头痛</v>
      </c>
      <c r="U6811" s="94" t="str">
        <v>神经内科</v>
      </c>
      <c r="V6811" s="95" t="s">
        <v>33</v>
      </c>
      <c r="W6811" s="93">
        <f>_xlfn.XLOOKUP(M6811,匹配表1065!D:D,匹配表1065!F:F)*N6811</f>
        <v>4</v>
      </c>
    </row>
    <row r="6812" customHeight="1" spans="1:23">
      <c r="A6812" s="94" t="s">
        <v>954</v>
      </c>
      <c r="B6812" s="106">
        <v>46245</v>
      </c>
      <c r="C6812" s="121" t="str">
        <f t="shared" si="214"/>
        <v>8月第3周</v>
      </c>
      <c r="D6812" s="109" t="s">
        <v>968</v>
      </c>
      <c r="E6812" s="89" t="str">
        <f t="shared" si="215"/>
        <v>8月第2周--周2</v>
      </c>
      <c r="F6812" s="115" t="s">
        <v>27</v>
      </c>
      <c r="G6812" s="95" t="s">
        <v>167</v>
      </c>
      <c r="H6812" s="92" t="str">
        <f>_xlfn.XLOOKUP(O6812,匹配表1065!T:T,匹配表1065!W:W)</f>
        <v>苏州市</v>
      </c>
      <c r="I6812" s="116" t="str">
        <f>_xlfn.XLOOKUP(O6812,匹配表1065!T:T,匹配表1065!X:X)</f>
        <v>PME2017</v>
      </c>
      <c r="J6812" s="95" t="s">
        <v>323</v>
      </c>
      <c r="K6812" s="89" cm="1">
        <f ca="1" t="array" ref="K6812:L6812">_xlfn.XLOOKUP(J6812,匹配表1065!Y:Y,匹配表1065!AA:AB)</f>
        <v>7</v>
      </c>
      <c r="L6812" s="116" t="str">
        <v>3个月以上</v>
      </c>
      <c r="M6812" s="89" t="s">
        <v>35</v>
      </c>
      <c r="N6812" s="109">
        <v>1</v>
      </c>
      <c r="O6812" s="118" t="str">
        <f>_xlfn.XLOOKUP(P6812,匹配表1065!U:U,匹配表1065!T:T)</f>
        <v>HO00001044</v>
      </c>
      <c r="P6812" s="94" t="s">
        <v>346</v>
      </c>
      <c r="Q6812" s="95" t="s">
        <v>584</v>
      </c>
      <c r="R6812" s="89" t="str">
        <f>_xlfn.XLOOKUP(Q6812,匹配表1065!L:L,匹配表1065!O:O)</f>
        <v>B</v>
      </c>
      <c r="S6812" s="93" t="str">
        <f>IFERROR(_xlfn.XLOOKUP(Q6812,匹配表1065!AI:AI,匹配表1065!AJ:AJ),"绿标")</f>
        <v>黑标</v>
      </c>
      <c r="T6812" s="93" t="str" cm="1">
        <f t="array" ref="T6812:U6812">_xlfn.XLOOKUP(Q6812,匹配表1065!L:L,匹配表1065!M:N)</f>
        <v>脑血管</v>
      </c>
      <c r="U6812" s="94" t="str">
        <v>神经内科</v>
      </c>
      <c r="V6812" s="95" t="s">
        <v>33</v>
      </c>
      <c r="W6812" s="93">
        <f>_xlfn.XLOOKUP(M6812,匹配表1065!D:D,匹配表1065!F:F)*N6812</f>
        <v>4</v>
      </c>
    </row>
    <row r="6813" customHeight="1" spans="1:23">
      <c r="A6813" s="94" t="s">
        <v>954</v>
      </c>
      <c r="B6813" s="106">
        <v>46245</v>
      </c>
      <c r="C6813" s="121" t="str">
        <f t="shared" si="214"/>
        <v>8月第3周</v>
      </c>
      <c r="D6813" s="109" t="s">
        <v>968</v>
      </c>
      <c r="E6813" s="89" t="str">
        <f t="shared" si="215"/>
        <v>8月第2周--周2</v>
      </c>
      <c r="F6813" s="115" t="s">
        <v>27</v>
      </c>
      <c r="G6813" s="95" t="s">
        <v>167</v>
      </c>
      <c r="H6813" s="92" t="str">
        <f>_xlfn.XLOOKUP(O6813,匹配表1065!T:T,匹配表1065!W:W)</f>
        <v>南通市</v>
      </c>
      <c r="I6813" s="116" t="str">
        <f>_xlfn.XLOOKUP(O6813,匹配表1065!T:T,匹配表1065!X:X)</f>
        <v>PME2013</v>
      </c>
      <c r="J6813" s="95" t="s">
        <v>180</v>
      </c>
      <c r="K6813" s="89" cm="1">
        <f ca="1" t="array" ref="K6813:L6813">_xlfn.XLOOKUP(J6813,匹配表1065!Y:Y,匹配表1065!AA:AB)</f>
        <v>51</v>
      </c>
      <c r="L6813" s="116" t="str">
        <v>3个月以上</v>
      </c>
      <c r="M6813" s="89" t="s">
        <v>30</v>
      </c>
      <c r="N6813" s="109">
        <v>2</v>
      </c>
      <c r="O6813" s="118" t="str">
        <f>_xlfn.XLOOKUP(P6813,匹配表1065!U:U,匹配表1065!T:T)</f>
        <v>HO00001066</v>
      </c>
      <c r="P6813" s="94" t="s">
        <v>183</v>
      </c>
      <c r="Q6813" s="95" t="s">
        <v>296</v>
      </c>
      <c r="R6813" s="89" t="str">
        <f>_xlfn.XLOOKUP(Q6813,匹配表1065!L:L,匹配表1065!O:O)</f>
        <v>C</v>
      </c>
      <c r="S6813" s="93" t="str">
        <f>IFERROR(_xlfn.XLOOKUP(Q6813,匹配表1065!AI:AI,匹配表1065!AJ:AJ),"绿标")</f>
        <v>红标</v>
      </c>
      <c r="T6813" s="93" t="str" cm="1">
        <f t="array" ref="T6813:U6813">_xlfn.XLOOKUP(Q6813,匹配表1065!L:L,匹配表1065!M:N)</f>
        <v>眩晕</v>
      </c>
      <c r="U6813" s="94" t="str">
        <v>耳鼻喉科</v>
      </c>
      <c r="V6813" s="95" t="s">
        <v>100</v>
      </c>
      <c r="W6813" s="93">
        <f>_xlfn.XLOOKUP(M6813,匹配表1065!D:D,匹配表1065!F:F)*N6813</f>
        <v>24</v>
      </c>
    </row>
    <row r="6814" customHeight="1" spans="1:23">
      <c r="A6814" s="94" t="s">
        <v>954</v>
      </c>
      <c r="B6814" s="106">
        <v>46245</v>
      </c>
      <c r="C6814" s="121" t="str">
        <f t="shared" si="214"/>
        <v>8月第3周</v>
      </c>
      <c r="D6814" s="109" t="s">
        <v>968</v>
      </c>
      <c r="E6814" s="89" t="str">
        <f t="shared" si="215"/>
        <v>8月第2周--周2</v>
      </c>
      <c r="F6814" s="115" t="s">
        <v>27</v>
      </c>
      <c r="G6814" s="95" t="s">
        <v>167</v>
      </c>
      <c r="H6814" s="92" t="str">
        <f>_xlfn.XLOOKUP(O6814,匹配表1065!T:T,匹配表1065!W:W)</f>
        <v>南通市</v>
      </c>
      <c r="I6814" s="116" t="str">
        <f>_xlfn.XLOOKUP(O6814,匹配表1065!T:T,匹配表1065!X:X)</f>
        <v>PME2013</v>
      </c>
      <c r="J6814" s="95" t="s">
        <v>180</v>
      </c>
      <c r="K6814" s="89" cm="1">
        <f ca="1" t="array" ref="K6814:L6814">_xlfn.XLOOKUP(J6814,匹配表1065!Y:Y,匹配表1065!AA:AB)</f>
        <v>51</v>
      </c>
      <c r="L6814" s="116" t="str">
        <v>3个月以上</v>
      </c>
      <c r="M6814" s="89" t="s">
        <v>30</v>
      </c>
      <c r="N6814" s="109">
        <v>1</v>
      </c>
      <c r="O6814" s="118" t="str">
        <f>_xlfn.XLOOKUP(P6814,匹配表1065!U:U,匹配表1065!T:T)</f>
        <v>HO00001066</v>
      </c>
      <c r="P6814" s="94" t="s">
        <v>183</v>
      </c>
      <c r="Q6814" s="95" t="s">
        <v>185</v>
      </c>
      <c r="R6814" s="89" t="str">
        <f>_xlfn.XLOOKUP(Q6814,匹配表1065!L:L,匹配表1065!O:O)</f>
        <v>A</v>
      </c>
      <c r="S6814" s="93" t="str">
        <f>IFERROR(_xlfn.XLOOKUP(Q6814,匹配表1065!AI:AI,匹配表1065!AJ:AJ),"绿标")</f>
        <v>红标</v>
      </c>
      <c r="T6814" s="93" t="str" cm="1">
        <f t="array" ref="T6814:U6814">_xlfn.XLOOKUP(Q6814,匹配表1065!L:L,匹配表1065!M:N)</f>
        <v>头痛</v>
      </c>
      <c r="U6814" s="94" t="str">
        <v>神经内科</v>
      </c>
      <c r="V6814" s="95" t="s">
        <v>100</v>
      </c>
      <c r="W6814" s="93">
        <f>_xlfn.XLOOKUP(M6814,匹配表1065!D:D,匹配表1065!F:F)*N6814</f>
        <v>12</v>
      </c>
    </row>
    <row r="6815" customHeight="1" spans="1:23">
      <c r="A6815" s="94" t="s">
        <v>954</v>
      </c>
      <c r="B6815" s="106">
        <v>46245</v>
      </c>
      <c r="C6815" s="121" t="str">
        <f t="shared" si="214"/>
        <v>8月第3周</v>
      </c>
      <c r="D6815" s="109" t="s">
        <v>968</v>
      </c>
      <c r="E6815" s="89" t="str">
        <f t="shared" si="215"/>
        <v>8月第2周--周2</v>
      </c>
      <c r="F6815" s="115" t="s">
        <v>27</v>
      </c>
      <c r="G6815" s="95" t="s">
        <v>104</v>
      </c>
      <c r="H6815" s="92" t="str">
        <f>_xlfn.XLOOKUP(O6815,匹配表1065!T:T,匹配表1065!W:W)</f>
        <v>聊城市</v>
      </c>
      <c r="I6815" s="116" t="str">
        <f>_xlfn.XLOOKUP(O6815,匹配表1065!T:T,匹配表1065!X:X)</f>
        <v>PME2046</v>
      </c>
      <c r="J6815" s="95" t="s">
        <v>108</v>
      </c>
      <c r="K6815" s="89" cm="1">
        <f ca="1" t="array" ref="K6815:L6815">_xlfn.XLOOKUP(J6815,匹配表1065!Y:Y,匹配表1065!AA:AB)</f>
        <v>8</v>
      </c>
      <c r="L6815" s="116" t="str">
        <v>3个月以上</v>
      </c>
      <c r="M6815" s="89" t="s">
        <v>30</v>
      </c>
      <c r="N6815" s="109">
        <v>1</v>
      </c>
      <c r="O6815" s="118" t="str">
        <f>_xlfn.XLOOKUP(P6815,匹配表1065!U:U,匹配表1065!T:T)</f>
        <v>HO00001415</v>
      </c>
      <c r="P6815" s="94" t="s">
        <v>109</v>
      </c>
      <c r="Q6815" s="95" t="s">
        <v>317</v>
      </c>
      <c r="R6815" s="89" t="str">
        <f>_xlfn.XLOOKUP(Q6815,匹配表1065!L:L,匹配表1065!O:O)</f>
        <v>A</v>
      </c>
      <c r="S6815" s="93" t="str">
        <f>IFERROR(_xlfn.XLOOKUP(Q6815,匹配表1065!AI:AI,匹配表1065!AJ:AJ),"绿标")</f>
        <v>绿标</v>
      </c>
      <c r="T6815" s="93" t="str" cm="1">
        <f t="array" ref="T6815:U6815">_xlfn.XLOOKUP(Q6815,匹配表1065!L:L,匹配表1065!M:N)</f>
        <v>头痛</v>
      </c>
      <c r="U6815" s="94" t="str">
        <v>神经内科</v>
      </c>
      <c r="V6815" s="95" t="s">
        <v>42</v>
      </c>
      <c r="W6815" s="93">
        <f>_xlfn.XLOOKUP(M6815,匹配表1065!D:D,匹配表1065!F:F)*N6815</f>
        <v>12</v>
      </c>
    </row>
    <row r="6816" customHeight="1" spans="1:23">
      <c r="A6816" s="94" t="s">
        <v>954</v>
      </c>
      <c r="B6816" s="106">
        <v>46245</v>
      </c>
      <c r="C6816" s="121" t="str">
        <f t="shared" si="214"/>
        <v>8月第3周</v>
      </c>
      <c r="D6816" s="109" t="s">
        <v>968</v>
      </c>
      <c r="E6816" s="89" t="str">
        <f t="shared" si="215"/>
        <v>8月第2周--周2</v>
      </c>
      <c r="F6816" s="115" t="s">
        <v>27</v>
      </c>
      <c r="G6816" s="95" t="s">
        <v>104</v>
      </c>
      <c r="H6816" s="92" t="str">
        <f>_xlfn.XLOOKUP(O6816,匹配表1065!T:T,匹配表1065!W:W)</f>
        <v>济南市</v>
      </c>
      <c r="I6816" s="116" t="str">
        <f>_xlfn.XLOOKUP(O6816,匹配表1065!T:T,匹配表1065!X:X)</f>
        <v>PME2026</v>
      </c>
      <c r="J6816" s="95" t="s">
        <v>116</v>
      </c>
      <c r="K6816" s="89" cm="1">
        <f ca="1" t="array" ref="K6816:L6816">_xlfn.XLOOKUP(J6816,匹配表1065!Y:Y,匹配表1065!AA:AB)</f>
        <v>13</v>
      </c>
      <c r="L6816" s="116" t="str">
        <v>3个月以上</v>
      </c>
      <c r="M6816" s="89" t="s">
        <v>30</v>
      </c>
      <c r="N6816" s="109">
        <v>1</v>
      </c>
      <c r="O6816" s="118" t="str">
        <f>_xlfn.XLOOKUP(P6816,匹配表1065!U:U,匹配表1065!T:T)</f>
        <v>HO00001409</v>
      </c>
      <c r="P6816" s="94" t="s">
        <v>117</v>
      </c>
      <c r="Q6816" s="95" t="s">
        <v>118</v>
      </c>
      <c r="R6816" s="89" t="str">
        <f>_xlfn.XLOOKUP(Q6816,匹配表1065!L:L,匹配表1065!O:O)</f>
        <v>A</v>
      </c>
      <c r="S6816" s="93" t="str">
        <f>IFERROR(_xlfn.XLOOKUP(Q6816,匹配表1065!AI:AI,匹配表1065!AJ:AJ),"绿标")</f>
        <v>绿标</v>
      </c>
      <c r="T6816" s="93" t="str" cm="1">
        <f t="array" ref="T6816:U6816">_xlfn.XLOOKUP(Q6816,匹配表1065!L:L,匹配表1065!M:N)</f>
        <v>头痛</v>
      </c>
      <c r="U6816" s="94" t="str">
        <v>神经内科</v>
      </c>
      <c r="V6816" s="95" t="s">
        <v>67</v>
      </c>
      <c r="W6816" s="93">
        <f>_xlfn.XLOOKUP(M6816,匹配表1065!D:D,匹配表1065!F:F)*N6816</f>
        <v>12</v>
      </c>
    </row>
    <row r="6817" customHeight="1" spans="1:23">
      <c r="A6817" s="94" t="s">
        <v>954</v>
      </c>
      <c r="B6817" s="106">
        <v>46245</v>
      </c>
      <c r="C6817" s="121" t="str">
        <f t="shared" si="214"/>
        <v>8月第3周</v>
      </c>
      <c r="D6817" s="109" t="s">
        <v>968</v>
      </c>
      <c r="E6817" s="89" t="str">
        <f t="shared" si="215"/>
        <v>8月第2周--周2</v>
      </c>
      <c r="F6817" s="115" t="s">
        <v>27</v>
      </c>
      <c r="G6817" s="95" t="s">
        <v>104</v>
      </c>
      <c r="H6817" s="92" t="str">
        <f>_xlfn.XLOOKUP(O6817,匹配表1065!T:T,匹配表1065!W:W)</f>
        <v>济南市</v>
      </c>
      <c r="I6817" s="116" t="str">
        <f>_xlfn.XLOOKUP(O6817,匹配表1065!T:T,匹配表1065!X:X)</f>
        <v>PME2025</v>
      </c>
      <c r="J6817" s="95" t="s">
        <v>111</v>
      </c>
      <c r="K6817" s="89" cm="1">
        <f ca="1" t="array" ref="K6817:L6817">_xlfn.XLOOKUP(J6817,匹配表1065!Y:Y,匹配表1065!AA:AB)</f>
        <v>30</v>
      </c>
      <c r="L6817" s="116" t="str">
        <v>3个月以上</v>
      </c>
      <c r="M6817" s="89" t="s">
        <v>30</v>
      </c>
      <c r="N6817" s="109">
        <v>1</v>
      </c>
      <c r="O6817" s="118" t="str">
        <f>_xlfn.XLOOKUP(P6817,匹配表1065!U:U,匹配表1065!T:T)</f>
        <v>HO00001400</v>
      </c>
      <c r="P6817" s="94" t="s">
        <v>112</v>
      </c>
      <c r="Q6817" s="95" t="s">
        <v>331</v>
      </c>
      <c r="R6817" s="89" t="str">
        <f>_xlfn.XLOOKUP(Q6817,匹配表1065!L:L,匹配表1065!O:O)</f>
        <v>C</v>
      </c>
      <c r="S6817" s="93" t="str">
        <f>IFERROR(_xlfn.XLOOKUP(Q6817,匹配表1065!AI:AI,匹配表1065!AJ:AJ),"绿标")</f>
        <v>红标</v>
      </c>
      <c r="T6817" s="93" t="str" cm="1">
        <f t="array" ref="T6817:U6817">_xlfn.XLOOKUP(Q6817,匹配表1065!L:L,匹配表1065!M:N)</f>
        <v>眩晕</v>
      </c>
      <c r="U6817" s="94" t="str">
        <v>神经内科</v>
      </c>
      <c r="V6817" s="95" t="s">
        <v>42</v>
      </c>
      <c r="W6817" s="93">
        <f>_xlfn.XLOOKUP(M6817,匹配表1065!D:D,匹配表1065!F:F)*N6817</f>
        <v>12</v>
      </c>
    </row>
    <row r="6818" customHeight="1" spans="1:23">
      <c r="A6818" s="94" t="s">
        <v>954</v>
      </c>
      <c r="B6818" s="106">
        <v>46245</v>
      </c>
      <c r="C6818" s="121" t="str">
        <f t="shared" si="214"/>
        <v>8月第3周</v>
      </c>
      <c r="D6818" s="109" t="s">
        <v>968</v>
      </c>
      <c r="E6818" s="89" t="str">
        <f t="shared" si="215"/>
        <v>8月第2周--周2</v>
      </c>
      <c r="F6818" s="115" t="s">
        <v>27</v>
      </c>
      <c r="G6818" s="95" t="s">
        <v>104</v>
      </c>
      <c r="H6818" s="92" t="str">
        <f>_xlfn.XLOOKUP(O6818,匹配表1065!T:T,匹配表1065!W:W)</f>
        <v>济南市</v>
      </c>
      <c r="I6818" s="116" t="str">
        <f>_xlfn.XLOOKUP(O6818,匹配表1065!T:T,匹配表1065!X:X)</f>
        <v>PME2025</v>
      </c>
      <c r="J6818" s="95" t="s">
        <v>111</v>
      </c>
      <c r="K6818" s="89" cm="1">
        <f ca="1" t="array" ref="K6818:L6818">_xlfn.XLOOKUP(J6818,匹配表1065!Y:Y,匹配表1065!AA:AB)</f>
        <v>30</v>
      </c>
      <c r="L6818" s="116" t="str">
        <v>3个月以上</v>
      </c>
      <c r="M6818" s="89" t="s">
        <v>30</v>
      </c>
      <c r="N6818" s="109">
        <v>1</v>
      </c>
      <c r="O6818" s="118" t="str">
        <f>_xlfn.XLOOKUP(P6818,匹配表1065!U:U,匹配表1065!T:T)</f>
        <v>HO00001400</v>
      </c>
      <c r="P6818" s="94" t="s">
        <v>112</v>
      </c>
      <c r="Q6818" s="95" t="s">
        <v>113</v>
      </c>
      <c r="R6818" s="89" t="str">
        <f>_xlfn.XLOOKUP(Q6818,匹配表1065!L:L,匹配表1065!O:O)</f>
        <v>B</v>
      </c>
      <c r="S6818" s="93" t="str">
        <f>IFERROR(_xlfn.XLOOKUP(Q6818,匹配表1065!AI:AI,匹配表1065!AJ:AJ),"绿标")</f>
        <v>红标</v>
      </c>
      <c r="T6818" s="93" t="str" cm="1">
        <f t="array" ref="T6818:U6818">_xlfn.XLOOKUP(Q6818,匹配表1065!L:L,匹配表1065!M:N)</f>
        <v>抑郁焦虑</v>
      </c>
      <c r="U6818" s="94" t="str">
        <v>神经内科</v>
      </c>
      <c r="V6818" s="95" t="s">
        <v>100</v>
      </c>
      <c r="W6818" s="93">
        <f>_xlfn.XLOOKUP(M6818,匹配表1065!D:D,匹配表1065!F:F)*N6818</f>
        <v>12</v>
      </c>
    </row>
    <row r="6819" customHeight="1" spans="1:23">
      <c r="A6819" s="94" t="s">
        <v>954</v>
      </c>
      <c r="B6819" s="106">
        <v>46245</v>
      </c>
      <c r="C6819" s="121" t="str">
        <f t="shared" si="214"/>
        <v>8月第3周</v>
      </c>
      <c r="D6819" s="109" t="s">
        <v>968</v>
      </c>
      <c r="E6819" s="89" t="str">
        <f t="shared" si="215"/>
        <v>8月第2周--周2</v>
      </c>
      <c r="F6819" s="115" t="s">
        <v>27</v>
      </c>
      <c r="G6819" s="95" t="s">
        <v>104</v>
      </c>
      <c r="H6819" s="92" t="str">
        <f>_xlfn.XLOOKUP(O6819,匹配表1065!T:T,匹配表1065!W:W)</f>
        <v>济南市</v>
      </c>
      <c r="I6819" s="116" t="str">
        <f>_xlfn.XLOOKUP(O6819,匹配表1065!T:T,匹配表1065!X:X)</f>
        <v>PME2025</v>
      </c>
      <c r="J6819" s="95" t="s">
        <v>111</v>
      </c>
      <c r="K6819" s="89" cm="1">
        <f ca="1" t="array" ref="K6819:L6819">_xlfn.XLOOKUP(J6819,匹配表1065!Y:Y,匹配表1065!AA:AB)</f>
        <v>30</v>
      </c>
      <c r="L6819" s="116" t="str">
        <v>3个月以上</v>
      </c>
      <c r="M6819" s="89" t="s">
        <v>55</v>
      </c>
      <c r="N6819" s="109">
        <v>1</v>
      </c>
      <c r="O6819" s="118" t="str">
        <f>_xlfn.XLOOKUP(P6819,匹配表1065!U:U,匹配表1065!T:T)</f>
        <v>HO00001400</v>
      </c>
      <c r="P6819" s="94" t="s">
        <v>112</v>
      </c>
      <c r="Q6819" s="95" t="s">
        <v>412</v>
      </c>
      <c r="R6819" s="89" t="str">
        <f>_xlfn.XLOOKUP(Q6819,匹配表1065!L:L,匹配表1065!O:O)</f>
        <v>C</v>
      </c>
      <c r="S6819" s="93" t="str">
        <f>IFERROR(_xlfn.XLOOKUP(Q6819,匹配表1065!AI:AI,匹配表1065!AJ:AJ),"绿标")</f>
        <v>黑标</v>
      </c>
      <c r="T6819" s="93" t="str" cm="1">
        <f t="array" ref="T6819:U6819">_xlfn.XLOOKUP(Q6819,匹配表1065!L:L,匹配表1065!M:N)</f>
        <v>眩晕</v>
      </c>
      <c r="U6819" s="94" t="str">
        <v>耳鼻喉科</v>
      </c>
      <c r="V6819" s="95" t="s">
        <v>100</v>
      </c>
      <c r="W6819" s="93">
        <f>_xlfn.XLOOKUP(M6819,匹配表1065!D:D,匹配表1065!F:F)*N6819</f>
        <v>8</v>
      </c>
    </row>
    <row r="6820" customHeight="1" spans="1:23">
      <c r="A6820" s="94" t="s">
        <v>954</v>
      </c>
      <c r="B6820" s="106">
        <v>46245</v>
      </c>
      <c r="C6820" s="121" t="str">
        <f t="shared" si="214"/>
        <v>8月第3周</v>
      </c>
      <c r="D6820" s="109" t="s">
        <v>968</v>
      </c>
      <c r="E6820" s="89" t="str">
        <f t="shared" si="215"/>
        <v>8月第2周--周2</v>
      </c>
      <c r="F6820" s="115" t="s">
        <v>27</v>
      </c>
      <c r="G6820" s="95" t="s">
        <v>104</v>
      </c>
      <c r="H6820" s="92" t="str">
        <f>_xlfn.XLOOKUP(O6820,匹配表1065!T:T,匹配表1065!W:W)</f>
        <v>济南市</v>
      </c>
      <c r="I6820" s="116" t="str">
        <f>_xlfn.XLOOKUP(O6820,匹配表1065!T:T,匹配表1065!X:X)</f>
        <v>PME2025</v>
      </c>
      <c r="J6820" s="95" t="s">
        <v>111</v>
      </c>
      <c r="K6820" s="89" cm="1">
        <f ca="1" t="array" ref="K6820:L6820">_xlfn.XLOOKUP(J6820,匹配表1065!Y:Y,匹配表1065!AA:AB)</f>
        <v>30</v>
      </c>
      <c r="L6820" s="116" t="str">
        <v>3个月以上</v>
      </c>
      <c r="M6820" s="89" t="s">
        <v>35</v>
      </c>
      <c r="N6820" s="109">
        <v>1</v>
      </c>
      <c r="O6820" s="118" t="str">
        <f>_xlfn.XLOOKUP(P6820,匹配表1065!U:U,匹配表1065!T:T)</f>
        <v>HO00001400</v>
      </c>
      <c r="P6820" s="94" t="s">
        <v>112</v>
      </c>
      <c r="Q6820" s="95" t="s">
        <v>492</v>
      </c>
      <c r="R6820" s="89" t="str">
        <f>_xlfn.XLOOKUP(Q6820,匹配表1065!L:L,匹配表1065!O:O)</f>
        <v>B</v>
      </c>
      <c r="S6820" s="93" t="str">
        <f>IFERROR(_xlfn.XLOOKUP(Q6820,匹配表1065!AI:AI,匹配表1065!AJ:AJ),"绿标")</f>
        <v>红标</v>
      </c>
      <c r="T6820" s="93" t="str" cm="1">
        <f t="array" ref="T6820:U6820">_xlfn.XLOOKUP(Q6820,匹配表1065!L:L,匹配表1065!M:N)</f>
        <v>脑血管</v>
      </c>
      <c r="U6820" s="94" t="str">
        <v>神经内科</v>
      </c>
      <c r="V6820" s="95" t="s">
        <v>100</v>
      </c>
      <c r="W6820" s="93">
        <f>_xlfn.XLOOKUP(M6820,匹配表1065!D:D,匹配表1065!F:F)*N6820</f>
        <v>4</v>
      </c>
    </row>
    <row r="6821" customHeight="1" spans="1:23">
      <c r="A6821" s="94" t="s">
        <v>954</v>
      </c>
      <c r="B6821" s="106">
        <v>46245</v>
      </c>
      <c r="C6821" s="121" t="str">
        <f t="shared" si="214"/>
        <v>8月第3周</v>
      </c>
      <c r="D6821" s="109" t="s">
        <v>968</v>
      </c>
      <c r="E6821" s="89" t="str">
        <f t="shared" si="215"/>
        <v>8月第2周--周2</v>
      </c>
      <c r="F6821" s="115" t="s">
        <v>27</v>
      </c>
      <c r="G6821" s="95" t="s">
        <v>104</v>
      </c>
      <c r="H6821" s="92" t="str">
        <f>_xlfn.XLOOKUP(O6821,匹配表1065!T:T,匹配表1065!W:W)</f>
        <v>济南市</v>
      </c>
      <c r="I6821" s="116" t="str">
        <f>_xlfn.XLOOKUP(O6821,匹配表1065!T:T,匹配表1065!X:X)</f>
        <v>PME2044</v>
      </c>
      <c r="J6821" s="95" t="s">
        <v>105</v>
      </c>
      <c r="K6821" s="89" cm="1">
        <f ca="1" t="array" ref="K6821:L6821">_xlfn.XLOOKUP(J6821,匹配表1065!Y:Y,匹配表1065!AA:AB)</f>
        <v>8</v>
      </c>
      <c r="L6821" s="116" t="str">
        <v>3个月以上</v>
      </c>
      <c r="M6821" s="89" t="s">
        <v>30</v>
      </c>
      <c r="N6821" s="109">
        <v>1</v>
      </c>
      <c r="O6821" s="118" t="str">
        <f>_xlfn.XLOOKUP(P6821,匹配表1065!U:U,匹配表1065!T:T)</f>
        <v>HO00001401</v>
      </c>
      <c r="P6821" s="94" t="s">
        <v>106</v>
      </c>
      <c r="Q6821" s="95" t="s">
        <v>243</v>
      </c>
      <c r="R6821" s="89" t="str">
        <f>_xlfn.XLOOKUP(Q6821,匹配表1065!L:L,匹配表1065!O:O)</f>
        <v>B</v>
      </c>
      <c r="S6821" s="93" t="str">
        <f>IFERROR(_xlfn.XLOOKUP(Q6821,匹配表1065!AI:AI,匹配表1065!AJ:AJ),"绿标")</f>
        <v>绿标</v>
      </c>
      <c r="T6821" s="93" t="str" cm="1">
        <f t="array" ref="T6821:U6821">_xlfn.XLOOKUP(Q6821,匹配表1065!L:L,匹配表1065!M:N)</f>
        <v>脑血管</v>
      </c>
      <c r="U6821" s="94" t="str">
        <v>神经内科</v>
      </c>
      <c r="V6821" s="95" t="s">
        <v>33</v>
      </c>
      <c r="W6821" s="93">
        <f>_xlfn.XLOOKUP(M6821,匹配表1065!D:D,匹配表1065!F:F)*N6821</f>
        <v>12</v>
      </c>
    </row>
    <row r="6822" customHeight="1" spans="1:23">
      <c r="A6822" s="94" t="s">
        <v>954</v>
      </c>
      <c r="B6822" s="106">
        <v>46245</v>
      </c>
      <c r="C6822" s="121" t="str">
        <f t="shared" si="214"/>
        <v>8月第3周</v>
      </c>
      <c r="D6822" s="109" t="s">
        <v>968</v>
      </c>
      <c r="E6822" s="89" t="str">
        <f t="shared" si="215"/>
        <v>8月第2周--周2</v>
      </c>
      <c r="F6822" s="115" t="s">
        <v>27</v>
      </c>
      <c r="G6822" s="95" t="s">
        <v>104</v>
      </c>
      <c r="H6822" s="92" t="str">
        <f>_xlfn.XLOOKUP(O6822,匹配表1065!T:T,匹配表1065!W:W)</f>
        <v>济南市</v>
      </c>
      <c r="I6822" s="116" t="str">
        <f>_xlfn.XLOOKUP(O6822,匹配表1065!T:T,匹配表1065!X:X)</f>
        <v>PME2029</v>
      </c>
      <c r="J6822" s="95" t="s">
        <v>128</v>
      </c>
      <c r="K6822" s="89" cm="1">
        <f ca="1" t="array" ref="K6822:L6822">_xlfn.XLOOKUP(J6822,匹配表1065!Y:Y,匹配表1065!AA:AB)</f>
        <v>13</v>
      </c>
      <c r="L6822" s="116" t="str">
        <v>3个月以上</v>
      </c>
      <c r="M6822" s="89" t="s">
        <v>55</v>
      </c>
      <c r="N6822" s="109">
        <v>1</v>
      </c>
      <c r="O6822" s="118" t="str">
        <f>_xlfn.XLOOKUP(P6822,匹配表1065!U:U,匹配表1065!T:T)</f>
        <v>HO00024281</v>
      </c>
      <c r="P6822" s="94" t="s">
        <v>129</v>
      </c>
      <c r="Q6822" s="95" t="s">
        <v>131</v>
      </c>
      <c r="R6822" s="89" t="str">
        <f>_xlfn.XLOOKUP(Q6822,匹配表1065!L:L,匹配表1065!O:O)</f>
        <v>B</v>
      </c>
      <c r="S6822" s="93" t="str">
        <f>IFERROR(_xlfn.XLOOKUP(Q6822,匹配表1065!AI:AI,匹配表1065!AJ:AJ),"绿标")</f>
        <v>红标</v>
      </c>
      <c r="T6822" s="93" t="str" cm="1">
        <f t="array" ref="T6822:U6822">_xlfn.XLOOKUP(Q6822,匹配表1065!L:L,匹配表1065!M:N)</f>
        <v>脑血管</v>
      </c>
      <c r="U6822" s="94" t="str">
        <v>神经内科</v>
      </c>
      <c r="V6822" s="95" t="s">
        <v>33</v>
      </c>
      <c r="W6822" s="93">
        <f>_xlfn.XLOOKUP(M6822,匹配表1065!D:D,匹配表1065!F:F)*N6822</f>
        <v>8</v>
      </c>
    </row>
    <row r="6823" customHeight="1" spans="1:23">
      <c r="A6823" s="94" t="s">
        <v>954</v>
      </c>
      <c r="B6823" s="106">
        <v>46245</v>
      </c>
      <c r="C6823" s="121" t="str">
        <f t="shared" si="214"/>
        <v>8月第3周</v>
      </c>
      <c r="D6823" s="109" t="s">
        <v>968</v>
      </c>
      <c r="E6823" s="89" t="str">
        <f t="shared" si="215"/>
        <v>8月第2周--周2</v>
      </c>
      <c r="F6823" s="115" t="s">
        <v>27</v>
      </c>
      <c r="G6823" s="95" t="s">
        <v>104</v>
      </c>
      <c r="H6823" s="92" t="str">
        <f>_xlfn.XLOOKUP(O6823,匹配表1065!T:T,匹配表1065!W:W)</f>
        <v>济南市</v>
      </c>
      <c r="I6823" s="116" t="str">
        <f>_xlfn.XLOOKUP(O6823,匹配表1065!T:T,匹配表1065!X:X)</f>
        <v>PME2025</v>
      </c>
      <c r="J6823" s="95" t="s">
        <v>128</v>
      </c>
      <c r="K6823" s="89" cm="1">
        <f ca="1" t="array" ref="K6823:L6823">_xlfn.XLOOKUP(J6823,匹配表1065!Y:Y,匹配表1065!AA:AB)</f>
        <v>13</v>
      </c>
      <c r="L6823" s="116" t="str">
        <v>3个月以上</v>
      </c>
      <c r="M6823" s="89" t="s">
        <v>55</v>
      </c>
      <c r="N6823" s="109">
        <v>1</v>
      </c>
      <c r="O6823" s="118" t="str">
        <f>_xlfn.XLOOKUP(P6823,匹配表1065!U:U,匹配表1065!T:T)</f>
        <v>HO00001400</v>
      </c>
      <c r="P6823" s="94" t="s">
        <v>112</v>
      </c>
      <c r="Q6823" s="95" t="s">
        <v>357</v>
      </c>
      <c r="R6823" s="89" t="str">
        <f>_xlfn.XLOOKUP(Q6823,匹配表1065!L:L,匹配表1065!O:O)</f>
        <v>B</v>
      </c>
      <c r="S6823" s="93" t="str">
        <f>IFERROR(_xlfn.XLOOKUP(Q6823,匹配表1065!AI:AI,匹配表1065!AJ:AJ),"绿标")</f>
        <v>红标</v>
      </c>
      <c r="T6823" s="93" t="str" cm="1">
        <f t="array" ref="T6823:U6823">_xlfn.XLOOKUP(Q6823,匹配表1065!L:L,匹配表1065!M:N)</f>
        <v>癫痫</v>
      </c>
      <c r="U6823" s="94" t="str">
        <v>神经内科</v>
      </c>
      <c r="V6823" s="95" t="s">
        <v>33</v>
      </c>
      <c r="W6823" s="93">
        <f>_xlfn.XLOOKUP(M6823,匹配表1065!D:D,匹配表1065!F:F)*N6823</f>
        <v>8</v>
      </c>
    </row>
    <row r="6824" customHeight="1" spans="1:23">
      <c r="A6824" s="94" t="s">
        <v>954</v>
      </c>
      <c r="B6824" s="106">
        <v>46245</v>
      </c>
      <c r="C6824" s="121" t="str">
        <f t="shared" si="214"/>
        <v>8月第3周</v>
      </c>
      <c r="D6824" s="109" t="s">
        <v>968</v>
      </c>
      <c r="E6824" s="89" t="str">
        <f t="shared" si="215"/>
        <v>8月第2周--周2</v>
      </c>
      <c r="F6824" s="115" t="s">
        <v>27</v>
      </c>
      <c r="G6824" s="95" t="s">
        <v>104</v>
      </c>
      <c r="H6824" s="92" t="str">
        <f>_xlfn.XLOOKUP(O6824,匹配表1065!T:T,匹配表1065!W:W)</f>
        <v>济南市</v>
      </c>
      <c r="I6824" s="116" t="str">
        <f>_xlfn.XLOOKUP(O6824,匹配表1065!T:T,匹配表1065!X:X)</f>
        <v>PME2025</v>
      </c>
      <c r="J6824" s="95" t="s">
        <v>128</v>
      </c>
      <c r="K6824" s="89" cm="1">
        <f ca="1" t="array" ref="K6824:L6824">_xlfn.XLOOKUP(J6824,匹配表1065!Y:Y,匹配表1065!AA:AB)</f>
        <v>13</v>
      </c>
      <c r="L6824" s="116" t="str">
        <v>3个月以上</v>
      </c>
      <c r="M6824" s="89" t="s">
        <v>30</v>
      </c>
      <c r="N6824" s="109">
        <v>1</v>
      </c>
      <c r="O6824" s="118" t="str">
        <f>_xlfn.XLOOKUP(P6824,匹配表1065!U:U,匹配表1065!T:T)</f>
        <v>HO00001400</v>
      </c>
      <c r="P6824" s="94" t="s">
        <v>112</v>
      </c>
      <c r="Q6824" s="95" t="s">
        <v>241</v>
      </c>
      <c r="R6824" s="89" t="str">
        <f>_xlfn.XLOOKUP(Q6824,匹配表1065!L:L,匹配表1065!O:O)</f>
        <v>A</v>
      </c>
      <c r="S6824" s="93" t="str">
        <f>IFERROR(_xlfn.XLOOKUP(Q6824,匹配表1065!AI:AI,匹配表1065!AJ:AJ),"绿标")</f>
        <v>红标</v>
      </c>
      <c r="T6824" s="93" t="str" cm="1">
        <f t="array" ref="T6824:U6824">_xlfn.XLOOKUP(Q6824,匹配表1065!L:L,匹配表1065!M:N)</f>
        <v>头痛</v>
      </c>
      <c r="U6824" s="94" t="str">
        <v>神经内科</v>
      </c>
      <c r="V6824" s="95" t="s">
        <v>33</v>
      </c>
      <c r="W6824" s="93">
        <f>_xlfn.XLOOKUP(M6824,匹配表1065!D:D,匹配表1065!F:F)*N6824</f>
        <v>12</v>
      </c>
    </row>
    <row r="6825" customHeight="1" spans="1:23">
      <c r="A6825" s="94" t="s">
        <v>954</v>
      </c>
      <c r="B6825" s="106">
        <v>46245</v>
      </c>
      <c r="C6825" s="121" t="str">
        <f t="shared" si="214"/>
        <v>8月第3周</v>
      </c>
      <c r="D6825" s="109" t="s">
        <v>968</v>
      </c>
      <c r="E6825" s="89" t="str">
        <f t="shared" si="215"/>
        <v>8月第2周--周2</v>
      </c>
      <c r="F6825" s="115" t="s">
        <v>27</v>
      </c>
      <c r="G6825" s="95" t="s">
        <v>104</v>
      </c>
      <c r="H6825" s="92" t="str">
        <f>_xlfn.XLOOKUP(O6825,匹配表1065!T:T,匹配表1065!W:W)</f>
        <v>济南市</v>
      </c>
      <c r="I6825" s="116" t="str">
        <f>_xlfn.XLOOKUP(O6825,匹配表1065!T:T,匹配表1065!X:X)</f>
        <v>PME2029</v>
      </c>
      <c r="J6825" s="95" t="s">
        <v>128</v>
      </c>
      <c r="K6825" s="89" cm="1">
        <f ca="1" t="array" ref="K6825:L6825">_xlfn.XLOOKUP(J6825,匹配表1065!Y:Y,匹配表1065!AA:AB)</f>
        <v>13</v>
      </c>
      <c r="L6825" s="116" t="str">
        <v>3个月以上</v>
      </c>
      <c r="M6825" s="89" t="s">
        <v>35</v>
      </c>
      <c r="N6825" s="109">
        <v>1</v>
      </c>
      <c r="O6825" s="118" t="str">
        <f>_xlfn.XLOOKUP(P6825,匹配表1065!U:U,匹配表1065!T:T)</f>
        <v>HO00001403</v>
      </c>
      <c r="P6825" s="94" t="s">
        <v>329</v>
      </c>
      <c r="Q6825" s="95" t="s">
        <v>493</v>
      </c>
      <c r="R6825" s="89" t="str">
        <f>_xlfn.XLOOKUP(Q6825,匹配表1065!L:L,匹配表1065!O:O)</f>
        <v>B</v>
      </c>
      <c r="S6825" s="93" t="str">
        <f>IFERROR(_xlfn.XLOOKUP(Q6825,匹配表1065!AI:AI,匹配表1065!AJ:AJ),"绿标")</f>
        <v>绿标</v>
      </c>
      <c r="T6825" s="93" t="str" cm="1">
        <f t="array" ref="T6825:U6825">_xlfn.XLOOKUP(Q6825,匹配表1065!L:L,匹配表1065!M:N)</f>
        <v>脑血管</v>
      </c>
      <c r="U6825" s="94" t="str">
        <v>神经内科</v>
      </c>
      <c r="V6825" s="95" t="s">
        <v>33</v>
      </c>
      <c r="W6825" s="93">
        <f>_xlfn.XLOOKUP(M6825,匹配表1065!D:D,匹配表1065!F:F)*N6825</f>
        <v>4</v>
      </c>
    </row>
    <row r="6826" customHeight="1" spans="1:23">
      <c r="A6826" s="94" t="s">
        <v>954</v>
      </c>
      <c r="B6826" s="106">
        <v>46245</v>
      </c>
      <c r="C6826" s="121" t="str">
        <f t="shared" si="214"/>
        <v>8月第3周</v>
      </c>
      <c r="D6826" s="109" t="s">
        <v>968</v>
      </c>
      <c r="E6826" s="89" t="str">
        <f t="shared" si="215"/>
        <v>8月第2周--周2</v>
      </c>
      <c r="F6826" s="115" t="s">
        <v>27</v>
      </c>
      <c r="G6826" s="92" t="s">
        <v>92</v>
      </c>
      <c r="H6826" s="92" t="str">
        <f>_xlfn.XLOOKUP(O6826,匹配表1065!T:T,匹配表1065!W:W)</f>
        <v>合肥市</v>
      </c>
      <c r="I6826" s="116" t="str">
        <f>_xlfn.XLOOKUP(O6826,匹配表1065!T:T,匹配表1065!X:X)</f>
        <v>PME2048</v>
      </c>
      <c r="J6826" s="95" t="s">
        <v>547</v>
      </c>
      <c r="K6826" s="89" cm="1">
        <f ca="1" t="array" ref="K6826:L6826">_xlfn.XLOOKUP(J6826,匹配表1065!Y:Y,匹配表1065!AA:AB)</f>
        <v>4</v>
      </c>
      <c r="L6826" s="116" t="str">
        <v>3个月以上</v>
      </c>
      <c r="M6826" s="89" t="s">
        <v>35</v>
      </c>
      <c r="N6826" s="109">
        <v>1</v>
      </c>
      <c r="O6826" s="118" t="str">
        <f>_xlfn.XLOOKUP(P6826,匹配表1065!U:U,匹配表1065!T:T)</f>
        <v>HO00000012</v>
      </c>
      <c r="P6826" s="94" t="s">
        <v>723</v>
      </c>
      <c r="Q6826" s="95" t="s">
        <v>724</v>
      </c>
      <c r="R6826" s="89" t="str">
        <f>_xlfn.XLOOKUP(Q6826,匹配表1065!L:L,匹配表1065!O:O)</f>
        <v>B</v>
      </c>
      <c r="S6826" s="93" t="str">
        <f>IFERROR(_xlfn.XLOOKUP(Q6826,匹配表1065!AI:AI,匹配表1065!AJ:AJ),"绿标")</f>
        <v>黑标</v>
      </c>
      <c r="T6826" s="93" t="str" cm="1">
        <f t="array" ref="T6826:U6826">_xlfn.XLOOKUP(Q6826,匹配表1065!L:L,匹配表1065!M:N)</f>
        <v>脑血管</v>
      </c>
      <c r="U6826" s="94" t="str">
        <v>神经内科</v>
      </c>
      <c r="V6826" s="95" t="s">
        <v>33</v>
      </c>
      <c r="W6826" s="93">
        <f>_xlfn.XLOOKUP(M6826,匹配表1065!D:D,匹配表1065!F:F)*N6826</f>
        <v>4</v>
      </c>
    </row>
    <row r="6827" customHeight="1" spans="1:23">
      <c r="A6827" s="94" t="s">
        <v>954</v>
      </c>
      <c r="B6827" s="106">
        <v>46245</v>
      </c>
      <c r="C6827" s="121" t="str">
        <f t="shared" ref="C6827:C6890" si="216">MONTH(B6827)&amp;TEXT(WEEKNUM(B6827,2)-WEEKNUM(B6827+1-DAY(B6827),2)+1,"月第0周")</f>
        <v>8月第3周</v>
      </c>
      <c r="D6827" s="109" t="s">
        <v>968</v>
      </c>
      <c r="E6827" s="89" t="str">
        <f t="shared" si="215"/>
        <v>8月第2周--周2</v>
      </c>
      <c r="F6827" s="115" t="s">
        <v>27</v>
      </c>
      <c r="G6827" s="92" t="s">
        <v>92</v>
      </c>
      <c r="H6827" s="92" t="str">
        <f>_xlfn.XLOOKUP(O6827,匹配表1065!T:T,匹配表1065!W:W)</f>
        <v>阜阳市</v>
      </c>
      <c r="I6827" s="116" t="str">
        <f>_xlfn.XLOOKUP(O6827,匹配表1065!T:T,匹配表1065!X:X)</f>
        <v>PME2048</v>
      </c>
      <c r="J6827" s="95" t="s">
        <v>547</v>
      </c>
      <c r="K6827" s="89" cm="1">
        <f ca="1" t="array" ref="K6827:L6827">_xlfn.XLOOKUP(J6827,匹配表1065!Y:Y,匹配表1065!AA:AB)</f>
        <v>4</v>
      </c>
      <c r="L6827" s="116" t="str">
        <v>3个月以上</v>
      </c>
      <c r="M6827" s="89" t="s">
        <v>35</v>
      </c>
      <c r="N6827" s="109">
        <v>1</v>
      </c>
      <c r="O6827" s="118" t="str">
        <f>_xlfn.XLOOKUP(P6827,匹配表1065!U:U,匹配表1065!T:T)</f>
        <v>HO00002692</v>
      </c>
      <c r="P6827" s="94" t="s">
        <v>834</v>
      </c>
      <c r="Q6827" s="95" t="s">
        <v>835</v>
      </c>
      <c r="R6827" s="89" t="str">
        <f>_xlfn.XLOOKUP(Q6827,匹配表1065!L:L,匹配表1065!O:O)</f>
        <v>A</v>
      </c>
      <c r="S6827" s="93" t="str">
        <f>IFERROR(_xlfn.XLOOKUP(Q6827,匹配表1065!AI:AI,匹配表1065!AJ:AJ),"绿标")</f>
        <v>绿标</v>
      </c>
      <c r="T6827" s="93" t="str" cm="1">
        <f t="array" ref="T6827:U6827">_xlfn.XLOOKUP(Q6827,匹配表1065!L:L,匹配表1065!M:N)</f>
        <v>头痛</v>
      </c>
      <c r="U6827" s="94" t="str">
        <v>神经内科</v>
      </c>
      <c r="V6827" s="95" t="s">
        <v>33</v>
      </c>
      <c r="W6827" s="93">
        <f>_xlfn.XLOOKUP(M6827,匹配表1065!D:D,匹配表1065!F:F)*N6827</f>
        <v>4</v>
      </c>
    </row>
    <row r="6828" customHeight="1" spans="1:23">
      <c r="A6828" s="94" t="s">
        <v>954</v>
      </c>
      <c r="B6828" s="106">
        <v>46245</v>
      </c>
      <c r="C6828" s="121" t="str">
        <f t="shared" si="216"/>
        <v>8月第3周</v>
      </c>
      <c r="D6828" s="109" t="s">
        <v>968</v>
      </c>
      <c r="E6828" s="89" t="str">
        <f t="shared" si="215"/>
        <v>8月第2周--周2</v>
      </c>
      <c r="F6828" s="115" t="s">
        <v>27</v>
      </c>
      <c r="G6828" s="92" t="s">
        <v>92</v>
      </c>
      <c r="H6828" s="92" t="str">
        <f>_xlfn.XLOOKUP(O6828,匹配表1065!T:T,匹配表1065!W:W)</f>
        <v>合肥市</v>
      </c>
      <c r="I6828" s="116" t="str">
        <f>_xlfn.XLOOKUP(O6828,匹配表1065!T:T,匹配表1065!X:X)</f>
        <v>PME2007</v>
      </c>
      <c r="J6828" s="95" t="s">
        <v>93</v>
      </c>
      <c r="K6828" s="89" cm="1">
        <f ca="1" t="array" ref="K6828:L6828">_xlfn.XLOOKUP(J6828,匹配表1065!Y:Y,匹配表1065!AA:AB)</f>
        <v>9</v>
      </c>
      <c r="L6828" s="116" t="str">
        <v>3个月以上</v>
      </c>
      <c r="M6828" s="89" t="s">
        <v>30</v>
      </c>
      <c r="N6828" s="109">
        <v>1</v>
      </c>
      <c r="O6828" s="118" t="str">
        <f>_xlfn.XLOOKUP(P6828,匹配表1065!U:U,匹配表1065!T:T)</f>
        <v>HO00000001</v>
      </c>
      <c r="P6828" s="94" t="s">
        <v>94</v>
      </c>
      <c r="Q6828" s="95" t="s">
        <v>206</v>
      </c>
      <c r="R6828" s="89" t="str">
        <f>_xlfn.XLOOKUP(Q6828,匹配表1065!L:L,匹配表1065!O:O)</f>
        <v>A</v>
      </c>
      <c r="S6828" s="93" t="str">
        <f>IFERROR(_xlfn.XLOOKUP(Q6828,匹配表1065!AI:AI,匹配表1065!AJ:AJ),"绿标")</f>
        <v>绿标</v>
      </c>
      <c r="T6828" s="93" t="str" cm="1">
        <f t="array" ref="T6828:U6828">_xlfn.XLOOKUP(Q6828,匹配表1065!L:L,匹配表1065!M:N)</f>
        <v>头痛</v>
      </c>
      <c r="U6828" s="94" t="str">
        <v>神经内科</v>
      </c>
      <c r="V6828" s="95" t="s">
        <v>33</v>
      </c>
      <c r="W6828" s="93">
        <f>_xlfn.XLOOKUP(M6828,匹配表1065!D:D,匹配表1065!F:F)*N6828</f>
        <v>12</v>
      </c>
    </row>
    <row r="6829" customHeight="1" spans="1:23">
      <c r="A6829" s="94" t="s">
        <v>954</v>
      </c>
      <c r="B6829" s="106">
        <v>46245</v>
      </c>
      <c r="C6829" s="121" t="str">
        <f t="shared" si="216"/>
        <v>8月第3周</v>
      </c>
      <c r="D6829" s="109" t="s">
        <v>968</v>
      </c>
      <c r="E6829" s="89" t="str">
        <f t="shared" si="215"/>
        <v>8月第2周--周2</v>
      </c>
      <c r="F6829" s="115" t="s">
        <v>27</v>
      </c>
      <c r="G6829" s="92" t="s">
        <v>92</v>
      </c>
      <c r="H6829" s="92" t="str">
        <f>_xlfn.XLOOKUP(O6829,匹配表1065!T:T,匹配表1065!W:W)</f>
        <v>合肥市</v>
      </c>
      <c r="I6829" s="116" t="str">
        <f>_xlfn.XLOOKUP(O6829,匹配表1065!T:T,匹配表1065!X:X)</f>
        <v>PME2047</v>
      </c>
      <c r="J6829" s="95" t="s">
        <v>97</v>
      </c>
      <c r="K6829" s="89" cm="1">
        <f ca="1" t="array" ref="K6829:L6829">_xlfn.XLOOKUP(J6829,匹配表1065!Y:Y,匹配表1065!AA:AB)</f>
        <v>2</v>
      </c>
      <c r="L6829" s="116" t="str">
        <v>3个月以内</v>
      </c>
      <c r="M6829" s="89" t="s">
        <v>35</v>
      </c>
      <c r="N6829" s="109">
        <v>1</v>
      </c>
      <c r="O6829" s="118" t="str">
        <f>_xlfn.XLOOKUP(P6829,匹配表1065!U:U,匹配表1065!T:T)</f>
        <v>HO00000005</v>
      </c>
      <c r="P6829" s="94" t="s">
        <v>98</v>
      </c>
      <c r="Q6829" s="95" t="s">
        <v>208</v>
      </c>
      <c r="R6829" s="89" t="str">
        <f>_xlfn.XLOOKUP(Q6829,匹配表1065!L:L,匹配表1065!O:O)</f>
        <v>A</v>
      </c>
      <c r="S6829" s="93" t="str">
        <f>IFERROR(_xlfn.XLOOKUP(Q6829,匹配表1065!AI:AI,匹配表1065!AJ:AJ),"绿标")</f>
        <v>黑标</v>
      </c>
      <c r="T6829" s="93" t="str" cm="1">
        <f t="array" ref="T6829:U6829">_xlfn.XLOOKUP(Q6829,匹配表1065!L:L,匹配表1065!M:N)</f>
        <v>头痛</v>
      </c>
      <c r="U6829" s="94" t="str">
        <v>神经内科</v>
      </c>
      <c r="V6829" s="95" t="s">
        <v>42</v>
      </c>
      <c r="W6829" s="93">
        <f>_xlfn.XLOOKUP(M6829,匹配表1065!D:D,匹配表1065!F:F)*N6829</f>
        <v>4</v>
      </c>
    </row>
    <row r="6830" customHeight="1" spans="1:23">
      <c r="A6830" s="94" t="s">
        <v>954</v>
      </c>
      <c r="B6830" s="106">
        <v>46245</v>
      </c>
      <c r="C6830" s="121" t="str">
        <f t="shared" si="216"/>
        <v>8月第3周</v>
      </c>
      <c r="D6830" s="109" t="s">
        <v>968</v>
      </c>
      <c r="E6830" s="89" t="str">
        <f t="shared" si="215"/>
        <v>8月第2周--周2</v>
      </c>
      <c r="F6830" s="115" t="s">
        <v>27</v>
      </c>
      <c r="G6830" s="92" t="s">
        <v>92</v>
      </c>
      <c r="H6830" s="92" t="str">
        <f>_xlfn.XLOOKUP(O6830,匹配表1065!T:T,匹配表1065!W:W)</f>
        <v>芜湖市</v>
      </c>
      <c r="I6830" s="116" t="str">
        <f>_xlfn.XLOOKUP(O6830,匹配表1065!T:T,匹配表1065!X:X)</f>
        <v>PME2003</v>
      </c>
      <c r="J6830" s="95" t="s">
        <v>101</v>
      </c>
      <c r="K6830" s="89" cm="1">
        <f ca="1" t="array" ref="K6830:L6830">_xlfn.XLOOKUP(J6830,匹配表1065!Y:Y,匹配表1065!AA:AB)</f>
        <v>1</v>
      </c>
      <c r="L6830" s="116" t="str">
        <v>3个月以内</v>
      </c>
      <c r="M6830" s="89" t="s">
        <v>35</v>
      </c>
      <c r="N6830" s="109">
        <v>1</v>
      </c>
      <c r="O6830" s="118" t="str">
        <f>_xlfn.XLOOKUP(P6830,匹配表1065!U:U,匹配表1065!T:T)</f>
        <v>HO00000022</v>
      </c>
      <c r="P6830" s="94" t="s">
        <v>102</v>
      </c>
      <c r="Q6830" s="95" t="s">
        <v>883</v>
      </c>
      <c r="R6830" s="89" t="str">
        <f>_xlfn.XLOOKUP(Q6830,匹配表1065!L:L,匹配表1065!O:O)</f>
        <v>B</v>
      </c>
      <c r="S6830" s="93" t="str">
        <f>IFERROR(_xlfn.XLOOKUP(Q6830,匹配表1065!AI:AI,匹配表1065!AJ:AJ),"绿标")</f>
        <v>黑标</v>
      </c>
      <c r="T6830" s="93" t="str" cm="1">
        <f t="array" ref="T6830:U6830">_xlfn.XLOOKUP(Q6830,匹配表1065!L:L,匹配表1065!M:N)</f>
        <v>帕金森</v>
      </c>
      <c r="U6830" s="94" t="str">
        <v>神经内科</v>
      </c>
      <c r="V6830" s="95" t="s">
        <v>58</v>
      </c>
      <c r="W6830" s="93">
        <f>_xlfn.XLOOKUP(M6830,匹配表1065!D:D,匹配表1065!F:F)*N6830</f>
        <v>4</v>
      </c>
    </row>
    <row r="6831" customHeight="1" spans="1:23">
      <c r="A6831" s="94" t="s">
        <v>954</v>
      </c>
      <c r="B6831" s="106">
        <v>46245</v>
      </c>
      <c r="C6831" s="121" t="str">
        <f t="shared" si="216"/>
        <v>8月第3周</v>
      </c>
      <c r="D6831" s="109" t="s">
        <v>968</v>
      </c>
      <c r="E6831" s="89" t="str">
        <f t="shared" si="215"/>
        <v>8月第2周--周2</v>
      </c>
      <c r="F6831" s="115" t="s">
        <v>27</v>
      </c>
      <c r="G6831" s="95" t="s">
        <v>136</v>
      </c>
      <c r="H6831" s="92" t="str">
        <f>_xlfn.XLOOKUP(O6831,匹配表1065!T:T,匹配表1065!W:W)</f>
        <v>淄博市</v>
      </c>
      <c r="I6831" s="116" t="str">
        <f>_xlfn.XLOOKUP(O6831,匹配表1065!T:T,匹配表1065!X:X)</f>
        <v>PME2043</v>
      </c>
      <c r="J6831" s="95" t="s">
        <v>140</v>
      </c>
      <c r="K6831" s="89" cm="1">
        <f ca="1" t="array" ref="K6831:L6831">_xlfn.XLOOKUP(J6831,匹配表1065!Y:Y,匹配表1065!AA:AB)</f>
        <v>9</v>
      </c>
      <c r="L6831" s="116" t="str">
        <v>3个月以上</v>
      </c>
      <c r="M6831" s="89" t="s">
        <v>55</v>
      </c>
      <c r="N6831" s="109">
        <v>1</v>
      </c>
      <c r="O6831" s="118" t="str">
        <f>_xlfn.XLOOKUP(P6831,匹配表1065!U:U,匹配表1065!T:T)</f>
        <v>HO00001431</v>
      </c>
      <c r="P6831" s="94" t="s">
        <v>244</v>
      </c>
      <c r="Q6831" s="95" t="s">
        <v>361</v>
      </c>
      <c r="R6831" s="89" t="str">
        <f>_xlfn.XLOOKUP(Q6831,匹配表1065!L:L,匹配表1065!O:O)</f>
        <v>B</v>
      </c>
      <c r="S6831" s="93" t="str">
        <f>IFERROR(_xlfn.XLOOKUP(Q6831,匹配表1065!AI:AI,匹配表1065!AJ:AJ),"绿标")</f>
        <v>红标</v>
      </c>
      <c r="T6831" s="93" t="str" cm="1">
        <f t="array" ref="T6831:U6831">_xlfn.XLOOKUP(Q6831,匹配表1065!L:L,匹配表1065!M:N)</f>
        <v>脑血管</v>
      </c>
      <c r="U6831" s="94" t="str">
        <v>神经内科</v>
      </c>
      <c r="V6831" s="95" t="s">
        <v>42</v>
      </c>
      <c r="W6831" s="93">
        <f>_xlfn.XLOOKUP(M6831,匹配表1065!D:D,匹配表1065!F:F)*N6831</f>
        <v>8</v>
      </c>
    </row>
    <row r="6832" customHeight="1" spans="1:23">
      <c r="A6832" s="94" t="s">
        <v>954</v>
      </c>
      <c r="B6832" s="106">
        <v>46245</v>
      </c>
      <c r="C6832" s="121" t="str">
        <f t="shared" si="216"/>
        <v>8月第3周</v>
      </c>
      <c r="D6832" s="109" t="s">
        <v>968</v>
      </c>
      <c r="E6832" s="89" t="str">
        <f t="shared" si="215"/>
        <v>8月第2周--周2</v>
      </c>
      <c r="F6832" s="115" t="s">
        <v>27</v>
      </c>
      <c r="G6832" s="95" t="s">
        <v>136</v>
      </c>
      <c r="H6832" s="92" t="str">
        <f>_xlfn.XLOOKUP(O6832,匹配表1065!T:T,匹配表1065!W:W)</f>
        <v>淄博市</v>
      </c>
      <c r="I6832" s="116" t="str">
        <f>_xlfn.XLOOKUP(O6832,匹配表1065!T:T,匹配表1065!X:X)</f>
        <v>PME2043</v>
      </c>
      <c r="J6832" s="95" t="s">
        <v>140</v>
      </c>
      <c r="K6832" s="89" cm="1">
        <f ca="1" t="array" ref="K6832:L6832">_xlfn.XLOOKUP(J6832,匹配表1065!Y:Y,匹配表1065!AA:AB)</f>
        <v>9</v>
      </c>
      <c r="L6832" s="116" t="str">
        <v>3个月以上</v>
      </c>
      <c r="M6832" s="89" t="s">
        <v>35</v>
      </c>
      <c r="N6832" s="109">
        <v>1</v>
      </c>
      <c r="O6832" s="118" t="str">
        <f>_xlfn.XLOOKUP(P6832,匹配表1065!U:U,匹配表1065!T:T)</f>
        <v>HO00001431</v>
      </c>
      <c r="P6832" s="94" t="s">
        <v>244</v>
      </c>
      <c r="Q6832" s="95" t="s">
        <v>423</v>
      </c>
      <c r="R6832" s="89" t="str">
        <f>_xlfn.XLOOKUP(Q6832,匹配表1065!L:L,匹配表1065!O:O)</f>
        <v>B</v>
      </c>
      <c r="S6832" s="93" t="str">
        <f>IFERROR(_xlfn.XLOOKUP(Q6832,匹配表1065!AI:AI,匹配表1065!AJ:AJ),"绿标")</f>
        <v>红标</v>
      </c>
      <c r="T6832" s="93" t="str" cm="1">
        <f t="array" ref="T6832:U6832">_xlfn.XLOOKUP(Q6832,匹配表1065!L:L,匹配表1065!M:N)</f>
        <v>脑血管</v>
      </c>
      <c r="U6832" s="94" t="str">
        <v>神经内科</v>
      </c>
      <c r="V6832" s="95" t="s">
        <v>100</v>
      </c>
      <c r="W6832" s="93">
        <f>_xlfn.XLOOKUP(M6832,匹配表1065!D:D,匹配表1065!F:F)*N6832</f>
        <v>4</v>
      </c>
    </row>
    <row r="6833" customHeight="1" spans="1:23">
      <c r="A6833" s="94" t="s">
        <v>954</v>
      </c>
      <c r="B6833" s="106">
        <v>46245</v>
      </c>
      <c r="C6833" s="121" t="str">
        <f t="shared" si="216"/>
        <v>8月第3周</v>
      </c>
      <c r="D6833" s="109" t="s">
        <v>968</v>
      </c>
      <c r="E6833" s="89" t="str">
        <f t="shared" si="215"/>
        <v>8月第2周--周2</v>
      </c>
      <c r="F6833" s="115" t="s">
        <v>27</v>
      </c>
      <c r="G6833" s="95" t="s">
        <v>136</v>
      </c>
      <c r="H6833" s="92" t="str">
        <f>_xlfn.XLOOKUP(O6833,匹配表1065!T:T,匹配表1065!W:W)</f>
        <v>青岛市</v>
      </c>
      <c r="I6833" s="116" t="str">
        <f>_xlfn.XLOOKUP(O6833,匹配表1065!T:T,匹配表1065!X:X)</f>
        <v>PME2031</v>
      </c>
      <c r="J6833" s="95" t="s">
        <v>155</v>
      </c>
      <c r="K6833" s="89" cm="1">
        <f ca="1" t="array" ref="K6833:L6833">_xlfn.XLOOKUP(J6833,匹配表1065!Y:Y,匹配表1065!AA:AB)</f>
        <v>31</v>
      </c>
      <c r="L6833" s="116" t="str">
        <v>3个月以上</v>
      </c>
      <c r="M6833" s="89" t="s">
        <v>30</v>
      </c>
      <c r="N6833" s="109">
        <v>1</v>
      </c>
      <c r="O6833" s="118" t="str">
        <f>_xlfn.XLOOKUP(P6833,匹配表1065!U:U,匹配表1065!T:T)</f>
        <v>HO00072793</v>
      </c>
      <c r="P6833" s="94" t="s">
        <v>159</v>
      </c>
      <c r="Q6833" s="95" t="s">
        <v>339</v>
      </c>
      <c r="R6833" s="89" t="str">
        <f>_xlfn.XLOOKUP(Q6833,匹配表1065!L:L,匹配表1065!O:O)</f>
        <v>C</v>
      </c>
      <c r="S6833" s="93" t="str">
        <f>IFERROR(_xlfn.XLOOKUP(Q6833,匹配表1065!AI:AI,匹配表1065!AJ:AJ),"绿标")</f>
        <v>红标</v>
      </c>
      <c r="T6833" s="93" t="str" cm="1">
        <f t="array" ref="T6833:U6833">_xlfn.XLOOKUP(Q6833,匹配表1065!L:L,匹配表1065!M:N)</f>
        <v>眩晕</v>
      </c>
      <c r="U6833" s="94" t="str">
        <v>神经内科</v>
      </c>
      <c r="V6833" s="95" t="s">
        <v>100</v>
      </c>
      <c r="W6833" s="93">
        <f>_xlfn.XLOOKUP(M6833,匹配表1065!D:D,匹配表1065!F:F)*N6833</f>
        <v>12</v>
      </c>
    </row>
    <row r="6834" customHeight="1" spans="1:23">
      <c r="A6834" s="94" t="s">
        <v>954</v>
      </c>
      <c r="B6834" s="106">
        <v>46245</v>
      </c>
      <c r="C6834" s="121" t="str">
        <f t="shared" si="216"/>
        <v>8月第3周</v>
      </c>
      <c r="D6834" s="109" t="s">
        <v>968</v>
      </c>
      <c r="E6834" s="89" t="str">
        <f t="shared" si="215"/>
        <v>8月第2周--周2</v>
      </c>
      <c r="F6834" s="115" t="s">
        <v>27</v>
      </c>
      <c r="G6834" s="95" t="s">
        <v>136</v>
      </c>
      <c r="H6834" s="92" t="str">
        <f>_xlfn.XLOOKUP(O6834,匹配表1065!T:T,匹配表1065!W:W)</f>
        <v>青岛市</v>
      </c>
      <c r="I6834" s="116" t="str">
        <f>_xlfn.XLOOKUP(O6834,匹配表1065!T:T,匹配表1065!X:X)</f>
        <v>PME2031</v>
      </c>
      <c r="J6834" s="95" t="s">
        <v>155</v>
      </c>
      <c r="K6834" s="89" cm="1">
        <f ca="1" t="array" ref="K6834:L6834">_xlfn.XLOOKUP(J6834,匹配表1065!Y:Y,匹配表1065!AA:AB)</f>
        <v>31</v>
      </c>
      <c r="L6834" s="116" t="str">
        <v>3个月以上</v>
      </c>
      <c r="M6834" s="89" t="s">
        <v>30</v>
      </c>
      <c r="N6834" s="109">
        <v>1</v>
      </c>
      <c r="O6834" s="118" t="str">
        <f>_xlfn.XLOOKUP(P6834,匹配表1065!U:U,匹配表1065!T:T)</f>
        <v>HO00001478</v>
      </c>
      <c r="P6834" s="94" t="s">
        <v>156</v>
      </c>
      <c r="Q6834" s="95" t="s">
        <v>300</v>
      </c>
      <c r="R6834" s="89" t="str">
        <f>_xlfn.XLOOKUP(Q6834,匹配表1065!L:L,匹配表1065!O:O)</f>
        <v>C</v>
      </c>
      <c r="S6834" s="93" t="str">
        <f>IFERROR(_xlfn.XLOOKUP(Q6834,匹配表1065!AI:AI,匹配表1065!AJ:AJ),"绿标")</f>
        <v>红标</v>
      </c>
      <c r="T6834" s="93" t="str" cm="1">
        <f t="array" ref="T6834:U6834">_xlfn.XLOOKUP(Q6834,匹配表1065!L:L,匹配表1065!M:N)</f>
        <v>眩晕</v>
      </c>
      <c r="U6834" s="94" t="str">
        <v>神经内科</v>
      </c>
      <c r="V6834" s="95" t="s">
        <v>67</v>
      </c>
      <c r="W6834" s="93">
        <f>_xlfn.XLOOKUP(M6834,匹配表1065!D:D,匹配表1065!F:F)*N6834</f>
        <v>12</v>
      </c>
    </row>
    <row r="6835" customHeight="1" spans="1:23">
      <c r="A6835" s="94" t="s">
        <v>954</v>
      </c>
      <c r="B6835" s="106">
        <v>46245</v>
      </c>
      <c r="C6835" s="121" t="str">
        <f t="shared" si="216"/>
        <v>8月第3周</v>
      </c>
      <c r="D6835" s="109" t="s">
        <v>968</v>
      </c>
      <c r="E6835" s="89" t="str">
        <f t="shared" si="215"/>
        <v>8月第2周--周2</v>
      </c>
      <c r="F6835" s="115" t="s">
        <v>27</v>
      </c>
      <c r="G6835" s="95" t="s">
        <v>136</v>
      </c>
      <c r="H6835" s="92" t="str">
        <f>_xlfn.XLOOKUP(O6835,匹配表1065!T:T,匹配表1065!W:W)</f>
        <v>青岛市</v>
      </c>
      <c r="I6835" s="116" t="str">
        <f>_xlfn.XLOOKUP(O6835,匹配表1065!T:T,匹配表1065!X:X)</f>
        <v>PME2032</v>
      </c>
      <c r="J6835" s="95" t="s">
        <v>143</v>
      </c>
      <c r="K6835" s="89" cm="1">
        <f ca="1" t="array" ref="K6835:L6835">_xlfn.XLOOKUP(J6835,匹配表1065!Y:Y,匹配表1065!AA:AB)</f>
        <v>31</v>
      </c>
      <c r="L6835" s="116" t="str">
        <v>3个月以上</v>
      </c>
      <c r="M6835" s="89" t="s">
        <v>30</v>
      </c>
      <c r="N6835" s="109">
        <v>1</v>
      </c>
      <c r="O6835" s="118" t="str">
        <f>_xlfn.XLOOKUP(P6835,匹配表1065!U:U,匹配表1065!T:T)</f>
        <v>HO00001482</v>
      </c>
      <c r="P6835" s="94" t="s">
        <v>146</v>
      </c>
      <c r="Q6835" s="95" t="s">
        <v>149</v>
      </c>
      <c r="R6835" s="89" t="str">
        <f>_xlfn.XLOOKUP(Q6835,匹配表1065!L:L,匹配表1065!O:O)</f>
        <v>B</v>
      </c>
      <c r="S6835" s="93" t="str">
        <f>IFERROR(_xlfn.XLOOKUP(Q6835,匹配表1065!AI:AI,匹配表1065!AJ:AJ),"绿标")</f>
        <v>红标</v>
      </c>
      <c r="T6835" s="93" t="str" cm="1">
        <f t="array" ref="T6835:U6835">_xlfn.XLOOKUP(Q6835,匹配表1065!L:L,匹配表1065!M:N)</f>
        <v>脑血管</v>
      </c>
      <c r="U6835" s="94" t="str">
        <v>神经内科</v>
      </c>
      <c r="V6835" s="95" t="s">
        <v>933</v>
      </c>
      <c r="W6835" s="93">
        <f>_xlfn.XLOOKUP(M6835,匹配表1065!D:D,匹配表1065!F:F)*N6835</f>
        <v>12</v>
      </c>
    </row>
    <row r="6836" customHeight="1" spans="1:23">
      <c r="A6836" s="94" t="s">
        <v>954</v>
      </c>
      <c r="B6836" s="106">
        <v>46245</v>
      </c>
      <c r="C6836" s="121" t="str">
        <f t="shared" si="216"/>
        <v>8月第3周</v>
      </c>
      <c r="D6836" s="109" t="s">
        <v>968</v>
      </c>
      <c r="E6836" s="89" t="str">
        <f t="shared" si="215"/>
        <v>8月第2周--周2</v>
      </c>
      <c r="F6836" s="115" t="s">
        <v>27</v>
      </c>
      <c r="G6836" s="95" t="s">
        <v>136</v>
      </c>
      <c r="H6836" s="92" t="str">
        <f>_xlfn.XLOOKUP(O6836,匹配表1065!T:T,匹配表1065!W:W)</f>
        <v>青岛市</v>
      </c>
      <c r="I6836" s="116" t="str">
        <f>_xlfn.XLOOKUP(O6836,匹配表1065!T:T,匹配表1065!X:X)</f>
        <v>PME2032</v>
      </c>
      <c r="J6836" s="95" t="s">
        <v>143</v>
      </c>
      <c r="K6836" s="89" cm="1">
        <f ca="1" t="array" ref="K6836:L6836">_xlfn.XLOOKUP(J6836,匹配表1065!Y:Y,匹配表1065!AA:AB)</f>
        <v>31</v>
      </c>
      <c r="L6836" s="116" t="str">
        <v>3个月以上</v>
      </c>
      <c r="M6836" s="89" t="s">
        <v>55</v>
      </c>
      <c r="N6836" s="109">
        <v>1</v>
      </c>
      <c r="O6836" s="118" t="str">
        <f>_xlfn.XLOOKUP(P6836,匹配表1065!U:U,匹配表1065!T:T)</f>
        <v>HO00001482</v>
      </c>
      <c r="P6836" s="94" t="s">
        <v>146</v>
      </c>
      <c r="Q6836" s="95" t="s">
        <v>299</v>
      </c>
      <c r="R6836" s="89" t="str">
        <f>_xlfn.XLOOKUP(Q6836,匹配表1065!L:L,匹配表1065!O:O)</f>
        <v>C</v>
      </c>
      <c r="S6836" s="93" t="str">
        <f>IFERROR(_xlfn.XLOOKUP(Q6836,匹配表1065!AI:AI,匹配表1065!AJ:AJ),"绿标")</f>
        <v>绿标</v>
      </c>
      <c r="T6836" s="93" t="str" cm="1">
        <f t="array" ref="T6836:U6836">_xlfn.XLOOKUP(Q6836,匹配表1065!L:L,匹配表1065!M:N)</f>
        <v>眩晕</v>
      </c>
      <c r="U6836" s="94" t="str">
        <v>耳鼻喉科</v>
      </c>
      <c r="V6836" s="95" t="s">
        <v>100</v>
      </c>
      <c r="W6836" s="93">
        <f>_xlfn.XLOOKUP(M6836,匹配表1065!D:D,匹配表1065!F:F)*N6836</f>
        <v>8</v>
      </c>
    </row>
    <row r="6837" customHeight="1" spans="1:23">
      <c r="A6837" s="94" t="s">
        <v>954</v>
      </c>
      <c r="B6837" s="106">
        <v>46245</v>
      </c>
      <c r="C6837" s="121" t="str">
        <f t="shared" si="216"/>
        <v>8月第3周</v>
      </c>
      <c r="D6837" s="109" t="s">
        <v>968</v>
      </c>
      <c r="E6837" s="89" t="str">
        <f t="shared" ref="E6837:E6900" si="217">D6837&amp;"--"&amp;"周"&amp;WEEKDAY(B6837,2)</f>
        <v>8月第2周--周2</v>
      </c>
      <c r="F6837" s="115" t="s">
        <v>27</v>
      </c>
      <c r="G6837" s="95" t="s">
        <v>136</v>
      </c>
      <c r="H6837" s="92" t="str">
        <f>_xlfn.XLOOKUP(O6837,匹配表1065!T:T,匹配表1065!W:W)</f>
        <v>青岛市</v>
      </c>
      <c r="I6837" s="116" t="str">
        <f>_xlfn.XLOOKUP(O6837,匹配表1065!T:T,匹配表1065!X:X)</f>
        <v>PME2032</v>
      </c>
      <c r="J6837" s="95" t="s">
        <v>143</v>
      </c>
      <c r="K6837" s="89" cm="1">
        <f ca="1" t="array" ref="K6837:L6837">_xlfn.XLOOKUP(J6837,匹配表1065!Y:Y,匹配表1065!AA:AB)</f>
        <v>31</v>
      </c>
      <c r="L6837" s="116" t="str">
        <v>3个月以上</v>
      </c>
      <c r="M6837" s="89" t="s">
        <v>55</v>
      </c>
      <c r="N6837" s="109">
        <v>1</v>
      </c>
      <c r="O6837" s="118" t="str">
        <f>_xlfn.XLOOKUP(P6837,匹配表1065!U:U,匹配表1065!T:T)</f>
        <v>HO00104790</v>
      </c>
      <c r="P6837" s="94" t="s">
        <v>363</v>
      </c>
      <c r="Q6837" s="95" t="s">
        <v>364</v>
      </c>
      <c r="R6837" s="89" t="str">
        <f>_xlfn.XLOOKUP(Q6837,匹配表1065!L:L,匹配表1065!O:O)</f>
        <v>B</v>
      </c>
      <c r="S6837" s="93" t="str">
        <f>IFERROR(_xlfn.XLOOKUP(Q6837,匹配表1065!AI:AI,匹配表1065!AJ:AJ),"绿标")</f>
        <v>红标</v>
      </c>
      <c r="T6837" s="93" t="str" cm="1">
        <f t="array" ref="T6837:U6837">_xlfn.XLOOKUP(Q6837,匹配表1065!L:L,匹配表1065!M:N)</f>
        <v>脑血管</v>
      </c>
      <c r="U6837" s="94" t="str">
        <v>神经内科</v>
      </c>
      <c r="V6837" s="95" t="s">
        <v>33</v>
      </c>
      <c r="W6837" s="93">
        <f>_xlfn.XLOOKUP(M6837,匹配表1065!D:D,匹配表1065!F:F)*N6837</f>
        <v>8</v>
      </c>
    </row>
    <row r="6838" customHeight="1" spans="1:23">
      <c r="A6838" s="94" t="s">
        <v>954</v>
      </c>
      <c r="B6838" s="106">
        <v>46245</v>
      </c>
      <c r="C6838" s="121" t="str">
        <f t="shared" si="216"/>
        <v>8月第3周</v>
      </c>
      <c r="D6838" s="109" t="s">
        <v>968</v>
      </c>
      <c r="E6838" s="89" t="str">
        <f t="shared" si="217"/>
        <v>8月第2周--周2</v>
      </c>
      <c r="F6838" s="115" t="s">
        <v>27</v>
      </c>
      <c r="G6838" s="95" t="s">
        <v>136</v>
      </c>
      <c r="H6838" s="92" t="str">
        <f>_xlfn.XLOOKUP(O6838,匹配表1065!T:T,匹配表1065!W:W)</f>
        <v>青岛市</v>
      </c>
      <c r="I6838" s="116" t="str">
        <f>_xlfn.XLOOKUP(O6838,匹配表1065!T:T,匹配表1065!X:X)</f>
        <v>PME2035</v>
      </c>
      <c r="J6838" s="95" t="s">
        <v>150</v>
      </c>
      <c r="K6838" s="89" cm="1">
        <f ca="1" t="array" ref="K6838:L6838">_xlfn.XLOOKUP(J6838,匹配表1065!Y:Y,匹配表1065!AA:AB)</f>
        <v>8</v>
      </c>
      <c r="L6838" s="116" t="str">
        <v>3个月以上</v>
      </c>
      <c r="M6838" s="89" t="s">
        <v>30</v>
      </c>
      <c r="N6838" s="109">
        <v>1</v>
      </c>
      <c r="O6838" s="118" t="str">
        <f>_xlfn.XLOOKUP(P6838,匹配表1065!U:U,匹配表1065!T:T)</f>
        <v>HO00001483</v>
      </c>
      <c r="P6838" s="94" t="s">
        <v>259</v>
      </c>
      <c r="Q6838" s="95" t="s">
        <v>340</v>
      </c>
      <c r="R6838" s="89" t="str">
        <f>_xlfn.XLOOKUP(Q6838,匹配表1065!L:L,匹配表1065!O:O)</f>
        <v>A</v>
      </c>
      <c r="S6838" s="93" t="str">
        <f>IFERROR(_xlfn.XLOOKUP(Q6838,匹配表1065!AI:AI,匹配表1065!AJ:AJ),"绿标")</f>
        <v>红标</v>
      </c>
      <c r="T6838" s="93" t="str" cm="1">
        <f t="array" ref="T6838:U6838">_xlfn.XLOOKUP(Q6838,匹配表1065!L:L,匹配表1065!M:N)</f>
        <v>头痛</v>
      </c>
      <c r="U6838" s="94" t="str">
        <v>神经内科</v>
      </c>
      <c r="V6838" s="95" t="s">
        <v>33</v>
      </c>
      <c r="W6838" s="93">
        <f>_xlfn.XLOOKUP(M6838,匹配表1065!D:D,匹配表1065!F:F)*N6838</f>
        <v>12</v>
      </c>
    </row>
    <row r="6839" customHeight="1" spans="1:23">
      <c r="A6839" s="94" t="s">
        <v>954</v>
      </c>
      <c r="B6839" s="106">
        <v>46245</v>
      </c>
      <c r="C6839" s="121" t="str">
        <f t="shared" si="216"/>
        <v>8月第3周</v>
      </c>
      <c r="D6839" s="109" t="s">
        <v>968</v>
      </c>
      <c r="E6839" s="89" t="str">
        <f t="shared" si="217"/>
        <v>8月第2周--周2</v>
      </c>
      <c r="F6839" s="115" t="s">
        <v>27</v>
      </c>
      <c r="G6839" s="95" t="s">
        <v>136</v>
      </c>
      <c r="H6839" s="92" t="str">
        <f>_xlfn.XLOOKUP(O6839,匹配表1065!T:T,匹配表1065!W:W)</f>
        <v>青岛市</v>
      </c>
      <c r="I6839" s="116" t="str">
        <f>_xlfn.XLOOKUP(O6839,匹配表1065!T:T,匹配表1065!X:X)</f>
        <v>PME2035</v>
      </c>
      <c r="J6839" s="95" t="s">
        <v>150</v>
      </c>
      <c r="K6839" s="89" cm="1">
        <f ca="1" t="array" ref="K6839:L6839">_xlfn.XLOOKUP(J6839,匹配表1065!Y:Y,匹配表1065!AA:AB)</f>
        <v>8</v>
      </c>
      <c r="L6839" s="116" t="str">
        <v>3个月以上</v>
      </c>
      <c r="M6839" s="89" t="s">
        <v>30</v>
      </c>
      <c r="N6839" s="109">
        <v>1</v>
      </c>
      <c r="O6839" s="118" t="str">
        <f>_xlfn.XLOOKUP(P6839,匹配表1065!U:U,匹配表1065!T:T)</f>
        <v>HO00001477</v>
      </c>
      <c r="P6839" s="94" t="s">
        <v>153</v>
      </c>
      <c r="Q6839" s="95" t="s">
        <v>538</v>
      </c>
      <c r="R6839" s="89" t="str">
        <f>_xlfn.XLOOKUP(Q6839,匹配表1065!L:L,匹配表1065!O:O)</f>
        <v>C</v>
      </c>
      <c r="S6839" s="93" t="str">
        <f>IFERROR(_xlfn.XLOOKUP(Q6839,匹配表1065!AI:AI,匹配表1065!AJ:AJ),"绿标")</f>
        <v>红标</v>
      </c>
      <c r="T6839" s="93" t="str" cm="1">
        <f t="array" ref="T6839:U6839">_xlfn.XLOOKUP(Q6839,匹配表1065!L:L,匹配表1065!M:N)</f>
        <v>眩晕</v>
      </c>
      <c r="U6839" s="94" t="str">
        <v>耳鼻喉科</v>
      </c>
      <c r="V6839" s="95" t="s">
        <v>100</v>
      </c>
      <c r="W6839" s="93">
        <f>_xlfn.XLOOKUP(M6839,匹配表1065!D:D,匹配表1065!F:F)*N6839</f>
        <v>12</v>
      </c>
    </row>
    <row r="6840" customHeight="1" spans="1:23">
      <c r="A6840" s="94" t="s">
        <v>954</v>
      </c>
      <c r="B6840" s="106">
        <v>46245</v>
      </c>
      <c r="C6840" s="121" t="str">
        <f t="shared" si="216"/>
        <v>8月第3周</v>
      </c>
      <c r="D6840" s="109" t="s">
        <v>968</v>
      </c>
      <c r="E6840" s="89" t="str">
        <f t="shared" si="217"/>
        <v>8月第2周--周2</v>
      </c>
      <c r="F6840" s="115" t="s">
        <v>27</v>
      </c>
      <c r="G6840" s="95" t="s">
        <v>136</v>
      </c>
      <c r="H6840" s="92" t="str">
        <f>_xlfn.XLOOKUP(O6840,匹配表1065!T:T,匹配表1065!W:W)</f>
        <v>潍坊市</v>
      </c>
      <c r="I6840" s="116" t="str">
        <f>_xlfn.XLOOKUP(O6840,匹配表1065!T:T,匹配表1065!X:X)</f>
        <v>PME2036</v>
      </c>
      <c r="J6840" s="95" t="s">
        <v>161</v>
      </c>
      <c r="K6840" s="89" cm="1">
        <f ca="1" t="array" ref="K6840:L6840">_xlfn.XLOOKUP(J6840,匹配表1065!Y:Y,匹配表1065!AA:AB)</f>
        <v>1519</v>
      </c>
      <c r="L6840" s="116" t="str">
        <v>3个月以上</v>
      </c>
      <c r="M6840" s="89" t="s">
        <v>30</v>
      </c>
      <c r="N6840" s="109">
        <v>1</v>
      </c>
      <c r="O6840" s="118" t="str">
        <f>_xlfn.XLOOKUP(P6840,匹配表1065!U:U,匹配表1065!T:T)</f>
        <v>HO00001496</v>
      </c>
      <c r="P6840" s="94" t="s">
        <v>256</v>
      </c>
      <c r="Q6840" s="95" t="s">
        <v>632</v>
      </c>
      <c r="R6840" s="89" t="str">
        <f>_xlfn.XLOOKUP(Q6840,匹配表1065!L:L,匹配表1065!O:O)</f>
        <v>B</v>
      </c>
      <c r="S6840" s="93" t="str">
        <f>IFERROR(_xlfn.XLOOKUP(Q6840,匹配表1065!AI:AI,匹配表1065!AJ:AJ),"绿标")</f>
        <v>黑标</v>
      </c>
      <c r="T6840" s="93" t="str" cm="1">
        <f t="array" ref="T6840:U6840">_xlfn.XLOOKUP(Q6840,匹配表1065!L:L,匹配表1065!M:N)</f>
        <v>脑血管</v>
      </c>
      <c r="U6840" s="94" t="str">
        <v>神经内科</v>
      </c>
      <c r="V6840" s="95" t="s">
        <v>67</v>
      </c>
      <c r="W6840" s="93">
        <f>_xlfn.XLOOKUP(M6840,匹配表1065!D:D,匹配表1065!F:F)*N6840</f>
        <v>12</v>
      </c>
    </row>
    <row r="6841" customHeight="1" spans="1:23">
      <c r="A6841" s="94" t="s">
        <v>954</v>
      </c>
      <c r="B6841" s="106">
        <v>46245</v>
      </c>
      <c r="C6841" s="121" t="str">
        <f t="shared" si="216"/>
        <v>8月第3周</v>
      </c>
      <c r="D6841" s="109" t="s">
        <v>968</v>
      </c>
      <c r="E6841" s="89" t="str">
        <f t="shared" si="217"/>
        <v>8月第2周--周2</v>
      </c>
      <c r="F6841" s="115" t="s">
        <v>27</v>
      </c>
      <c r="G6841" s="95" t="s">
        <v>136</v>
      </c>
      <c r="H6841" s="92" t="str">
        <f>_xlfn.XLOOKUP(O6841,匹配表1065!T:T,匹配表1065!W:W)</f>
        <v>潍坊市</v>
      </c>
      <c r="I6841" s="116" t="str">
        <f>_xlfn.XLOOKUP(O6841,匹配表1065!T:T,匹配表1065!X:X)</f>
        <v>PME2036</v>
      </c>
      <c r="J6841" s="95" t="s">
        <v>161</v>
      </c>
      <c r="K6841" s="89" cm="1">
        <f ca="1" t="array" ref="K6841:L6841">_xlfn.XLOOKUP(J6841,匹配表1065!Y:Y,匹配表1065!AA:AB)</f>
        <v>1519</v>
      </c>
      <c r="L6841" s="116" t="str">
        <v>3个月以上</v>
      </c>
      <c r="M6841" s="89" t="s">
        <v>55</v>
      </c>
      <c r="N6841" s="109">
        <v>1</v>
      </c>
      <c r="O6841" s="118" t="str">
        <f>_xlfn.XLOOKUP(P6841,匹配表1065!U:U,匹配表1065!T:T)</f>
        <v>HO00001466</v>
      </c>
      <c r="P6841" s="94" t="s">
        <v>164</v>
      </c>
      <c r="Q6841" s="95" t="s">
        <v>165</v>
      </c>
      <c r="R6841" s="89" t="str">
        <f>_xlfn.XLOOKUP(Q6841,匹配表1065!L:L,匹配表1065!O:O)</f>
        <v>C</v>
      </c>
      <c r="S6841" s="93" t="str">
        <f>IFERROR(_xlfn.XLOOKUP(Q6841,匹配表1065!AI:AI,匹配表1065!AJ:AJ),"绿标")</f>
        <v>绿标</v>
      </c>
      <c r="T6841" s="93" t="str" cm="1">
        <f t="array" ref="T6841:U6841">_xlfn.XLOOKUP(Q6841,匹配表1065!L:L,匹配表1065!M:N)</f>
        <v>眩晕</v>
      </c>
      <c r="U6841" s="94" t="str">
        <v>神经内科</v>
      </c>
      <c r="V6841" s="95" t="s">
        <v>100</v>
      </c>
      <c r="W6841" s="93">
        <f>_xlfn.XLOOKUP(M6841,匹配表1065!D:D,匹配表1065!F:F)*N6841</f>
        <v>8</v>
      </c>
    </row>
    <row r="6842" customHeight="1" spans="1:23">
      <c r="A6842" s="94" t="s">
        <v>954</v>
      </c>
      <c r="B6842" s="106">
        <v>46245</v>
      </c>
      <c r="C6842" s="121" t="str">
        <f t="shared" si="216"/>
        <v>8月第3周</v>
      </c>
      <c r="D6842" s="109" t="s">
        <v>968</v>
      </c>
      <c r="E6842" s="89" t="str">
        <f t="shared" si="217"/>
        <v>8月第2周--周2</v>
      </c>
      <c r="F6842" s="115" t="s">
        <v>27</v>
      </c>
      <c r="G6842" s="95" t="s">
        <v>136</v>
      </c>
      <c r="H6842" s="92" t="str">
        <f>_xlfn.XLOOKUP(O6842,匹配表1065!T:T,匹配表1065!W:W)</f>
        <v>潍坊市</v>
      </c>
      <c r="I6842" s="116" t="str">
        <f>_xlfn.XLOOKUP(O6842,匹配表1065!T:T,匹配表1065!X:X)</f>
        <v>PME2036</v>
      </c>
      <c r="J6842" s="95" t="s">
        <v>161</v>
      </c>
      <c r="K6842" s="89" cm="1">
        <f ca="1" t="array" ref="K6842:L6842">_xlfn.XLOOKUP(J6842,匹配表1065!Y:Y,匹配表1065!AA:AB)</f>
        <v>1519</v>
      </c>
      <c r="L6842" s="116" t="str">
        <v>3个月以上</v>
      </c>
      <c r="M6842" s="89" t="s">
        <v>55</v>
      </c>
      <c r="N6842" s="109">
        <v>1</v>
      </c>
      <c r="O6842" s="118" t="str">
        <f>_xlfn.XLOOKUP(P6842,匹配表1065!U:U,匹配表1065!T:T)</f>
        <v>HO00001521</v>
      </c>
      <c r="P6842" s="94" t="s">
        <v>162</v>
      </c>
      <c r="Q6842" s="95" t="s">
        <v>255</v>
      </c>
      <c r="R6842" s="89" t="str">
        <f>_xlfn.XLOOKUP(Q6842,匹配表1065!L:L,匹配表1065!O:O)</f>
        <v>C</v>
      </c>
      <c r="S6842" s="93" t="str">
        <f>IFERROR(_xlfn.XLOOKUP(Q6842,匹配表1065!AI:AI,匹配表1065!AJ:AJ),"绿标")</f>
        <v>黑标</v>
      </c>
      <c r="T6842" s="93" t="str" cm="1">
        <f t="array" ref="T6842:U6842">_xlfn.XLOOKUP(Q6842,匹配表1065!L:L,匹配表1065!M:N)</f>
        <v>眩晕</v>
      </c>
      <c r="U6842" s="94" t="str">
        <v>耳鼻喉科</v>
      </c>
      <c r="V6842" s="95" t="s">
        <v>100</v>
      </c>
      <c r="W6842" s="93">
        <f>_xlfn.XLOOKUP(M6842,匹配表1065!D:D,匹配表1065!F:F)*N6842</f>
        <v>8</v>
      </c>
    </row>
    <row r="6843" customHeight="1" spans="1:23">
      <c r="A6843" s="94" t="s">
        <v>954</v>
      </c>
      <c r="B6843" s="106">
        <v>46245</v>
      </c>
      <c r="C6843" s="121" t="str">
        <f t="shared" si="216"/>
        <v>8月第3周</v>
      </c>
      <c r="D6843" s="109" t="s">
        <v>968</v>
      </c>
      <c r="E6843" s="89" t="str">
        <f t="shared" si="217"/>
        <v>8月第2周--周2</v>
      </c>
      <c r="F6843" s="115" t="s">
        <v>27</v>
      </c>
      <c r="G6843" s="95" t="s">
        <v>136</v>
      </c>
      <c r="H6843" s="92" t="str">
        <f>_xlfn.XLOOKUP(O6843,匹配表1065!T:T,匹配表1065!W:W)</f>
        <v>烟台市</v>
      </c>
      <c r="I6843" s="116" t="str">
        <f>_xlfn.XLOOKUP(O6843,匹配表1065!T:T,匹配表1065!X:X)</f>
        <v>PME2034</v>
      </c>
      <c r="J6843" s="95" t="s">
        <v>501</v>
      </c>
      <c r="K6843" s="89" cm="1">
        <f ca="1" t="array" ref="K6843:L6843">_xlfn.XLOOKUP(J6843,匹配表1065!Y:Y,匹配表1065!AA:AB)</f>
        <v>4</v>
      </c>
      <c r="L6843" s="116" t="str">
        <v>3个月以上</v>
      </c>
      <c r="M6843" s="89" t="s">
        <v>35</v>
      </c>
      <c r="N6843" s="109">
        <v>1</v>
      </c>
      <c r="O6843" s="118" t="str">
        <f>_xlfn.XLOOKUP(P6843,匹配表1065!U:U,匹配表1065!T:T)</f>
        <v>HO00023998</v>
      </c>
      <c r="P6843" s="94" t="s">
        <v>757</v>
      </c>
      <c r="Q6843" s="95" t="s">
        <v>758</v>
      </c>
      <c r="R6843" s="89" t="str">
        <f>_xlfn.XLOOKUP(Q6843,匹配表1065!L:L,匹配表1065!O:O)</f>
        <v>A</v>
      </c>
      <c r="S6843" s="93" t="str">
        <f>IFERROR(_xlfn.XLOOKUP(Q6843,匹配表1065!AI:AI,匹配表1065!AJ:AJ),"绿标")</f>
        <v>绿标</v>
      </c>
      <c r="T6843" s="93" t="str" cm="1">
        <f t="array" ref="T6843:U6843">_xlfn.XLOOKUP(Q6843,匹配表1065!L:L,匹配表1065!M:N)</f>
        <v>头痛</v>
      </c>
      <c r="U6843" s="94" t="str">
        <v>神经内科</v>
      </c>
      <c r="V6843" s="95" t="s">
        <v>33</v>
      </c>
      <c r="W6843" s="93">
        <f>_xlfn.XLOOKUP(M6843,匹配表1065!D:D,匹配表1065!F:F)*N6843</f>
        <v>4</v>
      </c>
    </row>
    <row r="6844" customHeight="1" spans="1:23">
      <c r="A6844" s="94" t="s">
        <v>954</v>
      </c>
      <c r="B6844" s="106">
        <v>46245</v>
      </c>
      <c r="C6844" s="121" t="str">
        <f t="shared" si="216"/>
        <v>8月第3周</v>
      </c>
      <c r="D6844" s="109" t="s">
        <v>968</v>
      </c>
      <c r="E6844" s="89" t="str">
        <f t="shared" si="217"/>
        <v>8月第2周--周2</v>
      </c>
      <c r="F6844" s="115" t="s">
        <v>27</v>
      </c>
      <c r="G6844" s="95" t="s">
        <v>136</v>
      </c>
      <c r="H6844" s="92" t="str">
        <f>_xlfn.XLOOKUP(O6844,匹配表1065!T:T,匹配表1065!W:W)</f>
        <v>烟台市</v>
      </c>
      <c r="I6844" s="116" t="str">
        <f>_xlfn.XLOOKUP(O6844,匹配表1065!T:T,匹配表1065!X:X)</f>
        <v>PME2034</v>
      </c>
      <c r="J6844" s="95" t="s">
        <v>501</v>
      </c>
      <c r="K6844" s="89" cm="1">
        <f ca="1" t="array" ref="K6844:L6844">_xlfn.XLOOKUP(J6844,匹配表1065!Y:Y,匹配表1065!AA:AB)</f>
        <v>4</v>
      </c>
      <c r="L6844" s="116" t="str">
        <v>3个月以上</v>
      </c>
      <c r="M6844" s="89" t="s">
        <v>55</v>
      </c>
      <c r="N6844" s="109">
        <v>1</v>
      </c>
      <c r="O6844" s="118" t="str">
        <f>_xlfn.XLOOKUP(P6844,匹配表1065!U:U,匹配表1065!T:T)</f>
        <v>HO00024017</v>
      </c>
      <c r="P6844" s="94" t="s">
        <v>698</v>
      </c>
      <c r="Q6844" s="95" t="s">
        <v>699</v>
      </c>
      <c r="R6844" s="89" t="str">
        <f>_xlfn.XLOOKUP(Q6844,匹配表1065!L:L,匹配表1065!O:O)</f>
        <v>A</v>
      </c>
      <c r="S6844" s="93" t="str">
        <f>IFERROR(_xlfn.XLOOKUP(Q6844,匹配表1065!AI:AI,匹配表1065!AJ:AJ),"绿标")</f>
        <v>绿标</v>
      </c>
      <c r="T6844" s="93" t="str" cm="1">
        <f t="array" ref="T6844:U6844">_xlfn.XLOOKUP(Q6844,匹配表1065!L:L,匹配表1065!M:N)</f>
        <v>头痛</v>
      </c>
      <c r="U6844" s="94" t="str">
        <v>神经内科</v>
      </c>
      <c r="V6844" s="95" t="s">
        <v>42</v>
      </c>
      <c r="W6844" s="93">
        <f>_xlfn.XLOOKUP(M6844,匹配表1065!D:D,匹配表1065!F:F)*N6844</f>
        <v>8</v>
      </c>
    </row>
    <row r="6845" customHeight="1" spans="1:23">
      <c r="A6845" s="94" t="s">
        <v>954</v>
      </c>
      <c r="B6845" s="106">
        <v>46245</v>
      </c>
      <c r="C6845" s="121" t="str">
        <f t="shared" si="216"/>
        <v>8月第3周</v>
      </c>
      <c r="D6845" s="109" t="s">
        <v>968</v>
      </c>
      <c r="E6845" s="89" t="str">
        <f t="shared" si="217"/>
        <v>8月第2周--周2</v>
      </c>
      <c r="F6845" s="115" t="s">
        <v>27</v>
      </c>
      <c r="G6845" s="95" t="s">
        <v>28</v>
      </c>
      <c r="H6845" s="92" t="str">
        <f>_xlfn.XLOOKUP(O6845,匹配表1065!T:T,匹配表1065!W:W)</f>
        <v>扬州市</v>
      </c>
      <c r="I6845" s="116" t="str">
        <f>_xlfn.XLOOKUP(O6845,匹配表1065!T:T,匹配表1065!X:X)</f>
        <v>PME2012</v>
      </c>
      <c r="J6845" s="95" t="s">
        <v>60</v>
      </c>
      <c r="K6845" s="89" cm="1">
        <f ca="1" t="array" ref="K6845:L6845">_xlfn.XLOOKUP(J6845,匹配表1065!Y:Y,匹配表1065!AA:AB)</f>
        <v>13</v>
      </c>
      <c r="L6845" s="116" t="str">
        <v>3个月以上</v>
      </c>
      <c r="M6845" s="89" t="s">
        <v>55</v>
      </c>
      <c r="N6845" s="109">
        <v>1</v>
      </c>
      <c r="O6845" s="118" t="str">
        <f>_xlfn.XLOOKUP(P6845,匹配表1065!U:U,匹配表1065!T:T)</f>
        <v>HO00000968</v>
      </c>
      <c r="P6845" s="94" t="s">
        <v>61</v>
      </c>
      <c r="Q6845" s="95" t="s">
        <v>406</v>
      </c>
      <c r="R6845" s="89" t="str">
        <f>_xlfn.XLOOKUP(Q6845,匹配表1065!L:L,匹配表1065!O:O)</f>
        <v>B</v>
      </c>
      <c r="S6845" s="93" t="str">
        <f>IFERROR(_xlfn.XLOOKUP(Q6845,匹配表1065!AI:AI,匹配表1065!AJ:AJ),"绿标")</f>
        <v>红标</v>
      </c>
      <c r="T6845" s="93" t="str" cm="1">
        <f t="array" ref="T6845:U6845">_xlfn.XLOOKUP(Q6845,匹配表1065!L:L,匹配表1065!M:N)</f>
        <v>脑血管</v>
      </c>
      <c r="U6845" s="94" t="str">
        <v>神经内科</v>
      </c>
      <c r="V6845" s="95" t="s">
        <v>33</v>
      </c>
      <c r="W6845" s="93">
        <f>_xlfn.XLOOKUP(M6845,匹配表1065!D:D,匹配表1065!F:F)*N6845</f>
        <v>8</v>
      </c>
    </row>
    <row r="6846" customHeight="1" spans="1:23">
      <c r="A6846" s="94" t="s">
        <v>954</v>
      </c>
      <c r="B6846" s="106">
        <v>46245</v>
      </c>
      <c r="C6846" s="121" t="str">
        <f t="shared" si="216"/>
        <v>8月第3周</v>
      </c>
      <c r="D6846" s="109" t="s">
        <v>968</v>
      </c>
      <c r="E6846" s="89" t="str">
        <f t="shared" si="217"/>
        <v>8月第2周--周2</v>
      </c>
      <c r="F6846" s="115" t="s">
        <v>27</v>
      </c>
      <c r="G6846" s="95" t="s">
        <v>28</v>
      </c>
      <c r="H6846" s="92" t="str">
        <f>_xlfn.XLOOKUP(O6846,匹配表1065!T:T,匹配表1065!W:W)</f>
        <v>扬州市</v>
      </c>
      <c r="I6846" s="116" t="str">
        <f>_xlfn.XLOOKUP(O6846,匹配表1065!T:T,匹配表1065!X:X)</f>
        <v>PME2012</v>
      </c>
      <c r="J6846" s="95" t="s">
        <v>60</v>
      </c>
      <c r="K6846" s="89" cm="1">
        <f ca="1" t="array" ref="K6846:L6846">_xlfn.XLOOKUP(J6846,匹配表1065!Y:Y,匹配表1065!AA:AB)</f>
        <v>13</v>
      </c>
      <c r="L6846" s="116" t="str">
        <v>3个月以上</v>
      </c>
      <c r="M6846" s="89" t="s">
        <v>133</v>
      </c>
      <c r="N6846" s="109">
        <v>2</v>
      </c>
      <c r="O6846" s="118" t="str">
        <f>_xlfn.XLOOKUP(P6846,匹配表1065!U:U,匹配表1065!T:T)</f>
        <v>HO00000968</v>
      </c>
      <c r="P6846" s="94" t="s">
        <v>61</v>
      </c>
      <c r="Q6846" s="95" t="s">
        <v>369</v>
      </c>
      <c r="R6846" s="89" t="str">
        <f>_xlfn.XLOOKUP(Q6846,匹配表1065!L:L,匹配表1065!O:O)</f>
        <v>B</v>
      </c>
      <c r="S6846" s="93" t="str">
        <f>IFERROR(_xlfn.XLOOKUP(Q6846,匹配表1065!AI:AI,匹配表1065!AJ:AJ),"绿标")</f>
        <v>绿标</v>
      </c>
      <c r="T6846" s="93" t="str" cm="1">
        <f t="array" ref="T6846:U6846">_xlfn.XLOOKUP(Q6846,匹配表1065!L:L,匹配表1065!M:N)</f>
        <v>癫痫</v>
      </c>
      <c r="U6846" s="94" t="str">
        <v>神经内科</v>
      </c>
      <c r="V6846" s="95" t="s">
        <v>58</v>
      </c>
      <c r="W6846" s="93">
        <f>_xlfn.XLOOKUP(M6846,匹配表1065!D:D,匹配表1065!F:F)*N6846</f>
        <v>2</v>
      </c>
    </row>
    <row r="6847" customHeight="1" spans="1:23">
      <c r="A6847" s="94" t="s">
        <v>954</v>
      </c>
      <c r="B6847" s="106">
        <v>46245</v>
      </c>
      <c r="C6847" s="121" t="str">
        <f t="shared" si="216"/>
        <v>8月第3周</v>
      </c>
      <c r="D6847" s="109" t="s">
        <v>968</v>
      </c>
      <c r="E6847" s="89" t="str">
        <f t="shared" si="217"/>
        <v>8月第2周--周2</v>
      </c>
      <c r="F6847" s="115" t="s">
        <v>27</v>
      </c>
      <c r="G6847" s="95" t="s">
        <v>28</v>
      </c>
      <c r="H6847" s="92" t="str">
        <f>_xlfn.XLOOKUP(O6847,匹配表1065!T:T,匹配表1065!W:W)</f>
        <v>南京市</v>
      </c>
      <c r="I6847" s="116" t="str">
        <f>_xlfn.XLOOKUP(O6847,匹配表1065!T:T,匹配表1065!X:X)</f>
        <v>PME2006</v>
      </c>
      <c r="J6847" s="95" t="s">
        <v>29</v>
      </c>
      <c r="K6847" s="89" cm="1">
        <f ca="1" t="array" ref="K6847:L6847">_xlfn.XLOOKUP(J6847,匹配表1065!Y:Y,匹配表1065!AA:AB)</f>
        <v>15</v>
      </c>
      <c r="L6847" s="116" t="str">
        <v>3个月以上</v>
      </c>
      <c r="M6847" s="89" t="s">
        <v>30</v>
      </c>
      <c r="N6847" s="109">
        <v>1</v>
      </c>
      <c r="O6847" s="118" t="str">
        <f>_xlfn.XLOOKUP(P6847,匹配表1065!U:U,匹配表1065!T:T)</f>
        <v>HO00000959</v>
      </c>
      <c r="P6847" s="94" t="s">
        <v>196</v>
      </c>
      <c r="Q6847" s="95" t="s">
        <v>197</v>
      </c>
      <c r="R6847" s="89" t="str">
        <f>_xlfn.XLOOKUP(Q6847,匹配表1065!L:L,匹配表1065!O:O)</f>
        <v>C</v>
      </c>
      <c r="S6847" s="93" t="str">
        <f>IFERROR(_xlfn.XLOOKUP(Q6847,匹配表1065!AI:AI,匹配表1065!AJ:AJ),"绿标")</f>
        <v>红标</v>
      </c>
      <c r="T6847" s="93" t="str" cm="1">
        <f t="array" ref="T6847:U6847">_xlfn.XLOOKUP(Q6847,匹配表1065!L:L,匹配表1065!M:N)</f>
        <v>眩晕</v>
      </c>
      <c r="U6847" s="94" t="str">
        <v>神经内科</v>
      </c>
      <c r="V6847" s="95" t="s">
        <v>100</v>
      </c>
      <c r="W6847" s="93">
        <f>_xlfn.XLOOKUP(M6847,匹配表1065!D:D,匹配表1065!F:F)*N6847</f>
        <v>12</v>
      </c>
    </row>
    <row r="6848" customHeight="1" spans="1:23">
      <c r="A6848" s="94" t="s">
        <v>954</v>
      </c>
      <c r="B6848" s="106">
        <v>46245</v>
      </c>
      <c r="C6848" s="121" t="str">
        <f t="shared" si="216"/>
        <v>8月第3周</v>
      </c>
      <c r="D6848" s="109" t="s">
        <v>968</v>
      </c>
      <c r="E6848" s="89" t="str">
        <f t="shared" si="217"/>
        <v>8月第2周--周2</v>
      </c>
      <c r="F6848" s="115" t="s">
        <v>27</v>
      </c>
      <c r="G6848" s="95" t="s">
        <v>28</v>
      </c>
      <c r="H6848" s="92" t="str">
        <f>_xlfn.XLOOKUP(O6848,匹配表1065!T:T,匹配表1065!W:W)</f>
        <v>南京市</v>
      </c>
      <c r="I6848" s="116" t="str">
        <f>_xlfn.XLOOKUP(O6848,匹配表1065!T:T,匹配表1065!X:X)</f>
        <v>PME2006</v>
      </c>
      <c r="J6848" s="95" t="s">
        <v>29</v>
      </c>
      <c r="K6848" s="89" cm="1">
        <f ca="1" t="array" ref="K6848:L6848">_xlfn.XLOOKUP(J6848,匹配表1065!Y:Y,匹配表1065!AA:AB)</f>
        <v>15</v>
      </c>
      <c r="L6848" s="116" t="str">
        <v>3个月以上</v>
      </c>
      <c r="M6848" s="89" t="s">
        <v>55</v>
      </c>
      <c r="N6848" s="109">
        <v>1</v>
      </c>
      <c r="O6848" s="118" t="str">
        <f>_xlfn.XLOOKUP(P6848,匹配表1065!U:U,匹配表1065!T:T)</f>
        <v>HO00000965</v>
      </c>
      <c r="P6848" s="94" t="s">
        <v>31</v>
      </c>
      <c r="Q6848" s="95" t="s">
        <v>485</v>
      </c>
      <c r="R6848" s="89" t="str">
        <f>_xlfn.XLOOKUP(Q6848,匹配表1065!L:L,匹配表1065!O:O)</f>
        <v>A</v>
      </c>
      <c r="S6848" s="93" t="str">
        <f>IFERROR(_xlfn.XLOOKUP(Q6848,匹配表1065!AI:AI,匹配表1065!AJ:AJ),"绿标")</f>
        <v>绿标</v>
      </c>
      <c r="T6848" s="93" t="str" cm="1">
        <f t="array" ref="T6848:U6848">_xlfn.XLOOKUP(Q6848,匹配表1065!L:L,匹配表1065!M:N)</f>
        <v>头痛</v>
      </c>
      <c r="U6848" s="94" t="str">
        <v>神经内科</v>
      </c>
      <c r="V6848" s="95" t="s">
        <v>100</v>
      </c>
      <c r="W6848" s="93">
        <f>_xlfn.XLOOKUP(M6848,匹配表1065!D:D,匹配表1065!F:F)*N6848</f>
        <v>8</v>
      </c>
    </row>
    <row r="6849" customHeight="1" spans="1:23">
      <c r="A6849" s="94" t="s">
        <v>954</v>
      </c>
      <c r="B6849" s="106">
        <v>46245</v>
      </c>
      <c r="C6849" s="121" t="str">
        <f t="shared" si="216"/>
        <v>8月第3周</v>
      </c>
      <c r="D6849" s="109" t="s">
        <v>968</v>
      </c>
      <c r="E6849" s="89" t="str">
        <f t="shared" si="217"/>
        <v>8月第2周--周2</v>
      </c>
      <c r="F6849" s="115" t="s">
        <v>27</v>
      </c>
      <c r="G6849" s="95" t="s">
        <v>28</v>
      </c>
      <c r="H6849" s="92" t="str">
        <f>_xlfn.XLOOKUP(O6849,匹配表1065!T:T,匹配表1065!W:W)</f>
        <v>南京市</v>
      </c>
      <c r="I6849" s="116" t="str">
        <f>_xlfn.XLOOKUP(O6849,匹配表1065!T:T,匹配表1065!X:X)</f>
        <v>PME2006</v>
      </c>
      <c r="J6849" s="95" t="s">
        <v>29</v>
      </c>
      <c r="K6849" s="89" cm="1">
        <f ca="1" t="array" ref="K6849:L6849">_xlfn.XLOOKUP(J6849,匹配表1065!Y:Y,匹配表1065!AA:AB)</f>
        <v>15</v>
      </c>
      <c r="L6849" s="116" t="str">
        <v>3个月以上</v>
      </c>
      <c r="M6849" s="89" t="s">
        <v>35</v>
      </c>
      <c r="N6849" s="109">
        <v>1</v>
      </c>
      <c r="O6849" s="118" t="str">
        <f>_xlfn.XLOOKUP(P6849,匹配表1065!U:U,匹配表1065!T:T)</f>
        <v>HO00000965</v>
      </c>
      <c r="P6849" s="94" t="s">
        <v>31</v>
      </c>
      <c r="Q6849" s="95" t="s">
        <v>32</v>
      </c>
      <c r="R6849" s="89" t="str">
        <f>_xlfn.XLOOKUP(Q6849,匹配表1065!L:L,匹配表1065!O:O)</f>
        <v>A</v>
      </c>
      <c r="S6849" s="93" t="str">
        <f>IFERROR(_xlfn.XLOOKUP(Q6849,匹配表1065!AI:AI,匹配表1065!AJ:AJ),"绿标")</f>
        <v>绿标</v>
      </c>
      <c r="T6849" s="93" t="str" cm="1">
        <f t="array" ref="T6849:U6849">_xlfn.XLOOKUP(Q6849,匹配表1065!L:L,匹配表1065!M:N)</f>
        <v>头痛</v>
      </c>
      <c r="U6849" s="94" t="str">
        <v>神经内科</v>
      </c>
      <c r="V6849" s="95" t="s">
        <v>58</v>
      </c>
      <c r="W6849" s="93">
        <f>_xlfn.XLOOKUP(M6849,匹配表1065!D:D,匹配表1065!F:F)*N6849</f>
        <v>4</v>
      </c>
    </row>
    <row r="6850" customHeight="1" spans="1:23">
      <c r="A6850" s="94" t="s">
        <v>954</v>
      </c>
      <c r="B6850" s="106">
        <v>46245</v>
      </c>
      <c r="C6850" s="121" t="str">
        <f t="shared" si="216"/>
        <v>8月第3周</v>
      </c>
      <c r="D6850" s="109" t="s">
        <v>968</v>
      </c>
      <c r="E6850" s="89" t="str">
        <f t="shared" si="217"/>
        <v>8月第2周--周2</v>
      </c>
      <c r="F6850" s="115" t="s">
        <v>27</v>
      </c>
      <c r="G6850" s="95" t="s">
        <v>28</v>
      </c>
      <c r="H6850" s="92" t="str">
        <f>_xlfn.XLOOKUP(O6850,匹配表1065!T:T,匹配表1065!W:W)</f>
        <v>南京市</v>
      </c>
      <c r="I6850" s="116" t="str">
        <f>_xlfn.XLOOKUP(O6850,匹配表1065!T:T,匹配表1065!X:X)</f>
        <v>PME2005</v>
      </c>
      <c r="J6850" s="95" t="s">
        <v>54</v>
      </c>
      <c r="K6850" s="89" cm="1">
        <f ca="1" t="array" ref="K6850:L6850">_xlfn.XLOOKUP(J6850,匹配表1065!Y:Y,匹配表1065!AA:AB)</f>
        <v>3</v>
      </c>
      <c r="L6850" s="116" t="str">
        <v>3个月以上</v>
      </c>
      <c r="M6850" s="89" t="s">
        <v>35</v>
      </c>
      <c r="N6850" s="109">
        <v>1</v>
      </c>
      <c r="O6850" s="118" t="str">
        <f>_xlfn.XLOOKUP(P6850,匹配表1065!U:U,匹配表1065!T:T)</f>
        <v>HO00000975</v>
      </c>
      <c r="P6850" s="94" t="s">
        <v>56</v>
      </c>
      <c r="Q6850" s="95" t="s">
        <v>371</v>
      </c>
      <c r="R6850" s="89" t="str">
        <f>_xlfn.XLOOKUP(Q6850,匹配表1065!L:L,匹配表1065!O:O)</f>
        <v>B</v>
      </c>
      <c r="S6850" s="93" t="str">
        <f>IFERROR(_xlfn.XLOOKUP(Q6850,匹配表1065!AI:AI,匹配表1065!AJ:AJ),"绿标")</f>
        <v>绿标</v>
      </c>
      <c r="T6850" s="93" t="str" cm="1">
        <f t="array" ref="T6850:U6850">_xlfn.XLOOKUP(Q6850,匹配表1065!L:L,匹配表1065!M:N)</f>
        <v>脑血管</v>
      </c>
      <c r="U6850" s="94" t="str">
        <v>神经内科</v>
      </c>
      <c r="V6850" s="95" t="s">
        <v>58</v>
      </c>
      <c r="W6850" s="93">
        <f>_xlfn.XLOOKUP(M6850,匹配表1065!D:D,匹配表1065!F:F)*N6850</f>
        <v>4</v>
      </c>
    </row>
    <row r="6851" customHeight="1" spans="1:23">
      <c r="A6851" s="94" t="s">
        <v>954</v>
      </c>
      <c r="B6851" s="106">
        <v>46245</v>
      </c>
      <c r="C6851" s="121" t="str">
        <f t="shared" si="216"/>
        <v>8月第3周</v>
      </c>
      <c r="D6851" s="109" t="s">
        <v>968</v>
      </c>
      <c r="E6851" s="89" t="str">
        <f t="shared" si="217"/>
        <v>8月第2周--周2</v>
      </c>
      <c r="F6851" s="115" t="s">
        <v>27</v>
      </c>
      <c r="G6851" s="95" t="s">
        <v>28</v>
      </c>
      <c r="H6851" s="92" t="str">
        <f>_xlfn.XLOOKUP(O6851,匹配表1065!T:T,匹配表1065!W:W)</f>
        <v>南京市</v>
      </c>
      <c r="I6851" s="116" t="str">
        <f>_xlfn.XLOOKUP(O6851,匹配表1065!T:T,匹配表1065!X:X)</f>
        <v>PME2005</v>
      </c>
      <c r="J6851" s="95" t="s">
        <v>54</v>
      </c>
      <c r="K6851" s="89" cm="1">
        <f ca="1" t="array" ref="K6851:L6851">_xlfn.XLOOKUP(J6851,匹配表1065!Y:Y,匹配表1065!AA:AB)</f>
        <v>3</v>
      </c>
      <c r="L6851" s="116" t="str">
        <v>3个月以上</v>
      </c>
      <c r="M6851" s="89" t="s">
        <v>30</v>
      </c>
      <c r="N6851" s="109">
        <v>1</v>
      </c>
      <c r="O6851" s="118" t="str">
        <f>_xlfn.XLOOKUP(P6851,匹配表1065!U:U,匹配表1065!T:T)</f>
        <v>HO00000975</v>
      </c>
      <c r="P6851" s="94" t="s">
        <v>56</v>
      </c>
      <c r="Q6851" s="95" t="s">
        <v>264</v>
      </c>
      <c r="R6851" s="89" t="str">
        <f>_xlfn.XLOOKUP(Q6851,匹配表1065!L:L,匹配表1065!O:O)</f>
        <v>A</v>
      </c>
      <c r="S6851" s="93" t="str">
        <f>IFERROR(_xlfn.XLOOKUP(Q6851,匹配表1065!AI:AI,匹配表1065!AJ:AJ),"绿标")</f>
        <v>红标</v>
      </c>
      <c r="T6851" s="93" t="str" cm="1">
        <f t="array" ref="T6851:U6851">_xlfn.XLOOKUP(Q6851,匹配表1065!L:L,匹配表1065!M:N)</f>
        <v>头痛</v>
      </c>
      <c r="U6851" s="94" t="str">
        <v>神经内科</v>
      </c>
      <c r="V6851" s="95" t="s">
        <v>67</v>
      </c>
      <c r="W6851" s="93">
        <f>_xlfn.XLOOKUP(M6851,匹配表1065!D:D,匹配表1065!F:F)*N6851</f>
        <v>12</v>
      </c>
    </row>
    <row r="6852" customHeight="1" spans="1:23">
      <c r="A6852" s="94" t="s">
        <v>954</v>
      </c>
      <c r="B6852" s="106">
        <v>46245</v>
      </c>
      <c r="C6852" s="121" t="str">
        <f t="shared" si="216"/>
        <v>8月第3周</v>
      </c>
      <c r="D6852" s="109" t="s">
        <v>968</v>
      </c>
      <c r="E6852" s="89" t="str">
        <f t="shared" si="217"/>
        <v>8月第2周--周2</v>
      </c>
      <c r="F6852" s="115" t="s">
        <v>27</v>
      </c>
      <c r="G6852" s="95" t="s">
        <v>28</v>
      </c>
      <c r="H6852" s="92" t="str">
        <f>_xlfn.XLOOKUP(O6852,匹配表1065!T:T,匹配表1065!W:W)</f>
        <v>南京市</v>
      </c>
      <c r="I6852" s="116" t="str">
        <f>_xlfn.XLOOKUP(O6852,匹配表1065!T:T,匹配表1065!X:X)</f>
        <v>PME2005</v>
      </c>
      <c r="J6852" s="95" t="s">
        <v>54</v>
      </c>
      <c r="K6852" s="89" cm="1">
        <f ca="1" t="array" ref="K6852:L6852">_xlfn.XLOOKUP(J6852,匹配表1065!Y:Y,匹配表1065!AA:AB)</f>
        <v>3</v>
      </c>
      <c r="L6852" s="116" t="str">
        <v>3个月以上</v>
      </c>
      <c r="M6852" s="89" t="s">
        <v>55</v>
      </c>
      <c r="N6852" s="109">
        <v>1</v>
      </c>
      <c r="O6852" s="118" t="str">
        <f>_xlfn.XLOOKUP(P6852,匹配表1065!U:U,匹配表1065!T:T)</f>
        <v>HO00000975</v>
      </c>
      <c r="P6852" s="94" t="s">
        <v>56</v>
      </c>
      <c r="Q6852" s="95" t="s">
        <v>264</v>
      </c>
      <c r="R6852" s="89" t="str">
        <f>_xlfn.XLOOKUP(Q6852,匹配表1065!L:L,匹配表1065!O:O)</f>
        <v>A</v>
      </c>
      <c r="S6852" s="93" t="str">
        <f>IFERROR(_xlfn.XLOOKUP(Q6852,匹配表1065!AI:AI,匹配表1065!AJ:AJ),"绿标")</f>
        <v>红标</v>
      </c>
      <c r="T6852" s="93" t="str" cm="1">
        <f t="array" ref="T6852:U6852">_xlfn.XLOOKUP(Q6852,匹配表1065!L:L,匹配表1065!M:N)</f>
        <v>头痛</v>
      </c>
      <c r="U6852" s="94" t="str">
        <v>神经内科</v>
      </c>
      <c r="V6852" s="95" t="s">
        <v>33</v>
      </c>
      <c r="W6852" s="93">
        <f>_xlfn.XLOOKUP(M6852,匹配表1065!D:D,匹配表1065!F:F)*N6852</f>
        <v>8</v>
      </c>
    </row>
    <row r="6853" customHeight="1" spans="1:23">
      <c r="A6853" s="94" t="s">
        <v>954</v>
      </c>
      <c r="B6853" s="106">
        <v>46245</v>
      </c>
      <c r="C6853" s="121" t="str">
        <f t="shared" si="216"/>
        <v>8月第3周</v>
      </c>
      <c r="D6853" s="109" t="s">
        <v>968</v>
      </c>
      <c r="E6853" s="89" t="str">
        <f t="shared" si="217"/>
        <v>8月第2周--周2</v>
      </c>
      <c r="F6853" s="115" t="s">
        <v>27</v>
      </c>
      <c r="G6853" s="95" t="s">
        <v>28</v>
      </c>
      <c r="H6853" s="92" t="str">
        <f>_xlfn.XLOOKUP(O6853,匹配表1065!T:T,匹配表1065!W:W)</f>
        <v>南京市</v>
      </c>
      <c r="I6853" s="116" t="str">
        <f>_xlfn.XLOOKUP(O6853,匹配表1065!T:T,匹配表1065!X:X)</f>
        <v>PME2040</v>
      </c>
      <c r="J6853" s="95" t="s">
        <v>50</v>
      </c>
      <c r="K6853" s="89" t="e" cm="1">
        <f ca="1" t="array" ref="K6853">_xlfn.XLOOKUP(J6853,匹配表1065!Y:Y,匹配表1065!AA:AB)</f>
        <v>#N/A</v>
      </c>
      <c r="L6853" s="116"/>
      <c r="M6853" s="89" t="s">
        <v>35</v>
      </c>
      <c r="N6853" s="109">
        <v>1</v>
      </c>
      <c r="O6853" s="118" t="str">
        <f>_xlfn.XLOOKUP(P6853,匹配表1065!U:U,匹配表1065!T:T)</f>
        <v>HO00000966</v>
      </c>
      <c r="P6853" s="94" t="s">
        <v>51</v>
      </c>
      <c r="Q6853" s="95" t="s">
        <v>376</v>
      </c>
      <c r="R6853" s="89" t="str">
        <f>_xlfn.XLOOKUP(Q6853,匹配表1065!L:L,匹配表1065!O:O)</f>
        <v>B</v>
      </c>
      <c r="S6853" s="93" t="str">
        <f>IFERROR(_xlfn.XLOOKUP(Q6853,匹配表1065!AI:AI,匹配表1065!AJ:AJ),"绿标")</f>
        <v>绿标</v>
      </c>
      <c r="T6853" s="93" t="str" cm="1">
        <f t="array" ref="T6853:U6853">_xlfn.XLOOKUP(Q6853,匹配表1065!L:L,匹配表1065!M:N)</f>
        <v>癫痫</v>
      </c>
      <c r="U6853" s="94" t="str">
        <v>神经内科</v>
      </c>
      <c r="V6853" s="95" t="s">
        <v>58</v>
      </c>
      <c r="W6853" s="93">
        <f>_xlfn.XLOOKUP(M6853,匹配表1065!D:D,匹配表1065!F:F)*N6853</f>
        <v>4</v>
      </c>
    </row>
    <row r="6854" customHeight="1" spans="1:23">
      <c r="A6854" s="94" t="s">
        <v>954</v>
      </c>
      <c r="B6854" s="106">
        <v>46245</v>
      </c>
      <c r="C6854" s="121" t="str">
        <f t="shared" si="216"/>
        <v>8月第3周</v>
      </c>
      <c r="D6854" s="109" t="s">
        <v>968</v>
      </c>
      <c r="E6854" s="89" t="str">
        <f t="shared" si="217"/>
        <v>8月第2周--周2</v>
      </c>
      <c r="F6854" s="115" t="s">
        <v>27</v>
      </c>
      <c r="G6854" s="95" t="s">
        <v>28</v>
      </c>
      <c r="H6854" s="92" t="str">
        <f>_xlfn.XLOOKUP(O6854,匹配表1065!T:T,匹配表1065!W:W)</f>
        <v>南京市</v>
      </c>
      <c r="I6854" s="116" t="str">
        <f>_xlfn.XLOOKUP(O6854,匹配表1065!T:T,匹配表1065!X:X)</f>
        <v>PME2039</v>
      </c>
      <c r="J6854" s="95" t="s">
        <v>39</v>
      </c>
      <c r="K6854" s="89" cm="1">
        <f ca="1" t="array" ref="K6854:L6854">_xlfn.XLOOKUP(J6854,匹配表1065!Y:Y,匹配表1065!AA:AB)</f>
        <v>7</v>
      </c>
      <c r="L6854" s="116" t="str">
        <v>3个月以上</v>
      </c>
      <c r="M6854" s="89" t="s">
        <v>55</v>
      </c>
      <c r="N6854" s="109">
        <v>1</v>
      </c>
      <c r="O6854" s="118" t="str">
        <f>_xlfn.XLOOKUP(P6854,匹配表1065!U:U,匹配表1065!T:T)</f>
        <v>HO00000971</v>
      </c>
      <c r="P6854" s="94" t="s">
        <v>40</v>
      </c>
      <c r="Q6854" s="95" t="s">
        <v>41</v>
      </c>
      <c r="R6854" s="89" t="str">
        <f>_xlfn.XLOOKUP(Q6854,匹配表1065!L:L,匹配表1065!O:O)</f>
        <v>A</v>
      </c>
      <c r="S6854" s="93" t="str">
        <f>IFERROR(_xlfn.XLOOKUP(Q6854,匹配表1065!AI:AI,匹配表1065!AJ:AJ),"绿标")</f>
        <v>绿标</v>
      </c>
      <c r="T6854" s="93" t="str" cm="1">
        <f t="array" ref="T6854:U6854">_xlfn.XLOOKUP(Q6854,匹配表1065!L:L,匹配表1065!M:N)</f>
        <v>头痛</v>
      </c>
      <c r="U6854" s="94" t="str">
        <v>神经内科</v>
      </c>
      <c r="V6854" s="95" t="s">
        <v>42</v>
      </c>
      <c r="W6854" s="93">
        <f>_xlfn.XLOOKUP(M6854,匹配表1065!D:D,匹配表1065!F:F)*N6854</f>
        <v>8</v>
      </c>
    </row>
    <row r="6855" customHeight="1" spans="1:23">
      <c r="A6855" s="94" t="s">
        <v>954</v>
      </c>
      <c r="B6855" s="106">
        <v>46245</v>
      </c>
      <c r="C6855" s="121" t="str">
        <f t="shared" si="216"/>
        <v>8月第3周</v>
      </c>
      <c r="D6855" s="109" t="s">
        <v>968</v>
      </c>
      <c r="E6855" s="89" t="str">
        <f t="shared" si="217"/>
        <v>8月第2周--周2</v>
      </c>
      <c r="F6855" s="115" t="s">
        <v>27</v>
      </c>
      <c r="G6855" s="95" t="s">
        <v>28</v>
      </c>
      <c r="H6855" s="92" t="str">
        <f>_xlfn.XLOOKUP(O6855,匹配表1065!T:T,匹配表1065!W:W)</f>
        <v>南京市</v>
      </c>
      <c r="I6855" s="116" t="str">
        <f>_xlfn.XLOOKUP(O6855,匹配表1065!T:T,匹配表1065!X:X)</f>
        <v>PME2039</v>
      </c>
      <c r="J6855" s="95" t="s">
        <v>39</v>
      </c>
      <c r="K6855" s="89" cm="1">
        <f ca="1" t="array" ref="K6855:L6855">_xlfn.XLOOKUP(J6855,匹配表1065!Y:Y,匹配表1065!AA:AB)</f>
        <v>7</v>
      </c>
      <c r="L6855" s="116" t="str">
        <v>3个月以上</v>
      </c>
      <c r="M6855" s="89" t="s">
        <v>35</v>
      </c>
      <c r="N6855" s="109">
        <v>1</v>
      </c>
      <c r="O6855" s="118" t="str">
        <f>_xlfn.XLOOKUP(P6855,匹配表1065!U:U,匹配表1065!T:T)</f>
        <v>HO00000971</v>
      </c>
      <c r="P6855" s="94" t="s">
        <v>40</v>
      </c>
      <c r="Q6855" s="95" t="s">
        <v>442</v>
      </c>
      <c r="R6855" s="89" t="str">
        <f>_xlfn.XLOOKUP(Q6855,匹配表1065!L:L,匹配表1065!O:O)</f>
        <v>C</v>
      </c>
      <c r="S6855" s="93" t="str">
        <f>IFERROR(_xlfn.XLOOKUP(Q6855,匹配表1065!AI:AI,匹配表1065!AJ:AJ),"绿标")</f>
        <v>绿标</v>
      </c>
      <c r="T6855" s="93" t="str" cm="1">
        <f t="array" ref="T6855:U6855">_xlfn.XLOOKUP(Q6855,匹配表1065!L:L,匹配表1065!M:N)</f>
        <v>眩晕</v>
      </c>
      <c r="U6855" s="94" t="str">
        <v>耳鼻喉科</v>
      </c>
      <c r="V6855" s="95" t="s">
        <v>100</v>
      </c>
      <c r="W6855" s="93">
        <f>_xlfn.XLOOKUP(M6855,匹配表1065!D:D,匹配表1065!F:F)*N6855</f>
        <v>4</v>
      </c>
    </row>
    <row r="6856" customHeight="1" spans="1:23">
      <c r="A6856" s="94" t="s">
        <v>954</v>
      </c>
      <c r="B6856" s="106">
        <v>46245</v>
      </c>
      <c r="C6856" s="121" t="str">
        <f t="shared" si="216"/>
        <v>8月第3周</v>
      </c>
      <c r="D6856" s="109" t="s">
        <v>968</v>
      </c>
      <c r="E6856" s="89" t="str">
        <f t="shared" si="217"/>
        <v>8月第2周--周2</v>
      </c>
      <c r="F6856" s="115" t="s">
        <v>27</v>
      </c>
      <c r="G6856" s="95" t="s">
        <v>28</v>
      </c>
      <c r="H6856" s="92" t="str">
        <f>_xlfn.XLOOKUP(O6856,匹配表1065!T:T,匹配表1065!W:W)</f>
        <v>南京市</v>
      </c>
      <c r="I6856" s="116" t="str">
        <f>_xlfn.XLOOKUP(O6856,匹配表1065!T:T,匹配表1065!X:X)</f>
        <v>PME2004</v>
      </c>
      <c r="J6856" s="95" t="s">
        <v>889</v>
      </c>
      <c r="K6856" s="89" t="e" cm="1">
        <f ca="1" t="array" ref="K6856">_xlfn.XLOOKUP(J6856,匹配表1065!Y:Y,匹配表1065!AA:AB)</f>
        <v>#N/A</v>
      </c>
      <c r="L6856" s="116"/>
      <c r="M6856" s="89" t="s">
        <v>35</v>
      </c>
      <c r="N6856" s="109">
        <v>1</v>
      </c>
      <c r="O6856" s="118" t="str">
        <f>_xlfn.XLOOKUP(P6856,匹配表1065!U:U,匹配表1065!T:T)</f>
        <v>HO00000972</v>
      </c>
      <c r="P6856" s="94" t="s">
        <v>36</v>
      </c>
      <c r="Q6856" s="95" t="s">
        <v>37</v>
      </c>
      <c r="R6856" s="89" t="str">
        <f>_xlfn.XLOOKUP(Q6856,匹配表1065!L:L,匹配表1065!O:O)</f>
        <v>A</v>
      </c>
      <c r="S6856" s="93" t="str">
        <f>IFERROR(_xlfn.XLOOKUP(Q6856,匹配表1065!AI:AI,匹配表1065!AJ:AJ),"绿标")</f>
        <v>绿标</v>
      </c>
      <c r="T6856" s="93" t="str" cm="1">
        <f t="array" ref="T6856:U6856">_xlfn.XLOOKUP(Q6856,匹配表1065!L:L,匹配表1065!M:N)</f>
        <v>头痛</v>
      </c>
      <c r="U6856" s="94" t="str">
        <v>神经内科</v>
      </c>
      <c r="V6856" s="95" t="s">
        <v>33</v>
      </c>
      <c r="W6856" s="93">
        <f>_xlfn.XLOOKUP(M6856,匹配表1065!D:D,匹配表1065!F:F)*N6856</f>
        <v>4</v>
      </c>
    </row>
    <row r="6857" customHeight="1" spans="1:23">
      <c r="A6857" s="94" t="s">
        <v>954</v>
      </c>
      <c r="B6857" s="106">
        <v>46245</v>
      </c>
      <c r="C6857" s="121" t="str">
        <f t="shared" si="216"/>
        <v>8月第3周</v>
      </c>
      <c r="D6857" s="109" t="s">
        <v>968</v>
      </c>
      <c r="E6857" s="89" t="str">
        <f t="shared" si="217"/>
        <v>8月第2周--周2</v>
      </c>
      <c r="F6857" s="115" t="s">
        <v>27</v>
      </c>
      <c r="G6857" s="95" t="s">
        <v>28</v>
      </c>
      <c r="H6857" s="92" t="str">
        <f>_xlfn.XLOOKUP(O6857,匹配表1065!T:T,匹配表1065!W:W)</f>
        <v>常州市</v>
      </c>
      <c r="I6857" s="116" t="str">
        <f>_xlfn.XLOOKUP(O6857,匹配表1065!T:T,匹配表1065!X:X)</f>
        <v>PME2015</v>
      </c>
      <c r="J6857" s="95" t="s">
        <v>45</v>
      </c>
      <c r="K6857" s="89" cm="1">
        <f ca="1" t="array" ref="K6857:L6857">_xlfn.XLOOKUP(J6857,匹配表1065!Y:Y,匹配表1065!AA:AB)</f>
        <v>9</v>
      </c>
      <c r="L6857" s="116" t="str">
        <v>3个月以上</v>
      </c>
      <c r="M6857" s="89" t="s">
        <v>30</v>
      </c>
      <c r="N6857" s="109">
        <v>1</v>
      </c>
      <c r="O6857" s="118" t="str">
        <f>_xlfn.XLOOKUP(P6857,匹配表1065!U:U,匹配表1065!T:T)</f>
        <v>HO00000940</v>
      </c>
      <c r="P6857" s="94" t="s">
        <v>203</v>
      </c>
      <c r="Q6857" s="95" t="s">
        <v>373</v>
      </c>
      <c r="R6857" s="89" t="str">
        <f>_xlfn.XLOOKUP(Q6857,匹配表1065!L:L,匹配表1065!O:O)</f>
        <v>C</v>
      </c>
      <c r="S6857" s="93" t="str">
        <f>IFERROR(_xlfn.XLOOKUP(Q6857,匹配表1065!AI:AI,匹配表1065!AJ:AJ),"绿标")</f>
        <v>绿标</v>
      </c>
      <c r="T6857" s="93" t="str" cm="1">
        <f t="array" ref="T6857:U6857">_xlfn.XLOOKUP(Q6857,匹配表1065!L:L,匹配表1065!M:N)</f>
        <v>眩晕</v>
      </c>
      <c r="U6857" s="94" t="str">
        <v>耳鼻喉科</v>
      </c>
      <c r="V6857" s="95" t="s">
        <v>100</v>
      </c>
      <c r="W6857" s="93">
        <f>_xlfn.XLOOKUP(M6857,匹配表1065!D:D,匹配表1065!F:F)*N6857</f>
        <v>12</v>
      </c>
    </row>
    <row r="6858" customHeight="1" spans="1:23">
      <c r="A6858" s="94" t="s">
        <v>954</v>
      </c>
      <c r="B6858" s="106">
        <v>46245</v>
      </c>
      <c r="C6858" s="121" t="str">
        <f t="shared" si="216"/>
        <v>8月第3周</v>
      </c>
      <c r="D6858" s="109" t="s">
        <v>968</v>
      </c>
      <c r="E6858" s="89" t="str">
        <f t="shared" si="217"/>
        <v>8月第2周--周2</v>
      </c>
      <c r="F6858" s="115" t="s">
        <v>27</v>
      </c>
      <c r="G6858" s="95" t="s">
        <v>63</v>
      </c>
      <c r="H6858" s="92" t="str">
        <f>_xlfn.XLOOKUP(O6858,匹配表1065!T:T,匹配表1065!W:W)</f>
        <v>徐州市</v>
      </c>
      <c r="I6858" s="116" t="str">
        <f>_xlfn.XLOOKUP(O6858,匹配表1065!T:T,匹配表1065!X:X)</f>
        <v>PME2008</v>
      </c>
      <c r="J6858" s="95" t="s">
        <v>81</v>
      </c>
      <c r="K6858" s="89" cm="1">
        <f ca="1" t="array" ref="K6858:L6858">_xlfn.XLOOKUP(J6858,匹配表1065!Y:Y,匹配表1065!AA:AB)</f>
        <v>19</v>
      </c>
      <c r="L6858" s="116" t="str">
        <v>3个月以上</v>
      </c>
      <c r="M6858" s="89" t="s">
        <v>30</v>
      </c>
      <c r="N6858" s="109">
        <v>1</v>
      </c>
      <c r="O6858" s="118" t="str">
        <f>_xlfn.XLOOKUP(P6858,匹配表1065!U:U,匹配表1065!T:T)</f>
        <v>HO00001134</v>
      </c>
      <c r="P6858" s="94" t="s">
        <v>82</v>
      </c>
      <c r="Q6858" s="95" t="s">
        <v>280</v>
      </c>
      <c r="R6858" s="89" t="str">
        <f>_xlfn.XLOOKUP(Q6858,匹配表1065!L:L,匹配表1065!O:O)</f>
        <v>D</v>
      </c>
      <c r="S6858" s="93" t="str">
        <f>IFERROR(_xlfn.XLOOKUP(Q6858,匹配表1065!AI:AI,匹配表1065!AJ:AJ),"绿标")</f>
        <v>红标</v>
      </c>
      <c r="T6858" s="93" t="str" cm="1">
        <f t="array" ref="T6858:U6858">_xlfn.XLOOKUP(Q6858,匹配表1065!L:L,匹配表1065!M:N)</f>
        <v>疼痛</v>
      </c>
      <c r="U6858" s="94" t="str">
        <v>疼痛科</v>
      </c>
      <c r="V6858" s="95" t="s">
        <v>42</v>
      </c>
      <c r="W6858" s="93">
        <f>_xlfn.XLOOKUP(M6858,匹配表1065!D:D,匹配表1065!F:F)*N6858</f>
        <v>12</v>
      </c>
    </row>
    <row r="6859" customHeight="1" spans="1:23">
      <c r="A6859" s="94" t="s">
        <v>954</v>
      </c>
      <c r="B6859" s="106">
        <v>46245</v>
      </c>
      <c r="C6859" s="121" t="str">
        <f t="shared" si="216"/>
        <v>8月第3周</v>
      </c>
      <c r="D6859" s="109" t="s">
        <v>968</v>
      </c>
      <c r="E6859" s="89" t="str">
        <f t="shared" si="217"/>
        <v>8月第2周--周2</v>
      </c>
      <c r="F6859" s="115" t="s">
        <v>27</v>
      </c>
      <c r="G6859" s="95" t="s">
        <v>63</v>
      </c>
      <c r="H6859" s="92" t="str">
        <f>_xlfn.XLOOKUP(O6859,匹配表1065!T:T,匹配表1065!W:W)</f>
        <v>徐州市</v>
      </c>
      <c r="I6859" s="116" t="str">
        <f>_xlfn.XLOOKUP(O6859,匹配表1065!T:T,匹配表1065!X:X)</f>
        <v>PME2008</v>
      </c>
      <c r="J6859" s="95" t="s">
        <v>81</v>
      </c>
      <c r="K6859" s="89" cm="1">
        <f ca="1" t="array" ref="K6859:L6859">_xlfn.XLOOKUP(J6859,匹配表1065!Y:Y,匹配表1065!AA:AB)</f>
        <v>19</v>
      </c>
      <c r="L6859" s="116" t="str">
        <v>3个月以上</v>
      </c>
      <c r="M6859" s="89" t="s">
        <v>35</v>
      </c>
      <c r="N6859" s="109">
        <v>1</v>
      </c>
      <c r="O6859" s="118" t="str">
        <f>_xlfn.XLOOKUP(P6859,匹配表1065!U:U,匹配表1065!T:T)</f>
        <v>HO00000989</v>
      </c>
      <c r="P6859" s="94" t="s">
        <v>214</v>
      </c>
      <c r="Q6859" s="95" t="s">
        <v>215</v>
      </c>
      <c r="R6859" s="89" t="str">
        <f>_xlfn.XLOOKUP(Q6859,匹配表1065!L:L,匹配表1065!O:O)</f>
        <v>A</v>
      </c>
      <c r="S6859" s="93" t="str">
        <f>IFERROR(_xlfn.XLOOKUP(Q6859,匹配表1065!AI:AI,匹配表1065!AJ:AJ),"绿标")</f>
        <v>红标</v>
      </c>
      <c r="T6859" s="93" t="str" cm="1">
        <f t="array" ref="T6859:U6859">_xlfn.XLOOKUP(Q6859,匹配表1065!L:L,匹配表1065!M:N)</f>
        <v>头痛</v>
      </c>
      <c r="U6859" s="94" t="str">
        <v>神经内科</v>
      </c>
      <c r="V6859" s="95" t="s">
        <v>58</v>
      </c>
      <c r="W6859" s="93">
        <f>_xlfn.XLOOKUP(M6859,匹配表1065!D:D,匹配表1065!F:F)*N6859</f>
        <v>4</v>
      </c>
    </row>
    <row r="6860" customHeight="1" spans="1:23">
      <c r="A6860" s="94" t="s">
        <v>954</v>
      </c>
      <c r="B6860" s="106">
        <v>46245</v>
      </c>
      <c r="C6860" s="121" t="str">
        <f t="shared" si="216"/>
        <v>8月第3周</v>
      </c>
      <c r="D6860" s="109" t="s">
        <v>968</v>
      </c>
      <c r="E6860" s="89" t="str">
        <f t="shared" si="217"/>
        <v>8月第2周--周2</v>
      </c>
      <c r="F6860" s="115" t="s">
        <v>27</v>
      </c>
      <c r="G6860" s="95" t="s">
        <v>63</v>
      </c>
      <c r="H6860" s="92" t="str">
        <f>_xlfn.XLOOKUP(O6860,匹配表1065!T:T,匹配表1065!W:W)</f>
        <v>连云港市</v>
      </c>
      <c r="I6860" s="116" t="str">
        <f>_xlfn.XLOOKUP(O6860,匹配表1065!T:T,匹配表1065!X:X)</f>
        <v>PME2042</v>
      </c>
      <c r="J6860" s="95" t="s">
        <v>74</v>
      </c>
      <c r="K6860" s="89" cm="1">
        <f ca="1" t="array" ref="K6860:L6860">_xlfn.XLOOKUP(J6860,匹配表1065!Y:Y,匹配表1065!AA:AB)</f>
        <v>7</v>
      </c>
      <c r="L6860" s="116" t="str">
        <v>3个月以上</v>
      </c>
      <c r="M6860" s="89" t="s">
        <v>35</v>
      </c>
      <c r="N6860" s="109">
        <v>1</v>
      </c>
      <c r="O6860" s="118" t="str">
        <f>_xlfn.XLOOKUP(P6860,匹配表1065!U:U,匹配表1065!T:T)</f>
        <v>HO00001004</v>
      </c>
      <c r="P6860" s="94" t="s">
        <v>75</v>
      </c>
      <c r="Q6860" s="95" t="s">
        <v>577</v>
      </c>
      <c r="R6860" s="89" t="str">
        <f>_xlfn.XLOOKUP(Q6860,匹配表1065!L:L,匹配表1065!O:O)</f>
        <v>C</v>
      </c>
      <c r="S6860" s="93" t="str">
        <f>IFERROR(_xlfn.XLOOKUP(Q6860,匹配表1065!AI:AI,匹配表1065!AJ:AJ),"绿标")</f>
        <v>绿标</v>
      </c>
      <c r="T6860" s="93" t="str" cm="1">
        <f t="array" ref="T6860:U6860">_xlfn.XLOOKUP(Q6860,匹配表1065!L:L,匹配表1065!M:N)</f>
        <v>眩晕</v>
      </c>
      <c r="U6860" s="94" t="str">
        <v>耳鼻喉科</v>
      </c>
      <c r="V6860" s="95" t="s">
        <v>100</v>
      </c>
      <c r="W6860" s="93">
        <f>_xlfn.XLOOKUP(M6860,匹配表1065!D:D,匹配表1065!F:F)*N6860</f>
        <v>4</v>
      </c>
    </row>
    <row r="6861" customHeight="1" spans="1:23">
      <c r="A6861" s="94" t="s">
        <v>954</v>
      </c>
      <c r="B6861" s="106">
        <v>46245</v>
      </c>
      <c r="C6861" s="121" t="str">
        <f t="shared" si="216"/>
        <v>8月第3周</v>
      </c>
      <c r="D6861" s="109" t="s">
        <v>968</v>
      </c>
      <c r="E6861" s="89" t="str">
        <f t="shared" si="217"/>
        <v>8月第2周--周2</v>
      </c>
      <c r="F6861" s="115" t="s">
        <v>27</v>
      </c>
      <c r="G6861" s="95" t="s">
        <v>63</v>
      </c>
      <c r="H6861" s="92" t="str">
        <f>_xlfn.XLOOKUP(O6861,匹配表1065!T:T,匹配表1065!W:W)</f>
        <v>盐城市</v>
      </c>
      <c r="I6861" s="116" t="str">
        <f>_xlfn.XLOOKUP(O6861,匹配表1065!T:T,匹配表1065!X:X)</f>
        <v>PME2042</v>
      </c>
      <c r="J6861" s="95" t="s">
        <v>74</v>
      </c>
      <c r="K6861" s="89" cm="1">
        <f ca="1" t="array" ref="K6861:L6861">_xlfn.XLOOKUP(J6861,匹配表1065!Y:Y,匹配表1065!AA:AB)</f>
        <v>7</v>
      </c>
      <c r="L6861" s="116" t="str">
        <v>3个月以上</v>
      </c>
      <c r="M6861" s="89" t="s">
        <v>35</v>
      </c>
      <c r="N6861" s="109">
        <v>1</v>
      </c>
      <c r="O6861" s="118" t="str">
        <f>_xlfn.XLOOKUP(P6861,匹配表1065!U:U,匹配表1065!T:T)</f>
        <v>HO00016743</v>
      </c>
      <c r="P6861" s="94" t="s">
        <v>510</v>
      </c>
      <c r="Q6861" s="95" t="s">
        <v>511</v>
      </c>
      <c r="R6861" s="89" t="str">
        <f>_xlfn.XLOOKUP(Q6861,匹配表1065!L:L,匹配表1065!O:O)</f>
        <v>A</v>
      </c>
      <c r="S6861" s="93" t="str">
        <f>IFERROR(_xlfn.XLOOKUP(Q6861,匹配表1065!AI:AI,匹配表1065!AJ:AJ),"绿标")</f>
        <v>绿标</v>
      </c>
      <c r="T6861" s="93" t="str" cm="1">
        <f t="array" ref="T6861:U6861">_xlfn.XLOOKUP(Q6861,匹配表1065!L:L,匹配表1065!M:N)</f>
        <v>头痛</v>
      </c>
      <c r="U6861" s="94" t="str">
        <v>神经内科</v>
      </c>
      <c r="V6861" s="95" t="s">
        <v>100</v>
      </c>
      <c r="W6861" s="93">
        <f>_xlfn.XLOOKUP(M6861,匹配表1065!D:D,匹配表1065!F:F)*N6861</f>
        <v>4</v>
      </c>
    </row>
    <row r="6862" customHeight="1" spans="1:23">
      <c r="A6862" s="94" t="s">
        <v>954</v>
      </c>
      <c r="B6862" s="106">
        <v>46245</v>
      </c>
      <c r="C6862" s="121" t="str">
        <f t="shared" si="216"/>
        <v>8月第3周</v>
      </c>
      <c r="D6862" s="109" t="s">
        <v>968</v>
      </c>
      <c r="E6862" s="89" t="str">
        <f t="shared" si="217"/>
        <v>8月第2周--周2</v>
      </c>
      <c r="F6862" s="115" t="s">
        <v>27</v>
      </c>
      <c r="G6862" s="95" t="s">
        <v>63</v>
      </c>
      <c r="H6862" s="92" t="str">
        <f>_xlfn.XLOOKUP(O6862,匹配表1065!T:T,匹配表1065!W:W)</f>
        <v>南京市</v>
      </c>
      <c r="I6862" s="116" t="str">
        <f>_xlfn.XLOOKUP(O6862,匹配表1065!T:T,匹配表1065!X:X)</f>
        <v>PME2001</v>
      </c>
      <c r="J6862" s="95" t="s">
        <v>77</v>
      </c>
      <c r="K6862" s="89" cm="1">
        <f ca="1" t="array" ref="K6862:L6862">_xlfn.XLOOKUP(J6862,匹配表1065!Y:Y,匹配表1065!AA:AB)</f>
        <v>8</v>
      </c>
      <c r="L6862" s="116" t="str">
        <v>3个月以上</v>
      </c>
      <c r="M6862" s="89" t="s">
        <v>30</v>
      </c>
      <c r="N6862" s="109">
        <v>1</v>
      </c>
      <c r="O6862" s="118" t="str">
        <f>_xlfn.XLOOKUP(P6862,匹配表1065!U:U,匹配表1065!T:T)</f>
        <v>HO00000958</v>
      </c>
      <c r="P6862" s="94" t="s">
        <v>65</v>
      </c>
      <c r="Q6862" s="95" t="s">
        <v>66</v>
      </c>
      <c r="R6862" s="89" t="str">
        <f>_xlfn.XLOOKUP(Q6862,匹配表1065!L:L,匹配表1065!O:O)</f>
        <v>A</v>
      </c>
      <c r="S6862" s="93" t="str">
        <f>IFERROR(_xlfn.XLOOKUP(Q6862,匹配表1065!AI:AI,匹配表1065!AJ:AJ),"绿标")</f>
        <v>红标</v>
      </c>
      <c r="T6862" s="93" t="str" cm="1">
        <f t="array" ref="T6862:U6862">_xlfn.XLOOKUP(Q6862,匹配表1065!L:L,匹配表1065!M:N)</f>
        <v>头痛</v>
      </c>
      <c r="U6862" s="94" t="str">
        <v>神经内科</v>
      </c>
      <c r="V6862" s="95" t="s">
        <v>42</v>
      </c>
      <c r="W6862" s="93">
        <f>_xlfn.XLOOKUP(M6862,匹配表1065!D:D,匹配表1065!F:F)*N6862</f>
        <v>12</v>
      </c>
    </row>
    <row r="6863" customHeight="1" spans="1:23">
      <c r="A6863" s="94" t="s">
        <v>954</v>
      </c>
      <c r="B6863" s="106">
        <v>46245</v>
      </c>
      <c r="C6863" s="121" t="str">
        <f t="shared" si="216"/>
        <v>8月第3周</v>
      </c>
      <c r="D6863" s="109" t="s">
        <v>968</v>
      </c>
      <c r="E6863" s="89" t="str">
        <f t="shared" si="217"/>
        <v>8月第2周--周2</v>
      </c>
      <c r="F6863" s="115" t="s">
        <v>27</v>
      </c>
      <c r="G6863" s="95" t="s">
        <v>63</v>
      </c>
      <c r="H6863" s="92" t="str">
        <f>_xlfn.XLOOKUP(O6863,匹配表1065!T:T,匹配表1065!W:W)</f>
        <v>南京市</v>
      </c>
      <c r="I6863" s="116" t="str">
        <f>_xlfn.XLOOKUP(O6863,匹配表1065!T:T,匹配表1065!X:X)</f>
        <v>PME2001</v>
      </c>
      <c r="J6863" s="95" t="s">
        <v>77</v>
      </c>
      <c r="K6863" s="89" cm="1">
        <f ca="1" t="array" ref="K6863:L6863">_xlfn.XLOOKUP(J6863,匹配表1065!Y:Y,匹配表1065!AA:AB)</f>
        <v>8</v>
      </c>
      <c r="L6863" s="116" t="str">
        <v>3个月以上</v>
      </c>
      <c r="M6863" s="89" t="s">
        <v>35</v>
      </c>
      <c r="N6863" s="109">
        <v>1</v>
      </c>
      <c r="O6863" s="118" t="str">
        <f>_xlfn.XLOOKUP(P6863,匹配表1065!U:U,匹配表1065!T:T)</f>
        <v>HO00000958</v>
      </c>
      <c r="P6863" s="94" t="s">
        <v>65</v>
      </c>
      <c r="Q6863" s="95" t="s">
        <v>78</v>
      </c>
      <c r="R6863" s="89" t="str">
        <f>_xlfn.XLOOKUP(Q6863,匹配表1065!L:L,匹配表1065!O:O)</f>
        <v>C</v>
      </c>
      <c r="S6863" s="93" t="str">
        <f>IFERROR(_xlfn.XLOOKUP(Q6863,匹配表1065!AI:AI,匹配表1065!AJ:AJ),"绿标")</f>
        <v>绿标</v>
      </c>
      <c r="T6863" s="93" t="str" cm="1">
        <f t="array" ref="T6863:U6863">_xlfn.XLOOKUP(Q6863,匹配表1065!L:L,匹配表1065!M:N)</f>
        <v>眩晕</v>
      </c>
      <c r="U6863" s="94" t="str">
        <v>神经内科</v>
      </c>
      <c r="V6863" s="95" t="s">
        <v>100</v>
      </c>
      <c r="W6863" s="93">
        <f>_xlfn.XLOOKUP(M6863,匹配表1065!D:D,匹配表1065!F:F)*N6863</f>
        <v>4</v>
      </c>
    </row>
    <row r="6864" customHeight="1" spans="1:23">
      <c r="A6864" s="94" t="s">
        <v>954</v>
      </c>
      <c r="B6864" s="106">
        <v>46245</v>
      </c>
      <c r="C6864" s="121" t="str">
        <f t="shared" si="216"/>
        <v>8月第3周</v>
      </c>
      <c r="D6864" s="109" t="s">
        <v>968</v>
      </c>
      <c r="E6864" s="89" t="str">
        <f t="shared" si="217"/>
        <v>8月第2周--周2</v>
      </c>
      <c r="F6864" s="115" t="s">
        <v>27</v>
      </c>
      <c r="G6864" s="95" t="s">
        <v>63</v>
      </c>
      <c r="H6864" s="92" t="str">
        <f>_xlfn.XLOOKUP(O6864,匹配表1065!T:T,匹配表1065!W:W)</f>
        <v>南京市</v>
      </c>
      <c r="I6864" s="116" t="str">
        <f>_xlfn.XLOOKUP(O6864,匹配表1065!T:T,匹配表1065!X:X)</f>
        <v>PME2001</v>
      </c>
      <c r="J6864" s="95" t="s">
        <v>64</v>
      </c>
      <c r="K6864" s="89" cm="1">
        <f ca="1" t="array" ref="K6864:L6864">_xlfn.XLOOKUP(J6864,匹配表1065!Y:Y,匹配表1065!AA:AB)</f>
        <v>31</v>
      </c>
      <c r="L6864" s="116" t="str">
        <v>3个月以上</v>
      </c>
      <c r="M6864" s="89" t="s">
        <v>30</v>
      </c>
      <c r="N6864" s="109">
        <v>2</v>
      </c>
      <c r="O6864" s="118" t="str">
        <f>_xlfn.XLOOKUP(P6864,匹配表1065!U:U,匹配表1065!T:T)</f>
        <v>HO00000958</v>
      </c>
      <c r="P6864" s="94" t="s">
        <v>65</v>
      </c>
      <c r="Q6864" s="95" t="s">
        <v>68</v>
      </c>
      <c r="R6864" s="89" t="str">
        <f>_xlfn.XLOOKUP(Q6864,匹配表1065!L:L,匹配表1065!O:O)</f>
        <v>A</v>
      </c>
      <c r="S6864" s="93" t="str">
        <f>IFERROR(_xlfn.XLOOKUP(Q6864,匹配表1065!AI:AI,匹配表1065!AJ:AJ),"绿标")</f>
        <v>红标</v>
      </c>
      <c r="T6864" s="93" t="str" cm="1">
        <f t="array" ref="T6864:U6864">_xlfn.XLOOKUP(Q6864,匹配表1065!L:L,匹配表1065!M:N)</f>
        <v>头痛</v>
      </c>
      <c r="U6864" s="94" t="str">
        <v>神经内科</v>
      </c>
      <c r="V6864" s="95" t="s">
        <v>33</v>
      </c>
      <c r="W6864" s="93">
        <f>_xlfn.XLOOKUP(M6864,匹配表1065!D:D,匹配表1065!F:F)*N6864</f>
        <v>24</v>
      </c>
    </row>
    <row r="6865" customHeight="1" spans="1:23">
      <c r="A6865" s="94" t="s">
        <v>954</v>
      </c>
      <c r="B6865" s="106">
        <v>46245</v>
      </c>
      <c r="C6865" s="121" t="str">
        <f t="shared" si="216"/>
        <v>8月第3周</v>
      </c>
      <c r="D6865" s="109" t="s">
        <v>968</v>
      </c>
      <c r="E6865" s="89" t="str">
        <f t="shared" si="217"/>
        <v>8月第2周--周2</v>
      </c>
      <c r="F6865" s="115" t="s">
        <v>27</v>
      </c>
      <c r="G6865" s="95" t="s">
        <v>63</v>
      </c>
      <c r="H6865" s="92" t="str">
        <f>_xlfn.XLOOKUP(O6865,匹配表1065!T:T,匹配表1065!W:W)</f>
        <v>南京市</v>
      </c>
      <c r="I6865" s="116" t="str">
        <f>_xlfn.XLOOKUP(O6865,匹配表1065!T:T,匹配表1065!X:X)</f>
        <v>PME2001</v>
      </c>
      <c r="J6865" s="95" t="s">
        <v>64</v>
      </c>
      <c r="K6865" s="89" cm="1">
        <f ca="1" t="array" ref="K6865:L6865">_xlfn.XLOOKUP(J6865,匹配表1065!Y:Y,匹配表1065!AA:AB)</f>
        <v>31</v>
      </c>
      <c r="L6865" s="116" t="str">
        <v>3个月以上</v>
      </c>
      <c r="M6865" s="89" t="s">
        <v>55</v>
      </c>
      <c r="N6865" s="109">
        <v>1</v>
      </c>
      <c r="O6865" s="118" t="str">
        <f>_xlfn.XLOOKUP(P6865,匹配表1065!U:U,匹配表1065!T:T)</f>
        <v>HO00000958</v>
      </c>
      <c r="P6865" s="94" t="s">
        <v>65</v>
      </c>
      <c r="Q6865" s="95" t="s">
        <v>545</v>
      </c>
      <c r="R6865" s="89" t="str">
        <f>_xlfn.XLOOKUP(Q6865,匹配表1065!L:L,匹配表1065!O:O)</f>
        <v>B</v>
      </c>
      <c r="S6865" s="93" t="str">
        <f>IFERROR(_xlfn.XLOOKUP(Q6865,匹配表1065!AI:AI,匹配表1065!AJ:AJ),"绿标")</f>
        <v>绿标</v>
      </c>
      <c r="T6865" s="93" t="str" cm="1">
        <f t="array" ref="T6865:U6865">_xlfn.XLOOKUP(Q6865,匹配表1065!L:L,匹配表1065!M:N)</f>
        <v>脑血管</v>
      </c>
      <c r="U6865" s="94" t="str">
        <v>神经内科</v>
      </c>
      <c r="V6865" s="95" t="s">
        <v>33</v>
      </c>
      <c r="W6865" s="93">
        <f>_xlfn.XLOOKUP(M6865,匹配表1065!D:D,匹配表1065!F:F)*N6865</f>
        <v>8</v>
      </c>
    </row>
    <row r="6866" customHeight="1" spans="1:23">
      <c r="A6866" s="94" t="s">
        <v>954</v>
      </c>
      <c r="B6866" s="106">
        <v>46245</v>
      </c>
      <c r="C6866" s="121" t="str">
        <f t="shared" si="216"/>
        <v>8月第3周</v>
      </c>
      <c r="D6866" s="109" t="s">
        <v>968</v>
      </c>
      <c r="E6866" s="89" t="str">
        <f t="shared" si="217"/>
        <v>8月第2周--周2</v>
      </c>
      <c r="F6866" s="115" t="s">
        <v>27</v>
      </c>
      <c r="G6866" s="95" t="s">
        <v>63</v>
      </c>
      <c r="H6866" s="92" t="str">
        <f>_xlfn.XLOOKUP(O6866,匹配表1065!T:T,匹配表1065!W:W)</f>
        <v>南京市</v>
      </c>
      <c r="I6866" s="116" t="str">
        <f>_xlfn.XLOOKUP(O6866,匹配表1065!T:T,匹配表1065!X:X)</f>
        <v>PME2002</v>
      </c>
      <c r="J6866" s="95" t="s">
        <v>84</v>
      </c>
      <c r="K6866" s="89" cm="1">
        <f ca="1" t="array" ref="K6866:L6866">_xlfn.XLOOKUP(J6866,匹配表1065!Y:Y,匹配表1065!AA:AB)</f>
        <v>31</v>
      </c>
      <c r="L6866" s="116" t="str">
        <v>3个月以上</v>
      </c>
      <c r="M6866" s="89" t="s">
        <v>30</v>
      </c>
      <c r="N6866" s="109">
        <v>5</v>
      </c>
      <c r="O6866" s="118" t="str">
        <f>_xlfn.XLOOKUP(P6866,匹配表1065!U:U,匹配表1065!T:T)</f>
        <v>HO00000964</v>
      </c>
      <c r="P6866" s="94" t="s">
        <v>90</v>
      </c>
      <c r="Q6866" s="95" t="s">
        <v>281</v>
      </c>
      <c r="R6866" s="89" t="str">
        <f>_xlfn.XLOOKUP(Q6866,匹配表1065!L:L,匹配表1065!O:O)</f>
        <v>A</v>
      </c>
      <c r="S6866" s="93" t="str">
        <f>IFERROR(_xlfn.XLOOKUP(Q6866,匹配表1065!AI:AI,匹配表1065!AJ:AJ),"绿标")</f>
        <v>红标</v>
      </c>
      <c r="T6866" s="93" t="str" cm="1">
        <f t="array" ref="T6866:U6866">_xlfn.XLOOKUP(Q6866,匹配表1065!L:L,匹配表1065!M:N)</f>
        <v>头痛</v>
      </c>
      <c r="U6866" s="94" t="str">
        <v>神经内科</v>
      </c>
      <c r="V6866" s="95" t="s">
        <v>100</v>
      </c>
      <c r="W6866" s="93">
        <f>_xlfn.XLOOKUP(M6866,匹配表1065!D:D,匹配表1065!F:F)*N6866</f>
        <v>60</v>
      </c>
    </row>
    <row r="6867" customHeight="1" spans="1:23">
      <c r="A6867" s="94" t="s">
        <v>954</v>
      </c>
      <c r="B6867" s="106">
        <v>46245</v>
      </c>
      <c r="C6867" s="121" t="str">
        <f t="shared" si="216"/>
        <v>8月第3周</v>
      </c>
      <c r="D6867" s="109" t="s">
        <v>968</v>
      </c>
      <c r="E6867" s="89" t="str">
        <f t="shared" si="217"/>
        <v>8月第2周--周2</v>
      </c>
      <c r="F6867" s="115" t="s">
        <v>27</v>
      </c>
      <c r="G6867" s="95" t="s">
        <v>63</v>
      </c>
      <c r="H6867" s="92" t="str">
        <f>_xlfn.XLOOKUP(O6867,匹配表1065!T:T,匹配表1065!W:W)</f>
        <v>南京市</v>
      </c>
      <c r="I6867" s="116" t="str">
        <f>_xlfn.XLOOKUP(O6867,匹配表1065!T:T,匹配表1065!X:X)</f>
        <v>PME2002</v>
      </c>
      <c r="J6867" s="95" t="s">
        <v>84</v>
      </c>
      <c r="K6867" s="89" cm="1">
        <f ca="1" t="array" ref="K6867:L6867">_xlfn.XLOOKUP(J6867,匹配表1065!Y:Y,匹配表1065!AA:AB)</f>
        <v>31</v>
      </c>
      <c r="L6867" s="116" t="str">
        <v>3个月以上</v>
      </c>
      <c r="M6867" s="89" t="s">
        <v>30</v>
      </c>
      <c r="N6867" s="109">
        <v>1</v>
      </c>
      <c r="O6867" s="118" t="str">
        <f>_xlfn.XLOOKUP(P6867,匹配表1065!U:U,匹配表1065!T:T)</f>
        <v>HO00000964</v>
      </c>
      <c r="P6867" s="94" t="s">
        <v>90</v>
      </c>
      <c r="Q6867" s="95" t="s">
        <v>283</v>
      </c>
      <c r="R6867" s="89" t="str">
        <f>_xlfn.XLOOKUP(Q6867,匹配表1065!L:L,匹配表1065!O:O)</f>
        <v>D</v>
      </c>
      <c r="S6867" s="93" t="str">
        <f>IFERROR(_xlfn.XLOOKUP(Q6867,匹配表1065!AI:AI,匹配表1065!AJ:AJ),"绿标")</f>
        <v>红标</v>
      </c>
      <c r="T6867" s="93" t="str" cm="1">
        <f t="array" ref="T6867:U6867">_xlfn.XLOOKUP(Q6867,匹配表1065!L:L,匹配表1065!M:N)</f>
        <v>疼痛</v>
      </c>
      <c r="U6867" s="94" t="str">
        <v>疼痛科</v>
      </c>
      <c r="V6867" s="95" t="s">
        <v>42</v>
      </c>
      <c r="W6867" s="93">
        <f>_xlfn.XLOOKUP(M6867,匹配表1065!D:D,匹配表1065!F:F)*N6867</f>
        <v>12</v>
      </c>
    </row>
    <row r="6868" customHeight="1" spans="1:23">
      <c r="A6868" s="94" t="s">
        <v>954</v>
      </c>
      <c r="B6868" s="106">
        <v>46245</v>
      </c>
      <c r="C6868" s="121" t="str">
        <f t="shared" si="216"/>
        <v>8月第3周</v>
      </c>
      <c r="D6868" s="109" t="s">
        <v>968</v>
      </c>
      <c r="E6868" s="89" t="str">
        <f t="shared" si="217"/>
        <v>8月第2周--周2</v>
      </c>
      <c r="F6868" s="115" t="s">
        <v>27</v>
      </c>
      <c r="G6868" s="95" t="s">
        <v>63</v>
      </c>
      <c r="H6868" s="92" t="str">
        <f>_xlfn.XLOOKUP(O6868,匹配表1065!T:T,匹配表1065!W:W)</f>
        <v>南京市</v>
      </c>
      <c r="I6868" s="116" t="str">
        <f>_xlfn.XLOOKUP(O6868,匹配表1065!T:T,匹配表1065!X:X)</f>
        <v>PME2002</v>
      </c>
      <c r="J6868" s="95" t="s">
        <v>410</v>
      </c>
      <c r="K6868" s="89" cm="1">
        <f ca="1" t="array" ref="K6868:L6868">_xlfn.XLOOKUP(J6868,匹配表1065!Y:Y,匹配表1065!AA:AB)</f>
        <v>1</v>
      </c>
      <c r="L6868" s="116" t="str">
        <v>3个月以内</v>
      </c>
      <c r="M6868" s="89" t="s">
        <v>30</v>
      </c>
      <c r="N6868" s="109">
        <v>2</v>
      </c>
      <c r="O6868" s="118" t="str">
        <f>_xlfn.XLOOKUP(P6868,匹配表1065!U:U,匹配表1065!T:T)</f>
        <v>HO00000964</v>
      </c>
      <c r="P6868" s="94" t="s">
        <v>90</v>
      </c>
      <c r="Q6868" s="95" t="s">
        <v>333</v>
      </c>
      <c r="R6868" s="89" t="str">
        <f>_xlfn.XLOOKUP(Q6868,匹配表1065!L:L,匹配表1065!O:O)</f>
        <v>A</v>
      </c>
      <c r="S6868" s="93" t="str">
        <f>IFERROR(_xlfn.XLOOKUP(Q6868,匹配表1065!AI:AI,匹配表1065!AJ:AJ),"绿标")</f>
        <v>红标</v>
      </c>
      <c r="T6868" s="93" t="str" cm="1">
        <f t="array" ref="T6868:U6868">_xlfn.XLOOKUP(Q6868,匹配表1065!L:L,匹配表1065!M:N)</f>
        <v>头痛</v>
      </c>
      <c r="U6868" s="94" t="str">
        <v>神经内科</v>
      </c>
      <c r="V6868" s="95" t="s">
        <v>100</v>
      </c>
      <c r="W6868" s="93">
        <f>_xlfn.XLOOKUP(M6868,匹配表1065!D:D,匹配表1065!F:F)*N6868</f>
        <v>24</v>
      </c>
    </row>
    <row r="6869" customHeight="1" spans="1:23">
      <c r="A6869" s="94" t="s">
        <v>954</v>
      </c>
      <c r="B6869" s="106">
        <v>46245</v>
      </c>
      <c r="C6869" s="121" t="str">
        <f t="shared" si="216"/>
        <v>8月第3周</v>
      </c>
      <c r="D6869" s="109" t="s">
        <v>968</v>
      </c>
      <c r="E6869" s="89" t="str">
        <f t="shared" si="217"/>
        <v>8月第2周--周2</v>
      </c>
      <c r="F6869" s="115" t="s">
        <v>27</v>
      </c>
      <c r="G6869" s="95" t="s">
        <v>63</v>
      </c>
      <c r="H6869" s="92" t="str">
        <f>_xlfn.XLOOKUP(O6869,匹配表1065!T:T,匹配表1065!W:W)</f>
        <v>南京市</v>
      </c>
      <c r="I6869" s="116" t="str">
        <f>_xlfn.XLOOKUP(O6869,匹配表1065!T:T,匹配表1065!X:X)</f>
        <v>PME2002</v>
      </c>
      <c r="J6869" s="95" t="s">
        <v>410</v>
      </c>
      <c r="K6869" s="89" cm="1">
        <f ca="1" t="array" ref="K6869:L6869">_xlfn.XLOOKUP(J6869,匹配表1065!Y:Y,匹配表1065!AA:AB)</f>
        <v>1</v>
      </c>
      <c r="L6869" s="116" t="str">
        <v>3个月以内</v>
      </c>
      <c r="M6869" s="89" t="s">
        <v>35</v>
      </c>
      <c r="N6869" s="109">
        <v>1</v>
      </c>
      <c r="O6869" s="118" t="str">
        <f>_xlfn.XLOOKUP(P6869,匹配表1065!U:U,匹配表1065!T:T)</f>
        <v>HO00000964</v>
      </c>
      <c r="P6869" s="94" t="s">
        <v>90</v>
      </c>
      <c r="Q6869" s="95" t="s">
        <v>333</v>
      </c>
      <c r="R6869" s="89" t="str">
        <f>_xlfn.XLOOKUP(Q6869,匹配表1065!L:L,匹配表1065!O:O)</f>
        <v>A</v>
      </c>
      <c r="S6869" s="93" t="str">
        <f>IFERROR(_xlfn.XLOOKUP(Q6869,匹配表1065!AI:AI,匹配表1065!AJ:AJ),"绿标")</f>
        <v>红标</v>
      </c>
      <c r="T6869" s="93" t="str" cm="1">
        <f t="array" ref="T6869:U6869">_xlfn.XLOOKUP(Q6869,匹配表1065!L:L,匹配表1065!M:N)</f>
        <v>头痛</v>
      </c>
      <c r="U6869" s="94" t="str">
        <v>神经内科</v>
      </c>
      <c r="V6869" s="95" t="s">
        <v>100</v>
      </c>
      <c r="W6869" s="93">
        <f>_xlfn.XLOOKUP(M6869,匹配表1065!D:D,匹配表1065!F:F)*N6869</f>
        <v>4</v>
      </c>
    </row>
    <row r="6870" customHeight="1" spans="1:23">
      <c r="A6870" s="94" t="s">
        <v>954</v>
      </c>
      <c r="B6870" s="106">
        <v>46246</v>
      </c>
      <c r="C6870" s="121" t="str">
        <f t="shared" si="216"/>
        <v>8月第3周</v>
      </c>
      <c r="D6870" s="109" t="s">
        <v>968</v>
      </c>
      <c r="E6870" s="89" t="str">
        <f t="shared" si="217"/>
        <v>8月第2周--周3</v>
      </c>
      <c r="F6870" s="115" t="s">
        <v>27</v>
      </c>
      <c r="G6870" s="95" t="s">
        <v>167</v>
      </c>
      <c r="H6870" s="92" t="str">
        <f>_xlfn.XLOOKUP(O6870,匹配表1065!T:T,匹配表1065!W:W)</f>
        <v>苏州市</v>
      </c>
      <c r="I6870" s="116" t="str">
        <f>_xlfn.XLOOKUP(O6870,匹配表1065!T:T,匹配表1065!X:X)</f>
        <v>PME2016</v>
      </c>
      <c r="J6870" s="95" t="s">
        <v>173</v>
      </c>
      <c r="K6870" s="89" cm="1">
        <f ca="1" t="array" ref="K6870:L6870">_xlfn.XLOOKUP(J6870,匹配表1065!Y:Y,匹配表1065!AA:AB)</f>
        <v>1</v>
      </c>
      <c r="L6870" s="116" t="str">
        <v>3个月以内</v>
      </c>
      <c r="M6870" s="89" t="s">
        <v>30</v>
      </c>
      <c r="N6870" s="109">
        <v>1</v>
      </c>
      <c r="O6870" s="118" t="str">
        <f>_xlfn.XLOOKUP(P6870,匹配表1065!U:U,匹配表1065!T:T)</f>
        <v>HO00001048</v>
      </c>
      <c r="P6870" s="94" t="s">
        <v>176</v>
      </c>
      <c r="Q6870" s="95" t="s">
        <v>290</v>
      </c>
      <c r="R6870" s="89" t="str">
        <f>_xlfn.XLOOKUP(Q6870,匹配表1065!L:L,匹配表1065!O:O)</f>
        <v>A</v>
      </c>
      <c r="S6870" s="93" t="str">
        <f>IFERROR(_xlfn.XLOOKUP(Q6870,匹配表1065!AI:AI,匹配表1065!AJ:AJ),"绿标")</f>
        <v>红标</v>
      </c>
      <c r="T6870" s="93" t="str" cm="1">
        <f t="array" ref="T6870:U6870">_xlfn.XLOOKUP(Q6870,匹配表1065!L:L,匹配表1065!M:N)</f>
        <v>头痛</v>
      </c>
      <c r="U6870" s="94" t="str">
        <v>神经内科</v>
      </c>
      <c r="V6870" s="95" t="s">
        <v>100</v>
      </c>
      <c r="W6870" s="93">
        <f>_xlfn.XLOOKUP(M6870,匹配表1065!D:D,匹配表1065!F:F)*N6870</f>
        <v>12</v>
      </c>
    </row>
    <row r="6871" customHeight="1" spans="1:23">
      <c r="A6871" s="94" t="s">
        <v>954</v>
      </c>
      <c r="B6871" s="106">
        <v>46246</v>
      </c>
      <c r="C6871" s="121" t="str">
        <f t="shared" si="216"/>
        <v>8月第3周</v>
      </c>
      <c r="D6871" s="109" t="s">
        <v>968</v>
      </c>
      <c r="E6871" s="89" t="str">
        <f t="shared" si="217"/>
        <v>8月第2周--周3</v>
      </c>
      <c r="F6871" s="115" t="s">
        <v>27</v>
      </c>
      <c r="G6871" s="95" t="s">
        <v>167</v>
      </c>
      <c r="H6871" s="92" t="str">
        <f>_xlfn.XLOOKUP(O6871,匹配表1065!T:T,匹配表1065!W:W)</f>
        <v>苏州市</v>
      </c>
      <c r="I6871" s="116" t="str">
        <f>_xlfn.XLOOKUP(O6871,匹配表1065!T:T,匹配表1065!X:X)</f>
        <v>PME2016</v>
      </c>
      <c r="J6871" s="95" t="s">
        <v>173</v>
      </c>
      <c r="K6871" s="89" cm="1">
        <f ca="1" t="array" ref="K6871:L6871">_xlfn.XLOOKUP(J6871,匹配表1065!Y:Y,匹配表1065!AA:AB)</f>
        <v>1</v>
      </c>
      <c r="L6871" s="116" t="str">
        <v>3个月以内</v>
      </c>
      <c r="M6871" s="89" t="s">
        <v>30</v>
      </c>
      <c r="N6871" s="109">
        <v>1</v>
      </c>
      <c r="O6871" s="118" t="str">
        <f>_xlfn.XLOOKUP(P6871,匹配表1065!U:U,匹配表1065!T:T)</f>
        <v>HO00001043</v>
      </c>
      <c r="P6871" s="94" t="s">
        <v>221</v>
      </c>
      <c r="Q6871" s="95" t="s">
        <v>291</v>
      </c>
      <c r="R6871" s="89" t="str">
        <f>_xlfn.XLOOKUP(Q6871,匹配表1065!L:L,匹配表1065!O:O)</f>
        <v>A</v>
      </c>
      <c r="S6871" s="93" t="str">
        <f>IFERROR(_xlfn.XLOOKUP(Q6871,匹配表1065!AI:AI,匹配表1065!AJ:AJ),"绿标")</f>
        <v>红标</v>
      </c>
      <c r="T6871" s="93" t="str" cm="1">
        <f t="array" ref="T6871:U6871">_xlfn.XLOOKUP(Q6871,匹配表1065!L:L,匹配表1065!M:N)</f>
        <v>头痛</v>
      </c>
      <c r="U6871" s="94" t="str">
        <v>神经内科</v>
      </c>
      <c r="V6871" s="95" t="s">
        <v>100</v>
      </c>
      <c r="W6871" s="93">
        <f>_xlfn.XLOOKUP(M6871,匹配表1065!D:D,匹配表1065!F:F)*N6871</f>
        <v>12</v>
      </c>
    </row>
    <row r="6872" customHeight="1" spans="1:23">
      <c r="A6872" s="94" t="s">
        <v>954</v>
      </c>
      <c r="B6872" s="106">
        <v>46246</v>
      </c>
      <c r="C6872" s="121" t="str">
        <f t="shared" si="216"/>
        <v>8月第3周</v>
      </c>
      <c r="D6872" s="109" t="s">
        <v>968</v>
      </c>
      <c r="E6872" s="89" t="str">
        <f t="shared" si="217"/>
        <v>8月第2周--周3</v>
      </c>
      <c r="F6872" s="115" t="s">
        <v>27</v>
      </c>
      <c r="G6872" s="95" t="s">
        <v>167</v>
      </c>
      <c r="H6872" s="92" t="str">
        <f>_xlfn.XLOOKUP(O6872,匹配表1065!T:T,匹配表1065!W:W)</f>
        <v>苏州市</v>
      </c>
      <c r="I6872" s="116" t="str">
        <f>_xlfn.XLOOKUP(O6872,匹配表1065!T:T,匹配表1065!X:X)</f>
        <v>PME2016</v>
      </c>
      <c r="J6872" s="95" t="s">
        <v>173</v>
      </c>
      <c r="K6872" s="89" cm="1">
        <f ca="1" t="array" ref="K6872:L6872">_xlfn.XLOOKUP(J6872,匹配表1065!Y:Y,匹配表1065!AA:AB)</f>
        <v>1</v>
      </c>
      <c r="L6872" s="116" t="str">
        <v>3个月以内</v>
      </c>
      <c r="M6872" s="89" t="s">
        <v>30</v>
      </c>
      <c r="N6872" s="109">
        <v>1</v>
      </c>
      <c r="O6872" s="118" t="str">
        <f>_xlfn.XLOOKUP(P6872,匹配表1065!U:U,匹配表1065!T:T)</f>
        <v>HO00001048</v>
      </c>
      <c r="P6872" s="94" t="s">
        <v>176</v>
      </c>
      <c r="Q6872" s="95" t="s">
        <v>220</v>
      </c>
      <c r="R6872" s="89" t="str">
        <f>_xlfn.XLOOKUP(Q6872,匹配表1065!L:L,匹配表1065!O:O)</f>
        <v>A</v>
      </c>
      <c r="S6872" s="93" t="str">
        <f>IFERROR(_xlfn.XLOOKUP(Q6872,匹配表1065!AI:AI,匹配表1065!AJ:AJ),"绿标")</f>
        <v>红标</v>
      </c>
      <c r="T6872" s="93" t="str" cm="1">
        <f t="array" ref="T6872:U6872">_xlfn.XLOOKUP(Q6872,匹配表1065!L:L,匹配表1065!M:N)</f>
        <v>头痛</v>
      </c>
      <c r="U6872" s="94" t="str">
        <v>神经内科</v>
      </c>
      <c r="V6872" s="95" t="s">
        <v>100</v>
      </c>
      <c r="W6872" s="93">
        <f>_xlfn.XLOOKUP(M6872,匹配表1065!D:D,匹配表1065!F:F)*N6872</f>
        <v>12</v>
      </c>
    </row>
    <row r="6873" customHeight="1" spans="1:23">
      <c r="A6873" s="94" t="s">
        <v>954</v>
      </c>
      <c r="B6873" s="106">
        <v>46246</v>
      </c>
      <c r="C6873" s="121" t="str">
        <f t="shared" si="216"/>
        <v>8月第3周</v>
      </c>
      <c r="D6873" s="109" t="s">
        <v>968</v>
      </c>
      <c r="E6873" s="89" t="str">
        <f t="shared" si="217"/>
        <v>8月第2周--周3</v>
      </c>
      <c r="F6873" s="115" t="s">
        <v>27</v>
      </c>
      <c r="G6873" s="95" t="s">
        <v>167</v>
      </c>
      <c r="H6873" s="92" t="str">
        <f>_xlfn.XLOOKUP(O6873,匹配表1065!T:T,匹配表1065!W:W)</f>
        <v>无锡市</v>
      </c>
      <c r="I6873" s="116" t="str">
        <f>_xlfn.XLOOKUP(O6873,匹配表1065!T:T,匹配表1065!X:X)</f>
        <v>PME2014</v>
      </c>
      <c r="J6873" s="95" t="s">
        <v>581</v>
      </c>
      <c r="K6873" s="89" cm="1">
        <f ca="1" t="array" ref="K6873:L6873">_xlfn.XLOOKUP(J6873,匹配表1065!Y:Y,匹配表1065!AA:AB)</f>
        <v>1</v>
      </c>
      <c r="L6873" s="116" t="str">
        <v>3个月以内</v>
      </c>
      <c r="M6873" s="89" t="s">
        <v>35</v>
      </c>
      <c r="N6873" s="109">
        <v>2</v>
      </c>
      <c r="O6873" s="118" t="str">
        <f>_xlfn.XLOOKUP(P6873,匹配表1065!U:U,匹配表1065!T:T)</f>
        <v>HO00001111</v>
      </c>
      <c r="P6873" s="94" t="s">
        <v>582</v>
      </c>
      <c r="Q6873" s="95" t="s">
        <v>583</v>
      </c>
      <c r="R6873" s="89" t="str">
        <f>_xlfn.XLOOKUP(Q6873,匹配表1065!L:L,匹配表1065!O:O)</f>
        <v>B</v>
      </c>
      <c r="S6873" s="93" t="str">
        <f>IFERROR(_xlfn.XLOOKUP(Q6873,匹配表1065!AI:AI,匹配表1065!AJ:AJ),"绿标")</f>
        <v>黑标</v>
      </c>
      <c r="T6873" s="93" t="str" cm="1">
        <f t="array" ref="T6873:U6873">_xlfn.XLOOKUP(Q6873,匹配表1065!L:L,匹配表1065!M:N)</f>
        <v>脑血管</v>
      </c>
      <c r="U6873" s="94" t="str">
        <v>神经内科</v>
      </c>
      <c r="V6873" s="95" t="s">
        <v>33</v>
      </c>
      <c r="W6873" s="93">
        <f>_xlfn.XLOOKUP(M6873,匹配表1065!D:D,匹配表1065!F:F)*N6873</f>
        <v>8</v>
      </c>
    </row>
    <row r="6874" customHeight="1" spans="1:23">
      <c r="A6874" s="94" t="s">
        <v>954</v>
      </c>
      <c r="B6874" s="106">
        <v>46246</v>
      </c>
      <c r="C6874" s="121" t="str">
        <f t="shared" si="216"/>
        <v>8月第3周</v>
      </c>
      <c r="D6874" s="109" t="s">
        <v>968</v>
      </c>
      <c r="E6874" s="89" t="str">
        <f t="shared" si="217"/>
        <v>8月第2周--周3</v>
      </c>
      <c r="F6874" s="115" t="s">
        <v>27</v>
      </c>
      <c r="G6874" s="95" t="s">
        <v>167</v>
      </c>
      <c r="H6874" s="92" t="str">
        <f>_xlfn.XLOOKUP(O6874,匹配表1065!T:T,匹配表1065!W:W)</f>
        <v>苏州市</v>
      </c>
      <c r="I6874" s="116" t="str">
        <f>_xlfn.XLOOKUP(O6874,匹配表1065!T:T,匹配表1065!X:X)</f>
        <v>PME2009</v>
      </c>
      <c r="J6874" s="95" t="s">
        <v>193</v>
      </c>
      <c r="K6874" s="89" cm="1">
        <f ca="1" t="array" ref="K6874:L6874">_xlfn.XLOOKUP(J6874,匹配表1065!Y:Y,匹配表1065!AA:AB)</f>
        <v>7</v>
      </c>
      <c r="L6874" s="116" t="str">
        <v>3个月以上</v>
      </c>
      <c r="M6874" s="89" t="s">
        <v>35</v>
      </c>
      <c r="N6874" s="109">
        <v>1</v>
      </c>
      <c r="O6874" s="118" t="str">
        <f>_xlfn.XLOOKUP(P6874,匹配表1065!U:U,匹配表1065!T:T)</f>
        <v>HO00017518</v>
      </c>
      <c r="P6874" s="94" t="s">
        <v>194</v>
      </c>
      <c r="Q6874" s="95" t="s">
        <v>195</v>
      </c>
      <c r="R6874" s="89" t="str">
        <f>_xlfn.XLOOKUP(Q6874,匹配表1065!L:L,匹配表1065!O:O)</f>
        <v>C</v>
      </c>
      <c r="S6874" s="93" t="str">
        <f>IFERROR(_xlfn.XLOOKUP(Q6874,匹配表1065!AI:AI,匹配表1065!AJ:AJ),"绿标")</f>
        <v>红标</v>
      </c>
      <c r="T6874" s="93" t="str" cm="1">
        <f t="array" ref="T6874:U6874">_xlfn.XLOOKUP(Q6874,匹配表1065!L:L,匹配表1065!M:N)</f>
        <v>眩晕</v>
      </c>
      <c r="U6874" s="94" t="str">
        <v>耳鼻喉科</v>
      </c>
      <c r="V6874" s="95" t="s">
        <v>33</v>
      </c>
      <c r="W6874" s="93">
        <f>_xlfn.XLOOKUP(M6874,匹配表1065!D:D,匹配表1065!F:F)*N6874</f>
        <v>4</v>
      </c>
    </row>
    <row r="6875" customHeight="1" spans="1:23">
      <c r="A6875" s="94" t="s">
        <v>954</v>
      </c>
      <c r="B6875" s="106">
        <v>46246</v>
      </c>
      <c r="C6875" s="121" t="str">
        <f t="shared" si="216"/>
        <v>8月第3周</v>
      </c>
      <c r="D6875" s="109" t="s">
        <v>968</v>
      </c>
      <c r="E6875" s="89" t="str">
        <f t="shared" si="217"/>
        <v>8月第2周--周3</v>
      </c>
      <c r="F6875" s="115" t="s">
        <v>27</v>
      </c>
      <c r="G6875" s="95" t="s">
        <v>167</v>
      </c>
      <c r="H6875" s="92" t="str">
        <f>_xlfn.XLOOKUP(O6875,匹配表1065!T:T,匹配表1065!W:W)</f>
        <v>苏州市</v>
      </c>
      <c r="I6875" s="116" t="str">
        <f>_xlfn.XLOOKUP(O6875,匹配表1065!T:T,匹配表1065!X:X)</f>
        <v>PME2011</v>
      </c>
      <c r="J6875" s="95" t="s">
        <v>168</v>
      </c>
      <c r="K6875" s="89" cm="1">
        <f ca="1" t="array" ref="K6875:L6875">_xlfn.XLOOKUP(J6875,匹配表1065!Y:Y,匹配表1065!AA:AB)</f>
        <v>19</v>
      </c>
      <c r="L6875" s="116" t="str">
        <v>3个月以上</v>
      </c>
      <c r="M6875" s="89" t="s">
        <v>30</v>
      </c>
      <c r="N6875" s="109">
        <v>3</v>
      </c>
      <c r="O6875" s="118" t="str">
        <f>_xlfn.XLOOKUP(P6875,匹配表1065!U:U,匹配表1065!T:T)</f>
        <v>HO00307823</v>
      </c>
      <c r="P6875" s="94" t="s">
        <v>169</v>
      </c>
      <c r="Q6875" s="95" t="s">
        <v>170</v>
      </c>
      <c r="R6875" s="89" t="str">
        <f>_xlfn.XLOOKUP(Q6875,匹配表1065!L:L,匹配表1065!O:O)</f>
        <v>A</v>
      </c>
      <c r="S6875" s="93" t="str">
        <f>IFERROR(_xlfn.XLOOKUP(Q6875,匹配表1065!AI:AI,匹配表1065!AJ:AJ),"绿标")</f>
        <v>红标</v>
      </c>
      <c r="T6875" s="93" t="str" cm="1">
        <f t="array" ref="T6875:U6875">_xlfn.XLOOKUP(Q6875,匹配表1065!L:L,匹配表1065!M:N)</f>
        <v>头痛</v>
      </c>
      <c r="U6875" s="94" t="str">
        <v>神经内科</v>
      </c>
      <c r="V6875" s="95" t="s">
        <v>100</v>
      </c>
      <c r="W6875" s="93">
        <f>_xlfn.XLOOKUP(M6875,匹配表1065!D:D,匹配表1065!F:F)*N6875</f>
        <v>36</v>
      </c>
    </row>
    <row r="6876" customHeight="1" spans="1:23">
      <c r="A6876" s="94" t="s">
        <v>954</v>
      </c>
      <c r="B6876" s="106">
        <v>46246</v>
      </c>
      <c r="C6876" s="121" t="str">
        <f t="shared" si="216"/>
        <v>8月第3周</v>
      </c>
      <c r="D6876" s="109" t="s">
        <v>968</v>
      </c>
      <c r="E6876" s="89" t="str">
        <f t="shared" si="217"/>
        <v>8月第2周--周3</v>
      </c>
      <c r="F6876" s="115" t="s">
        <v>27</v>
      </c>
      <c r="G6876" s="95" t="s">
        <v>167</v>
      </c>
      <c r="H6876" s="92" t="str">
        <f>_xlfn.XLOOKUP(O6876,匹配表1065!T:T,匹配表1065!W:W)</f>
        <v>苏州市</v>
      </c>
      <c r="I6876" s="116" t="str">
        <f>_xlfn.XLOOKUP(O6876,匹配表1065!T:T,匹配表1065!X:X)</f>
        <v>PME2011</v>
      </c>
      <c r="J6876" s="95" t="s">
        <v>168</v>
      </c>
      <c r="K6876" s="89" cm="1">
        <f ca="1" t="array" ref="K6876:L6876">_xlfn.XLOOKUP(J6876,匹配表1065!Y:Y,匹配表1065!AA:AB)</f>
        <v>19</v>
      </c>
      <c r="L6876" s="116" t="str">
        <v>3个月以上</v>
      </c>
      <c r="M6876" s="89" t="s">
        <v>30</v>
      </c>
      <c r="N6876" s="109">
        <v>1</v>
      </c>
      <c r="O6876" s="118" t="str">
        <f>_xlfn.XLOOKUP(P6876,匹配表1065!U:U,匹配表1065!T:T)</f>
        <v>HO00307823</v>
      </c>
      <c r="P6876" s="94" t="s">
        <v>169</v>
      </c>
      <c r="Q6876" s="95" t="s">
        <v>172</v>
      </c>
      <c r="R6876" s="89" t="str">
        <f>_xlfn.XLOOKUP(Q6876,匹配表1065!L:L,匹配表1065!O:O)</f>
        <v>C</v>
      </c>
      <c r="S6876" s="93" t="str">
        <f>IFERROR(_xlfn.XLOOKUP(Q6876,匹配表1065!AI:AI,匹配表1065!AJ:AJ),"绿标")</f>
        <v>绿标</v>
      </c>
      <c r="T6876" s="93" t="str" cm="1">
        <f t="array" ref="T6876:U6876">_xlfn.XLOOKUP(Q6876,匹配表1065!L:L,匹配表1065!M:N)</f>
        <v>眩晕</v>
      </c>
      <c r="U6876" s="94" t="str">
        <v>神经内科</v>
      </c>
      <c r="V6876" s="95" t="s">
        <v>100</v>
      </c>
      <c r="W6876" s="93">
        <f>_xlfn.XLOOKUP(M6876,匹配表1065!D:D,匹配表1065!F:F)*N6876</f>
        <v>12</v>
      </c>
    </row>
    <row r="6877" customHeight="1" spans="1:23">
      <c r="A6877" s="94" t="s">
        <v>954</v>
      </c>
      <c r="B6877" s="106">
        <v>46246</v>
      </c>
      <c r="C6877" s="121" t="str">
        <f t="shared" si="216"/>
        <v>8月第3周</v>
      </c>
      <c r="D6877" s="109" t="s">
        <v>968</v>
      </c>
      <c r="E6877" s="89" t="str">
        <f t="shared" si="217"/>
        <v>8月第2周--周3</v>
      </c>
      <c r="F6877" s="115" t="s">
        <v>27</v>
      </c>
      <c r="G6877" s="95" t="s">
        <v>167</v>
      </c>
      <c r="H6877" s="92" t="str">
        <f>_xlfn.XLOOKUP(O6877,匹配表1065!T:T,匹配表1065!W:W)</f>
        <v>苏州市</v>
      </c>
      <c r="I6877" s="116" t="str">
        <f>_xlfn.XLOOKUP(O6877,匹配表1065!T:T,匹配表1065!X:X)</f>
        <v>PME2017</v>
      </c>
      <c r="J6877" s="95" t="s">
        <v>323</v>
      </c>
      <c r="K6877" s="89" cm="1">
        <f ca="1" t="array" ref="K6877:L6877">_xlfn.XLOOKUP(J6877,匹配表1065!Y:Y,匹配表1065!AA:AB)</f>
        <v>7</v>
      </c>
      <c r="L6877" s="116" t="str">
        <v>3个月以上</v>
      </c>
      <c r="M6877" s="89" t="s">
        <v>35</v>
      </c>
      <c r="N6877" s="109">
        <v>1</v>
      </c>
      <c r="O6877" s="118" t="str">
        <f>_xlfn.XLOOKUP(P6877,匹配表1065!U:U,匹配表1065!T:T)</f>
        <v>HO00001044</v>
      </c>
      <c r="P6877" s="94" t="s">
        <v>346</v>
      </c>
      <c r="Q6877" s="95" t="s">
        <v>880</v>
      </c>
      <c r="R6877" s="89" t="str">
        <f>_xlfn.XLOOKUP(Q6877,匹配表1065!L:L,匹配表1065!O:O)</f>
        <v>A</v>
      </c>
      <c r="S6877" s="93" t="str">
        <f>IFERROR(_xlfn.XLOOKUP(Q6877,匹配表1065!AI:AI,匹配表1065!AJ:AJ),"绿标")</f>
        <v>绿标</v>
      </c>
      <c r="T6877" s="93" t="str" cm="1">
        <f t="array" ref="T6877:U6877">_xlfn.XLOOKUP(Q6877,匹配表1065!L:L,匹配表1065!M:N)</f>
        <v>头痛</v>
      </c>
      <c r="U6877" s="94" t="str">
        <v>神经内科</v>
      </c>
      <c r="V6877" s="95" t="s">
        <v>33</v>
      </c>
      <c r="W6877" s="93">
        <f>_xlfn.XLOOKUP(M6877,匹配表1065!D:D,匹配表1065!F:F)*N6877</f>
        <v>4</v>
      </c>
    </row>
    <row r="6878" customHeight="1" spans="1:23">
      <c r="A6878" s="94" t="s">
        <v>954</v>
      </c>
      <c r="B6878" s="106">
        <v>46246</v>
      </c>
      <c r="C6878" s="121" t="str">
        <f t="shared" si="216"/>
        <v>8月第3周</v>
      </c>
      <c r="D6878" s="109" t="s">
        <v>968</v>
      </c>
      <c r="E6878" s="89" t="str">
        <f t="shared" si="217"/>
        <v>8月第2周--周3</v>
      </c>
      <c r="F6878" s="115" t="s">
        <v>27</v>
      </c>
      <c r="G6878" s="95" t="s">
        <v>167</v>
      </c>
      <c r="H6878" s="92" t="str">
        <f>_xlfn.XLOOKUP(O6878,匹配表1065!T:T,匹配表1065!W:W)</f>
        <v>苏州市</v>
      </c>
      <c r="I6878" s="116" t="str">
        <f>_xlfn.XLOOKUP(O6878,匹配表1065!T:T,匹配表1065!X:X)</f>
        <v>PME2017</v>
      </c>
      <c r="J6878" s="95" t="s">
        <v>323</v>
      </c>
      <c r="K6878" s="89" cm="1">
        <f ca="1" t="array" ref="K6878:L6878">_xlfn.XLOOKUP(J6878,匹配表1065!Y:Y,匹配表1065!AA:AB)</f>
        <v>7</v>
      </c>
      <c r="L6878" s="116" t="str">
        <v>3个月以上</v>
      </c>
      <c r="M6878" s="89" t="s">
        <v>35</v>
      </c>
      <c r="N6878" s="109">
        <v>1</v>
      </c>
      <c r="O6878" s="118" t="str">
        <f>_xlfn.XLOOKUP(P6878,匹配表1065!U:U,匹配表1065!T:T)</f>
        <v>HO00001044</v>
      </c>
      <c r="P6878" s="94" t="s">
        <v>346</v>
      </c>
      <c r="Q6878" s="95" t="s">
        <v>521</v>
      </c>
      <c r="R6878" s="89" t="str">
        <f>_xlfn.XLOOKUP(Q6878,匹配表1065!L:L,匹配表1065!O:O)</f>
        <v>B</v>
      </c>
      <c r="S6878" s="93" t="str">
        <f>IFERROR(_xlfn.XLOOKUP(Q6878,匹配表1065!AI:AI,匹配表1065!AJ:AJ),"绿标")</f>
        <v>黑标</v>
      </c>
      <c r="T6878" s="93" t="str" cm="1">
        <f t="array" ref="T6878:U6878">_xlfn.XLOOKUP(Q6878,匹配表1065!L:L,匹配表1065!M:N)</f>
        <v>脑血管</v>
      </c>
      <c r="U6878" s="94" t="str">
        <v>神经内科</v>
      </c>
      <c r="V6878" s="95" t="s">
        <v>33</v>
      </c>
      <c r="W6878" s="93">
        <f>_xlfn.XLOOKUP(M6878,匹配表1065!D:D,匹配表1065!F:F)*N6878</f>
        <v>4</v>
      </c>
    </row>
    <row r="6879" customHeight="1" spans="1:23">
      <c r="A6879" s="94" t="s">
        <v>954</v>
      </c>
      <c r="B6879" s="106">
        <v>46246</v>
      </c>
      <c r="C6879" s="121" t="str">
        <f t="shared" si="216"/>
        <v>8月第3周</v>
      </c>
      <c r="D6879" s="109" t="s">
        <v>968</v>
      </c>
      <c r="E6879" s="89" t="str">
        <f t="shared" si="217"/>
        <v>8月第2周--周3</v>
      </c>
      <c r="F6879" s="115" t="s">
        <v>27</v>
      </c>
      <c r="G6879" s="95" t="s">
        <v>167</v>
      </c>
      <c r="H6879" s="92" t="str">
        <f>_xlfn.XLOOKUP(O6879,匹配表1065!T:T,匹配表1065!W:W)</f>
        <v>南通市</v>
      </c>
      <c r="I6879" s="116" t="str">
        <f>_xlfn.XLOOKUP(O6879,匹配表1065!T:T,匹配表1065!X:X)</f>
        <v>PME2013</v>
      </c>
      <c r="J6879" s="95" t="s">
        <v>180</v>
      </c>
      <c r="K6879" s="89" cm="1">
        <f ca="1" t="array" ref="K6879:L6879">_xlfn.XLOOKUP(J6879,匹配表1065!Y:Y,匹配表1065!AA:AB)</f>
        <v>51</v>
      </c>
      <c r="L6879" s="116" t="str">
        <v>3个月以上</v>
      </c>
      <c r="M6879" s="89" t="s">
        <v>35</v>
      </c>
      <c r="N6879" s="109">
        <v>1</v>
      </c>
      <c r="O6879" s="118" t="str">
        <f>_xlfn.XLOOKUP(P6879,匹配表1065!U:U,匹配表1065!T:T)</f>
        <v>HO00001066</v>
      </c>
      <c r="P6879" s="94" t="s">
        <v>183</v>
      </c>
      <c r="Q6879" s="95" t="s">
        <v>184</v>
      </c>
      <c r="R6879" s="89" t="str">
        <f>_xlfn.XLOOKUP(Q6879,匹配表1065!L:L,匹配表1065!O:O)</f>
        <v>A</v>
      </c>
      <c r="S6879" s="93" t="str">
        <f>IFERROR(_xlfn.XLOOKUP(Q6879,匹配表1065!AI:AI,匹配表1065!AJ:AJ),"绿标")</f>
        <v>红标</v>
      </c>
      <c r="T6879" s="93" t="str" cm="1">
        <f t="array" ref="T6879:U6879">_xlfn.XLOOKUP(Q6879,匹配表1065!L:L,匹配表1065!M:N)</f>
        <v>头痛</v>
      </c>
      <c r="U6879" s="94" t="str">
        <v>神经内科</v>
      </c>
      <c r="V6879" s="95" t="s">
        <v>33</v>
      </c>
      <c r="W6879" s="93">
        <f>_xlfn.XLOOKUP(M6879,匹配表1065!D:D,匹配表1065!F:F)*N6879</f>
        <v>4</v>
      </c>
    </row>
    <row r="6880" customHeight="1" spans="1:23">
      <c r="A6880" s="94" t="s">
        <v>954</v>
      </c>
      <c r="B6880" s="106">
        <v>46246</v>
      </c>
      <c r="C6880" s="121" t="str">
        <f t="shared" si="216"/>
        <v>8月第3周</v>
      </c>
      <c r="D6880" s="109" t="s">
        <v>968</v>
      </c>
      <c r="E6880" s="89" t="str">
        <f t="shared" si="217"/>
        <v>8月第2周--周3</v>
      </c>
      <c r="F6880" s="115" t="s">
        <v>27</v>
      </c>
      <c r="G6880" s="95" t="s">
        <v>167</v>
      </c>
      <c r="H6880" s="92" t="str">
        <f>_xlfn.XLOOKUP(O6880,匹配表1065!T:T,匹配表1065!W:W)</f>
        <v>南通市</v>
      </c>
      <c r="I6880" s="116" t="str">
        <f>_xlfn.XLOOKUP(O6880,匹配表1065!T:T,匹配表1065!X:X)</f>
        <v>PME2013</v>
      </c>
      <c r="J6880" s="95" t="s">
        <v>180</v>
      </c>
      <c r="K6880" s="89" cm="1">
        <f ca="1" t="array" ref="K6880:L6880">_xlfn.XLOOKUP(J6880,匹配表1065!Y:Y,匹配表1065!AA:AB)</f>
        <v>51</v>
      </c>
      <c r="L6880" s="116" t="str">
        <v>3个月以上</v>
      </c>
      <c r="M6880" s="89" t="s">
        <v>30</v>
      </c>
      <c r="N6880" s="109">
        <v>2</v>
      </c>
      <c r="O6880" s="118" t="str">
        <f>_xlfn.XLOOKUP(P6880,匹配表1065!U:U,匹配表1065!T:T)</f>
        <v>HO00001021</v>
      </c>
      <c r="P6880" s="94" t="s">
        <v>181</v>
      </c>
      <c r="Q6880" s="95" t="s">
        <v>182</v>
      </c>
      <c r="R6880" s="89" t="str">
        <f>_xlfn.XLOOKUP(Q6880,匹配表1065!L:L,匹配表1065!O:O)</f>
        <v>C</v>
      </c>
      <c r="S6880" s="93" t="str">
        <f>IFERROR(_xlfn.XLOOKUP(Q6880,匹配表1065!AI:AI,匹配表1065!AJ:AJ),"绿标")</f>
        <v>红标</v>
      </c>
      <c r="T6880" s="93" t="str" cm="1">
        <f t="array" ref="T6880:U6880">_xlfn.XLOOKUP(Q6880,匹配表1065!L:L,匹配表1065!M:N)</f>
        <v>眩晕</v>
      </c>
      <c r="U6880" s="94" t="str">
        <v>神经内科</v>
      </c>
      <c r="V6880" s="95" t="s">
        <v>100</v>
      </c>
      <c r="W6880" s="93">
        <f>_xlfn.XLOOKUP(M6880,匹配表1065!D:D,匹配表1065!F:F)*N6880</f>
        <v>24</v>
      </c>
    </row>
    <row r="6881" customHeight="1" spans="1:23">
      <c r="A6881" s="94" t="s">
        <v>954</v>
      </c>
      <c r="B6881" s="106">
        <v>46246</v>
      </c>
      <c r="C6881" s="121" t="str">
        <f t="shared" si="216"/>
        <v>8月第3周</v>
      </c>
      <c r="D6881" s="109" t="s">
        <v>968</v>
      </c>
      <c r="E6881" s="89" t="str">
        <f t="shared" si="217"/>
        <v>8月第2周--周3</v>
      </c>
      <c r="F6881" s="115" t="s">
        <v>27</v>
      </c>
      <c r="G6881" s="95" t="s">
        <v>167</v>
      </c>
      <c r="H6881" s="92" t="str">
        <f>_xlfn.XLOOKUP(O6881,匹配表1065!T:T,匹配表1065!W:W)</f>
        <v>南通市</v>
      </c>
      <c r="I6881" s="116" t="str">
        <f>_xlfn.XLOOKUP(O6881,匹配表1065!T:T,匹配表1065!X:X)</f>
        <v>PME2013</v>
      </c>
      <c r="J6881" s="95" t="s">
        <v>180</v>
      </c>
      <c r="K6881" s="89" cm="1">
        <f ca="1" t="array" ref="K6881:L6881">_xlfn.XLOOKUP(J6881,匹配表1065!Y:Y,匹配表1065!AA:AB)</f>
        <v>51</v>
      </c>
      <c r="L6881" s="116" t="str">
        <v>3个月以上</v>
      </c>
      <c r="M6881" s="89" t="s">
        <v>35</v>
      </c>
      <c r="N6881" s="109">
        <v>1</v>
      </c>
      <c r="O6881" s="118" t="str">
        <f>_xlfn.XLOOKUP(P6881,匹配表1065!U:U,匹配表1065!T:T)</f>
        <v>HO00001066</v>
      </c>
      <c r="P6881" s="94" t="s">
        <v>183</v>
      </c>
      <c r="Q6881" s="95" t="s">
        <v>185</v>
      </c>
      <c r="R6881" s="89" t="str">
        <f>_xlfn.XLOOKUP(Q6881,匹配表1065!L:L,匹配表1065!O:O)</f>
        <v>A</v>
      </c>
      <c r="S6881" s="93" t="str">
        <f>IFERROR(_xlfn.XLOOKUP(Q6881,匹配表1065!AI:AI,匹配表1065!AJ:AJ),"绿标")</f>
        <v>红标</v>
      </c>
      <c r="T6881" s="93" t="str" cm="1">
        <f t="array" ref="T6881:U6881">_xlfn.XLOOKUP(Q6881,匹配表1065!L:L,匹配表1065!M:N)</f>
        <v>头痛</v>
      </c>
      <c r="U6881" s="94" t="str">
        <v>神经内科</v>
      </c>
      <c r="V6881" s="95" t="s">
        <v>33</v>
      </c>
      <c r="W6881" s="93">
        <f>_xlfn.XLOOKUP(M6881,匹配表1065!D:D,匹配表1065!F:F)*N6881</f>
        <v>4</v>
      </c>
    </row>
    <row r="6882" customHeight="1" spans="1:23">
      <c r="A6882" s="94" t="s">
        <v>954</v>
      </c>
      <c r="B6882" s="106">
        <v>46246</v>
      </c>
      <c r="C6882" s="121" t="str">
        <f t="shared" si="216"/>
        <v>8月第3周</v>
      </c>
      <c r="D6882" s="109" t="s">
        <v>968</v>
      </c>
      <c r="E6882" s="89" t="str">
        <f t="shared" si="217"/>
        <v>8月第2周--周3</v>
      </c>
      <c r="F6882" s="115" t="s">
        <v>27</v>
      </c>
      <c r="G6882" s="95" t="s">
        <v>167</v>
      </c>
      <c r="H6882" s="92" t="str">
        <f>_xlfn.XLOOKUP(O6882,匹配表1065!T:T,匹配表1065!W:W)</f>
        <v>南通市</v>
      </c>
      <c r="I6882" s="116" t="str">
        <f>_xlfn.XLOOKUP(O6882,匹配表1065!T:T,匹配表1065!X:X)</f>
        <v>PME2013</v>
      </c>
      <c r="J6882" s="95" t="s">
        <v>180</v>
      </c>
      <c r="K6882" s="89" cm="1">
        <f ca="1" t="array" ref="K6882:L6882">_xlfn.XLOOKUP(J6882,匹配表1065!Y:Y,匹配表1065!AA:AB)</f>
        <v>51</v>
      </c>
      <c r="L6882" s="116" t="str">
        <v>3个月以上</v>
      </c>
      <c r="M6882" s="89" t="s">
        <v>35</v>
      </c>
      <c r="N6882" s="109">
        <v>1</v>
      </c>
      <c r="O6882" s="118" t="str">
        <f>_xlfn.XLOOKUP(P6882,匹配表1065!U:U,匹配表1065!T:T)</f>
        <v>HO00001021</v>
      </c>
      <c r="P6882" s="94" t="s">
        <v>181</v>
      </c>
      <c r="Q6882" s="95" t="s">
        <v>182</v>
      </c>
      <c r="R6882" s="89" t="str">
        <f>_xlfn.XLOOKUP(Q6882,匹配表1065!L:L,匹配表1065!O:O)</f>
        <v>C</v>
      </c>
      <c r="S6882" s="93" t="str">
        <f>IFERROR(_xlfn.XLOOKUP(Q6882,匹配表1065!AI:AI,匹配表1065!AJ:AJ),"绿标")</f>
        <v>红标</v>
      </c>
      <c r="T6882" s="93" t="str" cm="1">
        <f t="array" ref="T6882:U6882">_xlfn.XLOOKUP(Q6882,匹配表1065!L:L,匹配表1065!M:N)</f>
        <v>眩晕</v>
      </c>
      <c r="U6882" s="94" t="str">
        <v>神经内科</v>
      </c>
      <c r="V6882" s="95" t="s">
        <v>33</v>
      </c>
      <c r="W6882" s="93">
        <f>_xlfn.XLOOKUP(M6882,匹配表1065!D:D,匹配表1065!F:F)*N6882</f>
        <v>4</v>
      </c>
    </row>
    <row r="6883" customHeight="1" spans="1:23">
      <c r="A6883" s="94" t="s">
        <v>954</v>
      </c>
      <c r="B6883" s="106">
        <v>46246</v>
      </c>
      <c r="C6883" s="121" t="str">
        <f t="shared" si="216"/>
        <v>8月第3周</v>
      </c>
      <c r="D6883" s="109" t="s">
        <v>968</v>
      </c>
      <c r="E6883" s="89" t="str">
        <f t="shared" si="217"/>
        <v>8月第2周--周3</v>
      </c>
      <c r="F6883" s="115" t="s">
        <v>27</v>
      </c>
      <c r="G6883" s="95" t="s">
        <v>167</v>
      </c>
      <c r="H6883" s="92" t="str">
        <f>_xlfn.XLOOKUP(O6883,匹配表1065!T:T,匹配表1065!W:W)</f>
        <v>苏州市</v>
      </c>
      <c r="I6883" s="116" t="str">
        <f>_xlfn.XLOOKUP(O6883,匹配表1065!T:T,匹配表1065!X:X)</f>
        <v>PME2011</v>
      </c>
      <c r="J6883" s="95" t="s">
        <v>852</v>
      </c>
      <c r="K6883" s="89" t="e" cm="1">
        <f ca="1" t="array" ref="K6883">_xlfn.XLOOKUP(J6883,匹配表1065!Y:Y,匹配表1065!AA:AB)</f>
        <v>#N/A</v>
      </c>
      <c r="L6883" s="116"/>
      <c r="M6883" s="89" t="s">
        <v>35</v>
      </c>
      <c r="N6883" s="109">
        <v>1</v>
      </c>
      <c r="O6883" s="118" t="str">
        <f>_xlfn.XLOOKUP(P6883,匹配表1065!U:U,匹配表1065!T:T)</f>
        <v>HO00307823</v>
      </c>
      <c r="P6883" s="94" t="s">
        <v>169</v>
      </c>
      <c r="Q6883" s="95" t="s">
        <v>225</v>
      </c>
      <c r="R6883" s="89" t="str">
        <f>_xlfn.XLOOKUP(Q6883,匹配表1065!L:L,匹配表1065!O:O)</f>
        <v>B</v>
      </c>
      <c r="S6883" s="93" t="str">
        <f>IFERROR(_xlfn.XLOOKUP(Q6883,匹配表1065!AI:AI,匹配表1065!AJ:AJ),"绿标")</f>
        <v>绿标</v>
      </c>
      <c r="T6883" s="93" t="str" cm="1">
        <f t="array" ref="T6883:U6883">_xlfn.XLOOKUP(Q6883,匹配表1065!L:L,匹配表1065!M:N)</f>
        <v>脑血管</v>
      </c>
      <c r="U6883" s="94" t="str">
        <v>神经内科</v>
      </c>
      <c r="V6883" s="95" t="s">
        <v>33</v>
      </c>
      <c r="W6883" s="93">
        <f>_xlfn.XLOOKUP(M6883,匹配表1065!D:D,匹配表1065!F:F)*N6883</f>
        <v>4</v>
      </c>
    </row>
    <row r="6884" customHeight="1" spans="1:23">
      <c r="A6884" s="94" t="s">
        <v>954</v>
      </c>
      <c r="B6884" s="106">
        <v>46246</v>
      </c>
      <c r="C6884" s="121" t="str">
        <f t="shared" si="216"/>
        <v>8月第3周</v>
      </c>
      <c r="D6884" s="109" t="s">
        <v>968</v>
      </c>
      <c r="E6884" s="89" t="str">
        <f t="shared" si="217"/>
        <v>8月第2周--周3</v>
      </c>
      <c r="F6884" s="115" t="s">
        <v>27</v>
      </c>
      <c r="G6884" s="95" t="s">
        <v>167</v>
      </c>
      <c r="H6884" s="92" t="str">
        <f>_xlfn.XLOOKUP(O6884,匹配表1065!T:T,匹配表1065!W:W)</f>
        <v>苏州市</v>
      </c>
      <c r="I6884" s="116" t="str">
        <f>_xlfn.XLOOKUP(O6884,匹配表1065!T:T,匹配表1065!X:X)</f>
        <v>PME2010</v>
      </c>
      <c r="J6884" s="95" t="s">
        <v>186</v>
      </c>
      <c r="K6884" s="89" cm="1">
        <f ca="1" t="array" ref="K6884:L6884">_xlfn.XLOOKUP(J6884,匹配表1065!Y:Y,匹配表1065!AA:AB)</f>
        <v>6</v>
      </c>
      <c r="L6884" s="116" t="str">
        <v>3个月以上</v>
      </c>
      <c r="M6884" s="89" t="s">
        <v>30</v>
      </c>
      <c r="N6884" s="109">
        <v>1</v>
      </c>
      <c r="O6884" s="118" t="str">
        <f>_xlfn.XLOOKUP(P6884,匹配表1065!U:U,匹配表1065!T:T)</f>
        <v>HO00001051</v>
      </c>
      <c r="P6884" s="94" t="s">
        <v>191</v>
      </c>
      <c r="Q6884" s="95" t="s">
        <v>354</v>
      </c>
      <c r="R6884" s="89" t="str">
        <f>_xlfn.XLOOKUP(Q6884,匹配表1065!L:L,匹配表1065!O:O)</f>
        <v>A</v>
      </c>
      <c r="S6884" s="93" t="str">
        <f>IFERROR(_xlfn.XLOOKUP(Q6884,匹配表1065!AI:AI,匹配表1065!AJ:AJ),"绿标")</f>
        <v>黑标</v>
      </c>
      <c r="T6884" s="93" t="str" cm="1">
        <f t="array" ref="T6884:U6884">_xlfn.XLOOKUP(Q6884,匹配表1065!L:L,匹配表1065!M:N)</f>
        <v>头痛</v>
      </c>
      <c r="U6884" s="94" t="str">
        <v>神经内科</v>
      </c>
      <c r="V6884" s="95" t="s">
        <v>100</v>
      </c>
      <c r="W6884" s="93">
        <f>_xlfn.XLOOKUP(M6884,匹配表1065!D:D,匹配表1065!F:F)*N6884</f>
        <v>12</v>
      </c>
    </row>
    <row r="6885" customHeight="1" spans="1:23">
      <c r="A6885" s="94" t="s">
        <v>954</v>
      </c>
      <c r="B6885" s="106">
        <v>46246</v>
      </c>
      <c r="C6885" s="121" t="str">
        <f t="shared" si="216"/>
        <v>8月第3周</v>
      </c>
      <c r="D6885" s="109" t="s">
        <v>968</v>
      </c>
      <c r="E6885" s="89" t="str">
        <f t="shared" si="217"/>
        <v>8月第2周--周3</v>
      </c>
      <c r="F6885" s="115" t="s">
        <v>27</v>
      </c>
      <c r="G6885" s="95" t="s">
        <v>167</v>
      </c>
      <c r="H6885" s="92" t="str">
        <f>_xlfn.XLOOKUP(O6885,匹配表1065!T:T,匹配表1065!W:W)</f>
        <v>苏州市</v>
      </c>
      <c r="I6885" s="116" t="str">
        <f>_xlfn.XLOOKUP(O6885,匹配表1065!T:T,匹配表1065!X:X)</f>
        <v>PME2010</v>
      </c>
      <c r="J6885" s="95" t="s">
        <v>186</v>
      </c>
      <c r="K6885" s="89" cm="1">
        <f ca="1" t="array" ref="K6885:L6885">_xlfn.XLOOKUP(J6885,匹配表1065!Y:Y,匹配表1065!AA:AB)</f>
        <v>6</v>
      </c>
      <c r="L6885" s="116" t="str">
        <v>3个月以上</v>
      </c>
      <c r="M6885" s="89" t="s">
        <v>35</v>
      </c>
      <c r="N6885" s="109">
        <v>1</v>
      </c>
      <c r="O6885" s="118" t="str">
        <f>_xlfn.XLOOKUP(P6885,匹配表1065!U:U,匹配表1065!T:T)</f>
        <v>HO00392084</v>
      </c>
      <c r="P6885" s="94" t="s">
        <v>187</v>
      </c>
      <c r="Q6885" s="95" t="s">
        <v>188</v>
      </c>
      <c r="R6885" s="89" t="str">
        <f>_xlfn.XLOOKUP(Q6885,匹配表1065!L:L,匹配表1065!O:O)</f>
        <v>A</v>
      </c>
      <c r="S6885" s="93" t="str">
        <f>IFERROR(_xlfn.XLOOKUP(Q6885,匹配表1065!AI:AI,匹配表1065!AJ:AJ),"绿标")</f>
        <v>黑标</v>
      </c>
      <c r="T6885" s="93" t="str" cm="1">
        <f t="array" ref="T6885:U6885">_xlfn.XLOOKUP(Q6885,匹配表1065!L:L,匹配表1065!M:N)</f>
        <v>头痛</v>
      </c>
      <c r="U6885" s="94" t="str">
        <v>神经内科</v>
      </c>
      <c r="V6885" s="95" t="s">
        <v>33</v>
      </c>
      <c r="W6885" s="93">
        <f>_xlfn.XLOOKUP(M6885,匹配表1065!D:D,匹配表1065!F:F)*N6885</f>
        <v>4</v>
      </c>
    </row>
    <row r="6886" customHeight="1" spans="1:23">
      <c r="A6886" s="94" t="s">
        <v>954</v>
      </c>
      <c r="B6886" s="106">
        <v>46246</v>
      </c>
      <c r="C6886" s="121" t="str">
        <f t="shared" si="216"/>
        <v>8月第3周</v>
      </c>
      <c r="D6886" s="109" t="s">
        <v>968</v>
      </c>
      <c r="E6886" s="89" t="str">
        <f t="shared" si="217"/>
        <v>8月第2周--周3</v>
      </c>
      <c r="F6886" s="115" t="s">
        <v>27</v>
      </c>
      <c r="G6886" s="95" t="s">
        <v>167</v>
      </c>
      <c r="H6886" s="92" t="str">
        <f>_xlfn.XLOOKUP(O6886,匹配表1065!T:T,匹配表1065!W:W)</f>
        <v>苏州市</v>
      </c>
      <c r="I6886" s="116" t="str">
        <f>_xlfn.XLOOKUP(O6886,匹配表1065!T:T,匹配表1065!X:X)</f>
        <v>PME2010</v>
      </c>
      <c r="J6886" s="95" t="s">
        <v>186</v>
      </c>
      <c r="K6886" s="89" cm="1">
        <f ca="1" t="array" ref="K6886:L6886">_xlfn.XLOOKUP(J6886,匹配表1065!Y:Y,匹配表1065!AA:AB)</f>
        <v>6</v>
      </c>
      <c r="L6886" s="116" t="str">
        <v>3个月以上</v>
      </c>
      <c r="M6886" s="89" t="s">
        <v>35</v>
      </c>
      <c r="N6886" s="109">
        <v>1</v>
      </c>
      <c r="O6886" s="118" t="str">
        <f>_xlfn.XLOOKUP(P6886,匹配表1065!U:U,匹配表1065!T:T)</f>
        <v>HO00001047</v>
      </c>
      <c r="P6886" s="94" t="s">
        <v>189</v>
      </c>
      <c r="Q6886" s="95" t="s">
        <v>930</v>
      </c>
      <c r="R6886" s="89" t="str">
        <f>_xlfn.XLOOKUP(Q6886,匹配表1065!L:L,匹配表1065!O:O)</f>
        <v>B</v>
      </c>
      <c r="S6886" s="93" t="str">
        <f>IFERROR(_xlfn.XLOOKUP(Q6886,匹配表1065!AI:AI,匹配表1065!AJ:AJ),"绿标")</f>
        <v>绿标</v>
      </c>
      <c r="T6886" s="93" t="str" cm="1">
        <f t="array" ref="T6886:U6886">_xlfn.XLOOKUP(Q6886,匹配表1065!L:L,匹配表1065!M:N)</f>
        <v>脑血管</v>
      </c>
      <c r="U6886" s="94" t="str">
        <v>神经内科</v>
      </c>
      <c r="V6886" s="95" t="s">
        <v>33</v>
      </c>
      <c r="W6886" s="93">
        <f>_xlfn.XLOOKUP(M6886,匹配表1065!D:D,匹配表1065!F:F)*N6886</f>
        <v>4</v>
      </c>
    </row>
    <row r="6887" customHeight="1" spans="1:23">
      <c r="A6887" s="94" t="s">
        <v>954</v>
      </c>
      <c r="B6887" s="106">
        <v>46246</v>
      </c>
      <c r="C6887" s="121" t="str">
        <f t="shared" si="216"/>
        <v>8月第3周</v>
      </c>
      <c r="D6887" s="109" t="s">
        <v>968</v>
      </c>
      <c r="E6887" s="89" t="str">
        <f t="shared" si="217"/>
        <v>8月第2周--周3</v>
      </c>
      <c r="F6887" s="115" t="s">
        <v>27</v>
      </c>
      <c r="G6887" s="95" t="s">
        <v>104</v>
      </c>
      <c r="H6887" s="92" t="str">
        <f>_xlfn.XLOOKUP(O6887,匹配表1065!T:T,匹配表1065!W:W)</f>
        <v>济南市</v>
      </c>
      <c r="I6887" s="116" t="str">
        <f>_xlfn.XLOOKUP(O6887,匹配表1065!T:T,匹配表1065!X:X)</f>
        <v>PME2044</v>
      </c>
      <c r="J6887" s="95" t="s">
        <v>105</v>
      </c>
      <c r="K6887" s="89" cm="1">
        <f ca="1" t="array" ref="K6887:L6887">_xlfn.XLOOKUP(J6887,匹配表1065!Y:Y,匹配表1065!AA:AB)</f>
        <v>8</v>
      </c>
      <c r="L6887" s="116" t="str">
        <v>3个月以上</v>
      </c>
      <c r="M6887" s="89" t="s">
        <v>30</v>
      </c>
      <c r="N6887" s="109">
        <v>1</v>
      </c>
      <c r="O6887" s="118" t="str">
        <f>_xlfn.XLOOKUP(P6887,匹配表1065!U:U,匹配表1065!T:T)</f>
        <v>HO00001401</v>
      </c>
      <c r="P6887" s="94" t="s">
        <v>106</v>
      </c>
      <c r="Q6887" s="95" t="s">
        <v>107</v>
      </c>
      <c r="R6887" s="89" t="str">
        <f>_xlfn.XLOOKUP(Q6887,匹配表1065!L:L,匹配表1065!O:O)</f>
        <v>B</v>
      </c>
      <c r="S6887" s="93" t="str">
        <f>IFERROR(_xlfn.XLOOKUP(Q6887,匹配表1065!AI:AI,匹配表1065!AJ:AJ),"绿标")</f>
        <v>红标</v>
      </c>
      <c r="T6887" s="93" t="str" cm="1">
        <f t="array" ref="T6887:U6887">_xlfn.XLOOKUP(Q6887,匹配表1065!L:L,匹配表1065!M:N)</f>
        <v>脑血管</v>
      </c>
      <c r="U6887" s="94" t="str">
        <v>神经内科</v>
      </c>
      <c r="V6887" s="95" t="s">
        <v>42</v>
      </c>
      <c r="W6887" s="93">
        <f>_xlfn.XLOOKUP(M6887,匹配表1065!D:D,匹配表1065!F:F)*N6887</f>
        <v>12</v>
      </c>
    </row>
    <row r="6888" customHeight="1" spans="1:23">
      <c r="A6888" s="94" t="s">
        <v>954</v>
      </c>
      <c r="B6888" s="106">
        <v>46246</v>
      </c>
      <c r="C6888" s="121" t="str">
        <f t="shared" si="216"/>
        <v>8月第3周</v>
      </c>
      <c r="D6888" s="109" t="s">
        <v>968</v>
      </c>
      <c r="E6888" s="89" t="str">
        <f t="shared" si="217"/>
        <v>8月第2周--周3</v>
      </c>
      <c r="F6888" s="115" t="s">
        <v>27</v>
      </c>
      <c r="G6888" s="95" t="s">
        <v>104</v>
      </c>
      <c r="H6888" s="92" t="str">
        <f>_xlfn.XLOOKUP(O6888,匹配表1065!T:T,匹配表1065!W:W)</f>
        <v>济南市</v>
      </c>
      <c r="I6888" s="116" t="str">
        <f>_xlfn.XLOOKUP(O6888,匹配表1065!T:T,匹配表1065!X:X)</f>
        <v>PME2026</v>
      </c>
      <c r="J6888" s="95" t="s">
        <v>116</v>
      </c>
      <c r="K6888" s="89" cm="1">
        <f ca="1" t="array" ref="K6888:L6888">_xlfn.XLOOKUP(J6888,匹配表1065!Y:Y,匹配表1065!AA:AB)</f>
        <v>13</v>
      </c>
      <c r="L6888" s="116" t="str">
        <v>3个月以上</v>
      </c>
      <c r="M6888" s="89" t="s">
        <v>30</v>
      </c>
      <c r="N6888" s="109">
        <v>1</v>
      </c>
      <c r="O6888" s="118" t="str">
        <f>_xlfn.XLOOKUP(P6888,匹配表1065!U:U,匹配表1065!T:T)</f>
        <v>HO00001417</v>
      </c>
      <c r="P6888" s="94" t="s">
        <v>119</v>
      </c>
      <c r="Q6888" s="95" t="s">
        <v>120</v>
      </c>
      <c r="R6888" s="89" t="str">
        <f>_xlfn.XLOOKUP(Q6888,匹配表1065!L:L,匹配表1065!O:O)</f>
        <v>D</v>
      </c>
      <c r="S6888" s="93" t="str">
        <f>IFERROR(_xlfn.XLOOKUP(Q6888,匹配表1065!AI:AI,匹配表1065!AJ:AJ),"绿标")</f>
        <v>绿标</v>
      </c>
      <c r="T6888" s="93" t="str" cm="1">
        <f t="array" ref="T6888:U6888">_xlfn.XLOOKUP(Q6888,匹配表1065!L:L,匹配表1065!M:N)</f>
        <v>抑郁焦虑</v>
      </c>
      <c r="U6888" s="94" t="str">
        <v>精神心理科</v>
      </c>
      <c r="V6888" s="95" t="s">
        <v>67</v>
      </c>
      <c r="W6888" s="93">
        <f>_xlfn.XLOOKUP(M6888,匹配表1065!D:D,匹配表1065!F:F)*N6888</f>
        <v>12</v>
      </c>
    </row>
    <row r="6889" customHeight="1" spans="1:23">
      <c r="A6889" s="94" t="s">
        <v>954</v>
      </c>
      <c r="B6889" s="106">
        <v>46246</v>
      </c>
      <c r="C6889" s="121" t="str">
        <f t="shared" si="216"/>
        <v>8月第3周</v>
      </c>
      <c r="D6889" s="109" t="s">
        <v>968</v>
      </c>
      <c r="E6889" s="89" t="str">
        <f t="shared" si="217"/>
        <v>8月第2周--周3</v>
      </c>
      <c r="F6889" s="115" t="s">
        <v>27</v>
      </c>
      <c r="G6889" s="95" t="s">
        <v>104</v>
      </c>
      <c r="H6889" s="92" t="str">
        <f>_xlfn.XLOOKUP(O6889,匹配表1065!T:T,匹配表1065!W:W)</f>
        <v>济南市</v>
      </c>
      <c r="I6889" s="116" t="str">
        <f>_xlfn.XLOOKUP(O6889,匹配表1065!T:T,匹配表1065!X:X)</f>
        <v>PME2025</v>
      </c>
      <c r="J6889" s="95" t="s">
        <v>111</v>
      </c>
      <c r="K6889" s="89" cm="1">
        <f ca="1" t="array" ref="K6889:L6889">_xlfn.XLOOKUP(J6889,匹配表1065!Y:Y,匹配表1065!AA:AB)</f>
        <v>30</v>
      </c>
      <c r="L6889" s="116" t="str">
        <v>3个月以上</v>
      </c>
      <c r="M6889" s="89" t="s">
        <v>30</v>
      </c>
      <c r="N6889" s="109">
        <v>1</v>
      </c>
      <c r="O6889" s="118" t="str">
        <f>_xlfn.XLOOKUP(P6889,匹配表1065!U:U,匹配表1065!T:T)</f>
        <v>HO00001400</v>
      </c>
      <c r="P6889" s="94" t="s">
        <v>112</v>
      </c>
      <c r="Q6889" s="95" t="s">
        <v>113</v>
      </c>
      <c r="R6889" s="89" t="str">
        <f>_xlfn.XLOOKUP(Q6889,匹配表1065!L:L,匹配表1065!O:O)</f>
        <v>B</v>
      </c>
      <c r="S6889" s="93" t="str">
        <f>IFERROR(_xlfn.XLOOKUP(Q6889,匹配表1065!AI:AI,匹配表1065!AJ:AJ),"绿标")</f>
        <v>红标</v>
      </c>
      <c r="T6889" s="93" t="str" cm="1">
        <f t="array" ref="T6889:U6889">_xlfn.XLOOKUP(Q6889,匹配表1065!L:L,匹配表1065!M:N)</f>
        <v>抑郁焦虑</v>
      </c>
      <c r="U6889" s="94" t="str">
        <v>神经内科</v>
      </c>
      <c r="V6889" s="95" t="s">
        <v>58</v>
      </c>
      <c r="W6889" s="93">
        <f>_xlfn.XLOOKUP(M6889,匹配表1065!D:D,匹配表1065!F:F)*N6889</f>
        <v>12</v>
      </c>
    </row>
    <row r="6890" customHeight="1" spans="1:23">
      <c r="A6890" s="94" t="s">
        <v>954</v>
      </c>
      <c r="B6890" s="106">
        <v>46246</v>
      </c>
      <c r="C6890" s="121" t="str">
        <f t="shared" si="216"/>
        <v>8月第3周</v>
      </c>
      <c r="D6890" s="109" t="s">
        <v>968</v>
      </c>
      <c r="E6890" s="89" t="str">
        <f t="shared" si="217"/>
        <v>8月第2周--周3</v>
      </c>
      <c r="F6890" s="115" t="s">
        <v>27</v>
      </c>
      <c r="G6890" s="95" t="s">
        <v>104</v>
      </c>
      <c r="H6890" s="92" t="str">
        <f>_xlfn.XLOOKUP(O6890,匹配表1065!T:T,匹配表1065!W:W)</f>
        <v>济南市</v>
      </c>
      <c r="I6890" s="116" t="str">
        <f>_xlfn.XLOOKUP(O6890,匹配表1065!T:T,匹配表1065!X:X)</f>
        <v>PME2025</v>
      </c>
      <c r="J6890" s="95" t="s">
        <v>111</v>
      </c>
      <c r="K6890" s="89" cm="1">
        <f ca="1" t="array" ref="K6890:L6890">_xlfn.XLOOKUP(J6890,匹配表1065!Y:Y,匹配表1065!AA:AB)</f>
        <v>30</v>
      </c>
      <c r="L6890" s="116" t="str">
        <v>3个月以上</v>
      </c>
      <c r="M6890" s="89" t="s">
        <v>55</v>
      </c>
      <c r="N6890" s="109">
        <v>1</v>
      </c>
      <c r="O6890" s="118" t="str">
        <f>_xlfn.XLOOKUP(P6890,匹配表1065!U:U,匹配表1065!T:T)</f>
        <v>HO00001400</v>
      </c>
      <c r="P6890" s="94" t="s">
        <v>112</v>
      </c>
      <c r="Q6890" s="95" t="s">
        <v>115</v>
      </c>
      <c r="R6890" s="89" t="str">
        <f>_xlfn.XLOOKUP(Q6890,匹配表1065!L:L,匹配表1065!O:O)</f>
        <v>B</v>
      </c>
      <c r="S6890" s="93" t="str">
        <f>IFERROR(_xlfn.XLOOKUP(Q6890,匹配表1065!AI:AI,匹配表1065!AJ:AJ),"绿标")</f>
        <v>绿标</v>
      </c>
      <c r="T6890" s="93" t="str" cm="1">
        <f t="array" ref="T6890:U6890">_xlfn.XLOOKUP(Q6890,匹配表1065!L:L,匹配表1065!M:N)</f>
        <v>癫痫</v>
      </c>
      <c r="U6890" s="94" t="str">
        <v>神经内科</v>
      </c>
      <c r="V6890" s="95" t="s">
        <v>58</v>
      </c>
      <c r="W6890" s="93">
        <f>_xlfn.XLOOKUP(M6890,匹配表1065!D:D,匹配表1065!F:F)*N6890</f>
        <v>8</v>
      </c>
    </row>
    <row r="6891" customHeight="1" spans="1:23">
      <c r="A6891" s="94" t="s">
        <v>954</v>
      </c>
      <c r="B6891" s="106">
        <v>46246</v>
      </c>
      <c r="C6891" s="121" t="str">
        <f t="shared" ref="C6891:C6954" si="218">MONTH(B6891)&amp;TEXT(WEEKNUM(B6891,2)-WEEKNUM(B6891+1-DAY(B6891),2)+1,"月第0周")</f>
        <v>8月第3周</v>
      </c>
      <c r="D6891" s="109" t="s">
        <v>968</v>
      </c>
      <c r="E6891" s="89" t="str">
        <f t="shared" si="217"/>
        <v>8月第2周--周3</v>
      </c>
      <c r="F6891" s="115" t="s">
        <v>27</v>
      </c>
      <c r="G6891" s="95" t="s">
        <v>104</v>
      </c>
      <c r="H6891" s="92" t="str">
        <f>_xlfn.XLOOKUP(O6891,匹配表1065!T:T,匹配表1065!W:W)</f>
        <v>济南市</v>
      </c>
      <c r="I6891" s="116" t="str">
        <f>_xlfn.XLOOKUP(O6891,匹配表1065!T:T,匹配表1065!X:X)</f>
        <v>PME2025</v>
      </c>
      <c r="J6891" s="95" t="s">
        <v>111</v>
      </c>
      <c r="K6891" s="89" cm="1">
        <f ca="1" t="array" ref="K6891:L6891">_xlfn.XLOOKUP(J6891,匹配表1065!Y:Y,匹配表1065!AA:AB)</f>
        <v>30</v>
      </c>
      <c r="L6891" s="116" t="str">
        <v>3个月以上</v>
      </c>
      <c r="M6891" s="89" t="s">
        <v>35</v>
      </c>
      <c r="N6891" s="109">
        <v>1</v>
      </c>
      <c r="O6891" s="118" t="str">
        <f>_xlfn.XLOOKUP(P6891,匹配表1065!U:U,匹配表1065!T:T)</f>
        <v>HO00001400</v>
      </c>
      <c r="P6891" s="94" t="s">
        <v>112</v>
      </c>
      <c r="Q6891" s="95" t="s">
        <v>597</v>
      </c>
      <c r="R6891" s="89" t="str">
        <f>_xlfn.XLOOKUP(Q6891,匹配表1065!L:L,匹配表1065!O:O)</f>
        <v>B</v>
      </c>
      <c r="S6891" s="93" t="str">
        <f>IFERROR(_xlfn.XLOOKUP(Q6891,匹配表1065!AI:AI,匹配表1065!AJ:AJ),"绿标")</f>
        <v>绿标</v>
      </c>
      <c r="T6891" s="93" t="str" cm="1">
        <f t="array" ref="T6891:U6891">_xlfn.XLOOKUP(Q6891,匹配表1065!L:L,匹配表1065!M:N)</f>
        <v>脑血管</v>
      </c>
      <c r="U6891" s="94" t="str">
        <v>神经内科</v>
      </c>
      <c r="V6891" s="95" t="s">
        <v>58</v>
      </c>
      <c r="W6891" s="93">
        <f>_xlfn.XLOOKUP(M6891,匹配表1065!D:D,匹配表1065!F:F)*N6891</f>
        <v>4</v>
      </c>
    </row>
    <row r="6892" customHeight="1" spans="1:23">
      <c r="A6892" s="94" t="s">
        <v>954</v>
      </c>
      <c r="B6892" s="106">
        <v>46246</v>
      </c>
      <c r="C6892" s="121" t="str">
        <f t="shared" si="218"/>
        <v>8月第3周</v>
      </c>
      <c r="D6892" s="109" t="s">
        <v>968</v>
      </c>
      <c r="E6892" s="89" t="str">
        <f t="shared" si="217"/>
        <v>8月第2周--周3</v>
      </c>
      <c r="F6892" s="115" t="s">
        <v>27</v>
      </c>
      <c r="G6892" s="95" t="s">
        <v>104</v>
      </c>
      <c r="H6892" s="92" t="str">
        <f>_xlfn.XLOOKUP(O6892,匹配表1065!T:T,匹配表1065!W:W)</f>
        <v>济南市</v>
      </c>
      <c r="I6892" s="116" t="str">
        <f>_xlfn.XLOOKUP(O6892,匹配表1065!T:T,匹配表1065!X:X)</f>
        <v>PME2025</v>
      </c>
      <c r="J6892" s="95" t="s">
        <v>111</v>
      </c>
      <c r="K6892" s="89" cm="1">
        <f ca="1" t="array" ref="K6892:L6892">_xlfn.XLOOKUP(J6892,匹配表1065!Y:Y,匹配表1065!AA:AB)</f>
        <v>30</v>
      </c>
      <c r="L6892" s="116" t="str">
        <v>3个月以上</v>
      </c>
      <c r="M6892" s="89" t="s">
        <v>35</v>
      </c>
      <c r="N6892" s="109">
        <v>1</v>
      </c>
      <c r="O6892" s="118" t="str">
        <f>_xlfn.XLOOKUP(P6892,匹配表1065!U:U,匹配表1065!T:T)</f>
        <v>HO00394630</v>
      </c>
      <c r="P6892" s="94" t="s">
        <v>462</v>
      </c>
      <c r="Q6892" s="95" t="s">
        <v>463</v>
      </c>
      <c r="R6892" s="89" t="str">
        <f>_xlfn.XLOOKUP(Q6892,匹配表1065!L:L,匹配表1065!O:O)</f>
        <v>C</v>
      </c>
      <c r="S6892" s="93" t="str">
        <f>IFERROR(_xlfn.XLOOKUP(Q6892,匹配表1065!AI:AI,匹配表1065!AJ:AJ),"绿标")</f>
        <v>绿标</v>
      </c>
      <c r="T6892" s="93" t="str" cm="1">
        <f t="array" ref="T6892:U6892">_xlfn.XLOOKUP(Q6892,匹配表1065!L:L,匹配表1065!M:N)</f>
        <v>眩晕</v>
      </c>
      <c r="U6892" s="94" t="str">
        <v>神经内科</v>
      </c>
      <c r="V6892" s="95" t="s">
        <v>100</v>
      </c>
      <c r="W6892" s="93">
        <f>_xlfn.XLOOKUP(M6892,匹配表1065!D:D,匹配表1065!F:F)*N6892</f>
        <v>4</v>
      </c>
    </row>
    <row r="6893" customHeight="1" spans="1:23">
      <c r="A6893" s="94" t="s">
        <v>954</v>
      </c>
      <c r="B6893" s="106">
        <v>46246</v>
      </c>
      <c r="C6893" s="121" t="str">
        <f t="shared" si="218"/>
        <v>8月第3周</v>
      </c>
      <c r="D6893" s="109" t="s">
        <v>968</v>
      </c>
      <c r="E6893" s="89" t="str">
        <f t="shared" si="217"/>
        <v>8月第2周--周3</v>
      </c>
      <c r="F6893" s="115" t="s">
        <v>27</v>
      </c>
      <c r="G6893" s="95" t="s">
        <v>104</v>
      </c>
      <c r="H6893" s="92" t="str">
        <f>_xlfn.XLOOKUP(O6893,匹配表1065!T:T,匹配表1065!W:W)</f>
        <v>聊城市</v>
      </c>
      <c r="I6893" s="116" t="str">
        <f>_xlfn.XLOOKUP(O6893,匹配表1065!T:T,匹配表1065!X:X)</f>
        <v>PME2046</v>
      </c>
      <c r="J6893" s="95" t="s">
        <v>108</v>
      </c>
      <c r="K6893" s="89" cm="1">
        <f ca="1" t="array" ref="K6893:L6893">_xlfn.XLOOKUP(J6893,匹配表1065!Y:Y,匹配表1065!AA:AB)</f>
        <v>8</v>
      </c>
      <c r="L6893" s="116" t="str">
        <v>3个月以上</v>
      </c>
      <c r="M6893" s="89" t="s">
        <v>30</v>
      </c>
      <c r="N6893" s="109">
        <v>1</v>
      </c>
      <c r="O6893" s="118" t="str">
        <f>_xlfn.XLOOKUP(P6893,匹配表1065!U:U,匹配表1065!T:T)</f>
        <v>HO00001415</v>
      </c>
      <c r="P6893" s="94" t="s">
        <v>109</v>
      </c>
      <c r="Q6893" s="95" t="s">
        <v>110</v>
      </c>
      <c r="R6893" s="89" t="str">
        <f>_xlfn.XLOOKUP(Q6893,匹配表1065!L:L,匹配表1065!O:O)</f>
        <v>B</v>
      </c>
      <c r="S6893" s="93" t="str">
        <f>IFERROR(_xlfn.XLOOKUP(Q6893,匹配表1065!AI:AI,匹配表1065!AJ:AJ),"绿标")</f>
        <v>绿标</v>
      </c>
      <c r="T6893" s="93" t="str" cm="1">
        <f t="array" ref="T6893:U6893">_xlfn.XLOOKUP(Q6893,匹配表1065!L:L,匹配表1065!M:N)</f>
        <v>脑血管</v>
      </c>
      <c r="U6893" s="94" t="str">
        <v>神经内科</v>
      </c>
      <c r="V6893" s="95" t="s">
        <v>42</v>
      </c>
      <c r="W6893" s="93">
        <f>_xlfn.XLOOKUP(M6893,匹配表1065!D:D,匹配表1065!F:F)*N6893</f>
        <v>12</v>
      </c>
    </row>
    <row r="6894" customHeight="1" spans="1:23">
      <c r="A6894" s="94" t="s">
        <v>954</v>
      </c>
      <c r="B6894" s="106">
        <v>46246</v>
      </c>
      <c r="C6894" s="121" t="str">
        <f t="shared" si="218"/>
        <v>8月第3周</v>
      </c>
      <c r="D6894" s="109" t="s">
        <v>968</v>
      </c>
      <c r="E6894" s="89" t="str">
        <f t="shared" si="217"/>
        <v>8月第2周--周3</v>
      </c>
      <c r="F6894" s="115" t="s">
        <v>27</v>
      </c>
      <c r="G6894" s="95" t="s">
        <v>104</v>
      </c>
      <c r="H6894" s="92" t="str">
        <f>_xlfn.XLOOKUP(O6894,匹配表1065!T:T,匹配表1065!W:W)</f>
        <v>聊城市</v>
      </c>
      <c r="I6894" s="116" t="str">
        <f>_xlfn.XLOOKUP(O6894,匹配表1065!T:T,匹配表1065!X:X)</f>
        <v>PME2046</v>
      </c>
      <c r="J6894" s="95" t="s">
        <v>108</v>
      </c>
      <c r="K6894" s="89" cm="1">
        <f ca="1" t="array" ref="K6894:L6894">_xlfn.XLOOKUP(J6894,匹配表1065!Y:Y,匹配表1065!AA:AB)</f>
        <v>8</v>
      </c>
      <c r="L6894" s="116" t="str">
        <v>3个月以上</v>
      </c>
      <c r="M6894" s="89" t="s">
        <v>35</v>
      </c>
      <c r="N6894" s="109">
        <v>1</v>
      </c>
      <c r="O6894" s="118" t="str">
        <f>_xlfn.XLOOKUP(P6894,匹配表1065!U:U,匹配表1065!T:T)</f>
        <v>HO00001415</v>
      </c>
      <c r="P6894" s="94" t="s">
        <v>109</v>
      </c>
      <c r="Q6894" s="95" t="s">
        <v>318</v>
      </c>
      <c r="R6894" s="89" t="str">
        <f>_xlfn.XLOOKUP(Q6894,匹配表1065!L:L,匹配表1065!O:O)</f>
        <v>C</v>
      </c>
      <c r="S6894" s="93" t="str">
        <f>IFERROR(_xlfn.XLOOKUP(Q6894,匹配表1065!AI:AI,匹配表1065!AJ:AJ),"绿标")</f>
        <v>黑标</v>
      </c>
      <c r="T6894" s="93" t="str" cm="1">
        <f t="array" ref="T6894:U6894">_xlfn.XLOOKUP(Q6894,匹配表1065!L:L,匹配表1065!M:N)</f>
        <v>眩晕</v>
      </c>
      <c r="U6894" s="94" t="str">
        <v>耳鼻喉科</v>
      </c>
      <c r="V6894" s="95" t="s">
        <v>100</v>
      </c>
      <c r="W6894" s="93">
        <f>_xlfn.XLOOKUP(M6894,匹配表1065!D:D,匹配表1065!F:F)*N6894</f>
        <v>4</v>
      </c>
    </row>
    <row r="6895" customHeight="1" spans="1:23">
      <c r="A6895" s="94" t="s">
        <v>954</v>
      </c>
      <c r="B6895" s="106">
        <v>46246</v>
      </c>
      <c r="C6895" s="121" t="str">
        <f t="shared" si="218"/>
        <v>8月第3周</v>
      </c>
      <c r="D6895" s="109" t="s">
        <v>968</v>
      </c>
      <c r="E6895" s="89" t="str">
        <f t="shared" si="217"/>
        <v>8月第2周--周3</v>
      </c>
      <c r="F6895" s="115" t="s">
        <v>27</v>
      </c>
      <c r="G6895" s="95" t="s">
        <v>104</v>
      </c>
      <c r="H6895" s="92" t="str">
        <f>_xlfn.XLOOKUP(O6895,匹配表1065!T:T,匹配表1065!W:W)</f>
        <v>济南市</v>
      </c>
      <c r="I6895" s="116" t="str">
        <f>_xlfn.XLOOKUP(O6895,匹配表1065!T:T,匹配表1065!X:X)</f>
        <v>PME2025</v>
      </c>
      <c r="J6895" s="95" t="s">
        <v>128</v>
      </c>
      <c r="K6895" s="89" cm="1">
        <f ca="1" t="array" ref="K6895:L6895">_xlfn.XLOOKUP(J6895,匹配表1065!Y:Y,匹配表1065!AA:AB)</f>
        <v>13</v>
      </c>
      <c r="L6895" s="116" t="str">
        <v>3个月以上</v>
      </c>
      <c r="M6895" s="89" t="s">
        <v>35</v>
      </c>
      <c r="N6895" s="109">
        <v>1</v>
      </c>
      <c r="O6895" s="118" t="str">
        <f>_xlfn.XLOOKUP(P6895,匹配表1065!U:U,匹配表1065!T:T)</f>
        <v>HO00001400</v>
      </c>
      <c r="P6895" s="94" t="s">
        <v>112</v>
      </c>
      <c r="Q6895" s="95" t="s">
        <v>357</v>
      </c>
      <c r="R6895" s="89" t="str">
        <f>_xlfn.XLOOKUP(Q6895,匹配表1065!L:L,匹配表1065!O:O)</f>
        <v>B</v>
      </c>
      <c r="S6895" s="93" t="str">
        <f>IFERROR(_xlfn.XLOOKUP(Q6895,匹配表1065!AI:AI,匹配表1065!AJ:AJ),"绿标")</f>
        <v>红标</v>
      </c>
      <c r="T6895" s="93" t="str" cm="1">
        <f t="array" ref="T6895:U6895">_xlfn.XLOOKUP(Q6895,匹配表1065!L:L,匹配表1065!M:N)</f>
        <v>癫痫</v>
      </c>
      <c r="U6895" s="94" t="str">
        <v>神经内科</v>
      </c>
      <c r="V6895" s="95" t="s">
        <v>58</v>
      </c>
      <c r="W6895" s="93">
        <f>_xlfn.XLOOKUP(M6895,匹配表1065!D:D,匹配表1065!F:F)*N6895</f>
        <v>4</v>
      </c>
    </row>
    <row r="6896" customHeight="1" spans="1:23">
      <c r="A6896" s="94" t="s">
        <v>954</v>
      </c>
      <c r="B6896" s="106">
        <v>46246</v>
      </c>
      <c r="C6896" s="121" t="str">
        <f t="shared" si="218"/>
        <v>8月第3周</v>
      </c>
      <c r="D6896" s="109" t="s">
        <v>968</v>
      </c>
      <c r="E6896" s="89" t="str">
        <f t="shared" si="217"/>
        <v>8月第2周--周3</v>
      </c>
      <c r="F6896" s="115" t="s">
        <v>27</v>
      </c>
      <c r="G6896" s="95" t="s">
        <v>104</v>
      </c>
      <c r="H6896" s="92" t="str">
        <f>_xlfn.XLOOKUP(O6896,匹配表1065!T:T,匹配表1065!W:W)</f>
        <v>济南市</v>
      </c>
      <c r="I6896" s="116" t="str">
        <f>_xlfn.XLOOKUP(O6896,匹配表1065!T:T,匹配表1065!X:X)</f>
        <v>PME2029</v>
      </c>
      <c r="J6896" s="95" t="s">
        <v>128</v>
      </c>
      <c r="K6896" s="89" cm="1">
        <f ca="1" t="array" ref="K6896:L6896">_xlfn.XLOOKUP(J6896,匹配表1065!Y:Y,匹配表1065!AA:AB)</f>
        <v>13</v>
      </c>
      <c r="L6896" s="116" t="str">
        <v>3个月以上</v>
      </c>
      <c r="M6896" s="89" t="s">
        <v>35</v>
      </c>
      <c r="N6896" s="109">
        <v>1</v>
      </c>
      <c r="O6896" s="118" t="str">
        <f>_xlfn.XLOOKUP(P6896,匹配表1065!U:U,匹配表1065!T:T)</f>
        <v>HO00001403</v>
      </c>
      <c r="P6896" s="94" t="s">
        <v>329</v>
      </c>
      <c r="Q6896" s="95" t="s">
        <v>455</v>
      </c>
      <c r="R6896" s="89" t="str">
        <f>_xlfn.XLOOKUP(Q6896,匹配表1065!L:L,匹配表1065!O:O)</f>
        <v>C</v>
      </c>
      <c r="S6896" s="93" t="str">
        <f>IFERROR(_xlfn.XLOOKUP(Q6896,匹配表1065!AI:AI,匹配表1065!AJ:AJ),"绿标")</f>
        <v>绿标</v>
      </c>
      <c r="T6896" s="93" t="str" cm="1">
        <f t="array" ref="T6896:U6896">_xlfn.XLOOKUP(Q6896,匹配表1065!L:L,匹配表1065!M:N)</f>
        <v>眩晕</v>
      </c>
      <c r="U6896" s="94" t="str">
        <v>耳鼻喉科</v>
      </c>
      <c r="V6896" s="95" t="s">
        <v>100</v>
      </c>
      <c r="W6896" s="93">
        <f>_xlfn.XLOOKUP(M6896,匹配表1065!D:D,匹配表1065!F:F)*N6896</f>
        <v>4</v>
      </c>
    </row>
    <row r="6897" customHeight="1" spans="1:23">
      <c r="A6897" s="94" t="s">
        <v>954</v>
      </c>
      <c r="B6897" s="106">
        <v>46246</v>
      </c>
      <c r="C6897" s="121" t="str">
        <f t="shared" si="218"/>
        <v>8月第3周</v>
      </c>
      <c r="D6897" s="109" t="s">
        <v>968</v>
      </c>
      <c r="E6897" s="89" t="str">
        <f t="shared" si="217"/>
        <v>8月第2周--周3</v>
      </c>
      <c r="F6897" s="115" t="s">
        <v>27</v>
      </c>
      <c r="G6897" s="95" t="s">
        <v>104</v>
      </c>
      <c r="H6897" s="92" t="str">
        <f>_xlfn.XLOOKUP(O6897,匹配表1065!T:T,匹配表1065!W:W)</f>
        <v>济南市</v>
      </c>
      <c r="I6897" s="116" t="str">
        <f>_xlfn.XLOOKUP(O6897,匹配表1065!T:T,匹配表1065!X:X)</f>
        <v>PME2025</v>
      </c>
      <c r="J6897" s="95" t="s">
        <v>128</v>
      </c>
      <c r="K6897" s="89" cm="1">
        <f ca="1" t="array" ref="K6897:L6897">_xlfn.XLOOKUP(J6897,匹配表1065!Y:Y,匹配表1065!AA:AB)</f>
        <v>13</v>
      </c>
      <c r="L6897" s="116" t="str">
        <v>3个月以上</v>
      </c>
      <c r="M6897" s="89" t="s">
        <v>35</v>
      </c>
      <c r="N6897" s="109">
        <v>1</v>
      </c>
      <c r="O6897" s="118" t="str">
        <f>_xlfn.XLOOKUP(P6897,匹配表1065!U:U,匹配表1065!T:T)</f>
        <v>HO00001400</v>
      </c>
      <c r="P6897" s="94" t="s">
        <v>112</v>
      </c>
      <c r="Q6897" s="95" t="s">
        <v>132</v>
      </c>
      <c r="R6897" s="89" t="str">
        <f>_xlfn.XLOOKUP(Q6897,匹配表1065!L:L,匹配表1065!O:O)</f>
        <v>D</v>
      </c>
      <c r="S6897" s="93" t="str">
        <f>IFERROR(_xlfn.XLOOKUP(Q6897,匹配表1065!AI:AI,匹配表1065!AJ:AJ),"绿标")</f>
        <v>绿标</v>
      </c>
      <c r="T6897" s="93" t="str" cm="1">
        <f t="array" ref="T6897:U6897">_xlfn.XLOOKUP(Q6897,匹配表1065!L:L,匹配表1065!M:N)</f>
        <v>抑郁焦虑</v>
      </c>
      <c r="U6897" s="94" t="str">
        <v>精神心理科</v>
      </c>
      <c r="V6897" s="95" t="s">
        <v>70</v>
      </c>
      <c r="W6897" s="93">
        <f>_xlfn.XLOOKUP(M6897,匹配表1065!D:D,匹配表1065!F:F)*N6897</f>
        <v>4</v>
      </c>
    </row>
    <row r="6898" customHeight="1" spans="1:23">
      <c r="A6898" s="94" t="s">
        <v>954</v>
      </c>
      <c r="B6898" s="106">
        <v>46246</v>
      </c>
      <c r="C6898" s="121" t="str">
        <f t="shared" si="218"/>
        <v>8月第3周</v>
      </c>
      <c r="D6898" s="109" t="s">
        <v>968</v>
      </c>
      <c r="E6898" s="89" t="str">
        <f t="shared" si="217"/>
        <v>8月第2周--周3</v>
      </c>
      <c r="F6898" s="115" t="s">
        <v>27</v>
      </c>
      <c r="G6898" s="95" t="s">
        <v>104</v>
      </c>
      <c r="H6898" s="92" t="str">
        <f>_xlfn.XLOOKUP(O6898,匹配表1065!T:T,匹配表1065!W:W)</f>
        <v>济南市</v>
      </c>
      <c r="I6898" s="116" t="str">
        <f>_xlfn.XLOOKUP(O6898,匹配表1065!T:T,匹配表1065!X:X)</f>
        <v>PME2029</v>
      </c>
      <c r="J6898" s="95" t="s">
        <v>128</v>
      </c>
      <c r="K6898" s="89" cm="1">
        <f ca="1" t="array" ref="K6898:L6898">_xlfn.XLOOKUP(J6898,匹配表1065!Y:Y,匹配表1065!AA:AB)</f>
        <v>13</v>
      </c>
      <c r="L6898" s="116" t="str">
        <v>3个月以上</v>
      </c>
      <c r="M6898" s="89" t="s">
        <v>30</v>
      </c>
      <c r="N6898" s="109">
        <v>1</v>
      </c>
      <c r="O6898" s="118" t="str">
        <f>_xlfn.XLOOKUP(P6898,匹配表1065!U:U,匹配表1065!T:T)</f>
        <v>HO00024281</v>
      </c>
      <c r="P6898" s="94" t="s">
        <v>129</v>
      </c>
      <c r="Q6898" s="95" t="s">
        <v>131</v>
      </c>
      <c r="R6898" s="89" t="str">
        <f>_xlfn.XLOOKUP(Q6898,匹配表1065!L:L,匹配表1065!O:O)</f>
        <v>B</v>
      </c>
      <c r="S6898" s="93" t="str">
        <f>IFERROR(_xlfn.XLOOKUP(Q6898,匹配表1065!AI:AI,匹配表1065!AJ:AJ),"绿标")</f>
        <v>红标</v>
      </c>
      <c r="T6898" s="93" t="str" cm="1">
        <f t="array" ref="T6898:U6898">_xlfn.XLOOKUP(Q6898,匹配表1065!L:L,匹配表1065!M:N)</f>
        <v>脑血管</v>
      </c>
      <c r="U6898" s="94" t="str">
        <v>神经内科</v>
      </c>
      <c r="V6898" s="95" t="s">
        <v>42</v>
      </c>
      <c r="W6898" s="93">
        <f>_xlfn.XLOOKUP(M6898,匹配表1065!D:D,匹配表1065!F:F)*N6898</f>
        <v>12</v>
      </c>
    </row>
    <row r="6899" customHeight="1" spans="1:23">
      <c r="A6899" s="94" t="s">
        <v>954</v>
      </c>
      <c r="B6899" s="106">
        <v>46246</v>
      </c>
      <c r="C6899" s="121" t="str">
        <f t="shared" si="218"/>
        <v>8月第3周</v>
      </c>
      <c r="D6899" s="109" t="s">
        <v>968</v>
      </c>
      <c r="E6899" s="89" t="str">
        <f t="shared" si="217"/>
        <v>8月第2周--周3</v>
      </c>
      <c r="F6899" s="115" t="s">
        <v>27</v>
      </c>
      <c r="G6899" s="92" t="s">
        <v>92</v>
      </c>
      <c r="H6899" s="92" t="str">
        <f>_xlfn.XLOOKUP(O6899,匹配表1065!T:T,匹配表1065!W:W)</f>
        <v>合肥市</v>
      </c>
      <c r="I6899" s="116" t="str">
        <f>_xlfn.XLOOKUP(O6899,匹配表1065!T:T,匹配表1065!X:X)</f>
        <v>PME2048</v>
      </c>
      <c r="J6899" s="95" t="s">
        <v>547</v>
      </c>
      <c r="K6899" s="89" cm="1">
        <f ca="1" t="array" ref="K6899:L6899">_xlfn.XLOOKUP(J6899,匹配表1065!Y:Y,匹配表1065!AA:AB)</f>
        <v>4</v>
      </c>
      <c r="L6899" s="116" t="str">
        <v>3个月以上</v>
      </c>
      <c r="M6899" s="89" t="s">
        <v>35</v>
      </c>
      <c r="N6899" s="109">
        <v>1</v>
      </c>
      <c r="O6899" s="118" t="str">
        <f>_xlfn.XLOOKUP(P6899,匹配表1065!U:U,匹配表1065!T:T)</f>
        <v>HO00002956</v>
      </c>
      <c r="P6899" s="94" t="s">
        <v>285</v>
      </c>
      <c r="Q6899" s="95" t="s">
        <v>548</v>
      </c>
      <c r="R6899" s="89" t="str">
        <f>_xlfn.XLOOKUP(Q6899,匹配表1065!L:L,匹配表1065!O:O)</f>
        <v>B</v>
      </c>
      <c r="S6899" s="93" t="str">
        <f>IFERROR(_xlfn.XLOOKUP(Q6899,匹配表1065!AI:AI,匹配表1065!AJ:AJ),"绿标")</f>
        <v>绿标</v>
      </c>
      <c r="T6899" s="93" t="str" cm="1">
        <f t="array" ref="T6899:U6899">_xlfn.XLOOKUP(Q6899,匹配表1065!L:L,匹配表1065!M:N)</f>
        <v>脑血管</v>
      </c>
      <c r="U6899" s="94" t="str">
        <v>神经内科</v>
      </c>
      <c r="V6899" s="95" t="s">
        <v>33</v>
      </c>
      <c r="W6899" s="93">
        <f>_xlfn.XLOOKUP(M6899,匹配表1065!D:D,匹配表1065!F:F)*N6899</f>
        <v>4</v>
      </c>
    </row>
    <row r="6900" customHeight="1" spans="1:23">
      <c r="A6900" s="94" t="s">
        <v>954</v>
      </c>
      <c r="B6900" s="106">
        <v>46246</v>
      </c>
      <c r="C6900" s="121" t="str">
        <f t="shared" si="218"/>
        <v>8月第3周</v>
      </c>
      <c r="D6900" s="109" t="s">
        <v>968</v>
      </c>
      <c r="E6900" s="89" t="str">
        <f t="shared" si="217"/>
        <v>8月第2周--周3</v>
      </c>
      <c r="F6900" s="115" t="s">
        <v>27</v>
      </c>
      <c r="G6900" s="92" t="s">
        <v>92</v>
      </c>
      <c r="H6900" s="92" t="e">
        <f>_xlfn.XLOOKUP(O6900,匹配表1065!T:T,匹配表1065!W:W)</f>
        <v>#N/A</v>
      </c>
      <c r="I6900" s="116" t="e">
        <f>_xlfn.XLOOKUP(O6900,匹配表1065!T:T,匹配表1065!X:X)</f>
        <v>#N/A</v>
      </c>
      <c r="J6900" s="95" t="s">
        <v>547</v>
      </c>
      <c r="K6900" s="89" cm="1">
        <f ca="1" t="array" ref="K6900:L6900">_xlfn.XLOOKUP(J6900,匹配表1065!Y:Y,匹配表1065!AA:AB)</f>
        <v>4</v>
      </c>
      <c r="L6900" s="116" t="str">
        <v>3个月以上</v>
      </c>
      <c r="M6900" s="89" t="s">
        <v>35</v>
      </c>
      <c r="N6900" s="109">
        <v>1</v>
      </c>
      <c r="O6900" s="118" t="e">
        <f>_xlfn.XLOOKUP(P6900,匹配表1065!U:U,匹配表1065!T:T)</f>
        <v>#N/A</v>
      </c>
      <c r="P6900" s="94" t="s">
        <v>972</v>
      </c>
      <c r="Q6900" s="95" t="s">
        <v>848</v>
      </c>
      <c r="R6900" s="89" t="str">
        <f>_xlfn.XLOOKUP(Q6900,匹配表1065!L:L,匹配表1065!O:O)</f>
        <v>C</v>
      </c>
      <c r="S6900" s="93" t="str">
        <f>IFERROR(_xlfn.XLOOKUP(Q6900,匹配表1065!AI:AI,匹配表1065!AJ:AJ),"绿标")</f>
        <v>绿标</v>
      </c>
      <c r="T6900" s="93" t="str" cm="1">
        <f t="array" ref="T6900:U6900">_xlfn.XLOOKUP(Q6900,匹配表1065!L:L,匹配表1065!M:N)</f>
        <v>眩晕</v>
      </c>
      <c r="U6900" s="94" t="str">
        <v>耳鼻喉科</v>
      </c>
      <c r="V6900" s="95" t="s">
        <v>33</v>
      </c>
      <c r="W6900" s="93">
        <f>_xlfn.XLOOKUP(M6900,匹配表1065!D:D,匹配表1065!F:F)*N6900</f>
        <v>4</v>
      </c>
    </row>
    <row r="6901" customHeight="1" spans="1:23">
      <c r="A6901" s="94" t="s">
        <v>954</v>
      </c>
      <c r="B6901" s="106">
        <v>46246</v>
      </c>
      <c r="C6901" s="121" t="str">
        <f t="shared" si="218"/>
        <v>8月第3周</v>
      </c>
      <c r="D6901" s="109" t="s">
        <v>968</v>
      </c>
      <c r="E6901" s="89" t="str">
        <f t="shared" ref="E6901:E6964" si="219">D6901&amp;"--"&amp;"周"&amp;WEEKDAY(B6901,2)</f>
        <v>8月第2周--周3</v>
      </c>
      <c r="F6901" s="115" t="s">
        <v>27</v>
      </c>
      <c r="G6901" s="92" t="s">
        <v>92</v>
      </c>
      <c r="H6901" s="92" t="str">
        <f>_xlfn.XLOOKUP(O6901,匹配表1065!T:T,匹配表1065!W:W)</f>
        <v>合肥市</v>
      </c>
      <c r="I6901" s="116" t="str">
        <f>_xlfn.XLOOKUP(O6901,匹配表1065!T:T,匹配表1065!X:X)</f>
        <v>PME2047</v>
      </c>
      <c r="J6901" s="95" t="s">
        <v>97</v>
      </c>
      <c r="K6901" s="89" cm="1">
        <f ca="1" t="array" ref="K6901:L6901">_xlfn.XLOOKUP(J6901,匹配表1065!Y:Y,匹配表1065!AA:AB)</f>
        <v>2</v>
      </c>
      <c r="L6901" s="116" t="str">
        <v>3个月以内</v>
      </c>
      <c r="M6901" s="89" t="s">
        <v>35</v>
      </c>
      <c r="N6901" s="109">
        <v>1</v>
      </c>
      <c r="O6901" s="118" t="str">
        <f>_xlfn.XLOOKUP(P6901,匹配表1065!U:U,匹配表1065!T:T)</f>
        <v>HO00000005</v>
      </c>
      <c r="P6901" s="94" t="s">
        <v>98</v>
      </c>
      <c r="Q6901" s="95" t="s">
        <v>208</v>
      </c>
      <c r="R6901" s="89" t="str">
        <f>_xlfn.XLOOKUP(Q6901,匹配表1065!L:L,匹配表1065!O:O)</f>
        <v>A</v>
      </c>
      <c r="S6901" s="93" t="str">
        <f>IFERROR(_xlfn.XLOOKUP(Q6901,匹配表1065!AI:AI,匹配表1065!AJ:AJ),"绿标")</f>
        <v>黑标</v>
      </c>
      <c r="T6901" s="93" t="str" cm="1">
        <f t="array" ref="T6901:U6901">_xlfn.XLOOKUP(Q6901,匹配表1065!L:L,匹配表1065!M:N)</f>
        <v>头痛</v>
      </c>
      <c r="U6901" s="94" t="str">
        <v>神经内科</v>
      </c>
      <c r="V6901" s="95" t="s">
        <v>42</v>
      </c>
      <c r="W6901" s="93">
        <f>_xlfn.XLOOKUP(M6901,匹配表1065!D:D,匹配表1065!F:F)*N6901</f>
        <v>4</v>
      </c>
    </row>
    <row r="6902" customHeight="1" spans="1:23">
      <c r="A6902" s="94" t="s">
        <v>954</v>
      </c>
      <c r="B6902" s="106">
        <v>46246</v>
      </c>
      <c r="C6902" s="121" t="str">
        <f t="shared" si="218"/>
        <v>8月第3周</v>
      </c>
      <c r="D6902" s="109" t="s">
        <v>968</v>
      </c>
      <c r="E6902" s="89" t="str">
        <f t="shared" si="219"/>
        <v>8月第2周--周3</v>
      </c>
      <c r="F6902" s="115" t="s">
        <v>27</v>
      </c>
      <c r="G6902" s="92" t="s">
        <v>92</v>
      </c>
      <c r="H6902" s="92" t="str">
        <f>_xlfn.XLOOKUP(O6902,匹配表1065!T:T,匹配表1065!W:W)</f>
        <v>合肥市</v>
      </c>
      <c r="I6902" s="116" t="str">
        <f>_xlfn.XLOOKUP(O6902,匹配表1065!T:T,匹配表1065!X:X)</f>
        <v>PME2007</v>
      </c>
      <c r="J6902" s="95" t="s">
        <v>93</v>
      </c>
      <c r="K6902" s="89" cm="1">
        <f ca="1" t="array" ref="K6902:L6902">_xlfn.XLOOKUP(J6902,匹配表1065!Y:Y,匹配表1065!AA:AB)</f>
        <v>9</v>
      </c>
      <c r="L6902" s="116" t="str">
        <v>3个月以上</v>
      </c>
      <c r="M6902" s="89" t="s">
        <v>30</v>
      </c>
      <c r="N6902" s="109">
        <v>1</v>
      </c>
      <c r="O6902" s="118" t="str">
        <f>_xlfn.XLOOKUP(P6902,匹配表1065!U:U,匹配表1065!T:T)</f>
        <v>HO00000001</v>
      </c>
      <c r="P6902" s="94" t="s">
        <v>94</v>
      </c>
      <c r="Q6902" s="95" t="s">
        <v>96</v>
      </c>
      <c r="R6902" s="89" t="str">
        <f>_xlfn.XLOOKUP(Q6902,匹配表1065!L:L,匹配表1065!O:O)</f>
        <v>B</v>
      </c>
      <c r="S6902" s="93" t="str">
        <f>IFERROR(_xlfn.XLOOKUP(Q6902,匹配表1065!AI:AI,匹配表1065!AJ:AJ),"绿标")</f>
        <v>黑标</v>
      </c>
      <c r="T6902" s="93" t="str" cm="1">
        <f t="array" ref="T6902:U6902">_xlfn.XLOOKUP(Q6902,匹配表1065!L:L,匹配表1065!M:N)</f>
        <v>脑血管</v>
      </c>
      <c r="U6902" s="94" t="str">
        <v>神经内科</v>
      </c>
      <c r="V6902" s="95" t="s">
        <v>42</v>
      </c>
      <c r="W6902" s="93">
        <f>_xlfn.XLOOKUP(M6902,匹配表1065!D:D,匹配表1065!F:F)*N6902</f>
        <v>12</v>
      </c>
    </row>
    <row r="6903" customHeight="1" spans="1:23">
      <c r="A6903" s="94" t="s">
        <v>954</v>
      </c>
      <c r="B6903" s="106">
        <v>46246</v>
      </c>
      <c r="C6903" s="121" t="str">
        <f t="shared" si="218"/>
        <v>8月第3周</v>
      </c>
      <c r="D6903" s="109" t="s">
        <v>968</v>
      </c>
      <c r="E6903" s="89" t="str">
        <f t="shared" si="219"/>
        <v>8月第2周--周3</v>
      </c>
      <c r="F6903" s="115" t="s">
        <v>27</v>
      </c>
      <c r="G6903" s="95" t="s">
        <v>136</v>
      </c>
      <c r="H6903" s="92" t="str">
        <f>_xlfn.XLOOKUP(O6903,匹配表1065!T:T,匹配表1065!W:W)</f>
        <v>淄博市</v>
      </c>
      <c r="I6903" s="116" t="str">
        <f>_xlfn.XLOOKUP(O6903,匹配表1065!T:T,匹配表1065!X:X)</f>
        <v>PME2043</v>
      </c>
      <c r="J6903" s="95" t="s">
        <v>140</v>
      </c>
      <c r="K6903" s="89" cm="1">
        <f ca="1" t="array" ref="K6903:L6903">_xlfn.XLOOKUP(J6903,匹配表1065!Y:Y,匹配表1065!AA:AB)</f>
        <v>9</v>
      </c>
      <c r="L6903" s="116" t="str">
        <v>3个月以上</v>
      </c>
      <c r="M6903" s="89" t="s">
        <v>30</v>
      </c>
      <c r="N6903" s="109">
        <v>1</v>
      </c>
      <c r="O6903" s="118" t="str">
        <f>_xlfn.XLOOKUP(P6903,匹配表1065!U:U,匹配表1065!T:T)</f>
        <v>HO00001431</v>
      </c>
      <c r="P6903" s="94" t="s">
        <v>244</v>
      </c>
      <c r="Q6903" s="95" t="s">
        <v>473</v>
      </c>
      <c r="R6903" s="89" t="str">
        <f>_xlfn.XLOOKUP(Q6903,匹配表1065!L:L,匹配表1065!O:O)</f>
        <v>B</v>
      </c>
      <c r="S6903" s="93" t="str">
        <f>IFERROR(_xlfn.XLOOKUP(Q6903,匹配表1065!AI:AI,匹配表1065!AJ:AJ),"绿标")</f>
        <v>红标</v>
      </c>
      <c r="T6903" s="93" t="str" cm="1">
        <f t="array" ref="T6903:U6903">_xlfn.XLOOKUP(Q6903,匹配表1065!L:L,匹配表1065!M:N)</f>
        <v>脑血管</v>
      </c>
      <c r="U6903" s="94" t="str">
        <v>神经内科</v>
      </c>
      <c r="V6903" s="95" t="s">
        <v>42</v>
      </c>
      <c r="W6903" s="93">
        <f>_xlfn.XLOOKUP(M6903,匹配表1065!D:D,匹配表1065!F:F)*N6903</f>
        <v>12</v>
      </c>
    </row>
    <row r="6904" customHeight="1" spans="1:23">
      <c r="A6904" s="94" t="s">
        <v>954</v>
      </c>
      <c r="B6904" s="106">
        <v>46246</v>
      </c>
      <c r="C6904" s="121" t="str">
        <f t="shared" si="218"/>
        <v>8月第3周</v>
      </c>
      <c r="D6904" s="109" t="s">
        <v>968</v>
      </c>
      <c r="E6904" s="89" t="str">
        <f t="shared" si="219"/>
        <v>8月第2周--周3</v>
      </c>
      <c r="F6904" s="115" t="s">
        <v>27</v>
      </c>
      <c r="G6904" s="95" t="s">
        <v>136</v>
      </c>
      <c r="H6904" s="92" t="str">
        <f>_xlfn.XLOOKUP(O6904,匹配表1065!T:T,匹配表1065!W:W)</f>
        <v>青岛市</v>
      </c>
      <c r="I6904" s="116" t="str">
        <f>_xlfn.XLOOKUP(O6904,匹配表1065!T:T,匹配表1065!X:X)</f>
        <v>PME2032</v>
      </c>
      <c r="J6904" s="95" t="s">
        <v>143</v>
      </c>
      <c r="K6904" s="89" cm="1">
        <f ca="1" t="array" ref="K6904:L6904">_xlfn.XLOOKUP(J6904,匹配表1065!Y:Y,匹配表1065!AA:AB)</f>
        <v>31</v>
      </c>
      <c r="L6904" s="116" t="str">
        <v>3个月以上</v>
      </c>
      <c r="M6904" s="89" t="s">
        <v>30</v>
      </c>
      <c r="N6904" s="109">
        <v>1</v>
      </c>
      <c r="O6904" s="118" t="str">
        <f>_xlfn.XLOOKUP(P6904,匹配表1065!U:U,匹配表1065!T:T)</f>
        <v>HO00001482</v>
      </c>
      <c r="P6904" s="94" t="s">
        <v>146</v>
      </c>
      <c r="Q6904" s="95" t="s">
        <v>147</v>
      </c>
      <c r="R6904" s="89" t="str">
        <f>_xlfn.XLOOKUP(Q6904,匹配表1065!L:L,匹配表1065!O:O)</f>
        <v>A</v>
      </c>
      <c r="S6904" s="93" t="str">
        <f>IFERROR(_xlfn.XLOOKUP(Q6904,匹配表1065!AI:AI,匹配表1065!AJ:AJ),"绿标")</f>
        <v>红标</v>
      </c>
      <c r="T6904" s="93" t="str" cm="1">
        <f t="array" ref="T6904:U6904">_xlfn.XLOOKUP(Q6904,匹配表1065!L:L,匹配表1065!M:N)</f>
        <v>头痛</v>
      </c>
      <c r="U6904" s="94" t="str">
        <v>神经内科</v>
      </c>
      <c r="V6904" s="95" t="s">
        <v>67</v>
      </c>
      <c r="W6904" s="93">
        <f>_xlfn.XLOOKUP(M6904,匹配表1065!D:D,匹配表1065!F:F)*N6904</f>
        <v>12</v>
      </c>
    </row>
    <row r="6905" customHeight="1" spans="1:23">
      <c r="A6905" s="94" t="s">
        <v>954</v>
      </c>
      <c r="B6905" s="106">
        <v>46246</v>
      </c>
      <c r="C6905" s="121" t="str">
        <f t="shared" si="218"/>
        <v>8月第3周</v>
      </c>
      <c r="D6905" s="109" t="s">
        <v>968</v>
      </c>
      <c r="E6905" s="89" t="str">
        <f t="shared" si="219"/>
        <v>8月第2周--周3</v>
      </c>
      <c r="F6905" s="115" t="s">
        <v>27</v>
      </c>
      <c r="G6905" s="95" t="s">
        <v>136</v>
      </c>
      <c r="H6905" s="92" t="str">
        <f>_xlfn.XLOOKUP(O6905,匹配表1065!T:T,匹配表1065!W:W)</f>
        <v>青岛市</v>
      </c>
      <c r="I6905" s="116" t="str">
        <f>_xlfn.XLOOKUP(O6905,匹配表1065!T:T,匹配表1065!X:X)</f>
        <v>PME2032</v>
      </c>
      <c r="J6905" s="95" t="s">
        <v>143</v>
      </c>
      <c r="K6905" s="89" cm="1">
        <f ca="1" t="array" ref="K6905:L6905">_xlfn.XLOOKUP(J6905,匹配表1065!Y:Y,匹配表1065!AA:AB)</f>
        <v>31</v>
      </c>
      <c r="L6905" s="116" t="str">
        <v>3个月以上</v>
      </c>
      <c r="M6905" s="89" t="s">
        <v>55</v>
      </c>
      <c r="N6905" s="109">
        <v>1</v>
      </c>
      <c r="O6905" s="118" t="str">
        <f>_xlfn.XLOOKUP(P6905,匹配表1065!U:U,匹配表1065!T:T)</f>
        <v>HO00001482</v>
      </c>
      <c r="P6905" s="94" t="s">
        <v>146</v>
      </c>
      <c r="Q6905" s="95" t="s">
        <v>299</v>
      </c>
      <c r="R6905" s="89" t="str">
        <f>_xlfn.XLOOKUP(Q6905,匹配表1065!L:L,匹配表1065!O:O)</f>
        <v>C</v>
      </c>
      <c r="S6905" s="93" t="str">
        <f>IFERROR(_xlfn.XLOOKUP(Q6905,匹配表1065!AI:AI,匹配表1065!AJ:AJ),"绿标")</f>
        <v>绿标</v>
      </c>
      <c r="T6905" s="93" t="str" cm="1">
        <f t="array" ref="T6905:U6905">_xlfn.XLOOKUP(Q6905,匹配表1065!L:L,匹配表1065!M:N)</f>
        <v>眩晕</v>
      </c>
      <c r="U6905" s="94" t="str">
        <v>耳鼻喉科</v>
      </c>
      <c r="V6905" s="95" t="s">
        <v>100</v>
      </c>
      <c r="W6905" s="93">
        <f>_xlfn.XLOOKUP(M6905,匹配表1065!D:D,匹配表1065!F:F)*N6905</f>
        <v>8</v>
      </c>
    </row>
    <row r="6906" customHeight="1" spans="1:23">
      <c r="A6906" s="94" t="s">
        <v>954</v>
      </c>
      <c r="B6906" s="106">
        <v>46246</v>
      </c>
      <c r="C6906" s="121" t="str">
        <f t="shared" si="218"/>
        <v>8月第3周</v>
      </c>
      <c r="D6906" s="109" t="s">
        <v>968</v>
      </c>
      <c r="E6906" s="89" t="str">
        <f t="shared" si="219"/>
        <v>8月第2周--周3</v>
      </c>
      <c r="F6906" s="115" t="s">
        <v>27</v>
      </c>
      <c r="G6906" s="95" t="s">
        <v>136</v>
      </c>
      <c r="H6906" s="92" t="str">
        <f>_xlfn.XLOOKUP(O6906,匹配表1065!T:T,匹配表1065!W:W)</f>
        <v>青岛市</v>
      </c>
      <c r="I6906" s="116" t="str">
        <f>_xlfn.XLOOKUP(O6906,匹配表1065!T:T,匹配表1065!X:X)</f>
        <v>PME2032</v>
      </c>
      <c r="J6906" s="95" t="s">
        <v>143</v>
      </c>
      <c r="K6906" s="89" cm="1">
        <f ca="1" t="array" ref="K6906:L6906">_xlfn.XLOOKUP(J6906,匹配表1065!Y:Y,匹配表1065!AA:AB)</f>
        <v>31</v>
      </c>
      <c r="L6906" s="116" t="str">
        <v>3个月以上</v>
      </c>
      <c r="M6906" s="89" t="s">
        <v>55</v>
      </c>
      <c r="N6906" s="109">
        <v>1</v>
      </c>
      <c r="O6906" s="118" t="str">
        <f>_xlfn.XLOOKUP(P6906,匹配表1065!U:U,匹配表1065!T:T)</f>
        <v>HO00001489</v>
      </c>
      <c r="P6906" s="94" t="s">
        <v>144</v>
      </c>
      <c r="Q6906" s="95" t="s">
        <v>145</v>
      </c>
      <c r="R6906" s="89" t="str">
        <f>_xlfn.XLOOKUP(Q6906,匹配表1065!L:L,匹配表1065!O:O)</f>
        <v>D</v>
      </c>
      <c r="S6906" s="93" t="str">
        <f>IFERROR(_xlfn.XLOOKUP(Q6906,匹配表1065!AI:AI,匹配表1065!AJ:AJ),"绿标")</f>
        <v>红标</v>
      </c>
      <c r="T6906" s="93" t="str" cm="1">
        <f t="array" ref="T6906:U6906">_xlfn.XLOOKUP(Q6906,匹配表1065!L:L,匹配表1065!M:N)</f>
        <v>抑郁焦虑</v>
      </c>
      <c r="U6906" s="94" t="str">
        <v>精神心理科</v>
      </c>
      <c r="V6906" s="95" t="s">
        <v>70</v>
      </c>
      <c r="W6906" s="93">
        <f>_xlfn.XLOOKUP(M6906,匹配表1065!D:D,匹配表1065!F:F)*N6906</f>
        <v>8</v>
      </c>
    </row>
    <row r="6907" customHeight="1" spans="1:23">
      <c r="A6907" s="94" t="s">
        <v>954</v>
      </c>
      <c r="B6907" s="106">
        <v>46246</v>
      </c>
      <c r="C6907" s="121" t="str">
        <f t="shared" si="218"/>
        <v>8月第3周</v>
      </c>
      <c r="D6907" s="109" t="s">
        <v>968</v>
      </c>
      <c r="E6907" s="89" t="str">
        <f t="shared" si="219"/>
        <v>8月第2周--周3</v>
      </c>
      <c r="F6907" s="115" t="s">
        <v>27</v>
      </c>
      <c r="G6907" s="95" t="s">
        <v>136</v>
      </c>
      <c r="H6907" s="92" t="str">
        <f>_xlfn.XLOOKUP(O6907,匹配表1065!T:T,匹配表1065!W:W)</f>
        <v>青岛市</v>
      </c>
      <c r="I6907" s="116" t="str">
        <f>_xlfn.XLOOKUP(O6907,匹配表1065!T:T,匹配表1065!X:X)</f>
        <v>PME2035</v>
      </c>
      <c r="J6907" s="95" t="s">
        <v>150</v>
      </c>
      <c r="K6907" s="89" cm="1">
        <f ca="1" t="array" ref="K6907:L6907">_xlfn.XLOOKUP(J6907,匹配表1065!Y:Y,匹配表1065!AA:AB)</f>
        <v>8</v>
      </c>
      <c r="L6907" s="116" t="str">
        <v>3个月以上</v>
      </c>
      <c r="M6907" s="89" t="s">
        <v>30</v>
      </c>
      <c r="N6907" s="109">
        <v>1</v>
      </c>
      <c r="O6907" s="118" t="str">
        <f>_xlfn.XLOOKUP(P6907,匹配表1065!U:U,匹配表1065!T:T)</f>
        <v>HO00001476</v>
      </c>
      <c r="P6907" s="94" t="s">
        <v>151</v>
      </c>
      <c r="Q6907" s="95" t="s">
        <v>152</v>
      </c>
      <c r="R6907" s="89" t="str">
        <f>_xlfn.XLOOKUP(Q6907,匹配表1065!L:L,匹配表1065!O:O)</f>
        <v>C</v>
      </c>
      <c r="S6907" s="93" t="str">
        <f>IFERROR(_xlfn.XLOOKUP(Q6907,匹配表1065!AI:AI,匹配表1065!AJ:AJ),"绿标")</f>
        <v>红标</v>
      </c>
      <c r="T6907" s="93" t="str" cm="1">
        <f t="array" ref="T6907:U6907">_xlfn.XLOOKUP(Q6907,匹配表1065!L:L,匹配表1065!M:N)</f>
        <v>眩晕</v>
      </c>
      <c r="U6907" s="94" t="str">
        <v>神经内科</v>
      </c>
      <c r="V6907" s="95" t="s">
        <v>100</v>
      </c>
      <c r="W6907" s="93">
        <f>_xlfn.XLOOKUP(M6907,匹配表1065!D:D,匹配表1065!F:F)*N6907</f>
        <v>12</v>
      </c>
    </row>
    <row r="6908" customHeight="1" spans="1:23">
      <c r="A6908" s="94" t="s">
        <v>954</v>
      </c>
      <c r="B6908" s="106">
        <v>46246</v>
      </c>
      <c r="C6908" s="121" t="str">
        <f t="shared" si="218"/>
        <v>8月第3周</v>
      </c>
      <c r="D6908" s="109" t="s">
        <v>968</v>
      </c>
      <c r="E6908" s="89" t="str">
        <f t="shared" si="219"/>
        <v>8月第2周--周3</v>
      </c>
      <c r="F6908" s="115" t="s">
        <v>27</v>
      </c>
      <c r="G6908" s="95" t="s">
        <v>136</v>
      </c>
      <c r="H6908" s="92" t="str">
        <f>_xlfn.XLOOKUP(O6908,匹配表1065!T:T,匹配表1065!W:W)</f>
        <v>青岛市</v>
      </c>
      <c r="I6908" s="116" t="str">
        <f>_xlfn.XLOOKUP(O6908,匹配表1065!T:T,匹配表1065!X:X)</f>
        <v>PME2035</v>
      </c>
      <c r="J6908" s="95" t="s">
        <v>150</v>
      </c>
      <c r="K6908" s="89" cm="1">
        <f ca="1" t="array" ref="K6908:L6908">_xlfn.XLOOKUP(J6908,匹配表1065!Y:Y,匹配表1065!AA:AB)</f>
        <v>8</v>
      </c>
      <c r="L6908" s="116" t="str">
        <v>3个月以上</v>
      </c>
      <c r="M6908" s="89" t="s">
        <v>35</v>
      </c>
      <c r="N6908" s="109">
        <v>1</v>
      </c>
      <c r="O6908" s="118" t="str">
        <f>_xlfn.XLOOKUP(P6908,匹配表1065!U:U,匹配表1065!T:T)</f>
        <v>HO00001477</v>
      </c>
      <c r="P6908" s="94" t="s">
        <v>153</v>
      </c>
      <c r="Q6908" s="95" t="s">
        <v>154</v>
      </c>
      <c r="R6908" s="89" t="str">
        <f>_xlfn.XLOOKUP(Q6908,匹配表1065!L:L,匹配表1065!O:O)</f>
        <v>B</v>
      </c>
      <c r="S6908" s="93" t="str">
        <f>IFERROR(_xlfn.XLOOKUP(Q6908,匹配表1065!AI:AI,匹配表1065!AJ:AJ),"绿标")</f>
        <v>绿标</v>
      </c>
      <c r="T6908" s="93" t="str" cm="1">
        <f t="array" ref="T6908:U6908">_xlfn.XLOOKUP(Q6908,匹配表1065!L:L,匹配表1065!M:N)</f>
        <v>脑血管</v>
      </c>
      <c r="U6908" s="94" t="str">
        <v>神经内科</v>
      </c>
      <c r="V6908" s="95" t="s">
        <v>67</v>
      </c>
      <c r="W6908" s="93">
        <f>_xlfn.XLOOKUP(M6908,匹配表1065!D:D,匹配表1065!F:F)*N6908</f>
        <v>4</v>
      </c>
    </row>
    <row r="6909" customHeight="1" spans="1:23">
      <c r="A6909" s="94" t="s">
        <v>954</v>
      </c>
      <c r="B6909" s="106">
        <v>46246</v>
      </c>
      <c r="C6909" s="121" t="str">
        <f t="shared" si="218"/>
        <v>8月第3周</v>
      </c>
      <c r="D6909" s="109" t="s">
        <v>968</v>
      </c>
      <c r="E6909" s="89" t="str">
        <f t="shared" si="219"/>
        <v>8月第2周--周3</v>
      </c>
      <c r="F6909" s="115" t="s">
        <v>27</v>
      </c>
      <c r="G6909" s="95" t="s">
        <v>136</v>
      </c>
      <c r="H6909" s="92" t="str">
        <f>_xlfn.XLOOKUP(O6909,匹配表1065!T:T,匹配表1065!W:W)</f>
        <v>青岛市</v>
      </c>
      <c r="I6909" s="116" t="str">
        <f>_xlfn.XLOOKUP(O6909,匹配表1065!T:T,匹配表1065!X:X)</f>
        <v>PME2035</v>
      </c>
      <c r="J6909" s="95" t="s">
        <v>150</v>
      </c>
      <c r="K6909" s="89" cm="1">
        <f ca="1" t="array" ref="K6909:L6909">_xlfn.XLOOKUP(J6909,匹配表1065!Y:Y,匹配表1065!AA:AB)</f>
        <v>8</v>
      </c>
      <c r="L6909" s="116" t="str">
        <v>3个月以上</v>
      </c>
      <c r="M6909" s="89" t="s">
        <v>55</v>
      </c>
      <c r="N6909" s="109">
        <v>1</v>
      </c>
      <c r="O6909" s="118" t="str">
        <f>_xlfn.XLOOKUP(P6909,匹配表1065!U:U,匹配表1065!T:T)</f>
        <v>HO00001483</v>
      </c>
      <c r="P6909" s="94" t="s">
        <v>259</v>
      </c>
      <c r="Q6909" s="95" t="s">
        <v>398</v>
      </c>
      <c r="R6909" s="89" t="str">
        <f>_xlfn.XLOOKUP(Q6909,匹配表1065!L:L,匹配表1065!O:O)</f>
        <v>C</v>
      </c>
      <c r="S6909" s="93" t="str">
        <f>IFERROR(_xlfn.XLOOKUP(Q6909,匹配表1065!AI:AI,匹配表1065!AJ:AJ),"绿标")</f>
        <v>绿标</v>
      </c>
      <c r="T6909" s="93" t="str" cm="1">
        <f t="array" ref="T6909:U6909">_xlfn.XLOOKUP(Q6909,匹配表1065!L:L,匹配表1065!M:N)</f>
        <v>眩晕</v>
      </c>
      <c r="U6909" s="94" t="str">
        <v>耳鼻喉科</v>
      </c>
      <c r="V6909" s="95" t="s">
        <v>100</v>
      </c>
      <c r="W6909" s="93">
        <f>_xlfn.XLOOKUP(M6909,匹配表1065!D:D,匹配表1065!F:F)*N6909</f>
        <v>8</v>
      </c>
    </row>
    <row r="6910" customHeight="1" spans="1:23">
      <c r="A6910" s="94" t="s">
        <v>954</v>
      </c>
      <c r="B6910" s="106">
        <v>46246</v>
      </c>
      <c r="C6910" s="121" t="str">
        <f t="shared" si="218"/>
        <v>8月第3周</v>
      </c>
      <c r="D6910" s="109" t="s">
        <v>968</v>
      </c>
      <c r="E6910" s="89" t="str">
        <f t="shared" si="219"/>
        <v>8月第2周--周3</v>
      </c>
      <c r="F6910" s="115" t="s">
        <v>27</v>
      </c>
      <c r="G6910" s="95" t="s">
        <v>136</v>
      </c>
      <c r="H6910" s="92" t="str">
        <f>_xlfn.XLOOKUP(O6910,匹配表1065!T:T,匹配表1065!W:W)</f>
        <v>青岛市</v>
      </c>
      <c r="I6910" s="116" t="str">
        <f>_xlfn.XLOOKUP(O6910,匹配表1065!T:T,匹配表1065!X:X)</f>
        <v>PME2031</v>
      </c>
      <c r="J6910" s="95" t="s">
        <v>155</v>
      </c>
      <c r="K6910" s="89" cm="1">
        <f ca="1" t="array" ref="K6910:L6910">_xlfn.XLOOKUP(J6910,匹配表1065!Y:Y,匹配表1065!AA:AB)</f>
        <v>31</v>
      </c>
      <c r="L6910" s="116" t="str">
        <v>3个月以上</v>
      </c>
      <c r="M6910" s="89" t="s">
        <v>30</v>
      </c>
      <c r="N6910" s="109">
        <v>1</v>
      </c>
      <c r="O6910" s="118" t="str">
        <f>_xlfn.XLOOKUP(P6910,匹配表1065!U:U,匹配表1065!T:T)</f>
        <v>HO00072793</v>
      </c>
      <c r="P6910" s="94" t="s">
        <v>159</v>
      </c>
      <c r="Q6910" s="95" t="s">
        <v>160</v>
      </c>
      <c r="R6910" s="89" t="str">
        <f>_xlfn.XLOOKUP(Q6910,匹配表1065!L:L,匹配表1065!O:O)</f>
        <v>A</v>
      </c>
      <c r="S6910" s="93" t="str">
        <f>IFERROR(_xlfn.XLOOKUP(Q6910,匹配表1065!AI:AI,匹配表1065!AJ:AJ),"绿标")</f>
        <v>红标</v>
      </c>
      <c r="T6910" s="93" t="str" cm="1">
        <f t="array" ref="T6910:U6910">_xlfn.XLOOKUP(Q6910,匹配表1065!L:L,匹配表1065!M:N)</f>
        <v>头痛</v>
      </c>
      <c r="U6910" s="94" t="str">
        <v>神经内科</v>
      </c>
      <c r="V6910" s="95" t="s">
        <v>67</v>
      </c>
      <c r="W6910" s="93">
        <f>_xlfn.XLOOKUP(M6910,匹配表1065!D:D,匹配表1065!F:F)*N6910</f>
        <v>12</v>
      </c>
    </row>
    <row r="6911" customHeight="1" spans="1:23">
      <c r="A6911" s="94" t="s">
        <v>954</v>
      </c>
      <c r="B6911" s="106">
        <v>46246</v>
      </c>
      <c r="C6911" s="121" t="str">
        <f t="shared" si="218"/>
        <v>8月第3周</v>
      </c>
      <c r="D6911" s="109" t="s">
        <v>968</v>
      </c>
      <c r="E6911" s="89" t="str">
        <f t="shared" si="219"/>
        <v>8月第2周--周3</v>
      </c>
      <c r="F6911" s="115" t="s">
        <v>27</v>
      </c>
      <c r="G6911" s="95" t="s">
        <v>136</v>
      </c>
      <c r="H6911" s="92" t="str">
        <f>_xlfn.XLOOKUP(O6911,匹配表1065!T:T,匹配表1065!W:W)</f>
        <v>青岛市</v>
      </c>
      <c r="I6911" s="116" t="str">
        <f>_xlfn.XLOOKUP(O6911,匹配表1065!T:T,匹配表1065!X:X)</f>
        <v>PME2035</v>
      </c>
      <c r="J6911" s="95" t="s">
        <v>155</v>
      </c>
      <c r="K6911" s="89" cm="1">
        <f ca="1" t="array" ref="K6911:L6911">_xlfn.XLOOKUP(J6911,匹配表1065!Y:Y,匹配表1065!AA:AB)</f>
        <v>31</v>
      </c>
      <c r="L6911" s="116" t="str">
        <v>3个月以上</v>
      </c>
      <c r="M6911" s="89" t="s">
        <v>55</v>
      </c>
      <c r="N6911" s="109">
        <v>1</v>
      </c>
      <c r="O6911" s="118" t="str">
        <f>_xlfn.XLOOKUP(P6911,匹配表1065!U:U,匹配表1065!T:T)</f>
        <v>HO00001483</v>
      </c>
      <c r="P6911" s="94" t="s">
        <v>259</v>
      </c>
      <c r="Q6911" s="95" t="s">
        <v>759</v>
      </c>
      <c r="R6911" s="89" t="str">
        <f>_xlfn.XLOOKUP(Q6911,匹配表1065!L:L,匹配表1065!O:O)</f>
        <v>B</v>
      </c>
      <c r="S6911" s="93" t="str">
        <f>IFERROR(_xlfn.XLOOKUP(Q6911,匹配表1065!AI:AI,匹配表1065!AJ:AJ),"绿标")</f>
        <v>绿标</v>
      </c>
      <c r="T6911" s="93" t="str" cm="1">
        <f t="array" ref="T6911:U6911">_xlfn.XLOOKUP(Q6911,匹配表1065!L:L,匹配表1065!M:N)</f>
        <v>脑血管</v>
      </c>
      <c r="U6911" s="94" t="str">
        <v>神经内科</v>
      </c>
      <c r="V6911" s="95" t="s">
        <v>42</v>
      </c>
      <c r="W6911" s="93">
        <f>_xlfn.XLOOKUP(M6911,匹配表1065!D:D,匹配表1065!F:F)*N6911</f>
        <v>8</v>
      </c>
    </row>
    <row r="6912" customHeight="1" spans="1:23">
      <c r="A6912" s="94" t="s">
        <v>954</v>
      </c>
      <c r="B6912" s="106">
        <v>46246</v>
      </c>
      <c r="C6912" s="121" t="str">
        <f t="shared" si="218"/>
        <v>8月第3周</v>
      </c>
      <c r="D6912" s="109" t="s">
        <v>968</v>
      </c>
      <c r="E6912" s="89" t="str">
        <f t="shared" si="219"/>
        <v>8月第2周--周3</v>
      </c>
      <c r="F6912" s="115" t="s">
        <v>27</v>
      </c>
      <c r="G6912" s="95" t="s">
        <v>136</v>
      </c>
      <c r="H6912" s="92" t="str">
        <f>_xlfn.XLOOKUP(O6912,匹配表1065!T:T,匹配表1065!W:W)</f>
        <v>青岛市</v>
      </c>
      <c r="I6912" s="116" t="str">
        <f>_xlfn.XLOOKUP(O6912,匹配表1065!T:T,匹配表1065!X:X)</f>
        <v>PME2031</v>
      </c>
      <c r="J6912" s="95" t="s">
        <v>155</v>
      </c>
      <c r="K6912" s="89" cm="1">
        <f ca="1" t="array" ref="K6912:L6912">_xlfn.XLOOKUP(J6912,匹配表1065!Y:Y,匹配表1065!AA:AB)</f>
        <v>31</v>
      </c>
      <c r="L6912" s="116" t="str">
        <v>3个月以上</v>
      </c>
      <c r="M6912" s="89" t="s">
        <v>35</v>
      </c>
      <c r="N6912" s="109">
        <v>1</v>
      </c>
      <c r="O6912" s="118" t="str">
        <f>_xlfn.XLOOKUP(P6912,匹配表1065!U:U,匹配表1065!T:T)</f>
        <v>HO00072793</v>
      </c>
      <c r="P6912" s="94" t="s">
        <v>159</v>
      </c>
      <c r="Q6912" s="95" t="s">
        <v>160</v>
      </c>
      <c r="R6912" s="89" t="str">
        <f>_xlfn.XLOOKUP(Q6912,匹配表1065!L:L,匹配表1065!O:O)</f>
        <v>A</v>
      </c>
      <c r="S6912" s="93" t="str">
        <f>IFERROR(_xlfn.XLOOKUP(Q6912,匹配表1065!AI:AI,匹配表1065!AJ:AJ),"绿标")</f>
        <v>红标</v>
      </c>
      <c r="T6912" s="93" t="str" cm="1">
        <f t="array" ref="T6912:U6912">_xlfn.XLOOKUP(Q6912,匹配表1065!L:L,匹配表1065!M:N)</f>
        <v>头痛</v>
      </c>
      <c r="U6912" s="94" t="str">
        <v>神经内科</v>
      </c>
      <c r="V6912" s="95" t="s">
        <v>58</v>
      </c>
      <c r="W6912" s="93">
        <f>_xlfn.XLOOKUP(M6912,匹配表1065!D:D,匹配表1065!F:F)*N6912</f>
        <v>4</v>
      </c>
    </row>
    <row r="6913" customHeight="1" spans="1:23">
      <c r="A6913" s="94" t="s">
        <v>954</v>
      </c>
      <c r="B6913" s="106">
        <v>46246</v>
      </c>
      <c r="C6913" s="121" t="str">
        <f t="shared" si="218"/>
        <v>8月第3周</v>
      </c>
      <c r="D6913" s="109" t="s">
        <v>968</v>
      </c>
      <c r="E6913" s="89" t="str">
        <f t="shared" si="219"/>
        <v>8月第2周--周3</v>
      </c>
      <c r="F6913" s="115" t="s">
        <v>27</v>
      </c>
      <c r="G6913" s="95" t="s">
        <v>136</v>
      </c>
      <c r="H6913" s="92" t="str">
        <f>_xlfn.XLOOKUP(O6913,匹配表1065!T:T,匹配表1065!W:W)</f>
        <v>潍坊市</v>
      </c>
      <c r="I6913" s="116" t="str">
        <f>_xlfn.XLOOKUP(O6913,匹配表1065!T:T,匹配表1065!X:X)</f>
        <v>PME2036</v>
      </c>
      <c r="J6913" s="95" t="s">
        <v>161</v>
      </c>
      <c r="K6913" s="89" cm="1">
        <f ca="1" t="array" ref="K6913:L6913">_xlfn.XLOOKUP(J6913,匹配表1065!Y:Y,匹配表1065!AA:AB)</f>
        <v>1519</v>
      </c>
      <c r="L6913" s="116" t="str">
        <v>3个月以上</v>
      </c>
      <c r="M6913" s="89" t="s">
        <v>30</v>
      </c>
      <c r="N6913" s="109">
        <v>1</v>
      </c>
      <c r="O6913" s="118" t="str">
        <f>_xlfn.XLOOKUP(P6913,匹配表1065!U:U,匹配表1065!T:T)</f>
        <v>HO00001496</v>
      </c>
      <c r="P6913" s="94" t="s">
        <v>256</v>
      </c>
      <c r="Q6913" s="95" t="s">
        <v>258</v>
      </c>
      <c r="R6913" s="89" t="str">
        <f>_xlfn.XLOOKUP(Q6913,匹配表1065!L:L,匹配表1065!O:O)</f>
        <v>A</v>
      </c>
      <c r="S6913" s="93" t="str">
        <f>IFERROR(_xlfn.XLOOKUP(Q6913,匹配表1065!AI:AI,匹配表1065!AJ:AJ),"绿标")</f>
        <v>红标</v>
      </c>
      <c r="T6913" s="93" t="str" cm="1">
        <f t="array" ref="T6913:U6913">_xlfn.XLOOKUP(Q6913,匹配表1065!L:L,匹配表1065!M:N)</f>
        <v>头痛</v>
      </c>
      <c r="U6913" s="94" t="str">
        <v>神经内科</v>
      </c>
      <c r="V6913" s="95" t="s">
        <v>67</v>
      </c>
      <c r="W6913" s="93">
        <f>_xlfn.XLOOKUP(M6913,匹配表1065!D:D,匹配表1065!F:F)*N6913</f>
        <v>12</v>
      </c>
    </row>
    <row r="6914" customHeight="1" spans="1:23">
      <c r="A6914" s="94" t="s">
        <v>954</v>
      </c>
      <c r="B6914" s="106">
        <v>46246</v>
      </c>
      <c r="C6914" s="121" t="str">
        <f t="shared" si="218"/>
        <v>8月第3周</v>
      </c>
      <c r="D6914" s="109" t="s">
        <v>968</v>
      </c>
      <c r="E6914" s="89" t="str">
        <f t="shared" si="219"/>
        <v>8月第2周--周3</v>
      </c>
      <c r="F6914" s="115" t="s">
        <v>27</v>
      </c>
      <c r="G6914" s="95" t="s">
        <v>136</v>
      </c>
      <c r="H6914" s="92" t="str">
        <f>_xlfn.XLOOKUP(O6914,匹配表1065!T:T,匹配表1065!W:W)</f>
        <v>潍坊市</v>
      </c>
      <c r="I6914" s="116" t="str">
        <f>_xlfn.XLOOKUP(O6914,匹配表1065!T:T,匹配表1065!X:X)</f>
        <v>PME2036</v>
      </c>
      <c r="J6914" s="95" t="s">
        <v>161</v>
      </c>
      <c r="K6914" s="89" cm="1">
        <f ca="1" t="array" ref="K6914:L6914">_xlfn.XLOOKUP(J6914,匹配表1065!Y:Y,匹配表1065!AA:AB)</f>
        <v>1519</v>
      </c>
      <c r="L6914" s="116" t="str">
        <v>3个月以上</v>
      </c>
      <c r="M6914" s="89" t="s">
        <v>30</v>
      </c>
      <c r="N6914" s="109">
        <v>1</v>
      </c>
      <c r="O6914" s="118" t="str">
        <f>_xlfn.XLOOKUP(P6914,匹配表1065!U:U,匹配表1065!T:T)</f>
        <v>HO00001498</v>
      </c>
      <c r="P6914" s="94" t="s">
        <v>337</v>
      </c>
      <c r="Q6914" s="95" t="s">
        <v>338</v>
      </c>
      <c r="R6914" s="89" t="str">
        <f>_xlfn.XLOOKUP(Q6914,匹配表1065!L:L,匹配表1065!O:O)</f>
        <v>C</v>
      </c>
      <c r="S6914" s="93" t="str">
        <f>IFERROR(_xlfn.XLOOKUP(Q6914,匹配表1065!AI:AI,匹配表1065!AJ:AJ),"绿标")</f>
        <v>绿标</v>
      </c>
      <c r="T6914" s="93" t="str" cm="1">
        <f t="array" ref="T6914:U6914">_xlfn.XLOOKUP(Q6914,匹配表1065!L:L,匹配表1065!M:N)</f>
        <v>眩晕</v>
      </c>
      <c r="U6914" s="94" t="str">
        <v>神经内科</v>
      </c>
      <c r="V6914" s="95" t="s">
        <v>100</v>
      </c>
      <c r="W6914" s="93">
        <f>_xlfn.XLOOKUP(M6914,匹配表1065!D:D,匹配表1065!F:F)*N6914</f>
        <v>12</v>
      </c>
    </row>
    <row r="6915" customHeight="1" spans="1:23">
      <c r="A6915" s="94" t="s">
        <v>954</v>
      </c>
      <c r="B6915" s="106">
        <v>46246</v>
      </c>
      <c r="C6915" s="121" t="str">
        <f t="shared" si="218"/>
        <v>8月第3周</v>
      </c>
      <c r="D6915" s="109" t="s">
        <v>968</v>
      </c>
      <c r="E6915" s="89" t="str">
        <f t="shared" si="219"/>
        <v>8月第2周--周3</v>
      </c>
      <c r="F6915" s="115" t="s">
        <v>27</v>
      </c>
      <c r="G6915" s="95" t="s">
        <v>136</v>
      </c>
      <c r="H6915" s="92" t="str">
        <f>_xlfn.XLOOKUP(O6915,匹配表1065!T:T,匹配表1065!W:W)</f>
        <v>烟台市</v>
      </c>
      <c r="I6915" s="116" t="str">
        <f>_xlfn.XLOOKUP(O6915,匹配表1065!T:T,匹配表1065!X:X)</f>
        <v>PME2034</v>
      </c>
      <c r="J6915" s="95" t="s">
        <v>501</v>
      </c>
      <c r="K6915" s="89" cm="1">
        <f ca="1" t="array" ref="K6915:L6915">_xlfn.XLOOKUP(J6915,匹配表1065!Y:Y,匹配表1065!AA:AB)</f>
        <v>4</v>
      </c>
      <c r="L6915" s="116" t="str">
        <v>3个月以上</v>
      </c>
      <c r="M6915" s="89" t="s">
        <v>35</v>
      </c>
      <c r="N6915" s="109">
        <v>1</v>
      </c>
      <c r="O6915" s="118" t="str">
        <f>_xlfn.XLOOKUP(P6915,匹配表1065!U:U,匹配表1065!T:T)</f>
        <v>HO00001522</v>
      </c>
      <c r="P6915" s="94" t="s">
        <v>502</v>
      </c>
      <c r="Q6915" s="95" t="s">
        <v>830</v>
      </c>
      <c r="R6915" s="89" t="str">
        <f>_xlfn.XLOOKUP(Q6915,匹配表1065!L:L,匹配表1065!O:O)</f>
        <v>C</v>
      </c>
      <c r="S6915" s="93" t="str">
        <f>IFERROR(_xlfn.XLOOKUP(Q6915,匹配表1065!AI:AI,匹配表1065!AJ:AJ),"绿标")</f>
        <v>绿标</v>
      </c>
      <c r="T6915" s="93" t="str" cm="1">
        <f t="array" ref="T6915:U6915">_xlfn.XLOOKUP(Q6915,匹配表1065!L:L,匹配表1065!M:N)</f>
        <v>眩晕</v>
      </c>
      <c r="U6915" s="94" t="str">
        <v>耳鼻喉科</v>
      </c>
      <c r="V6915" s="95" t="s">
        <v>100</v>
      </c>
      <c r="W6915" s="93">
        <f>_xlfn.XLOOKUP(M6915,匹配表1065!D:D,匹配表1065!F:F)*N6915</f>
        <v>4</v>
      </c>
    </row>
    <row r="6916" customHeight="1" spans="1:23">
      <c r="A6916" s="94" t="s">
        <v>954</v>
      </c>
      <c r="B6916" s="106">
        <v>46246</v>
      </c>
      <c r="C6916" s="121" t="str">
        <f t="shared" si="218"/>
        <v>8月第3周</v>
      </c>
      <c r="D6916" s="109" t="s">
        <v>968</v>
      </c>
      <c r="E6916" s="89" t="str">
        <f t="shared" si="219"/>
        <v>8月第2周--周3</v>
      </c>
      <c r="F6916" s="115" t="s">
        <v>27</v>
      </c>
      <c r="G6916" s="95" t="s">
        <v>136</v>
      </c>
      <c r="H6916" s="92" t="str">
        <f>_xlfn.XLOOKUP(O6916,匹配表1065!T:T,匹配表1065!W:W)</f>
        <v>烟台市</v>
      </c>
      <c r="I6916" s="116" t="str">
        <f>_xlfn.XLOOKUP(O6916,匹配表1065!T:T,匹配表1065!X:X)</f>
        <v>PME2034</v>
      </c>
      <c r="J6916" s="95" t="s">
        <v>501</v>
      </c>
      <c r="K6916" s="89" cm="1">
        <f ca="1" t="array" ref="K6916:L6916">_xlfn.XLOOKUP(J6916,匹配表1065!Y:Y,匹配表1065!AA:AB)</f>
        <v>4</v>
      </c>
      <c r="L6916" s="116" t="str">
        <v>3个月以上</v>
      </c>
      <c r="M6916" s="89" t="s">
        <v>35</v>
      </c>
      <c r="N6916" s="109">
        <v>1</v>
      </c>
      <c r="O6916" s="118" t="str">
        <f>_xlfn.XLOOKUP(P6916,匹配表1065!U:U,匹配表1065!T:T)</f>
        <v>HO00001518</v>
      </c>
      <c r="P6916" s="94" t="s">
        <v>824</v>
      </c>
      <c r="Q6916" s="95" t="s">
        <v>825</v>
      </c>
      <c r="R6916" s="89" t="str">
        <f>_xlfn.XLOOKUP(Q6916,匹配表1065!L:L,匹配表1065!O:O)</f>
        <v>B</v>
      </c>
      <c r="S6916" s="93" t="str">
        <f>IFERROR(_xlfn.XLOOKUP(Q6916,匹配表1065!AI:AI,匹配表1065!AJ:AJ),"绿标")</f>
        <v>绿标</v>
      </c>
      <c r="T6916" s="93" t="str" cm="1">
        <f t="array" ref="T6916:U6916">_xlfn.XLOOKUP(Q6916,匹配表1065!L:L,匹配表1065!M:N)</f>
        <v>脑血管</v>
      </c>
      <c r="U6916" s="94" t="str">
        <v>神经内科</v>
      </c>
      <c r="V6916" s="95" t="s">
        <v>42</v>
      </c>
      <c r="W6916" s="93">
        <f>_xlfn.XLOOKUP(M6916,匹配表1065!D:D,匹配表1065!F:F)*N6916</f>
        <v>4</v>
      </c>
    </row>
    <row r="6917" customHeight="1" spans="1:23">
      <c r="A6917" s="94" t="s">
        <v>954</v>
      </c>
      <c r="B6917" s="106">
        <v>46246</v>
      </c>
      <c r="C6917" s="121" t="str">
        <f t="shared" si="218"/>
        <v>8月第3周</v>
      </c>
      <c r="D6917" s="109" t="s">
        <v>968</v>
      </c>
      <c r="E6917" s="89" t="str">
        <f t="shared" si="219"/>
        <v>8月第2周--周3</v>
      </c>
      <c r="F6917" s="115" t="s">
        <v>27</v>
      </c>
      <c r="G6917" s="95" t="s">
        <v>63</v>
      </c>
      <c r="H6917" s="92" t="str">
        <f>_xlfn.XLOOKUP(O6917,匹配表1065!T:T,匹配表1065!W:W)</f>
        <v>连云港市</v>
      </c>
      <c r="I6917" s="116" t="str">
        <f>_xlfn.XLOOKUP(O6917,匹配表1065!T:T,匹配表1065!X:X)</f>
        <v>PME2042</v>
      </c>
      <c r="J6917" s="95" t="s">
        <v>74</v>
      </c>
      <c r="K6917" s="89" cm="1">
        <f ca="1" t="array" ref="K6917:L6917">_xlfn.XLOOKUP(J6917,匹配表1065!Y:Y,匹配表1065!AA:AB)</f>
        <v>7</v>
      </c>
      <c r="L6917" s="116" t="str">
        <v>3个月以上</v>
      </c>
      <c r="M6917" s="89" t="s">
        <v>35</v>
      </c>
      <c r="N6917" s="109">
        <v>1</v>
      </c>
      <c r="O6917" s="118" t="str">
        <f>_xlfn.XLOOKUP(P6917,匹配表1065!U:U,匹配表1065!T:T)</f>
        <v>HO00001004</v>
      </c>
      <c r="P6917" s="94" t="s">
        <v>75</v>
      </c>
      <c r="Q6917" s="95" t="s">
        <v>577</v>
      </c>
      <c r="R6917" s="89" t="str">
        <f>_xlfn.XLOOKUP(Q6917,匹配表1065!L:L,匹配表1065!O:O)</f>
        <v>C</v>
      </c>
      <c r="S6917" s="93" t="str">
        <f>IFERROR(_xlfn.XLOOKUP(Q6917,匹配表1065!AI:AI,匹配表1065!AJ:AJ),"绿标")</f>
        <v>绿标</v>
      </c>
      <c r="T6917" s="93" t="str" cm="1">
        <f t="array" ref="T6917:U6917">_xlfn.XLOOKUP(Q6917,匹配表1065!L:L,匹配表1065!M:N)</f>
        <v>眩晕</v>
      </c>
      <c r="U6917" s="94" t="str">
        <v>耳鼻喉科</v>
      </c>
      <c r="V6917" s="95" t="s">
        <v>100</v>
      </c>
      <c r="W6917" s="93">
        <f>_xlfn.XLOOKUP(M6917,匹配表1065!D:D,匹配表1065!F:F)*N6917</f>
        <v>4</v>
      </c>
    </row>
    <row r="6918" customHeight="1" spans="1:23">
      <c r="A6918" s="94" t="s">
        <v>954</v>
      </c>
      <c r="B6918" s="106">
        <v>46246</v>
      </c>
      <c r="C6918" s="121" t="str">
        <f t="shared" si="218"/>
        <v>8月第3周</v>
      </c>
      <c r="D6918" s="109" t="s">
        <v>968</v>
      </c>
      <c r="E6918" s="89" t="str">
        <f t="shared" si="219"/>
        <v>8月第2周--周3</v>
      </c>
      <c r="F6918" s="115" t="s">
        <v>27</v>
      </c>
      <c r="G6918" s="95" t="s">
        <v>63</v>
      </c>
      <c r="H6918" s="92" t="str">
        <f>_xlfn.XLOOKUP(O6918,匹配表1065!T:T,匹配表1065!W:W)</f>
        <v>南京市</v>
      </c>
      <c r="I6918" s="116" t="str">
        <f>_xlfn.XLOOKUP(O6918,匹配表1065!T:T,匹配表1065!X:X)</f>
        <v>PME2001</v>
      </c>
      <c r="J6918" s="95" t="s">
        <v>64</v>
      </c>
      <c r="K6918" s="89" cm="1">
        <f ca="1" t="array" ref="K6918:L6918">_xlfn.XLOOKUP(J6918,匹配表1065!Y:Y,匹配表1065!AA:AB)</f>
        <v>31</v>
      </c>
      <c r="L6918" s="116" t="str">
        <v>3个月以上</v>
      </c>
      <c r="M6918" s="89" t="s">
        <v>30</v>
      </c>
      <c r="N6918" s="109">
        <v>1</v>
      </c>
      <c r="O6918" s="118" t="str">
        <f>_xlfn.XLOOKUP(P6918,匹配表1065!U:U,匹配表1065!T:T)</f>
        <v>HO00000958</v>
      </c>
      <c r="P6918" s="94" t="s">
        <v>65</v>
      </c>
      <c r="Q6918" s="95" t="s">
        <v>68</v>
      </c>
      <c r="R6918" s="89" t="str">
        <f>_xlfn.XLOOKUP(Q6918,匹配表1065!L:L,匹配表1065!O:O)</f>
        <v>A</v>
      </c>
      <c r="S6918" s="93" t="str">
        <f>IFERROR(_xlfn.XLOOKUP(Q6918,匹配表1065!AI:AI,匹配表1065!AJ:AJ),"绿标")</f>
        <v>红标</v>
      </c>
      <c r="T6918" s="93" t="str" cm="1">
        <f t="array" ref="T6918:U6918">_xlfn.XLOOKUP(Q6918,匹配表1065!L:L,匹配表1065!M:N)</f>
        <v>头痛</v>
      </c>
      <c r="U6918" s="94" t="str">
        <v>神经内科</v>
      </c>
      <c r="V6918" s="95" t="s">
        <v>42</v>
      </c>
      <c r="W6918" s="93">
        <f>_xlfn.XLOOKUP(M6918,匹配表1065!D:D,匹配表1065!F:F)*N6918</f>
        <v>12</v>
      </c>
    </row>
    <row r="6919" customHeight="1" spans="1:23">
      <c r="A6919" s="94" t="s">
        <v>954</v>
      </c>
      <c r="B6919" s="106">
        <v>46246</v>
      </c>
      <c r="C6919" s="121" t="str">
        <f t="shared" si="218"/>
        <v>8月第3周</v>
      </c>
      <c r="D6919" s="109" t="s">
        <v>968</v>
      </c>
      <c r="E6919" s="89" t="str">
        <f t="shared" si="219"/>
        <v>8月第2周--周3</v>
      </c>
      <c r="F6919" s="115" t="s">
        <v>27</v>
      </c>
      <c r="G6919" s="95" t="s">
        <v>63</v>
      </c>
      <c r="H6919" s="92" t="str">
        <f>_xlfn.XLOOKUP(O6919,匹配表1065!T:T,匹配表1065!W:W)</f>
        <v>南京市</v>
      </c>
      <c r="I6919" s="116" t="str">
        <f>_xlfn.XLOOKUP(O6919,匹配表1065!T:T,匹配表1065!X:X)</f>
        <v>PME2001</v>
      </c>
      <c r="J6919" s="95" t="s">
        <v>64</v>
      </c>
      <c r="K6919" s="89" cm="1">
        <f ca="1" t="array" ref="K6919:L6919">_xlfn.XLOOKUP(J6919,匹配表1065!Y:Y,匹配表1065!AA:AB)</f>
        <v>31</v>
      </c>
      <c r="L6919" s="116" t="str">
        <v>3个月以上</v>
      </c>
      <c r="M6919" s="89" t="s">
        <v>30</v>
      </c>
      <c r="N6919" s="109">
        <v>1</v>
      </c>
      <c r="O6919" s="118" t="str">
        <f>_xlfn.XLOOKUP(P6919,匹配表1065!U:U,匹配表1065!T:T)</f>
        <v>HO00000958</v>
      </c>
      <c r="P6919" s="94" t="s">
        <v>65</v>
      </c>
      <c r="Q6919" s="95" t="s">
        <v>69</v>
      </c>
      <c r="R6919" s="89" t="str">
        <f>_xlfn.XLOOKUP(Q6919,匹配表1065!L:L,匹配表1065!O:O)</f>
        <v>C</v>
      </c>
      <c r="S6919" s="93" t="str">
        <f>IFERROR(_xlfn.XLOOKUP(Q6919,匹配表1065!AI:AI,匹配表1065!AJ:AJ),"绿标")</f>
        <v>绿标</v>
      </c>
      <c r="T6919" s="93" t="str" cm="1">
        <f t="array" ref="T6919:U6919">_xlfn.XLOOKUP(Q6919,匹配表1065!L:L,匹配表1065!M:N)</f>
        <v>眩晕</v>
      </c>
      <c r="U6919" s="94" t="str">
        <v>耳鼻喉科</v>
      </c>
      <c r="V6919" s="95" t="s">
        <v>100</v>
      </c>
      <c r="W6919" s="93">
        <f>_xlfn.XLOOKUP(M6919,匹配表1065!D:D,匹配表1065!F:F)*N6919</f>
        <v>12</v>
      </c>
    </row>
    <row r="6920" customHeight="1" spans="1:23">
      <c r="A6920" s="94" t="s">
        <v>954</v>
      </c>
      <c r="B6920" s="106">
        <v>46246</v>
      </c>
      <c r="C6920" s="121" t="str">
        <f t="shared" si="218"/>
        <v>8月第3周</v>
      </c>
      <c r="D6920" s="109" t="s">
        <v>968</v>
      </c>
      <c r="E6920" s="89" t="str">
        <f t="shared" si="219"/>
        <v>8月第2周--周3</v>
      </c>
      <c r="F6920" s="115" t="s">
        <v>27</v>
      </c>
      <c r="G6920" s="95" t="s">
        <v>63</v>
      </c>
      <c r="H6920" s="92" t="str">
        <f>_xlfn.XLOOKUP(O6920,匹配表1065!T:T,匹配表1065!W:W)</f>
        <v>南京市</v>
      </c>
      <c r="I6920" s="116" t="str">
        <f>_xlfn.XLOOKUP(O6920,匹配表1065!T:T,匹配表1065!X:X)</f>
        <v>PME2001</v>
      </c>
      <c r="J6920" s="95" t="s">
        <v>64</v>
      </c>
      <c r="K6920" s="89" cm="1">
        <f ca="1" t="array" ref="K6920:L6920">_xlfn.XLOOKUP(J6920,匹配表1065!Y:Y,匹配表1065!AA:AB)</f>
        <v>31</v>
      </c>
      <c r="L6920" s="116" t="str">
        <v>3个月以上</v>
      </c>
      <c r="M6920" s="89" t="s">
        <v>35</v>
      </c>
      <c r="N6920" s="109">
        <v>1</v>
      </c>
      <c r="O6920" s="118" t="str">
        <f>_xlfn.XLOOKUP(P6920,匹配表1065!U:U,匹配表1065!T:T)</f>
        <v>HO00000958</v>
      </c>
      <c r="P6920" s="94" t="s">
        <v>65</v>
      </c>
      <c r="Q6920" s="95" t="s">
        <v>435</v>
      </c>
      <c r="R6920" s="89" t="str">
        <f>_xlfn.XLOOKUP(Q6920,匹配表1065!L:L,匹配表1065!O:O)</f>
        <v>B</v>
      </c>
      <c r="S6920" s="93" t="str">
        <f>IFERROR(_xlfn.XLOOKUP(Q6920,匹配表1065!AI:AI,匹配表1065!AJ:AJ),"绿标")</f>
        <v>绿标</v>
      </c>
      <c r="T6920" s="93" t="str" cm="1">
        <f t="array" ref="T6920:U6920">_xlfn.XLOOKUP(Q6920,匹配表1065!L:L,匹配表1065!M:N)</f>
        <v>脑血管</v>
      </c>
      <c r="U6920" s="94" t="str">
        <v>神经内科</v>
      </c>
      <c r="V6920" s="95" t="s">
        <v>33</v>
      </c>
      <c r="W6920" s="93">
        <f>_xlfn.XLOOKUP(M6920,匹配表1065!D:D,匹配表1065!F:F)*N6920</f>
        <v>4</v>
      </c>
    </row>
    <row r="6921" customHeight="1" spans="1:23">
      <c r="A6921" s="94" t="s">
        <v>954</v>
      </c>
      <c r="B6921" s="106">
        <v>46246</v>
      </c>
      <c r="C6921" s="121" t="str">
        <f t="shared" si="218"/>
        <v>8月第3周</v>
      </c>
      <c r="D6921" s="109" t="s">
        <v>968</v>
      </c>
      <c r="E6921" s="89" t="str">
        <f t="shared" si="219"/>
        <v>8月第2周--周3</v>
      </c>
      <c r="F6921" s="115" t="s">
        <v>27</v>
      </c>
      <c r="G6921" s="95" t="s">
        <v>63</v>
      </c>
      <c r="H6921" s="92" t="str">
        <f>_xlfn.XLOOKUP(O6921,匹配表1065!T:T,匹配表1065!W:W)</f>
        <v>南京市</v>
      </c>
      <c r="I6921" s="116" t="str">
        <f>_xlfn.XLOOKUP(O6921,匹配表1065!T:T,匹配表1065!X:X)</f>
        <v>PME2002</v>
      </c>
      <c r="J6921" s="95" t="s">
        <v>84</v>
      </c>
      <c r="K6921" s="89" cm="1">
        <f ca="1" t="array" ref="K6921:L6921">_xlfn.XLOOKUP(J6921,匹配表1065!Y:Y,匹配表1065!AA:AB)</f>
        <v>31</v>
      </c>
      <c r="L6921" s="116" t="str">
        <v>3个月以上</v>
      </c>
      <c r="M6921" s="89" t="s">
        <v>30</v>
      </c>
      <c r="N6921" s="109">
        <v>2</v>
      </c>
      <c r="O6921" s="118" t="str">
        <f>_xlfn.XLOOKUP(P6921,匹配表1065!U:U,匹配表1065!T:T)</f>
        <v>HO00000964</v>
      </c>
      <c r="P6921" s="94" t="s">
        <v>90</v>
      </c>
      <c r="Q6921" s="95" t="s">
        <v>281</v>
      </c>
      <c r="R6921" s="89" t="str">
        <f>_xlfn.XLOOKUP(Q6921,匹配表1065!L:L,匹配表1065!O:O)</f>
        <v>A</v>
      </c>
      <c r="S6921" s="93" t="str">
        <f>IFERROR(_xlfn.XLOOKUP(Q6921,匹配表1065!AI:AI,匹配表1065!AJ:AJ),"绿标")</f>
        <v>红标</v>
      </c>
      <c r="T6921" s="93" t="str" cm="1">
        <f t="array" ref="T6921:U6921">_xlfn.XLOOKUP(Q6921,匹配表1065!L:L,匹配表1065!M:N)</f>
        <v>头痛</v>
      </c>
      <c r="U6921" s="94" t="str">
        <v>神经内科</v>
      </c>
      <c r="V6921" s="95" t="s">
        <v>100</v>
      </c>
      <c r="W6921" s="93">
        <f>_xlfn.XLOOKUP(M6921,匹配表1065!D:D,匹配表1065!F:F)*N6921</f>
        <v>24</v>
      </c>
    </row>
    <row r="6922" customHeight="1" spans="1:23">
      <c r="A6922" s="94" t="s">
        <v>954</v>
      </c>
      <c r="B6922" s="106">
        <v>46246</v>
      </c>
      <c r="C6922" s="121" t="str">
        <f t="shared" si="218"/>
        <v>8月第3周</v>
      </c>
      <c r="D6922" s="109" t="s">
        <v>968</v>
      </c>
      <c r="E6922" s="89" t="str">
        <f t="shared" si="219"/>
        <v>8月第2周--周3</v>
      </c>
      <c r="F6922" s="115" t="s">
        <v>27</v>
      </c>
      <c r="G6922" s="95" t="s">
        <v>63</v>
      </c>
      <c r="H6922" s="92" t="str">
        <f>_xlfn.XLOOKUP(O6922,匹配表1065!T:T,匹配表1065!W:W)</f>
        <v>南京市</v>
      </c>
      <c r="I6922" s="116" t="str">
        <f>_xlfn.XLOOKUP(O6922,匹配表1065!T:T,匹配表1065!X:X)</f>
        <v>PME2002</v>
      </c>
      <c r="J6922" s="95" t="s">
        <v>84</v>
      </c>
      <c r="K6922" s="89" cm="1">
        <f ca="1" t="array" ref="K6922:L6922">_xlfn.XLOOKUP(J6922,匹配表1065!Y:Y,匹配表1065!AA:AB)</f>
        <v>31</v>
      </c>
      <c r="L6922" s="116" t="str">
        <v>3个月以上</v>
      </c>
      <c r="M6922" s="89" t="s">
        <v>30</v>
      </c>
      <c r="N6922" s="109">
        <v>1</v>
      </c>
      <c r="O6922" s="118" t="str">
        <f>_xlfn.XLOOKUP(P6922,匹配表1065!U:U,匹配表1065!T:T)</f>
        <v>HO00039936</v>
      </c>
      <c r="P6922" s="94" t="s">
        <v>87</v>
      </c>
      <c r="Q6922" s="95" t="s">
        <v>86</v>
      </c>
      <c r="R6922" s="89" t="str">
        <f>_xlfn.XLOOKUP(Q6922,匹配表1065!L:L,匹配表1065!O:O)</f>
        <v>D</v>
      </c>
      <c r="S6922" s="93" t="str">
        <f>IFERROR(_xlfn.XLOOKUP(Q6922,匹配表1065!AI:AI,匹配表1065!AJ:AJ),"绿标")</f>
        <v>红标</v>
      </c>
      <c r="T6922" s="93" t="str" cm="1">
        <f t="array" ref="T6922:U6922">_xlfn.XLOOKUP(Q6922,匹配表1065!L:L,匹配表1065!M:N)</f>
        <v>头痛</v>
      </c>
      <c r="U6922" s="94" t="str">
        <v>神经内科</v>
      </c>
      <c r="V6922" s="95" t="s">
        <v>42</v>
      </c>
      <c r="W6922" s="93">
        <f>_xlfn.XLOOKUP(M6922,匹配表1065!D:D,匹配表1065!F:F)*N6922</f>
        <v>12</v>
      </c>
    </row>
    <row r="6923" customHeight="1" spans="1:23">
      <c r="A6923" s="94" t="s">
        <v>954</v>
      </c>
      <c r="B6923" s="106">
        <v>46246</v>
      </c>
      <c r="C6923" s="121" t="str">
        <f t="shared" si="218"/>
        <v>8月第3周</v>
      </c>
      <c r="D6923" s="109" t="s">
        <v>968</v>
      </c>
      <c r="E6923" s="89" t="str">
        <f t="shared" si="219"/>
        <v>8月第2周--周3</v>
      </c>
      <c r="F6923" s="115" t="s">
        <v>27</v>
      </c>
      <c r="G6923" s="95" t="s">
        <v>63</v>
      </c>
      <c r="H6923" s="92" t="str">
        <f>_xlfn.XLOOKUP(O6923,匹配表1065!T:T,匹配表1065!W:W)</f>
        <v>南京市</v>
      </c>
      <c r="I6923" s="116" t="str">
        <f>_xlfn.XLOOKUP(O6923,匹配表1065!T:T,匹配表1065!X:X)</f>
        <v>PME2002</v>
      </c>
      <c r="J6923" s="95" t="s">
        <v>84</v>
      </c>
      <c r="K6923" s="89" cm="1">
        <f ca="1" t="array" ref="K6923:L6923">_xlfn.XLOOKUP(J6923,匹配表1065!Y:Y,匹配表1065!AA:AB)</f>
        <v>31</v>
      </c>
      <c r="L6923" s="116" t="str">
        <v>3个月以上</v>
      </c>
      <c r="M6923" s="89" t="s">
        <v>30</v>
      </c>
      <c r="N6923" s="109">
        <v>1</v>
      </c>
      <c r="O6923" s="118" t="str">
        <f>_xlfn.XLOOKUP(P6923,匹配表1065!U:U,匹配表1065!T:T)</f>
        <v>HO00111156</v>
      </c>
      <c r="P6923" s="94" t="s">
        <v>85</v>
      </c>
      <c r="Q6923" s="95" t="s">
        <v>403</v>
      </c>
      <c r="R6923" s="89" t="str">
        <f>_xlfn.XLOOKUP(Q6923,匹配表1065!L:L,匹配表1065!O:O)</f>
        <v>C</v>
      </c>
      <c r="S6923" s="93" t="str">
        <f>IFERROR(_xlfn.XLOOKUP(Q6923,匹配表1065!AI:AI,匹配表1065!AJ:AJ),"绿标")</f>
        <v>绿标</v>
      </c>
      <c r="T6923" s="93" t="str" cm="1">
        <f t="array" ref="T6923:U6923">_xlfn.XLOOKUP(Q6923,匹配表1065!L:L,匹配表1065!M:N)</f>
        <v>眩晕</v>
      </c>
      <c r="U6923" s="94" t="str">
        <v>耳鼻喉科</v>
      </c>
      <c r="V6923" s="95" t="s">
        <v>42</v>
      </c>
      <c r="W6923" s="93">
        <f>_xlfn.XLOOKUP(M6923,匹配表1065!D:D,匹配表1065!F:F)*N6923</f>
        <v>12</v>
      </c>
    </row>
    <row r="6924" customHeight="1" spans="1:23">
      <c r="A6924" s="94" t="s">
        <v>954</v>
      </c>
      <c r="B6924" s="106">
        <v>46246</v>
      </c>
      <c r="C6924" s="121" t="str">
        <f t="shared" si="218"/>
        <v>8月第3周</v>
      </c>
      <c r="D6924" s="109" t="s">
        <v>968</v>
      </c>
      <c r="E6924" s="89" t="str">
        <f t="shared" si="219"/>
        <v>8月第2周--周3</v>
      </c>
      <c r="F6924" s="115" t="s">
        <v>27</v>
      </c>
      <c r="G6924" s="95" t="s">
        <v>63</v>
      </c>
      <c r="H6924" s="92" t="str">
        <f>_xlfn.XLOOKUP(O6924,匹配表1065!T:T,匹配表1065!W:W)</f>
        <v>南京市</v>
      </c>
      <c r="I6924" s="116" t="str">
        <f>_xlfn.XLOOKUP(O6924,匹配表1065!T:T,匹配表1065!X:X)</f>
        <v>PME2001</v>
      </c>
      <c r="J6924" s="95" t="s">
        <v>77</v>
      </c>
      <c r="K6924" s="89" cm="1">
        <f ca="1" t="array" ref="K6924:L6924">_xlfn.XLOOKUP(J6924,匹配表1065!Y:Y,匹配表1065!AA:AB)</f>
        <v>8</v>
      </c>
      <c r="L6924" s="116" t="str">
        <v>3个月以上</v>
      </c>
      <c r="M6924" s="89" t="s">
        <v>30</v>
      </c>
      <c r="N6924" s="109">
        <v>1</v>
      </c>
      <c r="O6924" s="118" t="str">
        <f>_xlfn.XLOOKUP(P6924,匹配表1065!U:U,匹配表1065!T:T)</f>
        <v>HO00000958</v>
      </c>
      <c r="P6924" s="94" t="s">
        <v>65</v>
      </c>
      <c r="Q6924" s="95" t="s">
        <v>409</v>
      </c>
      <c r="R6924" s="89" t="str">
        <f>_xlfn.XLOOKUP(Q6924,匹配表1065!L:L,匹配表1065!O:O)</f>
        <v>B</v>
      </c>
      <c r="S6924" s="93" t="str">
        <f>IFERROR(_xlfn.XLOOKUP(Q6924,匹配表1065!AI:AI,匹配表1065!AJ:AJ),"绿标")</f>
        <v>红标</v>
      </c>
      <c r="T6924" s="93" t="str" cm="1">
        <f t="array" ref="T6924:U6924">_xlfn.XLOOKUP(Q6924,匹配表1065!L:L,匹配表1065!M:N)</f>
        <v>其他</v>
      </c>
      <c r="U6924" s="94" t="str">
        <v>神经内科</v>
      </c>
      <c r="V6924" s="95" t="s">
        <v>42</v>
      </c>
      <c r="W6924" s="93">
        <f>_xlfn.XLOOKUP(M6924,匹配表1065!D:D,匹配表1065!F:F)*N6924</f>
        <v>12</v>
      </c>
    </row>
    <row r="6925" customHeight="1" spans="1:23">
      <c r="A6925" s="94" t="s">
        <v>954</v>
      </c>
      <c r="B6925" s="106">
        <v>46246</v>
      </c>
      <c r="C6925" s="121" t="str">
        <f t="shared" si="218"/>
        <v>8月第3周</v>
      </c>
      <c r="D6925" s="109" t="s">
        <v>968</v>
      </c>
      <c r="E6925" s="89" t="str">
        <f t="shared" si="219"/>
        <v>8月第2周--周3</v>
      </c>
      <c r="F6925" s="115" t="s">
        <v>27</v>
      </c>
      <c r="G6925" s="95" t="s">
        <v>63</v>
      </c>
      <c r="H6925" s="92" t="str">
        <f>_xlfn.XLOOKUP(O6925,匹配表1065!T:T,匹配表1065!W:W)</f>
        <v>南京市</v>
      </c>
      <c r="I6925" s="116" t="str">
        <f>_xlfn.XLOOKUP(O6925,匹配表1065!T:T,匹配表1065!X:X)</f>
        <v>PME2001</v>
      </c>
      <c r="J6925" s="95" t="s">
        <v>77</v>
      </c>
      <c r="K6925" s="89" cm="1">
        <f ca="1" t="array" ref="K6925:L6925">_xlfn.XLOOKUP(J6925,匹配表1065!Y:Y,匹配表1065!AA:AB)</f>
        <v>8</v>
      </c>
      <c r="L6925" s="116" t="str">
        <v>3个月以上</v>
      </c>
      <c r="M6925" s="89" t="s">
        <v>35</v>
      </c>
      <c r="N6925" s="109">
        <v>1</v>
      </c>
      <c r="O6925" s="118" t="str">
        <f>_xlfn.XLOOKUP(P6925,匹配表1065!U:U,匹配表1065!T:T)</f>
        <v>HO00000958</v>
      </c>
      <c r="P6925" s="94" t="s">
        <v>65</v>
      </c>
      <c r="Q6925" s="95" t="s">
        <v>66</v>
      </c>
      <c r="R6925" s="89" t="str">
        <f>_xlfn.XLOOKUP(Q6925,匹配表1065!L:L,匹配表1065!O:O)</f>
        <v>A</v>
      </c>
      <c r="S6925" s="93" t="str">
        <f>IFERROR(_xlfn.XLOOKUP(Q6925,匹配表1065!AI:AI,匹配表1065!AJ:AJ),"绿标")</f>
        <v>红标</v>
      </c>
      <c r="T6925" s="93" t="str" cm="1">
        <f t="array" ref="T6925:U6925">_xlfn.XLOOKUP(Q6925,匹配表1065!L:L,匹配表1065!M:N)</f>
        <v>头痛</v>
      </c>
      <c r="U6925" s="94" t="str">
        <v>神经内科</v>
      </c>
      <c r="V6925" s="95" t="s">
        <v>58</v>
      </c>
      <c r="W6925" s="93">
        <f>_xlfn.XLOOKUP(M6925,匹配表1065!D:D,匹配表1065!F:F)*N6925</f>
        <v>4</v>
      </c>
    </row>
    <row r="6926" customHeight="1" spans="1:23">
      <c r="A6926" s="94" t="s">
        <v>954</v>
      </c>
      <c r="B6926" s="106">
        <v>46246</v>
      </c>
      <c r="C6926" s="121" t="str">
        <f t="shared" si="218"/>
        <v>8月第3周</v>
      </c>
      <c r="D6926" s="109" t="s">
        <v>968</v>
      </c>
      <c r="E6926" s="89" t="str">
        <f t="shared" si="219"/>
        <v>8月第2周--周3</v>
      </c>
      <c r="F6926" s="115" t="s">
        <v>27</v>
      </c>
      <c r="G6926" s="95" t="s">
        <v>63</v>
      </c>
      <c r="H6926" s="92" t="str">
        <f>_xlfn.XLOOKUP(O6926,匹配表1065!T:T,匹配表1065!W:W)</f>
        <v>淮安市</v>
      </c>
      <c r="I6926" s="116" t="str">
        <f>_xlfn.XLOOKUP(O6926,匹配表1065!T:T,匹配表1065!X:X)</f>
        <v>PME2041</v>
      </c>
      <c r="J6926" s="95" t="s">
        <v>71</v>
      </c>
      <c r="K6926" s="89" cm="1">
        <f ca="1" t="array" ref="K6926:L6926">_xlfn.XLOOKUP(J6926,匹配表1065!Y:Y,匹配表1065!AA:AB)</f>
        <v>5</v>
      </c>
      <c r="L6926" s="116" t="str">
        <v>3个月以上</v>
      </c>
      <c r="M6926" s="89" t="s">
        <v>35</v>
      </c>
      <c r="N6926" s="109">
        <v>1</v>
      </c>
      <c r="O6926" s="118" t="str">
        <f>_xlfn.XLOOKUP(P6926,匹配表1065!U:U,匹配表1065!T:T)</f>
        <v>HO00000992</v>
      </c>
      <c r="P6926" s="94" t="s">
        <v>72</v>
      </c>
      <c r="Q6926" s="95" t="s">
        <v>73</v>
      </c>
      <c r="R6926" s="89" t="str">
        <f>_xlfn.XLOOKUP(Q6926,匹配表1065!L:L,匹配表1065!O:O)</f>
        <v>D</v>
      </c>
      <c r="S6926" s="93" t="str">
        <f>IFERROR(_xlfn.XLOOKUP(Q6926,匹配表1065!AI:AI,匹配表1065!AJ:AJ),"绿标")</f>
        <v>绿标</v>
      </c>
      <c r="T6926" s="93" t="str" cm="1">
        <f t="array" ref="T6926:U6926">_xlfn.XLOOKUP(Q6926,匹配表1065!L:L,匹配表1065!M:N)</f>
        <v>眩晕</v>
      </c>
      <c r="U6926" s="94" t="str">
        <v>神经内科</v>
      </c>
      <c r="V6926" s="95" t="s">
        <v>100</v>
      </c>
      <c r="W6926" s="93">
        <f>_xlfn.XLOOKUP(M6926,匹配表1065!D:D,匹配表1065!F:F)*N6926</f>
        <v>4</v>
      </c>
    </row>
    <row r="6927" customHeight="1" spans="1:23">
      <c r="A6927" s="94" t="s">
        <v>954</v>
      </c>
      <c r="B6927" s="106">
        <v>46246</v>
      </c>
      <c r="C6927" s="121" t="str">
        <f t="shared" si="218"/>
        <v>8月第3周</v>
      </c>
      <c r="D6927" s="109" t="s">
        <v>968</v>
      </c>
      <c r="E6927" s="89" t="str">
        <f t="shared" si="219"/>
        <v>8月第2周--周3</v>
      </c>
      <c r="F6927" s="115" t="s">
        <v>27</v>
      </c>
      <c r="G6927" s="95" t="s">
        <v>63</v>
      </c>
      <c r="H6927" s="92" t="str">
        <f>_xlfn.XLOOKUP(O6927,匹配表1065!T:T,匹配表1065!W:W)</f>
        <v>徐州市</v>
      </c>
      <c r="I6927" s="116" t="str">
        <f>_xlfn.XLOOKUP(O6927,匹配表1065!T:T,匹配表1065!X:X)</f>
        <v>PME2008</v>
      </c>
      <c r="J6927" s="95" t="s">
        <v>81</v>
      </c>
      <c r="K6927" s="89" cm="1">
        <f ca="1" t="array" ref="K6927:L6927">_xlfn.XLOOKUP(J6927,匹配表1065!Y:Y,匹配表1065!AA:AB)</f>
        <v>19</v>
      </c>
      <c r="L6927" s="116" t="str">
        <v>3个月以上</v>
      </c>
      <c r="M6927" s="89" t="s">
        <v>30</v>
      </c>
      <c r="N6927" s="109">
        <v>1</v>
      </c>
      <c r="O6927" s="118" t="str">
        <f>_xlfn.XLOOKUP(P6927,匹配表1065!U:U,匹配表1065!T:T)</f>
        <v>HO00000989</v>
      </c>
      <c r="P6927" s="94" t="s">
        <v>214</v>
      </c>
      <c r="Q6927" s="95" t="s">
        <v>951</v>
      </c>
      <c r="R6927" s="89" t="str">
        <f>_xlfn.XLOOKUP(Q6927,匹配表1065!L:L,匹配表1065!O:O)</f>
        <v>B</v>
      </c>
      <c r="S6927" s="93" t="str">
        <f>IFERROR(_xlfn.XLOOKUP(Q6927,匹配表1065!AI:AI,匹配表1065!AJ:AJ),"绿标")</f>
        <v>黑标</v>
      </c>
      <c r="T6927" s="93" t="str" cm="1">
        <f t="array" ref="T6927:U6927">_xlfn.XLOOKUP(Q6927,匹配表1065!L:L,匹配表1065!M:N)</f>
        <v>脑血管</v>
      </c>
      <c r="U6927" s="94" t="str">
        <v>神经内科</v>
      </c>
      <c r="V6927" s="95" t="s">
        <v>58</v>
      </c>
      <c r="W6927" s="93">
        <f>_xlfn.XLOOKUP(M6927,匹配表1065!D:D,匹配表1065!F:F)*N6927</f>
        <v>12</v>
      </c>
    </row>
    <row r="6928" customHeight="1" spans="1:23">
      <c r="A6928" s="94" t="s">
        <v>954</v>
      </c>
      <c r="B6928" s="106">
        <v>46246</v>
      </c>
      <c r="C6928" s="121" t="str">
        <f t="shared" si="218"/>
        <v>8月第3周</v>
      </c>
      <c r="D6928" s="109" t="s">
        <v>968</v>
      </c>
      <c r="E6928" s="89" t="str">
        <f t="shared" si="219"/>
        <v>8月第2周--周3</v>
      </c>
      <c r="F6928" s="115" t="s">
        <v>27</v>
      </c>
      <c r="G6928" s="95" t="s">
        <v>63</v>
      </c>
      <c r="H6928" s="92" t="str">
        <f>_xlfn.XLOOKUP(O6928,匹配表1065!T:T,匹配表1065!W:W)</f>
        <v>南京市</v>
      </c>
      <c r="I6928" s="116" t="str">
        <f>_xlfn.XLOOKUP(O6928,匹配表1065!T:T,匹配表1065!X:X)</f>
        <v>PME2002</v>
      </c>
      <c r="J6928" s="95" t="s">
        <v>410</v>
      </c>
      <c r="K6928" s="89" cm="1">
        <f ca="1" t="array" ref="K6928:L6928">_xlfn.XLOOKUP(J6928,匹配表1065!Y:Y,匹配表1065!AA:AB)</f>
        <v>1</v>
      </c>
      <c r="L6928" s="116" t="str">
        <v>3个月以内</v>
      </c>
      <c r="M6928" s="89" t="s">
        <v>35</v>
      </c>
      <c r="N6928" s="109">
        <v>1</v>
      </c>
      <c r="O6928" s="118" t="str">
        <f>_xlfn.XLOOKUP(P6928,匹配表1065!U:U,匹配表1065!T:T)</f>
        <v>HO00000964</v>
      </c>
      <c r="P6928" s="94" t="s">
        <v>90</v>
      </c>
      <c r="Q6928" s="95" t="s">
        <v>668</v>
      </c>
      <c r="R6928" s="89" t="str">
        <f>_xlfn.XLOOKUP(Q6928,匹配表1065!L:L,匹配表1065!O:O)</f>
        <v>A</v>
      </c>
      <c r="S6928" s="93" t="str">
        <f>IFERROR(_xlfn.XLOOKUP(Q6928,匹配表1065!AI:AI,匹配表1065!AJ:AJ),"绿标")</f>
        <v>绿标</v>
      </c>
      <c r="T6928" s="93" t="str" cm="1">
        <f t="array" ref="T6928:U6928">_xlfn.XLOOKUP(Q6928,匹配表1065!L:L,匹配表1065!M:N)</f>
        <v>头痛</v>
      </c>
      <c r="U6928" s="94" t="str">
        <v>神经内科</v>
      </c>
      <c r="V6928" s="95" t="s">
        <v>33</v>
      </c>
      <c r="W6928" s="93">
        <f>_xlfn.XLOOKUP(M6928,匹配表1065!D:D,匹配表1065!F:F)*N6928</f>
        <v>4</v>
      </c>
    </row>
    <row r="6929" customHeight="1" spans="1:23">
      <c r="A6929" s="94" t="s">
        <v>954</v>
      </c>
      <c r="B6929" s="106">
        <v>46246</v>
      </c>
      <c r="C6929" s="121" t="str">
        <f t="shared" si="218"/>
        <v>8月第3周</v>
      </c>
      <c r="D6929" s="109" t="s">
        <v>968</v>
      </c>
      <c r="E6929" s="89" t="str">
        <f t="shared" si="219"/>
        <v>8月第2周--周3</v>
      </c>
      <c r="F6929" s="115" t="s">
        <v>27</v>
      </c>
      <c r="G6929" s="95" t="s">
        <v>28</v>
      </c>
      <c r="H6929" s="92" t="str">
        <f>_xlfn.XLOOKUP(O6929,匹配表1065!T:T,匹配表1065!W:W)</f>
        <v>南京市</v>
      </c>
      <c r="I6929" s="116" t="str">
        <f>_xlfn.XLOOKUP(O6929,匹配表1065!T:T,匹配表1065!X:X)</f>
        <v>PME2006</v>
      </c>
      <c r="J6929" s="95" t="s">
        <v>29</v>
      </c>
      <c r="K6929" s="89" cm="1">
        <f ca="1" t="array" ref="K6929:L6929">_xlfn.XLOOKUP(J6929,匹配表1065!Y:Y,匹配表1065!AA:AB)</f>
        <v>15</v>
      </c>
      <c r="L6929" s="116" t="str">
        <v>3个月以上</v>
      </c>
      <c r="M6929" s="89" t="s">
        <v>30</v>
      </c>
      <c r="N6929" s="109">
        <v>1</v>
      </c>
      <c r="O6929" s="118" t="str">
        <f>_xlfn.XLOOKUP(P6929,匹配表1065!U:U,匹配表1065!T:T)</f>
        <v>HO00000959</v>
      </c>
      <c r="P6929" s="94" t="s">
        <v>196</v>
      </c>
      <c r="Q6929" s="95" t="s">
        <v>197</v>
      </c>
      <c r="R6929" s="89" t="str">
        <f>_xlfn.XLOOKUP(Q6929,匹配表1065!L:L,匹配表1065!O:O)</f>
        <v>C</v>
      </c>
      <c r="S6929" s="93" t="str">
        <f>IFERROR(_xlfn.XLOOKUP(Q6929,匹配表1065!AI:AI,匹配表1065!AJ:AJ),"绿标")</f>
        <v>红标</v>
      </c>
      <c r="T6929" s="93" t="str" cm="1">
        <f t="array" ref="T6929:U6929">_xlfn.XLOOKUP(Q6929,匹配表1065!L:L,匹配表1065!M:N)</f>
        <v>眩晕</v>
      </c>
      <c r="U6929" s="94" t="str">
        <v>神经内科</v>
      </c>
      <c r="V6929" s="95" t="s">
        <v>100</v>
      </c>
      <c r="W6929" s="93">
        <f>_xlfn.XLOOKUP(M6929,匹配表1065!D:D,匹配表1065!F:F)*N6929</f>
        <v>12</v>
      </c>
    </row>
    <row r="6930" customHeight="1" spans="1:23">
      <c r="A6930" s="94" t="s">
        <v>954</v>
      </c>
      <c r="B6930" s="106">
        <v>46246</v>
      </c>
      <c r="C6930" s="121" t="str">
        <f t="shared" si="218"/>
        <v>8月第3周</v>
      </c>
      <c r="D6930" s="109" t="s">
        <v>968</v>
      </c>
      <c r="E6930" s="89" t="str">
        <f t="shared" si="219"/>
        <v>8月第2周--周3</v>
      </c>
      <c r="F6930" s="115" t="s">
        <v>27</v>
      </c>
      <c r="G6930" s="95" t="s">
        <v>28</v>
      </c>
      <c r="H6930" s="92" t="str">
        <f>_xlfn.XLOOKUP(O6930,匹配表1065!T:T,匹配表1065!W:W)</f>
        <v>南京市</v>
      </c>
      <c r="I6930" s="116" t="str">
        <f>_xlfn.XLOOKUP(O6930,匹配表1065!T:T,匹配表1065!X:X)</f>
        <v>PME2006</v>
      </c>
      <c r="J6930" s="95" t="s">
        <v>29</v>
      </c>
      <c r="K6930" s="89" cm="1">
        <f ca="1" t="array" ref="K6930:L6930">_xlfn.XLOOKUP(J6930,匹配表1065!Y:Y,匹配表1065!AA:AB)</f>
        <v>15</v>
      </c>
      <c r="L6930" s="116" t="str">
        <v>3个月以上</v>
      </c>
      <c r="M6930" s="89" t="s">
        <v>30</v>
      </c>
      <c r="N6930" s="109">
        <v>1</v>
      </c>
      <c r="O6930" s="118" t="str">
        <f>_xlfn.XLOOKUP(P6930,匹配表1065!U:U,匹配表1065!T:T)</f>
        <v>HO00000959</v>
      </c>
      <c r="P6930" s="94" t="s">
        <v>196</v>
      </c>
      <c r="Q6930" s="95" t="s">
        <v>268</v>
      </c>
      <c r="R6930" s="89" t="str">
        <f>_xlfn.XLOOKUP(Q6930,匹配表1065!L:L,匹配表1065!O:O)</f>
        <v>C</v>
      </c>
      <c r="S6930" s="93" t="str">
        <f>IFERROR(_xlfn.XLOOKUP(Q6930,匹配表1065!AI:AI,匹配表1065!AJ:AJ),"绿标")</f>
        <v>红标</v>
      </c>
      <c r="T6930" s="93" t="str" cm="1">
        <f t="array" ref="T6930:U6930">_xlfn.XLOOKUP(Q6930,匹配表1065!L:L,匹配表1065!M:N)</f>
        <v>眩晕</v>
      </c>
      <c r="U6930" s="94" t="str">
        <v>耳鼻喉科</v>
      </c>
      <c r="V6930" s="95" t="s">
        <v>100</v>
      </c>
      <c r="W6930" s="93">
        <f>_xlfn.XLOOKUP(M6930,匹配表1065!D:D,匹配表1065!F:F)*N6930</f>
        <v>12</v>
      </c>
    </row>
    <row r="6931" customHeight="1" spans="1:23">
      <c r="A6931" s="94" t="s">
        <v>954</v>
      </c>
      <c r="B6931" s="106">
        <v>46246</v>
      </c>
      <c r="C6931" s="121" t="str">
        <f t="shared" si="218"/>
        <v>8月第3周</v>
      </c>
      <c r="D6931" s="109" t="s">
        <v>968</v>
      </c>
      <c r="E6931" s="89" t="str">
        <f t="shared" si="219"/>
        <v>8月第2周--周3</v>
      </c>
      <c r="F6931" s="115" t="s">
        <v>27</v>
      </c>
      <c r="G6931" s="95" t="s">
        <v>28</v>
      </c>
      <c r="H6931" s="92" t="str">
        <f>_xlfn.XLOOKUP(O6931,匹配表1065!T:T,匹配表1065!W:W)</f>
        <v>南京市</v>
      </c>
      <c r="I6931" s="116" t="str">
        <f>_xlfn.XLOOKUP(O6931,匹配表1065!T:T,匹配表1065!X:X)</f>
        <v>PME2039</v>
      </c>
      <c r="J6931" s="95" t="s">
        <v>39</v>
      </c>
      <c r="K6931" s="89" cm="1">
        <f ca="1" t="array" ref="K6931:L6931">_xlfn.XLOOKUP(J6931,匹配表1065!Y:Y,匹配表1065!AA:AB)</f>
        <v>7</v>
      </c>
      <c r="L6931" s="116" t="str">
        <v>3个月以上</v>
      </c>
      <c r="M6931" s="89" t="s">
        <v>30</v>
      </c>
      <c r="N6931" s="109">
        <v>1</v>
      </c>
      <c r="O6931" s="118" t="str">
        <f>_xlfn.XLOOKUP(P6931,匹配表1065!U:U,匹配表1065!T:T)</f>
        <v>HO00000971</v>
      </c>
      <c r="P6931" s="94" t="s">
        <v>40</v>
      </c>
      <c r="Q6931" s="95" t="s">
        <v>41</v>
      </c>
      <c r="R6931" s="89" t="str">
        <f>_xlfn.XLOOKUP(Q6931,匹配表1065!L:L,匹配表1065!O:O)</f>
        <v>A</v>
      </c>
      <c r="S6931" s="93" t="str">
        <f>IFERROR(_xlfn.XLOOKUP(Q6931,匹配表1065!AI:AI,匹配表1065!AJ:AJ),"绿标")</f>
        <v>绿标</v>
      </c>
      <c r="T6931" s="93" t="str" cm="1">
        <f t="array" ref="T6931:U6931">_xlfn.XLOOKUP(Q6931,匹配表1065!L:L,匹配表1065!M:N)</f>
        <v>头痛</v>
      </c>
      <c r="U6931" s="94" t="str">
        <v>神经内科</v>
      </c>
      <c r="V6931" s="95" t="s">
        <v>100</v>
      </c>
      <c r="W6931" s="93">
        <f>_xlfn.XLOOKUP(M6931,匹配表1065!D:D,匹配表1065!F:F)*N6931</f>
        <v>12</v>
      </c>
    </row>
    <row r="6932" customHeight="1" spans="1:23">
      <c r="A6932" s="94" t="s">
        <v>954</v>
      </c>
      <c r="B6932" s="106">
        <v>46246</v>
      </c>
      <c r="C6932" s="121" t="str">
        <f t="shared" si="218"/>
        <v>8月第3周</v>
      </c>
      <c r="D6932" s="109" t="s">
        <v>968</v>
      </c>
      <c r="E6932" s="89" t="str">
        <f t="shared" si="219"/>
        <v>8月第2周--周3</v>
      </c>
      <c r="F6932" s="115" t="s">
        <v>27</v>
      </c>
      <c r="G6932" s="95" t="s">
        <v>28</v>
      </c>
      <c r="H6932" s="92" t="str">
        <f>_xlfn.XLOOKUP(O6932,匹配表1065!T:T,匹配表1065!W:W)</f>
        <v>南京市</v>
      </c>
      <c r="I6932" s="116" t="str">
        <f>_xlfn.XLOOKUP(O6932,匹配表1065!T:T,匹配表1065!X:X)</f>
        <v>PME2005</v>
      </c>
      <c r="J6932" s="95" t="s">
        <v>54</v>
      </c>
      <c r="K6932" s="89" cm="1">
        <f ca="1" t="array" ref="K6932:L6932">_xlfn.XLOOKUP(J6932,匹配表1065!Y:Y,匹配表1065!AA:AB)</f>
        <v>3</v>
      </c>
      <c r="L6932" s="116" t="str">
        <v>3个月以上</v>
      </c>
      <c r="M6932" s="89" t="s">
        <v>30</v>
      </c>
      <c r="N6932" s="109">
        <v>1</v>
      </c>
      <c r="O6932" s="118" t="str">
        <f>_xlfn.XLOOKUP(P6932,匹配表1065!U:U,匹配表1065!T:T)</f>
        <v>HO00000975</v>
      </c>
      <c r="P6932" s="94" t="s">
        <v>56</v>
      </c>
      <c r="Q6932" s="95" t="s">
        <v>342</v>
      </c>
      <c r="R6932" s="89" t="str">
        <f>_xlfn.XLOOKUP(Q6932,匹配表1065!L:L,匹配表1065!O:O)</f>
        <v>A</v>
      </c>
      <c r="S6932" s="93" t="str">
        <f>IFERROR(_xlfn.XLOOKUP(Q6932,匹配表1065!AI:AI,匹配表1065!AJ:AJ),"绿标")</f>
        <v>绿标</v>
      </c>
      <c r="T6932" s="93" t="str" cm="1">
        <f t="array" ref="T6932:U6932">_xlfn.XLOOKUP(Q6932,匹配表1065!L:L,匹配表1065!M:N)</f>
        <v>头痛</v>
      </c>
      <c r="U6932" s="94" t="str">
        <v>神经内科</v>
      </c>
      <c r="V6932" s="95" t="s">
        <v>33</v>
      </c>
      <c r="W6932" s="93">
        <f>_xlfn.XLOOKUP(M6932,匹配表1065!D:D,匹配表1065!F:F)*N6932</f>
        <v>12</v>
      </c>
    </row>
    <row r="6933" customHeight="1" spans="1:23">
      <c r="A6933" s="94" t="s">
        <v>954</v>
      </c>
      <c r="B6933" s="106">
        <v>46246</v>
      </c>
      <c r="C6933" s="121" t="str">
        <f t="shared" si="218"/>
        <v>8月第3周</v>
      </c>
      <c r="D6933" s="109" t="s">
        <v>968</v>
      </c>
      <c r="E6933" s="89" t="str">
        <f t="shared" si="219"/>
        <v>8月第2周--周3</v>
      </c>
      <c r="F6933" s="115" t="s">
        <v>27</v>
      </c>
      <c r="G6933" s="95" t="s">
        <v>28</v>
      </c>
      <c r="H6933" s="92" t="str">
        <f>_xlfn.XLOOKUP(O6933,匹配表1065!T:T,匹配表1065!W:W)</f>
        <v>南京市</v>
      </c>
      <c r="I6933" s="116" t="str">
        <f>_xlfn.XLOOKUP(O6933,匹配表1065!T:T,匹配表1065!X:X)</f>
        <v>PME2005</v>
      </c>
      <c r="J6933" s="95" t="s">
        <v>54</v>
      </c>
      <c r="K6933" s="89" cm="1">
        <f ca="1" t="array" ref="K6933:L6933">_xlfn.XLOOKUP(J6933,匹配表1065!Y:Y,匹配表1065!AA:AB)</f>
        <v>3</v>
      </c>
      <c r="L6933" s="116" t="str">
        <v>3个月以上</v>
      </c>
      <c r="M6933" s="89" t="s">
        <v>35</v>
      </c>
      <c r="N6933" s="109">
        <v>1</v>
      </c>
      <c r="O6933" s="118" t="str">
        <f>_xlfn.XLOOKUP(P6933,匹配表1065!U:U,匹配表1065!T:T)</f>
        <v>HO00000975</v>
      </c>
      <c r="P6933" s="94" t="s">
        <v>56</v>
      </c>
      <c r="Q6933" s="95" t="s">
        <v>371</v>
      </c>
      <c r="R6933" s="89" t="str">
        <f>_xlfn.XLOOKUP(Q6933,匹配表1065!L:L,匹配表1065!O:O)</f>
        <v>B</v>
      </c>
      <c r="S6933" s="93" t="str">
        <f>IFERROR(_xlfn.XLOOKUP(Q6933,匹配表1065!AI:AI,匹配表1065!AJ:AJ),"绿标")</f>
        <v>绿标</v>
      </c>
      <c r="T6933" s="93" t="str" cm="1">
        <f t="array" ref="T6933:U6933">_xlfn.XLOOKUP(Q6933,匹配表1065!L:L,匹配表1065!M:N)</f>
        <v>脑血管</v>
      </c>
      <c r="U6933" s="94" t="str">
        <v>神经内科</v>
      </c>
      <c r="V6933" s="95" t="s">
        <v>100</v>
      </c>
      <c r="W6933" s="93">
        <f>_xlfn.XLOOKUP(M6933,匹配表1065!D:D,匹配表1065!F:F)*N6933</f>
        <v>4</v>
      </c>
    </row>
    <row r="6934" customHeight="1" spans="1:23">
      <c r="A6934" s="94" t="s">
        <v>954</v>
      </c>
      <c r="B6934" s="106">
        <v>46246</v>
      </c>
      <c r="C6934" s="121" t="str">
        <f t="shared" si="218"/>
        <v>8月第3周</v>
      </c>
      <c r="D6934" s="109" t="s">
        <v>968</v>
      </c>
      <c r="E6934" s="89" t="str">
        <f t="shared" si="219"/>
        <v>8月第2周--周3</v>
      </c>
      <c r="F6934" s="115" t="s">
        <v>27</v>
      </c>
      <c r="G6934" s="95" t="s">
        <v>28</v>
      </c>
      <c r="H6934" s="92" t="str">
        <f>_xlfn.XLOOKUP(O6934,匹配表1065!T:T,匹配表1065!W:W)</f>
        <v>南京市</v>
      </c>
      <c r="I6934" s="116" t="str">
        <f>_xlfn.XLOOKUP(O6934,匹配表1065!T:T,匹配表1065!X:X)</f>
        <v>PME2040</v>
      </c>
      <c r="J6934" s="95" t="s">
        <v>50</v>
      </c>
      <c r="K6934" s="89" t="e" cm="1">
        <f ca="1" t="array" ref="K6934">_xlfn.XLOOKUP(J6934,匹配表1065!Y:Y,匹配表1065!AA:AB)</f>
        <v>#N/A</v>
      </c>
      <c r="L6934" s="116"/>
      <c r="M6934" s="89" t="s">
        <v>35</v>
      </c>
      <c r="N6934" s="109">
        <v>1</v>
      </c>
      <c r="O6934" s="118" t="str">
        <f>_xlfn.XLOOKUP(P6934,匹配表1065!U:U,匹配表1065!T:T)</f>
        <v>HO00000966</v>
      </c>
      <c r="P6934" s="94" t="s">
        <v>51</v>
      </c>
      <c r="Q6934" s="95" t="s">
        <v>53</v>
      </c>
      <c r="R6934" s="89" t="str">
        <f>_xlfn.XLOOKUP(Q6934,匹配表1065!L:L,匹配表1065!O:O)</f>
        <v>A</v>
      </c>
      <c r="S6934" s="93" t="str">
        <f>IFERROR(_xlfn.XLOOKUP(Q6934,匹配表1065!AI:AI,匹配表1065!AJ:AJ),"绿标")</f>
        <v>绿标</v>
      </c>
      <c r="T6934" s="93" t="str" cm="1">
        <f t="array" ref="T6934:U6934">_xlfn.XLOOKUP(Q6934,匹配表1065!L:L,匹配表1065!M:N)</f>
        <v>头痛</v>
      </c>
      <c r="U6934" s="94" t="str">
        <v>神经内科</v>
      </c>
      <c r="V6934" s="95" t="s">
        <v>33</v>
      </c>
      <c r="W6934" s="93">
        <f>_xlfn.XLOOKUP(M6934,匹配表1065!D:D,匹配表1065!F:F)*N6934</f>
        <v>4</v>
      </c>
    </row>
    <row r="6935" customHeight="1" spans="1:23">
      <c r="A6935" s="94" t="s">
        <v>954</v>
      </c>
      <c r="B6935" s="106">
        <v>46246</v>
      </c>
      <c r="C6935" s="121" t="str">
        <f t="shared" si="218"/>
        <v>8月第3周</v>
      </c>
      <c r="D6935" s="109" t="s">
        <v>968</v>
      </c>
      <c r="E6935" s="89" t="str">
        <f t="shared" si="219"/>
        <v>8月第2周--周3</v>
      </c>
      <c r="F6935" s="115" t="s">
        <v>27</v>
      </c>
      <c r="G6935" s="95" t="s">
        <v>28</v>
      </c>
      <c r="H6935" s="92" t="str">
        <f>_xlfn.XLOOKUP(O6935,匹配表1065!T:T,匹配表1065!W:W)</f>
        <v>常州市</v>
      </c>
      <c r="I6935" s="116" t="str">
        <f>_xlfn.XLOOKUP(O6935,匹配表1065!T:T,匹配表1065!X:X)</f>
        <v>PME2015</v>
      </c>
      <c r="J6935" s="95" t="s">
        <v>45</v>
      </c>
      <c r="K6935" s="89" cm="1">
        <f ca="1" t="array" ref="K6935:L6935">_xlfn.XLOOKUP(J6935,匹配表1065!Y:Y,匹配表1065!AA:AB)</f>
        <v>9</v>
      </c>
      <c r="L6935" s="116" t="str">
        <v>3个月以上</v>
      </c>
      <c r="M6935" s="89" t="s">
        <v>35</v>
      </c>
      <c r="N6935" s="109">
        <v>1</v>
      </c>
      <c r="O6935" s="118" t="str">
        <f>_xlfn.XLOOKUP(P6935,匹配表1065!U:U,匹配表1065!T:T)</f>
        <v>HO00016083</v>
      </c>
      <c r="P6935" s="94" t="s">
        <v>48</v>
      </c>
      <c r="Q6935" s="95" t="s">
        <v>49</v>
      </c>
      <c r="R6935" s="89" t="str">
        <f>_xlfn.XLOOKUP(Q6935,匹配表1065!L:L,匹配表1065!O:O)</f>
        <v>B</v>
      </c>
      <c r="S6935" s="93" t="str">
        <f>IFERROR(_xlfn.XLOOKUP(Q6935,匹配表1065!AI:AI,匹配表1065!AJ:AJ),"绿标")</f>
        <v>红标</v>
      </c>
      <c r="T6935" s="93" t="str" cm="1">
        <f t="array" ref="T6935:U6935">_xlfn.XLOOKUP(Q6935,匹配表1065!L:L,匹配表1065!M:N)</f>
        <v>脑血管</v>
      </c>
      <c r="U6935" s="94" t="str">
        <v>神经内科</v>
      </c>
      <c r="V6935" s="95" t="s">
        <v>42</v>
      </c>
      <c r="W6935" s="93">
        <f>_xlfn.XLOOKUP(M6935,匹配表1065!D:D,匹配表1065!F:F)*N6935</f>
        <v>4</v>
      </c>
    </row>
    <row r="6936" customHeight="1" spans="1:23">
      <c r="A6936" s="94" t="s">
        <v>954</v>
      </c>
      <c r="B6936" s="106">
        <v>46246</v>
      </c>
      <c r="C6936" s="121" t="str">
        <f t="shared" si="218"/>
        <v>8月第3周</v>
      </c>
      <c r="D6936" s="109" t="s">
        <v>968</v>
      </c>
      <c r="E6936" s="89" t="str">
        <f t="shared" si="219"/>
        <v>8月第2周--周3</v>
      </c>
      <c r="F6936" s="115" t="s">
        <v>27</v>
      </c>
      <c r="G6936" s="95" t="s">
        <v>28</v>
      </c>
      <c r="H6936" s="92" t="str">
        <f>_xlfn.XLOOKUP(O6936,匹配表1065!T:T,匹配表1065!W:W)</f>
        <v>常州市</v>
      </c>
      <c r="I6936" s="116" t="str">
        <f>_xlfn.XLOOKUP(O6936,匹配表1065!T:T,匹配表1065!X:X)</f>
        <v>PME2015</v>
      </c>
      <c r="J6936" s="95" t="s">
        <v>45</v>
      </c>
      <c r="K6936" s="89" cm="1">
        <f ca="1" t="array" ref="K6936:L6936">_xlfn.XLOOKUP(J6936,匹配表1065!Y:Y,匹配表1065!AA:AB)</f>
        <v>9</v>
      </c>
      <c r="L6936" s="116" t="str">
        <v>3个月以上</v>
      </c>
      <c r="M6936" s="89" t="s">
        <v>35</v>
      </c>
      <c r="N6936" s="109">
        <v>1</v>
      </c>
      <c r="O6936" s="118" t="str">
        <f>_xlfn.XLOOKUP(P6936,匹配表1065!U:U,匹配表1065!T:T)</f>
        <v>HO00015998</v>
      </c>
      <c r="P6936" s="94" t="s">
        <v>46</v>
      </c>
      <c r="Q6936" s="95" t="s">
        <v>47</v>
      </c>
      <c r="R6936" s="89" t="str">
        <f>_xlfn.XLOOKUP(Q6936,匹配表1065!L:L,匹配表1065!O:O)</f>
        <v>B</v>
      </c>
      <c r="S6936" s="93" t="str">
        <f>IFERROR(_xlfn.XLOOKUP(Q6936,匹配表1065!AI:AI,匹配表1065!AJ:AJ),"绿标")</f>
        <v>绿标</v>
      </c>
      <c r="T6936" s="93" t="str" cm="1">
        <f t="array" ref="T6936:U6936">_xlfn.XLOOKUP(Q6936,匹配表1065!L:L,匹配表1065!M:N)</f>
        <v>脑血管</v>
      </c>
      <c r="U6936" s="94" t="str">
        <v>神经内科</v>
      </c>
      <c r="V6936" s="95" t="s">
        <v>33</v>
      </c>
      <c r="W6936" s="93">
        <f>_xlfn.XLOOKUP(M6936,匹配表1065!D:D,匹配表1065!F:F)*N6936</f>
        <v>4</v>
      </c>
    </row>
    <row r="6937" customHeight="1" spans="1:23">
      <c r="A6937" s="94" t="s">
        <v>954</v>
      </c>
      <c r="B6937" s="106">
        <v>46246</v>
      </c>
      <c r="C6937" s="121" t="str">
        <f t="shared" si="218"/>
        <v>8月第3周</v>
      </c>
      <c r="D6937" s="109" t="s">
        <v>968</v>
      </c>
      <c r="E6937" s="89" t="str">
        <f t="shared" si="219"/>
        <v>8月第2周--周3</v>
      </c>
      <c r="F6937" s="115" t="s">
        <v>27</v>
      </c>
      <c r="G6937" s="95" t="s">
        <v>28</v>
      </c>
      <c r="H6937" s="92" t="str">
        <f>_xlfn.XLOOKUP(O6937,匹配表1065!T:T,匹配表1065!W:W)</f>
        <v>南京市</v>
      </c>
      <c r="I6937" s="116" t="str">
        <f>_xlfn.XLOOKUP(O6937,匹配表1065!T:T,匹配表1065!X:X)</f>
        <v>PME2004</v>
      </c>
      <c r="J6937" s="95" t="s">
        <v>889</v>
      </c>
      <c r="K6937" s="89" t="e" cm="1">
        <f ca="1" t="array" ref="K6937">_xlfn.XLOOKUP(J6937,匹配表1065!Y:Y,匹配表1065!AA:AB)</f>
        <v>#N/A</v>
      </c>
      <c r="L6937" s="116"/>
      <c r="M6937" s="89" t="s">
        <v>35</v>
      </c>
      <c r="N6937" s="109">
        <v>1</v>
      </c>
      <c r="O6937" s="118" t="str">
        <f>_xlfn.XLOOKUP(P6937,匹配表1065!U:U,匹配表1065!T:T)</f>
        <v>HO00000972</v>
      </c>
      <c r="P6937" s="94" t="s">
        <v>36</v>
      </c>
      <c r="Q6937" s="95" t="s">
        <v>37</v>
      </c>
      <c r="R6937" s="89" t="str">
        <f>_xlfn.XLOOKUP(Q6937,匹配表1065!L:L,匹配表1065!O:O)</f>
        <v>A</v>
      </c>
      <c r="S6937" s="93" t="str">
        <f>IFERROR(_xlfn.XLOOKUP(Q6937,匹配表1065!AI:AI,匹配表1065!AJ:AJ),"绿标")</f>
        <v>绿标</v>
      </c>
      <c r="T6937" s="93" t="str" cm="1">
        <f t="array" ref="T6937:U6937">_xlfn.XLOOKUP(Q6937,匹配表1065!L:L,匹配表1065!M:N)</f>
        <v>头痛</v>
      </c>
      <c r="U6937" s="94" t="str">
        <v>神经内科</v>
      </c>
      <c r="V6937" s="95" t="s">
        <v>33</v>
      </c>
      <c r="W6937" s="93">
        <f>_xlfn.XLOOKUP(M6937,匹配表1065!D:D,匹配表1065!F:F)*N6937</f>
        <v>4</v>
      </c>
    </row>
    <row r="6938" customHeight="1" spans="1:23">
      <c r="A6938" s="94" t="s">
        <v>954</v>
      </c>
      <c r="B6938" s="106">
        <v>46246</v>
      </c>
      <c r="C6938" s="121" t="str">
        <f t="shared" si="218"/>
        <v>8月第3周</v>
      </c>
      <c r="D6938" s="109" t="s">
        <v>968</v>
      </c>
      <c r="E6938" s="89" t="str">
        <f t="shared" si="219"/>
        <v>8月第2周--周3</v>
      </c>
      <c r="F6938" s="115" t="s">
        <v>27</v>
      </c>
      <c r="G6938" s="95" t="s">
        <v>28</v>
      </c>
      <c r="H6938" s="92" t="str">
        <f>_xlfn.XLOOKUP(O6938,匹配表1065!T:T,匹配表1065!W:W)</f>
        <v>扬州市</v>
      </c>
      <c r="I6938" s="116" t="str">
        <f>_xlfn.XLOOKUP(O6938,匹配表1065!T:T,匹配表1065!X:X)</f>
        <v>PME2012</v>
      </c>
      <c r="J6938" s="95" t="s">
        <v>60</v>
      </c>
      <c r="K6938" s="89" cm="1">
        <f ca="1" t="array" ref="K6938:L6938">_xlfn.XLOOKUP(J6938,匹配表1065!Y:Y,匹配表1065!AA:AB)</f>
        <v>13</v>
      </c>
      <c r="L6938" s="116" t="str">
        <v>3个月以上</v>
      </c>
      <c r="M6938" s="89" t="s">
        <v>30</v>
      </c>
      <c r="N6938" s="109">
        <v>1</v>
      </c>
      <c r="O6938" s="118" t="str">
        <f>_xlfn.XLOOKUP(P6938,匹配表1065!U:U,匹配表1065!T:T)</f>
        <v>HO00000968</v>
      </c>
      <c r="P6938" s="94" t="s">
        <v>61</v>
      </c>
      <c r="Q6938" s="95" t="s">
        <v>62</v>
      </c>
      <c r="R6938" s="89" t="str">
        <f>_xlfn.XLOOKUP(Q6938,匹配表1065!L:L,匹配表1065!O:O)</f>
        <v>A</v>
      </c>
      <c r="S6938" s="93" t="str">
        <f>IFERROR(_xlfn.XLOOKUP(Q6938,匹配表1065!AI:AI,匹配表1065!AJ:AJ),"绿标")</f>
        <v>红标</v>
      </c>
      <c r="T6938" s="93" t="str" cm="1">
        <f t="array" ref="T6938:U6938">_xlfn.XLOOKUP(Q6938,匹配表1065!L:L,匹配表1065!M:N)</f>
        <v>头痛</v>
      </c>
      <c r="U6938" s="94" t="str">
        <v>神经内科</v>
      </c>
      <c r="V6938" s="95" t="s">
        <v>33</v>
      </c>
      <c r="W6938" s="93">
        <f>_xlfn.XLOOKUP(M6938,匹配表1065!D:D,匹配表1065!F:F)*N6938</f>
        <v>12</v>
      </c>
    </row>
    <row r="6939" customHeight="1" spans="1:23">
      <c r="A6939" s="94" t="s">
        <v>954</v>
      </c>
      <c r="B6939" s="106">
        <v>46246</v>
      </c>
      <c r="C6939" s="121" t="str">
        <f t="shared" si="218"/>
        <v>8月第3周</v>
      </c>
      <c r="D6939" s="109" t="s">
        <v>968</v>
      </c>
      <c r="E6939" s="89" t="str">
        <f t="shared" si="219"/>
        <v>8月第2周--周3</v>
      </c>
      <c r="F6939" s="115" t="s">
        <v>27</v>
      </c>
      <c r="G6939" s="95" t="s">
        <v>28</v>
      </c>
      <c r="H6939" s="92" t="str">
        <f>_xlfn.XLOOKUP(O6939,匹配表1065!T:T,匹配表1065!W:W)</f>
        <v>扬州市</v>
      </c>
      <c r="I6939" s="116" t="str">
        <f>_xlfn.XLOOKUP(O6939,匹配表1065!T:T,匹配表1065!X:X)</f>
        <v>PME2012</v>
      </c>
      <c r="J6939" s="95" t="s">
        <v>60</v>
      </c>
      <c r="K6939" s="89" cm="1">
        <f ca="1" t="array" ref="K6939:L6939">_xlfn.XLOOKUP(J6939,匹配表1065!Y:Y,匹配表1065!AA:AB)</f>
        <v>13</v>
      </c>
      <c r="L6939" s="116" t="str">
        <v>3个月以上</v>
      </c>
      <c r="M6939" s="89" t="s">
        <v>35</v>
      </c>
      <c r="N6939" s="109">
        <v>1</v>
      </c>
      <c r="O6939" s="118" t="str">
        <f>_xlfn.XLOOKUP(P6939,匹配表1065!U:U,匹配表1065!T:T)</f>
        <v>HO00041526</v>
      </c>
      <c r="P6939" s="94" t="s">
        <v>407</v>
      </c>
      <c r="Q6939" s="95" t="s">
        <v>408</v>
      </c>
      <c r="R6939" s="89" t="str">
        <f>_xlfn.XLOOKUP(Q6939,匹配表1065!L:L,匹配表1065!O:O)</f>
        <v>C</v>
      </c>
      <c r="S6939" s="93" t="str">
        <f>IFERROR(_xlfn.XLOOKUP(Q6939,匹配表1065!AI:AI,匹配表1065!AJ:AJ),"绿标")</f>
        <v>红标</v>
      </c>
      <c r="T6939" s="93" t="str" cm="1">
        <f t="array" ref="T6939:U6939">_xlfn.XLOOKUP(Q6939,匹配表1065!L:L,匹配表1065!M:N)</f>
        <v>眩晕</v>
      </c>
      <c r="U6939" s="94" t="str">
        <v>神经内科</v>
      </c>
      <c r="V6939" s="95" t="s">
        <v>58</v>
      </c>
      <c r="W6939" s="93">
        <f>_xlfn.XLOOKUP(M6939,匹配表1065!D:D,匹配表1065!F:F)*N6939</f>
        <v>4</v>
      </c>
    </row>
    <row r="6940" customHeight="1" spans="1:23">
      <c r="A6940" s="94" t="s">
        <v>954</v>
      </c>
      <c r="B6940" s="106">
        <v>46247</v>
      </c>
      <c r="C6940" s="121" t="str">
        <f t="shared" si="218"/>
        <v>8月第3周</v>
      </c>
      <c r="D6940" s="109" t="s">
        <v>968</v>
      </c>
      <c r="E6940" s="93" t="str">
        <f t="shared" si="219"/>
        <v>8月第2周--周4</v>
      </c>
      <c r="F6940" s="95" t="s">
        <v>27</v>
      </c>
      <c r="G6940" s="95" t="s">
        <v>104</v>
      </c>
      <c r="H6940" s="92" t="str">
        <f>_xlfn.XLOOKUP(O6940,匹配表1065!T:T,匹配表1065!W:W)</f>
        <v>济南市</v>
      </c>
      <c r="I6940" s="116" t="str">
        <f>_xlfn.XLOOKUP(O6940,匹配表1065!T:T,匹配表1065!X:X)</f>
        <v>PME2044</v>
      </c>
      <c r="J6940" s="95" t="s">
        <v>105</v>
      </c>
      <c r="K6940" s="89" cm="1">
        <f ca="1" t="array" ref="K6940:L6940">_xlfn.XLOOKUP(J6940,匹配表1065!Y:Y,匹配表1065!AA:AB)</f>
        <v>8</v>
      </c>
      <c r="L6940" s="116" t="str">
        <v>3个月以上</v>
      </c>
      <c r="M6940" s="95" t="s">
        <v>30</v>
      </c>
      <c r="N6940" s="95">
        <v>1</v>
      </c>
      <c r="O6940" s="118" t="str">
        <f>_xlfn.XLOOKUP(P6940,匹配表1065!U:U,匹配表1065!T:T)</f>
        <v>HO00001401</v>
      </c>
      <c r="P6940" s="94" t="s">
        <v>106</v>
      </c>
      <c r="Q6940" s="95" t="s">
        <v>525</v>
      </c>
      <c r="R6940" s="89" t="str">
        <f>_xlfn.XLOOKUP(Q6940,匹配表1065!L:L,匹配表1065!O:O)</f>
        <v>B</v>
      </c>
      <c r="S6940" s="93" t="str">
        <f>IFERROR(_xlfn.XLOOKUP(Q6940,匹配表1065!AI:AI,匹配表1065!AJ:AJ),"绿标")</f>
        <v>绿标</v>
      </c>
      <c r="T6940" s="93" t="str" cm="1">
        <f t="array" ref="T6940:U6940">_xlfn.XLOOKUP(Q6940,匹配表1065!L:L,匹配表1065!M:N)</f>
        <v>脑血管</v>
      </c>
      <c r="U6940" s="94" t="str">
        <v>神经内科</v>
      </c>
      <c r="V6940" s="95" t="s">
        <v>42</v>
      </c>
      <c r="W6940" s="93">
        <f>_xlfn.XLOOKUP(M6940,匹配表1065!D:D,匹配表1065!F:F)*N6940</f>
        <v>12</v>
      </c>
    </row>
    <row r="6941" customHeight="1" spans="1:23">
      <c r="A6941" s="94" t="s">
        <v>954</v>
      </c>
      <c r="B6941" s="106">
        <v>46247</v>
      </c>
      <c r="C6941" s="121" t="str">
        <f t="shared" si="218"/>
        <v>8月第3周</v>
      </c>
      <c r="D6941" s="109" t="s">
        <v>968</v>
      </c>
      <c r="E6941" s="93" t="str">
        <f t="shared" si="219"/>
        <v>8月第2周--周4</v>
      </c>
      <c r="F6941" s="95" t="s">
        <v>27</v>
      </c>
      <c r="G6941" s="95" t="s">
        <v>104</v>
      </c>
      <c r="H6941" s="92" t="str">
        <f>_xlfn.XLOOKUP(O6941,匹配表1065!T:T,匹配表1065!W:W)</f>
        <v>济南市</v>
      </c>
      <c r="I6941" s="116" t="str">
        <f>_xlfn.XLOOKUP(O6941,匹配表1065!T:T,匹配表1065!X:X)</f>
        <v>PME2026</v>
      </c>
      <c r="J6941" s="95" t="s">
        <v>116</v>
      </c>
      <c r="K6941" s="89" cm="1">
        <f ca="1" t="array" ref="K6941:L6941">_xlfn.XLOOKUP(J6941,匹配表1065!Y:Y,匹配表1065!AA:AB)</f>
        <v>13</v>
      </c>
      <c r="L6941" s="116" t="str">
        <v>3个月以上</v>
      </c>
      <c r="M6941" s="95" t="s">
        <v>30</v>
      </c>
      <c r="N6941" s="95">
        <v>1</v>
      </c>
      <c r="O6941" s="118" t="str">
        <f>_xlfn.XLOOKUP(P6941,匹配表1065!U:U,匹配表1065!T:T)</f>
        <v>HO00001417</v>
      </c>
      <c r="P6941" s="94" t="s">
        <v>119</v>
      </c>
      <c r="Q6941" s="95" t="s">
        <v>310</v>
      </c>
      <c r="R6941" s="89" t="str">
        <f>_xlfn.XLOOKUP(Q6941,匹配表1065!L:L,匹配表1065!O:O)</f>
        <v>D</v>
      </c>
      <c r="S6941" s="93" t="str">
        <f>IFERROR(_xlfn.XLOOKUP(Q6941,匹配表1065!AI:AI,匹配表1065!AJ:AJ),"绿标")</f>
        <v>红标</v>
      </c>
      <c r="T6941" s="93" t="str" cm="1">
        <f t="array" ref="T6941:U6941">_xlfn.XLOOKUP(Q6941,匹配表1065!L:L,匹配表1065!M:N)</f>
        <v>抑郁焦虑</v>
      </c>
      <c r="U6941" s="94" t="str">
        <v>精神心理科</v>
      </c>
      <c r="V6941" s="95" t="s">
        <v>67</v>
      </c>
      <c r="W6941" s="93">
        <f>_xlfn.XLOOKUP(M6941,匹配表1065!D:D,匹配表1065!F:F)*N6941</f>
        <v>12</v>
      </c>
    </row>
    <row r="6942" customHeight="1" spans="1:23">
      <c r="A6942" s="94" t="s">
        <v>954</v>
      </c>
      <c r="B6942" s="106">
        <v>46247</v>
      </c>
      <c r="C6942" s="121" t="str">
        <f t="shared" si="218"/>
        <v>8月第3周</v>
      </c>
      <c r="D6942" s="109" t="s">
        <v>968</v>
      </c>
      <c r="E6942" s="93" t="str">
        <f t="shared" si="219"/>
        <v>8月第2周--周4</v>
      </c>
      <c r="F6942" s="95" t="s">
        <v>27</v>
      </c>
      <c r="G6942" s="95" t="s">
        <v>104</v>
      </c>
      <c r="H6942" s="92" t="str">
        <f>_xlfn.XLOOKUP(O6942,匹配表1065!T:T,匹配表1065!W:W)</f>
        <v>聊城市</v>
      </c>
      <c r="I6942" s="116" t="str">
        <f>_xlfn.XLOOKUP(O6942,匹配表1065!T:T,匹配表1065!X:X)</f>
        <v>PME2046</v>
      </c>
      <c r="J6942" s="95" t="s">
        <v>108</v>
      </c>
      <c r="K6942" s="89" cm="1">
        <f ca="1" t="array" ref="K6942:L6942">_xlfn.XLOOKUP(J6942,匹配表1065!Y:Y,匹配表1065!AA:AB)</f>
        <v>8</v>
      </c>
      <c r="L6942" s="116" t="str">
        <v>3个月以上</v>
      </c>
      <c r="M6942" s="95" t="s">
        <v>30</v>
      </c>
      <c r="N6942" s="95">
        <v>1</v>
      </c>
      <c r="O6942" s="118" t="str">
        <f>_xlfn.XLOOKUP(P6942,匹配表1065!U:U,匹配表1065!T:T)</f>
        <v>HO00001415</v>
      </c>
      <c r="P6942" s="94" t="s">
        <v>109</v>
      </c>
      <c r="Q6942" s="95" t="s">
        <v>317</v>
      </c>
      <c r="R6942" s="89" t="str">
        <f>_xlfn.XLOOKUP(Q6942,匹配表1065!L:L,匹配表1065!O:O)</f>
        <v>A</v>
      </c>
      <c r="S6942" s="93" t="str">
        <f>IFERROR(_xlfn.XLOOKUP(Q6942,匹配表1065!AI:AI,匹配表1065!AJ:AJ),"绿标")</f>
        <v>绿标</v>
      </c>
      <c r="T6942" s="93" t="str" cm="1">
        <f t="array" ref="T6942:U6942">_xlfn.XLOOKUP(Q6942,匹配表1065!L:L,匹配表1065!M:N)</f>
        <v>头痛</v>
      </c>
      <c r="U6942" s="94" t="str">
        <v>神经内科</v>
      </c>
      <c r="V6942" s="95" t="s">
        <v>67</v>
      </c>
      <c r="W6942" s="93">
        <f>_xlfn.XLOOKUP(M6942,匹配表1065!D:D,匹配表1065!F:F)*N6942</f>
        <v>12</v>
      </c>
    </row>
    <row r="6943" customHeight="1" spans="1:23">
      <c r="A6943" s="94" t="s">
        <v>954</v>
      </c>
      <c r="B6943" s="106">
        <v>46247</v>
      </c>
      <c r="C6943" s="121" t="str">
        <f t="shared" si="218"/>
        <v>8月第3周</v>
      </c>
      <c r="D6943" s="109" t="s">
        <v>968</v>
      </c>
      <c r="E6943" s="93" t="str">
        <f t="shared" si="219"/>
        <v>8月第2周--周4</v>
      </c>
      <c r="F6943" s="95" t="s">
        <v>27</v>
      </c>
      <c r="G6943" s="95" t="s">
        <v>104</v>
      </c>
      <c r="H6943" s="92" t="str">
        <f>_xlfn.XLOOKUP(O6943,匹配表1065!T:T,匹配表1065!W:W)</f>
        <v>济南市</v>
      </c>
      <c r="I6943" s="116" t="str">
        <f>_xlfn.XLOOKUP(O6943,匹配表1065!T:T,匹配表1065!X:X)</f>
        <v>PME2025</v>
      </c>
      <c r="J6943" s="95" t="s">
        <v>128</v>
      </c>
      <c r="K6943" s="89" cm="1">
        <f ca="1" t="array" ref="K6943:L6943">_xlfn.XLOOKUP(J6943,匹配表1065!Y:Y,匹配表1065!AA:AB)</f>
        <v>13</v>
      </c>
      <c r="L6943" s="116" t="str">
        <v>3个月以上</v>
      </c>
      <c r="M6943" s="95" t="s">
        <v>30</v>
      </c>
      <c r="N6943" s="95">
        <v>1</v>
      </c>
      <c r="O6943" s="118" t="str">
        <f>_xlfn.XLOOKUP(P6943,匹配表1065!U:U,匹配表1065!T:T)</f>
        <v>HO00001400</v>
      </c>
      <c r="P6943" s="94" t="s">
        <v>112</v>
      </c>
      <c r="Q6943" s="95" t="s">
        <v>242</v>
      </c>
      <c r="R6943" s="89" t="str">
        <f>_xlfn.XLOOKUP(Q6943,匹配表1065!L:L,匹配表1065!O:O)</f>
        <v>B</v>
      </c>
      <c r="S6943" s="93" t="str">
        <f>IFERROR(_xlfn.XLOOKUP(Q6943,匹配表1065!AI:AI,匹配表1065!AJ:AJ),"绿标")</f>
        <v>绿标</v>
      </c>
      <c r="T6943" s="93" t="str" cm="1">
        <f t="array" ref="T6943:U6943">_xlfn.XLOOKUP(Q6943,匹配表1065!L:L,匹配表1065!M:N)</f>
        <v>癫痫</v>
      </c>
      <c r="U6943" s="94" t="str">
        <v>神经内科</v>
      </c>
      <c r="V6943" s="95" t="s">
        <v>42</v>
      </c>
      <c r="W6943" s="93">
        <f>_xlfn.XLOOKUP(M6943,匹配表1065!D:D,匹配表1065!F:F)*N6943</f>
        <v>12</v>
      </c>
    </row>
    <row r="6944" customHeight="1" spans="1:23">
      <c r="A6944" s="94" t="s">
        <v>954</v>
      </c>
      <c r="B6944" s="106">
        <v>46247</v>
      </c>
      <c r="C6944" s="121" t="str">
        <f t="shared" si="218"/>
        <v>8月第3周</v>
      </c>
      <c r="D6944" s="109" t="s">
        <v>968</v>
      </c>
      <c r="E6944" s="93" t="str">
        <f t="shared" si="219"/>
        <v>8月第2周--周4</v>
      </c>
      <c r="F6944" s="95" t="s">
        <v>27</v>
      </c>
      <c r="G6944" s="95" t="s">
        <v>104</v>
      </c>
      <c r="H6944" s="92" t="str">
        <f>_xlfn.XLOOKUP(O6944,匹配表1065!T:T,匹配表1065!W:W)</f>
        <v>济南市</v>
      </c>
      <c r="I6944" s="116" t="str">
        <f>_xlfn.XLOOKUP(O6944,匹配表1065!T:T,匹配表1065!X:X)</f>
        <v>PME2029</v>
      </c>
      <c r="J6944" s="95" t="s">
        <v>128</v>
      </c>
      <c r="K6944" s="89" cm="1">
        <f ca="1" t="array" ref="K6944:L6944">_xlfn.XLOOKUP(J6944,匹配表1065!Y:Y,匹配表1065!AA:AB)</f>
        <v>13</v>
      </c>
      <c r="L6944" s="116" t="str">
        <v>3个月以上</v>
      </c>
      <c r="M6944" s="95" t="s">
        <v>133</v>
      </c>
      <c r="N6944" s="95">
        <v>2</v>
      </c>
      <c r="O6944" s="118" t="str">
        <f>_xlfn.XLOOKUP(P6944,匹配表1065!U:U,匹配表1065!T:T)</f>
        <v>HO00001403</v>
      </c>
      <c r="P6944" s="94" t="s">
        <v>329</v>
      </c>
      <c r="Q6944" s="95" t="s">
        <v>455</v>
      </c>
      <c r="R6944" s="89" t="str">
        <f>_xlfn.XLOOKUP(Q6944,匹配表1065!L:L,匹配表1065!O:O)</f>
        <v>C</v>
      </c>
      <c r="S6944" s="93" t="str">
        <f>IFERROR(_xlfn.XLOOKUP(Q6944,匹配表1065!AI:AI,匹配表1065!AJ:AJ),"绿标")</f>
        <v>绿标</v>
      </c>
      <c r="T6944" s="93" t="str" cm="1">
        <f t="array" ref="T6944:U6944">_xlfn.XLOOKUP(Q6944,匹配表1065!L:L,匹配表1065!M:N)</f>
        <v>眩晕</v>
      </c>
      <c r="U6944" s="94" t="str">
        <v>耳鼻喉科</v>
      </c>
      <c r="V6944" s="95" t="s">
        <v>100</v>
      </c>
      <c r="W6944" s="93">
        <f>_xlfn.XLOOKUP(M6944,匹配表1065!D:D,匹配表1065!F:F)*N6944</f>
        <v>2</v>
      </c>
    </row>
    <row r="6945" customHeight="1" spans="1:23">
      <c r="A6945" s="94" t="s">
        <v>954</v>
      </c>
      <c r="B6945" s="106">
        <v>46247</v>
      </c>
      <c r="C6945" s="121" t="str">
        <f t="shared" si="218"/>
        <v>8月第3周</v>
      </c>
      <c r="D6945" s="109" t="s">
        <v>968</v>
      </c>
      <c r="E6945" s="93" t="str">
        <f t="shared" si="219"/>
        <v>8月第2周--周4</v>
      </c>
      <c r="F6945" s="95" t="s">
        <v>27</v>
      </c>
      <c r="G6945" s="95" t="s">
        <v>104</v>
      </c>
      <c r="H6945" s="92" t="str">
        <f>_xlfn.XLOOKUP(O6945,匹配表1065!T:T,匹配表1065!W:W)</f>
        <v>济南市</v>
      </c>
      <c r="I6945" s="116" t="str">
        <f>_xlfn.XLOOKUP(O6945,匹配表1065!T:T,匹配表1065!X:X)</f>
        <v>PME2025</v>
      </c>
      <c r="J6945" s="95" t="s">
        <v>128</v>
      </c>
      <c r="K6945" s="89" cm="1">
        <f ca="1" t="array" ref="K6945:L6945">_xlfn.XLOOKUP(J6945,匹配表1065!Y:Y,匹配表1065!AA:AB)</f>
        <v>13</v>
      </c>
      <c r="L6945" s="116" t="str">
        <v>3个月以上</v>
      </c>
      <c r="M6945" s="95" t="s">
        <v>35</v>
      </c>
      <c r="N6945" s="95">
        <v>1</v>
      </c>
      <c r="O6945" s="118" t="str">
        <f>_xlfn.XLOOKUP(P6945,匹配表1065!U:U,匹配表1065!T:T)</f>
        <v>HO00001400</v>
      </c>
      <c r="P6945" s="94" t="s">
        <v>112</v>
      </c>
      <c r="Q6945" s="95" t="s">
        <v>357</v>
      </c>
      <c r="R6945" s="89" t="str">
        <f>_xlfn.XLOOKUP(Q6945,匹配表1065!L:L,匹配表1065!O:O)</f>
        <v>B</v>
      </c>
      <c r="S6945" s="93" t="str">
        <f>IFERROR(_xlfn.XLOOKUP(Q6945,匹配表1065!AI:AI,匹配表1065!AJ:AJ),"绿标")</f>
        <v>红标</v>
      </c>
      <c r="T6945" s="93" t="str" cm="1">
        <f t="array" ref="T6945:U6945">_xlfn.XLOOKUP(Q6945,匹配表1065!L:L,匹配表1065!M:N)</f>
        <v>癫痫</v>
      </c>
      <c r="U6945" s="94" t="str">
        <v>神经内科</v>
      </c>
      <c r="V6945" s="95" t="s">
        <v>33</v>
      </c>
      <c r="W6945" s="93">
        <f>_xlfn.XLOOKUP(M6945,匹配表1065!D:D,匹配表1065!F:F)*N6945</f>
        <v>4</v>
      </c>
    </row>
    <row r="6946" customHeight="1" spans="1:23">
      <c r="A6946" s="94" t="s">
        <v>954</v>
      </c>
      <c r="B6946" s="106">
        <v>46247</v>
      </c>
      <c r="C6946" s="121" t="str">
        <f t="shared" si="218"/>
        <v>8月第3周</v>
      </c>
      <c r="D6946" s="109" t="s">
        <v>968</v>
      </c>
      <c r="E6946" s="93" t="str">
        <f t="shared" si="219"/>
        <v>8月第2周--周4</v>
      </c>
      <c r="F6946" s="95" t="s">
        <v>27</v>
      </c>
      <c r="G6946" s="95" t="s">
        <v>104</v>
      </c>
      <c r="H6946" s="92" t="str">
        <f>_xlfn.XLOOKUP(O6946,匹配表1065!T:T,匹配表1065!W:W)</f>
        <v>济南市</v>
      </c>
      <c r="I6946" s="116" t="str">
        <f>_xlfn.XLOOKUP(O6946,匹配表1065!T:T,匹配表1065!X:X)</f>
        <v>PME2029</v>
      </c>
      <c r="J6946" s="95" t="s">
        <v>128</v>
      </c>
      <c r="K6946" s="89" cm="1">
        <f ca="1" t="array" ref="K6946:L6946">_xlfn.XLOOKUP(J6946,匹配表1065!Y:Y,匹配表1065!AA:AB)</f>
        <v>13</v>
      </c>
      <c r="L6946" s="116" t="str">
        <v>3个月以上</v>
      </c>
      <c r="M6946" s="95" t="s">
        <v>55</v>
      </c>
      <c r="N6946" s="95">
        <v>1</v>
      </c>
      <c r="O6946" s="118" t="str">
        <f>_xlfn.XLOOKUP(P6946,匹配表1065!U:U,匹配表1065!T:T)</f>
        <v>HO00024281</v>
      </c>
      <c r="P6946" s="94" t="s">
        <v>129</v>
      </c>
      <c r="Q6946" s="95" t="s">
        <v>130</v>
      </c>
      <c r="R6946" s="89" t="str">
        <f>_xlfn.XLOOKUP(Q6946,匹配表1065!L:L,匹配表1065!O:O)</f>
        <v>B</v>
      </c>
      <c r="S6946" s="93" t="str">
        <f>IFERROR(_xlfn.XLOOKUP(Q6946,匹配表1065!AI:AI,匹配表1065!AJ:AJ),"绿标")</f>
        <v>绿标</v>
      </c>
      <c r="T6946" s="93" t="str" cm="1">
        <f t="array" ref="T6946:U6946">_xlfn.XLOOKUP(Q6946,匹配表1065!L:L,匹配表1065!M:N)</f>
        <v>脑血管</v>
      </c>
      <c r="U6946" s="94" t="str">
        <v>神经内科</v>
      </c>
      <c r="V6946" s="95" t="s">
        <v>33</v>
      </c>
      <c r="W6946" s="93">
        <f>_xlfn.XLOOKUP(M6946,匹配表1065!D:D,匹配表1065!F:F)*N6946</f>
        <v>8</v>
      </c>
    </row>
    <row r="6947" customHeight="1" spans="1:23">
      <c r="A6947" s="94" t="s">
        <v>954</v>
      </c>
      <c r="B6947" s="106">
        <v>46247</v>
      </c>
      <c r="C6947" s="121" t="str">
        <f t="shared" si="218"/>
        <v>8月第3周</v>
      </c>
      <c r="D6947" s="109" t="s">
        <v>968</v>
      </c>
      <c r="E6947" s="93" t="str">
        <f t="shared" si="219"/>
        <v>8月第2周--周4</v>
      </c>
      <c r="F6947" s="95" t="s">
        <v>27</v>
      </c>
      <c r="G6947" s="95" t="s">
        <v>104</v>
      </c>
      <c r="H6947" s="92" t="str">
        <f>_xlfn.XLOOKUP(O6947,匹配表1065!T:T,匹配表1065!W:W)</f>
        <v>济南市</v>
      </c>
      <c r="I6947" s="116" t="str">
        <f>_xlfn.XLOOKUP(O6947,匹配表1065!T:T,匹配表1065!X:X)</f>
        <v>PME2025</v>
      </c>
      <c r="J6947" s="95" t="s">
        <v>111</v>
      </c>
      <c r="K6947" s="89" cm="1">
        <f ca="1" t="array" ref="K6947:L6947">_xlfn.XLOOKUP(J6947,匹配表1065!Y:Y,匹配表1065!AA:AB)</f>
        <v>30</v>
      </c>
      <c r="L6947" s="116" t="str">
        <v>3个月以上</v>
      </c>
      <c r="M6947" s="95" t="s">
        <v>30</v>
      </c>
      <c r="N6947" s="95">
        <v>1</v>
      </c>
      <c r="O6947" s="118" t="str">
        <f>_xlfn.XLOOKUP(P6947,匹配表1065!U:U,匹配表1065!T:T)</f>
        <v>HO00001400</v>
      </c>
      <c r="P6947" s="94" t="s">
        <v>112</v>
      </c>
      <c r="Q6947" s="95" t="s">
        <v>262</v>
      </c>
      <c r="R6947" s="89" t="str">
        <f>_xlfn.XLOOKUP(Q6947,匹配表1065!L:L,匹配表1065!O:O)</f>
        <v>B</v>
      </c>
      <c r="S6947" s="93" t="str">
        <f>IFERROR(_xlfn.XLOOKUP(Q6947,匹配表1065!AI:AI,匹配表1065!AJ:AJ),"绿标")</f>
        <v>绿标</v>
      </c>
      <c r="T6947" s="93" t="str" cm="1">
        <f t="array" ref="T6947:U6947">_xlfn.XLOOKUP(Q6947,匹配表1065!L:L,匹配表1065!M:N)</f>
        <v>脑血管</v>
      </c>
      <c r="U6947" s="94" t="str">
        <v>神经内科</v>
      </c>
      <c r="V6947" s="95" t="s">
        <v>58</v>
      </c>
      <c r="W6947" s="93">
        <f>_xlfn.XLOOKUP(M6947,匹配表1065!D:D,匹配表1065!F:F)*N6947</f>
        <v>12</v>
      </c>
    </row>
    <row r="6948" customHeight="1" spans="1:23">
      <c r="A6948" s="94" t="s">
        <v>954</v>
      </c>
      <c r="B6948" s="106">
        <v>46247</v>
      </c>
      <c r="C6948" s="121" t="str">
        <f t="shared" si="218"/>
        <v>8月第3周</v>
      </c>
      <c r="D6948" s="109" t="s">
        <v>968</v>
      </c>
      <c r="E6948" s="93" t="str">
        <f t="shared" si="219"/>
        <v>8月第2周--周4</v>
      </c>
      <c r="F6948" s="95" t="s">
        <v>27</v>
      </c>
      <c r="G6948" s="95" t="s">
        <v>104</v>
      </c>
      <c r="H6948" s="92" t="str">
        <f>_xlfn.XLOOKUP(O6948,匹配表1065!T:T,匹配表1065!W:W)</f>
        <v>济南市</v>
      </c>
      <c r="I6948" s="116" t="str">
        <f>_xlfn.XLOOKUP(O6948,匹配表1065!T:T,匹配表1065!X:X)</f>
        <v>PME2025</v>
      </c>
      <c r="J6948" s="95" t="s">
        <v>111</v>
      </c>
      <c r="K6948" s="89" cm="1">
        <f ca="1" t="array" ref="K6948:L6948">_xlfn.XLOOKUP(J6948,匹配表1065!Y:Y,匹配表1065!AA:AB)</f>
        <v>30</v>
      </c>
      <c r="L6948" s="116" t="str">
        <v>3个月以上</v>
      </c>
      <c r="M6948" s="95" t="s">
        <v>55</v>
      </c>
      <c r="N6948" s="95">
        <v>1</v>
      </c>
      <c r="O6948" s="118" t="str">
        <f>_xlfn.XLOOKUP(P6948,匹配表1065!U:U,匹配表1065!T:T)</f>
        <v>HO00001400</v>
      </c>
      <c r="P6948" s="94" t="s">
        <v>112</v>
      </c>
      <c r="Q6948" s="95" t="s">
        <v>114</v>
      </c>
      <c r="R6948" s="89" t="str">
        <f>_xlfn.XLOOKUP(Q6948,匹配表1065!L:L,匹配表1065!O:O)</f>
        <v>A</v>
      </c>
      <c r="S6948" s="93" t="str">
        <f>IFERROR(_xlfn.XLOOKUP(Q6948,匹配表1065!AI:AI,匹配表1065!AJ:AJ),"绿标")</f>
        <v>绿标</v>
      </c>
      <c r="T6948" s="93" t="str" cm="1">
        <f t="array" ref="T6948:U6948">_xlfn.XLOOKUP(Q6948,匹配表1065!L:L,匹配表1065!M:N)</f>
        <v>头痛</v>
      </c>
      <c r="U6948" s="94" t="str">
        <v>神经内科</v>
      </c>
      <c r="V6948" s="95" t="s">
        <v>42</v>
      </c>
      <c r="W6948" s="93">
        <f>_xlfn.XLOOKUP(M6948,匹配表1065!D:D,匹配表1065!F:F)*N6948</f>
        <v>8</v>
      </c>
    </row>
    <row r="6949" customHeight="1" spans="1:23">
      <c r="A6949" s="94" t="s">
        <v>954</v>
      </c>
      <c r="B6949" s="106">
        <v>46247</v>
      </c>
      <c r="C6949" s="121" t="str">
        <f t="shared" si="218"/>
        <v>8月第3周</v>
      </c>
      <c r="D6949" s="109" t="s">
        <v>968</v>
      </c>
      <c r="E6949" s="93" t="str">
        <f t="shared" si="219"/>
        <v>8月第2周--周4</v>
      </c>
      <c r="F6949" s="95" t="s">
        <v>27</v>
      </c>
      <c r="G6949" s="95" t="s">
        <v>104</v>
      </c>
      <c r="H6949" s="92" t="str">
        <f>_xlfn.XLOOKUP(O6949,匹配表1065!T:T,匹配表1065!W:W)</f>
        <v>济南市</v>
      </c>
      <c r="I6949" s="116" t="str">
        <f>_xlfn.XLOOKUP(O6949,匹配表1065!T:T,匹配表1065!X:X)</f>
        <v>PME2025</v>
      </c>
      <c r="J6949" s="95" t="s">
        <v>111</v>
      </c>
      <c r="K6949" s="89" cm="1">
        <f ca="1" t="array" ref="K6949:L6949">_xlfn.XLOOKUP(J6949,匹配表1065!Y:Y,匹配表1065!AA:AB)</f>
        <v>30</v>
      </c>
      <c r="L6949" s="116" t="str">
        <v>3个月以上</v>
      </c>
      <c r="M6949" s="95" t="s">
        <v>35</v>
      </c>
      <c r="N6949" s="95">
        <v>1</v>
      </c>
      <c r="O6949" s="118" t="str">
        <f>_xlfn.XLOOKUP(P6949,匹配表1065!U:U,匹配表1065!T:T)</f>
        <v>HO00001400</v>
      </c>
      <c r="P6949" s="94" t="s">
        <v>112</v>
      </c>
      <c r="Q6949" s="95" t="s">
        <v>603</v>
      </c>
      <c r="R6949" s="89" t="str">
        <f>_xlfn.XLOOKUP(Q6949,匹配表1065!L:L,匹配表1065!O:O)</f>
        <v>B</v>
      </c>
      <c r="S6949" s="93" t="str">
        <f>IFERROR(_xlfn.XLOOKUP(Q6949,匹配表1065!AI:AI,匹配表1065!AJ:AJ),"绿标")</f>
        <v>绿标</v>
      </c>
      <c r="T6949" s="93" t="str" cm="1">
        <f t="array" ref="T6949:U6949">_xlfn.XLOOKUP(Q6949,匹配表1065!L:L,匹配表1065!M:N)</f>
        <v>脑血管</v>
      </c>
      <c r="U6949" s="94" t="str">
        <v>神经内科</v>
      </c>
      <c r="V6949" s="95" t="s">
        <v>42</v>
      </c>
      <c r="W6949" s="93">
        <f>_xlfn.XLOOKUP(M6949,匹配表1065!D:D,匹配表1065!F:F)*N6949</f>
        <v>4</v>
      </c>
    </row>
    <row r="6950" customHeight="1" spans="1:23">
      <c r="A6950" s="94" t="s">
        <v>954</v>
      </c>
      <c r="B6950" s="106">
        <v>46247</v>
      </c>
      <c r="C6950" s="121" t="str">
        <f t="shared" si="218"/>
        <v>8月第3周</v>
      </c>
      <c r="D6950" s="109" t="s">
        <v>968</v>
      </c>
      <c r="E6950" s="93" t="str">
        <f t="shared" si="219"/>
        <v>8月第2周--周4</v>
      </c>
      <c r="F6950" s="95" t="s">
        <v>27</v>
      </c>
      <c r="G6950" s="95" t="s">
        <v>104</v>
      </c>
      <c r="H6950" s="92" t="str">
        <f>_xlfn.XLOOKUP(O6950,匹配表1065!T:T,匹配表1065!W:W)</f>
        <v>济南市</v>
      </c>
      <c r="I6950" s="116" t="str">
        <f>_xlfn.XLOOKUP(O6950,匹配表1065!T:T,匹配表1065!X:X)</f>
        <v>PME2025</v>
      </c>
      <c r="J6950" s="95" t="s">
        <v>111</v>
      </c>
      <c r="K6950" s="89" cm="1">
        <f ca="1" t="array" ref="K6950:L6950">_xlfn.XLOOKUP(J6950,匹配表1065!Y:Y,匹配表1065!AA:AB)</f>
        <v>30</v>
      </c>
      <c r="L6950" s="116" t="str">
        <v>3个月以上</v>
      </c>
      <c r="M6950" s="95" t="s">
        <v>35</v>
      </c>
      <c r="N6950" s="95">
        <v>1</v>
      </c>
      <c r="O6950" s="118" t="str">
        <f>_xlfn.XLOOKUP(P6950,匹配表1065!U:U,匹配表1065!T:T)</f>
        <v>HO00001400</v>
      </c>
      <c r="P6950" s="94" t="s">
        <v>112</v>
      </c>
      <c r="Q6950" s="95" t="s">
        <v>115</v>
      </c>
      <c r="R6950" s="89" t="str">
        <f>_xlfn.XLOOKUP(Q6950,匹配表1065!L:L,匹配表1065!O:O)</f>
        <v>B</v>
      </c>
      <c r="S6950" s="93" t="str">
        <f>IFERROR(_xlfn.XLOOKUP(Q6950,匹配表1065!AI:AI,匹配表1065!AJ:AJ),"绿标")</f>
        <v>绿标</v>
      </c>
      <c r="T6950" s="93" t="str" cm="1">
        <f t="array" ref="T6950:U6950">_xlfn.XLOOKUP(Q6950,匹配表1065!L:L,匹配表1065!M:N)</f>
        <v>癫痫</v>
      </c>
      <c r="U6950" s="94" t="str">
        <v>神经内科</v>
      </c>
      <c r="V6950" s="95" t="s">
        <v>33</v>
      </c>
      <c r="W6950" s="93">
        <f>_xlfn.XLOOKUP(M6950,匹配表1065!D:D,匹配表1065!F:F)*N6950</f>
        <v>4</v>
      </c>
    </row>
    <row r="6951" customHeight="1" spans="1:23">
      <c r="A6951" s="94" t="s">
        <v>954</v>
      </c>
      <c r="B6951" s="106">
        <v>46247</v>
      </c>
      <c r="C6951" s="121" t="str">
        <f t="shared" si="218"/>
        <v>8月第3周</v>
      </c>
      <c r="D6951" s="109" t="s">
        <v>968</v>
      </c>
      <c r="E6951" s="93" t="str">
        <f t="shared" si="219"/>
        <v>8月第2周--周4</v>
      </c>
      <c r="F6951" s="95" t="s">
        <v>27</v>
      </c>
      <c r="G6951" s="95" t="s">
        <v>104</v>
      </c>
      <c r="H6951" s="92" t="str">
        <f>_xlfn.XLOOKUP(O6951,匹配表1065!T:T,匹配表1065!W:W)</f>
        <v>临沂市</v>
      </c>
      <c r="I6951" s="116" t="str">
        <f>_xlfn.XLOOKUP(O6951,匹配表1065!T:T,匹配表1065!X:X)</f>
        <v>PME2045</v>
      </c>
      <c r="J6951" s="109" t="s">
        <v>927</v>
      </c>
      <c r="K6951" s="89" t="e" cm="1">
        <f ca="1" t="array" ref="K6951">_xlfn.XLOOKUP(J6951,匹配表1065!Y:Y,匹配表1065!AA:AB)</f>
        <v>#N/A</v>
      </c>
      <c r="L6951" s="116"/>
      <c r="M6951" s="95" t="s">
        <v>55</v>
      </c>
      <c r="N6951" s="95">
        <v>1</v>
      </c>
      <c r="O6951" s="118" t="str">
        <f>_xlfn.XLOOKUP(P6951,匹配表1065!U:U,匹配表1065!T:T)</f>
        <v>HO00001523</v>
      </c>
      <c r="P6951" s="94" t="s">
        <v>238</v>
      </c>
      <c r="Q6951" s="95" t="s">
        <v>555</v>
      </c>
      <c r="R6951" s="89" t="str">
        <f>_xlfn.XLOOKUP(Q6951,匹配表1065!L:L,匹配表1065!O:O)</f>
        <v>A</v>
      </c>
      <c r="S6951" s="93" t="str">
        <f>IFERROR(_xlfn.XLOOKUP(Q6951,匹配表1065!AI:AI,匹配表1065!AJ:AJ),"绿标")</f>
        <v>绿标</v>
      </c>
      <c r="T6951" s="93" t="str" cm="1">
        <f t="array" ref="T6951:U6951">_xlfn.XLOOKUP(Q6951,匹配表1065!L:L,匹配表1065!M:N)</f>
        <v>头痛</v>
      </c>
      <c r="U6951" s="94" t="str">
        <v>神经内科</v>
      </c>
      <c r="V6951" s="95" t="s">
        <v>42</v>
      </c>
      <c r="W6951" s="93">
        <f>_xlfn.XLOOKUP(M6951,匹配表1065!D:D,匹配表1065!F:F)*N6951</f>
        <v>8</v>
      </c>
    </row>
    <row r="6952" customHeight="1" spans="1:23">
      <c r="A6952" s="94" t="s">
        <v>954</v>
      </c>
      <c r="B6952" s="106">
        <v>46247</v>
      </c>
      <c r="C6952" s="121" t="str">
        <f t="shared" si="218"/>
        <v>8月第3周</v>
      </c>
      <c r="D6952" s="109" t="s">
        <v>968</v>
      </c>
      <c r="E6952" s="93" t="str">
        <f t="shared" si="219"/>
        <v>8月第2周--周4</v>
      </c>
      <c r="F6952" s="95" t="s">
        <v>27</v>
      </c>
      <c r="G6952" s="95" t="s">
        <v>104</v>
      </c>
      <c r="H6952" s="92" t="str">
        <f>_xlfn.XLOOKUP(O6952,匹配表1065!T:T,匹配表1065!W:W)</f>
        <v>济南市</v>
      </c>
      <c r="I6952" s="116" t="str">
        <f>_xlfn.XLOOKUP(O6952,匹配表1065!T:T,匹配表1065!X:X)</f>
        <v>PME2024</v>
      </c>
      <c r="J6952" s="95" t="s">
        <v>975</v>
      </c>
      <c r="K6952" s="89" t="e" cm="1">
        <f ca="1" t="array" ref="K6952">_xlfn.XLOOKUP(J6952,匹配表1065!Y:Y,匹配表1065!AA:AB)</f>
        <v>#N/A</v>
      </c>
      <c r="L6952" s="116"/>
      <c r="M6952" s="95" t="s">
        <v>35</v>
      </c>
      <c r="N6952" s="95">
        <v>1</v>
      </c>
      <c r="O6952" s="118" t="str">
        <f>_xlfn.XLOOKUP(P6952,匹配表1065!U:U,匹配表1065!T:T)</f>
        <v>HO00001404</v>
      </c>
      <c r="P6952" s="94" t="s">
        <v>126</v>
      </c>
      <c r="Q6952" s="95" t="s">
        <v>127</v>
      </c>
      <c r="R6952" s="89" t="str">
        <f>_xlfn.XLOOKUP(Q6952,匹配表1065!L:L,匹配表1065!O:O)</f>
        <v>A</v>
      </c>
      <c r="S6952" s="93" t="str">
        <f>IFERROR(_xlfn.XLOOKUP(Q6952,匹配表1065!AI:AI,匹配表1065!AJ:AJ),"绿标")</f>
        <v>红标</v>
      </c>
      <c r="T6952" s="93" t="str" cm="1">
        <f t="array" ref="T6952:U6952">_xlfn.XLOOKUP(Q6952,匹配表1065!L:L,匹配表1065!M:N)</f>
        <v>头痛</v>
      </c>
      <c r="U6952" s="94" t="str">
        <v>神经内科</v>
      </c>
      <c r="V6952" s="95" t="s">
        <v>67</v>
      </c>
      <c r="W6952" s="93">
        <f>_xlfn.XLOOKUP(M6952,匹配表1065!D:D,匹配表1065!F:F)*N6952</f>
        <v>4</v>
      </c>
    </row>
    <row r="6953" customHeight="1" spans="1:23">
      <c r="A6953" s="94" t="s">
        <v>954</v>
      </c>
      <c r="B6953" s="106">
        <v>46247</v>
      </c>
      <c r="C6953" s="121" t="str">
        <f t="shared" si="218"/>
        <v>8月第3周</v>
      </c>
      <c r="D6953" s="109" t="s">
        <v>968</v>
      </c>
      <c r="E6953" s="93" t="str">
        <f t="shared" si="219"/>
        <v>8月第2周--周4</v>
      </c>
      <c r="F6953" s="95" t="s">
        <v>27</v>
      </c>
      <c r="G6953" s="92" t="s">
        <v>92</v>
      </c>
      <c r="H6953" s="92" t="str">
        <f>_xlfn.XLOOKUP(O6953,匹配表1065!T:T,匹配表1065!W:W)</f>
        <v>合肥市</v>
      </c>
      <c r="I6953" s="116" t="str">
        <f>_xlfn.XLOOKUP(O6953,匹配表1065!T:T,匹配表1065!X:X)</f>
        <v>PME2007</v>
      </c>
      <c r="J6953" s="95" t="s">
        <v>93</v>
      </c>
      <c r="K6953" s="89" cm="1">
        <f ca="1" t="array" ref="K6953:L6953">_xlfn.XLOOKUP(J6953,匹配表1065!Y:Y,匹配表1065!AA:AB)</f>
        <v>9</v>
      </c>
      <c r="L6953" s="116" t="str">
        <v>3个月以上</v>
      </c>
      <c r="M6953" s="95" t="s">
        <v>55</v>
      </c>
      <c r="N6953" s="95">
        <v>1</v>
      </c>
      <c r="O6953" s="118" t="str">
        <f>_xlfn.XLOOKUP(P6953,匹配表1065!U:U,匹配表1065!T:T)</f>
        <v>HO00000001</v>
      </c>
      <c r="P6953" s="94" t="s">
        <v>94</v>
      </c>
      <c r="Q6953" s="95" t="s">
        <v>793</v>
      </c>
      <c r="R6953" s="89" t="str">
        <f>_xlfn.XLOOKUP(Q6953,匹配表1065!L:L,匹配表1065!O:O)</f>
        <v>B</v>
      </c>
      <c r="S6953" s="93" t="str">
        <f>IFERROR(_xlfn.XLOOKUP(Q6953,匹配表1065!AI:AI,匹配表1065!AJ:AJ),"绿标")</f>
        <v>绿标</v>
      </c>
      <c r="T6953" s="93" t="str" cm="1">
        <f t="array" ref="T6953:U6953">_xlfn.XLOOKUP(Q6953,匹配表1065!L:L,匹配表1065!M:N)</f>
        <v>脑血管</v>
      </c>
      <c r="U6953" s="94" t="str">
        <v>神经内科</v>
      </c>
      <c r="V6953" s="95" t="s">
        <v>42</v>
      </c>
      <c r="W6953" s="93">
        <f>_xlfn.XLOOKUP(M6953,匹配表1065!D:D,匹配表1065!F:F)*N6953</f>
        <v>8</v>
      </c>
    </row>
    <row r="6954" customHeight="1" spans="1:23">
      <c r="A6954" s="94" t="s">
        <v>954</v>
      </c>
      <c r="B6954" s="106">
        <v>46247</v>
      </c>
      <c r="C6954" s="121" t="str">
        <f t="shared" si="218"/>
        <v>8月第3周</v>
      </c>
      <c r="D6954" s="109" t="s">
        <v>968</v>
      </c>
      <c r="E6954" s="93" t="str">
        <f t="shared" si="219"/>
        <v>8月第2周--周4</v>
      </c>
      <c r="F6954" s="95" t="s">
        <v>27</v>
      </c>
      <c r="G6954" s="92" t="s">
        <v>92</v>
      </c>
      <c r="H6954" s="92" t="str">
        <f>_xlfn.XLOOKUP(O6954,匹配表1065!T:T,匹配表1065!W:W)</f>
        <v>合肥市</v>
      </c>
      <c r="I6954" s="116" t="str">
        <f>_xlfn.XLOOKUP(O6954,匹配表1065!T:T,匹配表1065!X:X)</f>
        <v>PME2047</v>
      </c>
      <c r="J6954" s="95" t="s">
        <v>97</v>
      </c>
      <c r="K6954" s="89" cm="1">
        <f ca="1" t="array" ref="K6954:L6954">_xlfn.XLOOKUP(J6954,匹配表1065!Y:Y,匹配表1065!AA:AB)</f>
        <v>2</v>
      </c>
      <c r="L6954" s="116" t="str">
        <v>3个月以内</v>
      </c>
      <c r="M6954" s="95" t="s">
        <v>30</v>
      </c>
      <c r="N6954" s="95">
        <v>1</v>
      </c>
      <c r="O6954" s="118" t="str">
        <f>_xlfn.XLOOKUP(P6954,匹配表1065!U:U,匹配表1065!T:T)</f>
        <v>HO00000005</v>
      </c>
      <c r="P6954" s="94" t="s">
        <v>98</v>
      </c>
      <c r="Q6954" s="95" t="s">
        <v>208</v>
      </c>
      <c r="R6954" s="89" t="str">
        <f>_xlfn.XLOOKUP(Q6954,匹配表1065!L:L,匹配表1065!O:O)</f>
        <v>A</v>
      </c>
      <c r="S6954" s="93" t="str">
        <f>IFERROR(_xlfn.XLOOKUP(Q6954,匹配表1065!AI:AI,匹配表1065!AJ:AJ),"绿标")</f>
        <v>黑标</v>
      </c>
      <c r="T6954" s="93" t="str" cm="1">
        <f t="array" ref="T6954:U6954">_xlfn.XLOOKUP(Q6954,匹配表1065!L:L,匹配表1065!M:N)</f>
        <v>头痛</v>
      </c>
      <c r="U6954" s="94" t="str">
        <v>神经内科</v>
      </c>
      <c r="V6954" s="95" t="s">
        <v>42</v>
      </c>
      <c r="W6954" s="93">
        <f>_xlfn.XLOOKUP(M6954,匹配表1065!D:D,匹配表1065!F:F)*N6954</f>
        <v>12</v>
      </c>
    </row>
    <row r="6955" customHeight="1" spans="1:23">
      <c r="A6955" s="94" t="s">
        <v>954</v>
      </c>
      <c r="B6955" s="106">
        <v>46247</v>
      </c>
      <c r="C6955" s="121" t="str">
        <f t="shared" ref="C6955:C7018" si="220">MONTH(B6955)&amp;TEXT(WEEKNUM(B6955,2)-WEEKNUM(B6955+1-DAY(B6955),2)+1,"月第0周")</f>
        <v>8月第3周</v>
      </c>
      <c r="D6955" s="109" t="s">
        <v>968</v>
      </c>
      <c r="E6955" s="93" t="str">
        <f t="shared" si="219"/>
        <v>8月第2周--周4</v>
      </c>
      <c r="F6955" s="95" t="s">
        <v>27</v>
      </c>
      <c r="G6955" s="92" t="s">
        <v>92</v>
      </c>
      <c r="H6955" s="92" t="str">
        <f>_xlfn.XLOOKUP(O6955,匹配表1065!T:T,匹配表1065!W:W)</f>
        <v>芜湖市</v>
      </c>
      <c r="I6955" s="116" t="str">
        <f>_xlfn.XLOOKUP(O6955,匹配表1065!T:T,匹配表1065!X:X)</f>
        <v>PME2003</v>
      </c>
      <c r="J6955" s="95" t="s">
        <v>101</v>
      </c>
      <c r="K6955" s="89" cm="1">
        <f ca="1" t="array" ref="K6955:L6955">_xlfn.XLOOKUP(J6955,匹配表1065!Y:Y,匹配表1065!AA:AB)</f>
        <v>1</v>
      </c>
      <c r="L6955" s="116" t="str">
        <v>3个月以内</v>
      </c>
      <c r="M6955" s="95" t="s">
        <v>133</v>
      </c>
      <c r="N6955" s="95">
        <v>2</v>
      </c>
      <c r="O6955" s="118" t="str">
        <f>_xlfn.XLOOKUP(P6955,匹配表1065!U:U,匹配表1065!T:T)</f>
        <v>HO00000022</v>
      </c>
      <c r="P6955" s="94" t="s">
        <v>102</v>
      </c>
      <c r="Q6955" s="95" t="s">
        <v>661</v>
      </c>
      <c r="R6955" s="89" t="str">
        <f>_xlfn.XLOOKUP(Q6955,匹配表1065!L:L,匹配表1065!O:O)</f>
        <v>A</v>
      </c>
      <c r="S6955" s="93" t="str">
        <f>IFERROR(_xlfn.XLOOKUP(Q6955,匹配表1065!AI:AI,匹配表1065!AJ:AJ),"绿标")</f>
        <v>绿标</v>
      </c>
      <c r="T6955" s="93" t="str" cm="1">
        <f t="array" ref="T6955:U6955">_xlfn.XLOOKUP(Q6955,匹配表1065!L:L,匹配表1065!M:N)</f>
        <v>头痛</v>
      </c>
      <c r="U6955" s="94" t="str">
        <v>神经内科</v>
      </c>
      <c r="V6955" s="95" t="s">
        <v>933</v>
      </c>
      <c r="W6955" s="93">
        <f>_xlfn.XLOOKUP(M6955,匹配表1065!D:D,匹配表1065!F:F)*N6955</f>
        <v>2</v>
      </c>
    </row>
    <row r="6956" customHeight="1" spans="1:23">
      <c r="A6956" s="94" t="s">
        <v>954</v>
      </c>
      <c r="B6956" s="106">
        <v>46247</v>
      </c>
      <c r="C6956" s="121" t="str">
        <f t="shared" si="220"/>
        <v>8月第3周</v>
      </c>
      <c r="D6956" s="109" t="s">
        <v>968</v>
      </c>
      <c r="E6956" s="93" t="str">
        <f t="shared" si="219"/>
        <v>8月第2周--周4</v>
      </c>
      <c r="F6956" s="95" t="s">
        <v>27</v>
      </c>
      <c r="G6956" s="92" t="s">
        <v>92</v>
      </c>
      <c r="H6956" s="92" t="str">
        <f>_xlfn.XLOOKUP(O6956,匹配表1065!T:T,匹配表1065!W:W)</f>
        <v>芜湖市</v>
      </c>
      <c r="I6956" s="116" t="str">
        <f>_xlfn.XLOOKUP(O6956,匹配表1065!T:T,匹配表1065!X:X)</f>
        <v>PME2003</v>
      </c>
      <c r="J6956" s="95" t="s">
        <v>101</v>
      </c>
      <c r="K6956" s="89" cm="1">
        <f ca="1" t="array" ref="K6956:L6956">_xlfn.XLOOKUP(J6956,匹配表1065!Y:Y,匹配表1065!AA:AB)</f>
        <v>1</v>
      </c>
      <c r="L6956" s="116" t="str">
        <v>3个月以内</v>
      </c>
      <c r="M6956" s="95" t="s">
        <v>35</v>
      </c>
      <c r="N6956" s="95">
        <v>1</v>
      </c>
      <c r="O6956" s="118" t="str">
        <f>_xlfn.XLOOKUP(P6956,匹配表1065!U:U,匹配表1065!T:T)</f>
        <v>HO00000022</v>
      </c>
      <c r="P6956" s="94" t="s">
        <v>102</v>
      </c>
      <c r="Q6956" s="95" t="s">
        <v>661</v>
      </c>
      <c r="R6956" s="89" t="str">
        <f>_xlfn.XLOOKUP(Q6956,匹配表1065!L:L,匹配表1065!O:O)</f>
        <v>A</v>
      </c>
      <c r="S6956" s="93" t="str">
        <f>IFERROR(_xlfn.XLOOKUP(Q6956,匹配表1065!AI:AI,匹配表1065!AJ:AJ),"绿标")</f>
        <v>绿标</v>
      </c>
      <c r="T6956" s="93" t="str" cm="1">
        <f t="array" ref="T6956:U6956">_xlfn.XLOOKUP(Q6956,匹配表1065!L:L,匹配表1065!M:N)</f>
        <v>头痛</v>
      </c>
      <c r="U6956" s="94" t="str">
        <v>神经内科</v>
      </c>
      <c r="V6956" s="95" t="s">
        <v>42</v>
      </c>
      <c r="W6956" s="93">
        <f>_xlfn.XLOOKUP(M6956,匹配表1065!D:D,匹配表1065!F:F)*N6956</f>
        <v>4</v>
      </c>
    </row>
    <row r="6957" customHeight="1" spans="1:23">
      <c r="A6957" s="94" t="s">
        <v>954</v>
      </c>
      <c r="B6957" s="106">
        <v>46247</v>
      </c>
      <c r="C6957" s="121" t="str">
        <f t="shared" si="220"/>
        <v>8月第3周</v>
      </c>
      <c r="D6957" s="109" t="s">
        <v>968</v>
      </c>
      <c r="E6957" s="93" t="str">
        <f t="shared" si="219"/>
        <v>8月第2周--周4</v>
      </c>
      <c r="F6957" s="95" t="s">
        <v>27</v>
      </c>
      <c r="G6957" s="92" t="s">
        <v>92</v>
      </c>
      <c r="H6957" s="92" t="str">
        <f>_xlfn.XLOOKUP(O6957,匹配表1065!T:T,匹配表1065!W:W)</f>
        <v>合肥市</v>
      </c>
      <c r="I6957" s="116" t="str">
        <f>_xlfn.XLOOKUP(O6957,匹配表1065!T:T,匹配表1065!X:X)</f>
        <v>PME2048</v>
      </c>
      <c r="J6957" s="95" t="s">
        <v>547</v>
      </c>
      <c r="K6957" s="89" cm="1">
        <f ca="1" t="array" ref="K6957:L6957">_xlfn.XLOOKUP(J6957,匹配表1065!Y:Y,匹配表1065!AA:AB)</f>
        <v>4</v>
      </c>
      <c r="L6957" s="116" t="str">
        <v>3个月以上</v>
      </c>
      <c r="M6957" s="95" t="s">
        <v>35</v>
      </c>
      <c r="N6957" s="95">
        <v>1</v>
      </c>
      <c r="O6957" s="118" t="str">
        <f>_xlfn.XLOOKUP(P6957,匹配表1065!U:U,匹配表1065!T:T)</f>
        <v>HO00002856</v>
      </c>
      <c r="P6957" s="94" t="s">
        <v>613</v>
      </c>
      <c r="Q6957" s="95" t="s">
        <v>965</v>
      </c>
      <c r="R6957" s="89" t="str">
        <f>_xlfn.XLOOKUP(Q6957,匹配表1065!L:L,匹配表1065!O:O)</f>
        <v>B</v>
      </c>
      <c r="S6957" s="93" t="str">
        <f>IFERROR(_xlfn.XLOOKUP(Q6957,匹配表1065!AI:AI,匹配表1065!AJ:AJ),"绿标")</f>
        <v>绿标</v>
      </c>
      <c r="T6957" s="93" t="str" cm="1">
        <f t="array" ref="T6957:U6957">_xlfn.XLOOKUP(Q6957,匹配表1065!L:L,匹配表1065!M:N)</f>
        <v>睡眠焦虑</v>
      </c>
      <c r="U6957" s="94" t="str">
        <v>神经内科</v>
      </c>
      <c r="V6957" s="95" t="s">
        <v>33</v>
      </c>
      <c r="W6957" s="93">
        <f>_xlfn.XLOOKUP(M6957,匹配表1065!D:D,匹配表1065!F:F)*N6957</f>
        <v>4</v>
      </c>
    </row>
    <row r="6958" customHeight="1" spans="1:23">
      <c r="A6958" s="94" t="s">
        <v>954</v>
      </c>
      <c r="B6958" s="106">
        <v>46247</v>
      </c>
      <c r="C6958" s="121" t="str">
        <f t="shared" si="220"/>
        <v>8月第3周</v>
      </c>
      <c r="D6958" s="109" t="s">
        <v>968</v>
      </c>
      <c r="E6958" s="93" t="str">
        <f t="shared" si="219"/>
        <v>8月第2周--周4</v>
      </c>
      <c r="F6958" s="95" t="s">
        <v>27</v>
      </c>
      <c r="G6958" s="92" t="s">
        <v>92</v>
      </c>
      <c r="H6958" s="92" t="str">
        <f>_xlfn.XLOOKUP(O6958,匹配表1065!T:T,匹配表1065!W:W)</f>
        <v>阜阳市</v>
      </c>
      <c r="I6958" s="116" t="str">
        <f>_xlfn.XLOOKUP(O6958,匹配表1065!T:T,匹配表1065!X:X)</f>
        <v>PME2048</v>
      </c>
      <c r="J6958" s="95" t="s">
        <v>547</v>
      </c>
      <c r="K6958" s="89" cm="1">
        <f ca="1" t="array" ref="K6958:L6958">_xlfn.XLOOKUP(J6958,匹配表1065!Y:Y,匹配表1065!AA:AB)</f>
        <v>4</v>
      </c>
      <c r="L6958" s="116" t="str">
        <v>3个月以上</v>
      </c>
      <c r="M6958" s="95" t="s">
        <v>35</v>
      </c>
      <c r="N6958" s="95">
        <v>1</v>
      </c>
      <c r="O6958" s="118" t="str">
        <f>_xlfn.XLOOKUP(P6958,匹配表1065!U:U,匹配表1065!T:T)</f>
        <v>HO00002692</v>
      </c>
      <c r="P6958" s="94" t="s">
        <v>834</v>
      </c>
      <c r="Q6958" s="95" t="s">
        <v>863</v>
      </c>
      <c r="R6958" s="89" t="str">
        <f>_xlfn.XLOOKUP(Q6958,匹配表1065!L:L,匹配表1065!O:O)</f>
        <v>A</v>
      </c>
      <c r="S6958" s="93" t="str">
        <f>IFERROR(_xlfn.XLOOKUP(Q6958,匹配表1065!AI:AI,匹配表1065!AJ:AJ),"绿标")</f>
        <v>绿标</v>
      </c>
      <c r="T6958" s="93" t="str" cm="1">
        <f t="array" ref="T6958:U6958">_xlfn.XLOOKUP(Q6958,匹配表1065!L:L,匹配表1065!M:N)</f>
        <v>头痛</v>
      </c>
      <c r="U6958" s="94" t="str">
        <v>神经内科</v>
      </c>
      <c r="V6958" s="95" t="s">
        <v>33</v>
      </c>
      <c r="W6958" s="93">
        <f>_xlfn.XLOOKUP(M6958,匹配表1065!D:D,匹配表1065!F:F)*N6958</f>
        <v>4</v>
      </c>
    </row>
    <row r="6959" customHeight="1" spans="1:23">
      <c r="A6959" s="94" t="s">
        <v>954</v>
      </c>
      <c r="B6959" s="106">
        <v>46247</v>
      </c>
      <c r="C6959" s="121" t="str">
        <f t="shared" si="220"/>
        <v>8月第3周</v>
      </c>
      <c r="D6959" s="109" t="s">
        <v>968</v>
      </c>
      <c r="E6959" s="93" t="str">
        <f t="shared" si="219"/>
        <v>8月第2周--周4</v>
      </c>
      <c r="F6959" s="95" t="s">
        <v>27</v>
      </c>
      <c r="G6959" s="95" t="s">
        <v>136</v>
      </c>
      <c r="H6959" s="92" t="str">
        <f>_xlfn.XLOOKUP(O6959,匹配表1065!T:T,匹配表1065!W:W)</f>
        <v>淄博市</v>
      </c>
      <c r="I6959" s="116" t="str">
        <f>_xlfn.XLOOKUP(O6959,匹配表1065!T:T,匹配表1065!X:X)</f>
        <v>PME2043</v>
      </c>
      <c r="J6959" s="95" t="s">
        <v>140</v>
      </c>
      <c r="K6959" s="89" cm="1">
        <f ca="1" t="array" ref="K6959:L6959">_xlfn.XLOOKUP(J6959,匹配表1065!Y:Y,匹配表1065!AA:AB)</f>
        <v>9</v>
      </c>
      <c r="L6959" s="116" t="str">
        <v>3个月以上</v>
      </c>
      <c r="M6959" s="95" t="s">
        <v>30</v>
      </c>
      <c r="N6959" s="95">
        <v>1</v>
      </c>
      <c r="O6959" s="118" t="str">
        <f>_xlfn.XLOOKUP(P6959,匹配表1065!U:U,匹配表1065!T:T)</f>
        <v>HO00001431</v>
      </c>
      <c r="P6959" s="94" t="s">
        <v>244</v>
      </c>
      <c r="Q6959" s="95" t="s">
        <v>423</v>
      </c>
      <c r="R6959" s="89" t="str">
        <f>_xlfn.XLOOKUP(Q6959,匹配表1065!L:L,匹配表1065!O:O)</f>
        <v>B</v>
      </c>
      <c r="S6959" s="93" t="str">
        <f>IFERROR(_xlfn.XLOOKUP(Q6959,匹配表1065!AI:AI,匹配表1065!AJ:AJ),"绿标")</f>
        <v>红标</v>
      </c>
      <c r="T6959" s="93" t="str" cm="1">
        <f t="array" ref="T6959:U6959">_xlfn.XLOOKUP(Q6959,匹配表1065!L:L,匹配表1065!M:N)</f>
        <v>脑血管</v>
      </c>
      <c r="U6959" s="94" t="str">
        <v>神经内科</v>
      </c>
      <c r="V6959" s="95" t="s">
        <v>42</v>
      </c>
      <c r="W6959" s="93">
        <f>_xlfn.XLOOKUP(M6959,匹配表1065!D:D,匹配表1065!F:F)*N6959</f>
        <v>12</v>
      </c>
    </row>
    <row r="6960" customHeight="1" spans="1:23">
      <c r="A6960" s="94" t="s">
        <v>954</v>
      </c>
      <c r="B6960" s="106">
        <v>46247</v>
      </c>
      <c r="C6960" s="121" t="str">
        <f t="shared" si="220"/>
        <v>8月第3周</v>
      </c>
      <c r="D6960" s="109" t="s">
        <v>968</v>
      </c>
      <c r="E6960" s="93" t="str">
        <f t="shared" si="219"/>
        <v>8月第2周--周4</v>
      </c>
      <c r="F6960" s="95" t="s">
        <v>27</v>
      </c>
      <c r="G6960" s="95" t="s">
        <v>136</v>
      </c>
      <c r="H6960" s="92" t="str">
        <f>_xlfn.XLOOKUP(O6960,匹配表1065!T:T,匹配表1065!W:W)</f>
        <v>淄博市</v>
      </c>
      <c r="I6960" s="116" t="str">
        <f>_xlfn.XLOOKUP(O6960,匹配表1065!T:T,匹配表1065!X:X)</f>
        <v>PME2043</v>
      </c>
      <c r="J6960" s="95" t="s">
        <v>140</v>
      </c>
      <c r="K6960" s="89" cm="1">
        <f ca="1" t="array" ref="K6960:L6960">_xlfn.XLOOKUP(J6960,匹配表1065!Y:Y,匹配表1065!AA:AB)</f>
        <v>9</v>
      </c>
      <c r="L6960" s="116" t="str">
        <v>3个月以上</v>
      </c>
      <c r="M6960" s="95" t="s">
        <v>35</v>
      </c>
      <c r="N6960" s="95">
        <v>1</v>
      </c>
      <c r="O6960" s="118" t="str">
        <f>_xlfn.XLOOKUP(P6960,匹配表1065!U:U,匹配表1065!T:T)</f>
        <v>HO00024398</v>
      </c>
      <c r="P6960" s="94" t="s">
        <v>141</v>
      </c>
      <c r="Q6960" s="95" t="s">
        <v>422</v>
      </c>
      <c r="R6960" s="89" t="str">
        <f>_xlfn.XLOOKUP(Q6960,匹配表1065!L:L,匹配表1065!O:O)</f>
        <v>A</v>
      </c>
      <c r="S6960" s="93" t="str">
        <f>IFERROR(_xlfn.XLOOKUP(Q6960,匹配表1065!AI:AI,匹配表1065!AJ:AJ),"绿标")</f>
        <v>红标</v>
      </c>
      <c r="T6960" s="93" t="str" cm="1">
        <f t="array" ref="T6960:U6960">_xlfn.XLOOKUP(Q6960,匹配表1065!L:L,匹配表1065!M:N)</f>
        <v>头痛</v>
      </c>
      <c r="U6960" s="94" t="str">
        <v>神经内科</v>
      </c>
      <c r="V6960" s="95" t="s">
        <v>58</v>
      </c>
      <c r="W6960" s="93">
        <f>_xlfn.XLOOKUP(M6960,匹配表1065!D:D,匹配表1065!F:F)*N6960</f>
        <v>4</v>
      </c>
    </row>
    <row r="6961" customHeight="1" spans="1:23">
      <c r="A6961" s="94" t="s">
        <v>954</v>
      </c>
      <c r="B6961" s="106">
        <v>46247</v>
      </c>
      <c r="C6961" s="121" t="str">
        <f t="shared" si="220"/>
        <v>8月第3周</v>
      </c>
      <c r="D6961" s="109" t="s">
        <v>968</v>
      </c>
      <c r="E6961" s="93" t="str">
        <f t="shared" si="219"/>
        <v>8月第2周--周4</v>
      </c>
      <c r="F6961" s="95" t="s">
        <v>27</v>
      </c>
      <c r="G6961" s="95" t="s">
        <v>136</v>
      </c>
      <c r="H6961" s="92" t="str">
        <f>_xlfn.XLOOKUP(O6961,匹配表1065!T:T,匹配表1065!W:W)</f>
        <v>青岛市</v>
      </c>
      <c r="I6961" s="116" t="str">
        <f>_xlfn.XLOOKUP(O6961,匹配表1065!T:T,匹配表1065!X:X)</f>
        <v>PME2032</v>
      </c>
      <c r="J6961" s="95" t="s">
        <v>143</v>
      </c>
      <c r="K6961" s="89" cm="1">
        <f ca="1" t="array" ref="K6961:L6961">_xlfn.XLOOKUP(J6961,匹配表1065!Y:Y,匹配表1065!AA:AB)</f>
        <v>31</v>
      </c>
      <c r="L6961" s="116" t="str">
        <v>3个月以上</v>
      </c>
      <c r="M6961" s="95" t="s">
        <v>30</v>
      </c>
      <c r="N6961" s="95">
        <v>1</v>
      </c>
      <c r="O6961" s="118" t="str">
        <f>_xlfn.XLOOKUP(P6961,匹配表1065!U:U,匹配表1065!T:T)</f>
        <v>HO00001482</v>
      </c>
      <c r="P6961" s="94" t="s">
        <v>146</v>
      </c>
      <c r="Q6961" s="95" t="s">
        <v>147</v>
      </c>
      <c r="R6961" s="89" t="str">
        <f>_xlfn.XLOOKUP(Q6961,匹配表1065!L:L,匹配表1065!O:O)</f>
        <v>A</v>
      </c>
      <c r="S6961" s="93" t="str">
        <f>IFERROR(_xlfn.XLOOKUP(Q6961,匹配表1065!AI:AI,匹配表1065!AJ:AJ),"绿标")</f>
        <v>红标</v>
      </c>
      <c r="T6961" s="93" t="str" cm="1">
        <f t="array" ref="T6961:U6961">_xlfn.XLOOKUP(Q6961,匹配表1065!L:L,匹配表1065!M:N)</f>
        <v>头痛</v>
      </c>
      <c r="U6961" s="94" t="str">
        <v>神经内科</v>
      </c>
      <c r="V6961" s="95" t="s">
        <v>33</v>
      </c>
      <c r="W6961" s="93">
        <f>_xlfn.XLOOKUP(M6961,匹配表1065!D:D,匹配表1065!F:F)*N6961</f>
        <v>12</v>
      </c>
    </row>
    <row r="6962" customHeight="1" spans="1:23">
      <c r="A6962" s="94" t="s">
        <v>954</v>
      </c>
      <c r="B6962" s="106">
        <v>46247</v>
      </c>
      <c r="C6962" s="121" t="str">
        <f t="shared" si="220"/>
        <v>8月第3周</v>
      </c>
      <c r="D6962" s="109" t="s">
        <v>968</v>
      </c>
      <c r="E6962" s="93" t="str">
        <f t="shared" si="219"/>
        <v>8月第2周--周4</v>
      </c>
      <c r="F6962" s="95" t="s">
        <v>27</v>
      </c>
      <c r="G6962" s="95" t="s">
        <v>136</v>
      </c>
      <c r="H6962" s="92" t="str">
        <f>_xlfn.XLOOKUP(O6962,匹配表1065!T:T,匹配表1065!W:W)</f>
        <v>青岛市</v>
      </c>
      <c r="I6962" s="116" t="str">
        <f>_xlfn.XLOOKUP(O6962,匹配表1065!T:T,匹配表1065!X:X)</f>
        <v>PME2032</v>
      </c>
      <c r="J6962" s="95" t="s">
        <v>143</v>
      </c>
      <c r="K6962" s="89" cm="1">
        <f ca="1" t="array" ref="K6962:L6962">_xlfn.XLOOKUP(J6962,匹配表1065!Y:Y,匹配表1065!AA:AB)</f>
        <v>31</v>
      </c>
      <c r="L6962" s="116" t="str">
        <v>3个月以上</v>
      </c>
      <c r="M6962" s="95" t="s">
        <v>30</v>
      </c>
      <c r="N6962" s="95">
        <v>1</v>
      </c>
      <c r="O6962" s="118" t="str">
        <f>_xlfn.XLOOKUP(P6962,匹配表1065!U:U,匹配表1065!T:T)</f>
        <v>HO00001482</v>
      </c>
      <c r="P6962" s="94" t="s">
        <v>146</v>
      </c>
      <c r="Q6962" s="95" t="s">
        <v>249</v>
      </c>
      <c r="R6962" s="89" t="str">
        <f>_xlfn.XLOOKUP(Q6962,匹配表1065!L:L,匹配表1065!O:O)</f>
        <v>C</v>
      </c>
      <c r="S6962" s="93" t="str">
        <f>IFERROR(_xlfn.XLOOKUP(Q6962,匹配表1065!AI:AI,匹配表1065!AJ:AJ),"绿标")</f>
        <v>绿标</v>
      </c>
      <c r="T6962" s="93" t="str" cm="1">
        <f t="array" ref="T6962:U6962">_xlfn.XLOOKUP(Q6962,匹配表1065!L:L,匹配表1065!M:N)</f>
        <v>眩晕</v>
      </c>
      <c r="U6962" s="94" t="str">
        <v>耳鼻喉科</v>
      </c>
      <c r="V6962" s="95" t="s">
        <v>100</v>
      </c>
      <c r="W6962" s="93">
        <f>_xlfn.XLOOKUP(M6962,匹配表1065!D:D,匹配表1065!F:F)*N6962</f>
        <v>12</v>
      </c>
    </row>
    <row r="6963" customHeight="1" spans="1:23">
      <c r="A6963" s="94" t="s">
        <v>954</v>
      </c>
      <c r="B6963" s="106">
        <v>46247</v>
      </c>
      <c r="C6963" s="121" t="str">
        <f t="shared" si="220"/>
        <v>8月第3周</v>
      </c>
      <c r="D6963" s="109" t="s">
        <v>968</v>
      </c>
      <c r="E6963" s="93" t="str">
        <f t="shared" si="219"/>
        <v>8月第2周--周4</v>
      </c>
      <c r="F6963" s="95" t="s">
        <v>27</v>
      </c>
      <c r="G6963" s="95" t="s">
        <v>136</v>
      </c>
      <c r="H6963" s="92" t="str">
        <f>_xlfn.XLOOKUP(O6963,匹配表1065!T:T,匹配表1065!W:W)</f>
        <v>青岛市</v>
      </c>
      <c r="I6963" s="116" t="str">
        <f>_xlfn.XLOOKUP(O6963,匹配表1065!T:T,匹配表1065!X:X)</f>
        <v>PME2032</v>
      </c>
      <c r="J6963" s="95" t="s">
        <v>143</v>
      </c>
      <c r="K6963" s="89" cm="1">
        <f ca="1" t="array" ref="K6963:L6963">_xlfn.XLOOKUP(J6963,匹配表1065!Y:Y,匹配表1065!AA:AB)</f>
        <v>31</v>
      </c>
      <c r="L6963" s="116" t="str">
        <v>3个月以上</v>
      </c>
      <c r="M6963" s="95" t="s">
        <v>35</v>
      </c>
      <c r="N6963" s="95">
        <v>1</v>
      </c>
      <c r="O6963" s="118" t="str">
        <f>_xlfn.XLOOKUP(P6963,匹配表1065!U:U,匹配表1065!T:T)</f>
        <v>HO00104790</v>
      </c>
      <c r="P6963" s="94" t="s">
        <v>363</v>
      </c>
      <c r="Q6963" s="95" t="s">
        <v>364</v>
      </c>
      <c r="R6963" s="89" t="str">
        <f>_xlfn.XLOOKUP(Q6963,匹配表1065!L:L,匹配表1065!O:O)</f>
        <v>B</v>
      </c>
      <c r="S6963" s="93" t="str">
        <f>IFERROR(_xlfn.XLOOKUP(Q6963,匹配表1065!AI:AI,匹配表1065!AJ:AJ),"绿标")</f>
        <v>红标</v>
      </c>
      <c r="T6963" s="93" t="str" cm="1">
        <f t="array" ref="T6963:U6963">_xlfn.XLOOKUP(Q6963,匹配表1065!L:L,匹配表1065!M:N)</f>
        <v>脑血管</v>
      </c>
      <c r="U6963" s="94" t="str">
        <v>神经内科</v>
      </c>
      <c r="V6963" s="95" t="s">
        <v>58</v>
      </c>
      <c r="W6963" s="93">
        <f>_xlfn.XLOOKUP(M6963,匹配表1065!D:D,匹配表1065!F:F)*N6963</f>
        <v>4</v>
      </c>
    </row>
    <row r="6964" customHeight="1" spans="1:23">
      <c r="A6964" s="94" t="s">
        <v>954</v>
      </c>
      <c r="B6964" s="106">
        <v>46247</v>
      </c>
      <c r="C6964" s="121" t="str">
        <f t="shared" si="220"/>
        <v>8月第3周</v>
      </c>
      <c r="D6964" s="109" t="s">
        <v>968</v>
      </c>
      <c r="E6964" s="93" t="str">
        <f t="shared" si="219"/>
        <v>8月第2周--周4</v>
      </c>
      <c r="F6964" s="95" t="s">
        <v>27</v>
      </c>
      <c r="G6964" s="95" t="s">
        <v>136</v>
      </c>
      <c r="H6964" s="92" t="str">
        <f>_xlfn.XLOOKUP(O6964,匹配表1065!T:T,匹配表1065!W:W)</f>
        <v>烟台市</v>
      </c>
      <c r="I6964" s="116" t="str">
        <f>_xlfn.XLOOKUP(O6964,匹配表1065!T:T,匹配表1065!X:X)</f>
        <v>PME2034</v>
      </c>
      <c r="J6964" s="95" t="s">
        <v>501</v>
      </c>
      <c r="K6964" s="89" cm="1">
        <f ca="1" t="array" ref="K6964:L6964">_xlfn.XLOOKUP(J6964,匹配表1065!Y:Y,匹配表1065!AA:AB)</f>
        <v>4</v>
      </c>
      <c r="L6964" s="116" t="str">
        <v>3个月以上</v>
      </c>
      <c r="M6964" s="95" t="s">
        <v>55</v>
      </c>
      <c r="N6964" s="95">
        <v>1</v>
      </c>
      <c r="O6964" s="118" t="str">
        <f>_xlfn.XLOOKUP(P6964,匹配表1065!U:U,匹配表1065!T:T)</f>
        <v>HO00001522</v>
      </c>
      <c r="P6964" s="94" t="s">
        <v>502</v>
      </c>
      <c r="Q6964" s="95" t="s">
        <v>830</v>
      </c>
      <c r="R6964" s="89" t="str">
        <f>_xlfn.XLOOKUP(Q6964,匹配表1065!L:L,匹配表1065!O:O)</f>
        <v>C</v>
      </c>
      <c r="S6964" s="93" t="str">
        <f>IFERROR(_xlfn.XLOOKUP(Q6964,匹配表1065!AI:AI,匹配表1065!AJ:AJ),"绿标")</f>
        <v>绿标</v>
      </c>
      <c r="T6964" s="93" t="str" cm="1">
        <f t="array" ref="T6964:U6964">_xlfn.XLOOKUP(Q6964,匹配表1065!L:L,匹配表1065!M:N)</f>
        <v>眩晕</v>
      </c>
      <c r="U6964" s="94" t="str">
        <v>耳鼻喉科</v>
      </c>
      <c r="V6964" s="95" t="s">
        <v>100</v>
      </c>
      <c r="W6964" s="93">
        <f>_xlfn.XLOOKUP(M6964,匹配表1065!D:D,匹配表1065!F:F)*N6964</f>
        <v>8</v>
      </c>
    </row>
    <row r="6965" customHeight="1" spans="1:23">
      <c r="A6965" s="94" t="s">
        <v>954</v>
      </c>
      <c r="B6965" s="106">
        <v>46247</v>
      </c>
      <c r="C6965" s="121" t="str">
        <f t="shared" si="220"/>
        <v>8月第3周</v>
      </c>
      <c r="D6965" s="109" t="s">
        <v>968</v>
      </c>
      <c r="E6965" s="93" t="str">
        <f t="shared" ref="E6965:E7028" si="221">D6965&amp;"--"&amp;"周"&amp;WEEKDAY(B6965,2)</f>
        <v>8月第2周--周4</v>
      </c>
      <c r="F6965" s="95" t="s">
        <v>27</v>
      </c>
      <c r="G6965" s="95" t="s">
        <v>136</v>
      </c>
      <c r="H6965" s="92" t="str">
        <f>_xlfn.XLOOKUP(O6965,匹配表1065!T:T,匹配表1065!W:W)</f>
        <v>烟台市</v>
      </c>
      <c r="I6965" s="116" t="str">
        <f>_xlfn.XLOOKUP(O6965,匹配表1065!T:T,匹配表1065!X:X)</f>
        <v>PME2034</v>
      </c>
      <c r="J6965" s="95" t="s">
        <v>501</v>
      </c>
      <c r="K6965" s="89" cm="1">
        <f ca="1" t="array" ref="K6965:L6965">_xlfn.XLOOKUP(J6965,匹配表1065!Y:Y,匹配表1065!AA:AB)</f>
        <v>4</v>
      </c>
      <c r="L6965" s="116" t="str">
        <v>3个月以上</v>
      </c>
      <c r="M6965" s="95" t="s">
        <v>35</v>
      </c>
      <c r="N6965" s="95">
        <v>1</v>
      </c>
      <c r="O6965" s="118" t="str">
        <f>_xlfn.XLOOKUP(P6965,匹配表1065!U:U,匹配表1065!T:T)</f>
        <v>HO00023998</v>
      </c>
      <c r="P6965" s="94" t="s">
        <v>757</v>
      </c>
      <c r="Q6965" s="95" t="s">
        <v>758</v>
      </c>
      <c r="R6965" s="89" t="str">
        <f>_xlfn.XLOOKUP(Q6965,匹配表1065!L:L,匹配表1065!O:O)</f>
        <v>A</v>
      </c>
      <c r="S6965" s="93" t="str">
        <f>IFERROR(_xlfn.XLOOKUP(Q6965,匹配表1065!AI:AI,匹配表1065!AJ:AJ),"绿标")</f>
        <v>绿标</v>
      </c>
      <c r="T6965" s="93" t="str" cm="1">
        <f t="array" ref="T6965:U6965">_xlfn.XLOOKUP(Q6965,匹配表1065!L:L,匹配表1065!M:N)</f>
        <v>头痛</v>
      </c>
      <c r="U6965" s="94" t="str">
        <v>神经内科</v>
      </c>
      <c r="V6965" s="95" t="s">
        <v>42</v>
      </c>
      <c r="W6965" s="93">
        <f>_xlfn.XLOOKUP(M6965,匹配表1065!D:D,匹配表1065!F:F)*N6965</f>
        <v>4</v>
      </c>
    </row>
    <row r="6966" customHeight="1" spans="1:23">
      <c r="A6966" s="94" t="s">
        <v>954</v>
      </c>
      <c r="B6966" s="106">
        <v>46247</v>
      </c>
      <c r="C6966" s="121" t="str">
        <f t="shared" si="220"/>
        <v>8月第3周</v>
      </c>
      <c r="D6966" s="109" t="s">
        <v>968</v>
      </c>
      <c r="E6966" s="93" t="str">
        <f t="shared" si="221"/>
        <v>8月第2周--周4</v>
      </c>
      <c r="F6966" s="95" t="s">
        <v>27</v>
      </c>
      <c r="G6966" s="95" t="s">
        <v>136</v>
      </c>
      <c r="H6966" s="92" t="str">
        <f>_xlfn.XLOOKUP(O6966,匹配表1065!T:T,匹配表1065!W:W)</f>
        <v>青岛市</v>
      </c>
      <c r="I6966" s="116" t="str">
        <f>_xlfn.XLOOKUP(O6966,匹配表1065!T:T,匹配表1065!X:X)</f>
        <v>PME2035</v>
      </c>
      <c r="J6966" s="95" t="s">
        <v>150</v>
      </c>
      <c r="K6966" s="89" cm="1">
        <f ca="1" t="array" ref="K6966:L6966">_xlfn.XLOOKUP(J6966,匹配表1065!Y:Y,匹配表1065!AA:AB)</f>
        <v>8</v>
      </c>
      <c r="L6966" s="116" t="str">
        <v>3个月以上</v>
      </c>
      <c r="M6966" s="95" t="s">
        <v>30</v>
      </c>
      <c r="N6966" s="95">
        <v>1</v>
      </c>
      <c r="O6966" s="118" t="str">
        <f>_xlfn.XLOOKUP(P6966,匹配表1065!U:U,匹配表1065!T:T)</f>
        <v>HO00001476</v>
      </c>
      <c r="P6966" s="94" t="s">
        <v>151</v>
      </c>
      <c r="Q6966" s="95" t="s">
        <v>152</v>
      </c>
      <c r="R6966" s="89" t="str">
        <f>_xlfn.XLOOKUP(Q6966,匹配表1065!L:L,匹配表1065!O:O)</f>
        <v>C</v>
      </c>
      <c r="S6966" s="93" t="str">
        <f>IFERROR(_xlfn.XLOOKUP(Q6966,匹配表1065!AI:AI,匹配表1065!AJ:AJ),"绿标")</f>
        <v>红标</v>
      </c>
      <c r="T6966" s="93" t="str" cm="1">
        <f t="array" ref="T6966:U6966">_xlfn.XLOOKUP(Q6966,匹配表1065!L:L,匹配表1065!M:N)</f>
        <v>眩晕</v>
      </c>
      <c r="U6966" s="94" t="str">
        <v>神经内科</v>
      </c>
      <c r="V6966" s="95" t="s">
        <v>100</v>
      </c>
      <c r="W6966" s="93">
        <f>_xlfn.XLOOKUP(M6966,匹配表1065!D:D,匹配表1065!F:F)*N6966</f>
        <v>12</v>
      </c>
    </row>
    <row r="6967" customHeight="1" spans="1:23">
      <c r="A6967" s="94" t="s">
        <v>954</v>
      </c>
      <c r="B6967" s="106">
        <v>46247</v>
      </c>
      <c r="C6967" s="121" t="str">
        <f t="shared" si="220"/>
        <v>8月第3周</v>
      </c>
      <c r="D6967" s="109" t="s">
        <v>968</v>
      </c>
      <c r="E6967" s="93" t="str">
        <f t="shared" si="221"/>
        <v>8月第2周--周4</v>
      </c>
      <c r="F6967" s="95" t="s">
        <v>27</v>
      </c>
      <c r="G6967" s="95" t="s">
        <v>136</v>
      </c>
      <c r="H6967" s="92" t="str">
        <f>_xlfn.XLOOKUP(O6967,匹配表1065!T:T,匹配表1065!W:W)</f>
        <v>青岛市</v>
      </c>
      <c r="I6967" s="116" t="str">
        <f>_xlfn.XLOOKUP(O6967,匹配表1065!T:T,匹配表1065!X:X)</f>
        <v>PME2035</v>
      </c>
      <c r="J6967" s="95" t="s">
        <v>150</v>
      </c>
      <c r="K6967" s="89" cm="1">
        <f ca="1" t="array" ref="K6967:L6967">_xlfn.XLOOKUP(J6967,匹配表1065!Y:Y,匹配表1065!AA:AB)</f>
        <v>8</v>
      </c>
      <c r="L6967" s="116" t="str">
        <v>3个月以上</v>
      </c>
      <c r="M6967" s="95" t="s">
        <v>35</v>
      </c>
      <c r="N6967" s="95">
        <v>1</v>
      </c>
      <c r="O6967" s="118" t="str">
        <f>_xlfn.XLOOKUP(P6967,匹配表1065!U:U,匹配表1065!T:T)</f>
        <v>HO00001483</v>
      </c>
      <c r="P6967" s="94" t="s">
        <v>259</v>
      </c>
      <c r="Q6967" s="95" t="s">
        <v>437</v>
      </c>
      <c r="R6967" s="89" t="str">
        <f>_xlfn.XLOOKUP(Q6967,匹配表1065!L:L,匹配表1065!O:O)</f>
        <v>C</v>
      </c>
      <c r="S6967" s="93" t="str">
        <f>IFERROR(_xlfn.XLOOKUP(Q6967,匹配表1065!AI:AI,匹配表1065!AJ:AJ),"绿标")</f>
        <v>红标</v>
      </c>
      <c r="T6967" s="93" t="str" cm="1">
        <f t="array" ref="T6967:U6967">_xlfn.XLOOKUP(Q6967,匹配表1065!L:L,匹配表1065!M:N)</f>
        <v>眩晕</v>
      </c>
      <c r="U6967" s="94" t="str">
        <v>耳鼻喉科</v>
      </c>
      <c r="V6967" s="95" t="s">
        <v>100</v>
      </c>
      <c r="W6967" s="93">
        <f>_xlfn.XLOOKUP(M6967,匹配表1065!D:D,匹配表1065!F:F)*N6967</f>
        <v>4</v>
      </c>
    </row>
    <row r="6968" customHeight="1" spans="1:23">
      <c r="A6968" s="94" t="s">
        <v>954</v>
      </c>
      <c r="B6968" s="106">
        <v>46247</v>
      </c>
      <c r="C6968" s="121" t="str">
        <f t="shared" si="220"/>
        <v>8月第3周</v>
      </c>
      <c r="D6968" s="109" t="s">
        <v>968</v>
      </c>
      <c r="E6968" s="93" t="str">
        <f t="shared" si="221"/>
        <v>8月第2周--周4</v>
      </c>
      <c r="F6968" s="95" t="s">
        <v>27</v>
      </c>
      <c r="G6968" s="95" t="s">
        <v>136</v>
      </c>
      <c r="H6968" s="92" t="str">
        <f>_xlfn.XLOOKUP(O6968,匹配表1065!T:T,匹配表1065!W:W)</f>
        <v>青岛市</v>
      </c>
      <c r="I6968" s="116" t="str">
        <f>_xlfn.XLOOKUP(O6968,匹配表1065!T:T,匹配表1065!X:X)</f>
        <v>PME2035</v>
      </c>
      <c r="J6968" s="95" t="s">
        <v>150</v>
      </c>
      <c r="K6968" s="89" cm="1">
        <f ca="1" t="array" ref="K6968:L6968">_xlfn.XLOOKUP(J6968,匹配表1065!Y:Y,匹配表1065!AA:AB)</f>
        <v>8</v>
      </c>
      <c r="L6968" s="116" t="str">
        <v>3个月以上</v>
      </c>
      <c r="M6968" s="95" t="s">
        <v>35</v>
      </c>
      <c r="N6968" s="95">
        <v>1</v>
      </c>
      <c r="O6968" s="118" t="str">
        <f>_xlfn.XLOOKUP(P6968,匹配表1065!U:U,匹配表1065!T:T)</f>
        <v>HO00001477</v>
      </c>
      <c r="P6968" s="94" t="s">
        <v>153</v>
      </c>
      <c r="Q6968" s="95" t="s">
        <v>811</v>
      </c>
      <c r="R6968" s="89" t="str">
        <f>_xlfn.XLOOKUP(Q6968,匹配表1065!L:L,匹配表1065!O:O)</f>
        <v>B</v>
      </c>
      <c r="S6968" s="93" t="str">
        <f>IFERROR(_xlfn.XLOOKUP(Q6968,匹配表1065!AI:AI,匹配表1065!AJ:AJ),"绿标")</f>
        <v>红标</v>
      </c>
      <c r="T6968" s="93" t="str" cm="1">
        <f t="array" ref="T6968:U6968">_xlfn.XLOOKUP(Q6968,匹配表1065!L:L,匹配表1065!M:N)</f>
        <v>脑血管</v>
      </c>
      <c r="U6968" s="94" t="str">
        <v>神经内科</v>
      </c>
      <c r="V6968" s="95" t="s">
        <v>33</v>
      </c>
      <c r="W6968" s="93">
        <f>_xlfn.XLOOKUP(M6968,匹配表1065!D:D,匹配表1065!F:F)*N6968</f>
        <v>4</v>
      </c>
    </row>
    <row r="6969" customHeight="1" spans="1:23">
      <c r="A6969" s="94" t="s">
        <v>954</v>
      </c>
      <c r="B6969" s="106">
        <v>46247</v>
      </c>
      <c r="C6969" s="121" t="str">
        <f t="shared" si="220"/>
        <v>8月第3周</v>
      </c>
      <c r="D6969" s="109" t="s">
        <v>968</v>
      </c>
      <c r="E6969" s="93" t="str">
        <f t="shared" si="221"/>
        <v>8月第2周--周4</v>
      </c>
      <c r="F6969" s="95" t="s">
        <v>27</v>
      </c>
      <c r="G6969" s="95" t="s">
        <v>136</v>
      </c>
      <c r="H6969" s="92" t="str">
        <f>_xlfn.XLOOKUP(O6969,匹配表1065!T:T,匹配表1065!W:W)</f>
        <v>青岛市</v>
      </c>
      <c r="I6969" s="116" t="str">
        <f>_xlfn.XLOOKUP(O6969,匹配表1065!T:T,匹配表1065!X:X)</f>
        <v>PME2035</v>
      </c>
      <c r="J6969" s="95" t="s">
        <v>150</v>
      </c>
      <c r="K6969" s="89" cm="1">
        <f ca="1" t="array" ref="K6969:L6969">_xlfn.XLOOKUP(J6969,匹配表1065!Y:Y,匹配表1065!AA:AB)</f>
        <v>8</v>
      </c>
      <c r="L6969" s="116" t="str">
        <v>3个月以上</v>
      </c>
      <c r="M6969" s="95" t="s">
        <v>35</v>
      </c>
      <c r="N6969" s="95">
        <v>1</v>
      </c>
      <c r="O6969" s="118" t="str">
        <f>_xlfn.XLOOKUP(P6969,匹配表1065!U:U,匹配表1065!T:T)</f>
        <v>HO00001483</v>
      </c>
      <c r="P6969" s="94" t="s">
        <v>259</v>
      </c>
      <c r="Q6969" s="95" t="s">
        <v>588</v>
      </c>
      <c r="R6969" s="89" t="str">
        <f>_xlfn.XLOOKUP(Q6969,匹配表1065!L:L,匹配表1065!O:O)</f>
        <v>B</v>
      </c>
      <c r="S6969" s="93" t="str">
        <f>IFERROR(_xlfn.XLOOKUP(Q6969,匹配表1065!AI:AI,匹配表1065!AJ:AJ),"绿标")</f>
        <v>绿标</v>
      </c>
      <c r="T6969" s="93" t="str" cm="1">
        <f t="array" ref="T6969:U6969">_xlfn.XLOOKUP(Q6969,匹配表1065!L:L,匹配表1065!M:N)</f>
        <v>脑血管</v>
      </c>
      <c r="U6969" s="94" t="str">
        <v>神经内科</v>
      </c>
      <c r="V6969" s="95" t="s">
        <v>33</v>
      </c>
      <c r="W6969" s="93">
        <f>_xlfn.XLOOKUP(M6969,匹配表1065!D:D,匹配表1065!F:F)*N6969</f>
        <v>4</v>
      </c>
    </row>
    <row r="6970" customHeight="1" spans="1:23">
      <c r="A6970" s="94" t="s">
        <v>954</v>
      </c>
      <c r="B6970" s="106">
        <v>46247</v>
      </c>
      <c r="C6970" s="121" t="str">
        <f t="shared" si="220"/>
        <v>8月第3周</v>
      </c>
      <c r="D6970" s="109" t="s">
        <v>968</v>
      </c>
      <c r="E6970" s="93" t="str">
        <f t="shared" si="221"/>
        <v>8月第2周--周4</v>
      </c>
      <c r="F6970" s="95" t="s">
        <v>27</v>
      </c>
      <c r="G6970" s="95" t="s">
        <v>136</v>
      </c>
      <c r="H6970" s="92" t="str">
        <f>_xlfn.XLOOKUP(O6970,匹配表1065!T:T,匹配表1065!W:W)</f>
        <v>青岛市</v>
      </c>
      <c r="I6970" s="116" t="str">
        <f>_xlfn.XLOOKUP(O6970,匹配表1065!T:T,匹配表1065!X:X)</f>
        <v>PME2031</v>
      </c>
      <c r="J6970" s="95" t="s">
        <v>155</v>
      </c>
      <c r="K6970" s="89" cm="1">
        <f ca="1" t="array" ref="K6970:L6970">_xlfn.XLOOKUP(J6970,匹配表1065!Y:Y,匹配表1065!AA:AB)</f>
        <v>31</v>
      </c>
      <c r="L6970" s="116" t="str">
        <v>3个月以上</v>
      </c>
      <c r="M6970" s="95" t="s">
        <v>30</v>
      </c>
      <c r="N6970" s="95">
        <v>1</v>
      </c>
      <c r="O6970" s="118" t="str">
        <f>_xlfn.XLOOKUP(P6970,匹配表1065!U:U,匹配表1065!T:T)</f>
        <v>HO00001485</v>
      </c>
      <c r="P6970" s="94" t="s">
        <v>253</v>
      </c>
      <c r="Q6970" s="95" t="s">
        <v>254</v>
      </c>
      <c r="R6970" s="89" t="str">
        <f>_xlfn.XLOOKUP(Q6970,匹配表1065!L:L,匹配表1065!O:O)</f>
        <v>B</v>
      </c>
      <c r="S6970" s="93" t="str">
        <f>IFERROR(_xlfn.XLOOKUP(Q6970,匹配表1065!AI:AI,匹配表1065!AJ:AJ),"绿标")</f>
        <v>红标</v>
      </c>
      <c r="T6970" s="93" t="str" cm="1">
        <f t="array" ref="T6970:U6970">_xlfn.XLOOKUP(Q6970,匹配表1065!L:L,匹配表1065!M:N)</f>
        <v>脑血管</v>
      </c>
      <c r="U6970" s="94" t="str">
        <v>神经内科</v>
      </c>
      <c r="V6970" s="95" t="s">
        <v>42</v>
      </c>
      <c r="W6970" s="93">
        <f>_xlfn.XLOOKUP(M6970,匹配表1065!D:D,匹配表1065!F:F)*N6970</f>
        <v>12</v>
      </c>
    </row>
    <row r="6971" customHeight="1" spans="1:23">
      <c r="A6971" s="94" t="s">
        <v>954</v>
      </c>
      <c r="B6971" s="106">
        <v>46247</v>
      </c>
      <c r="C6971" s="121" t="str">
        <f t="shared" si="220"/>
        <v>8月第3周</v>
      </c>
      <c r="D6971" s="109" t="s">
        <v>968</v>
      </c>
      <c r="E6971" s="93" t="str">
        <f t="shared" si="221"/>
        <v>8月第2周--周4</v>
      </c>
      <c r="F6971" s="95" t="s">
        <v>27</v>
      </c>
      <c r="G6971" s="95" t="s">
        <v>136</v>
      </c>
      <c r="H6971" s="92" t="str">
        <f>_xlfn.XLOOKUP(O6971,匹配表1065!T:T,匹配表1065!W:W)</f>
        <v>青岛市</v>
      </c>
      <c r="I6971" s="116" t="str">
        <f>_xlfn.XLOOKUP(O6971,匹配表1065!T:T,匹配表1065!X:X)</f>
        <v>PME2031</v>
      </c>
      <c r="J6971" s="95" t="s">
        <v>155</v>
      </c>
      <c r="K6971" s="89" cm="1">
        <f ca="1" t="array" ref="K6971:L6971">_xlfn.XLOOKUP(J6971,匹配表1065!Y:Y,匹配表1065!AA:AB)</f>
        <v>31</v>
      </c>
      <c r="L6971" s="116" t="str">
        <v>3个月以上</v>
      </c>
      <c r="M6971" s="95" t="s">
        <v>30</v>
      </c>
      <c r="N6971" s="95">
        <v>1</v>
      </c>
      <c r="O6971" s="118" t="str">
        <f>_xlfn.XLOOKUP(P6971,匹配表1065!U:U,匹配表1065!T:T)</f>
        <v>HO00001478</v>
      </c>
      <c r="P6971" s="94" t="s">
        <v>156</v>
      </c>
      <c r="Q6971" s="95" t="s">
        <v>300</v>
      </c>
      <c r="R6971" s="89" t="str">
        <f>_xlfn.XLOOKUP(Q6971,匹配表1065!L:L,匹配表1065!O:O)</f>
        <v>C</v>
      </c>
      <c r="S6971" s="93" t="str">
        <f>IFERROR(_xlfn.XLOOKUP(Q6971,匹配表1065!AI:AI,匹配表1065!AJ:AJ),"绿标")</f>
        <v>红标</v>
      </c>
      <c r="T6971" s="93" t="str" cm="1">
        <f t="array" ref="T6971:U6971">_xlfn.XLOOKUP(Q6971,匹配表1065!L:L,匹配表1065!M:N)</f>
        <v>眩晕</v>
      </c>
      <c r="U6971" s="94" t="str">
        <v>神经内科</v>
      </c>
      <c r="V6971" s="95" t="s">
        <v>100</v>
      </c>
      <c r="W6971" s="93">
        <f>_xlfn.XLOOKUP(M6971,匹配表1065!D:D,匹配表1065!F:F)*N6971</f>
        <v>12</v>
      </c>
    </row>
    <row r="6972" customHeight="1" spans="1:23">
      <c r="A6972" s="94" t="s">
        <v>954</v>
      </c>
      <c r="B6972" s="106">
        <v>46247</v>
      </c>
      <c r="C6972" s="121" t="str">
        <f t="shared" si="220"/>
        <v>8月第3周</v>
      </c>
      <c r="D6972" s="109" t="s">
        <v>968</v>
      </c>
      <c r="E6972" s="93" t="str">
        <f t="shared" si="221"/>
        <v>8月第2周--周4</v>
      </c>
      <c r="F6972" s="95" t="s">
        <v>27</v>
      </c>
      <c r="G6972" s="95" t="s">
        <v>136</v>
      </c>
      <c r="H6972" s="92" t="str">
        <f>_xlfn.XLOOKUP(O6972,匹配表1065!T:T,匹配表1065!W:W)</f>
        <v>潍坊市</v>
      </c>
      <c r="I6972" s="116" t="str">
        <f>_xlfn.XLOOKUP(O6972,匹配表1065!T:T,匹配表1065!X:X)</f>
        <v>PME2036</v>
      </c>
      <c r="J6972" s="95" t="s">
        <v>161</v>
      </c>
      <c r="K6972" s="89" cm="1">
        <f ca="1" t="array" ref="K6972:L6972">_xlfn.XLOOKUP(J6972,匹配表1065!Y:Y,匹配表1065!AA:AB)</f>
        <v>1519</v>
      </c>
      <c r="L6972" s="116" t="str">
        <v>3个月以上</v>
      </c>
      <c r="M6972" s="95" t="s">
        <v>30</v>
      </c>
      <c r="N6972" s="95">
        <v>1</v>
      </c>
      <c r="O6972" s="118" t="str">
        <f>_xlfn.XLOOKUP(P6972,匹配表1065!U:U,匹配表1065!T:T)</f>
        <v>HO00139638</v>
      </c>
      <c r="P6972" s="94" t="s">
        <v>457</v>
      </c>
      <c r="Q6972" s="95" t="s">
        <v>458</v>
      </c>
      <c r="R6972" s="89" t="str">
        <f>_xlfn.XLOOKUP(Q6972,匹配表1065!L:L,匹配表1065!O:O)</f>
        <v>C</v>
      </c>
      <c r="S6972" s="93" t="str">
        <f>IFERROR(_xlfn.XLOOKUP(Q6972,匹配表1065!AI:AI,匹配表1065!AJ:AJ),"绿标")</f>
        <v>黑标</v>
      </c>
      <c r="T6972" s="93" t="str" cm="1">
        <f t="array" ref="T6972:U6972">_xlfn.XLOOKUP(Q6972,匹配表1065!L:L,匹配表1065!M:N)</f>
        <v>眩晕</v>
      </c>
      <c r="U6972" s="94" t="str">
        <v>神经内科</v>
      </c>
      <c r="V6972" s="95" t="s">
        <v>100</v>
      </c>
      <c r="W6972" s="93">
        <f>_xlfn.XLOOKUP(M6972,匹配表1065!D:D,匹配表1065!F:F)*N6972</f>
        <v>12</v>
      </c>
    </row>
    <row r="6973" customHeight="1" spans="1:23">
      <c r="A6973" s="94" t="s">
        <v>954</v>
      </c>
      <c r="B6973" s="106">
        <v>46247</v>
      </c>
      <c r="C6973" s="121" t="str">
        <f t="shared" si="220"/>
        <v>8月第3周</v>
      </c>
      <c r="D6973" s="109" t="s">
        <v>968</v>
      </c>
      <c r="E6973" s="93" t="str">
        <f t="shared" si="221"/>
        <v>8月第2周--周4</v>
      </c>
      <c r="F6973" s="95" t="s">
        <v>27</v>
      </c>
      <c r="G6973" s="95" t="s">
        <v>136</v>
      </c>
      <c r="H6973" s="92" t="str">
        <f>_xlfn.XLOOKUP(O6973,匹配表1065!T:T,匹配表1065!W:W)</f>
        <v>潍坊市</v>
      </c>
      <c r="I6973" s="116" t="str">
        <f>_xlfn.XLOOKUP(O6973,匹配表1065!T:T,匹配表1065!X:X)</f>
        <v>PME2036</v>
      </c>
      <c r="J6973" s="95" t="s">
        <v>161</v>
      </c>
      <c r="K6973" s="89" cm="1">
        <f ca="1" t="array" ref="K6973:L6973">_xlfn.XLOOKUP(J6973,匹配表1065!Y:Y,匹配表1065!AA:AB)</f>
        <v>1519</v>
      </c>
      <c r="L6973" s="116" t="str">
        <v>3个月以上</v>
      </c>
      <c r="M6973" s="95" t="s">
        <v>30</v>
      </c>
      <c r="N6973" s="95">
        <v>1</v>
      </c>
      <c r="O6973" s="118" t="str">
        <f>_xlfn.XLOOKUP(P6973,匹配表1065!U:U,匹配表1065!T:T)</f>
        <v>HO00001506</v>
      </c>
      <c r="P6973" s="94" t="s">
        <v>395</v>
      </c>
      <c r="Q6973" s="95" t="s">
        <v>475</v>
      </c>
      <c r="R6973" s="89" t="str">
        <f>_xlfn.XLOOKUP(Q6973,匹配表1065!L:L,匹配表1065!O:O)</f>
        <v>A</v>
      </c>
      <c r="S6973" s="93" t="str">
        <f>IFERROR(_xlfn.XLOOKUP(Q6973,匹配表1065!AI:AI,匹配表1065!AJ:AJ),"绿标")</f>
        <v>红标</v>
      </c>
      <c r="T6973" s="93" t="str" cm="1">
        <f t="array" ref="T6973:U6973">_xlfn.XLOOKUP(Q6973,匹配表1065!L:L,匹配表1065!M:N)</f>
        <v>头痛</v>
      </c>
      <c r="U6973" s="94" t="str">
        <v>神经内科</v>
      </c>
      <c r="V6973" s="95" t="s">
        <v>67</v>
      </c>
      <c r="W6973" s="93">
        <f>_xlfn.XLOOKUP(M6973,匹配表1065!D:D,匹配表1065!F:F)*N6973</f>
        <v>12</v>
      </c>
    </row>
    <row r="6974" customHeight="1" spans="1:23">
      <c r="A6974" s="94" t="s">
        <v>954</v>
      </c>
      <c r="B6974" s="106">
        <v>46247</v>
      </c>
      <c r="C6974" s="121" t="str">
        <f t="shared" si="220"/>
        <v>8月第3周</v>
      </c>
      <c r="D6974" s="109" t="s">
        <v>968</v>
      </c>
      <c r="E6974" s="93" t="str">
        <f t="shared" si="221"/>
        <v>8月第2周--周4</v>
      </c>
      <c r="F6974" s="95" t="s">
        <v>27</v>
      </c>
      <c r="G6974" s="95" t="s">
        <v>63</v>
      </c>
      <c r="H6974" s="92" t="str">
        <f>_xlfn.XLOOKUP(O6974,匹配表1065!T:T,匹配表1065!W:W)</f>
        <v>连云港市</v>
      </c>
      <c r="I6974" s="116" t="str">
        <f>_xlfn.XLOOKUP(O6974,匹配表1065!T:T,匹配表1065!X:X)</f>
        <v>PME2042</v>
      </c>
      <c r="J6974" s="95" t="s">
        <v>74</v>
      </c>
      <c r="K6974" s="89" cm="1">
        <f ca="1" t="array" ref="K6974:L6974">_xlfn.XLOOKUP(J6974,匹配表1065!Y:Y,匹配表1065!AA:AB)</f>
        <v>7</v>
      </c>
      <c r="L6974" s="116" t="str">
        <v>3个月以上</v>
      </c>
      <c r="M6974" s="95" t="s">
        <v>30</v>
      </c>
      <c r="N6974" s="95">
        <v>1</v>
      </c>
      <c r="O6974" s="118" t="str">
        <f>_xlfn.XLOOKUP(P6974,匹配表1065!U:U,匹配表1065!T:T)</f>
        <v>HO00001004</v>
      </c>
      <c r="P6974" s="94" t="s">
        <v>75</v>
      </c>
      <c r="Q6974" s="95" t="s">
        <v>210</v>
      </c>
      <c r="R6974" s="89" t="str">
        <f>_xlfn.XLOOKUP(Q6974,匹配表1065!L:L,匹配表1065!O:O)</f>
        <v>A</v>
      </c>
      <c r="S6974" s="93" t="str">
        <f>IFERROR(_xlfn.XLOOKUP(Q6974,匹配表1065!AI:AI,匹配表1065!AJ:AJ),"绿标")</f>
        <v>红标</v>
      </c>
      <c r="T6974" s="93" t="str" cm="1">
        <f t="array" ref="T6974:U6974">_xlfn.XLOOKUP(Q6974,匹配表1065!L:L,匹配表1065!M:N)</f>
        <v>头痛</v>
      </c>
      <c r="U6974" s="94" t="str">
        <v>神经内科</v>
      </c>
      <c r="V6974" s="95" t="s">
        <v>42</v>
      </c>
      <c r="W6974" s="93">
        <f>_xlfn.XLOOKUP(M6974,匹配表1065!D:D,匹配表1065!F:F)*N6974</f>
        <v>12</v>
      </c>
    </row>
    <row r="6975" customHeight="1" spans="1:23">
      <c r="A6975" s="94" t="s">
        <v>954</v>
      </c>
      <c r="B6975" s="106">
        <v>46247</v>
      </c>
      <c r="C6975" s="121" t="str">
        <f t="shared" si="220"/>
        <v>8月第3周</v>
      </c>
      <c r="D6975" s="109" t="s">
        <v>968</v>
      </c>
      <c r="E6975" s="93" t="str">
        <f t="shared" si="221"/>
        <v>8月第2周--周4</v>
      </c>
      <c r="F6975" s="95" t="s">
        <v>27</v>
      </c>
      <c r="G6975" s="95" t="s">
        <v>63</v>
      </c>
      <c r="H6975" s="92" t="str">
        <f>_xlfn.XLOOKUP(O6975,匹配表1065!T:T,匹配表1065!W:W)</f>
        <v>南京市</v>
      </c>
      <c r="I6975" s="116" t="str">
        <f>_xlfn.XLOOKUP(O6975,匹配表1065!T:T,匹配表1065!X:X)</f>
        <v>PME2002</v>
      </c>
      <c r="J6975" s="95" t="s">
        <v>410</v>
      </c>
      <c r="K6975" s="89" cm="1">
        <f ca="1" t="array" ref="K6975:L6975">_xlfn.XLOOKUP(J6975,匹配表1065!Y:Y,匹配表1065!AA:AB)</f>
        <v>1</v>
      </c>
      <c r="L6975" s="116" t="str">
        <v>3个月以内</v>
      </c>
      <c r="M6975" s="95" t="s">
        <v>55</v>
      </c>
      <c r="N6975" s="95">
        <v>1</v>
      </c>
      <c r="O6975" s="118" t="str">
        <f>_xlfn.XLOOKUP(P6975,匹配表1065!U:U,匹配表1065!T:T)</f>
        <v>HO00000964</v>
      </c>
      <c r="P6975" s="94" t="s">
        <v>90</v>
      </c>
      <c r="Q6975" s="95" t="s">
        <v>213</v>
      </c>
      <c r="R6975" s="89" t="str">
        <f>_xlfn.XLOOKUP(Q6975,匹配表1065!L:L,匹配表1065!O:O)</f>
        <v>A</v>
      </c>
      <c r="S6975" s="93" t="str">
        <f>IFERROR(_xlfn.XLOOKUP(Q6975,匹配表1065!AI:AI,匹配表1065!AJ:AJ),"绿标")</f>
        <v>红标</v>
      </c>
      <c r="T6975" s="93" t="str" cm="1">
        <f t="array" ref="T6975:U6975">_xlfn.XLOOKUP(Q6975,匹配表1065!L:L,匹配表1065!M:N)</f>
        <v>头痛</v>
      </c>
      <c r="U6975" s="94" t="str">
        <v>神经内科</v>
      </c>
      <c r="V6975" s="95" t="s">
        <v>42</v>
      </c>
      <c r="W6975" s="93">
        <f>_xlfn.XLOOKUP(M6975,匹配表1065!D:D,匹配表1065!F:F)*N6975</f>
        <v>8</v>
      </c>
    </row>
    <row r="6976" customHeight="1" spans="1:23">
      <c r="A6976" s="94" t="s">
        <v>954</v>
      </c>
      <c r="B6976" s="106">
        <v>46247</v>
      </c>
      <c r="C6976" s="121" t="str">
        <f t="shared" si="220"/>
        <v>8月第3周</v>
      </c>
      <c r="D6976" s="109" t="s">
        <v>968</v>
      </c>
      <c r="E6976" s="93" t="str">
        <f t="shared" si="221"/>
        <v>8月第2周--周4</v>
      </c>
      <c r="F6976" s="95" t="s">
        <v>27</v>
      </c>
      <c r="G6976" s="95" t="s">
        <v>63</v>
      </c>
      <c r="H6976" s="92" t="str">
        <f>_xlfn.XLOOKUP(O6976,匹配表1065!T:T,匹配表1065!W:W)</f>
        <v>南京市</v>
      </c>
      <c r="I6976" s="116" t="str">
        <f>_xlfn.XLOOKUP(O6976,匹配表1065!T:T,匹配表1065!X:X)</f>
        <v>PME2001</v>
      </c>
      <c r="J6976" s="95" t="s">
        <v>64</v>
      </c>
      <c r="K6976" s="89" cm="1">
        <f ca="1" t="array" ref="K6976:L6976">_xlfn.XLOOKUP(J6976,匹配表1065!Y:Y,匹配表1065!AA:AB)</f>
        <v>31</v>
      </c>
      <c r="L6976" s="116" t="str">
        <v>3个月以上</v>
      </c>
      <c r="M6976" s="95" t="s">
        <v>30</v>
      </c>
      <c r="N6976" s="95">
        <v>3</v>
      </c>
      <c r="O6976" s="118" t="str">
        <f>_xlfn.XLOOKUP(P6976,匹配表1065!U:U,匹配表1065!T:T)</f>
        <v>HO00000958</v>
      </c>
      <c r="P6976" s="94" t="s">
        <v>65</v>
      </c>
      <c r="Q6976" s="95" t="s">
        <v>209</v>
      </c>
      <c r="R6976" s="89" t="str">
        <f>_xlfn.XLOOKUP(Q6976,匹配表1065!L:L,匹配表1065!O:O)</f>
        <v>C</v>
      </c>
      <c r="S6976" s="93" t="str">
        <f>IFERROR(_xlfn.XLOOKUP(Q6976,匹配表1065!AI:AI,匹配表1065!AJ:AJ),"绿标")</f>
        <v>红标</v>
      </c>
      <c r="T6976" s="93" t="str" cm="1">
        <f t="array" ref="T6976:U6976">_xlfn.XLOOKUP(Q6976,匹配表1065!L:L,匹配表1065!M:N)</f>
        <v>眩晕</v>
      </c>
      <c r="U6976" s="94" t="str">
        <v>耳鼻喉科</v>
      </c>
      <c r="V6976" s="95" t="s">
        <v>100</v>
      </c>
      <c r="W6976" s="93">
        <f>_xlfn.XLOOKUP(M6976,匹配表1065!D:D,匹配表1065!F:F)*N6976</f>
        <v>36</v>
      </c>
    </row>
    <row r="6977" customHeight="1" spans="1:23">
      <c r="A6977" s="94" t="s">
        <v>954</v>
      </c>
      <c r="B6977" s="106">
        <v>46247</v>
      </c>
      <c r="C6977" s="121" t="str">
        <f t="shared" si="220"/>
        <v>8月第3周</v>
      </c>
      <c r="D6977" s="109" t="s">
        <v>968</v>
      </c>
      <c r="E6977" s="93" t="str">
        <f t="shared" si="221"/>
        <v>8月第2周--周4</v>
      </c>
      <c r="F6977" s="95" t="s">
        <v>27</v>
      </c>
      <c r="G6977" s="95" t="s">
        <v>63</v>
      </c>
      <c r="H6977" s="92" t="str">
        <f>_xlfn.XLOOKUP(O6977,匹配表1065!T:T,匹配表1065!W:W)</f>
        <v>南京市</v>
      </c>
      <c r="I6977" s="116" t="str">
        <f>_xlfn.XLOOKUP(O6977,匹配表1065!T:T,匹配表1065!X:X)</f>
        <v>PME2001</v>
      </c>
      <c r="J6977" s="95" t="s">
        <v>64</v>
      </c>
      <c r="K6977" s="89" cm="1">
        <f ca="1" t="array" ref="K6977:L6977">_xlfn.XLOOKUP(J6977,匹配表1065!Y:Y,匹配表1065!AA:AB)</f>
        <v>31</v>
      </c>
      <c r="L6977" s="116" t="str">
        <v>3个月以上</v>
      </c>
      <c r="M6977" s="95" t="s">
        <v>35</v>
      </c>
      <c r="N6977" s="95">
        <v>1</v>
      </c>
      <c r="O6977" s="118" t="str">
        <f>_xlfn.XLOOKUP(P6977,匹配表1065!U:U,匹配表1065!T:T)</f>
        <v>HO00000958</v>
      </c>
      <c r="P6977" s="94" t="s">
        <v>65</v>
      </c>
      <c r="Q6977" s="95" t="s">
        <v>529</v>
      </c>
      <c r="R6977" s="89" t="str">
        <f>_xlfn.XLOOKUP(Q6977,匹配表1065!L:L,匹配表1065!O:O)</f>
        <v>B</v>
      </c>
      <c r="S6977" s="93" t="str">
        <f>IFERROR(_xlfn.XLOOKUP(Q6977,匹配表1065!AI:AI,匹配表1065!AJ:AJ),"绿标")</f>
        <v>黑标</v>
      </c>
      <c r="T6977" s="93" t="str" cm="1">
        <f t="array" ref="T6977:U6977">_xlfn.XLOOKUP(Q6977,匹配表1065!L:L,匹配表1065!M:N)</f>
        <v>脑血管</v>
      </c>
      <c r="U6977" s="94" t="str">
        <v>神经内科</v>
      </c>
      <c r="V6977" s="95" t="s">
        <v>33</v>
      </c>
      <c r="W6977" s="93">
        <f>_xlfn.XLOOKUP(M6977,匹配表1065!D:D,匹配表1065!F:F)*N6977</f>
        <v>4</v>
      </c>
    </row>
    <row r="6978" customHeight="1" spans="1:23">
      <c r="A6978" s="94" t="s">
        <v>954</v>
      </c>
      <c r="B6978" s="106">
        <v>46247</v>
      </c>
      <c r="C6978" s="121" t="str">
        <f t="shared" si="220"/>
        <v>8月第3周</v>
      </c>
      <c r="D6978" s="109" t="s">
        <v>968</v>
      </c>
      <c r="E6978" s="93" t="str">
        <f t="shared" si="221"/>
        <v>8月第2周--周4</v>
      </c>
      <c r="F6978" s="95" t="s">
        <v>27</v>
      </c>
      <c r="G6978" s="95" t="s">
        <v>63</v>
      </c>
      <c r="H6978" s="92" t="str">
        <f>_xlfn.XLOOKUP(O6978,匹配表1065!T:T,匹配表1065!W:W)</f>
        <v>徐州市</v>
      </c>
      <c r="I6978" s="116" t="str">
        <f>_xlfn.XLOOKUP(O6978,匹配表1065!T:T,匹配表1065!X:X)</f>
        <v>PME2008</v>
      </c>
      <c r="J6978" s="95" t="s">
        <v>81</v>
      </c>
      <c r="K6978" s="89" cm="1">
        <f ca="1" t="array" ref="K6978:L6978">_xlfn.XLOOKUP(J6978,匹配表1065!Y:Y,匹配表1065!AA:AB)</f>
        <v>19</v>
      </c>
      <c r="L6978" s="116" t="str">
        <v>3个月以上</v>
      </c>
      <c r="M6978" s="95" t="s">
        <v>55</v>
      </c>
      <c r="N6978" s="95">
        <v>1</v>
      </c>
      <c r="O6978" s="118" t="str">
        <f>_xlfn.XLOOKUP(P6978,匹配表1065!U:U,匹配表1065!T:T)</f>
        <v>HO00000989</v>
      </c>
      <c r="P6978" s="94" t="s">
        <v>214</v>
      </c>
      <c r="Q6978" s="95" t="s">
        <v>976</v>
      </c>
      <c r="R6978" s="89" t="str">
        <f>_xlfn.XLOOKUP(Q6978,匹配表1065!L:L,匹配表1065!O:O)</f>
        <v>A</v>
      </c>
      <c r="S6978" s="93" t="str">
        <f>IFERROR(_xlfn.XLOOKUP(Q6978,匹配表1065!AI:AI,匹配表1065!AJ:AJ),"绿标")</f>
        <v>绿标</v>
      </c>
      <c r="T6978" s="93" t="str" cm="1">
        <f t="array" ref="T6978:U6978">_xlfn.XLOOKUP(Q6978,匹配表1065!L:L,匹配表1065!M:N)</f>
        <v>头痛</v>
      </c>
      <c r="U6978" s="94" t="str">
        <v>神经内科</v>
      </c>
      <c r="V6978" s="95" t="s">
        <v>58</v>
      </c>
      <c r="W6978" s="93">
        <f>_xlfn.XLOOKUP(M6978,匹配表1065!D:D,匹配表1065!F:F)*N6978</f>
        <v>8</v>
      </c>
    </row>
    <row r="6979" customHeight="1" spans="1:23">
      <c r="A6979" s="94" t="s">
        <v>954</v>
      </c>
      <c r="B6979" s="106">
        <v>46247</v>
      </c>
      <c r="C6979" s="121" t="str">
        <f t="shared" si="220"/>
        <v>8月第3周</v>
      </c>
      <c r="D6979" s="109" t="s">
        <v>968</v>
      </c>
      <c r="E6979" s="93" t="str">
        <f t="shared" si="221"/>
        <v>8月第2周--周4</v>
      </c>
      <c r="F6979" s="95" t="s">
        <v>27</v>
      </c>
      <c r="G6979" s="95" t="s">
        <v>63</v>
      </c>
      <c r="H6979" s="92" t="str">
        <f>_xlfn.XLOOKUP(O6979,匹配表1065!T:T,匹配表1065!W:W)</f>
        <v>徐州市</v>
      </c>
      <c r="I6979" s="116" t="str">
        <f>_xlfn.XLOOKUP(O6979,匹配表1065!T:T,匹配表1065!X:X)</f>
        <v>PME2008</v>
      </c>
      <c r="J6979" s="95" t="s">
        <v>81</v>
      </c>
      <c r="K6979" s="89" cm="1">
        <f ca="1" t="array" ref="K6979:L6979">_xlfn.XLOOKUP(J6979,匹配表1065!Y:Y,匹配表1065!AA:AB)</f>
        <v>19</v>
      </c>
      <c r="L6979" s="116" t="str">
        <v>3个月以上</v>
      </c>
      <c r="M6979" s="95" t="s">
        <v>35</v>
      </c>
      <c r="N6979" s="95">
        <v>1</v>
      </c>
      <c r="O6979" s="118" t="str">
        <f>_xlfn.XLOOKUP(P6979,匹配表1065!U:U,匹配表1065!T:T)</f>
        <v>HO00001134</v>
      </c>
      <c r="P6979" s="94" t="s">
        <v>82</v>
      </c>
      <c r="Q6979" s="95" t="s">
        <v>83</v>
      </c>
      <c r="R6979" s="89" t="str">
        <f>_xlfn.XLOOKUP(Q6979,匹配表1065!L:L,匹配表1065!O:O)</f>
        <v>B</v>
      </c>
      <c r="S6979" s="93" t="str">
        <f>IFERROR(_xlfn.XLOOKUP(Q6979,匹配表1065!AI:AI,匹配表1065!AJ:AJ),"绿标")</f>
        <v>黑标</v>
      </c>
      <c r="T6979" s="93" t="str" cm="1">
        <f t="array" ref="T6979:U6979">_xlfn.XLOOKUP(Q6979,匹配表1065!L:L,匹配表1065!M:N)</f>
        <v>抑郁焦虑</v>
      </c>
      <c r="U6979" s="94" t="str">
        <v>神经内科</v>
      </c>
      <c r="V6979" s="95" t="s">
        <v>42</v>
      </c>
      <c r="W6979" s="93">
        <f>_xlfn.XLOOKUP(M6979,匹配表1065!D:D,匹配表1065!F:F)*N6979</f>
        <v>4</v>
      </c>
    </row>
    <row r="6980" customHeight="1" spans="1:23">
      <c r="A6980" s="94" t="s">
        <v>954</v>
      </c>
      <c r="B6980" s="106">
        <v>46247</v>
      </c>
      <c r="C6980" s="121" t="str">
        <f t="shared" si="220"/>
        <v>8月第3周</v>
      </c>
      <c r="D6980" s="109" t="s">
        <v>968</v>
      </c>
      <c r="E6980" s="93" t="str">
        <f t="shared" si="221"/>
        <v>8月第2周--周4</v>
      </c>
      <c r="F6980" s="95" t="s">
        <v>27</v>
      </c>
      <c r="G6980" s="95" t="s">
        <v>63</v>
      </c>
      <c r="H6980" s="92" t="str">
        <f>_xlfn.XLOOKUP(O6980,匹配表1065!T:T,匹配表1065!W:W)</f>
        <v>南京市</v>
      </c>
      <c r="I6980" s="116" t="str">
        <f>_xlfn.XLOOKUP(O6980,匹配表1065!T:T,匹配表1065!X:X)</f>
        <v>PME2001</v>
      </c>
      <c r="J6980" s="95" t="s">
        <v>77</v>
      </c>
      <c r="K6980" s="89" cm="1">
        <f ca="1" t="array" ref="K6980:L6980">_xlfn.XLOOKUP(J6980,匹配表1065!Y:Y,匹配表1065!AA:AB)</f>
        <v>8</v>
      </c>
      <c r="L6980" s="116" t="str">
        <v>3个月以上</v>
      </c>
      <c r="M6980" s="95" t="s">
        <v>30</v>
      </c>
      <c r="N6980" s="95">
        <v>3</v>
      </c>
      <c r="O6980" s="118" t="str">
        <f>_xlfn.XLOOKUP(P6980,匹配表1065!U:U,匹配表1065!T:T)</f>
        <v>HO00000958</v>
      </c>
      <c r="P6980" s="94" t="s">
        <v>65</v>
      </c>
      <c r="Q6980" s="95" t="s">
        <v>216</v>
      </c>
      <c r="R6980" s="89" t="str">
        <f>_xlfn.XLOOKUP(Q6980,匹配表1065!L:L,匹配表1065!O:O)</f>
        <v>A</v>
      </c>
      <c r="S6980" s="93" t="str">
        <f>IFERROR(_xlfn.XLOOKUP(Q6980,匹配表1065!AI:AI,匹配表1065!AJ:AJ),"绿标")</f>
        <v>红标</v>
      </c>
      <c r="T6980" s="93" t="str" cm="1">
        <f t="array" ref="T6980:U6980">_xlfn.XLOOKUP(Q6980,匹配表1065!L:L,匹配表1065!M:N)</f>
        <v>头痛</v>
      </c>
      <c r="U6980" s="94" t="str">
        <v>神经内科</v>
      </c>
      <c r="V6980" s="95" t="s">
        <v>42</v>
      </c>
      <c r="W6980" s="93">
        <f>_xlfn.XLOOKUP(M6980,匹配表1065!D:D,匹配表1065!F:F)*N6980</f>
        <v>36</v>
      </c>
    </row>
    <row r="6981" customHeight="1" spans="1:23">
      <c r="A6981" s="94" t="s">
        <v>954</v>
      </c>
      <c r="B6981" s="106">
        <v>46247</v>
      </c>
      <c r="C6981" s="121" t="str">
        <f t="shared" si="220"/>
        <v>8月第3周</v>
      </c>
      <c r="D6981" s="109" t="s">
        <v>968</v>
      </c>
      <c r="E6981" s="93" t="str">
        <f t="shared" si="221"/>
        <v>8月第2周--周4</v>
      </c>
      <c r="F6981" s="95" t="s">
        <v>27</v>
      </c>
      <c r="G6981" s="95" t="s">
        <v>63</v>
      </c>
      <c r="H6981" s="92" t="str">
        <f>_xlfn.XLOOKUP(O6981,匹配表1065!T:T,匹配表1065!W:W)</f>
        <v>南京市</v>
      </c>
      <c r="I6981" s="116" t="str">
        <f>_xlfn.XLOOKUP(O6981,匹配表1065!T:T,匹配表1065!X:X)</f>
        <v>PME2001</v>
      </c>
      <c r="J6981" s="95" t="s">
        <v>77</v>
      </c>
      <c r="K6981" s="89" cm="1">
        <f ca="1" t="array" ref="K6981:L6981">_xlfn.XLOOKUP(J6981,匹配表1065!Y:Y,匹配表1065!AA:AB)</f>
        <v>8</v>
      </c>
      <c r="L6981" s="116" t="str">
        <v>3个月以上</v>
      </c>
      <c r="M6981" s="95" t="s">
        <v>35</v>
      </c>
      <c r="N6981" s="95">
        <v>1</v>
      </c>
      <c r="O6981" s="118" t="str">
        <f>_xlfn.XLOOKUP(P6981,匹配表1065!U:U,匹配表1065!T:T)</f>
        <v>HO00000958</v>
      </c>
      <c r="P6981" s="94" t="s">
        <v>65</v>
      </c>
      <c r="Q6981" s="95" t="s">
        <v>409</v>
      </c>
      <c r="R6981" s="89" t="str">
        <f>_xlfn.XLOOKUP(Q6981,匹配表1065!L:L,匹配表1065!O:O)</f>
        <v>B</v>
      </c>
      <c r="S6981" s="93" t="str">
        <f>IFERROR(_xlfn.XLOOKUP(Q6981,匹配表1065!AI:AI,匹配表1065!AJ:AJ),"绿标")</f>
        <v>红标</v>
      </c>
      <c r="T6981" s="93" t="str" cm="1">
        <f t="array" ref="T6981:U6981">_xlfn.XLOOKUP(Q6981,匹配表1065!L:L,匹配表1065!M:N)</f>
        <v>其他</v>
      </c>
      <c r="U6981" s="94" t="str">
        <v>神经内科</v>
      </c>
      <c r="V6981" s="95" t="s">
        <v>58</v>
      </c>
      <c r="W6981" s="93">
        <f>_xlfn.XLOOKUP(M6981,匹配表1065!D:D,匹配表1065!F:F)*N6981</f>
        <v>4</v>
      </c>
    </row>
    <row r="6982" customHeight="1" spans="1:23">
      <c r="A6982" s="94" t="s">
        <v>954</v>
      </c>
      <c r="B6982" s="106">
        <v>46247</v>
      </c>
      <c r="C6982" s="121" t="str">
        <f t="shared" si="220"/>
        <v>8月第3周</v>
      </c>
      <c r="D6982" s="109" t="s">
        <v>968</v>
      </c>
      <c r="E6982" s="93" t="str">
        <f t="shared" si="221"/>
        <v>8月第2周--周4</v>
      </c>
      <c r="F6982" s="95" t="s">
        <v>27</v>
      </c>
      <c r="G6982" s="95" t="s">
        <v>63</v>
      </c>
      <c r="H6982" s="92" t="str">
        <f>_xlfn.XLOOKUP(O6982,匹配表1065!T:T,匹配表1065!W:W)</f>
        <v>南京市</v>
      </c>
      <c r="I6982" s="116" t="str">
        <f>_xlfn.XLOOKUP(O6982,匹配表1065!T:T,匹配表1065!X:X)</f>
        <v>PME2002</v>
      </c>
      <c r="J6982" s="95" t="s">
        <v>84</v>
      </c>
      <c r="K6982" s="89" cm="1">
        <f ca="1" t="array" ref="K6982:L6982">_xlfn.XLOOKUP(J6982,匹配表1065!Y:Y,匹配表1065!AA:AB)</f>
        <v>31</v>
      </c>
      <c r="L6982" s="116" t="str">
        <v>3个月以上</v>
      </c>
      <c r="M6982" s="95" t="s">
        <v>30</v>
      </c>
      <c r="N6982" s="95">
        <v>1</v>
      </c>
      <c r="O6982" s="118" t="str">
        <f>_xlfn.XLOOKUP(P6982,匹配表1065!U:U,匹配表1065!T:T)</f>
        <v>HO00000964</v>
      </c>
      <c r="P6982" s="94" t="s">
        <v>90</v>
      </c>
      <c r="Q6982" s="95" t="s">
        <v>212</v>
      </c>
      <c r="R6982" s="89" t="str">
        <f>_xlfn.XLOOKUP(Q6982,匹配表1065!L:L,匹配表1065!O:O)</f>
        <v>B</v>
      </c>
      <c r="S6982" s="93" t="str">
        <f>IFERROR(_xlfn.XLOOKUP(Q6982,匹配表1065!AI:AI,匹配表1065!AJ:AJ),"绿标")</f>
        <v>绿标</v>
      </c>
      <c r="T6982" s="93" t="str" cm="1">
        <f t="array" ref="T6982:U6982">_xlfn.XLOOKUP(Q6982,匹配表1065!L:L,匹配表1065!M:N)</f>
        <v>脑血管</v>
      </c>
      <c r="U6982" s="94" t="str">
        <v>神经内科</v>
      </c>
      <c r="V6982" s="95" t="s">
        <v>100</v>
      </c>
      <c r="W6982" s="93">
        <f>_xlfn.XLOOKUP(M6982,匹配表1065!D:D,匹配表1065!F:F)*N6982</f>
        <v>12</v>
      </c>
    </row>
    <row r="6983" customHeight="1" spans="1:23">
      <c r="A6983" s="94" t="s">
        <v>954</v>
      </c>
      <c r="B6983" s="106">
        <v>46247</v>
      </c>
      <c r="C6983" s="121" t="str">
        <f t="shared" si="220"/>
        <v>8月第3周</v>
      </c>
      <c r="D6983" s="109" t="s">
        <v>968</v>
      </c>
      <c r="E6983" s="93" t="str">
        <f t="shared" si="221"/>
        <v>8月第2周--周4</v>
      </c>
      <c r="F6983" s="95" t="s">
        <v>27</v>
      </c>
      <c r="G6983" s="95" t="s">
        <v>63</v>
      </c>
      <c r="H6983" s="92" t="str">
        <f>_xlfn.XLOOKUP(O6983,匹配表1065!T:T,匹配表1065!W:W)</f>
        <v>南京市</v>
      </c>
      <c r="I6983" s="116" t="str">
        <f>_xlfn.XLOOKUP(O6983,匹配表1065!T:T,匹配表1065!X:X)</f>
        <v>PME2002</v>
      </c>
      <c r="J6983" s="95" t="s">
        <v>84</v>
      </c>
      <c r="K6983" s="89" cm="1">
        <f ca="1" t="array" ref="K6983:L6983">_xlfn.XLOOKUP(J6983,匹配表1065!Y:Y,匹配表1065!AA:AB)</f>
        <v>31</v>
      </c>
      <c r="L6983" s="116" t="str">
        <v>3个月以上</v>
      </c>
      <c r="M6983" s="95" t="s">
        <v>30</v>
      </c>
      <c r="N6983" s="95">
        <v>1</v>
      </c>
      <c r="O6983" s="118" t="str">
        <f>_xlfn.XLOOKUP(P6983,匹配表1065!U:U,匹配表1065!T:T)</f>
        <v>HO00039936</v>
      </c>
      <c r="P6983" s="94" t="s">
        <v>87</v>
      </c>
      <c r="Q6983" s="95" t="s">
        <v>88</v>
      </c>
      <c r="R6983" s="89" t="str">
        <f>_xlfn.XLOOKUP(Q6983,匹配表1065!L:L,匹配表1065!O:O)</f>
        <v>C</v>
      </c>
      <c r="S6983" s="93" t="str">
        <f>IFERROR(_xlfn.XLOOKUP(Q6983,匹配表1065!AI:AI,匹配表1065!AJ:AJ),"绿标")</f>
        <v>黑标</v>
      </c>
      <c r="T6983" s="93" t="str" cm="1">
        <f t="array" ref="T6983:U6983">_xlfn.XLOOKUP(Q6983,匹配表1065!L:L,匹配表1065!M:N)</f>
        <v>眩晕</v>
      </c>
      <c r="U6983" s="94" t="str">
        <v>耳鼻喉科</v>
      </c>
      <c r="V6983" s="95" t="s">
        <v>100</v>
      </c>
      <c r="W6983" s="93">
        <f>_xlfn.XLOOKUP(M6983,匹配表1065!D:D,匹配表1065!F:F)*N6983</f>
        <v>12</v>
      </c>
    </row>
    <row r="6984" customHeight="1" spans="1:23">
      <c r="A6984" s="94" t="s">
        <v>954</v>
      </c>
      <c r="B6984" s="106">
        <v>46247</v>
      </c>
      <c r="C6984" s="121" t="str">
        <f t="shared" si="220"/>
        <v>8月第3周</v>
      </c>
      <c r="D6984" s="109" t="s">
        <v>968</v>
      </c>
      <c r="E6984" s="93" t="str">
        <f t="shared" si="221"/>
        <v>8月第2周--周4</v>
      </c>
      <c r="F6984" s="95" t="s">
        <v>27</v>
      </c>
      <c r="G6984" s="95" t="s">
        <v>63</v>
      </c>
      <c r="H6984" s="92" t="str">
        <f>_xlfn.XLOOKUP(O6984,匹配表1065!T:T,匹配表1065!W:W)</f>
        <v>南京市</v>
      </c>
      <c r="I6984" s="116" t="str">
        <f>_xlfn.XLOOKUP(O6984,匹配表1065!T:T,匹配表1065!X:X)</f>
        <v>PME2002</v>
      </c>
      <c r="J6984" s="95" t="s">
        <v>84</v>
      </c>
      <c r="K6984" s="89" cm="1">
        <f ca="1" t="array" ref="K6984:L6984">_xlfn.XLOOKUP(J6984,匹配表1065!Y:Y,匹配表1065!AA:AB)</f>
        <v>31</v>
      </c>
      <c r="L6984" s="116" t="str">
        <v>3个月以上</v>
      </c>
      <c r="M6984" s="95" t="s">
        <v>30</v>
      </c>
      <c r="N6984" s="95">
        <v>1</v>
      </c>
      <c r="O6984" s="118" t="str">
        <f>_xlfn.XLOOKUP(P6984,匹配表1065!U:U,匹配表1065!T:T)</f>
        <v>HO00111156</v>
      </c>
      <c r="P6984" s="94" t="s">
        <v>85</v>
      </c>
      <c r="Q6984" s="95" t="s">
        <v>86</v>
      </c>
      <c r="R6984" s="89" t="str">
        <f>_xlfn.XLOOKUP(Q6984,匹配表1065!L:L,匹配表1065!O:O)</f>
        <v>D</v>
      </c>
      <c r="S6984" s="93" t="str">
        <f>IFERROR(_xlfn.XLOOKUP(Q6984,匹配表1065!AI:AI,匹配表1065!AJ:AJ),"绿标")</f>
        <v>红标</v>
      </c>
      <c r="T6984" s="93" t="str" cm="1">
        <f t="array" ref="T6984:U6984">_xlfn.XLOOKUP(Q6984,匹配表1065!L:L,匹配表1065!M:N)</f>
        <v>头痛</v>
      </c>
      <c r="U6984" s="94" t="str">
        <v>神经内科</v>
      </c>
      <c r="V6984" s="95" t="s">
        <v>100</v>
      </c>
      <c r="W6984" s="93">
        <f>_xlfn.XLOOKUP(M6984,匹配表1065!D:D,匹配表1065!F:F)*N6984</f>
        <v>12</v>
      </c>
    </row>
    <row r="6985" customHeight="1" spans="1:23">
      <c r="A6985" s="94" t="s">
        <v>954</v>
      </c>
      <c r="B6985" s="106">
        <v>46247</v>
      </c>
      <c r="C6985" s="121" t="str">
        <f t="shared" si="220"/>
        <v>8月第3周</v>
      </c>
      <c r="D6985" s="109" t="s">
        <v>968</v>
      </c>
      <c r="E6985" s="93" t="str">
        <f t="shared" si="221"/>
        <v>8月第2周--周4</v>
      </c>
      <c r="F6985" s="95" t="s">
        <v>27</v>
      </c>
      <c r="G6985" s="95" t="s">
        <v>167</v>
      </c>
      <c r="H6985" s="92" t="str">
        <f>_xlfn.XLOOKUP(O6985,匹配表1065!T:T,匹配表1065!W:W)</f>
        <v>苏州市</v>
      </c>
      <c r="I6985" s="116" t="str">
        <f>_xlfn.XLOOKUP(O6985,匹配表1065!T:T,匹配表1065!X:X)</f>
        <v>PME2016</v>
      </c>
      <c r="J6985" s="95" t="s">
        <v>173</v>
      </c>
      <c r="K6985" s="89" cm="1">
        <f ca="1" t="array" ref="K6985:L6985">_xlfn.XLOOKUP(J6985,匹配表1065!Y:Y,匹配表1065!AA:AB)</f>
        <v>1</v>
      </c>
      <c r="L6985" s="116" t="str">
        <v>3个月以内</v>
      </c>
      <c r="M6985" s="95" t="s">
        <v>30</v>
      </c>
      <c r="N6985" s="95">
        <v>2</v>
      </c>
      <c r="O6985" s="118" t="str">
        <f>_xlfn.XLOOKUP(P6985,匹配表1065!U:U,匹配表1065!T:T)</f>
        <v>HO00099680</v>
      </c>
      <c r="P6985" s="94" t="s">
        <v>174</v>
      </c>
      <c r="Q6985" s="95" t="s">
        <v>175</v>
      </c>
      <c r="R6985" s="89" t="str">
        <f>_xlfn.XLOOKUP(Q6985,匹配表1065!L:L,匹配表1065!O:O)</f>
        <v>A</v>
      </c>
      <c r="S6985" s="93" t="str">
        <f>IFERROR(_xlfn.XLOOKUP(Q6985,匹配表1065!AI:AI,匹配表1065!AJ:AJ),"绿标")</f>
        <v>红标</v>
      </c>
      <c r="T6985" s="93" t="str" cm="1">
        <f t="array" ref="T6985:U6985">_xlfn.XLOOKUP(Q6985,匹配表1065!L:L,匹配表1065!M:N)</f>
        <v>头痛</v>
      </c>
      <c r="U6985" s="94" t="str">
        <v>神经内科</v>
      </c>
      <c r="V6985" s="95" t="s">
        <v>100</v>
      </c>
      <c r="W6985" s="93">
        <f>_xlfn.XLOOKUP(M6985,匹配表1065!D:D,匹配表1065!F:F)*N6985</f>
        <v>24</v>
      </c>
    </row>
    <row r="6986" customHeight="1" spans="1:23">
      <c r="A6986" s="94" t="s">
        <v>954</v>
      </c>
      <c r="B6986" s="106">
        <v>46247</v>
      </c>
      <c r="C6986" s="121" t="str">
        <f t="shared" si="220"/>
        <v>8月第3周</v>
      </c>
      <c r="D6986" s="109" t="s">
        <v>968</v>
      </c>
      <c r="E6986" s="93" t="str">
        <f t="shared" si="221"/>
        <v>8月第2周--周4</v>
      </c>
      <c r="F6986" s="95" t="s">
        <v>27</v>
      </c>
      <c r="G6986" s="95" t="s">
        <v>167</v>
      </c>
      <c r="H6986" s="92" t="str">
        <f>_xlfn.XLOOKUP(O6986,匹配表1065!T:T,匹配表1065!W:W)</f>
        <v>苏州市</v>
      </c>
      <c r="I6986" s="116" t="str">
        <f>_xlfn.XLOOKUP(O6986,匹配表1065!T:T,匹配表1065!X:X)</f>
        <v>PME2016</v>
      </c>
      <c r="J6986" s="95" t="s">
        <v>173</v>
      </c>
      <c r="K6986" s="89" cm="1">
        <f ca="1" t="array" ref="K6986:L6986">_xlfn.XLOOKUP(J6986,匹配表1065!Y:Y,匹配表1065!AA:AB)</f>
        <v>1</v>
      </c>
      <c r="L6986" s="116" t="str">
        <v>3个月以内</v>
      </c>
      <c r="M6986" s="95" t="s">
        <v>30</v>
      </c>
      <c r="N6986" s="95">
        <v>1</v>
      </c>
      <c r="O6986" s="118" t="str">
        <f>_xlfn.XLOOKUP(P6986,匹配表1065!U:U,匹配表1065!T:T)</f>
        <v>HO00001048</v>
      </c>
      <c r="P6986" s="94" t="s">
        <v>176</v>
      </c>
      <c r="Q6986" s="95" t="s">
        <v>220</v>
      </c>
      <c r="R6986" s="89" t="str">
        <f>_xlfn.XLOOKUP(Q6986,匹配表1065!L:L,匹配表1065!O:O)</f>
        <v>A</v>
      </c>
      <c r="S6986" s="93" t="str">
        <f>IFERROR(_xlfn.XLOOKUP(Q6986,匹配表1065!AI:AI,匹配表1065!AJ:AJ),"绿标")</f>
        <v>红标</v>
      </c>
      <c r="T6986" s="93" t="str" cm="1">
        <f t="array" ref="T6986:U6986">_xlfn.XLOOKUP(Q6986,匹配表1065!L:L,匹配表1065!M:N)</f>
        <v>头痛</v>
      </c>
      <c r="U6986" s="94" t="str">
        <v>神经内科</v>
      </c>
      <c r="V6986" s="95" t="s">
        <v>100</v>
      </c>
      <c r="W6986" s="93">
        <f>_xlfn.XLOOKUP(M6986,匹配表1065!D:D,匹配表1065!F:F)*N6986</f>
        <v>12</v>
      </c>
    </row>
    <row r="6987" customHeight="1" spans="1:23">
      <c r="A6987" s="94" t="s">
        <v>954</v>
      </c>
      <c r="B6987" s="106">
        <v>46247</v>
      </c>
      <c r="C6987" s="121" t="str">
        <f t="shared" si="220"/>
        <v>8月第3周</v>
      </c>
      <c r="D6987" s="109" t="s">
        <v>968</v>
      </c>
      <c r="E6987" s="93" t="str">
        <f t="shared" si="221"/>
        <v>8月第2周--周4</v>
      </c>
      <c r="F6987" s="95" t="s">
        <v>27</v>
      </c>
      <c r="G6987" s="95" t="s">
        <v>167</v>
      </c>
      <c r="H6987" s="92" t="str">
        <f>_xlfn.XLOOKUP(O6987,匹配表1065!T:T,匹配表1065!W:W)</f>
        <v>苏州市</v>
      </c>
      <c r="I6987" s="116" t="str">
        <f>_xlfn.XLOOKUP(O6987,匹配表1065!T:T,匹配表1065!X:X)</f>
        <v>PME2016</v>
      </c>
      <c r="J6987" s="95" t="s">
        <v>173</v>
      </c>
      <c r="K6987" s="89" cm="1">
        <f ca="1" t="array" ref="K6987:L6987">_xlfn.XLOOKUP(J6987,匹配表1065!Y:Y,匹配表1065!AA:AB)</f>
        <v>1</v>
      </c>
      <c r="L6987" s="116" t="str">
        <v>3个月以内</v>
      </c>
      <c r="M6987" s="95" t="s">
        <v>35</v>
      </c>
      <c r="N6987" s="95">
        <v>1</v>
      </c>
      <c r="O6987" s="118" t="str">
        <f>_xlfn.XLOOKUP(P6987,匹配表1065!U:U,匹配表1065!T:T)</f>
        <v>HO00001048</v>
      </c>
      <c r="P6987" s="94" t="s">
        <v>176</v>
      </c>
      <c r="Q6987" s="95" t="s">
        <v>177</v>
      </c>
      <c r="R6987" s="89" t="str">
        <f>_xlfn.XLOOKUP(Q6987,匹配表1065!L:L,匹配表1065!O:O)</f>
        <v>A</v>
      </c>
      <c r="S6987" s="93" t="str">
        <f>IFERROR(_xlfn.XLOOKUP(Q6987,匹配表1065!AI:AI,匹配表1065!AJ:AJ),"绿标")</f>
        <v>红标</v>
      </c>
      <c r="T6987" s="93" t="str" cm="1">
        <f t="array" ref="T6987:U6987">_xlfn.XLOOKUP(Q6987,匹配表1065!L:L,匹配表1065!M:N)</f>
        <v>头痛</v>
      </c>
      <c r="U6987" s="94" t="str">
        <v>神经内科</v>
      </c>
      <c r="V6987" s="95" t="s">
        <v>33</v>
      </c>
      <c r="W6987" s="93">
        <f>_xlfn.XLOOKUP(M6987,匹配表1065!D:D,匹配表1065!F:F)*N6987</f>
        <v>4</v>
      </c>
    </row>
    <row r="6988" customHeight="1" spans="1:23">
      <c r="A6988" s="94" t="s">
        <v>954</v>
      </c>
      <c r="B6988" s="106">
        <v>46247</v>
      </c>
      <c r="C6988" s="121" t="str">
        <f t="shared" si="220"/>
        <v>8月第3周</v>
      </c>
      <c r="D6988" s="109" t="s">
        <v>968</v>
      </c>
      <c r="E6988" s="93" t="str">
        <f t="shared" si="221"/>
        <v>8月第2周--周4</v>
      </c>
      <c r="F6988" s="95" t="s">
        <v>27</v>
      </c>
      <c r="G6988" s="95" t="s">
        <v>167</v>
      </c>
      <c r="H6988" s="92" t="str">
        <f>_xlfn.XLOOKUP(O6988,匹配表1065!T:T,匹配表1065!W:W)</f>
        <v>苏州市</v>
      </c>
      <c r="I6988" s="116" t="str">
        <f>_xlfn.XLOOKUP(O6988,匹配表1065!T:T,匹配表1065!X:X)</f>
        <v>PME2017</v>
      </c>
      <c r="J6988" s="95" t="s">
        <v>323</v>
      </c>
      <c r="K6988" s="89" cm="1">
        <f ca="1" t="array" ref="K6988:L6988">_xlfn.XLOOKUP(J6988,匹配表1065!Y:Y,匹配表1065!AA:AB)</f>
        <v>7</v>
      </c>
      <c r="L6988" s="116" t="str">
        <v>3个月以上</v>
      </c>
      <c r="M6988" s="95" t="s">
        <v>55</v>
      </c>
      <c r="N6988" s="95">
        <v>2</v>
      </c>
      <c r="O6988" s="118" t="str">
        <f>_xlfn.XLOOKUP(P6988,匹配表1065!U:U,匹配表1065!T:T)</f>
        <v>HO00001044</v>
      </c>
      <c r="P6988" s="94" t="s">
        <v>346</v>
      </c>
      <c r="Q6988" s="95" t="s">
        <v>347</v>
      </c>
      <c r="R6988" s="89" t="str">
        <f>_xlfn.XLOOKUP(Q6988,匹配表1065!L:L,匹配表1065!O:O)</f>
        <v>A</v>
      </c>
      <c r="S6988" s="93" t="str">
        <f>IFERROR(_xlfn.XLOOKUP(Q6988,匹配表1065!AI:AI,匹配表1065!AJ:AJ),"绿标")</f>
        <v>红标</v>
      </c>
      <c r="T6988" s="93" t="str" cm="1">
        <f t="array" ref="T6988:U6988">_xlfn.XLOOKUP(Q6988,匹配表1065!L:L,匹配表1065!M:N)</f>
        <v>头痛</v>
      </c>
      <c r="U6988" s="94" t="str">
        <v>神经内科</v>
      </c>
      <c r="V6988" s="95" t="s">
        <v>42</v>
      </c>
      <c r="W6988" s="93">
        <f>_xlfn.XLOOKUP(M6988,匹配表1065!D:D,匹配表1065!F:F)*N6988</f>
        <v>16</v>
      </c>
    </row>
    <row r="6989" customHeight="1" spans="1:23">
      <c r="A6989" s="94" t="s">
        <v>954</v>
      </c>
      <c r="B6989" s="106">
        <v>46247</v>
      </c>
      <c r="C6989" s="121" t="str">
        <f t="shared" si="220"/>
        <v>8月第3周</v>
      </c>
      <c r="D6989" s="109" t="s">
        <v>968</v>
      </c>
      <c r="E6989" s="93" t="str">
        <f t="shared" si="221"/>
        <v>8月第2周--周4</v>
      </c>
      <c r="F6989" s="95" t="s">
        <v>27</v>
      </c>
      <c r="G6989" s="95" t="s">
        <v>167</v>
      </c>
      <c r="H6989" s="92" t="str">
        <f>_xlfn.XLOOKUP(O6989,匹配表1065!T:T,匹配表1065!W:W)</f>
        <v>苏州市</v>
      </c>
      <c r="I6989" s="116" t="str">
        <f>_xlfn.XLOOKUP(O6989,匹配表1065!T:T,匹配表1065!X:X)</f>
        <v>PME2017</v>
      </c>
      <c r="J6989" s="95" t="s">
        <v>323</v>
      </c>
      <c r="K6989" s="89" cm="1">
        <f ca="1" t="array" ref="K6989:L6989">_xlfn.XLOOKUP(J6989,匹配表1065!Y:Y,匹配表1065!AA:AB)</f>
        <v>7</v>
      </c>
      <c r="L6989" s="116" t="str">
        <v>3个月以上</v>
      </c>
      <c r="M6989" s="95" t="s">
        <v>30</v>
      </c>
      <c r="N6989" s="95">
        <v>1</v>
      </c>
      <c r="O6989" s="118" t="str">
        <f>_xlfn.XLOOKUP(P6989,匹配表1065!U:U,匹配表1065!T:T)</f>
        <v>HO00017517</v>
      </c>
      <c r="P6989" s="94" t="s">
        <v>348</v>
      </c>
      <c r="Q6989" s="95" t="s">
        <v>705</v>
      </c>
      <c r="R6989" s="89" t="str">
        <f>_xlfn.XLOOKUP(Q6989,匹配表1065!L:L,匹配表1065!O:O)</f>
        <v>C</v>
      </c>
      <c r="S6989" s="93" t="str">
        <f>IFERROR(_xlfn.XLOOKUP(Q6989,匹配表1065!AI:AI,匹配表1065!AJ:AJ),"绿标")</f>
        <v>红标</v>
      </c>
      <c r="T6989" s="93" t="str" cm="1">
        <f t="array" ref="T6989:U6989">_xlfn.XLOOKUP(Q6989,匹配表1065!L:L,匹配表1065!M:N)</f>
        <v>眩晕</v>
      </c>
      <c r="U6989" s="94" t="str">
        <v>耳鼻喉科</v>
      </c>
      <c r="V6989" s="95" t="s">
        <v>100</v>
      </c>
      <c r="W6989" s="93">
        <f>_xlfn.XLOOKUP(M6989,匹配表1065!D:D,匹配表1065!F:F)*N6989</f>
        <v>12</v>
      </c>
    </row>
    <row r="6990" customHeight="1" spans="1:23">
      <c r="A6990" s="94" t="s">
        <v>954</v>
      </c>
      <c r="B6990" s="106">
        <v>46247</v>
      </c>
      <c r="C6990" s="121" t="str">
        <f t="shared" si="220"/>
        <v>8月第3周</v>
      </c>
      <c r="D6990" s="109" t="s">
        <v>968</v>
      </c>
      <c r="E6990" s="93" t="str">
        <f t="shared" si="221"/>
        <v>8月第2周--周4</v>
      </c>
      <c r="F6990" s="95" t="s">
        <v>27</v>
      </c>
      <c r="G6990" s="95" t="s">
        <v>167</v>
      </c>
      <c r="H6990" s="92" t="str">
        <f>_xlfn.XLOOKUP(O6990,匹配表1065!T:T,匹配表1065!W:W)</f>
        <v>苏州市</v>
      </c>
      <c r="I6990" s="116" t="str">
        <f>_xlfn.XLOOKUP(O6990,匹配表1065!T:T,匹配表1065!X:X)</f>
        <v>PME2009</v>
      </c>
      <c r="J6990" s="95" t="s">
        <v>193</v>
      </c>
      <c r="K6990" s="89" cm="1">
        <f ca="1" t="array" ref="K6990:L6990">_xlfn.XLOOKUP(J6990,匹配表1065!Y:Y,匹配表1065!AA:AB)</f>
        <v>7</v>
      </c>
      <c r="L6990" s="116" t="str">
        <v>3个月以上</v>
      </c>
      <c r="M6990" s="95" t="s">
        <v>35</v>
      </c>
      <c r="N6990" s="95">
        <v>1</v>
      </c>
      <c r="O6990" s="118" t="str">
        <f>_xlfn.XLOOKUP(P6990,匹配表1065!U:U,匹配表1065!T:T)</f>
        <v>HO00402369</v>
      </c>
      <c r="P6990" s="94" t="s">
        <v>227</v>
      </c>
      <c r="Q6990" s="95" t="s">
        <v>228</v>
      </c>
      <c r="R6990" s="89" t="str">
        <f>_xlfn.XLOOKUP(Q6990,匹配表1065!L:L,匹配表1065!O:O)</f>
        <v>B</v>
      </c>
      <c r="S6990" s="93" t="str">
        <f>IFERROR(_xlfn.XLOOKUP(Q6990,匹配表1065!AI:AI,匹配表1065!AJ:AJ),"绿标")</f>
        <v>绿标</v>
      </c>
      <c r="T6990" s="93" t="str" cm="1">
        <f t="array" ref="T6990:U6990">_xlfn.XLOOKUP(Q6990,匹配表1065!L:L,匹配表1065!M:N)</f>
        <v>脑血管</v>
      </c>
      <c r="U6990" s="94" t="str">
        <v>神经内科</v>
      </c>
      <c r="V6990" s="95" t="s">
        <v>33</v>
      </c>
      <c r="W6990" s="93">
        <f>_xlfn.XLOOKUP(M6990,匹配表1065!D:D,匹配表1065!F:F)*N6990</f>
        <v>4</v>
      </c>
    </row>
    <row r="6991" customHeight="1" spans="1:23">
      <c r="A6991" s="94" t="s">
        <v>954</v>
      </c>
      <c r="B6991" s="106">
        <v>46247</v>
      </c>
      <c r="C6991" s="121" t="str">
        <f t="shared" si="220"/>
        <v>8月第3周</v>
      </c>
      <c r="D6991" s="109" t="s">
        <v>968</v>
      </c>
      <c r="E6991" s="93" t="str">
        <f t="shared" si="221"/>
        <v>8月第2周--周4</v>
      </c>
      <c r="F6991" s="95" t="s">
        <v>27</v>
      </c>
      <c r="G6991" s="95" t="s">
        <v>167</v>
      </c>
      <c r="H6991" s="92" t="str">
        <f>_xlfn.XLOOKUP(O6991,匹配表1065!T:T,匹配表1065!W:W)</f>
        <v>苏州市</v>
      </c>
      <c r="I6991" s="116" t="str">
        <f>_xlfn.XLOOKUP(O6991,匹配表1065!T:T,匹配表1065!X:X)</f>
        <v>PME2011</v>
      </c>
      <c r="J6991" s="95" t="s">
        <v>168</v>
      </c>
      <c r="K6991" s="89" cm="1">
        <f ca="1" t="array" ref="K6991:L6991">_xlfn.XLOOKUP(J6991,匹配表1065!Y:Y,匹配表1065!AA:AB)</f>
        <v>19</v>
      </c>
      <c r="L6991" s="116" t="str">
        <v>3个月以上</v>
      </c>
      <c r="M6991" s="95" t="s">
        <v>30</v>
      </c>
      <c r="N6991" s="95">
        <v>3</v>
      </c>
      <c r="O6991" s="118" t="str">
        <f>_xlfn.XLOOKUP(P6991,匹配表1065!U:U,匹配表1065!T:T)</f>
        <v>HO00307823</v>
      </c>
      <c r="P6991" s="94" t="s">
        <v>169</v>
      </c>
      <c r="Q6991" s="95" t="s">
        <v>170</v>
      </c>
      <c r="R6991" s="89" t="str">
        <f>_xlfn.XLOOKUP(Q6991,匹配表1065!L:L,匹配表1065!O:O)</f>
        <v>A</v>
      </c>
      <c r="S6991" s="93" t="str">
        <f>IFERROR(_xlfn.XLOOKUP(Q6991,匹配表1065!AI:AI,匹配表1065!AJ:AJ),"绿标")</f>
        <v>红标</v>
      </c>
      <c r="T6991" s="93" t="str" cm="1">
        <f t="array" ref="T6991:U6991">_xlfn.XLOOKUP(Q6991,匹配表1065!L:L,匹配表1065!M:N)</f>
        <v>头痛</v>
      </c>
      <c r="U6991" s="94" t="str">
        <v>神经内科</v>
      </c>
      <c r="V6991" s="95" t="s">
        <v>100</v>
      </c>
      <c r="W6991" s="93">
        <f>_xlfn.XLOOKUP(M6991,匹配表1065!D:D,匹配表1065!F:F)*N6991</f>
        <v>36</v>
      </c>
    </row>
    <row r="6992" customHeight="1" spans="1:23">
      <c r="A6992" s="94" t="s">
        <v>954</v>
      </c>
      <c r="B6992" s="106">
        <v>46247</v>
      </c>
      <c r="C6992" s="121" t="str">
        <f t="shared" si="220"/>
        <v>8月第3周</v>
      </c>
      <c r="D6992" s="109" t="s">
        <v>968</v>
      </c>
      <c r="E6992" s="93" t="str">
        <f t="shared" si="221"/>
        <v>8月第2周--周4</v>
      </c>
      <c r="F6992" s="95" t="s">
        <v>27</v>
      </c>
      <c r="G6992" s="95" t="s">
        <v>167</v>
      </c>
      <c r="H6992" s="92" t="str">
        <f>_xlfn.XLOOKUP(O6992,匹配表1065!T:T,匹配表1065!W:W)</f>
        <v>苏州市</v>
      </c>
      <c r="I6992" s="116" t="str">
        <f>_xlfn.XLOOKUP(O6992,匹配表1065!T:T,匹配表1065!X:X)</f>
        <v>PME2011</v>
      </c>
      <c r="J6992" s="95" t="s">
        <v>168</v>
      </c>
      <c r="K6992" s="89" cm="1">
        <f ca="1" t="array" ref="K6992:L6992">_xlfn.XLOOKUP(J6992,匹配表1065!Y:Y,匹配表1065!AA:AB)</f>
        <v>19</v>
      </c>
      <c r="L6992" s="116" t="str">
        <v>3个月以上</v>
      </c>
      <c r="M6992" s="95" t="s">
        <v>30</v>
      </c>
      <c r="N6992" s="95">
        <v>1</v>
      </c>
      <c r="O6992" s="118" t="str">
        <f>_xlfn.XLOOKUP(P6992,匹配表1065!U:U,匹配表1065!T:T)</f>
        <v>HO00307823</v>
      </c>
      <c r="P6992" s="94" t="s">
        <v>169</v>
      </c>
      <c r="Q6992" s="95" t="s">
        <v>172</v>
      </c>
      <c r="R6992" s="89" t="str">
        <f>_xlfn.XLOOKUP(Q6992,匹配表1065!L:L,匹配表1065!O:O)</f>
        <v>C</v>
      </c>
      <c r="S6992" s="93" t="str">
        <f>IFERROR(_xlfn.XLOOKUP(Q6992,匹配表1065!AI:AI,匹配表1065!AJ:AJ),"绿标")</f>
        <v>绿标</v>
      </c>
      <c r="T6992" s="93" t="str" cm="1">
        <f t="array" ref="T6992:U6992">_xlfn.XLOOKUP(Q6992,匹配表1065!L:L,匹配表1065!M:N)</f>
        <v>眩晕</v>
      </c>
      <c r="U6992" s="94" t="str">
        <v>神经内科</v>
      </c>
      <c r="V6992" s="95" t="s">
        <v>100</v>
      </c>
      <c r="W6992" s="93">
        <f>_xlfn.XLOOKUP(M6992,匹配表1065!D:D,匹配表1065!F:F)*N6992</f>
        <v>12</v>
      </c>
    </row>
    <row r="6993" customHeight="1" spans="1:23">
      <c r="A6993" s="94" t="s">
        <v>954</v>
      </c>
      <c r="B6993" s="106">
        <v>46247</v>
      </c>
      <c r="C6993" s="121" t="str">
        <f t="shared" si="220"/>
        <v>8月第3周</v>
      </c>
      <c r="D6993" s="109" t="s">
        <v>968</v>
      </c>
      <c r="E6993" s="93" t="str">
        <f t="shared" si="221"/>
        <v>8月第2周--周4</v>
      </c>
      <c r="F6993" s="95" t="s">
        <v>27</v>
      </c>
      <c r="G6993" s="95" t="s">
        <v>167</v>
      </c>
      <c r="H6993" s="92" t="str">
        <f>_xlfn.XLOOKUP(O6993,匹配表1065!T:T,匹配表1065!W:W)</f>
        <v>南通市</v>
      </c>
      <c r="I6993" s="116" t="str">
        <f>_xlfn.XLOOKUP(O6993,匹配表1065!T:T,匹配表1065!X:X)</f>
        <v>PME2013</v>
      </c>
      <c r="J6993" s="95" t="s">
        <v>180</v>
      </c>
      <c r="K6993" s="89" cm="1">
        <f ca="1" t="array" ref="K6993:L6993">_xlfn.XLOOKUP(J6993,匹配表1065!Y:Y,匹配表1065!AA:AB)</f>
        <v>51</v>
      </c>
      <c r="L6993" s="116" t="str">
        <v>3个月以上</v>
      </c>
      <c r="M6993" s="95" t="s">
        <v>30</v>
      </c>
      <c r="N6993" s="95">
        <v>3</v>
      </c>
      <c r="O6993" s="118" t="str">
        <f>_xlfn.XLOOKUP(P6993,匹配表1065!U:U,匹配表1065!T:T)</f>
        <v>HO00001021</v>
      </c>
      <c r="P6993" s="94" t="s">
        <v>181</v>
      </c>
      <c r="Q6993" s="95" t="s">
        <v>182</v>
      </c>
      <c r="R6993" s="89" t="str">
        <f>_xlfn.XLOOKUP(Q6993,匹配表1065!L:L,匹配表1065!O:O)</f>
        <v>C</v>
      </c>
      <c r="S6993" s="93" t="str">
        <f>IFERROR(_xlfn.XLOOKUP(Q6993,匹配表1065!AI:AI,匹配表1065!AJ:AJ),"绿标")</f>
        <v>红标</v>
      </c>
      <c r="T6993" s="93" t="str" cm="1">
        <f t="array" ref="T6993:U6993">_xlfn.XLOOKUP(Q6993,匹配表1065!L:L,匹配表1065!M:N)</f>
        <v>眩晕</v>
      </c>
      <c r="U6993" s="94" t="str">
        <v>神经内科</v>
      </c>
      <c r="V6993" s="95" t="s">
        <v>100</v>
      </c>
      <c r="W6993" s="93">
        <f>_xlfn.XLOOKUP(M6993,匹配表1065!D:D,匹配表1065!F:F)*N6993</f>
        <v>36</v>
      </c>
    </row>
    <row r="6994" customHeight="1" spans="1:23">
      <c r="A6994" s="94" t="s">
        <v>954</v>
      </c>
      <c r="B6994" s="106">
        <v>46247</v>
      </c>
      <c r="C6994" s="121" t="str">
        <f t="shared" si="220"/>
        <v>8月第3周</v>
      </c>
      <c r="D6994" s="109" t="s">
        <v>968</v>
      </c>
      <c r="E6994" s="93" t="str">
        <f t="shared" si="221"/>
        <v>8月第2周--周4</v>
      </c>
      <c r="F6994" s="95" t="s">
        <v>27</v>
      </c>
      <c r="G6994" s="95" t="s">
        <v>167</v>
      </c>
      <c r="H6994" s="92" t="str">
        <f>_xlfn.XLOOKUP(O6994,匹配表1065!T:T,匹配表1065!W:W)</f>
        <v>南通市</v>
      </c>
      <c r="I6994" s="116" t="str">
        <f>_xlfn.XLOOKUP(O6994,匹配表1065!T:T,匹配表1065!X:X)</f>
        <v>PME2013</v>
      </c>
      <c r="J6994" s="95" t="s">
        <v>180</v>
      </c>
      <c r="K6994" s="89" cm="1">
        <f ca="1" t="array" ref="K6994:L6994">_xlfn.XLOOKUP(J6994,匹配表1065!Y:Y,匹配表1065!AA:AB)</f>
        <v>51</v>
      </c>
      <c r="L6994" s="116" t="str">
        <v>3个月以上</v>
      </c>
      <c r="M6994" s="95" t="s">
        <v>35</v>
      </c>
      <c r="N6994" s="95">
        <v>1</v>
      </c>
      <c r="O6994" s="118" t="str">
        <f>_xlfn.XLOOKUP(P6994,匹配表1065!U:U,匹配表1065!T:T)</f>
        <v>HO00001021</v>
      </c>
      <c r="P6994" s="94" t="s">
        <v>181</v>
      </c>
      <c r="Q6994" s="95" t="s">
        <v>658</v>
      </c>
      <c r="R6994" s="89" t="str">
        <f>_xlfn.XLOOKUP(Q6994,匹配表1065!L:L,匹配表1065!O:O)</f>
        <v>A</v>
      </c>
      <c r="S6994" s="93" t="str">
        <f>IFERROR(_xlfn.XLOOKUP(Q6994,匹配表1065!AI:AI,匹配表1065!AJ:AJ),"绿标")</f>
        <v>红标</v>
      </c>
      <c r="T6994" s="93" t="str" cm="1">
        <f t="array" ref="T6994:U6994">_xlfn.XLOOKUP(Q6994,匹配表1065!L:L,匹配表1065!M:N)</f>
        <v>头痛</v>
      </c>
      <c r="U6994" s="94" t="str">
        <v>神经内科</v>
      </c>
      <c r="V6994" s="95" t="s">
        <v>33</v>
      </c>
      <c r="W6994" s="93">
        <f>_xlfn.XLOOKUP(M6994,匹配表1065!D:D,匹配表1065!F:F)*N6994</f>
        <v>4</v>
      </c>
    </row>
    <row r="6995" customHeight="1" spans="1:23">
      <c r="A6995" s="94" t="s">
        <v>954</v>
      </c>
      <c r="B6995" s="106">
        <v>46247</v>
      </c>
      <c r="C6995" s="121" t="str">
        <f t="shared" si="220"/>
        <v>8月第3周</v>
      </c>
      <c r="D6995" s="109" t="s">
        <v>968</v>
      </c>
      <c r="E6995" s="93" t="str">
        <f t="shared" si="221"/>
        <v>8月第2周--周4</v>
      </c>
      <c r="F6995" s="95" t="s">
        <v>27</v>
      </c>
      <c r="G6995" s="95" t="s">
        <v>167</v>
      </c>
      <c r="H6995" s="92" t="str">
        <f>_xlfn.XLOOKUP(O6995,匹配表1065!T:T,匹配表1065!W:W)</f>
        <v>无锡市</v>
      </c>
      <c r="I6995" s="116" t="str">
        <f>_xlfn.XLOOKUP(O6995,匹配表1065!T:T,匹配表1065!X:X)</f>
        <v>PME2014</v>
      </c>
      <c r="J6995" s="95" t="s">
        <v>581</v>
      </c>
      <c r="K6995" s="89" cm="1">
        <f ca="1" t="array" ref="K6995:L6995">_xlfn.XLOOKUP(J6995,匹配表1065!Y:Y,匹配表1065!AA:AB)</f>
        <v>1</v>
      </c>
      <c r="L6995" s="116" t="str">
        <v>3个月以内</v>
      </c>
      <c r="M6995" s="95" t="s">
        <v>35</v>
      </c>
      <c r="N6995" s="95">
        <v>1</v>
      </c>
      <c r="O6995" s="118" t="str">
        <f>_xlfn.XLOOKUP(P6995,匹配表1065!U:U,匹配表1065!T:T)</f>
        <v>HO00001111</v>
      </c>
      <c r="P6995" s="94" t="s">
        <v>582</v>
      </c>
      <c r="Q6995" s="95" t="s">
        <v>583</v>
      </c>
      <c r="R6995" s="89" t="str">
        <f>_xlfn.XLOOKUP(Q6995,匹配表1065!L:L,匹配表1065!O:O)</f>
        <v>B</v>
      </c>
      <c r="S6995" s="93" t="str">
        <f>IFERROR(_xlfn.XLOOKUP(Q6995,匹配表1065!AI:AI,匹配表1065!AJ:AJ),"绿标")</f>
        <v>黑标</v>
      </c>
      <c r="T6995" s="93" t="str" cm="1">
        <f t="array" ref="T6995:U6995">_xlfn.XLOOKUP(Q6995,匹配表1065!L:L,匹配表1065!M:N)</f>
        <v>脑血管</v>
      </c>
      <c r="U6995" s="94" t="str">
        <v>神经内科</v>
      </c>
      <c r="V6995" s="95" t="s">
        <v>33</v>
      </c>
      <c r="W6995" s="93">
        <f>_xlfn.XLOOKUP(M6995,匹配表1065!D:D,匹配表1065!F:F)*N6995</f>
        <v>4</v>
      </c>
    </row>
    <row r="6996" customHeight="1" spans="1:23">
      <c r="A6996" s="94" t="s">
        <v>954</v>
      </c>
      <c r="B6996" s="106">
        <v>46247</v>
      </c>
      <c r="C6996" s="121" t="str">
        <f t="shared" si="220"/>
        <v>8月第3周</v>
      </c>
      <c r="D6996" s="109" t="s">
        <v>968</v>
      </c>
      <c r="E6996" s="93" t="str">
        <f t="shared" si="221"/>
        <v>8月第2周--周4</v>
      </c>
      <c r="F6996" s="95" t="s">
        <v>27</v>
      </c>
      <c r="G6996" s="95" t="s">
        <v>167</v>
      </c>
      <c r="H6996" s="92" t="str">
        <f>_xlfn.XLOOKUP(O6996,匹配表1065!T:T,匹配表1065!W:W)</f>
        <v>无锡市</v>
      </c>
      <c r="I6996" s="116" t="str">
        <f>_xlfn.XLOOKUP(O6996,匹配表1065!T:T,匹配表1065!X:X)</f>
        <v>PME2014</v>
      </c>
      <c r="J6996" s="95" t="s">
        <v>581</v>
      </c>
      <c r="K6996" s="89" cm="1">
        <f ca="1" t="array" ref="K6996:L6996">_xlfn.XLOOKUP(J6996,匹配表1065!Y:Y,匹配表1065!AA:AB)</f>
        <v>1</v>
      </c>
      <c r="L6996" s="116" t="str">
        <v>3个月以内</v>
      </c>
      <c r="M6996" s="95" t="s">
        <v>35</v>
      </c>
      <c r="N6996" s="95">
        <v>1</v>
      </c>
      <c r="O6996" s="118" t="str">
        <f>_xlfn.XLOOKUP(P6996,匹配表1065!U:U,匹配表1065!T:T)</f>
        <v>HO00001114</v>
      </c>
      <c r="P6996" s="94" t="s">
        <v>628</v>
      </c>
      <c r="Q6996" s="95" t="s">
        <v>629</v>
      </c>
      <c r="R6996" s="89" t="str">
        <f>_xlfn.XLOOKUP(Q6996,匹配表1065!L:L,匹配表1065!O:O)</f>
        <v>C</v>
      </c>
      <c r="S6996" s="93" t="str">
        <f>IFERROR(_xlfn.XLOOKUP(Q6996,匹配表1065!AI:AI,匹配表1065!AJ:AJ),"绿标")</f>
        <v>绿标</v>
      </c>
      <c r="T6996" s="93" t="str" cm="1">
        <f t="array" ref="T6996:U6996">_xlfn.XLOOKUP(Q6996,匹配表1065!L:L,匹配表1065!M:N)</f>
        <v>眩晕</v>
      </c>
      <c r="U6996" s="94" t="str">
        <v>耳鼻喉科</v>
      </c>
      <c r="V6996" s="95" t="s">
        <v>33</v>
      </c>
      <c r="W6996" s="93">
        <f>_xlfn.XLOOKUP(M6996,匹配表1065!D:D,匹配表1065!F:F)*N6996</f>
        <v>4</v>
      </c>
    </row>
    <row r="6997" customHeight="1" spans="1:23">
      <c r="A6997" s="94" t="s">
        <v>954</v>
      </c>
      <c r="B6997" s="106">
        <v>46247</v>
      </c>
      <c r="C6997" s="121" t="str">
        <f t="shared" si="220"/>
        <v>8月第3周</v>
      </c>
      <c r="D6997" s="109" t="s">
        <v>968</v>
      </c>
      <c r="E6997" s="93" t="str">
        <f t="shared" si="221"/>
        <v>8月第2周--周4</v>
      </c>
      <c r="F6997" s="95" t="s">
        <v>27</v>
      </c>
      <c r="G6997" s="95" t="s">
        <v>167</v>
      </c>
      <c r="H6997" s="92" t="str">
        <f>_xlfn.XLOOKUP(O6997,匹配表1065!T:T,匹配表1065!W:W)</f>
        <v>苏州市</v>
      </c>
      <c r="I6997" s="116" t="str">
        <f>_xlfn.XLOOKUP(O6997,匹配表1065!T:T,匹配表1065!X:X)</f>
        <v>PME2011</v>
      </c>
      <c r="J6997" s="95" t="s">
        <v>852</v>
      </c>
      <c r="K6997" s="89" t="e" cm="1">
        <f ca="1" t="array" ref="K6997">_xlfn.XLOOKUP(J6997,匹配表1065!Y:Y,匹配表1065!AA:AB)</f>
        <v>#N/A</v>
      </c>
      <c r="L6997" s="116"/>
      <c r="M6997" s="95" t="s">
        <v>35</v>
      </c>
      <c r="N6997" s="95">
        <v>1</v>
      </c>
      <c r="O6997" s="118" t="str">
        <f>_xlfn.XLOOKUP(P6997,匹配表1065!U:U,匹配表1065!T:T)</f>
        <v>HO00307823</v>
      </c>
      <c r="P6997" s="94" t="s">
        <v>169</v>
      </c>
      <c r="Q6997" s="95" t="s">
        <v>478</v>
      </c>
      <c r="R6997" s="89" t="str">
        <f>_xlfn.XLOOKUP(Q6997,匹配表1065!L:L,匹配表1065!O:O)</f>
        <v>B</v>
      </c>
      <c r="S6997" s="93" t="str">
        <f>IFERROR(_xlfn.XLOOKUP(Q6997,匹配表1065!AI:AI,匹配表1065!AJ:AJ),"绿标")</f>
        <v>绿标</v>
      </c>
      <c r="T6997" s="93" t="str" cm="1">
        <f t="array" ref="T6997:U6997">_xlfn.XLOOKUP(Q6997,匹配表1065!L:L,匹配表1065!M:N)</f>
        <v>癫痫</v>
      </c>
      <c r="U6997" s="94" t="str">
        <v>神经内科</v>
      </c>
      <c r="V6997" s="95" t="s">
        <v>33</v>
      </c>
      <c r="W6997" s="93">
        <f>_xlfn.XLOOKUP(M6997,匹配表1065!D:D,匹配表1065!F:F)*N6997</f>
        <v>4</v>
      </c>
    </row>
    <row r="6998" customHeight="1" spans="1:23">
      <c r="A6998" s="94" t="s">
        <v>954</v>
      </c>
      <c r="B6998" s="106">
        <v>46247</v>
      </c>
      <c r="C6998" s="121" t="str">
        <f t="shared" si="220"/>
        <v>8月第3周</v>
      </c>
      <c r="D6998" s="109" t="s">
        <v>968</v>
      </c>
      <c r="E6998" s="93" t="str">
        <f t="shared" si="221"/>
        <v>8月第2周--周4</v>
      </c>
      <c r="F6998" s="95" t="s">
        <v>27</v>
      </c>
      <c r="G6998" s="95" t="s">
        <v>167</v>
      </c>
      <c r="H6998" s="92" t="str">
        <f>_xlfn.XLOOKUP(O6998,匹配表1065!T:T,匹配表1065!W:W)</f>
        <v>苏州市</v>
      </c>
      <c r="I6998" s="116" t="str">
        <f>_xlfn.XLOOKUP(O6998,匹配表1065!T:T,匹配表1065!X:X)</f>
        <v>PME2010</v>
      </c>
      <c r="J6998" s="95" t="s">
        <v>186</v>
      </c>
      <c r="K6998" s="89" cm="1">
        <f ca="1" t="array" ref="K6998:L6998">_xlfn.XLOOKUP(J6998,匹配表1065!Y:Y,匹配表1065!AA:AB)</f>
        <v>6</v>
      </c>
      <c r="L6998" s="116" t="str">
        <v>3个月以上</v>
      </c>
      <c r="M6998" s="95" t="s">
        <v>30</v>
      </c>
      <c r="N6998" s="95">
        <v>1</v>
      </c>
      <c r="O6998" s="118" t="str">
        <f>_xlfn.XLOOKUP(P6998,匹配表1065!U:U,匹配表1065!T:T)</f>
        <v>HO00001047</v>
      </c>
      <c r="P6998" s="94" t="s">
        <v>189</v>
      </c>
      <c r="Q6998" s="95" t="s">
        <v>217</v>
      </c>
      <c r="R6998" s="89" t="str">
        <f>_xlfn.XLOOKUP(Q6998,匹配表1065!L:L,匹配表1065!O:O)</f>
        <v>A</v>
      </c>
      <c r="S6998" s="93" t="str">
        <f>IFERROR(_xlfn.XLOOKUP(Q6998,匹配表1065!AI:AI,匹配表1065!AJ:AJ),"绿标")</f>
        <v>红标</v>
      </c>
      <c r="T6998" s="93" t="str" cm="1">
        <f t="array" ref="T6998:U6998">_xlfn.XLOOKUP(Q6998,匹配表1065!L:L,匹配表1065!M:N)</f>
        <v>头痛</v>
      </c>
      <c r="U6998" s="94" t="str">
        <v>神经内科</v>
      </c>
      <c r="V6998" s="95" t="s">
        <v>100</v>
      </c>
      <c r="W6998" s="93">
        <f>_xlfn.XLOOKUP(M6998,匹配表1065!D:D,匹配表1065!F:F)*N6998</f>
        <v>12</v>
      </c>
    </row>
    <row r="6999" customHeight="1" spans="1:23">
      <c r="A6999" s="94" t="s">
        <v>954</v>
      </c>
      <c r="B6999" s="106">
        <v>46247</v>
      </c>
      <c r="C6999" s="121" t="str">
        <f t="shared" si="220"/>
        <v>8月第3周</v>
      </c>
      <c r="D6999" s="109" t="s">
        <v>968</v>
      </c>
      <c r="E6999" s="93" t="str">
        <f t="shared" si="221"/>
        <v>8月第2周--周4</v>
      </c>
      <c r="F6999" s="95" t="s">
        <v>27</v>
      </c>
      <c r="G6999" s="95" t="s">
        <v>167</v>
      </c>
      <c r="H6999" s="92" t="str">
        <f>_xlfn.XLOOKUP(O6999,匹配表1065!T:T,匹配表1065!W:W)</f>
        <v>苏州市</v>
      </c>
      <c r="I6999" s="116" t="str">
        <f>_xlfn.XLOOKUP(O6999,匹配表1065!T:T,匹配表1065!X:X)</f>
        <v>PME2010</v>
      </c>
      <c r="J6999" s="95" t="s">
        <v>186</v>
      </c>
      <c r="K6999" s="89" cm="1">
        <f ca="1" t="array" ref="K6999:L6999">_xlfn.XLOOKUP(J6999,匹配表1065!Y:Y,匹配表1065!AA:AB)</f>
        <v>6</v>
      </c>
      <c r="L6999" s="116" t="str">
        <v>3个月以上</v>
      </c>
      <c r="M6999" s="95" t="s">
        <v>35</v>
      </c>
      <c r="N6999" s="95">
        <v>1</v>
      </c>
      <c r="O6999" s="118" t="str">
        <f>_xlfn.XLOOKUP(P6999,匹配表1065!U:U,匹配表1065!T:T)</f>
        <v>HO00392084</v>
      </c>
      <c r="P6999" s="94" t="s">
        <v>187</v>
      </c>
      <c r="Q6999" s="95" t="s">
        <v>188</v>
      </c>
      <c r="R6999" s="89" t="str">
        <f>_xlfn.XLOOKUP(Q6999,匹配表1065!L:L,匹配表1065!O:O)</f>
        <v>A</v>
      </c>
      <c r="S6999" s="93" t="str">
        <f>IFERROR(_xlfn.XLOOKUP(Q6999,匹配表1065!AI:AI,匹配表1065!AJ:AJ),"绿标")</f>
        <v>黑标</v>
      </c>
      <c r="T6999" s="93" t="str" cm="1">
        <f t="array" ref="T6999:U6999">_xlfn.XLOOKUP(Q6999,匹配表1065!L:L,匹配表1065!M:N)</f>
        <v>头痛</v>
      </c>
      <c r="U6999" s="94" t="str">
        <v>神经内科</v>
      </c>
      <c r="V6999" s="95" t="s">
        <v>33</v>
      </c>
      <c r="W6999" s="93">
        <f>_xlfn.XLOOKUP(M6999,匹配表1065!D:D,匹配表1065!F:F)*N6999</f>
        <v>4</v>
      </c>
    </row>
    <row r="7000" customHeight="1" spans="1:23">
      <c r="A7000" s="94" t="s">
        <v>954</v>
      </c>
      <c r="B7000" s="106">
        <v>46247</v>
      </c>
      <c r="C7000" s="121" t="str">
        <f t="shared" si="220"/>
        <v>8月第3周</v>
      </c>
      <c r="D7000" s="109" t="s">
        <v>968</v>
      </c>
      <c r="E7000" s="93" t="str">
        <f t="shared" si="221"/>
        <v>8月第2周--周4</v>
      </c>
      <c r="F7000" s="95" t="s">
        <v>27</v>
      </c>
      <c r="G7000" s="95" t="s">
        <v>167</v>
      </c>
      <c r="H7000" s="92" t="str">
        <f>_xlfn.XLOOKUP(O7000,匹配表1065!T:T,匹配表1065!W:W)</f>
        <v>苏州市</v>
      </c>
      <c r="I7000" s="116" t="str">
        <f>_xlfn.XLOOKUP(O7000,匹配表1065!T:T,匹配表1065!X:X)</f>
        <v>PME2010</v>
      </c>
      <c r="J7000" s="95" t="s">
        <v>186</v>
      </c>
      <c r="K7000" s="89" cm="1">
        <f ca="1" t="array" ref="K7000:L7000">_xlfn.XLOOKUP(J7000,匹配表1065!Y:Y,匹配表1065!AA:AB)</f>
        <v>6</v>
      </c>
      <c r="L7000" s="116" t="str">
        <v>3个月以上</v>
      </c>
      <c r="M7000" s="95" t="s">
        <v>35</v>
      </c>
      <c r="N7000" s="95">
        <v>1</v>
      </c>
      <c r="O7000" s="118" t="str">
        <f>_xlfn.XLOOKUP(P7000,匹配表1065!U:U,匹配表1065!T:T)</f>
        <v>HO00001047</v>
      </c>
      <c r="P7000" s="94" t="s">
        <v>189</v>
      </c>
      <c r="Q7000" s="95" t="s">
        <v>924</v>
      </c>
      <c r="R7000" s="89" t="str">
        <f>_xlfn.XLOOKUP(Q7000,匹配表1065!L:L,匹配表1065!O:O)</f>
        <v>A</v>
      </c>
      <c r="S7000" s="93" t="str">
        <f>IFERROR(_xlfn.XLOOKUP(Q7000,匹配表1065!AI:AI,匹配表1065!AJ:AJ),"绿标")</f>
        <v>绿标</v>
      </c>
      <c r="T7000" s="93" t="str" cm="1">
        <f t="array" ref="T7000:U7000">_xlfn.XLOOKUP(Q7000,匹配表1065!L:L,匹配表1065!M:N)</f>
        <v>头痛</v>
      </c>
      <c r="U7000" s="94" t="str">
        <v>神经内科</v>
      </c>
      <c r="V7000" s="95" t="s">
        <v>33</v>
      </c>
      <c r="W7000" s="93">
        <f>_xlfn.XLOOKUP(M7000,匹配表1065!D:D,匹配表1065!F:F)*N7000</f>
        <v>4</v>
      </c>
    </row>
    <row r="7001" customHeight="1" spans="1:23">
      <c r="A7001" s="94" t="s">
        <v>954</v>
      </c>
      <c r="B7001" s="106">
        <v>46247</v>
      </c>
      <c r="C7001" s="121" t="str">
        <f t="shared" si="220"/>
        <v>8月第3周</v>
      </c>
      <c r="D7001" s="109" t="s">
        <v>968</v>
      </c>
      <c r="E7001" s="93" t="str">
        <f t="shared" si="221"/>
        <v>8月第2周--周4</v>
      </c>
      <c r="F7001" s="95" t="s">
        <v>27</v>
      </c>
      <c r="G7001" s="95" t="s">
        <v>28</v>
      </c>
      <c r="H7001" s="92" t="str">
        <f>_xlfn.XLOOKUP(O7001,匹配表1065!T:T,匹配表1065!W:W)</f>
        <v>南京市</v>
      </c>
      <c r="I7001" s="116" t="str">
        <f>_xlfn.XLOOKUP(O7001,匹配表1065!T:T,匹配表1065!X:X)</f>
        <v>PME2004</v>
      </c>
      <c r="J7001" s="95" t="s">
        <v>889</v>
      </c>
      <c r="K7001" s="89" t="e" cm="1">
        <f ca="1" t="array" ref="K7001">_xlfn.XLOOKUP(J7001,匹配表1065!Y:Y,匹配表1065!AA:AB)</f>
        <v>#N/A</v>
      </c>
      <c r="L7001" s="116"/>
      <c r="M7001" s="95" t="s">
        <v>35</v>
      </c>
      <c r="N7001" s="95">
        <v>1</v>
      </c>
      <c r="O7001" s="118" t="str">
        <f>_xlfn.XLOOKUP(P7001,匹配表1065!U:U,匹配表1065!T:T)</f>
        <v>HO00000972</v>
      </c>
      <c r="P7001" s="94" t="s">
        <v>36</v>
      </c>
      <c r="Q7001" s="95" t="s">
        <v>37</v>
      </c>
      <c r="R7001" s="89" t="str">
        <f>_xlfn.XLOOKUP(Q7001,匹配表1065!L:L,匹配表1065!O:O)</f>
        <v>A</v>
      </c>
      <c r="S7001" s="93" t="str">
        <f>IFERROR(_xlfn.XLOOKUP(Q7001,匹配表1065!AI:AI,匹配表1065!AJ:AJ),"绿标")</f>
        <v>绿标</v>
      </c>
      <c r="T7001" s="93" t="str" cm="1">
        <f t="array" ref="T7001:U7001">_xlfn.XLOOKUP(Q7001,匹配表1065!L:L,匹配表1065!M:N)</f>
        <v>头痛</v>
      </c>
      <c r="U7001" s="94" t="str">
        <v>神经内科</v>
      </c>
      <c r="V7001" s="95" t="s">
        <v>58</v>
      </c>
      <c r="W7001" s="93">
        <f>_xlfn.XLOOKUP(M7001,匹配表1065!D:D,匹配表1065!F:F)*N7001</f>
        <v>4</v>
      </c>
    </row>
    <row r="7002" customHeight="1" spans="1:23">
      <c r="A7002" s="94" t="s">
        <v>954</v>
      </c>
      <c r="B7002" s="106">
        <v>46247</v>
      </c>
      <c r="C7002" s="121" t="str">
        <f t="shared" si="220"/>
        <v>8月第3周</v>
      </c>
      <c r="D7002" s="109" t="s">
        <v>968</v>
      </c>
      <c r="E7002" s="93" t="str">
        <f t="shared" si="221"/>
        <v>8月第2周--周4</v>
      </c>
      <c r="F7002" s="95" t="s">
        <v>27</v>
      </c>
      <c r="G7002" s="95" t="s">
        <v>28</v>
      </c>
      <c r="H7002" s="92" t="str">
        <f>_xlfn.XLOOKUP(O7002,匹配表1065!T:T,匹配表1065!W:W)</f>
        <v>南京市</v>
      </c>
      <c r="I7002" s="116" t="str">
        <f>_xlfn.XLOOKUP(O7002,匹配表1065!T:T,匹配表1065!X:X)</f>
        <v>PME2006</v>
      </c>
      <c r="J7002" s="95" t="s">
        <v>29</v>
      </c>
      <c r="K7002" s="89" cm="1">
        <f ca="1" t="array" ref="K7002:L7002">_xlfn.XLOOKUP(J7002,匹配表1065!Y:Y,匹配表1065!AA:AB)</f>
        <v>15</v>
      </c>
      <c r="L7002" s="116" t="str">
        <v>3个月以上</v>
      </c>
      <c r="M7002" s="95" t="s">
        <v>202</v>
      </c>
      <c r="N7002" s="95">
        <v>1</v>
      </c>
      <c r="O7002" s="118" t="str">
        <f>_xlfn.XLOOKUP(P7002,匹配表1065!U:U,匹配表1065!T:T)</f>
        <v>HO00000959</v>
      </c>
      <c r="P7002" s="94" t="s">
        <v>196</v>
      </c>
      <c r="Q7002" s="95" t="s">
        <v>197</v>
      </c>
      <c r="R7002" s="89" t="str">
        <f>_xlfn.XLOOKUP(Q7002,匹配表1065!L:L,匹配表1065!O:O)</f>
        <v>C</v>
      </c>
      <c r="S7002" s="93" t="str">
        <f>IFERROR(_xlfn.XLOOKUP(Q7002,匹配表1065!AI:AI,匹配表1065!AJ:AJ),"绿标")</f>
        <v>红标</v>
      </c>
      <c r="T7002" s="93" t="str" cm="1">
        <f t="array" ref="T7002:U7002">_xlfn.XLOOKUP(Q7002,匹配表1065!L:L,匹配表1065!M:N)</f>
        <v>眩晕</v>
      </c>
      <c r="U7002" s="94" t="str">
        <v>神经内科</v>
      </c>
      <c r="V7002" s="95" t="s">
        <v>100</v>
      </c>
      <c r="W7002" s="93">
        <f>_xlfn.XLOOKUP(M7002,匹配表1065!D:D,匹配表1065!F:F)*N7002</f>
        <v>16</v>
      </c>
    </row>
    <row r="7003" customHeight="1" spans="1:23">
      <c r="A7003" s="94" t="s">
        <v>954</v>
      </c>
      <c r="B7003" s="106">
        <v>46247</v>
      </c>
      <c r="C7003" s="121" t="str">
        <f t="shared" si="220"/>
        <v>8月第3周</v>
      </c>
      <c r="D7003" s="109" t="s">
        <v>968</v>
      </c>
      <c r="E7003" s="93" t="str">
        <f t="shared" si="221"/>
        <v>8月第2周--周4</v>
      </c>
      <c r="F7003" s="95" t="s">
        <v>27</v>
      </c>
      <c r="G7003" s="95" t="s">
        <v>28</v>
      </c>
      <c r="H7003" s="92" t="str">
        <f>_xlfn.XLOOKUP(O7003,匹配表1065!T:T,匹配表1065!W:W)</f>
        <v>南京市</v>
      </c>
      <c r="I7003" s="116" t="str">
        <f>_xlfn.XLOOKUP(O7003,匹配表1065!T:T,匹配表1065!X:X)</f>
        <v>PME2006</v>
      </c>
      <c r="J7003" s="95" t="s">
        <v>29</v>
      </c>
      <c r="K7003" s="89" cm="1">
        <f ca="1" t="array" ref="K7003:L7003">_xlfn.XLOOKUP(J7003,匹配表1065!Y:Y,匹配表1065!AA:AB)</f>
        <v>15</v>
      </c>
      <c r="L7003" s="116" t="str">
        <v>3个月以上</v>
      </c>
      <c r="M7003" s="95" t="s">
        <v>35</v>
      </c>
      <c r="N7003" s="95">
        <v>1</v>
      </c>
      <c r="O7003" s="118" t="str">
        <f>_xlfn.XLOOKUP(P7003,匹配表1065!U:U,匹配表1065!T:T)</f>
        <v>HO00000959</v>
      </c>
      <c r="P7003" s="94" t="s">
        <v>196</v>
      </c>
      <c r="Q7003" s="95" t="s">
        <v>268</v>
      </c>
      <c r="R7003" s="89" t="str">
        <f>_xlfn.XLOOKUP(Q7003,匹配表1065!L:L,匹配表1065!O:O)</f>
        <v>C</v>
      </c>
      <c r="S7003" s="93" t="str">
        <f>IFERROR(_xlfn.XLOOKUP(Q7003,匹配表1065!AI:AI,匹配表1065!AJ:AJ),"绿标")</f>
        <v>红标</v>
      </c>
      <c r="T7003" s="93" t="str" cm="1">
        <f t="array" ref="T7003:U7003">_xlfn.XLOOKUP(Q7003,匹配表1065!L:L,匹配表1065!M:N)</f>
        <v>眩晕</v>
      </c>
      <c r="U7003" s="94" t="str">
        <v>耳鼻喉科</v>
      </c>
      <c r="V7003" s="95" t="s">
        <v>100</v>
      </c>
      <c r="W7003" s="93">
        <f>_xlfn.XLOOKUP(M7003,匹配表1065!D:D,匹配表1065!F:F)*N7003</f>
        <v>4</v>
      </c>
    </row>
    <row r="7004" customHeight="1" spans="1:23">
      <c r="A7004" s="94" t="s">
        <v>954</v>
      </c>
      <c r="B7004" s="106">
        <v>46247</v>
      </c>
      <c r="C7004" s="121" t="str">
        <f t="shared" si="220"/>
        <v>8月第3周</v>
      </c>
      <c r="D7004" s="109" t="s">
        <v>968</v>
      </c>
      <c r="E7004" s="93" t="str">
        <f t="shared" si="221"/>
        <v>8月第2周--周4</v>
      </c>
      <c r="F7004" s="95" t="s">
        <v>27</v>
      </c>
      <c r="G7004" s="95" t="s">
        <v>28</v>
      </c>
      <c r="H7004" s="92" t="str">
        <f>_xlfn.XLOOKUP(O7004,匹配表1065!T:T,匹配表1065!W:W)</f>
        <v>南京市</v>
      </c>
      <c r="I7004" s="116" t="str">
        <f>_xlfn.XLOOKUP(O7004,匹配表1065!T:T,匹配表1065!X:X)</f>
        <v>PME2006</v>
      </c>
      <c r="J7004" s="95" t="s">
        <v>29</v>
      </c>
      <c r="K7004" s="89" cm="1">
        <f ca="1" t="array" ref="K7004:L7004">_xlfn.XLOOKUP(J7004,匹配表1065!Y:Y,匹配表1065!AA:AB)</f>
        <v>15</v>
      </c>
      <c r="L7004" s="116" t="str">
        <v>3个月以上</v>
      </c>
      <c r="M7004" s="95" t="s">
        <v>133</v>
      </c>
      <c r="N7004" s="95">
        <v>1</v>
      </c>
      <c r="O7004" s="118" t="str">
        <f>_xlfn.XLOOKUP(P7004,匹配表1065!U:U,匹配表1065!T:T)</f>
        <v>HO00000965</v>
      </c>
      <c r="P7004" s="94" t="s">
        <v>31</v>
      </c>
      <c r="Q7004" s="95" t="s">
        <v>528</v>
      </c>
      <c r="R7004" s="89" t="str">
        <f>_xlfn.XLOOKUP(Q7004,匹配表1065!L:L,匹配表1065!O:O)</f>
        <v>B</v>
      </c>
      <c r="S7004" s="93" t="str">
        <f>IFERROR(_xlfn.XLOOKUP(Q7004,匹配表1065!AI:AI,匹配表1065!AJ:AJ),"绿标")</f>
        <v>绿标</v>
      </c>
      <c r="T7004" s="93" t="str" cm="1">
        <f t="array" ref="T7004:U7004">_xlfn.XLOOKUP(Q7004,匹配表1065!L:L,匹配表1065!M:N)</f>
        <v>脑血管</v>
      </c>
      <c r="U7004" s="94" t="str">
        <v>神经内科</v>
      </c>
      <c r="V7004" s="95" t="s">
        <v>58</v>
      </c>
      <c r="W7004" s="93">
        <f>_xlfn.XLOOKUP(M7004,匹配表1065!D:D,匹配表1065!F:F)*N7004</f>
        <v>1</v>
      </c>
    </row>
    <row r="7005" customHeight="1" spans="1:23">
      <c r="A7005" s="94" t="s">
        <v>954</v>
      </c>
      <c r="B7005" s="106">
        <v>46247</v>
      </c>
      <c r="C7005" s="121" t="str">
        <f t="shared" si="220"/>
        <v>8月第3周</v>
      </c>
      <c r="D7005" s="109" t="s">
        <v>968</v>
      </c>
      <c r="E7005" s="93" t="str">
        <f t="shared" si="221"/>
        <v>8月第2周--周4</v>
      </c>
      <c r="F7005" s="95" t="s">
        <v>27</v>
      </c>
      <c r="G7005" s="95" t="s">
        <v>28</v>
      </c>
      <c r="H7005" s="92" t="str">
        <f>_xlfn.XLOOKUP(O7005,匹配表1065!T:T,匹配表1065!W:W)</f>
        <v>南京市</v>
      </c>
      <c r="I7005" s="116" t="str">
        <f>_xlfn.XLOOKUP(O7005,匹配表1065!T:T,匹配表1065!X:X)</f>
        <v>PME2005</v>
      </c>
      <c r="J7005" s="95" t="s">
        <v>54</v>
      </c>
      <c r="K7005" s="89" cm="1">
        <f ca="1" t="array" ref="K7005:L7005">_xlfn.XLOOKUP(J7005,匹配表1065!Y:Y,匹配表1065!AA:AB)</f>
        <v>3</v>
      </c>
      <c r="L7005" s="116" t="str">
        <v>3个月以上</v>
      </c>
      <c r="M7005" s="95" t="s">
        <v>55</v>
      </c>
      <c r="N7005" s="95">
        <v>1</v>
      </c>
      <c r="O7005" s="118" t="str">
        <f>_xlfn.XLOOKUP(P7005,匹配表1065!U:U,匹配表1065!T:T)</f>
        <v>HO00000975</v>
      </c>
      <c r="P7005" s="94" t="s">
        <v>56</v>
      </c>
      <c r="Q7005" s="95" t="s">
        <v>264</v>
      </c>
      <c r="R7005" s="89" t="str">
        <f>_xlfn.XLOOKUP(Q7005,匹配表1065!L:L,匹配表1065!O:O)</f>
        <v>A</v>
      </c>
      <c r="S7005" s="93" t="str">
        <f>IFERROR(_xlfn.XLOOKUP(Q7005,匹配表1065!AI:AI,匹配表1065!AJ:AJ),"绿标")</f>
        <v>红标</v>
      </c>
      <c r="T7005" s="93" t="str" cm="1">
        <f t="array" ref="T7005:U7005">_xlfn.XLOOKUP(Q7005,匹配表1065!L:L,匹配表1065!M:N)</f>
        <v>头痛</v>
      </c>
      <c r="U7005" s="94" t="str">
        <v>神经内科</v>
      </c>
      <c r="V7005" s="95" t="s">
        <v>58</v>
      </c>
      <c r="W7005" s="93">
        <f>_xlfn.XLOOKUP(M7005,匹配表1065!D:D,匹配表1065!F:F)*N7005</f>
        <v>8</v>
      </c>
    </row>
    <row r="7006" customHeight="1" spans="1:23">
      <c r="A7006" s="94" t="s">
        <v>954</v>
      </c>
      <c r="B7006" s="106">
        <v>46247</v>
      </c>
      <c r="C7006" s="121" t="str">
        <f t="shared" si="220"/>
        <v>8月第3周</v>
      </c>
      <c r="D7006" s="109" t="s">
        <v>968</v>
      </c>
      <c r="E7006" s="93" t="str">
        <f t="shared" si="221"/>
        <v>8月第2周--周4</v>
      </c>
      <c r="F7006" s="95" t="s">
        <v>27</v>
      </c>
      <c r="G7006" s="95" t="s">
        <v>28</v>
      </c>
      <c r="H7006" s="92" t="str">
        <f>_xlfn.XLOOKUP(O7006,匹配表1065!T:T,匹配表1065!W:W)</f>
        <v>南京市</v>
      </c>
      <c r="I7006" s="116" t="str">
        <f>_xlfn.XLOOKUP(O7006,匹配表1065!T:T,匹配表1065!X:X)</f>
        <v>PME2005</v>
      </c>
      <c r="J7006" s="95" t="s">
        <v>54</v>
      </c>
      <c r="K7006" s="89" cm="1">
        <f ca="1" t="array" ref="K7006:L7006">_xlfn.XLOOKUP(J7006,匹配表1065!Y:Y,匹配表1065!AA:AB)</f>
        <v>3</v>
      </c>
      <c r="L7006" s="116" t="str">
        <v>3个月以上</v>
      </c>
      <c r="M7006" s="95" t="s">
        <v>55</v>
      </c>
      <c r="N7006" s="95">
        <v>1</v>
      </c>
      <c r="O7006" s="118" t="str">
        <f>_xlfn.XLOOKUP(P7006,匹配表1065!U:U,匹配表1065!T:T)</f>
        <v>HO00000975</v>
      </c>
      <c r="P7006" s="94" t="s">
        <v>56</v>
      </c>
      <c r="Q7006" s="95" t="s">
        <v>205</v>
      </c>
      <c r="R7006" s="89" t="str">
        <f>_xlfn.XLOOKUP(Q7006,匹配表1065!L:L,匹配表1065!O:O)</f>
        <v>B</v>
      </c>
      <c r="S7006" s="93" t="str">
        <f>IFERROR(_xlfn.XLOOKUP(Q7006,匹配表1065!AI:AI,匹配表1065!AJ:AJ),"绿标")</f>
        <v>绿标</v>
      </c>
      <c r="T7006" s="93" t="str" cm="1">
        <f t="array" ref="T7006:U7006">_xlfn.XLOOKUP(Q7006,匹配表1065!L:L,匹配表1065!M:N)</f>
        <v>脑血管</v>
      </c>
      <c r="U7006" s="94" t="str">
        <v>神经内科</v>
      </c>
      <c r="V7006" s="95" t="s">
        <v>100</v>
      </c>
      <c r="W7006" s="93">
        <f>_xlfn.XLOOKUP(M7006,匹配表1065!D:D,匹配表1065!F:F)*N7006</f>
        <v>8</v>
      </c>
    </row>
    <row r="7007" customHeight="1" spans="1:23">
      <c r="A7007" s="94" t="s">
        <v>954</v>
      </c>
      <c r="B7007" s="106">
        <v>46247</v>
      </c>
      <c r="C7007" s="121" t="str">
        <f t="shared" si="220"/>
        <v>8月第3周</v>
      </c>
      <c r="D7007" s="109" t="s">
        <v>968</v>
      </c>
      <c r="E7007" s="93" t="str">
        <f t="shared" si="221"/>
        <v>8月第2周--周4</v>
      </c>
      <c r="F7007" s="95" t="s">
        <v>27</v>
      </c>
      <c r="G7007" s="95" t="s">
        <v>28</v>
      </c>
      <c r="H7007" s="92" t="str">
        <f>_xlfn.XLOOKUP(O7007,匹配表1065!T:T,匹配表1065!W:W)</f>
        <v>扬州市</v>
      </c>
      <c r="I7007" s="116" t="str">
        <f>_xlfn.XLOOKUP(O7007,匹配表1065!T:T,匹配表1065!X:X)</f>
        <v>PME2012</v>
      </c>
      <c r="J7007" s="95" t="s">
        <v>60</v>
      </c>
      <c r="K7007" s="89" cm="1">
        <f ca="1" t="array" ref="K7007:L7007">_xlfn.XLOOKUP(J7007,匹配表1065!Y:Y,匹配表1065!AA:AB)</f>
        <v>13</v>
      </c>
      <c r="L7007" s="116" t="str">
        <v>3个月以上</v>
      </c>
      <c r="M7007" s="95" t="s">
        <v>30</v>
      </c>
      <c r="N7007" s="95">
        <v>1</v>
      </c>
      <c r="O7007" s="118" t="str">
        <f>_xlfn.XLOOKUP(P7007,匹配表1065!U:U,匹配表1065!T:T)</f>
        <v>HO00041526</v>
      </c>
      <c r="P7007" s="94" t="s">
        <v>407</v>
      </c>
      <c r="Q7007" s="95" t="s">
        <v>408</v>
      </c>
      <c r="R7007" s="89" t="str">
        <f>_xlfn.XLOOKUP(Q7007,匹配表1065!L:L,匹配表1065!O:O)</f>
        <v>C</v>
      </c>
      <c r="S7007" s="93" t="str">
        <f>IFERROR(_xlfn.XLOOKUP(Q7007,匹配表1065!AI:AI,匹配表1065!AJ:AJ),"绿标")</f>
        <v>红标</v>
      </c>
      <c r="T7007" s="93" t="str" cm="1">
        <f t="array" ref="T7007:U7007">_xlfn.XLOOKUP(Q7007,匹配表1065!L:L,匹配表1065!M:N)</f>
        <v>眩晕</v>
      </c>
      <c r="U7007" s="94" t="str">
        <v>神经内科</v>
      </c>
      <c r="V7007" s="95" t="s">
        <v>100</v>
      </c>
      <c r="W7007" s="93">
        <f>_xlfn.XLOOKUP(M7007,匹配表1065!D:D,匹配表1065!F:F)*N7007</f>
        <v>12</v>
      </c>
    </row>
    <row r="7008" customHeight="1" spans="1:23">
      <c r="A7008" s="94" t="s">
        <v>954</v>
      </c>
      <c r="B7008" s="106">
        <v>46247</v>
      </c>
      <c r="C7008" s="121" t="str">
        <f t="shared" si="220"/>
        <v>8月第3周</v>
      </c>
      <c r="D7008" s="109" t="s">
        <v>968</v>
      </c>
      <c r="E7008" s="93" t="str">
        <f t="shared" si="221"/>
        <v>8月第2周--周4</v>
      </c>
      <c r="F7008" s="95" t="s">
        <v>27</v>
      </c>
      <c r="G7008" s="95" t="s">
        <v>28</v>
      </c>
      <c r="H7008" s="92" t="str">
        <f>_xlfn.XLOOKUP(O7008,匹配表1065!T:T,匹配表1065!W:W)</f>
        <v>扬州市</v>
      </c>
      <c r="I7008" s="116" t="str">
        <f>_xlfn.XLOOKUP(O7008,匹配表1065!T:T,匹配表1065!X:X)</f>
        <v>PME2012</v>
      </c>
      <c r="J7008" s="95" t="s">
        <v>60</v>
      </c>
      <c r="K7008" s="89" cm="1">
        <f ca="1" t="array" ref="K7008:L7008">_xlfn.XLOOKUP(J7008,匹配表1065!Y:Y,匹配表1065!AA:AB)</f>
        <v>13</v>
      </c>
      <c r="L7008" s="116" t="str">
        <v>3个月以上</v>
      </c>
      <c r="M7008" s="95" t="s">
        <v>55</v>
      </c>
      <c r="N7008" s="95">
        <v>1</v>
      </c>
      <c r="O7008" s="118" t="str">
        <f>_xlfn.XLOOKUP(P7008,匹配表1065!U:U,匹配表1065!T:T)</f>
        <v>HO00000968</v>
      </c>
      <c r="P7008" s="94" t="s">
        <v>61</v>
      </c>
      <c r="Q7008" s="95" t="s">
        <v>62</v>
      </c>
      <c r="R7008" s="89" t="str">
        <f>_xlfn.XLOOKUP(Q7008,匹配表1065!L:L,匹配表1065!O:O)</f>
        <v>A</v>
      </c>
      <c r="S7008" s="93" t="str">
        <f>IFERROR(_xlfn.XLOOKUP(Q7008,匹配表1065!AI:AI,匹配表1065!AJ:AJ),"绿标")</f>
        <v>红标</v>
      </c>
      <c r="T7008" s="93" t="str" cm="1">
        <f t="array" ref="T7008:U7008">_xlfn.XLOOKUP(Q7008,匹配表1065!L:L,匹配表1065!M:N)</f>
        <v>头痛</v>
      </c>
      <c r="U7008" s="94" t="str">
        <v>神经内科</v>
      </c>
      <c r="V7008" s="95" t="s">
        <v>67</v>
      </c>
      <c r="W7008" s="93">
        <f>_xlfn.XLOOKUP(M7008,匹配表1065!D:D,匹配表1065!F:F)*N7008</f>
        <v>8</v>
      </c>
    </row>
    <row r="7009" customHeight="1" spans="1:23">
      <c r="A7009" s="94" t="s">
        <v>954</v>
      </c>
      <c r="B7009" s="106">
        <v>46247</v>
      </c>
      <c r="C7009" s="121" t="str">
        <f t="shared" si="220"/>
        <v>8月第3周</v>
      </c>
      <c r="D7009" s="109" t="s">
        <v>968</v>
      </c>
      <c r="E7009" s="93" t="str">
        <f t="shared" si="221"/>
        <v>8月第2周--周4</v>
      </c>
      <c r="F7009" s="95" t="s">
        <v>27</v>
      </c>
      <c r="G7009" s="95" t="s">
        <v>28</v>
      </c>
      <c r="H7009" s="92" t="str">
        <f>_xlfn.XLOOKUP(O7009,匹配表1065!T:T,匹配表1065!W:W)</f>
        <v>南京市</v>
      </c>
      <c r="I7009" s="116" t="str">
        <f>_xlfn.XLOOKUP(O7009,匹配表1065!T:T,匹配表1065!X:X)</f>
        <v>PME2039</v>
      </c>
      <c r="J7009" s="95" t="s">
        <v>39</v>
      </c>
      <c r="K7009" s="89" cm="1">
        <f ca="1" t="array" ref="K7009:L7009">_xlfn.XLOOKUP(J7009,匹配表1065!Y:Y,匹配表1065!AA:AB)</f>
        <v>7</v>
      </c>
      <c r="L7009" s="116" t="str">
        <v>3个月以上</v>
      </c>
      <c r="M7009" s="95" t="s">
        <v>55</v>
      </c>
      <c r="N7009" s="95">
        <v>1</v>
      </c>
      <c r="O7009" s="118" t="str">
        <f>_xlfn.XLOOKUP(P7009,匹配表1065!U:U,匹配表1065!T:T)</f>
        <v>HO00000971</v>
      </c>
      <c r="P7009" s="94" t="s">
        <v>40</v>
      </c>
      <c r="Q7009" s="95" t="s">
        <v>41</v>
      </c>
      <c r="R7009" s="89" t="str">
        <f>_xlfn.XLOOKUP(Q7009,匹配表1065!L:L,匹配表1065!O:O)</f>
        <v>A</v>
      </c>
      <c r="S7009" s="93" t="str">
        <f>IFERROR(_xlfn.XLOOKUP(Q7009,匹配表1065!AI:AI,匹配表1065!AJ:AJ),"绿标")</f>
        <v>绿标</v>
      </c>
      <c r="T7009" s="93" t="str" cm="1">
        <f t="array" ref="T7009:U7009">_xlfn.XLOOKUP(Q7009,匹配表1065!L:L,匹配表1065!M:N)</f>
        <v>头痛</v>
      </c>
      <c r="U7009" s="94" t="str">
        <v>神经内科</v>
      </c>
      <c r="V7009" s="95" t="s">
        <v>42</v>
      </c>
      <c r="W7009" s="93">
        <f>_xlfn.XLOOKUP(M7009,匹配表1065!D:D,匹配表1065!F:F)*N7009</f>
        <v>8</v>
      </c>
    </row>
    <row r="7010" customHeight="1" spans="1:23">
      <c r="A7010" s="94" t="s">
        <v>954</v>
      </c>
      <c r="B7010" s="106">
        <v>46247</v>
      </c>
      <c r="C7010" s="121" t="str">
        <f t="shared" si="220"/>
        <v>8月第3周</v>
      </c>
      <c r="D7010" s="109" t="s">
        <v>968</v>
      </c>
      <c r="E7010" s="93" t="str">
        <f t="shared" si="221"/>
        <v>8月第2周--周4</v>
      </c>
      <c r="F7010" s="95" t="s">
        <v>27</v>
      </c>
      <c r="G7010" s="95" t="s">
        <v>28</v>
      </c>
      <c r="H7010" s="92" t="str">
        <f>_xlfn.XLOOKUP(O7010,匹配表1065!T:T,匹配表1065!W:W)</f>
        <v>南京市</v>
      </c>
      <c r="I7010" s="116" t="str">
        <f>_xlfn.XLOOKUP(O7010,匹配表1065!T:T,匹配表1065!X:X)</f>
        <v>PME2040</v>
      </c>
      <c r="J7010" s="95" t="s">
        <v>50</v>
      </c>
      <c r="K7010" s="89" t="e" cm="1">
        <f ca="1" t="array" ref="K7010">_xlfn.XLOOKUP(J7010,匹配表1065!Y:Y,匹配表1065!AA:AB)</f>
        <v>#N/A</v>
      </c>
      <c r="L7010" s="116"/>
      <c r="M7010" s="95" t="s">
        <v>35</v>
      </c>
      <c r="N7010" s="95">
        <v>1</v>
      </c>
      <c r="O7010" s="118" t="str">
        <f>_xlfn.XLOOKUP(P7010,匹配表1065!U:U,匹配表1065!T:T)</f>
        <v>HO00000966</v>
      </c>
      <c r="P7010" s="94" t="s">
        <v>51</v>
      </c>
      <c r="Q7010" s="95" t="s">
        <v>576</v>
      </c>
      <c r="R7010" s="89" t="str">
        <f>_xlfn.XLOOKUP(Q7010,匹配表1065!L:L,匹配表1065!O:O)</f>
        <v>A</v>
      </c>
      <c r="S7010" s="93" t="str">
        <f>IFERROR(_xlfn.XLOOKUP(Q7010,匹配表1065!AI:AI,匹配表1065!AJ:AJ),"绿标")</f>
        <v>红标</v>
      </c>
      <c r="T7010" s="93" t="str" cm="1">
        <f t="array" ref="T7010:U7010">_xlfn.XLOOKUP(Q7010,匹配表1065!L:L,匹配表1065!M:N)</f>
        <v>头痛</v>
      </c>
      <c r="U7010" s="94" t="str">
        <v>神经内科</v>
      </c>
      <c r="V7010" s="95" t="s">
        <v>933</v>
      </c>
      <c r="W7010" s="93">
        <f>_xlfn.XLOOKUP(M7010,匹配表1065!D:D,匹配表1065!F:F)*N7010</f>
        <v>4</v>
      </c>
    </row>
    <row r="7011" customHeight="1" spans="1:23">
      <c r="A7011" s="94" t="s">
        <v>954</v>
      </c>
      <c r="B7011" s="106">
        <v>46247</v>
      </c>
      <c r="C7011" s="121" t="str">
        <f t="shared" si="220"/>
        <v>8月第3周</v>
      </c>
      <c r="D7011" s="109" t="s">
        <v>968</v>
      </c>
      <c r="E7011" s="93" t="str">
        <f t="shared" si="221"/>
        <v>8月第2周--周4</v>
      </c>
      <c r="F7011" s="95" t="s">
        <v>27</v>
      </c>
      <c r="G7011" s="95" t="s">
        <v>28</v>
      </c>
      <c r="H7011" s="92" t="str">
        <f>_xlfn.XLOOKUP(O7011,匹配表1065!T:T,匹配表1065!W:W)</f>
        <v>常州市</v>
      </c>
      <c r="I7011" s="116" t="str">
        <f>_xlfn.XLOOKUP(O7011,匹配表1065!T:T,匹配表1065!X:X)</f>
        <v>PME2015</v>
      </c>
      <c r="J7011" s="95" t="s">
        <v>45</v>
      </c>
      <c r="K7011" s="89" cm="1">
        <f ca="1" t="array" ref="K7011:L7011">_xlfn.XLOOKUP(J7011,匹配表1065!Y:Y,匹配表1065!AA:AB)</f>
        <v>9</v>
      </c>
      <c r="L7011" s="116" t="str">
        <v>3个月以上</v>
      </c>
      <c r="M7011" s="95" t="s">
        <v>30</v>
      </c>
      <c r="N7011" s="95">
        <v>1</v>
      </c>
      <c r="O7011" s="118" t="str">
        <f>_xlfn.XLOOKUP(P7011,匹配表1065!U:U,匹配表1065!T:T)</f>
        <v>HO00000940</v>
      </c>
      <c r="P7011" s="94" t="s">
        <v>203</v>
      </c>
      <c r="Q7011" s="95" t="s">
        <v>204</v>
      </c>
      <c r="R7011" s="89" t="str">
        <f>_xlfn.XLOOKUP(Q7011,匹配表1065!L:L,匹配表1065!O:O)</f>
        <v>C</v>
      </c>
      <c r="S7011" s="93" t="str">
        <f>IFERROR(_xlfn.XLOOKUP(Q7011,匹配表1065!AI:AI,匹配表1065!AJ:AJ),"绿标")</f>
        <v>红标</v>
      </c>
      <c r="T7011" s="93" t="str" cm="1">
        <f t="array" ref="T7011:U7011">_xlfn.XLOOKUP(Q7011,匹配表1065!L:L,匹配表1065!M:N)</f>
        <v>眩晕</v>
      </c>
      <c r="U7011" s="94" t="str">
        <v>耳鼻喉科</v>
      </c>
      <c r="V7011" s="95" t="s">
        <v>100</v>
      </c>
      <c r="W7011" s="93">
        <f>_xlfn.XLOOKUP(M7011,匹配表1065!D:D,匹配表1065!F:F)*N7011</f>
        <v>12</v>
      </c>
    </row>
    <row r="7012" customHeight="1" spans="1:23">
      <c r="A7012" s="94" t="s">
        <v>954</v>
      </c>
      <c r="B7012" s="106">
        <v>46247</v>
      </c>
      <c r="C7012" s="121" t="str">
        <f t="shared" si="220"/>
        <v>8月第3周</v>
      </c>
      <c r="D7012" s="109" t="s">
        <v>968</v>
      </c>
      <c r="E7012" s="93" t="str">
        <f t="shared" si="221"/>
        <v>8月第2周--周4</v>
      </c>
      <c r="F7012" s="95" t="s">
        <v>27</v>
      </c>
      <c r="G7012" s="95" t="s">
        <v>28</v>
      </c>
      <c r="H7012" s="92" t="str">
        <f>_xlfn.XLOOKUP(O7012,匹配表1065!T:T,匹配表1065!W:W)</f>
        <v>常州市</v>
      </c>
      <c r="I7012" s="116" t="str">
        <f>_xlfn.XLOOKUP(O7012,匹配表1065!T:T,匹配表1065!X:X)</f>
        <v>PME2015</v>
      </c>
      <c r="J7012" s="95" t="s">
        <v>45</v>
      </c>
      <c r="K7012" s="89" cm="1">
        <f ca="1" t="array" ref="K7012:L7012">_xlfn.XLOOKUP(J7012,匹配表1065!Y:Y,匹配表1065!AA:AB)</f>
        <v>9</v>
      </c>
      <c r="L7012" s="116" t="str">
        <v>3个月以上</v>
      </c>
      <c r="M7012" s="95" t="s">
        <v>30</v>
      </c>
      <c r="N7012" s="95">
        <v>1</v>
      </c>
      <c r="O7012" s="118" t="str">
        <f>_xlfn.XLOOKUP(P7012,匹配表1065!U:U,匹配表1065!T:T)</f>
        <v>HO00000940</v>
      </c>
      <c r="P7012" s="94" t="s">
        <v>203</v>
      </c>
      <c r="Q7012" s="95" t="s">
        <v>204</v>
      </c>
      <c r="R7012" s="89" t="str">
        <f>_xlfn.XLOOKUP(Q7012,匹配表1065!L:L,匹配表1065!O:O)</f>
        <v>C</v>
      </c>
      <c r="S7012" s="93" t="str">
        <f>IFERROR(_xlfn.XLOOKUP(Q7012,匹配表1065!AI:AI,匹配表1065!AJ:AJ),"绿标")</f>
        <v>红标</v>
      </c>
      <c r="T7012" s="93" t="str" cm="1">
        <f t="array" ref="T7012:U7012">_xlfn.XLOOKUP(Q7012,匹配表1065!L:L,匹配表1065!M:N)</f>
        <v>眩晕</v>
      </c>
      <c r="U7012" s="94" t="str">
        <v>耳鼻喉科</v>
      </c>
      <c r="V7012" s="95" t="s">
        <v>100</v>
      </c>
      <c r="W7012" s="93">
        <f>_xlfn.XLOOKUP(M7012,匹配表1065!D:D,匹配表1065!F:F)*N7012</f>
        <v>12</v>
      </c>
    </row>
    <row r="7013" customHeight="1" spans="1:23">
      <c r="A7013" s="94" t="s">
        <v>954</v>
      </c>
      <c r="B7013" s="106">
        <v>46247</v>
      </c>
      <c r="C7013" s="121" t="str">
        <f t="shared" si="220"/>
        <v>8月第3周</v>
      </c>
      <c r="D7013" s="109" t="s">
        <v>968</v>
      </c>
      <c r="E7013" s="93" t="str">
        <f t="shared" si="221"/>
        <v>8月第2周--周4</v>
      </c>
      <c r="F7013" s="95" t="s">
        <v>27</v>
      </c>
      <c r="G7013" s="95" t="s">
        <v>28</v>
      </c>
      <c r="H7013" s="92" t="str">
        <f>_xlfn.XLOOKUP(O7013,匹配表1065!T:T,匹配表1065!W:W)</f>
        <v>常州市</v>
      </c>
      <c r="I7013" s="116" t="str">
        <f>_xlfn.XLOOKUP(O7013,匹配表1065!T:T,匹配表1065!X:X)</f>
        <v>PME2015</v>
      </c>
      <c r="J7013" s="95" t="s">
        <v>45</v>
      </c>
      <c r="K7013" s="89" cm="1">
        <f ca="1" t="array" ref="K7013:L7013">_xlfn.XLOOKUP(J7013,匹配表1065!Y:Y,匹配表1065!AA:AB)</f>
        <v>9</v>
      </c>
      <c r="L7013" s="116" t="str">
        <v>3个月以上</v>
      </c>
      <c r="M7013" s="95" t="s">
        <v>30</v>
      </c>
      <c r="N7013" s="95">
        <v>1</v>
      </c>
      <c r="O7013" s="118" t="str">
        <f>_xlfn.XLOOKUP(P7013,匹配表1065!U:U,匹配表1065!T:T)</f>
        <v>HO00000940</v>
      </c>
      <c r="P7013" s="94" t="s">
        <v>203</v>
      </c>
      <c r="Q7013" s="95" t="s">
        <v>204</v>
      </c>
      <c r="R7013" s="89" t="str">
        <f>_xlfn.XLOOKUP(Q7013,匹配表1065!L:L,匹配表1065!O:O)</f>
        <v>C</v>
      </c>
      <c r="S7013" s="93" t="str">
        <f>IFERROR(_xlfn.XLOOKUP(Q7013,匹配表1065!AI:AI,匹配表1065!AJ:AJ),"绿标")</f>
        <v>红标</v>
      </c>
      <c r="T7013" s="93" t="str" cm="1">
        <f t="array" ref="T7013:U7013">_xlfn.XLOOKUP(Q7013,匹配表1065!L:L,匹配表1065!M:N)</f>
        <v>眩晕</v>
      </c>
      <c r="U7013" s="94" t="str">
        <v>耳鼻喉科</v>
      </c>
      <c r="V7013" s="95" t="s">
        <v>100</v>
      </c>
      <c r="W7013" s="93">
        <f>_xlfn.XLOOKUP(M7013,匹配表1065!D:D,匹配表1065!F:F)*N7013</f>
        <v>12</v>
      </c>
    </row>
    <row r="7014" customHeight="1" spans="1:23">
      <c r="A7014" s="94" t="s">
        <v>954</v>
      </c>
      <c r="B7014" s="106">
        <v>46247</v>
      </c>
      <c r="C7014" s="121" t="str">
        <f t="shared" si="220"/>
        <v>8月第3周</v>
      </c>
      <c r="D7014" s="109" t="s">
        <v>968</v>
      </c>
      <c r="E7014" s="93" t="str">
        <f t="shared" si="221"/>
        <v>8月第2周--周4</v>
      </c>
      <c r="F7014" s="95" t="s">
        <v>27</v>
      </c>
      <c r="G7014" s="95" t="s">
        <v>28</v>
      </c>
      <c r="H7014" s="92" t="str">
        <f>_xlfn.XLOOKUP(O7014,匹配表1065!T:T,匹配表1065!W:W)</f>
        <v>常州市</v>
      </c>
      <c r="I7014" s="116" t="str">
        <f>_xlfn.XLOOKUP(O7014,匹配表1065!T:T,匹配表1065!X:X)</f>
        <v>PME2015</v>
      </c>
      <c r="J7014" s="95" t="s">
        <v>45</v>
      </c>
      <c r="K7014" s="89" cm="1">
        <f ca="1" t="array" ref="K7014:L7014">_xlfn.XLOOKUP(J7014,匹配表1065!Y:Y,匹配表1065!AA:AB)</f>
        <v>9</v>
      </c>
      <c r="L7014" s="116" t="str">
        <v>3个月以上</v>
      </c>
      <c r="M7014" s="95" t="s">
        <v>133</v>
      </c>
      <c r="N7014" s="95">
        <v>1</v>
      </c>
      <c r="O7014" s="118" t="str">
        <f>_xlfn.XLOOKUP(P7014,匹配表1065!U:U,匹配表1065!T:T)</f>
        <v>HO00000940</v>
      </c>
      <c r="P7014" s="94" t="s">
        <v>203</v>
      </c>
      <c r="Q7014" s="95" t="s">
        <v>204</v>
      </c>
      <c r="R7014" s="89" t="str">
        <f>_xlfn.XLOOKUP(Q7014,匹配表1065!L:L,匹配表1065!O:O)</f>
        <v>C</v>
      </c>
      <c r="S7014" s="93" t="str">
        <f>IFERROR(_xlfn.XLOOKUP(Q7014,匹配表1065!AI:AI,匹配表1065!AJ:AJ),"绿标")</f>
        <v>红标</v>
      </c>
      <c r="T7014" s="93" t="str" cm="1">
        <f t="array" ref="T7014:U7014">_xlfn.XLOOKUP(Q7014,匹配表1065!L:L,匹配表1065!M:N)</f>
        <v>眩晕</v>
      </c>
      <c r="U7014" s="94" t="str">
        <v>耳鼻喉科</v>
      </c>
      <c r="V7014" s="95" t="s">
        <v>100</v>
      </c>
      <c r="W7014" s="93">
        <f>_xlfn.XLOOKUP(M7014,匹配表1065!D:D,匹配表1065!F:F)*N7014</f>
        <v>1</v>
      </c>
    </row>
    <row r="7015" customHeight="1" spans="1:23">
      <c r="A7015" s="94" t="s">
        <v>954</v>
      </c>
      <c r="B7015" s="106">
        <v>46248</v>
      </c>
      <c r="C7015" s="121" t="str">
        <f t="shared" si="220"/>
        <v>8月第3周</v>
      </c>
      <c r="D7015" s="109" t="s">
        <v>968</v>
      </c>
      <c r="E7015" s="93" t="str">
        <f t="shared" si="221"/>
        <v>8月第2周--周5</v>
      </c>
      <c r="F7015" s="95" t="s">
        <v>27</v>
      </c>
      <c r="G7015" s="95" t="s">
        <v>104</v>
      </c>
      <c r="H7015" s="92" t="str">
        <f>_xlfn.XLOOKUP(O7015,匹配表1065!T:T,匹配表1065!W:W)</f>
        <v>济南市</v>
      </c>
      <c r="I7015" s="116" t="str">
        <f>_xlfn.XLOOKUP(O7015,匹配表1065!T:T,匹配表1065!X:X)</f>
        <v>PME2044</v>
      </c>
      <c r="J7015" s="95" t="s">
        <v>105</v>
      </c>
      <c r="K7015" s="89" cm="1">
        <f ca="1" t="array" ref="K7015:L7015">_xlfn.XLOOKUP(J7015,匹配表1065!Y:Y,匹配表1065!AA:AB)</f>
        <v>8</v>
      </c>
      <c r="L7015" s="116" t="str">
        <v>3个月以上</v>
      </c>
      <c r="M7015" s="95" t="s">
        <v>30</v>
      </c>
      <c r="N7015" s="95">
        <v>1</v>
      </c>
      <c r="O7015" s="118" t="str">
        <f>_xlfn.XLOOKUP(P7015,匹配表1065!U:U,匹配表1065!T:T)</f>
        <v>HO00001401</v>
      </c>
      <c r="P7015" s="94" t="s">
        <v>106</v>
      </c>
      <c r="Q7015" s="95" t="s">
        <v>316</v>
      </c>
      <c r="R7015" s="89" t="str">
        <f>_xlfn.XLOOKUP(Q7015,匹配表1065!L:L,匹配表1065!O:O)</f>
        <v>B</v>
      </c>
      <c r="S7015" s="93" t="str">
        <f>IFERROR(_xlfn.XLOOKUP(Q7015,匹配表1065!AI:AI,匹配表1065!AJ:AJ),"绿标")</f>
        <v>绿标</v>
      </c>
      <c r="T7015" s="93" t="str" cm="1">
        <f t="array" ref="T7015:U7015">_xlfn.XLOOKUP(Q7015,匹配表1065!L:L,匹配表1065!M:N)</f>
        <v>脑血管</v>
      </c>
      <c r="U7015" s="94" t="str">
        <v>神经内科</v>
      </c>
      <c r="V7015" s="95" t="s">
        <v>33</v>
      </c>
      <c r="W7015" s="93">
        <f>_xlfn.XLOOKUP(M7015,匹配表1065!D:D,匹配表1065!F:F)*N7015</f>
        <v>12</v>
      </c>
    </row>
    <row r="7016" customHeight="1" spans="1:23">
      <c r="A7016" s="94" t="s">
        <v>954</v>
      </c>
      <c r="B7016" s="106">
        <v>46248</v>
      </c>
      <c r="C7016" s="121" t="str">
        <f t="shared" si="220"/>
        <v>8月第3周</v>
      </c>
      <c r="D7016" s="109" t="s">
        <v>968</v>
      </c>
      <c r="E7016" s="93" t="str">
        <f t="shared" si="221"/>
        <v>8月第2周--周5</v>
      </c>
      <c r="F7016" s="95" t="s">
        <v>27</v>
      </c>
      <c r="G7016" s="95" t="s">
        <v>104</v>
      </c>
      <c r="H7016" s="92" t="str">
        <f>_xlfn.XLOOKUP(O7016,匹配表1065!T:T,匹配表1065!W:W)</f>
        <v>聊城市</v>
      </c>
      <c r="I7016" s="116" t="str">
        <f>_xlfn.XLOOKUP(O7016,匹配表1065!T:T,匹配表1065!X:X)</f>
        <v>PME2046</v>
      </c>
      <c r="J7016" s="95" t="s">
        <v>108</v>
      </c>
      <c r="K7016" s="89" cm="1">
        <f ca="1" t="array" ref="K7016:L7016">_xlfn.XLOOKUP(J7016,匹配表1065!Y:Y,匹配表1065!AA:AB)</f>
        <v>8</v>
      </c>
      <c r="L7016" s="116" t="str">
        <v>3个月以上</v>
      </c>
      <c r="M7016" s="95" t="s">
        <v>30</v>
      </c>
      <c r="N7016" s="95">
        <v>1</v>
      </c>
      <c r="O7016" s="118" t="str">
        <f>_xlfn.XLOOKUP(P7016,匹配表1065!U:U,匹配表1065!T:T)</f>
        <v>HO00001415</v>
      </c>
      <c r="P7016" s="94" t="s">
        <v>109</v>
      </c>
      <c r="Q7016" s="95" t="s">
        <v>110</v>
      </c>
      <c r="R7016" s="89" t="str">
        <f>_xlfn.XLOOKUP(Q7016,匹配表1065!L:L,匹配表1065!O:O)</f>
        <v>B</v>
      </c>
      <c r="S7016" s="93" t="str">
        <f>IFERROR(_xlfn.XLOOKUP(Q7016,匹配表1065!AI:AI,匹配表1065!AJ:AJ),"绿标")</f>
        <v>绿标</v>
      </c>
      <c r="T7016" s="93" t="str" cm="1">
        <f t="array" ref="T7016:U7016">_xlfn.XLOOKUP(Q7016,匹配表1065!L:L,匹配表1065!M:N)</f>
        <v>脑血管</v>
      </c>
      <c r="U7016" s="94" t="str">
        <v>神经内科</v>
      </c>
      <c r="V7016" s="95" t="s">
        <v>42</v>
      </c>
      <c r="W7016" s="93">
        <f>_xlfn.XLOOKUP(M7016,匹配表1065!D:D,匹配表1065!F:F)*N7016</f>
        <v>12</v>
      </c>
    </row>
    <row r="7017" customHeight="1" spans="1:23">
      <c r="A7017" s="94" t="s">
        <v>954</v>
      </c>
      <c r="B7017" s="106">
        <v>46248</v>
      </c>
      <c r="C7017" s="121" t="str">
        <f t="shared" si="220"/>
        <v>8月第3周</v>
      </c>
      <c r="D7017" s="109" t="s">
        <v>968</v>
      </c>
      <c r="E7017" s="93" t="str">
        <f t="shared" si="221"/>
        <v>8月第2周--周5</v>
      </c>
      <c r="F7017" s="95" t="s">
        <v>27</v>
      </c>
      <c r="G7017" s="95" t="s">
        <v>104</v>
      </c>
      <c r="H7017" s="92" t="str">
        <f>_xlfn.XLOOKUP(O7017,匹配表1065!T:T,匹配表1065!W:W)</f>
        <v>聊城市</v>
      </c>
      <c r="I7017" s="116" t="str">
        <f>_xlfn.XLOOKUP(O7017,匹配表1065!T:T,匹配表1065!X:X)</f>
        <v>PME2046</v>
      </c>
      <c r="J7017" s="95" t="s">
        <v>108</v>
      </c>
      <c r="K7017" s="89" cm="1">
        <f ca="1" t="array" ref="K7017:L7017">_xlfn.XLOOKUP(J7017,匹配表1065!Y:Y,匹配表1065!AA:AB)</f>
        <v>8</v>
      </c>
      <c r="L7017" s="116" t="str">
        <v>3个月以上</v>
      </c>
      <c r="M7017" s="95" t="s">
        <v>35</v>
      </c>
      <c r="N7017" s="95">
        <v>1</v>
      </c>
      <c r="O7017" s="118" t="str">
        <f>_xlfn.XLOOKUP(P7017,匹配表1065!U:U,匹配表1065!T:T)</f>
        <v>HO00001415</v>
      </c>
      <c r="P7017" s="94" t="s">
        <v>109</v>
      </c>
      <c r="Q7017" s="95" t="s">
        <v>317</v>
      </c>
      <c r="R7017" s="89" t="str">
        <f>_xlfn.XLOOKUP(Q7017,匹配表1065!L:L,匹配表1065!O:O)</f>
        <v>A</v>
      </c>
      <c r="S7017" s="93" t="str">
        <f>IFERROR(_xlfn.XLOOKUP(Q7017,匹配表1065!AI:AI,匹配表1065!AJ:AJ),"绿标")</f>
        <v>绿标</v>
      </c>
      <c r="T7017" s="93" t="str" cm="1">
        <f t="array" ref="T7017:U7017">_xlfn.XLOOKUP(Q7017,匹配表1065!L:L,匹配表1065!M:N)</f>
        <v>头痛</v>
      </c>
      <c r="U7017" s="94" t="str">
        <v>神经内科</v>
      </c>
      <c r="V7017" s="95" t="s">
        <v>58</v>
      </c>
      <c r="W7017" s="93">
        <f>_xlfn.XLOOKUP(M7017,匹配表1065!D:D,匹配表1065!F:F)*N7017</f>
        <v>4</v>
      </c>
    </row>
    <row r="7018" customHeight="1" spans="1:23">
      <c r="A7018" s="94" t="s">
        <v>954</v>
      </c>
      <c r="B7018" s="106">
        <v>46248</v>
      </c>
      <c r="C7018" s="121" t="str">
        <f t="shared" si="220"/>
        <v>8月第3周</v>
      </c>
      <c r="D7018" s="109" t="s">
        <v>968</v>
      </c>
      <c r="E7018" s="93" t="str">
        <f t="shared" si="221"/>
        <v>8月第2周--周5</v>
      </c>
      <c r="F7018" s="95" t="s">
        <v>27</v>
      </c>
      <c r="G7018" s="95" t="s">
        <v>104</v>
      </c>
      <c r="H7018" s="92" t="str">
        <f>_xlfn.XLOOKUP(O7018,匹配表1065!T:T,匹配表1065!W:W)</f>
        <v>济南市</v>
      </c>
      <c r="I7018" s="116" t="str">
        <f>_xlfn.XLOOKUP(O7018,匹配表1065!T:T,匹配表1065!X:X)</f>
        <v>PME2025</v>
      </c>
      <c r="J7018" s="95" t="s">
        <v>111</v>
      </c>
      <c r="K7018" s="89" cm="1">
        <f ca="1" t="array" ref="K7018:L7018">_xlfn.XLOOKUP(J7018,匹配表1065!Y:Y,匹配表1065!AA:AB)</f>
        <v>30</v>
      </c>
      <c r="L7018" s="116" t="str">
        <v>3个月以上</v>
      </c>
      <c r="M7018" s="95" t="s">
        <v>35</v>
      </c>
      <c r="N7018" s="95">
        <v>1</v>
      </c>
      <c r="O7018" s="118" t="str">
        <f>_xlfn.XLOOKUP(P7018,匹配表1065!U:U,匹配表1065!T:T)</f>
        <v>HO00001400</v>
      </c>
      <c r="P7018" s="94" t="s">
        <v>112</v>
      </c>
      <c r="Q7018" s="95" t="s">
        <v>309</v>
      </c>
      <c r="R7018" s="89" t="str">
        <f>_xlfn.XLOOKUP(Q7018,匹配表1065!L:L,匹配表1065!O:O)</f>
        <v>A</v>
      </c>
      <c r="S7018" s="93" t="str">
        <f>IFERROR(_xlfn.XLOOKUP(Q7018,匹配表1065!AI:AI,匹配表1065!AJ:AJ),"绿标")</f>
        <v>红标</v>
      </c>
      <c r="T7018" s="93" t="str" cm="1">
        <f t="array" ref="T7018:U7018">_xlfn.XLOOKUP(Q7018,匹配表1065!L:L,匹配表1065!M:N)</f>
        <v>头痛</v>
      </c>
      <c r="U7018" s="94" t="str">
        <v>神经内科</v>
      </c>
      <c r="V7018" s="95" t="s">
        <v>33</v>
      </c>
      <c r="W7018" s="93">
        <f>_xlfn.XLOOKUP(M7018,匹配表1065!D:D,匹配表1065!F:F)*N7018</f>
        <v>4</v>
      </c>
    </row>
    <row r="7019" customHeight="1" spans="1:23">
      <c r="A7019" s="94" t="s">
        <v>954</v>
      </c>
      <c r="B7019" s="106">
        <v>46248</v>
      </c>
      <c r="C7019" s="121" t="str">
        <f t="shared" ref="C7019:C7082" si="222">MONTH(B7019)&amp;TEXT(WEEKNUM(B7019,2)-WEEKNUM(B7019+1-DAY(B7019),2)+1,"月第0周")</f>
        <v>8月第3周</v>
      </c>
      <c r="D7019" s="109" t="s">
        <v>968</v>
      </c>
      <c r="E7019" s="93" t="str">
        <f t="shared" si="221"/>
        <v>8月第2周--周5</v>
      </c>
      <c r="F7019" s="95" t="s">
        <v>27</v>
      </c>
      <c r="G7019" s="95" t="s">
        <v>104</v>
      </c>
      <c r="H7019" s="92" t="str">
        <f>_xlfn.XLOOKUP(O7019,匹配表1065!T:T,匹配表1065!W:W)</f>
        <v>济南市</v>
      </c>
      <c r="I7019" s="116" t="str">
        <f>_xlfn.XLOOKUP(O7019,匹配表1065!T:T,匹配表1065!X:X)</f>
        <v>PME2025</v>
      </c>
      <c r="J7019" s="95" t="s">
        <v>111</v>
      </c>
      <c r="K7019" s="89" cm="1">
        <f ca="1" t="array" ref="K7019:L7019">_xlfn.XLOOKUP(J7019,匹配表1065!Y:Y,匹配表1065!AA:AB)</f>
        <v>30</v>
      </c>
      <c r="L7019" s="116" t="str">
        <v>3个月以上</v>
      </c>
      <c r="M7019" s="95" t="s">
        <v>30</v>
      </c>
      <c r="N7019" s="95">
        <v>1</v>
      </c>
      <c r="O7019" s="118" t="str">
        <f>_xlfn.XLOOKUP(P7019,匹配表1065!U:U,匹配表1065!T:T)</f>
        <v>HO00001400</v>
      </c>
      <c r="P7019" s="94" t="s">
        <v>112</v>
      </c>
      <c r="Q7019" s="95" t="s">
        <v>308</v>
      </c>
      <c r="R7019" s="89" t="str">
        <f>_xlfn.XLOOKUP(Q7019,匹配表1065!L:L,匹配表1065!O:O)</f>
        <v>B</v>
      </c>
      <c r="S7019" s="93" t="str">
        <f>IFERROR(_xlfn.XLOOKUP(Q7019,匹配表1065!AI:AI,匹配表1065!AJ:AJ),"绿标")</f>
        <v>红标</v>
      </c>
      <c r="T7019" s="93" t="str" cm="1">
        <f t="array" ref="T7019:U7019">_xlfn.XLOOKUP(Q7019,匹配表1065!L:L,匹配表1065!M:N)</f>
        <v>脑血管</v>
      </c>
      <c r="U7019" s="94" t="str">
        <v>神经内科</v>
      </c>
      <c r="V7019" s="95" t="s">
        <v>42</v>
      </c>
      <c r="W7019" s="93">
        <f>_xlfn.XLOOKUP(M7019,匹配表1065!D:D,匹配表1065!F:F)*N7019</f>
        <v>12</v>
      </c>
    </row>
    <row r="7020" customHeight="1" spans="1:23">
      <c r="A7020" s="94" t="s">
        <v>954</v>
      </c>
      <c r="B7020" s="106">
        <v>46248</v>
      </c>
      <c r="C7020" s="121" t="str">
        <f t="shared" si="222"/>
        <v>8月第3周</v>
      </c>
      <c r="D7020" s="109" t="s">
        <v>968</v>
      </c>
      <c r="E7020" s="93" t="str">
        <f t="shared" si="221"/>
        <v>8月第2周--周5</v>
      </c>
      <c r="F7020" s="95" t="s">
        <v>27</v>
      </c>
      <c r="G7020" s="95" t="s">
        <v>104</v>
      </c>
      <c r="H7020" s="92" t="str">
        <f>_xlfn.XLOOKUP(O7020,匹配表1065!T:T,匹配表1065!W:W)</f>
        <v>济南市</v>
      </c>
      <c r="I7020" s="116" t="str">
        <f>_xlfn.XLOOKUP(O7020,匹配表1065!T:T,匹配表1065!X:X)</f>
        <v>PME2025</v>
      </c>
      <c r="J7020" s="95" t="s">
        <v>111</v>
      </c>
      <c r="K7020" s="89" cm="1">
        <f ca="1" t="array" ref="K7020:L7020">_xlfn.XLOOKUP(J7020,匹配表1065!Y:Y,匹配表1065!AA:AB)</f>
        <v>30</v>
      </c>
      <c r="L7020" s="116" t="str">
        <v>3个月以上</v>
      </c>
      <c r="M7020" s="95" t="s">
        <v>30</v>
      </c>
      <c r="N7020" s="95">
        <v>1</v>
      </c>
      <c r="O7020" s="118" t="str">
        <f>_xlfn.XLOOKUP(P7020,匹配表1065!U:U,匹配表1065!T:T)</f>
        <v>HO00001400</v>
      </c>
      <c r="P7020" s="94" t="s">
        <v>112</v>
      </c>
      <c r="Q7020" s="95" t="s">
        <v>113</v>
      </c>
      <c r="R7020" s="89" t="str">
        <f>_xlfn.XLOOKUP(Q7020,匹配表1065!L:L,匹配表1065!O:O)</f>
        <v>B</v>
      </c>
      <c r="S7020" s="93" t="str">
        <f>IFERROR(_xlfn.XLOOKUP(Q7020,匹配表1065!AI:AI,匹配表1065!AJ:AJ),"绿标")</f>
        <v>红标</v>
      </c>
      <c r="T7020" s="93" t="str" cm="1">
        <f t="array" ref="T7020:U7020">_xlfn.XLOOKUP(Q7020,匹配表1065!L:L,匹配表1065!M:N)</f>
        <v>抑郁焦虑</v>
      </c>
      <c r="U7020" s="94" t="str">
        <v>神经内科</v>
      </c>
      <c r="V7020" s="95" t="s">
        <v>58</v>
      </c>
      <c r="W7020" s="93">
        <f>_xlfn.XLOOKUP(M7020,匹配表1065!D:D,匹配表1065!F:F)*N7020</f>
        <v>12</v>
      </c>
    </row>
    <row r="7021" customHeight="1" spans="1:23">
      <c r="A7021" s="94" t="s">
        <v>954</v>
      </c>
      <c r="B7021" s="106">
        <v>46248</v>
      </c>
      <c r="C7021" s="121" t="str">
        <f t="shared" si="222"/>
        <v>8月第3周</v>
      </c>
      <c r="D7021" s="109" t="s">
        <v>968</v>
      </c>
      <c r="E7021" s="93" t="str">
        <f t="shared" si="221"/>
        <v>8月第2周--周5</v>
      </c>
      <c r="F7021" s="95" t="s">
        <v>27</v>
      </c>
      <c r="G7021" s="95" t="s">
        <v>104</v>
      </c>
      <c r="H7021" s="92" t="str">
        <f>_xlfn.XLOOKUP(O7021,匹配表1065!T:T,匹配表1065!W:W)</f>
        <v>济南市</v>
      </c>
      <c r="I7021" s="116" t="str">
        <f>_xlfn.XLOOKUP(O7021,匹配表1065!T:T,匹配表1065!X:X)</f>
        <v>PME2026</v>
      </c>
      <c r="J7021" s="95" t="s">
        <v>116</v>
      </c>
      <c r="K7021" s="89" cm="1">
        <f ca="1" t="array" ref="K7021:L7021">_xlfn.XLOOKUP(J7021,匹配表1065!Y:Y,匹配表1065!AA:AB)</f>
        <v>13</v>
      </c>
      <c r="L7021" s="116" t="str">
        <v>3个月以上</v>
      </c>
      <c r="M7021" s="95" t="s">
        <v>55</v>
      </c>
      <c r="N7021" s="95">
        <v>1</v>
      </c>
      <c r="O7021" s="118" t="str">
        <f>_xlfn.XLOOKUP(P7021,匹配表1065!U:U,匹配表1065!T:T)</f>
        <v>HO00001409</v>
      </c>
      <c r="P7021" s="94" t="s">
        <v>117</v>
      </c>
      <c r="Q7021" s="95" t="s">
        <v>554</v>
      </c>
      <c r="R7021" s="89" t="str">
        <f>_xlfn.XLOOKUP(Q7021,匹配表1065!L:L,匹配表1065!O:O)</f>
        <v>B</v>
      </c>
      <c r="S7021" s="93" t="str">
        <f>IFERROR(_xlfn.XLOOKUP(Q7021,匹配表1065!AI:AI,匹配表1065!AJ:AJ),"绿标")</f>
        <v>红标</v>
      </c>
      <c r="T7021" s="93" t="str" cm="1">
        <f t="array" ref="T7021:U7021">_xlfn.XLOOKUP(Q7021,匹配表1065!L:L,匹配表1065!M:N)</f>
        <v>脑血管</v>
      </c>
      <c r="U7021" s="94" t="str">
        <v>神经内科</v>
      </c>
      <c r="V7021" s="95" t="s">
        <v>33</v>
      </c>
      <c r="W7021" s="93">
        <f>_xlfn.XLOOKUP(M7021,匹配表1065!D:D,匹配表1065!F:F)*N7021</f>
        <v>8</v>
      </c>
    </row>
    <row r="7022" customHeight="1" spans="1:23">
      <c r="A7022" s="94" t="s">
        <v>954</v>
      </c>
      <c r="B7022" s="106">
        <v>46248</v>
      </c>
      <c r="C7022" s="121" t="str">
        <f t="shared" si="222"/>
        <v>8月第3周</v>
      </c>
      <c r="D7022" s="109" t="s">
        <v>968</v>
      </c>
      <c r="E7022" s="93" t="str">
        <f t="shared" si="221"/>
        <v>8月第2周--周5</v>
      </c>
      <c r="F7022" s="95" t="s">
        <v>27</v>
      </c>
      <c r="G7022" s="95" t="s">
        <v>104</v>
      </c>
      <c r="H7022" s="92" t="str">
        <f>_xlfn.XLOOKUP(O7022,匹配表1065!T:T,匹配表1065!W:W)</f>
        <v>济南市</v>
      </c>
      <c r="I7022" s="116" t="str">
        <f>_xlfn.XLOOKUP(O7022,匹配表1065!T:T,匹配表1065!X:X)</f>
        <v>PME2026</v>
      </c>
      <c r="J7022" s="95" t="s">
        <v>116</v>
      </c>
      <c r="K7022" s="89" cm="1">
        <f ca="1" t="array" ref="K7022:L7022">_xlfn.XLOOKUP(J7022,匹配表1065!Y:Y,匹配表1065!AA:AB)</f>
        <v>13</v>
      </c>
      <c r="L7022" s="116" t="str">
        <v>3个月以上</v>
      </c>
      <c r="M7022" s="95" t="s">
        <v>55</v>
      </c>
      <c r="N7022" s="95">
        <v>1</v>
      </c>
      <c r="O7022" s="118" t="str">
        <f>_xlfn.XLOOKUP(P7022,匹配表1065!U:U,匹配表1065!T:T)</f>
        <v>HO00001417</v>
      </c>
      <c r="P7022" s="94" t="s">
        <v>119</v>
      </c>
      <c r="Q7022" s="95" t="s">
        <v>120</v>
      </c>
      <c r="R7022" s="89" t="str">
        <f>_xlfn.XLOOKUP(Q7022,匹配表1065!L:L,匹配表1065!O:O)</f>
        <v>D</v>
      </c>
      <c r="S7022" s="93" t="str">
        <f>IFERROR(_xlfn.XLOOKUP(Q7022,匹配表1065!AI:AI,匹配表1065!AJ:AJ),"绿标")</f>
        <v>绿标</v>
      </c>
      <c r="T7022" s="93" t="str" cm="1">
        <f t="array" ref="T7022:U7022">_xlfn.XLOOKUP(Q7022,匹配表1065!L:L,匹配表1065!M:N)</f>
        <v>抑郁焦虑</v>
      </c>
      <c r="U7022" s="94" t="str">
        <v>精神心理科</v>
      </c>
      <c r="V7022" s="95" t="s">
        <v>33</v>
      </c>
      <c r="W7022" s="93">
        <f>_xlfn.XLOOKUP(M7022,匹配表1065!D:D,匹配表1065!F:F)*N7022</f>
        <v>8</v>
      </c>
    </row>
    <row r="7023" customHeight="1" spans="1:23">
      <c r="A7023" s="94" t="s">
        <v>954</v>
      </c>
      <c r="B7023" s="106">
        <v>46248</v>
      </c>
      <c r="C7023" s="121" t="str">
        <f t="shared" si="222"/>
        <v>8月第3周</v>
      </c>
      <c r="D7023" s="109" t="s">
        <v>968</v>
      </c>
      <c r="E7023" s="93" t="str">
        <f t="shared" si="221"/>
        <v>8月第2周--周5</v>
      </c>
      <c r="F7023" s="95" t="s">
        <v>27</v>
      </c>
      <c r="G7023" s="95" t="s">
        <v>104</v>
      </c>
      <c r="H7023" s="92" t="str">
        <f>_xlfn.XLOOKUP(O7023,匹配表1065!T:T,匹配表1065!W:W)</f>
        <v>济南市</v>
      </c>
      <c r="I7023" s="116" t="str">
        <f>_xlfn.XLOOKUP(O7023,匹配表1065!T:T,匹配表1065!X:X)</f>
        <v>PME2029</v>
      </c>
      <c r="J7023" s="95" t="s">
        <v>128</v>
      </c>
      <c r="K7023" s="89" cm="1">
        <f ca="1" t="array" ref="K7023:L7023">_xlfn.XLOOKUP(J7023,匹配表1065!Y:Y,匹配表1065!AA:AB)</f>
        <v>13</v>
      </c>
      <c r="L7023" s="116" t="str">
        <v>3个月以上</v>
      </c>
      <c r="M7023" s="95" t="s">
        <v>30</v>
      </c>
      <c r="N7023" s="95">
        <v>1</v>
      </c>
      <c r="O7023" s="118" t="str">
        <f>_xlfn.XLOOKUP(P7023,匹配表1065!U:U,匹配表1065!T:T)</f>
        <v>HO00001403</v>
      </c>
      <c r="P7023" s="94" t="s">
        <v>329</v>
      </c>
      <c r="Q7023" s="95" t="s">
        <v>455</v>
      </c>
      <c r="R7023" s="89" t="str">
        <f>_xlfn.XLOOKUP(Q7023,匹配表1065!L:L,匹配表1065!O:O)</f>
        <v>C</v>
      </c>
      <c r="S7023" s="93" t="str">
        <f>IFERROR(_xlfn.XLOOKUP(Q7023,匹配表1065!AI:AI,匹配表1065!AJ:AJ),"绿标")</f>
        <v>绿标</v>
      </c>
      <c r="T7023" s="93" t="str" cm="1">
        <f t="array" ref="T7023:U7023">_xlfn.XLOOKUP(Q7023,匹配表1065!L:L,匹配表1065!M:N)</f>
        <v>眩晕</v>
      </c>
      <c r="U7023" s="94" t="str">
        <v>耳鼻喉科</v>
      </c>
      <c r="V7023" s="95" t="s">
        <v>100</v>
      </c>
      <c r="W7023" s="93">
        <f>_xlfn.XLOOKUP(M7023,匹配表1065!D:D,匹配表1065!F:F)*N7023</f>
        <v>12</v>
      </c>
    </row>
    <row r="7024" customHeight="1" spans="1:23">
      <c r="A7024" s="94" t="s">
        <v>954</v>
      </c>
      <c r="B7024" s="106">
        <v>46248</v>
      </c>
      <c r="C7024" s="121" t="str">
        <f t="shared" si="222"/>
        <v>8月第3周</v>
      </c>
      <c r="D7024" s="109" t="s">
        <v>968</v>
      </c>
      <c r="E7024" s="93" t="str">
        <f t="shared" si="221"/>
        <v>8月第2周--周5</v>
      </c>
      <c r="F7024" s="95" t="s">
        <v>27</v>
      </c>
      <c r="G7024" s="95" t="s">
        <v>104</v>
      </c>
      <c r="H7024" s="92" t="str">
        <f>_xlfn.XLOOKUP(O7024,匹配表1065!T:T,匹配表1065!W:W)</f>
        <v>济南市</v>
      </c>
      <c r="I7024" s="116" t="str">
        <f>_xlfn.XLOOKUP(O7024,匹配表1065!T:T,匹配表1065!X:X)</f>
        <v>PME2025</v>
      </c>
      <c r="J7024" s="95" t="s">
        <v>128</v>
      </c>
      <c r="K7024" s="89" cm="1">
        <f ca="1" t="array" ref="K7024:L7024">_xlfn.XLOOKUP(J7024,匹配表1065!Y:Y,匹配表1065!AA:AB)</f>
        <v>13</v>
      </c>
      <c r="L7024" s="116" t="str">
        <v>3个月以上</v>
      </c>
      <c r="M7024" s="95" t="s">
        <v>55</v>
      </c>
      <c r="N7024" s="95">
        <v>1</v>
      </c>
      <c r="O7024" s="118" t="str">
        <f>_xlfn.XLOOKUP(P7024,匹配表1065!U:U,匹配表1065!T:T)</f>
        <v>HO00001400</v>
      </c>
      <c r="P7024" s="94" t="s">
        <v>112</v>
      </c>
      <c r="Q7024" s="95" t="s">
        <v>319</v>
      </c>
      <c r="R7024" s="89" t="str">
        <f>_xlfn.XLOOKUP(Q7024,匹配表1065!L:L,匹配表1065!O:O)</f>
        <v>B</v>
      </c>
      <c r="S7024" s="93" t="str">
        <f>IFERROR(_xlfn.XLOOKUP(Q7024,匹配表1065!AI:AI,匹配表1065!AJ:AJ),"绿标")</f>
        <v>绿标</v>
      </c>
      <c r="T7024" s="93" t="str" cm="1">
        <f t="array" ref="T7024:U7024">_xlfn.XLOOKUP(Q7024,匹配表1065!L:L,匹配表1065!M:N)</f>
        <v>脑血管</v>
      </c>
      <c r="U7024" s="94" t="str">
        <v>神经内科</v>
      </c>
      <c r="V7024" s="95" t="s">
        <v>33</v>
      </c>
      <c r="W7024" s="93">
        <f>_xlfn.XLOOKUP(M7024,匹配表1065!D:D,匹配表1065!F:F)*N7024</f>
        <v>8</v>
      </c>
    </row>
    <row r="7025" customHeight="1" spans="1:23">
      <c r="A7025" s="94" t="s">
        <v>954</v>
      </c>
      <c r="B7025" s="106">
        <v>46248</v>
      </c>
      <c r="C7025" s="121" t="str">
        <f t="shared" si="222"/>
        <v>8月第3周</v>
      </c>
      <c r="D7025" s="109" t="s">
        <v>968</v>
      </c>
      <c r="E7025" s="93" t="str">
        <f t="shared" si="221"/>
        <v>8月第2周--周5</v>
      </c>
      <c r="F7025" s="95" t="s">
        <v>27</v>
      </c>
      <c r="G7025" s="95" t="s">
        <v>104</v>
      </c>
      <c r="H7025" s="92" t="str">
        <f>_xlfn.XLOOKUP(O7025,匹配表1065!T:T,匹配表1065!W:W)</f>
        <v>济南市</v>
      </c>
      <c r="I7025" s="116" t="str">
        <f>_xlfn.XLOOKUP(O7025,匹配表1065!T:T,匹配表1065!X:X)</f>
        <v>PME2029</v>
      </c>
      <c r="J7025" s="95" t="s">
        <v>128</v>
      </c>
      <c r="K7025" s="89" cm="1">
        <f ca="1" t="array" ref="K7025:L7025">_xlfn.XLOOKUP(J7025,匹配表1065!Y:Y,匹配表1065!AA:AB)</f>
        <v>13</v>
      </c>
      <c r="L7025" s="116" t="str">
        <v>3个月以上</v>
      </c>
      <c r="M7025" s="95" t="s">
        <v>55</v>
      </c>
      <c r="N7025" s="95">
        <v>1</v>
      </c>
      <c r="O7025" s="118" t="str">
        <f>_xlfn.XLOOKUP(P7025,匹配表1065!U:U,匹配表1065!T:T)</f>
        <v>HO00024281</v>
      </c>
      <c r="P7025" s="94" t="s">
        <v>129</v>
      </c>
      <c r="Q7025" s="95" t="s">
        <v>131</v>
      </c>
      <c r="R7025" s="89" t="str">
        <f>_xlfn.XLOOKUP(Q7025,匹配表1065!L:L,匹配表1065!O:O)</f>
        <v>B</v>
      </c>
      <c r="S7025" s="93" t="str">
        <f>IFERROR(_xlfn.XLOOKUP(Q7025,匹配表1065!AI:AI,匹配表1065!AJ:AJ),"绿标")</f>
        <v>红标</v>
      </c>
      <c r="T7025" s="93" t="str" cm="1">
        <f t="array" ref="T7025:U7025">_xlfn.XLOOKUP(Q7025,匹配表1065!L:L,匹配表1065!M:N)</f>
        <v>脑血管</v>
      </c>
      <c r="U7025" s="94" t="str">
        <v>神经内科</v>
      </c>
      <c r="V7025" s="95" t="s">
        <v>42</v>
      </c>
      <c r="W7025" s="93">
        <f>_xlfn.XLOOKUP(M7025,匹配表1065!D:D,匹配表1065!F:F)*N7025</f>
        <v>8</v>
      </c>
    </row>
    <row r="7026" customHeight="1" spans="1:23">
      <c r="A7026" s="94" t="s">
        <v>954</v>
      </c>
      <c r="B7026" s="106">
        <v>46248</v>
      </c>
      <c r="C7026" s="121" t="str">
        <f t="shared" si="222"/>
        <v>8月第3周</v>
      </c>
      <c r="D7026" s="109" t="s">
        <v>968</v>
      </c>
      <c r="E7026" s="93" t="str">
        <f t="shared" si="221"/>
        <v>8月第2周--周5</v>
      </c>
      <c r="F7026" s="95" t="s">
        <v>27</v>
      </c>
      <c r="G7026" s="92" t="s">
        <v>92</v>
      </c>
      <c r="H7026" s="92" t="str">
        <f>_xlfn.XLOOKUP(O7026,匹配表1065!T:T,匹配表1065!W:W)</f>
        <v>合肥市</v>
      </c>
      <c r="I7026" s="116" t="str">
        <f>_xlfn.XLOOKUP(O7026,匹配表1065!T:T,匹配表1065!X:X)</f>
        <v>PME2047</v>
      </c>
      <c r="J7026" s="95" t="s">
        <v>97</v>
      </c>
      <c r="K7026" s="89" cm="1">
        <f ca="1" t="array" ref="K7026:L7026">_xlfn.XLOOKUP(J7026,匹配表1065!Y:Y,匹配表1065!AA:AB)</f>
        <v>2</v>
      </c>
      <c r="L7026" s="116" t="str">
        <v>3个月以内</v>
      </c>
      <c r="M7026" s="95" t="s">
        <v>55</v>
      </c>
      <c r="N7026" s="95">
        <v>1</v>
      </c>
      <c r="O7026" s="118" t="str">
        <f>_xlfn.XLOOKUP(P7026,匹配表1065!U:U,匹配表1065!T:T)</f>
        <v>HO00000005</v>
      </c>
      <c r="P7026" s="94" t="s">
        <v>98</v>
      </c>
      <c r="Q7026" s="95" t="s">
        <v>208</v>
      </c>
      <c r="R7026" s="89" t="str">
        <f>_xlfn.XLOOKUP(Q7026,匹配表1065!L:L,匹配表1065!O:O)</f>
        <v>A</v>
      </c>
      <c r="S7026" s="93" t="str">
        <f>IFERROR(_xlfn.XLOOKUP(Q7026,匹配表1065!AI:AI,匹配表1065!AJ:AJ),"绿标")</f>
        <v>黑标</v>
      </c>
      <c r="T7026" s="93" t="str" cm="1">
        <f t="array" ref="T7026:U7026">_xlfn.XLOOKUP(Q7026,匹配表1065!L:L,匹配表1065!M:N)</f>
        <v>头痛</v>
      </c>
      <c r="U7026" s="94" t="str">
        <v>神经内科</v>
      </c>
      <c r="V7026" s="95" t="s">
        <v>42</v>
      </c>
      <c r="W7026" s="93">
        <f>_xlfn.XLOOKUP(M7026,匹配表1065!D:D,匹配表1065!F:F)*N7026</f>
        <v>8</v>
      </c>
    </row>
    <row r="7027" customHeight="1" spans="1:23">
      <c r="A7027" s="94" t="s">
        <v>954</v>
      </c>
      <c r="B7027" s="106">
        <v>46248</v>
      </c>
      <c r="C7027" s="121" t="str">
        <f t="shared" si="222"/>
        <v>8月第3周</v>
      </c>
      <c r="D7027" s="109" t="s">
        <v>968</v>
      </c>
      <c r="E7027" s="93" t="str">
        <f t="shared" si="221"/>
        <v>8月第2周--周5</v>
      </c>
      <c r="F7027" s="95" t="s">
        <v>27</v>
      </c>
      <c r="G7027" s="92" t="s">
        <v>92</v>
      </c>
      <c r="H7027" s="92" t="str">
        <f>_xlfn.XLOOKUP(O7027,匹配表1065!T:T,匹配表1065!W:W)</f>
        <v>阜阳市</v>
      </c>
      <c r="I7027" s="116" t="str">
        <f>_xlfn.XLOOKUP(O7027,匹配表1065!T:T,匹配表1065!X:X)</f>
        <v>PME2048</v>
      </c>
      <c r="J7027" s="95" t="s">
        <v>547</v>
      </c>
      <c r="K7027" s="89" cm="1">
        <f ca="1" t="array" ref="K7027:L7027">_xlfn.XLOOKUP(J7027,匹配表1065!Y:Y,匹配表1065!AA:AB)</f>
        <v>4</v>
      </c>
      <c r="L7027" s="116" t="str">
        <v>3个月以上</v>
      </c>
      <c r="M7027" s="95" t="s">
        <v>35</v>
      </c>
      <c r="N7027" s="95">
        <v>1</v>
      </c>
      <c r="O7027" s="118" t="str">
        <f>_xlfn.XLOOKUP(P7027,匹配表1065!U:U,匹配表1065!T:T)</f>
        <v>HO00002692</v>
      </c>
      <c r="P7027" s="94" t="s">
        <v>834</v>
      </c>
      <c r="Q7027" s="95" t="s">
        <v>835</v>
      </c>
      <c r="R7027" s="89" t="str">
        <f>_xlfn.XLOOKUP(Q7027,匹配表1065!L:L,匹配表1065!O:O)</f>
        <v>A</v>
      </c>
      <c r="S7027" s="93" t="str">
        <f>IFERROR(_xlfn.XLOOKUP(Q7027,匹配表1065!AI:AI,匹配表1065!AJ:AJ),"绿标")</f>
        <v>绿标</v>
      </c>
      <c r="T7027" s="93" t="str" cm="1">
        <f t="array" ref="T7027:U7027">_xlfn.XLOOKUP(Q7027,匹配表1065!L:L,匹配表1065!M:N)</f>
        <v>头痛</v>
      </c>
      <c r="U7027" s="94" t="str">
        <v>神经内科</v>
      </c>
      <c r="V7027" s="95" t="s">
        <v>33</v>
      </c>
      <c r="W7027" s="93">
        <f>_xlfn.XLOOKUP(M7027,匹配表1065!D:D,匹配表1065!F:F)*N7027</f>
        <v>4</v>
      </c>
    </row>
    <row r="7028" customHeight="1" spans="1:23">
      <c r="A7028" s="94" t="s">
        <v>954</v>
      </c>
      <c r="B7028" s="106">
        <v>46248</v>
      </c>
      <c r="C7028" s="121" t="str">
        <f t="shared" si="222"/>
        <v>8月第3周</v>
      </c>
      <c r="D7028" s="109" t="s">
        <v>968</v>
      </c>
      <c r="E7028" s="93" t="str">
        <f t="shared" si="221"/>
        <v>8月第2周--周5</v>
      </c>
      <c r="F7028" s="95" t="s">
        <v>27</v>
      </c>
      <c r="G7028" s="92" t="s">
        <v>92</v>
      </c>
      <c r="H7028" s="92" t="e">
        <f>_xlfn.XLOOKUP(O7028,匹配表1065!T:T,匹配表1065!W:W)</f>
        <v>#N/A</v>
      </c>
      <c r="I7028" s="116" t="e">
        <f>_xlfn.XLOOKUP(O7028,匹配表1065!T:T,匹配表1065!X:X)</f>
        <v>#N/A</v>
      </c>
      <c r="J7028" s="95" t="s">
        <v>547</v>
      </c>
      <c r="K7028" s="89" cm="1">
        <f ca="1" t="array" ref="K7028:L7028">_xlfn.XLOOKUP(J7028,匹配表1065!Y:Y,匹配表1065!AA:AB)</f>
        <v>4</v>
      </c>
      <c r="L7028" s="116" t="str">
        <v>3个月以上</v>
      </c>
      <c r="M7028" s="95" t="s">
        <v>35</v>
      </c>
      <c r="N7028" s="95">
        <v>1</v>
      </c>
      <c r="O7028" s="118" t="e">
        <f>_xlfn.XLOOKUP(P7028,匹配表1065!U:U,匹配表1065!T:T)</f>
        <v>#N/A</v>
      </c>
      <c r="P7028" s="94" t="s">
        <v>972</v>
      </c>
      <c r="Q7028" s="95" t="s">
        <v>848</v>
      </c>
      <c r="R7028" s="89" t="str">
        <f>_xlfn.XLOOKUP(Q7028,匹配表1065!L:L,匹配表1065!O:O)</f>
        <v>C</v>
      </c>
      <c r="S7028" s="93" t="str">
        <f>IFERROR(_xlfn.XLOOKUP(Q7028,匹配表1065!AI:AI,匹配表1065!AJ:AJ),"绿标")</f>
        <v>绿标</v>
      </c>
      <c r="T7028" s="93" t="str" cm="1">
        <f t="array" ref="T7028:U7028">_xlfn.XLOOKUP(Q7028,匹配表1065!L:L,匹配表1065!M:N)</f>
        <v>眩晕</v>
      </c>
      <c r="U7028" s="94" t="str">
        <v>耳鼻喉科</v>
      </c>
      <c r="V7028" s="95" t="s">
        <v>33</v>
      </c>
      <c r="W7028" s="93">
        <f>_xlfn.XLOOKUP(M7028,匹配表1065!D:D,匹配表1065!F:F)*N7028</f>
        <v>4</v>
      </c>
    </row>
    <row r="7029" customHeight="1" spans="1:23">
      <c r="A7029" s="94" t="s">
        <v>954</v>
      </c>
      <c r="B7029" s="106">
        <v>46248</v>
      </c>
      <c r="C7029" s="121" t="str">
        <f t="shared" si="222"/>
        <v>8月第3周</v>
      </c>
      <c r="D7029" s="109" t="s">
        <v>968</v>
      </c>
      <c r="E7029" s="93" t="str">
        <f t="shared" ref="E7029:E7092" si="223">D7029&amp;"--"&amp;"周"&amp;WEEKDAY(B7029,2)</f>
        <v>8月第2周--周5</v>
      </c>
      <c r="F7029" s="95" t="s">
        <v>27</v>
      </c>
      <c r="G7029" s="92" t="s">
        <v>92</v>
      </c>
      <c r="H7029" s="92" t="str">
        <f>_xlfn.XLOOKUP(O7029,匹配表1065!T:T,匹配表1065!W:W)</f>
        <v>合肥市</v>
      </c>
      <c r="I7029" s="116" t="str">
        <f>_xlfn.XLOOKUP(O7029,匹配表1065!T:T,匹配表1065!X:X)</f>
        <v>PME2007</v>
      </c>
      <c r="J7029" s="95" t="s">
        <v>93</v>
      </c>
      <c r="K7029" s="89" cm="1">
        <f ca="1" t="array" ref="K7029:L7029">_xlfn.XLOOKUP(J7029,匹配表1065!Y:Y,匹配表1065!AA:AB)</f>
        <v>9</v>
      </c>
      <c r="L7029" s="116" t="str">
        <v>3个月以上</v>
      </c>
      <c r="M7029" s="95" t="s">
        <v>55</v>
      </c>
      <c r="N7029" s="95">
        <v>1</v>
      </c>
      <c r="O7029" s="118" t="str">
        <f>_xlfn.XLOOKUP(P7029,匹配表1065!U:U,匹配表1065!T:T)</f>
        <v>HO00000001</v>
      </c>
      <c r="P7029" s="94" t="s">
        <v>94</v>
      </c>
      <c r="Q7029" s="95" t="s">
        <v>207</v>
      </c>
      <c r="R7029" s="89" t="str">
        <f>_xlfn.XLOOKUP(Q7029,匹配表1065!L:L,匹配表1065!O:O)</f>
        <v>C</v>
      </c>
      <c r="S7029" s="93" t="str">
        <f>IFERROR(_xlfn.XLOOKUP(Q7029,匹配表1065!AI:AI,匹配表1065!AJ:AJ),"绿标")</f>
        <v>红标</v>
      </c>
      <c r="T7029" s="93" t="str" cm="1">
        <f t="array" ref="T7029:U7029">_xlfn.XLOOKUP(Q7029,匹配表1065!L:L,匹配表1065!M:N)</f>
        <v>眩晕</v>
      </c>
      <c r="U7029" s="94" t="str">
        <v>神经内科</v>
      </c>
      <c r="V7029" s="95" t="s">
        <v>33</v>
      </c>
      <c r="W7029" s="93">
        <f>_xlfn.XLOOKUP(M7029,匹配表1065!D:D,匹配表1065!F:F)*N7029</f>
        <v>8</v>
      </c>
    </row>
    <row r="7030" customHeight="1" spans="1:23">
      <c r="A7030" s="94" t="s">
        <v>954</v>
      </c>
      <c r="B7030" s="106">
        <v>46248</v>
      </c>
      <c r="C7030" s="121" t="str">
        <f t="shared" si="222"/>
        <v>8月第3周</v>
      </c>
      <c r="D7030" s="109" t="s">
        <v>968</v>
      </c>
      <c r="E7030" s="93" t="str">
        <f t="shared" si="223"/>
        <v>8月第2周--周5</v>
      </c>
      <c r="F7030" s="95" t="s">
        <v>27</v>
      </c>
      <c r="G7030" s="95" t="s">
        <v>136</v>
      </c>
      <c r="H7030" s="92" t="str">
        <f>_xlfn.XLOOKUP(O7030,匹配表1065!T:T,匹配表1065!W:W)</f>
        <v>青岛市</v>
      </c>
      <c r="I7030" s="116" t="str">
        <f>_xlfn.XLOOKUP(O7030,匹配表1065!T:T,匹配表1065!X:X)</f>
        <v>PME2032</v>
      </c>
      <c r="J7030" s="95" t="s">
        <v>143</v>
      </c>
      <c r="K7030" s="89" cm="1">
        <f ca="1" t="array" ref="K7030:L7030">_xlfn.XLOOKUP(J7030,匹配表1065!Y:Y,匹配表1065!AA:AB)</f>
        <v>31</v>
      </c>
      <c r="L7030" s="116" t="str">
        <v>3个月以上</v>
      </c>
      <c r="M7030" s="95" t="s">
        <v>30</v>
      </c>
      <c r="N7030" s="95">
        <v>1</v>
      </c>
      <c r="O7030" s="118" t="str">
        <f>_xlfn.XLOOKUP(P7030,匹配表1065!U:U,匹配表1065!T:T)</f>
        <v>HO00001482</v>
      </c>
      <c r="P7030" s="94" t="s">
        <v>146</v>
      </c>
      <c r="Q7030" s="95" t="s">
        <v>147</v>
      </c>
      <c r="R7030" s="89" t="str">
        <f>_xlfn.XLOOKUP(Q7030,匹配表1065!L:L,匹配表1065!O:O)</f>
        <v>A</v>
      </c>
      <c r="S7030" s="93" t="str">
        <f>IFERROR(_xlfn.XLOOKUP(Q7030,匹配表1065!AI:AI,匹配表1065!AJ:AJ),"绿标")</f>
        <v>红标</v>
      </c>
      <c r="T7030" s="93" t="str" cm="1">
        <f t="array" ref="T7030:U7030">_xlfn.XLOOKUP(Q7030,匹配表1065!L:L,匹配表1065!M:N)</f>
        <v>头痛</v>
      </c>
      <c r="U7030" s="94" t="str">
        <v>神经内科</v>
      </c>
      <c r="V7030" s="95" t="s">
        <v>67</v>
      </c>
      <c r="W7030" s="93">
        <f>_xlfn.XLOOKUP(M7030,匹配表1065!D:D,匹配表1065!F:F)*N7030</f>
        <v>12</v>
      </c>
    </row>
    <row r="7031" customHeight="1" spans="1:23">
      <c r="A7031" s="94" t="s">
        <v>954</v>
      </c>
      <c r="B7031" s="106">
        <v>46248</v>
      </c>
      <c r="C7031" s="121" t="str">
        <f t="shared" si="222"/>
        <v>8月第3周</v>
      </c>
      <c r="D7031" s="109" t="s">
        <v>968</v>
      </c>
      <c r="E7031" s="93" t="str">
        <f t="shared" si="223"/>
        <v>8月第2周--周5</v>
      </c>
      <c r="F7031" s="95" t="s">
        <v>27</v>
      </c>
      <c r="G7031" s="95" t="s">
        <v>136</v>
      </c>
      <c r="H7031" s="92" t="str">
        <f>_xlfn.XLOOKUP(O7031,匹配表1065!T:T,匹配表1065!W:W)</f>
        <v>青岛市</v>
      </c>
      <c r="I7031" s="116" t="str">
        <f>_xlfn.XLOOKUP(O7031,匹配表1065!T:T,匹配表1065!X:X)</f>
        <v>PME2032</v>
      </c>
      <c r="J7031" s="95" t="s">
        <v>143</v>
      </c>
      <c r="K7031" s="89" cm="1">
        <f ca="1" t="array" ref="K7031:L7031">_xlfn.XLOOKUP(J7031,匹配表1065!Y:Y,匹配表1065!AA:AB)</f>
        <v>31</v>
      </c>
      <c r="L7031" s="116" t="str">
        <v>3个月以上</v>
      </c>
      <c r="M7031" s="95" t="s">
        <v>30</v>
      </c>
      <c r="N7031" s="95">
        <v>1</v>
      </c>
      <c r="O7031" s="118" t="str">
        <f>_xlfn.XLOOKUP(P7031,匹配表1065!U:U,匹配表1065!T:T)</f>
        <v>HO00001482</v>
      </c>
      <c r="P7031" s="94" t="s">
        <v>146</v>
      </c>
      <c r="Q7031" s="95" t="s">
        <v>149</v>
      </c>
      <c r="R7031" s="89" t="str">
        <f>_xlfn.XLOOKUP(Q7031,匹配表1065!L:L,匹配表1065!O:O)</f>
        <v>B</v>
      </c>
      <c r="S7031" s="93" t="str">
        <f>IFERROR(_xlfn.XLOOKUP(Q7031,匹配表1065!AI:AI,匹配表1065!AJ:AJ),"绿标")</f>
        <v>红标</v>
      </c>
      <c r="T7031" s="93" t="str" cm="1">
        <f t="array" ref="T7031:U7031">_xlfn.XLOOKUP(Q7031,匹配表1065!L:L,匹配表1065!M:N)</f>
        <v>脑血管</v>
      </c>
      <c r="U7031" s="94" t="str">
        <v>神经内科</v>
      </c>
      <c r="V7031" s="95" t="s">
        <v>42</v>
      </c>
      <c r="W7031" s="93">
        <f>_xlfn.XLOOKUP(M7031,匹配表1065!D:D,匹配表1065!F:F)*N7031</f>
        <v>12</v>
      </c>
    </row>
    <row r="7032" customHeight="1" spans="1:23">
      <c r="A7032" s="94" t="s">
        <v>954</v>
      </c>
      <c r="B7032" s="106">
        <v>46248</v>
      </c>
      <c r="C7032" s="121" t="str">
        <f t="shared" si="222"/>
        <v>8月第3周</v>
      </c>
      <c r="D7032" s="109" t="s">
        <v>968</v>
      </c>
      <c r="E7032" s="93" t="str">
        <f t="shared" si="223"/>
        <v>8月第2周--周5</v>
      </c>
      <c r="F7032" s="95" t="s">
        <v>27</v>
      </c>
      <c r="G7032" s="95" t="s">
        <v>136</v>
      </c>
      <c r="H7032" s="92" t="str">
        <f>_xlfn.XLOOKUP(O7032,匹配表1065!T:T,匹配表1065!W:W)</f>
        <v>青岛市</v>
      </c>
      <c r="I7032" s="116" t="str">
        <f>_xlfn.XLOOKUP(O7032,匹配表1065!T:T,匹配表1065!X:X)</f>
        <v>PME2032</v>
      </c>
      <c r="J7032" s="95" t="s">
        <v>143</v>
      </c>
      <c r="K7032" s="89" cm="1">
        <f ca="1" t="array" ref="K7032:L7032">_xlfn.XLOOKUP(J7032,匹配表1065!Y:Y,匹配表1065!AA:AB)</f>
        <v>31</v>
      </c>
      <c r="L7032" s="116" t="str">
        <v>3个月以上</v>
      </c>
      <c r="M7032" s="95" t="s">
        <v>35</v>
      </c>
      <c r="N7032" s="95">
        <v>1</v>
      </c>
      <c r="O7032" s="118" t="str">
        <f>_xlfn.XLOOKUP(P7032,匹配表1065!U:U,匹配表1065!T:T)</f>
        <v>HO00001482</v>
      </c>
      <c r="P7032" s="94" t="s">
        <v>146</v>
      </c>
      <c r="Q7032" s="95" t="s">
        <v>299</v>
      </c>
      <c r="R7032" s="89" t="str">
        <f>_xlfn.XLOOKUP(Q7032,匹配表1065!L:L,匹配表1065!O:O)</f>
        <v>C</v>
      </c>
      <c r="S7032" s="93" t="str">
        <f>IFERROR(_xlfn.XLOOKUP(Q7032,匹配表1065!AI:AI,匹配表1065!AJ:AJ),"绿标")</f>
        <v>绿标</v>
      </c>
      <c r="T7032" s="93" t="str" cm="1">
        <f t="array" ref="T7032:U7032">_xlfn.XLOOKUP(Q7032,匹配表1065!L:L,匹配表1065!M:N)</f>
        <v>眩晕</v>
      </c>
      <c r="U7032" s="94" t="str">
        <v>耳鼻喉科</v>
      </c>
      <c r="V7032" s="95" t="s">
        <v>100</v>
      </c>
      <c r="W7032" s="93">
        <f>_xlfn.XLOOKUP(M7032,匹配表1065!D:D,匹配表1065!F:F)*N7032</f>
        <v>4</v>
      </c>
    </row>
    <row r="7033" customHeight="1" spans="1:23">
      <c r="A7033" s="94" t="s">
        <v>954</v>
      </c>
      <c r="B7033" s="106">
        <v>46248</v>
      </c>
      <c r="C7033" s="121" t="str">
        <f t="shared" si="222"/>
        <v>8月第3周</v>
      </c>
      <c r="D7033" s="109" t="s">
        <v>968</v>
      </c>
      <c r="E7033" s="93" t="str">
        <f t="shared" si="223"/>
        <v>8月第2周--周5</v>
      </c>
      <c r="F7033" s="95" t="s">
        <v>27</v>
      </c>
      <c r="G7033" s="95" t="s">
        <v>136</v>
      </c>
      <c r="H7033" s="92" t="str">
        <f>_xlfn.XLOOKUP(O7033,匹配表1065!T:T,匹配表1065!W:W)</f>
        <v>淄博市</v>
      </c>
      <c r="I7033" s="116" t="str">
        <f>_xlfn.XLOOKUP(O7033,匹配表1065!T:T,匹配表1065!X:X)</f>
        <v>PME2043</v>
      </c>
      <c r="J7033" s="95" t="s">
        <v>140</v>
      </c>
      <c r="K7033" s="89" cm="1">
        <f ca="1" t="array" ref="K7033:L7033">_xlfn.XLOOKUP(J7033,匹配表1065!Y:Y,匹配表1065!AA:AB)</f>
        <v>9</v>
      </c>
      <c r="L7033" s="116" t="str">
        <v>3个月以上</v>
      </c>
      <c r="M7033" s="95" t="s">
        <v>30</v>
      </c>
      <c r="N7033" s="95">
        <v>1</v>
      </c>
      <c r="O7033" s="118" t="str">
        <f>_xlfn.XLOOKUP(P7033,匹配表1065!U:U,匹配表1065!T:T)</f>
        <v>HO00024398</v>
      </c>
      <c r="P7033" s="94" t="s">
        <v>141</v>
      </c>
      <c r="Q7033" s="95" t="s">
        <v>298</v>
      </c>
      <c r="R7033" s="89" t="str">
        <f>_xlfn.XLOOKUP(Q7033,匹配表1065!L:L,匹配表1065!O:O)</f>
        <v>C</v>
      </c>
      <c r="S7033" s="93" t="str">
        <f>IFERROR(_xlfn.XLOOKUP(Q7033,匹配表1065!AI:AI,匹配表1065!AJ:AJ),"绿标")</f>
        <v>红标</v>
      </c>
      <c r="T7033" s="93" t="str" cm="1">
        <f t="array" ref="T7033:U7033">_xlfn.XLOOKUP(Q7033,匹配表1065!L:L,匹配表1065!M:N)</f>
        <v>眩晕</v>
      </c>
      <c r="U7033" s="94" t="str">
        <v>神经内科</v>
      </c>
      <c r="V7033" s="95" t="s">
        <v>100</v>
      </c>
      <c r="W7033" s="93">
        <f>_xlfn.XLOOKUP(M7033,匹配表1065!D:D,匹配表1065!F:F)*N7033</f>
        <v>12</v>
      </c>
    </row>
    <row r="7034" customHeight="1" spans="1:23">
      <c r="A7034" s="94" t="s">
        <v>954</v>
      </c>
      <c r="B7034" s="106">
        <v>46248</v>
      </c>
      <c r="C7034" s="121" t="str">
        <f t="shared" si="222"/>
        <v>8月第3周</v>
      </c>
      <c r="D7034" s="109" t="s">
        <v>968</v>
      </c>
      <c r="E7034" s="93" t="str">
        <f t="shared" si="223"/>
        <v>8月第2周--周5</v>
      </c>
      <c r="F7034" s="95" t="s">
        <v>27</v>
      </c>
      <c r="G7034" s="95" t="s">
        <v>136</v>
      </c>
      <c r="H7034" s="92" t="str">
        <f>_xlfn.XLOOKUP(O7034,匹配表1065!T:T,匹配表1065!W:W)</f>
        <v>青岛市</v>
      </c>
      <c r="I7034" s="116" t="str">
        <f>_xlfn.XLOOKUP(O7034,匹配表1065!T:T,匹配表1065!X:X)</f>
        <v>PME2035</v>
      </c>
      <c r="J7034" s="95" t="s">
        <v>150</v>
      </c>
      <c r="K7034" s="89" cm="1">
        <f ca="1" t="array" ref="K7034:L7034">_xlfn.XLOOKUP(J7034,匹配表1065!Y:Y,匹配表1065!AA:AB)</f>
        <v>8</v>
      </c>
      <c r="L7034" s="116" t="str">
        <v>3个月以上</v>
      </c>
      <c r="M7034" s="95" t="s">
        <v>30</v>
      </c>
      <c r="N7034" s="95">
        <v>1</v>
      </c>
      <c r="O7034" s="118" t="str">
        <f>_xlfn.XLOOKUP(P7034,匹配表1065!U:U,匹配表1065!T:T)</f>
        <v>HO00001476</v>
      </c>
      <c r="P7034" s="94" t="s">
        <v>151</v>
      </c>
      <c r="Q7034" s="95" t="s">
        <v>152</v>
      </c>
      <c r="R7034" s="89" t="str">
        <f>_xlfn.XLOOKUP(Q7034,匹配表1065!L:L,匹配表1065!O:O)</f>
        <v>C</v>
      </c>
      <c r="S7034" s="93" t="str">
        <f>IFERROR(_xlfn.XLOOKUP(Q7034,匹配表1065!AI:AI,匹配表1065!AJ:AJ),"绿标")</f>
        <v>红标</v>
      </c>
      <c r="T7034" s="93" t="str" cm="1">
        <f t="array" ref="T7034:U7034">_xlfn.XLOOKUP(Q7034,匹配表1065!L:L,匹配表1065!M:N)</f>
        <v>眩晕</v>
      </c>
      <c r="U7034" s="94" t="str">
        <v>神经内科</v>
      </c>
      <c r="V7034" s="95" t="s">
        <v>100</v>
      </c>
      <c r="W7034" s="93">
        <f>_xlfn.XLOOKUP(M7034,匹配表1065!D:D,匹配表1065!F:F)*N7034</f>
        <v>12</v>
      </c>
    </row>
    <row r="7035" customHeight="1" spans="1:23">
      <c r="A7035" s="94" t="s">
        <v>954</v>
      </c>
      <c r="B7035" s="106">
        <v>46248</v>
      </c>
      <c r="C7035" s="121" t="str">
        <f t="shared" si="222"/>
        <v>8月第3周</v>
      </c>
      <c r="D7035" s="109" t="s">
        <v>968</v>
      </c>
      <c r="E7035" s="93" t="str">
        <f t="shared" si="223"/>
        <v>8月第2周--周5</v>
      </c>
      <c r="F7035" s="95" t="s">
        <v>27</v>
      </c>
      <c r="G7035" s="95" t="s">
        <v>136</v>
      </c>
      <c r="H7035" s="92" t="str">
        <f>_xlfn.XLOOKUP(O7035,匹配表1065!T:T,匹配表1065!W:W)</f>
        <v>青岛市</v>
      </c>
      <c r="I7035" s="116" t="str">
        <f>_xlfn.XLOOKUP(O7035,匹配表1065!T:T,匹配表1065!X:X)</f>
        <v>PME2035</v>
      </c>
      <c r="J7035" s="95" t="s">
        <v>150</v>
      </c>
      <c r="K7035" s="89" cm="1">
        <f ca="1" t="array" ref="K7035:L7035">_xlfn.XLOOKUP(J7035,匹配表1065!Y:Y,匹配表1065!AA:AB)</f>
        <v>8</v>
      </c>
      <c r="L7035" s="116" t="str">
        <v>3个月以上</v>
      </c>
      <c r="M7035" s="95" t="s">
        <v>35</v>
      </c>
      <c r="N7035" s="95">
        <v>1</v>
      </c>
      <c r="O7035" s="118" t="str">
        <f>_xlfn.XLOOKUP(P7035,匹配表1065!U:U,匹配表1065!T:T)</f>
        <v>HO00001477</v>
      </c>
      <c r="P7035" s="94" t="s">
        <v>153</v>
      </c>
      <c r="Q7035" s="95" t="s">
        <v>307</v>
      </c>
      <c r="R7035" s="89" t="str">
        <f>_xlfn.XLOOKUP(Q7035,匹配表1065!L:L,匹配表1065!O:O)</f>
        <v>B</v>
      </c>
      <c r="S7035" s="93" t="str">
        <f>IFERROR(_xlfn.XLOOKUP(Q7035,匹配表1065!AI:AI,匹配表1065!AJ:AJ),"绿标")</f>
        <v>红标</v>
      </c>
      <c r="T7035" s="93" t="str" cm="1">
        <f t="array" ref="T7035:U7035">_xlfn.XLOOKUP(Q7035,匹配表1065!L:L,匹配表1065!M:N)</f>
        <v>脑血管</v>
      </c>
      <c r="U7035" s="94" t="str">
        <v>神经内科</v>
      </c>
      <c r="V7035" s="95" t="s">
        <v>33</v>
      </c>
      <c r="W7035" s="93">
        <f>_xlfn.XLOOKUP(M7035,匹配表1065!D:D,匹配表1065!F:F)*N7035</f>
        <v>4</v>
      </c>
    </row>
    <row r="7036" customHeight="1" spans="1:23">
      <c r="A7036" s="94" t="s">
        <v>954</v>
      </c>
      <c r="B7036" s="106">
        <v>46248</v>
      </c>
      <c r="C7036" s="121" t="str">
        <f t="shared" si="222"/>
        <v>8月第3周</v>
      </c>
      <c r="D7036" s="109" t="s">
        <v>968</v>
      </c>
      <c r="E7036" s="93" t="str">
        <f t="shared" si="223"/>
        <v>8月第2周--周5</v>
      </c>
      <c r="F7036" s="95" t="s">
        <v>27</v>
      </c>
      <c r="G7036" s="95" t="s">
        <v>136</v>
      </c>
      <c r="H7036" s="92" t="str">
        <f>_xlfn.XLOOKUP(O7036,匹配表1065!T:T,匹配表1065!W:W)</f>
        <v>青岛市</v>
      </c>
      <c r="I7036" s="116" t="str">
        <f>_xlfn.XLOOKUP(O7036,匹配表1065!T:T,匹配表1065!X:X)</f>
        <v>PME2035</v>
      </c>
      <c r="J7036" s="95" t="s">
        <v>150</v>
      </c>
      <c r="K7036" s="89" cm="1">
        <f ca="1" t="array" ref="K7036:L7036">_xlfn.XLOOKUP(J7036,匹配表1065!Y:Y,匹配表1065!AA:AB)</f>
        <v>8</v>
      </c>
      <c r="L7036" s="116" t="str">
        <v>3个月以上</v>
      </c>
      <c r="M7036" s="95" t="s">
        <v>35</v>
      </c>
      <c r="N7036" s="95">
        <v>1</v>
      </c>
      <c r="O7036" s="118" t="str">
        <f>_xlfn.XLOOKUP(P7036,匹配表1065!U:U,匹配表1065!T:T)</f>
        <v>HO00001483</v>
      </c>
      <c r="P7036" s="94" t="s">
        <v>259</v>
      </c>
      <c r="Q7036" s="95" t="s">
        <v>437</v>
      </c>
      <c r="R7036" s="89" t="str">
        <f>_xlfn.XLOOKUP(Q7036,匹配表1065!L:L,匹配表1065!O:O)</f>
        <v>C</v>
      </c>
      <c r="S7036" s="93" t="str">
        <f>IFERROR(_xlfn.XLOOKUP(Q7036,匹配表1065!AI:AI,匹配表1065!AJ:AJ),"绿标")</f>
        <v>红标</v>
      </c>
      <c r="T7036" s="93" t="str" cm="1">
        <f t="array" ref="T7036:U7036">_xlfn.XLOOKUP(Q7036,匹配表1065!L:L,匹配表1065!M:N)</f>
        <v>眩晕</v>
      </c>
      <c r="U7036" s="94" t="str">
        <v>耳鼻喉科</v>
      </c>
      <c r="V7036" s="95" t="s">
        <v>100</v>
      </c>
      <c r="W7036" s="93">
        <f>_xlfn.XLOOKUP(M7036,匹配表1065!D:D,匹配表1065!F:F)*N7036</f>
        <v>4</v>
      </c>
    </row>
    <row r="7037" customHeight="1" spans="1:23">
      <c r="A7037" s="94" t="s">
        <v>954</v>
      </c>
      <c r="B7037" s="106">
        <v>46248</v>
      </c>
      <c r="C7037" s="121" t="str">
        <f t="shared" si="222"/>
        <v>8月第3周</v>
      </c>
      <c r="D7037" s="109" t="s">
        <v>968</v>
      </c>
      <c r="E7037" s="93" t="str">
        <f t="shared" si="223"/>
        <v>8月第2周--周5</v>
      </c>
      <c r="F7037" s="95" t="s">
        <v>27</v>
      </c>
      <c r="G7037" s="95" t="s">
        <v>136</v>
      </c>
      <c r="H7037" s="92" t="str">
        <f>_xlfn.XLOOKUP(O7037,匹配表1065!T:T,匹配表1065!W:W)</f>
        <v>潍坊市</v>
      </c>
      <c r="I7037" s="116" t="str">
        <f>_xlfn.XLOOKUP(O7037,匹配表1065!T:T,匹配表1065!X:X)</f>
        <v>PME2036</v>
      </c>
      <c r="J7037" s="95" t="s">
        <v>161</v>
      </c>
      <c r="K7037" s="89" cm="1">
        <f ca="1" t="array" ref="K7037:L7037">_xlfn.XLOOKUP(J7037,匹配表1065!Y:Y,匹配表1065!AA:AB)</f>
        <v>1519</v>
      </c>
      <c r="L7037" s="116" t="str">
        <v>3个月以上</v>
      </c>
      <c r="M7037" s="95" t="s">
        <v>30</v>
      </c>
      <c r="N7037" s="95">
        <v>1</v>
      </c>
      <c r="O7037" s="118" t="str">
        <f>_xlfn.XLOOKUP(P7037,匹配表1065!U:U,匹配表1065!T:T)</f>
        <v>HO00001496</v>
      </c>
      <c r="P7037" s="94" t="s">
        <v>256</v>
      </c>
      <c r="Q7037" s="95" t="s">
        <v>303</v>
      </c>
      <c r="R7037" s="89" t="str">
        <f>_xlfn.XLOOKUP(Q7037,匹配表1065!L:L,匹配表1065!O:O)</f>
        <v>C</v>
      </c>
      <c r="S7037" s="93" t="str">
        <f>IFERROR(_xlfn.XLOOKUP(Q7037,匹配表1065!AI:AI,匹配表1065!AJ:AJ),"绿标")</f>
        <v>红标</v>
      </c>
      <c r="T7037" s="93" t="str" cm="1">
        <f t="array" ref="T7037:U7037">_xlfn.XLOOKUP(Q7037,匹配表1065!L:L,匹配表1065!M:N)</f>
        <v>眩晕</v>
      </c>
      <c r="U7037" s="94" t="str">
        <v>神经内科</v>
      </c>
      <c r="V7037" s="95" t="s">
        <v>100</v>
      </c>
      <c r="W7037" s="93">
        <f>_xlfn.XLOOKUP(M7037,匹配表1065!D:D,匹配表1065!F:F)*N7037</f>
        <v>12</v>
      </c>
    </row>
    <row r="7038" customHeight="1" spans="1:23">
      <c r="A7038" s="94" t="s">
        <v>954</v>
      </c>
      <c r="B7038" s="106">
        <v>46248</v>
      </c>
      <c r="C7038" s="121" t="str">
        <f t="shared" si="222"/>
        <v>8月第3周</v>
      </c>
      <c r="D7038" s="109" t="s">
        <v>968</v>
      </c>
      <c r="E7038" s="93" t="str">
        <f t="shared" si="223"/>
        <v>8月第2周--周5</v>
      </c>
      <c r="F7038" s="95" t="s">
        <v>27</v>
      </c>
      <c r="G7038" s="95" t="s">
        <v>136</v>
      </c>
      <c r="H7038" s="92" t="str">
        <f>_xlfn.XLOOKUP(O7038,匹配表1065!T:T,匹配表1065!W:W)</f>
        <v>潍坊市</v>
      </c>
      <c r="I7038" s="116" t="str">
        <f>_xlfn.XLOOKUP(O7038,匹配表1065!T:T,匹配表1065!X:X)</f>
        <v>PME2036</v>
      </c>
      <c r="J7038" s="95" t="s">
        <v>161</v>
      </c>
      <c r="K7038" s="89" cm="1">
        <f ca="1" t="array" ref="K7038:L7038">_xlfn.XLOOKUP(J7038,匹配表1065!Y:Y,匹配表1065!AA:AB)</f>
        <v>1519</v>
      </c>
      <c r="L7038" s="116" t="str">
        <v>3个月以上</v>
      </c>
      <c r="M7038" s="95" t="s">
        <v>55</v>
      </c>
      <c r="N7038" s="95">
        <v>1</v>
      </c>
      <c r="O7038" s="118" t="str">
        <f>_xlfn.XLOOKUP(P7038,匹配表1065!U:U,匹配表1065!T:T)</f>
        <v>HO00001466</v>
      </c>
      <c r="P7038" s="94" t="s">
        <v>164</v>
      </c>
      <c r="Q7038" s="95" t="s">
        <v>165</v>
      </c>
      <c r="R7038" s="89" t="str">
        <f>_xlfn.XLOOKUP(Q7038,匹配表1065!L:L,匹配表1065!O:O)</f>
        <v>C</v>
      </c>
      <c r="S7038" s="93" t="str">
        <f>IFERROR(_xlfn.XLOOKUP(Q7038,匹配表1065!AI:AI,匹配表1065!AJ:AJ),"绿标")</f>
        <v>绿标</v>
      </c>
      <c r="T7038" s="93" t="str" cm="1">
        <f t="array" ref="T7038:U7038">_xlfn.XLOOKUP(Q7038,匹配表1065!L:L,匹配表1065!M:N)</f>
        <v>眩晕</v>
      </c>
      <c r="U7038" s="94" t="str">
        <v>神经内科</v>
      </c>
      <c r="V7038" s="95" t="s">
        <v>100</v>
      </c>
      <c r="W7038" s="93">
        <f>_xlfn.XLOOKUP(M7038,匹配表1065!D:D,匹配表1065!F:F)*N7038</f>
        <v>8</v>
      </c>
    </row>
    <row r="7039" customHeight="1" spans="1:23">
      <c r="A7039" s="94" t="s">
        <v>954</v>
      </c>
      <c r="B7039" s="106">
        <v>46248</v>
      </c>
      <c r="C7039" s="121" t="str">
        <f t="shared" si="222"/>
        <v>8月第3周</v>
      </c>
      <c r="D7039" s="109" t="s">
        <v>968</v>
      </c>
      <c r="E7039" s="93" t="str">
        <f t="shared" si="223"/>
        <v>8月第2周--周5</v>
      </c>
      <c r="F7039" s="95" t="s">
        <v>27</v>
      </c>
      <c r="G7039" s="95" t="s">
        <v>136</v>
      </c>
      <c r="H7039" s="92" t="str">
        <f>_xlfn.XLOOKUP(O7039,匹配表1065!T:T,匹配表1065!W:W)</f>
        <v>潍坊市</v>
      </c>
      <c r="I7039" s="116" t="str">
        <f>_xlfn.XLOOKUP(O7039,匹配表1065!T:T,匹配表1065!X:X)</f>
        <v>PME2036</v>
      </c>
      <c r="J7039" s="95" t="s">
        <v>161</v>
      </c>
      <c r="K7039" s="89" cm="1">
        <f ca="1" t="array" ref="K7039:L7039">_xlfn.XLOOKUP(J7039,匹配表1065!Y:Y,匹配表1065!AA:AB)</f>
        <v>1519</v>
      </c>
      <c r="L7039" s="116" t="str">
        <v>3个月以上</v>
      </c>
      <c r="M7039" s="95" t="s">
        <v>55</v>
      </c>
      <c r="N7039" s="95">
        <v>1</v>
      </c>
      <c r="O7039" s="118" t="str">
        <f>_xlfn.XLOOKUP(P7039,匹配表1065!U:U,匹配表1065!T:T)</f>
        <v>HO00001506</v>
      </c>
      <c r="P7039" s="94" t="s">
        <v>395</v>
      </c>
      <c r="Q7039" s="95" t="s">
        <v>475</v>
      </c>
      <c r="R7039" s="89" t="str">
        <f>_xlfn.XLOOKUP(Q7039,匹配表1065!L:L,匹配表1065!O:O)</f>
        <v>A</v>
      </c>
      <c r="S7039" s="93" t="str">
        <f>IFERROR(_xlfn.XLOOKUP(Q7039,匹配表1065!AI:AI,匹配表1065!AJ:AJ),"绿标")</f>
        <v>红标</v>
      </c>
      <c r="T7039" s="93" t="str" cm="1">
        <f t="array" ref="T7039:U7039">_xlfn.XLOOKUP(Q7039,匹配表1065!L:L,匹配表1065!M:N)</f>
        <v>头痛</v>
      </c>
      <c r="U7039" s="94" t="str">
        <v>神经内科</v>
      </c>
      <c r="V7039" s="95" t="s">
        <v>42</v>
      </c>
      <c r="W7039" s="93">
        <f>_xlfn.XLOOKUP(M7039,匹配表1065!D:D,匹配表1065!F:F)*N7039</f>
        <v>8</v>
      </c>
    </row>
    <row r="7040" customHeight="1" spans="1:23">
      <c r="A7040" s="94" t="s">
        <v>954</v>
      </c>
      <c r="B7040" s="106">
        <v>46248</v>
      </c>
      <c r="C7040" s="121" t="str">
        <f t="shared" si="222"/>
        <v>8月第3周</v>
      </c>
      <c r="D7040" s="109" t="s">
        <v>968</v>
      </c>
      <c r="E7040" s="93" t="str">
        <f t="shared" si="223"/>
        <v>8月第2周--周5</v>
      </c>
      <c r="F7040" s="95" t="s">
        <v>27</v>
      </c>
      <c r="G7040" s="95" t="s">
        <v>136</v>
      </c>
      <c r="H7040" s="92" t="str">
        <f>_xlfn.XLOOKUP(O7040,匹配表1065!T:T,匹配表1065!W:W)</f>
        <v>青岛市</v>
      </c>
      <c r="I7040" s="116" t="str">
        <f>_xlfn.XLOOKUP(O7040,匹配表1065!T:T,匹配表1065!X:X)</f>
        <v>PME2031</v>
      </c>
      <c r="J7040" s="95" t="s">
        <v>155</v>
      </c>
      <c r="K7040" s="89" cm="1">
        <f ca="1" t="array" ref="K7040:L7040">_xlfn.XLOOKUP(J7040,匹配表1065!Y:Y,匹配表1065!AA:AB)</f>
        <v>31</v>
      </c>
      <c r="L7040" s="116" t="str">
        <v>3个月以上</v>
      </c>
      <c r="M7040" s="95" t="s">
        <v>30</v>
      </c>
      <c r="N7040" s="95">
        <v>1</v>
      </c>
      <c r="O7040" s="118" t="str">
        <f>_xlfn.XLOOKUP(P7040,匹配表1065!U:U,匹配表1065!T:T)</f>
        <v>HO00072793</v>
      </c>
      <c r="P7040" s="94" t="s">
        <v>159</v>
      </c>
      <c r="Q7040" s="95" t="s">
        <v>160</v>
      </c>
      <c r="R7040" s="89" t="str">
        <f>_xlfn.XLOOKUP(Q7040,匹配表1065!L:L,匹配表1065!O:O)</f>
        <v>A</v>
      </c>
      <c r="S7040" s="93" t="str">
        <f>IFERROR(_xlfn.XLOOKUP(Q7040,匹配表1065!AI:AI,匹配表1065!AJ:AJ),"绿标")</f>
        <v>红标</v>
      </c>
      <c r="T7040" s="93" t="str" cm="1">
        <f t="array" ref="T7040:U7040">_xlfn.XLOOKUP(Q7040,匹配表1065!L:L,匹配表1065!M:N)</f>
        <v>头痛</v>
      </c>
      <c r="U7040" s="94" t="str">
        <v>神经内科</v>
      </c>
      <c r="V7040" s="95" t="s">
        <v>67</v>
      </c>
      <c r="W7040" s="93">
        <f>_xlfn.XLOOKUP(M7040,匹配表1065!D:D,匹配表1065!F:F)*N7040</f>
        <v>12</v>
      </c>
    </row>
    <row r="7041" customHeight="1" spans="1:23">
      <c r="A7041" s="94" t="s">
        <v>954</v>
      </c>
      <c r="B7041" s="106">
        <v>46248</v>
      </c>
      <c r="C7041" s="121" t="str">
        <f t="shared" si="222"/>
        <v>8月第3周</v>
      </c>
      <c r="D7041" s="109" t="s">
        <v>968</v>
      </c>
      <c r="E7041" s="93" t="str">
        <f t="shared" si="223"/>
        <v>8月第2周--周5</v>
      </c>
      <c r="F7041" s="95" t="s">
        <v>27</v>
      </c>
      <c r="G7041" s="95" t="s">
        <v>136</v>
      </c>
      <c r="H7041" s="92" t="str">
        <f>_xlfn.XLOOKUP(O7041,匹配表1065!T:T,匹配表1065!W:W)</f>
        <v>青岛市</v>
      </c>
      <c r="I7041" s="116" t="str">
        <f>_xlfn.XLOOKUP(O7041,匹配表1065!T:T,匹配表1065!X:X)</f>
        <v>PME2031</v>
      </c>
      <c r="J7041" s="95" t="s">
        <v>155</v>
      </c>
      <c r="K7041" s="89" cm="1">
        <f ca="1" t="array" ref="K7041:L7041">_xlfn.XLOOKUP(J7041,匹配表1065!Y:Y,匹配表1065!AA:AB)</f>
        <v>31</v>
      </c>
      <c r="L7041" s="116" t="str">
        <v>3个月以上</v>
      </c>
      <c r="M7041" s="95" t="s">
        <v>30</v>
      </c>
      <c r="N7041" s="95">
        <v>1</v>
      </c>
      <c r="O7041" s="118" t="str">
        <f>_xlfn.XLOOKUP(P7041,匹配表1065!U:U,匹配表1065!T:T)</f>
        <v>HO00001478</v>
      </c>
      <c r="P7041" s="94" t="s">
        <v>156</v>
      </c>
      <c r="Q7041" s="95" t="s">
        <v>158</v>
      </c>
      <c r="R7041" s="89" t="str">
        <f>_xlfn.XLOOKUP(Q7041,匹配表1065!L:L,匹配表1065!O:O)</f>
        <v>C</v>
      </c>
      <c r="S7041" s="93" t="str">
        <f>IFERROR(_xlfn.XLOOKUP(Q7041,匹配表1065!AI:AI,匹配表1065!AJ:AJ),"绿标")</f>
        <v>绿标</v>
      </c>
      <c r="T7041" s="93" t="str" cm="1">
        <f t="array" ref="T7041:U7041">_xlfn.XLOOKUP(Q7041,匹配表1065!L:L,匹配表1065!M:N)</f>
        <v>眩晕</v>
      </c>
      <c r="U7041" s="94" t="str">
        <v>耳鼻喉科</v>
      </c>
      <c r="V7041" s="95" t="s">
        <v>100</v>
      </c>
      <c r="W7041" s="93">
        <f>_xlfn.XLOOKUP(M7041,匹配表1065!D:D,匹配表1065!F:F)*N7041</f>
        <v>12</v>
      </c>
    </row>
    <row r="7042" customHeight="1" spans="1:23">
      <c r="A7042" s="94" t="s">
        <v>954</v>
      </c>
      <c r="B7042" s="106">
        <v>46248</v>
      </c>
      <c r="C7042" s="121" t="str">
        <f t="shared" si="222"/>
        <v>8月第3周</v>
      </c>
      <c r="D7042" s="109" t="s">
        <v>968</v>
      </c>
      <c r="E7042" s="93" t="str">
        <f t="shared" si="223"/>
        <v>8月第2周--周5</v>
      </c>
      <c r="F7042" s="95" t="s">
        <v>27</v>
      </c>
      <c r="G7042" s="95" t="s">
        <v>136</v>
      </c>
      <c r="H7042" s="92" t="str">
        <f>_xlfn.XLOOKUP(O7042,匹配表1065!T:T,匹配表1065!W:W)</f>
        <v>烟台市</v>
      </c>
      <c r="I7042" s="116" t="str">
        <f>_xlfn.XLOOKUP(O7042,匹配表1065!T:T,匹配表1065!X:X)</f>
        <v>PME2034</v>
      </c>
      <c r="J7042" s="95" t="s">
        <v>501</v>
      </c>
      <c r="K7042" s="89" cm="1">
        <f ca="1" t="array" ref="K7042:L7042">_xlfn.XLOOKUP(J7042,匹配表1065!Y:Y,匹配表1065!AA:AB)</f>
        <v>4</v>
      </c>
      <c r="L7042" s="116" t="str">
        <v>3个月以上</v>
      </c>
      <c r="M7042" s="95" t="s">
        <v>30</v>
      </c>
      <c r="N7042" s="95">
        <v>1</v>
      </c>
      <c r="O7042" s="118" t="str">
        <f>_xlfn.XLOOKUP(P7042,匹配表1065!U:U,匹配表1065!T:T)</f>
        <v>HO00001522</v>
      </c>
      <c r="P7042" s="94" t="s">
        <v>502</v>
      </c>
      <c r="Q7042" s="95" t="s">
        <v>503</v>
      </c>
      <c r="R7042" s="89" t="str">
        <f>_xlfn.XLOOKUP(Q7042,匹配表1065!L:L,匹配表1065!O:O)</f>
        <v>A</v>
      </c>
      <c r="S7042" s="93" t="str">
        <f>IFERROR(_xlfn.XLOOKUP(Q7042,匹配表1065!AI:AI,匹配表1065!AJ:AJ),"绿标")</f>
        <v>绿标</v>
      </c>
      <c r="T7042" s="93" t="str" cm="1">
        <f t="array" ref="T7042:U7042">_xlfn.XLOOKUP(Q7042,匹配表1065!L:L,匹配表1065!M:N)</f>
        <v>头痛</v>
      </c>
      <c r="U7042" s="94" t="str">
        <v>神经内科</v>
      </c>
      <c r="V7042" s="95" t="s">
        <v>67</v>
      </c>
      <c r="W7042" s="93">
        <f>_xlfn.XLOOKUP(M7042,匹配表1065!D:D,匹配表1065!F:F)*N7042</f>
        <v>12</v>
      </c>
    </row>
    <row r="7043" customHeight="1" spans="1:23">
      <c r="A7043" s="94" t="s">
        <v>954</v>
      </c>
      <c r="B7043" s="106">
        <v>46248</v>
      </c>
      <c r="C7043" s="121" t="str">
        <f t="shared" si="222"/>
        <v>8月第3周</v>
      </c>
      <c r="D7043" s="109" t="s">
        <v>968</v>
      </c>
      <c r="E7043" s="93" t="str">
        <f t="shared" si="223"/>
        <v>8月第2周--周5</v>
      </c>
      <c r="F7043" s="95" t="s">
        <v>27</v>
      </c>
      <c r="G7043" s="95" t="s">
        <v>136</v>
      </c>
      <c r="H7043" s="92" t="str">
        <f>_xlfn.XLOOKUP(O7043,匹配表1065!T:T,匹配表1065!W:W)</f>
        <v>烟台市</v>
      </c>
      <c r="I7043" s="116" t="str">
        <f>_xlfn.XLOOKUP(O7043,匹配表1065!T:T,匹配表1065!X:X)</f>
        <v>PME2034</v>
      </c>
      <c r="J7043" s="95" t="s">
        <v>501</v>
      </c>
      <c r="K7043" s="89" cm="1">
        <f ca="1" t="array" ref="K7043:L7043">_xlfn.XLOOKUP(J7043,匹配表1065!Y:Y,匹配表1065!AA:AB)</f>
        <v>4</v>
      </c>
      <c r="L7043" s="116" t="str">
        <v>3个月以上</v>
      </c>
      <c r="M7043" s="95" t="s">
        <v>35</v>
      </c>
      <c r="N7043" s="95">
        <v>1</v>
      </c>
      <c r="O7043" s="118" t="str">
        <f>_xlfn.XLOOKUP(P7043,匹配表1065!U:U,匹配表1065!T:T)</f>
        <v>HO00001522</v>
      </c>
      <c r="P7043" s="94" t="s">
        <v>502</v>
      </c>
      <c r="Q7043" s="95" t="s">
        <v>777</v>
      </c>
      <c r="R7043" s="89" t="str">
        <f>_xlfn.XLOOKUP(Q7043,匹配表1065!L:L,匹配表1065!O:O)</f>
        <v>A</v>
      </c>
      <c r="S7043" s="93" t="str">
        <f>IFERROR(_xlfn.XLOOKUP(Q7043,匹配表1065!AI:AI,匹配表1065!AJ:AJ),"绿标")</f>
        <v>绿标</v>
      </c>
      <c r="T7043" s="93" t="str" cm="1">
        <f t="array" ref="T7043:U7043">_xlfn.XLOOKUP(Q7043,匹配表1065!L:L,匹配表1065!M:N)</f>
        <v>头痛</v>
      </c>
      <c r="U7043" s="94" t="str">
        <v>神经内科</v>
      </c>
      <c r="V7043" s="95" t="s">
        <v>33</v>
      </c>
      <c r="W7043" s="93">
        <f>_xlfn.XLOOKUP(M7043,匹配表1065!D:D,匹配表1065!F:F)*N7043</f>
        <v>4</v>
      </c>
    </row>
    <row r="7044" customHeight="1" spans="1:23">
      <c r="A7044" s="94" t="s">
        <v>954</v>
      </c>
      <c r="B7044" s="106">
        <v>46248</v>
      </c>
      <c r="C7044" s="121" t="str">
        <f t="shared" si="222"/>
        <v>8月第3周</v>
      </c>
      <c r="D7044" s="109" t="s">
        <v>968</v>
      </c>
      <c r="E7044" s="93" t="str">
        <f t="shared" si="223"/>
        <v>8月第2周--周5</v>
      </c>
      <c r="F7044" s="95" t="s">
        <v>27</v>
      </c>
      <c r="G7044" s="95" t="s">
        <v>63</v>
      </c>
      <c r="H7044" s="92" t="str">
        <f>_xlfn.XLOOKUP(O7044,匹配表1065!T:T,匹配表1065!W:W)</f>
        <v>徐州市</v>
      </c>
      <c r="I7044" s="116" t="str">
        <f>_xlfn.XLOOKUP(O7044,匹配表1065!T:T,匹配表1065!X:X)</f>
        <v>PME2008</v>
      </c>
      <c r="J7044" s="95" t="s">
        <v>81</v>
      </c>
      <c r="K7044" s="89" cm="1">
        <f ca="1" t="array" ref="K7044:L7044">_xlfn.XLOOKUP(J7044,匹配表1065!Y:Y,匹配表1065!AA:AB)</f>
        <v>19</v>
      </c>
      <c r="L7044" s="116" t="str">
        <v>3个月以上</v>
      </c>
      <c r="M7044" s="95" t="s">
        <v>30</v>
      </c>
      <c r="N7044" s="95">
        <v>1</v>
      </c>
      <c r="O7044" s="118" t="str">
        <f>_xlfn.XLOOKUP(P7044,匹配表1065!U:U,匹配表1065!T:T)</f>
        <v>HO00001134</v>
      </c>
      <c r="P7044" s="94" t="s">
        <v>82</v>
      </c>
      <c r="Q7044" s="95" t="s">
        <v>280</v>
      </c>
      <c r="R7044" s="89" t="str">
        <f>_xlfn.XLOOKUP(Q7044,匹配表1065!L:L,匹配表1065!O:O)</f>
        <v>D</v>
      </c>
      <c r="S7044" s="93" t="str">
        <f>IFERROR(_xlfn.XLOOKUP(Q7044,匹配表1065!AI:AI,匹配表1065!AJ:AJ),"绿标")</f>
        <v>红标</v>
      </c>
      <c r="T7044" s="93" t="str" cm="1">
        <f t="array" ref="T7044:U7044">_xlfn.XLOOKUP(Q7044,匹配表1065!L:L,匹配表1065!M:N)</f>
        <v>疼痛</v>
      </c>
      <c r="U7044" s="94" t="str">
        <v>疼痛科</v>
      </c>
      <c r="V7044" s="95" t="s">
        <v>42</v>
      </c>
      <c r="W7044" s="93">
        <f>_xlfn.XLOOKUP(M7044,匹配表1065!D:D,匹配表1065!F:F)*N7044</f>
        <v>12</v>
      </c>
    </row>
    <row r="7045" customHeight="1" spans="1:23">
      <c r="A7045" s="94" t="s">
        <v>954</v>
      </c>
      <c r="B7045" s="106">
        <v>46248</v>
      </c>
      <c r="C7045" s="121" t="str">
        <f t="shared" si="222"/>
        <v>8月第3周</v>
      </c>
      <c r="D7045" s="109" t="s">
        <v>968</v>
      </c>
      <c r="E7045" s="93" t="str">
        <f t="shared" si="223"/>
        <v>8月第2周--周5</v>
      </c>
      <c r="F7045" s="95" t="s">
        <v>27</v>
      </c>
      <c r="G7045" s="95" t="s">
        <v>63</v>
      </c>
      <c r="H7045" s="92" t="str">
        <f>_xlfn.XLOOKUP(O7045,匹配表1065!T:T,匹配表1065!W:W)</f>
        <v>徐州市</v>
      </c>
      <c r="I7045" s="116" t="str">
        <f>_xlfn.XLOOKUP(O7045,匹配表1065!T:T,匹配表1065!X:X)</f>
        <v>PME2008</v>
      </c>
      <c r="J7045" s="95" t="s">
        <v>81</v>
      </c>
      <c r="K7045" s="89" cm="1">
        <f ca="1" t="array" ref="K7045:L7045">_xlfn.XLOOKUP(J7045,匹配表1065!Y:Y,匹配表1065!AA:AB)</f>
        <v>19</v>
      </c>
      <c r="L7045" s="116" t="str">
        <v>3个月以上</v>
      </c>
      <c r="M7045" s="95" t="s">
        <v>55</v>
      </c>
      <c r="N7045" s="95">
        <v>1</v>
      </c>
      <c r="O7045" s="118" t="str">
        <f>_xlfn.XLOOKUP(P7045,匹配表1065!U:U,匹配表1065!T:T)</f>
        <v>HO00001134</v>
      </c>
      <c r="P7045" s="94" t="s">
        <v>82</v>
      </c>
      <c r="Q7045" s="95" t="s">
        <v>655</v>
      </c>
      <c r="R7045" s="89" t="str">
        <f>_xlfn.XLOOKUP(Q7045,匹配表1065!L:L,匹配表1065!O:O)</f>
        <v>C</v>
      </c>
      <c r="S7045" s="93" t="str">
        <f>IFERROR(_xlfn.XLOOKUP(Q7045,匹配表1065!AI:AI,匹配表1065!AJ:AJ),"绿标")</f>
        <v>黑标</v>
      </c>
      <c r="T7045" s="93" t="str" cm="1">
        <f t="array" ref="T7045:U7045">_xlfn.XLOOKUP(Q7045,匹配表1065!L:L,匹配表1065!M:N)</f>
        <v>眩晕</v>
      </c>
      <c r="U7045" s="94" t="str">
        <v>神经内科</v>
      </c>
      <c r="V7045" s="95" t="s">
        <v>100</v>
      </c>
      <c r="W7045" s="93">
        <f>_xlfn.XLOOKUP(M7045,匹配表1065!D:D,匹配表1065!F:F)*N7045</f>
        <v>8</v>
      </c>
    </row>
    <row r="7046" customHeight="1" spans="1:23">
      <c r="A7046" s="94" t="s">
        <v>954</v>
      </c>
      <c r="B7046" s="106">
        <v>46248</v>
      </c>
      <c r="C7046" s="121" t="str">
        <f t="shared" si="222"/>
        <v>8月第3周</v>
      </c>
      <c r="D7046" s="109" t="s">
        <v>968</v>
      </c>
      <c r="E7046" s="93" t="str">
        <f t="shared" si="223"/>
        <v>8月第2周--周5</v>
      </c>
      <c r="F7046" s="95" t="s">
        <v>27</v>
      </c>
      <c r="G7046" s="95" t="s">
        <v>63</v>
      </c>
      <c r="H7046" s="92" t="str">
        <f>_xlfn.XLOOKUP(O7046,匹配表1065!T:T,匹配表1065!W:W)</f>
        <v>南京市</v>
      </c>
      <c r="I7046" s="116" t="str">
        <f>_xlfn.XLOOKUP(O7046,匹配表1065!T:T,匹配表1065!X:X)</f>
        <v>PME2002</v>
      </c>
      <c r="J7046" s="95" t="s">
        <v>84</v>
      </c>
      <c r="K7046" s="89" cm="1">
        <f ca="1" t="array" ref="K7046:L7046">_xlfn.XLOOKUP(J7046,匹配表1065!Y:Y,匹配表1065!AA:AB)</f>
        <v>31</v>
      </c>
      <c r="L7046" s="116" t="str">
        <v>3个月以上</v>
      </c>
      <c r="M7046" s="95" t="s">
        <v>30</v>
      </c>
      <c r="N7046" s="95">
        <v>2</v>
      </c>
      <c r="O7046" s="118" t="str">
        <f>_xlfn.XLOOKUP(P7046,匹配表1065!U:U,匹配表1065!T:T)</f>
        <v>HO00000964</v>
      </c>
      <c r="P7046" s="94" t="s">
        <v>90</v>
      </c>
      <c r="Q7046" s="95" t="s">
        <v>281</v>
      </c>
      <c r="R7046" s="89" t="str">
        <f>_xlfn.XLOOKUP(Q7046,匹配表1065!L:L,匹配表1065!O:O)</f>
        <v>A</v>
      </c>
      <c r="S7046" s="93" t="str">
        <f>IFERROR(_xlfn.XLOOKUP(Q7046,匹配表1065!AI:AI,匹配表1065!AJ:AJ),"绿标")</f>
        <v>红标</v>
      </c>
      <c r="T7046" s="93" t="str" cm="1">
        <f t="array" ref="T7046:U7046">_xlfn.XLOOKUP(Q7046,匹配表1065!L:L,匹配表1065!M:N)</f>
        <v>头痛</v>
      </c>
      <c r="U7046" s="94" t="str">
        <v>神经内科</v>
      </c>
      <c r="V7046" s="95" t="s">
        <v>42</v>
      </c>
      <c r="W7046" s="93">
        <f>_xlfn.XLOOKUP(M7046,匹配表1065!D:D,匹配表1065!F:F)*N7046</f>
        <v>24</v>
      </c>
    </row>
    <row r="7047" customHeight="1" spans="1:23">
      <c r="A7047" s="94" t="s">
        <v>954</v>
      </c>
      <c r="B7047" s="106">
        <v>46248</v>
      </c>
      <c r="C7047" s="121" t="str">
        <f t="shared" si="222"/>
        <v>8月第3周</v>
      </c>
      <c r="D7047" s="109" t="s">
        <v>968</v>
      </c>
      <c r="E7047" s="93" t="str">
        <f t="shared" si="223"/>
        <v>8月第2周--周5</v>
      </c>
      <c r="F7047" s="95" t="s">
        <v>27</v>
      </c>
      <c r="G7047" s="95" t="s">
        <v>63</v>
      </c>
      <c r="H7047" s="92" t="str">
        <f>_xlfn.XLOOKUP(O7047,匹配表1065!T:T,匹配表1065!W:W)</f>
        <v>南京市</v>
      </c>
      <c r="I7047" s="116" t="str">
        <f>_xlfn.XLOOKUP(O7047,匹配表1065!T:T,匹配表1065!X:X)</f>
        <v>PME2002</v>
      </c>
      <c r="J7047" s="95" t="s">
        <v>84</v>
      </c>
      <c r="K7047" s="89" cm="1">
        <f ca="1" t="array" ref="K7047:L7047">_xlfn.XLOOKUP(J7047,匹配表1065!Y:Y,匹配表1065!AA:AB)</f>
        <v>31</v>
      </c>
      <c r="L7047" s="116" t="str">
        <v>3个月以上</v>
      </c>
      <c r="M7047" s="95" t="s">
        <v>30</v>
      </c>
      <c r="N7047" s="95">
        <v>1</v>
      </c>
      <c r="O7047" s="118" t="str">
        <f>_xlfn.XLOOKUP(P7047,匹配表1065!U:U,匹配表1065!T:T)</f>
        <v>HO00000964</v>
      </c>
      <c r="P7047" s="94" t="s">
        <v>90</v>
      </c>
      <c r="Q7047" s="95" t="s">
        <v>283</v>
      </c>
      <c r="R7047" s="89" t="str">
        <f>_xlfn.XLOOKUP(Q7047,匹配表1065!L:L,匹配表1065!O:O)</f>
        <v>D</v>
      </c>
      <c r="S7047" s="93" t="str">
        <f>IFERROR(_xlfn.XLOOKUP(Q7047,匹配表1065!AI:AI,匹配表1065!AJ:AJ),"绿标")</f>
        <v>红标</v>
      </c>
      <c r="T7047" s="93" t="str" cm="1">
        <f t="array" ref="T7047:U7047">_xlfn.XLOOKUP(Q7047,匹配表1065!L:L,匹配表1065!M:N)</f>
        <v>疼痛</v>
      </c>
      <c r="U7047" s="94" t="str">
        <v>疼痛科</v>
      </c>
      <c r="V7047" s="95" t="s">
        <v>42</v>
      </c>
      <c r="W7047" s="93">
        <f>_xlfn.XLOOKUP(M7047,匹配表1065!D:D,匹配表1065!F:F)*N7047</f>
        <v>12</v>
      </c>
    </row>
    <row r="7048" customHeight="1" spans="1:23">
      <c r="A7048" s="94" t="s">
        <v>954</v>
      </c>
      <c r="B7048" s="106">
        <v>46248</v>
      </c>
      <c r="C7048" s="121" t="str">
        <f t="shared" si="222"/>
        <v>8月第3周</v>
      </c>
      <c r="D7048" s="109" t="s">
        <v>968</v>
      </c>
      <c r="E7048" s="93" t="str">
        <f t="shared" si="223"/>
        <v>8月第2周--周5</v>
      </c>
      <c r="F7048" s="95" t="s">
        <v>27</v>
      </c>
      <c r="G7048" s="95" t="s">
        <v>63</v>
      </c>
      <c r="H7048" s="92" t="str">
        <f>_xlfn.XLOOKUP(O7048,匹配表1065!T:T,匹配表1065!W:W)</f>
        <v>南京市</v>
      </c>
      <c r="I7048" s="116" t="str">
        <f>_xlfn.XLOOKUP(O7048,匹配表1065!T:T,匹配表1065!X:X)</f>
        <v>PME2002</v>
      </c>
      <c r="J7048" s="95" t="s">
        <v>84</v>
      </c>
      <c r="K7048" s="89" cm="1">
        <f ca="1" t="array" ref="K7048:L7048">_xlfn.XLOOKUP(J7048,匹配表1065!Y:Y,匹配表1065!AA:AB)</f>
        <v>31</v>
      </c>
      <c r="L7048" s="116" t="str">
        <v>3个月以上</v>
      </c>
      <c r="M7048" s="95" t="s">
        <v>30</v>
      </c>
      <c r="N7048" s="95">
        <v>1</v>
      </c>
      <c r="O7048" s="118" t="str">
        <f>_xlfn.XLOOKUP(P7048,匹配表1065!U:U,匹配表1065!T:T)</f>
        <v>HO00111156</v>
      </c>
      <c r="P7048" s="94" t="s">
        <v>85</v>
      </c>
      <c r="Q7048" s="95" t="s">
        <v>558</v>
      </c>
      <c r="R7048" s="89" t="str">
        <f>_xlfn.XLOOKUP(Q7048,匹配表1065!L:L,匹配表1065!O:O)</f>
        <v>C</v>
      </c>
      <c r="S7048" s="93" t="str">
        <f>IFERROR(_xlfn.XLOOKUP(Q7048,匹配表1065!AI:AI,匹配表1065!AJ:AJ),"绿标")</f>
        <v>黑标</v>
      </c>
      <c r="T7048" s="93" t="str" cm="1">
        <f t="array" ref="T7048:U7048">_xlfn.XLOOKUP(Q7048,匹配表1065!L:L,匹配表1065!M:N)</f>
        <v>眩晕</v>
      </c>
      <c r="U7048" s="94" t="str">
        <v>耳鼻喉科</v>
      </c>
      <c r="V7048" s="95" t="s">
        <v>100</v>
      </c>
      <c r="W7048" s="93">
        <f>_xlfn.XLOOKUP(M7048,匹配表1065!D:D,匹配表1065!F:F)*N7048</f>
        <v>12</v>
      </c>
    </row>
    <row r="7049" customHeight="1" spans="1:23">
      <c r="A7049" s="94" t="s">
        <v>954</v>
      </c>
      <c r="B7049" s="106">
        <v>46248</v>
      </c>
      <c r="C7049" s="121" t="str">
        <f t="shared" si="222"/>
        <v>8月第3周</v>
      </c>
      <c r="D7049" s="109" t="s">
        <v>968</v>
      </c>
      <c r="E7049" s="93" t="str">
        <f t="shared" si="223"/>
        <v>8月第2周--周5</v>
      </c>
      <c r="F7049" s="95" t="s">
        <v>27</v>
      </c>
      <c r="G7049" s="95" t="s">
        <v>63</v>
      </c>
      <c r="H7049" s="92" t="str">
        <f>_xlfn.XLOOKUP(O7049,匹配表1065!T:T,匹配表1065!W:W)</f>
        <v>连云港市</v>
      </c>
      <c r="I7049" s="116" t="str">
        <f>_xlfn.XLOOKUP(O7049,匹配表1065!T:T,匹配表1065!X:X)</f>
        <v>PME2042</v>
      </c>
      <c r="J7049" s="95" t="s">
        <v>74</v>
      </c>
      <c r="K7049" s="89" cm="1">
        <f ca="1" t="array" ref="K7049:L7049">_xlfn.XLOOKUP(J7049,匹配表1065!Y:Y,匹配表1065!AA:AB)</f>
        <v>7</v>
      </c>
      <c r="L7049" s="116" t="str">
        <v>3个月以上</v>
      </c>
      <c r="M7049" s="95" t="s">
        <v>30</v>
      </c>
      <c r="N7049" s="95">
        <v>1</v>
      </c>
      <c r="O7049" s="118" t="str">
        <f>_xlfn.XLOOKUP(P7049,匹配表1065!U:U,匹配表1065!T:T)</f>
        <v>HO00001004</v>
      </c>
      <c r="P7049" s="94" t="s">
        <v>75</v>
      </c>
      <c r="Q7049" s="95" t="s">
        <v>279</v>
      </c>
      <c r="R7049" s="89" t="str">
        <f>_xlfn.XLOOKUP(Q7049,匹配表1065!L:L,匹配表1065!O:O)</f>
        <v>B</v>
      </c>
      <c r="S7049" s="93" t="str">
        <f>IFERROR(_xlfn.XLOOKUP(Q7049,匹配表1065!AI:AI,匹配表1065!AJ:AJ),"绿标")</f>
        <v>绿标</v>
      </c>
      <c r="T7049" s="93" t="str" cm="1">
        <f t="array" ref="T7049:U7049">_xlfn.XLOOKUP(Q7049,匹配表1065!L:L,匹配表1065!M:N)</f>
        <v>脑血管</v>
      </c>
      <c r="U7049" s="94" t="str">
        <v>神经内科</v>
      </c>
      <c r="V7049" s="95" t="s">
        <v>42</v>
      </c>
      <c r="W7049" s="93">
        <f>_xlfn.XLOOKUP(M7049,匹配表1065!D:D,匹配表1065!F:F)*N7049</f>
        <v>12</v>
      </c>
    </row>
    <row r="7050" customHeight="1" spans="1:23">
      <c r="A7050" s="94" t="s">
        <v>954</v>
      </c>
      <c r="B7050" s="106">
        <v>46248</v>
      </c>
      <c r="C7050" s="121" t="str">
        <f t="shared" si="222"/>
        <v>8月第3周</v>
      </c>
      <c r="D7050" s="109" t="s">
        <v>968</v>
      </c>
      <c r="E7050" s="93" t="str">
        <f t="shared" si="223"/>
        <v>8月第2周--周5</v>
      </c>
      <c r="F7050" s="95" t="s">
        <v>27</v>
      </c>
      <c r="G7050" s="95" t="s">
        <v>63</v>
      </c>
      <c r="H7050" s="92" t="e">
        <f>_xlfn.XLOOKUP(O7050,匹配表1065!T:T,匹配表1065!W:W)</f>
        <v>#N/A</v>
      </c>
      <c r="I7050" s="116" t="e">
        <f>_xlfn.XLOOKUP(O7050,匹配表1065!T:T,匹配表1065!X:X)</f>
        <v>#N/A</v>
      </c>
      <c r="J7050" s="95" t="s">
        <v>71</v>
      </c>
      <c r="K7050" s="89" cm="1">
        <f ca="1" t="array" ref="K7050:L7050">_xlfn.XLOOKUP(J7050,匹配表1065!Y:Y,匹配表1065!AA:AB)</f>
        <v>5</v>
      </c>
      <c r="L7050" s="116" t="str">
        <v>3个月以上</v>
      </c>
      <c r="M7050" s="95" t="s">
        <v>35</v>
      </c>
      <c r="N7050" s="95">
        <v>1</v>
      </c>
      <c r="O7050" s="118" t="e">
        <f>_xlfn.XLOOKUP(P7050,匹配表1065!U:U,匹配表1065!T:T)</f>
        <v>#N/A</v>
      </c>
      <c r="P7050" s="94" t="s">
        <v>921</v>
      </c>
      <c r="Q7050" s="95" t="s">
        <v>922</v>
      </c>
      <c r="R7050" s="89" t="str">
        <f>_xlfn.XLOOKUP(Q7050,匹配表1065!L:L,匹配表1065!O:O)</f>
        <v>A</v>
      </c>
      <c r="S7050" s="93" t="str">
        <f>IFERROR(_xlfn.XLOOKUP(Q7050,匹配表1065!AI:AI,匹配表1065!AJ:AJ),"绿标")</f>
        <v>绿标</v>
      </c>
      <c r="T7050" s="93" t="str" cm="1">
        <f t="array" ref="T7050:U7050">_xlfn.XLOOKUP(Q7050,匹配表1065!L:L,匹配表1065!M:N)</f>
        <v>头痛</v>
      </c>
      <c r="U7050" s="94" t="str">
        <v>神经内科</v>
      </c>
      <c r="V7050" s="95" t="s">
        <v>42</v>
      </c>
      <c r="W7050" s="93">
        <f>_xlfn.XLOOKUP(M7050,匹配表1065!D:D,匹配表1065!F:F)*N7050</f>
        <v>4</v>
      </c>
    </row>
    <row r="7051" customHeight="1" spans="1:23">
      <c r="A7051" s="94" t="s">
        <v>954</v>
      </c>
      <c r="B7051" s="106">
        <v>46248</v>
      </c>
      <c r="C7051" s="121" t="str">
        <f t="shared" si="222"/>
        <v>8月第3周</v>
      </c>
      <c r="D7051" s="109" t="s">
        <v>968</v>
      </c>
      <c r="E7051" s="93" t="str">
        <f t="shared" si="223"/>
        <v>8月第2周--周5</v>
      </c>
      <c r="F7051" s="95" t="s">
        <v>27</v>
      </c>
      <c r="G7051" s="95" t="s">
        <v>63</v>
      </c>
      <c r="H7051" s="92" t="str">
        <f>_xlfn.XLOOKUP(O7051,匹配表1065!T:T,匹配表1065!W:W)</f>
        <v>南京市</v>
      </c>
      <c r="I7051" s="116" t="str">
        <f>_xlfn.XLOOKUP(O7051,匹配表1065!T:T,匹配表1065!X:X)</f>
        <v>PME2002</v>
      </c>
      <c r="J7051" s="95" t="s">
        <v>410</v>
      </c>
      <c r="K7051" s="89" cm="1">
        <f ca="1" t="array" ref="K7051:L7051">_xlfn.XLOOKUP(J7051,匹配表1065!Y:Y,匹配表1065!AA:AB)</f>
        <v>1</v>
      </c>
      <c r="L7051" s="116" t="str">
        <v>3个月以内</v>
      </c>
      <c r="M7051" s="95" t="s">
        <v>35</v>
      </c>
      <c r="N7051" s="95">
        <v>1</v>
      </c>
      <c r="O7051" s="118" t="str">
        <f>_xlfn.XLOOKUP(P7051,匹配表1065!U:U,匹配表1065!T:T)</f>
        <v>HO00000964</v>
      </c>
      <c r="P7051" s="94" t="s">
        <v>90</v>
      </c>
      <c r="Q7051" s="95" t="s">
        <v>668</v>
      </c>
      <c r="R7051" s="89" t="str">
        <f>_xlfn.XLOOKUP(Q7051,匹配表1065!L:L,匹配表1065!O:O)</f>
        <v>A</v>
      </c>
      <c r="S7051" s="93" t="str">
        <f>IFERROR(_xlfn.XLOOKUP(Q7051,匹配表1065!AI:AI,匹配表1065!AJ:AJ),"绿标")</f>
        <v>绿标</v>
      </c>
      <c r="T7051" s="93" t="str" cm="1">
        <f t="array" ref="T7051:U7051">_xlfn.XLOOKUP(Q7051,匹配表1065!L:L,匹配表1065!M:N)</f>
        <v>头痛</v>
      </c>
      <c r="U7051" s="94" t="str">
        <v>神经内科</v>
      </c>
      <c r="V7051" s="95" t="s">
        <v>33</v>
      </c>
      <c r="W7051" s="93">
        <f>_xlfn.XLOOKUP(M7051,匹配表1065!D:D,匹配表1065!F:F)*N7051</f>
        <v>4</v>
      </c>
    </row>
    <row r="7052" customHeight="1" spans="1:23">
      <c r="A7052" s="94" t="s">
        <v>954</v>
      </c>
      <c r="B7052" s="106">
        <v>46248</v>
      </c>
      <c r="C7052" s="121" t="str">
        <f t="shared" si="222"/>
        <v>8月第3周</v>
      </c>
      <c r="D7052" s="109" t="s">
        <v>968</v>
      </c>
      <c r="E7052" s="93" t="str">
        <f t="shared" si="223"/>
        <v>8月第2周--周5</v>
      </c>
      <c r="F7052" s="95" t="s">
        <v>27</v>
      </c>
      <c r="G7052" s="95" t="s">
        <v>63</v>
      </c>
      <c r="H7052" s="92" t="str">
        <f>_xlfn.XLOOKUP(O7052,匹配表1065!T:T,匹配表1065!W:W)</f>
        <v>南京市</v>
      </c>
      <c r="I7052" s="116" t="str">
        <f>_xlfn.XLOOKUP(O7052,匹配表1065!T:T,匹配表1065!X:X)</f>
        <v>PME2001</v>
      </c>
      <c r="J7052" s="95" t="s">
        <v>64</v>
      </c>
      <c r="K7052" s="89" cm="1">
        <f ca="1" t="array" ref="K7052:L7052">_xlfn.XLOOKUP(J7052,匹配表1065!Y:Y,匹配表1065!AA:AB)</f>
        <v>31</v>
      </c>
      <c r="L7052" s="116" t="str">
        <v>3个月以上</v>
      </c>
      <c r="M7052" s="95" t="s">
        <v>30</v>
      </c>
      <c r="N7052" s="95">
        <v>1</v>
      </c>
      <c r="O7052" s="118" t="str">
        <f>_xlfn.XLOOKUP(P7052,匹配表1065!U:U,匹配表1065!T:T)</f>
        <v>HO00000958</v>
      </c>
      <c r="P7052" s="94" t="s">
        <v>65</v>
      </c>
      <c r="Q7052" s="95" t="s">
        <v>68</v>
      </c>
      <c r="R7052" s="89" t="str">
        <f>_xlfn.XLOOKUP(Q7052,匹配表1065!L:L,匹配表1065!O:O)</f>
        <v>A</v>
      </c>
      <c r="S7052" s="93" t="str">
        <f>IFERROR(_xlfn.XLOOKUP(Q7052,匹配表1065!AI:AI,匹配表1065!AJ:AJ),"绿标")</f>
        <v>红标</v>
      </c>
      <c r="T7052" s="93" t="str" cm="1">
        <f t="array" ref="T7052:U7052">_xlfn.XLOOKUP(Q7052,匹配表1065!L:L,匹配表1065!M:N)</f>
        <v>头痛</v>
      </c>
      <c r="U7052" s="94" t="str">
        <v>神经内科</v>
      </c>
      <c r="V7052" s="95" t="s">
        <v>33</v>
      </c>
      <c r="W7052" s="93">
        <f>_xlfn.XLOOKUP(M7052,匹配表1065!D:D,匹配表1065!F:F)*N7052</f>
        <v>12</v>
      </c>
    </row>
    <row r="7053" customHeight="1" spans="1:23">
      <c r="A7053" s="94" t="s">
        <v>954</v>
      </c>
      <c r="B7053" s="106">
        <v>46248</v>
      </c>
      <c r="C7053" s="121" t="str">
        <f t="shared" si="222"/>
        <v>8月第3周</v>
      </c>
      <c r="D7053" s="109" t="s">
        <v>968</v>
      </c>
      <c r="E7053" s="93" t="str">
        <f t="shared" si="223"/>
        <v>8月第2周--周5</v>
      </c>
      <c r="F7053" s="95" t="s">
        <v>27</v>
      </c>
      <c r="G7053" s="95" t="s">
        <v>63</v>
      </c>
      <c r="H7053" s="92" t="str">
        <f>_xlfn.XLOOKUP(O7053,匹配表1065!T:T,匹配表1065!W:W)</f>
        <v>南京市</v>
      </c>
      <c r="I7053" s="116" t="str">
        <f>_xlfn.XLOOKUP(O7053,匹配表1065!T:T,匹配表1065!X:X)</f>
        <v>PME2001</v>
      </c>
      <c r="J7053" s="95" t="s">
        <v>64</v>
      </c>
      <c r="K7053" s="89" cm="1">
        <f ca="1" t="array" ref="K7053:L7053">_xlfn.XLOOKUP(J7053,匹配表1065!Y:Y,匹配表1065!AA:AB)</f>
        <v>31</v>
      </c>
      <c r="L7053" s="116" t="str">
        <v>3个月以上</v>
      </c>
      <c r="M7053" s="95" t="s">
        <v>30</v>
      </c>
      <c r="N7053" s="95">
        <v>1</v>
      </c>
      <c r="O7053" s="118" t="str">
        <f>_xlfn.XLOOKUP(P7053,匹配表1065!U:U,匹配表1065!T:T)</f>
        <v>HO00000958</v>
      </c>
      <c r="P7053" s="94" t="s">
        <v>65</v>
      </c>
      <c r="Q7053" s="95" t="s">
        <v>209</v>
      </c>
      <c r="R7053" s="89" t="str">
        <f>_xlfn.XLOOKUP(Q7053,匹配表1065!L:L,匹配表1065!O:O)</f>
        <v>C</v>
      </c>
      <c r="S7053" s="93" t="str">
        <f>IFERROR(_xlfn.XLOOKUP(Q7053,匹配表1065!AI:AI,匹配表1065!AJ:AJ),"绿标")</f>
        <v>红标</v>
      </c>
      <c r="T7053" s="93" t="str" cm="1">
        <f t="array" ref="T7053:U7053">_xlfn.XLOOKUP(Q7053,匹配表1065!L:L,匹配表1065!M:N)</f>
        <v>眩晕</v>
      </c>
      <c r="U7053" s="94" t="str">
        <v>耳鼻喉科</v>
      </c>
      <c r="V7053" s="95" t="s">
        <v>100</v>
      </c>
      <c r="W7053" s="93">
        <f>_xlfn.XLOOKUP(M7053,匹配表1065!D:D,匹配表1065!F:F)*N7053</f>
        <v>12</v>
      </c>
    </row>
    <row r="7054" customHeight="1" spans="1:23">
      <c r="A7054" s="94" t="s">
        <v>954</v>
      </c>
      <c r="B7054" s="106">
        <v>46248</v>
      </c>
      <c r="C7054" s="121" t="str">
        <f t="shared" si="222"/>
        <v>8月第3周</v>
      </c>
      <c r="D7054" s="109" t="s">
        <v>968</v>
      </c>
      <c r="E7054" s="93" t="str">
        <f t="shared" si="223"/>
        <v>8月第2周--周5</v>
      </c>
      <c r="F7054" s="95" t="s">
        <v>27</v>
      </c>
      <c r="G7054" s="95" t="s">
        <v>63</v>
      </c>
      <c r="H7054" s="92" t="str">
        <f>_xlfn.XLOOKUP(O7054,匹配表1065!T:T,匹配表1065!W:W)</f>
        <v>南京市</v>
      </c>
      <c r="I7054" s="116" t="str">
        <f>_xlfn.XLOOKUP(O7054,匹配表1065!T:T,匹配表1065!X:X)</f>
        <v>PME2001</v>
      </c>
      <c r="J7054" s="95" t="s">
        <v>64</v>
      </c>
      <c r="K7054" s="89" cm="1">
        <f ca="1" t="array" ref="K7054:L7054">_xlfn.XLOOKUP(J7054,匹配表1065!Y:Y,匹配表1065!AA:AB)</f>
        <v>31</v>
      </c>
      <c r="L7054" s="116" t="str">
        <v>3个月以上</v>
      </c>
      <c r="M7054" s="95" t="s">
        <v>35</v>
      </c>
      <c r="N7054" s="95">
        <v>1</v>
      </c>
      <c r="O7054" s="118" t="str">
        <f>_xlfn.XLOOKUP(P7054,匹配表1065!U:U,匹配表1065!T:T)</f>
        <v>HO00000958</v>
      </c>
      <c r="P7054" s="94" t="s">
        <v>65</v>
      </c>
      <c r="Q7054" s="95" t="s">
        <v>652</v>
      </c>
      <c r="R7054" s="89" t="str">
        <f>_xlfn.XLOOKUP(Q7054,匹配表1065!L:L,匹配表1065!O:O)</f>
        <v>B</v>
      </c>
      <c r="S7054" s="93" t="str">
        <f>IFERROR(_xlfn.XLOOKUP(Q7054,匹配表1065!AI:AI,匹配表1065!AJ:AJ),"绿标")</f>
        <v>绿标</v>
      </c>
      <c r="T7054" s="93" t="str" cm="1">
        <f t="array" ref="T7054:U7054">_xlfn.XLOOKUP(Q7054,匹配表1065!L:L,匹配表1065!M:N)</f>
        <v>脑血管</v>
      </c>
      <c r="U7054" s="94" t="str">
        <v>神经内科</v>
      </c>
      <c r="V7054" s="95" t="s">
        <v>33</v>
      </c>
      <c r="W7054" s="93">
        <f>_xlfn.XLOOKUP(M7054,匹配表1065!D:D,匹配表1065!F:F)*N7054</f>
        <v>4</v>
      </c>
    </row>
    <row r="7055" customHeight="1" spans="1:23">
      <c r="A7055" s="94" t="s">
        <v>954</v>
      </c>
      <c r="B7055" s="106">
        <v>46248</v>
      </c>
      <c r="C7055" s="121" t="str">
        <f t="shared" si="222"/>
        <v>8月第3周</v>
      </c>
      <c r="D7055" s="109" t="s">
        <v>968</v>
      </c>
      <c r="E7055" s="93" t="str">
        <f t="shared" si="223"/>
        <v>8月第2周--周5</v>
      </c>
      <c r="F7055" s="95" t="s">
        <v>27</v>
      </c>
      <c r="G7055" s="95" t="s">
        <v>63</v>
      </c>
      <c r="H7055" s="92" t="str">
        <f>_xlfn.XLOOKUP(O7055,匹配表1065!T:T,匹配表1065!W:W)</f>
        <v>南京市</v>
      </c>
      <c r="I7055" s="116" t="str">
        <f>_xlfn.XLOOKUP(O7055,匹配表1065!T:T,匹配表1065!X:X)</f>
        <v>PME2001</v>
      </c>
      <c r="J7055" s="95" t="s">
        <v>77</v>
      </c>
      <c r="K7055" s="89" cm="1">
        <f ca="1" t="array" ref="K7055:L7055">_xlfn.XLOOKUP(J7055,匹配表1065!Y:Y,匹配表1065!AA:AB)</f>
        <v>8</v>
      </c>
      <c r="L7055" s="116" t="str">
        <v>3个月以上</v>
      </c>
      <c r="M7055" s="95" t="s">
        <v>30</v>
      </c>
      <c r="N7055" s="95">
        <v>3</v>
      </c>
      <c r="O7055" s="118" t="str">
        <f>_xlfn.XLOOKUP(P7055,匹配表1065!U:U,匹配表1065!T:T)</f>
        <v>HO00000958</v>
      </c>
      <c r="P7055" s="94" t="s">
        <v>65</v>
      </c>
      <c r="Q7055" s="95" t="s">
        <v>216</v>
      </c>
      <c r="R7055" s="89" t="str">
        <f>_xlfn.XLOOKUP(Q7055,匹配表1065!L:L,匹配表1065!O:O)</f>
        <v>A</v>
      </c>
      <c r="S7055" s="93" t="str">
        <f>IFERROR(_xlfn.XLOOKUP(Q7055,匹配表1065!AI:AI,匹配表1065!AJ:AJ),"绿标")</f>
        <v>红标</v>
      </c>
      <c r="T7055" s="93" t="str" cm="1">
        <f t="array" ref="T7055:U7055">_xlfn.XLOOKUP(Q7055,匹配表1065!L:L,匹配表1065!M:N)</f>
        <v>头痛</v>
      </c>
      <c r="U7055" s="94" t="str">
        <v>神经内科</v>
      </c>
      <c r="V7055" s="95" t="s">
        <v>42</v>
      </c>
      <c r="W7055" s="93">
        <f>_xlfn.XLOOKUP(M7055,匹配表1065!D:D,匹配表1065!F:F)*N7055</f>
        <v>36</v>
      </c>
    </row>
    <row r="7056" customHeight="1" spans="1:23">
      <c r="A7056" s="94" t="s">
        <v>954</v>
      </c>
      <c r="B7056" s="106">
        <v>46248</v>
      </c>
      <c r="C7056" s="121" t="str">
        <f t="shared" si="222"/>
        <v>8月第3周</v>
      </c>
      <c r="D7056" s="109" t="s">
        <v>968</v>
      </c>
      <c r="E7056" s="93" t="str">
        <f t="shared" si="223"/>
        <v>8月第2周--周5</v>
      </c>
      <c r="F7056" s="95" t="s">
        <v>27</v>
      </c>
      <c r="G7056" s="95" t="s">
        <v>167</v>
      </c>
      <c r="H7056" s="92" t="str">
        <f>_xlfn.XLOOKUP(O7056,匹配表1065!T:T,匹配表1065!W:W)</f>
        <v>苏州市</v>
      </c>
      <c r="I7056" s="116" t="str">
        <f>_xlfn.XLOOKUP(O7056,匹配表1065!T:T,匹配表1065!X:X)</f>
        <v>PME2016</v>
      </c>
      <c r="J7056" s="95" t="s">
        <v>173</v>
      </c>
      <c r="K7056" s="89" cm="1">
        <f ca="1" t="array" ref="K7056:L7056">_xlfn.XLOOKUP(J7056,匹配表1065!Y:Y,匹配表1065!AA:AB)</f>
        <v>1</v>
      </c>
      <c r="L7056" s="116" t="str">
        <v>3个月以内</v>
      </c>
      <c r="M7056" s="95" t="s">
        <v>30</v>
      </c>
      <c r="N7056" s="95">
        <v>1</v>
      </c>
      <c r="O7056" s="118" t="str">
        <f>_xlfn.XLOOKUP(P7056,匹配表1065!U:U,匹配表1065!T:T)</f>
        <v>HO00001048</v>
      </c>
      <c r="P7056" s="94" t="s">
        <v>176</v>
      </c>
      <c r="Q7056" s="95" t="s">
        <v>220</v>
      </c>
      <c r="R7056" s="89" t="str">
        <f>_xlfn.XLOOKUP(Q7056,匹配表1065!L:L,匹配表1065!O:O)</f>
        <v>A</v>
      </c>
      <c r="S7056" s="93" t="str">
        <f>IFERROR(_xlfn.XLOOKUP(Q7056,匹配表1065!AI:AI,匹配表1065!AJ:AJ),"绿标")</f>
        <v>红标</v>
      </c>
      <c r="T7056" s="93" t="str" cm="1">
        <f t="array" ref="T7056:U7056">_xlfn.XLOOKUP(Q7056,匹配表1065!L:L,匹配表1065!M:N)</f>
        <v>头痛</v>
      </c>
      <c r="U7056" s="94" t="str">
        <v>神经内科</v>
      </c>
      <c r="V7056" s="95" t="s">
        <v>100</v>
      </c>
      <c r="W7056" s="93">
        <f>_xlfn.XLOOKUP(M7056,匹配表1065!D:D,匹配表1065!F:F)*N7056</f>
        <v>12</v>
      </c>
    </row>
    <row r="7057" customHeight="1" spans="1:23">
      <c r="A7057" s="94" t="s">
        <v>954</v>
      </c>
      <c r="B7057" s="106">
        <v>46248</v>
      </c>
      <c r="C7057" s="121" t="str">
        <f t="shared" si="222"/>
        <v>8月第3周</v>
      </c>
      <c r="D7057" s="109" t="s">
        <v>968</v>
      </c>
      <c r="E7057" s="93" t="str">
        <f t="shared" si="223"/>
        <v>8月第2周--周5</v>
      </c>
      <c r="F7057" s="95" t="s">
        <v>27</v>
      </c>
      <c r="G7057" s="95" t="s">
        <v>167</v>
      </c>
      <c r="H7057" s="92" t="str">
        <f>_xlfn.XLOOKUP(O7057,匹配表1065!T:T,匹配表1065!W:W)</f>
        <v>苏州市</v>
      </c>
      <c r="I7057" s="116" t="str">
        <f>_xlfn.XLOOKUP(O7057,匹配表1065!T:T,匹配表1065!X:X)</f>
        <v>PME2016</v>
      </c>
      <c r="J7057" s="95" t="s">
        <v>173</v>
      </c>
      <c r="K7057" s="89" cm="1">
        <f ca="1" t="array" ref="K7057:L7057">_xlfn.XLOOKUP(J7057,匹配表1065!Y:Y,匹配表1065!AA:AB)</f>
        <v>1</v>
      </c>
      <c r="L7057" s="116" t="str">
        <v>3个月以内</v>
      </c>
      <c r="M7057" s="95" t="s">
        <v>30</v>
      </c>
      <c r="N7057" s="95">
        <v>1</v>
      </c>
      <c r="O7057" s="118" t="str">
        <f>_xlfn.XLOOKUP(P7057,匹配表1065!U:U,匹配表1065!T:T)</f>
        <v>HO00001048</v>
      </c>
      <c r="P7057" s="94" t="s">
        <v>176</v>
      </c>
      <c r="Q7057" s="95" t="s">
        <v>290</v>
      </c>
      <c r="R7057" s="89" t="str">
        <f>_xlfn.XLOOKUP(Q7057,匹配表1065!L:L,匹配表1065!O:O)</f>
        <v>A</v>
      </c>
      <c r="S7057" s="93" t="str">
        <f>IFERROR(_xlfn.XLOOKUP(Q7057,匹配表1065!AI:AI,匹配表1065!AJ:AJ),"绿标")</f>
        <v>红标</v>
      </c>
      <c r="T7057" s="93" t="str" cm="1">
        <f t="array" ref="T7057:U7057">_xlfn.XLOOKUP(Q7057,匹配表1065!L:L,匹配表1065!M:N)</f>
        <v>头痛</v>
      </c>
      <c r="U7057" s="94" t="str">
        <v>神经内科</v>
      </c>
      <c r="V7057" s="95" t="s">
        <v>100</v>
      </c>
      <c r="W7057" s="93">
        <f>_xlfn.XLOOKUP(M7057,匹配表1065!D:D,匹配表1065!F:F)*N7057</f>
        <v>12</v>
      </c>
    </row>
    <row r="7058" customHeight="1" spans="1:23">
      <c r="A7058" s="94" t="s">
        <v>954</v>
      </c>
      <c r="B7058" s="106">
        <v>46248</v>
      </c>
      <c r="C7058" s="121" t="str">
        <f t="shared" si="222"/>
        <v>8月第3周</v>
      </c>
      <c r="D7058" s="109" t="s">
        <v>968</v>
      </c>
      <c r="E7058" s="93" t="str">
        <f t="shared" si="223"/>
        <v>8月第2周--周5</v>
      </c>
      <c r="F7058" s="95" t="s">
        <v>27</v>
      </c>
      <c r="G7058" s="95" t="s">
        <v>167</v>
      </c>
      <c r="H7058" s="92" t="str">
        <f>_xlfn.XLOOKUP(O7058,匹配表1065!T:T,匹配表1065!W:W)</f>
        <v>苏州市</v>
      </c>
      <c r="I7058" s="116" t="str">
        <f>_xlfn.XLOOKUP(O7058,匹配表1065!T:T,匹配表1065!X:X)</f>
        <v>PME2016</v>
      </c>
      <c r="J7058" s="95" t="s">
        <v>173</v>
      </c>
      <c r="K7058" s="89" cm="1">
        <f ca="1" t="array" ref="K7058:L7058">_xlfn.XLOOKUP(J7058,匹配表1065!Y:Y,匹配表1065!AA:AB)</f>
        <v>1</v>
      </c>
      <c r="L7058" s="116" t="str">
        <v>3个月以内</v>
      </c>
      <c r="M7058" s="95" t="s">
        <v>35</v>
      </c>
      <c r="N7058" s="95">
        <v>2</v>
      </c>
      <c r="O7058" s="118" t="str">
        <f>_xlfn.XLOOKUP(P7058,匹配表1065!U:U,匹配表1065!T:T)</f>
        <v>HO00001043</v>
      </c>
      <c r="P7058" s="94" t="s">
        <v>221</v>
      </c>
      <c r="Q7058" s="95" t="s">
        <v>222</v>
      </c>
      <c r="R7058" s="89" t="str">
        <f>_xlfn.XLOOKUP(Q7058,匹配表1065!L:L,匹配表1065!O:O)</f>
        <v>B</v>
      </c>
      <c r="S7058" s="93" t="str">
        <f>IFERROR(_xlfn.XLOOKUP(Q7058,匹配表1065!AI:AI,匹配表1065!AJ:AJ),"绿标")</f>
        <v>绿标</v>
      </c>
      <c r="T7058" s="93" t="str" cm="1">
        <f t="array" ref="T7058:U7058">_xlfn.XLOOKUP(Q7058,匹配表1065!L:L,匹配表1065!M:N)</f>
        <v>脑血管</v>
      </c>
      <c r="U7058" s="94" t="str">
        <v>神经内科</v>
      </c>
      <c r="V7058" s="95" t="s">
        <v>33</v>
      </c>
      <c r="W7058" s="93">
        <f>_xlfn.XLOOKUP(M7058,匹配表1065!D:D,匹配表1065!F:F)*N7058</f>
        <v>8</v>
      </c>
    </row>
    <row r="7059" customHeight="1" spans="1:23">
      <c r="A7059" s="94" t="s">
        <v>954</v>
      </c>
      <c r="B7059" s="106">
        <v>46248</v>
      </c>
      <c r="C7059" s="121" t="str">
        <f t="shared" si="222"/>
        <v>8月第3周</v>
      </c>
      <c r="D7059" s="109" t="s">
        <v>968</v>
      </c>
      <c r="E7059" s="93" t="str">
        <f t="shared" si="223"/>
        <v>8月第2周--周5</v>
      </c>
      <c r="F7059" s="95" t="s">
        <v>27</v>
      </c>
      <c r="G7059" s="95" t="s">
        <v>167</v>
      </c>
      <c r="H7059" s="92" t="str">
        <f>_xlfn.XLOOKUP(O7059,匹配表1065!T:T,匹配表1065!W:W)</f>
        <v>苏州市</v>
      </c>
      <c r="I7059" s="116" t="str">
        <f>_xlfn.XLOOKUP(O7059,匹配表1065!T:T,匹配表1065!X:X)</f>
        <v>PME2016</v>
      </c>
      <c r="J7059" s="95" t="s">
        <v>173</v>
      </c>
      <c r="K7059" s="89" cm="1">
        <f ca="1" t="array" ref="K7059:L7059">_xlfn.XLOOKUP(J7059,匹配表1065!Y:Y,匹配表1065!AA:AB)</f>
        <v>1</v>
      </c>
      <c r="L7059" s="116" t="str">
        <v>3个月以内</v>
      </c>
      <c r="M7059" s="95" t="s">
        <v>35</v>
      </c>
      <c r="N7059" s="95">
        <v>1</v>
      </c>
      <c r="O7059" s="118" t="str">
        <f>_xlfn.XLOOKUP(P7059,匹配表1065!U:U,匹配表1065!T:T)</f>
        <v>HO00001043</v>
      </c>
      <c r="P7059" s="94" t="s">
        <v>221</v>
      </c>
      <c r="Q7059" s="95" t="s">
        <v>519</v>
      </c>
      <c r="R7059" s="89" t="str">
        <f>_xlfn.XLOOKUP(Q7059,匹配表1065!L:L,匹配表1065!O:O)</f>
        <v>B</v>
      </c>
      <c r="S7059" s="93" t="str">
        <f>IFERROR(_xlfn.XLOOKUP(Q7059,匹配表1065!AI:AI,匹配表1065!AJ:AJ),"绿标")</f>
        <v>黑标</v>
      </c>
      <c r="T7059" s="93" t="str" cm="1">
        <f t="array" ref="T7059:U7059">_xlfn.XLOOKUP(Q7059,匹配表1065!L:L,匹配表1065!M:N)</f>
        <v>脑血管</v>
      </c>
      <c r="U7059" s="94" t="str">
        <v>神经内科</v>
      </c>
      <c r="V7059" s="95" t="s">
        <v>33</v>
      </c>
      <c r="W7059" s="93">
        <f>_xlfn.XLOOKUP(M7059,匹配表1065!D:D,匹配表1065!F:F)*N7059</f>
        <v>4</v>
      </c>
    </row>
    <row r="7060" customHeight="1" spans="1:23">
      <c r="A7060" s="94" t="s">
        <v>954</v>
      </c>
      <c r="B7060" s="106">
        <v>46248</v>
      </c>
      <c r="C7060" s="121" t="str">
        <f t="shared" si="222"/>
        <v>8月第3周</v>
      </c>
      <c r="D7060" s="109" t="s">
        <v>968</v>
      </c>
      <c r="E7060" s="93" t="str">
        <f t="shared" si="223"/>
        <v>8月第2周--周5</v>
      </c>
      <c r="F7060" s="95" t="s">
        <v>27</v>
      </c>
      <c r="G7060" s="95" t="s">
        <v>167</v>
      </c>
      <c r="H7060" s="92" t="str">
        <f>_xlfn.XLOOKUP(O7060,匹配表1065!T:T,匹配表1065!W:W)</f>
        <v>无锡市</v>
      </c>
      <c r="I7060" s="116" t="str">
        <f>_xlfn.XLOOKUP(O7060,匹配表1065!T:T,匹配表1065!X:X)</f>
        <v>PME2014</v>
      </c>
      <c r="J7060" s="95" t="s">
        <v>581</v>
      </c>
      <c r="K7060" s="89" cm="1">
        <f ca="1" t="array" ref="K7060:L7060">_xlfn.XLOOKUP(J7060,匹配表1065!Y:Y,匹配表1065!AA:AB)</f>
        <v>1</v>
      </c>
      <c r="L7060" s="116" t="str">
        <v>3个月以内</v>
      </c>
      <c r="M7060" s="95" t="s">
        <v>35</v>
      </c>
      <c r="N7060" s="95">
        <v>2</v>
      </c>
      <c r="O7060" s="118" t="str">
        <f>_xlfn.XLOOKUP(P7060,匹配表1065!U:U,匹配表1065!T:T)</f>
        <v>HO00001114</v>
      </c>
      <c r="P7060" s="94" t="s">
        <v>628</v>
      </c>
      <c r="Q7060" s="95" t="s">
        <v>629</v>
      </c>
      <c r="R7060" s="89" t="str">
        <f>_xlfn.XLOOKUP(Q7060,匹配表1065!L:L,匹配表1065!O:O)</f>
        <v>C</v>
      </c>
      <c r="S7060" s="93" t="str">
        <f>IFERROR(_xlfn.XLOOKUP(Q7060,匹配表1065!AI:AI,匹配表1065!AJ:AJ),"绿标")</f>
        <v>绿标</v>
      </c>
      <c r="T7060" s="93" t="str" cm="1">
        <f t="array" ref="T7060:U7060">_xlfn.XLOOKUP(Q7060,匹配表1065!L:L,匹配表1065!M:N)</f>
        <v>眩晕</v>
      </c>
      <c r="U7060" s="94" t="str">
        <v>耳鼻喉科</v>
      </c>
      <c r="V7060" s="95" t="s">
        <v>33</v>
      </c>
      <c r="W7060" s="93">
        <f>_xlfn.XLOOKUP(M7060,匹配表1065!D:D,匹配表1065!F:F)*N7060</f>
        <v>8</v>
      </c>
    </row>
    <row r="7061" customHeight="1" spans="1:23">
      <c r="A7061" s="94" t="s">
        <v>954</v>
      </c>
      <c r="B7061" s="106">
        <v>46248</v>
      </c>
      <c r="C7061" s="121" t="str">
        <f t="shared" si="222"/>
        <v>8月第3周</v>
      </c>
      <c r="D7061" s="109" t="s">
        <v>968</v>
      </c>
      <c r="E7061" s="93" t="str">
        <f t="shared" si="223"/>
        <v>8月第2周--周5</v>
      </c>
      <c r="F7061" s="95" t="s">
        <v>27</v>
      </c>
      <c r="G7061" s="95" t="s">
        <v>167</v>
      </c>
      <c r="H7061" s="92" t="str">
        <f>_xlfn.XLOOKUP(O7061,匹配表1065!T:T,匹配表1065!W:W)</f>
        <v>苏州市</v>
      </c>
      <c r="I7061" s="116" t="str">
        <f>_xlfn.XLOOKUP(O7061,匹配表1065!T:T,匹配表1065!X:X)</f>
        <v>PME2017</v>
      </c>
      <c r="J7061" s="95" t="s">
        <v>323</v>
      </c>
      <c r="K7061" s="89" cm="1">
        <f ca="1" t="array" ref="K7061:L7061">_xlfn.XLOOKUP(J7061,匹配表1065!Y:Y,匹配表1065!AA:AB)</f>
        <v>7</v>
      </c>
      <c r="L7061" s="116" t="str">
        <v>3个月以上</v>
      </c>
      <c r="M7061" s="95" t="s">
        <v>30</v>
      </c>
      <c r="N7061" s="95">
        <v>1</v>
      </c>
      <c r="O7061" s="118" t="str">
        <f>_xlfn.XLOOKUP(P7061,匹配表1065!U:U,匹配表1065!T:T)</f>
        <v>HO00001044</v>
      </c>
      <c r="P7061" s="94" t="s">
        <v>346</v>
      </c>
      <c r="Q7061" s="95" t="s">
        <v>428</v>
      </c>
      <c r="R7061" s="89" t="str">
        <f>_xlfn.XLOOKUP(Q7061,匹配表1065!L:L,匹配表1065!O:O)</f>
        <v>B</v>
      </c>
      <c r="S7061" s="93" t="str">
        <f>IFERROR(_xlfn.XLOOKUP(Q7061,匹配表1065!AI:AI,匹配表1065!AJ:AJ),"绿标")</f>
        <v>绿标</v>
      </c>
      <c r="T7061" s="93" t="str" cm="1">
        <f t="array" ref="T7061:U7061">_xlfn.XLOOKUP(Q7061,匹配表1065!L:L,匹配表1065!M:N)</f>
        <v>脑血管</v>
      </c>
      <c r="U7061" s="94" t="str">
        <v>神经内科</v>
      </c>
      <c r="V7061" s="95" t="s">
        <v>100</v>
      </c>
      <c r="W7061" s="93">
        <f>_xlfn.XLOOKUP(M7061,匹配表1065!D:D,匹配表1065!F:F)*N7061</f>
        <v>12</v>
      </c>
    </row>
    <row r="7062" customHeight="1" spans="1:23">
      <c r="A7062" s="94" t="s">
        <v>954</v>
      </c>
      <c r="B7062" s="106">
        <v>46248</v>
      </c>
      <c r="C7062" s="121" t="str">
        <f t="shared" si="222"/>
        <v>8月第3周</v>
      </c>
      <c r="D7062" s="109" t="s">
        <v>968</v>
      </c>
      <c r="E7062" s="93" t="str">
        <f t="shared" si="223"/>
        <v>8月第2周--周5</v>
      </c>
      <c r="F7062" s="95" t="s">
        <v>27</v>
      </c>
      <c r="G7062" s="95" t="s">
        <v>167</v>
      </c>
      <c r="H7062" s="92" t="str">
        <f>_xlfn.XLOOKUP(O7062,匹配表1065!T:T,匹配表1065!W:W)</f>
        <v>苏州市</v>
      </c>
      <c r="I7062" s="116" t="str">
        <f>_xlfn.XLOOKUP(O7062,匹配表1065!T:T,匹配表1065!X:X)</f>
        <v>PME2011</v>
      </c>
      <c r="J7062" s="95" t="s">
        <v>168</v>
      </c>
      <c r="K7062" s="89" cm="1">
        <f ca="1" t="array" ref="K7062:L7062">_xlfn.XLOOKUP(J7062,匹配表1065!Y:Y,匹配表1065!AA:AB)</f>
        <v>19</v>
      </c>
      <c r="L7062" s="116" t="str">
        <v>3个月以上</v>
      </c>
      <c r="M7062" s="95" t="s">
        <v>30</v>
      </c>
      <c r="N7062" s="95">
        <v>3</v>
      </c>
      <c r="O7062" s="118" t="str">
        <f>_xlfn.XLOOKUP(P7062,匹配表1065!U:U,匹配表1065!T:T)</f>
        <v>HO00307823</v>
      </c>
      <c r="P7062" s="94" t="s">
        <v>169</v>
      </c>
      <c r="Q7062" s="95" t="s">
        <v>170</v>
      </c>
      <c r="R7062" s="89" t="str">
        <f>_xlfn.XLOOKUP(Q7062,匹配表1065!L:L,匹配表1065!O:O)</f>
        <v>A</v>
      </c>
      <c r="S7062" s="93" t="str">
        <f>IFERROR(_xlfn.XLOOKUP(Q7062,匹配表1065!AI:AI,匹配表1065!AJ:AJ),"绿标")</f>
        <v>红标</v>
      </c>
      <c r="T7062" s="93" t="str" cm="1">
        <f t="array" ref="T7062:U7062">_xlfn.XLOOKUP(Q7062,匹配表1065!L:L,匹配表1065!M:N)</f>
        <v>头痛</v>
      </c>
      <c r="U7062" s="94" t="str">
        <v>神经内科</v>
      </c>
      <c r="V7062" s="95" t="s">
        <v>100</v>
      </c>
      <c r="W7062" s="93">
        <f>_xlfn.XLOOKUP(M7062,匹配表1065!D:D,匹配表1065!F:F)*N7062</f>
        <v>36</v>
      </c>
    </row>
    <row r="7063" customHeight="1" spans="1:23">
      <c r="A7063" s="94" t="s">
        <v>954</v>
      </c>
      <c r="B7063" s="106">
        <v>46248</v>
      </c>
      <c r="C7063" s="121" t="str">
        <f t="shared" si="222"/>
        <v>8月第3周</v>
      </c>
      <c r="D7063" s="109" t="s">
        <v>968</v>
      </c>
      <c r="E7063" s="93" t="str">
        <f t="shared" si="223"/>
        <v>8月第2周--周5</v>
      </c>
      <c r="F7063" s="95" t="s">
        <v>27</v>
      </c>
      <c r="G7063" s="95" t="s">
        <v>167</v>
      </c>
      <c r="H7063" s="92" t="str">
        <f>_xlfn.XLOOKUP(O7063,匹配表1065!T:T,匹配表1065!W:W)</f>
        <v>苏州市</v>
      </c>
      <c r="I7063" s="116" t="str">
        <f>_xlfn.XLOOKUP(O7063,匹配表1065!T:T,匹配表1065!X:X)</f>
        <v>PME2011</v>
      </c>
      <c r="J7063" s="95" t="s">
        <v>168</v>
      </c>
      <c r="K7063" s="89" cm="1">
        <f ca="1" t="array" ref="K7063:L7063">_xlfn.XLOOKUP(J7063,匹配表1065!Y:Y,匹配表1065!AA:AB)</f>
        <v>19</v>
      </c>
      <c r="L7063" s="116" t="str">
        <v>3个月以上</v>
      </c>
      <c r="M7063" s="95" t="s">
        <v>30</v>
      </c>
      <c r="N7063" s="95">
        <v>1</v>
      </c>
      <c r="O7063" s="118" t="str">
        <f>_xlfn.XLOOKUP(P7063,匹配表1065!U:U,匹配表1065!T:T)</f>
        <v>HO00307823</v>
      </c>
      <c r="P7063" s="94" t="s">
        <v>169</v>
      </c>
      <c r="Q7063" s="95" t="s">
        <v>172</v>
      </c>
      <c r="R7063" s="89" t="str">
        <f>_xlfn.XLOOKUP(Q7063,匹配表1065!L:L,匹配表1065!O:O)</f>
        <v>C</v>
      </c>
      <c r="S7063" s="93" t="str">
        <f>IFERROR(_xlfn.XLOOKUP(Q7063,匹配表1065!AI:AI,匹配表1065!AJ:AJ),"绿标")</f>
        <v>绿标</v>
      </c>
      <c r="T7063" s="93" t="str" cm="1">
        <f t="array" ref="T7063:U7063">_xlfn.XLOOKUP(Q7063,匹配表1065!L:L,匹配表1065!M:N)</f>
        <v>眩晕</v>
      </c>
      <c r="U7063" s="94" t="str">
        <v>神经内科</v>
      </c>
      <c r="V7063" s="95" t="s">
        <v>100</v>
      </c>
      <c r="W7063" s="93">
        <f>_xlfn.XLOOKUP(M7063,匹配表1065!D:D,匹配表1065!F:F)*N7063</f>
        <v>12</v>
      </c>
    </row>
    <row r="7064" customHeight="1" spans="1:23">
      <c r="A7064" s="94" t="s">
        <v>954</v>
      </c>
      <c r="B7064" s="106">
        <v>46248</v>
      </c>
      <c r="C7064" s="121" t="str">
        <f t="shared" si="222"/>
        <v>8月第3周</v>
      </c>
      <c r="D7064" s="109" t="s">
        <v>968</v>
      </c>
      <c r="E7064" s="93" t="str">
        <f t="shared" si="223"/>
        <v>8月第2周--周5</v>
      </c>
      <c r="F7064" s="95" t="s">
        <v>27</v>
      </c>
      <c r="G7064" s="95" t="s">
        <v>167</v>
      </c>
      <c r="H7064" s="92" t="str">
        <f>_xlfn.XLOOKUP(O7064,匹配表1065!T:T,匹配表1065!W:W)</f>
        <v>苏州市</v>
      </c>
      <c r="I7064" s="116" t="str">
        <f>_xlfn.XLOOKUP(O7064,匹配表1065!T:T,匹配表1065!X:X)</f>
        <v>PME2009</v>
      </c>
      <c r="J7064" s="95" t="s">
        <v>193</v>
      </c>
      <c r="K7064" s="89" cm="1">
        <f ca="1" t="array" ref="K7064:L7064">_xlfn.XLOOKUP(J7064,匹配表1065!Y:Y,匹配表1065!AA:AB)</f>
        <v>7</v>
      </c>
      <c r="L7064" s="116" t="str">
        <v>3个月以上</v>
      </c>
      <c r="M7064" s="95" t="s">
        <v>35</v>
      </c>
      <c r="N7064" s="95">
        <v>1</v>
      </c>
      <c r="O7064" s="118" t="str">
        <f>_xlfn.XLOOKUP(P7064,匹配表1065!U:U,匹配表1065!T:T)</f>
        <v>HO00402369</v>
      </c>
      <c r="P7064" s="94" t="s">
        <v>227</v>
      </c>
      <c r="Q7064" s="95" t="s">
        <v>816</v>
      </c>
      <c r="R7064" s="89" t="str">
        <f>_xlfn.XLOOKUP(Q7064,匹配表1065!L:L,匹配表1065!O:O)</f>
        <v>B</v>
      </c>
      <c r="S7064" s="93" t="str">
        <f>IFERROR(_xlfn.XLOOKUP(Q7064,匹配表1065!AI:AI,匹配表1065!AJ:AJ),"绿标")</f>
        <v>黑标</v>
      </c>
      <c r="T7064" s="93" t="str" cm="1">
        <f t="array" ref="T7064:U7064">_xlfn.XLOOKUP(Q7064,匹配表1065!L:L,匹配表1065!M:N)</f>
        <v>脑血管</v>
      </c>
      <c r="U7064" s="94" t="str">
        <v>神经内科</v>
      </c>
      <c r="V7064" s="95" t="s">
        <v>33</v>
      </c>
      <c r="W7064" s="93">
        <f>_xlfn.XLOOKUP(M7064,匹配表1065!D:D,匹配表1065!F:F)*N7064</f>
        <v>4</v>
      </c>
    </row>
    <row r="7065" customHeight="1" spans="1:23">
      <c r="A7065" s="94" t="s">
        <v>954</v>
      </c>
      <c r="B7065" s="106">
        <v>46248</v>
      </c>
      <c r="C7065" s="121" t="str">
        <f t="shared" si="222"/>
        <v>8月第3周</v>
      </c>
      <c r="D7065" s="109" t="s">
        <v>968</v>
      </c>
      <c r="E7065" s="93" t="str">
        <f t="shared" si="223"/>
        <v>8月第2周--周5</v>
      </c>
      <c r="F7065" s="95" t="s">
        <v>27</v>
      </c>
      <c r="G7065" s="95" t="s">
        <v>167</v>
      </c>
      <c r="H7065" s="92" t="str">
        <f>_xlfn.XLOOKUP(O7065,匹配表1065!T:T,匹配表1065!W:W)</f>
        <v>南通市</v>
      </c>
      <c r="I7065" s="116" t="str">
        <f>_xlfn.XLOOKUP(O7065,匹配表1065!T:T,匹配表1065!X:X)</f>
        <v>PME2013</v>
      </c>
      <c r="J7065" s="95" t="s">
        <v>180</v>
      </c>
      <c r="K7065" s="89" cm="1">
        <f ca="1" t="array" ref="K7065:L7065">_xlfn.XLOOKUP(J7065,匹配表1065!Y:Y,匹配表1065!AA:AB)</f>
        <v>51</v>
      </c>
      <c r="L7065" s="116" t="str">
        <v>3个月以上</v>
      </c>
      <c r="M7065" s="95" t="s">
        <v>30</v>
      </c>
      <c r="N7065" s="95">
        <v>1</v>
      </c>
      <c r="O7065" s="118" t="str">
        <f>_xlfn.XLOOKUP(P7065,匹配表1065!U:U,匹配表1065!T:T)</f>
        <v>HO00001021</v>
      </c>
      <c r="P7065" s="94" t="s">
        <v>181</v>
      </c>
      <c r="Q7065" s="95" t="s">
        <v>182</v>
      </c>
      <c r="R7065" s="89" t="str">
        <f>_xlfn.XLOOKUP(Q7065,匹配表1065!L:L,匹配表1065!O:O)</f>
        <v>C</v>
      </c>
      <c r="S7065" s="93" t="str">
        <f>IFERROR(_xlfn.XLOOKUP(Q7065,匹配表1065!AI:AI,匹配表1065!AJ:AJ),"绿标")</f>
        <v>红标</v>
      </c>
      <c r="T7065" s="93" t="str" cm="1">
        <f t="array" ref="T7065:U7065">_xlfn.XLOOKUP(Q7065,匹配表1065!L:L,匹配表1065!M:N)</f>
        <v>眩晕</v>
      </c>
      <c r="U7065" s="94" t="str">
        <v>神经内科</v>
      </c>
      <c r="V7065" s="95" t="s">
        <v>100</v>
      </c>
      <c r="W7065" s="93">
        <f>_xlfn.XLOOKUP(M7065,匹配表1065!D:D,匹配表1065!F:F)*N7065</f>
        <v>12</v>
      </c>
    </row>
    <row r="7066" customHeight="1" spans="1:23">
      <c r="A7066" s="94" t="s">
        <v>954</v>
      </c>
      <c r="B7066" s="106">
        <v>46248</v>
      </c>
      <c r="C7066" s="121" t="str">
        <f t="shared" si="222"/>
        <v>8月第3周</v>
      </c>
      <c r="D7066" s="109" t="s">
        <v>968</v>
      </c>
      <c r="E7066" s="93" t="str">
        <f t="shared" si="223"/>
        <v>8月第2周--周5</v>
      </c>
      <c r="F7066" s="95" t="s">
        <v>27</v>
      </c>
      <c r="G7066" s="95" t="s">
        <v>167</v>
      </c>
      <c r="H7066" s="92" t="str">
        <f>_xlfn.XLOOKUP(O7066,匹配表1065!T:T,匹配表1065!W:W)</f>
        <v>南通市</v>
      </c>
      <c r="I7066" s="116" t="str">
        <f>_xlfn.XLOOKUP(O7066,匹配表1065!T:T,匹配表1065!X:X)</f>
        <v>PME2013</v>
      </c>
      <c r="J7066" s="95" t="s">
        <v>180</v>
      </c>
      <c r="K7066" s="89" cm="1">
        <f ca="1" t="array" ref="K7066:L7066">_xlfn.XLOOKUP(J7066,匹配表1065!Y:Y,匹配表1065!AA:AB)</f>
        <v>51</v>
      </c>
      <c r="L7066" s="116" t="str">
        <v>3个月以上</v>
      </c>
      <c r="M7066" s="95" t="s">
        <v>30</v>
      </c>
      <c r="N7066" s="95">
        <v>2</v>
      </c>
      <c r="O7066" s="118" t="str">
        <f>_xlfn.XLOOKUP(P7066,匹配表1065!U:U,匹配表1065!T:T)</f>
        <v>HO00001066</v>
      </c>
      <c r="P7066" s="94" t="s">
        <v>183</v>
      </c>
      <c r="Q7066" s="95" t="s">
        <v>296</v>
      </c>
      <c r="R7066" s="89" t="str">
        <f>_xlfn.XLOOKUP(Q7066,匹配表1065!L:L,匹配表1065!O:O)</f>
        <v>C</v>
      </c>
      <c r="S7066" s="93" t="str">
        <f>IFERROR(_xlfn.XLOOKUP(Q7066,匹配表1065!AI:AI,匹配表1065!AJ:AJ),"绿标")</f>
        <v>红标</v>
      </c>
      <c r="T7066" s="93" t="str" cm="1">
        <f t="array" ref="T7066:U7066">_xlfn.XLOOKUP(Q7066,匹配表1065!L:L,匹配表1065!M:N)</f>
        <v>眩晕</v>
      </c>
      <c r="U7066" s="94" t="str">
        <v>耳鼻喉科</v>
      </c>
      <c r="V7066" s="95" t="s">
        <v>100</v>
      </c>
      <c r="W7066" s="93">
        <f>_xlfn.XLOOKUP(M7066,匹配表1065!D:D,匹配表1065!F:F)*N7066</f>
        <v>24</v>
      </c>
    </row>
    <row r="7067" customHeight="1" spans="1:23">
      <c r="A7067" s="94" t="s">
        <v>954</v>
      </c>
      <c r="B7067" s="106">
        <v>46248</v>
      </c>
      <c r="C7067" s="121" t="str">
        <f t="shared" si="222"/>
        <v>8月第3周</v>
      </c>
      <c r="D7067" s="109" t="s">
        <v>968</v>
      </c>
      <c r="E7067" s="93" t="str">
        <f t="shared" si="223"/>
        <v>8月第2周--周5</v>
      </c>
      <c r="F7067" s="95" t="s">
        <v>27</v>
      </c>
      <c r="G7067" s="95" t="s">
        <v>167</v>
      </c>
      <c r="H7067" s="92" t="str">
        <f>_xlfn.XLOOKUP(O7067,匹配表1065!T:T,匹配表1065!W:W)</f>
        <v>南通市</v>
      </c>
      <c r="I7067" s="116" t="str">
        <f>_xlfn.XLOOKUP(O7067,匹配表1065!T:T,匹配表1065!X:X)</f>
        <v>PME2013</v>
      </c>
      <c r="J7067" s="95" t="s">
        <v>180</v>
      </c>
      <c r="K7067" s="89" cm="1">
        <f ca="1" t="array" ref="K7067:L7067">_xlfn.XLOOKUP(J7067,匹配表1065!Y:Y,匹配表1065!AA:AB)</f>
        <v>51</v>
      </c>
      <c r="L7067" s="116" t="str">
        <v>3个月以上</v>
      </c>
      <c r="M7067" s="95" t="s">
        <v>35</v>
      </c>
      <c r="N7067" s="95">
        <v>1</v>
      </c>
      <c r="O7067" s="118" t="str">
        <f>_xlfn.XLOOKUP(P7067,匹配表1065!U:U,匹配表1065!T:T)</f>
        <v>HO00001066</v>
      </c>
      <c r="P7067" s="94" t="s">
        <v>183</v>
      </c>
      <c r="Q7067" s="95" t="s">
        <v>977</v>
      </c>
      <c r="R7067" s="89" t="str">
        <f>_xlfn.XLOOKUP(Q7067,匹配表1065!L:L,匹配表1065!O:O)</f>
        <v>C</v>
      </c>
      <c r="S7067" s="93" t="str">
        <f>IFERROR(_xlfn.XLOOKUP(Q7067,匹配表1065!AI:AI,匹配表1065!AJ:AJ),"绿标")</f>
        <v>绿标</v>
      </c>
      <c r="T7067" s="93" t="str" cm="1">
        <f t="array" ref="T7067:U7067">_xlfn.XLOOKUP(Q7067,匹配表1065!L:L,匹配表1065!M:N)</f>
        <v>眩晕</v>
      </c>
      <c r="U7067" s="94" t="str">
        <v>耳鼻喉科</v>
      </c>
      <c r="V7067" s="95" t="s">
        <v>33</v>
      </c>
      <c r="W7067" s="93">
        <f>_xlfn.XLOOKUP(M7067,匹配表1065!D:D,匹配表1065!F:F)*N7067</f>
        <v>4</v>
      </c>
    </row>
    <row r="7068" customHeight="1" spans="1:23">
      <c r="A7068" s="94" t="s">
        <v>954</v>
      </c>
      <c r="B7068" s="106">
        <v>46248</v>
      </c>
      <c r="C7068" s="121" t="str">
        <f t="shared" si="222"/>
        <v>8月第3周</v>
      </c>
      <c r="D7068" s="109" t="s">
        <v>968</v>
      </c>
      <c r="E7068" s="93" t="str">
        <f t="shared" si="223"/>
        <v>8月第2周--周5</v>
      </c>
      <c r="F7068" s="95" t="s">
        <v>27</v>
      </c>
      <c r="G7068" s="95" t="s">
        <v>167</v>
      </c>
      <c r="H7068" s="92" t="str">
        <f>_xlfn.XLOOKUP(O7068,匹配表1065!T:T,匹配表1065!W:W)</f>
        <v>苏州市</v>
      </c>
      <c r="I7068" s="116" t="str">
        <f>_xlfn.XLOOKUP(O7068,匹配表1065!T:T,匹配表1065!X:X)</f>
        <v>PME2011</v>
      </c>
      <c r="J7068" s="95" t="s">
        <v>852</v>
      </c>
      <c r="K7068" s="89" t="e" cm="1">
        <f ca="1" t="array" ref="K7068">_xlfn.XLOOKUP(J7068,匹配表1065!Y:Y,匹配表1065!AA:AB)</f>
        <v>#N/A</v>
      </c>
      <c r="L7068" s="116"/>
      <c r="M7068" s="95" t="s">
        <v>35</v>
      </c>
      <c r="N7068" s="95">
        <v>1</v>
      </c>
      <c r="O7068" s="118" t="str">
        <f>_xlfn.XLOOKUP(P7068,匹配表1065!U:U,匹配表1065!T:T)</f>
        <v>HO00307823</v>
      </c>
      <c r="P7068" s="94" t="s">
        <v>169</v>
      </c>
      <c r="Q7068" s="95" t="s">
        <v>438</v>
      </c>
      <c r="R7068" s="89" t="str">
        <f>_xlfn.XLOOKUP(Q7068,匹配表1065!L:L,匹配表1065!O:O)</f>
        <v>A</v>
      </c>
      <c r="S7068" s="93" t="str">
        <f>IFERROR(_xlfn.XLOOKUP(Q7068,匹配表1065!AI:AI,匹配表1065!AJ:AJ),"绿标")</f>
        <v>红标</v>
      </c>
      <c r="T7068" s="93" t="str" cm="1">
        <f t="array" ref="T7068:U7068">_xlfn.XLOOKUP(Q7068,匹配表1065!L:L,匹配表1065!M:N)</f>
        <v>头痛</v>
      </c>
      <c r="U7068" s="94" t="str">
        <v>神经内科</v>
      </c>
      <c r="V7068" s="95" t="s">
        <v>33</v>
      </c>
      <c r="W7068" s="93">
        <f>_xlfn.XLOOKUP(M7068,匹配表1065!D:D,匹配表1065!F:F)*N7068</f>
        <v>4</v>
      </c>
    </row>
    <row r="7069" customHeight="1" spans="1:23">
      <c r="A7069" s="94" t="s">
        <v>954</v>
      </c>
      <c r="B7069" s="106">
        <v>46248</v>
      </c>
      <c r="C7069" s="121" t="str">
        <f t="shared" si="222"/>
        <v>8月第3周</v>
      </c>
      <c r="D7069" s="109" t="s">
        <v>968</v>
      </c>
      <c r="E7069" s="93" t="str">
        <f t="shared" si="223"/>
        <v>8月第2周--周5</v>
      </c>
      <c r="F7069" s="95" t="s">
        <v>27</v>
      </c>
      <c r="G7069" s="95" t="s">
        <v>167</v>
      </c>
      <c r="H7069" s="92" t="str">
        <f>_xlfn.XLOOKUP(O7069,匹配表1065!T:T,匹配表1065!W:W)</f>
        <v>苏州市</v>
      </c>
      <c r="I7069" s="116" t="str">
        <f>_xlfn.XLOOKUP(O7069,匹配表1065!T:T,匹配表1065!X:X)</f>
        <v>PME2010</v>
      </c>
      <c r="J7069" s="95" t="s">
        <v>186</v>
      </c>
      <c r="K7069" s="89" cm="1">
        <f ca="1" t="array" ref="K7069:L7069">_xlfn.XLOOKUP(J7069,匹配表1065!Y:Y,匹配表1065!AA:AB)</f>
        <v>6</v>
      </c>
      <c r="L7069" s="116" t="str">
        <v>3个月以上</v>
      </c>
      <c r="M7069" s="95" t="s">
        <v>30</v>
      </c>
      <c r="N7069" s="95">
        <v>1</v>
      </c>
      <c r="O7069" s="118" t="str">
        <f>_xlfn.XLOOKUP(P7069,匹配表1065!U:U,匹配表1065!T:T)</f>
        <v>HO00001047</v>
      </c>
      <c r="P7069" s="94" t="s">
        <v>189</v>
      </c>
      <c r="Q7069" s="95" t="s">
        <v>217</v>
      </c>
      <c r="R7069" s="89" t="str">
        <f>_xlfn.XLOOKUP(Q7069,匹配表1065!L:L,匹配表1065!O:O)</f>
        <v>A</v>
      </c>
      <c r="S7069" s="93" t="str">
        <f>IFERROR(_xlfn.XLOOKUP(Q7069,匹配表1065!AI:AI,匹配表1065!AJ:AJ),"绿标")</f>
        <v>红标</v>
      </c>
      <c r="T7069" s="93" t="str" cm="1">
        <f t="array" ref="T7069:U7069">_xlfn.XLOOKUP(Q7069,匹配表1065!L:L,匹配表1065!M:N)</f>
        <v>头痛</v>
      </c>
      <c r="U7069" s="94" t="str">
        <v>神经内科</v>
      </c>
      <c r="V7069" s="95" t="s">
        <v>100</v>
      </c>
      <c r="W7069" s="93">
        <f>_xlfn.XLOOKUP(M7069,匹配表1065!D:D,匹配表1065!F:F)*N7069</f>
        <v>12</v>
      </c>
    </row>
    <row r="7070" customHeight="1" spans="1:23">
      <c r="A7070" s="94" t="s">
        <v>954</v>
      </c>
      <c r="B7070" s="106">
        <v>46248</v>
      </c>
      <c r="C7070" s="121" t="str">
        <f t="shared" si="222"/>
        <v>8月第3周</v>
      </c>
      <c r="D7070" s="109" t="s">
        <v>968</v>
      </c>
      <c r="E7070" s="93" t="str">
        <f t="shared" si="223"/>
        <v>8月第2周--周5</v>
      </c>
      <c r="F7070" s="95" t="s">
        <v>27</v>
      </c>
      <c r="G7070" s="95" t="s">
        <v>28</v>
      </c>
      <c r="H7070" s="92" t="str">
        <f>_xlfn.XLOOKUP(O7070,匹配表1065!T:T,匹配表1065!W:W)</f>
        <v>南京市</v>
      </c>
      <c r="I7070" s="116" t="str">
        <f>_xlfn.XLOOKUP(O7070,匹配表1065!T:T,匹配表1065!X:X)</f>
        <v>PME2006</v>
      </c>
      <c r="J7070" s="95" t="s">
        <v>29</v>
      </c>
      <c r="K7070" s="89" cm="1">
        <f ca="1" t="array" ref="K7070:L7070">_xlfn.XLOOKUP(J7070,匹配表1065!Y:Y,匹配表1065!AA:AB)</f>
        <v>15</v>
      </c>
      <c r="L7070" s="116" t="str">
        <v>3个月以上</v>
      </c>
      <c r="M7070" s="95" t="s">
        <v>55</v>
      </c>
      <c r="N7070" s="95">
        <v>1</v>
      </c>
      <c r="O7070" s="118" t="str">
        <f>_xlfn.XLOOKUP(P7070,匹配表1065!U:U,匹配表1065!T:T)</f>
        <v>HO00000959</v>
      </c>
      <c r="P7070" s="94" t="s">
        <v>196</v>
      </c>
      <c r="Q7070" s="95" t="s">
        <v>268</v>
      </c>
      <c r="R7070" s="89" t="str">
        <f>_xlfn.XLOOKUP(Q7070,匹配表1065!L:L,匹配表1065!O:O)</f>
        <v>C</v>
      </c>
      <c r="S7070" s="93" t="str">
        <f>IFERROR(_xlfn.XLOOKUP(Q7070,匹配表1065!AI:AI,匹配表1065!AJ:AJ),"绿标")</f>
        <v>红标</v>
      </c>
      <c r="T7070" s="93" t="str" cm="1">
        <f t="array" ref="T7070:U7070">_xlfn.XLOOKUP(Q7070,匹配表1065!L:L,匹配表1065!M:N)</f>
        <v>眩晕</v>
      </c>
      <c r="U7070" s="94" t="str">
        <v>耳鼻喉科</v>
      </c>
      <c r="V7070" s="95" t="s">
        <v>100</v>
      </c>
      <c r="W7070" s="93">
        <f>_xlfn.XLOOKUP(M7070,匹配表1065!D:D,匹配表1065!F:F)*N7070</f>
        <v>8</v>
      </c>
    </row>
    <row r="7071" customHeight="1" spans="1:23">
      <c r="A7071" s="94" t="s">
        <v>954</v>
      </c>
      <c r="B7071" s="106">
        <v>46248</v>
      </c>
      <c r="C7071" s="121" t="str">
        <f t="shared" si="222"/>
        <v>8月第3周</v>
      </c>
      <c r="D7071" s="109" t="s">
        <v>968</v>
      </c>
      <c r="E7071" s="93" t="str">
        <f t="shared" si="223"/>
        <v>8月第2周--周5</v>
      </c>
      <c r="F7071" s="95" t="s">
        <v>27</v>
      </c>
      <c r="G7071" s="95" t="s">
        <v>28</v>
      </c>
      <c r="H7071" s="92" t="str">
        <f>_xlfn.XLOOKUP(O7071,匹配表1065!T:T,匹配表1065!W:W)</f>
        <v>南京市</v>
      </c>
      <c r="I7071" s="116" t="str">
        <f>_xlfn.XLOOKUP(O7071,匹配表1065!T:T,匹配表1065!X:X)</f>
        <v>PME2006</v>
      </c>
      <c r="J7071" s="95" t="s">
        <v>29</v>
      </c>
      <c r="K7071" s="89" cm="1">
        <f ca="1" t="array" ref="K7071:L7071">_xlfn.XLOOKUP(J7071,匹配表1065!Y:Y,匹配表1065!AA:AB)</f>
        <v>15</v>
      </c>
      <c r="L7071" s="116" t="str">
        <v>3个月以上</v>
      </c>
      <c r="M7071" s="95" t="s">
        <v>35</v>
      </c>
      <c r="N7071" s="95">
        <v>1</v>
      </c>
      <c r="O7071" s="118" t="str">
        <f>_xlfn.XLOOKUP(P7071,匹配表1065!U:U,匹配表1065!T:T)</f>
        <v>HO00000965</v>
      </c>
      <c r="P7071" s="94" t="s">
        <v>31</v>
      </c>
      <c r="Q7071" s="95" t="s">
        <v>404</v>
      </c>
      <c r="R7071" s="89" t="str">
        <f>_xlfn.XLOOKUP(Q7071,匹配表1065!L:L,匹配表1065!O:O)</f>
        <v>C</v>
      </c>
      <c r="S7071" s="93" t="str">
        <f>IFERROR(_xlfn.XLOOKUP(Q7071,匹配表1065!AI:AI,匹配表1065!AJ:AJ),"绿标")</f>
        <v>黑标</v>
      </c>
      <c r="T7071" s="93" t="str" cm="1">
        <f t="array" ref="T7071:U7071">_xlfn.XLOOKUP(Q7071,匹配表1065!L:L,匹配表1065!M:N)</f>
        <v>眩晕</v>
      </c>
      <c r="U7071" s="94" t="str">
        <v>耳鼻喉科</v>
      </c>
      <c r="V7071" s="95" t="s">
        <v>100</v>
      </c>
      <c r="W7071" s="93">
        <f>_xlfn.XLOOKUP(M7071,匹配表1065!D:D,匹配表1065!F:F)*N7071</f>
        <v>4</v>
      </c>
    </row>
    <row r="7072" customHeight="1" spans="1:23">
      <c r="A7072" s="94" t="s">
        <v>954</v>
      </c>
      <c r="B7072" s="106">
        <v>46248</v>
      </c>
      <c r="C7072" s="121" t="str">
        <f t="shared" si="222"/>
        <v>8月第3周</v>
      </c>
      <c r="D7072" s="109" t="s">
        <v>968</v>
      </c>
      <c r="E7072" s="93" t="str">
        <f t="shared" si="223"/>
        <v>8月第2周--周5</v>
      </c>
      <c r="F7072" s="95" t="s">
        <v>27</v>
      </c>
      <c r="G7072" s="95" t="s">
        <v>28</v>
      </c>
      <c r="H7072" s="92" t="str">
        <f>_xlfn.XLOOKUP(O7072,匹配表1065!T:T,匹配表1065!W:W)</f>
        <v>南京市</v>
      </c>
      <c r="I7072" s="116" t="str">
        <f>_xlfn.XLOOKUP(O7072,匹配表1065!T:T,匹配表1065!X:X)</f>
        <v>PME2039</v>
      </c>
      <c r="J7072" s="95" t="s">
        <v>39</v>
      </c>
      <c r="K7072" s="89" cm="1">
        <f ca="1" t="array" ref="K7072:L7072">_xlfn.XLOOKUP(J7072,匹配表1065!Y:Y,匹配表1065!AA:AB)</f>
        <v>7</v>
      </c>
      <c r="L7072" s="116" t="str">
        <v>3个月以上</v>
      </c>
      <c r="M7072" s="95" t="s">
        <v>55</v>
      </c>
      <c r="N7072" s="95">
        <v>1</v>
      </c>
      <c r="O7072" s="118" t="str">
        <f>_xlfn.XLOOKUP(P7072,匹配表1065!U:U,匹配表1065!T:T)</f>
        <v>HO00000971</v>
      </c>
      <c r="P7072" s="94" t="s">
        <v>40</v>
      </c>
      <c r="Q7072" s="95" t="s">
        <v>442</v>
      </c>
      <c r="R7072" s="89" t="str">
        <f>_xlfn.XLOOKUP(Q7072,匹配表1065!L:L,匹配表1065!O:O)</f>
        <v>C</v>
      </c>
      <c r="S7072" s="93" t="str">
        <f>IFERROR(_xlfn.XLOOKUP(Q7072,匹配表1065!AI:AI,匹配表1065!AJ:AJ),"绿标")</f>
        <v>绿标</v>
      </c>
      <c r="T7072" s="93" t="str" cm="1">
        <f t="array" ref="T7072:U7072">_xlfn.XLOOKUP(Q7072,匹配表1065!L:L,匹配表1065!M:N)</f>
        <v>眩晕</v>
      </c>
      <c r="U7072" s="94" t="str">
        <v>耳鼻喉科</v>
      </c>
      <c r="V7072" s="95" t="s">
        <v>100</v>
      </c>
      <c r="W7072" s="93">
        <f>_xlfn.XLOOKUP(M7072,匹配表1065!D:D,匹配表1065!F:F)*N7072</f>
        <v>8</v>
      </c>
    </row>
    <row r="7073" customHeight="1" spans="1:23">
      <c r="A7073" s="94" t="s">
        <v>954</v>
      </c>
      <c r="B7073" s="106">
        <v>46248</v>
      </c>
      <c r="C7073" s="121" t="str">
        <f t="shared" si="222"/>
        <v>8月第3周</v>
      </c>
      <c r="D7073" s="109" t="s">
        <v>968</v>
      </c>
      <c r="E7073" s="93" t="str">
        <f t="shared" si="223"/>
        <v>8月第2周--周5</v>
      </c>
      <c r="F7073" s="95" t="s">
        <v>27</v>
      </c>
      <c r="G7073" s="95" t="s">
        <v>28</v>
      </c>
      <c r="H7073" s="92" t="str">
        <f>_xlfn.XLOOKUP(O7073,匹配表1065!T:T,匹配表1065!W:W)</f>
        <v>镇江市</v>
      </c>
      <c r="I7073" s="116" t="str">
        <f>_xlfn.XLOOKUP(O7073,匹配表1065!T:T,匹配表1065!X:X)</f>
        <v>PME2039</v>
      </c>
      <c r="J7073" s="95" t="s">
        <v>39</v>
      </c>
      <c r="K7073" s="89" cm="1">
        <f ca="1" t="array" ref="K7073:L7073">_xlfn.XLOOKUP(J7073,匹配表1065!Y:Y,匹配表1065!AA:AB)</f>
        <v>7</v>
      </c>
      <c r="L7073" s="116" t="str">
        <v>3个月以上</v>
      </c>
      <c r="M7073" s="95" t="s">
        <v>35</v>
      </c>
      <c r="N7073" s="95">
        <v>1</v>
      </c>
      <c r="O7073" s="118" t="str">
        <f>_xlfn.XLOOKUP(P7073,匹配表1065!U:U,匹配表1065!T:T)</f>
        <v>HO00001015</v>
      </c>
      <c r="P7073" s="94" t="s">
        <v>43</v>
      </c>
      <c r="Q7073" s="95" t="s">
        <v>688</v>
      </c>
      <c r="R7073" s="89" t="str">
        <f>_xlfn.XLOOKUP(Q7073,匹配表1065!L:L,匹配表1065!O:O)</f>
        <v>B</v>
      </c>
      <c r="S7073" s="93" t="str">
        <f>IFERROR(_xlfn.XLOOKUP(Q7073,匹配表1065!AI:AI,匹配表1065!AJ:AJ),"绿标")</f>
        <v>绿标</v>
      </c>
      <c r="T7073" s="93" t="str" cm="1">
        <f t="array" ref="T7073:U7073">_xlfn.XLOOKUP(Q7073,匹配表1065!L:L,匹配表1065!M:N)</f>
        <v>脑血管</v>
      </c>
      <c r="U7073" s="94" t="str">
        <v>神经内科</v>
      </c>
      <c r="V7073" s="95" t="s">
        <v>42</v>
      </c>
      <c r="W7073" s="93">
        <f>_xlfn.XLOOKUP(M7073,匹配表1065!D:D,匹配表1065!F:F)*N7073</f>
        <v>4</v>
      </c>
    </row>
    <row r="7074" customHeight="1" spans="1:23">
      <c r="A7074" s="94" t="s">
        <v>954</v>
      </c>
      <c r="B7074" s="106">
        <v>46248</v>
      </c>
      <c r="C7074" s="121" t="str">
        <f t="shared" si="222"/>
        <v>8月第3周</v>
      </c>
      <c r="D7074" s="109" t="s">
        <v>968</v>
      </c>
      <c r="E7074" s="93" t="str">
        <f t="shared" si="223"/>
        <v>8月第2周--周5</v>
      </c>
      <c r="F7074" s="95" t="s">
        <v>27</v>
      </c>
      <c r="G7074" s="95" t="s">
        <v>28</v>
      </c>
      <c r="H7074" s="92" t="str">
        <f>_xlfn.XLOOKUP(O7074,匹配表1065!T:T,匹配表1065!W:W)</f>
        <v>南京市</v>
      </c>
      <c r="I7074" s="116" t="str">
        <f>_xlfn.XLOOKUP(O7074,匹配表1065!T:T,匹配表1065!X:X)</f>
        <v>PME2040</v>
      </c>
      <c r="J7074" s="95" t="s">
        <v>50</v>
      </c>
      <c r="K7074" s="89" t="e" cm="1">
        <f ca="1" t="array" ref="K7074">_xlfn.XLOOKUP(J7074,匹配表1065!Y:Y,匹配表1065!AA:AB)</f>
        <v>#N/A</v>
      </c>
      <c r="L7074" s="116"/>
      <c r="M7074" s="95" t="s">
        <v>35</v>
      </c>
      <c r="N7074" s="95">
        <v>1</v>
      </c>
      <c r="O7074" s="118" t="str">
        <f>_xlfn.XLOOKUP(P7074,匹配表1065!U:U,匹配表1065!T:T)</f>
        <v>HO00000966</v>
      </c>
      <c r="P7074" s="94" t="s">
        <v>51</v>
      </c>
      <c r="Q7074" s="95" t="s">
        <v>377</v>
      </c>
      <c r="R7074" s="89" t="str">
        <f>_xlfn.XLOOKUP(Q7074,匹配表1065!L:L,匹配表1065!O:O)</f>
        <v>B</v>
      </c>
      <c r="S7074" s="93" t="str">
        <f>IFERROR(_xlfn.XLOOKUP(Q7074,匹配表1065!AI:AI,匹配表1065!AJ:AJ),"绿标")</f>
        <v>绿标</v>
      </c>
      <c r="T7074" s="93" t="str" cm="1">
        <f t="array" ref="T7074:U7074">_xlfn.XLOOKUP(Q7074,匹配表1065!L:L,匹配表1065!M:N)</f>
        <v>癫痫</v>
      </c>
      <c r="U7074" s="94" t="str">
        <v>神经内科</v>
      </c>
      <c r="V7074" s="95" t="s">
        <v>100</v>
      </c>
      <c r="W7074" s="93">
        <f>_xlfn.XLOOKUP(M7074,匹配表1065!D:D,匹配表1065!F:F)*N7074</f>
        <v>4</v>
      </c>
    </row>
    <row r="7075" customHeight="1" spans="1:23">
      <c r="A7075" s="94" t="s">
        <v>954</v>
      </c>
      <c r="B7075" s="106">
        <v>46248</v>
      </c>
      <c r="C7075" s="121" t="str">
        <f t="shared" si="222"/>
        <v>8月第3周</v>
      </c>
      <c r="D7075" s="109" t="s">
        <v>968</v>
      </c>
      <c r="E7075" s="93" t="str">
        <f t="shared" si="223"/>
        <v>8月第2周--周5</v>
      </c>
      <c r="F7075" s="95" t="s">
        <v>27</v>
      </c>
      <c r="G7075" s="95" t="s">
        <v>28</v>
      </c>
      <c r="H7075" s="92" t="str">
        <f>_xlfn.XLOOKUP(O7075,匹配表1065!T:T,匹配表1065!W:W)</f>
        <v>南京市</v>
      </c>
      <c r="I7075" s="116" t="str">
        <f>_xlfn.XLOOKUP(O7075,匹配表1065!T:T,匹配表1065!X:X)</f>
        <v>PME2005</v>
      </c>
      <c r="J7075" s="95" t="s">
        <v>54</v>
      </c>
      <c r="K7075" s="89" cm="1">
        <f ca="1" t="array" ref="K7075:L7075">_xlfn.XLOOKUP(J7075,匹配表1065!Y:Y,匹配表1065!AA:AB)</f>
        <v>3</v>
      </c>
      <c r="L7075" s="116" t="str">
        <v>3个月以上</v>
      </c>
      <c r="M7075" s="95" t="s">
        <v>202</v>
      </c>
      <c r="N7075" s="95">
        <v>1</v>
      </c>
      <c r="O7075" s="118" t="str">
        <f>_xlfn.XLOOKUP(P7075,匹配表1065!U:U,匹配表1065!T:T)</f>
        <v>HO00000975</v>
      </c>
      <c r="P7075" s="94" t="s">
        <v>56</v>
      </c>
      <c r="Q7075" s="95" t="s">
        <v>342</v>
      </c>
      <c r="R7075" s="89" t="str">
        <f>_xlfn.XLOOKUP(Q7075,匹配表1065!L:L,匹配表1065!O:O)</f>
        <v>A</v>
      </c>
      <c r="S7075" s="93" t="str">
        <f>IFERROR(_xlfn.XLOOKUP(Q7075,匹配表1065!AI:AI,匹配表1065!AJ:AJ),"绿标")</f>
        <v>绿标</v>
      </c>
      <c r="T7075" s="93" t="str" cm="1">
        <f t="array" ref="T7075:U7075">_xlfn.XLOOKUP(Q7075,匹配表1065!L:L,匹配表1065!M:N)</f>
        <v>头痛</v>
      </c>
      <c r="U7075" s="94" t="str">
        <v>神经内科</v>
      </c>
      <c r="V7075" s="95" t="s">
        <v>33</v>
      </c>
      <c r="W7075" s="93">
        <f>_xlfn.XLOOKUP(M7075,匹配表1065!D:D,匹配表1065!F:F)*N7075</f>
        <v>16</v>
      </c>
    </row>
    <row r="7076" customHeight="1" spans="1:23">
      <c r="A7076" s="94" t="s">
        <v>954</v>
      </c>
      <c r="B7076" s="106">
        <v>46248</v>
      </c>
      <c r="C7076" s="121" t="str">
        <f t="shared" si="222"/>
        <v>8月第3周</v>
      </c>
      <c r="D7076" s="109" t="s">
        <v>968</v>
      </c>
      <c r="E7076" s="93" t="str">
        <f t="shared" si="223"/>
        <v>8月第2周--周5</v>
      </c>
      <c r="F7076" s="95" t="s">
        <v>27</v>
      </c>
      <c r="G7076" s="95" t="s">
        <v>28</v>
      </c>
      <c r="H7076" s="92" t="str">
        <f>_xlfn.XLOOKUP(O7076,匹配表1065!T:T,匹配表1065!W:W)</f>
        <v>南京市</v>
      </c>
      <c r="I7076" s="116" t="str">
        <f>_xlfn.XLOOKUP(O7076,匹配表1065!T:T,匹配表1065!X:X)</f>
        <v>PME2005</v>
      </c>
      <c r="J7076" s="95" t="s">
        <v>54</v>
      </c>
      <c r="K7076" s="89" cm="1">
        <f ca="1" t="array" ref="K7076:L7076">_xlfn.XLOOKUP(J7076,匹配表1065!Y:Y,匹配表1065!AA:AB)</f>
        <v>3</v>
      </c>
      <c r="L7076" s="116" t="str">
        <v>3个月以上</v>
      </c>
      <c r="M7076" s="95" t="s">
        <v>35</v>
      </c>
      <c r="N7076" s="95">
        <v>1</v>
      </c>
      <c r="O7076" s="118" t="str">
        <f>_xlfn.XLOOKUP(P7076,匹配表1065!U:U,匹配表1065!T:T)</f>
        <v>HO00000975</v>
      </c>
      <c r="P7076" s="94" t="s">
        <v>56</v>
      </c>
      <c r="Q7076" s="95" t="s">
        <v>264</v>
      </c>
      <c r="R7076" s="89" t="str">
        <f>_xlfn.XLOOKUP(Q7076,匹配表1065!L:L,匹配表1065!O:O)</f>
        <v>A</v>
      </c>
      <c r="S7076" s="93" t="str">
        <f>IFERROR(_xlfn.XLOOKUP(Q7076,匹配表1065!AI:AI,匹配表1065!AJ:AJ),"绿标")</f>
        <v>红标</v>
      </c>
      <c r="T7076" s="93" t="str" cm="1">
        <f t="array" ref="T7076:U7076">_xlfn.XLOOKUP(Q7076,匹配表1065!L:L,匹配表1065!M:N)</f>
        <v>头痛</v>
      </c>
      <c r="U7076" s="94" t="str">
        <v>神经内科</v>
      </c>
      <c r="V7076" s="95" t="s">
        <v>58</v>
      </c>
      <c r="W7076" s="93">
        <f>_xlfn.XLOOKUP(M7076,匹配表1065!D:D,匹配表1065!F:F)*N7076</f>
        <v>4</v>
      </c>
    </row>
    <row r="7077" customHeight="1" spans="1:23">
      <c r="A7077" s="94" t="s">
        <v>954</v>
      </c>
      <c r="B7077" s="106">
        <v>46248</v>
      </c>
      <c r="C7077" s="121" t="str">
        <f t="shared" si="222"/>
        <v>8月第3周</v>
      </c>
      <c r="D7077" s="109" t="s">
        <v>968</v>
      </c>
      <c r="E7077" s="93" t="str">
        <f t="shared" si="223"/>
        <v>8月第2周--周5</v>
      </c>
      <c r="F7077" s="95" t="s">
        <v>27</v>
      </c>
      <c r="G7077" s="95" t="s">
        <v>28</v>
      </c>
      <c r="H7077" s="92" t="str">
        <f>_xlfn.XLOOKUP(O7077,匹配表1065!T:T,匹配表1065!W:W)</f>
        <v>常州市</v>
      </c>
      <c r="I7077" s="116" t="str">
        <f>_xlfn.XLOOKUP(O7077,匹配表1065!T:T,匹配表1065!X:X)</f>
        <v>PME2015</v>
      </c>
      <c r="J7077" s="95" t="s">
        <v>45</v>
      </c>
      <c r="K7077" s="89" cm="1">
        <f ca="1" t="array" ref="K7077:L7077">_xlfn.XLOOKUP(J7077,匹配表1065!Y:Y,匹配表1065!AA:AB)</f>
        <v>9</v>
      </c>
      <c r="L7077" s="116" t="str">
        <v>3个月以上</v>
      </c>
      <c r="M7077" s="95" t="s">
        <v>35</v>
      </c>
      <c r="N7077" s="95">
        <v>1</v>
      </c>
      <c r="O7077" s="118" t="str">
        <f>_xlfn.XLOOKUP(P7077,匹配表1065!U:U,匹配表1065!T:T)</f>
        <v>HO00000941</v>
      </c>
      <c r="P7077" s="94" t="s">
        <v>542</v>
      </c>
      <c r="Q7077" s="95" t="s">
        <v>544</v>
      </c>
      <c r="R7077" s="89" t="str">
        <f>_xlfn.XLOOKUP(Q7077,匹配表1065!L:L,匹配表1065!O:O)</f>
        <v>A</v>
      </c>
      <c r="S7077" s="93" t="str">
        <f>IFERROR(_xlfn.XLOOKUP(Q7077,匹配表1065!AI:AI,匹配表1065!AJ:AJ),"绿标")</f>
        <v>绿标</v>
      </c>
      <c r="T7077" s="93" t="str" cm="1">
        <f t="array" ref="T7077:U7077">_xlfn.XLOOKUP(Q7077,匹配表1065!L:L,匹配表1065!M:N)</f>
        <v>头痛</v>
      </c>
      <c r="U7077" s="94" t="str">
        <v>神经内科</v>
      </c>
      <c r="V7077" s="95" t="s">
        <v>42</v>
      </c>
      <c r="W7077" s="93">
        <f>_xlfn.XLOOKUP(M7077,匹配表1065!D:D,匹配表1065!F:F)*N7077</f>
        <v>4</v>
      </c>
    </row>
    <row r="7078" customHeight="1" spans="1:23">
      <c r="A7078" s="94" t="s">
        <v>954</v>
      </c>
      <c r="B7078" s="106">
        <v>46248</v>
      </c>
      <c r="C7078" s="121" t="str">
        <f t="shared" si="222"/>
        <v>8月第3周</v>
      </c>
      <c r="D7078" s="109" t="s">
        <v>968</v>
      </c>
      <c r="E7078" s="93" t="str">
        <f t="shared" si="223"/>
        <v>8月第2周--周5</v>
      </c>
      <c r="F7078" s="95" t="s">
        <v>27</v>
      </c>
      <c r="G7078" s="95" t="s">
        <v>28</v>
      </c>
      <c r="H7078" s="92" t="str">
        <f>_xlfn.XLOOKUP(O7078,匹配表1065!T:T,匹配表1065!W:W)</f>
        <v>常州市</v>
      </c>
      <c r="I7078" s="116" t="str">
        <f>_xlfn.XLOOKUP(O7078,匹配表1065!T:T,匹配表1065!X:X)</f>
        <v>PME2015</v>
      </c>
      <c r="J7078" s="95" t="s">
        <v>45</v>
      </c>
      <c r="K7078" s="89" cm="1">
        <f ca="1" t="array" ref="K7078:L7078">_xlfn.XLOOKUP(J7078,匹配表1065!Y:Y,匹配表1065!AA:AB)</f>
        <v>9</v>
      </c>
      <c r="L7078" s="116" t="str">
        <v>3个月以上</v>
      </c>
      <c r="M7078" s="95" t="s">
        <v>55</v>
      </c>
      <c r="N7078" s="95">
        <v>1</v>
      </c>
      <c r="O7078" s="118" t="str">
        <f>_xlfn.XLOOKUP(P7078,匹配表1065!U:U,匹配表1065!T:T)</f>
        <v>HO00000941</v>
      </c>
      <c r="P7078" s="94" t="s">
        <v>542</v>
      </c>
      <c r="Q7078" s="95" t="s">
        <v>939</v>
      </c>
      <c r="R7078" s="89" t="str">
        <f>_xlfn.XLOOKUP(Q7078,匹配表1065!L:L,匹配表1065!O:O)</f>
        <v>B</v>
      </c>
      <c r="S7078" s="93" t="str">
        <f>IFERROR(_xlfn.XLOOKUP(Q7078,匹配表1065!AI:AI,匹配表1065!AJ:AJ),"绿标")</f>
        <v>绿标</v>
      </c>
      <c r="T7078" s="93" t="str" cm="1">
        <f t="array" ref="T7078:U7078">_xlfn.XLOOKUP(Q7078,匹配表1065!L:L,匹配表1065!M:N)</f>
        <v>脑血管</v>
      </c>
      <c r="U7078" s="94" t="str">
        <v>神经内科</v>
      </c>
      <c r="V7078" s="95" t="s">
        <v>42</v>
      </c>
      <c r="W7078" s="93">
        <f>_xlfn.XLOOKUP(M7078,匹配表1065!D:D,匹配表1065!F:F)*N7078</f>
        <v>8</v>
      </c>
    </row>
    <row r="7079" customHeight="1" spans="1:23">
      <c r="A7079" s="94" t="s">
        <v>954</v>
      </c>
      <c r="B7079" s="106">
        <v>46248</v>
      </c>
      <c r="C7079" s="121" t="str">
        <f t="shared" si="222"/>
        <v>8月第3周</v>
      </c>
      <c r="D7079" s="109" t="s">
        <v>968</v>
      </c>
      <c r="E7079" s="93" t="str">
        <f t="shared" si="223"/>
        <v>8月第2周--周5</v>
      </c>
      <c r="F7079" s="95" t="s">
        <v>27</v>
      </c>
      <c r="G7079" s="95" t="s">
        <v>28</v>
      </c>
      <c r="H7079" s="92" t="str">
        <f>_xlfn.XLOOKUP(O7079,匹配表1065!T:T,匹配表1065!W:W)</f>
        <v>南京市</v>
      </c>
      <c r="I7079" s="116" t="str">
        <f>_xlfn.XLOOKUP(O7079,匹配表1065!T:T,匹配表1065!X:X)</f>
        <v>PME2004</v>
      </c>
      <c r="J7079" s="95" t="s">
        <v>889</v>
      </c>
      <c r="K7079" s="89" t="e" cm="1">
        <f ca="1" t="array" ref="K7079">_xlfn.XLOOKUP(J7079,匹配表1065!Y:Y,匹配表1065!AA:AB)</f>
        <v>#N/A</v>
      </c>
      <c r="L7079" s="116"/>
      <c r="M7079" s="95" t="s">
        <v>35</v>
      </c>
      <c r="N7079" s="95">
        <v>1</v>
      </c>
      <c r="O7079" s="118" t="str">
        <f>_xlfn.XLOOKUP(P7079,匹配表1065!U:U,匹配表1065!T:T)</f>
        <v>HO00000972</v>
      </c>
      <c r="P7079" s="94" t="s">
        <v>36</v>
      </c>
      <c r="Q7079" s="95" t="s">
        <v>37</v>
      </c>
      <c r="R7079" s="89" t="str">
        <f>_xlfn.XLOOKUP(Q7079,匹配表1065!L:L,匹配表1065!O:O)</f>
        <v>A</v>
      </c>
      <c r="S7079" s="93" t="str">
        <f>IFERROR(_xlfn.XLOOKUP(Q7079,匹配表1065!AI:AI,匹配表1065!AJ:AJ),"绿标")</f>
        <v>绿标</v>
      </c>
      <c r="T7079" s="93" t="str" cm="1">
        <f t="array" ref="T7079:U7079">_xlfn.XLOOKUP(Q7079,匹配表1065!L:L,匹配表1065!M:N)</f>
        <v>头痛</v>
      </c>
      <c r="U7079" s="94" t="str">
        <v>神经内科</v>
      </c>
      <c r="V7079" s="95" t="s">
        <v>33</v>
      </c>
      <c r="W7079" s="93">
        <f>_xlfn.XLOOKUP(M7079,匹配表1065!D:D,匹配表1065!F:F)*N7079</f>
        <v>4</v>
      </c>
    </row>
    <row r="7080" customHeight="1" spans="1:23">
      <c r="A7080" s="94" t="s">
        <v>954</v>
      </c>
      <c r="B7080" s="106">
        <v>46248</v>
      </c>
      <c r="C7080" s="121" t="str">
        <f t="shared" si="222"/>
        <v>8月第3周</v>
      </c>
      <c r="D7080" s="109" t="s">
        <v>968</v>
      </c>
      <c r="E7080" s="93" t="str">
        <f t="shared" si="223"/>
        <v>8月第2周--周5</v>
      </c>
      <c r="F7080" s="95" t="s">
        <v>27</v>
      </c>
      <c r="G7080" s="95" t="s">
        <v>28</v>
      </c>
      <c r="H7080" s="92" t="str">
        <f>_xlfn.XLOOKUP(O7080,匹配表1065!T:T,匹配表1065!W:W)</f>
        <v>扬州市</v>
      </c>
      <c r="I7080" s="116" t="str">
        <f>_xlfn.XLOOKUP(O7080,匹配表1065!T:T,匹配表1065!X:X)</f>
        <v>PME2012</v>
      </c>
      <c r="J7080" s="95" t="s">
        <v>60</v>
      </c>
      <c r="K7080" s="89" cm="1">
        <f ca="1" t="array" ref="K7080:L7080">_xlfn.XLOOKUP(J7080,匹配表1065!Y:Y,匹配表1065!AA:AB)</f>
        <v>13</v>
      </c>
      <c r="L7080" s="116" t="str">
        <v>3个月以上</v>
      </c>
      <c r="M7080" s="95" t="s">
        <v>30</v>
      </c>
      <c r="N7080" s="95">
        <v>1</v>
      </c>
      <c r="O7080" s="118" t="str">
        <f>_xlfn.XLOOKUP(P7080,匹配表1065!U:U,匹配表1065!T:T)</f>
        <v>HO00000968</v>
      </c>
      <c r="P7080" s="94" t="s">
        <v>61</v>
      </c>
      <c r="Q7080" s="95" t="s">
        <v>277</v>
      </c>
      <c r="R7080" s="89" t="str">
        <f>_xlfn.XLOOKUP(Q7080,匹配表1065!L:L,匹配表1065!O:O)</f>
        <v>B</v>
      </c>
      <c r="S7080" s="93" t="str">
        <f>IFERROR(_xlfn.XLOOKUP(Q7080,匹配表1065!AI:AI,匹配表1065!AJ:AJ),"绿标")</f>
        <v>绿标</v>
      </c>
      <c r="T7080" s="93" t="str" cm="1">
        <f t="array" ref="T7080:U7080">_xlfn.XLOOKUP(Q7080,匹配表1065!L:L,匹配表1065!M:N)</f>
        <v>脑血管</v>
      </c>
      <c r="U7080" s="94" t="str">
        <v>神经内科</v>
      </c>
      <c r="V7080" s="95" t="s">
        <v>42</v>
      </c>
      <c r="W7080" s="93">
        <f>_xlfn.XLOOKUP(M7080,匹配表1065!D:D,匹配表1065!F:F)*N7080</f>
        <v>12</v>
      </c>
    </row>
    <row r="7081" customHeight="1" spans="1:23">
      <c r="A7081" s="94" t="s">
        <v>954</v>
      </c>
      <c r="B7081" s="106">
        <v>46250</v>
      </c>
      <c r="C7081" s="121" t="str">
        <f t="shared" si="222"/>
        <v>8月第3周</v>
      </c>
      <c r="D7081" s="109" t="s">
        <v>978</v>
      </c>
      <c r="E7081" s="93" t="str">
        <f t="shared" si="223"/>
        <v>8月第3周--周7</v>
      </c>
      <c r="F7081" s="95" t="s">
        <v>27</v>
      </c>
      <c r="G7081" s="95" t="s">
        <v>167</v>
      </c>
      <c r="H7081" s="92" t="str">
        <f>_xlfn.XLOOKUP(O7081,匹配表1065!T:T,匹配表1065!W:W)</f>
        <v>苏州市</v>
      </c>
      <c r="I7081" s="116" t="str">
        <f>_xlfn.XLOOKUP(O7081,匹配表1065!T:T,匹配表1065!X:X)</f>
        <v>PME2016</v>
      </c>
      <c r="J7081" s="95" t="s">
        <v>173</v>
      </c>
      <c r="K7081" s="89" cm="1">
        <f ca="1" t="array" ref="K7081:L7081">_xlfn.XLOOKUP(J7081,匹配表1065!Y:Y,匹配表1065!AA:AB)</f>
        <v>1</v>
      </c>
      <c r="L7081" s="116" t="str">
        <v>3个月以内</v>
      </c>
      <c r="M7081" s="95" t="s">
        <v>35</v>
      </c>
      <c r="N7081" s="95">
        <v>1</v>
      </c>
      <c r="O7081" s="118" t="str">
        <f>_xlfn.XLOOKUP(P7081,匹配表1065!U:U,匹配表1065!T:T)</f>
        <v>HO00001048</v>
      </c>
      <c r="P7081" s="94" t="s">
        <v>176</v>
      </c>
      <c r="Q7081" s="95" t="s">
        <v>389</v>
      </c>
      <c r="R7081" s="89" t="str">
        <f>_xlfn.XLOOKUP(Q7081,匹配表1065!L:L,匹配表1065!O:O)</f>
        <v>B</v>
      </c>
      <c r="S7081" s="93" t="str">
        <f>IFERROR(_xlfn.XLOOKUP(Q7081,匹配表1065!AI:AI,匹配表1065!AJ:AJ),"绿标")</f>
        <v>绿标</v>
      </c>
      <c r="T7081" s="93" t="str" cm="1">
        <f t="array" ref="T7081:U7081">_xlfn.XLOOKUP(Q7081,匹配表1065!L:L,匹配表1065!M:N)</f>
        <v>抑郁焦虑</v>
      </c>
      <c r="U7081" s="94" t="str">
        <v>神经内科</v>
      </c>
      <c r="V7081" s="95" t="s">
        <v>33</v>
      </c>
      <c r="W7081" s="93">
        <f>_xlfn.XLOOKUP(M7081,匹配表1065!D:D,匹配表1065!F:F)*N7081</f>
        <v>4</v>
      </c>
    </row>
    <row r="7082" customHeight="1" spans="1:23">
      <c r="A7082" s="94" t="s">
        <v>954</v>
      </c>
      <c r="B7082" s="106">
        <v>46250</v>
      </c>
      <c r="C7082" s="121" t="str">
        <f t="shared" si="222"/>
        <v>8月第3周</v>
      </c>
      <c r="D7082" s="109" t="s">
        <v>978</v>
      </c>
      <c r="E7082" s="93" t="str">
        <f t="shared" si="223"/>
        <v>8月第3周--周7</v>
      </c>
      <c r="F7082" s="95" t="s">
        <v>27</v>
      </c>
      <c r="G7082" s="95" t="s">
        <v>167</v>
      </c>
      <c r="H7082" s="92" t="str">
        <f>_xlfn.XLOOKUP(O7082,匹配表1065!T:T,匹配表1065!W:W)</f>
        <v>南通市</v>
      </c>
      <c r="I7082" s="116" t="str">
        <f>_xlfn.XLOOKUP(O7082,匹配表1065!T:T,匹配表1065!X:X)</f>
        <v>PME2013</v>
      </c>
      <c r="J7082" s="95" t="s">
        <v>180</v>
      </c>
      <c r="K7082" s="89" cm="1">
        <f ca="1" t="array" ref="K7082:L7082">_xlfn.XLOOKUP(J7082,匹配表1065!Y:Y,匹配表1065!AA:AB)</f>
        <v>51</v>
      </c>
      <c r="L7082" s="116" t="str">
        <v>3个月以上</v>
      </c>
      <c r="M7082" s="95" t="s">
        <v>35</v>
      </c>
      <c r="N7082" s="95">
        <v>1</v>
      </c>
      <c r="O7082" s="118" t="str">
        <f>_xlfn.XLOOKUP(P7082,匹配表1065!U:U,匹配表1065!T:T)</f>
        <v>HO00001019</v>
      </c>
      <c r="P7082" s="94" t="s">
        <v>350</v>
      </c>
      <c r="Q7082" s="95" t="s">
        <v>351</v>
      </c>
      <c r="R7082" s="89" t="str">
        <f>_xlfn.XLOOKUP(Q7082,匹配表1065!L:L,匹配表1065!O:O)</f>
        <v>C</v>
      </c>
      <c r="S7082" s="93" t="str">
        <f>IFERROR(_xlfn.XLOOKUP(Q7082,匹配表1065!AI:AI,匹配表1065!AJ:AJ),"绿标")</f>
        <v>红标</v>
      </c>
      <c r="T7082" s="93" t="str" cm="1">
        <f t="array" ref="T7082:U7082">_xlfn.XLOOKUP(Q7082,匹配表1065!L:L,匹配表1065!M:N)</f>
        <v>眩晕</v>
      </c>
      <c r="U7082" s="94" t="str">
        <v>神经内科</v>
      </c>
      <c r="V7082" s="95" t="s">
        <v>33</v>
      </c>
      <c r="W7082" s="93">
        <f>_xlfn.XLOOKUP(M7082,匹配表1065!D:D,匹配表1065!F:F)*N7082</f>
        <v>4</v>
      </c>
    </row>
    <row r="7083" customHeight="1" spans="1:23">
      <c r="A7083" s="94" t="s">
        <v>954</v>
      </c>
      <c r="B7083" s="106">
        <v>46250</v>
      </c>
      <c r="C7083" s="121" t="str">
        <f t="shared" ref="C7083:C7146" si="224">MONTH(B7083)&amp;TEXT(WEEKNUM(B7083,2)-WEEKNUM(B7083+1-DAY(B7083),2)+1,"月第0周")</f>
        <v>8月第3周</v>
      </c>
      <c r="D7083" s="109" t="s">
        <v>978</v>
      </c>
      <c r="E7083" s="93" t="str">
        <f t="shared" si="223"/>
        <v>8月第3周--周7</v>
      </c>
      <c r="F7083" s="95" t="s">
        <v>27</v>
      </c>
      <c r="G7083" s="95" t="s">
        <v>167</v>
      </c>
      <c r="H7083" s="92" t="str">
        <f>_xlfn.XLOOKUP(O7083,匹配表1065!T:T,匹配表1065!W:W)</f>
        <v>苏州市</v>
      </c>
      <c r="I7083" s="116" t="str">
        <f>_xlfn.XLOOKUP(O7083,匹配表1065!T:T,匹配表1065!X:X)</f>
        <v>PME2011</v>
      </c>
      <c r="J7083" s="95" t="s">
        <v>852</v>
      </c>
      <c r="K7083" s="89" t="e" cm="1">
        <f ca="1" t="array" ref="K7083">_xlfn.XLOOKUP(J7083,匹配表1065!Y:Y,匹配表1065!AA:AB)</f>
        <v>#N/A</v>
      </c>
      <c r="L7083" s="116"/>
      <c r="M7083" s="95" t="s">
        <v>35</v>
      </c>
      <c r="N7083" s="95">
        <v>1</v>
      </c>
      <c r="O7083" s="118" t="str">
        <f>_xlfn.XLOOKUP(P7083,匹配表1065!U:U,匹配表1065!T:T)</f>
        <v>HO00307823</v>
      </c>
      <c r="P7083" s="94" t="s">
        <v>169</v>
      </c>
      <c r="Q7083" s="95" t="s">
        <v>438</v>
      </c>
      <c r="R7083" s="89" t="str">
        <f>_xlfn.XLOOKUP(Q7083,匹配表1065!L:L,匹配表1065!O:O)</f>
        <v>A</v>
      </c>
      <c r="S7083" s="93" t="str">
        <f>IFERROR(_xlfn.XLOOKUP(Q7083,匹配表1065!AI:AI,匹配表1065!AJ:AJ),"绿标")</f>
        <v>红标</v>
      </c>
      <c r="T7083" s="93" t="str" cm="1">
        <f t="array" ref="T7083:U7083">_xlfn.XLOOKUP(Q7083,匹配表1065!L:L,匹配表1065!M:N)</f>
        <v>头痛</v>
      </c>
      <c r="U7083" s="94" t="str">
        <v>神经内科</v>
      </c>
      <c r="V7083" s="95" t="s">
        <v>33</v>
      </c>
      <c r="W7083" s="93">
        <f>_xlfn.XLOOKUP(M7083,匹配表1065!D:D,匹配表1065!F:F)*N7083</f>
        <v>4</v>
      </c>
    </row>
    <row r="7084" customHeight="1" spans="1:23">
      <c r="A7084" s="94" t="s">
        <v>954</v>
      </c>
      <c r="B7084" s="106">
        <v>46250</v>
      </c>
      <c r="C7084" s="121" t="str">
        <f t="shared" si="224"/>
        <v>8月第3周</v>
      </c>
      <c r="D7084" s="109" t="s">
        <v>978</v>
      </c>
      <c r="E7084" s="93" t="str">
        <f t="shared" si="223"/>
        <v>8月第3周--周7</v>
      </c>
      <c r="F7084" s="95" t="s">
        <v>27</v>
      </c>
      <c r="G7084" s="95" t="s">
        <v>167</v>
      </c>
      <c r="H7084" s="92" t="str">
        <f>_xlfn.XLOOKUP(O7084,匹配表1065!T:T,匹配表1065!W:W)</f>
        <v>苏州市</v>
      </c>
      <c r="I7084" s="116" t="str">
        <f>_xlfn.XLOOKUP(O7084,匹配表1065!T:T,匹配表1065!X:X)</f>
        <v>PME2010</v>
      </c>
      <c r="J7084" s="95" t="s">
        <v>186</v>
      </c>
      <c r="K7084" s="89" cm="1">
        <f ca="1" t="array" ref="K7084:L7084">_xlfn.XLOOKUP(J7084,匹配表1065!Y:Y,匹配表1065!AA:AB)</f>
        <v>6</v>
      </c>
      <c r="L7084" s="116" t="str">
        <v>3个月以上</v>
      </c>
      <c r="M7084" s="95" t="s">
        <v>35</v>
      </c>
      <c r="N7084" s="95">
        <v>1</v>
      </c>
      <c r="O7084" s="118" t="str">
        <f>_xlfn.XLOOKUP(P7084,匹配表1065!U:U,匹配表1065!T:T)</f>
        <v>HO00001051</v>
      </c>
      <c r="P7084" s="94" t="s">
        <v>191</v>
      </c>
      <c r="Q7084" s="95" t="s">
        <v>192</v>
      </c>
      <c r="R7084" s="89" t="str">
        <f>_xlfn.XLOOKUP(Q7084,匹配表1065!L:L,匹配表1065!O:O)</f>
        <v>B</v>
      </c>
      <c r="S7084" s="93" t="str">
        <f>IFERROR(_xlfn.XLOOKUP(Q7084,匹配表1065!AI:AI,匹配表1065!AJ:AJ),"绿标")</f>
        <v>绿标</v>
      </c>
      <c r="T7084" s="93" t="str" cm="1">
        <f t="array" ref="T7084:U7084">_xlfn.XLOOKUP(Q7084,匹配表1065!L:L,匹配表1065!M:N)</f>
        <v>抑郁焦虑</v>
      </c>
      <c r="U7084" s="94" t="str">
        <v>神经内科</v>
      </c>
      <c r="V7084" s="95" t="s">
        <v>33</v>
      </c>
      <c r="W7084" s="93">
        <f>_xlfn.XLOOKUP(M7084,匹配表1065!D:D,匹配表1065!F:F)*N7084</f>
        <v>4</v>
      </c>
    </row>
    <row r="7085" customHeight="1" spans="1:23">
      <c r="A7085" s="94" t="s">
        <v>954</v>
      </c>
      <c r="B7085" s="106">
        <v>46250</v>
      </c>
      <c r="C7085" s="121" t="str">
        <f t="shared" si="224"/>
        <v>8月第3周</v>
      </c>
      <c r="D7085" s="109" t="s">
        <v>978</v>
      </c>
      <c r="E7085" s="93" t="str">
        <f t="shared" si="223"/>
        <v>8月第3周--周7</v>
      </c>
      <c r="F7085" s="95" t="s">
        <v>27</v>
      </c>
      <c r="G7085" s="95" t="s">
        <v>167</v>
      </c>
      <c r="H7085" s="92" t="str">
        <f>_xlfn.XLOOKUP(O7085,匹配表1065!T:T,匹配表1065!W:W)</f>
        <v>苏州市</v>
      </c>
      <c r="I7085" s="116" t="str">
        <f>_xlfn.XLOOKUP(O7085,匹配表1065!T:T,匹配表1065!X:X)</f>
        <v>PME2011</v>
      </c>
      <c r="J7085" s="95" t="s">
        <v>168</v>
      </c>
      <c r="K7085" s="89" cm="1">
        <f ca="1" t="array" ref="K7085:L7085">_xlfn.XLOOKUP(J7085,匹配表1065!Y:Y,匹配表1065!AA:AB)</f>
        <v>19</v>
      </c>
      <c r="L7085" s="116" t="str">
        <v>3个月以上</v>
      </c>
      <c r="M7085" s="95" t="s">
        <v>35</v>
      </c>
      <c r="N7085" s="95">
        <v>1</v>
      </c>
      <c r="O7085" s="118" t="str">
        <f>_xlfn.XLOOKUP(P7085,匹配表1065!U:U,匹配表1065!T:T)</f>
        <v>HO00307823</v>
      </c>
      <c r="P7085" s="94" t="s">
        <v>169</v>
      </c>
      <c r="Q7085" s="95" t="s">
        <v>170</v>
      </c>
      <c r="R7085" s="89" t="str">
        <f>_xlfn.XLOOKUP(Q7085,匹配表1065!L:L,匹配表1065!O:O)</f>
        <v>A</v>
      </c>
      <c r="S7085" s="93" t="str">
        <f>IFERROR(_xlfn.XLOOKUP(Q7085,匹配表1065!AI:AI,匹配表1065!AJ:AJ),"绿标")</f>
        <v>红标</v>
      </c>
      <c r="T7085" s="93" t="str" cm="1">
        <f t="array" ref="T7085:U7085">_xlfn.XLOOKUP(Q7085,匹配表1065!L:L,匹配表1065!M:N)</f>
        <v>头痛</v>
      </c>
      <c r="U7085" s="94" t="str">
        <v>神经内科</v>
      </c>
      <c r="V7085" s="95" t="s">
        <v>33</v>
      </c>
      <c r="W7085" s="93">
        <f>_xlfn.XLOOKUP(M7085,匹配表1065!D:D,匹配表1065!F:F)*N7085</f>
        <v>4</v>
      </c>
    </row>
    <row r="7086" customHeight="1" spans="1:23">
      <c r="A7086" s="94" t="s">
        <v>954</v>
      </c>
      <c r="B7086" s="106">
        <v>46250</v>
      </c>
      <c r="C7086" s="121" t="str">
        <f t="shared" si="224"/>
        <v>8月第3周</v>
      </c>
      <c r="D7086" s="109" t="s">
        <v>978</v>
      </c>
      <c r="E7086" s="93" t="str">
        <f t="shared" si="223"/>
        <v>8月第3周--周7</v>
      </c>
      <c r="F7086" s="95" t="s">
        <v>27</v>
      </c>
      <c r="G7086" s="95" t="s">
        <v>167</v>
      </c>
      <c r="H7086" s="92" t="str">
        <f>_xlfn.XLOOKUP(O7086,匹配表1065!T:T,匹配表1065!W:W)</f>
        <v>苏州市</v>
      </c>
      <c r="I7086" s="116" t="str">
        <f>_xlfn.XLOOKUP(O7086,匹配表1065!T:T,匹配表1065!X:X)</f>
        <v>PME2009</v>
      </c>
      <c r="J7086" s="95" t="s">
        <v>193</v>
      </c>
      <c r="K7086" s="89" cm="1">
        <f ca="1" t="array" ref="K7086:L7086">_xlfn.XLOOKUP(J7086,匹配表1065!Y:Y,匹配表1065!AA:AB)</f>
        <v>7</v>
      </c>
      <c r="L7086" s="116" t="str">
        <v>3个月以上</v>
      </c>
      <c r="M7086" s="95" t="s">
        <v>35</v>
      </c>
      <c r="N7086" s="95">
        <v>1</v>
      </c>
      <c r="O7086" s="118" t="str">
        <f>_xlfn.XLOOKUP(P7086,匹配表1065!U:U,匹配表1065!T:T)</f>
        <v>HO00402369</v>
      </c>
      <c r="P7086" s="94" t="s">
        <v>227</v>
      </c>
      <c r="Q7086" s="95" t="s">
        <v>816</v>
      </c>
      <c r="R7086" s="89" t="str">
        <f>_xlfn.XLOOKUP(Q7086,匹配表1065!L:L,匹配表1065!O:O)</f>
        <v>B</v>
      </c>
      <c r="S7086" s="93" t="str">
        <f>IFERROR(_xlfn.XLOOKUP(Q7086,匹配表1065!AI:AI,匹配表1065!AJ:AJ),"绿标")</f>
        <v>黑标</v>
      </c>
      <c r="T7086" s="93" t="str" cm="1">
        <f t="array" ref="T7086:U7086">_xlfn.XLOOKUP(Q7086,匹配表1065!L:L,匹配表1065!M:N)</f>
        <v>脑血管</v>
      </c>
      <c r="U7086" s="94" t="str">
        <v>神经内科</v>
      </c>
      <c r="V7086" s="95" t="s">
        <v>33</v>
      </c>
      <c r="W7086" s="93">
        <f>_xlfn.XLOOKUP(M7086,匹配表1065!D:D,匹配表1065!F:F)*N7086</f>
        <v>4</v>
      </c>
    </row>
    <row r="7087" customHeight="1" spans="1:23">
      <c r="A7087" s="94" t="s">
        <v>954</v>
      </c>
      <c r="B7087" s="106">
        <v>46250</v>
      </c>
      <c r="C7087" s="121" t="str">
        <f t="shared" si="224"/>
        <v>8月第3周</v>
      </c>
      <c r="D7087" s="109" t="s">
        <v>978</v>
      </c>
      <c r="E7087" s="93" t="str">
        <f t="shared" si="223"/>
        <v>8月第3周--周7</v>
      </c>
      <c r="F7087" s="95" t="s">
        <v>27</v>
      </c>
      <c r="G7087" s="95" t="s">
        <v>167</v>
      </c>
      <c r="H7087" s="92" t="str">
        <f>_xlfn.XLOOKUP(O7087,匹配表1065!T:T,匹配表1065!W:W)</f>
        <v>无锡市</v>
      </c>
      <c r="I7087" s="116" t="str">
        <f>_xlfn.XLOOKUP(O7087,匹配表1065!T:T,匹配表1065!X:X)</f>
        <v>PME2014</v>
      </c>
      <c r="J7087" s="95" t="s">
        <v>581</v>
      </c>
      <c r="K7087" s="89" cm="1">
        <f ca="1" t="array" ref="K7087:L7087">_xlfn.XLOOKUP(J7087,匹配表1065!Y:Y,匹配表1065!AA:AB)</f>
        <v>1</v>
      </c>
      <c r="L7087" s="116" t="str">
        <v>3个月以内</v>
      </c>
      <c r="M7087" s="95" t="s">
        <v>35</v>
      </c>
      <c r="N7087" s="95">
        <v>1</v>
      </c>
      <c r="O7087" s="118" t="str">
        <f>_xlfn.XLOOKUP(P7087,匹配表1065!U:U,匹配表1065!T:T)</f>
        <v>HO00001114</v>
      </c>
      <c r="P7087" s="94" t="s">
        <v>628</v>
      </c>
      <c r="Q7087" s="95" t="s">
        <v>680</v>
      </c>
      <c r="R7087" s="89" t="str">
        <f>_xlfn.XLOOKUP(Q7087,匹配表1065!L:L,匹配表1065!O:O)</f>
        <v>B</v>
      </c>
      <c r="S7087" s="93" t="str">
        <f>IFERROR(_xlfn.XLOOKUP(Q7087,匹配表1065!AI:AI,匹配表1065!AJ:AJ),"绿标")</f>
        <v>绿标</v>
      </c>
      <c r="T7087" s="93" t="str" cm="1">
        <f t="array" ref="T7087:U7087">_xlfn.XLOOKUP(Q7087,匹配表1065!L:L,匹配表1065!M:N)</f>
        <v>脑血管</v>
      </c>
      <c r="U7087" s="94" t="str">
        <v>神经内科</v>
      </c>
      <c r="V7087" s="95" t="s">
        <v>33</v>
      </c>
      <c r="W7087" s="93">
        <f>_xlfn.XLOOKUP(M7087,匹配表1065!D:D,匹配表1065!F:F)*N7087</f>
        <v>4</v>
      </c>
    </row>
    <row r="7088" customHeight="1" spans="1:23">
      <c r="A7088" s="94" t="s">
        <v>954</v>
      </c>
      <c r="B7088" s="106">
        <v>46250</v>
      </c>
      <c r="C7088" s="121" t="str">
        <f t="shared" si="224"/>
        <v>8月第3周</v>
      </c>
      <c r="D7088" s="109" t="s">
        <v>978</v>
      </c>
      <c r="E7088" s="93" t="str">
        <f t="shared" si="223"/>
        <v>8月第3周--周7</v>
      </c>
      <c r="F7088" s="95" t="s">
        <v>27</v>
      </c>
      <c r="G7088" s="95" t="s">
        <v>167</v>
      </c>
      <c r="H7088" s="92" t="str">
        <f>_xlfn.XLOOKUP(O7088,匹配表1065!T:T,匹配表1065!W:W)</f>
        <v>苏州市</v>
      </c>
      <c r="I7088" s="116" t="str">
        <f>_xlfn.XLOOKUP(O7088,匹配表1065!T:T,匹配表1065!X:X)</f>
        <v>PME2017</v>
      </c>
      <c r="J7088" s="95" t="s">
        <v>323</v>
      </c>
      <c r="K7088" s="89" cm="1">
        <f ca="1" t="array" ref="K7088:L7088">_xlfn.XLOOKUP(J7088,匹配表1065!Y:Y,匹配表1065!AA:AB)</f>
        <v>7</v>
      </c>
      <c r="L7088" s="116" t="str">
        <v>3个月以上</v>
      </c>
      <c r="M7088" s="95" t="s">
        <v>35</v>
      </c>
      <c r="N7088" s="95">
        <v>1</v>
      </c>
      <c r="O7088" s="118" t="str">
        <f>_xlfn.XLOOKUP(P7088,匹配表1065!U:U,匹配表1065!T:T)</f>
        <v>HO00001110</v>
      </c>
      <c r="P7088" s="94" t="s">
        <v>324</v>
      </c>
      <c r="Q7088" s="95" t="s">
        <v>325</v>
      </c>
      <c r="R7088" s="89" t="str">
        <f>_xlfn.XLOOKUP(Q7088,匹配表1065!L:L,匹配表1065!O:O)</f>
        <v>B</v>
      </c>
      <c r="S7088" s="93" t="str">
        <f>IFERROR(_xlfn.XLOOKUP(Q7088,匹配表1065!AI:AI,匹配表1065!AJ:AJ),"绿标")</f>
        <v>黑标</v>
      </c>
      <c r="T7088" s="93" t="str" cm="1">
        <f t="array" ref="T7088:U7088">_xlfn.XLOOKUP(Q7088,匹配表1065!L:L,匹配表1065!M:N)</f>
        <v>脑血管</v>
      </c>
      <c r="U7088" s="94" t="str">
        <v>神经内科</v>
      </c>
      <c r="V7088" s="95" t="s">
        <v>33</v>
      </c>
      <c r="W7088" s="93">
        <f>_xlfn.XLOOKUP(M7088,匹配表1065!D:D,匹配表1065!F:F)*N7088</f>
        <v>4</v>
      </c>
    </row>
    <row r="7089" customHeight="1" spans="1:23">
      <c r="A7089" s="94" t="s">
        <v>954</v>
      </c>
      <c r="B7089" s="106">
        <v>46250</v>
      </c>
      <c r="C7089" s="121" t="str">
        <f t="shared" si="224"/>
        <v>8月第3周</v>
      </c>
      <c r="D7089" s="109" t="s">
        <v>978</v>
      </c>
      <c r="E7089" s="93" t="str">
        <f t="shared" si="223"/>
        <v>8月第3周--周7</v>
      </c>
      <c r="F7089" s="95" t="s">
        <v>27</v>
      </c>
      <c r="G7089" s="95" t="s">
        <v>104</v>
      </c>
      <c r="H7089" s="92" t="str">
        <f>_xlfn.XLOOKUP(O7089,匹配表1065!T:T,匹配表1065!W:W)</f>
        <v>济南市</v>
      </c>
      <c r="I7089" s="116" t="str">
        <f>_xlfn.XLOOKUP(O7089,匹配表1065!T:T,匹配表1065!X:X)</f>
        <v>PME2026</v>
      </c>
      <c r="J7089" s="95" t="s">
        <v>116</v>
      </c>
      <c r="K7089" s="89" cm="1">
        <f ca="1" t="array" ref="K7089:L7089">_xlfn.XLOOKUP(J7089,匹配表1065!Y:Y,匹配表1065!AA:AB)</f>
        <v>13</v>
      </c>
      <c r="L7089" s="116" t="str">
        <v>3个月以上</v>
      </c>
      <c r="M7089" s="95" t="s">
        <v>35</v>
      </c>
      <c r="N7089" s="95">
        <v>1</v>
      </c>
      <c r="O7089" s="118" t="str">
        <f>_xlfn.XLOOKUP(P7089,匹配表1065!U:U,匹配表1065!T:T)</f>
        <v>HO00001409</v>
      </c>
      <c r="P7089" s="94" t="s">
        <v>117</v>
      </c>
      <c r="Q7089" s="95" t="s">
        <v>356</v>
      </c>
      <c r="R7089" s="89" t="str">
        <f>_xlfn.XLOOKUP(Q7089,匹配表1065!L:L,匹配表1065!O:O)</f>
        <v>B</v>
      </c>
      <c r="S7089" s="93" t="str">
        <f>IFERROR(_xlfn.XLOOKUP(Q7089,匹配表1065!AI:AI,匹配表1065!AJ:AJ),"绿标")</f>
        <v>绿标</v>
      </c>
      <c r="T7089" s="93" t="str" cm="1">
        <f t="array" ref="T7089:U7089">_xlfn.XLOOKUP(Q7089,匹配表1065!L:L,匹配表1065!M:N)</f>
        <v>脑血管</v>
      </c>
      <c r="U7089" s="94" t="str">
        <v>神经内科</v>
      </c>
      <c r="V7089" s="95" t="s">
        <v>33</v>
      </c>
      <c r="W7089" s="93">
        <f>_xlfn.XLOOKUP(M7089,匹配表1065!D:D,匹配表1065!F:F)*N7089</f>
        <v>4</v>
      </c>
    </row>
    <row r="7090" customHeight="1" spans="1:23">
      <c r="A7090" s="94" t="s">
        <v>954</v>
      </c>
      <c r="B7090" s="106">
        <v>46250</v>
      </c>
      <c r="C7090" s="121" t="str">
        <f t="shared" si="224"/>
        <v>8月第3周</v>
      </c>
      <c r="D7090" s="109" t="s">
        <v>978</v>
      </c>
      <c r="E7090" s="93" t="str">
        <f t="shared" si="223"/>
        <v>8月第3周--周7</v>
      </c>
      <c r="F7090" s="95" t="s">
        <v>27</v>
      </c>
      <c r="G7090" s="95" t="s">
        <v>104</v>
      </c>
      <c r="H7090" s="92" t="str">
        <f>_xlfn.XLOOKUP(O7090,匹配表1065!T:T,匹配表1065!W:W)</f>
        <v>济南市</v>
      </c>
      <c r="I7090" s="116" t="str">
        <f>_xlfn.XLOOKUP(O7090,匹配表1065!T:T,匹配表1065!X:X)</f>
        <v>PME2025</v>
      </c>
      <c r="J7090" s="95" t="s">
        <v>111</v>
      </c>
      <c r="K7090" s="89" cm="1">
        <f ca="1" t="array" ref="K7090:L7090">_xlfn.XLOOKUP(J7090,匹配表1065!Y:Y,匹配表1065!AA:AB)</f>
        <v>30</v>
      </c>
      <c r="L7090" s="116" t="str">
        <v>3个月以上</v>
      </c>
      <c r="M7090" s="95" t="s">
        <v>30</v>
      </c>
      <c r="N7090" s="95">
        <v>1</v>
      </c>
      <c r="O7090" s="118" t="str">
        <f>_xlfn.XLOOKUP(P7090,匹配表1065!U:U,匹配表1065!T:T)</f>
        <v>HO00001400</v>
      </c>
      <c r="P7090" s="94" t="s">
        <v>112</v>
      </c>
      <c r="Q7090" s="95" t="s">
        <v>114</v>
      </c>
      <c r="R7090" s="89" t="str">
        <f>_xlfn.XLOOKUP(Q7090,匹配表1065!L:L,匹配表1065!O:O)</f>
        <v>A</v>
      </c>
      <c r="S7090" s="93" t="str">
        <f>IFERROR(_xlfn.XLOOKUP(Q7090,匹配表1065!AI:AI,匹配表1065!AJ:AJ),"绿标")</f>
        <v>绿标</v>
      </c>
      <c r="T7090" s="93" t="str" cm="1">
        <f t="array" ref="T7090:U7090">_xlfn.XLOOKUP(Q7090,匹配表1065!L:L,匹配表1065!M:N)</f>
        <v>头痛</v>
      </c>
      <c r="U7090" s="94" t="str">
        <v>神经内科</v>
      </c>
      <c r="V7090" s="95" t="s">
        <v>42</v>
      </c>
      <c r="W7090" s="93">
        <f>_xlfn.XLOOKUP(M7090,匹配表1065!D:D,匹配表1065!F:F)*N7090</f>
        <v>12</v>
      </c>
    </row>
    <row r="7091" customHeight="1" spans="1:23">
      <c r="A7091" s="94" t="s">
        <v>954</v>
      </c>
      <c r="B7091" s="106">
        <v>46250</v>
      </c>
      <c r="C7091" s="121" t="str">
        <f t="shared" si="224"/>
        <v>8月第3周</v>
      </c>
      <c r="D7091" s="109" t="s">
        <v>978</v>
      </c>
      <c r="E7091" s="93" t="str">
        <f t="shared" si="223"/>
        <v>8月第3周--周7</v>
      </c>
      <c r="F7091" s="95" t="s">
        <v>27</v>
      </c>
      <c r="G7091" s="95" t="s">
        <v>104</v>
      </c>
      <c r="H7091" s="92" t="str">
        <f>_xlfn.XLOOKUP(O7091,匹配表1065!T:T,匹配表1065!W:W)</f>
        <v>聊城市</v>
      </c>
      <c r="I7091" s="116" t="str">
        <f>_xlfn.XLOOKUP(O7091,匹配表1065!T:T,匹配表1065!X:X)</f>
        <v>PME2046</v>
      </c>
      <c r="J7091" s="95" t="s">
        <v>108</v>
      </c>
      <c r="K7091" s="89" cm="1">
        <f ca="1" t="array" ref="K7091:L7091">_xlfn.XLOOKUP(J7091,匹配表1065!Y:Y,匹配表1065!AA:AB)</f>
        <v>8</v>
      </c>
      <c r="L7091" s="116" t="str">
        <v>3个月以上</v>
      </c>
      <c r="M7091" s="95" t="s">
        <v>35</v>
      </c>
      <c r="N7091" s="95">
        <v>1</v>
      </c>
      <c r="O7091" s="118" t="str">
        <f>_xlfn.XLOOKUP(P7091,匹配表1065!U:U,匹配表1065!T:T)</f>
        <v>HO00001415</v>
      </c>
      <c r="P7091" s="94" t="s">
        <v>109</v>
      </c>
      <c r="Q7091" s="95" t="s">
        <v>734</v>
      </c>
      <c r="R7091" s="89" t="str">
        <f>_xlfn.XLOOKUP(Q7091,匹配表1065!L:L,匹配表1065!O:O)</f>
        <v>B</v>
      </c>
      <c r="S7091" s="93" t="str">
        <f>IFERROR(_xlfn.XLOOKUP(Q7091,匹配表1065!AI:AI,匹配表1065!AJ:AJ),"绿标")</f>
        <v>黑标</v>
      </c>
      <c r="T7091" s="93" t="str" cm="1">
        <f t="array" ref="T7091:U7091">_xlfn.XLOOKUP(Q7091,匹配表1065!L:L,匹配表1065!M:N)</f>
        <v>脑血管</v>
      </c>
      <c r="U7091" s="94" t="str">
        <v>神经内科</v>
      </c>
      <c r="V7091" s="95" t="s">
        <v>42</v>
      </c>
      <c r="W7091" s="93">
        <f>_xlfn.XLOOKUP(M7091,匹配表1065!D:D,匹配表1065!F:F)*N7091</f>
        <v>4</v>
      </c>
    </row>
    <row r="7092" customHeight="1" spans="1:23">
      <c r="A7092" s="94" t="s">
        <v>954</v>
      </c>
      <c r="B7092" s="106">
        <v>46250</v>
      </c>
      <c r="C7092" s="121" t="str">
        <f t="shared" si="224"/>
        <v>8月第3周</v>
      </c>
      <c r="D7092" s="109" t="s">
        <v>978</v>
      </c>
      <c r="E7092" s="93" t="str">
        <f t="shared" si="223"/>
        <v>8月第3周--周7</v>
      </c>
      <c r="F7092" s="95" t="s">
        <v>27</v>
      </c>
      <c r="G7092" s="95" t="s">
        <v>104</v>
      </c>
      <c r="H7092" s="92" t="str">
        <f>_xlfn.XLOOKUP(O7092,匹配表1065!T:T,匹配表1065!W:W)</f>
        <v>济南市</v>
      </c>
      <c r="I7092" s="116" t="str">
        <f>_xlfn.XLOOKUP(O7092,匹配表1065!T:T,匹配表1065!X:X)</f>
        <v>PME2025</v>
      </c>
      <c r="J7092" s="95" t="s">
        <v>128</v>
      </c>
      <c r="K7092" s="89" cm="1">
        <f ca="1" t="array" ref="K7092:L7092">_xlfn.XLOOKUP(J7092,匹配表1065!Y:Y,匹配表1065!AA:AB)</f>
        <v>13</v>
      </c>
      <c r="L7092" s="116" t="str">
        <v>3个月以上</v>
      </c>
      <c r="M7092" s="95" t="s">
        <v>35</v>
      </c>
      <c r="N7092" s="95">
        <v>1</v>
      </c>
      <c r="O7092" s="118" t="str">
        <f>_xlfn.XLOOKUP(P7092,匹配表1065!U:U,匹配表1065!T:T)</f>
        <v>HO00001400</v>
      </c>
      <c r="P7092" s="94" t="s">
        <v>112</v>
      </c>
      <c r="Q7092" s="95" t="s">
        <v>131</v>
      </c>
      <c r="R7092" s="89" t="str">
        <f>_xlfn.XLOOKUP(Q7092,匹配表1065!L:L,匹配表1065!O:O)</f>
        <v>B</v>
      </c>
      <c r="S7092" s="93" t="str">
        <f>IFERROR(_xlfn.XLOOKUP(Q7092,匹配表1065!AI:AI,匹配表1065!AJ:AJ),"绿标")</f>
        <v>红标</v>
      </c>
      <c r="T7092" s="93" t="str" cm="1">
        <f t="array" ref="T7092:U7092">_xlfn.XLOOKUP(Q7092,匹配表1065!L:L,匹配表1065!M:N)</f>
        <v>脑血管</v>
      </c>
      <c r="U7092" s="94" t="str">
        <v>神经内科</v>
      </c>
      <c r="V7092" s="95" t="s">
        <v>42</v>
      </c>
      <c r="W7092" s="93">
        <f>_xlfn.XLOOKUP(M7092,匹配表1065!D:D,匹配表1065!F:F)*N7092</f>
        <v>4</v>
      </c>
    </row>
    <row r="7093" customHeight="1" spans="1:23">
      <c r="A7093" s="94" t="s">
        <v>954</v>
      </c>
      <c r="B7093" s="106">
        <v>46250</v>
      </c>
      <c r="C7093" s="121" t="str">
        <f t="shared" si="224"/>
        <v>8月第3周</v>
      </c>
      <c r="D7093" s="109" t="s">
        <v>978</v>
      </c>
      <c r="E7093" s="93" t="str">
        <f t="shared" ref="E7093:E7156" si="225">D7093&amp;"--"&amp;"周"&amp;WEEKDAY(B7093,2)</f>
        <v>8月第3周--周7</v>
      </c>
      <c r="F7093" s="95" t="s">
        <v>27</v>
      </c>
      <c r="G7093" s="92" t="s">
        <v>92</v>
      </c>
      <c r="H7093" s="92" t="str">
        <f>_xlfn.XLOOKUP(O7093,匹配表1065!T:T,匹配表1065!W:W)</f>
        <v>合肥市</v>
      </c>
      <c r="I7093" s="116" t="str">
        <f>_xlfn.XLOOKUP(O7093,匹配表1065!T:T,匹配表1065!X:X)</f>
        <v>PME2007</v>
      </c>
      <c r="J7093" s="95" t="s">
        <v>93</v>
      </c>
      <c r="K7093" s="89" cm="1">
        <f ca="1" t="array" ref="K7093:L7093">_xlfn.XLOOKUP(J7093,匹配表1065!Y:Y,匹配表1065!AA:AB)</f>
        <v>9</v>
      </c>
      <c r="L7093" s="116" t="str">
        <v>3个月以上</v>
      </c>
      <c r="M7093" s="95" t="s">
        <v>35</v>
      </c>
      <c r="N7093" s="95">
        <v>1</v>
      </c>
      <c r="O7093" s="118" t="str">
        <f>_xlfn.XLOOKUP(P7093,匹配表1065!U:U,匹配表1065!T:T)</f>
        <v>HO00000001</v>
      </c>
      <c r="P7093" s="94" t="s">
        <v>94</v>
      </c>
      <c r="Q7093" s="95" t="s">
        <v>286</v>
      </c>
      <c r="R7093" s="89" t="str">
        <f>_xlfn.XLOOKUP(Q7093,匹配表1065!L:L,匹配表1065!O:O)</f>
        <v>D</v>
      </c>
      <c r="S7093" s="93" t="str">
        <f>IFERROR(_xlfn.XLOOKUP(Q7093,匹配表1065!AI:AI,匹配表1065!AJ:AJ),"绿标")</f>
        <v>绿标</v>
      </c>
      <c r="T7093" s="93" t="str" cm="1">
        <f t="array" ref="T7093:U7093">_xlfn.XLOOKUP(Q7093,匹配表1065!L:L,匹配表1065!M:N)</f>
        <v>疼痛</v>
      </c>
      <c r="U7093" s="94" t="str">
        <v>疼痛科</v>
      </c>
      <c r="V7093" s="95" t="s">
        <v>33</v>
      </c>
      <c r="W7093" s="93">
        <f>_xlfn.XLOOKUP(M7093,匹配表1065!D:D,匹配表1065!F:F)*N7093</f>
        <v>4</v>
      </c>
    </row>
    <row r="7094" customHeight="1" spans="1:23">
      <c r="A7094" s="94" t="s">
        <v>954</v>
      </c>
      <c r="B7094" s="106">
        <v>46250</v>
      </c>
      <c r="C7094" s="121" t="str">
        <f t="shared" si="224"/>
        <v>8月第3周</v>
      </c>
      <c r="D7094" s="109" t="s">
        <v>978</v>
      </c>
      <c r="E7094" s="93" t="str">
        <f t="shared" si="225"/>
        <v>8月第3周--周7</v>
      </c>
      <c r="F7094" s="95" t="s">
        <v>27</v>
      </c>
      <c r="G7094" s="95" t="s">
        <v>136</v>
      </c>
      <c r="H7094" s="92" t="str">
        <f>_xlfn.XLOOKUP(O7094,匹配表1065!T:T,匹配表1065!W:W)</f>
        <v>青岛市</v>
      </c>
      <c r="I7094" s="116" t="str">
        <f>_xlfn.XLOOKUP(O7094,匹配表1065!T:T,匹配表1065!X:X)</f>
        <v>PME2035</v>
      </c>
      <c r="J7094" s="95" t="s">
        <v>150</v>
      </c>
      <c r="K7094" s="89" cm="1">
        <f ca="1" t="array" ref="K7094:L7094">_xlfn.XLOOKUP(J7094,匹配表1065!Y:Y,匹配表1065!AA:AB)</f>
        <v>8</v>
      </c>
      <c r="L7094" s="116" t="str">
        <v>3个月以上</v>
      </c>
      <c r="M7094" s="95" t="s">
        <v>35</v>
      </c>
      <c r="N7094" s="95">
        <v>1</v>
      </c>
      <c r="O7094" s="118" t="str">
        <f>_xlfn.XLOOKUP(P7094,匹配表1065!U:U,匹配表1065!T:T)</f>
        <v>HO00001483</v>
      </c>
      <c r="P7094" s="94" t="s">
        <v>259</v>
      </c>
      <c r="Q7094" s="95" t="s">
        <v>340</v>
      </c>
      <c r="R7094" s="89" t="str">
        <f>_xlfn.XLOOKUP(Q7094,匹配表1065!L:L,匹配表1065!O:O)</f>
        <v>A</v>
      </c>
      <c r="S7094" s="93" t="str">
        <f>IFERROR(_xlfn.XLOOKUP(Q7094,匹配表1065!AI:AI,匹配表1065!AJ:AJ),"绿标")</f>
        <v>红标</v>
      </c>
      <c r="T7094" s="93" t="str" cm="1">
        <f t="array" ref="T7094:U7094">_xlfn.XLOOKUP(Q7094,匹配表1065!L:L,匹配表1065!M:N)</f>
        <v>头痛</v>
      </c>
      <c r="U7094" s="94" t="str">
        <v>神经内科</v>
      </c>
      <c r="V7094" s="95" t="s">
        <v>33</v>
      </c>
      <c r="W7094" s="93">
        <f>_xlfn.XLOOKUP(M7094,匹配表1065!D:D,匹配表1065!F:F)*N7094</f>
        <v>4</v>
      </c>
    </row>
    <row r="7095" customHeight="1" spans="1:23">
      <c r="A7095" s="94" t="s">
        <v>954</v>
      </c>
      <c r="B7095" s="106">
        <v>46250</v>
      </c>
      <c r="C7095" s="121" t="str">
        <f t="shared" si="224"/>
        <v>8月第3周</v>
      </c>
      <c r="D7095" s="109" t="s">
        <v>978</v>
      </c>
      <c r="E7095" s="93" t="str">
        <f t="shared" si="225"/>
        <v>8月第3周--周7</v>
      </c>
      <c r="F7095" s="95" t="s">
        <v>27</v>
      </c>
      <c r="G7095" s="95" t="s">
        <v>136</v>
      </c>
      <c r="H7095" s="92" t="str">
        <f>_xlfn.XLOOKUP(O7095,匹配表1065!T:T,匹配表1065!W:W)</f>
        <v>青岛市</v>
      </c>
      <c r="I7095" s="116" t="str">
        <f>_xlfn.XLOOKUP(O7095,匹配表1065!T:T,匹配表1065!X:X)</f>
        <v>PME2031</v>
      </c>
      <c r="J7095" s="95" t="s">
        <v>155</v>
      </c>
      <c r="K7095" s="89" cm="1">
        <f ca="1" t="array" ref="K7095:L7095">_xlfn.XLOOKUP(J7095,匹配表1065!Y:Y,匹配表1065!AA:AB)</f>
        <v>31</v>
      </c>
      <c r="L7095" s="116" t="str">
        <v>3个月以上</v>
      </c>
      <c r="M7095" s="95" t="s">
        <v>35</v>
      </c>
      <c r="N7095" s="95">
        <v>1</v>
      </c>
      <c r="O7095" s="118" t="str">
        <f>_xlfn.XLOOKUP(P7095,匹配表1065!U:U,匹配表1065!T:T)</f>
        <v>HO00001485</v>
      </c>
      <c r="P7095" s="94" t="s">
        <v>253</v>
      </c>
      <c r="Q7095" s="95" t="s">
        <v>254</v>
      </c>
      <c r="R7095" s="89" t="str">
        <f>_xlfn.XLOOKUP(Q7095,匹配表1065!L:L,匹配表1065!O:O)</f>
        <v>B</v>
      </c>
      <c r="S7095" s="93" t="str">
        <f>IFERROR(_xlfn.XLOOKUP(Q7095,匹配表1065!AI:AI,匹配表1065!AJ:AJ),"绿标")</f>
        <v>红标</v>
      </c>
      <c r="T7095" s="93" t="str" cm="1">
        <f t="array" ref="T7095:U7095">_xlfn.XLOOKUP(Q7095,匹配表1065!L:L,匹配表1065!M:N)</f>
        <v>脑血管</v>
      </c>
      <c r="U7095" s="94" t="str">
        <v>神经内科</v>
      </c>
      <c r="V7095" s="95" t="s">
        <v>33</v>
      </c>
      <c r="W7095" s="93">
        <f>_xlfn.XLOOKUP(M7095,匹配表1065!D:D,匹配表1065!F:F)*N7095</f>
        <v>4</v>
      </c>
    </row>
    <row r="7096" customHeight="1" spans="1:23">
      <c r="A7096" s="94" t="s">
        <v>954</v>
      </c>
      <c r="B7096" s="106">
        <v>46250</v>
      </c>
      <c r="C7096" s="121" t="str">
        <f t="shared" si="224"/>
        <v>8月第3周</v>
      </c>
      <c r="D7096" s="109" t="s">
        <v>978</v>
      </c>
      <c r="E7096" s="93" t="str">
        <f t="shared" si="225"/>
        <v>8月第3周--周7</v>
      </c>
      <c r="F7096" s="95" t="s">
        <v>27</v>
      </c>
      <c r="G7096" s="95" t="s">
        <v>136</v>
      </c>
      <c r="H7096" s="92" t="str">
        <f>_xlfn.XLOOKUP(O7096,匹配表1065!T:T,匹配表1065!W:W)</f>
        <v>烟台市</v>
      </c>
      <c r="I7096" s="116" t="str">
        <f>_xlfn.XLOOKUP(O7096,匹配表1065!T:T,匹配表1065!X:X)</f>
        <v>PME2034</v>
      </c>
      <c r="J7096" s="95" t="s">
        <v>501</v>
      </c>
      <c r="K7096" s="89" cm="1">
        <f ca="1" t="array" ref="K7096:L7096">_xlfn.XLOOKUP(J7096,匹配表1065!Y:Y,匹配表1065!AA:AB)</f>
        <v>4</v>
      </c>
      <c r="L7096" s="116" t="str">
        <v>3个月以上</v>
      </c>
      <c r="M7096" s="95" t="s">
        <v>35</v>
      </c>
      <c r="N7096" s="95">
        <v>1</v>
      </c>
      <c r="O7096" s="118" t="str">
        <f>_xlfn.XLOOKUP(P7096,匹配表1065!U:U,匹配表1065!T:T)</f>
        <v>HO00001522</v>
      </c>
      <c r="P7096" s="94" t="s">
        <v>502</v>
      </c>
      <c r="Q7096" s="95" t="s">
        <v>777</v>
      </c>
      <c r="R7096" s="89" t="str">
        <f>_xlfn.XLOOKUP(Q7096,匹配表1065!L:L,匹配表1065!O:O)</f>
        <v>A</v>
      </c>
      <c r="S7096" s="93" t="str">
        <f>IFERROR(_xlfn.XLOOKUP(Q7096,匹配表1065!AI:AI,匹配表1065!AJ:AJ),"绿标")</f>
        <v>绿标</v>
      </c>
      <c r="T7096" s="93" t="str" cm="1">
        <f t="array" ref="T7096:U7096">_xlfn.XLOOKUP(Q7096,匹配表1065!L:L,匹配表1065!M:N)</f>
        <v>头痛</v>
      </c>
      <c r="U7096" s="94" t="str">
        <v>神经内科</v>
      </c>
      <c r="V7096" s="95" t="s">
        <v>33</v>
      </c>
      <c r="W7096" s="93">
        <f>_xlfn.XLOOKUP(M7096,匹配表1065!D:D,匹配表1065!F:F)*N7096</f>
        <v>4</v>
      </c>
    </row>
    <row r="7097" customHeight="1" spans="1:23">
      <c r="A7097" s="94" t="s">
        <v>954</v>
      </c>
      <c r="B7097" s="106">
        <v>46250</v>
      </c>
      <c r="C7097" s="121" t="str">
        <f t="shared" si="224"/>
        <v>8月第3周</v>
      </c>
      <c r="D7097" s="109" t="s">
        <v>978</v>
      </c>
      <c r="E7097" s="93" t="str">
        <f t="shared" si="225"/>
        <v>8月第3周--周7</v>
      </c>
      <c r="F7097" s="95" t="s">
        <v>27</v>
      </c>
      <c r="G7097" s="95" t="s">
        <v>136</v>
      </c>
      <c r="H7097" s="92" t="str">
        <f>_xlfn.XLOOKUP(O7097,匹配表1065!T:T,匹配表1065!W:W)</f>
        <v>青岛市</v>
      </c>
      <c r="I7097" s="116" t="str">
        <f>_xlfn.XLOOKUP(O7097,匹配表1065!T:T,匹配表1065!X:X)</f>
        <v>PME2032</v>
      </c>
      <c r="J7097" s="95" t="s">
        <v>143</v>
      </c>
      <c r="K7097" s="89" cm="1">
        <f ca="1" t="array" ref="K7097:L7097">_xlfn.XLOOKUP(J7097,匹配表1065!Y:Y,匹配表1065!AA:AB)</f>
        <v>31</v>
      </c>
      <c r="L7097" s="116" t="str">
        <v>3个月以上</v>
      </c>
      <c r="M7097" s="95" t="s">
        <v>35</v>
      </c>
      <c r="N7097" s="95">
        <v>1</v>
      </c>
      <c r="O7097" s="118" t="str">
        <f>_xlfn.XLOOKUP(P7097,匹配表1065!U:U,匹配表1065!T:T)</f>
        <v>HO00001482</v>
      </c>
      <c r="P7097" s="94" t="s">
        <v>146</v>
      </c>
      <c r="Q7097" s="95" t="s">
        <v>299</v>
      </c>
      <c r="R7097" s="89" t="str">
        <f>_xlfn.XLOOKUP(Q7097,匹配表1065!L:L,匹配表1065!O:O)</f>
        <v>C</v>
      </c>
      <c r="S7097" s="93" t="str">
        <f>IFERROR(_xlfn.XLOOKUP(Q7097,匹配表1065!AI:AI,匹配表1065!AJ:AJ),"绿标")</f>
        <v>绿标</v>
      </c>
      <c r="T7097" s="93" t="str" cm="1">
        <f t="array" ref="T7097:U7097">_xlfn.XLOOKUP(Q7097,匹配表1065!L:L,匹配表1065!M:N)</f>
        <v>眩晕</v>
      </c>
      <c r="U7097" s="94" t="str">
        <v>耳鼻喉科</v>
      </c>
      <c r="V7097" s="95" t="s">
        <v>100</v>
      </c>
      <c r="W7097" s="93">
        <f>_xlfn.XLOOKUP(M7097,匹配表1065!D:D,匹配表1065!F:F)*N7097</f>
        <v>4</v>
      </c>
    </row>
    <row r="7098" customHeight="1" spans="1:23">
      <c r="A7098" s="94" t="s">
        <v>954</v>
      </c>
      <c r="B7098" s="106">
        <v>46250</v>
      </c>
      <c r="C7098" s="121" t="str">
        <f t="shared" si="224"/>
        <v>8月第3周</v>
      </c>
      <c r="D7098" s="109" t="s">
        <v>978</v>
      </c>
      <c r="E7098" s="93" t="str">
        <f t="shared" si="225"/>
        <v>8月第3周--周7</v>
      </c>
      <c r="F7098" s="95" t="s">
        <v>27</v>
      </c>
      <c r="G7098" s="95" t="s">
        <v>136</v>
      </c>
      <c r="H7098" s="92" t="str">
        <f>_xlfn.XLOOKUP(O7098,匹配表1065!T:T,匹配表1065!W:W)</f>
        <v>淄博市</v>
      </c>
      <c r="I7098" s="116" t="str">
        <f>_xlfn.XLOOKUP(O7098,匹配表1065!T:T,匹配表1065!X:X)</f>
        <v>PME2043</v>
      </c>
      <c r="J7098" s="95" t="s">
        <v>140</v>
      </c>
      <c r="K7098" s="89" cm="1">
        <f ca="1" t="array" ref="K7098:L7098">_xlfn.XLOOKUP(J7098,匹配表1065!Y:Y,匹配表1065!AA:AB)</f>
        <v>9</v>
      </c>
      <c r="L7098" s="116" t="str">
        <v>3个月以上</v>
      </c>
      <c r="M7098" s="95" t="s">
        <v>35</v>
      </c>
      <c r="N7098" s="95">
        <v>1</v>
      </c>
      <c r="O7098" s="118" t="str">
        <f>_xlfn.XLOOKUP(P7098,匹配表1065!U:U,匹配表1065!T:T)</f>
        <v>HO00024398</v>
      </c>
      <c r="P7098" s="94" t="s">
        <v>141</v>
      </c>
      <c r="Q7098" s="95" t="s">
        <v>298</v>
      </c>
      <c r="R7098" s="89" t="str">
        <f>_xlfn.XLOOKUP(Q7098,匹配表1065!L:L,匹配表1065!O:O)</f>
        <v>C</v>
      </c>
      <c r="S7098" s="93" t="str">
        <f>IFERROR(_xlfn.XLOOKUP(Q7098,匹配表1065!AI:AI,匹配表1065!AJ:AJ),"绿标")</f>
        <v>红标</v>
      </c>
      <c r="T7098" s="93" t="str" cm="1">
        <f t="array" ref="T7098:U7098">_xlfn.XLOOKUP(Q7098,匹配表1065!L:L,匹配表1065!M:N)</f>
        <v>眩晕</v>
      </c>
      <c r="U7098" s="94" t="str">
        <v>神经内科</v>
      </c>
      <c r="V7098" s="95" t="s">
        <v>100</v>
      </c>
      <c r="W7098" s="93">
        <f>_xlfn.XLOOKUP(M7098,匹配表1065!D:D,匹配表1065!F:F)*N7098</f>
        <v>4</v>
      </c>
    </row>
    <row r="7099" customHeight="1" spans="1:23">
      <c r="A7099" s="94" t="s">
        <v>954</v>
      </c>
      <c r="B7099" s="106">
        <v>46250</v>
      </c>
      <c r="C7099" s="121" t="str">
        <f t="shared" si="224"/>
        <v>8月第3周</v>
      </c>
      <c r="D7099" s="109" t="s">
        <v>978</v>
      </c>
      <c r="E7099" s="93" t="str">
        <f t="shared" si="225"/>
        <v>8月第3周--周7</v>
      </c>
      <c r="F7099" s="95" t="s">
        <v>27</v>
      </c>
      <c r="G7099" s="95" t="s">
        <v>63</v>
      </c>
      <c r="H7099" s="92" t="str">
        <f>_xlfn.XLOOKUP(O7099,匹配表1065!T:T,匹配表1065!W:W)</f>
        <v>南京市</v>
      </c>
      <c r="I7099" s="116" t="str">
        <f>_xlfn.XLOOKUP(O7099,匹配表1065!T:T,匹配表1065!X:X)</f>
        <v>PME2037</v>
      </c>
      <c r="J7099" s="95" t="s">
        <v>77</v>
      </c>
      <c r="K7099" s="89" cm="1">
        <f ca="1" t="array" ref="K7099:L7099">_xlfn.XLOOKUP(J7099,匹配表1065!Y:Y,匹配表1065!AA:AB)</f>
        <v>8</v>
      </c>
      <c r="L7099" s="116" t="str">
        <v>3个月以上</v>
      </c>
      <c r="M7099" s="95" t="s">
        <v>30</v>
      </c>
      <c r="N7099" s="95">
        <v>1</v>
      </c>
      <c r="O7099" s="118" t="str">
        <f>_xlfn.XLOOKUP(P7099,匹配表1065!U:U,匹配表1065!T:T)</f>
        <v>HO00046044</v>
      </c>
      <c r="P7099" s="94" t="s">
        <v>79</v>
      </c>
      <c r="Q7099" s="95" t="s">
        <v>216</v>
      </c>
      <c r="R7099" s="89" t="str">
        <f>_xlfn.XLOOKUP(Q7099,匹配表1065!L:L,匹配表1065!O:O)</f>
        <v>A</v>
      </c>
      <c r="S7099" s="93" t="str">
        <f>IFERROR(_xlfn.XLOOKUP(Q7099,匹配表1065!AI:AI,匹配表1065!AJ:AJ),"绿标")</f>
        <v>红标</v>
      </c>
      <c r="T7099" s="93" t="str" cm="1">
        <f t="array" ref="T7099:U7099">_xlfn.XLOOKUP(Q7099,匹配表1065!L:L,匹配表1065!M:N)</f>
        <v>头痛</v>
      </c>
      <c r="U7099" s="94" t="str">
        <v>神经内科</v>
      </c>
      <c r="V7099" s="95" t="s">
        <v>33</v>
      </c>
      <c r="W7099" s="93">
        <f>_xlfn.XLOOKUP(M7099,匹配表1065!D:D,匹配表1065!F:F)*N7099</f>
        <v>12</v>
      </c>
    </row>
    <row r="7100" customHeight="1" spans="1:23">
      <c r="A7100" s="94" t="s">
        <v>954</v>
      </c>
      <c r="B7100" s="106">
        <v>46250</v>
      </c>
      <c r="C7100" s="121" t="str">
        <f t="shared" si="224"/>
        <v>8月第3周</v>
      </c>
      <c r="D7100" s="109" t="s">
        <v>978</v>
      </c>
      <c r="E7100" s="93" t="str">
        <f t="shared" si="225"/>
        <v>8月第3周--周7</v>
      </c>
      <c r="F7100" s="95" t="s">
        <v>27</v>
      </c>
      <c r="G7100" s="95" t="s">
        <v>63</v>
      </c>
      <c r="H7100" s="92" t="str">
        <f>_xlfn.XLOOKUP(O7100,匹配表1065!T:T,匹配表1065!W:W)</f>
        <v>南京市</v>
      </c>
      <c r="I7100" s="116" t="str">
        <f>_xlfn.XLOOKUP(O7100,匹配表1065!T:T,匹配表1065!X:X)</f>
        <v>PME2002</v>
      </c>
      <c r="J7100" s="95" t="s">
        <v>410</v>
      </c>
      <c r="K7100" s="89" cm="1">
        <f ca="1" t="array" ref="K7100:L7100">_xlfn.XLOOKUP(J7100,匹配表1065!Y:Y,匹配表1065!AA:AB)</f>
        <v>1</v>
      </c>
      <c r="L7100" s="116" t="str">
        <v>3个月以内</v>
      </c>
      <c r="M7100" s="95" t="s">
        <v>30</v>
      </c>
      <c r="N7100" s="95">
        <v>1</v>
      </c>
      <c r="O7100" s="118" t="str">
        <f>_xlfn.XLOOKUP(P7100,匹配表1065!U:U,匹配表1065!T:T)</f>
        <v>HO00000964</v>
      </c>
      <c r="P7100" s="94" t="s">
        <v>90</v>
      </c>
      <c r="Q7100" s="95" t="s">
        <v>333</v>
      </c>
      <c r="R7100" s="89" t="str">
        <f>_xlfn.XLOOKUP(Q7100,匹配表1065!L:L,匹配表1065!O:O)</f>
        <v>A</v>
      </c>
      <c r="S7100" s="93" t="str">
        <f>IFERROR(_xlfn.XLOOKUP(Q7100,匹配表1065!AI:AI,匹配表1065!AJ:AJ),"绿标")</f>
        <v>红标</v>
      </c>
      <c r="T7100" s="93" t="str" cm="1">
        <f t="array" ref="T7100:U7100">_xlfn.XLOOKUP(Q7100,匹配表1065!L:L,匹配表1065!M:N)</f>
        <v>头痛</v>
      </c>
      <c r="U7100" s="94" t="str">
        <v>神经内科</v>
      </c>
      <c r="V7100" s="95" t="s">
        <v>42</v>
      </c>
      <c r="W7100" s="93">
        <f>_xlfn.XLOOKUP(M7100,匹配表1065!D:D,匹配表1065!F:F)*N7100</f>
        <v>12</v>
      </c>
    </row>
    <row r="7101" customHeight="1" spans="1:23">
      <c r="A7101" s="94" t="s">
        <v>954</v>
      </c>
      <c r="B7101" s="106">
        <v>46250</v>
      </c>
      <c r="C7101" s="121" t="str">
        <f t="shared" si="224"/>
        <v>8月第3周</v>
      </c>
      <c r="D7101" s="109" t="s">
        <v>978</v>
      </c>
      <c r="E7101" s="93" t="str">
        <f t="shared" si="225"/>
        <v>8月第3周--周7</v>
      </c>
      <c r="F7101" s="95" t="s">
        <v>27</v>
      </c>
      <c r="G7101" s="95" t="s">
        <v>63</v>
      </c>
      <c r="H7101" s="92" t="str">
        <f>_xlfn.XLOOKUP(O7101,匹配表1065!T:T,匹配表1065!W:W)</f>
        <v>徐州市</v>
      </c>
      <c r="I7101" s="116" t="str">
        <f>_xlfn.XLOOKUP(O7101,匹配表1065!T:T,匹配表1065!X:X)</f>
        <v>PME2008</v>
      </c>
      <c r="J7101" s="95" t="s">
        <v>81</v>
      </c>
      <c r="K7101" s="89" cm="1">
        <f ca="1" t="array" ref="K7101:L7101">_xlfn.XLOOKUP(J7101,匹配表1065!Y:Y,匹配表1065!AA:AB)</f>
        <v>19</v>
      </c>
      <c r="L7101" s="116" t="str">
        <v>3个月以上</v>
      </c>
      <c r="M7101" s="95" t="s">
        <v>35</v>
      </c>
      <c r="N7101" s="95">
        <v>1</v>
      </c>
      <c r="O7101" s="118" t="str">
        <f>_xlfn.XLOOKUP(P7101,匹配表1065!U:U,匹配表1065!T:T)</f>
        <v>HO00000989</v>
      </c>
      <c r="P7101" s="94" t="s">
        <v>214</v>
      </c>
      <c r="Q7101" s="95" t="s">
        <v>401</v>
      </c>
      <c r="R7101" s="89" t="str">
        <f>_xlfn.XLOOKUP(Q7101,匹配表1065!L:L,匹配表1065!O:O)</f>
        <v>C</v>
      </c>
      <c r="S7101" s="93" t="str">
        <f>IFERROR(_xlfn.XLOOKUP(Q7101,匹配表1065!AI:AI,匹配表1065!AJ:AJ),"绿标")</f>
        <v>绿标</v>
      </c>
      <c r="T7101" s="93" t="str" cm="1">
        <f t="array" ref="T7101:U7101">_xlfn.XLOOKUP(Q7101,匹配表1065!L:L,匹配表1065!M:N)</f>
        <v>眩晕</v>
      </c>
      <c r="U7101" s="94" t="str">
        <v>耳鼻喉科</v>
      </c>
      <c r="V7101" s="95" t="s">
        <v>33</v>
      </c>
      <c r="W7101" s="93">
        <f>_xlfn.XLOOKUP(M7101,匹配表1065!D:D,匹配表1065!F:F)*N7101</f>
        <v>4</v>
      </c>
    </row>
    <row r="7102" customHeight="1" spans="1:23">
      <c r="A7102" s="94" t="s">
        <v>954</v>
      </c>
      <c r="B7102" s="106">
        <v>46250</v>
      </c>
      <c r="C7102" s="121" t="str">
        <f t="shared" si="224"/>
        <v>8月第3周</v>
      </c>
      <c r="D7102" s="109" t="s">
        <v>978</v>
      </c>
      <c r="E7102" s="93" t="str">
        <f t="shared" si="225"/>
        <v>8月第3周--周7</v>
      </c>
      <c r="F7102" s="95" t="s">
        <v>27</v>
      </c>
      <c r="G7102" s="95" t="s">
        <v>28</v>
      </c>
      <c r="H7102" s="92" t="str">
        <f>_xlfn.XLOOKUP(O7102,匹配表1065!T:T,匹配表1065!W:W)</f>
        <v>南京市</v>
      </c>
      <c r="I7102" s="116" t="str">
        <f>_xlfn.XLOOKUP(O7102,匹配表1065!T:T,匹配表1065!X:X)</f>
        <v>PME2005</v>
      </c>
      <c r="J7102" s="95" t="s">
        <v>54</v>
      </c>
      <c r="K7102" s="89" cm="1">
        <f ca="1" t="array" ref="K7102:L7102">_xlfn.XLOOKUP(J7102,匹配表1065!Y:Y,匹配表1065!AA:AB)</f>
        <v>3</v>
      </c>
      <c r="L7102" s="116" t="str">
        <v>3个月以上</v>
      </c>
      <c r="M7102" s="95" t="s">
        <v>55</v>
      </c>
      <c r="N7102" s="95">
        <v>1</v>
      </c>
      <c r="O7102" s="118" t="str">
        <f>_xlfn.XLOOKUP(P7102,匹配表1065!U:U,匹配表1065!T:T)</f>
        <v>HO00000975</v>
      </c>
      <c r="P7102" s="94" t="s">
        <v>56</v>
      </c>
      <c r="Q7102" s="95" t="s">
        <v>642</v>
      </c>
      <c r="R7102" s="89" t="str">
        <f>_xlfn.XLOOKUP(Q7102,匹配表1065!L:L,匹配表1065!O:O)</f>
        <v>A</v>
      </c>
      <c r="S7102" s="93" t="str">
        <f>IFERROR(_xlfn.XLOOKUP(Q7102,匹配表1065!AI:AI,匹配表1065!AJ:AJ),"绿标")</f>
        <v>绿标</v>
      </c>
      <c r="T7102" s="93" t="str" cm="1">
        <f t="array" ref="T7102:U7102">_xlfn.XLOOKUP(Q7102,匹配表1065!L:L,匹配表1065!M:N)</f>
        <v>头痛</v>
      </c>
      <c r="U7102" s="94" t="str">
        <v>神经内科</v>
      </c>
      <c r="V7102" s="95" t="s">
        <v>67</v>
      </c>
      <c r="W7102" s="93">
        <f>_xlfn.XLOOKUP(M7102,匹配表1065!D:D,匹配表1065!F:F)*N7102</f>
        <v>8</v>
      </c>
    </row>
    <row r="7103" customHeight="1" spans="1:23">
      <c r="A7103" s="94" t="s">
        <v>954</v>
      </c>
      <c r="B7103" s="106">
        <v>46250</v>
      </c>
      <c r="C7103" s="121" t="str">
        <f t="shared" si="224"/>
        <v>8月第3周</v>
      </c>
      <c r="D7103" s="109" t="s">
        <v>978</v>
      </c>
      <c r="E7103" s="93" t="str">
        <f t="shared" si="225"/>
        <v>8月第3周--周7</v>
      </c>
      <c r="F7103" s="95" t="s">
        <v>27</v>
      </c>
      <c r="G7103" s="95" t="s">
        <v>28</v>
      </c>
      <c r="H7103" s="92" t="str">
        <f>_xlfn.XLOOKUP(O7103,匹配表1065!T:T,匹配表1065!W:W)</f>
        <v>南京市</v>
      </c>
      <c r="I7103" s="116" t="str">
        <f>_xlfn.XLOOKUP(O7103,匹配表1065!T:T,匹配表1065!X:X)</f>
        <v>PME2006</v>
      </c>
      <c r="J7103" s="95" t="s">
        <v>29</v>
      </c>
      <c r="K7103" s="89" cm="1">
        <f ca="1" t="array" ref="K7103:L7103">_xlfn.XLOOKUP(J7103,匹配表1065!Y:Y,匹配表1065!AA:AB)</f>
        <v>15</v>
      </c>
      <c r="L7103" s="116" t="str">
        <v>3个月以上</v>
      </c>
      <c r="M7103" s="95" t="s">
        <v>55</v>
      </c>
      <c r="N7103" s="95">
        <v>1</v>
      </c>
      <c r="O7103" s="118" t="str">
        <f>_xlfn.XLOOKUP(P7103,匹配表1065!U:U,匹配表1065!T:T)</f>
        <v>HO00000959</v>
      </c>
      <c r="P7103" s="94" t="s">
        <v>196</v>
      </c>
      <c r="Q7103" s="95" t="s">
        <v>197</v>
      </c>
      <c r="R7103" s="89" t="str">
        <f>_xlfn.XLOOKUP(Q7103,匹配表1065!L:L,匹配表1065!O:O)</f>
        <v>C</v>
      </c>
      <c r="S7103" s="93" t="str">
        <f>IFERROR(_xlfn.XLOOKUP(Q7103,匹配表1065!AI:AI,匹配表1065!AJ:AJ),"绿标")</f>
        <v>红标</v>
      </c>
      <c r="T7103" s="93" t="str" cm="1">
        <f t="array" ref="T7103:U7103">_xlfn.XLOOKUP(Q7103,匹配表1065!L:L,匹配表1065!M:N)</f>
        <v>眩晕</v>
      </c>
      <c r="U7103" s="94" t="str">
        <v>神经内科</v>
      </c>
      <c r="V7103" s="95" t="s">
        <v>100</v>
      </c>
      <c r="W7103" s="93">
        <f>_xlfn.XLOOKUP(M7103,匹配表1065!D:D,匹配表1065!F:F)*N7103</f>
        <v>8</v>
      </c>
    </row>
    <row r="7104" customHeight="1" spans="1:23">
      <c r="A7104" s="94" t="s">
        <v>954</v>
      </c>
      <c r="B7104" s="106">
        <v>46250</v>
      </c>
      <c r="C7104" s="121" t="str">
        <f t="shared" si="224"/>
        <v>8月第3周</v>
      </c>
      <c r="D7104" s="109" t="s">
        <v>978</v>
      </c>
      <c r="E7104" s="93" t="str">
        <f t="shared" si="225"/>
        <v>8月第3周--周7</v>
      </c>
      <c r="F7104" s="95" t="s">
        <v>27</v>
      </c>
      <c r="G7104" s="95" t="s">
        <v>28</v>
      </c>
      <c r="H7104" s="92" t="str">
        <f>_xlfn.XLOOKUP(O7104,匹配表1065!T:T,匹配表1065!W:W)</f>
        <v>南京市</v>
      </c>
      <c r="I7104" s="116" t="str">
        <f>_xlfn.XLOOKUP(O7104,匹配表1065!T:T,匹配表1065!X:X)</f>
        <v>PME2039</v>
      </c>
      <c r="J7104" s="95" t="s">
        <v>39</v>
      </c>
      <c r="K7104" s="89" cm="1">
        <f ca="1" t="array" ref="K7104:L7104">_xlfn.XLOOKUP(J7104,匹配表1065!Y:Y,匹配表1065!AA:AB)</f>
        <v>7</v>
      </c>
      <c r="L7104" s="116" t="str">
        <v>3个月以上</v>
      </c>
      <c r="M7104" s="95" t="s">
        <v>35</v>
      </c>
      <c r="N7104" s="95">
        <v>1</v>
      </c>
      <c r="O7104" s="118" t="str">
        <f>_xlfn.XLOOKUP(P7104,匹配表1065!U:U,匹配表1065!T:T)</f>
        <v>HO00000971</v>
      </c>
      <c r="P7104" s="94" t="s">
        <v>40</v>
      </c>
      <c r="Q7104" s="95" t="s">
        <v>379</v>
      </c>
      <c r="R7104" s="89" t="str">
        <f>_xlfn.XLOOKUP(Q7104,匹配表1065!L:L,匹配表1065!O:O)</f>
        <v>A</v>
      </c>
      <c r="S7104" s="93" t="str">
        <f>IFERROR(_xlfn.XLOOKUP(Q7104,匹配表1065!AI:AI,匹配表1065!AJ:AJ),"绿标")</f>
        <v>绿标</v>
      </c>
      <c r="T7104" s="93" t="str" cm="1">
        <f t="array" ref="T7104:U7104">_xlfn.XLOOKUP(Q7104,匹配表1065!L:L,匹配表1065!M:N)</f>
        <v>头痛</v>
      </c>
      <c r="U7104" s="94" t="str">
        <v>神经内科</v>
      </c>
      <c r="V7104" s="95" t="s">
        <v>33</v>
      </c>
      <c r="W7104" s="93">
        <f>_xlfn.XLOOKUP(M7104,匹配表1065!D:D,匹配表1065!F:F)*N7104</f>
        <v>4</v>
      </c>
    </row>
    <row r="7105" customHeight="1" spans="1:23">
      <c r="A7105" s="94" t="s">
        <v>954</v>
      </c>
      <c r="B7105" s="106">
        <v>46250</v>
      </c>
      <c r="C7105" s="121" t="str">
        <f t="shared" si="224"/>
        <v>8月第3周</v>
      </c>
      <c r="D7105" s="109" t="s">
        <v>978</v>
      </c>
      <c r="E7105" s="93" t="str">
        <f t="shared" si="225"/>
        <v>8月第3周--周7</v>
      </c>
      <c r="F7105" s="95" t="s">
        <v>27</v>
      </c>
      <c r="G7105" s="95" t="s">
        <v>28</v>
      </c>
      <c r="H7105" s="92" t="str">
        <f>_xlfn.XLOOKUP(O7105,匹配表1065!T:T,匹配表1065!W:W)</f>
        <v>扬州市</v>
      </c>
      <c r="I7105" s="116" t="str">
        <f>_xlfn.XLOOKUP(O7105,匹配表1065!T:T,匹配表1065!X:X)</f>
        <v>PME2012</v>
      </c>
      <c r="J7105" s="95" t="s">
        <v>60</v>
      </c>
      <c r="K7105" s="89" cm="1">
        <f ca="1" t="array" ref="K7105:L7105">_xlfn.XLOOKUP(J7105,匹配表1065!Y:Y,匹配表1065!AA:AB)</f>
        <v>13</v>
      </c>
      <c r="L7105" s="116" t="str">
        <v>3个月以上</v>
      </c>
      <c r="M7105" s="95" t="s">
        <v>35</v>
      </c>
      <c r="N7105" s="95">
        <v>1</v>
      </c>
      <c r="O7105" s="118" t="str">
        <f>_xlfn.XLOOKUP(P7105,匹配表1065!U:U,匹配表1065!T:T)</f>
        <v>HO00041526</v>
      </c>
      <c r="P7105" s="94" t="s">
        <v>407</v>
      </c>
      <c r="Q7105" s="95" t="s">
        <v>408</v>
      </c>
      <c r="R7105" s="89" t="str">
        <f>_xlfn.XLOOKUP(Q7105,匹配表1065!L:L,匹配表1065!O:O)</f>
        <v>C</v>
      </c>
      <c r="S7105" s="93" t="str">
        <f>IFERROR(_xlfn.XLOOKUP(Q7105,匹配表1065!AI:AI,匹配表1065!AJ:AJ),"绿标")</f>
        <v>红标</v>
      </c>
      <c r="T7105" s="93" t="str" cm="1">
        <f t="array" ref="T7105:U7105">_xlfn.XLOOKUP(Q7105,匹配表1065!L:L,匹配表1065!M:N)</f>
        <v>眩晕</v>
      </c>
      <c r="U7105" s="94" t="str">
        <v>神经内科</v>
      </c>
      <c r="V7105" s="95" t="s">
        <v>100</v>
      </c>
      <c r="W7105" s="93">
        <f>_xlfn.XLOOKUP(M7105,匹配表1065!D:D,匹配表1065!F:F)*N7105</f>
        <v>4</v>
      </c>
    </row>
    <row r="7106" customHeight="1" spans="1:23">
      <c r="A7106" s="94" t="s">
        <v>954</v>
      </c>
      <c r="B7106" s="106">
        <v>46250</v>
      </c>
      <c r="C7106" s="121" t="str">
        <f t="shared" si="224"/>
        <v>8月第3周</v>
      </c>
      <c r="D7106" s="109" t="s">
        <v>978</v>
      </c>
      <c r="E7106" s="93" t="str">
        <f t="shared" si="225"/>
        <v>8月第3周--周7</v>
      </c>
      <c r="F7106" s="95" t="s">
        <v>27</v>
      </c>
      <c r="G7106" s="95" t="s">
        <v>28</v>
      </c>
      <c r="H7106" s="92" t="str">
        <f>_xlfn.XLOOKUP(O7106,匹配表1065!T:T,匹配表1065!W:W)</f>
        <v>常州市</v>
      </c>
      <c r="I7106" s="116" t="str">
        <f>_xlfn.XLOOKUP(O7106,匹配表1065!T:T,匹配表1065!X:X)</f>
        <v>PME2015</v>
      </c>
      <c r="J7106" s="95" t="s">
        <v>45</v>
      </c>
      <c r="K7106" s="89" cm="1">
        <f ca="1" t="array" ref="K7106:L7106">_xlfn.XLOOKUP(J7106,匹配表1065!Y:Y,匹配表1065!AA:AB)</f>
        <v>9</v>
      </c>
      <c r="L7106" s="116" t="str">
        <v>3个月以上</v>
      </c>
      <c r="M7106" s="95" t="s">
        <v>55</v>
      </c>
      <c r="N7106" s="95">
        <v>1</v>
      </c>
      <c r="O7106" s="118" t="str">
        <f>_xlfn.XLOOKUP(P7106,匹配表1065!U:U,匹配表1065!T:T)</f>
        <v>HO00000940</v>
      </c>
      <c r="P7106" s="94" t="s">
        <v>203</v>
      </c>
      <c r="Q7106" s="95" t="s">
        <v>204</v>
      </c>
      <c r="R7106" s="89" t="str">
        <f>_xlfn.XLOOKUP(Q7106,匹配表1065!L:L,匹配表1065!O:O)</f>
        <v>C</v>
      </c>
      <c r="S7106" s="93" t="str">
        <f>IFERROR(_xlfn.XLOOKUP(Q7106,匹配表1065!AI:AI,匹配表1065!AJ:AJ),"绿标")</f>
        <v>红标</v>
      </c>
      <c r="T7106" s="93" t="str" cm="1">
        <f t="array" ref="T7106:U7106">_xlfn.XLOOKUP(Q7106,匹配表1065!L:L,匹配表1065!M:N)</f>
        <v>眩晕</v>
      </c>
      <c r="U7106" s="94" t="str">
        <v>耳鼻喉科</v>
      </c>
      <c r="V7106" s="95" t="s">
        <v>100</v>
      </c>
      <c r="W7106" s="93">
        <f>_xlfn.XLOOKUP(M7106,匹配表1065!D:D,匹配表1065!F:F)*N7106</f>
        <v>8</v>
      </c>
    </row>
    <row r="7107" customHeight="1" spans="1:23">
      <c r="A7107" s="94" t="s">
        <v>954</v>
      </c>
      <c r="B7107" s="106">
        <v>46251</v>
      </c>
      <c r="C7107" s="121" t="str">
        <f t="shared" si="224"/>
        <v>8月第4周</v>
      </c>
      <c r="D7107" s="109" t="s">
        <v>978</v>
      </c>
      <c r="E7107" s="93" t="str">
        <f t="shared" si="225"/>
        <v>8月第3周--周1</v>
      </c>
      <c r="F7107" s="95" t="s">
        <v>27</v>
      </c>
      <c r="G7107" s="95" t="s">
        <v>167</v>
      </c>
      <c r="H7107" s="92" t="str">
        <f>_xlfn.XLOOKUP(O7107,匹配表1065!T:T,匹配表1065!W:W)</f>
        <v>苏州市</v>
      </c>
      <c r="I7107" s="116" t="str">
        <f>_xlfn.XLOOKUP(O7107,匹配表1065!T:T,匹配表1065!X:X)</f>
        <v>PME2016</v>
      </c>
      <c r="J7107" s="95" t="s">
        <v>173</v>
      </c>
      <c r="K7107" s="89" cm="1">
        <f ca="1" t="array" ref="K7107:L7107">_xlfn.XLOOKUP(J7107,匹配表1065!Y:Y,匹配表1065!AA:AB)</f>
        <v>1</v>
      </c>
      <c r="L7107" s="116" t="str">
        <v>3个月以内</v>
      </c>
      <c r="M7107" s="95" t="s">
        <v>30</v>
      </c>
      <c r="N7107" s="95">
        <v>2</v>
      </c>
      <c r="O7107" s="118" t="str">
        <f>_xlfn.XLOOKUP(P7107,匹配表1065!U:U,匹配表1065!T:T)</f>
        <v>HO00001048</v>
      </c>
      <c r="P7107" s="94" t="s">
        <v>176</v>
      </c>
      <c r="Q7107" s="95" t="s">
        <v>290</v>
      </c>
      <c r="R7107" s="89" t="str">
        <f>_xlfn.XLOOKUP(Q7107,匹配表1065!L:L,匹配表1065!O:O)</f>
        <v>A</v>
      </c>
      <c r="S7107" s="93" t="str">
        <f>IFERROR(_xlfn.XLOOKUP(Q7107,匹配表1065!AI:AI,匹配表1065!AJ:AJ),"绿标")</f>
        <v>红标</v>
      </c>
      <c r="T7107" s="93" t="str" cm="1">
        <f t="array" ref="T7107:U7107">_xlfn.XLOOKUP(Q7107,匹配表1065!L:L,匹配表1065!M:N)</f>
        <v>头痛</v>
      </c>
      <c r="U7107" s="94" t="str">
        <v>神经内科</v>
      </c>
      <c r="V7107" s="95" t="s">
        <v>100</v>
      </c>
      <c r="W7107" s="93">
        <f>_xlfn.XLOOKUP(M7107,匹配表1065!D:D,匹配表1065!F:F)*N7107</f>
        <v>24</v>
      </c>
    </row>
    <row r="7108" customHeight="1" spans="1:23">
      <c r="A7108" s="94" t="s">
        <v>954</v>
      </c>
      <c r="B7108" s="106">
        <v>46251</v>
      </c>
      <c r="C7108" s="121" t="str">
        <f t="shared" si="224"/>
        <v>8月第4周</v>
      </c>
      <c r="D7108" s="109" t="s">
        <v>978</v>
      </c>
      <c r="E7108" s="93" t="str">
        <f t="shared" si="225"/>
        <v>8月第3周--周1</v>
      </c>
      <c r="F7108" s="95" t="s">
        <v>27</v>
      </c>
      <c r="G7108" s="95" t="s">
        <v>167</v>
      </c>
      <c r="H7108" s="92" t="str">
        <f>_xlfn.XLOOKUP(O7108,匹配表1065!T:T,匹配表1065!W:W)</f>
        <v>苏州市</v>
      </c>
      <c r="I7108" s="116" t="str">
        <f>_xlfn.XLOOKUP(O7108,匹配表1065!T:T,匹配表1065!X:X)</f>
        <v>PME2016</v>
      </c>
      <c r="J7108" s="95" t="s">
        <v>173</v>
      </c>
      <c r="K7108" s="89" cm="1">
        <f ca="1" t="array" ref="K7108:L7108">_xlfn.XLOOKUP(J7108,匹配表1065!Y:Y,匹配表1065!AA:AB)</f>
        <v>1</v>
      </c>
      <c r="L7108" s="116" t="str">
        <v>3个月以内</v>
      </c>
      <c r="M7108" s="95" t="s">
        <v>30</v>
      </c>
      <c r="N7108" s="95">
        <v>1</v>
      </c>
      <c r="O7108" s="118" t="str">
        <f>_xlfn.XLOOKUP(P7108,匹配表1065!U:U,匹配表1065!T:T)</f>
        <v>HO00001043</v>
      </c>
      <c r="P7108" s="94" t="s">
        <v>221</v>
      </c>
      <c r="Q7108" s="95" t="s">
        <v>291</v>
      </c>
      <c r="R7108" s="89" t="str">
        <f>_xlfn.XLOOKUP(Q7108,匹配表1065!L:L,匹配表1065!O:O)</f>
        <v>A</v>
      </c>
      <c r="S7108" s="93" t="str">
        <f>IFERROR(_xlfn.XLOOKUP(Q7108,匹配表1065!AI:AI,匹配表1065!AJ:AJ),"绿标")</f>
        <v>红标</v>
      </c>
      <c r="T7108" s="93" t="str" cm="1">
        <f t="array" ref="T7108:U7108">_xlfn.XLOOKUP(Q7108,匹配表1065!L:L,匹配表1065!M:N)</f>
        <v>头痛</v>
      </c>
      <c r="U7108" s="94" t="str">
        <v>神经内科</v>
      </c>
      <c r="V7108" s="95" t="s">
        <v>100</v>
      </c>
      <c r="W7108" s="93">
        <f>_xlfn.XLOOKUP(M7108,匹配表1065!D:D,匹配表1065!F:F)*N7108</f>
        <v>12</v>
      </c>
    </row>
    <row r="7109" customHeight="1" spans="1:23">
      <c r="A7109" s="94" t="s">
        <v>954</v>
      </c>
      <c r="B7109" s="106">
        <v>46251</v>
      </c>
      <c r="C7109" s="121" t="str">
        <f t="shared" si="224"/>
        <v>8月第4周</v>
      </c>
      <c r="D7109" s="109" t="s">
        <v>978</v>
      </c>
      <c r="E7109" s="93" t="str">
        <f t="shared" si="225"/>
        <v>8月第3周--周1</v>
      </c>
      <c r="F7109" s="95" t="s">
        <v>27</v>
      </c>
      <c r="G7109" s="95" t="s">
        <v>167</v>
      </c>
      <c r="H7109" s="92" t="str">
        <f>_xlfn.XLOOKUP(O7109,匹配表1065!T:T,匹配表1065!W:W)</f>
        <v>苏州市</v>
      </c>
      <c r="I7109" s="116" t="str">
        <f>_xlfn.XLOOKUP(O7109,匹配表1065!T:T,匹配表1065!X:X)</f>
        <v>PME2016</v>
      </c>
      <c r="J7109" s="95" t="s">
        <v>173</v>
      </c>
      <c r="K7109" s="89" cm="1">
        <f ca="1" t="array" ref="K7109:L7109">_xlfn.XLOOKUP(J7109,匹配表1065!Y:Y,匹配表1065!AA:AB)</f>
        <v>1</v>
      </c>
      <c r="L7109" s="116" t="str">
        <v>3个月以内</v>
      </c>
      <c r="M7109" s="95" t="s">
        <v>35</v>
      </c>
      <c r="N7109" s="95">
        <v>1</v>
      </c>
      <c r="O7109" s="118" t="str">
        <f>_xlfn.XLOOKUP(P7109,匹配表1065!U:U,匹配表1065!T:T)</f>
        <v>HO00001048</v>
      </c>
      <c r="P7109" s="94" t="s">
        <v>176</v>
      </c>
      <c r="Q7109" s="95" t="s">
        <v>223</v>
      </c>
      <c r="R7109" s="89" t="str">
        <f>_xlfn.XLOOKUP(Q7109,匹配表1065!L:L,匹配表1065!O:O)</f>
        <v>B</v>
      </c>
      <c r="S7109" s="93" t="str">
        <f>IFERROR(_xlfn.XLOOKUP(Q7109,匹配表1065!AI:AI,匹配表1065!AJ:AJ),"绿标")</f>
        <v>绿标</v>
      </c>
      <c r="T7109" s="93" t="str" cm="1">
        <f t="array" ref="T7109:U7109">_xlfn.XLOOKUP(Q7109,匹配表1065!L:L,匹配表1065!M:N)</f>
        <v>脑血管</v>
      </c>
      <c r="U7109" s="94" t="str">
        <v>神经内科</v>
      </c>
      <c r="V7109" s="95" t="s">
        <v>33</v>
      </c>
      <c r="W7109" s="93">
        <f>_xlfn.XLOOKUP(M7109,匹配表1065!D:D,匹配表1065!F:F)*N7109</f>
        <v>4</v>
      </c>
    </row>
    <row r="7110" customHeight="1" spans="1:23">
      <c r="A7110" s="94" t="s">
        <v>954</v>
      </c>
      <c r="B7110" s="106">
        <v>46251</v>
      </c>
      <c r="C7110" s="121" t="str">
        <f t="shared" si="224"/>
        <v>8月第4周</v>
      </c>
      <c r="D7110" s="109" t="s">
        <v>978</v>
      </c>
      <c r="E7110" s="93" t="str">
        <f t="shared" si="225"/>
        <v>8月第3周--周1</v>
      </c>
      <c r="F7110" s="95" t="s">
        <v>27</v>
      </c>
      <c r="G7110" s="95" t="s">
        <v>167</v>
      </c>
      <c r="H7110" s="92" t="str">
        <f>_xlfn.XLOOKUP(O7110,匹配表1065!T:T,匹配表1065!W:W)</f>
        <v>苏州市</v>
      </c>
      <c r="I7110" s="116" t="str">
        <f>_xlfn.XLOOKUP(O7110,匹配表1065!T:T,匹配表1065!X:X)</f>
        <v>PME2016</v>
      </c>
      <c r="J7110" s="95" t="s">
        <v>173</v>
      </c>
      <c r="K7110" s="89" cm="1">
        <f ca="1" t="array" ref="K7110:L7110">_xlfn.XLOOKUP(J7110,匹配表1065!Y:Y,匹配表1065!AA:AB)</f>
        <v>1</v>
      </c>
      <c r="L7110" s="116" t="str">
        <v>3个月以内</v>
      </c>
      <c r="M7110" s="95" t="s">
        <v>35</v>
      </c>
      <c r="N7110" s="95">
        <v>1</v>
      </c>
      <c r="O7110" s="118" t="str">
        <f>_xlfn.XLOOKUP(P7110,匹配表1065!U:U,匹配表1065!T:T)</f>
        <v>HO00099680</v>
      </c>
      <c r="P7110" s="94" t="s">
        <v>174</v>
      </c>
      <c r="Q7110" s="95" t="s">
        <v>979</v>
      </c>
      <c r="R7110" s="89" t="str">
        <f>_xlfn.XLOOKUP(Q7110,匹配表1065!L:L,匹配表1065!O:O)</f>
        <v>D</v>
      </c>
      <c r="S7110" s="93" t="str">
        <f>IFERROR(_xlfn.XLOOKUP(Q7110,匹配表1065!AI:AI,匹配表1065!AJ:AJ),"绿标")</f>
        <v>绿标</v>
      </c>
      <c r="T7110" s="93" t="str" cm="1">
        <f t="array" ref="T7110:U7110">_xlfn.XLOOKUP(Q7110,匹配表1065!L:L,匹配表1065!M:N)</f>
        <v>其他</v>
      </c>
      <c r="U7110" s="94" t="str">
        <v>其他</v>
      </c>
      <c r="V7110" s="95" t="s">
        <v>33</v>
      </c>
      <c r="W7110" s="93">
        <f>_xlfn.XLOOKUP(M7110,匹配表1065!D:D,匹配表1065!F:F)*N7110</f>
        <v>4</v>
      </c>
    </row>
    <row r="7111" customHeight="1" spans="1:23">
      <c r="A7111" s="94" t="s">
        <v>954</v>
      </c>
      <c r="B7111" s="106">
        <v>46251</v>
      </c>
      <c r="C7111" s="121" t="str">
        <f t="shared" si="224"/>
        <v>8月第4周</v>
      </c>
      <c r="D7111" s="109" t="s">
        <v>978</v>
      </c>
      <c r="E7111" s="93" t="str">
        <f t="shared" si="225"/>
        <v>8月第3周--周1</v>
      </c>
      <c r="F7111" s="95" t="s">
        <v>27</v>
      </c>
      <c r="G7111" s="95" t="s">
        <v>167</v>
      </c>
      <c r="H7111" s="92" t="str">
        <f>_xlfn.XLOOKUP(O7111,匹配表1065!T:T,匹配表1065!W:W)</f>
        <v>无锡市</v>
      </c>
      <c r="I7111" s="116" t="str">
        <f>_xlfn.XLOOKUP(O7111,匹配表1065!T:T,匹配表1065!X:X)</f>
        <v>PME2014</v>
      </c>
      <c r="J7111" s="95" t="s">
        <v>581</v>
      </c>
      <c r="K7111" s="89" cm="1">
        <f ca="1" t="array" ref="K7111:L7111">_xlfn.XLOOKUP(J7111,匹配表1065!Y:Y,匹配表1065!AA:AB)</f>
        <v>1</v>
      </c>
      <c r="L7111" s="116" t="str">
        <v>3个月以内</v>
      </c>
      <c r="M7111" s="95" t="s">
        <v>30</v>
      </c>
      <c r="N7111" s="95">
        <v>1</v>
      </c>
      <c r="O7111" s="118" t="str">
        <f>_xlfn.XLOOKUP(P7111,匹配表1065!U:U,匹配表1065!T:T)</f>
        <v>HO00000949</v>
      </c>
      <c r="P7111" s="94" t="s">
        <v>662</v>
      </c>
      <c r="Q7111" s="95" t="s">
        <v>663</v>
      </c>
      <c r="R7111" s="89" t="str">
        <f>_xlfn.XLOOKUP(Q7111,匹配表1065!L:L,匹配表1065!O:O)</f>
        <v>A</v>
      </c>
      <c r="S7111" s="93" t="str">
        <f>IFERROR(_xlfn.XLOOKUP(Q7111,匹配表1065!AI:AI,匹配表1065!AJ:AJ),"绿标")</f>
        <v>红标</v>
      </c>
      <c r="T7111" s="93" t="str" cm="1">
        <f t="array" ref="T7111:U7111">_xlfn.XLOOKUP(Q7111,匹配表1065!L:L,匹配表1065!M:N)</f>
        <v>头痛</v>
      </c>
      <c r="U7111" s="94" t="str">
        <v>神经内科</v>
      </c>
      <c r="V7111" s="95" t="s">
        <v>100</v>
      </c>
      <c r="W7111" s="93">
        <f>_xlfn.XLOOKUP(M7111,匹配表1065!D:D,匹配表1065!F:F)*N7111</f>
        <v>12</v>
      </c>
    </row>
    <row r="7112" customHeight="1" spans="1:23">
      <c r="A7112" s="94" t="s">
        <v>954</v>
      </c>
      <c r="B7112" s="106">
        <v>46251</v>
      </c>
      <c r="C7112" s="121" t="str">
        <f t="shared" si="224"/>
        <v>8月第4周</v>
      </c>
      <c r="D7112" s="109" t="s">
        <v>978</v>
      </c>
      <c r="E7112" s="93" t="str">
        <f t="shared" si="225"/>
        <v>8月第3周--周1</v>
      </c>
      <c r="F7112" s="95" t="s">
        <v>27</v>
      </c>
      <c r="G7112" s="95" t="s">
        <v>167</v>
      </c>
      <c r="H7112" s="92" t="str">
        <f>_xlfn.XLOOKUP(O7112,匹配表1065!T:T,匹配表1065!W:W)</f>
        <v>苏州市</v>
      </c>
      <c r="I7112" s="116" t="str">
        <f>_xlfn.XLOOKUP(O7112,匹配表1065!T:T,匹配表1065!X:X)</f>
        <v>PME2011</v>
      </c>
      <c r="J7112" s="95" t="s">
        <v>852</v>
      </c>
      <c r="K7112" s="89" t="e" cm="1">
        <f ca="1" t="array" ref="K7112">_xlfn.XLOOKUP(J7112,匹配表1065!Y:Y,匹配表1065!AA:AB)</f>
        <v>#N/A</v>
      </c>
      <c r="L7112" s="116"/>
      <c r="M7112" s="95" t="s">
        <v>35</v>
      </c>
      <c r="N7112" s="95">
        <v>1</v>
      </c>
      <c r="O7112" s="118" t="str">
        <f>_xlfn.XLOOKUP(P7112,匹配表1065!U:U,匹配表1065!T:T)</f>
        <v>HO00307823</v>
      </c>
      <c r="P7112" s="94" t="s">
        <v>169</v>
      </c>
      <c r="Q7112" s="95" t="s">
        <v>385</v>
      </c>
      <c r="R7112" s="89" t="str">
        <f>_xlfn.XLOOKUP(Q7112,匹配表1065!L:L,匹配表1065!O:O)</f>
        <v>C</v>
      </c>
      <c r="S7112" s="93" t="str">
        <f>IFERROR(_xlfn.XLOOKUP(Q7112,匹配表1065!AI:AI,匹配表1065!AJ:AJ),"绿标")</f>
        <v>绿标</v>
      </c>
      <c r="T7112" s="93" t="str" cm="1">
        <f t="array" ref="T7112:U7112">_xlfn.XLOOKUP(Q7112,匹配表1065!L:L,匹配表1065!M:N)</f>
        <v>眩晕</v>
      </c>
      <c r="U7112" s="94" t="str">
        <v>耳鼻喉科</v>
      </c>
      <c r="V7112" s="95" t="s">
        <v>33</v>
      </c>
      <c r="W7112" s="93">
        <f>_xlfn.XLOOKUP(M7112,匹配表1065!D:D,匹配表1065!F:F)*N7112</f>
        <v>4</v>
      </c>
    </row>
    <row r="7113" customHeight="1" spans="1:23">
      <c r="A7113" s="94" t="s">
        <v>954</v>
      </c>
      <c r="B7113" s="106">
        <v>46251</v>
      </c>
      <c r="C7113" s="121" t="str">
        <f t="shared" si="224"/>
        <v>8月第4周</v>
      </c>
      <c r="D7113" s="109" t="s">
        <v>978</v>
      </c>
      <c r="E7113" s="93" t="str">
        <f t="shared" si="225"/>
        <v>8月第3周--周1</v>
      </c>
      <c r="F7113" s="95" t="s">
        <v>27</v>
      </c>
      <c r="G7113" s="95" t="s">
        <v>167</v>
      </c>
      <c r="H7113" s="92" t="str">
        <f>_xlfn.XLOOKUP(O7113,匹配表1065!T:T,匹配表1065!W:W)</f>
        <v>苏州市</v>
      </c>
      <c r="I7113" s="116" t="str">
        <f>_xlfn.XLOOKUP(O7113,匹配表1065!T:T,匹配表1065!X:X)</f>
        <v>PME2009</v>
      </c>
      <c r="J7113" s="95" t="s">
        <v>193</v>
      </c>
      <c r="K7113" s="89" cm="1">
        <f ca="1" t="array" ref="K7113:L7113">_xlfn.XLOOKUP(J7113,匹配表1065!Y:Y,匹配表1065!AA:AB)</f>
        <v>7</v>
      </c>
      <c r="L7113" s="116" t="str">
        <v>3个月以上</v>
      </c>
      <c r="M7113" s="95" t="s">
        <v>35</v>
      </c>
      <c r="N7113" s="95">
        <v>1</v>
      </c>
      <c r="O7113" s="118" t="str">
        <f>_xlfn.XLOOKUP(P7113,匹配表1065!U:U,匹配表1065!T:T)</f>
        <v>HO00017518</v>
      </c>
      <c r="P7113" s="94" t="s">
        <v>194</v>
      </c>
      <c r="Q7113" s="95" t="s">
        <v>195</v>
      </c>
      <c r="R7113" s="89" t="str">
        <f>_xlfn.XLOOKUP(Q7113,匹配表1065!L:L,匹配表1065!O:O)</f>
        <v>C</v>
      </c>
      <c r="S7113" s="93" t="str">
        <f>IFERROR(_xlfn.XLOOKUP(Q7113,匹配表1065!AI:AI,匹配表1065!AJ:AJ),"绿标")</f>
        <v>红标</v>
      </c>
      <c r="T7113" s="93" t="str" cm="1">
        <f t="array" ref="T7113:U7113">_xlfn.XLOOKUP(Q7113,匹配表1065!L:L,匹配表1065!M:N)</f>
        <v>眩晕</v>
      </c>
      <c r="U7113" s="94" t="str">
        <v>耳鼻喉科</v>
      </c>
      <c r="V7113" s="95" t="s">
        <v>33</v>
      </c>
      <c r="W7113" s="93">
        <f>_xlfn.XLOOKUP(M7113,匹配表1065!D:D,匹配表1065!F:F)*N7113</f>
        <v>4</v>
      </c>
    </row>
    <row r="7114" customHeight="1" spans="1:23">
      <c r="A7114" s="94" t="s">
        <v>954</v>
      </c>
      <c r="B7114" s="106">
        <v>46251</v>
      </c>
      <c r="C7114" s="121" t="str">
        <f t="shared" si="224"/>
        <v>8月第4周</v>
      </c>
      <c r="D7114" s="109" t="s">
        <v>978</v>
      </c>
      <c r="E7114" s="93" t="str">
        <f t="shared" si="225"/>
        <v>8月第3周--周1</v>
      </c>
      <c r="F7114" s="95" t="s">
        <v>27</v>
      </c>
      <c r="G7114" s="95" t="s">
        <v>167</v>
      </c>
      <c r="H7114" s="92" t="str">
        <f>_xlfn.XLOOKUP(O7114,匹配表1065!T:T,匹配表1065!W:W)</f>
        <v>苏州市</v>
      </c>
      <c r="I7114" s="116" t="str">
        <f>_xlfn.XLOOKUP(O7114,匹配表1065!T:T,匹配表1065!X:X)</f>
        <v>PME2010</v>
      </c>
      <c r="J7114" s="95" t="s">
        <v>186</v>
      </c>
      <c r="K7114" s="89" cm="1">
        <f ca="1" t="array" ref="K7114:L7114">_xlfn.XLOOKUP(J7114,匹配表1065!Y:Y,匹配表1065!AA:AB)</f>
        <v>6</v>
      </c>
      <c r="L7114" s="116" t="str">
        <v>3个月以上</v>
      </c>
      <c r="M7114" s="95" t="s">
        <v>30</v>
      </c>
      <c r="N7114" s="95">
        <v>1</v>
      </c>
      <c r="O7114" s="118" t="str">
        <f>_xlfn.XLOOKUP(P7114,匹配表1065!U:U,匹配表1065!T:T)</f>
        <v>HO00001051</v>
      </c>
      <c r="P7114" s="94" t="s">
        <v>191</v>
      </c>
      <c r="Q7114" s="95" t="s">
        <v>192</v>
      </c>
      <c r="R7114" s="89" t="str">
        <f>_xlfn.XLOOKUP(Q7114,匹配表1065!L:L,匹配表1065!O:O)</f>
        <v>B</v>
      </c>
      <c r="S7114" s="93" t="str">
        <f>IFERROR(_xlfn.XLOOKUP(Q7114,匹配表1065!AI:AI,匹配表1065!AJ:AJ),"绿标")</f>
        <v>绿标</v>
      </c>
      <c r="T7114" s="93" t="str" cm="1">
        <f t="array" ref="T7114:U7114">_xlfn.XLOOKUP(Q7114,匹配表1065!L:L,匹配表1065!M:N)</f>
        <v>抑郁焦虑</v>
      </c>
      <c r="U7114" s="94" t="str">
        <v>神经内科</v>
      </c>
      <c r="V7114" s="95" t="s">
        <v>100</v>
      </c>
      <c r="W7114" s="93">
        <f>_xlfn.XLOOKUP(M7114,匹配表1065!D:D,匹配表1065!F:F)*N7114</f>
        <v>12</v>
      </c>
    </row>
    <row r="7115" customHeight="1" spans="1:23">
      <c r="A7115" s="94" t="s">
        <v>954</v>
      </c>
      <c r="B7115" s="106">
        <v>46251</v>
      </c>
      <c r="C7115" s="121" t="str">
        <f t="shared" si="224"/>
        <v>8月第4周</v>
      </c>
      <c r="D7115" s="109" t="s">
        <v>978</v>
      </c>
      <c r="E7115" s="93" t="str">
        <f t="shared" si="225"/>
        <v>8月第3周--周1</v>
      </c>
      <c r="F7115" s="95" t="s">
        <v>27</v>
      </c>
      <c r="G7115" s="95" t="s">
        <v>167</v>
      </c>
      <c r="H7115" s="92" t="str">
        <f>_xlfn.XLOOKUP(O7115,匹配表1065!T:T,匹配表1065!W:W)</f>
        <v>苏州市</v>
      </c>
      <c r="I7115" s="116" t="str">
        <f>_xlfn.XLOOKUP(O7115,匹配表1065!T:T,匹配表1065!X:X)</f>
        <v>PME2010</v>
      </c>
      <c r="J7115" s="95" t="s">
        <v>186</v>
      </c>
      <c r="K7115" s="89" cm="1">
        <f ca="1" t="array" ref="K7115:L7115">_xlfn.XLOOKUP(J7115,匹配表1065!Y:Y,匹配表1065!AA:AB)</f>
        <v>6</v>
      </c>
      <c r="L7115" s="116" t="str">
        <v>3个月以上</v>
      </c>
      <c r="M7115" s="95" t="s">
        <v>35</v>
      </c>
      <c r="N7115" s="95">
        <v>1</v>
      </c>
      <c r="O7115" s="118" t="str">
        <f>_xlfn.XLOOKUP(P7115,匹配表1065!U:U,匹配表1065!T:T)</f>
        <v>HO00001051</v>
      </c>
      <c r="P7115" s="94" t="s">
        <v>191</v>
      </c>
      <c r="Q7115" s="95" t="s">
        <v>354</v>
      </c>
      <c r="R7115" s="89" t="str">
        <f>_xlfn.XLOOKUP(Q7115,匹配表1065!L:L,匹配表1065!O:O)</f>
        <v>A</v>
      </c>
      <c r="S7115" s="93" t="str">
        <f>IFERROR(_xlfn.XLOOKUP(Q7115,匹配表1065!AI:AI,匹配表1065!AJ:AJ),"绿标")</f>
        <v>黑标</v>
      </c>
      <c r="T7115" s="93" t="str" cm="1">
        <f t="array" ref="T7115:U7115">_xlfn.XLOOKUP(Q7115,匹配表1065!L:L,匹配表1065!M:N)</f>
        <v>头痛</v>
      </c>
      <c r="U7115" s="94" t="str">
        <v>神经内科</v>
      </c>
      <c r="V7115" s="95" t="s">
        <v>33</v>
      </c>
      <c r="W7115" s="93">
        <f>_xlfn.XLOOKUP(M7115,匹配表1065!D:D,匹配表1065!F:F)*N7115</f>
        <v>4</v>
      </c>
    </row>
    <row r="7116" customHeight="1" spans="1:23">
      <c r="A7116" s="94" t="s">
        <v>954</v>
      </c>
      <c r="B7116" s="106">
        <v>46251</v>
      </c>
      <c r="C7116" s="121" t="str">
        <f t="shared" si="224"/>
        <v>8月第4周</v>
      </c>
      <c r="D7116" s="109" t="s">
        <v>978</v>
      </c>
      <c r="E7116" s="93" t="str">
        <f t="shared" si="225"/>
        <v>8月第3周--周1</v>
      </c>
      <c r="F7116" s="95" t="s">
        <v>27</v>
      </c>
      <c r="G7116" s="95" t="s">
        <v>167</v>
      </c>
      <c r="H7116" s="92" t="str">
        <f>_xlfn.XLOOKUP(O7116,匹配表1065!T:T,匹配表1065!W:W)</f>
        <v>苏州市</v>
      </c>
      <c r="I7116" s="116" t="str">
        <f>_xlfn.XLOOKUP(O7116,匹配表1065!T:T,匹配表1065!X:X)</f>
        <v>PME2010</v>
      </c>
      <c r="J7116" s="95" t="s">
        <v>186</v>
      </c>
      <c r="K7116" s="89" cm="1">
        <f ca="1" t="array" ref="K7116:L7116">_xlfn.XLOOKUP(J7116,匹配表1065!Y:Y,匹配表1065!AA:AB)</f>
        <v>6</v>
      </c>
      <c r="L7116" s="116" t="str">
        <v>3个月以上</v>
      </c>
      <c r="M7116" s="95" t="s">
        <v>35</v>
      </c>
      <c r="N7116" s="95">
        <v>1</v>
      </c>
      <c r="O7116" s="118" t="str">
        <f>_xlfn.XLOOKUP(P7116,匹配表1065!U:U,匹配表1065!T:T)</f>
        <v>HO00001047</v>
      </c>
      <c r="P7116" s="94" t="s">
        <v>189</v>
      </c>
      <c r="Q7116" s="95" t="s">
        <v>518</v>
      </c>
      <c r="R7116" s="89" t="str">
        <f>_xlfn.XLOOKUP(Q7116,匹配表1065!L:L,匹配表1065!O:O)</f>
        <v>C</v>
      </c>
      <c r="S7116" s="93" t="str">
        <f>IFERROR(_xlfn.XLOOKUP(Q7116,匹配表1065!AI:AI,匹配表1065!AJ:AJ),"绿标")</f>
        <v>绿标</v>
      </c>
      <c r="T7116" s="93" t="str" cm="1">
        <f t="array" ref="T7116:U7116">_xlfn.XLOOKUP(Q7116,匹配表1065!L:L,匹配表1065!M:N)</f>
        <v>眩晕</v>
      </c>
      <c r="U7116" s="94" t="str">
        <v>耳鼻喉科</v>
      </c>
      <c r="V7116" s="95" t="s">
        <v>33</v>
      </c>
      <c r="W7116" s="93">
        <f>_xlfn.XLOOKUP(M7116,匹配表1065!D:D,匹配表1065!F:F)*N7116</f>
        <v>4</v>
      </c>
    </row>
    <row r="7117" customHeight="1" spans="1:23">
      <c r="A7117" s="94" t="s">
        <v>954</v>
      </c>
      <c r="B7117" s="106">
        <v>46251</v>
      </c>
      <c r="C7117" s="121" t="str">
        <f t="shared" si="224"/>
        <v>8月第4周</v>
      </c>
      <c r="D7117" s="109" t="s">
        <v>978</v>
      </c>
      <c r="E7117" s="93" t="str">
        <f t="shared" si="225"/>
        <v>8月第3周--周1</v>
      </c>
      <c r="F7117" s="95" t="s">
        <v>27</v>
      </c>
      <c r="G7117" s="95" t="s">
        <v>167</v>
      </c>
      <c r="H7117" s="92" t="str">
        <f>_xlfn.XLOOKUP(O7117,匹配表1065!T:T,匹配表1065!W:W)</f>
        <v>苏州市</v>
      </c>
      <c r="I7117" s="116" t="str">
        <f>_xlfn.XLOOKUP(O7117,匹配表1065!T:T,匹配表1065!X:X)</f>
        <v>PME2011</v>
      </c>
      <c r="J7117" s="95" t="s">
        <v>168</v>
      </c>
      <c r="K7117" s="89" cm="1">
        <f ca="1" t="array" ref="K7117:L7117">_xlfn.XLOOKUP(J7117,匹配表1065!Y:Y,匹配表1065!AA:AB)</f>
        <v>19</v>
      </c>
      <c r="L7117" s="116" t="str">
        <v>3个月以上</v>
      </c>
      <c r="M7117" s="95" t="s">
        <v>30</v>
      </c>
      <c r="N7117" s="95">
        <v>1</v>
      </c>
      <c r="O7117" s="118" t="str">
        <f>_xlfn.XLOOKUP(P7117,匹配表1065!U:U,匹配表1065!T:T)</f>
        <v>HO00307823</v>
      </c>
      <c r="P7117" s="94" t="s">
        <v>169</v>
      </c>
      <c r="Q7117" s="95" t="s">
        <v>170</v>
      </c>
      <c r="R7117" s="89" t="str">
        <f>_xlfn.XLOOKUP(Q7117,匹配表1065!L:L,匹配表1065!O:O)</f>
        <v>A</v>
      </c>
      <c r="S7117" s="93" t="str">
        <f>IFERROR(_xlfn.XLOOKUP(Q7117,匹配表1065!AI:AI,匹配表1065!AJ:AJ),"绿标")</f>
        <v>红标</v>
      </c>
      <c r="T7117" s="93" t="str" cm="1">
        <f t="array" ref="T7117:U7117">_xlfn.XLOOKUP(Q7117,匹配表1065!L:L,匹配表1065!M:N)</f>
        <v>头痛</v>
      </c>
      <c r="U7117" s="94" t="str">
        <v>神经内科</v>
      </c>
      <c r="V7117" s="95" t="s">
        <v>100</v>
      </c>
      <c r="W7117" s="93">
        <f>_xlfn.XLOOKUP(M7117,匹配表1065!D:D,匹配表1065!F:F)*N7117</f>
        <v>12</v>
      </c>
    </row>
    <row r="7118" customHeight="1" spans="1:23">
      <c r="A7118" s="94" t="s">
        <v>954</v>
      </c>
      <c r="B7118" s="106">
        <v>46251</v>
      </c>
      <c r="C7118" s="121" t="str">
        <f t="shared" si="224"/>
        <v>8月第4周</v>
      </c>
      <c r="D7118" s="109" t="s">
        <v>978</v>
      </c>
      <c r="E7118" s="93" t="str">
        <f t="shared" si="225"/>
        <v>8月第3周--周1</v>
      </c>
      <c r="F7118" s="95" t="s">
        <v>27</v>
      </c>
      <c r="G7118" s="95" t="s">
        <v>167</v>
      </c>
      <c r="H7118" s="92" t="str">
        <f>_xlfn.XLOOKUP(O7118,匹配表1065!T:T,匹配表1065!W:W)</f>
        <v>苏州市</v>
      </c>
      <c r="I7118" s="116" t="str">
        <f>_xlfn.XLOOKUP(O7118,匹配表1065!T:T,匹配表1065!X:X)</f>
        <v>PME2011</v>
      </c>
      <c r="J7118" s="95" t="s">
        <v>168</v>
      </c>
      <c r="K7118" s="89" cm="1">
        <f ca="1" t="array" ref="K7118:L7118">_xlfn.XLOOKUP(J7118,匹配表1065!Y:Y,匹配表1065!AA:AB)</f>
        <v>19</v>
      </c>
      <c r="L7118" s="116" t="str">
        <v>3个月以上</v>
      </c>
      <c r="M7118" s="95" t="s">
        <v>30</v>
      </c>
      <c r="N7118" s="95">
        <v>1</v>
      </c>
      <c r="O7118" s="118" t="str">
        <f>_xlfn.XLOOKUP(P7118,匹配表1065!U:U,匹配表1065!T:T)</f>
        <v>HO00307823</v>
      </c>
      <c r="P7118" s="94" t="s">
        <v>169</v>
      </c>
      <c r="Q7118" s="95" t="s">
        <v>172</v>
      </c>
      <c r="R7118" s="89" t="str">
        <f>_xlfn.XLOOKUP(Q7118,匹配表1065!L:L,匹配表1065!O:O)</f>
        <v>C</v>
      </c>
      <c r="S7118" s="93" t="str">
        <f>IFERROR(_xlfn.XLOOKUP(Q7118,匹配表1065!AI:AI,匹配表1065!AJ:AJ),"绿标")</f>
        <v>绿标</v>
      </c>
      <c r="T7118" s="93" t="str" cm="1">
        <f t="array" ref="T7118:U7118">_xlfn.XLOOKUP(Q7118,匹配表1065!L:L,匹配表1065!M:N)</f>
        <v>眩晕</v>
      </c>
      <c r="U7118" s="94" t="str">
        <v>神经内科</v>
      </c>
      <c r="V7118" s="95" t="s">
        <v>100</v>
      </c>
      <c r="W7118" s="93">
        <f>_xlfn.XLOOKUP(M7118,匹配表1065!D:D,匹配表1065!F:F)*N7118</f>
        <v>12</v>
      </c>
    </row>
    <row r="7119" customHeight="1" spans="1:23">
      <c r="A7119" s="94" t="s">
        <v>954</v>
      </c>
      <c r="B7119" s="106">
        <v>46251</v>
      </c>
      <c r="C7119" s="121" t="str">
        <f t="shared" si="224"/>
        <v>8月第4周</v>
      </c>
      <c r="D7119" s="109" t="s">
        <v>978</v>
      </c>
      <c r="E7119" s="93" t="str">
        <f t="shared" si="225"/>
        <v>8月第3周--周1</v>
      </c>
      <c r="F7119" s="95" t="s">
        <v>27</v>
      </c>
      <c r="G7119" s="95" t="s">
        <v>167</v>
      </c>
      <c r="H7119" s="92" t="str">
        <f>_xlfn.XLOOKUP(O7119,匹配表1065!T:T,匹配表1065!W:W)</f>
        <v>苏州市</v>
      </c>
      <c r="I7119" s="116" t="str">
        <f>_xlfn.XLOOKUP(O7119,匹配表1065!T:T,匹配表1065!X:X)</f>
        <v>PME2017</v>
      </c>
      <c r="J7119" s="95" t="s">
        <v>323</v>
      </c>
      <c r="K7119" s="89" cm="1">
        <f ca="1" t="array" ref="K7119:L7119">_xlfn.XLOOKUP(J7119,匹配表1065!Y:Y,匹配表1065!AA:AB)</f>
        <v>7</v>
      </c>
      <c r="L7119" s="116" t="str">
        <v>3个月以上</v>
      </c>
      <c r="M7119" s="95" t="s">
        <v>30</v>
      </c>
      <c r="N7119" s="95">
        <v>1</v>
      </c>
      <c r="O7119" s="118" t="str">
        <f>_xlfn.XLOOKUP(P7119,匹配表1065!U:U,匹配表1065!T:T)</f>
        <v>HO00017517</v>
      </c>
      <c r="P7119" s="94" t="s">
        <v>348</v>
      </c>
      <c r="Q7119" s="95" t="s">
        <v>705</v>
      </c>
      <c r="R7119" s="89" t="str">
        <f>_xlfn.XLOOKUP(Q7119,匹配表1065!L:L,匹配表1065!O:O)</f>
        <v>C</v>
      </c>
      <c r="S7119" s="93" t="str">
        <f>IFERROR(_xlfn.XLOOKUP(Q7119,匹配表1065!AI:AI,匹配表1065!AJ:AJ),"绿标")</f>
        <v>红标</v>
      </c>
      <c r="T7119" s="93" t="str" cm="1">
        <f t="array" ref="T7119:U7119">_xlfn.XLOOKUP(Q7119,匹配表1065!L:L,匹配表1065!M:N)</f>
        <v>眩晕</v>
      </c>
      <c r="U7119" s="94" t="str">
        <v>耳鼻喉科</v>
      </c>
      <c r="V7119" s="95" t="s">
        <v>100</v>
      </c>
      <c r="W7119" s="93">
        <f>_xlfn.XLOOKUP(M7119,匹配表1065!D:D,匹配表1065!F:F)*N7119</f>
        <v>12</v>
      </c>
    </row>
    <row r="7120" customHeight="1" spans="1:23">
      <c r="A7120" s="94" t="s">
        <v>954</v>
      </c>
      <c r="B7120" s="106">
        <v>46251</v>
      </c>
      <c r="C7120" s="121" t="str">
        <f t="shared" si="224"/>
        <v>8月第4周</v>
      </c>
      <c r="D7120" s="109" t="s">
        <v>978</v>
      </c>
      <c r="E7120" s="93" t="str">
        <f t="shared" si="225"/>
        <v>8月第3周--周1</v>
      </c>
      <c r="F7120" s="95" t="s">
        <v>27</v>
      </c>
      <c r="G7120" s="95" t="s">
        <v>167</v>
      </c>
      <c r="H7120" s="92" t="str">
        <f>_xlfn.XLOOKUP(O7120,匹配表1065!T:T,匹配表1065!W:W)</f>
        <v>苏州市</v>
      </c>
      <c r="I7120" s="116" t="str">
        <f>_xlfn.XLOOKUP(O7120,匹配表1065!T:T,匹配表1065!X:X)</f>
        <v>PME2017</v>
      </c>
      <c r="J7120" s="95" t="s">
        <v>323</v>
      </c>
      <c r="K7120" s="89" cm="1">
        <f ca="1" t="array" ref="K7120:L7120">_xlfn.XLOOKUP(J7120,匹配表1065!Y:Y,匹配表1065!AA:AB)</f>
        <v>7</v>
      </c>
      <c r="L7120" s="116" t="str">
        <v>3个月以上</v>
      </c>
      <c r="M7120" s="95" t="s">
        <v>35</v>
      </c>
      <c r="N7120" s="95">
        <v>2</v>
      </c>
      <c r="O7120" s="118" t="str">
        <f>_xlfn.XLOOKUP(P7120,匹配表1065!U:U,匹配表1065!T:T)</f>
        <v>HO00001110</v>
      </c>
      <c r="P7120" s="94" t="s">
        <v>324</v>
      </c>
      <c r="Q7120" s="95" t="s">
        <v>325</v>
      </c>
      <c r="R7120" s="89" t="str">
        <f>_xlfn.XLOOKUP(Q7120,匹配表1065!L:L,匹配表1065!O:O)</f>
        <v>B</v>
      </c>
      <c r="S7120" s="93" t="str">
        <f>IFERROR(_xlfn.XLOOKUP(Q7120,匹配表1065!AI:AI,匹配表1065!AJ:AJ),"绿标")</f>
        <v>黑标</v>
      </c>
      <c r="T7120" s="93" t="str" cm="1">
        <f t="array" ref="T7120:U7120">_xlfn.XLOOKUP(Q7120,匹配表1065!L:L,匹配表1065!M:N)</f>
        <v>脑血管</v>
      </c>
      <c r="U7120" s="94" t="str">
        <v>神经内科</v>
      </c>
      <c r="V7120" s="95" t="s">
        <v>33</v>
      </c>
      <c r="W7120" s="93">
        <f>_xlfn.XLOOKUP(M7120,匹配表1065!D:D,匹配表1065!F:F)*N7120</f>
        <v>8</v>
      </c>
    </row>
    <row r="7121" customHeight="1" spans="1:23">
      <c r="A7121" s="94" t="s">
        <v>954</v>
      </c>
      <c r="B7121" s="106">
        <v>46251</v>
      </c>
      <c r="C7121" s="121" t="str">
        <f t="shared" si="224"/>
        <v>8月第4周</v>
      </c>
      <c r="D7121" s="109" t="s">
        <v>978</v>
      </c>
      <c r="E7121" s="93" t="str">
        <f t="shared" si="225"/>
        <v>8月第3周--周1</v>
      </c>
      <c r="F7121" s="95" t="s">
        <v>27</v>
      </c>
      <c r="G7121" s="95" t="s">
        <v>167</v>
      </c>
      <c r="H7121" s="92" t="str">
        <f>_xlfn.XLOOKUP(O7121,匹配表1065!T:T,匹配表1065!W:W)</f>
        <v>南通市</v>
      </c>
      <c r="I7121" s="116" t="str">
        <f>_xlfn.XLOOKUP(O7121,匹配表1065!T:T,匹配表1065!X:X)</f>
        <v>PME2013</v>
      </c>
      <c r="J7121" s="95" t="s">
        <v>180</v>
      </c>
      <c r="K7121" s="89" cm="1">
        <f ca="1" t="array" ref="K7121:L7121">_xlfn.XLOOKUP(J7121,匹配表1065!Y:Y,匹配表1065!AA:AB)</f>
        <v>51</v>
      </c>
      <c r="L7121" s="116" t="str">
        <v>3个月以上</v>
      </c>
      <c r="M7121" s="95" t="s">
        <v>30</v>
      </c>
      <c r="N7121" s="95">
        <v>1</v>
      </c>
      <c r="O7121" s="118" t="str">
        <f>_xlfn.XLOOKUP(P7121,匹配表1065!U:U,匹配表1065!T:T)</f>
        <v>HO00001066</v>
      </c>
      <c r="P7121" s="94" t="s">
        <v>183</v>
      </c>
      <c r="Q7121" s="95" t="s">
        <v>296</v>
      </c>
      <c r="R7121" s="89" t="str">
        <f>_xlfn.XLOOKUP(Q7121,匹配表1065!L:L,匹配表1065!O:O)</f>
        <v>C</v>
      </c>
      <c r="S7121" s="93" t="str">
        <f>IFERROR(_xlfn.XLOOKUP(Q7121,匹配表1065!AI:AI,匹配表1065!AJ:AJ),"绿标")</f>
        <v>红标</v>
      </c>
      <c r="T7121" s="93" t="str" cm="1">
        <f t="array" ref="T7121:U7121">_xlfn.XLOOKUP(Q7121,匹配表1065!L:L,匹配表1065!M:N)</f>
        <v>眩晕</v>
      </c>
      <c r="U7121" s="94" t="str">
        <v>耳鼻喉科</v>
      </c>
      <c r="V7121" s="95" t="s">
        <v>100</v>
      </c>
      <c r="W7121" s="93">
        <f>_xlfn.XLOOKUP(M7121,匹配表1065!D:D,匹配表1065!F:F)*N7121</f>
        <v>12</v>
      </c>
    </row>
    <row r="7122" customHeight="1" spans="1:23">
      <c r="A7122" s="94" t="s">
        <v>954</v>
      </c>
      <c r="B7122" s="106">
        <v>46251</v>
      </c>
      <c r="C7122" s="121" t="str">
        <f t="shared" si="224"/>
        <v>8月第4周</v>
      </c>
      <c r="D7122" s="109" t="s">
        <v>978</v>
      </c>
      <c r="E7122" s="93" t="str">
        <f t="shared" si="225"/>
        <v>8月第3周--周1</v>
      </c>
      <c r="F7122" s="95" t="s">
        <v>27</v>
      </c>
      <c r="G7122" s="95" t="s">
        <v>167</v>
      </c>
      <c r="H7122" s="92" t="str">
        <f>_xlfn.XLOOKUP(O7122,匹配表1065!T:T,匹配表1065!W:W)</f>
        <v>南通市</v>
      </c>
      <c r="I7122" s="116" t="str">
        <f>_xlfn.XLOOKUP(O7122,匹配表1065!T:T,匹配表1065!X:X)</f>
        <v>PME2013</v>
      </c>
      <c r="J7122" s="95" t="s">
        <v>180</v>
      </c>
      <c r="K7122" s="89" cm="1">
        <f ca="1" t="array" ref="K7122:L7122">_xlfn.XLOOKUP(J7122,匹配表1065!Y:Y,匹配表1065!AA:AB)</f>
        <v>51</v>
      </c>
      <c r="L7122" s="116" t="str">
        <v>3个月以上</v>
      </c>
      <c r="M7122" s="95" t="s">
        <v>30</v>
      </c>
      <c r="N7122" s="95">
        <v>1</v>
      </c>
      <c r="O7122" s="118" t="str">
        <f>_xlfn.XLOOKUP(P7122,匹配表1065!U:U,匹配表1065!T:T)</f>
        <v>HO00001066</v>
      </c>
      <c r="P7122" s="94" t="s">
        <v>183</v>
      </c>
      <c r="Q7122" s="95" t="s">
        <v>184</v>
      </c>
      <c r="R7122" s="89" t="str">
        <f>_xlfn.XLOOKUP(Q7122,匹配表1065!L:L,匹配表1065!O:O)</f>
        <v>A</v>
      </c>
      <c r="S7122" s="93" t="str">
        <f>IFERROR(_xlfn.XLOOKUP(Q7122,匹配表1065!AI:AI,匹配表1065!AJ:AJ),"绿标")</f>
        <v>红标</v>
      </c>
      <c r="T7122" s="93" t="str" cm="1">
        <f t="array" ref="T7122:U7122">_xlfn.XLOOKUP(Q7122,匹配表1065!L:L,匹配表1065!M:N)</f>
        <v>头痛</v>
      </c>
      <c r="U7122" s="94" t="str">
        <v>神经内科</v>
      </c>
      <c r="V7122" s="95" t="s">
        <v>100</v>
      </c>
      <c r="W7122" s="93">
        <f>_xlfn.XLOOKUP(M7122,匹配表1065!D:D,匹配表1065!F:F)*N7122</f>
        <v>12</v>
      </c>
    </row>
    <row r="7123" customHeight="1" spans="1:23">
      <c r="A7123" s="94" t="s">
        <v>954</v>
      </c>
      <c r="B7123" s="106">
        <v>46251</v>
      </c>
      <c r="C7123" s="121" t="str">
        <f t="shared" si="224"/>
        <v>8月第4周</v>
      </c>
      <c r="D7123" s="109" t="s">
        <v>978</v>
      </c>
      <c r="E7123" s="93" t="str">
        <f t="shared" si="225"/>
        <v>8月第3周--周1</v>
      </c>
      <c r="F7123" s="95" t="s">
        <v>27</v>
      </c>
      <c r="G7123" s="95" t="s">
        <v>167</v>
      </c>
      <c r="H7123" s="92" t="str">
        <f>_xlfn.XLOOKUP(O7123,匹配表1065!T:T,匹配表1065!W:W)</f>
        <v>南通市</v>
      </c>
      <c r="I7123" s="116" t="str">
        <f>_xlfn.XLOOKUP(O7123,匹配表1065!T:T,匹配表1065!X:X)</f>
        <v>PME2013</v>
      </c>
      <c r="J7123" s="95" t="s">
        <v>180</v>
      </c>
      <c r="K7123" s="89" cm="1">
        <f ca="1" t="array" ref="K7123:L7123">_xlfn.XLOOKUP(J7123,匹配表1065!Y:Y,匹配表1065!AA:AB)</f>
        <v>51</v>
      </c>
      <c r="L7123" s="116" t="str">
        <v>3个月以上</v>
      </c>
      <c r="M7123" s="95" t="s">
        <v>30</v>
      </c>
      <c r="N7123" s="95">
        <v>1</v>
      </c>
      <c r="O7123" s="118" t="str">
        <f>_xlfn.XLOOKUP(P7123,匹配表1065!U:U,匹配表1065!T:T)</f>
        <v>HO00018370</v>
      </c>
      <c r="P7123" s="94" t="s">
        <v>808</v>
      </c>
      <c r="Q7123" s="95" t="s">
        <v>809</v>
      </c>
      <c r="R7123" s="89" t="str">
        <f>_xlfn.XLOOKUP(Q7123,匹配表1065!L:L,匹配表1065!O:O)</f>
        <v>B</v>
      </c>
      <c r="S7123" s="93" t="str">
        <f>IFERROR(_xlfn.XLOOKUP(Q7123,匹配表1065!AI:AI,匹配表1065!AJ:AJ),"绿标")</f>
        <v>绿标</v>
      </c>
      <c r="T7123" s="93" t="str" cm="1">
        <f t="array" ref="T7123:U7123">_xlfn.XLOOKUP(Q7123,匹配表1065!L:L,匹配表1065!M:N)</f>
        <v>脑血管</v>
      </c>
      <c r="U7123" s="94" t="str">
        <v>神经内科</v>
      </c>
      <c r="V7123" s="95" t="s">
        <v>100</v>
      </c>
      <c r="W7123" s="93">
        <f>_xlfn.XLOOKUP(M7123,匹配表1065!D:D,匹配表1065!F:F)*N7123</f>
        <v>12</v>
      </c>
    </row>
    <row r="7124" customHeight="1" spans="1:23">
      <c r="A7124" s="94" t="s">
        <v>954</v>
      </c>
      <c r="B7124" s="106">
        <v>46251</v>
      </c>
      <c r="C7124" s="121" t="str">
        <f t="shared" si="224"/>
        <v>8月第4周</v>
      </c>
      <c r="D7124" s="109" t="s">
        <v>978</v>
      </c>
      <c r="E7124" s="93" t="str">
        <f t="shared" si="225"/>
        <v>8月第3周--周1</v>
      </c>
      <c r="F7124" s="95" t="s">
        <v>27</v>
      </c>
      <c r="G7124" s="95" t="s">
        <v>104</v>
      </c>
      <c r="H7124" s="92" t="str">
        <f>_xlfn.XLOOKUP(O7124,匹配表1065!T:T,匹配表1065!W:W)</f>
        <v>济南市</v>
      </c>
      <c r="I7124" s="116" t="str">
        <f>_xlfn.XLOOKUP(O7124,匹配表1065!T:T,匹配表1065!X:X)</f>
        <v>PME2026</v>
      </c>
      <c r="J7124" s="95" t="s">
        <v>116</v>
      </c>
      <c r="K7124" s="89" cm="1">
        <f ca="1" t="array" ref="K7124:L7124">_xlfn.XLOOKUP(J7124,匹配表1065!Y:Y,匹配表1065!AA:AB)</f>
        <v>13</v>
      </c>
      <c r="L7124" s="116" t="str">
        <v>3个月以上</v>
      </c>
      <c r="M7124" s="95" t="s">
        <v>35</v>
      </c>
      <c r="N7124" s="95">
        <v>1</v>
      </c>
      <c r="O7124" s="118" t="str">
        <f>_xlfn.XLOOKUP(P7124,匹配表1065!U:U,匹配表1065!T:T)</f>
        <v>HO00001409</v>
      </c>
      <c r="P7124" s="94" t="s">
        <v>117</v>
      </c>
      <c r="Q7124" s="95" t="s">
        <v>971</v>
      </c>
      <c r="R7124" s="89" t="str">
        <f>_xlfn.XLOOKUP(Q7124,匹配表1065!L:L,匹配表1065!O:O)</f>
        <v>A</v>
      </c>
      <c r="S7124" s="93" t="str">
        <f>IFERROR(_xlfn.XLOOKUP(Q7124,匹配表1065!AI:AI,匹配表1065!AJ:AJ),"绿标")</f>
        <v>绿标</v>
      </c>
      <c r="T7124" s="93" t="str" cm="1">
        <f t="array" ref="T7124:U7124">_xlfn.XLOOKUP(Q7124,匹配表1065!L:L,匹配表1065!M:N)</f>
        <v>头痛</v>
      </c>
      <c r="U7124" s="94" t="str">
        <v>神经内科</v>
      </c>
      <c r="V7124" s="95" t="s">
        <v>33</v>
      </c>
      <c r="W7124" s="93">
        <f>_xlfn.XLOOKUP(M7124,匹配表1065!D:D,匹配表1065!F:F)*N7124</f>
        <v>4</v>
      </c>
    </row>
    <row r="7125" customHeight="1" spans="1:23">
      <c r="A7125" s="94" t="s">
        <v>954</v>
      </c>
      <c r="B7125" s="106">
        <v>46251</v>
      </c>
      <c r="C7125" s="121" t="str">
        <f t="shared" si="224"/>
        <v>8月第4周</v>
      </c>
      <c r="D7125" s="109" t="s">
        <v>978</v>
      </c>
      <c r="E7125" s="93" t="str">
        <f t="shared" si="225"/>
        <v>8月第3周--周1</v>
      </c>
      <c r="F7125" s="95" t="s">
        <v>27</v>
      </c>
      <c r="G7125" s="95" t="s">
        <v>104</v>
      </c>
      <c r="H7125" s="92" t="str">
        <f>_xlfn.XLOOKUP(O7125,匹配表1065!T:T,匹配表1065!W:W)</f>
        <v>济南市</v>
      </c>
      <c r="I7125" s="116" t="str">
        <f>_xlfn.XLOOKUP(O7125,匹配表1065!T:T,匹配表1065!X:X)</f>
        <v>PME2026</v>
      </c>
      <c r="J7125" s="95" t="s">
        <v>116</v>
      </c>
      <c r="K7125" s="89" cm="1">
        <f ca="1" t="array" ref="K7125:L7125">_xlfn.XLOOKUP(J7125,匹配表1065!Y:Y,匹配表1065!AA:AB)</f>
        <v>13</v>
      </c>
      <c r="L7125" s="116" t="str">
        <v>3个月以上</v>
      </c>
      <c r="M7125" s="95" t="s">
        <v>30</v>
      </c>
      <c r="N7125" s="95">
        <v>1</v>
      </c>
      <c r="O7125" s="118" t="str">
        <f>_xlfn.XLOOKUP(P7125,匹配表1065!U:U,匹配表1065!T:T)</f>
        <v>HO00001409</v>
      </c>
      <c r="P7125" s="94" t="s">
        <v>117</v>
      </c>
      <c r="Q7125" s="95" t="s">
        <v>240</v>
      </c>
      <c r="R7125" s="89" t="str">
        <f>_xlfn.XLOOKUP(Q7125,匹配表1065!L:L,匹配表1065!O:O)</f>
        <v>B</v>
      </c>
      <c r="S7125" s="93" t="str">
        <f>IFERROR(_xlfn.XLOOKUP(Q7125,匹配表1065!AI:AI,匹配表1065!AJ:AJ),"绿标")</f>
        <v>红标</v>
      </c>
      <c r="T7125" s="93" t="str" cm="1">
        <f t="array" ref="T7125:U7125">_xlfn.XLOOKUP(Q7125,匹配表1065!L:L,匹配表1065!M:N)</f>
        <v>脑血管</v>
      </c>
      <c r="U7125" s="94" t="str">
        <v>神经内科</v>
      </c>
      <c r="V7125" s="95" t="s">
        <v>42</v>
      </c>
      <c r="W7125" s="93">
        <f>_xlfn.XLOOKUP(M7125,匹配表1065!D:D,匹配表1065!F:F)*N7125</f>
        <v>12</v>
      </c>
    </row>
    <row r="7126" customHeight="1" spans="1:23">
      <c r="A7126" s="94" t="s">
        <v>954</v>
      </c>
      <c r="B7126" s="106">
        <v>46251</v>
      </c>
      <c r="C7126" s="121" t="str">
        <f t="shared" si="224"/>
        <v>8月第4周</v>
      </c>
      <c r="D7126" s="109" t="s">
        <v>978</v>
      </c>
      <c r="E7126" s="93" t="str">
        <f t="shared" si="225"/>
        <v>8月第3周--周1</v>
      </c>
      <c r="F7126" s="95" t="s">
        <v>27</v>
      </c>
      <c r="G7126" s="95" t="s">
        <v>104</v>
      </c>
      <c r="H7126" s="92" t="str">
        <f>_xlfn.XLOOKUP(O7126,匹配表1065!T:T,匹配表1065!W:W)</f>
        <v>济南市</v>
      </c>
      <c r="I7126" s="116" t="str">
        <f>_xlfn.XLOOKUP(O7126,匹配表1065!T:T,匹配表1065!X:X)</f>
        <v>PME2044</v>
      </c>
      <c r="J7126" s="95" t="s">
        <v>105</v>
      </c>
      <c r="K7126" s="89" cm="1">
        <f ca="1" t="array" ref="K7126:L7126">_xlfn.XLOOKUP(J7126,匹配表1065!Y:Y,匹配表1065!AA:AB)</f>
        <v>8</v>
      </c>
      <c r="L7126" s="116" t="str">
        <v>3个月以上</v>
      </c>
      <c r="M7126" s="95" t="s">
        <v>30</v>
      </c>
      <c r="N7126" s="95">
        <v>1</v>
      </c>
      <c r="O7126" s="118" t="str">
        <f>_xlfn.XLOOKUP(P7126,匹配表1065!U:U,匹配表1065!T:T)</f>
        <v>HO00001401</v>
      </c>
      <c r="P7126" s="94" t="s">
        <v>106</v>
      </c>
      <c r="Q7126" s="95" t="s">
        <v>461</v>
      </c>
      <c r="R7126" s="89" t="str">
        <f>_xlfn.XLOOKUP(Q7126,匹配表1065!L:L,匹配表1065!O:O)</f>
        <v>B</v>
      </c>
      <c r="S7126" s="93" t="str">
        <f>IFERROR(_xlfn.XLOOKUP(Q7126,匹配表1065!AI:AI,匹配表1065!AJ:AJ),"绿标")</f>
        <v>绿标</v>
      </c>
      <c r="T7126" s="93" t="str" cm="1">
        <f t="array" ref="T7126:U7126">_xlfn.XLOOKUP(Q7126,匹配表1065!L:L,匹配表1065!M:N)</f>
        <v>脑血管</v>
      </c>
      <c r="U7126" s="94" t="str">
        <v>神经内科</v>
      </c>
      <c r="V7126" s="95" t="s">
        <v>33</v>
      </c>
      <c r="W7126" s="93">
        <f>_xlfn.XLOOKUP(M7126,匹配表1065!D:D,匹配表1065!F:F)*N7126</f>
        <v>12</v>
      </c>
    </row>
    <row r="7127" customHeight="1" spans="1:23">
      <c r="A7127" s="94" t="s">
        <v>954</v>
      </c>
      <c r="B7127" s="106">
        <v>46251</v>
      </c>
      <c r="C7127" s="121" t="str">
        <f t="shared" si="224"/>
        <v>8月第4周</v>
      </c>
      <c r="D7127" s="109" t="s">
        <v>978</v>
      </c>
      <c r="E7127" s="93" t="str">
        <f t="shared" si="225"/>
        <v>8月第3周--周1</v>
      </c>
      <c r="F7127" s="95" t="s">
        <v>27</v>
      </c>
      <c r="G7127" s="95" t="s">
        <v>104</v>
      </c>
      <c r="H7127" s="92" t="str">
        <f>_xlfn.XLOOKUP(O7127,匹配表1065!T:T,匹配表1065!W:W)</f>
        <v>济南市</v>
      </c>
      <c r="I7127" s="116" t="str">
        <f>_xlfn.XLOOKUP(O7127,匹配表1065!T:T,匹配表1065!X:X)</f>
        <v>PME2025</v>
      </c>
      <c r="J7127" s="95" t="s">
        <v>111</v>
      </c>
      <c r="K7127" s="89" cm="1">
        <f ca="1" t="array" ref="K7127:L7127">_xlfn.XLOOKUP(J7127,匹配表1065!Y:Y,匹配表1065!AA:AB)</f>
        <v>30</v>
      </c>
      <c r="L7127" s="116" t="str">
        <v>3个月以上</v>
      </c>
      <c r="M7127" s="95" t="s">
        <v>30</v>
      </c>
      <c r="N7127" s="95">
        <v>1</v>
      </c>
      <c r="O7127" s="118" t="str">
        <f>_xlfn.XLOOKUP(P7127,匹配表1065!U:U,匹配表1065!T:T)</f>
        <v>HO00001400</v>
      </c>
      <c r="P7127" s="94" t="s">
        <v>112</v>
      </c>
      <c r="Q7127" s="95" t="s">
        <v>113</v>
      </c>
      <c r="R7127" s="89" t="str">
        <f>_xlfn.XLOOKUP(Q7127,匹配表1065!L:L,匹配表1065!O:O)</f>
        <v>B</v>
      </c>
      <c r="S7127" s="93" t="str">
        <f>IFERROR(_xlfn.XLOOKUP(Q7127,匹配表1065!AI:AI,匹配表1065!AJ:AJ),"绿标")</f>
        <v>红标</v>
      </c>
      <c r="T7127" s="93" t="str" cm="1">
        <f t="array" ref="T7127:U7127">_xlfn.XLOOKUP(Q7127,匹配表1065!L:L,匹配表1065!M:N)</f>
        <v>抑郁焦虑</v>
      </c>
      <c r="U7127" s="94" t="str">
        <v>神经内科</v>
      </c>
      <c r="V7127" s="95" t="s">
        <v>42</v>
      </c>
      <c r="W7127" s="93">
        <f>_xlfn.XLOOKUP(M7127,匹配表1065!D:D,匹配表1065!F:F)*N7127</f>
        <v>12</v>
      </c>
    </row>
    <row r="7128" customHeight="1" spans="1:23">
      <c r="A7128" s="94" t="s">
        <v>954</v>
      </c>
      <c r="B7128" s="106">
        <v>46251</v>
      </c>
      <c r="C7128" s="121" t="str">
        <f t="shared" si="224"/>
        <v>8月第4周</v>
      </c>
      <c r="D7128" s="109" t="s">
        <v>978</v>
      </c>
      <c r="E7128" s="93" t="str">
        <f t="shared" si="225"/>
        <v>8月第3周--周1</v>
      </c>
      <c r="F7128" s="95" t="s">
        <v>27</v>
      </c>
      <c r="G7128" s="95" t="s">
        <v>104</v>
      </c>
      <c r="H7128" s="92" t="str">
        <f>_xlfn.XLOOKUP(O7128,匹配表1065!T:T,匹配表1065!W:W)</f>
        <v>济南市</v>
      </c>
      <c r="I7128" s="116" t="str">
        <f>_xlfn.XLOOKUP(O7128,匹配表1065!T:T,匹配表1065!X:X)</f>
        <v>PME2025</v>
      </c>
      <c r="J7128" s="95" t="s">
        <v>111</v>
      </c>
      <c r="K7128" s="89" cm="1">
        <f ca="1" t="array" ref="K7128:L7128">_xlfn.XLOOKUP(J7128,匹配表1065!Y:Y,匹配表1065!AA:AB)</f>
        <v>30</v>
      </c>
      <c r="L7128" s="116" t="str">
        <v>3个月以上</v>
      </c>
      <c r="M7128" s="95" t="s">
        <v>35</v>
      </c>
      <c r="N7128" s="95">
        <v>1</v>
      </c>
      <c r="O7128" s="118" t="str">
        <f>_xlfn.XLOOKUP(P7128,匹配表1065!U:U,匹配表1065!T:T)</f>
        <v>HO00001400</v>
      </c>
      <c r="P7128" s="94" t="s">
        <v>112</v>
      </c>
      <c r="Q7128" s="95" t="s">
        <v>309</v>
      </c>
      <c r="R7128" s="89" t="str">
        <f>_xlfn.XLOOKUP(Q7128,匹配表1065!L:L,匹配表1065!O:O)</f>
        <v>A</v>
      </c>
      <c r="S7128" s="93" t="str">
        <f>IFERROR(_xlfn.XLOOKUP(Q7128,匹配表1065!AI:AI,匹配表1065!AJ:AJ),"绿标")</f>
        <v>红标</v>
      </c>
      <c r="T7128" s="93" t="str" cm="1">
        <f t="array" ref="T7128:U7128">_xlfn.XLOOKUP(Q7128,匹配表1065!L:L,匹配表1065!M:N)</f>
        <v>头痛</v>
      </c>
      <c r="U7128" s="94" t="str">
        <v>神经内科</v>
      </c>
      <c r="V7128" s="95" t="s">
        <v>33</v>
      </c>
      <c r="W7128" s="93">
        <f>_xlfn.XLOOKUP(M7128,匹配表1065!D:D,匹配表1065!F:F)*N7128</f>
        <v>4</v>
      </c>
    </row>
    <row r="7129" customHeight="1" spans="1:23">
      <c r="A7129" s="94" t="s">
        <v>954</v>
      </c>
      <c r="B7129" s="106">
        <v>46251</v>
      </c>
      <c r="C7129" s="121" t="str">
        <f t="shared" si="224"/>
        <v>8月第4周</v>
      </c>
      <c r="D7129" s="109" t="s">
        <v>978</v>
      </c>
      <c r="E7129" s="93" t="str">
        <f t="shared" si="225"/>
        <v>8月第3周--周1</v>
      </c>
      <c r="F7129" s="95" t="s">
        <v>27</v>
      </c>
      <c r="G7129" s="95" t="s">
        <v>104</v>
      </c>
      <c r="H7129" s="92" t="str">
        <f>_xlfn.XLOOKUP(O7129,匹配表1065!T:T,匹配表1065!W:W)</f>
        <v>济南市</v>
      </c>
      <c r="I7129" s="116" t="str">
        <f>_xlfn.XLOOKUP(O7129,匹配表1065!T:T,匹配表1065!X:X)</f>
        <v>PME2025</v>
      </c>
      <c r="J7129" s="95" t="s">
        <v>111</v>
      </c>
      <c r="K7129" s="89" cm="1">
        <f ca="1" t="array" ref="K7129:L7129">_xlfn.XLOOKUP(J7129,匹配表1065!Y:Y,匹配表1065!AA:AB)</f>
        <v>30</v>
      </c>
      <c r="L7129" s="116" t="str">
        <v>3个月以上</v>
      </c>
      <c r="M7129" s="95" t="s">
        <v>55</v>
      </c>
      <c r="N7129" s="95">
        <v>1</v>
      </c>
      <c r="O7129" s="118" t="str">
        <f>_xlfn.XLOOKUP(P7129,匹配表1065!U:U,匹配表1065!T:T)</f>
        <v>HO00001400</v>
      </c>
      <c r="P7129" s="94" t="s">
        <v>112</v>
      </c>
      <c r="Q7129" s="95" t="s">
        <v>412</v>
      </c>
      <c r="R7129" s="89" t="str">
        <f>_xlfn.XLOOKUP(Q7129,匹配表1065!L:L,匹配表1065!O:O)</f>
        <v>C</v>
      </c>
      <c r="S7129" s="93" t="str">
        <f>IFERROR(_xlfn.XLOOKUP(Q7129,匹配表1065!AI:AI,匹配表1065!AJ:AJ),"绿标")</f>
        <v>黑标</v>
      </c>
      <c r="T7129" s="93" t="str" cm="1">
        <f t="array" ref="T7129:U7129">_xlfn.XLOOKUP(Q7129,匹配表1065!L:L,匹配表1065!M:N)</f>
        <v>眩晕</v>
      </c>
      <c r="U7129" s="94" t="str">
        <v>耳鼻喉科</v>
      </c>
      <c r="V7129" s="95" t="s">
        <v>58</v>
      </c>
      <c r="W7129" s="93">
        <f>_xlfn.XLOOKUP(M7129,匹配表1065!D:D,匹配表1065!F:F)*N7129</f>
        <v>8</v>
      </c>
    </row>
    <row r="7130" customHeight="1" spans="1:23">
      <c r="A7130" s="94" t="s">
        <v>954</v>
      </c>
      <c r="B7130" s="106">
        <v>46251</v>
      </c>
      <c r="C7130" s="121" t="str">
        <f t="shared" si="224"/>
        <v>8月第4周</v>
      </c>
      <c r="D7130" s="109" t="s">
        <v>978</v>
      </c>
      <c r="E7130" s="93" t="str">
        <f t="shared" si="225"/>
        <v>8月第3周--周1</v>
      </c>
      <c r="F7130" s="95" t="s">
        <v>27</v>
      </c>
      <c r="G7130" s="95" t="s">
        <v>104</v>
      </c>
      <c r="H7130" s="92" t="str">
        <f>_xlfn.XLOOKUP(O7130,匹配表1065!T:T,匹配表1065!W:W)</f>
        <v>济南市</v>
      </c>
      <c r="I7130" s="116" t="str">
        <f>_xlfn.XLOOKUP(O7130,匹配表1065!T:T,匹配表1065!X:X)</f>
        <v>PME2025</v>
      </c>
      <c r="J7130" s="95" t="s">
        <v>111</v>
      </c>
      <c r="K7130" s="89" cm="1">
        <f ca="1" t="array" ref="K7130:L7130">_xlfn.XLOOKUP(J7130,匹配表1065!Y:Y,匹配表1065!AA:AB)</f>
        <v>30</v>
      </c>
      <c r="L7130" s="116" t="str">
        <v>3个月以上</v>
      </c>
      <c r="M7130" s="95" t="s">
        <v>35</v>
      </c>
      <c r="N7130" s="95">
        <v>1</v>
      </c>
      <c r="O7130" s="118" t="str">
        <f>_xlfn.XLOOKUP(P7130,匹配表1065!U:U,匹配表1065!T:T)</f>
        <v>HO00001400</v>
      </c>
      <c r="P7130" s="94" t="s">
        <v>112</v>
      </c>
      <c r="Q7130" s="95" t="s">
        <v>597</v>
      </c>
      <c r="R7130" s="89" t="str">
        <f>_xlfn.XLOOKUP(Q7130,匹配表1065!L:L,匹配表1065!O:O)</f>
        <v>B</v>
      </c>
      <c r="S7130" s="93" t="str">
        <f>IFERROR(_xlfn.XLOOKUP(Q7130,匹配表1065!AI:AI,匹配表1065!AJ:AJ),"绿标")</f>
        <v>绿标</v>
      </c>
      <c r="T7130" s="93" t="str" cm="1">
        <f t="array" ref="T7130:U7130">_xlfn.XLOOKUP(Q7130,匹配表1065!L:L,匹配表1065!M:N)</f>
        <v>脑血管</v>
      </c>
      <c r="U7130" s="94" t="str">
        <v>神经内科</v>
      </c>
      <c r="V7130" s="95" t="s">
        <v>58</v>
      </c>
      <c r="W7130" s="93">
        <f>_xlfn.XLOOKUP(M7130,匹配表1065!D:D,匹配表1065!F:F)*N7130</f>
        <v>4</v>
      </c>
    </row>
    <row r="7131" customHeight="1" spans="1:23">
      <c r="A7131" s="94" t="s">
        <v>954</v>
      </c>
      <c r="B7131" s="106">
        <v>46251</v>
      </c>
      <c r="C7131" s="121" t="str">
        <f t="shared" si="224"/>
        <v>8月第4周</v>
      </c>
      <c r="D7131" s="109" t="s">
        <v>978</v>
      </c>
      <c r="E7131" s="93" t="str">
        <f t="shared" si="225"/>
        <v>8月第3周--周1</v>
      </c>
      <c r="F7131" s="95" t="s">
        <v>27</v>
      </c>
      <c r="G7131" s="95" t="s">
        <v>104</v>
      </c>
      <c r="H7131" s="92" t="str">
        <f>_xlfn.XLOOKUP(O7131,匹配表1065!T:T,匹配表1065!W:W)</f>
        <v>济南市</v>
      </c>
      <c r="I7131" s="116" t="str">
        <f>_xlfn.XLOOKUP(O7131,匹配表1065!T:T,匹配表1065!X:X)</f>
        <v>PME2025</v>
      </c>
      <c r="J7131" s="95" t="s">
        <v>128</v>
      </c>
      <c r="K7131" s="89" cm="1">
        <f ca="1" t="array" ref="K7131:L7131">_xlfn.XLOOKUP(J7131,匹配表1065!Y:Y,匹配表1065!AA:AB)</f>
        <v>13</v>
      </c>
      <c r="L7131" s="116" t="str">
        <v>3个月以上</v>
      </c>
      <c r="M7131" s="95" t="s">
        <v>55</v>
      </c>
      <c r="N7131" s="95">
        <v>1</v>
      </c>
      <c r="O7131" s="118" t="str">
        <f>_xlfn.XLOOKUP(P7131,匹配表1065!U:U,匹配表1065!T:T)</f>
        <v>HO00001400</v>
      </c>
      <c r="P7131" s="94" t="s">
        <v>112</v>
      </c>
      <c r="Q7131" s="95" t="s">
        <v>466</v>
      </c>
      <c r="R7131" s="89" t="str">
        <f>_xlfn.XLOOKUP(Q7131,匹配表1065!L:L,匹配表1065!O:O)</f>
        <v>B</v>
      </c>
      <c r="S7131" s="93" t="str">
        <f>IFERROR(_xlfn.XLOOKUP(Q7131,匹配表1065!AI:AI,匹配表1065!AJ:AJ),"绿标")</f>
        <v>绿标</v>
      </c>
      <c r="T7131" s="93" t="str" cm="1">
        <f t="array" ref="T7131:U7131">_xlfn.XLOOKUP(Q7131,匹配表1065!L:L,匹配表1065!M:N)</f>
        <v>脑血管</v>
      </c>
      <c r="U7131" s="94" t="str">
        <v>神经内科</v>
      </c>
      <c r="V7131" s="95" t="s">
        <v>58</v>
      </c>
      <c r="W7131" s="93">
        <f>_xlfn.XLOOKUP(M7131,匹配表1065!D:D,匹配表1065!F:F)*N7131</f>
        <v>8</v>
      </c>
    </row>
    <row r="7132" customHeight="1" spans="1:23">
      <c r="A7132" s="94" t="s">
        <v>954</v>
      </c>
      <c r="B7132" s="106">
        <v>46251</v>
      </c>
      <c r="C7132" s="121" t="str">
        <f t="shared" si="224"/>
        <v>8月第4周</v>
      </c>
      <c r="D7132" s="109" t="s">
        <v>978</v>
      </c>
      <c r="E7132" s="93" t="str">
        <f t="shared" si="225"/>
        <v>8月第3周--周1</v>
      </c>
      <c r="F7132" s="95" t="s">
        <v>27</v>
      </c>
      <c r="G7132" s="95" t="s">
        <v>104</v>
      </c>
      <c r="H7132" s="92" t="str">
        <f>_xlfn.XLOOKUP(O7132,匹配表1065!T:T,匹配表1065!W:W)</f>
        <v>济南市</v>
      </c>
      <c r="I7132" s="116" t="str">
        <f>_xlfn.XLOOKUP(O7132,匹配表1065!T:T,匹配表1065!X:X)</f>
        <v>PME2025</v>
      </c>
      <c r="J7132" s="95" t="s">
        <v>128</v>
      </c>
      <c r="K7132" s="89" cm="1">
        <f ca="1" t="array" ref="K7132:L7132">_xlfn.XLOOKUP(J7132,匹配表1065!Y:Y,匹配表1065!AA:AB)</f>
        <v>13</v>
      </c>
      <c r="L7132" s="116" t="str">
        <v>3个月以上</v>
      </c>
      <c r="M7132" s="95" t="s">
        <v>35</v>
      </c>
      <c r="N7132" s="95">
        <v>1</v>
      </c>
      <c r="O7132" s="118" t="str">
        <f>_xlfn.XLOOKUP(P7132,匹配表1065!U:U,匹配表1065!T:T)</f>
        <v>HO00001400</v>
      </c>
      <c r="P7132" s="94" t="s">
        <v>112</v>
      </c>
      <c r="Q7132" s="95" t="s">
        <v>357</v>
      </c>
      <c r="R7132" s="89" t="str">
        <f>_xlfn.XLOOKUP(Q7132,匹配表1065!L:L,匹配表1065!O:O)</f>
        <v>B</v>
      </c>
      <c r="S7132" s="93" t="str">
        <f>IFERROR(_xlfn.XLOOKUP(Q7132,匹配表1065!AI:AI,匹配表1065!AJ:AJ),"绿标")</f>
        <v>红标</v>
      </c>
      <c r="T7132" s="93" t="str" cm="1">
        <f t="array" ref="T7132:U7132">_xlfn.XLOOKUP(Q7132,匹配表1065!L:L,匹配表1065!M:N)</f>
        <v>癫痫</v>
      </c>
      <c r="U7132" s="94" t="str">
        <v>神经内科</v>
      </c>
      <c r="V7132" s="95" t="s">
        <v>33</v>
      </c>
      <c r="W7132" s="93">
        <f>_xlfn.XLOOKUP(M7132,匹配表1065!D:D,匹配表1065!F:F)*N7132</f>
        <v>4</v>
      </c>
    </row>
    <row r="7133" customHeight="1" spans="1:23">
      <c r="A7133" s="94" t="s">
        <v>954</v>
      </c>
      <c r="B7133" s="106">
        <v>46251</v>
      </c>
      <c r="C7133" s="121" t="str">
        <f t="shared" si="224"/>
        <v>8月第4周</v>
      </c>
      <c r="D7133" s="109" t="s">
        <v>978</v>
      </c>
      <c r="E7133" s="93" t="str">
        <f t="shared" si="225"/>
        <v>8月第3周--周1</v>
      </c>
      <c r="F7133" s="95" t="s">
        <v>27</v>
      </c>
      <c r="G7133" s="95" t="s">
        <v>104</v>
      </c>
      <c r="H7133" s="92" t="str">
        <f>_xlfn.XLOOKUP(O7133,匹配表1065!T:T,匹配表1065!W:W)</f>
        <v>济南市</v>
      </c>
      <c r="I7133" s="116" t="str">
        <f>_xlfn.XLOOKUP(O7133,匹配表1065!T:T,匹配表1065!X:X)</f>
        <v>PME2025</v>
      </c>
      <c r="J7133" s="95" t="s">
        <v>128</v>
      </c>
      <c r="K7133" s="89" cm="1">
        <f ca="1" t="array" ref="K7133:L7133">_xlfn.XLOOKUP(J7133,匹配表1065!Y:Y,匹配表1065!AA:AB)</f>
        <v>13</v>
      </c>
      <c r="L7133" s="116" t="str">
        <v>3个月以上</v>
      </c>
      <c r="M7133" s="95" t="s">
        <v>30</v>
      </c>
      <c r="N7133" s="95">
        <v>1</v>
      </c>
      <c r="O7133" s="118" t="str">
        <f>_xlfn.XLOOKUP(P7133,匹配表1065!U:U,匹配表1065!T:T)</f>
        <v>HO00001400</v>
      </c>
      <c r="P7133" s="94" t="s">
        <v>112</v>
      </c>
      <c r="Q7133" s="95" t="s">
        <v>242</v>
      </c>
      <c r="R7133" s="89" t="str">
        <f>_xlfn.XLOOKUP(Q7133,匹配表1065!L:L,匹配表1065!O:O)</f>
        <v>B</v>
      </c>
      <c r="S7133" s="93" t="str">
        <f>IFERROR(_xlfn.XLOOKUP(Q7133,匹配表1065!AI:AI,匹配表1065!AJ:AJ),"绿标")</f>
        <v>绿标</v>
      </c>
      <c r="T7133" s="93" t="str" cm="1">
        <f t="array" ref="T7133:U7133">_xlfn.XLOOKUP(Q7133,匹配表1065!L:L,匹配表1065!M:N)</f>
        <v>癫痫</v>
      </c>
      <c r="U7133" s="94" t="str">
        <v>神经内科</v>
      </c>
      <c r="V7133" s="95" t="s">
        <v>33</v>
      </c>
      <c r="W7133" s="93">
        <f>_xlfn.XLOOKUP(M7133,匹配表1065!D:D,匹配表1065!F:F)*N7133</f>
        <v>12</v>
      </c>
    </row>
    <row r="7134" customHeight="1" spans="1:23">
      <c r="A7134" s="94" t="s">
        <v>954</v>
      </c>
      <c r="B7134" s="106">
        <v>46251</v>
      </c>
      <c r="C7134" s="121" t="str">
        <f t="shared" si="224"/>
        <v>8月第4周</v>
      </c>
      <c r="D7134" s="109" t="s">
        <v>978</v>
      </c>
      <c r="E7134" s="93" t="str">
        <f t="shared" si="225"/>
        <v>8月第3周--周1</v>
      </c>
      <c r="F7134" s="95" t="s">
        <v>27</v>
      </c>
      <c r="G7134" s="95" t="s">
        <v>104</v>
      </c>
      <c r="H7134" s="92" t="str">
        <f>_xlfn.XLOOKUP(O7134,匹配表1065!T:T,匹配表1065!W:W)</f>
        <v>聊城市</v>
      </c>
      <c r="I7134" s="116" t="str">
        <f>_xlfn.XLOOKUP(O7134,匹配表1065!T:T,匹配表1065!X:X)</f>
        <v>PME2046</v>
      </c>
      <c r="J7134" s="95" t="s">
        <v>108</v>
      </c>
      <c r="K7134" s="89" cm="1">
        <f ca="1" t="array" ref="K7134:L7134">_xlfn.XLOOKUP(J7134,匹配表1065!Y:Y,匹配表1065!AA:AB)</f>
        <v>8</v>
      </c>
      <c r="L7134" s="116" t="str">
        <v>3个月以上</v>
      </c>
      <c r="M7134" s="95" t="s">
        <v>30</v>
      </c>
      <c r="N7134" s="95">
        <v>1</v>
      </c>
      <c r="O7134" s="118" t="str">
        <f>_xlfn.XLOOKUP(P7134,匹配表1065!U:U,匹配表1065!T:T)</f>
        <v>HO00001415</v>
      </c>
      <c r="P7134" s="94" t="s">
        <v>109</v>
      </c>
      <c r="Q7134" s="95" t="s">
        <v>317</v>
      </c>
      <c r="R7134" s="89" t="str">
        <f>_xlfn.XLOOKUP(Q7134,匹配表1065!L:L,匹配表1065!O:O)</f>
        <v>A</v>
      </c>
      <c r="S7134" s="93" t="str">
        <f>IFERROR(_xlfn.XLOOKUP(Q7134,匹配表1065!AI:AI,匹配表1065!AJ:AJ),"绿标")</f>
        <v>绿标</v>
      </c>
      <c r="T7134" s="93" t="str" cm="1">
        <f t="array" ref="T7134:U7134">_xlfn.XLOOKUP(Q7134,匹配表1065!L:L,匹配表1065!M:N)</f>
        <v>头痛</v>
      </c>
      <c r="U7134" s="94" t="str">
        <v>神经内科</v>
      </c>
      <c r="V7134" s="95" t="s">
        <v>67</v>
      </c>
      <c r="W7134" s="93">
        <f>_xlfn.XLOOKUP(M7134,匹配表1065!D:D,匹配表1065!F:F)*N7134</f>
        <v>12</v>
      </c>
    </row>
    <row r="7135" customHeight="1" spans="1:23">
      <c r="A7135" s="94" t="s">
        <v>954</v>
      </c>
      <c r="B7135" s="106">
        <v>46251</v>
      </c>
      <c r="C7135" s="121" t="str">
        <f t="shared" si="224"/>
        <v>8月第4周</v>
      </c>
      <c r="D7135" s="109" t="s">
        <v>978</v>
      </c>
      <c r="E7135" s="93" t="str">
        <f t="shared" si="225"/>
        <v>8月第3周--周1</v>
      </c>
      <c r="F7135" s="95" t="s">
        <v>27</v>
      </c>
      <c r="G7135" s="92" t="s">
        <v>92</v>
      </c>
      <c r="H7135" s="92" t="str">
        <f>_xlfn.XLOOKUP(O7135,匹配表1065!T:T,匹配表1065!W:W)</f>
        <v>合肥市</v>
      </c>
      <c r="I7135" s="116" t="str">
        <f>_xlfn.XLOOKUP(O7135,匹配表1065!T:T,匹配表1065!X:X)</f>
        <v>PME2048</v>
      </c>
      <c r="J7135" s="95" t="s">
        <v>547</v>
      </c>
      <c r="K7135" s="89" cm="1">
        <f ca="1" t="array" ref="K7135:L7135">_xlfn.XLOOKUP(J7135,匹配表1065!Y:Y,匹配表1065!AA:AB)</f>
        <v>4</v>
      </c>
      <c r="L7135" s="116" t="str">
        <v>3个月以上</v>
      </c>
      <c r="M7135" s="95" t="s">
        <v>30</v>
      </c>
      <c r="N7135" s="95">
        <v>1</v>
      </c>
      <c r="O7135" s="118" t="str">
        <f>_xlfn.XLOOKUP(P7135,匹配表1065!U:U,匹配表1065!T:T)</f>
        <v>HO00002856</v>
      </c>
      <c r="P7135" s="94" t="s">
        <v>613</v>
      </c>
      <c r="Q7135" s="95" t="s">
        <v>980</v>
      </c>
      <c r="R7135" s="89" t="str">
        <f>_xlfn.XLOOKUP(Q7135,匹配表1065!L:L,匹配表1065!O:O)</f>
        <v>C</v>
      </c>
      <c r="S7135" s="93" t="str">
        <f>IFERROR(_xlfn.XLOOKUP(Q7135,匹配表1065!AI:AI,匹配表1065!AJ:AJ),"绿标")</f>
        <v>绿标</v>
      </c>
      <c r="T7135" s="93" t="str" cm="1">
        <f t="array" ref="T7135:U7135">_xlfn.XLOOKUP(Q7135,匹配表1065!L:L,匹配表1065!M:N)</f>
        <v>眩晕</v>
      </c>
      <c r="U7135" s="94" t="str">
        <v>神经内科</v>
      </c>
      <c r="V7135" s="95" t="s">
        <v>100</v>
      </c>
      <c r="W7135" s="93">
        <f>_xlfn.XLOOKUP(M7135,匹配表1065!D:D,匹配表1065!F:F)*N7135</f>
        <v>12</v>
      </c>
    </row>
    <row r="7136" customHeight="1" spans="1:23">
      <c r="A7136" s="94" t="s">
        <v>954</v>
      </c>
      <c r="B7136" s="106">
        <v>46251</v>
      </c>
      <c r="C7136" s="121" t="str">
        <f t="shared" si="224"/>
        <v>8月第4周</v>
      </c>
      <c r="D7136" s="109" t="s">
        <v>978</v>
      </c>
      <c r="E7136" s="93" t="str">
        <f t="shared" si="225"/>
        <v>8月第3周--周1</v>
      </c>
      <c r="F7136" s="95" t="s">
        <v>27</v>
      </c>
      <c r="G7136" s="92" t="s">
        <v>92</v>
      </c>
      <c r="H7136" s="92" t="str">
        <f>_xlfn.XLOOKUP(O7136,匹配表1065!T:T,匹配表1065!W:W)</f>
        <v>合肥市</v>
      </c>
      <c r="I7136" s="116" t="str">
        <f>_xlfn.XLOOKUP(O7136,匹配表1065!T:T,匹配表1065!X:X)</f>
        <v>PME2047</v>
      </c>
      <c r="J7136" s="95" t="s">
        <v>97</v>
      </c>
      <c r="K7136" s="89" cm="1">
        <f ca="1" t="array" ref="K7136:L7136">_xlfn.XLOOKUP(J7136,匹配表1065!Y:Y,匹配表1065!AA:AB)</f>
        <v>2</v>
      </c>
      <c r="L7136" s="116" t="str">
        <v>3个月以内</v>
      </c>
      <c r="M7136" s="95" t="s">
        <v>55</v>
      </c>
      <c r="N7136" s="95">
        <v>1</v>
      </c>
      <c r="O7136" s="118" t="str">
        <f>_xlfn.XLOOKUP(P7136,匹配表1065!U:U,匹配表1065!T:T)</f>
        <v>HO00000005</v>
      </c>
      <c r="P7136" s="94" t="s">
        <v>98</v>
      </c>
      <c r="Q7136" s="95" t="s">
        <v>345</v>
      </c>
      <c r="R7136" s="89" t="str">
        <f>_xlfn.XLOOKUP(Q7136,匹配表1065!L:L,匹配表1065!O:O)</f>
        <v>B</v>
      </c>
      <c r="S7136" s="93" t="str">
        <f>IFERROR(_xlfn.XLOOKUP(Q7136,匹配表1065!AI:AI,匹配表1065!AJ:AJ),"绿标")</f>
        <v>绿标</v>
      </c>
      <c r="T7136" s="93" t="str" cm="1">
        <f t="array" ref="T7136:U7136">_xlfn.XLOOKUP(Q7136,匹配表1065!L:L,匹配表1065!M:N)</f>
        <v>脑血管</v>
      </c>
      <c r="U7136" s="94" t="str">
        <v>神经内科</v>
      </c>
      <c r="V7136" s="95" t="s">
        <v>42</v>
      </c>
      <c r="W7136" s="93">
        <f>_xlfn.XLOOKUP(M7136,匹配表1065!D:D,匹配表1065!F:F)*N7136</f>
        <v>8</v>
      </c>
    </row>
    <row r="7137" customHeight="1" spans="1:23">
      <c r="A7137" s="94" t="s">
        <v>954</v>
      </c>
      <c r="B7137" s="106">
        <v>46251</v>
      </c>
      <c r="C7137" s="121" t="str">
        <f t="shared" si="224"/>
        <v>8月第4周</v>
      </c>
      <c r="D7137" s="109" t="s">
        <v>978</v>
      </c>
      <c r="E7137" s="93" t="str">
        <f t="shared" si="225"/>
        <v>8月第3周--周1</v>
      </c>
      <c r="F7137" s="95" t="s">
        <v>27</v>
      </c>
      <c r="G7137" s="92" t="s">
        <v>92</v>
      </c>
      <c r="H7137" s="92" t="str">
        <f>_xlfn.XLOOKUP(O7137,匹配表1065!T:T,匹配表1065!W:W)</f>
        <v>淮南市</v>
      </c>
      <c r="I7137" s="116" t="str">
        <f>_xlfn.XLOOKUP(O7137,匹配表1065!T:T,匹配表1065!X:X)</f>
        <v>PME2048</v>
      </c>
      <c r="J7137" s="95" t="s">
        <v>547</v>
      </c>
      <c r="K7137" s="89" cm="1">
        <f ca="1" t="array" ref="K7137:L7137">_xlfn.XLOOKUP(J7137,匹配表1065!Y:Y,匹配表1065!AA:AB)</f>
        <v>4</v>
      </c>
      <c r="L7137" s="116" t="str">
        <v>3个月以上</v>
      </c>
      <c r="M7137" s="95" t="s">
        <v>55</v>
      </c>
      <c r="N7137" s="95">
        <v>1</v>
      </c>
      <c r="O7137" s="118" t="str">
        <f>_xlfn.XLOOKUP(P7137,匹配表1065!U:U,匹配表1065!T:T)</f>
        <v>HO00002978</v>
      </c>
      <c r="P7137" s="94" t="s">
        <v>840</v>
      </c>
      <c r="Q7137" s="95" t="s">
        <v>882</v>
      </c>
      <c r="R7137" s="89" t="str">
        <f>_xlfn.XLOOKUP(Q7137,匹配表1065!L:L,匹配表1065!O:O)</f>
        <v>A</v>
      </c>
      <c r="S7137" s="93" t="str">
        <f>IFERROR(_xlfn.XLOOKUP(Q7137,匹配表1065!AI:AI,匹配表1065!AJ:AJ),"绿标")</f>
        <v>绿标</v>
      </c>
      <c r="T7137" s="93" t="str" cm="1">
        <f t="array" ref="T7137:U7137">_xlfn.XLOOKUP(Q7137,匹配表1065!L:L,匹配表1065!M:N)</f>
        <v>头痛</v>
      </c>
      <c r="U7137" s="94" t="str">
        <v>神经内科</v>
      </c>
      <c r="V7137" s="95" t="s">
        <v>42</v>
      </c>
      <c r="W7137" s="93">
        <f>_xlfn.XLOOKUP(M7137,匹配表1065!D:D,匹配表1065!F:F)*N7137</f>
        <v>8</v>
      </c>
    </row>
    <row r="7138" customHeight="1" spans="1:23">
      <c r="A7138" s="94" t="s">
        <v>954</v>
      </c>
      <c r="B7138" s="106">
        <v>46251</v>
      </c>
      <c r="C7138" s="121" t="str">
        <f t="shared" si="224"/>
        <v>8月第4周</v>
      </c>
      <c r="D7138" s="109" t="s">
        <v>978</v>
      </c>
      <c r="E7138" s="93" t="str">
        <f t="shared" si="225"/>
        <v>8月第3周--周1</v>
      </c>
      <c r="F7138" s="95" t="s">
        <v>27</v>
      </c>
      <c r="G7138" s="92" t="s">
        <v>92</v>
      </c>
      <c r="H7138" s="92" t="str">
        <f>_xlfn.XLOOKUP(O7138,匹配表1065!T:T,匹配表1065!W:W)</f>
        <v>合肥市</v>
      </c>
      <c r="I7138" s="116" t="str">
        <f>_xlfn.XLOOKUP(O7138,匹配表1065!T:T,匹配表1065!X:X)</f>
        <v>PME2007</v>
      </c>
      <c r="J7138" s="95" t="s">
        <v>93</v>
      </c>
      <c r="K7138" s="89" cm="1">
        <f ca="1" t="array" ref="K7138:L7138">_xlfn.XLOOKUP(J7138,匹配表1065!Y:Y,匹配表1065!AA:AB)</f>
        <v>9</v>
      </c>
      <c r="L7138" s="116" t="str">
        <v>3个月以上</v>
      </c>
      <c r="M7138" s="95" t="s">
        <v>55</v>
      </c>
      <c r="N7138" s="95">
        <v>1</v>
      </c>
      <c r="O7138" s="118" t="str">
        <f>_xlfn.XLOOKUP(P7138,匹配表1065!U:U,匹配表1065!T:T)</f>
        <v>HO00000001</v>
      </c>
      <c r="P7138" s="94" t="s">
        <v>94</v>
      </c>
      <c r="Q7138" s="95" t="s">
        <v>207</v>
      </c>
      <c r="R7138" s="89" t="str">
        <f>_xlfn.XLOOKUP(Q7138,匹配表1065!L:L,匹配表1065!O:O)</f>
        <v>C</v>
      </c>
      <c r="S7138" s="93" t="str">
        <f>IFERROR(_xlfn.XLOOKUP(Q7138,匹配表1065!AI:AI,匹配表1065!AJ:AJ),"绿标")</f>
        <v>红标</v>
      </c>
      <c r="T7138" s="93" t="str" cm="1">
        <f t="array" ref="T7138:U7138">_xlfn.XLOOKUP(Q7138,匹配表1065!L:L,匹配表1065!M:N)</f>
        <v>眩晕</v>
      </c>
      <c r="U7138" s="94" t="str">
        <v>神经内科</v>
      </c>
      <c r="V7138" s="95" t="s">
        <v>33</v>
      </c>
      <c r="W7138" s="93">
        <f>_xlfn.XLOOKUP(M7138,匹配表1065!D:D,匹配表1065!F:F)*N7138</f>
        <v>8</v>
      </c>
    </row>
    <row r="7139" customHeight="1" spans="1:23">
      <c r="A7139" s="94" t="s">
        <v>954</v>
      </c>
      <c r="B7139" s="106">
        <v>46251</v>
      </c>
      <c r="C7139" s="121" t="str">
        <f t="shared" si="224"/>
        <v>8月第4周</v>
      </c>
      <c r="D7139" s="109" t="s">
        <v>978</v>
      </c>
      <c r="E7139" s="93" t="str">
        <f t="shared" si="225"/>
        <v>8月第3周--周1</v>
      </c>
      <c r="F7139" s="95" t="s">
        <v>27</v>
      </c>
      <c r="G7139" s="92" t="s">
        <v>92</v>
      </c>
      <c r="H7139" s="92" t="str">
        <f>_xlfn.XLOOKUP(O7139,匹配表1065!T:T,匹配表1065!W:W)</f>
        <v>合肥市</v>
      </c>
      <c r="I7139" s="116" t="str">
        <f>_xlfn.XLOOKUP(O7139,匹配表1065!T:T,匹配表1065!X:X)</f>
        <v>PME2048</v>
      </c>
      <c r="J7139" s="95" t="s">
        <v>547</v>
      </c>
      <c r="K7139" s="89" cm="1">
        <f ca="1" t="array" ref="K7139:L7139">_xlfn.XLOOKUP(J7139,匹配表1065!Y:Y,匹配表1065!AA:AB)</f>
        <v>4</v>
      </c>
      <c r="L7139" s="116" t="str">
        <v>3个月以上</v>
      </c>
      <c r="M7139" s="95" t="s">
        <v>35</v>
      </c>
      <c r="N7139" s="95">
        <v>1</v>
      </c>
      <c r="O7139" s="118" t="str">
        <f>_xlfn.XLOOKUP(P7139,匹配表1065!U:U,匹配表1065!T:T)</f>
        <v>HO00002956</v>
      </c>
      <c r="P7139" s="94" t="s">
        <v>285</v>
      </c>
      <c r="Q7139" s="95" t="s">
        <v>981</v>
      </c>
      <c r="R7139" s="89" t="str">
        <f>_xlfn.XLOOKUP(Q7139,匹配表1065!L:L,匹配表1065!O:O)</f>
        <v>C</v>
      </c>
      <c r="S7139" s="93" t="str">
        <f>IFERROR(_xlfn.XLOOKUP(Q7139,匹配表1065!AI:AI,匹配表1065!AJ:AJ),"绿标")</f>
        <v>黑标</v>
      </c>
      <c r="T7139" s="93" t="str" cm="1">
        <f t="array" ref="T7139:U7139">_xlfn.XLOOKUP(Q7139,匹配表1065!L:L,匹配表1065!M:N)</f>
        <v>眩晕</v>
      </c>
      <c r="U7139" s="94" t="str">
        <v>耳鼻喉科</v>
      </c>
      <c r="V7139" s="95" t="s">
        <v>33</v>
      </c>
      <c r="W7139" s="93">
        <f>_xlfn.XLOOKUP(M7139,匹配表1065!D:D,匹配表1065!F:F)*N7139</f>
        <v>4</v>
      </c>
    </row>
    <row r="7140" customHeight="1" spans="1:23">
      <c r="A7140" s="94" t="s">
        <v>954</v>
      </c>
      <c r="B7140" s="106">
        <v>46251</v>
      </c>
      <c r="C7140" s="121" t="str">
        <f t="shared" si="224"/>
        <v>8月第4周</v>
      </c>
      <c r="D7140" s="109" t="s">
        <v>978</v>
      </c>
      <c r="E7140" s="93" t="str">
        <f t="shared" si="225"/>
        <v>8月第3周--周1</v>
      </c>
      <c r="F7140" s="95" t="s">
        <v>27</v>
      </c>
      <c r="G7140" s="95" t="s">
        <v>136</v>
      </c>
      <c r="H7140" s="92" t="str">
        <f>_xlfn.XLOOKUP(O7140,匹配表1065!T:T,匹配表1065!W:W)</f>
        <v>烟台市</v>
      </c>
      <c r="I7140" s="116" t="str">
        <f>_xlfn.XLOOKUP(O7140,匹配表1065!T:T,匹配表1065!X:X)</f>
        <v>PME2034</v>
      </c>
      <c r="J7140" s="95" t="s">
        <v>501</v>
      </c>
      <c r="K7140" s="89" cm="1">
        <f ca="1" t="array" ref="K7140:L7140">_xlfn.XLOOKUP(J7140,匹配表1065!Y:Y,匹配表1065!AA:AB)</f>
        <v>4</v>
      </c>
      <c r="L7140" s="116" t="str">
        <v>3个月以上</v>
      </c>
      <c r="M7140" s="95" t="s">
        <v>30</v>
      </c>
      <c r="N7140" s="95">
        <v>1</v>
      </c>
      <c r="O7140" s="118" t="str">
        <f>_xlfn.XLOOKUP(P7140,匹配表1065!U:U,匹配表1065!T:T)</f>
        <v>HO00001522</v>
      </c>
      <c r="P7140" s="94" t="s">
        <v>502</v>
      </c>
      <c r="Q7140" s="95" t="s">
        <v>830</v>
      </c>
      <c r="R7140" s="89" t="str">
        <f>_xlfn.XLOOKUP(Q7140,匹配表1065!L:L,匹配表1065!O:O)</f>
        <v>C</v>
      </c>
      <c r="S7140" s="93" t="str">
        <f>IFERROR(_xlfn.XLOOKUP(Q7140,匹配表1065!AI:AI,匹配表1065!AJ:AJ),"绿标")</f>
        <v>绿标</v>
      </c>
      <c r="T7140" s="93" t="str" cm="1">
        <f t="array" ref="T7140:U7140">_xlfn.XLOOKUP(Q7140,匹配表1065!L:L,匹配表1065!M:N)</f>
        <v>眩晕</v>
      </c>
      <c r="U7140" s="94" t="str">
        <v>耳鼻喉科</v>
      </c>
      <c r="V7140" s="95" t="s">
        <v>100</v>
      </c>
      <c r="W7140" s="93">
        <f>_xlfn.XLOOKUP(M7140,匹配表1065!D:D,匹配表1065!F:F)*N7140</f>
        <v>12</v>
      </c>
    </row>
    <row r="7141" customHeight="1" spans="1:23">
      <c r="A7141" s="94" t="s">
        <v>954</v>
      </c>
      <c r="B7141" s="106">
        <v>46251</v>
      </c>
      <c r="C7141" s="121" t="str">
        <f t="shared" si="224"/>
        <v>8月第4周</v>
      </c>
      <c r="D7141" s="109" t="s">
        <v>978</v>
      </c>
      <c r="E7141" s="93" t="str">
        <f t="shared" si="225"/>
        <v>8月第3周--周1</v>
      </c>
      <c r="F7141" s="95" t="s">
        <v>27</v>
      </c>
      <c r="G7141" s="95" t="s">
        <v>136</v>
      </c>
      <c r="H7141" s="92" t="str">
        <f>_xlfn.XLOOKUP(O7141,匹配表1065!T:T,匹配表1065!W:W)</f>
        <v>淄博市</v>
      </c>
      <c r="I7141" s="116" t="str">
        <f>_xlfn.XLOOKUP(O7141,匹配表1065!T:T,匹配表1065!X:X)</f>
        <v>PME2043</v>
      </c>
      <c r="J7141" s="95" t="s">
        <v>140</v>
      </c>
      <c r="K7141" s="89" cm="1">
        <f ca="1" t="array" ref="K7141:L7141">_xlfn.XLOOKUP(J7141,匹配表1065!Y:Y,匹配表1065!AA:AB)</f>
        <v>9</v>
      </c>
      <c r="L7141" s="116" t="str">
        <v>3个月以上</v>
      </c>
      <c r="M7141" s="95" t="s">
        <v>30</v>
      </c>
      <c r="N7141" s="95">
        <v>1</v>
      </c>
      <c r="O7141" s="118" t="str">
        <f>_xlfn.XLOOKUP(P7141,匹配表1065!U:U,匹配表1065!T:T)</f>
        <v>HO00001431</v>
      </c>
      <c r="P7141" s="94" t="s">
        <v>244</v>
      </c>
      <c r="Q7141" s="95" t="s">
        <v>567</v>
      </c>
      <c r="R7141" s="89" t="str">
        <f>_xlfn.XLOOKUP(Q7141,匹配表1065!L:L,匹配表1065!O:O)</f>
        <v>A</v>
      </c>
      <c r="S7141" s="93" t="str">
        <f>IFERROR(_xlfn.XLOOKUP(Q7141,匹配表1065!AI:AI,匹配表1065!AJ:AJ),"绿标")</f>
        <v>红标</v>
      </c>
      <c r="T7141" s="93" t="str" cm="1">
        <f t="array" ref="T7141:U7141">_xlfn.XLOOKUP(Q7141,匹配表1065!L:L,匹配表1065!M:N)</f>
        <v>头痛</v>
      </c>
      <c r="U7141" s="94" t="str">
        <v>神经内科</v>
      </c>
      <c r="V7141" s="95" t="s">
        <v>33</v>
      </c>
      <c r="W7141" s="93">
        <f>_xlfn.XLOOKUP(M7141,匹配表1065!D:D,匹配表1065!F:F)*N7141</f>
        <v>12</v>
      </c>
    </row>
    <row r="7142" customHeight="1" spans="1:23">
      <c r="A7142" s="94" t="s">
        <v>954</v>
      </c>
      <c r="B7142" s="106">
        <v>46251</v>
      </c>
      <c r="C7142" s="121" t="str">
        <f t="shared" si="224"/>
        <v>8月第4周</v>
      </c>
      <c r="D7142" s="109" t="s">
        <v>978</v>
      </c>
      <c r="E7142" s="93" t="str">
        <f t="shared" si="225"/>
        <v>8月第3周--周1</v>
      </c>
      <c r="F7142" s="95" t="s">
        <v>27</v>
      </c>
      <c r="G7142" s="95" t="s">
        <v>136</v>
      </c>
      <c r="H7142" s="92" t="str">
        <f>_xlfn.XLOOKUP(O7142,匹配表1065!T:T,匹配表1065!W:W)</f>
        <v>淄博市</v>
      </c>
      <c r="I7142" s="116" t="str">
        <f>_xlfn.XLOOKUP(O7142,匹配表1065!T:T,匹配表1065!X:X)</f>
        <v>PME2043</v>
      </c>
      <c r="J7142" s="95" t="s">
        <v>140</v>
      </c>
      <c r="K7142" s="89" cm="1">
        <f ca="1" t="array" ref="K7142:L7142">_xlfn.XLOOKUP(J7142,匹配表1065!Y:Y,匹配表1065!AA:AB)</f>
        <v>9</v>
      </c>
      <c r="L7142" s="116" t="str">
        <v>3个月以上</v>
      </c>
      <c r="M7142" s="95" t="s">
        <v>35</v>
      </c>
      <c r="N7142" s="95">
        <v>1</v>
      </c>
      <c r="O7142" s="118" t="str">
        <f>_xlfn.XLOOKUP(P7142,匹配表1065!U:U,匹配表1065!T:T)</f>
        <v>HO00024398</v>
      </c>
      <c r="P7142" s="94" t="s">
        <v>141</v>
      </c>
      <c r="Q7142" s="95" t="s">
        <v>298</v>
      </c>
      <c r="R7142" s="89" t="str">
        <f>_xlfn.XLOOKUP(Q7142,匹配表1065!L:L,匹配表1065!O:O)</f>
        <v>C</v>
      </c>
      <c r="S7142" s="93" t="str">
        <f>IFERROR(_xlfn.XLOOKUP(Q7142,匹配表1065!AI:AI,匹配表1065!AJ:AJ),"绿标")</f>
        <v>红标</v>
      </c>
      <c r="T7142" s="93" t="str" cm="1">
        <f t="array" ref="T7142:U7142">_xlfn.XLOOKUP(Q7142,匹配表1065!L:L,匹配表1065!M:N)</f>
        <v>眩晕</v>
      </c>
      <c r="U7142" s="94" t="str">
        <v>神经内科</v>
      </c>
      <c r="V7142" s="95" t="s">
        <v>100</v>
      </c>
      <c r="W7142" s="93">
        <f>_xlfn.XLOOKUP(M7142,匹配表1065!D:D,匹配表1065!F:F)*N7142</f>
        <v>4</v>
      </c>
    </row>
    <row r="7143" customHeight="1" spans="1:23">
      <c r="A7143" s="94" t="s">
        <v>954</v>
      </c>
      <c r="B7143" s="106">
        <v>46251</v>
      </c>
      <c r="C7143" s="121" t="str">
        <f t="shared" si="224"/>
        <v>8月第4周</v>
      </c>
      <c r="D7143" s="109" t="s">
        <v>978</v>
      </c>
      <c r="E7143" s="93" t="str">
        <f t="shared" si="225"/>
        <v>8月第3周--周1</v>
      </c>
      <c r="F7143" s="95" t="s">
        <v>27</v>
      </c>
      <c r="G7143" s="95" t="s">
        <v>136</v>
      </c>
      <c r="H7143" s="92" t="str">
        <f>_xlfn.XLOOKUP(O7143,匹配表1065!T:T,匹配表1065!W:W)</f>
        <v>青岛市</v>
      </c>
      <c r="I7143" s="116" t="str">
        <f>_xlfn.XLOOKUP(O7143,匹配表1065!T:T,匹配表1065!X:X)</f>
        <v>PME2032</v>
      </c>
      <c r="J7143" s="95" t="s">
        <v>143</v>
      </c>
      <c r="K7143" s="89" cm="1">
        <f ca="1" t="array" ref="K7143:L7143">_xlfn.XLOOKUP(J7143,匹配表1065!Y:Y,匹配表1065!AA:AB)</f>
        <v>31</v>
      </c>
      <c r="L7143" s="116" t="str">
        <v>3个月以上</v>
      </c>
      <c r="M7143" s="95" t="s">
        <v>35</v>
      </c>
      <c r="N7143" s="95">
        <v>1</v>
      </c>
      <c r="O7143" s="118" t="str">
        <f>_xlfn.XLOOKUP(P7143,匹配表1065!U:U,匹配表1065!T:T)</f>
        <v>HO00001482</v>
      </c>
      <c r="P7143" s="94" t="s">
        <v>146</v>
      </c>
      <c r="Q7143" s="95" t="s">
        <v>471</v>
      </c>
      <c r="R7143" s="89" t="str">
        <f>_xlfn.XLOOKUP(Q7143,匹配表1065!L:L,匹配表1065!O:O)</f>
        <v>A</v>
      </c>
      <c r="S7143" s="93" t="str">
        <f>IFERROR(_xlfn.XLOOKUP(Q7143,匹配表1065!AI:AI,匹配表1065!AJ:AJ),"绿标")</f>
        <v>红标</v>
      </c>
      <c r="T7143" s="93" t="str" cm="1">
        <f t="array" ref="T7143:U7143">_xlfn.XLOOKUP(Q7143,匹配表1065!L:L,匹配表1065!M:N)</f>
        <v>头痛</v>
      </c>
      <c r="U7143" s="94" t="str">
        <v>神经内科</v>
      </c>
      <c r="V7143" s="95" t="s">
        <v>33</v>
      </c>
      <c r="W7143" s="93">
        <f>_xlfn.XLOOKUP(M7143,匹配表1065!D:D,匹配表1065!F:F)*N7143</f>
        <v>4</v>
      </c>
    </row>
    <row r="7144" customHeight="1" spans="1:23">
      <c r="A7144" s="94" t="s">
        <v>954</v>
      </c>
      <c r="B7144" s="106">
        <v>46251</v>
      </c>
      <c r="C7144" s="121" t="str">
        <f t="shared" si="224"/>
        <v>8月第4周</v>
      </c>
      <c r="D7144" s="109" t="s">
        <v>978</v>
      </c>
      <c r="E7144" s="93" t="str">
        <f t="shared" si="225"/>
        <v>8月第3周--周1</v>
      </c>
      <c r="F7144" s="95" t="s">
        <v>27</v>
      </c>
      <c r="G7144" s="95" t="s">
        <v>136</v>
      </c>
      <c r="H7144" s="92" t="str">
        <f>_xlfn.XLOOKUP(O7144,匹配表1065!T:T,匹配表1065!W:W)</f>
        <v>青岛市</v>
      </c>
      <c r="I7144" s="116" t="str">
        <f>_xlfn.XLOOKUP(O7144,匹配表1065!T:T,匹配表1065!X:X)</f>
        <v>PME2032</v>
      </c>
      <c r="J7144" s="95" t="s">
        <v>143</v>
      </c>
      <c r="K7144" s="89" cm="1">
        <f ca="1" t="array" ref="K7144:L7144">_xlfn.XLOOKUP(J7144,匹配表1065!Y:Y,匹配表1065!AA:AB)</f>
        <v>31</v>
      </c>
      <c r="L7144" s="116" t="str">
        <v>3个月以上</v>
      </c>
      <c r="M7144" s="95" t="s">
        <v>30</v>
      </c>
      <c r="N7144" s="95">
        <v>1</v>
      </c>
      <c r="O7144" s="118" t="str">
        <f>_xlfn.XLOOKUP(P7144,匹配表1065!U:U,匹配表1065!T:T)</f>
        <v>HO00001482</v>
      </c>
      <c r="P7144" s="94" t="s">
        <v>146</v>
      </c>
      <c r="Q7144" s="95" t="s">
        <v>249</v>
      </c>
      <c r="R7144" s="89" t="str">
        <f>_xlfn.XLOOKUP(Q7144,匹配表1065!L:L,匹配表1065!O:O)</f>
        <v>C</v>
      </c>
      <c r="S7144" s="93" t="str">
        <f>IFERROR(_xlfn.XLOOKUP(Q7144,匹配表1065!AI:AI,匹配表1065!AJ:AJ),"绿标")</f>
        <v>绿标</v>
      </c>
      <c r="T7144" s="93" t="str" cm="1">
        <f t="array" ref="T7144:U7144">_xlfn.XLOOKUP(Q7144,匹配表1065!L:L,匹配表1065!M:N)</f>
        <v>眩晕</v>
      </c>
      <c r="U7144" s="94" t="str">
        <v>耳鼻喉科</v>
      </c>
      <c r="V7144" s="95" t="s">
        <v>100</v>
      </c>
      <c r="W7144" s="93">
        <f>_xlfn.XLOOKUP(M7144,匹配表1065!D:D,匹配表1065!F:F)*N7144</f>
        <v>12</v>
      </c>
    </row>
    <row r="7145" customHeight="1" spans="1:23">
      <c r="A7145" s="94" t="s">
        <v>954</v>
      </c>
      <c r="B7145" s="106">
        <v>46251</v>
      </c>
      <c r="C7145" s="121" t="str">
        <f t="shared" si="224"/>
        <v>8月第4周</v>
      </c>
      <c r="D7145" s="109" t="s">
        <v>978</v>
      </c>
      <c r="E7145" s="93" t="str">
        <f t="shared" si="225"/>
        <v>8月第3周--周1</v>
      </c>
      <c r="F7145" s="95" t="s">
        <v>27</v>
      </c>
      <c r="G7145" s="95" t="s">
        <v>136</v>
      </c>
      <c r="H7145" s="92" t="str">
        <f>_xlfn.XLOOKUP(O7145,匹配表1065!T:T,匹配表1065!W:W)</f>
        <v>青岛市</v>
      </c>
      <c r="I7145" s="116" t="str">
        <f>_xlfn.XLOOKUP(O7145,匹配表1065!T:T,匹配表1065!X:X)</f>
        <v>PME2032</v>
      </c>
      <c r="J7145" s="95" t="s">
        <v>143</v>
      </c>
      <c r="K7145" s="89" cm="1">
        <f ca="1" t="array" ref="K7145:L7145">_xlfn.XLOOKUP(J7145,匹配表1065!Y:Y,匹配表1065!AA:AB)</f>
        <v>31</v>
      </c>
      <c r="L7145" s="116" t="str">
        <v>3个月以上</v>
      </c>
      <c r="M7145" s="95" t="s">
        <v>55</v>
      </c>
      <c r="N7145" s="95">
        <v>1</v>
      </c>
      <c r="O7145" s="118" t="str">
        <f>_xlfn.XLOOKUP(P7145,匹配表1065!U:U,匹配表1065!T:T)</f>
        <v>HO00001482</v>
      </c>
      <c r="P7145" s="94" t="s">
        <v>146</v>
      </c>
      <c r="Q7145" s="95" t="s">
        <v>149</v>
      </c>
      <c r="R7145" s="89" t="str">
        <f>_xlfn.XLOOKUP(Q7145,匹配表1065!L:L,匹配表1065!O:O)</f>
        <v>B</v>
      </c>
      <c r="S7145" s="93" t="str">
        <f>IFERROR(_xlfn.XLOOKUP(Q7145,匹配表1065!AI:AI,匹配表1065!AJ:AJ),"绿标")</f>
        <v>红标</v>
      </c>
      <c r="T7145" s="93" t="str" cm="1">
        <f t="array" ref="T7145:U7145">_xlfn.XLOOKUP(Q7145,匹配表1065!L:L,匹配表1065!M:N)</f>
        <v>脑血管</v>
      </c>
      <c r="U7145" s="94" t="str">
        <v>神经内科</v>
      </c>
      <c r="V7145" s="95" t="s">
        <v>933</v>
      </c>
      <c r="W7145" s="93">
        <f>_xlfn.XLOOKUP(M7145,匹配表1065!D:D,匹配表1065!F:F)*N7145</f>
        <v>8</v>
      </c>
    </row>
    <row r="7146" customHeight="1" spans="1:23">
      <c r="A7146" s="94" t="s">
        <v>954</v>
      </c>
      <c r="B7146" s="106">
        <v>46251</v>
      </c>
      <c r="C7146" s="121" t="str">
        <f t="shared" si="224"/>
        <v>8月第4周</v>
      </c>
      <c r="D7146" s="109" t="s">
        <v>978</v>
      </c>
      <c r="E7146" s="93" t="str">
        <f t="shared" si="225"/>
        <v>8月第3周--周1</v>
      </c>
      <c r="F7146" s="95" t="s">
        <v>27</v>
      </c>
      <c r="G7146" s="95" t="s">
        <v>136</v>
      </c>
      <c r="H7146" s="92" t="str">
        <f>_xlfn.XLOOKUP(O7146,匹配表1065!T:T,匹配表1065!W:W)</f>
        <v>青岛市</v>
      </c>
      <c r="I7146" s="116" t="str">
        <f>_xlfn.XLOOKUP(O7146,匹配表1065!T:T,匹配表1065!X:X)</f>
        <v>PME2031</v>
      </c>
      <c r="J7146" s="95" t="s">
        <v>155</v>
      </c>
      <c r="K7146" s="89" cm="1">
        <f ca="1" t="array" ref="K7146:L7146">_xlfn.XLOOKUP(J7146,匹配表1065!Y:Y,匹配表1065!AA:AB)</f>
        <v>31</v>
      </c>
      <c r="L7146" s="116" t="str">
        <v>3个月以上</v>
      </c>
      <c r="M7146" s="95" t="s">
        <v>55</v>
      </c>
      <c r="N7146" s="95">
        <v>1</v>
      </c>
      <c r="O7146" s="118" t="str">
        <f>_xlfn.XLOOKUP(P7146,匹配表1065!U:U,匹配表1065!T:T)</f>
        <v>HO00001478</v>
      </c>
      <c r="P7146" s="94" t="s">
        <v>156</v>
      </c>
      <c r="Q7146" s="95" t="s">
        <v>157</v>
      </c>
      <c r="R7146" s="89" t="str">
        <f>_xlfn.XLOOKUP(Q7146,匹配表1065!L:L,匹配表1065!O:O)</f>
        <v>A</v>
      </c>
      <c r="S7146" s="93" t="str">
        <f>IFERROR(_xlfn.XLOOKUP(Q7146,匹配表1065!AI:AI,匹配表1065!AJ:AJ),"绿标")</f>
        <v>红标</v>
      </c>
      <c r="T7146" s="93" t="str" cm="1">
        <f t="array" ref="T7146:U7146">_xlfn.XLOOKUP(Q7146,匹配表1065!L:L,匹配表1065!M:N)</f>
        <v>头痛</v>
      </c>
      <c r="U7146" s="94" t="str">
        <v>神经内科</v>
      </c>
      <c r="V7146" s="95" t="s">
        <v>42</v>
      </c>
      <c r="W7146" s="93">
        <f>_xlfn.XLOOKUP(M7146,匹配表1065!D:D,匹配表1065!F:F)*N7146</f>
        <v>8</v>
      </c>
    </row>
    <row r="7147" customHeight="1" spans="1:23">
      <c r="A7147" s="94" t="s">
        <v>954</v>
      </c>
      <c r="B7147" s="106">
        <v>46251</v>
      </c>
      <c r="C7147" s="121" t="str">
        <f t="shared" ref="C7147:C7210" si="226">MONTH(B7147)&amp;TEXT(WEEKNUM(B7147,2)-WEEKNUM(B7147+1-DAY(B7147),2)+1,"月第0周")</f>
        <v>8月第4周</v>
      </c>
      <c r="D7147" s="109" t="s">
        <v>978</v>
      </c>
      <c r="E7147" s="93" t="str">
        <f t="shared" si="225"/>
        <v>8月第3周--周1</v>
      </c>
      <c r="F7147" s="95" t="s">
        <v>27</v>
      </c>
      <c r="G7147" s="95" t="s">
        <v>136</v>
      </c>
      <c r="H7147" s="92" t="str">
        <f>_xlfn.XLOOKUP(O7147,匹配表1065!T:T,匹配表1065!W:W)</f>
        <v>青岛市</v>
      </c>
      <c r="I7147" s="116" t="str">
        <f>_xlfn.XLOOKUP(O7147,匹配表1065!T:T,匹配表1065!X:X)</f>
        <v>PME2031</v>
      </c>
      <c r="J7147" s="95" t="s">
        <v>155</v>
      </c>
      <c r="K7147" s="89" cm="1">
        <f ca="1" t="array" ref="K7147:L7147">_xlfn.XLOOKUP(J7147,匹配表1065!Y:Y,匹配表1065!AA:AB)</f>
        <v>31</v>
      </c>
      <c r="L7147" s="116" t="str">
        <v>3个月以上</v>
      </c>
      <c r="M7147" s="95" t="s">
        <v>30</v>
      </c>
      <c r="N7147" s="95">
        <v>1</v>
      </c>
      <c r="O7147" s="118" t="str">
        <f>_xlfn.XLOOKUP(P7147,匹配表1065!U:U,匹配表1065!T:T)</f>
        <v>HO00072793</v>
      </c>
      <c r="P7147" s="94" t="s">
        <v>159</v>
      </c>
      <c r="Q7147" s="95" t="s">
        <v>339</v>
      </c>
      <c r="R7147" s="89" t="str">
        <f>_xlfn.XLOOKUP(Q7147,匹配表1065!L:L,匹配表1065!O:O)</f>
        <v>C</v>
      </c>
      <c r="S7147" s="93" t="str">
        <f>IFERROR(_xlfn.XLOOKUP(Q7147,匹配表1065!AI:AI,匹配表1065!AJ:AJ),"绿标")</f>
        <v>红标</v>
      </c>
      <c r="T7147" s="93" t="str" cm="1">
        <f t="array" ref="T7147:U7147">_xlfn.XLOOKUP(Q7147,匹配表1065!L:L,匹配表1065!M:N)</f>
        <v>眩晕</v>
      </c>
      <c r="U7147" s="94" t="str">
        <v>神经内科</v>
      </c>
      <c r="V7147" s="95" t="s">
        <v>100</v>
      </c>
      <c r="W7147" s="93">
        <f>_xlfn.XLOOKUP(M7147,匹配表1065!D:D,匹配表1065!F:F)*N7147</f>
        <v>12</v>
      </c>
    </row>
    <row r="7148" customHeight="1" spans="1:23">
      <c r="A7148" s="94" t="s">
        <v>954</v>
      </c>
      <c r="B7148" s="106">
        <v>46251</v>
      </c>
      <c r="C7148" s="121" t="str">
        <f t="shared" si="226"/>
        <v>8月第4周</v>
      </c>
      <c r="D7148" s="109" t="s">
        <v>978</v>
      </c>
      <c r="E7148" s="93" t="str">
        <f t="shared" si="225"/>
        <v>8月第3周--周1</v>
      </c>
      <c r="F7148" s="95" t="s">
        <v>27</v>
      </c>
      <c r="G7148" s="95" t="s">
        <v>136</v>
      </c>
      <c r="H7148" s="92" t="str">
        <f>_xlfn.XLOOKUP(O7148,匹配表1065!T:T,匹配表1065!W:W)</f>
        <v>青岛市</v>
      </c>
      <c r="I7148" s="116" t="str">
        <f>_xlfn.XLOOKUP(O7148,匹配表1065!T:T,匹配表1065!X:X)</f>
        <v>PME2031</v>
      </c>
      <c r="J7148" s="95" t="s">
        <v>155</v>
      </c>
      <c r="K7148" s="89" cm="1">
        <f ca="1" t="array" ref="K7148:L7148">_xlfn.XLOOKUP(J7148,匹配表1065!Y:Y,匹配表1065!AA:AB)</f>
        <v>31</v>
      </c>
      <c r="L7148" s="116" t="str">
        <v>3个月以上</v>
      </c>
      <c r="M7148" s="95" t="s">
        <v>35</v>
      </c>
      <c r="N7148" s="95">
        <v>1</v>
      </c>
      <c r="O7148" s="118" t="str">
        <f>_xlfn.XLOOKUP(P7148,匹配表1065!U:U,匹配表1065!T:T)</f>
        <v>HO00072793</v>
      </c>
      <c r="P7148" s="94" t="s">
        <v>159</v>
      </c>
      <c r="Q7148" s="95" t="s">
        <v>982</v>
      </c>
      <c r="R7148" s="89" t="str">
        <f>_xlfn.XLOOKUP(Q7148,匹配表1065!L:L,匹配表1065!O:O)</f>
        <v>B</v>
      </c>
      <c r="S7148" s="93" t="str">
        <f>IFERROR(_xlfn.XLOOKUP(Q7148,匹配表1065!AI:AI,匹配表1065!AJ:AJ),"绿标")</f>
        <v>绿标</v>
      </c>
      <c r="T7148" s="93" t="str" cm="1">
        <f t="array" ref="T7148:U7148">_xlfn.XLOOKUP(Q7148,匹配表1065!L:L,匹配表1065!M:N)</f>
        <v>脑血管</v>
      </c>
      <c r="U7148" s="94" t="str">
        <v>神经内科</v>
      </c>
      <c r="V7148" s="95" t="s">
        <v>58</v>
      </c>
      <c r="W7148" s="93">
        <f>_xlfn.XLOOKUP(M7148,匹配表1065!D:D,匹配表1065!F:F)*N7148</f>
        <v>4</v>
      </c>
    </row>
    <row r="7149" customHeight="1" spans="1:23">
      <c r="A7149" s="94" t="s">
        <v>954</v>
      </c>
      <c r="B7149" s="106">
        <v>46251</v>
      </c>
      <c r="C7149" s="121" t="str">
        <f t="shared" si="226"/>
        <v>8月第4周</v>
      </c>
      <c r="D7149" s="109" t="s">
        <v>978</v>
      </c>
      <c r="E7149" s="93" t="str">
        <f t="shared" si="225"/>
        <v>8月第3周--周1</v>
      </c>
      <c r="F7149" s="95" t="s">
        <v>27</v>
      </c>
      <c r="G7149" s="95" t="s">
        <v>136</v>
      </c>
      <c r="H7149" s="92" t="str">
        <f>_xlfn.XLOOKUP(O7149,匹配表1065!T:T,匹配表1065!W:W)</f>
        <v>潍坊市</v>
      </c>
      <c r="I7149" s="116" t="str">
        <f>_xlfn.XLOOKUP(O7149,匹配表1065!T:T,匹配表1065!X:X)</f>
        <v>PME2036</v>
      </c>
      <c r="J7149" s="95" t="s">
        <v>161</v>
      </c>
      <c r="K7149" s="89" cm="1">
        <f ca="1" t="array" ref="K7149:L7149">_xlfn.XLOOKUP(J7149,匹配表1065!Y:Y,匹配表1065!AA:AB)</f>
        <v>1519</v>
      </c>
      <c r="L7149" s="116" t="str">
        <v>3个月以上</v>
      </c>
      <c r="M7149" s="95" t="s">
        <v>30</v>
      </c>
      <c r="N7149" s="95">
        <v>1</v>
      </c>
      <c r="O7149" s="118" t="str">
        <f>_xlfn.XLOOKUP(P7149,匹配表1065!U:U,匹配表1065!T:T)</f>
        <v>HO00001496</v>
      </c>
      <c r="P7149" s="94" t="s">
        <v>256</v>
      </c>
      <c r="Q7149" s="95" t="s">
        <v>303</v>
      </c>
      <c r="R7149" s="89" t="str">
        <f>_xlfn.XLOOKUP(Q7149,匹配表1065!L:L,匹配表1065!O:O)</f>
        <v>C</v>
      </c>
      <c r="S7149" s="93" t="str">
        <f>IFERROR(_xlfn.XLOOKUP(Q7149,匹配表1065!AI:AI,匹配表1065!AJ:AJ),"绿标")</f>
        <v>红标</v>
      </c>
      <c r="T7149" s="93" t="str" cm="1">
        <f t="array" ref="T7149:U7149">_xlfn.XLOOKUP(Q7149,匹配表1065!L:L,匹配表1065!M:N)</f>
        <v>眩晕</v>
      </c>
      <c r="U7149" s="94" t="str">
        <v>神经内科</v>
      </c>
      <c r="V7149" s="95" t="s">
        <v>100</v>
      </c>
      <c r="W7149" s="93">
        <f>_xlfn.XLOOKUP(M7149,匹配表1065!D:D,匹配表1065!F:F)*N7149</f>
        <v>12</v>
      </c>
    </row>
    <row r="7150" customHeight="1" spans="1:23">
      <c r="A7150" s="94" t="s">
        <v>954</v>
      </c>
      <c r="B7150" s="106">
        <v>46251</v>
      </c>
      <c r="C7150" s="121" t="str">
        <f t="shared" si="226"/>
        <v>8月第4周</v>
      </c>
      <c r="D7150" s="109" t="s">
        <v>978</v>
      </c>
      <c r="E7150" s="93" t="str">
        <f t="shared" si="225"/>
        <v>8月第3周--周1</v>
      </c>
      <c r="F7150" s="95" t="s">
        <v>27</v>
      </c>
      <c r="G7150" s="95" t="s">
        <v>136</v>
      </c>
      <c r="H7150" s="92" t="str">
        <f>_xlfn.XLOOKUP(O7150,匹配表1065!T:T,匹配表1065!W:W)</f>
        <v>潍坊市</v>
      </c>
      <c r="I7150" s="116" t="str">
        <f>_xlfn.XLOOKUP(O7150,匹配表1065!T:T,匹配表1065!X:X)</f>
        <v>PME2036</v>
      </c>
      <c r="J7150" s="95" t="s">
        <v>161</v>
      </c>
      <c r="K7150" s="89" cm="1">
        <f ca="1" t="array" ref="K7150:L7150">_xlfn.XLOOKUP(J7150,匹配表1065!Y:Y,匹配表1065!AA:AB)</f>
        <v>1519</v>
      </c>
      <c r="L7150" s="116" t="str">
        <v>3个月以上</v>
      </c>
      <c r="M7150" s="95" t="s">
        <v>30</v>
      </c>
      <c r="N7150" s="95">
        <v>1</v>
      </c>
      <c r="O7150" s="118" t="str">
        <f>_xlfn.XLOOKUP(P7150,匹配表1065!U:U,匹配表1065!T:T)</f>
        <v>HO00001521</v>
      </c>
      <c r="P7150" s="94" t="s">
        <v>162</v>
      </c>
      <c r="Q7150" s="95" t="s">
        <v>166</v>
      </c>
      <c r="R7150" s="89" t="str">
        <f>_xlfn.XLOOKUP(Q7150,匹配表1065!L:L,匹配表1065!O:O)</f>
        <v>B</v>
      </c>
      <c r="S7150" s="93" t="str">
        <f>IFERROR(_xlfn.XLOOKUP(Q7150,匹配表1065!AI:AI,匹配表1065!AJ:AJ),"绿标")</f>
        <v>红标</v>
      </c>
      <c r="T7150" s="93" t="str" cm="1">
        <f t="array" ref="T7150:U7150">_xlfn.XLOOKUP(Q7150,匹配表1065!L:L,匹配表1065!M:N)</f>
        <v>脑血管</v>
      </c>
      <c r="U7150" s="94" t="str">
        <v>神经内科</v>
      </c>
      <c r="V7150" s="95" t="s">
        <v>42</v>
      </c>
      <c r="W7150" s="93">
        <f>_xlfn.XLOOKUP(M7150,匹配表1065!D:D,匹配表1065!F:F)*N7150</f>
        <v>12</v>
      </c>
    </row>
    <row r="7151" customHeight="1" spans="1:23">
      <c r="A7151" s="94" t="s">
        <v>954</v>
      </c>
      <c r="B7151" s="106">
        <v>46251</v>
      </c>
      <c r="C7151" s="121" t="str">
        <f t="shared" si="226"/>
        <v>8月第4周</v>
      </c>
      <c r="D7151" s="109" t="s">
        <v>978</v>
      </c>
      <c r="E7151" s="93" t="str">
        <f t="shared" si="225"/>
        <v>8月第3周--周1</v>
      </c>
      <c r="F7151" s="95" t="s">
        <v>27</v>
      </c>
      <c r="G7151" s="95" t="s">
        <v>136</v>
      </c>
      <c r="H7151" s="92" t="str">
        <f>_xlfn.XLOOKUP(O7151,匹配表1065!T:T,匹配表1065!W:W)</f>
        <v>青岛市</v>
      </c>
      <c r="I7151" s="116" t="str">
        <f>_xlfn.XLOOKUP(O7151,匹配表1065!T:T,匹配表1065!X:X)</f>
        <v>PME2035</v>
      </c>
      <c r="J7151" s="95" t="s">
        <v>150</v>
      </c>
      <c r="K7151" s="89" cm="1">
        <f ca="1" t="array" ref="K7151:L7151">_xlfn.XLOOKUP(J7151,匹配表1065!Y:Y,匹配表1065!AA:AB)</f>
        <v>8</v>
      </c>
      <c r="L7151" s="116" t="str">
        <v>3个月以上</v>
      </c>
      <c r="M7151" s="95" t="s">
        <v>30</v>
      </c>
      <c r="N7151" s="95">
        <v>1</v>
      </c>
      <c r="O7151" s="118" t="str">
        <f>_xlfn.XLOOKUP(P7151,匹配表1065!U:U,匹配表1065!T:T)</f>
        <v>HO00001476</v>
      </c>
      <c r="P7151" s="94" t="s">
        <v>151</v>
      </c>
      <c r="Q7151" s="95" t="s">
        <v>152</v>
      </c>
      <c r="R7151" s="89" t="str">
        <f>_xlfn.XLOOKUP(Q7151,匹配表1065!L:L,匹配表1065!O:O)</f>
        <v>C</v>
      </c>
      <c r="S7151" s="93" t="str">
        <f>IFERROR(_xlfn.XLOOKUP(Q7151,匹配表1065!AI:AI,匹配表1065!AJ:AJ),"绿标")</f>
        <v>红标</v>
      </c>
      <c r="T7151" s="93" t="str" cm="1">
        <f t="array" ref="T7151:U7151">_xlfn.XLOOKUP(Q7151,匹配表1065!L:L,匹配表1065!M:N)</f>
        <v>眩晕</v>
      </c>
      <c r="U7151" s="94" t="str">
        <v>神经内科</v>
      </c>
      <c r="V7151" s="95" t="s">
        <v>100</v>
      </c>
      <c r="W7151" s="93">
        <f>_xlfn.XLOOKUP(M7151,匹配表1065!D:D,匹配表1065!F:F)*N7151</f>
        <v>12</v>
      </c>
    </row>
    <row r="7152" customHeight="1" spans="1:23">
      <c r="A7152" s="94" t="s">
        <v>954</v>
      </c>
      <c r="B7152" s="106">
        <v>46251</v>
      </c>
      <c r="C7152" s="121" t="str">
        <f t="shared" si="226"/>
        <v>8月第4周</v>
      </c>
      <c r="D7152" s="109" t="s">
        <v>978</v>
      </c>
      <c r="E7152" s="93" t="str">
        <f t="shared" si="225"/>
        <v>8月第3周--周1</v>
      </c>
      <c r="F7152" s="95" t="s">
        <v>27</v>
      </c>
      <c r="G7152" s="95" t="s">
        <v>136</v>
      </c>
      <c r="H7152" s="92" t="str">
        <f>_xlfn.XLOOKUP(O7152,匹配表1065!T:T,匹配表1065!W:W)</f>
        <v>青岛市</v>
      </c>
      <c r="I7152" s="116" t="str">
        <f>_xlfn.XLOOKUP(O7152,匹配表1065!T:T,匹配表1065!X:X)</f>
        <v>PME2035</v>
      </c>
      <c r="J7152" s="95" t="s">
        <v>150</v>
      </c>
      <c r="K7152" s="89" cm="1">
        <f ca="1" t="array" ref="K7152:L7152">_xlfn.XLOOKUP(J7152,匹配表1065!Y:Y,匹配表1065!AA:AB)</f>
        <v>8</v>
      </c>
      <c r="L7152" s="116" t="str">
        <v>3个月以上</v>
      </c>
      <c r="M7152" s="95" t="s">
        <v>30</v>
      </c>
      <c r="N7152" s="95">
        <v>1</v>
      </c>
      <c r="O7152" s="118" t="str">
        <f>_xlfn.XLOOKUP(P7152,匹配表1065!U:U,匹配表1065!T:T)</f>
        <v>HO00370760</v>
      </c>
      <c r="P7152" s="94" t="s">
        <v>499</v>
      </c>
      <c r="Q7152" s="95" t="s">
        <v>500</v>
      </c>
      <c r="R7152" s="89" t="str">
        <f>_xlfn.XLOOKUP(Q7152,匹配表1065!L:L,匹配表1065!O:O)</f>
        <v>A</v>
      </c>
      <c r="S7152" s="93" t="str">
        <f>IFERROR(_xlfn.XLOOKUP(Q7152,匹配表1065!AI:AI,匹配表1065!AJ:AJ),"绿标")</f>
        <v>红标</v>
      </c>
      <c r="T7152" s="93" t="str" cm="1">
        <f t="array" ref="T7152:U7152">_xlfn.XLOOKUP(Q7152,匹配表1065!L:L,匹配表1065!M:N)</f>
        <v>头痛</v>
      </c>
      <c r="U7152" s="94" t="str">
        <v>神经内科</v>
      </c>
      <c r="V7152" s="95" t="s">
        <v>33</v>
      </c>
      <c r="W7152" s="93">
        <f>_xlfn.XLOOKUP(M7152,匹配表1065!D:D,匹配表1065!F:F)*N7152</f>
        <v>12</v>
      </c>
    </row>
    <row r="7153" customHeight="1" spans="1:23">
      <c r="A7153" s="94" t="s">
        <v>954</v>
      </c>
      <c r="B7153" s="106">
        <v>46251</v>
      </c>
      <c r="C7153" s="121" t="str">
        <f t="shared" si="226"/>
        <v>8月第4周</v>
      </c>
      <c r="D7153" s="109" t="s">
        <v>978</v>
      </c>
      <c r="E7153" s="93" t="str">
        <f t="shared" si="225"/>
        <v>8月第3周--周1</v>
      </c>
      <c r="F7153" s="95" t="s">
        <v>27</v>
      </c>
      <c r="G7153" s="95" t="s">
        <v>63</v>
      </c>
      <c r="H7153" s="92" t="str">
        <f>_xlfn.XLOOKUP(O7153,匹配表1065!T:T,匹配表1065!W:W)</f>
        <v>盐城市</v>
      </c>
      <c r="I7153" s="116" t="str">
        <f>_xlfn.XLOOKUP(O7153,匹配表1065!T:T,匹配表1065!X:X)</f>
        <v>PME2042</v>
      </c>
      <c r="J7153" s="95" t="s">
        <v>74</v>
      </c>
      <c r="K7153" s="89" cm="1">
        <f ca="1" t="array" ref="K7153:L7153">_xlfn.XLOOKUP(J7153,匹配表1065!Y:Y,匹配表1065!AA:AB)</f>
        <v>7</v>
      </c>
      <c r="L7153" s="116" t="str">
        <v>3个月以上</v>
      </c>
      <c r="M7153" s="95" t="s">
        <v>35</v>
      </c>
      <c r="N7153" s="95">
        <v>1</v>
      </c>
      <c r="O7153" s="118" t="str">
        <f>_xlfn.XLOOKUP(P7153,匹配表1065!U:U,匹配表1065!T:T)</f>
        <v>HO00016743</v>
      </c>
      <c r="P7153" s="94" t="s">
        <v>510</v>
      </c>
      <c r="Q7153" s="95" t="s">
        <v>511</v>
      </c>
      <c r="R7153" s="89" t="str">
        <f>_xlfn.XLOOKUP(Q7153,匹配表1065!L:L,匹配表1065!O:O)</f>
        <v>A</v>
      </c>
      <c r="S7153" s="93" t="str">
        <f>IFERROR(_xlfn.XLOOKUP(Q7153,匹配表1065!AI:AI,匹配表1065!AJ:AJ),"绿标")</f>
        <v>绿标</v>
      </c>
      <c r="T7153" s="93" t="str" cm="1">
        <f t="array" ref="T7153:U7153">_xlfn.XLOOKUP(Q7153,匹配表1065!L:L,匹配表1065!M:N)</f>
        <v>头痛</v>
      </c>
      <c r="U7153" s="94" t="str">
        <v>神经内科</v>
      </c>
      <c r="V7153" s="95" t="s">
        <v>100</v>
      </c>
      <c r="W7153" s="93">
        <f>_xlfn.XLOOKUP(M7153,匹配表1065!D:D,匹配表1065!F:F)*N7153</f>
        <v>4</v>
      </c>
    </row>
    <row r="7154" customHeight="1" spans="1:23">
      <c r="A7154" s="94" t="s">
        <v>954</v>
      </c>
      <c r="B7154" s="106">
        <v>46251</v>
      </c>
      <c r="C7154" s="121" t="str">
        <f t="shared" si="226"/>
        <v>8月第4周</v>
      </c>
      <c r="D7154" s="109" t="s">
        <v>978</v>
      </c>
      <c r="E7154" s="93" t="str">
        <f t="shared" si="225"/>
        <v>8月第3周--周1</v>
      </c>
      <c r="F7154" s="95" t="s">
        <v>27</v>
      </c>
      <c r="G7154" s="95" t="s">
        <v>63</v>
      </c>
      <c r="H7154" s="92" t="str">
        <f>_xlfn.XLOOKUP(O7154,匹配表1065!T:T,匹配表1065!W:W)</f>
        <v>南京市</v>
      </c>
      <c r="I7154" s="116" t="str">
        <f>_xlfn.XLOOKUP(O7154,匹配表1065!T:T,匹配表1065!X:X)</f>
        <v>PME2001</v>
      </c>
      <c r="J7154" s="95" t="s">
        <v>64</v>
      </c>
      <c r="K7154" s="89" cm="1">
        <f ca="1" t="array" ref="K7154:L7154">_xlfn.XLOOKUP(J7154,匹配表1065!Y:Y,匹配表1065!AA:AB)</f>
        <v>31</v>
      </c>
      <c r="L7154" s="116" t="str">
        <v>3个月以上</v>
      </c>
      <c r="M7154" s="95" t="s">
        <v>30</v>
      </c>
      <c r="N7154" s="95">
        <v>3</v>
      </c>
      <c r="O7154" s="118" t="str">
        <f>_xlfn.XLOOKUP(P7154,匹配表1065!U:U,匹配表1065!T:T)</f>
        <v>HO00000958</v>
      </c>
      <c r="P7154" s="94" t="s">
        <v>65</v>
      </c>
      <c r="Q7154" s="95" t="s">
        <v>209</v>
      </c>
      <c r="R7154" s="89" t="str">
        <f>_xlfn.XLOOKUP(Q7154,匹配表1065!L:L,匹配表1065!O:O)</f>
        <v>C</v>
      </c>
      <c r="S7154" s="93" t="str">
        <f>IFERROR(_xlfn.XLOOKUP(Q7154,匹配表1065!AI:AI,匹配表1065!AJ:AJ),"绿标")</f>
        <v>红标</v>
      </c>
      <c r="T7154" s="93" t="str" cm="1">
        <f t="array" ref="T7154:U7154">_xlfn.XLOOKUP(Q7154,匹配表1065!L:L,匹配表1065!M:N)</f>
        <v>眩晕</v>
      </c>
      <c r="U7154" s="94" t="str">
        <v>耳鼻喉科</v>
      </c>
      <c r="V7154" s="95" t="s">
        <v>100</v>
      </c>
      <c r="W7154" s="93">
        <f>_xlfn.XLOOKUP(M7154,匹配表1065!D:D,匹配表1065!F:F)*N7154</f>
        <v>36</v>
      </c>
    </row>
    <row r="7155" customHeight="1" spans="1:23">
      <c r="A7155" s="94" t="s">
        <v>954</v>
      </c>
      <c r="B7155" s="106">
        <v>46251</v>
      </c>
      <c r="C7155" s="121" t="str">
        <f t="shared" si="226"/>
        <v>8月第4周</v>
      </c>
      <c r="D7155" s="109" t="s">
        <v>978</v>
      </c>
      <c r="E7155" s="93" t="str">
        <f t="shared" si="225"/>
        <v>8月第3周--周1</v>
      </c>
      <c r="F7155" s="95" t="s">
        <v>27</v>
      </c>
      <c r="G7155" s="95" t="s">
        <v>63</v>
      </c>
      <c r="H7155" s="92" t="str">
        <f>_xlfn.XLOOKUP(O7155,匹配表1065!T:T,匹配表1065!W:W)</f>
        <v>南京市</v>
      </c>
      <c r="I7155" s="116" t="str">
        <f>_xlfn.XLOOKUP(O7155,匹配表1065!T:T,匹配表1065!X:X)</f>
        <v>PME2001</v>
      </c>
      <c r="J7155" s="95" t="s">
        <v>64</v>
      </c>
      <c r="K7155" s="89" cm="1">
        <f ca="1" t="array" ref="K7155:L7155">_xlfn.XLOOKUP(J7155,匹配表1065!Y:Y,匹配表1065!AA:AB)</f>
        <v>31</v>
      </c>
      <c r="L7155" s="116" t="str">
        <v>3个月以上</v>
      </c>
      <c r="M7155" s="95" t="s">
        <v>35</v>
      </c>
      <c r="N7155" s="95">
        <v>1</v>
      </c>
      <c r="O7155" s="118" t="str">
        <f>_xlfn.XLOOKUP(P7155,匹配表1065!U:U,匹配表1065!T:T)</f>
        <v>HO00000958</v>
      </c>
      <c r="P7155" s="94" t="s">
        <v>65</v>
      </c>
      <c r="Q7155" s="95" t="s">
        <v>209</v>
      </c>
      <c r="R7155" s="89" t="str">
        <f>_xlfn.XLOOKUP(Q7155,匹配表1065!L:L,匹配表1065!O:O)</f>
        <v>C</v>
      </c>
      <c r="S7155" s="93" t="str">
        <f>IFERROR(_xlfn.XLOOKUP(Q7155,匹配表1065!AI:AI,匹配表1065!AJ:AJ),"绿标")</f>
        <v>红标</v>
      </c>
      <c r="T7155" s="93" t="str" cm="1">
        <f t="array" ref="T7155:U7155">_xlfn.XLOOKUP(Q7155,匹配表1065!L:L,匹配表1065!M:N)</f>
        <v>眩晕</v>
      </c>
      <c r="U7155" s="94" t="str">
        <v>耳鼻喉科</v>
      </c>
      <c r="V7155" s="95" t="s">
        <v>100</v>
      </c>
      <c r="W7155" s="93">
        <f>_xlfn.XLOOKUP(M7155,匹配表1065!D:D,匹配表1065!F:F)*N7155</f>
        <v>4</v>
      </c>
    </row>
    <row r="7156" customHeight="1" spans="1:23">
      <c r="A7156" s="94" t="s">
        <v>954</v>
      </c>
      <c r="B7156" s="106">
        <v>46251</v>
      </c>
      <c r="C7156" s="121" t="str">
        <f t="shared" si="226"/>
        <v>8月第4周</v>
      </c>
      <c r="D7156" s="109" t="s">
        <v>978</v>
      </c>
      <c r="E7156" s="93" t="str">
        <f t="shared" si="225"/>
        <v>8月第3周--周1</v>
      </c>
      <c r="F7156" s="95" t="s">
        <v>27</v>
      </c>
      <c r="G7156" s="95" t="s">
        <v>63</v>
      </c>
      <c r="H7156" s="92" t="str">
        <f>_xlfn.XLOOKUP(O7156,匹配表1065!T:T,匹配表1065!W:W)</f>
        <v>南京市</v>
      </c>
      <c r="I7156" s="116" t="str">
        <f>_xlfn.XLOOKUP(O7156,匹配表1065!T:T,匹配表1065!X:X)</f>
        <v>PME2001</v>
      </c>
      <c r="J7156" s="95" t="s">
        <v>77</v>
      </c>
      <c r="K7156" s="89" cm="1">
        <f ca="1" t="array" ref="K7156:L7156">_xlfn.XLOOKUP(J7156,匹配表1065!Y:Y,匹配表1065!AA:AB)</f>
        <v>8</v>
      </c>
      <c r="L7156" s="116" t="str">
        <v>3个月以上</v>
      </c>
      <c r="M7156" s="95" t="s">
        <v>30</v>
      </c>
      <c r="N7156" s="95">
        <v>3</v>
      </c>
      <c r="O7156" s="118" t="str">
        <f>_xlfn.XLOOKUP(P7156,匹配表1065!U:U,匹配表1065!T:T)</f>
        <v>HO00000958</v>
      </c>
      <c r="P7156" s="94" t="s">
        <v>65</v>
      </c>
      <c r="Q7156" s="95" t="s">
        <v>216</v>
      </c>
      <c r="R7156" s="89" t="str">
        <f>_xlfn.XLOOKUP(Q7156,匹配表1065!L:L,匹配表1065!O:O)</f>
        <v>A</v>
      </c>
      <c r="S7156" s="93" t="str">
        <f>IFERROR(_xlfn.XLOOKUP(Q7156,匹配表1065!AI:AI,匹配表1065!AJ:AJ),"绿标")</f>
        <v>红标</v>
      </c>
      <c r="T7156" s="93" t="str" cm="1">
        <f t="array" ref="T7156:U7156">_xlfn.XLOOKUP(Q7156,匹配表1065!L:L,匹配表1065!M:N)</f>
        <v>头痛</v>
      </c>
      <c r="U7156" s="94" t="str">
        <v>神经内科</v>
      </c>
      <c r="V7156" s="95" t="s">
        <v>42</v>
      </c>
      <c r="W7156" s="93">
        <f>_xlfn.XLOOKUP(M7156,匹配表1065!D:D,匹配表1065!F:F)*N7156</f>
        <v>36</v>
      </c>
    </row>
    <row r="7157" customHeight="1" spans="1:23">
      <c r="A7157" s="94" t="s">
        <v>954</v>
      </c>
      <c r="B7157" s="106">
        <v>46251</v>
      </c>
      <c r="C7157" s="121" t="str">
        <f t="shared" si="226"/>
        <v>8月第4周</v>
      </c>
      <c r="D7157" s="109" t="s">
        <v>978</v>
      </c>
      <c r="E7157" s="93" t="str">
        <f t="shared" ref="E7157:E7220" si="227">D7157&amp;"--"&amp;"周"&amp;WEEKDAY(B7157,2)</f>
        <v>8月第3周--周1</v>
      </c>
      <c r="F7157" s="95" t="s">
        <v>27</v>
      </c>
      <c r="G7157" s="95" t="s">
        <v>63</v>
      </c>
      <c r="H7157" s="92" t="str">
        <f>_xlfn.XLOOKUP(O7157,匹配表1065!T:T,匹配表1065!W:W)</f>
        <v>南京市</v>
      </c>
      <c r="I7157" s="116" t="str">
        <f>_xlfn.XLOOKUP(O7157,匹配表1065!T:T,匹配表1065!X:X)</f>
        <v>PME2002</v>
      </c>
      <c r="J7157" s="95" t="s">
        <v>84</v>
      </c>
      <c r="K7157" s="89" cm="1">
        <f ca="1" t="array" ref="K7157:L7157">_xlfn.XLOOKUP(J7157,匹配表1065!Y:Y,匹配表1065!AA:AB)</f>
        <v>31</v>
      </c>
      <c r="L7157" s="116" t="str">
        <v>3个月以上</v>
      </c>
      <c r="M7157" s="95" t="s">
        <v>30</v>
      </c>
      <c r="N7157" s="95">
        <v>5</v>
      </c>
      <c r="O7157" s="118" t="str">
        <f>_xlfn.XLOOKUP(P7157,匹配表1065!U:U,匹配表1065!T:T)</f>
        <v>HO00000964</v>
      </c>
      <c r="P7157" s="94" t="s">
        <v>90</v>
      </c>
      <c r="Q7157" s="95" t="s">
        <v>281</v>
      </c>
      <c r="R7157" s="89" t="str">
        <f>_xlfn.XLOOKUP(Q7157,匹配表1065!L:L,匹配表1065!O:O)</f>
        <v>A</v>
      </c>
      <c r="S7157" s="93" t="str">
        <f>IFERROR(_xlfn.XLOOKUP(Q7157,匹配表1065!AI:AI,匹配表1065!AJ:AJ),"绿标")</f>
        <v>红标</v>
      </c>
      <c r="T7157" s="93" t="str" cm="1">
        <f t="array" ref="T7157:U7157">_xlfn.XLOOKUP(Q7157,匹配表1065!L:L,匹配表1065!M:N)</f>
        <v>头痛</v>
      </c>
      <c r="U7157" s="94" t="str">
        <v>神经内科</v>
      </c>
      <c r="V7157" s="95" t="s">
        <v>100</v>
      </c>
      <c r="W7157" s="93">
        <f>_xlfn.XLOOKUP(M7157,匹配表1065!D:D,匹配表1065!F:F)*N7157</f>
        <v>60</v>
      </c>
    </row>
    <row r="7158" customHeight="1" spans="1:23">
      <c r="A7158" s="94" t="s">
        <v>954</v>
      </c>
      <c r="B7158" s="106">
        <v>46251</v>
      </c>
      <c r="C7158" s="121" t="str">
        <f t="shared" si="226"/>
        <v>8月第4周</v>
      </c>
      <c r="D7158" s="109" t="s">
        <v>978</v>
      </c>
      <c r="E7158" s="93" t="str">
        <f t="shared" si="227"/>
        <v>8月第3周--周1</v>
      </c>
      <c r="F7158" s="95" t="s">
        <v>27</v>
      </c>
      <c r="G7158" s="95" t="s">
        <v>63</v>
      </c>
      <c r="H7158" s="92" t="str">
        <f>_xlfn.XLOOKUP(O7158,匹配表1065!T:T,匹配表1065!W:W)</f>
        <v>南京市</v>
      </c>
      <c r="I7158" s="116" t="str">
        <f>_xlfn.XLOOKUP(O7158,匹配表1065!T:T,匹配表1065!X:X)</f>
        <v>PME2002</v>
      </c>
      <c r="J7158" s="95" t="s">
        <v>84</v>
      </c>
      <c r="K7158" s="89" cm="1">
        <f ca="1" t="array" ref="K7158:L7158">_xlfn.XLOOKUP(J7158,匹配表1065!Y:Y,匹配表1065!AA:AB)</f>
        <v>31</v>
      </c>
      <c r="L7158" s="116" t="str">
        <v>3个月以上</v>
      </c>
      <c r="M7158" s="95" t="s">
        <v>30</v>
      </c>
      <c r="N7158" s="95">
        <v>1</v>
      </c>
      <c r="O7158" s="118" t="str">
        <f>_xlfn.XLOOKUP(P7158,匹配表1065!U:U,匹配表1065!T:T)</f>
        <v>HO00000964</v>
      </c>
      <c r="P7158" s="94" t="s">
        <v>90</v>
      </c>
      <c r="Q7158" s="95" t="s">
        <v>332</v>
      </c>
      <c r="R7158" s="89" t="str">
        <f>_xlfn.XLOOKUP(Q7158,匹配表1065!L:L,匹配表1065!O:O)</f>
        <v>D</v>
      </c>
      <c r="S7158" s="93" t="str">
        <f>IFERROR(_xlfn.XLOOKUP(Q7158,匹配表1065!AI:AI,匹配表1065!AJ:AJ),"绿标")</f>
        <v>绿标</v>
      </c>
      <c r="T7158" s="93" t="str" cm="1">
        <f t="array" ref="T7158:U7158">_xlfn.XLOOKUP(Q7158,匹配表1065!L:L,匹配表1065!M:N)</f>
        <v>疼痛</v>
      </c>
      <c r="U7158" s="94" t="str">
        <v>疼痛科</v>
      </c>
      <c r="V7158" s="95" t="s">
        <v>42</v>
      </c>
      <c r="W7158" s="93">
        <f>_xlfn.XLOOKUP(M7158,匹配表1065!D:D,匹配表1065!F:F)*N7158</f>
        <v>12</v>
      </c>
    </row>
    <row r="7159" customHeight="1" spans="1:23">
      <c r="A7159" s="94" t="s">
        <v>954</v>
      </c>
      <c r="B7159" s="106">
        <v>46251</v>
      </c>
      <c r="C7159" s="121" t="str">
        <f t="shared" si="226"/>
        <v>8月第4周</v>
      </c>
      <c r="D7159" s="109" t="s">
        <v>978</v>
      </c>
      <c r="E7159" s="93" t="str">
        <f t="shared" si="227"/>
        <v>8月第3周--周1</v>
      </c>
      <c r="F7159" s="95" t="s">
        <v>27</v>
      </c>
      <c r="G7159" s="95" t="s">
        <v>63</v>
      </c>
      <c r="H7159" s="92" t="e">
        <f>_xlfn.XLOOKUP(O7159,匹配表1065!T:T,匹配表1065!W:W)</f>
        <v>#N/A</v>
      </c>
      <c r="I7159" s="116" t="e">
        <f>_xlfn.XLOOKUP(O7159,匹配表1065!T:T,匹配表1065!X:X)</f>
        <v>#N/A</v>
      </c>
      <c r="J7159" s="95" t="s">
        <v>71</v>
      </c>
      <c r="K7159" s="89" cm="1">
        <f ca="1" t="array" ref="K7159:L7159">_xlfn.XLOOKUP(J7159,匹配表1065!Y:Y,匹配表1065!AA:AB)</f>
        <v>5</v>
      </c>
      <c r="L7159" s="116" t="str">
        <v>3个月以上</v>
      </c>
      <c r="M7159" s="95" t="s">
        <v>35</v>
      </c>
      <c r="N7159" s="95">
        <v>1</v>
      </c>
      <c r="O7159" s="118" t="e">
        <f>_xlfn.XLOOKUP(P7159,匹配表1065!U:U,匹配表1065!T:T)</f>
        <v>#N/A</v>
      </c>
      <c r="P7159" s="94" t="s">
        <v>921</v>
      </c>
      <c r="Q7159" s="95" t="s">
        <v>922</v>
      </c>
      <c r="R7159" s="89" t="str">
        <f>_xlfn.XLOOKUP(Q7159,匹配表1065!L:L,匹配表1065!O:O)</f>
        <v>A</v>
      </c>
      <c r="S7159" s="93" t="str">
        <f>IFERROR(_xlfn.XLOOKUP(Q7159,匹配表1065!AI:AI,匹配表1065!AJ:AJ),"绿标")</f>
        <v>绿标</v>
      </c>
      <c r="T7159" s="93" t="str" cm="1">
        <f t="array" ref="T7159:U7159">_xlfn.XLOOKUP(Q7159,匹配表1065!L:L,匹配表1065!M:N)</f>
        <v>头痛</v>
      </c>
      <c r="U7159" s="94" t="str">
        <v>神经内科</v>
      </c>
      <c r="V7159" s="95" t="s">
        <v>67</v>
      </c>
      <c r="W7159" s="93">
        <f>_xlfn.XLOOKUP(M7159,匹配表1065!D:D,匹配表1065!F:F)*N7159</f>
        <v>4</v>
      </c>
    </row>
    <row r="7160" customHeight="1" spans="1:23">
      <c r="A7160" s="94" t="s">
        <v>954</v>
      </c>
      <c r="B7160" s="106">
        <v>46251</v>
      </c>
      <c r="C7160" s="121" t="str">
        <f t="shared" si="226"/>
        <v>8月第4周</v>
      </c>
      <c r="D7160" s="109" t="s">
        <v>978</v>
      </c>
      <c r="E7160" s="93" t="str">
        <f t="shared" si="227"/>
        <v>8月第3周--周1</v>
      </c>
      <c r="F7160" s="95" t="s">
        <v>27</v>
      </c>
      <c r="G7160" s="95" t="s">
        <v>63</v>
      </c>
      <c r="H7160" s="92" t="str">
        <f>_xlfn.XLOOKUP(O7160,匹配表1065!T:T,匹配表1065!W:W)</f>
        <v>南京市</v>
      </c>
      <c r="I7160" s="116" t="str">
        <f>_xlfn.XLOOKUP(O7160,匹配表1065!T:T,匹配表1065!X:X)</f>
        <v>PME2002</v>
      </c>
      <c r="J7160" s="95" t="s">
        <v>410</v>
      </c>
      <c r="K7160" s="89" cm="1">
        <f ca="1" t="array" ref="K7160:L7160">_xlfn.XLOOKUP(J7160,匹配表1065!Y:Y,匹配表1065!AA:AB)</f>
        <v>1</v>
      </c>
      <c r="L7160" s="116" t="str">
        <v>3个月以内</v>
      </c>
      <c r="M7160" s="95" t="s">
        <v>35</v>
      </c>
      <c r="N7160" s="95">
        <v>1</v>
      </c>
      <c r="O7160" s="118" t="str">
        <f>_xlfn.XLOOKUP(P7160,匹配表1065!U:U,匹配表1065!T:T)</f>
        <v>HO00000964</v>
      </c>
      <c r="P7160" s="94" t="s">
        <v>90</v>
      </c>
      <c r="Q7160" s="95" t="s">
        <v>213</v>
      </c>
      <c r="R7160" s="89" t="str">
        <f>_xlfn.XLOOKUP(Q7160,匹配表1065!L:L,匹配表1065!O:O)</f>
        <v>A</v>
      </c>
      <c r="S7160" s="93" t="str">
        <f>IFERROR(_xlfn.XLOOKUP(Q7160,匹配表1065!AI:AI,匹配表1065!AJ:AJ),"绿标")</f>
        <v>红标</v>
      </c>
      <c r="T7160" s="93" t="str" cm="1">
        <f t="array" ref="T7160:U7160">_xlfn.XLOOKUP(Q7160,匹配表1065!L:L,匹配表1065!M:N)</f>
        <v>头痛</v>
      </c>
      <c r="U7160" s="94" t="str">
        <v>神经内科</v>
      </c>
      <c r="V7160" s="95" t="s">
        <v>42</v>
      </c>
      <c r="W7160" s="93">
        <f>_xlfn.XLOOKUP(M7160,匹配表1065!D:D,匹配表1065!F:F)*N7160</f>
        <v>4</v>
      </c>
    </row>
    <row r="7161" customHeight="1" spans="1:23">
      <c r="A7161" s="94" t="s">
        <v>954</v>
      </c>
      <c r="B7161" s="106">
        <v>46251</v>
      </c>
      <c r="C7161" s="121" t="str">
        <f t="shared" si="226"/>
        <v>8月第4周</v>
      </c>
      <c r="D7161" s="109" t="s">
        <v>978</v>
      </c>
      <c r="E7161" s="93" t="str">
        <f t="shared" si="227"/>
        <v>8月第3周--周1</v>
      </c>
      <c r="F7161" s="95" t="s">
        <v>27</v>
      </c>
      <c r="G7161" s="95" t="s">
        <v>63</v>
      </c>
      <c r="H7161" s="92" t="str">
        <f>_xlfn.XLOOKUP(O7161,匹配表1065!T:T,匹配表1065!W:W)</f>
        <v>徐州市</v>
      </c>
      <c r="I7161" s="116" t="str">
        <f>_xlfn.XLOOKUP(O7161,匹配表1065!T:T,匹配表1065!X:X)</f>
        <v>PME2008</v>
      </c>
      <c r="J7161" s="95" t="s">
        <v>81</v>
      </c>
      <c r="K7161" s="89" cm="1">
        <f ca="1" t="array" ref="K7161:L7161">_xlfn.XLOOKUP(J7161,匹配表1065!Y:Y,匹配表1065!AA:AB)</f>
        <v>19</v>
      </c>
      <c r="L7161" s="116" t="str">
        <v>3个月以上</v>
      </c>
      <c r="M7161" s="95" t="s">
        <v>30</v>
      </c>
      <c r="N7161" s="95">
        <v>1</v>
      </c>
      <c r="O7161" s="118" t="str">
        <f>_xlfn.XLOOKUP(P7161,匹配表1065!U:U,匹配表1065!T:T)</f>
        <v>HO00000989</v>
      </c>
      <c r="P7161" s="94" t="s">
        <v>214</v>
      </c>
      <c r="Q7161" s="95" t="s">
        <v>215</v>
      </c>
      <c r="R7161" s="89" t="str">
        <f>_xlfn.XLOOKUP(Q7161,匹配表1065!L:L,匹配表1065!O:O)</f>
        <v>A</v>
      </c>
      <c r="S7161" s="93" t="str">
        <f>IFERROR(_xlfn.XLOOKUP(Q7161,匹配表1065!AI:AI,匹配表1065!AJ:AJ),"绿标")</f>
        <v>红标</v>
      </c>
      <c r="T7161" s="93" t="str" cm="1">
        <f t="array" ref="T7161:U7161">_xlfn.XLOOKUP(Q7161,匹配表1065!L:L,匹配表1065!M:N)</f>
        <v>头痛</v>
      </c>
      <c r="U7161" s="94" t="str">
        <v>神经内科</v>
      </c>
      <c r="V7161" s="95" t="s">
        <v>33</v>
      </c>
      <c r="W7161" s="93">
        <f>_xlfn.XLOOKUP(M7161,匹配表1065!D:D,匹配表1065!F:F)*N7161</f>
        <v>12</v>
      </c>
    </row>
    <row r="7162" customHeight="1" spans="1:23">
      <c r="A7162" s="94" t="s">
        <v>954</v>
      </c>
      <c r="B7162" s="106">
        <v>46251</v>
      </c>
      <c r="C7162" s="121" t="str">
        <f t="shared" si="226"/>
        <v>8月第4周</v>
      </c>
      <c r="D7162" s="109" t="s">
        <v>978</v>
      </c>
      <c r="E7162" s="93" t="str">
        <f t="shared" si="227"/>
        <v>8月第3周--周1</v>
      </c>
      <c r="F7162" s="95" t="s">
        <v>27</v>
      </c>
      <c r="G7162" s="95" t="s">
        <v>28</v>
      </c>
      <c r="H7162" s="92" t="str">
        <f>_xlfn.XLOOKUP(O7162,匹配表1065!T:T,匹配表1065!W:W)</f>
        <v>南京市</v>
      </c>
      <c r="I7162" s="116" t="str">
        <f>_xlfn.XLOOKUP(O7162,匹配表1065!T:T,匹配表1065!X:X)</f>
        <v>PME2039</v>
      </c>
      <c r="J7162" s="95" t="s">
        <v>39</v>
      </c>
      <c r="K7162" s="89" cm="1">
        <f ca="1" t="array" ref="K7162:L7162">_xlfn.XLOOKUP(J7162,匹配表1065!Y:Y,匹配表1065!AA:AB)</f>
        <v>7</v>
      </c>
      <c r="L7162" s="116" t="str">
        <v>3个月以上</v>
      </c>
      <c r="M7162" s="95" t="s">
        <v>55</v>
      </c>
      <c r="N7162" s="95">
        <v>1</v>
      </c>
      <c r="O7162" s="118" t="str">
        <f>_xlfn.XLOOKUP(P7162,匹配表1065!U:U,匹配表1065!T:T)</f>
        <v>HO00000971</v>
      </c>
      <c r="P7162" s="94" t="s">
        <v>40</v>
      </c>
      <c r="Q7162" s="95" t="s">
        <v>379</v>
      </c>
      <c r="R7162" s="89" t="str">
        <f>_xlfn.XLOOKUP(Q7162,匹配表1065!L:L,匹配表1065!O:O)</f>
        <v>A</v>
      </c>
      <c r="S7162" s="93" t="str">
        <f>IFERROR(_xlfn.XLOOKUP(Q7162,匹配表1065!AI:AI,匹配表1065!AJ:AJ),"绿标")</f>
        <v>绿标</v>
      </c>
      <c r="T7162" s="93" t="str" cm="1">
        <f t="array" ref="T7162:U7162">_xlfn.XLOOKUP(Q7162,匹配表1065!L:L,匹配表1065!M:N)</f>
        <v>头痛</v>
      </c>
      <c r="U7162" s="94" t="str">
        <v>神经内科</v>
      </c>
      <c r="V7162" s="95" t="s">
        <v>42</v>
      </c>
      <c r="W7162" s="93">
        <f>_xlfn.XLOOKUP(M7162,匹配表1065!D:D,匹配表1065!F:F)*N7162</f>
        <v>8</v>
      </c>
    </row>
    <row r="7163" customHeight="1" spans="1:23">
      <c r="A7163" s="94" t="s">
        <v>954</v>
      </c>
      <c r="B7163" s="106">
        <v>46251</v>
      </c>
      <c r="C7163" s="121" t="str">
        <f t="shared" si="226"/>
        <v>8月第4周</v>
      </c>
      <c r="D7163" s="109" t="s">
        <v>978</v>
      </c>
      <c r="E7163" s="93" t="str">
        <f t="shared" si="227"/>
        <v>8月第3周--周1</v>
      </c>
      <c r="F7163" s="95" t="s">
        <v>27</v>
      </c>
      <c r="G7163" s="95" t="s">
        <v>28</v>
      </c>
      <c r="H7163" s="92" t="str">
        <f>_xlfn.XLOOKUP(O7163,匹配表1065!T:T,匹配表1065!W:W)</f>
        <v>镇江市</v>
      </c>
      <c r="I7163" s="116" t="str">
        <f>_xlfn.XLOOKUP(O7163,匹配表1065!T:T,匹配表1065!X:X)</f>
        <v>PME2039</v>
      </c>
      <c r="J7163" s="95" t="s">
        <v>39</v>
      </c>
      <c r="K7163" s="89" cm="1">
        <f ca="1" t="array" ref="K7163:L7163">_xlfn.XLOOKUP(J7163,匹配表1065!Y:Y,匹配表1065!AA:AB)</f>
        <v>7</v>
      </c>
      <c r="L7163" s="116" t="str">
        <v>3个月以上</v>
      </c>
      <c r="M7163" s="95" t="s">
        <v>35</v>
      </c>
      <c r="N7163" s="95">
        <v>1</v>
      </c>
      <c r="O7163" s="118" t="str">
        <f>_xlfn.XLOOKUP(P7163,匹配表1065!U:U,匹配表1065!T:T)</f>
        <v>HO00001014</v>
      </c>
      <c r="P7163" s="94" t="s">
        <v>266</v>
      </c>
      <c r="Q7163" s="95" t="s">
        <v>804</v>
      </c>
      <c r="R7163" s="89" t="str">
        <f>_xlfn.XLOOKUP(Q7163,匹配表1065!L:L,匹配表1065!O:O)</f>
        <v>B</v>
      </c>
      <c r="S7163" s="93" t="str">
        <f>IFERROR(_xlfn.XLOOKUP(Q7163,匹配表1065!AI:AI,匹配表1065!AJ:AJ),"绿标")</f>
        <v>绿标</v>
      </c>
      <c r="T7163" s="93" t="str" cm="1">
        <f t="array" ref="T7163:U7163">_xlfn.XLOOKUP(Q7163,匹配表1065!L:L,匹配表1065!M:N)</f>
        <v>脑血管</v>
      </c>
      <c r="U7163" s="94" t="str">
        <v>神经内科</v>
      </c>
      <c r="V7163" s="95" t="s">
        <v>42</v>
      </c>
      <c r="W7163" s="93">
        <f>_xlfn.XLOOKUP(M7163,匹配表1065!D:D,匹配表1065!F:F)*N7163</f>
        <v>4</v>
      </c>
    </row>
    <row r="7164" customHeight="1" spans="1:23">
      <c r="A7164" s="94" t="s">
        <v>954</v>
      </c>
      <c r="B7164" s="106">
        <v>46251</v>
      </c>
      <c r="C7164" s="121" t="str">
        <f t="shared" si="226"/>
        <v>8月第4周</v>
      </c>
      <c r="D7164" s="109" t="s">
        <v>978</v>
      </c>
      <c r="E7164" s="93" t="str">
        <f t="shared" si="227"/>
        <v>8月第3周--周1</v>
      </c>
      <c r="F7164" s="95" t="s">
        <v>27</v>
      </c>
      <c r="G7164" s="95" t="s">
        <v>28</v>
      </c>
      <c r="H7164" s="92" t="str">
        <f>_xlfn.XLOOKUP(O7164,匹配表1065!T:T,匹配表1065!W:W)</f>
        <v>南京市</v>
      </c>
      <c r="I7164" s="116" t="str">
        <f>_xlfn.XLOOKUP(O7164,匹配表1065!T:T,匹配表1065!X:X)</f>
        <v>PME2040</v>
      </c>
      <c r="J7164" s="95" t="s">
        <v>50</v>
      </c>
      <c r="K7164" s="89" t="e" cm="1">
        <f ca="1" t="array" ref="K7164">_xlfn.XLOOKUP(J7164,匹配表1065!Y:Y,匹配表1065!AA:AB)</f>
        <v>#N/A</v>
      </c>
      <c r="L7164" s="116"/>
      <c r="M7164" s="95" t="s">
        <v>35</v>
      </c>
      <c r="N7164" s="95">
        <v>1</v>
      </c>
      <c r="O7164" s="118" t="str">
        <f>_xlfn.XLOOKUP(P7164,匹配表1065!U:U,匹配表1065!T:T)</f>
        <v>HO00000966</v>
      </c>
      <c r="P7164" s="94" t="s">
        <v>51</v>
      </c>
      <c r="Q7164" s="95" t="s">
        <v>199</v>
      </c>
      <c r="R7164" s="89" t="str">
        <f>_xlfn.XLOOKUP(Q7164,匹配表1065!L:L,匹配表1065!O:O)</f>
        <v>A</v>
      </c>
      <c r="S7164" s="93" t="str">
        <f>IFERROR(_xlfn.XLOOKUP(Q7164,匹配表1065!AI:AI,匹配表1065!AJ:AJ),"绿标")</f>
        <v>绿标</v>
      </c>
      <c r="T7164" s="93" t="str" cm="1">
        <f t="array" ref="T7164:U7164">_xlfn.XLOOKUP(Q7164,匹配表1065!L:L,匹配表1065!M:N)</f>
        <v>头痛</v>
      </c>
      <c r="U7164" s="94" t="str">
        <v>神经内科</v>
      </c>
      <c r="V7164" s="95" t="s">
        <v>100</v>
      </c>
      <c r="W7164" s="93">
        <f>_xlfn.XLOOKUP(M7164,匹配表1065!D:D,匹配表1065!F:F)*N7164</f>
        <v>4</v>
      </c>
    </row>
    <row r="7165" customHeight="1" spans="1:23">
      <c r="A7165" s="94" t="s">
        <v>954</v>
      </c>
      <c r="B7165" s="106">
        <v>46251</v>
      </c>
      <c r="C7165" s="121" t="str">
        <f t="shared" si="226"/>
        <v>8月第4周</v>
      </c>
      <c r="D7165" s="109" t="s">
        <v>978</v>
      </c>
      <c r="E7165" s="93" t="str">
        <f t="shared" si="227"/>
        <v>8月第3周--周1</v>
      </c>
      <c r="F7165" s="95" t="s">
        <v>27</v>
      </c>
      <c r="G7165" s="95" t="s">
        <v>28</v>
      </c>
      <c r="H7165" s="92" t="str">
        <f>_xlfn.XLOOKUP(O7165,匹配表1065!T:T,匹配表1065!W:W)</f>
        <v>扬州市</v>
      </c>
      <c r="I7165" s="116" t="str">
        <f>_xlfn.XLOOKUP(O7165,匹配表1065!T:T,匹配表1065!X:X)</f>
        <v>PME2012</v>
      </c>
      <c r="J7165" s="95" t="s">
        <v>60</v>
      </c>
      <c r="K7165" s="89" cm="1">
        <f ca="1" t="array" ref="K7165:L7165">_xlfn.XLOOKUP(J7165,匹配表1065!Y:Y,匹配表1065!AA:AB)</f>
        <v>13</v>
      </c>
      <c r="L7165" s="116" t="str">
        <v>3个月以上</v>
      </c>
      <c r="M7165" s="95" t="s">
        <v>30</v>
      </c>
      <c r="N7165" s="95">
        <v>1</v>
      </c>
      <c r="O7165" s="118" t="str">
        <f>_xlfn.XLOOKUP(P7165,匹配表1065!U:U,匹配表1065!T:T)</f>
        <v>HO00000968</v>
      </c>
      <c r="P7165" s="94" t="s">
        <v>61</v>
      </c>
      <c r="Q7165" s="95" t="s">
        <v>406</v>
      </c>
      <c r="R7165" s="89" t="str">
        <f>_xlfn.XLOOKUP(Q7165,匹配表1065!L:L,匹配表1065!O:O)</f>
        <v>B</v>
      </c>
      <c r="S7165" s="93" t="str">
        <f>IFERROR(_xlfn.XLOOKUP(Q7165,匹配表1065!AI:AI,匹配表1065!AJ:AJ),"绿标")</f>
        <v>红标</v>
      </c>
      <c r="T7165" s="93" t="str" cm="1">
        <f t="array" ref="T7165:U7165">_xlfn.XLOOKUP(Q7165,匹配表1065!L:L,匹配表1065!M:N)</f>
        <v>脑血管</v>
      </c>
      <c r="U7165" s="94" t="str">
        <v>神经内科</v>
      </c>
      <c r="V7165" s="95" t="s">
        <v>100</v>
      </c>
      <c r="W7165" s="93">
        <f>_xlfn.XLOOKUP(M7165,匹配表1065!D:D,匹配表1065!F:F)*N7165</f>
        <v>12</v>
      </c>
    </row>
    <row r="7166" customHeight="1" spans="1:23">
      <c r="A7166" s="94" t="s">
        <v>954</v>
      </c>
      <c r="B7166" s="106">
        <v>46251</v>
      </c>
      <c r="C7166" s="121" t="str">
        <f t="shared" si="226"/>
        <v>8月第4周</v>
      </c>
      <c r="D7166" s="109" t="s">
        <v>978</v>
      </c>
      <c r="E7166" s="93" t="str">
        <f t="shared" si="227"/>
        <v>8月第3周--周1</v>
      </c>
      <c r="F7166" s="95" t="s">
        <v>27</v>
      </c>
      <c r="G7166" s="95" t="s">
        <v>28</v>
      </c>
      <c r="H7166" s="92" t="str">
        <f>_xlfn.XLOOKUP(O7166,匹配表1065!T:T,匹配表1065!W:W)</f>
        <v>南京市</v>
      </c>
      <c r="I7166" s="116" t="str">
        <f>_xlfn.XLOOKUP(O7166,匹配表1065!T:T,匹配表1065!X:X)</f>
        <v>PME2005</v>
      </c>
      <c r="J7166" s="95" t="s">
        <v>54</v>
      </c>
      <c r="K7166" s="89" cm="1">
        <f ca="1" t="array" ref="K7166:L7166">_xlfn.XLOOKUP(J7166,匹配表1065!Y:Y,匹配表1065!AA:AB)</f>
        <v>3</v>
      </c>
      <c r="L7166" s="116" t="str">
        <v>3个月以上</v>
      </c>
      <c r="M7166" s="95" t="s">
        <v>202</v>
      </c>
      <c r="N7166" s="95">
        <v>1</v>
      </c>
      <c r="O7166" s="118" t="str">
        <f>_xlfn.XLOOKUP(P7166,匹配表1065!U:U,匹配表1065!T:T)</f>
        <v>HO00000975</v>
      </c>
      <c r="P7166" s="94" t="s">
        <v>56</v>
      </c>
      <c r="Q7166" s="95" t="s">
        <v>642</v>
      </c>
      <c r="R7166" s="89" t="str">
        <f>_xlfn.XLOOKUP(Q7166,匹配表1065!L:L,匹配表1065!O:O)</f>
        <v>A</v>
      </c>
      <c r="S7166" s="93" t="str">
        <f>IFERROR(_xlfn.XLOOKUP(Q7166,匹配表1065!AI:AI,匹配表1065!AJ:AJ),"绿标")</f>
        <v>绿标</v>
      </c>
      <c r="T7166" s="93" t="str" cm="1">
        <f t="array" ref="T7166:U7166">_xlfn.XLOOKUP(Q7166,匹配表1065!L:L,匹配表1065!M:N)</f>
        <v>头痛</v>
      </c>
      <c r="U7166" s="94" t="str">
        <v>神经内科</v>
      </c>
      <c r="V7166" s="95" t="s">
        <v>100</v>
      </c>
      <c r="W7166" s="93">
        <f>_xlfn.XLOOKUP(M7166,匹配表1065!D:D,匹配表1065!F:F)*N7166</f>
        <v>16</v>
      </c>
    </row>
    <row r="7167" customHeight="1" spans="1:23">
      <c r="A7167" s="94" t="s">
        <v>954</v>
      </c>
      <c r="B7167" s="106">
        <v>46251</v>
      </c>
      <c r="C7167" s="121" t="str">
        <f t="shared" si="226"/>
        <v>8月第4周</v>
      </c>
      <c r="D7167" s="109" t="s">
        <v>978</v>
      </c>
      <c r="E7167" s="93" t="str">
        <f t="shared" si="227"/>
        <v>8月第3周--周1</v>
      </c>
      <c r="F7167" s="95" t="s">
        <v>27</v>
      </c>
      <c r="G7167" s="95" t="s">
        <v>28</v>
      </c>
      <c r="H7167" s="92" t="str">
        <f>_xlfn.XLOOKUP(O7167,匹配表1065!T:T,匹配表1065!W:W)</f>
        <v>南京市</v>
      </c>
      <c r="I7167" s="116" t="str">
        <f>_xlfn.XLOOKUP(O7167,匹配表1065!T:T,匹配表1065!X:X)</f>
        <v>PME2006</v>
      </c>
      <c r="J7167" s="95" t="s">
        <v>29</v>
      </c>
      <c r="K7167" s="89" cm="1">
        <f ca="1" t="array" ref="K7167:L7167">_xlfn.XLOOKUP(J7167,匹配表1065!Y:Y,匹配表1065!AA:AB)</f>
        <v>15</v>
      </c>
      <c r="L7167" s="116" t="str">
        <v>3个月以上</v>
      </c>
      <c r="M7167" s="95" t="s">
        <v>35</v>
      </c>
      <c r="N7167" s="95">
        <v>1</v>
      </c>
      <c r="O7167" s="118" t="str">
        <f>_xlfn.XLOOKUP(P7167,匹配表1065!U:U,匹配表1065!T:T)</f>
        <v>HO00000965</v>
      </c>
      <c r="P7167" s="94" t="s">
        <v>31</v>
      </c>
      <c r="Q7167" s="95" t="s">
        <v>563</v>
      </c>
      <c r="R7167" s="89" t="str">
        <f>_xlfn.XLOOKUP(Q7167,匹配表1065!L:L,匹配表1065!O:O)</f>
        <v>C</v>
      </c>
      <c r="S7167" s="93" t="str">
        <f>IFERROR(_xlfn.XLOOKUP(Q7167,匹配表1065!AI:AI,匹配表1065!AJ:AJ),"绿标")</f>
        <v>红标</v>
      </c>
      <c r="T7167" s="93" t="str" cm="1">
        <f t="array" ref="T7167:U7167">_xlfn.XLOOKUP(Q7167,匹配表1065!L:L,匹配表1065!M:N)</f>
        <v>眩晕</v>
      </c>
      <c r="U7167" s="94" t="str">
        <v>耳鼻喉科</v>
      </c>
      <c r="V7167" s="95" t="s">
        <v>33</v>
      </c>
      <c r="W7167" s="93">
        <f>_xlfn.XLOOKUP(M7167,匹配表1065!D:D,匹配表1065!F:F)*N7167</f>
        <v>4</v>
      </c>
    </row>
    <row r="7168" customHeight="1" spans="1:23">
      <c r="A7168" s="94" t="s">
        <v>954</v>
      </c>
      <c r="B7168" s="106">
        <v>46251</v>
      </c>
      <c r="C7168" s="121" t="str">
        <f t="shared" si="226"/>
        <v>8月第4周</v>
      </c>
      <c r="D7168" s="109" t="s">
        <v>978</v>
      </c>
      <c r="E7168" s="93" t="str">
        <f t="shared" si="227"/>
        <v>8月第3周--周1</v>
      </c>
      <c r="F7168" s="95" t="s">
        <v>27</v>
      </c>
      <c r="G7168" s="95" t="s">
        <v>28</v>
      </c>
      <c r="H7168" s="92" t="str">
        <f>_xlfn.XLOOKUP(O7168,匹配表1065!T:T,匹配表1065!W:W)</f>
        <v>南京市</v>
      </c>
      <c r="I7168" s="116" t="str">
        <f>_xlfn.XLOOKUP(O7168,匹配表1065!T:T,匹配表1065!X:X)</f>
        <v>PME2006</v>
      </c>
      <c r="J7168" s="95" t="s">
        <v>29</v>
      </c>
      <c r="K7168" s="89" cm="1">
        <f ca="1" t="array" ref="K7168:L7168">_xlfn.XLOOKUP(J7168,匹配表1065!Y:Y,匹配表1065!AA:AB)</f>
        <v>15</v>
      </c>
      <c r="L7168" s="116" t="str">
        <v>3个月以上</v>
      </c>
      <c r="M7168" s="95" t="s">
        <v>35</v>
      </c>
      <c r="N7168" s="95">
        <v>1</v>
      </c>
      <c r="O7168" s="118" t="str">
        <f>_xlfn.XLOOKUP(P7168,匹配表1065!U:U,匹配表1065!T:T)</f>
        <v>HO00000959</v>
      </c>
      <c r="P7168" s="94" t="s">
        <v>196</v>
      </c>
      <c r="Q7168" s="95" t="s">
        <v>838</v>
      </c>
      <c r="R7168" s="89" t="str">
        <f>_xlfn.XLOOKUP(Q7168,匹配表1065!L:L,匹配表1065!O:O)</f>
        <v>B</v>
      </c>
      <c r="S7168" s="93" t="str">
        <f>IFERROR(_xlfn.XLOOKUP(Q7168,匹配表1065!AI:AI,匹配表1065!AJ:AJ),"绿标")</f>
        <v>黑标</v>
      </c>
      <c r="T7168" s="93" t="str" cm="1">
        <f t="array" ref="T7168:U7168">_xlfn.XLOOKUP(Q7168,匹配表1065!L:L,匹配表1065!M:N)</f>
        <v>脑血管</v>
      </c>
      <c r="U7168" s="94" t="str">
        <v>神经内科</v>
      </c>
      <c r="V7168" s="95" t="s">
        <v>33</v>
      </c>
      <c r="W7168" s="93">
        <f>_xlfn.XLOOKUP(M7168,匹配表1065!D:D,匹配表1065!F:F)*N7168</f>
        <v>4</v>
      </c>
    </row>
    <row r="7169" customHeight="1" spans="1:23">
      <c r="A7169" s="94" t="s">
        <v>954</v>
      </c>
      <c r="B7169" s="106">
        <v>46251</v>
      </c>
      <c r="C7169" s="121" t="str">
        <f t="shared" si="226"/>
        <v>8月第4周</v>
      </c>
      <c r="D7169" s="109" t="s">
        <v>978</v>
      </c>
      <c r="E7169" s="93" t="str">
        <f t="shared" si="227"/>
        <v>8月第3周--周1</v>
      </c>
      <c r="F7169" s="95" t="s">
        <v>27</v>
      </c>
      <c r="G7169" s="95" t="s">
        <v>28</v>
      </c>
      <c r="H7169" s="92" t="str">
        <f>_xlfn.XLOOKUP(O7169,匹配表1065!T:T,匹配表1065!W:W)</f>
        <v>南京市</v>
      </c>
      <c r="I7169" s="116" t="str">
        <f>_xlfn.XLOOKUP(O7169,匹配表1065!T:T,匹配表1065!X:X)</f>
        <v>PME2006</v>
      </c>
      <c r="J7169" s="95" t="s">
        <v>29</v>
      </c>
      <c r="K7169" s="89" cm="1">
        <f ca="1" t="array" ref="K7169:L7169">_xlfn.XLOOKUP(J7169,匹配表1065!Y:Y,匹配表1065!AA:AB)</f>
        <v>15</v>
      </c>
      <c r="L7169" s="116" t="str">
        <v>3个月以上</v>
      </c>
      <c r="M7169" s="95" t="s">
        <v>35</v>
      </c>
      <c r="N7169" s="95">
        <v>1</v>
      </c>
      <c r="O7169" s="118" t="str">
        <f>_xlfn.XLOOKUP(P7169,匹配表1065!U:U,匹配表1065!T:T)</f>
        <v>HO00000959</v>
      </c>
      <c r="P7169" s="94" t="s">
        <v>196</v>
      </c>
      <c r="Q7169" s="95" t="s">
        <v>268</v>
      </c>
      <c r="R7169" s="89" t="str">
        <f>_xlfn.XLOOKUP(Q7169,匹配表1065!L:L,匹配表1065!O:O)</f>
        <v>C</v>
      </c>
      <c r="S7169" s="93" t="str">
        <f>IFERROR(_xlfn.XLOOKUP(Q7169,匹配表1065!AI:AI,匹配表1065!AJ:AJ),"绿标")</f>
        <v>红标</v>
      </c>
      <c r="T7169" s="93" t="str" cm="1">
        <f t="array" ref="T7169:U7169">_xlfn.XLOOKUP(Q7169,匹配表1065!L:L,匹配表1065!M:N)</f>
        <v>眩晕</v>
      </c>
      <c r="U7169" s="94" t="str">
        <v>耳鼻喉科</v>
      </c>
      <c r="V7169" s="95" t="s">
        <v>100</v>
      </c>
      <c r="W7169" s="93">
        <f>_xlfn.XLOOKUP(M7169,匹配表1065!D:D,匹配表1065!F:F)*N7169</f>
        <v>4</v>
      </c>
    </row>
    <row r="7170" customHeight="1" spans="1:23">
      <c r="A7170" s="94" t="s">
        <v>954</v>
      </c>
      <c r="B7170" s="106">
        <v>46251</v>
      </c>
      <c r="C7170" s="121" t="str">
        <f t="shared" si="226"/>
        <v>8月第4周</v>
      </c>
      <c r="D7170" s="109" t="s">
        <v>978</v>
      </c>
      <c r="E7170" s="93" t="str">
        <f t="shared" si="227"/>
        <v>8月第3周--周1</v>
      </c>
      <c r="F7170" s="95" t="s">
        <v>27</v>
      </c>
      <c r="G7170" s="95" t="s">
        <v>28</v>
      </c>
      <c r="H7170" s="92" t="str">
        <f>_xlfn.XLOOKUP(O7170,匹配表1065!T:T,匹配表1065!W:W)</f>
        <v>常州市</v>
      </c>
      <c r="I7170" s="116" t="str">
        <f>_xlfn.XLOOKUP(O7170,匹配表1065!T:T,匹配表1065!X:X)</f>
        <v>PME2015</v>
      </c>
      <c r="J7170" s="95" t="s">
        <v>45</v>
      </c>
      <c r="K7170" s="89" cm="1">
        <f ca="1" t="array" ref="K7170:L7170">_xlfn.XLOOKUP(J7170,匹配表1065!Y:Y,匹配表1065!AA:AB)</f>
        <v>9</v>
      </c>
      <c r="L7170" s="116" t="str">
        <v>3个月以上</v>
      </c>
      <c r="M7170" s="95" t="s">
        <v>35</v>
      </c>
      <c r="N7170" s="95">
        <v>1</v>
      </c>
      <c r="O7170" s="118" t="str">
        <f>_xlfn.XLOOKUP(P7170,匹配表1065!U:U,匹配表1065!T:T)</f>
        <v>HO00000944</v>
      </c>
      <c r="P7170" s="94" t="s">
        <v>640</v>
      </c>
      <c r="Q7170" s="95" t="s">
        <v>641</v>
      </c>
      <c r="R7170" s="89" t="str">
        <f>_xlfn.XLOOKUP(Q7170,匹配表1065!L:L,匹配表1065!O:O)</f>
        <v>A</v>
      </c>
      <c r="S7170" s="93" t="str">
        <f>IFERROR(_xlfn.XLOOKUP(Q7170,匹配表1065!AI:AI,匹配表1065!AJ:AJ),"绿标")</f>
        <v>绿标</v>
      </c>
      <c r="T7170" s="93" t="str" cm="1">
        <f t="array" ref="T7170:U7170">_xlfn.XLOOKUP(Q7170,匹配表1065!L:L,匹配表1065!M:N)</f>
        <v>头痛</v>
      </c>
      <c r="U7170" s="94" t="str">
        <v>神经内科</v>
      </c>
      <c r="V7170" s="95" t="s">
        <v>42</v>
      </c>
      <c r="W7170" s="93">
        <f>_xlfn.XLOOKUP(M7170,匹配表1065!D:D,匹配表1065!F:F)*N7170</f>
        <v>4</v>
      </c>
    </row>
    <row r="7171" customHeight="1" spans="1:23">
      <c r="A7171" s="94" t="s">
        <v>954</v>
      </c>
      <c r="B7171" s="106">
        <v>46251</v>
      </c>
      <c r="C7171" s="121" t="str">
        <f t="shared" si="226"/>
        <v>8月第4周</v>
      </c>
      <c r="D7171" s="109" t="s">
        <v>978</v>
      </c>
      <c r="E7171" s="93" t="str">
        <f t="shared" si="227"/>
        <v>8月第3周--周1</v>
      </c>
      <c r="F7171" s="95" t="s">
        <v>27</v>
      </c>
      <c r="G7171" s="95" t="s">
        <v>28</v>
      </c>
      <c r="H7171" s="92" t="str">
        <f>_xlfn.XLOOKUP(O7171,匹配表1065!T:T,匹配表1065!W:W)</f>
        <v>常州市</v>
      </c>
      <c r="I7171" s="116" t="str">
        <f>_xlfn.XLOOKUP(O7171,匹配表1065!T:T,匹配表1065!X:X)</f>
        <v>PME2015</v>
      </c>
      <c r="J7171" s="95" t="s">
        <v>45</v>
      </c>
      <c r="K7171" s="89" cm="1">
        <f ca="1" t="array" ref="K7171:L7171">_xlfn.XLOOKUP(J7171,匹配表1065!Y:Y,匹配表1065!AA:AB)</f>
        <v>9</v>
      </c>
      <c r="L7171" s="116" t="str">
        <v>3个月以上</v>
      </c>
      <c r="M7171" s="95" t="s">
        <v>55</v>
      </c>
      <c r="N7171" s="95">
        <v>1</v>
      </c>
      <c r="O7171" s="118" t="str">
        <f>_xlfn.XLOOKUP(P7171,匹配表1065!U:U,匹配表1065!T:T)</f>
        <v>HO00000941</v>
      </c>
      <c r="P7171" s="94" t="s">
        <v>542</v>
      </c>
      <c r="Q7171" s="95" t="s">
        <v>939</v>
      </c>
      <c r="R7171" s="89" t="str">
        <f>_xlfn.XLOOKUP(Q7171,匹配表1065!L:L,匹配表1065!O:O)</f>
        <v>B</v>
      </c>
      <c r="S7171" s="93" t="str">
        <f>IFERROR(_xlfn.XLOOKUP(Q7171,匹配表1065!AI:AI,匹配表1065!AJ:AJ),"绿标")</f>
        <v>绿标</v>
      </c>
      <c r="T7171" s="93" t="str" cm="1">
        <f t="array" ref="T7171:U7171">_xlfn.XLOOKUP(Q7171,匹配表1065!L:L,匹配表1065!M:N)</f>
        <v>脑血管</v>
      </c>
      <c r="U7171" s="94" t="str">
        <v>神经内科</v>
      </c>
      <c r="V7171" s="95" t="s">
        <v>42</v>
      </c>
      <c r="W7171" s="93">
        <f>_xlfn.XLOOKUP(M7171,匹配表1065!D:D,匹配表1065!F:F)*N7171</f>
        <v>8</v>
      </c>
    </row>
    <row r="7172" customHeight="1" spans="1:23">
      <c r="A7172" s="94" t="s">
        <v>954</v>
      </c>
      <c r="B7172" s="106">
        <v>46251</v>
      </c>
      <c r="C7172" s="121" t="str">
        <f t="shared" si="226"/>
        <v>8月第4周</v>
      </c>
      <c r="D7172" s="109" t="s">
        <v>978</v>
      </c>
      <c r="E7172" s="93" t="str">
        <f t="shared" si="227"/>
        <v>8月第3周--周1</v>
      </c>
      <c r="F7172" s="95" t="s">
        <v>27</v>
      </c>
      <c r="G7172" s="95" t="s">
        <v>28</v>
      </c>
      <c r="H7172" s="92" t="str">
        <f>_xlfn.XLOOKUP(O7172,匹配表1065!T:T,匹配表1065!W:W)</f>
        <v>南京市</v>
      </c>
      <c r="I7172" s="116" t="str">
        <f>_xlfn.XLOOKUP(O7172,匹配表1065!T:T,匹配表1065!X:X)</f>
        <v>PME2004</v>
      </c>
      <c r="J7172" s="95" t="s">
        <v>889</v>
      </c>
      <c r="K7172" s="89" t="e" cm="1">
        <f ca="1" t="array" ref="K7172">_xlfn.XLOOKUP(J7172,匹配表1065!Y:Y,匹配表1065!AA:AB)</f>
        <v>#N/A</v>
      </c>
      <c r="L7172" s="116"/>
      <c r="M7172" s="95" t="s">
        <v>55</v>
      </c>
      <c r="N7172" s="95">
        <v>1</v>
      </c>
      <c r="O7172" s="118" t="str">
        <f>_xlfn.XLOOKUP(P7172,匹配表1065!U:U,匹配表1065!T:T)</f>
        <v>HO00000972</v>
      </c>
      <c r="P7172" s="94" t="s">
        <v>36</v>
      </c>
      <c r="Q7172" s="95" t="s">
        <v>37</v>
      </c>
      <c r="R7172" s="89" t="str">
        <f>_xlfn.XLOOKUP(Q7172,匹配表1065!L:L,匹配表1065!O:O)</f>
        <v>A</v>
      </c>
      <c r="S7172" s="93" t="str">
        <f>IFERROR(_xlfn.XLOOKUP(Q7172,匹配表1065!AI:AI,匹配表1065!AJ:AJ),"绿标")</f>
        <v>绿标</v>
      </c>
      <c r="T7172" s="93" t="str" cm="1">
        <f t="array" ref="T7172:U7172">_xlfn.XLOOKUP(Q7172,匹配表1065!L:L,匹配表1065!M:N)</f>
        <v>头痛</v>
      </c>
      <c r="U7172" s="94" t="str">
        <v>神经内科</v>
      </c>
      <c r="V7172" s="95" t="s">
        <v>33</v>
      </c>
      <c r="W7172" s="93">
        <f>_xlfn.XLOOKUP(M7172,匹配表1065!D:D,匹配表1065!F:F)*N7172</f>
        <v>8</v>
      </c>
    </row>
    <row r="7173" customHeight="1" spans="1:23">
      <c r="A7173" s="94" t="s">
        <v>954</v>
      </c>
      <c r="B7173" s="106">
        <v>46252</v>
      </c>
      <c r="C7173" s="121" t="str">
        <f t="shared" si="226"/>
        <v>8月第4周</v>
      </c>
      <c r="D7173" s="109" t="s">
        <v>978</v>
      </c>
      <c r="E7173" s="93" t="str">
        <f t="shared" si="227"/>
        <v>8月第3周--周2</v>
      </c>
      <c r="F7173" s="95" t="s">
        <v>27</v>
      </c>
      <c r="G7173" s="95" t="s">
        <v>167</v>
      </c>
      <c r="H7173" s="92" t="str">
        <f>_xlfn.XLOOKUP(O7173,匹配表1065!T:T,匹配表1065!W:W)</f>
        <v>苏州市</v>
      </c>
      <c r="I7173" s="116" t="str">
        <f>_xlfn.XLOOKUP(O7173,匹配表1065!T:T,匹配表1065!X:X)</f>
        <v>PME2016</v>
      </c>
      <c r="J7173" s="95" t="s">
        <v>173</v>
      </c>
      <c r="K7173" s="89" cm="1">
        <f ca="1" t="array" ref="K7173:L7173">_xlfn.XLOOKUP(J7173,匹配表1065!Y:Y,匹配表1065!AA:AB)</f>
        <v>1</v>
      </c>
      <c r="L7173" s="116" t="str">
        <v>3个月以内</v>
      </c>
      <c r="M7173" s="95" t="s">
        <v>30</v>
      </c>
      <c r="N7173" s="95">
        <v>2</v>
      </c>
      <c r="O7173" s="118" t="str">
        <f>_xlfn.XLOOKUP(P7173,匹配表1065!U:U,匹配表1065!T:T)</f>
        <v>HO00001048</v>
      </c>
      <c r="P7173" s="94" t="s">
        <v>176</v>
      </c>
      <c r="Q7173" s="95" t="s">
        <v>290</v>
      </c>
      <c r="R7173" s="89" t="str">
        <f>_xlfn.XLOOKUP(Q7173,匹配表1065!L:L,匹配表1065!O:O)</f>
        <v>A</v>
      </c>
      <c r="S7173" s="93" t="str">
        <f>IFERROR(_xlfn.XLOOKUP(Q7173,匹配表1065!AI:AI,匹配表1065!AJ:AJ),"绿标")</f>
        <v>红标</v>
      </c>
      <c r="T7173" s="93" t="str" cm="1">
        <f t="array" ref="T7173:U7173">_xlfn.XLOOKUP(Q7173,匹配表1065!L:L,匹配表1065!M:N)</f>
        <v>头痛</v>
      </c>
      <c r="U7173" s="94" t="str">
        <v>神经内科</v>
      </c>
      <c r="V7173" s="95" t="s">
        <v>100</v>
      </c>
      <c r="W7173" s="93">
        <f>_xlfn.XLOOKUP(M7173,匹配表1065!D:D,匹配表1065!F:F)*N7173</f>
        <v>24</v>
      </c>
    </row>
    <row r="7174" customHeight="1" spans="1:23">
      <c r="A7174" s="94" t="s">
        <v>954</v>
      </c>
      <c r="B7174" s="106">
        <v>46252</v>
      </c>
      <c r="C7174" s="121" t="str">
        <f t="shared" si="226"/>
        <v>8月第4周</v>
      </c>
      <c r="D7174" s="109" t="s">
        <v>978</v>
      </c>
      <c r="E7174" s="93" t="str">
        <f t="shared" si="227"/>
        <v>8月第3周--周2</v>
      </c>
      <c r="F7174" s="95" t="s">
        <v>27</v>
      </c>
      <c r="G7174" s="95" t="s">
        <v>167</v>
      </c>
      <c r="H7174" s="92" t="str">
        <f>_xlfn.XLOOKUP(O7174,匹配表1065!T:T,匹配表1065!W:W)</f>
        <v>苏州市</v>
      </c>
      <c r="I7174" s="116" t="str">
        <f>_xlfn.XLOOKUP(O7174,匹配表1065!T:T,匹配表1065!X:X)</f>
        <v>PME2016</v>
      </c>
      <c r="J7174" s="95" t="s">
        <v>173</v>
      </c>
      <c r="K7174" s="89" cm="1">
        <f ca="1" t="array" ref="K7174:L7174">_xlfn.XLOOKUP(J7174,匹配表1065!Y:Y,匹配表1065!AA:AB)</f>
        <v>1</v>
      </c>
      <c r="L7174" s="116" t="str">
        <v>3个月以内</v>
      </c>
      <c r="M7174" s="95" t="s">
        <v>30</v>
      </c>
      <c r="N7174" s="95">
        <v>1</v>
      </c>
      <c r="O7174" s="118" t="str">
        <f>_xlfn.XLOOKUP(P7174,匹配表1065!U:U,匹配表1065!T:T)</f>
        <v>HO00001043</v>
      </c>
      <c r="P7174" s="94" t="s">
        <v>221</v>
      </c>
      <c r="Q7174" s="95" t="s">
        <v>291</v>
      </c>
      <c r="R7174" s="89" t="str">
        <f>_xlfn.XLOOKUP(Q7174,匹配表1065!L:L,匹配表1065!O:O)</f>
        <v>A</v>
      </c>
      <c r="S7174" s="93" t="str">
        <f>IFERROR(_xlfn.XLOOKUP(Q7174,匹配表1065!AI:AI,匹配表1065!AJ:AJ),"绿标")</f>
        <v>红标</v>
      </c>
      <c r="T7174" s="93" t="str" cm="1">
        <f t="array" ref="T7174:U7174">_xlfn.XLOOKUP(Q7174,匹配表1065!L:L,匹配表1065!M:N)</f>
        <v>头痛</v>
      </c>
      <c r="U7174" s="94" t="str">
        <v>神经内科</v>
      </c>
      <c r="V7174" s="95" t="s">
        <v>100</v>
      </c>
      <c r="W7174" s="93">
        <f>_xlfn.XLOOKUP(M7174,匹配表1065!D:D,匹配表1065!F:F)*N7174</f>
        <v>12</v>
      </c>
    </row>
    <row r="7175" customHeight="1" spans="1:23">
      <c r="A7175" s="94" t="s">
        <v>954</v>
      </c>
      <c r="B7175" s="106">
        <v>46252</v>
      </c>
      <c r="C7175" s="121" t="str">
        <f t="shared" si="226"/>
        <v>8月第4周</v>
      </c>
      <c r="D7175" s="109" t="s">
        <v>978</v>
      </c>
      <c r="E7175" s="93" t="str">
        <f t="shared" si="227"/>
        <v>8月第3周--周2</v>
      </c>
      <c r="F7175" s="95" t="s">
        <v>27</v>
      </c>
      <c r="G7175" s="95" t="s">
        <v>167</v>
      </c>
      <c r="H7175" s="92" t="str">
        <f>_xlfn.XLOOKUP(O7175,匹配表1065!T:T,匹配表1065!W:W)</f>
        <v>苏州市</v>
      </c>
      <c r="I7175" s="116" t="str">
        <f>_xlfn.XLOOKUP(O7175,匹配表1065!T:T,匹配表1065!X:X)</f>
        <v>PME2016</v>
      </c>
      <c r="J7175" s="95" t="s">
        <v>173</v>
      </c>
      <c r="K7175" s="89" cm="1">
        <f ca="1" t="array" ref="K7175:L7175">_xlfn.XLOOKUP(J7175,匹配表1065!Y:Y,匹配表1065!AA:AB)</f>
        <v>1</v>
      </c>
      <c r="L7175" s="116" t="str">
        <v>3个月以内</v>
      </c>
      <c r="M7175" s="95" t="s">
        <v>35</v>
      </c>
      <c r="N7175" s="95">
        <v>1</v>
      </c>
      <c r="O7175" s="118" t="str">
        <f>_xlfn.XLOOKUP(P7175,匹配表1065!U:U,匹配表1065!T:T)</f>
        <v>HO00001043</v>
      </c>
      <c r="P7175" s="94" t="s">
        <v>221</v>
      </c>
      <c r="Q7175" s="95" t="s">
        <v>741</v>
      </c>
      <c r="R7175" s="89" t="str">
        <f>_xlfn.XLOOKUP(Q7175,匹配表1065!L:L,匹配表1065!O:O)</f>
        <v>B</v>
      </c>
      <c r="S7175" s="93" t="str">
        <f>IFERROR(_xlfn.XLOOKUP(Q7175,匹配表1065!AI:AI,匹配表1065!AJ:AJ),"绿标")</f>
        <v>绿标</v>
      </c>
      <c r="T7175" s="93" t="str" cm="1">
        <f t="array" ref="T7175:U7175">_xlfn.XLOOKUP(Q7175,匹配表1065!L:L,匹配表1065!M:N)</f>
        <v>脑血管</v>
      </c>
      <c r="U7175" s="94" t="str">
        <v>神经内科</v>
      </c>
      <c r="V7175" s="95" t="s">
        <v>33</v>
      </c>
      <c r="W7175" s="93">
        <f>_xlfn.XLOOKUP(M7175,匹配表1065!D:D,匹配表1065!F:F)*N7175</f>
        <v>4</v>
      </c>
    </row>
    <row r="7176" customHeight="1" spans="1:23">
      <c r="A7176" s="94" t="s">
        <v>954</v>
      </c>
      <c r="B7176" s="106">
        <v>46252</v>
      </c>
      <c r="C7176" s="121" t="str">
        <f t="shared" si="226"/>
        <v>8月第4周</v>
      </c>
      <c r="D7176" s="109" t="s">
        <v>978</v>
      </c>
      <c r="E7176" s="93" t="str">
        <f t="shared" si="227"/>
        <v>8月第3周--周2</v>
      </c>
      <c r="F7176" s="95" t="s">
        <v>27</v>
      </c>
      <c r="G7176" s="95" t="s">
        <v>167</v>
      </c>
      <c r="H7176" s="92" t="str">
        <f>_xlfn.XLOOKUP(O7176,匹配表1065!T:T,匹配表1065!W:W)</f>
        <v>苏州市</v>
      </c>
      <c r="I7176" s="116" t="str">
        <f>_xlfn.XLOOKUP(O7176,匹配表1065!T:T,匹配表1065!X:X)</f>
        <v>PME2017</v>
      </c>
      <c r="J7176" s="95" t="s">
        <v>323</v>
      </c>
      <c r="K7176" s="89" cm="1">
        <f ca="1" t="array" ref="K7176:L7176">_xlfn.XLOOKUP(J7176,匹配表1065!Y:Y,匹配表1065!AA:AB)</f>
        <v>7</v>
      </c>
      <c r="L7176" s="116" t="str">
        <v>3个月以上</v>
      </c>
      <c r="M7176" s="95" t="s">
        <v>35</v>
      </c>
      <c r="N7176" s="95">
        <v>1</v>
      </c>
      <c r="O7176" s="118" t="str">
        <f>_xlfn.XLOOKUP(P7176,匹配表1065!U:U,匹配表1065!T:T)</f>
        <v>HO00017517</v>
      </c>
      <c r="P7176" s="94" t="s">
        <v>348</v>
      </c>
      <c r="Q7176" s="95" t="s">
        <v>659</v>
      </c>
      <c r="R7176" s="89" t="str">
        <f>_xlfn.XLOOKUP(Q7176,匹配表1065!L:L,匹配表1065!O:O)</f>
        <v>C</v>
      </c>
      <c r="S7176" s="93" t="str">
        <f>IFERROR(_xlfn.XLOOKUP(Q7176,匹配表1065!AI:AI,匹配表1065!AJ:AJ),"绿标")</f>
        <v>黑标</v>
      </c>
      <c r="T7176" s="93" t="str" cm="1">
        <f t="array" ref="T7176:U7176">_xlfn.XLOOKUP(Q7176,匹配表1065!L:L,匹配表1065!M:N)</f>
        <v>眩晕</v>
      </c>
      <c r="U7176" s="94" t="str">
        <v>耳鼻喉科</v>
      </c>
      <c r="V7176" s="95" t="s">
        <v>33</v>
      </c>
      <c r="W7176" s="93">
        <f>_xlfn.XLOOKUP(M7176,匹配表1065!D:D,匹配表1065!F:F)*N7176</f>
        <v>4</v>
      </c>
    </row>
    <row r="7177" customHeight="1" spans="1:23">
      <c r="A7177" s="94" t="s">
        <v>954</v>
      </c>
      <c r="B7177" s="106">
        <v>46252</v>
      </c>
      <c r="C7177" s="121" t="str">
        <f t="shared" si="226"/>
        <v>8月第4周</v>
      </c>
      <c r="D7177" s="109" t="s">
        <v>978</v>
      </c>
      <c r="E7177" s="93" t="str">
        <f t="shared" si="227"/>
        <v>8月第3周--周2</v>
      </c>
      <c r="F7177" s="95" t="s">
        <v>27</v>
      </c>
      <c r="G7177" s="95" t="s">
        <v>167</v>
      </c>
      <c r="H7177" s="92" t="str">
        <f>_xlfn.XLOOKUP(O7177,匹配表1065!T:T,匹配表1065!W:W)</f>
        <v>苏州市</v>
      </c>
      <c r="I7177" s="116" t="str">
        <f>_xlfn.XLOOKUP(O7177,匹配表1065!T:T,匹配表1065!X:X)</f>
        <v>PME2017</v>
      </c>
      <c r="J7177" s="95" t="s">
        <v>323</v>
      </c>
      <c r="K7177" s="89" cm="1">
        <f ca="1" t="array" ref="K7177:L7177">_xlfn.XLOOKUP(J7177,匹配表1065!Y:Y,匹配表1065!AA:AB)</f>
        <v>7</v>
      </c>
      <c r="L7177" s="116" t="str">
        <v>3个月以上</v>
      </c>
      <c r="M7177" s="95" t="s">
        <v>35</v>
      </c>
      <c r="N7177" s="95">
        <v>1</v>
      </c>
      <c r="O7177" s="118" t="str">
        <f>_xlfn.XLOOKUP(P7177,匹配表1065!U:U,匹配表1065!T:T)</f>
        <v>HO00001044</v>
      </c>
      <c r="P7177" s="94" t="s">
        <v>346</v>
      </c>
      <c r="Q7177" s="95" t="s">
        <v>584</v>
      </c>
      <c r="R7177" s="89" t="str">
        <f>_xlfn.XLOOKUP(Q7177,匹配表1065!L:L,匹配表1065!O:O)</f>
        <v>B</v>
      </c>
      <c r="S7177" s="93" t="str">
        <f>IFERROR(_xlfn.XLOOKUP(Q7177,匹配表1065!AI:AI,匹配表1065!AJ:AJ),"绿标")</f>
        <v>黑标</v>
      </c>
      <c r="T7177" s="93" t="str" cm="1">
        <f t="array" ref="T7177:U7177">_xlfn.XLOOKUP(Q7177,匹配表1065!L:L,匹配表1065!M:N)</f>
        <v>脑血管</v>
      </c>
      <c r="U7177" s="94" t="str">
        <v>神经内科</v>
      </c>
      <c r="V7177" s="95" t="s">
        <v>33</v>
      </c>
      <c r="W7177" s="93">
        <f>_xlfn.XLOOKUP(M7177,匹配表1065!D:D,匹配表1065!F:F)*N7177</f>
        <v>4</v>
      </c>
    </row>
    <row r="7178" customHeight="1" spans="1:23">
      <c r="A7178" s="94" t="s">
        <v>954</v>
      </c>
      <c r="B7178" s="106">
        <v>46252</v>
      </c>
      <c r="C7178" s="121" t="str">
        <f t="shared" si="226"/>
        <v>8月第4周</v>
      </c>
      <c r="D7178" s="109" t="s">
        <v>978</v>
      </c>
      <c r="E7178" s="93" t="str">
        <f t="shared" si="227"/>
        <v>8月第3周--周2</v>
      </c>
      <c r="F7178" s="95" t="s">
        <v>27</v>
      </c>
      <c r="G7178" s="95" t="s">
        <v>167</v>
      </c>
      <c r="H7178" s="92" t="str">
        <f>_xlfn.XLOOKUP(O7178,匹配表1065!T:T,匹配表1065!W:W)</f>
        <v>无锡市</v>
      </c>
      <c r="I7178" s="116" t="str">
        <f>_xlfn.XLOOKUP(O7178,匹配表1065!T:T,匹配表1065!X:X)</f>
        <v>PME2014</v>
      </c>
      <c r="J7178" s="95" t="s">
        <v>581</v>
      </c>
      <c r="K7178" s="89" cm="1">
        <f ca="1" t="array" ref="K7178:L7178">_xlfn.XLOOKUP(J7178,匹配表1065!Y:Y,匹配表1065!AA:AB)</f>
        <v>1</v>
      </c>
      <c r="L7178" s="116" t="str">
        <v>3个月以内</v>
      </c>
      <c r="M7178" s="95" t="s">
        <v>35</v>
      </c>
      <c r="N7178" s="95">
        <v>1</v>
      </c>
      <c r="O7178" s="118" t="str">
        <f>_xlfn.XLOOKUP(P7178,匹配表1065!U:U,匹配表1065!T:T)</f>
        <v>HO00001114</v>
      </c>
      <c r="P7178" s="94" t="s">
        <v>628</v>
      </c>
      <c r="Q7178" s="95" t="s">
        <v>629</v>
      </c>
      <c r="R7178" s="89" t="str">
        <f>_xlfn.XLOOKUP(Q7178,匹配表1065!L:L,匹配表1065!O:O)</f>
        <v>C</v>
      </c>
      <c r="S7178" s="93" t="str">
        <f>IFERROR(_xlfn.XLOOKUP(Q7178,匹配表1065!AI:AI,匹配表1065!AJ:AJ),"绿标")</f>
        <v>绿标</v>
      </c>
      <c r="T7178" s="93" t="str" cm="1">
        <f t="array" ref="T7178:U7178">_xlfn.XLOOKUP(Q7178,匹配表1065!L:L,匹配表1065!M:N)</f>
        <v>眩晕</v>
      </c>
      <c r="U7178" s="94" t="str">
        <v>耳鼻喉科</v>
      </c>
      <c r="V7178" s="95" t="s">
        <v>33</v>
      </c>
      <c r="W7178" s="93">
        <f>_xlfn.XLOOKUP(M7178,匹配表1065!D:D,匹配表1065!F:F)*N7178</f>
        <v>4</v>
      </c>
    </row>
    <row r="7179" customHeight="1" spans="1:23">
      <c r="A7179" s="94" t="s">
        <v>954</v>
      </c>
      <c r="B7179" s="106">
        <v>46252</v>
      </c>
      <c r="C7179" s="121" t="str">
        <f t="shared" si="226"/>
        <v>8月第4周</v>
      </c>
      <c r="D7179" s="109" t="s">
        <v>978</v>
      </c>
      <c r="E7179" s="93" t="str">
        <f t="shared" si="227"/>
        <v>8月第3周--周2</v>
      </c>
      <c r="F7179" s="95" t="s">
        <v>27</v>
      </c>
      <c r="G7179" s="95" t="s">
        <v>167</v>
      </c>
      <c r="H7179" s="92" t="str">
        <f>_xlfn.XLOOKUP(O7179,匹配表1065!T:T,匹配表1065!W:W)</f>
        <v>无锡市</v>
      </c>
      <c r="I7179" s="116" t="str">
        <f>_xlfn.XLOOKUP(O7179,匹配表1065!T:T,匹配表1065!X:X)</f>
        <v>PME2014</v>
      </c>
      <c r="J7179" s="95" t="s">
        <v>581</v>
      </c>
      <c r="K7179" s="89" cm="1">
        <f ca="1" t="array" ref="K7179:L7179">_xlfn.XLOOKUP(J7179,匹配表1065!Y:Y,匹配表1065!AA:AB)</f>
        <v>1</v>
      </c>
      <c r="L7179" s="116" t="str">
        <v>3个月以内</v>
      </c>
      <c r="M7179" s="95" t="s">
        <v>35</v>
      </c>
      <c r="N7179" s="95">
        <v>1</v>
      </c>
      <c r="O7179" s="118" t="str">
        <f>_xlfn.XLOOKUP(P7179,匹配表1065!U:U,匹配表1065!T:T)</f>
        <v>HO00001111</v>
      </c>
      <c r="P7179" s="94" t="s">
        <v>582</v>
      </c>
      <c r="Q7179" s="95" t="s">
        <v>583</v>
      </c>
      <c r="R7179" s="89" t="str">
        <f>_xlfn.XLOOKUP(Q7179,匹配表1065!L:L,匹配表1065!O:O)</f>
        <v>B</v>
      </c>
      <c r="S7179" s="93" t="str">
        <f>IFERROR(_xlfn.XLOOKUP(Q7179,匹配表1065!AI:AI,匹配表1065!AJ:AJ),"绿标")</f>
        <v>黑标</v>
      </c>
      <c r="T7179" s="93" t="str" cm="1">
        <f t="array" ref="T7179:U7179">_xlfn.XLOOKUP(Q7179,匹配表1065!L:L,匹配表1065!M:N)</f>
        <v>脑血管</v>
      </c>
      <c r="U7179" s="94" t="str">
        <v>神经内科</v>
      </c>
      <c r="V7179" s="95" t="s">
        <v>33</v>
      </c>
      <c r="W7179" s="93">
        <f>_xlfn.XLOOKUP(M7179,匹配表1065!D:D,匹配表1065!F:F)*N7179</f>
        <v>4</v>
      </c>
    </row>
    <row r="7180" customHeight="1" spans="1:23">
      <c r="A7180" s="94" t="s">
        <v>954</v>
      </c>
      <c r="B7180" s="106">
        <v>46252</v>
      </c>
      <c r="C7180" s="121" t="str">
        <f t="shared" si="226"/>
        <v>8月第4周</v>
      </c>
      <c r="D7180" s="109" t="s">
        <v>978</v>
      </c>
      <c r="E7180" s="93" t="str">
        <f t="shared" si="227"/>
        <v>8月第3周--周2</v>
      </c>
      <c r="F7180" s="95" t="s">
        <v>27</v>
      </c>
      <c r="G7180" s="95" t="s">
        <v>167</v>
      </c>
      <c r="H7180" s="92" t="str">
        <f>_xlfn.XLOOKUP(O7180,匹配表1065!T:T,匹配表1065!W:W)</f>
        <v>苏州市</v>
      </c>
      <c r="I7180" s="116" t="str">
        <f>_xlfn.XLOOKUP(O7180,匹配表1065!T:T,匹配表1065!X:X)</f>
        <v>PME2011</v>
      </c>
      <c r="J7180" s="95" t="s">
        <v>168</v>
      </c>
      <c r="K7180" s="89" cm="1">
        <f ca="1" t="array" ref="K7180:L7180">_xlfn.XLOOKUP(J7180,匹配表1065!Y:Y,匹配表1065!AA:AB)</f>
        <v>19</v>
      </c>
      <c r="L7180" s="116" t="str">
        <v>3个月以上</v>
      </c>
      <c r="M7180" s="95" t="s">
        <v>30</v>
      </c>
      <c r="N7180" s="95">
        <v>3</v>
      </c>
      <c r="O7180" s="118" t="str">
        <f>_xlfn.XLOOKUP(P7180,匹配表1065!U:U,匹配表1065!T:T)</f>
        <v>HO00307823</v>
      </c>
      <c r="P7180" s="94" t="s">
        <v>169</v>
      </c>
      <c r="Q7180" s="95" t="s">
        <v>172</v>
      </c>
      <c r="R7180" s="89" t="str">
        <f>_xlfn.XLOOKUP(Q7180,匹配表1065!L:L,匹配表1065!O:O)</f>
        <v>C</v>
      </c>
      <c r="S7180" s="93" t="str">
        <f>IFERROR(_xlfn.XLOOKUP(Q7180,匹配表1065!AI:AI,匹配表1065!AJ:AJ),"绿标")</f>
        <v>绿标</v>
      </c>
      <c r="T7180" s="93" t="str" cm="1">
        <f t="array" ref="T7180:U7180">_xlfn.XLOOKUP(Q7180,匹配表1065!L:L,匹配表1065!M:N)</f>
        <v>眩晕</v>
      </c>
      <c r="U7180" s="94" t="str">
        <v>神经内科</v>
      </c>
      <c r="V7180" s="95" t="s">
        <v>100</v>
      </c>
      <c r="W7180" s="93">
        <f>_xlfn.XLOOKUP(M7180,匹配表1065!D:D,匹配表1065!F:F)*N7180</f>
        <v>36</v>
      </c>
    </row>
    <row r="7181" customHeight="1" spans="1:23">
      <c r="A7181" s="94" t="s">
        <v>954</v>
      </c>
      <c r="B7181" s="106">
        <v>46252</v>
      </c>
      <c r="C7181" s="121" t="str">
        <f t="shared" si="226"/>
        <v>8月第4周</v>
      </c>
      <c r="D7181" s="109" t="s">
        <v>978</v>
      </c>
      <c r="E7181" s="93" t="str">
        <f t="shared" si="227"/>
        <v>8月第3周--周2</v>
      </c>
      <c r="F7181" s="95" t="s">
        <v>27</v>
      </c>
      <c r="G7181" s="95" t="s">
        <v>167</v>
      </c>
      <c r="H7181" s="92" t="str">
        <f>_xlfn.XLOOKUP(O7181,匹配表1065!T:T,匹配表1065!W:W)</f>
        <v>南通市</v>
      </c>
      <c r="I7181" s="116" t="str">
        <f>_xlfn.XLOOKUP(O7181,匹配表1065!T:T,匹配表1065!X:X)</f>
        <v>PME2013</v>
      </c>
      <c r="J7181" s="95" t="s">
        <v>180</v>
      </c>
      <c r="K7181" s="89" cm="1">
        <f ca="1" t="array" ref="K7181:L7181">_xlfn.XLOOKUP(J7181,匹配表1065!Y:Y,匹配表1065!AA:AB)</f>
        <v>51</v>
      </c>
      <c r="L7181" s="116" t="str">
        <v>3个月以上</v>
      </c>
      <c r="M7181" s="95" t="s">
        <v>30</v>
      </c>
      <c r="N7181" s="95">
        <v>2</v>
      </c>
      <c r="O7181" s="118" t="str">
        <f>_xlfn.XLOOKUP(P7181,匹配表1065!U:U,匹配表1065!T:T)</f>
        <v>HO00001066</v>
      </c>
      <c r="P7181" s="94" t="s">
        <v>183</v>
      </c>
      <c r="Q7181" s="95" t="s">
        <v>296</v>
      </c>
      <c r="R7181" s="89" t="str">
        <f>_xlfn.XLOOKUP(Q7181,匹配表1065!L:L,匹配表1065!O:O)</f>
        <v>C</v>
      </c>
      <c r="S7181" s="93" t="str">
        <f>IFERROR(_xlfn.XLOOKUP(Q7181,匹配表1065!AI:AI,匹配表1065!AJ:AJ),"绿标")</f>
        <v>红标</v>
      </c>
      <c r="T7181" s="93" t="str" cm="1">
        <f t="array" ref="T7181:U7181">_xlfn.XLOOKUP(Q7181,匹配表1065!L:L,匹配表1065!M:N)</f>
        <v>眩晕</v>
      </c>
      <c r="U7181" s="94" t="str">
        <v>耳鼻喉科</v>
      </c>
      <c r="V7181" s="95" t="s">
        <v>100</v>
      </c>
      <c r="W7181" s="93">
        <f>_xlfn.XLOOKUP(M7181,匹配表1065!D:D,匹配表1065!F:F)*N7181</f>
        <v>24</v>
      </c>
    </row>
    <row r="7182" customHeight="1" spans="1:23">
      <c r="A7182" s="94" t="s">
        <v>954</v>
      </c>
      <c r="B7182" s="106">
        <v>46252</v>
      </c>
      <c r="C7182" s="121" t="str">
        <f t="shared" si="226"/>
        <v>8月第4周</v>
      </c>
      <c r="D7182" s="109" t="s">
        <v>978</v>
      </c>
      <c r="E7182" s="93" t="str">
        <f t="shared" si="227"/>
        <v>8月第3周--周2</v>
      </c>
      <c r="F7182" s="95" t="s">
        <v>27</v>
      </c>
      <c r="G7182" s="95" t="s">
        <v>167</v>
      </c>
      <c r="H7182" s="92" t="str">
        <f>_xlfn.XLOOKUP(O7182,匹配表1065!T:T,匹配表1065!W:W)</f>
        <v>南通市</v>
      </c>
      <c r="I7182" s="116" t="str">
        <f>_xlfn.XLOOKUP(O7182,匹配表1065!T:T,匹配表1065!X:X)</f>
        <v>PME2013</v>
      </c>
      <c r="J7182" s="95" t="s">
        <v>180</v>
      </c>
      <c r="K7182" s="89" cm="1">
        <f ca="1" t="array" ref="K7182:L7182">_xlfn.XLOOKUP(J7182,匹配表1065!Y:Y,匹配表1065!AA:AB)</f>
        <v>51</v>
      </c>
      <c r="L7182" s="116" t="str">
        <v>3个月以上</v>
      </c>
      <c r="M7182" s="95" t="s">
        <v>35</v>
      </c>
      <c r="N7182" s="95">
        <v>1</v>
      </c>
      <c r="O7182" s="118" t="str">
        <f>_xlfn.XLOOKUP(P7182,匹配表1065!U:U,匹配表1065!T:T)</f>
        <v>HO00001066</v>
      </c>
      <c r="P7182" s="94" t="s">
        <v>183</v>
      </c>
      <c r="Q7182" s="95" t="s">
        <v>185</v>
      </c>
      <c r="R7182" s="89" t="str">
        <f>_xlfn.XLOOKUP(Q7182,匹配表1065!L:L,匹配表1065!O:O)</f>
        <v>A</v>
      </c>
      <c r="S7182" s="93" t="str">
        <f>IFERROR(_xlfn.XLOOKUP(Q7182,匹配表1065!AI:AI,匹配表1065!AJ:AJ),"绿标")</f>
        <v>红标</v>
      </c>
      <c r="T7182" s="93" t="str" cm="1">
        <f t="array" ref="T7182:U7182">_xlfn.XLOOKUP(Q7182,匹配表1065!L:L,匹配表1065!M:N)</f>
        <v>头痛</v>
      </c>
      <c r="U7182" s="94" t="str">
        <v>神经内科</v>
      </c>
      <c r="V7182" s="95" t="s">
        <v>33</v>
      </c>
      <c r="W7182" s="93">
        <f>_xlfn.XLOOKUP(M7182,匹配表1065!D:D,匹配表1065!F:F)*N7182</f>
        <v>4</v>
      </c>
    </row>
    <row r="7183" customHeight="1" spans="1:23">
      <c r="A7183" s="94" t="s">
        <v>954</v>
      </c>
      <c r="B7183" s="106">
        <v>46252</v>
      </c>
      <c r="C7183" s="121" t="str">
        <f t="shared" si="226"/>
        <v>8月第4周</v>
      </c>
      <c r="D7183" s="109" t="s">
        <v>978</v>
      </c>
      <c r="E7183" s="93" t="str">
        <f t="shared" si="227"/>
        <v>8月第3周--周2</v>
      </c>
      <c r="F7183" s="95" t="s">
        <v>27</v>
      </c>
      <c r="G7183" s="95" t="s">
        <v>167</v>
      </c>
      <c r="H7183" s="92" t="str">
        <f>_xlfn.XLOOKUP(O7183,匹配表1065!T:T,匹配表1065!W:W)</f>
        <v>南通市</v>
      </c>
      <c r="I7183" s="116" t="str">
        <f>_xlfn.XLOOKUP(O7183,匹配表1065!T:T,匹配表1065!X:X)</f>
        <v>PME2013</v>
      </c>
      <c r="J7183" s="95" t="s">
        <v>180</v>
      </c>
      <c r="K7183" s="89" cm="1">
        <f ca="1" t="array" ref="K7183:L7183">_xlfn.XLOOKUP(J7183,匹配表1065!Y:Y,匹配表1065!AA:AB)</f>
        <v>51</v>
      </c>
      <c r="L7183" s="116" t="str">
        <v>3个月以上</v>
      </c>
      <c r="M7183" s="95" t="s">
        <v>35</v>
      </c>
      <c r="N7183" s="95">
        <v>1</v>
      </c>
      <c r="O7183" s="118" t="str">
        <f>_xlfn.XLOOKUP(P7183,匹配表1065!U:U,匹配表1065!T:T)</f>
        <v>HO00001066</v>
      </c>
      <c r="P7183" s="94" t="s">
        <v>183</v>
      </c>
      <c r="Q7183" s="95" t="s">
        <v>352</v>
      </c>
      <c r="R7183" s="89" t="str">
        <f>_xlfn.XLOOKUP(Q7183,匹配表1065!L:L,匹配表1065!O:O)</f>
        <v>C</v>
      </c>
      <c r="S7183" s="93" t="str">
        <f>IFERROR(_xlfn.XLOOKUP(Q7183,匹配表1065!AI:AI,匹配表1065!AJ:AJ),"绿标")</f>
        <v>绿标</v>
      </c>
      <c r="T7183" s="93" t="str" cm="1">
        <f t="array" ref="T7183:U7183">_xlfn.XLOOKUP(Q7183,匹配表1065!L:L,匹配表1065!M:N)</f>
        <v>眩晕</v>
      </c>
      <c r="U7183" s="94" t="str">
        <v>耳鼻喉科</v>
      </c>
      <c r="V7183" s="95" t="s">
        <v>33</v>
      </c>
      <c r="W7183" s="93">
        <f>_xlfn.XLOOKUP(M7183,匹配表1065!D:D,匹配表1065!F:F)*N7183</f>
        <v>4</v>
      </c>
    </row>
    <row r="7184" customHeight="1" spans="1:23">
      <c r="A7184" s="94" t="s">
        <v>954</v>
      </c>
      <c r="B7184" s="106">
        <v>46252</v>
      </c>
      <c r="C7184" s="121" t="str">
        <f t="shared" si="226"/>
        <v>8月第4周</v>
      </c>
      <c r="D7184" s="109" t="s">
        <v>978</v>
      </c>
      <c r="E7184" s="93" t="str">
        <f t="shared" si="227"/>
        <v>8月第3周--周2</v>
      </c>
      <c r="F7184" s="95" t="s">
        <v>27</v>
      </c>
      <c r="G7184" s="95" t="s">
        <v>167</v>
      </c>
      <c r="H7184" s="92" t="str">
        <f>_xlfn.XLOOKUP(O7184,匹配表1065!T:T,匹配表1065!W:W)</f>
        <v>南通市</v>
      </c>
      <c r="I7184" s="116" t="str">
        <f>_xlfn.XLOOKUP(O7184,匹配表1065!T:T,匹配表1065!X:X)</f>
        <v>PME2013</v>
      </c>
      <c r="J7184" s="95" t="s">
        <v>180</v>
      </c>
      <c r="K7184" s="89" cm="1">
        <f ca="1" t="array" ref="K7184:L7184">_xlfn.XLOOKUP(J7184,匹配表1065!Y:Y,匹配表1065!AA:AB)</f>
        <v>51</v>
      </c>
      <c r="L7184" s="116" t="str">
        <v>3个月以上</v>
      </c>
      <c r="M7184" s="95" t="s">
        <v>35</v>
      </c>
      <c r="N7184" s="95">
        <v>1</v>
      </c>
      <c r="O7184" s="118" t="str">
        <f>_xlfn.XLOOKUP(P7184,匹配表1065!U:U,匹配表1065!T:T)</f>
        <v>HO00001021</v>
      </c>
      <c r="P7184" s="94" t="s">
        <v>181</v>
      </c>
      <c r="Q7184" s="95" t="s">
        <v>431</v>
      </c>
      <c r="R7184" s="89" t="str">
        <f>_xlfn.XLOOKUP(Q7184,匹配表1065!L:L,匹配表1065!O:O)</f>
        <v>B</v>
      </c>
      <c r="S7184" s="93" t="str">
        <f>IFERROR(_xlfn.XLOOKUP(Q7184,匹配表1065!AI:AI,匹配表1065!AJ:AJ),"绿标")</f>
        <v>红标</v>
      </c>
      <c r="T7184" s="93" t="str" cm="1">
        <f t="array" ref="T7184:U7184">_xlfn.XLOOKUP(Q7184,匹配表1065!L:L,匹配表1065!M:N)</f>
        <v>脑血管</v>
      </c>
      <c r="U7184" s="94" t="str">
        <v>神经内科</v>
      </c>
      <c r="V7184" s="95" t="s">
        <v>33</v>
      </c>
      <c r="W7184" s="93">
        <f>_xlfn.XLOOKUP(M7184,匹配表1065!D:D,匹配表1065!F:F)*N7184</f>
        <v>4</v>
      </c>
    </row>
    <row r="7185" customHeight="1" spans="1:23">
      <c r="A7185" s="94" t="s">
        <v>954</v>
      </c>
      <c r="B7185" s="106">
        <v>46252</v>
      </c>
      <c r="C7185" s="121" t="str">
        <f t="shared" si="226"/>
        <v>8月第4周</v>
      </c>
      <c r="D7185" s="109" t="s">
        <v>978</v>
      </c>
      <c r="E7185" s="93" t="str">
        <f t="shared" si="227"/>
        <v>8月第3周--周2</v>
      </c>
      <c r="F7185" s="95" t="s">
        <v>27</v>
      </c>
      <c r="G7185" s="95" t="s">
        <v>167</v>
      </c>
      <c r="H7185" s="92" t="str">
        <f>_xlfn.XLOOKUP(O7185,匹配表1065!T:T,匹配表1065!W:W)</f>
        <v>苏州市</v>
      </c>
      <c r="I7185" s="116" t="str">
        <f>_xlfn.XLOOKUP(O7185,匹配表1065!T:T,匹配表1065!X:X)</f>
        <v>PME2010</v>
      </c>
      <c r="J7185" s="95" t="s">
        <v>186</v>
      </c>
      <c r="K7185" s="89" cm="1">
        <f ca="1" t="array" ref="K7185:L7185">_xlfn.XLOOKUP(J7185,匹配表1065!Y:Y,匹配表1065!AA:AB)</f>
        <v>6</v>
      </c>
      <c r="L7185" s="116" t="str">
        <v>3个月以上</v>
      </c>
      <c r="M7185" s="95" t="s">
        <v>30</v>
      </c>
      <c r="N7185" s="95">
        <v>1</v>
      </c>
      <c r="O7185" s="118" t="str">
        <f>_xlfn.XLOOKUP(P7185,匹配表1065!U:U,匹配表1065!T:T)</f>
        <v>HO00001051</v>
      </c>
      <c r="P7185" s="94" t="s">
        <v>191</v>
      </c>
      <c r="Q7185" s="95" t="s">
        <v>192</v>
      </c>
      <c r="R7185" s="89" t="str">
        <f>_xlfn.XLOOKUP(Q7185,匹配表1065!L:L,匹配表1065!O:O)</f>
        <v>B</v>
      </c>
      <c r="S7185" s="93" t="str">
        <f>IFERROR(_xlfn.XLOOKUP(Q7185,匹配表1065!AI:AI,匹配表1065!AJ:AJ),"绿标")</f>
        <v>绿标</v>
      </c>
      <c r="T7185" s="93" t="str" cm="1">
        <f t="array" ref="T7185:U7185">_xlfn.XLOOKUP(Q7185,匹配表1065!L:L,匹配表1065!M:N)</f>
        <v>抑郁焦虑</v>
      </c>
      <c r="U7185" s="94" t="str">
        <v>神经内科</v>
      </c>
      <c r="V7185" s="95" t="s">
        <v>100</v>
      </c>
      <c r="W7185" s="93">
        <f>_xlfn.XLOOKUP(M7185,匹配表1065!D:D,匹配表1065!F:F)*N7185</f>
        <v>12</v>
      </c>
    </row>
    <row r="7186" customHeight="1" spans="1:23">
      <c r="A7186" s="94" t="s">
        <v>954</v>
      </c>
      <c r="B7186" s="106">
        <v>46252</v>
      </c>
      <c r="C7186" s="121" t="str">
        <f t="shared" si="226"/>
        <v>8月第4周</v>
      </c>
      <c r="D7186" s="109" t="s">
        <v>978</v>
      </c>
      <c r="E7186" s="93" t="str">
        <f t="shared" si="227"/>
        <v>8月第3周--周2</v>
      </c>
      <c r="F7186" s="95" t="s">
        <v>27</v>
      </c>
      <c r="G7186" s="95" t="s">
        <v>167</v>
      </c>
      <c r="H7186" s="92" t="str">
        <f>_xlfn.XLOOKUP(O7186,匹配表1065!T:T,匹配表1065!W:W)</f>
        <v>苏州市</v>
      </c>
      <c r="I7186" s="116" t="str">
        <f>_xlfn.XLOOKUP(O7186,匹配表1065!T:T,匹配表1065!X:X)</f>
        <v>PME2010</v>
      </c>
      <c r="J7186" s="95" t="s">
        <v>186</v>
      </c>
      <c r="K7186" s="89" cm="1">
        <f ca="1" t="array" ref="K7186:L7186">_xlfn.XLOOKUP(J7186,匹配表1065!Y:Y,匹配表1065!AA:AB)</f>
        <v>6</v>
      </c>
      <c r="L7186" s="116" t="str">
        <v>3个月以上</v>
      </c>
      <c r="M7186" s="95" t="s">
        <v>35</v>
      </c>
      <c r="N7186" s="95">
        <v>2</v>
      </c>
      <c r="O7186" s="118" t="str">
        <f>_xlfn.XLOOKUP(P7186,匹配表1065!U:U,匹配表1065!T:T)</f>
        <v>HO00001051</v>
      </c>
      <c r="P7186" s="94" t="s">
        <v>191</v>
      </c>
      <c r="Q7186" s="95" t="s">
        <v>354</v>
      </c>
      <c r="R7186" s="89" t="str">
        <f>_xlfn.XLOOKUP(Q7186,匹配表1065!L:L,匹配表1065!O:O)</f>
        <v>A</v>
      </c>
      <c r="S7186" s="93" t="str">
        <f>IFERROR(_xlfn.XLOOKUP(Q7186,匹配表1065!AI:AI,匹配表1065!AJ:AJ),"绿标")</f>
        <v>黑标</v>
      </c>
      <c r="T7186" s="93" t="str" cm="1">
        <f t="array" ref="T7186:U7186">_xlfn.XLOOKUP(Q7186,匹配表1065!L:L,匹配表1065!M:N)</f>
        <v>头痛</v>
      </c>
      <c r="U7186" s="94" t="str">
        <v>神经内科</v>
      </c>
      <c r="V7186" s="95" t="s">
        <v>33</v>
      </c>
      <c r="W7186" s="93">
        <f>_xlfn.XLOOKUP(M7186,匹配表1065!D:D,匹配表1065!F:F)*N7186</f>
        <v>8</v>
      </c>
    </row>
    <row r="7187" customHeight="1" spans="1:23">
      <c r="A7187" s="94" t="s">
        <v>954</v>
      </c>
      <c r="B7187" s="106">
        <v>46252</v>
      </c>
      <c r="C7187" s="121" t="str">
        <f t="shared" si="226"/>
        <v>8月第4周</v>
      </c>
      <c r="D7187" s="109" t="s">
        <v>978</v>
      </c>
      <c r="E7187" s="93" t="str">
        <f t="shared" si="227"/>
        <v>8月第3周--周2</v>
      </c>
      <c r="F7187" s="95" t="s">
        <v>27</v>
      </c>
      <c r="G7187" s="95" t="s">
        <v>167</v>
      </c>
      <c r="H7187" s="92" t="str">
        <f>_xlfn.XLOOKUP(O7187,匹配表1065!T:T,匹配表1065!W:W)</f>
        <v>苏州市</v>
      </c>
      <c r="I7187" s="116" t="str">
        <f>_xlfn.XLOOKUP(O7187,匹配表1065!T:T,匹配表1065!X:X)</f>
        <v>PME2010</v>
      </c>
      <c r="J7187" s="95" t="s">
        <v>186</v>
      </c>
      <c r="K7187" s="89" cm="1">
        <f ca="1" t="array" ref="K7187:L7187">_xlfn.XLOOKUP(J7187,匹配表1065!Y:Y,匹配表1065!AA:AB)</f>
        <v>6</v>
      </c>
      <c r="L7187" s="116" t="str">
        <v>3个月以上</v>
      </c>
      <c r="M7187" s="95" t="s">
        <v>35</v>
      </c>
      <c r="N7187" s="95">
        <v>1</v>
      </c>
      <c r="O7187" s="118" t="str">
        <f>_xlfn.XLOOKUP(P7187,匹配表1065!U:U,匹配表1065!T:T)</f>
        <v>HO00001051</v>
      </c>
      <c r="P7187" s="94" t="s">
        <v>191</v>
      </c>
      <c r="Q7187" s="95" t="s">
        <v>192</v>
      </c>
      <c r="R7187" s="89" t="str">
        <f>_xlfn.XLOOKUP(Q7187,匹配表1065!L:L,匹配表1065!O:O)</f>
        <v>B</v>
      </c>
      <c r="S7187" s="93" t="str">
        <f>IFERROR(_xlfn.XLOOKUP(Q7187,匹配表1065!AI:AI,匹配表1065!AJ:AJ),"绿标")</f>
        <v>绿标</v>
      </c>
      <c r="T7187" s="93" t="str" cm="1">
        <f t="array" ref="T7187:U7187">_xlfn.XLOOKUP(Q7187,匹配表1065!L:L,匹配表1065!M:N)</f>
        <v>抑郁焦虑</v>
      </c>
      <c r="U7187" s="94" t="str">
        <v>神经内科</v>
      </c>
      <c r="V7187" s="95" t="s">
        <v>33</v>
      </c>
      <c r="W7187" s="93">
        <f>_xlfn.XLOOKUP(M7187,匹配表1065!D:D,匹配表1065!F:F)*N7187</f>
        <v>4</v>
      </c>
    </row>
    <row r="7188" customHeight="1" spans="1:23">
      <c r="A7188" s="94" t="s">
        <v>954</v>
      </c>
      <c r="B7188" s="106">
        <v>46252</v>
      </c>
      <c r="C7188" s="121" t="str">
        <f t="shared" si="226"/>
        <v>8月第4周</v>
      </c>
      <c r="D7188" s="109" t="s">
        <v>978</v>
      </c>
      <c r="E7188" s="93" t="str">
        <f t="shared" si="227"/>
        <v>8月第3周--周2</v>
      </c>
      <c r="F7188" s="95" t="s">
        <v>27</v>
      </c>
      <c r="G7188" s="92" t="s">
        <v>92</v>
      </c>
      <c r="H7188" s="92" t="str">
        <f>_xlfn.XLOOKUP(O7188,匹配表1065!T:T,匹配表1065!W:W)</f>
        <v>合肥市</v>
      </c>
      <c r="I7188" s="116" t="str">
        <f>_xlfn.XLOOKUP(O7188,匹配表1065!T:T,匹配表1065!X:X)</f>
        <v>PME2007</v>
      </c>
      <c r="J7188" s="95" t="s">
        <v>93</v>
      </c>
      <c r="K7188" s="89" cm="1">
        <f ca="1" t="array" ref="K7188:L7188">_xlfn.XLOOKUP(J7188,匹配表1065!Y:Y,匹配表1065!AA:AB)</f>
        <v>9</v>
      </c>
      <c r="L7188" s="116" t="str">
        <v>3个月以上</v>
      </c>
      <c r="M7188" s="95" t="s">
        <v>30</v>
      </c>
      <c r="N7188" s="95">
        <v>1</v>
      </c>
      <c r="O7188" s="118" t="str">
        <f>_xlfn.XLOOKUP(P7188,匹配表1065!U:U,匹配表1065!T:T)</f>
        <v>HO00000001</v>
      </c>
      <c r="P7188" s="94" t="s">
        <v>94</v>
      </c>
      <c r="Q7188" s="95" t="s">
        <v>207</v>
      </c>
      <c r="R7188" s="89" t="str">
        <f>_xlfn.XLOOKUP(Q7188,匹配表1065!L:L,匹配表1065!O:O)</f>
        <v>C</v>
      </c>
      <c r="S7188" s="93" t="str">
        <f>IFERROR(_xlfn.XLOOKUP(Q7188,匹配表1065!AI:AI,匹配表1065!AJ:AJ),"绿标")</f>
        <v>红标</v>
      </c>
      <c r="T7188" s="93" t="str" cm="1">
        <f t="array" ref="T7188:U7188">_xlfn.XLOOKUP(Q7188,匹配表1065!L:L,匹配表1065!M:N)</f>
        <v>眩晕</v>
      </c>
      <c r="U7188" s="94" t="str">
        <v>神经内科</v>
      </c>
      <c r="V7188" s="95" t="s">
        <v>100</v>
      </c>
      <c r="W7188" s="93">
        <f>_xlfn.XLOOKUP(M7188,匹配表1065!D:D,匹配表1065!F:F)*N7188</f>
        <v>12</v>
      </c>
    </row>
    <row r="7189" customHeight="1" spans="1:23">
      <c r="A7189" s="94" t="s">
        <v>954</v>
      </c>
      <c r="B7189" s="106">
        <v>46252</v>
      </c>
      <c r="C7189" s="121" t="str">
        <f t="shared" si="226"/>
        <v>8月第4周</v>
      </c>
      <c r="D7189" s="109" t="s">
        <v>978</v>
      </c>
      <c r="E7189" s="93" t="str">
        <f t="shared" si="227"/>
        <v>8月第3周--周2</v>
      </c>
      <c r="F7189" s="95" t="s">
        <v>27</v>
      </c>
      <c r="G7189" s="92" t="s">
        <v>92</v>
      </c>
      <c r="H7189" s="92" t="str">
        <f>_xlfn.XLOOKUP(O7189,匹配表1065!T:T,匹配表1065!W:W)</f>
        <v>芜湖市</v>
      </c>
      <c r="I7189" s="116" t="str">
        <f>_xlfn.XLOOKUP(O7189,匹配表1065!T:T,匹配表1065!X:X)</f>
        <v>PME2003</v>
      </c>
      <c r="J7189" s="95" t="s">
        <v>101</v>
      </c>
      <c r="K7189" s="89" cm="1">
        <f ca="1" t="array" ref="K7189:L7189">_xlfn.XLOOKUP(J7189,匹配表1065!Y:Y,匹配表1065!AA:AB)</f>
        <v>1</v>
      </c>
      <c r="L7189" s="116" t="str">
        <v>3个月以内</v>
      </c>
      <c r="M7189" s="95" t="s">
        <v>35</v>
      </c>
      <c r="N7189" s="95">
        <v>1</v>
      </c>
      <c r="O7189" s="118" t="str">
        <f>_xlfn.XLOOKUP(P7189,匹配表1065!U:U,匹配表1065!T:T)</f>
        <v>HO00000022</v>
      </c>
      <c r="P7189" s="94" t="s">
        <v>102</v>
      </c>
      <c r="Q7189" s="95" t="s">
        <v>103</v>
      </c>
      <c r="R7189" s="89" t="str">
        <f>_xlfn.XLOOKUP(Q7189,匹配表1065!L:L,匹配表1065!O:O)</f>
        <v>A</v>
      </c>
      <c r="S7189" s="93" t="str">
        <f>IFERROR(_xlfn.XLOOKUP(Q7189,匹配表1065!AI:AI,匹配表1065!AJ:AJ),"绿标")</f>
        <v>绿标</v>
      </c>
      <c r="T7189" s="93" t="str" cm="1">
        <f t="array" ref="T7189:U7189">_xlfn.XLOOKUP(Q7189,匹配表1065!L:L,匹配表1065!M:N)</f>
        <v>头痛</v>
      </c>
      <c r="U7189" s="94" t="str">
        <v>神经内科</v>
      </c>
      <c r="V7189" s="95" t="s">
        <v>42</v>
      </c>
      <c r="W7189" s="93">
        <f>_xlfn.XLOOKUP(M7189,匹配表1065!D:D,匹配表1065!F:F)*N7189</f>
        <v>4</v>
      </c>
    </row>
    <row r="7190" customHeight="1" spans="1:23">
      <c r="A7190" s="94" t="s">
        <v>954</v>
      </c>
      <c r="B7190" s="106">
        <v>46252</v>
      </c>
      <c r="C7190" s="121" t="str">
        <f t="shared" si="226"/>
        <v>8月第4周</v>
      </c>
      <c r="D7190" s="109" t="s">
        <v>978</v>
      </c>
      <c r="E7190" s="93" t="str">
        <f t="shared" si="227"/>
        <v>8月第3周--周2</v>
      </c>
      <c r="F7190" s="95" t="s">
        <v>27</v>
      </c>
      <c r="G7190" s="92" t="s">
        <v>92</v>
      </c>
      <c r="H7190" s="92" t="str">
        <f>_xlfn.XLOOKUP(O7190,匹配表1065!T:T,匹配表1065!W:W)</f>
        <v>合肥市</v>
      </c>
      <c r="I7190" s="116" t="str">
        <f>_xlfn.XLOOKUP(O7190,匹配表1065!T:T,匹配表1065!X:X)</f>
        <v>PME2047</v>
      </c>
      <c r="J7190" s="95" t="s">
        <v>97</v>
      </c>
      <c r="K7190" s="89" cm="1">
        <f ca="1" t="array" ref="K7190:L7190">_xlfn.XLOOKUP(J7190,匹配表1065!Y:Y,匹配表1065!AA:AB)</f>
        <v>2</v>
      </c>
      <c r="L7190" s="116" t="str">
        <v>3个月以内</v>
      </c>
      <c r="M7190" s="95" t="s">
        <v>35</v>
      </c>
      <c r="N7190" s="95">
        <v>1</v>
      </c>
      <c r="O7190" s="118" t="str">
        <f>_xlfn.XLOOKUP(P7190,匹配表1065!U:U,匹配表1065!T:T)</f>
        <v>HO00000005</v>
      </c>
      <c r="P7190" s="94" t="s">
        <v>98</v>
      </c>
      <c r="Q7190" s="95" t="s">
        <v>99</v>
      </c>
      <c r="R7190" s="89" t="str">
        <f>_xlfn.XLOOKUP(Q7190,匹配表1065!L:L,匹配表1065!O:O)</f>
        <v>C</v>
      </c>
      <c r="S7190" s="93" t="str">
        <f>IFERROR(_xlfn.XLOOKUP(Q7190,匹配表1065!AI:AI,匹配表1065!AJ:AJ),"绿标")</f>
        <v>黑标</v>
      </c>
      <c r="T7190" s="93" t="str" cm="1">
        <f t="array" ref="T7190:U7190">_xlfn.XLOOKUP(Q7190,匹配表1065!L:L,匹配表1065!M:N)</f>
        <v>眩晕</v>
      </c>
      <c r="U7190" s="94" t="str">
        <v>耳鼻喉科</v>
      </c>
      <c r="V7190" s="95" t="s">
        <v>100</v>
      </c>
      <c r="W7190" s="93">
        <f>_xlfn.XLOOKUP(M7190,匹配表1065!D:D,匹配表1065!F:F)*N7190</f>
        <v>4</v>
      </c>
    </row>
    <row r="7191" customHeight="1" spans="1:23">
      <c r="A7191" s="94" t="s">
        <v>954</v>
      </c>
      <c r="B7191" s="106">
        <v>46252</v>
      </c>
      <c r="C7191" s="121" t="str">
        <f t="shared" si="226"/>
        <v>8月第4周</v>
      </c>
      <c r="D7191" s="109" t="s">
        <v>978</v>
      </c>
      <c r="E7191" s="93" t="str">
        <f t="shared" si="227"/>
        <v>8月第3周--周2</v>
      </c>
      <c r="F7191" s="95" t="s">
        <v>27</v>
      </c>
      <c r="G7191" s="92" t="s">
        <v>92</v>
      </c>
      <c r="H7191" s="92" t="e">
        <f>_xlfn.XLOOKUP(O7191,匹配表1065!T:T,匹配表1065!W:W)</f>
        <v>#N/A</v>
      </c>
      <c r="I7191" s="116" t="e">
        <f>_xlfn.XLOOKUP(O7191,匹配表1065!T:T,匹配表1065!X:X)</f>
        <v>#N/A</v>
      </c>
      <c r="J7191" s="95" t="s">
        <v>547</v>
      </c>
      <c r="K7191" s="89" cm="1">
        <f ca="1" t="array" ref="K7191:L7191">_xlfn.XLOOKUP(J7191,匹配表1065!Y:Y,匹配表1065!AA:AB)</f>
        <v>4</v>
      </c>
      <c r="L7191" s="116" t="str">
        <v>3个月以上</v>
      </c>
      <c r="M7191" s="95" t="s">
        <v>55</v>
      </c>
      <c r="N7191" s="95">
        <v>1</v>
      </c>
      <c r="O7191" s="118" t="e">
        <f>_xlfn.XLOOKUP(P7191,匹配表1065!U:U,匹配表1065!T:T)</f>
        <v>#N/A</v>
      </c>
      <c r="P7191" s="94" t="s">
        <v>972</v>
      </c>
      <c r="Q7191" s="95" t="s">
        <v>848</v>
      </c>
      <c r="R7191" s="89" t="str">
        <f>_xlfn.XLOOKUP(Q7191,匹配表1065!L:L,匹配表1065!O:O)</f>
        <v>C</v>
      </c>
      <c r="S7191" s="93" t="str">
        <f>IFERROR(_xlfn.XLOOKUP(Q7191,匹配表1065!AI:AI,匹配表1065!AJ:AJ),"绿标")</f>
        <v>绿标</v>
      </c>
      <c r="T7191" s="93" t="str" cm="1">
        <f t="array" ref="T7191:U7191">_xlfn.XLOOKUP(Q7191,匹配表1065!L:L,匹配表1065!M:N)</f>
        <v>眩晕</v>
      </c>
      <c r="U7191" s="94" t="str">
        <v>耳鼻喉科</v>
      </c>
      <c r="V7191" s="95" t="s">
        <v>42</v>
      </c>
      <c r="W7191" s="93">
        <f>_xlfn.XLOOKUP(M7191,匹配表1065!D:D,匹配表1065!F:F)*N7191</f>
        <v>8</v>
      </c>
    </row>
    <row r="7192" customHeight="1" spans="1:23">
      <c r="A7192" s="94" t="s">
        <v>954</v>
      </c>
      <c r="B7192" s="106">
        <v>46252</v>
      </c>
      <c r="C7192" s="121" t="str">
        <f t="shared" si="226"/>
        <v>8月第4周</v>
      </c>
      <c r="D7192" s="109" t="s">
        <v>978</v>
      </c>
      <c r="E7192" s="93" t="str">
        <f t="shared" si="227"/>
        <v>8月第3周--周2</v>
      </c>
      <c r="F7192" s="95" t="s">
        <v>27</v>
      </c>
      <c r="G7192" s="95" t="s">
        <v>136</v>
      </c>
      <c r="H7192" s="92" t="str">
        <f>_xlfn.XLOOKUP(O7192,匹配表1065!T:T,匹配表1065!W:W)</f>
        <v>淄博市</v>
      </c>
      <c r="I7192" s="116" t="str">
        <f>_xlfn.XLOOKUP(O7192,匹配表1065!T:T,匹配表1065!X:X)</f>
        <v>PME2043</v>
      </c>
      <c r="J7192" s="95" t="s">
        <v>140</v>
      </c>
      <c r="K7192" s="89" cm="1">
        <f ca="1" t="array" ref="K7192:L7192">_xlfn.XLOOKUP(J7192,匹配表1065!Y:Y,匹配表1065!AA:AB)</f>
        <v>9</v>
      </c>
      <c r="L7192" s="116" t="str">
        <v>3个月以上</v>
      </c>
      <c r="M7192" s="95" t="s">
        <v>55</v>
      </c>
      <c r="N7192" s="95">
        <v>1</v>
      </c>
      <c r="O7192" s="118" t="str">
        <f>_xlfn.XLOOKUP(P7192,匹配表1065!U:U,匹配表1065!T:T)</f>
        <v>HO00001431</v>
      </c>
      <c r="P7192" s="94" t="s">
        <v>244</v>
      </c>
      <c r="Q7192" s="95" t="s">
        <v>361</v>
      </c>
      <c r="R7192" s="89" t="str">
        <f>_xlfn.XLOOKUP(Q7192,匹配表1065!L:L,匹配表1065!O:O)</f>
        <v>B</v>
      </c>
      <c r="S7192" s="93" t="str">
        <f>IFERROR(_xlfn.XLOOKUP(Q7192,匹配表1065!AI:AI,匹配表1065!AJ:AJ),"绿标")</f>
        <v>红标</v>
      </c>
      <c r="T7192" s="93" t="str" cm="1">
        <f t="array" ref="T7192:U7192">_xlfn.XLOOKUP(Q7192,匹配表1065!L:L,匹配表1065!M:N)</f>
        <v>脑血管</v>
      </c>
      <c r="U7192" s="94" t="str">
        <v>神经内科</v>
      </c>
      <c r="V7192" s="95" t="s">
        <v>58</v>
      </c>
      <c r="W7192" s="93">
        <f>_xlfn.XLOOKUP(M7192,匹配表1065!D:D,匹配表1065!F:F)*N7192</f>
        <v>8</v>
      </c>
    </row>
    <row r="7193" customHeight="1" spans="1:23">
      <c r="A7193" s="94" t="s">
        <v>954</v>
      </c>
      <c r="B7193" s="106">
        <v>46252</v>
      </c>
      <c r="C7193" s="121" t="str">
        <f t="shared" si="226"/>
        <v>8月第4周</v>
      </c>
      <c r="D7193" s="109" t="s">
        <v>978</v>
      </c>
      <c r="E7193" s="93" t="str">
        <f t="shared" si="227"/>
        <v>8月第3周--周2</v>
      </c>
      <c r="F7193" s="95" t="s">
        <v>27</v>
      </c>
      <c r="G7193" s="95" t="s">
        <v>136</v>
      </c>
      <c r="H7193" s="92" t="str">
        <f>_xlfn.XLOOKUP(O7193,匹配表1065!T:T,匹配表1065!W:W)</f>
        <v>淄博市</v>
      </c>
      <c r="I7193" s="116" t="str">
        <f>_xlfn.XLOOKUP(O7193,匹配表1065!T:T,匹配表1065!X:X)</f>
        <v>PME2043</v>
      </c>
      <c r="J7193" s="95" t="s">
        <v>140</v>
      </c>
      <c r="K7193" s="89" cm="1">
        <f ca="1" t="array" ref="K7193:L7193">_xlfn.XLOOKUP(J7193,匹配表1065!Y:Y,匹配表1065!AA:AB)</f>
        <v>9</v>
      </c>
      <c r="L7193" s="116" t="str">
        <v>3个月以上</v>
      </c>
      <c r="M7193" s="95" t="s">
        <v>55</v>
      </c>
      <c r="N7193" s="95">
        <v>1</v>
      </c>
      <c r="O7193" s="118" t="str">
        <f>_xlfn.XLOOKUP(P7193,匹配表1065!U:U,匹配表1065!T:T)</f>
        <v>HO00001533</v>
      </c>
      <c r="P7193" s="94" t="s">
        <v>865</v>
      </c>
      <c r="Q7193" s="95" t="s">
        <v>866</v>
      </c>
      <c r="R7193" s="89" t="str">
        <f>_xlfn.XLOOKUP(Q7193,匹配表1065!L:L,匹配表1065!O:O)</f>
        <v>C</v>
      </c>
      <c r="S7193" s="93" t="str">
        <f>IFERROR(_xlfn.XLOOKUP(Q7193,匹配表1065!AI:AI,匹配表1065!AJ:AJ),"绿标")</f>
        <v>绿标</v>
      </c>
      <c r="T7193" s="93" t="str" cm="1">
        <f t="array" ref="T7193:U7193">_xlfn.XLOOKUP(Q7193,匹配表1065!L:L,匹配表1065!M:N)</f>
        <v>眩晕</v>
      </c>
      <c r="U7193" s="94" t="str">
        <v>耳鼻喉科</v>
      </c>
      <c r="V7193" s="95" t="s">
        <v>100</v>
      </c>
      <c r="W7193" s="93">
        <f>_xlfn.XLOOKUP(M7193,匹配表1065!D:D,匹配表1065!F:F)*N7193</f>
        <v>8</v>
      </c>
    </row>
    <row r="7194" customHeight="1" spans="1:23">
      <c r="A7194" s="94" t="s">
        <v>954</v>
      </c>
      <c r="B7194" s="106">
        <v>46252</v>
      </c>
      <c r="C7194" s="121" t="str">
        <f t="shared" si="226"/>
        <v>8月第4周</v>
      </c>
      <c r="D7194" s="109" t="s">
        <v>978</v>
      </c>
      <c r="E7194" s="93" t="str">
        <f t="shared" si="227"/>
        <v>8月第3周--周2</v>
      </c>
      <c r="F7194" s="95" t="s">
        <v>27</v>
      </c>
      <c r="G7194" s="95" t="s">
        <v>136</v>
      </c>
      <c r="H7194" s="92" t="str">
        <f>_xlfn.XLOOKUP(O7194,匹配表1065!T:T,匹配表1065!W:W)</f>
        <v>青岛市</v>
      </c>
      <c r="I7194" s="116" t="str">
        <f>_xlfn.XLOOKUP(O7194,匹配表1065!T:T,匹配表1065!X:X)</f>
        <v>PME2032</v>
      </c>
      <c r="J7194" s="95" t="s">
        <v>143</v>
      </c>
      <c r="K7194" s="89" cm="1">
        <f ca="1" t="array" ref="K7194:L7194">_xlfn.XLOOKUP(J7194,匹配表1065!Y:Y,匹配表1065!AA:AB)</f>
        <v>31</v>
      </c>
      <c r="L7194" s="116" t="str">
        <v>3个月以上</v>
      </c>
      <c r="M7194" s="95" t="s">
        <v>30</v>
      </c>
      <c r="N7194" s="95">
        <v>1</v>
      </c>
      <c r="O7194" s="118" t="str">
        <f>_xlfn.XLOOKUP(P7194,匹配表1065!U:U,匹配表1065!T:T)</f>
        <v>HO00001482</v>
      </c>
      <c r="P7194" s="94" t="s">
        <v>146</v>
      </c>
      <c r="Q7194" s="95" t="s">
        <v>299</v>
      </c>
      <c r="R7194" s="89" t="str">
        <f>_xlfn.XLOOKUP(Q7194,匹配表1065!L:L,匹配表1065!O:O)</f>
        <v>C</v>
      </c>
      <c r="S7194" s="93" t="str">
        <f>IFERROR(_xlfn.XLOOKUP(Q7194,匹配表1065!AI:AI,匹配表1065!AJ:AJ),"绿标")</f>
        <v>绿标</v>
      </c>
      <c r="T7194" s="93" t="str" cm="1">
        <f t="array" ref="T7194:U7194">_xlfn.XLOOKUP(Q7194,匹配表1065!L:L,匹配表1065!M:N)</f>
        <v>眩晕</v>
      </c>
      <c r="U7194" s="94" t="str">
        <v>耳鼻喉科</v>
      </c>
      <c r="V7194" s="95" t="s">
        <v>100</v>
      </c>
      <c r="W7194" s="93">
        <f>_xlfn.XLOOKUP(M7194,匹配表1065!D:D,匹配表1065!F:F)*N7194</f>
        <v>12</v>
      </c>
    </row>
    <row r="7195" customHeight="1" spans="1:23">
      <c r="A7195" s="94" t="s">
        <v>954</v>
      </c>
      <c r="B7195" s="106">
        <v>46252</v>
      </c>
      <c r="C7195" s="121" t="str">
        <f t="shared" si="226"/>
        <v>8月第4周</v>
      </c>
      <c r="D7195" s="109" t="s">
        <v>978</v>
      </c>
      <c r="E7195" s="93" t="str">
        <f t="shared" si="227"/>
        <v>8月第3周--周2</v>
      </c>
      <c r="F7195" s="95" t="s">
        <v>27</v>
      </c>
      <c r="G7195" s="95" t="s">
        <v>136</v>
      </c>
      <c r="H7195" s="92" t="str">
        <f>_xlfn.XLOOKUP(O7195,匹配表1065!T:T,匹配表1065!W:W)</f>
        <v>青岛市</v>
      </c>
      <c r="I7195" s="116" t="str">
        <f>_xlfn.XLOOKUP(O7195,匹配表1065!T:T,匹配表1065!X:X)</f>
        <v>PME2032</v>
      </c>
      <c r="J7195" s="95" t="s">
        <v>143</v>
      </c>
      <c r="K7195" s="89" cm="1">
        <f ca="1" t="array" ref="K7195:L7195">_xlfn.XLOOKUP(J7195,匹配表1065!Y:Y,匹配表1065!AA:AB)</f>
        <v>31</v>
      </c>
      <c r="L7195" s="116" t="str">
        <v>3个月以上</v>
      </c>
      <c r="M7195" s="95" t="s">
        <v>55</v>
      </c>
      <c r="N7195" s="95">
        <v>1</v>
      </c>
      <c r="O7195" s="118" t="str">
        <f>_xlfn.XLOOKUP(P7195,匹配表1065!U:U,匹配表1065!T:T)</f>
        <v>HO00001482</v>
      </c>
      <c r="P7195" s="94" t="s">
        <v>146</v>
      </c>
      <c r="Q7195" s="95" t="s">
        <v>149</v>
      </c>
      <c r="R7195" s="89" t="str">
        <f>_xlfn.XLOOKUP(Q7195,匹配表1065!L:L,匹配表1065!O:O)</f>
        <v>B</v>
      </c>
      <c r="S7195" s="93" t="str">
        <f>IFERROR(_xlfn.XLOOKUP(Q7195,匹配表1065!AI:AI,匹配表1065!AJ:AJ),"绿标")</f>
        <v>红标</v>
      </c>
      <c r="T7195" s="93" t="str" cm="1">
        <f t="array" ref="T7195:U7195">_xlfn.XLOOKUP(Q7195,匹配表1065!L:L,匹配表1065!M:N)</f>
        <v>脑血管</v>
      </c>
      <c r="U7195" s="94" t="str">
        <v>神经内科</v>
      </c>
      <c r="V7195" s="95" t="s">
        <v>33</v>
      </c>
      <c r="W7195" s="93">
        <f>_xlfn.XLOOKUP(M7195,匹配表1065!D:D,匹配表1065!F:F)*N7195</f>
        <v>8</v>
      </c>
    </row>
    <row r="7196" customHeight="1" spans="1:23">
      <c r="A7196" s="94" t="s">
        <v>954</v>
      </c>
      <c r="B7196" s="106">
        <v>46252</v>
      </c>
      <c r="C7196" s="121" t="str">
        <f t="shared" si="226"/>
        <v>8月第4周</v>
      </c>
      <c r="D7196" s="109" t="s">
        <v>978</v>
      </c>
      <c r="E7196" s="93" t="str">
        <f t="shared" si="227"/>
        <v>8月第3周--周2</v>
      </c>
      <c r="F7196" s="95" t="s">
        <v>27</v>
      </c>
      <c r="G7196" s="95" t="s">
        <v>136</v>
      </c>
      <c r="H7196" s="92" t="str">
        <f>_xlfn.XLOOKUP(O7196,匹配表1065!T:T,匹配表1065!W:W)</f>
        <v>青岛市</v>
      </c>
      <c r="I7196" s="116" t="str">
        <f>_xlfn.XLOOKUP(O7196,匹配表1065!T:T,匹配表1065!X:X)</f>
        <v>PME2032</v>
      </c>
      <c r="J7196" s="95" t="s">
        <v>143</v>
      </c>
      <c r="K7196" s="89" cm="1">
        <f ca="1" t="array" ref="K7196:L7196">_xlfn.XLOOKUP(J7196,匹配表1065!Y:Y,匹配表1065!AA:AB)</f>
        <v>31</v>
      </c>
      <c r="L7196" s="116" t="str">
        <v>3个月以上</v>
      </c>
      <c r="M7196" s="95" t="s">
        <v>55</v>
      </c>
      <c r="N7196" s="95">
        <v>1</v>
      </c>
      <c r="O7196" s="118" t="str">
        <f>_xlfn.XLOOKUP(P7196,匹配表1065!U:U,匹配表1065!T:T)</f>
        <v>HO00104790</v>
      </c>
      <c r="P7196" s="94" t="s">
        <v>363</v>
      </c>
      <c r="Q7196" s="95" t="s">
        <v>364</v>
      </c>
      <c r="R7196" s="89" t="str">
        <f>_xlfn.XLOOKUP(Q7196,匹配表1065!L:L,匹配表1065!O:O)</f>
        <v>B</v>
      </c>
      <c r="S7196" s="93" t="str">
        <f>IFERROR(_xlfn.XLOOKUP(Q7196,匹配表1065!AI:AI,匹配表1065!AJ:AJ),"绿标")</f>
        <v>红标</v>
      </c>
      <c r="T7196" s="93" t="str" cm="1">
        <f t="array" ref="T7196:U7196">_xlfn.XLOOKUP(Q7196,匹配表1065!L:L,匹配表1065!M:N)</f>
        <v>脑血管</v>
      </c>
      <c r="U7196" s="94" t="str">
        <v>神经内科</v>
      </c>
      <c r="V7196" s="95" t="s">
        <v>67</v>
      </c>
      <c r="W7196" s="93">
        <f>_xlfn.XLOOKUP(M7196,匹配表1065!D:D,匹配表1065!F:F)*N7196</f>
        <v>8</v>
      </c>
    </row>
    <row r="7197" customHeight="1" spans="1:23">
      <c r="A7197" s="94" t="s">
        <v>954</v>
      </c>
      <c r="B7197" s="106">
        <v>46252</v>
      </c>
      <c r="C7197" s="121" t="str">
        <f t="shared" si="226"/>
        <v>8月第4周</v>
      </c>
      <c r="D7197" s="109" t="s">
        <v>978</v>
      </c>
      <c r="E7197" s="93" t="str">
        <f t="shared" si="227"/>
        <v>8月第3周--周2</v>
      </c>
      <c r="F7197" s="95" t="s">
        <v>27</v>
      </c>
      <c r="G7197" s="95" t="s">
        <v>136</v>
      </c>
      <c r="H7197" s="92" t="str">
        <f>_xlfn.XLOOKUP(O7197,匹配表1065!T:T,匹配表1065!W:W)</f>
        <v>潍坊市</v>
      </c>
      <c r="I7197" s="116" t="str">
        <f>_xlfn.XLOOKUP(O7197,匹配表1065!T:T,匹配表1065!X:X)</f>
        <v>PME2036</v>
      </c>
      <c r="J7197" s="95" t="s">
        <v>161</v>
      </c>
      <c r="K7197" s="89" cm="1">
        <f ca="1" t="array" ref="K7197:L7197">_xlfn.XLOOKUP(J7197,匹配表1065!Y:Y,匹配表1065!AA:AB)</f>
        <v>1519</v>
      </c>
      <c r="L7197" s="116" t="str">
        <v>3个月以上</v>
      </c>
      <c r="M7197" s="95" t="s">
        <v>30</v>
      </c>
      <c r="N7197" s="95">
        <v>1</v>
      </c>
      <c r="O7197" s="118" t="str">
        <f>_xlfn.XLOOKUP(P7197,匹配表1065!U:U,匹配表1065!T:T)</f>
        <v>HO00139638</v>
      </c>
      <c r="P7197" s="94" t="s">
        <v>457</v>
      </c>
      <c r="Q7197" s="95" t="s">
        <v>458</v>
      </c>
      <c r="R7197" s="89" t="str">
        <f>_xlfn.XLOOKUP(Q7197,匹配表1065!L:L,匹配表1065!O:O)</f>
        <v>C</v>
      </c>
      <c r="S7197" s="93" t="str">
        <f>IFERROR(_xlfn.XLOOKUP(Q7197,匹配表1065!AI:AI,匹配表1065!AJ:AJ),"绿标")</f>
        <v>黑标</v>
      </c>
      <c r="T7197" s="93" t="str" cm="1">
        <f t="array" ref="T7197:U7197">_xlfn.XLOOKUP(Q7197,匹配表1065!L:L,匹配表1065!M:N)</f>
        <v>眩晕</v>
      </c>
      <c r="U7197" s="94" t="str">
        <v>神经内科</v>
      </c>
      <c r="V7197" s="95" t="s">
        <v>100</v>
      </c>
      <c r="W7197" s="93">
        <f>_xlfn.XLOOKUP(M7197,匹配表1065!D:D,匹配表1065!F:F)*N7197</f>
        <v>12</v>
      </c>
    </row>
    <row r="7198" customHeight="1" spans="1:23">
      <c r="A7198" s="94" t="s">
        <v>954</v>
      </c>
      <c r="B7198" s="106">
        <v>46252</v>
      </c>
      <c r="C7198" s="121" t="str">
        <f t="shared" si="226"/>
        <v>8月第4周</v>
      </c>
      <c r="D7198" s="109" t="s">
        <v>978</v>
      </c>
      <c r="E7198" s="93" t="str">
        <f t="shared" si="227"/>
        <v>8月第3周--周2</v>
      </c>
      <c r="F7198" s="95" t="s">
        <v>27</v>
      </c>
      <c r="G7198" s="95" t="s">
        <v>136</v>
      </c>
      <c r="H7198" s="92" t="str">
        <f>_xlfn.XLOOKUP(O7198,匹配表1065!T:T,匹配表1065!W:W)</f>
        <v>潍坊市</v>
      </c>
      <c r="I7198" s="116" t="str">
        <f>_xlfn.XLOOKUP(O7198,匹配表1065!T:T,匹配表1065!X:X)</f>
        <v>PME2036</v>
      </c>
      <c r="J7198" s="95" t="s">
        <v>161</v>
      </c>
      <c r="K7198" s="89" cm="1">
        <f ca="1" t="array" ref="K7198:L7198">_xlfn.XLOOKUP(J7198,匹配表1065!Y:Y,匹配表1065!AA:AB)</f>
        <v>1519</v>
      </c>
      <c r="L7198" s="116" t="str">
        <v>3个月以上</v>
      </c>
      <c r="M7198" s="95" t="s">
        <v>30</v>
      </c>
      <c r="N7198" s="95">
        <v>1</v>
      </c>
      <c r="O7198" s="118" t="str">
        <f>_xlfn.XLOOKUP(P7198,匹配表1065!U:U,匹配表1065!T:T)</f>
        <v>HO00001466</v>
      </c>
      <c r="P7198" s="94" t="s">
        <v>164</v>
      </c>
      <c r="Q7198" s="95" t="s">
        <v>165</v>
      </c>
      <c r="R7198" s="89" t="str">
        <f>_xlfn.XLOOKUP(Q7198,匹配表1065!L:L,匹配表1065!O:O)</f>
        <v>C</v>
      </c>
      <c r="S7198" s="93" t="str">
        <f>IFERROR(_xlfn.XLOOKUP(Q7198,匹配表1065!AI:AI,匹配表1065!AJ:AJ),"绿标")</f>
        <v>绿标</v>
      </c>
      <c r="T7198" s="93" t="str" cm="1">
        <f t="array" ref="T7198:U7198">_xlfn.XLOOKUP(Q7198,匹配表1065!L:L,匹配表1065!M:N)</f>
        <v>眩晕</v>
      </c>
      <c r="U7198" s="94" t="str">
        <v>神经内科</v>
      </c>
      <c r="V7198" s="95" t="s">
        <v>100</v>
      </c>
      <c r="W7198" s="93">
        <f>_xlfn.XLOOKUP(M7198,匹配表1065!D:D,匹配表1065!F:F)*N7198</f>
        <v>12</v>
      </c>
    </row>
    <row r="7199" customHeight="1" spans="1:23">
      <c r="A7199" s="94" t="s">
        <v>954</v>
      </c>
      <c r="B7199" s="106">
        <v>46252</v>
      </c>
      <c r="C7199" s="121" t="str">
        <f t="shared" si="226"/>
        <v>8月第4周</v>
      </c>
      <c r="D7199" s="109" t="s">
        <v>978</v>
      </c>
      <c r="E7199" s="93" t="str">
        <f t="shared" si="227"/>
        <v>8月第3周--周2</v>
      </c>
      <c r="F7199" s="95" t="s">
        <v>27</v>
      </c>
      <c r="G7199" s="95" t="s">
        <v>136</v>
      </c>
      <c r="H7199" s="92" t="str">
        <f>_xlfn.XLOOKUP(O7199,匹配表1065!T:T,匹配表1065!W:W)</f>
        <v>青岛市</v>
      </c>
      <c r="I7199" s="116" t="str">
        <f>_xlfn.XLOOKUP(O7199,匹配表1065!T:T,匹配表1065!X:X)</f>
        <v>PME2035</v>
      </c>
      <c r="J7199" s="95" t="s">
        <v>150</v>
      </c>
      <c r="K7199" s="89" cm="1">
        <f ca="1" t="array" ref="K7199:L7199">_xlfn.XLOOKUP(J7199,匹配表1065!Y:Y,匹配表1065!AA:AB)</f>
        <v>8</v>
      </c>
      <c r="L7199" s="116" t="str">
        <v>3个月以上</v>
      </c>
      <c r="M7199" s="95" t="s">
        <v>30</v>
      </c>
      <c r="N7199" s="95">
        <v>1</v>
      </c>
      <c r="O7199" s="118" t="str">
        <f>_xlfn.XLOOKUP(P7199,匹配表1065!U:U,匹配表1065!T:T)</f>
        <v>HO00001483</v>
      </c>
      <c r="P7199" s="94" t="s">
        <v>259</v>
      </c>
      <c r="Q7199" s="95" t="s">
        <v>340</v>
      </c>
      <c r="R7199" s="89" t="str">
        <f>_xlfn.XLOOKUP(Q7199,匹配表1065!L:L,匹配表1065!O:O)</f>
        <v>A</v>
      </c>
      <c r="S7199" s="93" t="str">
        <f>IFERROR(_xlfn.XLOOKUP(Q7199,匹配表1065!AI:AI,匹配表1065!AJ:AJ),"绿标")</f>
        <v>红标</v>
      </c>
      <c r="T7199" s="93" t="str" cm="1">
        <f t="array" ref="T7199:U7199">_xlfn.XLOOKUP(Q7199,匹配表1065!L:L,匹配表1065!M:N)</f>
        <v>头痛</v>
      </c>
      <c r="U7199" s="94" t="str">
        <v>神经内科</v>
      </c>
      <c r="V7199" s="95" t="s">
        <v>100</v>
      </c>
      <c r="W7199" s="93">
        <f>_xlfn.XLOOKUP(M7199,匹配表1065!D:D,匹配表1065!F:F)*N7199</f>
        <v>12</v>
      </c>
    </row>
    <row r="7200" customHeight="1" spans="1:23">
      <c r="A7200" s="94" t="s">
        <v>954</v>
      </c>
      <c r="B7200" s="106">
        <v>46252</v>
      </c>
      <c r="C7200" s="121" t="str">
        <f t="shared" si="226"/>
        <v>8月第4周</v>
      </c>
      <c r="D7200" s="109" t="s">
        <v>978</v>
      </c>
      <c r="E7200" s="93" t="str">
        <f t="shared" si="227"/>
        <v>8月第3周--周2</v>
      </c>
      <c r="F7200" s="95" t="s">
        <v>27</v>
      </c>
      <c r="G7200" s="95" t="s">
        <v>136</v>
      </c>
      <c r="H7200" s="92" t="str">
        <f>_xlfn.XLOOKUP(O7200,匹配表1065!T:T,匹配表1065!W:W)</f>
        <v>青岛市</v>
      </c>
      <c r="I7200" s="116" t="str">
        <f>_xlfn.XLOOKUP(O7200,匹配表1065!T:T,匹配表1065!X:X)</f>
        <v>PME2035</v>
      </c>
      <c r="J7200" s="95" t="s">
        <v>150</v>
      </c>
      <c r="K7200" s="89" cm="1">
        <f ca="1" t="array" ref="K7200:L7200">_xlfn.XLOOKUP(J7200,匹配表1065!Y:Y,匹配表1065!AA:AB)</f>
        <v>8</v>
      </c>
      <c r="L7200" s="116" t="str">
        <v>3个月以上</v>
      </c>
      <c r="M7200" s="95" t="s">
        <v>55</v>
      </c>
      <c r="N7200" s="95">
        <v>1</v>
      </c>
      <c r="O7200" s="118" t="str">
        <f>_xlfn.XLOOKUP(P7200,匹配表1065!U:U,匹配表1065!T:T)</f>
        <v>HO00001476</v>
      </c>
      <c r="P7200" s="94" t="s">
        <v>151</v>
      </c>
      <c r="Q7200" s="95" t="s">
        <v>152</v>
      </c>
      <c r="R7200" s="89" t="str">
        <f>_xlfn.XLOOKUP(Q7200,匹配表1065!L:L,匹配表1065!O:O)</f>
        <v>C</v>
      </c>
      <c r="S7200" s="93" t="str">
        <f>IFERROR(_xlfn.XLOOKUP(Q7200,匹配表1065!AI:AI,匹配表1065!AJ:AJ),"绿标")</f>
        <v>红标</v>
      </c>
      <c r="T7200" s="93" t="str" cm="1">
        <f t="array" ref="T7200:U7200">_xlfn.XLOOKUP(Q7200,匹配表1065!L:L,匹配表1065!M:N)</f>
        <v>眩晕</v>
      </c>
      <c r="U7200" s="94" t="str">
        <v>神经内科</v>
      </c>
      <c r="V7200" s="95" t="s">
        <v>100</v>
      </c>
      <c r="W7200" s="93">
        <f>_xlfn.XLOOKUP(M7200,匹配表1065!D:D,匹配表1065!F:F)*N7200</f>
        <v>8</v>
      </c>
    </row>
    <row r="7201" customHeight="1" spans="1:23">
      <c r="A7201" s="94" t="s">
        <v>954</v>
      </c>
      <c r="B7201" s="106">
        <v>46252</v>
      </c>
      <c r="C7201" s="121" t="str">
        <f t="shared" si="226"/>
        <v>8月第4周</v>
      </c>
      <c r="D7201" s="109" t="s">
        <v>978</v>
      </c>
      <c r="E7201" s="93" t="str">
        <f t="shared" si="227"/>
        <v>8月第3周--周2</v>
      </c>
      <c r="F7201" s="95" t="s">
        <v>27</v>
      </c>
      <c r="G7201" s="95" t="s">
        <v>136</v>
      </c>
      <c r="H7201" s="92" t="str">
        <f>_xlfn.XLOOKUP(O7201,匹配表1065!T:T,匹配表1065!W:W)</f>
        <v>青岛市</v>
      </c>
      <c r="I7201" s="116" t="str">
        <f>_xlfn.XLOOKUP(O7201,匹配表1065!T:T,匹配表1065!X:X)</f>
        <v>PME2035</v>
      </c>
      <c r="J7201" s="95" t="s">
        <v>150</v>
      </c>
      <c r="K7201" s="89" cm="1">
        <f ca="1" t="array" ref="K7201:L7201">_xlfn.XLOOKUP(J7201,匹配表1065!Y:Y,匹配表1065!AA:AB)</f>
        <v>8</v>
      </c>
      <c r="L7201" s="116" t="str">
        <v>3个月以上</v>
      </c>
      <c r="M7201" s="95" t="s">
        <v>35</v>
      </c>
      <c r="N7201" s="95">
        <v>1</v>
      </c>
      <c r="O7201" s="118" t="str">
        <f>_xlfn.XLOOKUP(P7201,匹配表1065!U:U,匹配表1065!T:T)</f>
        <v>HO00370760</v>
      </c>
      <c r="P7201" s="94" t="s">
        <v>499</v>
      </c>
      <c r="Q7201" s="95" t="s">
        <v>538</v>
      </c>
      <c r="R7201" s="89" t="str">
        <f>_xlfn.XLOOKUP(Q7201,匹配表1065!L:L,匹配表1065!O:O)</f>
        <v>C</v>
      </c>
      <c r="S7201" s="93" t="str">
        <f>IFERROR(_xlfn.XLOOKUP(Q7201,匹配表1065!AI:AI,匹配表1065!AJ:AJ),"绿标")</f>
        <v>红标</v>
      </c>
      <c r="T7201" s="93" t="str" cm="1">
        <f t="array" ref="T7201:U7201">_xlfn.XLOOKUP(Q7201,匹配表1065!L:L,匹配表1065!M:N)</f>
        <v>眩晕</v>
      </c>
      <c r="U7201" s="94" t="str">
        <v>耳鼻喉科</v>
      </c>
      <c r="V7201" s="95" t="s">
        <v>33</v>
      </c>
      <c r="W7201" s="93">
        <f>_xlfn.XLOOKUP(M7201,匹配表1065!D:D,匹配表1065!F:F)*N7201</f>
        <v>4</v>
      </c>
    </row>
    <row r="7202" customHeight="1" spans="1:23">
      <c r="A7202" s="94" t="s">
        <v>954</v>
      </c>
      <c r="B7202" s="106">
        <v>46252</v>
      </c>
      <c r="C7202" s="121" t="str">
        <f t="shared" si="226"/>
        <v>8月第4周</v>
      </c>
      <c r="D7202" s="109" t="s">
        <v>978</v>
      </c>
      <c r="E7202" s="93" t="str">
        <f t="shared" si="227"/>
        <v>8月第3周--周2</v>
      </c>
      <c r="F7202" s="95" t="s">
        <v>27</v>
      </c>
      <c r="G7202" s="95" t="s">
        <v>136</v>
      </c>
      <c r="H7202" s="92" t="str">
        <f>_xlfn.XLOOKUP(O7202,匹配表1065!T:T,匹配表1065!W:W)</f>
        <v>青岛市</v>
      </c>
      <c r="I7202" s="116" t="str">
        <f>_xlfn.XLOOKUP(O7202,匹配表1065!T:T,匹配表1065!X:X)</f>
        <v>PME2031</v>
      </c>
      <c r="J7202" s="95" t="s">
        <v>155</v>
      </c>
      <c r="K7202" s="89" cm="1">
        <f ca="1" t="array" ref="K7202:L7202">_xlfn.XLOOKUP(J7202,匹配表1065!Y:Y,匹配表1065!AA:AB)</f>
        <v>31</v>
      </c>
      <c r="L7202" s="116" t="str">
        <v>3个月以上</v>
      </c>
      <c r="M7202" s="95" t="s">
        <v>30</v>
      </c>
      <c r="N7202" s="95">
        <v>1</v>
      </c>
      <c r="O7202" s="118" t="str">
        <f>_xlfn.XLOOKUP(P7202,匹配表1065!U:U,匹配表1065!T:T)</f>
        <v>HO00072793</v>
      </c>
      <c r="P7202" s="94" t="s">
        <v>159</v>
      </c>
      <c r="Q7202" s="95" t="s">
        <v>339</v>
      </c>
      <c r="R7202" s="89" t="str">
        <f>_xlfn.XLOOKUP(Q7202,匹配表1065!L:L,匹配表1065!O:O)</f>
        <v>C</v>
      </c>
      <c r="S7202" s="93" t="str">
        <f>IFERROR(_xlfn.XLOOKUP(Q7202,匹配表1065!AI:AI,匹配表1065!AJ:AJ),"绿标")</f>
        <v>红标</v>
      </c>
      <c r="T7202" s="93" t="str" cm="1">
        <f t="array" ref="T7202:U7202">_xlfn.XLOOKUP(Q7202,匹配表1065!L:L,匹配表1065!M:N)</f>
        <v>眩晕</v>
      </c>
      <c r="U7202" s="94" t="str">
        <v>神经内科</v>
      </c>
      <c r="V7202" s="95" t="s">
        <v>100</v>
      </c>
      <c r="W7202" s="93">
        <f>_xlfn.XLOOKUP(M7202,匹配表1065!D:D,匹配表1065!F:F)*N7202</f>
        <v>12</v>
      </c>
    </row>
    <row r="7203" customHeight="1" spans="1:23">
      <c r="A7203" s="94" t="s">
        <v>954</v>
      </c>
      <c r="B7203" s="106">
        <v>46252</v>
      </c>
      <c r="C7203" s="121" t="str">
        <f t="shared" si="226"/>
        <v>8月第4周</v>
      </c>
      <c r="D7203" s="109" t="s">
        <v>978</v>
      </c>
      <c r="E7203" s="93" t="str">
        <f t="shared" si="227"/>
        <v>8月第3周--周2</v>
      </c>
      <c r="F7203" s="95" t="s">
        <v>27</v>
      </c>
      <c r="G7203" s="95" t="s">
        <v>136</v>
      </c>
      <c r="H7203" s="92" t="str">
        <f>_xlfn.XLOOKUP(O7203,匹配表1065!T:T,匹配表1065!W:W)</f>
        <v>青岛市</v>
      </c>
      <c r="I7203" s="116" t="str">
        <f>_xlfn.XLOOKUP(O7203,匹配表1065!T:T,匹配表1065!X:X)</f>
        <v>PME2031</v>
      </c>
      <c r="J7203" s="95" t="s">
        <v>155</v>
      </c>
      <c r="K7203" s="89" cm="1">
        <f ca="1" t="array" ref="K7203:L7203">_xlfn.XLOOKUP(J7203,匹配表1065!Y:Y,匹配表1065!AA:AB)</f>
        <v>31</v>
      </c>
      <c r="L7203" s="116" t="str">
        <v>3个月以上</v>
      </c>
      <c r="M7203" s="95" t="s">
        <v>30</v>
      </c>
      <c r="N7203" s="95">
        <v>1</v>
      </c>
      <c r="O7203" s="118" t="str">
        <f>_xlfn.XLOOKUP(P7203,匹配表1065!U:U,匹配表1065!T:T)</f>
        <v>HO00072793</v>
      </c>
      <c r="P7203" s="94" t="s">
        <v>159</v>
      </c>
      <c r="Q7203" s="95" t="s">
        <v>160</v>
      </c>
      <c r="R7203" s="89" t="str">
        <f>_xlfn.XLOOKUP(Q7203,匹配表1065!L:L,匹配表1065!O:O)</f>
        <v>A</v>
      </c>
      <c r="S7203" s="93" t="str">
        <f>IFERROR(_xlfn.XLOOKUP(Q7203,匹配表1065!AI:AI,匹配表1065!AJ:AJ),"绿标")</f>
        <v>红标</v>
      </c>
      <c r="T7203" s="93" t="str" cm="1">
        <f t="array" ref="T7203:U7203">_xlfn.XLOOKUP(Q7203,匹配表1065!L:L,匹配表1065!M:N)</f>
        <v>头痛</v>
      </c>
      <c r="U7203" s="94" t="str">
        <v>神经内科</v>
      </c>
      <c r="V7203" s="95" t="s">
        <v>33</v>
      </c>
      <c r="W7203" s="93">
        <f>_xlfn.XLOOKUP(M7203,匹配表1065!D:D,匹配表1065!F:F)*N7203</f>
        <v>12</v>
      </c>
    </row>
    <row r="7204" customHeight="1" spans="1:23">
      <c r="A7204" s="94" t="s">
        <v>954</v>
      </c>
      <c r="B7204" s="106">
        <v>46252</v>
      </c>
      <c r="C7204" s="121" t="str">
        <f t="shared" si="226"/>
        <v>8月第4周</v>
      </c>
      <c r="D7204" s="109" t="s">
        <v>978</v>
      </c>
      <c r="E7204" s="93" t="str">
        <f t="shared" si="227"/>
        <v>8月第3周--周2</v>
      </c>
      <c r="F7204" s="95" t="s">
        <v>27</v>
      </c>
      <c r="G7204" s="95" t="s">
        <v>136</v>
      </c>
      <c r="H7204" s="92" t="str">
        <f>_xlfn.XLOOKUP(O7204,匹配表1065!T:T,匹配表1065!W:W)</f>
        <v>烟台市</v>
      </c>
      <c r="I7204" s="116" t="str">
        <f>_xlfn.XLOOKUP(O7204,匹配表1065!T:T,匹配表1065!X:X)</f>
        <v>PME2034</v>
      </c>
      <c r="J7204" s="95" t="s">
        <v>501</v>
      </c>
      <c r="K7204" s="89" cm="1">
        <f ca="1" t="array" ref="K7204:L7204">_xlfn.XLOOKUP(J7204,匹配表1065!Y:Y,匹配表1065!AA:AB)</f>
        <v>4</v>
      </c>
      <c r="L7204" s="116" t="str">
        <v>3个月以上</v>
      </c>
      <c r="M7204" s="95" t="s">
        <v>30</v>
      </c>
      <c r="N7204" s="95">
        <v>1</v>
      </c>
      <c r="O7204" s="118" t="str">
        <f>_xlfn.XLOOKUP(P7204,匹配表1065!U:U,匹配表1065!T:T)</f>
        <v>HO00001522</v>
      </c>
      <c r="P7204" s="94" t="s">
        <v>502</v>
      </c>
      <c r="Q7204" s="95" t="s">
        <v>777</v>
      </c>
      <c r="R7204" s="89" t="str">
        <f>_xlfn.XLOOKUP(Q7204,匹配表1065!L:L,匹配表1065!O:O)</f>
        <v>A</v>
      </c>
      <c r="S7204" s="93" t="str">
        <f>IFERROR(_xlfn.XLOOKUP(Q7204,匹配表1065!AI:AI,匹配表1065!AJ:AJ),"绿标")</f>
        <v>绿标</v>
      </c>
      <c r="T7204" s="93" t="str" cm="1">
        <f t="array" ref="T7204:U7204">_xlfn.XLOOKUP(Q7204,匹配表1065!L:L,匹配表1065!M:N)</f>
        <v>头痛</v>
      </c>
      <c r="U7204" s="94" t="str">
        <v>神经内科</v>
      </c>
      <c r="V7204" s="95" t="s">
        <v>42</v>
      </c>
      <c r="W7204" s="93">
        <f>_xlfn.XLOOKUP(M7204,匹配表1065!D:D,匹配表1065!F:F)*N7204</f>
        <v>12</v>
      </c>
    </row>
    <row r="7205" customHeight="1" spans="1:23">
      <c r="A7205" s="94" t="s">
        <v>954</v>
      </c>
      <c r="B7205" s="106">
        <v>46252</v>
      </c>
      <c r="C7205" s="121" t="str">
        <f t="shared" si="226"/>
        <v>8月第4周</v>
      </c>
      <c r="D7205" s="109" t="s">
        <v>978</v>
      </c>
      <c r="E7205" s="93" t="str">
        <f t="shared" si="227"/>
        <v>8月第3周--周2</v>
      </c>
      <c r="F7205" s="95" t="s">
        <v>27</v>
      </c>
      <c r="G7205" s="95" t="s">
        <v>63</v>
      </c>
      <c r="H7205" s="92" t="str">
        <f>_xlfn.XLOOKUP(O7205,匹配表1065!T:T,匹配表1065!W:W)</f>
        <v>连云港市</v>
      </c>
      <c r="I7205" s="116" t="str">
        <f>_xlfn.XLOOKUP(O7205,匹配表1065!T:T,匹配表1065!X:X)</f>
        <v>PME2042</v>
      </c>
      <c r="J7205" s="95" t="s">
        <v>74</v>
      </c>
      <c r="K7205" s="89" cm="1">
        <f ca="1" t="array" ref="K7205:L7205">_xlfn.XLOOKUP(J7205,匹配表1065!Y:Y,匹配表1065!AA:AB)</f>
        <v>7</v>
      </c>
      <c r="L7205" s="116" t="str">
        <v>3个月以上</v>
      </c>
      <c r="M7205" s="95" t="s">
        <v>35</v>
      </c>
      <c r="N7205" s="95">
        <v>1</v>
      </c>
      <c r="O7205" s="118" t="str">
        <f>_xlfn.XLOOKUP(P7205,匹配表1065!U:U,匹配表1065!T:T)</f>
        <v>HO00001004</v>
      </c>
      <c r="P7205" s="94" t="s">
        <v>75</v>
      </c>
      <c r="Q7205" s="95" t="s">
        <v>577</v>
      </c>
      <c r="R7205" s="89" t="str">
        <f>_xlfn.XLOOKUP(Q7205,匹配表1065!L:L,匹配表1065!O:O)</f>
        <v>C</v>
      </c>
      <c r="S7205" s="93" t="str">
        <f>IFERROR(_xlfn.XLOOKUP(Q7205,匹配表1065!AI:AI,匹配表1065!AJ:AJ),"绿标")</f>
        <v>绿标</v>
      </c>
      <c r="T7205" s="93" t="str" cm="1">
        <f t="array" ref="T7205:U7205">_xlfn.XLOOKUP(Q7205,匹配表1065!L:L,匹配表1065!M:N)</f>
        <v>眩晕</v>
      </c>
      <c r="U7205" s="94" t="str">
        <v>耳鼻喉科</v>
      </c>
      <c r="V7205" s="95" t="s">
        <v>100</v>
      </c>
      <c r="W7205" s="93">
        <f>_xlfn.XLOOKUP(M7205,匹配表1065!D:D,匹配表1065!F:F)*N7205</f>
        <v>4</v>
      </c>
    </row>
    <row r="7206" customHeight="1" spans="1:23">
      <c r="A7206" s="94" t="s">
        <v>954</v>
      </c>
      <c r="B7206" s="106">
        <v>46252</v>
      </c>
      <c r="C7206" s="121" t="str">
        <f t="shared" si="226"/>
        <v>8月第4周</v>
      </c>
      <c r="D7206" s="109" t="s">
        <v>978</v>
      </c>
      <c r="E7206" s="93" t="str">
        <f t="shared" si="227"/>
        <v>8月第3周--周2</v>
      </c>
      <c r="F7206" s="95" t="s">
        <v>27</v>
      </c>
      <c r="G7206" s="95" t="s">
        <v>63</v>
      </c>
      <c r="H7206" s="92" t="str">
        <f>_xlfn.XLOOKUP(O7206,匹配表1065!T:T,匹配表1065!W:W)</f>
        <v>南京市</v>
      </c>
      <c r="I7206" s="116" t="str">
        <f>_xlfn.XLOOKUP(O7206,匹配表1065!T:T,匹配表1065!X:X)</f>
        <v>PME2001</v>
      </c>
      <c r="J7206" s="95" t="s">
        <v>64</v>
      </c>
      <c r="K7206" s="89" cm="1">
        <f ca="1" t="array" ref="K7206:L7206">_xlfn.XLOOKUP(J7206,匹配表1065!Y:Y,匹配表1065!AA:AB)</f>
        <v>31</v>
      </c>
      <c r="L7206" s="116" t="str">
        <v>3个月以上</v>
      </c>
      <c r="M7206" s="95" t="s">
        <v>30</v>
      </c>
      <c r="N7206" s="95">
        <v>3</v>
      </c>
      <c r="O7206" s="118" t="str">
        <f>_xlfn.XLOOKUP(P7206,匹配表1065!U:U,匹配表1065!T:T)</f>
        <v>HO00000958</v>
      </c>
      <c r="P7206" s="94" t="s">
        <v>65</v>
      </c>
      <c r="Q7206" s="95" t="s">
        <v>209</v>
      </c>
      <c r="R7206" s="89" t="str">
        <f>_xlfn.XLOOKUP(Q7206,匹配表1065!L:L,匹配表1065!O:O)</f>
        <v>C</v>
      </c>
      <c r="S7206" s="93" t="str">
        <f>IFERROR(_xlfn.XLOOKUP(Q7206,匹配表1065!AI:AI,匹配表1065!AJ:AJ),"绿标")</f>
        <v>红标</v>
      </c>
      <c r="T7206" s="93" t="str" cm="1">
        <f t="array" ref="T7206:U7206">_xlfn.XLOOKUP(Q7206,匹配表1065!L:L,匹配表1065!M:N)</f>
        <v>眩晕</v>
      </c>
      <c r="U7206" s="94" t="str">
        <v>耳鼻喉科</v>
      </c>
      <c r="V7206" s="95" t="s">
        <v>100</v>
      </c>
      <c r="W7206" s="93">
        <f>_xlfn.XLOOKUP(M7206,匹配表1065!D:D,匹配表1065!F:F)*N7206</f>
        <v>36</v>
      </c>
    </row>
    <row r="7207" customHeight="1" spans="1:23">
      <c r="A7207" s="94" t="s">
        <v>954</v>
      </c>
      <c r="B7207" s="106">
        <v>46252</v>
      </c>
      <c r="C7207" s="121" t="str">
        <f t="shared" si="226"/>
        <v>8月第4周</v>
      </c>
      <c r="D7207" s="109" t="s">
        <v>978</v>
      </c>
      <c r="E7207" s="93" t="str">
        <f t="shared" si="227"/>
        <v>8月第3周--周2</v>
      </c>
      <c r="F7207" s="95" t="s">
        <v>27</v>
      </c>
      <c r="G7207" s="95" t="s">
        <v>63</v>
      </c>
      <c r="H7207" s="92" t="str">
        <f>_xlfn.XLOOKUP(O7207,匹配表1065!T:T,匹配表1065!W:W)</f>
        <v>南京市</v>
      </c>
      <c r="I7207" s="116" t="str">
        <f>_xlfn.XLOOKUP(O7207,匹配表1065!T:T,匹配表1065!X:X)</f>
        <v>PME2002</v>
      </c>
      <c r="J7207" s="95" t="s">
        <v>84</v>
      </c>
      <c r="K7207" s="89" cm="1">
        <f ca="1" t="array" ref="K7207:L7207">_xlfn.XLOOKUP(J7207,匹配表1065!Y:Y,匹配表1065!AA:AB)</f>
        <v>31</v>
      </c>
      <c r="L7207" s="116" t="str">
        <v>3个月以上</v>
      </c>
      <c r="M7207" s="95" t="s">
        <v>30</v>
      </c>
      <c r="N7207" s="95">
        <v>5</v>
      </c>
      <c r="O7207" s="118" t="str">
        <f>_xlfn.XLOOKUP(P7207,匹配表1065!U:U,匹配表1065!T:T)</f>
        <v>HO00000964</v>
      </c>
      <c r="P7207" s="94" t="s">
        <v>90</v>
      </c>
      <c r="Q7207" s="95" t="s">
        <v>281</v>
      </c>
      <c r="R7207" s="89" t="str">
        <f>_xlfn.XLOOKUP(Q7207,匹配表1065!L:L,匹配表1065!O:O)</f>
        <v>A</v>
      </c>
      <c r="S7207" s="93" t="str">
        <f>IFERROR(_xlfn.XLOOKUP(Q7207,匹配表1065!AI:AI,匹配表1065!AJ:AJ),"绿标")</f>
        <v>红标</v>
      </c>
      <c r="T7207" s="93" t="str" cm="1">
        <f t="array" ref="T7207:U7207">_xlfn.XLOOKUP(Q7207,匹配表1065!L:L,匹配表1065!M:N)</f>
        <v>头痛</v>
      </c>
      <c r="U7207" s="94" t="str">
        <v>神经内科</v>
      </c>
      <c r="V7207" s="95" t="s">
        <v>42</v>
      </c>
      <c r="W7207" s="93">
        <f>_xlfn.XLOOKUP(M7207,匹配表1065!D:D,匹配表1065!F:F)*N7207</f>
        <v>60</v>
      </c>
    </row>
    <row r="7208" customHeight="1" spans="1:23">
      <c r="A7208" s="94" t="s">
        <v>954</v>
      </c>
      <c r="B7208" s="106">
        <v>46252</v>
      </c>
      <c r="C7208" s="121" t="str">
        <f t="shared" si="226"/>
        <v>8月第4周</v>
      </c>
      <c r="D7208" s="109" t="s">
        <v>978</v>
      </c>
      <c r="E7208" s="93" t="str">
        <f t="shared" si="227"/>
        <v>8月第3周--周2</v>
      </c>
      <c r="F7208" s="95" t="s">
        <v>27</v>
      </c>
      <c r="G7208" s="95" t="s">
        <v>63</v>
      </c>
      <c r="H7208" s="92" t="str">
        <f>_xlfn.XLOOKUP(O7208,匹配表1065!T:T,匹配表1065!W:W)</f>
        <v>南京市</v>
      </c>
      <c r="I7208" s="116" t="str">
        <f>_xlfn.XLOOKUP(O7208,匹配表1065!T:T,匹配表1065!X:X)</f>
        <v>PME2002</v>
      </c>
      <c r="J7208" s="95" t="s">
        <v>84</v>
      </c>
      <c r="K7208" s="89" cm="1">
        <f ca="1" t="array" ref="K7208:L7208">_xlfn.XLOOKUP(J7208,匹配表1065!Y:Y,匹配表1065!AA:AB)</f>
        <v>31</v>
      </c>
      <c r="L7208" s="116" t="str">
        <v>3个月以上</v>
      </c>
      <c r="M7208" s="95" t="s">
        <v>30</v>
      </c>
      <c r="N7208" s="95">
        <v>1</v>
      </c>
      <c r="O7208" s="118" t="str">
        <f>_xlfn.XLOOKUP(P7208,匹配表1065!U:U,匹配表1065!T:T)</f>
        <v>HO00000964</v>
      </c>
      <c r="P7208" s="94" t="s">
        <v>90</v>
      </c>
      <c r="Q7208" s="95" t="s">
        <v>283</v>
      </c>
      <c r="R7208" s="89" t="str">
        <f>_xlfn.XLOOKUP(Q7208,匹配表1065!L:L,匹配表1065!O:O)</f>
        <v>D</v>
      </c>
      <c r="S7208" s="93" t="str">
        <f>IFERROR(_xlfn.XLOOKUP(Q7208,匹配表1065!AI:AI,匹配表1065!AJ:AJ),"绿标")</f>
        <v>红标</v>
      </c>
      <c r="T7208" s="93" t="str" cm="1">
        <f t="array" ref="T7208:U7208">_xlfn.XLOOKUP(Q7208,匹配表1065!L:L,匹配表1065!M:N)</f>
        <v>疼痛</v>
      </c>
      <c r="U7208" s="94" t="str">
        <v>疼痛科</v>
      </c>
      <c r="V7208" s="95" t="s">
        <v>42</v>
      </c>
      <c r="W7208" s="93">
        <f>_xlfn.XLOOKUP(M7208,匹配表1065!D:D,匹配表1065!F:F)*N7208</f>
        <v>12</v>
      </c>
    </row>
    <row r="7209" customHeight="1" spans="1:23">
      <c r="A7209" s="94" t="s">
        <v>954</v>
      </c>
      <c r="B7209" s="106">
        <v>46252</v>
      </c>
      <c r="C7209" s="121" t="str">
        <f t="shared" si="226"/>
        <v>8月第4周</v>
      </c>
      <c r="D7209" s="109" t="s">
        <v>978</v>
      </c>
      <c r="E7209" s="93" t="str">
        <f t="shared" si="227"/>
        <v>8月第3周--周2</v>
      </c>
      <c r="F7209" s="95" t="s">
        <v>27</v>
      </c>
      <c r="G7209" s="95" t="s">
        <v>63</v>
      </c>
      <c r="H7209" s="92" t="str">
        <f>_xlfn.XLOOKUP(O7209,匹配表1065!T:T,匹配表1065!W:W)</f>
        <v>淮安市</v>
      </c>
      <c r="I7209" s="116" t="str">
        <f>_xlfn.XLOOKUP(O7209,匹配表1065!T:T,匹配表1065!X:X)</f>
        <v>PME2041</v>
      </c>
      <c r="J7209" s="95" t="s">
        <v>71</v>
      </c>
      <c r="K7209" s="89" cm="1">
        <f ca="1" t="array" ref="K7209:L7209">_xlfn.XLOOKUP(J7209,匹配表1065!Y:Y,匹配表1065!AA:AB)</f>
        <v>5</v>
      </c>
      <c r="L7209" s="116" t="str">
        <v>3个月以上</v>
      </c>
      <c r="M7209" s="95" t="s">
        <v>35</v>
      </c>
      <c r="N7209" s="95">
        <v>1</v>
      </c>
      <c r="O7209" s="118" t="str">
        <f>_xlfn.XLOOKUP(P7209,匹配表1065!U:U,匹配表1065!T:T)</f>
        <v>HO00000992</v>
      </c>
      <c r="P7209" s="94" t="s">
        <v>72</v>
      </c>
      <c r="Q7209" s="95" t="s">
        <v>654</v>
      </c>
      <c r="R7209" s="89" t="str">
        <f>_xlfn.XLOOKUP(Q7209,匹配表1065!L:L,匹配表1065!O:O)</f>
        <v>C</v>
      </c>
      <c r="S7209" s="93" t="str">
        <f>IFERROR(_xlfn.XLOOKUP(Q7209,匹配表1065!AI:AI,匹配表1065!AJ:AJ),"绿标")</f>
        <v>绿标</v>
      </c>
      <c r="T7209" s="93" t="str" cm="1">
        <f t="array" ref="T7209:U7209">_xlfn.XLOOKUP(Q7209,匹配表1065!L:L,匹配表1065!M:N)</f>
        <v>眩晕</v>
      </c>
      <c r="U7209" s="94" t="str">
        <v>耳鼻喉科</v>
      </c>
      <c r="V7209" s="95" t="s">
        <v>100</v>
      </c>
      <c r="W7209" s="93">
        <f>_xlfn.XLOOKUP(M7209,匹配表1065!D:D,匹配表1065!F:F)*N7209</f>
        <v>4</v>
      </c>
    </row>
    <row r="7210" customHeight="1" spans="1:23">
      <c r="A7210" s="94" t="s">
        <v>954</v>
      </c>
      <c r="B7210" s="106">
        <v>46252</v>
      </c>
      <c r="C7210" s="121" t="str">
        <f t="shared" si="226"/>
        <v>8月第4周</v>
      </c>
      <c r="D7210" s="109" t="s">
        <v>978</v>
      </c>
      <c r="E7210" s="93" t="str">
        <f t="shared" si="227"/>
        <v>8月第3周--周2</v>
      </c>
      <c r="F7210" s="95" t="s">
        <v>27</v>
      </c>
      <c r="G7210" s="95" t="s">
        <v>63</v>
      </c>
      <c r="H7210" s="92" t="str">
        <f>_xlfn.XLOOKUP(O7210,匹配表1065!T:T,匹配表1065!W:W)</f>
        <v>徐州市</v>
      </c>
      <c r="I7210" s="116" t="str">
        <f>_xlfn.XLOOKUP(O7210,匹配表1065!T:T,匹配表1065!X:X)</f>
        <v>PME2008</v>
      </c>
      <c r="J7210" s="95" t="s">
        <v>81</v>
      </c>
      <c r="K7210" s="89" cm="1">
        <f ca="1" t="array" ref="K7210:L7210">_xlfn.XLOOKUP(J7210,匹配表1065!Y:Y,匹配表1065!AA:AB)</f>
        <v>19</v>
      </c>
      <c r="L7210" s="116" t="str">
        <v>3个月以上</v>
      </c>
      <c r="M7210" s="95" t="s">
        <v>30</v>
      </c>
      <c r="N7210" s="95">
        <v>1</v>
      </c>
      <c r="O7210" s="118" t="str">
        <f>_xlfn.XLOOKUP(P7210,匹配表1065!U:U,匹配表1065!T:T)</f>
        <v>HO00001134</v>
      </c>
      <c r="P7210" s="94" t="s">
        <v>82</v>
      </c>
      <c r="Q7210" s="95" t="s">
        <v>280</v>
      </c>
      <c r="R7210" s="89" t="str">
        <f>_xlfn.XLOOKUP(Q7210,匹配表1065!L:L,匹配表1065!O:O)</f>
        <v>D</v>
      </c>
      <c r="S7210" s="93" t="str">
        <f>IFERROR(_xlfn.XLOOKUP(Q7210,匹配表1065!AI:AI,匹配表1065!AJ:AJ),"绿标")</f>
        <v>红标</v>
      </c>
      <c r="T7210" s="93" t="str" cm="1">
        <f t="array" ref="T7210:U7210">_xlfn.XLOOKUP(Q7210,匹配表1065!L:L,匹配表1065!M:N)</f>
        <v>疼痛</v>
      </c>
      <c r="U7210" s="94" t="str">
        <v>疼痛科</v>
      </c>
      <c r="V7210" s="95" t="s">
        <v>42</v>
      </c>
      <c r="W7210" s="93">
        <f>_xlfn.XLOOKUP(M7210,匹配表1065!D:D,匹配表1065!F:F)*N7210</f>
        <v>12</v>
      </c>
    </row>
    <row r="7211" customHeight="1" spans="1:23">
      <c r="A7211" s="94" t="s">
        <v>954</v>
      </c>
      <c r="B7211" s="106">
        <v>46252</v>
      </c>
      <c r="C7211" s="121" t="str">
        <f t="shared" ref="C7211:C7274" si="228">MONTH(B7211)&amp;TEXT(WEEKNUM(B7211,2)-WEEKNUM(B7211+1-DAY(B7211),2)+1,"月第0周")</f>
        <v>8月第4周</v>
      </c>
      <c r="D7211" s="109" t="s">
        <v>978</v>
      </c>
      <c r="E7211" s="93" t="str">
        <f t="shared" si="227"/>
        <v>8月第3周--周2</v>
      </c>
      <c r="F7211" s="95" t="s">
        <v>27</v>
      </c>
      <c r="G7211" s="95" t="s">
        <v>63</v>
      </c>
      <c r="H7211" s="92" t="str">
        <f>_xlfn.XLOOKUP(O7211,匹配表1065!T:T,匹配表1065!W:W)</f>
        <v>徐州市</v>
      </c>
      <c r="I7211" s="116" t="str">
        <f>_xlfn.XLOOKUP(O7211,匹配表1065!T:T,匹配表1065!X:X)</f>
        <v>PME2008</v>
      </c>
      <c r="J7211" s="95" t="s">
        <v>81</v>
      </c>
      <c r="K7211" s="89" cm="1">
        <f ca="1" t="array" ref="K7211:L7211">_xlfn.XLOOKUP(J7211,匹配表1065!Y:Y,匹配表1065!AA:AB)</f>
        <v>19</v>
      </c>
      <c r="L7211" s="116" t="str">
        <v>3个月以上</v>
      </c>
      <c r="M7211" s="95" t="s">
        <v>35</v>
      </c>
      <c r="N7211" s="95">
        <v>1</v>
      </c>
      <c r="O7211" s="118" t="str">
        <f>_xlfn.XLOOKUP(P7211,匹配表1065!U:U,匹配表1065!T:T)</f>
        <v>HO00001134</v>
      </c>
      <c r="P7211" s="94" t="s">
        <v>82</v>
      </c>
      <c r="Q7211" s="95" t="s">
        <v>828</v>
      </c>
      <c r="R7211" s="89" t="str">
        <f>_xlfn.XLOOKUP(Q7211,匹配表1065!L:L,匹配表1065!O:O)</f>
        <v>B</v>
      </c>
      <c r="S7211" s="93" t="str">
        <f>IFERROR(_xlfn.XLOOKUP(Q7211,匹配表1065!AI:AI,匹配表1065!AJ:AJ),"绿标")</f>
        <v>绿标</v>
      </c>
      <c r="T7211" s="93" t="str" cm="1">
        <f t="array" ref="T7211:U7211">_xlfn.XLOOKUP(Q7211,匹配表1065!L:L,匹配表1065!M:N)</f>
        <v>脑血管</v>
      </c>
      <c r="U7211" s="94" t="str">
        <v>神经内科</v>
      </c>
      <c r="V7211" s="95" t="s">
        <v>100</v>
      </c>
      <c r="W7211" s="93">
        <f>_xlfn.XLOOKUP(M7211,匹配表1065!D:D,匹配表1065!F:F)*N7211</f>
        <v>4</v>
      </c>
    </row>
    <row r="7212" customHeight="1" spans="1:23">
      <c r="A7212" s="94" t="s">
        <v>954</v>
      </c>
      <c r="B7212" s="106">
        <v>46252</v>
      </c>
      <c r="C7212" s="121" t="str">
        <f t="shared" si="228"/>
        <v>8月第4周</v>
      </c>
      <c r="D7212" s="109" t="s">
        <v>978</v>
      </c>
      <c r="E7212" s="93" t="str">
        <f t="shared" si="227"/>
        <v>8月第3周--周2</v>
      </c>
      <c r="F7212" s="95" t="s">
        <v>27</v>
      </c>
      <c r="G7212" s="95" t="s">
        <v>63</v>
      </c>
      <c r="H7212" s="92" t="str">
        <f>_xlfn.XLOOKUP(O7212,匹配表1065!T:T,匹配表1065!W:W)</f>
        <v>南京市</v>
      </c>
      <c r="I7212" s="116" t="str">
        <f>_xlfn.XLOOKUP(O7212,匹配表1065!T:T,匹配表1065!X:X)</f>
        <v>PME2001</v>
      </c>
      <c r="J7212" s="95" t="s">
        <v>77</v>
      </c>
      <c r="K7212" s="89" cm="1">
        <f ca="1" t="array" ref="K7212:L7212">_xlfn.XLOOKUP(J7212,匹配表1065!Y:Y,匹配表1065!AA:AB)</f>
        <v>8</v>
      </c>
      <c r="L7212" s="116" t="str">
        <v>3个月以上</v>
      </c>
      <c r="M7212" s="95" t="s">
        <v>30</v>
      </c>
      <c r="N7212" s="95">
        <v>1</v>
      </c>
      <c r="O7212" s="118" t="str">
        <f>_xlfn.XLOOKUP(P7212,匹配表1065!U:U,匹配表1065!T:T)</f>
        <v>HO00000958</v>
      </c>
      <c r="P7212" s="94" t="s">
        <v>65</v>
      </c>
      <c r="Q7212" s="95" t="s">
        <v>78</v>
      </c>
      <c r="R7212" s="89" t="str">
        <f>_xlfn.XLOOKUP(Q7212,匹配表1065!L:L,匹配表1065!O:O)</f>
        <v>C</v>
      </c>
      <c r="S7212" s="93" t="str">
        <f>IFERROR(_xlfn.XLOOKUP(Q7212,匹配表1065!AI:AI,匹配表1065!AJ:AJ),"绿标")</f>
        <v>绿标</v>
      </c>
      <c r="T7212" s="93" t="str" cm="1">
        <f t="array" ref="T7212:U7212">_xlfn.XLOOKUP(Q7212,匹配表1065!L:L,匹配表1065!M:N)</f>
        <v>眩晕</v>
      </c>
      <c r="U7212" s="94" t="str">
        <v>神经内科</v>
      </c>
      <c r="V7212" s="95" t="s">
        <v>100</v>
      </c>
      <c r="W7212" s="93">
        <f>_xlfn.XLOOKUP(M7212,匹配表1065!D:D,匹配表1065!F:F)*N7212</f>
        <v>12</v>
      </c>
    </row>
    <row r="7213" customHeight="1" spans="1:23">
      <c r="A7213" s="94" t="s">
        <v>954</v>
      </c>
      <c r="B7213" s="106">
        <v>46252</v>
      </c>
      <c r="C7213" s="121" t="str">
        <f t="shared" si="228"/>
        <v>8月第4周</v>
      </c>
      <c r="D7213" s="109" t="s">
        <v>978</v>
      </c>
      <c r="E7213" s="93" t="str">
        <f t="shared" si="227"/>
        <v>8月第3周--周2</v>
      </c>
      <c r="F7213" s="95" t="s">
        <v>27</v>
      </c>
      <c r="G7213" s="95" t="s">
        <v>63</v>
      </c>
      <c r="H7213" s="92" t="str">
        <f>_xlfn.XLOOKUP(O7213,匹配表1065!T:T,匹配表1065!W:W)</f>
        <v>南京市</v>
      </c>
      <c r="I7213" s="116" t="str">
        <f>_xlfn.XLOOKUP(O7213,匹配表1065!T:T,匹配表1065!X:X)</f>
        <v>PME2002</v>
      </c>
      <c r="J7213" s="95" t="s">
        <v>410</v>
      </c>
      <c r="K7213" s="89" cm="1">
        <f ca="1" t="array" ref="K7213:L7213">_xlfn.XLOOKUP(J7213,匹配表1065!Y:Y,匹配表1065!AA:AB)</f>
        <v>1</v>
      </c>
      <c r="L7213" s="116" t="str">
        <v>3个月以内</v>
      </c>
      <c r="M7213" s="95" t="s">
        <v>30</v>
      </c>
      <c r="N7213" s="95">
        <v>3</v>
      </c>
      <c r="O7213" s="118" t="str">
        <f>_xlfn.XLOOKUP(P7213,匹配表1065!U:U,匹配表1065!T:T)</f>
        <v>HO00000964</v>
      </c>
      <c r="P7213" s="94" t="s">
        <v>90</v>
      </c>
      <c r="Q7213" s="95" t="s">
        <v>333</v>
      </c>
      <c r="R7213" s="89" t="str">
        <f>_xlfn.XLOOKUP(Q7213,匹配表1065!L:L,匹配表1065!O:O)</f>
        <v>A</v>
      </c>
      <c r="S7213" s="93" t="str">
        <f>IFERROR(_xlfn.XLOOKUP(Q7213,匹配表1065!AI:AI,匹配表1065!AJ:AJ),"绿标")</f>
        <v>红标</v>
      </c>
      <c r="T7213" s="93" t="str" cm="1">
        <f t="array" ref="T7213:U7213">_xlfn.XLOOKUP(Q7213,匹配表1065!L:L,匹配表1065!M:N)</f>
        <v>头痛</v>
      </c>
      <c r="U7213" s="94" t="str">
        <v>神经内科</v>
      </c>
      <c r="V7213" s="95" t="s">
        <v>100</v>
      </c>
      <c r="W7213" s="93">
        <f>_xlfn.XLOOKUP(M7213,匹配表1065!D:D,匹配表1065!F:F)*N7213</f>
        <v>36</v>
      </c>
    </row>
    <row r="7214" customHeight="1" spans="1:23">
      <c r="A7214" s="94" t="s">
        <v>954</v>
      </c>
      <c r="B7214" s="106">
        <v>46252</v>
      </c>
      <c r="C7214" s="121" t="str">
        <f t="shared" si="228"/>
        <v>8月第4周</v>
      </c>
      <c r="D7214" s="109" t="s">
        <v>978</v>
      </c>
      <c r="E7214" s="93" t="str">
        <f t="shared" si="227"/>
        <v>8月第3周--周2</v>
      </c>
      <c r="F7214" s="95" t="s">
        <v>27</v>
      </c>
      <c r="G7214" s="95" t="s">
        <v>28</v>
      </c>
      <c r="H7214" s="92" t="str">
        <f>_xlfn.XLOOKUP(O7214,匹配表1065!T:T,匹配表1065!W:W)</f>
        <v>南京市</v>
      </c>
      <c r="I7214" s="116" t="str">
        <f>_xlfn.XLOOKUP(O7214,匹配表1065!T:T,匹配表1065!X:X)</f>
        <v>PME2005</v>
      </c>
      <c r="J7214" s="95" t="s">
        <v>54</v>
      </c>
      <c r="K7214" s="89" cm="1">
        <f ca="1" t="array" ref="K7214:L7214">_xlfn.XLOOKUP(J7214,匹配表1065!Y:Y,匹配表1065!AA:AB)</f>
        <v>3</v>
      </c>
      <c r="L7214" s="116" t="str">
        <v>3个月以上</v>
      </c>
      <c r="M7214" s="95" t="s">
        <v>35</v>
      </c>
      <c r="N7214" s="95">
        <v>1</v>
      </c>
      <c r="O7214" s="118" t="str">
        <f>_xlfn.XLOOKUP(P7214,匹配表1065!U:U,匹配表1065!T:T)</f>
        <v>HO00000975</v>
      </c>
      <c r="P7214" s="94" t="s">
        <v>56</v>
      </c>
      <c r="Q7214" s="95" t="s">
        <v>205</v>
      </c>
      <c r="R7214" s="89" t="str">
        <f>_xlfn.XLOOKUP(Q7214,匹配表1065!L:L,匹配表1065!O:O)</f>
        <v>B</v>
      </c>
      <c r="S7214" s="93" t="str">
        <f>IFERROR(_xlfn.XLOOKUP(Q7214,匹配表1065!AI:AI,匹配表1065!AJ:AJ),"绿标")</f>
        <v>绿标</v>
      </c>
      <c r="T7214" s="93" t="str" cm="1">
        <f t="array" ref="T7214:U7214">_xlfn.XLOOKUP(Q7214,匹配表1065!L:L,匹配表1065!M:N)</f>
        <v>脑血管</v>
      </c>
      <c r="U7214" s="94" t="str">
        <v>神经内科</v>
      </c>
      <c r="V7214" s="95" t="s">
        <v>58</v>
      </c>
      <c r="W7214" s="93">
        <f>_xlfn.XLOOKUP(M7214,匹配表1065!D:D,匹配表1065!F:F)*N7214</f>
        <v>4</v>
      </c>
    </row>
    <row r="7215" customHeight="1" spans="1:23">
      <c r="A7215" s="94" t="s">
        <v>954</v>
      </c>
      <c r="B7215" s="106">
        <v>46252</v>
      </c>
      <c r="C7215" s="121" t="str">
        <f t="shared" si="228"/>
        <v>8月第4周</v>
      </c>
      <c r="D7215" s="109" t="s">
        <v>978</v>
      </c>
      <c r="E7215" s="93" t="str">
        <f t="shared" si="227"/>
        <v>8月第3周--周2</v>
      </c>
      <c r="F7215" s="95" t="s">
        <v>27</v>
      </c>
      <c r="G7215" s="95" t="s">
        <v>28</v>
      </c>
      <c r="H7215" s="92" t="str">
        <f>_xlfn.XLOOKUP(O7215,匹配表1065!T:T,匹配表1065!W:W)</f>
        <v>南京市</v>
      </c>
      <c r="I7215" s="116" t="str">
        <f>_xlfn.XLOOKUP(O7215,匹配表1065!T:T,匹配表1065!X:X)</f>
        <v>PME2005</v>
      </c>
      <c r="J7215" s="95" t="s">
        <v>54</v>
      </c>
      <c r="K7215" s="89" cm="1">
        <f ca="1" t="array" ref="K7215:L7215">_xlfn.XLOOKUP(J7215,匹配表1065!Y:Y,匹配表1065!AA:AB)</f>
        <v>3</v>
      </c>
      <c r="L7215" s="116" t="str">
        <v>3个月以上</v>
      </c>
      <c r="M7215" s="95" t="s">
        <v>30</v>
      </c>
      <c r="N7215" s="95">
        <v>1</v>
      </c>
      <c r="O7215" s="118" t="str">
        <f>_xlfn.XLOOKUP(P7215,匹配表1065!U:U,匹配表1065!T:T)</f>
        <v>HO00000975</v>
      </c>
      <c r="P7215" s="94" t="s">
        <v>56</v>
      </c>
      <c r="Q7215" s="95" t="s">
        <v>642</v>
      </c>
      <c r="R7215" s="89" t="str">
        <f>_xlfn.XLOOKUP(Q7215,匹配表1065!L:L,匹配表1065!O:O)</f>
        <v>A</v>
      </c>
      <c r="S7215" s="93" t="str">
        <f>IFERROR(_xlfn.XLOOKUP(Q7215,匹配表1065!AI:AI,匹配表1065!AJ:AJ),"绿标")</f>
        <v>绿标</v>
      </c>
      <c r="T7215" s="93" t="str" cm="1">
        <f t="array" ref="T7215:U7215">_xlfn.XLOOKUP(Q7215,匹配表1065!L:L,匹配表1065!M:N)</f>
        <v>头痛</v>
      </c>
      <c r="U7215" s="94" t="str">
        <v>神经内科</v>
      </c>
      <c r="V7215" s="95" t="s">
        <v>33</v>
      </c>
      <c r="W7215" s="93">
        <f>_xlfn.XLOOKUP(M7215,匹配表1065!D:D,匹配表1065!F:F)*N7215</f>
        <v>12</v>
      </c>
    </row>
    <row r="7216" customHeight="1" spans="1:23">
      <c r="A7216" s="94" t="s">
        <v>954</v>
      </c>
      <c r="B7216" s="106">
        <v>46252</v>
      </c>
      <c r="C7216" s="121" t="str">
        <f t="shared" si="228"/>
        <v>8月第4周</v>
      </c>
      <c r="D7216" s="109" t="s">
        <v>978</v>
      </c>
      <c r="E7216" s="93" t="str">
        <f t="shared" si="227"/>
        <v>8月第3周--周2</v>
      </c>
      <c r="F7216" s="95" t="s">
        <v>27</v>
      </c>
      <c r="G7216" s="95" t="s">
        <v>28</v>
      </c>
      <c r="H7216" s="92" t="str">
        <f>_xlfn.XLOOKUP(O7216,匹配表1065!T:T,匹配表1065!W:W)</f>
        <v>南京市</v>
      </c>
      <c r="I7216" s="116" t="str">
        <f>_xlfn.XLOOKUP(O7216,匹配表1065!T:T,匹配表1065!X:X)</f>
        <v>PME2005</v>
      </c>
      <c r="J7216" s="95" t="s">
        <v>54</v>
      </c>
      <c r="K7216" s="89" cm="1">
        <f ca="1" t="array" ref="K7216:L7216">_xlfn.XLOOKUP(J7216,匹配表1065!Y:Y,匹配表1065!AA:AB)</f>
        <v>3</v>
      </c>
      <c r="L7216" s="116" t="str">
        <v>3个月以上</v>
      </c>
      <c r="M7216" s="95" t="s">
        <v>35</v>
      </c>
      <c r="N7216" s="95">
        <v>1</v>
      </c>
      <c r="O7216" s="118" t="str">
        <f>_xlfn.XLOOKUP(P7216,匹配表1065!U:U,匹配表1065!T:T)</f>
        <v>HO00000975</v>
      </c>
      <c r="P7216" s="94" t="s">
        <v>56</v>
      </c>
      <c r="Q7216" s="95" t="s">
        <v>342</v>
      </c>
      <c r="R7216" s="89" t="str">
        <f>_xlfn.XLOOKUP(Q7216,匹配表1065!L:L,匹配表1065!O:O)</f>
        <v>A</v>
      </c>
      <c r="S7216" s="93" t="str">
        <f>IFERROR(_xlfn.XLOOKUP(Q7216,匹配表1065!AI:AI,匹配表1065!AJ:AJ),"绿标")</f>
        <v>绿标</v>
      </c>
      <c r="T7216" s="93" t="str" cm="1">
        <f t="array" ref="T7216:U7216">_xlfn.XLOOKUP(Q7216,匹配表1065!L:L,匹配表1065!M:N)</f>
        <v>头痛</v>
      </c>
      <c r="U7216" s="94" t="str">
        <v>神经内科</v>
      </c>
      <c r="V7216" s="95" t="s">
        <v>58</v>
      </c>
      <c r="W7216" s="93">
        <f>_xlfn.XLOOKUP(M7216,匹配表1065!D:D,匹配表1065!F:F)*N7216</f>
        <v>4</v>
      </c>
    </row>
    <row r="7217" customHeight="1" spans="1:23">
      <c r="A7217" s="94" t="s">
        <v>954</v>
      </c>
      <c r="B7217" s="106">
        <v>46252</v>
      </c>
      <c r="C7217" s="121" t="str">
        <f t="shared" si="228"/>
        <v>8月第4周</v>
      </c>
      <c r="D7217" s="109" t="s">
        <v>978</v>
      </c>
      <c r="E7217" s="93" t="str">
        <f t="shared" si="227"/>
        <v>8月第3周--周2</v>
      </c>
      <c r="F7217" s="95" t="s">
        <v>27</v>
      </c>
      <c r="G7217" s="95" t="s">
        <v>28</v>
      </c>
      <c r="H7217" s="92" t="str">
        <f>_xlfn.XLOOKUP(O7217,匹配表1065!T:T,匹配表1065!W:W)</f>
        <v>南京市</v>
      </c>
      <c r="I7217" s="116" t="str">
        <f>_xlfn.XLOOKUP(O7217,匹配表1065!T:T,匹配表1065!X:X)</f>
        <v>PME2039</v>
      </c>
      <c r="J7217" s="95" t="s">
        <v>39</v>
      </c>
      <c r="K7217" s="89" cm="1">
        <f ca="1" t="array" ref="K7217:L7217">_xlfn.XLOOKUP(J7217,匹配表1065!Y:Y,匹配表1065!AA:AB)</f>
        <v>7</v>
      </c>
      <c r="L7217" s="116" t="str">
        <v>3个月以上</v>
      </c>
      <c r="M7217" s="95" t="s">
        <v>30</v>
      </c>
      <c r="N7217" s="95">
        <v>1</v>
      </c>
      <c r="O7217" s="118" t="str">
        <f>_xlfn.XLOOKUP(P7217,匹配表1065!U:U,匹配表1065!T:T)</f>
        <v>HO00000971</v>
      </c>
      <c r="P7217" s="94" t="s">
        <v>40</v>
      </c>
      <c r="Q7217" s="95" t="s">
        <v>379</v>
      </c>
      <c r="R7217" s="89" t="str">
        <f>_xlfn.XLOOKUP(Q7217,匹配表1065!L:L,匹配表1065!O:O)</f>
        <v>A</v>
      </c>
      <c r="S7217" s="93" t="str">
        <f>IFERROR(_xlfn.XLOOKUP(Q7217,匹配表1065!AI:AI,匹配表1065!AJ:AJ),"绿标")</f>
        <v>绿标</v>
      </c>
      <c r="T7217" s="93" t="str" cm="1">
        <f t="array" ref="T7217:U7217">_xlfn.XLOOKUP(Q7217,匹配表1065!L:L,匹配表1065!M:N)</f>
        <v>头痛</v>
      </c>
      <c r="U7217" s="94" t="str">
        <v>神经内科</v>
      </c>
      <c r="V7217" s="95" t="s">
        <v>42</v>
      </c>
      <c r="W7217" s="93">
        <f>_xlfn.XLOOKUP(M7217,匹配表1065!D:D,匹配表1065!F:F)*N7217</f>
        <v>12</v>
      </c>
    </row>
    <row r="7218" customHeight="1" spans="1:23">
      <c r="A7218" s="94" t="s">
        <v>954</v>
      </c>
      <c r="B7218" s="106">
        <v>46252</v>
      </c>
      <c r="C7218" s="121" t="str">
        <f t="shared" si="228"/>
        <v>8月第4周</v>
      </c>
      <c r="D7218" s="109" t="s">
        <v>978</v>
      </c>
      <c r="E7218" s="93" t="str">
        <f t="shared" si="227"/>
        <v>8月第3周--周2</v>
      </c>
      <c r="F7218" s="95" t="s">
        <v>27</v>
      </c>
      <c r="G7218" s="95" t="s">
        <v>28</v>
      </c>
      <c r="H7218" s="92" t="str">
        <f>_xlfn.XLOOKUP(O7218,匹配表1065!T:T,匹配表1065!W:W)</f>
        <v>南京市</v>
      </c>
      <c r="I7218" s="116" t="str">
        <f>_xlfn.XLOOKUP(O7218,匹配表1065!T:T,匹配表1065!X:X)</f>
        <v>PME2006</v>
      </c>
      <c r="J7218" s="95" t="s">
        <v>29</v>
      </c>
      <c r="K7218" s="89" cm="1">
        <f ca="1" t="array" ref="K7218:L7218">_xlfn.XLOOKUP(J7218,匹配表1065!Y:Y,匹配表1065!AA:AB)</f>
        <v>15</v>
      </c>
      <c r="L7218" s="116" t="str">
        <v>3个月以上</v>
      </c>
      <c r="M7218" s="95" t="s">
        <v>631</v>
      </c>
      <c r="N7218" s="95">
        <v>1</v>
      </c>
      <c r="O7218" s="118" t="str">
        <f>_xlfn.XLOOKUP(P7218,匹配表1065!U:U,匹配表1065!T:T)</f>
        <v>HO00000959</v>
      </c>
      <c r="P7218" s="94" t="s">
        <v>196</v>
      </c>
      <c r="Q7218" s="95" t="s">
        <v>197</v>
      </c>
      <c r="R7218" s="89" t="str">
        <f>_xlfn.XLOOKUP(Q7218,匹配表1065!L:L,匹配表1065!O:O)</f>
        <v>C</v>
      </c>
      <c r="S7218" s="93" t="str">
        <f>IFERROR(_xlfn.XLOOKUP(Q7218,匹配表1065!AI:AI,匹配表1065!AJ:AJ),"绿标")</f>
        <v>红标</v>
      </c>
      <c r="T7218" s="93" t="str" cm="1">
        <f t="array" ref="T7218:U7218">_xlfn.XLOOKUP(Q7218,匹配表1065!L:L,匹配表1065!M:N)</f>
        <v>眩晕</v>
      </c>
      <c r="U7218" s="94" t="str">
        <v>神经内科</v>
      </c>
      <c r="V7218" s="95" t="s">
        <v>100</v>
      </c>
      <c r="W7218" s="93">
        <f>_xlfn.XLOOKUP(M7218,匹配表1065!D:D,匹配表1065!F:F)*N7218</f>
        <v>24</v>
      </c>
    </row>
    <row r="7219" customHeight="1" spans="1:23">
      <c r="A7219" s="94" t="s">
        <v>954</v>
      </c>
      <c r="B7219" s="106">
        <v>46252</v>
      </c>
      <c r="C7219" s="121" t="str">
        <f t="shared" si="228"/>
        <v>8月第4周</v>
      </c>
      <c r="D7219" s="109" t="s">
        <v>978</v>
      </c>
      <c r="E7219" s="93" t="str">
        <f t="shared" si="227"/>
        <v>8月第3周--周2</v>
      </c>
      <c r="F7219" s="95" t="s">
        <v>27</v>
      </c>
      <c r="G7219" s="95" t="s">
        <v>28</v>
      </c>
      <c r="H7219" s="92" t="str">
        <f>_xlfn.XLOOKUP(O7219,匹配表1065!T:T,匹配表1065!W:W)</f>
        <v>南京市</v>
      </c>
      <c r="I7219" s="116" t="str">
        <f>_xlfn.XLOOKUP(O7219,匹配表1065!T:T,匹配表1065!X:X)</f>
        <v>PME2006</v>
      </c>
      <c r="J7219" s="95" t="s">
        <v>29</v>
      </c>
      <c r="K7219" s="89" cm="1">
        <f ca="1" t="array" ref="K7219:L7219">_xlfn.XLOOKUP(J7219,匹配表1065!Y:Y,匹配表1065!AA:AB)</f>
        <v>15</v>
      </c>
      <c r="L7219" s="116" t="str">
        <v>3个月以上</v>
      </c>
      <c r="M7219" s="95" t="s">
        <v>35</v>
      </c>
      <c r="N7219" s="95">
        <v>1</v>
      </c>
      <c r="O7219" s="118" t="str">
        <f>_xlfn.XLOOKUP(P7219,匹配表1065!U:U,匹配表1065!T:T)</f>
        <v>HO00000965</v>
      </c>
      <c r="P7219" s="94" t="s">
        <v>31</v>
      </c>
      <c r="Q7219" s="95" t="s">
        <v>485</v>
      </c>
      <c r="R7219" s="89" t="str">
        <f>_xlfn.XLOOKUP(Q7219,匹配表1065!L:L,匹配表1065!O:O)</f>
        <v>A</v>
      </c>
      <c r="S7219" s="93" t="str">
        <f>IFERROR(_xlfn.XLOOKUP(Q7219,匹配表1065!AI:AI,匹配表1065!AJ:AJ),"绿标")</f>
        <v>绿标</v>
      </c>
      <c r="T7219" s="93" t="str" cm="1">
        <f t="array" ref="T7219:U7219">_xlfn.XLOOKUP(Q7219,匹配表1065!L:L,匹配表1065!M:N)</f>
        <v>头痛</v>
      </c>
      <c r="U7219" s="94" t="str">
        <v>神经内科</v>
      </c>
      <c r="V7219" s="95" t="s">
        <v>33</v>
      </c>
      <c r="W7219" s="93">
        <f>_xlfn.XLOOKUP(M7219,匹配表1065!D:D,匹配表1065!F:F)*N7219</f>
        <v>4</v>
      </c>
    </row>
    <row r="7220" customHeight="1" spans="1:23">
      <c r="A7220" s="94" t="s">
        <v>954</v>
      </c>
      <c r="B7220" s="106">
        <v>46252</v>
      </c>
      <c r="C7220" s="121" t="str">
        <f t="shared" si="228"/>
        <v>8月第4周</v>
      </c>
      <c r="D7220" s="109" t="s">
        <v>978</v>
      </c>
      <c r="E7220" s="93" t="str">
        <f t="shared" si="227"/>
        <v>8月第3周--周2</v>
      </c>
      <c r="F7220" s="95" t="s">
        <v>27</v>
      </c>
      <c r="G7220" s="95" t="s">
        <v>28</v>
      </c>
      <c r="H7220" s="92" t="str">
        <f>_xlfn.XLOOKUP(O7220,匹配表1065!T:T,匹配表1065!W:W)</f>
        <v>南京市</v>
      </c>
      <c r="I7220" s="116" t="str">
        <f>_xlfn.XLOOKUP(O7220,匹配表1065!T:T,匹配表1065!X:X)</f>
        <v>PME2040</v>
      </c>
      <c r="J7220" s="95" t="s">
        <v>50</v>
      </c>
      <c r="K7220" s="89" t="e" cm="1">
        <f ca="1" t="array" ref="K7220">_xlfn.XLOOKUP(J7220,匹配表1065!Y:Y,匹配表1065!AA:AB)</f>
        <v>#N/A</v>
      </c>
      <c r="L7220" s="116"/>
      <c r="M7220" s="95" t="s">
        <v>35</v>
      </c>
      <c r="N7220" s="95">
        <v>1</v>
      </c>
      <c r="O7220" s="118" t="str">
        <f>_xlfn.XLOOKUP(P7220,匹配表1065!U:U,匹配表1065!T:T)</f>
        <v>HO00000966</v>
      </c>
      <c r="P7220" s="94" t="s">
        <v>51</v>
      </c>
      <c r="Q7220" s="95" t="s">
        <v>576</v>
      </c>
      <c r="R7220" s="89" t="str">
        <f>_xlfn.XLOOKUP(Q7220,匹配表1065!L:L,匹配表1065!O:O)</f>
        <v>A</v>
      </c>
      <c r="S7220" s="93" t="str">
        <f>IFERROR(_xlfn.XLOOKUP(Q7220,匹配表1065!AI:AI,匹配表1065!AJ:AJ),"绿标")</f>
        <v>红标</v>
      </c>
      <c r="T7220" s="93" t="str" cm="1">
        <f t="array" ref="T7220:U7220">_xlfn.XLOOKUP(Q7220,匹配表1065!L:L,匹配表1065!M:N)</f>
        <v>头痛</v>
      </c>
      <c r="U7220" s="94" t="str">
        <v>神经内科</v>
      </c>
      <c r="V7220" s="95" t="s">
        <v>100</v>
      </c>
      <c r="W7220" s="93">
        <f>_xlfn.XLOOKUP(M7220,匹配表1065!D:D,匹配表1065!F:F)*N7220</f>
        <v>4</v>
      </c>
    </row>
    <row r="7221" customHeight="1" spans="1:23">
      <c r="A7221" s="94" t="s">
        <v>954</v>
      </c>
      <c r="B7221" s="106">
        <v>46252</v>
      </c>
      <c r="C7221" s="121" t="str">
        <f t="shared" si="228"/>
        <v>8月第4周</v>
      </c>
      <c r="D7221" s="109" t="s">
        <v>978</v>
      </c>
      <c r="E7221" s="93" t="str">
        <f t="shared" ref="E7221:E7284" si="229">D7221&amp;"--"&amp;"周"&amp;WEEKDAY(B7221,2)</f>
        <v>8月第3周--周2</v>
      </c>
      <c r="F7221" s="95" t="s">
        <v>27</v>
      </c>
      <c r="G7221" s="95" t="s">
        <v>28</v>
      </c>
      <c r="H7221" s="92" t="str">
        <f>_xlfn.XLOOKUP(O7221,匹配表1065!T:T,匹配表1065!W:W)</f>
        <v>南京市</v>
      </c>
      <c r="I7221" s="116" t="str">
        <f>_xlfn.XLOOKUP(O7221,匹配表1065!T:T,匹配表1065!X:X)</f>
        <v>PME2004</v>
      </c>
      <c r="J7221" s="95" t="s">
        <v>889</v>
      </c>
      <c r="K7221" s="89" t="e" cm="1">
        <f ca="1" t="array" ref="K7221">_xlfn.XLOOKUP(J7221,匹配表1065!Y:Y,匹配表1065!AA:AB)</f>
        <v>#N/A</v>
      </c>
      <c r="L7221" s="116"/>
      <c r="M7221" s="95" t="s">
        <v>35</v>
      </c>
      <c r="N7221" s="95">
        <v>1</v>
      </c>
      <c r="O7221" s="118" t="str">
        <f>_xlfn.XLOOKUP(P7221,匹配表1065!U:U,匹配表1065!T:T)</f>
        <v>HO00000972</v>
      </c>
      <c r="P7221" s="94" t="s">
        <v>36</v>
      </c>
      <c r="Q7221" s="95" t="s">
        <v>37</v>
      </c>
      <c r="R7221" s="89" t="str">
        <f>_xlfn.XLOOKUP(Q7221,匹配表1065!L:L,匹配表1065!O:O)</f>
        <v>A</v>
      </c>
      <c r="S7221" s="93" t="str">
        <f>IFERROR(_xlfn.XLOOKUP(Q7221,匹配表1065!AI:AI,匹配表1065!AJ:AJ),"绿标")</f>
        <v>绿标</v>
      </c>
      <c r="T7221" s="93" t="str" cm="1">
        <f t="array" ref="T7221:U7221">_xlfn.XLOOKUP(Q7221,匹配表1065!L:L,匹配表1065!M:N)</f>
        <v>头痛</v>
      </c>
      <c r="U7221" s="94" t="str">
        <v>神经内科</v>
      </c>
      <c r="V7221" s="95" t="s">
        <v>33</v>
      </c>
      <c r="W7221" s="93">
        <f>_xlfn.XLOOKUP(M7221,匹配表1065!D:D,匹配表1065!F:F)*N7221</f>
        <v>4</v>
      </c>
    </row>
    <row r="7222" customHeight="1" spans="1:23">
      <c r="A7222" s="94" t="s">
        <v>954</v>
      </c>
      <c r="B7222" s="106">
        <v>46252</v>
      </c>
      <c r="C7222" s="121" t="str">
        <f t="shared" si="228"/>
        <v>8月第4周</v>
      </c>
      <c r="D7222" s="109" t="s">
        <v>978</v>
      </c>
      <c r="E7222" s="93" t="str">
        <f t="shared" si="229"/>
        <v>8月第3周--周2</v>
      </c>
      <c r="F7222" s="95" t="s">
        <v>27</v>
      </c>
      <c r="G7222" s="95" t="s">
        <v>28</v>
      </c>
      <c r="H7222" s="92" t="str">
        <f>_xlfn.XLOOKUP(O7222,匹配表1065!T:T,匹配表1065!W:W)</f>
        <v>南京市</v>
      </c>
      <c r="I7222" s="116" t="str">
        <f>_xlfn.XLOOKUP(O7222,匹配表1065!T:T,匹配表1065!X:X)</f>
        <v>PME2039</v>
      </c>
      <c r="J7222" s="95" t="s">
        <v>39</v>
      </c>
      <c r="K7222" s="89" cm="1">
        <f ca="1" t="array" ref="K7222:L7222">_xlfn.XLOOKUP(J7222,匹配表1065!Y:Y,匹配表1065!AA:AB)</f>
        <v>7</v>
      </c>
      <c r="L7222" s="116" t="str">
        <v>3个月以上</v>
      </c>
      <c r="M7222" s="95" t="s">
        <v>55</v>
      </c>
      <c r="N7222" s="95">
        <v>1</v>
      </c>
      <c r="O7222" s="118" t="str">
        <f>_xlfn.XLOOKUP(P7222,匹配表1065!U:U,匹配表1065!T:T)</f>
        <v>HO00000971</v>
      </c>
      <c r="P7222" s="94" t="s">
        <v>40</v>
      </c>
      <c r="Q7222" s="95" t="s">
        <v>41</v>
      </c>
      <c r="R7222" s="89" t="str">
        <f>_xlfn.XLOOKUP(Q7222,匹配表1065!L:L,匹配表1065!O:O)</f>
        <v>A</v>
      </c>
      <c r="S7222" s="93" t="str">
        <f>IFERROR(_xlfn.XLOOKUP(Q7222,匹配表1065!AI:AI,匹配表1065!AJ:AJ),"绿标")</f>
        <v>绿标</v>
      </c>
      <c r="T7222" s="93" t="str" cm="1">
        <f t="array" ref="T7222:U7222">_xlfn.XLOOKUP(Q7222,匹配表1065!L:L,匹配表1065!M:N)</f>
        <v>头痛</v>
      </c>
      <c r="U7222" s="94" t="str">
        <v>神经内科</v>
      </c>
      <c r="V7222" s="95" t="s">
        <v>42</v>
      </c>
      <c r="W7222" s="93">
        <f>_xlfn.XLOOKUP(M7222,匹配表1065!D:D,匹配表1065!F:F)*N7222</f>
        <v>8</v>
      </c>
    </row>
    <row r="7223" customHeight="1" spans="1:23">
      <c r="A7223" s="94" t="s">
        <v>954</v>
      </c>
      <c r="B7223" s="106">
        <v>46252</v>
      </c>
      <c r="C7223" s="121" t="str">
        <f t="shared" si="228"/>
        <v>8月第4周</v>
      </c>
      <c r="D7223" s="109" t="s">
        <v>978</v>
      </c>
      <c r="E7223" s="93" t="str">
        <f t="shared" si="229"/>
        <v>8月第3周--周2</v>
      </c>
      <c r="F7223" s="95" t="s">
        <v>27</v>
      </c>
      <c r="G7223" s="95" t="s">
        <v>28</v>
      </c>
      <c r="H7223" s="92" t="str">
        <f>_xlfn.XLOOKUP(O7223,匹配表1065!T:T,匹配表1065!W:W)</f>
        <v>扬州市</v>
      </c>
      <c r="I7223" s="116" t="str">
        <f>_xlfn.XLOOKUP(O7223,匹配表1065!T:T,匹配表1065!X:X)</f>
        <v>PME2012</v>
      </c>
      <c r="J7223" s="95" t="s">
        <v>60</v>
      </c>
      <c r="K7223" s="89" cm="1">
        <f ca="1" t="array" ref="K7223:L7223">_xlfn.XLOOKUP(J7223,匹配表1065!Y:Y,匹配表1065!AA:AB)</f>
        <v>13</v>
      </c>
      <c r="L7223" s="116" t="str">
        <v>3个月以上</v>
      </c>
      <c r="M7223" s="95" t="s">
        <v>35</v>
      </c>
      <c r="N7223" s="95">
        <v>1</v>
      </c>
      <c r="O7223" s="118" t="str">
        <f>_xlfn.XLOOKUP(P7223,匹配表1065!U:U,匹配表1065!T:T)</f>
        <v>HO00000968</v>
      </c>
      <c r="P7223" s="94" t="s">
        <v>61</v>
      </c>
      <c r="Q7223" s="95" t="s">
        <v>589</v>
      </c>
      <c r="R7223" s="89" t="str">
        <f>_xlfn.XLOOKUP(Q7223,匹配表1065!L:L,匹配表1065!O:O)</f>
        <v>B</v>
      </c>
      <c r="S7223" s="93" t="str">
        <f>IFERROR(_xlfn.XLOOKUP(Q7223,匹配表1065!AI:AI,匹配表1065!AJ:AJ),"绿标")</f>
        <v>绿标</v>
      </c>
      <c r="T7223" s="93" t="str" cm="1">
        <f t="array" ref="T7223:U7223">_xlfn.XLOOKUP(Q7223,匹配表1065!L:L,匹配表1065!M:N)</f>
        <v>脑血管</v>
      </c>
      <c r="U7223" s="94" t="str">
        <v>神经内科</v>
      </c>
      <c r="V7223" s="95" t="s">
        <v>33</v>
      </c>
      <c r="W7223" s="93">
        <f>_xlfn.XLOOKUP(M7223,匹配表1065!D:D,匹配表1065!F:F)*N7223</f>
        <v>4</v>
      </c>
    </row>
    <row r="7224" customHeight="1" spans="1:23">
      <c r="A7224" s="94" t="s">
        <v>954</v>
      </c>
      <c r="B7224" s="106">
        <v>46252</v>
      </c>
      <c r="C7224" s="121" t="str">
        <f t="shared" si="228"/>
        <v>8月第4周</v>
      </c>
      <c r="D7224" s="109" t="s">
        <v>978</v>
      </c>
      <c r="E7224" s="93" t="str">
        <f t="shared" si="229"/>
        <v>8月第3周--周2</v>
      </c>
      <c r="F7224" s="95" t="s">
        <v>27</v>
      </c>
      <c r="G7224" s="95" t="s">
        <v>28</v>
      </c>
      <c r="H7224" s="92" t="str">
        <f>_xlfn.XLOOKUP(O7224,匹配表1065!T:T,匹配表1065!W:W)</f>
        <v>扬州市</v>
      </c>
      <c r="I7224" s="116" t="str">
        <f>_xlfn.XLOOKUP(O7224,匹配表1065!T:T,匹配表1065!X:X)</f>
        <v>PME2012</v>
      </c>
      <c r="J7224" s="95" t="s">
        <v>60</v>
      </c>
      <c r="K7224" s="89" cm="1">
        <f ca="1" t="array" ref="K7224:L7224">_xlfn.XLOOKUP(J7224,匹配表1065!Y:Y,匹配表1065!AA:AB)</f>
        <v>13</v>
      </c>
      <c r="L7224" s="116" t="str">
        <v>3个月以上</v>
      </c>
      <c r="M7224" s="95" t="s">
        <v>35</v>
      </c>
      <c r="N7224" s="95">
        <v>1</v>
      </c>
      <c r="O7224" s="118" t="str">
        <f>_xlfn.XLOOKUP(P7224,匹配表1065!U:U,匹配表1065!T:T)</f>
        <v>HO00041526</v>
      </c>
      <c r="P7224" s="94" t="s">
        <v>407</v>
      </c>
      <c r="Q7224" s="95" t="s">
        <v>983</v>
      </c>
      <c r="R7224" s="89" t="str">
        <f>_xlfn.XLOOKUP(Q7224,匹配表1065!L:L,匹配表1065!O:O)</f>
        <v>B</v>
      </c>
      <c r="S7224" s="93" t="str">
        <f>IFERROR(_xlfn.XLOOKUP(Q7224,匹配表1065!AI:AI,匹配表1065!AJ:AJ),"绿标")</f>
        <v>绿标</v>
      </c>
      <c r="T7224" s="93" t="str" cm="1">
        <f t="array" ref="T7224:U7224">_xlfn.XLOOKUP(Q7224,匹配表1065!L:L,匹配表1065!M:N)</f>
        <v>脑血管</v>
      </c>
      <c r="U7224" s="94" t="str">
        <v>神经内科</v>
      </c>
      <c r="V7224" s="95" t="s">
        <v>42</v>
      </c>
      <c r="W7224" s="93">
        <f>_xlfn.XLOOKUP(M7224,匹配表1065!D:D,匹配表1065!F:F)*N7224</f>
        <v>4</v>
      </c>
    </row>
    <row r="7225" customHeight="1" spans="1:23">
      <c r="A7225" s="94" t="s">
        <v>954</v>
      </c>
      <c r="B7225" s="106">
        <v>46252</v>
      </c>
      <c r="C7225" s="121" t="str">
        <f t="shared" si="228"/>
        <v>8月第4周</v>
      </c>
      <c r="D7225" s="109" t="s">
        <v>978</v>
      </c>
      <c r="E7225" s="93" t="str">
        <f t="shared" si="229"/>
        <v>8月第3周--周2</v>
      </c>
      <c r="F7225" s="95" t="s">
        <v>27</v>
      </c>
      <c r="G7225" s="95" t="s">
        <v>28</v>
      </c>
      <c r="H7225" s="92" t="str">
        <f>_xlfn.XLOOKUP(O7225,匹配表1065!T:T,匹配表1065!W:W)</f>
        <v>扬州市</v>
      </c>
      <c r="I7225" s="116" t="str">
        <f>_xlfn.XLOOKUP(O7225,匹配表1065!T:T,匹配表1065!X:X)</f>
        <v>PME2012</v>
      </c>
      <c r="J7225" s="95" t="s">
        <v>60</v>
      </c>
      <c r="K7225" s="89" cm="1">
        <f ca="1" t="array" ref="K7225:L7225">_xlfn.XLOOKUP(J7225,匹配表1065!Y:Y,匹配表1065!AA:AB)</f>
        <v>13</v>
      </c>
      <c r="L7225" s="116" t="str">
        <v>3个月以上</v>
      </c>
      <c r="M7225" s="95" t="s">
        <v>55</v>
      </c>
      <c r="N7225" s="95">
        <v>1</v>
      </c>
      <c r="O7225" s="118" t="str">
        <f>_xlfn.XLOOKUP(P7225,匹配表1065!U:U,匹配表1065!T:T)</f>
        <v>HO00000968</v>
      </c>
      <c r="P7225" s="94" t="s">
        <v>61</v>
      </c>
      <c r="Q7225" s="95" t="s">
        <v>369</v>
      </c>
      <c r="R7225" s="89" t="str">
        <f>_xlfn.XLOOKUP(Q7225,匹配表1065!L:L,匹配表1065!O:O)</f>
        <v>B</v>
      </c>
      <c r="S7225" s="93" t="str">
        <f>IFERROR(_xlfn.XLOOKUP(Q7225,匹配表1065!AI:AI,匹配表1065!AJ:AJ),"绿标")</f>
        <v>绿标</v>
      </c>
      <c r="T7225" s="93" t="str" cm="1">
        <f t="array" ref="T7225:U7225">_xlfn.XLOOKUP(Q7225,匹配表1065!L:L,匹配表1065!M:N)</f>
        <v>癫痫</v>
      </c>
      <c r="U7225" s="94" t="str">
        <v>神经内科</v>
      </c>
      <c r="V7225" s="95" t="s">
        <v>42</v>
      </c>
      <c r="W7225" s="93">
        <f>_xlfn.XLOOKUP(M7225,匹配表1065!D:D,匹配表1065!F:F)*N7225</f>
        <v>8</v>
      </c>
    </row>
    <row r="7226" customHeight="1" spans="1:23">
      <c r="A7226" s="94" t="s">
        <v>954</v>
      </c>
      <c r="B7226" s="106">
        <v>46252</v>
      </c>
      <c r="C7226" s="121" t="str">
        <f t="shared" si="228"/>
        <v>8月第4周</v>
      </c>
      <c r="D7226" s="109" t="s">
        <v>978</v>
      </c>
      <c r="E7226" s="93" t="str">
        <f t="shared" si="229"/>
        <v>8月第3周--周2</v>
      </c>
      <c r="F7226" s="95" t="s">
        <v>27</v>
      </c>
      <c r="G7226" s="95" t="s">
        <v>28</v>
      </c>
      <c r="H7226" s="92" t="str">
        <f>_xlfn.XLOOKUP(O7226,匹配表1065!T:T,匹配表1065!W:W)</f>
        <v>常州市</v>
      </c>
      <c r="I7226" s="116" t="str">
        <f>_xlfn.XLOOKUP(O7226,匹配表1065!T:T,匹配表1065!X:X)</f>
        <v>PME2015</v>
      </c>
      <c r="J7226" s="95" t="s">
        <v>45</v>
      </c>
      <c r="K7226" s="89" cm="1">
        <f ca="1" t="array" ref="K7226:L7226">_xlfn.XLOOKUP(J7226,匹配表1065!Y:Y,匹配表1065!AA:AB)</f>
        <v>9</v>
      </c>
      <c r="L7226" s="116" t="str">
        <v>3个月以上</v>
      </c>
      <c r="M7226" s="95" t="s">
        <v>30</v>
      </c>
      <c r="N7226" s="95">
        <v>1</v>
      </c>
      <c r="O7226" s="118" t="str">
        <f>_xlfn.XLOOKUP(P7226,匹配表1065!U:U,匹配表1065!T:T)</f>
        <v>HO00000940</v>
      </c>
      <c r="P7226" s="94" t="s">
        <v>203</v>
      </c>
      <c r="Q7226" s="95" t="s">
        <v>373</v>
      </c>
      <c r="R7226" s="89" t="str">
        <f>_xlfn.XLOOKUP(Q7226,匹配表1065!L:L,匹配表1065!O:O)</f>
        <v>C</v>
      </c>
      <c r="S7226" s="93" t="str">
        <f>IFERROR(_xlfn.XLOOKUP(Q7226,匹配表1065!AI:AI,匹配表1065!AJ:AJ),"绿标")</f>
        <v>绿标</v>
      </c>
      <c r="T7226" s="93" t="str" cm="1">
        <f t="array" ref="T7226:U7226">_xlfn.XLOOKUP(Q7226,匹配表1065!L:L,匹配表1065!M:N)</f>
        <v>眩晕</v>
      </c>
      <c r="U7226" s="94" t="str">
        <v>耳鼻喉科</v>
      </c>
      <c r="V7226" s="95" t="s">
        <v>100</v>
      </c>
      <c r="W7226" s="93">
        <f>_xlfn.XLOOKUP(M7226,匹配表1065!D:D,匹配表1065!F:F)*N7226</f>
        <v>12</v>
      </c>
    </row>
    <row r="7227" customHeight="1" spans="1:23">
      <c r="A7227" s="94" t="s">
        <v>954</v>
      </c>
      <c r="B7227" s="106">
        <v>46252</v>
      </c>
      <c r="C7227" s="121" t="str">
        <f t="shared" si="228"/>
        <v>8月第4周</v>
      </c>
      <c r="D7227" s="109" t="s">
        <v>978</v>
      </c>
      <c r="E7227" s="93" t="str">
        <f t="shared" si="229"/>
        <v>8月第3周--周2</v>
      </c>
      <c r="F7227" s="95" t="s">
        <v>27</v>
      </c>
      <c r="G7227" s="95" t="s">
        <v>104</v>
      </c>
      <c r="H7227" s="92" t="str">
        <f>_xlfn.XLOOKUP(O7227,匹配表1065!T:T,匹配表1065!W:W)</f>
        <v>济南市</v>
      </c>
      <c r="I7227" s="116" t="str">
        <f>_xlfn.XLOOKUP(O7227,匹配表1065!T:T,匹配表1065!X:X)</f>
        <v>PME2026</v>
      </c>
      <c r="J7227" s="95" t="s">
        <v>116</v>
      </c>
      <c r="K7227" s="89" cm="1">
        <f ca="1" t="array" ref="K7227:L7227">_xlfn.XLOOKUP(J7227,匹配表1065!Y:Y,匹配表1065!AA:AB)</f>
        <v>13</v>
      </c>
      <c r="L7227" s="116" t="str">
        <v>3个月以上</v>
      </c>
      <c r="M7227" s="95" t="s">
        <v>30</v>
      </c>
      <c r="N7227" s="95">
        <v>1</v>
      </c>
      <c r="O7227" s="118" t="str">
        <f>_xlfn.XLOOKUP(P7227,匹配表1065!U:U,匹配表1065!T:T)</f>
        <v>HO00001409</v>
      </c>
      <c r="P7227" s="94" t="s">
        <v>117</v>
      </c>
      <c r="Q7227" s="95" t="s">
        <v>118</v>
      </c>
      <c r="R7227" s="89" t="str">
        <f>_xlfn.XLOOKUP(Q7227,匹配表1065!L:L,匹配表1065!O:O)</f>
        <v>A</v>
      </c>
      <c r="S7227" s="93" t="str">
        <f>IFERROR(_xlfn.XLOOKUP(Q7227,匹配表1065!AI:AI,匹配表1065!AJ:AJ),"绿标")</f>
        <v>绿标</v>
      </c>
      <c r="T7227" s="93" t="str" cm="1">
        <f t="array" ref="T7227:U7227">_xlfn.XLOOKUP(Q7227,匹配表1065!L:L,匹配表1065!M:N)</f>
        <v>头痛</v>
      </c>
      <c r="U7227" s="94" t="str">
        <v>神经内科</v>
      </c>
      <c r="V7227" s="95" t="s">
        <v>67</v>
      </c>
      <c r="W7227" s="93">
        <f>_xlfn.XLOOKUP(M7227,匹配表1065!D:D,匹配表1065!F:F)*N7227</f>
        <v>12</v>
      </c>
    </row>
    <row r="7228" customHeight="1" spans="1:23">
      <c r="A7228" s="94" t="s">
        <v>954</v>
      </c>
      <c r="B7228" s="106">
        <v>46252</v>
      </c>
      <c r="C7228" s="121" t="str">
        <f t="shared" si="228"/>
        <v>8月第4周</v>
      </c>
      <c r="D7228" s="109" t="s">
        <v>978</v>
      </c>
      <c r="E7228" s="93" t="str">
        <f t="shared" si="229"/>
        <v>8月第3周--周2</v>
      </c>
      <c r="F7228" s="95" t="s">
        <v>27</v>
      </c>
      <c r="G7228" s="95" t="s">
        <v>104</v>
      </c>
      <c r="H7228" s="92" t="str">
        <f>_xlfn.XLOOKUP(O7228,匹配表1065!T:T,匹配表1065!W:W)</f>
        <v>济南市</v>
      </c>
      <c r="I7228" s="116" t="str">
        <f>_xlfn.XLOOKUP(O7228,匹配表1065!T:T,匹配表1065!X:X)</f>
        <v>PME2025</v>
      </c>
      <c r="J7228" s="95" t="s">
        <v>111</v>
      </c>
      <c r="K7228" s="89" cm="1">
        <f ca="1" t="array" ref="K7228:L7228">_xlfn.XLOOKUP(J7228,匹配表1065!Y:Y,匹配表1065!AA:AB)</f>
        <v>30</v>
      </c>
      <c r="L7228" s="116" t="str">
        <v>3个月以上</v>
      </c>
      <c r="M7228" s="95" t="s">
        <v>30</v>
      </c>
      <c r="N7228" s="95">
        <v>1</v>
      </c>
      <c r="O7228" s="118" t="str">
        <f>_xlfn.XLOOKUP(P7228,匹配表1065!U:U,匹配表1065!T:T)</f>
        <v>HO00001400</v>
      </c>
      <c r="P7228" s="94" t="s">
        <v>112</v>
      </c>
      <c r="Q7228" s="95" t="s">
        <v>331</v>
      </c>
      <c r="R7228" s="89" t="str">
        <f>_xlfn.XLOOKUP(Q7228,匹配表1065!L:L,匹配表1065!O:O)</f>
        <v>C</v>
      </c>
      <c r="S7228" s="93" t="str">
        <f>IFERROR(_xlfn.XLOOKUP(Q7228,匹配表1065!AI:AI,匹配表1065!AJ:AJ),"绿标")</f>
        <v>红标</v>
      </c>
      <c r="T7228" s="93" t="str" cm="1">
        <f t="array" ref="T7228:U7228">_xlfn.XLOOKUP(Q7228,匹配表1065!L:L,匹配表1065!M:N)</f>
        <v>眩晕</v>
      </c>
      <c r="U7228" s="94" t="str">
        <v>神经内科</v>
      </c>
      <c r="V7228" s="95" t="s">
        <v>33</v>
      </c>
      <c r="W7228" s="93">
        <f>_xlfn.XLOOKUP(M7228,匹配表1065!D:D,匹配表1065!F:F)*N7228</f>
        <v>12</v>
      </c>
    </row>
    <row r="7229" customHeight="1" spans="1:23">
      <c r="A7229" s="94" t="s">
        <v>954</v>
      </c>
      <c r="B7229" s="106">
        <v>46252</v>
      </c>
      <c r="C7229" s="121" t="str">
        <f t="shared" si="228"/>
        <v>8月第4周</v>
      </c>
      <c r="D7229" s="109" t="s">
        <v>978</v>
      </c>
      <c r="E7229" s="93" t="str">
        <f t="shared" si="229"/>
        <v>8月第3周--周2</v>
      </c>
      <c r="F7229" s="95" t="s">
        <v>27</v>
      </c>
      <c r="G7229" s="95" t="s">
        <v>104</v>
      </c>
      <c r="H7229" s="92" t="str">
        <f>_xlfn.XLOOKUP(O7229,匹配表1065!T:T,匹配表1065!W:W)</f>
        <v>济南市</v>
      </c>
      <c r="I7229" s="116" t="str">
        <f>_xlfn.XLOOKUP(O7229,匹配表1065!T:T,匹配表1065!X:X)</f>
        <v>PME2025</v>
      </c>
      <c r="J7229" s="95" t="s">
        <v>111</v>
      </c>
      <c r="K7229" s="89" cm="1">
        <f ca="1" t="array" ref="K7229:L7229">_xlfn.XLOOKUP(J7229,匹配表1065!Y:Y,匹配表1065!AA:AB)</f>
        <v>30</v>
      </c>
      <c r="L7229" s="116" t="str">
        <v>3个月以上</v>
      </c>
      <c r="M7229" s="95" t="s">
        <v>30</v>
      </c>
      <c r="N7229" s="95">
        <v>1</v>
      </c>
      <c r="O7229" s="118" t="str">
        <f>_xlfn.XLOOKUP(P7229,匹配表1065!U:U,匹配表1065!T:T)</f>
        <v>HO00001400</v>
      </c>
      <c r="P7229" s="94" t="s">
        <v>112</v>
      </c>
      <c r="Q7229" s="95" t="s">
        <v>113</v>
      </c>
      <c r="R7229" s="89" t="str">
        <f>_xlfn.XLOOKUP(Q7229,匹配表1065!L:L,匹配表1065!O:O)</f>
        <v>B</v>
      </c>
      <c r="S7229" s="93" t="str">
        <f>IFERROR(_xlfn.XLOOKUP(Q7229,匹配表1065!AI:AI,匹配表1065!AJ:AJ),"绿标")</f>
        <v>红标</v>
      </c>
      <c r="T7229" s="93" t="str" cm="1">
        <f t="array" ref="T7229:U7229">_xlfn.XLOOKUP(Q7229,匹配表1065!L:L,匹配表1065!M:N)</f>
        <v>抑郁焦虑</v>
      </c>
      <c r="U7229" s="94" t="str">
        <v>神经内科</v>
      </c>
      <c r="V7229" s="95" t="s">
        <v>42</v>
      </c>
      <c r="W7229" s="93">
        <f>_xlfn.XLOOKUP(M7229,匹配表1065!D:D,匹配表1065!F:F)*N7229</f>
        <v>12</v>
      </c>
    </row>
    <row r="7230" customHeight="1" spans="1:23">
      <c r="A7230" s="94" t="s">
        <v>954</v>
      </c>
      <c r="B7230" s="106">
        <v>46252</v>
      </c>
      <c r="C7230" s="121" t="str">
        <f t="shared" si="228"/>
        <v>8月第4周</v>
      </c>
      <c r="D7230" s="109" t="s">
        <v>978</v>
      </c>
      <c r="E7230" s="93" t="str">
        <f t="shared" si="229"/>
        <v>8月第3周--周2</v>
      </c>
      <c r="F7230" s="95" t="s">
        <v>27</v>
      </c>
      <c r="G7230" s="95" t="s">
        <v>104</v>
      </c>
      <c r="H7230" s="92" t="str">
        <f>_xlfn.XLOOKUP(O7230,匹配表1065!T:T,匹配表1065!W:W)</f>
        <v>济南市</v>
      </c>
      <c r="I7230" s="116" t="str">
        <f>_xlfn.XLOOKUP(O7230,匹配表1065!T:T,匹配表1065!X:X)</f>
        <v>PME2025</v>
      </c>
      <c r="J7230" s="95" t="s">
        <v>111</v>
      </c>
      <c r="K7230" s="89" cm="1">
        <f ca="1" t="array" ref="K7230:L7230">_xlfn.XLOOKUP(J7230,匹配表1065!Y:Y,匹配表1065!AA:AB)</f>
        <v>30</v>
      </c>
      <c r="L7230" s="116" t="str">
        <v>3个月以上</v>
      </c>
      <c r="M7230" s="95" t="s">
        <v>55</v>
      </c>
      <c r="N7230" s="95">
        <v>1</v>
      </c>
      <c r="O7230" s="118" t="str">
        <f>_xlfn.XLOOKUP(P7230,匹配表1065!U:U,匹配表1065!T:T)</f>
        <v>HO00001400</v>
      </c>
      <c r="P7230" s="94" t="s">
        <v>112</v>
      </c>
      <c r="Q7230" s="95" t="s">
        <v>412</v>
      </c>
      <c r="R7230" s="89" t="str">
        <f>_xlfn.XLOOKUP(Q7230,匹配表1065!L:L,匹配表1065!O:O)</f>
        <v>C</v>
      </c>
      <c r="S7230" s="93" t="str">
        <f>IFERROR(_xlfn.XLOOKUP(Q7230,匹配表1065!AI:AI,匹配表1065!AJ:AJ),"绿标")</f>
        <v>黑标</v>
      </c>
      <c r="T7230" s="93" t="str" cm="1">
        <f t="array" ref="T7230:U7230">_xlfn.XLOOKUP(Q7230,匹配表1065!L:L,匹配表1065!M:N)</f>
        <v>眩晕</v>
      </c>
      <c r="U7230" s="94" t="str">
        <v>耳鼻喉科</v>
      </c>
      <c r="V7230" s="95" t="s">
        <v>42</v>
      </c>
      <c r="W7230" s="93">
        <f>_xlfn.XLOOKUP(M7230,匹配表1065!D:D,匹配表1065!F:F)*N7230</f>
        <v>8</v>
      </c>
    </row>
    <row r="7231" customHeight="1" spans="1:23">
      <c r="A7231" s="94" t="s">
        <v>954</v>
      </c>
      <c r="B7231" s="106">
        <v>46252</v>
      </c>
      <c r="C7231" s="121" t="str">
        <f t="shared" si="228"/>
        <v>8月第4周</v>
      </c>
      <c r="D7231" s="109" t="s">
        <v>978</v>
      </c>
      <c r="E7231" s="93" t="str">
        <f t="shared" si="229"/>
        <v>8月第3周--周2</v>
      </c>
      <c r="F7231" s="95" t="s">
        <v>27</v>
      </c>
      <c r="G7231" s="95" t="s">
        <v>104</v>
      </c>
      <c r="H7231" s="92" t="str">
        <f>_xlfn.XLOOKUP(O7231,匹配表1065!T:T,匹配表1065!W:W)</f>
        <v>聊城市</v>
      </c>
      <c r="I7231" s="116" t="str">
        <f>_xlfn.XLOOKUP(O7231,匹配表1065!T:T,匹配表1065!X:X)</f>
        <v>PME2046</v>
      </c>
      <c r="J7231" s="95" t="s">
        <v>108</v>
      </c>
      <c r="K7231" s="89" cm="1">
        <f ca="1" t="array" ref="K7231:L7231">_xlfn.XLOOKUP(J7231,匹配表1065!Y:Y,匹配表1065!AA:AB)</f>
        <v>8</v>
      </c>
      <c r="L7231" s="116" t="str">
        <v>3个月以上</v>
      </c>
      <c r="M7231" s="95" t="s">
        <v>30</v>
      </c>
      <c r="N7231" s="95">
        <v>1</v>
      </c>
      <c r="O7231" s="118" t="str">
        <f>_xlfn.XLOOKUP(P7231,匹配表1065!U:U,匹配表1065!T:T)</f>
        <v>HO00001415</v>
      </c>
      <c r="P7231" s="94" t="s">
        <v>109</v>
      </c>
      <c r="Q7231" s="95" t="s">
        <v>734</v>
      </c>
      <c r="R7231" s="89" t="str">
        <f>_xlfn.XLOOKUP(Q7231,匹配表1065!L:L,匹配表1065!O:O)</f>
        <v>B</v>
      </c>
      <c r="S7231" s="93" t="str">
        <f>IFERROR(_xlfn.XLOOKUP(Q7231,匹配表1065!AI:AI,匹配表1065!AJ:AJ),"绿标")</f>
        <v>黑标</v>
      </c>
      <c r="T7231" s="93" t="str" cm="1">
        <f t="array" ref="T7231:U7231">_xlfn.XLOOKUP(Q7231,匹配表1065!L:L,匹配表1065!M:N)</f>
        <v>脑血管</v>
      </c>
      <c r="U7231" s="94" t="str">
        <v>神经内科</v>
      </c>
      <c r="V7231" s="95" t="s">
        <v>42</v>
      </c>
      <c r="W7231" s="93">
        <f>_xlfn.XLOOKUP(M7231,匹配表1065!D:D,匹配表1065!F:F)*N7231</f>
        <v>12</v>
      </c>
    </row>
    <row r="7232" customHeight="1" spans="1:23">
      <c r="A7232" s="94" t="s">
        <v>954</v>
      </c>
      <c r="B7232" s="106">
        <v>46252</v>
      </c>
      <c r="C7232" s="121" t="str">
        <f t="shared" si="228"/>
        <v>8月第4周</v>
      </c>
      <c r="D7232" s="109" t="s">
        <v>978</v>
      </c>
      <c r="E7232" s="93" t="str">
        <f t="shared" si="229"/>
        <v>8月第3周--周2</v>
      </c>
      <c r="F7232" s="95" t="s">
        <v>27</v>
      </c>
      <c r="G7232" s="95" t="s">
        <v>104</v>
      </c>
      <c r="H7232" s="92" t="str">
        <f>_xlfn.XLOOKUP(O7232,匹配表1065!T:T,匹配表1065!W:W)</f>
        <v>济南市</v>
      </c>
      <c r="I7232" s="116" t="str">
        <f>_xlfn.XLOOKUP(O7232,匹配表1065!T:T,匹配表1065!X:X)</f>
        <v>PME2025</v>
      </c>
      <c r="J7232" s="95" t="s">
        <v>128</v>
      </c>
      <c r="K7232" s="89" cm="1">
        <f ca="1" t="array" ref="K7232:L7232">_xlfn.XLOOKUP(J7232,匹配表1065!Y:Y,匹配表1065!AA:AB)</f>
        <v>13</v>
      </c>
      <c r="L7232" s="116" t="str">
        <v>3个月以上</v>
      </c>
      <c r="M7232" s="95" t="s">
        <v>30</v>
      </c>
      <c r="N7232" s="95">
        <v>1</v>
      </c>
      <c r="O7232" s="118" t="str">
        <f>_xlfn.XLOOKUP(P7232,匹配表1065!U:U,匹配表1065!T:T)</f>
        <v>HO00001400</v>
      </c>
      <c r="P7232" s="94" t="s">
        <v>112</v>
      </c>
      <c r="Q7232" s="95" t="s">
        <v>357</v>
      </c>
      <c r="R7232" s="89" t="str">
        <f>_xlfn.XLOOKUP(Q7232,匹配表1065!L:L,匹配表1065!O:O)</f>
        <v>B</v>
      </c>
      <c r="S7232" s="93" t="str">
        <f>IFERROR(_xlfn.XLOOKUP(Q7232,匹配表1065!AI:AI,匹配表1065!AJ:AJ),"绿标")</f>
        <v>红标</v>
      </c>
      <c r="T7232" s="93" t="str" cm="1">
        <f t="array" ref="T7232:U7232">_xlfn.XLOOKUP(Q7232,匹配表1065!L:L,匹配表1065!M:N)</f>
        <v>癫痫</v>
      </c>
      <c r="U7232" s="94" t="str">
        <v>神经内科</v>
      </c>
      <c r="V7232" s="95" t="s">
        <v>42</v>
      </c>
      <c r="W7232" s="93">
        <f>_xlfn.XLOOKUP(M7232,匹配表1065!D:D,匹配表1065!F:F)*N7232</f>
        <v>12</v>
      </c>
    </row>
    <row r="7233" customHeight="1" spans="1:23">
      <c r="A7233" s="94" t="s">
        <v>954</v>
      </c>
      <c r="B7233" s="106">
        <v>46252</v>
      </c>
      <c r="C7233" s="121" t="str">
        <f t="shared" si="228"/>
        <v>8月第4周</v>
      </c>
      <c r="D7233" s="109" t="s">
        <v>978</v>
      </c>
      <c r="E7233" s="93" t="str">
        <f t="shared" si="229"/>
        <v>8月第3周--周2</v>
      </c>
      <c r="F7233" s="95" t="s">
        <v>27</v>
      </c>
      <c r="G7233" s="95" t="s">
        <v>104</v>
      </c>
      <c r="H7233" s="92" t="str">
        <f>_xlfn.XLOOKUP(O7233,匹配表1065!T:T,匹配表1065!W:W)</f>
        <v>济南市</v>
      </c>
      <c r="I7233" s="116" t="str">
        <f>_xlfn.XLOOKUP(O7233,匹配表1065!T:T,匹配表1065!X:X)</f>
        <v>PME2025</v>
      </c>
      <c r="J7233" s="95" t="s">
        <v>128</v>
      </c>
      <c r="K7233" s="89" cm="1">
        <f ca="1" t="array" ref="K7233:L7233">_xlfn.XLOOKUP(J7233,匹配表1065!Y:Y,匹配表1065!AA:AB)</f>
        <v>13</v>
      </c>
      <c r="L7233" s="116" t="str">
        <v>3个月以上</v>
      </c>
      <c r="M7233" s="95" t="s">
        <v>35</v>
      </c>
      <c r="N7233" s="95">
        <v>1</v>
      </c>
      <c r="O7233" s="118" t="str">
        <f>_xlfn.XLOOKUP(P7233,匹配表1065!U:U,匹配表1065!T:T)</f>
        <v>HO00001400</v>
      </c>
      <c r="P7233" s="94" t="s">
        <v>112</v>
      </c>
      <c r="Q7233" s="95" t="s">
        <v>319</v>
      </c>
      <c r="R7233" s="89" t="str">
        <f>_xlfn.XLOOKUP(Q7233,匹配表1065!L:L,匹配表1065!O:O)</f>
        <v>B</v>
      </c>
      <c r="S7233" s="93" t="str">
        <f>IFERROR(_xlfn.XLOOKUP(Q7233,匹配表1065!AI:AI,匹配表1065!AJ:AJ),"绿标")</f>
        <v>绿标</v>
      </c>
      <c r="T7233" s="93" t="str" cm="1">
        <f t="array" ref="T7233:U7233">_xlfn.XLOOKUP(Q7233,匹配表1065!L:L,匹配表1065!M:N)</f>
        <v>脑血管</v>
      </c>
      <c r="U7233" s="94" t="str">
        <v>神经内科</v>
      </c>
      <c r="V7233" s="95" t="s">
        <v>33</v>
      </c>
      <c r="W7233" s="93">
        <f>_xlfn.XLOOKUP(M7233,匹配表1065!D:D,匹配表1065!F:F)*N7233</f>
        <v>4</v>
      </c>
    </row>
    <row r="7234" customHeight="1" spans="1:23">
      <c r="A7234" s="94" t="s">
        <v>954</v>
      </c>
      <c r="B7234" s="106">
        <v>46252</v>
      </c>
      <c r="C7234" s="121" t="str">
        <f t="shared" si="228"/>
        <v>8月第4周</v>
      </c>
      <c r="D7234" s="109" t="s">
        <v>978</v>
      </c>
      <c r="E7234" s="93" t="str">
        <f t="shared" si="229"/>
        <v>8月第3周--周2</v>
      </c>
      <c r="F7234" s="95" t="s">
        <v>27</v>
      </c>
      <c r="G7234" s="95" t="s">
        <v>104</v>
      </c>
      <c r="H7234" s="92" t="str">
        <f>_xlfn.XLOOKUP(O7234,匹配表1065!T:T,匹配表1065!W:W)</f>
        <v>济南市</v>
      </c>
      <c r="I7234" s="116" t="str">
        <f>_xlfn.XLOOKUP(O7234,匹配表1065!T:T,匹配表1065!X:X)</f>
        <v>PME2025</v>
      </c>
      <c r="J7234" s="95" t="s">
        <v>128</v>
      </c>
      <c r="K7234" s="89" cm="1">
        <f ca="1" t="array" ref="K7234:L7234">_xlfn.XLOOKUP(J7234,匹配表1065!Y:Y,匹配表1065!AA:AB)</f>
        <v>13</v>
      </c>
      <c r="L7234" s="116" t="str">
        <v>3个月以上</v>
      </c>
      <c r="M7234" s="95" t="s">
        <v>133</v>
      </c>
      <c r="N7234" s="95">
        <v>5</v>
      </c>
      <c r="O7234" s="118" t="str">
        <f>_xlfn.XLOOKUP(P7234,匹配表1065!U:U,匹配表1065!T:T)</f>
        <v>HO00001400</v>
      </c>
      <c r="P7234" s="94" t="s">
        <v>112</v>
      </c>
      <c r="Q7234" s="95" t="s">
        <v>241</v>
      </c>
      <c r="R7234" s="89" t="str">
        <f>_xlfn.XLOOKUP(Q7234,匹配表1065!L:L,匹配表1065!O:O)</f>
        <v>A</v>
      </c>
      <c r="S7234" s="93" t="str">
        <f>IFERROR(_xlfn.XLOOKUP(Q7234,匹配表1065!AI:AI,匹配表1065!AJ:AJ),"绿标")</f>
        <v>红标</v>
      </c>
      <c r="T7234" s="93" t="str" cm="1">
        <f t="array" ref="T7234:U7234">_xlfn.XLOOKUP(Q7234,匹配表1065!L:L,匹配表1065!M:N)</f>
        <v>头痛</v>
      </c>
      <c r="U7234" s="94" t="str">
        <v>神经内科</v>
      </c>
      <c r="V7234" s="95" t="s">
        <v>42</v>
      </c>
      <c r="W7234" s="93">
        <f>_xlfn.XLOOKUP(M7234,匹配表1065!D:D,匹配表1065!F:F)*N7234</f>
        <v>5</v>
      </c>
    </row>
    <row r="7235" customHeight="1" spans="1:23">
      <c r="A7235" s="94" t="s">
        <v>954</v>
      </c>
      <c r="B7235" s="106">
        <v>46252</v>
      </c>
      <c r="C7235" s="121" t="str">
        <f t="shared" si="228"/>
        <v>8月第4周</v>
      </c>
      <c r="D7235" s="109" t="s">
        <v>978</v>
      </c>
      <c r="E7235" s="93" t="str">
        <f t="shared" si="229"/>
        <v>8月第3周--周2</v>
      </c>
      <c r="F7235" s="95" t="s">
        <v>27</v>
      </c>
      <c r="G7235" s="95" t="s">
        <v>104</v>
      </c>
      <c r="H7235" s="92" t="str">
        <f>_xlfn.XLOOKUP(O7235,匹配表1065!T:T,匹配表1065!W:W)</f>
        <v>济南市</v>
      </c>
      <c r="I7235" s="116" t="str">
        <f>_xlfn.XLOOKUP(O7235,匹配表1065!T:T,匹配表1065!X:X)</f>
        <v>PME2025</v>
      </c>
      <c r="J7235" s="95" t="s">
        <v>128</v>
      </c>
      <c r="K7235" s="89" cm="1">
        <f ca="1" t="array" ref="K7235:L7235">_xlfn.XLOOKUP(J7235,匹配表1065!Y:Y,匹配表1065!AA:AB)</f>
        <v>13</v>
      </c>
      <c r="L7235" s="116" t="str">
        <v>3个月以上</v>
      </c>
      <c r="M7235" s="95" t="s">
        <v>35</v>
      </c>
      <c r="N7235" s="95">
        <v>1</v>
      </c>
      <c r="O7235" s="118" t="str">
        <f>_xlfn.XLOOKUP(P7235,匹配表1065!U:U,匹配表1065!T:T)</f>
        <v>HO00001400</v>
      </c>
      <c r="P7235" s="94" t="s">
        <v>112</v>
      </c>
      <c r="Q7235" s="95" t="s">
        <v>132</v>
      </c>
      <c r="R7235" s="89" t="str">
        <f>_xlfn.XLOOKUP(Q7235,匹配表1065!L:L,匹配表1065!O:O)</f>
        <v>D</v>
      </c>
      <c r="S7235" s="93" t="str">
        <f>IFERROR(_xlfn.XLOOKUP(Q7235,匹配表1065!AI:AI,匹配表1065!AJ:AJ),"绿标")</f>
        <v>绿标</v>
      </c>
      <c r="T7235" s="93" t="str" cm="1">
        <f t="array" ref="T7235:U7235">_xlfn.XLOOKUP(Q7235,匹配表1065!L:L,匹配表1065!M:N)</f>
        <v>抑郁焦虑</v>
      </c>
      <c r="U7235" s="94" t="str">
        <v>精神心理科</v>
      </c>
      <c r="V7235" s="95" t="s">
        <v>70</v>
      </c>
      <c r="W7235" s="93">
        <f>_xlfn.XLOOKUP(M7235,匹配表1065!D:D,匹配表1065!F:F)*N7235</f>
        <v>4</v>
      </c>
    </row>
    <row r="7236" customHeight="1" spans="1:23">
      <c r="A7236" s="94" t="s">
        <v>954</v>
      </c>
      <c r="B7236" s="106">
        <v>46252</v>
      </c>
      <c r="C7236" s="121" t="str">
        <f t="shared" si="228"/>
        <v>8月第4周</v>
      </c>
      <c r="D7236" s="109" t="s">
        <v>978</v>
      </c>
      <c r="E7236" s="93" t="str">
        <f t="shared" si="229"/>
        <v>8月第3周--周2</v>
      </c>
      <c r="F7236" s="95" t="s">
        <v>27</v>
      </c>
      <c r="G7236" s="95" t="s">
        <v>104</v>
      </c>
      <c r="H7236" s="92" t="str">
        <f>_xlfn.XLOOKUP(O7236,匹配表1065!T:T,匹配表1065!W:W)</f>
        <v>济南市</v>
      </c>
      <c r="I7236" s="116" t="str">
        <f>_xlfn.XLOOKUP(O7236,匹配表1065!T:T,匹配表1065!X:X)</f>
        <v>PME2044</v>
      </c>
      <c r="J7236" s="95" t="s">
        <v>105</v>
      </c>
      <c r="K7236" s="89" cm="1">
        <f ca="1" t="array" ref="K7236:L7236">_xlfn.XLOOKUP(J7236,匹配表1065!Y:Y,匹配表1065!AA:AB)</f>
        <v>8</v>
      </c>
      <c r="L7236" s="116" t="str">
        <v>3个月以上</v>
      </c>
      <c r="M7236" s="95" t="s">
        <v>30</v>
      </c>
      <c r="N7236" s="95">
        <v>1</v>
      </c>
      <c r="O7236" s="118" t="str">
        <f>_xlfn.XLOOKUP(P7236,匹配表1065!U:U,匹配表1065!T:T)</f>
        <v>HO00001401</v>
      </c>
      <c r="P7236" s="94" t="s">
        <v>106</v>
      </c>
      <c r="Q7236" s="95" t="s">
        <v>243</v>
      </c>
      <c r="R7236" s="89" t="str">
        <f>_xlfn.XLOOKUP(Q7236,匹配表1065!L:L,匹配表1065!O:O)</f>
        <v>B</v>
      </c>
      <c r="S7236" s="93" t="str">
        <f>IFERROR(_xlfn.XLOOKUP(Q7236,匹配表1065!AI:AI,匹配表1065!AJ:AJ),"绿标")</f>
        <v>绿标</v>
      </c>
      <c r="T7236" s="93" t="str" cm="1">
        <f t="array" ref="T7236:U7236">_xlfn.XLOOKUP(Q7236,匹配表1065!L:L,匹配表1065!M:N)</f>
        <v>脑血管</v>
      </c>
      <c r="U7236" s="94" t="str">
        <v>神经内科</v>
      </c>
      <c r="V7236" s="95" t="s">
        <v>42</v>
      </c>
      <c r="W7236" s="93">
        <f>_xlfn.XLOOKUP(M7236,匹配表1065!D:D,匹配表1065!F:F)*N7236</f>
        <v>12</v>
      </c>
    </row>
    <row r="7237" customHeight="1" spans="1:23">
      <c r="A7237" s="94" t="s">
        <v>954</v>
      </c>
      <c r="B7237" s="106">
        <v>46253</v>
      </c>
      <c r="C7237" s="121" t="str">
        <f t="shared" si="228"/>
        <v>8月第4周</v>
      </c>
      <c r="D7237" s="109" t="s">
        <v>978</v>
      </c>
      <c r="E7237" s="93" t="str">
        <f t="shared" si="229"/>
        <v>8月第3周--周3</v>
      </c>
      <c r="F7237" s="95" t="s">
        <v>27</v>
      </c>
      <c r="G7237" s="95" t="s">
        <v>167</v>
      </c>
      <c r="H7237" s="92" t="str">
        <f>_xlfn.XLOOKUP(O7237,匹配表1065!T:T,匹配表1065!W:W)</f>
        <v>苏州市</v>
      </c>
      <c r="I7237" s="116" t="str">
        <f>_xlfn.XLOOKUP(O7237,匹配表1065!T:T,匹配表1065!X:X)</f>
        <v>PME2009</v>
      </c>
      <c r="J7237" s="95" t="s">
        <v>193</v>
      </c>
      <c r="K7237" s="89" cm="1">
        <f ca="1" t="array" ref="K7237:L7237">_xlfn.XLOOKUP(J7237,匹配表1065!Y:Y,匹配表1065!AA:AB)</f>
        <v>7</v>
      </c>
      <c r="L7237" s="116" t="str">
        <v>3个月以上</v>
      </c>
      <c r="M7237" s="95" t="s">
        <v>35</v>
      </c>
      <c r="N7237" s="95">
        <v>2</v>
      </c>
      <c r="O7237" s="118" t="str">
        <f>_xlfn.XLOOKUP(P7237,匹配表1065!U:U,匹配表1065!T:T)</f>
        <v>HO00017518</v>
      </c>
      <c r="P7237" s="94" t="s">
        <v>194</v>
      </c>
      <c r="Q7237" s="95" t="s">
        <v>195</v>
      </c>
      <c r="R7237" s="89" t="str">
        <f>_xlfn.XLOOKUP(Q7237,匹配表1065!L:L,匹配表1065!O:O)</f>
        <v>C</v>
      </c>
      <c r="S7237" s="93" t="str">
        <f>IFERROR(_xlfn.XLOOKUP(Q7237,匹配表1065!AI:AI,匹配表1065!AJ:AJ),"绿标")</f>
        <v>红标</v>
      </c>
      <c r="T7237" s="93" t="str" cm="1">
        <f t="array" ref="T7237:U7237">_xlfn.XLOOKUP(Q7237,匹配表1065!L:L,匹配表1065!M:N)</f>
        <v>眩晕</v>
      </c>
      <c r="U7237" s="94" t="str">
        <v>耳鼻喉科</v>
      </c>
      <c r="V7237" s="95" t="s">
        <v>33</v>
      </c>
      <c r="W7237" s="93">
        <f>_xlfn.XLOOKUP(M7237,匹配表1065!D:D,匹配表1065!F:F)*N7237</f>
        <v>8</v>
      </c>
    </row>
    <row r="7238" customHeight="1" spans="1:23">
      <c r="A7238" s="94" t="s">
        <v>954</v>
      </c>
      <c r="B7238" s="106">
        <v>46253</v>
      </c>
      <c r="C7238" s="121" t="str">
        <f t="shared" si="228"/>
        <v>8月第4周</v>
      </c>
      <c r="D7238" s="109" t="s">
        <v>978</v>
      </c>
      <c r="E7238" s="93" t="str">
        <f t="shared" si="229"/>
        <v>8月第3周--周3</v>
      </c>
      <c r="F7238" s="95" t="s">
        <v>27</v>
      </c>
      <c r="G7238" s="95" t="s">
        <v>167</v>
      </c>
      <c r="H7238" s="92" t="str">
        <f>_xlfn.XLOOKUP(O7238,匹配表1065!T:T,匹配表1065!W:W)</f>
        <v>苏州市</v>
      </c>
      <c r="I7238" s="116" t="str">
        <f>_xlfn.XLOOKUP(O7238,匹配表1065!T:T,匹配表1065!X:X)</f>
        <v>PME2011</v>
      </c>
      <c r="J7238" s="95" t="s">
        <v>193</v>
      </c>
      <c r="K7238" s="89" cm="1">
        <f ca="1" t="array" ref="K7238:L7238">_xlfn.XLOOKUP(J7238,匹配表1065!Y:Y,匹配表1065!AA:AB)</f>
        <v>7</v>
      </c>
      <c r="L7238" s="116" t="str">
        <v>3个月以上</v>
      </c>
      <c r="M7238" s="95" t="s">
        <v>35</v>
      </c>
      <c r="N7238" s="95">
        <v>1</v>
      </c>
      <c r="O7238" s="118" t="str">
        <f>_xlfn.XLOOKUP(P7238,匹配表1065!U:U,匹配表1065!T:T)</f>
        <v>HO00307823</v>
      </c>
      <c r="P7238" s="94" t="s">
        <v>169</v>
      </c>
      <c r="Q7238" s="95" t="s">
        <v>438</v>
      </c>
      <c r="R7238" s="89" t="str">
        <f>_xlfn.XLOOKUP(Q7238,匹配表1065!L:L,匹配表1065!O:O)</f>
        <v>A</v>
      </c>
      <c r="S7238" s="93" t="str">
        <f>IFERROR(_xlfn.XLOOKUP(Q7238,匹配表1065!AI:AI,匹配表1065!AJ:AJ),"绿标")</f>
        <v>红标</v>
      </c>
      <c r="T7238" s="93" t="str" cm="1">
        <f t="array" ref="T7238:U7238">_xlfn.XLOOKUP(Q7238,匹配表1065!L:L,匹配表1065!M:N)</f>
        <v>头痛</v>
      </c>
      <c r="U7238" s="94" t="str">
        <v>神经内科</v>
      </c>
      <c r="V7238" s="95" t="s">
        <v>33</v>
      </c>
      <c r="W7238" s="93">
        <f>_xlfn.XLOOKUP(M7238,匹配表1065!D:D,匹配表1065!F:F)*N7238</f>
        <v>4</v>
      </c>
    </row>
    <row r="7239" customHeight="1" spans="1:23">
      <c r="A7239" s="94" t="s">
        <v>954</v>
      </c>
      <c r="B7239" s="106">
        <v>46253</v>
      </c>
      <c r="C7239" s="121" t="str">
        <f t="shared" si="228"/>
        <v>8月第4周</v>
      </c>
      <c r="D7239" s="109" t="s">
        <v>978</v>
      </c>
      <c r="E7239" s="93" t="str">
        <f t="shared" si="229"/>
        <v>8月第3周--周3</v>
      </c>
      <c r="F7239" s="95" t="s">
        <v>27</v>
      </c>
      <c r="G7239" s="95" t="s">
        <v>167</v>
      </c>
      <c r="H7239" s="92" t="str">
        <f>_xlfn.XLOOKUP(O7239,匹配表1065!T:T,匹配表1065!W:W)</f>
        <v>苏州市</v>
      </c>
      <c r="I7239" s="116" t="str">
        <f>_xlfn.XLOOKUP(O7239,匹配表1065!T:T,匹配表1065!X:X)</f>
        <v>PME2011</v>
      </c>
      <c r="J7239" s="95" t="s">
        <v>168</v>
      </c>
      <c r="K7239" s="89" cm="1">
        <f ca="1" t="array" ref="K7239:L7239">_xlfn.XLOOKUP(J7239,匹配表1065!Y:Y,匹配表1065!AA:AB)</f>
        <v>19</v>
      </c>
      <c r="L7239" s="116" t="str">
        <v>3个月以上</v>
      </c>
      <c r="M7239" s="95" t="s">
        <v>30</v>
      </c>
      <c r="N7239" s="95">
        <v>1</v>
      </c>
      <c r="O7239" s="118" t="str">
        <f>_xlfn.XLOOKUP(P7239,匹配表1065!U:U,匹配表1065!T:T)</f>
        <v>HO00307823</v>
      </c>
      <c r="P7239" s="94" t="s">
        <v>169</v>
      </c>
      <c r="Q7239" s="95" t="s">
        <v>170</v>
      </c>
      <c r="R7239" s="89" t="str">
        <f>_xlfn.XLOOKUP(Q7239,匹配表1065!L:L,匹配表1065!O:O)</f>
        <v>A</v>
      </c>
      <c r="S7239" s="93" t="str">
        <f>IFERROR(_xlfn.XLOOKUP(Q7239,匹配表1065!AI:AI,匹配表1065!AJ:AJ),"绿标")</f>
        <v>红标</v>
      </c>
      <c r="T7239" s="93" t="str" cm="1">
        <f t="array" ref="T7239:U7239">_xlfn.XLOOKUP(Q7239,匹配表1065!L:L,匹配表1065!M:N)</f>
        <v>头痛</v>
      </c>
      <c r="U7239" s="94" t="str">
        <v>神经内科</v>
      </c>
      <c r="V7239" s="95" t="s">
        <v>100</v>
      </c>
      <c r="W7239" s="93">
        <f>_xlfn.XLOOKUP(M7239,匹配表1065!D:D,匹配表1065!F:F)*N7239</f>
        <v>12</v>
      </c>
    </row>
    <row r="7240" customHeight="1" spans="1:23">
      <c r="A7240" s="94" t="s">
        <v>954</v>
      </c>
      <c r="B7240" s="106">
        <v>46253</v>
      </c>
      <c r="C7240" s="121" t="str">
        <f t="shared" si="228"/>
        <v>8月第4周</v>
      </c>
      <c r="D7240" s="109" t="s">
        <v>978</v>
      </c>
      <c r="E7240" s="93" t="str">
        <f t="shared" si="229"/>
        <v>8月第3周--周3</v>
      </c>
      <c r="F7240" s="95" t="s">
        <v>27</v>
      </c>
      <c r="G7240" s="95" t="s">
        <v>167</v>
      </c>
      <c r="H7240" s="92" t="str">
        <f>_xlfn.XLOOKUP(O7240,匹配表1065!T:T,匹配表1065!W:W)</f>
        <v>苏州市</v>
      </c>
      <c r="I7240" s="116" t="str">
        <f>_xlfn.XLOOKUP(O7240,匹配表1065!T:T,匹配表1065!X:X)</f>
        <v>PME2011</v>
      </c>
      <c r="J7240" s="95" t="s">
        <v>168</v>
      </c>
      <c r="K7240" s="89" cm="1">
        <f ca="1" t="array" ref="K7240:L7240">_xlfn.XLOOKUP(J7240,匹配表1065!Y:Y,匹配表1065!AA:AB)</f>
        <v>19</v>
      </c>
      <c r="L7240" s="116" t="str">
        <v>3个月以上</v>
      </c>
      <c r="M7240" s="95" t="s">
        <v>30</v>
      </c>
      <c r="N7240" s="95">
        <v>1</v>
      </c>
      <c r="O7240" s="118" t="str">
        <f>_xlfn.XLOOKUP(P7240,匹配表1065!U:U,匹配表1065!T:T)</f>
        <v>HO00307823</v>
      </c>
      <c r="P7240" s="94" t="s">
        <v>169</v>
      </c>
      <c r="Q7240" s="95" t="s">
        <v>172</v>
      </c>
      <c r="R7240" s="89" t="str">
        <f>_xlfn.XLOOKUP(Q7240,匹配表1065!L:L,匹配表1065!O:O)</f>
        <v>C</v>
      </c>
      <c r="S7240" s="93" t="str">
        <f>IFERROR(_xlfn.XLOOKUP(Q7240,匹配表1065!AI:AI,匹配表1065!AJ:AJ),"绿标")</f>
        <v>绿标</v>
      </c>
      <c r="T7240" s="93" t="str" cm="1">
        <f t="array" ref="T7240:U7240">_xlfn.XLOOKUP(Q7240,匹配表1065!L:L,匹配表1065!M:N)</f>
        <v>眩晕</v>
      </c>
      <c r="U7240" s="94" t="str">
        <v>神经内科</v>
      </c>
      <c r="V7240" s="95" t="s">
        <v>100</v>
      </c>
      <c r="W7240" s="93">
        <f>_xlfn.XLOOKUP(M7240,匹配表1065!D:D,匹配表1065!F:F)*N7240</f>
        <v>12</v>
      </c>
    </row>
    <row r="7241" customHeight="1" spans="1:23">
      <c r="A7241" s="94" t="s">
        <v>954</v>
      </c>
      <c r="B7241" s="106">
        <v>46253</v>
      </c>
      <c r="C7241" s="121" t="str">
        <f t="shared" si="228"/>
        <v>8月第4周</v>
      </c>
      <c r="D7241" s="109" t="s">
        <v>978</v>
      </c>
      <c r="E7241" s="93" t="str">
        <f t="shared" si="229"/>
        <v>8月第3周--周3</v>
      </c>
      <c r="F7241" s="95" t="s">
        <v>27</v>
      </c>
      <c r="G7241" s="95" t="s">
        <v>167</v>
      </c>
      <c r="H7241" s="92" t="str">
        <f>_xlfn.XLOOKUP(O7241,匹配表1065!T:T,匹配表1065!W:W)</f>
        <v>无锡市</v>
      </c>
      <c r="I7241" s="116" t="str">
        <f>_xlfn.XLOOKUP(O7241,匹配表1065!T:T,匹配表1065!X:X)</f>
        <v>PME2014</v>
      </c>
      <c r="J7241" s="95" t="s">
        <v>581</v>
      </c>
      <c r="K7241" s="89" cm="1">
        <f ca="1" t="array" ref="K7241:L7241">_xlfn.XLOOKUP(J7241,匹配表1065!Y:Y,匹配表1065!AA:AB)</f>
        <v>1</v>
      </c>
      <c r="L7241" s="116" t="str">
        <v>3个月以内</v>
      </c>
      <c r="M7241" s="95" t="s">
        <v>35</v>
      </c>
      <c r="N7241" s="95">
        <v>2</v>
      </c>
      <c r="O7241" s="118" t="str">
        <f>_xlfn.XLOOKUP(P7241,匹配表1065!U:U,匹配表1065!T:T)</f>
        <v>HO00001111</v>
      </c>
      <c r="P7241" s="94" t="s">
        <v>582</v>
      </c>
      <c r="Q7241" s="95" t="s">
        <v>583</v>
      </c>
      <c r="R7241" s="89" t="str">
        <f>_xlfn.XLOOKUP(Q7241,匹配表1065!L:L,匹配表1065!O:O)</f>
        <v>B</v>
      </c>
      <c r="S7241" s="93" t="str">
        <f>IFERROR(_xlfn.XLOOKUP(Q7241,匹配表1065!AI:AI,匹配表1065!AJ:AJ),"绿标")</f>
        <v>黑标</v>
      </c>
      <c r="T7241" s="93" t="str" cm="1">
        <f t="array" ref="T7241:U7241">_xlfn.XLOOKUP(Q7241,匹配表1065!L:L,匹配表1065!M:N)</f>
        <v>脑血管</v>
      </c>
      <c r="U7241" s="94" t="str">
        <v>神经内科</v>
      </c>
      <c r="V7241" s="95" t="s">
        <v>33</v>
      </c>
      <c r="W7241" s="93">
        <f>_xlfn.XLOOKUP(M7241,匹配表1065!D:D,匹配表1065!F:F)*N7241</f>
        <v>8</v>
      </c>
    </row>
    <row r="7242" customHeight="1" spans="1:23">
      <c r="A7242" s="94" t="s">
        <v>954</v>
      </c>
      <c r="B7242" s="106">
        <v>46253</v>
      </c>
      <c r="C7242" s="121" t="str">
        <f t="shared" si="228"/>
        <v>8月第4周</v>
      </c>
      <c r="D7242" s="109" t="s">
        <v>978</v>
      </c>
      <c r="E7242" s="93" t="str">
        <f t="shared" si="229"/>
        <v>8月第3周--周3</v>
      </c>
      <c r="F7242" s="95" t="s">
        <v>27</v>
      </c>
      <c r="G7242" s="95" t="s">
        <v>167</v>
      </c>
      <c r="H7242" s="92" t="str">
        <f>_xlfn.XLOOKUP(O7242,匹配表1065!T:T,匹配表1065!W:W)</f>
        <v>南通市</v>
      </c>
      <c r="I7242" s="116" t="str">
        <f>_xlfn.XLOOKUP(O7242,匹配表1065!T:T,匹配表1065!X:X)</f>
        <v>PME2013</v>
      </c>
      <c r="J7242" s="95" t="s">
        <v>180</v>
      </c>
      <c r="K7242" s="89" cm="1">
        <f ca="1" t="array" ref="K7242:L7242">_xlfn.XLOOKUP(J7242,匹配表1065!Y:Y,匹配表1065!AA:AB)</f>
        <v>51</v>
      </c>
      <c r="L7242" s="116" t="str">
        <v>3个月以上</v>
      </c>
      <c r="M7242" s="95" t="s">
        <v>30</v>
      </c>
      <c r="N7242" s="95">
        <v>3</v>
      </c>
      <c r="O7242" s="118" t="str">
        <f>_xlfn.XLOOKUP(P7242,匹配表1065!U:U,匹配表1065!T:T)</f>
        <v>HO00001021</v>
      </c>
      <c r="P7242" s="94" t="s">
        <v>181</v>
      </c>
      <c r="Q7242" s="95" t="s">
        <v>182</v>
      </c>
      <c r="R7242" s="89" t="str">
        <f>_xlfn.XLOOKUP(Q7242,匹配表1065!L:L,匹配表1065!O:O)</f>
        <v>C</v>
      </c>
      <c r="S7242" s="93" t="str">
        <f>IFERROR(_xlfn.XLOOKUP(Q7242,匹配表1065!AI:AI,匹配表1065!AJ:AJ),"绿标")</f>
        <v>红标</v>
      </c>
      <c r="T7242" s="93" t="str" cm="1">
        <f t="array" ref="T7242:U7242">_xlfn.XLOOKUP(Q7242,匹配表1065!L:L,匹配表1065!M:N)</f>
        <v>眩晕</v>
      </c>
      <c r="U7242" s="94" t="str">
        <v>神经内科</v>
      </c>
      <c r="V7242" s="95" t="s">
        <v>100</v>
      </c>
      <c r="W7242" s="93">
        <f>_xlfn.XLOOKUP(M7242,匹配表1065!D:D,匹配表1065!F:F)*N7242</f>
        <v>36</v>
      </c>
    </row>
    <row r="7243" customHeight="1" spans="1:23">
      <c r="A7243" s="94" t="s">
        <v>954</v>
      </c>
      <c r="B7243" s="106">
        <v>46253</v>
      </c>
      <c r="C7243" s="121" t="str">
        <f t="shared" si="228"/>
        <v>8月第4周</v>
      </c>
      <c r="D7243" s="109" t="s">
        <v>978</v>
      </c>
      <c r="E7243" s="93" t="str">
        <f t="shared" si="229"/>
        <v>8月第3周--周3</v>
      </c>
      <c r="F7243" s="95" t="s">
        <v>27</v>
      </c>
      <c r="G7243" s="95" t="s">
        <v>167</v>
      </c>
      <c r="H7243" s="92" t="str">
        <f>_xlfn.XLOOKUP(O7243,匹配表1065!T:T,匹配表1065!W:W)</f>
        <v>南通市</v>
      </c>
      <c r="I7243" s="116" t="str">
        <f>_xlfn.XLOOKUP(O7243,匹配表1065!T:T,匹配表1065!X:X)</f>
        <v>PME2013</v>
      </c>
      <c r="J7243" s="95" t="s">
        <v>180</v>
      </c>
      <c r="K7243" s="89" cm="1">
        <f ca="1" t="array" ref="K7243:L7243">_xlfn.XLOOKUP(J7243,匹配表1065!Y:Y,匹配表1065!AA:AB)</f>
        <v>51</v>
      </c>
      <c r="L7243" s="116" t="str">
        <v>3个月以上</v>
      </c>
      <c r="M7243" s="95" t="s">
        <v>35</v>
      </c>
      <c r="N7243" s="95">
        <v>1</v>
      </c>
      <c r="O7243" s="118" t="str">
        <f>_xlfn.XLOOKUP(P7243,匹配表1065!U:U,匹配表1065!T:T)</f>
        <v>HO00001021</v>
      </c>
      <c r="P7243" s="94" t="s">
        <v>181</v>
      </c>
      <c r="Q7243" s="95" t="s">
        <v>182</v>
      </c>
      <c r="R7243" s="89" t="str">
        <f>_xlfn.XLOOKUP(Q7243,匹配表1065!L:L,匹配表1065!O:O)</f>
        <v>C</v>
      </c>
      <c r="S7243" s="93" t="str">
        <f>IFERROR(_xlfn.XLOOKUP(Q7243,匹配表1065!AI:AI,匹配表1065!AJ:AJ),"绿标")</f>
        <v>红标</v>
      </c>
      <c r="T7243" s="93" t="str" cm="1">
        <f t="array" ref="T7243:U7243">_xlfn.XLOOKUP(Q7243,匹配表1065!L:L,匹配表1065!M:N)</f>
        <v>眩晕</v>
      </c>
      <c r="U7243" s="94" t="str">
        <v>神经内科</v>
      </c>
      <c r="V7243" s="95" t="s">
        <v>33</v>
      </c>
      <c r="W7243" s="93">
        <f>_xlfn.XLOOKUP(M7243,匹配表1065!D:D,匹配表1065!F:F)*N7243</f>
        <v>4</v>
      </c>
    </row>
    <row r="7244" customHeight="1" spans="1:23">
      <c r="A7244" s="94" t="s">
        <v>954</v>
      </c>
      <c r="B7244" s="106">
        <v>46253</v>
      </c>
      <c r="C7244" s="121" t="str">
        <f t="shared" si="228"/>
        <v>8月第4周</v>
      </c>
      <c r="D7244" s="109" t="s">
        <v>978</v>
      </c>
      <c r="E7244" s="93" t="str">
        <f t="shared" si="229"/>
        <v>8月第3周--周3</v>
      </c>
      <c r="F7244" s="95" t="s">
        <v>27</v>
      </c>
      <c r="G7244" s="95" t="s">
        <v>167</v>
      </c>
      <c r="H7244" s="92" t="str">
        <f>_xlfn.XLOOKUP(O7244,匹配表1065!T:T,匹配表1065!W:W)</f>
        <v>南通市</v>
      </c>
      <c r="I7244" s="116" t="str">
        <f>_xlfn.XLOOKUP(O7244,匹配表1065!T:T,匹配表1065!X:X)</f>
        <v>PME2013</v>
      </c>
      <c r="J7244" s="95" t="s">
        <v>180</v>
      </c>
      <c r="K7244" s="89" cm="1">
        <f ca="1" t="array" ref="K7244:L7244">_xlfn.XLOOKUP(J7244,匹配表1065!Y:Y,匹配表1065!AA:AB)</f>
        <v>51</v>
      </c>
      <c r="L7244" s="116" t="str">
        <v>3个月以上</v>
      </c>
      <c r="M7244" s="95" t="s">
        <v>35</v>
      </c>
      <c r="N7244" s="95">
        <v>1</v>
      </c>
      <c r="O7244" s="118" t="str">
        <f>_xlfn.XLOOKUP(P7244,匹配表1065!U:U,匹配表1065!T:T)</f>
        <v>HO00001066</v>
      </c>
      <c r="P7244" s="94" t="s">
        <v>183</v>
      </c>
      <c r="Q7244" s="95" t="s">
        <v>184</v>
      </c>
      <c r="R7244" s="89" t="str">
        <f>_xlfn.XLOOKUP(Q7244,匹配表1065!L:L,匹配表1065!O:O)</f>
        <v>A</v>
      </c>
      <c r="S7244" s="93" t="str">
        <f>IFERROR(_xlfn.XLOOKUP(Q7244,匹配表1065!AI:AI,匹配表1065!AJ:AJ),"绿标")</f>
        <v>红标</v>
      </c>
      <c r="T7244" s="93" t="str" cm="1">
        <f t="array" ref="T7244:U7244">_xlfn.XLOOKUP(Q7244,匹配表1065!L:L,匹配表1065!M:N)</f>
        <v>头痛</v>
      </c>
      <c r="U7244" s="94" t="str">
        <v>神经内科</v>
      </c>
      <c r="V7244" s="95" t="s">
        <v>33</v>
      </c>
      <c r="W7244" s="93">
        <f>_xlfn.XLOOKUP(M7244,匹配表1065!D:D,匹配表1065!F:F)*N7244</f>
        <v>4</v>
      </c>
    </row>
    <row r="7245" customHeight="1" spans="1:23">
      <c r="A7245" s="94" t="s">
        <v>954</v>
      </c>
      <c r="B7245" s="106">
        <v>46253</v>
      </c>
      <c r="C7245" s="121" t="str">
        <f t="shared" si="228"/>
        <v>8月第4周</v>
      </c>
      <c r="D7245" s="109" t="s">
        <v>978</v>
      </c>
      <c r="E7245" s="93" t="str">
        <f t="shared" si="229"/>
        <v>8月第3周--周3</v>
      </c>
      <c r="F7245" s="95" t="s">
        <v>27</v>
      </c>
      <c r="G7245" s="95" t="s">
        <v>167</v>
      </c>
      <c r="H7245" s="92" t="str">
        <f>_xlfn.XLOOKUP(O7245,匹配表1065!T:T,匹配表1065!W:W)</f>
        <v>南通市</v>
      </c>
      <c r="I7245" s="116" t="str">
        <f>_xlfn.XLOOKUP(O7245,匹配表1065!T:T,匹配表1065!X:X)</f>
        <v>PME2013</v>
      </c>
      <c r="J7245" s="95" t="s">
        <v>180</v>
      </c>
      <c r="K7245" s="89" cm="1">
        <f ca="1" t="array" ref="K7245:L7245">_xlfn.XLOOKUP(J7245,匹配表1065!Y:Y,匹配表1065!AA:AB)</f>
        <v>51</v>
      </c>
      <c r="L7245" s="116" t="str">
        <v>3个月以上</v>
      </c>
      <c r="M7245" s="95" t="s">
        <v>35</v>
      </c>
      <c r="N7245" s="95">
        <v>1</v>
      </c>
      <c r="O7245" s="118" t="str">
        <f>_xlfn.XLOOKUP(P7245,匹配表1065!U:U,匹配表1065!T:T)</f>
        <v>HO00001021</v>
      </c>
      <c r="P7245" s="94" t="s">
        <v>181</v>
      </c>
      <c r="Q7245" s="95" t="s">
        <v>800</v>
      </c>
      <c r="R7245" s="89" t="str">
        <f>_xlfn.XLOOKUP(Q7245,匹配表1065!L:L,匹配表1065!O:O)</f>
        <v>B</v>
      </c>
      <c r="S7245" s="93" t="str">
        <f>IFERROR(_xlfn.XLOOKUP(Q7245,匹配表1065!AI:AI,匹配表1065!AJ:AJ),"绿标")</f>
        <v>绿标</v>
      </c>
      <c r="T7245" s="93" t="str" cm="1">
        <f t="array" ref="T7245:U7245">_xlfn.XLOOKUP(Q7245,匹配表1065!L:L,匹配表1065!M:N)</f>
        <v>脑血管</v>
      </c>
      <c r="U7245" s="94" t="str">
        <v>神经内科</v>
      </c>
      <c r="V7245" s="95" t="s">
        <v>33</v>
      </c>
      <c r="W7245" s="93">
        <f>_xlfn.XLOOKUP(M7245,匹配表1065!D:D,匹配表1065!F:F)*N7245</f>
        <v>4</v>
      </c>
    </row>
    <row r="7246" customHeight="1" spans="1:23">
      <c r="A7246" s="94" t="s">
        <v>954</v>
      </c>
      <c r="B7246" s="106">
        <v>46253</v>
      </c>
      <c r="C7246" s="121" t="str">
        <f t="shared" si="228"/>
        <v>8月第4周</v>
      </c>
      <c r="D7246" s="109" t="s">
        <v>978</v>
      </c>
      <c r="E7246" s="93" t="str">
        <f t="shared" si="229"/>
        <v>8月第3周--周3</v>
      </c>
      <c r="F7246" s="95" t="s">
        <v>27</v>
      </c>
      <c r="G7246" s="95" t="s">
        <v>167</v>
      </c>
      <c r="H7246" s="92" t="str">
        <f>_xlfn.XLOOKUP(O7246,匹配表1065!T:T,匹配表1065!W:W)</f>
        <v>苏州市</v>
      </c>
      <c r="I7246" s="116" t="str">
        <f>_xlfn.XLOOKUP(O7246,匹配表1065!T:T,匹配表1065!X:X)</f>
        <v>PME2017</v>
      </c>
      <c r="J7246" s="95" t="s">
        <v>323</v>
      </c>
      <c r="K7246" s="89" cm="1">
        <f ca="1" t="array" ref="K7246:L7246">_xlfn.XLOOKUP(J7246,匹配表1065!Y:Y,匹配表1065!AA:AB)</f>
        <v>7</v>
      </c>
      <c r="L7246" s="116" t="str">
        <v>3个月以上</v>
      </c>
      <c r="M7246" s="95" t="s">
        <v>30</v>
      </c>
      <c r="N7246" s="95">
        <v>1</v>
      </c>
      <c r="O7246" s="118" t="str">
        <f>_xlfn.XLOOKUP(P7246,匹配表1065!U:U,匹配表1065!T:T)</f>
        <v>HO00001110</v>
      </c>
      <c r="P7246" s="94" t="s">
        <v>324</v>
      </c>
      <c r="Q7246" s="95" t="s">
        <v>533</v>
      </c>
      <c r="R7246" s="89" t="str">
        <f>_xlfn.XLOOKUP(Q7246,匹配表1065!L:L,匹配表1065!O:O)</f>
        <v>A</v>
      </c>
      <c r="S7246" s="93" t="str">
        <f>IFERROR(_xlfn.XLOOKUP(Q7246,匹配表1065!AI:AI,匹配表1065!AJ:AJ),"绿标")</f>
        <v>绿标</v>
      </c>
      <c r="T7246" s="93" t="str" cm="1">
        <f t="array" ref="T7246:U7246">_xlfn.XLOOKUP(Q7246,匹配表1065!L:L,匹配表1065!M:N)</f>
        <v>头痛</v>
      </c>
      <c r="U7246" s="94" t="str">
        <v>神经内科</v>
      </c>
      <c r="V7246" s="95" t="s">
        <v>100</v>
      </c>
      <c r="W7246" s="93">
        <f>_xlfn.XLOOKUP(M7246,匹配表1065!D:D,匹配表1065!F:F)*N7246</f>
        <v>12</v>
      </c>
    </row>
    <row r="7247" customHeight="1" spans="1:23">
      <c r="A7247" s="94" t="s">
        <v>954</v>
      </c>
      <c r="B7247" s="106">
        <v>46253</v>
      </c>
      <c r="C7247" s="121" t="str">
        <f t="shared" si="228"/>
        <v>8月第4周</v>
      </c>
      <c r="D7247" s="109" t="s">
        <v>978</v>
      </c>
      <c r="E7247" s="93" t="str">
        <f t="shared" si="229"/>
        <v>8月第3周--周3</v>
      </c>
      <c r="F7247" s="95" t="s">
        <v>27</v>
      </c>
      <c r="G7247" s="95" t="s">
        <v>167</v>
      </c>
      <c r="H7247" s="92" t="str">
        <f>_xlfn.XLOOKUP(O7247,匹配表1065!T:T,匹配表1065!W:W)</f>
        <v>苏州市</v>
      </c>
      <c r="I7247" s="116" t="str">
        <f>_xlfn.XLOOKUP(O7247,匹配表1065!T:T,匹配表1065!X:X)</f>
        <v>PME2010</v>
      </c>
      <c r="J7247" s="95" t="s">
        <v>186</v>
      </c>
      <c r="K7247" s="89" cm="1">
        <f ca="1" t="array" ref="K7247:L7247">_xlfn.XLOOKUP(J7247,匹配表1065!Y:Y,匹配表1065!AA:AB)</f>
        <v>6</v>
      </c>
      <c r="L7247" s="116" t="str">
        <v>3个月以上</v>
      </c>
      <c r="M7247" s="95" t="s">
        <v>30</v>
      </c>
      <c r="N7247" s="95">
        <v>1</v>
      </c>
      <c r="O7247" s="118" t="str">
        <f>_xlfn.XLOOKUP(P7247,匹配表1065!U:U,匹配表1065!T:T)</f>
        <v>HO00001051</v>
      </c>
      <c r="P7247" s="94" t="s">
        <v>191</v>
      </c>
      <c r="Q7247" s="95" t="s">
        <v>354</v>
      </c>
      <c r="R7247" s="89" t="str">
        <f>_xlfn.XLOOKUP(Q7247,匹配表1065!L:L,匹配表1065!O:O)</f>
        <v>A</v>
      </c>
      <c r="S7247" s="93" t="str">
        <f>IFERROR(_xlfn.XLOOKUP(Q7247,匹配表1065!AI:AI,匹配表1065!AJ:AJ),"绿标")</f>
        <v>黑标</v>
      </c>
      <c r="T7247" s="93" t="str" cm="1">
        <f t="array" ref="T7247:U7247">_xlfn.XLOOKUP(Q7247,匹配表1065!L:L,匹配表1065!M:N)</f>
        <v>头痛</v>
      </c>
      <c r="U7247" s="94" t="str">
        <v>神经内科</v>
      </c>
      <c r="V7247" s="95" t="s">
        <v>100</v>
      </c>
      <c r="W7247" s="93">
        <f>_xlfn.XLOOKUP(M7247,匹配表1065!D:D,匹配表1065!F:F)*N7247</f>
        <v>12</v>
      </c>
    </row>
    <row r="7248" customHeight="1" spans="1:23">
      <c r="A7248" s="94" t="s">
        <v>954</v>
      </c>
      <c r="B7248" s="106">
        <v>46253</v>
      </c>
      <c r="C7248" s="121" t="str">
        <f t="shared" si="228"/>
        <v>8月第4周</v>
      </c>
      <c r="D7248" s="109" t="s">
        <v>978</v>
      </c>
      <c r="E7248" s="93" t="str">
        <f t="shared" si="229"/>
        <v>8月第3周--周3</v>
      </c>
      <c r="F7248" s="95" t="s">
        <v>27</v>
      </c>
      <c r="G7248" s="95" t="s">
        <v>167</v>
      </c>
      <c r="H7248" s="92" t="str">
        <f>_xlfn.XLOOKUP(O7248,匹配表1065!T:T,匹配表1065!W:W)</f>
        <v>苏州市</v>
      </c>
      <c r="I7248" s="116" t="str">
        <f>_xlfn.XLOOKUP(O7248,匹配表1065!T:T,匹配表1065!X:X)</f>
        <v>PME2010</v>
      </c>
      <c r="J7248" s="95" t="s">
        <v>186</v>
      </c>
      <c r="K7248" s="89" cm="1">
        <f ca="1" t="array" ref="K7248:L7248">_xlfn.XLOOKUP(J7248,匹配表1065!Y:Y,匹配表1065!AA:AB)</f>
        <v>6</v>
      </c>
      <c r="L7248" s="116" t="str">
        <v>3个月以上</v>
      </c>
      <c r="M7248" s="95" t="s">
        <v>35</v>
      </c>
      <c r="N7248" s="95">
        <v>1</v>
      </c>
      <c r="O7248" s="118" t="str">
        <f>_xlfn.XLOOKUP(P7248,匹配表1065!U:U,匹配表1065!T:T)</f>
        <v>HO00001047</v>
      </c>
      <c r="P7248" s="94" t="s">
        <v>189</v>
      </c>
      <c r="Q7248" s="95" t="s">
        <v>518</v>
      </c>
      <c r="R7248" s="89" t="str">
        <f>_xlfn.XLOOKUP(Q7248,匹配表1065!L:L,匹配表1065!O:O)</f>
        <v>C</v>
      </c>
      <c r="S7248" s="93" t="str">
        <f>IFERROR(_xlfn.XLOOKUP(Q7248,匹配表1065!AI:AI,匹配表1065!AJ:AJ),"绿标")</f>
        <v>绿标</v>
      </c>
      <c r="T7248" s="93" t="str" cm="1">
        <f t="array" ref="T7248:U7248">_xlfn.XLOOKUP(Q7248,匹配表1065!L:L,匹配表1065!M:N)</f>
        <v>眩晕</v>
      </c>
      <c r="U7248" s="94" t="str">
        <v>耳鼻喉科</v>
      </c>
      <c r="V7248" s="95" t="s">
        <v>33</v>
      </c>
      <c r="W7248" s="93">
        <f>_xlfn.XLOOKUP(M7248,匹配表1065!D:D,匹配表1065!F:F)*N7248</f>
        <v>4</v>
      </c>
    </row>
    <row r="7249" customHeight="1" spans="1:23">
      <c r="A7249" s="94" t="s">
        <v>954</v>
      </c>
      <c r="B7249" s="106">
        <v>46253</v>
      </c>
      <c r="C7249" s="121" t="str">
        <f t="shared" si="228"/>
        <v>8月第4周</v>
      </c>
      <c r="D7249" s="109" t="s">
        <v>978</v>
      </c>
      <c r="E7249" s="93" t="str">
        <f t="shared" si="229"/>
        <v>8月第3周--周3</v>
      </c>
      <c r="F7249" s="95" t="s">
        <v>27</v>
      </c>
      <c r="G7249" s="95" t="s">
        <v>167</v>
      </c>
      <c r="H7249" s="92" t="str">
        <f>_xlfn.XLOOKUP(O7249,匹配表1065!T:T,匹配表1065!W:W)</f>
        <v>苏州市</v>
      </c>
      <c r="I7249" s="116" t="str">
        <f>_xlfn.XLOOKUP(O7249,匹配表1065!T:T,匹配表1065!X:X)</f>
        <v>PME2010</v>
      </c>
      <c r="J7249" s="95" t="s">
        <v>186</v>
      </c>
      <c r="K7249" s="89" cm="1">
        <f ca="1" t="array" ref="K7249:L7249">_xlfn.XLOOKUP(J7249,匹配表1065!Y:Y,匹配表1065!AA:AB)</f>
        <v>6</v>
      </c>
      <c r="L7249" s="116" t="str">
        <v>3个月以上</v>
      </c>
      <c r="M7249" s="95" t="s">
        <v>35</v>
      </c>
      <c r="N7249" s="95">
        <v>1</v>
      </c>
      <c r="O7249" s="118" t="str">
        <f>_xlfn.XLOOKUP(P7249,匹配表1065!U:U,匹配表1065!T:T)</f>
        <v>HO00001051</v>
      </c>
      <c r="P7249" s="94" t="s">
        <v>191</v>
      </c>
      <c r="Q7249" s="95" t="s">
        <v>924</v>
      </c>
      <c r="R7249" s="89" t="str">
        <f>_xlfn.XLOOKUP(Q7249,匹配表1065!L:L,匹配表1065!O:O)</f>
        <v>A</v>
      </c>
      <c r="S7249" s="93" t="str">
        <f>IFERROR(_xlfn.XLOOKUP(Q7249,匹配表1065!AI:AI,匹配表1065!AJ:AJ),"绿标")</f>
        <v>绿标</v>
      </c>
      <c r="T7249" s="93" t="str" cm="1">
        <f t="array" ref="T7249:U7249">_xlfn.XLOOKUP(Q7249,匹配表1065!L:L,匹配表1065!M:N)</f>
        <v>头痛</v>
      </c>
      <c r="U7249" s="94" t="str">
        <v>神经内科</v>
      </c>
      <c r="V7249" s="95" t="s">
        <v>33</v>
      </c>
      <c r="W7249" s="93">
        <f>_xlfn.XLOOKUP(M7249,匹配表1065!D:D,匹配表1065!F:F)*N7249</f>
        <v>4</v>
      </c>
    </row>
    <row r="7250" customHeight="1" spans="1:23">
      <c r="A7250" s="94" t="s">
        <v>954</v>
      </c>
      <c r="B7250" s="106">
        <v>46253</v>
      </c>
      <c r="C7250" s="121" t="str">
        <f t="shared" si="228"/>
        <v>8月第4周</v>
      </c>
      <c r="D7250" s="109" t="s">
        <v>978</v>
      </c>
      <c r="E7250" s="93" t="str">
        <f t="shared" si="229"/>
        <v>8月第3周--周3</v>
      </c>
      <c r="F7250" s="95" t="s">
        <v>27</v>
      </c>
      <c r="G7250" s="95" t="s">
        <v>167</v>
      </c>
      <c r="H7250" s="92" t="str">
        <f>_xlfn.XLOOKUP(O7250,匹配表1065!T:T,匹配表1065!W:W)</f>
        <v>苏州市</v>
      </c>
      <c r="I7250" s="116" t="str">
        <f>_xlfn.XLOOKUP(O7250,匹配表1065!T:T,匹配表1065!X:X)</f>
        <v>PME2016</v>
      </c>
      <c r="J7250" s="95" t="s">
        <v>173</v>
      </c>
      <c r="K7250" s="89" cm="1">
        <f ca="1" t="array" ref="K7250:L7250">_xlfn.XLOOKUP(J7250,匹配表1065!Y:Y,匹配表1065!AA:AB)</f>
        <v>1</v>
      </c>
      <c r="L7250" s="116" t="str">
        <v>3个月以内</v>
      </c>
      <c r="M7250" s="95" t="s">
        <v>30</v>
      </c>
      <c r="N7250" s="95">
        <v>1</v>
      </c>
      <c r="O7250" s="118" t="str">
        <f>_xlfn.XLOOKUP(P7250,匹配表1065!U:U,匹配表1065!T:T)</f>
        <v>HO00001043</v>
      </c>
      <c r="P7250" s="94" t="s">
        <v>221</v>
      </c>
      <c r="Q7250" s="95" t="s">
        <v>291</v>
      </c>
      <c r="R7250" s="89" t="str">
        <f>_xlfn.XLOOKUP(Q7250,匹配表1065!L:L,匹配表1065!O:O)</f>
        <v>A</v>
      </c>
      <c r="S7250" s="93" t="str">
        <f>IFERROR(_xlfn.XLOOKUP(Q7250,匹配表1065!AI:AI,匹配表1065!AJ:AJ),"绿标")</f>
        <v>红标</v>
      </c>
      <c r="T7250" s="93" t="str" cm="1">
        <f t="array" ref="T7250:U7250">_xlfn.XLOOKUP(Q7250,匹配表1065!L:L,匹配表1065!M:N)</f>
        <v>头痛</v>
      </c>
      <c r="U7250" s="94" t="str">
        <v>神经内科</v>
      </c>
      <c r="V7250" s="95" t="s">
        <v>100</v>
      </c>
      <c r="W7250" s="93">
        <f>_xlfn.XLOOKUP(M7250,匹配表1065!D:D,匹配表1065!F:F)*N7250</f>
        <v>12</v>
      </c>
    </row>
    <row r="7251" customHeight="1" spans="1:23">
      <c r="A7251" s="94" t="s">
        <v>954</v>
      </c>
      <c r="B7251" s="106">
        <v>46253</v>
      </c>
      <c r="C7251" s="121" t="str">
        <f t="shared" si="228"/>
        <v>8月第4周</v>
      </c>
      <c r="D7251" s="109" t="s">
        <v>978</v>
      </c>
      <c r="E7251" s="93" t="str">
        <f t="shared" si="229"/>
        <v>8月第3周--周3</v>
      </c>
      <c r="F7251" s="95" t="s">
        <v>27</v>
      </c>
      <c r="G7251" s="95" t="s">
        <v>167</v>
      </c>
      <c r="H7251" s="92" t="str">
        <f>_xlfn.XLOOKUP(O7251,匹配表1065!T:T,匹配表1065!W:W)</f>
        <v>苏州市</v>
      </c>
      <c r="I7251" s="116" t="str">
        <f>_xlfn.XLOOKUP(O7251,匹配表1065!T:T,匹配表1065!X:X)</f>
        <v>PME2016</v>
      </c>
      <c r="J7251" s="95" t="s">
        <v>173</v>
      </c>
      <c r="K7251" s="89" cm="1">
        <f ca="1" t="array" ref="K7251:L7251">_xlfn.XLOOKUP(J7251,匹配表1065!Y:Y,匹配表1065!AA:AB)</f>
        <v>1</v>
      </c>
      <c r="L7251" s="116" t="str">
        <v>3个月以内</v>
      </c>
      <c r="M7251" s="95" t="s">
        <v>30</v>
      </c>
      <c r="N7251" s="95">
        <v>1</v>
      </c>
      <c r="O7251" s="118" t="str">
        <f>_xlfn.XLOOKUP(P7251,匹配表1065!U:U,匹配表1065!T:T)</f>
        <v>HO00099680</v>
      </c>
      <c r="P7251" s="94" t="s">
        <v>174</v>
      </c>
      <c r="Q7251" s="95" t="s">
        <v>175</v>
      </c>
      <c r="R7251" s="89" t="str">
        <f>_xlfn.XLOOKUP(Q7251,匹配表1065!L:L,匹配表1065!O:O)</f>
        <v>A</v>
      </c>
      <c r="S7251" s="93" t="str">
        <f>IFERROR(_xlfn.XLOOKUP(Q7251,匹配表1065!AI:AI,匹配表1065!AJ:AJ),"绿标")</f>
        <v>红标</v>
      </c>
      <c r="T7251" s="93" t="str" cm="1">
        <f t="array" ref="T7251:U7251">_xlfn.XLOOKUP(Q7251,匹配表1065!L:L,匹配表1065!M:N)</f>
        <v>头痛</v>
      </c>
      <c r="U7251" s="94" t="str">
        <v>神经内科</v>
      </c>
      <c r="V7251" s="95" t="s">
        <v>100</v>
      </c>
      <c r="W7251" s="93">
        <f>_xlfn.XLOOKUP(M7251,匹配表1065!D:D,匹配表1065!F:F)*N7251</f>
        <v>12</v>
      </c>
    </row>
    <row r="7252" customHeight="1" spans="1:23">
      <c r="A7252" s="94" t="s">
        <v>954</v>
      </c>
      <c r="B7252" s="106">
        <v>46253</v>
      </c>
      <c r="C7252" s="121" t="str">
        <f t="shared" si="228"/>
        <v>8月第4周</v>
      </c>
      <c r="D7252" s="109" t="s">
        <v>978</v>
      </c>
      <c r="E7252" s="93" t="str">
        <f t="shared" si="229"/>
        <v>8月第3周--周3</v>
      </c>
      <c r="F7252" s="95" t="s">
        <v>27</v>
      </c>
      <c r="G7252" s="95" t="s">
        <v>167</v>
      </c>
      <c r="H7252" s="92" t="str">
        <f>_xlfn.XLOOKUP(O7252,匹配表1065!T:T,匹配表1065!W:W)</f>
        <v>苏州市</v>
      </c>
      <c r="I7252" s="116" t="str">
        <f>_xlfn.XLOOKUP(O7252,匹配表1065!T:T,匹配表1065!X:X)</f>
        <v>PME2016</v>
      </c>
      <c r="J7252" s="95" t="s">
        <v>173</v>
      </c>
      <c r="K7252" s="89" cm="1">
        <f ca="1" t="array" ref="K7252:L7252">_xlfn.XLOOKUP(J7252,匹配表1065!Y:Y,匹配表1065!AA:AB)</f>
        <v>1</v>
      </c>
      <c r="L7252" s="116" t="str">
        <v>3个月以内</v>
      </c>
      <c r="M7252" s="95" t="s">
        <v>30</v>
      </c>
      <c r="N7252" s="95">
        <v>1</v>
      </c>
      <c r="O7252" s="118" t="str">
        <f>_xlfn.XLOOKUP(P7252,匹配表1065!U:U,匹配表1065!T:T)</f>
        <v>HO00001048</v>
      </c>
      <c r="P7252" s="94" t="s">
        <v>176</v>
      </c>
      <c r="Q7252" s="95" t="s">
        <v>292</v>
      </c>
      <c r="R7252" s="89" t="str">
        <f>_xlfn.XLOOKUP(Q7252,匹配表1065!L:L,匹配表1065!O:O)</f>
        <v>A</v>
      </c>
      <c r="S7252" s="93" t="str">
        <f>IFERROR(_xlfn.XLOOKUP(Q7252,匹配表1065!AI:AI,匹配表1065!AJ:AJ),"绿标")</f>
        <v>红标</v>
      </c>
      <c r="T7252" s="93" t="str" cm="1">
        <f t="array" ref="T7252:U7252">_xlfn.XLOOKUP(Q7252,匹配表1065!L:L,匹配表1065!M:N)</f>
        <v>头痛</v>
      </c>
      <c r="U7252" s="94" t="str">
        <v>神经内科</v>
      </c>
      <c r="V7252" s="95" t="s">
        <v>100</v>
      </c>
      <c r="W7252" s="93">
        <f>_xlfn.XLOOKUP(M7252,匹配表1065!D:D,匹配表1065!F:F)*N7252</f>
        <v>12</v>
      </c>
    </row>
    <row r="7253" customHeight="1" spans="1:23">
      <c r="A7253" s="94" t="s">
        <v>954</v>
      </c>
      <c r="B7253" s="106">
        <v>46253</v>
      </c>
      <c r="C7253" s="121" t="str">
        <f t="shared" si="228"/>
        <v>8月第4周</v>
      </c>
      <c r="D7253" s="109" t="s">
        <v>978</v>
      </c>
      <c r="E7253" s="93" t="str">
        <f t="shared" si="229"/>
        <v>8月第3周--周3</v>
      </c>
      <c r="F7253" s="95" t="s">
        <v>27</v>
      </c>
      <c r="G7253" s="95" t="s">
        <v>104</v>
      </c>
      <c r="H7253" s="92" t="str">
        <f>_xlfn.XLOOKUP(O7253,匹配表1065!T:T,匹配表1065!W:W)</f>
        <v>济南市</v>
      </c>
      <c r="I7253" s="116" t="str">
        <f>_xlfn.XLOOKUP(O7253,匹配表1065!T:T,匹配表1065!X:X)</f>
        <v>PME2026</v>
      </c>
      <c r="J7253" s="95" t="s">
        <v>116</v>
      </c>
      <c r="K7253" s="89" cm="1">
        <f ca="1" t="array" ref="K7253:L7253">_xlfn.XLOOKUP(J7253,匹配表1065!Y:Y,匹配表1065!AA:AB)</f>
        <v>13</v>
      </c>
      <c r="L7253" s="116" t="str">
        <v>3个月以上</v>
      </c>
      <c r="M7253" s="95" t="s">
        <v>30</v>
      </c>
      <c r="N7253" s="95">
        <v>1</v>
      </c>
      <c r="O7253" s="118" t="str">
        <f>_xlfn.XLOOKUP(P7253,匹配表1065!U:U,匹配表1065!T:T)</f>
        <v>HO00001417</v>
      </c>
      <c r="P7253" s="94" t="s">
        <v>119</v>
      </c>
      <c r="Q7253" s="95" t="s">
        <v>120</v>
      </c>
      <c r="R7253" s="89" t="str">
        <f>_xlfn.XLOOKUP(Q7253,匹配表1065!L:L,匹配表1065!O:O)</f>
        <v>D</v>
      </c>
      <c r="S7253" s="93" t="str">
        <f>IFERROR(_xlfn.XLOOKUP(Q7253,匹配表1065!AI:AI,匹配表1065!AJ:AJ),"绿标")</f>
        <v>绿标</v>
      </c>
      <c r="T7253" s="93" t="str" cm="1">
        <f t="array" ref="T7253:U7253">_xlfn.XLOOKUP(Q7253,匹配表1065!L:L,匹配表1065!M:N)</f>
        <v>抑郁焦虑</v>
      </c>
      <c r="U7253" s="94" t="str">
        <v>精神心理科</v>
      </c>
      <c r="V7253" s="95" t="s">
        <v>67</v>
      </c>
      <c r="W7253" s="93">
        <f>_xlfn.XLOOKUP(M7253,匹配表1065!D:D,匹配表1065!F:F)*N7253</f>
        <v>12</v>
      </c>
    </row>
    <row r="7254" customHeight="1" spans="1:23">
      <c r="A7254" s="94" t="s">
        <v>954</v>
      </c>
      <c r="B7254" s="106">
        <v>46253</v>
      </c>
      <c r="C7254" s="121" t="str">
        <f t="shared" si="228"/>
        <v>8月第4周</v>
      </c>
      <c r="D7254" s="109" t="s">
        <v>978</v>
      </c>
      <c r="E7254" s="93" t="str">
        <f t="shared" si="229"/>
        <v>8月第3周--周3</v>
      </c>
      <c r="F7254" s="95" t="s">
        <v>27</v>
      </c>
      <c r="G7254" s="95" t="s">
        <v>104</v>
      </c>
      <c r="H7254" s="92" t="str">
        <f>_xlfn.XLOOKUP(O7254,匹配表1065!T:T,匹配表1065!W:W)</f>
        <v>济南市</v>
      </c>
      <c r="I7254" s="116" t="str">
        <f>_xlfn.XLOOKUP(O7254,匹配表1065!T:T,匹配表1065!X:X)</f>
        <v>PME2026</v>
      </c>
      <c r="J7254" s="95" t="s">
        <v>116</v>
      </c>
      <c r="K7254" s="89" cm="1">
        <f ca="1" t="array" ref="K7254:L7254">_xlfn.XLOOKUP(J7254,匹配表1065!Y:Y,匹配表1065!AA:AB)</f>
        <v>13</v>
      </c>
      <c r="L7254" s="116" t="str">
        <v>3个月以上</v>
      </c>
      <c r="M7254" s="95" t="s">
        <v>35</v>
      </c>
      <c r="N7254" s="95">
        <v>1</v>
      </c>
      <c r="O7254" s="118" t="str">
        <f>_xlfn.XLOOKUP(P7254,匹配表1065!U:U,匹配表1065!T:T)</f>
        <v>HO00001409</v>
      </c>
      <c r="P7254" s="94" t="s">
        <v>117</v>
      </c>
      <c r="Q7254" s="95" t="s">
        <v>356</v>
      </c>
      <c r="R7254" s="89" t="str">
        <f>_xlfn.XLOOKUP(Q7254,匹配表1065!L:L,匹配表1065!O:O)</f>
        <v>B</v>
      </c>
      <c r="S7254" s="93" t="str">
        <f>IFERROR(_xlfn.XLOOKUP(Q7254,匹配表1065!AI:AI,匹配表1065!AJ:AJ),"绿标")</f>
        <v>绿标</v>
      </c>
      <c r="T7254" s="93" t="str" cm="1">
        <f t="array" ref="T7254:U7254">_xlfn.XLOOKUP(Q7254,匹配表1065!L:L,匹配表1065!M:N)</f>
        <v>脑血管</v>
      </c>
      <c r="U7254" s="94" t="str">
        <v>神经内科</v>
      </c>
      <c r="V7254" s="95" t="s">
        <v>33</v>
      </c>
      <c r="W7254" s="93">
        <f>_xlfn.XLOOKUP(M7254,匹配表1065!D:D,匹配表1065!F:F)*N7254</f>
        <v>4</v>
      </c>
    </row>
    <row r="7255" customHeight="1" spans="1:23">
      <c r="A7255" s="94" t="s">
        <v>954</v>
      </c>
      <c r="B7255" s="106">
        <v>46253</v>
      </c>
      <c r="C7255" s="121" t="str">
        <f t="shared" si="228"/>
        <v>8月第4周</v>
      </c>
      <c r="D7255" s="109" t="s">
        <v>978</v>
      </c>
      <c r="E7255" s="93" t="str">
        <f t="shared" si="229"/>
        <v>8月第3周--周3</v>
      </c>
      <c r="F7255" s="95" t="s">
        <v>27</v>
      </c>
      <c r="G7255" s="95" t="s">
        <v>104</v>
      </c>
      <c r="H7255" s="92" t="str">
        <f>_xlfn.XLOOKUP(O7255,匹配表1065!T:T,匹配表1065!W:W)</f>
        <v>济南市</v>
      </c>
      <c r="I7255" s="116" t="str">
        <f>_xlfn.XLOOKUP(O7255,匹配表1065!T:T,匹配表1065!X:X)</f>
        <v>PME2044</v>
      </c>
      <c r="J7255" s="95" t="s">
        <v>105</v>
      </c>
      <c r="K7255" s="89" cm="1">
        <f ca="1" t="array" ref="K7255:L7255">_xlfn.XLOOKUP(J7255,匹配表1065!Y:Y,匹配表1065!AA:AB)</f>
        <v>8</v>
      </c>
      <c r="L7255" s="116" t="str">
        <v>3个月以上</v>
      </c>
      <c r="M7255" s="95" t="s">
        <v>30</v>
      </c>
      <c r="N7255" s="95">
        <v>1</v>
      </c>
      <c r="O7255" s="118" t="str">
        <f>_xlfn.XLOOKUP(P7255,匹配表1065!U:U,匹配表1065!T:T)</f>
        <v>HO00001401</v>
      </c>
      <c r="P7255" s="94" t="s">
        <v>106</v>
      </c>
      <c r="Q7255" s="95" t="s">
        <v>107</v>
      </c>
      <c r="R7255" s="89" t="str">
        <f>_xlfn.XLOOKUP(Q7255,匹配表1065!L:L,匹配表1065!O:O)</f>
        <v>B</v>
      </c>
      <c r="S7255" s="93" t="str">
        <f>IFERROR(_xlfn.XLOOKUP(Q7255,匹配表1065!AI:AI,匹配表1065!AJ:AJ),"绿标")</f>
        <v>红标</v>
      </c>
      <c r="T7255" s="93" t="str" cm="1">
        <f t="array" ref="T7255:U7255">_xlfn.XLOOKUP(Q7255,匹配表1065!L:L,匹配表1065!M:N)</f>
        <v>脑血管</v>
      </c>
      <c r="U7255" s="94" t="str">
        <v>神经内科</v>
      </c>
      <c r="V7255" s="95" t="s">
        <v>33</v>
      </c>
      <c r="W7255" s="93">
        <f>_xlfn.XLOOKUP(M7255,匹配表1065!D:D,匹配表1065!F:F)*N7255</f>
        <v>12</v>
      </c>
    </row>
    <row r="7256" customHeight="1" spans="1:23">
      <c r="A7256" s="94" t="s">
        <v>954</v>
      </c>
      <c r="B7256" s="106">
        <v>46253</v>
      </c>
      <c r="C7256" s="121" t="str">
        <f t="shared" si="228"/>
        <v>8月第4周</v>
      </c>
      <c r="D7256" s="109" t="s">
        <v>978</v>
      </c>
      <c r="E7256" s="93" t="str">
        <f t="shared" si="229"/>
        <v>8月第3周--周3</v>
      </c>
      <c r="F7256" s="95" t="s">
        <v>27</v>
      </c>
      <c r="G7256" s="95" t="s">
        <v>104</v>
      </c>
      <c r="H7256" s="92" t="str">
        <f>_xlfn.XLOOKUP(O7256,匹配表1065!T:T,匹配表1065!W:W)</f>
        <v>东营市</v>
      </c>
      <c r="I7256" s="116" t="str">
        <f>_xlfn.XLOOKUP(O7256,匹配表1065!T:T,匹配表1065!X:X)</f>
        <v>PME2028</v>
      </c>
      <c r="J7256" s="95" t="s">
        <v>911</v>
      </c>
      <c r="K7256" s="89" t="e" cm="1">
        <f ca="1" t="array" ref="K7256">_xlfn.XLOOKUP(J7256,匹配表1065!Y:Y,匹配表1065!AA:AB)</f>
        <v>#N/A</v>
      </c>
      <c r="L7256" s="116"/>
      <c r="M7256" s="95" t="s">
        <v>55</v>
      </c>
      <c r="N7256" s="95">
        <v>1</v>
      </c>
      <c r="O7256" s="118" t="str">
        <f>_xlfn.XLOOKUP(P7256,匹配表1065!U:U,匹配表1065!T:T)</f>
        <v>HO00001421</v>
      </c>
      <c r="P7256" s="94" t="s">
        <v>122</v>
      </c>
      <c r="Q7256" s="95" t="s">
        <v>123</v>
      </c>
      <c r="R7256" s="89" t="str">
        <f>_xlfn.XLOOKUP(Q7256,匹配表1065!L:L,匹配表1065!O:O)</f>
        <v>A</v>
      </c>
      <c r="S7256" s="93" t="str">
        <f>IFERROR(_xlfn.XLOOKUP(Q7256,匹配表1065!AI:AI,匹配表1065!AJ:AJ),"绿标")</f>
        <v>红标</v>
      </c>
      <c r="T7256" s="93" t="str" cm="1">
        <f t="array" ref="T7256:U7256">_xlfn.XLOOKUP(Q7256,匹配表1065!L:L,匹配表1065!M:N)</f>
        <v>头痛</v>
      </c>
      <c r="U7256" s="94" t="str">
        <v>神经内科</v>
      </c>
      <c r="V7256" s="95" t="s">
        <v>42</v>
      </c>
      <c r="W7256" s="93">
        <f>_xlfn.XLOOKUP(M7256,匹配表1065!D:D,匹配表1065!F:F)*N7256</f>
        <v>8</v>
      </c>
    </row>
    <row r="7257" customHeight="1" spans="1:23">
      <c r="A7257" s="94" t="s">
        <v>954</v>
      </c>
      <c r="B7257" s="106">
        <v>46253</v>
      </c>
      <c r="C7257" s="121" t="str">
        <f t="shared" si="228"/>
        <v>8月第4周</v>
      </c>
      <c r="D7257" s="109" t="s">
        <v>978</v>
      </c>
      <c r="E7257" s="93" t="str">
        <f t="shared" si="229"/>
        <v>8月第3周--周3</v>
      </c>
      <c r="F7257" s="95" t="s">
        <v>27</v>
      </c>
      <c r="G7257" s="95" t="s">
        <v>104</v>
      </c>
      <c r="H7257" s="92" t="str">
        <f>_xlfn.XLOOKUP(O7257,匹配表1065!T:T,匹配表1065!W:W)</f>
        <v>聊城市</v>
      </c>
      <c r="I7257" s="116" t="str">
        <f>_xlfn.XLOOKUP(O7257,匹配表1065!T:T,匹配表1065!X:X)</f>
        <v>PME2046</v>
      </c>
      <c r="J7257" s="95" t="s">
        <v>108</v>
      </c>
      <c r="K7257" s="89" cm="1">
        <f ca="1" t="array" ref="K7257:L7257">_xlfn.XLOOKUP(J7257,匹配表1065!Y:Y,匹配表1065!AA:AB)</f>
        <v>8</v>
      </c>
      <c r="L7257" s="116" t="str">
        <v>3个月以上</v>
      </c>
      <c r="M7257" s="95" t="s">
        <v>30</v>
      </c>
      <c r="N7257" s="95">
        <v>1</v>
      </c>
      <c r="O7257" s="118" t="str">
        <f>_xlfn.XLOOKUP(P7257,匹配表1065!U:U,匹配表1065!T:T)</f>
        <v>HO00001415</v>
      </c>
      <c r="P7257" s="94" t="s">
        <v>109</v>
      </c>
      <c r="Q7257" s="95" t="s">
        <v>110</v>
      </c>
      <c r="R7257" s="89" t="str">
        <f>_xlfn.XLOOKUP(Q7257,匹配表1065!L:L,匹配表1065!O:O)</f>
        <v>B</v>
      </c>
      <c r="S7257" s="93" t="str">
        <f>IFERROR(_xlfn.XLOOKUP(Q7257,匹配表1065!AI:AI,匹配表1065!AJ:AJ),"绿标")</f>
        <v>绿标</v>
      </c>
      <c r="T7257" s="93" t="str" cm="1">
        <f t="array" ref="T7257:U7257">_xlfn.XLOOKUP(Q7257,匹配表1065!L:L,匹配表1065!M:N)</f>
        <v>脑血管</v>
      </c>
      <c r="U7257" s="94" t="str">
        <v>神经内科</v>
      </c>
      <c r="V7257" s="95" t="s">
        <v>42</v>
      </c>
      <c r="W7257" s="93">
        <f>_xlfn.XLOOKUP(M7257,匹配表1065!D:D,匹配表1065!F:F)*N7257</f>
        <v>12</v>
      </c>
    </row>
    <row r="7258" customHeight="1" spans="1:23">
      <c r="A7258" s="94" t="s">
        <v>954</v>
      </c>
      <c r="B7258" s="106">
        <v>46253</v>
      </c>
      <c r="C7258" s="121" t="str">
        <f t="shared" si="228"/>
        <v>8月第4周</v>
      </c>
      <c r="D7258" s="109" t="s">
        <v>978</v>
      </c>
      <c r="E7258" s="93" t="str">
        <f t="shared" si="229"/>
        <v>8月第3周--周3</v>
      </c>
      <c r="F7258" s="95" t="s">
        <v>27</v>
      </c>
      <c r="G7258" s="95" t="s">
        <v>104</v>
      </c>
      <c r="H7258" s="92" t="str">
        <f>_xlfn.XLOOKUP(O7258,匹配表1065!T:T,匹配表1065!W:W)</f>
        <v>济南市</v>
      </c>
      <c r="I7258" s="116" t="str">
        <f>_xlfn.XLOOKUP(O7258,匹配表1065!T:T,匹配表1065!X:X)</f>
        <v>PME2025</v>
      </c>
      <c r="J7258" s="95" t="s">
        <v>128</v>
      </c>
      <c r="K7258" s="89" cm="1">
        <f ca="1" t="array" ref="K7258:L7258">_xlfn.XLOOKUP(J7258,匹配表1065!Y:Y,匹配表1065!AA:AB)</f>
        <v>13</v>
      </c>
      <c r="L7258" s="116" t="str">
        <v>3个月以上</v>
      </c>
      <c r="M7258" s="95" t="s">
        <v>30</v>
      </c>
      <c r="N7258" s="95">
        <v>1</v>
      </c>
      <c r="O7258" s="118" t="str">
        <f>_xlfn.XLOOKUP(P7258,匹配表1065!U:U,匹配表1065!T:T)</f>
        <v>HO00001400</v>
      </c>
      <c r="P7258" s="94" t="s">
        <v>112</v>
      </c>
      <c r="Q7258" s="95" t="s">
        <v>241</v>
      </c>
      <c r="R7258" s="89" t="str">
        <f>_xlfn.XLOOKUP(Q7258,匹配表1065!L:L,匹配表1065!O:O)</f>
        <v>A</v>
      </c>
      <c r="S7258" s="93" t="str">
        <f>IFERROR(_xlfn.XLOOKUP(Q7258,匹配表1065!AI:AI,匹配表1065!AJ:AJ),"绿标")</f>
        <v>红标</v>
      </c>
      <c r="T7258" s="93" t="str" cm="1">
        <f t="array" ref="T7258:U7258">_xlfn.XLOOKUP(Q7258,匹配表1065!L:L,匹配表1065!M:N)</f>
        <v>头痛</v>
      </c>
      <c r="U7258" s="94" t="str">
        <v>神经内科</v>
      </c>
      <c r="V7258" s="95" t="s">
        <v>33</v>
      </c>
      <c r="W7258" s="93">
        <f>_xlfn.XLOOKUP(M7258,匹配表1065!D:D,匹配表1065!F:F)*N7258</f>
        <v>12</v>
      </c>
    </row>
    <row r="7259" customHeight="1" spans="1:23">
      <c r="A7259" s="94" t="s">
        <v>954</v>
      </c>
      <c r="B7259" s="106">
        <v>46253</v>
      </c>
      <c r="C7259" s="121" t="str">
        <f t="shared" si="228"/>
        <v>8月第4周</v>
      </c>
      <c r="D7259" s="109" t="s">
        <v>978</v>
      </c>
      <c r="E7259" s="93" t="str">
        <f t="shared" si="229"/>
        <v>8月第3周--周3</v>
      </c>
      <c r="F7259" s="95" t="s">
        <v>27</v>
      </c>
      <c r="G7259" s="95" t="s">
        <v>104</v>
      </c>
      <c r="H7259" s="92" t="str">
        <f>_xlfn.XLOOKUP(O7259,匹配表1065!T:T,匹配表1065!W:W)</f>
        <v>济南市</v>
      </c>
      <c r="I7259" s="116" t="str">
        <f>_xlfn.XLOOKUP(O7259,匹配表1065!T:T,匹配表1065!X:X)</f>
        <v>PME2025</v>
      </c>
      <c r="J7259" s="95" t="s">
        <v>128</v>
      </c>
      <c r="K7259" s="89" cm="1">
        <f ca="1" t="array" ref="K7259:L7259">_xlfn.XLOOKUP(J7259,匹配表1065!Y:Y,匹配表1065!AA:AB)</f>
        <v>13</v>
      </c>
      <c r="L7259" s="116" t="str">
        <v>3个月以上</v>
      </c>
      <c r="M7259" s="95" t="s">
        <v>55</v>
      </c>
      <c r="N7259" s="95">
        <v>1</v>
      </c>
      <c r="O7259" s="118" t="str">
        <f>_xlfn.XLOOKUP(P7259,匹配表1065!U:U,匹配表1065!T:T)</f>
        <v>HO00001400</v>
      </c>
      <c r="P7259" s="94" t="s">
        <v>112</v>
      </c>
      <c r="Q7259" s="95" t="s">
        <v>416</v>
      </c>
      <c r="R7259" s="89" t="str">
        <f>_xlfn.XLOOKUP(Q7259,匹配表1065!L:L,匹配表1065!O:O)</f>
        <v>C</v>
      </c>
      <c r="S7259" s="93" t="str">
        <f>IFERROR(_xlfn.XLOOKUP(Q7259,匹配表1065!AI:AI,匹配表1065!AJ:AJ),"绿标")</f>
        <v>绿标</v>
      </c>
      <c r="T7259" s="93" t="str" cm="1">
        <f t="array" ref="T7259:U7259">_xlfn.XLOOKUP(Q7259,匹配表1065!L:L,匹配表1065!M:N)</f>
        <v>眩晕</v>
      </c>
      <c r="U7259" s="94" t="str">
        <v>耳鼻喉科</v>
      </c>
      <c r="V7259" s="95" t="s">
        <v>100</v>
      </c>
      <c r="W7259" s="93">
        <f>_xlfn.XLOOKUP(M7259,匹配表1065!D:D,匹配表1065!F:F)*N7259</f>
        <v>8</v>
      </c>
    </row>
    <row r="7260" customHeight="1" spans="1:23">
      <c r="A7260" s="94" t="s">
        <v>954</v>
      </c>
      <c r="B7260" s="106">
        <v>46253</v>
      </c>
      <c r="C7260" s="121" t="str">
        <f t="shared" si="228"/>
        <v>8月第4周</v>
      </c>
      <c r="D7260" s="109" t="s">
        <v>978</v>
      </c>
      <c r="E7260" s="93" t="str">
        <f t="shared" si="229"/>
        <v>8月第3周--周3</v>
      </c>
      <c r="F7260" s="95" t="s">
        <v>27</v>
      </c>
      <c r="G7260" s="95" t="s">
        <v>104</v>
      </c>
      <c r="H7260" s="92" t="str">
        <f>_xlfn.XLOOKUP(O7260,匹配表1065!T:T,匹配表1065!W:W)</f>
        <v>济南市</v>
      </c>
      <c r="I7260" s="116" t="str">
        <f>_xlfn.XLOOKUP(O7260,匹配表1065!T:T,匹配表1065!X:X)</f>
        <v>PME2029</v>
      </c>
      <c r="J7260" s="95" t="s">
        <v>128</v>
      </c>
      <c r="K7260" s="89" cm="1">
        <f ca="1" t="array" ref="K7260:L7260">_xlfn.XLOOKUP(J7260,匹配表1065!Y:Y,匹配表1065!AA:AB)</f>
        <v>13</v>
      </c>
      <c r="L7260" s="116" t="str">
        <v>3个月以上</v>
      </c>
      <c r="M7260" s="95" t="s">
        <v>55</v>
      </c>
      <c r="N7260" s="95">
        <v>1</v>
      </c>
      <c r="O7260" s="118" t="str">
        <f>_xlfn.XLOOKUP(P7260,匹配表1065!U:U,匹配表1065!T:T)</f>
        <v>HO00001403</v>
      </c>
      <c r="P7260" s="94" t="s">
        <v>329</v>
      </c>
      <c r="Q7260" s="95" t="s">
        <v>455</v>
      </c>
      <c r="R7260" s="89" t="str">
        <f>_xlfn.XLOOKUP(Q7260,匹配表1065!L:L,匹配表1065!O:O)</f>
        <v>C</v>
      </c>
      <c r="S7260" s="93" t="str">
        <f>IFERROR(_xlfn.XLOOKUP(Q7260,匹配表1065!AI:AI,匹配表1065!AJ:AJ),"绿标")</f>
        <v>绿标</v>
      </c>
      <c r="T7260" s="93" t="str" cm="1">
        <f t="array" ref="T7260:U7260">_xlfn.XLOOKUP(Q7260,匹配表1065!L:L,匹配表1065!M:N)</f>
        <v>眩晕</v>
      </c>
      <c r="U7260" s="94" t="str">
        <v>耳鼻喉科</v>
      </c>
      <c r="V7260" s="95" t="s">
        <v>100</v>
      </c>
      <c r="W7260" s="93">
        <f>_xlfn.XLOOKUP(M7260,匹配表1065!D:D,匹配表1065!F:F)*N7260</f>
        <v>8</v>
      </c>
    </row>
    <row r="7261" customHeight="1" spans="1:23">
      <c r="A7261" s="94" t="s">
        <v>954</v>
      </c>
      <c r="B7261" s="106">
        <v>46253</v>
      </c>
      <c r="C7261" s="121" t="str">
        <f t="shared" si="228"/>
        <v>8月第4周</v>
      </c>
      <c r="D7261" s="109" t="s">
        <v>978</v>
      </c>
      <c r="E7261" s="93" t="str">
        <f t="shared" si="229"/>
        <v>8月第3周--周3</v>
      </c>
      <c r="F7261" s="95" t="s">
        <v>27</v>
      </c>
      <c r="G7261" s="95" t="s">
        <v>104</v>
      </c>
      <c r="H7261" s="92" t="str">
        <f>_xlfn.XLOOKUP(O7261,匹配表1065!T:T,匹配表1065!W:W)</f>
        <v>济南市</v>
      </c>
      <c r="I7261" s="116" t="str">
        <f>_xlfn.XLOOKUP(O7261,匹配表1065!T:T,匹配表1065!X:X)</f>
        <v>PME2025</v>
      </c>
      <c r="J7261" s="95" t="s">
        <v>128</v>
      </c>
      <c r="K7261" s="89" cm="1">
        <f ca="1" t="array" ref="K7261:L7261">_xlfn.XLOOKUP(J7261,匹配表1065!Y:Y,匹配表1065!AA:AB)</f>
        <v>13</v>
      </c>
      <c r="L7261" s="116" t="str">
        <v>3个月以上</v>
      </c>
      <c r="M7261" s="95" t="s">
        <v>35</v>
      </c>
      <c r="N7261" s="95">
        <v>1</v>
      </c>
      <c r="O7261" s="118" t="str">
        <f>_xlfn.XLOOKUP(P7261,匹配表1065!U:U,匹配表1065!T:T)</f>
        <v>HO00001400</v>
      </c>
      <c r="P7261" s="94" t="s">
        <v>112</v>
      </c>
      <c r="Q7261" s="95" t="s">
        <v>131</v>
      </c>
      <c r="R7261" s="89" t="str">
        <f>_xlfn.XLOOKUP(Q7261,匹配表1065!L:L,匹配表1065!O:O)</f>
        <v>B</v>
      </c>
      <c r="S7261" s="93" t="str">
        <f>IFERROR(_xlfn.XLOOKUP(Q7261,匹配表1065!AI:AI,匹配表1065!AJ:AJ),"绿标")</f>
        <v>红标</v>
      </c>
      <c r="T7261" s="93" t="str" cm="1">
        <f t="array" ref="T7261:U7261">_xlfn.XLOOKUP(Q7261,匹配表1065!L:L,匹配表1065!M:N)</f>
        <v>脑血管</v>
      </c>
      <c r="U7261" s="94" t="str">
        <v>神经内科</v>
      </c>
      <c r="V7261" s="95" t="s">
        <v>33</v>
      </c>
      <c r="W7261" s="93">
        <f>_xlfn.XLOOKUP(M7261,匹配表1065!D:D,匹配表1065!F:F)*N7261</f>
        <v>4</v>
      </c>
    </row>
    <row r="7262" customHeight="1" spans="1:23">
      <c r="A7262" s="94" t="s">
        <v>954</v>
      </c>
      <c r="B7262" s="106">
        <v>46253</v>
      </c>
      <c r="C7262" s="121" t="str">
        <f t="shared" si="228"/>
        <v>8月第4周</v>
      </c>
      <c r="D7262" s="109" t="s">
        <v>978</v>
      </c>
      <c r="E7262" s="93" t="str">
        <f t="shared" si="229"/>
        <v>8月第3周--周3</v>
      </c>
      <c r="F7262" s="95" t="s">
        <v>27</v>
      </c>
      <c r="G7262" s="95" t="s">
        <v>104</v>
      </c>
      <c r="H7262" s="92" t="str">
        <f>_xlfn.XLOOKUP(O7262,匹配表1065!T:T,匹配表1065!W:W)</f>
        <v>济南市</v>
      </c>
      <c r="I7262" s="116" t="str">
        <f>_xlfn.XLOOKUP(O7262,匹配表1065!T:T,匹配表1065!X:X)</f>
        <v>PME2025</v>
      </c>
      <c r="J7262" s="95" t="s">
        <v>111</v>
      </c>
      <c r="K7262" s="89" cm="1">
        <f ca="1" t="array" ref="K7262:L7262">_xlfn.XLOOKUP(J7262,匹配表1065!Y:Y,匹配表1065!AA:AB)</f>
        <v>30</v>
      </c>
      <c r="L7262" s="116" t="str">
        <v>3个月以上</v>
      </c>
      <c r="M7262" s="95" t="s">
        <v>30</v>
      </c>
      <c r="N7262" s="95">
        <v>1</v>
      </c>
      <c r="O7262" s="118" t="str">
        <f>_xlfn.XLOOKUP(P7262,匹配表1065!U:U,匹配表1065!T:T)</f>
        <v>HO00001400</v>
      </c>
      <c r="P7262" s="94" t="s">
        <v>112</v>
      </c>
      <c r="Q7262" s="95" t="s">
        <v>113</v>
      </c>
      <c r="R7262" s="89" t="str">
        <f>_xlfn.XLOOKUP(Q7262,匹配表1065!L:L,匹配表1065!O:O)</f>
        <v>B</v>
      </c>
      <c r="S7262" s="93" t="str">
        <f>IFERROR(_xlfn.XLOOKUP(Q7262,匹配表1065!AI:AI,匹配表1065!AJ:AJ),"绿标")</f>
        <v>红标</v>
      </c>
      <c r="T7262" s="93" t="str" cm="1">
        <f t="array" ref="T7262:U7262">_xlfn.XLOOKUP(Q7262,匹配表1065!L:L,匹配表1065!M:N)</f>
        <v>抑郁焦虑</v>
      </c>
      <c r="U7262" s="94" t="str">
        <v>神经内科</v>
      </c>
      <c r="V7262" s="95" t="s">
        <v>42</v>
      </c>
      <c r="W7262" s="93">
        <f>_xlfn.XLOOKUP(M7262,匹配表1065!D:D,匹配表1065!F:F)*N7262</f>
        <v>12</v>
      </c>
    </row>
    <row r="7263" customHeight="1" spans="1:23">
      <c r="A7263" s="94" t="s">
        <v>954</v>
      </c>
      <c r="B7263" s="106">
        <v>46253</v>
      </c>
      <c r="C7263" s="121" t="str">
        <f t="shared" si="228"/>
        <v>8月第4周</v>
      </c>
      <c r="D7263" s="109" t="s">
        <v>978</v>
      </c>
      <c r="E7263" s="93" t="str">
        <f t="shared" si="229"/>
        <v>8月第3周--周3</v>
      </c>
      <c r="F7263" s="95" t="s">
        <v>27</v>
      </c>
      <c r="G7263" s="95" t="s">
        <v>104</v>
      </c>
      <c r="H7263" s="92" t="str">
        <f>_xlfn.XLOOKUP(O7263,匹配表1065!T:T,匹配表1065!W:W)</f>
        <v>济南市</v>
      </c>
      <c r="I7263" s="116" t="str">
        <f>_xlfn.XLOOKUP(O7263,匹配表1065!T:T,匹配表1065!X:X)</f>
        <v>PME2025</v>
      </c>
      <c r="J7263" s="95" t="s">
        <v>111</v>
      </c>
      <c r="K7263" s="89" cm="1">
        <f ca="1" t="array" ref="K7263:L7263">_xlfn.XLOOKUP(J7263,匹配表1065!Y:Y,匹配表1065!AA:AB)</f>
        <v>30</v>
      </c>
      <c r="L7263" s="116" t="str">
        <v>3个月以上</v>
      </c>
      <c r="M7263" s="95" t="s">
        <v>35</v>
      </c>
      <c r="N7263" s="95">
        <v>1</v>
      </c>
      <c r="O7263" s="118" t="str">
        <f>_xlfn.XLOOKUP(P7263,匹配表1065!U:U,匹配表1065!T:T)</f>
        <v>HO00001400</v>
      </c>
      <c r="P7263" s="94" t="s">
        <v>112</v>
      </c>
      <c r="Q7263" s="95" t="s">
        <v>115</v>
      </c>
      <c r="R7263" s="89" t="str">
        <f>_xlfn.XLOOKUP(Q7263,匹配表1065!L:L,匹配表1065!O:O)</f>
        <v>B</v>
      </c>
      <c r="S7263" s="93" t="str">
        <f>IFERROR(_xlfn.XLOOKUP(Q7263,匹配表1065!AI:AI,匹配表1065!AJ:AJ),"绿标")</f>
        <v>绿标</v>
      </c>
      <c r="T7263" s="93" t="str" cm="1">
        <f t="array" ref="T7263:U7263">_xlfn.XLOOKUP(Q7263,匹配表1065!L:L,匹配表1065!M:N)</f>
        <v>癫痫</v>
      </c>
      <c r="U7263" s="94" t="str">
        <v>神经内科</v>
      </c>
      <c r="V7263" s="95" t="s">
        <v>42</v>
      </c>
      <c r="W7263" s="93">
        <f>_xlfn.XLOOKUP(M7263,匹配表1065!D:D,匹配表1065!F:F)*N7263</f>
        <v>4</v>
      </c>
    </row>
    <row r="7264" customHeight="1" spans="1:23">
      <c r="A7264" s="94" t="s">
        <v>954</v>
      </c>
      <c r="B7264" s="106">
        <v>46253</v>
      </c>
      <c r="C7264" s="121" t="str">
        <f t="shared" si="228"/>
        <v>8月第4周</v>
      </c>
      <c r="D7264" s="109" t="s">
        <v>978</v>
      </c>
      <c r="E7264" s="93" t="str">
        <f t="shared" si="229"/>
        <v>8月第3周--周3</v>
      </c>
      <c r="F7264" s="95" t="s">
        <v>27</v>
      </c>
      <c r="G7264" s="95" t="s">
        <v>104</v>
      </c>
      <c r="H7264" s="92" t="str">
        <f>_xlfn.XLOOKUP(O7264,匹配表1065!T:T,匹配表1065!W:W)</f>
        <v>济南市</v>
      </c>
      <c r="I7264" s="116" t="str">
        <f>_xlfn.XLOOKUP(O7264,匹配表1065!T:T,匹配表1065!X:X)</f>
        <v>PME2025</v>
      </c>
      <c r="J7264" s="95" t="s">
        <v>111</v>
      </c>
      <c r="K7264" s="89" cm="1">
        <f ca="1" t="array" ref="K7264:L7264">_xlfn.XLOOKUP(J7264,匹配表1065!Y:Y,匹配表1065!AA:AB)</f>
        <v>30</v>
      </c>
      <c r="L7264" s="116" t="str">
        <v>3个月以上</v>
      </c>
      <c r="M7264" s="95" t="s">
        <v>35</v>
      </c>
      <c r="N7264" s="95">
        <v>1</v>
      </c>
      <c r="O7264" s="118" t="str">
        <f>_xlfn.XLOOKUP(P7264,匹配表1065!U:U,匹配表1065!T:T)</f>
        <v>HO00001400</v>
      </c>
      <c r="P7264" s="94" t="s">
        <v>112</v>
      </c>
      <c r="Q7264" s="95" t="s">
        <v>597</v>
      </c>
      <c r="R7264" s="89" t="str">
        <f>_xlfn.XLOOKUP(Q7264,匹配表1065!L:L,匹配表1065!O:O)</f>
        <v>B</v>
      </c>
      <c r="S7264" s="93" t="str">
        <f>IFERROR(_xlfn.XLOOKUP(Q7264,匹配表1065!AI:AI,匹配表1065!AJ:AJ),"绿标")</f>
        <v>绿标</v>
      </c>
      <c r="T7264" s="93" t="str" cm="1">
        <f t="array" ref="T7264:U7264">_xlfn.XLOOKUP(Q7264,匹配表1065!L:L,匹配表1065!M:N)</f>
        <v>脑血管</v>
      </c>
      <c r="U7264" s="94" t="str">
        <v>神经内科</v>
      </c>
      <c r="V7264" s="95" t="s">
        <v>33</v>
      </c>
      <c r="W7264" s="93">
        <f>_xlfn.XLOOKUP(M7264,匹配表1065!D:D,匹配表1065!F:F)*N7264</f>
        <v>4</v>
      </c>
    </row>
    <row r="7265" customHeight="1" spans="1:23">
      <c r="A7265" s="94" t="s">
        <v>954</v>
      </c>
      <c r="B7265" s="106">
        <v>46253</v>
      </c>
      <c r="C7265" s="121" t="str">
        <f t="shared" si="228"/>
        <v>8月第4周</v>
      </c>
      <c r="D7265" s="109" t="s">
        <v>978</v>
      </c>
      <c r="E7265" s="93" t="str">
        <f t="shared" si="229"/>
        <v>8月第3周--周3</v>
      </c>
      <c r="F7265" s="95" t="s">
        <v>27</v>
      </c>
      <c r="G7265" s="95" t="s">
        <v>104</v>
      </c>
      <c r="H7265" s="92" t="str">
        <f>_xlfn.XLOOKUP(O7265,匹配表1065!T:T,匹配表1065!W:W)</f>
        <v>济南市</v>
      </c>
      <c r="I7265" s="116" t="str">
        <f>_xlfn.XLOOKUP(O7265,匹配表1065!T:T,匹配表1065!X:X)</f>
        <v>PME2025</v>
      </c>
      <c r="J7265" s="95" t="s">
        <v>111</v>
      </c>
      <c r="K7265" s="89" cm="1">
        <f ca="1" t="array" ref="K7265:L7265">_xlfn.XLOOKUP(J7265,匹配表1065!Y:Y,匹配表1065!AA:AB)</f>
        <v>30</v>
      </c>
      <c r="L7265" s="116" t="str">
        <v>3个月以上</v>
      </c>
      <c r="M7265" s="95" t="s">
        <v>55</v>
      </c>
      <c r="N7265" s="95">
        <v>1</v>
      </c>
      <c r="O7265" s="118" t="str">
        <f>_xlfn.XLOOKUP(P7265,匹配表1065!U:U,匹配表1065!T:T)</f>
        <v>HO00394630</v>
      </c>
      <c r="P7265" s="94" t="s">
        <v>462</v>
      </c>
      <c r="Q7265" s="95" t="s">
        <v>463</v>
      </c>
      <c r="R7265" s="89" t="str">
        <f>_xlfn.XLOOKUP(Q7265,匹配表1065!L:L,匹配表1065!O:O)</f>
        <v>C</v>
      </c>
      <c r="S7265" s="93" t="str">
        <f>IFERROR(_xlfn.XLOOKUP(Q7265,匹配表1065!AI:AI,匹配表1065!AJ:AJ),"绿标")</f>
        <v>绿标</v>
      </c>
      <c r="T7265" s="93" t="str" cm="1">
        <f t="array" ref="T7265:U7265">_xlfn.XLOOKUP(Q7265,匹配表1065!L:L,匹配表1065!M:N)</f>
        <v>眩晕</v>
      </c>
      <c r="U7265" s="94" t="str">
        <v>神经内科</v>
      </c>
      <c r="V7265" s="95" t="s">
        <v>33</v>
      </c>
      <c r="W7265" s="93">
        <f>_xlfn.XLOOKUP(M7265,匹配表1065!D:D,匹配表1065!F:F)*N7265</f>
        <v>8</v>
      </c>
    </row>
    <row r="7266" customHeight="1" spans="1:23">
      <c r="A7266" s="94" t="s">
        <v>954</v>
      </c>
      <c r="B7266" s="106">
        <v>46253</v>
      </c>
      <c r="C7266" s="121" t="str">
        <f t="shared" si="228"/>
        <v>8月第4周</v>
      </c>
      <c r="D7266" s="109" t="s">
        <v>978</v>
      </c>
      <c r="E7266" s="93" t="str">
        <f t="shared" si="229"/>
        <v>8月第3周--周3</v>
      </c>
      <c r="F7266" s="95" t="s">
        <v>27</v>
      </c>
      <c r="G7266" s="92" t="s">
        <v>92</v>
      </c>
      <c r="H7266" s="92" t="str">
        <f>_xlfn.XLOOKUP(O7266,匹配表1065!T:T,匹配表1065!W:W)</f>
        <v>合肥市</v>
      </c>
      <c r="I7266" s="116" t="str">
        <f>_xlfn.XLOOKUP(O7266,匹配表1065!T:T,匹配表1065!X:X)</f>
        <v>PME2007</v>
      </c>
      <c r="J7266" s="95" t="s">
        <v>93</v>
      </c>
      <c r="K7266" s="89" cm="1">
        <f ca="1" t="array" ref="K7266:L7266">_xlfn.XLOOKUP(J7266,匹配表1065!Y:Y,匹配表1065!AA:AB)</f>
        <v>9</v>
      </c>
      <c r="L7266" s="116" t="str">
        <v>3个月以上</v>
      </c>
      <c r="M7266" s="95" t="s">
        <v>55</v>
      </c>
      <c r="N7266" s="95">
        <v>1</v>
      </c>
      <c r="O7266" s="118" t="str">
        <f>_xlfn.XLOOKUP(P7266,匹配表1065!U:U,匹配表1065!T:T)</f>
        <v>HO00000001</v>
      </c>
      <c r="P7266" s="94" t="s">
        <v>94</v>
      </c>
      <c r="Q7266" s="95" t="s">
        <v>96</v>
      </c>
      <c r="R7266" s="89" t="str">
        <f>_xlfn.XLOOKUP(Q7266,匹配表1065!L:L,匹配表1065!O:O)</f>
        <v>B</v>
      </c>
      <c r="S7266" s="93" t="str">
        <f>IFERROR(_xlfn.XLOOKUP(Q7266,匹配表1065!AI:AI,匹配表1065!AJ:AJ),"绿标")</f>
        <v>黑标</v>
      </c>
      <c r="T7266" s="93" t="str" cm="1">
        <f t="array" ref="T7266:U7266">_xlfn.XLOOKUP(Q7266,匹配表1065!L:L,匹配表1065!M:N)</f>
        <v>脑血管</v>
      </c>
      <c r="U7266" s="94" t="str">
        <v>神经内科</v>
      </c>
      <c r="V7266" s="95" t="s">
        <v>33</v>
      </c>
      <c r="W7266" s="93">
        <f>_xlfn.XLOOKUP(M7266,匹配表1065!D:D,匹配表1065!F:F)*N7266</f>
        <v>8</v>
      </c>
    </row>
    <row r="7267" customHeight="1" spans="1:23">
      <c r="A7267" s="94" t="s">
        <v>954</v>
      </c>
      <c r="B7267" s="106">
        <v>46253</v>
      </c>
      <c r="C7267" s="121" t="str">
        <f t="shared" si="228"/>
        <v>8月第4周</v>
      </c>
      <c r="D7267" s="109" t="s">
        <v>978</v>
      </c>
      <c r="E7267" s="93" t="str">
        <f t="shared" si="229"/>
        <v>8月第3周--周3</v>
      </c>
      <c r="F7267" s="95" t="s">
        <v>27</v>
      </c>
      <c r="G7267" s="92" t="s">
        <v>92</v>
      </c>
      <c r="H7267" s="92" t="str">
        <f>_xlfn.XLOOKUP(O7267,匹配表1065!T:T,匹配表1065!W:W)</f>
        <v>合肥市</v>
      </c>
      <c r="I7267" s="116" t="str">
        <f>_xlfn.XLOOKUP(O7267,匹配表1065!T:T,匹配表1065!X:X)</f>
        <v>PME2007</v>
      </c>
      <c r="J7267" s="95" t="s">
        <v>93</v>
      </c>
      <c r="K7267" s="89" cm="1">
        <f ca="1" t="array" ref="K7267:L7267">_xlfn.XLOOKUP(J7267,匹配表1065!Y:Y,匹配表1065!AA:AB)</f>
        <v>9</v>
      </c>
      <c r="L7267" s="116" t="str">
        <v>3个月以上</v>
      </c>
      <c r="M7267" s="95" t="s">
        <v>35</v>
      </c>
      <c r="N7267" s="95">
        <v>1</v>
      </c>
      <c r="O7267" s="118" t="str">
        <f>_xlfn.XLOOKUP(P7267,匹配表1065!U:U,匹配表1065!T:T)</f>
        <v>HO00000001</v>
      </c>
      <c r="P7267" s="94" t="s">
        <v>94</v>
      </c>
      <c r="Q7267" s="95" t="s">
        <v>716</v>
      </c>
      <c r="R7267" s="89" t="str">
        <f>_xlfn.XLOOKUP(Q7267,匹配表1065!L:L,匹配表1065!O:O)</f>
        <v>A</v>
      </c>
      <c r="S7267" s="93" t="str">
        <f>IFERROR(_xlfn.XLOOKUP(Q7267,匹配表1065!AI:AI,匹配表1065!AJ:AJ),"绿标")</f>
        <v>绿标</v>
      </c>
      <c r="T7267" s="93" t="str" cm="1">
        <f t="array" ref="T7267:U7267">_xlfn.XLOOKUP(Q7267,匹配表1065!L:L,匹配表1065!M:N)</f>
        <v>头痛</v>
      </c>
      <c r="U7267" s="94" t="str">
        <v>神经内科</v>
      </c>
      <c r="V7267" s="95" t="s">
        <v>100</v>
      </c>
      <c r="W7267" s="93">
        <f>_xlfn.XLOOKUP(M7267,匹配表1065!D:D,匹配表1065!F:F)*N7267</f>
        <v>4</v>
      </c>
    </row>
    <row r="7268" customHeight="1" spans="1:23">
      <c r="A7268" s="94" t="s">
        <v>954</v>
      </c>
      <c r="B7268" s="106">
        <v>46253</v>
      </c>
      <c r="C7268" s="121" t="str">
        <f t="shared" si="228"/>
        <v>8月第4周</v>
      </c>
      <c r="D7268" s="109" t="s">
        <v>978</v>
      </c>
      <c r="E7268" s="93" t="str">
        <f t="shared" si="229"/>
        <v>8月第3周--周3</v>
      </c>
      <c r="F7268" s="95" t="s">
        <v>27</v>
      </c>
      <c r="G7268" s="92" t="s">
        <v>92</v>
      </c>
      <c r="H7268" s="92" t="str">
        <f>_xlfn.XLOOKUP(O7268,匹配表1065!T:T,匹配表1065!W:W)</f>
        <v>合肥市</v>
      </c>
      <c r="I7268" s="116" t="str">
        <f>_xlfn.XLOOKUP(O7268,匹配表1065!T:T,匹配表1065!X:X)</f>
        <v>PME2047</v>
      </c>
      <c r="J7268" s="95" t="s">
        <v>97</v>
      </c>
      <c r="K7268" s="89" cm="1">
        <f ca="1" t="array" ref="K7268:L7268">_xlfn.XLOOKUP(J7268,匹配表1065!Y:Y,匹配表1065!AA:AB)</f>
        <v>2</v>
      </c>
      <c r="L7268" s="116" t="str">
        <v>3个月以内</v>
      </c>
      <c r="M7268" s="95" t="s">
        <v>55</v>
      </c>
      <c r="N7268" s="95">
        <v>1</v>
      </c>
      <c r="O7268" s="118" t="str">
        <f>_xlfn.XLOOKUP(P7268,匹配表1065!U:U,匹配表1065!T:T)</f>
        <v>HO00307356</v>
      </c>
      <c r="P7268" s="94" t="s">
        <v>984</v>
      </c>
      <c r="Q7268" s="95" t="s">
        <v>985</v>
      </c>
      <c r="R7268" s="89" t="str">
        <f>_xlfn.XLOOKUP(Q7268,匹配表1065!L:L,匹配表1065!O:O)</f>
        <v>A</v>
      </c>
      <c r="S7268" s="93" t="str">
        <f>IFERROR(_xlfn.XLOOKUP(Q7268,匹配表1065!AI:AI,匹配表1065!AJ:AJ),"绿标")</f>
        <v>黑标</v>
      </c>
      <c r="T7268" s="93" t="str" cm="1">
        <f t="array" ref="T7268:U7268">_xlfn.XLOOKUP(Q7268,匹配表1065!L:L,匹配表1065!M:N)</f>
        <v>头痛</v>
      </c>
      <c r="U7268" s="94" t="str">
        <v>神经内科</v>
      </c>
      <c r="V7268" s="95" t="s">
        <v>42</v>
      </c>
      <c r="W7268" s="93">
        <f>_xlfn.XLOOKUP(M7268,匹配表1065!D:D,匹配表1065!F:F)*N7268</f>
        <v>8</v>
      </c>
    </row>
    <row r="7269" customHeight="1" spans="1:23">
      <c r="A7269" s="94" t="s">
        <v>954</v>
      </c>
      <c r="B7269" s="106">
        <v>46253</v>
      </c>
      <c r="C7269" s="121" t="str">
        <f t="shared" si="228"/>
        <v>8月第4周</v>
      </c>
      <c r="D7269" s="109" t="s">
        <v>978</v>
      </c>
      <c r="E7269" s="93" t="str">
        <f t="shared" si="229"/>
        <v>8月第3周--周3</v>
      </c>
      <c r="F7269" s="95" t="s">
        <v>27</v>
      </c>
      <c r="G7269" s="92" t="s">
        <v>92</v>
      </c>
      <c r="H7269" s="92" t="str">
        <f>_xlfn.XLOOKUP(O7269,匹配表1065!T:T,匹配表1065!W:W)</f>
        <v>芜湖市</v>
      </c>
      <c r="I7269" s="116" t="str">
        <f>_xlfn.XLOOKUP(O7269,匹配表1065!T:T,匹配表1065!X:X)</f>
        <v>PME2003</v>
      </c>
      <c r="J7269" s="95" t="s">
        <v>101</v>
      </c>
      <c r="K7269" s="89" cm="1">
        <f ca="1" t="array" ref="K7269:L7269">_xlfn.XLOOKUP(J7269,匹配表1065!Y:Y,匹配表1065!AA:AB)</f>
        <v>1</v>
      </c>
      <c r="L7269" s="116" t="str">
        <v>3个月以内</v>
      </c>
      <c r="M7269" s="95" t="s">
        <v>133</v>
      </c>
      <c r="N7269" s="95">
        <v>2</v>
      </c>
      <c r="O7269" s="118" t="str">
        <f>_xlfn.XLOOKUP(P7269,匹配表1065!U:U,匹配表1065!T:T)</f>
        <v>HO00000022</v>
      </c>
      <c r="P7269" s="94" t="s">
        <v>102</v>
      </c>
      <c r="Q7269" s="95" t="s">
        <v>684</v>
      </c>
      <c r="R7269" s="89" t="str">
        <f>_xlfn.XLOOKUP(Q7269,匹配表1065!L:L,匹配表1065!O:O)</f>
        <v>B</v>
      </c>
      <c r="S7269" s="93" t="str">
        <f>IFERROR(_xlfn.XLOOKUP(Q7269,匹配表1065!AI:AI,匹配表1065!AJ:AJ),"绿标")</f>
        <v>绿标</v>
      </c>
      <c r="T7269" s="93" t="str" cm="1">
        <f t="array" ref="T7269:U7269">_xlfn.XLOOKUP(Q7269,匹配表1065!L:L,匹配表1065!M:N)</f>
        <v>脑血管</v>
      </c>
      <c r="U7269" s="94" t="str">
        <v>神经内科</v>
      </c>
      <c r="V7269" s="95" t="s">
        <v>67</v>
      </c>
      <c r="W7269" s="93">
        <f>_xlfn.XLOOKUP(M7269,匹配表1065!D:D,匹配表1065!F:F)*N7269</f>
        <v>2</v>
      </c>
    </row>
    <row r="7270" customHeight="1" spans="1:23">
      <c r="A7270" s="94" t="s">
        <v>954</v>
      </c>
      <c r="B7270" s="106">
        <v>46253</v>
      </c>
      <c r="C7270" s="121" t="str">
        <f t="shared" si="228"/>
        <v>8月第4周</v>
      </c>
      <c r="D7270" s="109" t="s">
        <v>978</v>
      </c>
      <c r="E7270" s="93" t="str">
        <f t="shared" si="229"/>
        <v>8月第3周--周3</v>
      </c>
      <c r="F7270" s="95" t="s">
        <v>27</v>
      </c>
      <c r="G7270" s="92" t="s">
        <v>92</v>
      </c>
      <c r="H7270" s="92" t="str">
        <f>_xlfn.XLOOKUP(O7270,匹配表1065!T:T,匹配表1065!W:W)</f>
        <v>合肥市</v>
      </c>
      <c r="I7270" s="116" t="str">
        <f>_xlfn.XLOOKUP(O7270,匹配表1065!T:T,匹配表1065!X:X)</f>
        <v>PME2048</v>
      </c>
      <c r="J7270" s="95" t="s">
        <v>547</v>
      </c>
      <c r="K7270" s="89" cm="1">
        <f ca="1" t="array" ref="K7270:L7270">_xlfn.XLOOKUP(J7270,匹配表1065!Y:Y,匹配表1065!AA:AB)</f>
        <v>4</v>
      </c>
      <c r="L7270" s="116" t="str">
        <v>3个月以上</v>
      </c>
      <c r="M7270" s="95" t="s">
        <v>55</v>
      </c>
      <c r="N7270" s="95">
        <v>1</v>
      </c>
      <c r="O7270" s="118" t="str">
        <f>_xlfn.XLOOKUP(P7270,匹配表1065!U:U,匹配表1065!T:T)</f>
        <v>HO00002956</v>
      </c>
      <c r="P7270" s="94" t="s">
        <v>285</v>
      </c>
      <c r="Q7270" s="95" t="s">
        <v>548</v>
      </c>
      <c r="R7270" s="89" t="str">
        <f>_xlfn.XLOOKUP(Q7270,匹配表1065!L:L,匹配表1065!O:O)</f>
        <v>B</v>
      </c>
      <c r="S7270" s="93" t="str">
        <f>IFERROR(_xlfn.XLOOKUP(Q7270,匹配表1065!AI:AI,匹配表1065!AJ:AJ),"绿标")</f>
        <v>绿标</v>
      </c>
      <c r="T7270" s="93" t="str" cm="1">
        <f t="array" ref="T7270:U7270">_xlfn.XLOOKUP(Q7270,匹配表1065!L:L,匹配表1065!M:N)</f>
        <v>脑血管</v>
      </c>
      <c r="U7270" s="94" t="str">
        <v>神经内科</v>
      </c>
      <c r="V7270" s="95" t="s">
        <v>42</v>
      </c>
      <c r="W7270" s="93">
        <f>_xlfn.XLOOKUP(M7270,匹配表1065!D:D,匹配表1065!F:F)*N7270</f>
        <v>8</v>
      </c>
    </row>
    <row r="7271" customHeight="1" spans="1:23">
      <c r="A7271" s="94" t="s">
        <v>954</v>
      </c>
      <c r="B7271" s="106">
        <v>46253</v>
      </c>
      <c r="C7271" s="121" t="str">
        <f t="shared" si="228"/>
        <v>8月第4周</v>
      </c>
      <c r="D7271" s="109" t="s">
        <v>978</v>
      </c>
      <c r="E7271" s="93" t="str">
        <f t="shared" si="229"/>
        <v>8月第3周--周3</v>
      </c>
      <c r="F7271" s="95" t="s">
        <v>27</v>
      </c>
      <c r="G7271" s="95" t="s">
        <v>136</v>
      </c>
      <c r="H7271" s="92" t="str">
        <f>_xlfn.XLOOKUP(O7271,匹配表1065!T:T,匹配表1065!W:W)</f>
        <v>淄博市</v>
      </c>
      <c r="I7271" s="116" t="str">
        <f>_xlfn.XLOOKUP(O7271,匹配表1065!T:T,匹配表1065!X:X)</f>
        <v>PME2043</v>
      </c>
      <c r="J7271" s="95" t="s">
        <v>140</v>
      </c>
      <c r="K7271" s="89" cm="1">
        <f ca="1" t="array" ref="K7271:L7271">_xlfn.XLOOKUP(J7271,匹配表1065!Y:Y,匹配表1065!AA:AB)</f>
        <v>9</v>
      </c>
      <c r="L7271" s="116" t="str">
        <v>3个月以上</v>
      </c>
      <c r="M7271" s="95" t="s">
        <v>30</v>
      </c>
      <c r="N7271" s="95">
        <v>1</v>
      </c>
      <c r="O7271" s="118" t="str">
        <f>_xlfn.XLOOKUP(P7271,匹配表1065!U:U,匹配表1065!T:T)</f>
        <v>HO00001431</v>
      </c>
      <c r="P7271" s="94" t="s">
        <v>244</v>
      </c>
      <c r="Q7271" s="95" t="s">
        <v>473</v>
      </c>
      <c r="R7271" s="89" t="str">
        <f>_xlfn.XLOOKUP(Q7271,匹配表1065!L:L,匹配表1065!O:O)</f>
        <v>B</v>
      </c>
      <c r="S7271" s="93" t="str">
        <f>IFERROR(_xlfn.XLOOKUP(Q7271,匹配表1065!AI:AI,匹配表1065!AJ:AJ),"绿标")</f>
        <v>红标</v>
      </c>
      <c r="T7271" s="93" t="str" cm="1">
        <f t="array" ref="T7271:U7271">_xlfn.XLOOKUP(Q7271,匹配表1065!L:L,匹配表1065!M:N)</f>
        <v>脑血管</v>
      </c>
      <c r="U7271" s="94" t="str">
        <v>神经内科</v>
      </c>
      <c r="V7271" s="95" t="s">
        <v>42</v>
      </c>
      <c r="W7271" s="93">
        <f>_xlfn.XLOOKUP(M7271,匹配表1065!D:D,匹配表1065!F:F)*N7271</f>
        <v>12</v>
      </c>
    </row>
    <row r="7272" customHeight="1" spans="1:23">
      <c r="A7272" s="94" t="s">
        <v>954</v>
      </c>
      <c r="B7272" s="106">
        <v>46253</v>
      </c>
      <c r="C7272" s="121" t="str">
        <f t="shared" si="228"/>
        <v>8月第4周</v>
      </c>
      <c r="D7272" s="109" t="s">
        <v>978</v>
      </c>
      <c r="E7272" s="93" t="str">
        <f t="shared" si="229"/>
        <v>8月第3周--周3</v>
      </c>
      <c r="F7272" s="95" t="s">
        <v>27</v>
      </c>
      <c r="G7272" s="95" t="s">
        <v>136</v>
      </c>
      <c r="H7272" s="92" t="str">
        <f>_xlfn.XLOOKUP(O7272,匹配表1065!T:T,匹配表1065!W:W)</f>
        <v>青岛市</v>
      </c>
      <c r="I7272" s="116" t="str">
        <f>_xlfn.XLOOKUP(O7272,匹配表1065!T:T,匹配表1065!X:X)</f>
        <v>PME2032</v>
      </c>
      <c r="J7272" s="95" t="s">
        <v>143</v>
      </c>
      <c r="K7272" s="89" cm="1">
        <f ca="1" t="array" ref="K7272:L7272">_xlfn.XLOOKUP(J7272,匹配表1065!Y:Y,匹配表1065!AA:AB)</f>
        <v>31</v>
      </c>
      <c r="L7272" s="116" t="str">
        <v>3个月以上</v>
      </c>
      <c r="M7272" s="95" t="s">
        <v>55</v>
      </c>
      <c r="N7272" s="95">
        <v>1</v>
      </c>
      <c r="O7272" s="118" t="str">
        <f>_xlfn.XLOOKUP(P7272,匹配表1065!U:U,匹配表1065!T:T)</f>
        <v>HO00001482</v>
      </c>
      <c r="P7272" s="94" t="s">
        <v>146</v>
      </c>
      <c r="Q7272" s="95" t="s">
        <v>147</v>
      </c>
      <c r="R7272" s="89" t="str">
        <f>_xlfn.XLOOKUP(Q7272,匹配表1065!L:L,匹配表1065!O:O)</f>
        <v>A</v>
      </c>
      <c r="S7272" s="93" t="str">
        <f>IFERROR(_xlfn.XLOOKUP(Q7272,匹配表1065!AI:AI,匹配表1065!AJ:AJ),"绿标")</f>
        <v>红标</v>
      </c>
      <c r="T7272" s="93" t="str" cm="1">
        <f t="array" ref="T7272:U7272">_xlfn.XLOOKUP(Q7272,匹配表1065!L:L,匹配表1065!M:N)</f>
        <v>头痛</v>
      </c>
      <c r="U7272" s="94" t="str">
        <v>神经内科</v>
      </c>
      <c r="V7272" s="95" t="s">
        <v>33</v>
      </c>
      <c r="W7272" s="93">
        <f>_xlfn.XLOOKUP(M7272,匹配表1065!D:D,匹配表1065!F:F)*N7272</f>
        <v>8</v>
      </c>
    </row>
    <row r="7273" customHeight="1" spans="1:23">
      <c r="A7273" s="94" t="s">
        <v>954</v>
      </c>
      <c r="B7273" s="106">
        <v>46253</v>
      </c>
      <c r="C7273" s="121" t="str">
        <f t="shared" si="228"/>
        <v>8月第4周</v>
      </c>
      <c r="D7273" s="109" t="s">
        <v>978</v>
      </c>
      <c r="E7273" s="93" t="str">
        <f t="shared" si="229"/>
        <v>8月第3周--周3</v>
      </c>
      <c r="F7273" s="95" t="s">
        <v>27</v>
      </c>
      <c r="G7273" s="95" t="s">
        <v>136</v>
      </c>
      <c r="H7273" s="92" t="str">
        <f>_xlfn.XLOOKUP(O7273,匹配表1065!T:T,匹配表1065!W:W)</f>
        <v>青岛市</v>
      </c>
      <c r="I7273" s="116" t="str">
        <f>_xlfn.XLOOKUP(O7273,匹配表1065!T:T,匹配表1065!X:X)</f>
        <v>PME2032</v>
      </c>
      <c r="J7273" s="95" t="s">
        <v>143</v>
      </c>
      <c r="K7273" s="89" cm="1">
        <f ca="1" t="array" ref="K7273:L7273">_xlfn.XLOOKUP(J7273,匹配表1065!Y:Y,匹配表1065!AA:AB)</f>
        <v>31</v>
      </c>
      <c r="L7273" s="116" t="str">
        <v>3个月以上</v>
      </c>
      <c r="M7273" s="95" t="s">
        <v>30</v>
      </c>
      <c r="N7273" s="95">
        <v>1</v>
      </c>
      <c r="O7273" s="118" t="str">
        <f>_xlfn.XLOOKUP(P7273,匹配表1065!U:U,匹配表1065!T:T)</f>
        <v>HO00001482</v>
      </c>
      <c r="P7273" s="94" t="s">
        <v>146</v>
      </c>
      <c r="Q7273" s="95" t="s">
        <v>149</v>
      </c>
      <c r="R7273" s="89" t="str">
        <f>_xlfn.XLOOKUP(Q7273,匹配表1065!L:L,匹配表1065!O:O)</f>
        <v>B</v>
      </c>
      <c r="S7273" s="93" t="str">
        <f>IFERROR(_xlfn.XLOOKUP(Q7273,匹配表1065!AI:AI,匹配表1065!AJ:AJ),"绿标")</f>
        <v>红标</v>
      </c>
      <c r="T7273" s="93" t="str" cm="1">
        <f t="array" ref="T7273:U7273">_xlfn.XLOOKUP(Q7273,匹配表1065!L:L,匹配表1065!M:N)</f>
        <v>脑血管</v>
      </c>
      <c r="U7273" s="94" t="str">
        <v>神经内科</v>
      </c>
      <c r="V7273" s="95" t="s">
        <v>67</v>
      </c>
      <c r="W7273" s="93">
        <f>_xlfn.XLOOKUP(M7273,匹配表1065!D:D,匹配表1065!F:F)*N7273</f>
        <v>12</v>
      </c>
    </row>
    <row r="7274" customHeight="1" spans="1:23">
      <c r="A7274" s="94" t="s">
        <v>954</v>
      </c>
      <c r="B7274" s="106">
        <v>46253</v>
      </c>
      <c r="C7274" s="121" t="str">
        <f t="shared" si="228"/>
        <v>8月第4周</v>
      </c>
      <c r="D7274" s="109" t="s">
        <v>978</v>
      </c>
      <c r="E7274" s="93" t="str">
        <f t="shared" si="229"/>
        <v>8月第3周--周3</v>
      </c>
      <c r="F7274" s="95" t="s">
        <v>27</v>
      </c>
      <c r="G7274" s="95" t="s">
        <v>136</v>
      </c>
      <c r="H7274" s="92" t="str">
        <f>_xlfn.XLOOKUP(O7274,匹配表1065!T:T,匹配表1065!W:W)</f>
        <v>青岛市</v>
      </c>
      <c r="I7274" s="116" t="str">
        <f>_xlfn.XLOOKUP(O7274,匹配表1065!T:T,匹配表1065!X:X)</f>
        <v>PME2032</v>
      </c>
      <c r="J7274" s="95" t="s">
        <v>143</v>
      </c>
      <c r="K7274" s="89" cm="1">
        <f ca="1" t="array" ref="K7274:L7274">_xlfn.XLOOKUP(J7274,匹配表1065!Y:Y,匹配表1065!AA:AB)</f>
        <v>31</v>
      </c>
      <c r="L7274" s="116" t="str">
        <v>3个月以上</v>
      </c>
      <c r="M7274" s="95" t="s">
        <v>55</v>
      </c>
      <c r="N7274" s="95">
        <v>1</v>
      </c>
      <c r="O7274" s="118" t="str">
        <f>_xlfn.XLOOKUP(P7274,匹配表1065!U:U,匹配表1065!T:T)</f>
        <v>HO00001482</v>
      </c>
      <c r="P7274" s="94" t="s">
        <v>146</v>
      </c>
      <c r="Q7274" s="95" t="s">
        <v>299</v>
      </c>
      <c r="R7274" s="89" t="str">
        <f>_xlfn.XLOOKUP(Q7274,匹配表1065!L:L,匹配表1065!O:O)</f>
        <v>C</v>
      </c>
      <c r="S7274" s="93" t="str">
        <f>IFERROR(_xlfn.XLOOKUP(Q7274,匹配表1065!AI:AI,匹配表1065!AJ:AJ),"绿标")</f>
        <v>绿标</v>
      </c>
      <c r="T7274" s="93" t="str" cm="1">
        <f t="array" ref="T7274:U7274">_xlfn.XLOOKUP(Q7274,匹配表1065!L:L,匹配表1065!M:N)</f>
        <v>眩晕</v>
      </c>
      <c r="U7274" s="94" t="str">
        <v>耳鼻喉科</v>
      </c>
      <c r="V7274" s="95" t="s">
        <v>100</v>
      </c>
      <c r="W7274" s="93">
        <f>_xlfn.XLOOKUP(M7274,匹配表1065!D:D,匹配表1065!F:F)*N7274</f>
        <v>8</v>
      </c>
    </row>
    <row r="7275" customHeight="1" spans="1:23">
      <c r="A7275" s="94" t="s">
        <v>954</v>
      </c>
      <c r="B7275" s="106">
        <v>46253</v>
      </c>
      <c r="C7275" s="121" t="str">
        <f t="shared" ref="C7275:C7338" si="230">MONTH(B7275)&amp;TEXT(WEEKNUM(B7275,2)-WEEKNUM(B7275+1-DAY(B7275),2)+1,"月第0周")</f>
        <v>8月第4周</v>
      </c>
      <c r="D7275" s="109" t="s">
        <v>978</v>
      </c>
      <c r="E7275" s="93" t="str">
        <f t="shared" si="229"/>
        <v>8月第3周--周3</v>
      </c>
      <c r="F7275" s="95" t="s">
        <v>27</v>
      </c>
      <c r="G7275" s="95" t="s">
        <v>136</v>
      </c>
      <c r="H7275" s="92" t="str">
        <f>_xlfn.XLOOKUP(O7275,匹配表1065!T:T,匹配表1065!W:W)</f>
        <v>烟台市</v>
      </c>
      <c r="I7275" s="116" t="str">
        <f>_xlfn.XLOOKUP(O7275,匹配表1065!T:T,匹配表1065!X:X)</f>
        <v>PME2034</v>
      </c>
      <c r="J7275" s="95" t="s">
        <v>501</v>
      </c>
      <c r="K7275" s="89" cm="1">
        <f ca="1" t="array" ref="K7275:L7275">_xlfn.XLOOKUP(J7275,匹配表1065!Y:Y,匹配表1065!AA:AB)</f>
        <v>4</v>
      </c>
      <c r="L7275" s="116" t="str">
        <v>3个月以上</v>
      </c>
      <c r="M7275" s="95" t="s">
        <v>30</v>
      </c>
      <c r="N7275" s="95">
        <v>1</v>
      </c>
      <c r="O7275" s="118" t="str">
        <f>_xlfn.XLOOKUP(P7275,匹配表1065!U:U,匹配表1065!T:T)</f>
        <v>HO00001522</v>
      </c>
      <c r="P7275" s="94" t="s">
        <v>502</v>
      </c>
      <c r="Q7275" s="95" t="s">
        <v>830</v>
      </c>
      <c r="R7275" s="89" t="str">
        <f>_xlfn.XLOOKUP(Q7275,匹配表1065!L:L,匹配表1065!O:O)</f>
        <v>C</v>
      </c>
      <c r="S7275" s="93" t="str">
        <f>IFERROR(_xlfn.XLOOKUP(Q7275,匹配表1065!AI:AI,匹配表1065!AJ:AJ),"绿标")</f>
        <v>绿标</v>
      </c>
      <c r="T7275" s="93" t="str" cm="1">
        <f t="array" ref="T7275:U7275">_xlfn.XLOOKUP(Q7275,匹配表1065!L:L,匹配表1065!M:N)</f>
        <v>眩晕</v>
      </c>
      <c r="U7275" s="94" t="str">
        <v>耳鼻喉科</v>
      </c>
      <c r="V7275" s="95" t="s">
        <v>100</v>
      </c>
      <c r="W7275" s="93">
        <f>_xlfn.XLOOKUP(M7275,匹配表1065!D:D,匹配表1065!F:F)*N7275</f>
        <v>12</v>
      </c>
    </row>
    <row r="7276" customHeight="1" spans="1:23">
      <c r="A7276" s="94" t="s">
        <v>954</v>
      </c>
      <c r="B7276" s="106">
        <v>46253</v>
      </c>
      <c r="C7276" s="121" t="str">
        <f t="shared" si="230"/>
        <v>8月第4周</v>
      </c>
      <c r="D7276" s="109" t="s">
        <v>978</v>
      </c>
      <c r="E7276" s="93" t="str">
        <f t="shared" si="229"/>
        <v>8月第3周--周3</v>
      </c>
      <c r="F7276" s="95" t="s">
        <v>27</v>
      </c>
      <c r="G7276" s="95" t="s">
        <v>136</v>
      </c>
      <c r="H7276" s="92" t="str">
        <f>_xlfn.XLOOKUP(O7276,匹配表1065!T:T,匹配表1065!W:W)</f>
        <v>青岛市</v>
      </c>
      <c r="I7276" s="116" t="str">
        <f>_xlfn.XLOOKUP(O7276,匹配表1065!T:T,匹配表1065!X:X)</f>
        <v>PME2035</v>
      </c>
      <c r="J7276" s="95" t="s">
        <v>150</v>
      </c>
      <c r="K7276" s="89" cm="1">
        <f ca="1" t="array" ref="K7276:L7276">_xlfn.XLOOKUP(J7276,匹配表1065!Y:Y,匹配表1065!AA:AB)</f>
        <v>8</v>
      </c>
      <c r="L7276" s="116" t="str">
        <v>3个月以上</v>
      </c>
      <c r="M7276" s="95" t="s">
        <v>30</v>
      </c>
      <c r="N7276" s="95">
        <v>1</v>
      </c>
      <c r="O7276" s="118" t="str">
        <f>_xlfn.XLOOKUP(P7276,匹配表1065!U:U,匹配表1065!T:T)</f>
        <v>HO00001476</v>
      </c>
      <c r="P7276" s="94" t="s">
        <v>151</v>
      </c>
      <c r="Q7276" s="95" t="s">
        <v>152</v>
      </c>
      <c r="R7276" s="89" t="str">
        <f>_xlfn.XLOOKUP(Q7276,匹配表1065!L:L,匹配表1065!O:O)</f>
        <v>C</v>
      </c>
      <c r="S7276" s="93" t="str">
        <f>IFERROR(_xlfn.XLOOKUP(Q7276,匹配表1065!AI:AI,匹配表1065!AJ:AJ),"绿标")</f>
        <v>红标</v>
      </c>
      <c r="T7276" s="93" t="str" cm="1">
        <f t="array" ref="T7276:U7276">_xlfn.XLOOKUP(Q7276,匹配表1065!L:L,匹配表1065!M:N)</f>
        <v>眩晕</v>
      </c>
      <c r="U7276" s="94" t="str">
        <v>神经内科</v>
      </c>
      <c r="V7276" s="95" t="s">
        <v>100</v>
      </c>
      <c r="W7276" s="93">
        <f>_xlfn.XLOOKUP(M7276,匹配表1065!D:D,匹配表1065!F:F)*N7276</f>
        <v>12</v>
      </c>
    </row>
    <row r="7277" customHeight="1" spans="1:23">
      <c r="A7277" s="94" t="s">
        <v>954</v>
      </c>
      <c r="B7277" s="106">
        <v>46253</v>
      </c>
      <c r="C7277" s="121" t="str">
        <f t="shared" si="230"/>
        <v>8月第4周</v>
      </c>
      <c r="D7277" s="109" t="s">
        <v>978</v>
      </c>
      <c r="E7277" s="93" t="str">
        <f t="shared" si="229"/>
        <v>8月第3周--周3</v>
      </c>
      <c r="F7277" s="95" t="s">
        <v>27</v>
      </c>
      <c r="G7277" s="95" t="s">
        <v>136</v>
      </c>
      <c r="H7277" s="92" t="str">
        <f>_xlfn.XLOOKUP(O7277,匹配表1065!T:T,匹配表1065!W:W)</f>
        <v>青岛市</v>
      </c>
      <c r="I7277" s="116" t="str">
        <f>_xlfn.XLOOKUP(O7277,匹配表1065!T:T,匹配表1065!X:X)</f>
        <v>PME2035</v>
      </c>
      <c r="J7277" s="95" t="s">
        <v>150</v>
      </c>
      <c r="K7277" s="89" cm="1">
        <f ca="1" t="array" ref="K7277:L7277">_xlfn.XLOOKUP(J7277,匹配表1065!Y:Y,匹配表1065!AA:AB)</f>
        <v>8</v>
      </c>
      <c r="L7277" s="116" t="str">
        <v>3个月以上</v>
      </c>
      <c r="M7277" s="95" t="s">
        <v>35</v>
      </c>
      <c r="N7277" s="95">
        <v>1</v>
      </c>
      <c r="O7277" s="118" t="str">
        <f>_xlfn.XLOOKUP(P7277,匹配表1065!U:U,匹配表1065!T:T)</f>
        <v>HO00001477</v>
      </c>
      <c r="P7277" s="94" t="s">
        <v>153</v>
      </c>
      <c r="Q7277" s="95" t="s">
        <v>154</v>
      </c>
      <c r="R7277" s="89" t="str">
        <f>_xlfn.XLOOKUP(Q7277,匹配表1065!L:L,匹配表1065!O:O)</f>
        <v>B</v>
      </c>
      <c r="S7277" s="93" t="str">
        <f>IFERROR(_xlfn.XLOOKUP(Q7277,匹配表1065!AI:AI,匹配表1065!AJ:AJ),"绿标")</f>
        <v>绿标</v>
      </c>
      <c r="T7277" s="93" t="str" cm="1">
        <f t="array" ref="T7277:U7277">_xlfn.XLOOKUP(Q7277,匹配表1065!L:L,匹配表1065!M:N)</f>
        <v>脑血管</v>
      </c>
      <c r="U7277" s="94" t="str">
        <v>神经内科</v>
      </c>
      <c r="V7277" s="95" t="s">
        <v>42</v>
      </c>
      <c r="W7277" s="93">
        <f>_xlfn.XLOOKUP(M7277,匹配表1065!D:D,匹配表1065!F:F)*N7277</f>
        <v>4</v>
      </c>
    </row>
    <row r="7278" customHeight="1" spans="1:23">
      <c r="A7278" s="94" t="s">
        <v>954</v>
      </c>
      <c r="B7278" s="106">
        <v>46253</v>
      </c>
      <c r="C7278" s="121" t="str">
        <f t="shared" si="230"/>
        <v>8月第4周</v>
      </c>
      <c r="D7278" s="109" t="s">
        <v>978</v>
      </c>
      <c r="E7278" s="93" t="str">
        <f t="shared" si="229"/>
        <v>8月第3周--周3</v>
      </c>
      <c r="F7278" s="95" t="s">
        <v>27</v>
      </c>
      <c r="G7278" s="95" t="s">
        <v>136</v>
      </c>
      <c r="H7278" s="92" t="str">
        <f>_xlfn.XLOOKUP(O7278,匹配表1065!T:T,匹配表1065!W:W)</f>
        <v>青岛市</v>
      </c>
      <c r="I7278" s="116" t="str">
        <f>_xlfn.XLOOKUP(O7278,匹配表1065!T:T,匹配表1065!X:X)</f>
        <v>PME2035</v>
      </c>
      <c r="J7278" s="95" t="s">
        <v>150</v>
      </c>
      <c r="K7278" s="89" cm="1">
        <f ca="1" t="array" ref="K7278:L7278">_xlfn.XLOOKUP(J7278,匹配表1065!Y:Y,匹配表1065!AA:AB)</f>
        <v>8</v>
      </c>
      <c r="L7278" s="116" t="str">
        <v>3个月以上</v>
      </c>
      <c r="M7278" s="95" t="s">
        <v>55</v>
      </c>
      <c r="N7278" s="95">
        <v>1</v>
      </c>
      <c r="O7278" s="118" t="str">
        <f>_xlfn.XLOOKUP(P7278,匹配表1065!U:U,匹配表1065!T:T)</f>
        <v>HO00001477</v>
      </c>
      <c r="P7278" s="94" t="s">
        <v>153</v>
      </c>
      <c r="Q7278" s="95" t="s">
        <v>790</v>
      </c>
      <c r="R7278" s="89" t="str">
        <f>_xlfn.XLOOKUP(Q7278,匹配表1065!L:L,匹配表1065!O:O)</f>
        <v>B</v>
      </c>
      <c r="S7278" s="93" t="str">
        <f>IFERROR(_xlfn.XLOOKUP(Q7278,匹配表1065!AI:AI,匹配表1065!AJ:AJ),"绿标")</f>
        <v>黑标</v>
      </c>
      <c r="T7278" s="93" t="str" cm="1">
        <f t="array" ref="T7278:U7278">_xlfn.XLOOKUP(Q7278,匹配表1065!L:L,匹配表1065!M:N)</f>
        <v>脑血管</v>
      </c>
      <c r="U7278" s="94" t="str">
        <v>神经内科</v>
      </c>
      <c r="V7278" s="95" t="s">
        <v>33</v>
      </c>
      <c r="W7278" s="93">
        <f>_xlfn.XLOOKUP(M7278,匹配表1065!D:D,匹配表1065!F:F)*N7278</f>
        <v>8</v>
      </c>
    </row>
    <row r="7279" customHeight="1" spans="1:23">
      <c r="A7279" s="94" t="s">
        <v>954</v>
      </c>
      <c r="B7279" s="106">
        <v>46253</v>
      </c>
      <c r="C7279" s="121" t="str">
        <f t="shared" si="230"/>
        <v>8月第4周</v>
      </c>
      <c r="D7279" s="109" t="s">
        <v>978</v>
      </c>
      <c r="E7279" s="93" t="str">
        <f t="shared" si="229"/>
        <v>8月第3周--周3</v>
      </c>
      <c r="F7279" s="95" t="s">
        <v>27</v>
      </c>
      <c r="G7279" s="95" t="s">
        <v>136</v>
      </c>
      <c r="H7279" s="92" t="str">
        <f>_xlfn.XLOOKUP(O7279,匹配表1065!T:T,匹配表1065!W:W)</f>
        <v>青岛市</v>
      </c>
      <c r="I7279" s="116" t="str">
        <f>_xlfn.XLOOKUP(O7279,匹配表1065!T:T,匹配表1065!X:X)</f>
        <v>PME2031</v>
      </c>
      <c r="J7279" s="95" t="s">
        <v>155</v>
      </c>
      <c r="K7279" s="89" cm="1">
        <f ca="1" t="array" ref="K7279:L7279">_xlfn.XLOOKUP(J7279,匹配表1065!Y:Y,匹配表1065!AA:AB)</f>
        <v>31</v>
      </c>
      <c r="L7279" s="116" t="str">
        <v>3个月以上</v>
      </c>
      <c r="M7279" s="95" t="s">
        <v>35</v>
      </c>
      <c r="N7279" s="95">
        <v>1</v>
      </c>
      <c r="O7279" s="118" t="str">
        <f>_xlfn.XLOOKUP(P7279,匹配表1065!U:U,匹配表1065!T:T)</f>
        <v>HO00072793</v>
      </c>
      <c r="P7279" s="94" t="s">
        <v>159</v>
      </c>
      <c r="Q7279" s="95" t="s">
        <v>160</v>
      </c>
      <c r="R7279" s="89" t="str">
        <f>_xlfn.XLOOKUP(Q7279,匹配表1065!L:L,匹配表1065!O:O)</f>
        <v>A</v>
      </c>
      <c r="S7279" s="93" t="str">
        <f>IFERROR(_xlfn.XLOOKUP(Q7279,匹配表1065!AI:AI,匹配表1065!AJ:AJ),"绿标")</f>
        <v>红标</v>
      </c>
      <c r="T7279" s="93" t="str" cm="1">
        <f t="array" ref="T7279:U7279">_xlfn.XLOOKUP(Q7279,匹配表1065!L:L,匹配表1065!M:N)</f>
        <v>头痛</v>
      </c>
      <c r="U7279" s="94" t="str">
        <v>神经内科</v>
      </c>
      <c r="V7279" s="95" t="s">
        <v>42</v>
      </c>
      <c r="W7279" s="93">
        <f>_xlfn.XLOOKUP(M7279,匹配表1065!D:D,匹配表1065!F:F)*N7279</f>
        <v>4</v>
      </c>
    </row>
    <row r="7280" customHeight="1" spans="1:23">
      <c r="A7280" s="94" t="s">
        <v>954</v>
      </c>
      <c r="B7280" s="106">
        <v>46253</v>
      </c>
      <c r="C7280" s="121" t="str">
        <f t="shared" si="230"/>
        <v>8月第4周</v>
      </c>
      <c r="D7280" s="109" t="s">
        <v>978</v>
      </c>
      <c r="E7280" s="93" t="str">
        <f t="shared" si="229"/>
        <v>8月第3周--周3</v>
      </c>
      <c r="F7280" s="95" t="s">
        <v>27</v>
      </c>
      <c r="G7280" s="95" t="s">
        <v>136</v>
      </c>
      <c r="H7280" s="92" t="str">
        <f>_xlfn.XLOOKUP(O7280,匹配表1065!T:T,匹配表1065!W:W)</f>
        <v>青岛市</v>
      </c>
      <c r="I7280" s="116" t="str">
        <f>_xlfn.XLOOKUP(O7280,匹配表1065!T:T,匹配表1065!X:X)</f>
        <v>PME2031</v>
      </c>
      <c r="J7280" s="95" t="s">
        <v>155</v>
      </c>
      <c r="K7280" s="89" cm="1">
        <f ca="1" t="array" ref="K7280:L7280">_xlfn.XLOOKUP(J7280,匹配表1065!Y:Y,匹配表1065!AA:AB)</f>
        <v>31</v>
      </c>
      <c r="L7280" s="116" t="str">
        <v>3个月以上</v>
      </c>
      <c r="M7280" s="95" t="s">
        <v>30</v>
      </c>
      <c r="N7280" s="95">
        <v>1</v>
      </c>
      <c r="O7280" s="118" t="str">
        <f>_xlfn.XLOOKUP(P7280,匹配表1065!U:U,匹配表1065!T:T)</f>
        <v>HO00001478</v>
      </c>
      <c r="P7280" s="94" t="s">
        <v>156</v>
      </c>
      <c r="Q7280" s="95" t="s">
        <v>157</v>
      </c>
      <c r="R7280" s="89" t="str">
        <f>_xlfn.XLOOKUP(Q7280,匹配表1065!L:L,匹配表1065!O:O)</f>
        <v>A</v>
      </c>
      <c r="S7280" s="93" t="str">
        <f>IFERROR(_xlfn.XLOOKUP(Q7280,匹配表1065!AI:AI,匹配表1065!AJ:AJ),"绿标")</f>
        <v>红标</v>
      </c>
      <c r="T7280" s="93" t="str" cm="1">
        <f t="array" ref="T7280:U7280">_xlfn.XLOOKUP(Q7280,匹配表1065!L:L,匹配表1065!M:N)</f>
        <v>头痛</v>
      </c>
      <c r="U7280" s="94" t="str">
        <v>神经内科</v>
      </c>
      <c r="V7280" s="95" t="s">
        <v>33</v>
      </c>
      <c r="W7280" s="93">
        <f>_xlfn.XLOOKUP(M7280,匹配表1065!D:D,匹配表1065!F:F)*N7280</f>
        <v>12</v>
      </c>
    </row>
    <row r="7281" customHeight="1" spans="1:23">
      <c r="A7281" s="94" t="s">
        <v>954</v>
      </c>
      <c r="B7281" s="106">
        <v>46253</v>
      </c>
      <c r="C7281" s="121" t="str">
        <f t="shared" si="230"/>
        <v>8月第4周</v>
      </c>
      <c r="D7281" s="109" t="s">
        <v>978</v>
      </c>
      <c r="E7281" s="93" t="str">
        <f t="shared" si="229"/>
        <v>8月第3周--周3</v>
      </c>
      <c r="F7281" s="95" t="s">
        <v>27</v>
      </c>
      <c r="G7281" s="95" t="s">
        <v>136</v>
      </c>
      <c r="H7281" s="92" t="str">
        <f>_xlfn.XLOOKUP(O7281,匹配表1065!T:T,匹配表1065!W:W)</f>
        <v>青岛市</v>
      </c>
      <c r="I7281" s="116" t="str">
        <f>_xlfn.XLOOKUP(O7281,匹配表1065!T:T,匹配表1065!X:X)</f>
        <v>PME2031</v>
      </c>
      <c r="J7281" s="95" t="s">
        <v>155</v>
      </c>
      <c r="K7281" s="89" cm="1">
        <f ca="1" t="array" ref="K7281:L7281">_xlfn.XLOOKUP(J7281,匹配表1065!Y:Y,匹配表1065!AA:AB)</f>
        <v>31</v>
      </c>
      <c r="L7281" s="116" t="str">
        <v>3个月以上</v>
      </c>
      <c r="M7281" s="95" t="s">
        <v>30</v>
      </c>
      <c r="N7281" s="95">
        <v>1</v>
      </c>
      <c r="O7281" s="118" t="str">
        <f>_xlfn.XLOOKUP(P7281,匹配表1065!U:U,匹配表1065!T:T)</f>
        <v>HO00001485</v>
      </c>
      <c r="P7281" s="94" t="s">
        <v>253</v>
      </c>
      <c r="Q7281" s="95" t="s">
        <v>986</v>
      </c>
      <c r="R7281" s="89" t="str">
        <f>_xlfn.XLOOKUP(Q7281,匹配表1065!L:L,匹配表1065!O:O)</f>
        <v>B</v>
      </c>
      <c r="S7281" s="93" t="str">
        <f>IFERROR(_xlfn.XLOOKUP(Q7281,匹配表1065!AI:AI,匹配表1065!AJ:AJ),"绿标")</f>
        <v>黑标</v>
      </c>
      <c r="T7281" s="93" t="str" cm="1">
        <f t="array" ref="T7281:U7281">_xlfn.XLOOKUP(Q7281,匹配表1065!L:L,匹配表1065!M:N)</f>
        <v>脑血管</v>
      </c>
      <c r="U7281" s="94" t="str">
        <v>神经内科</v>
      </c>
      <c r="V7281" s="95" t="s">
        <v>42</v>
      </c>
      <c r="W7281" s="93">
        <f>_xlfn.XLOOKUP(M7281,匹配表1065!D:D,匹配表1065!F:F)*N7281</f>
        <v>12</v>
      </c>
    </row>
    <row r="7282" customHeight="1" spans="1:23">
      <c r="A7282" s="94" t="s">
        <v>954</v>
      </c>
      <c r="B7282" s="106">
        <v>46253</v>
      </c>
      <c r="C7282" s="121" t="str">
        <f t="shared" si="230"/>
        <v>8月第4周</v>
      </c>
      <c r="D7282" s="109" t="s">
        <v>978</v>
      </c>
      <c r="E7282" s="93" t="str">
        <f t="shared" si="229"/>
        <v>8月第3周--周3</v>
      </c>
      <c r="F7282" s="95" t="s">
        <v>27</v>
      </c>
      <c r="G7282" s="95" t="s">
        <v>136</v>
      </c>
      <c r="H7282" s="92" t="str">
        <f>_xlfn.XLOOKUP(O7282,匹配表1065!T:T,匹配表1065!W:W)</f>
        <v>潍坊市</v>
      </c>
      <c r="I7282" s="116" t="str">
        <f>_xlfn.XLOOKUP(O7282,匹配表1065!T:T,匹配表1065!X:X)</f>
        <v>PME2036</v>
      </c>
      <c r="J7282" s="95" t="s">
        <v>161</v>
      </c>
      <c r="K7282" s="89" cm="1">
        <f ca="1" t="array" ref="K7282:L7282">_xlfn.XLOOKUP(J7282,匹配表1065!Y:Y,匹配表1065!AA:AB)</f>
        <v>1519</v>
      </c>
      <c r="L7282" s="116" t="str">
        <v>3个月以上</v>
      </c>
      <c r="M7282" s="95" t="s">
        <v>30</v>
      </c>
      <c r="N7282" s="95">
        <v>1</v>
      </c>
      <c r="O7282" s="118" t="str">
        <f>_xlfn.XLOOKUP(P7282,匹配表1065!U:U,匹配表1065!T:T)</f>
        <v>HO00001498</v>
      </c>
      <c r="P7282" s="94" t="s">
        <v>337</v>
      </c>
      <c r="Q7282" s="95" t="s">
        <v>338</v>
      </c>
      <c r="R7282" s="89" t="str">
        <f>_xlfn.XLOOKUP(Q7282,匹配表1065!L:L,匹配表1065!O:O)</f>
        <v>C</v>
      </c>
      <c r="S7282" s="93" t="str">
        <f>IFERROR(_xlfn.XLOOKUP(Q7282,匹配表1065!AI:AI,匹配表1065!AJ:AJ),"绿标")</f>
        <v>绿标</v>
      </c>
      <c r="T7282" s="93" t="str" cm="1">
        <f t="array" ref="T7282:U7282">_xlfn.XLOOKUP(Q7282,匹配表1065!L:L,匹配表1065!M:N)</f>
        <v>眩晕</v>
      </c>
      <c r="U7282" s="94" t="str">
        <v>神经内科</v>
      </c>
      <c r="V7282" s="95" t="s">
        <v>100</v>
      </c>
      <c r="W7282" s="93">
        <f>_xlfn.XLOOKUP(M7282,匹配表1065!D:D,匹配表1065!F:F)*N7282</f>
        <v>12</v>
      </c>
    </row>
    <row r="7283" customHeight="1" spans="1:23">
      <c r="A7283" s="94" t="s">
        <v>954</v>
      </c>
      <c r="B7283" s="106">
        <v>46253</v>
      </c>
      <c r="C7283" s="121" t="str">
        <f t="shared" si="230"/>
        <v>8月第4周</v>
      </c>
      <c r="D7283" s="109" t="s">
        <v>978</v>
      </c>
      <c r="E7283" s="93" t="str">
        <f t="shared" si="229"/>
        <v>8月第3周--周3</v>
      </c>
      <c r="F7283" s="95" t="s">
        <v>27</v>
      </c>
      <c r="G7283" s="95" t="s">
        <v>136</v>
      </c>
      <c r="H7283" s="92" t="str">
        <f>_xlfn.XLOOKUP(O7283,匹配表1065!T:T,匹配表1065!W:W)</f>
        <v>潍坊市</v>
      </c>
      <c r="I7283" s="116" t="str">
        <f>_xlfn.XLOOKUP(O7283,匹配表1065!T:T,匹配表1065!X:X)</f>
        <v>PME2036</v>
      </c>
      <c r="J7283" s="95" t="s">
        <v>161</v>
      </c>
      <c r="K7283" s="89" cm="1">
        <f ca="1" t="array" ref="K7283:L7283">_xlfn.XLOOKUP(J7283,匹配表1065!Y:Y,匹配表1065!AA:AB)</f>
        <v>1519</v>
      </c>
      <c r="L7283" s="116" t="str">
        <v>3个月以上</v>
      </c>
      <c r="M7283" s="95" t="s">
        <v>55</v>
      </c>
      <c r="N7283" s="95">
        <v>1</v>
      </c>
      <c r="O7283" s="118" t="str">
        <f>_xlfn.XLOOKUP(P7283,匹配表1065!U:U,匹配表1065!T:T)</f>
        <v>HO00001521</v>
      </c>
      <c r="P7283" s="94" t="s">
        <v>162</v>
      </c>
      <c r="Q7283" s="95" t="s">
        <v>166</v>
      </c>
      <c r="R7283" s="89" t="str">
        <f>_xlfn.XLOOKUP(Q7283,匹配表1065!L:L,匹配表1065!O:O)</f>
        <v>B</v>
      </c>
      <c r="S7283" s="93" t="str">
        <f>IFERROR(_xlfn.XLOOKUP(Q7283,匹配表1065!AI:AI,匹配表1065!AJ:AJ),"绿标")</f>
        <v>红标</v>
      </c>
      <c r="T7283" s="93" t="str" cm="1">
        <f t="array" ref="T7283:U7283">_xlfn.XLOOKUP(Q7283,匹配表1065!L:L,匹配表1065!M:N)</f>
        <v>脑血管</v>
      </c>
      <c r="U7283" s="94" t="str">
        <v>神经内科</v>
      </c>
      <c r="V7283" s="95" t="s">
        <v>42</v>
      </c>
      <c r="W7283" s="93">
        <f>_xlfn.XLOOKUP(M7283,匹配表1065!D:D,匹配表1065!F:F)*N7283</f>
        <v>8</v>
      </c>
    </row>
    <row r="7284" customHeight="1" spans="1:23">
      <c r="A7284" s="94" t="s">
        <v>954</v>
      </c>
      <c r="B7284" s="106">
        <v>46253</v>
      </c>
      <c r="C7284" s="121" t="str">
        <f t="shared" si="230"/>
        <v>8月第4周</v>
      </c>
      <c r="D7284" s="109" t="s">
        <v>978</v>
      </c>
      <c r="E7284" s="93" t="str">
        <f t="shared" si="229"/>
        <v>8月第3周--周3</v>
      </c>
      <c r="F7284" s="95" t="s">
        <v>27</v>
      </c>
      <c r="G7284" s="95" t="s">
        <v>136</v>
      </c>
      <c r="H7284" s="92" t="str">
        <f>_xlfn.XLOOKUP(O7284,匹配表1065!T:T,匹配表1065!W:W)</f>
        <v>潍坊市</v>
      </c>
      <c r="I7284" s="116" t="str">
        <f>_xlfn.XLOOKUP(O7284,匹配表1065!T:T,匹配表1065!X:X)</f>
        <v>PME2036</v>
      </c>
      <c r="J7284" s="95" t="s">
        <v>161</v>
      </c>
      <c r="K7284" s="89" cm="1">
        <f ca="1" t="array" ref="K7284:L7284">_xlfn.XLOOKUP(J7284,匹配表1065!Y:Y,匹配表1065!AA:AB)</f>
        <v>1519</v>
      </c>
      <c r="L7284" s="116" t="str">
        <v>3个月以上</v>
      </c>
      <c r="M7284" s="95" t="s">
        <v>55</v>
      </c>
      <c r="N7284" s="95">
        <v>1</v>
      </c>
      <c r="O7284" s="118" t="str">
        <f>_xlfn.XLOOKUP(P7284,匹配表1065!U:U,匹配表1065!T:T)</f>
        <v>HO00001496</v>
      </c>
      <c r="P7284" s="94" t="s">
        <v>256</v>
      </c>
      <c r="Q7284" s="95" t="s">
        <v>497</v>
      </c>
      <c r="R7284" s="89" t="str">
        <f>_xlfn.XLOOKUP(Q7284,匹配表1065!L:L,匹配表1065!O:O)</f>
        <v>A</v>
      </c>
      <c r="S7284" s="93" t="str">
        <f>IFERROR(_xlfn.XLOOKUP(Q7284,匹配表1065!AI:AI,匹配表1065!AJ:AJ),"绿标")</f>
        <v>绿标</v>
      </c>
      <c r="T7284" s="93" t="str" cm="1">
        <f t="array" ref="T7284:U7284">_xlfn.XLOOKUP(Q7284,匹配表1065!L:L,匹配表1065!M:N)</f>
        <v>头痛</v>
      </c>
      <c r="U7284" s="94" t="str">
        <v>神经内科</v>
      </c>
      <c r="V7284" s="95" t="s">
        <v>42</v>
      </c>
      <c r="W7284" s="93">
        <f>_xlfn.XLOOKUP(M7284,匹配表1065!D:D,匹配表1065!F:F)*N7284</f>
        <v>8</v>
      </c>
    </row>
    <row r="7285" customHeight="1" spans="1:23">
      <c r="A7285" s="94" t="s">
        <v>954</v>
      </c>
      <c r="B7285" s="106">
        <v>46253</v>
      </c>
      <c r="C7285" s="121" t="str">
        <f t="shared" si="230"/>
        <v>8月第4周</v>
      </c>
      <c r="D7285" s="109" t="s">
        <v>978</v>
      </c>
      <c r="E7285" s="93" t="str">
        <f t="shared" ref="E7285:E7348" si="231">D7285&amp;"--"&amp;"周"&amp;WEEKDAY(B7285,2)</f>
        <v>8月第3周--周3</v>
      </c>
      <c r="F7285" s="95" t="s">
        <v>27</v>
      </c>
      <c r="G7285" s="95" t="s">
        <v>63</v>
      </c>
      <c r="H7285" s="92" t="str">
        <f>_xlfn.XLOOKUP(O7285,匹配表1065!T:T,匹配表1065!W:W)</f>
        <v>连云港市</v>
      </c>
      <c r="I7285" s="116" t="str">
        <f>_xlfn.XLOOKUP(O7285,匹配表1065!T:T,匹配表1065!X:X)</f>
        <v>PME2042</v>
      </c>
      <c r="J7285" s="95" t="s">
        <v>74</v>
      </c>
      <c r="K7285" s="89" cm="1">
        <f ca="1" t="array" ref="K7285:L7285">_xlfn.XLOOKUP(J7285,匹配表1065!Y:Y,匹配表1065!AA:AB)</f>
        <v>7</v>
      </c>
      <c r="L7285" s="116" t="str">
        <v>3个月以上</v>
      </c>
      <c r="M7285" s="95" t="s">
        <v>35</v>
      </c>
      <c r="N7285" s="95">
        <v>1</v>
      </c>
      <c r="O7285" s="118" t="str">
        <f>_xlfn.XLOOKUP(P7285,匹配表1065!U:U,匹配表1065!T:T)</f>
        <v>HO00017661</v>
      </c>
      <c r="P7285" s="94" t="s">
        <v>508</v>
      </c>
      <c r="Q7285" s="95" t="s">
        <v>509</v>
      </c>
      <c r="R7285" s="89" t="str">
        <f>_xlfn.XLOOKUP(Q7285,匹配表1065!L:L,匹配表1065!O:O)</f>
        <v>A</v>
      </c>
      <c r="S7285" s="93" t="str">
        <f>IFERROR(_xlfn.XLOOKUP(Q7285,匹配表1065!AI:AI,匹配表1065!AJ:AJ),"绿标")</f>
        <v>绿标</v>
      </c>
      <c r="T7285" s="93" t="str" cm="1">
        <f t="array" ref="T7285:U7285">_xlfn.XLOOKUP(Q7285,匹配表1065!L:L,匹配表1065!M:N)</f>
        <v>头痛</v>
      </c>
      <c r="U7285" s="94" t="str">
        <v>神经内科</v>
      </c>
      <c r="V7285" s="95" t="s">
        <v>67</v>
      </c>
      <c r="W7285" s="93">
        <f>_xlfn.XLOOKUP(M7285,匹配表1065!D:D,匹配表1065!F:F)*N7285</f>
        <v>4</v>
      </c>
    </row>
    <row r="7286" customHeight="1" spans="1:23">
      <c r="A7286" s="94" t="s">
        <v>954</v>
      </c>
      <c r="B7286" s="106">
        <v>46253</v>
      </c>
      <c r="C7286" s="121" t="str">
        <f t="shared" si="230"/>
        <v>8月第4周</v>
      </c>
      <c r="D7286" s="109" t="s">
        <v>978</v>
      </c>
      <c r="E7286" s="93" t="str">
        <f t="shared" si="231"/>
        <v>8月第3周--周3</v>
      </c>
      <c r="F7286" s="95" t="s">
        <v>27</v>
      </c>
      <c r="G7286" s="95" t="s">
        <v>63</v>
      </c>
      <c r="H7286" s="92" t="str">
        <f>_xlfn.XLOOKUP(O7286,匹配表1065!T:T,匹配表1065!W:W)</f>
        <v>南京市</v>
      </c>
      <c r="I7286" s="116" t="str">
        <f>_xlfn.XLOOKUP(O7286,匹配表1065!T:T,匹配表1065!X:X)</f>
        <v>PME2002</v>
      </c>
      <c r="J7286" s="95" t="s">
        <v>84</v>
      </c>
      <c r="K7286" s="89" cm="1">
        <f ca="1" t="array" ref="K7286:L7286">_xlfn.XLOOKUP(J7286,匹配表1065!Y:Y,匹配表1065!AA:AB)</f>
        <v>31</v>
      </c>
      <c r="L7286" s="116" t="str">
        <v>3个月以上</v>
      </c>
      <c r="M7286" s="95" t="s">
        <v>30</v>
      </c>
      <c r="N7286" s="95">
        <v>1</v>
      </c>
      <c r="O7286" s="118" t="str">
        <f>_xlfn.XLOOKUP(P7286,匹配表1065!U:U,匹配表1065!T:T)</f>
        <v>HO00000964</v>
      </c>
      <c r="P7286" s="94" t="s">
        <v>90</v>
      </c>
      <c r="Q7286" s="95" t="s">
        <v>91</v>
      </c>
      <c r="R7286" s="89" t="str">
        <f>_xlfn.XLOOKUP(Q7286,匹配表1065!L:L,匹配表1065!O:O)</f>
        <v>B</v>
      </c>
      <c r="S7286" s="93" t="str">
        <f>IFERROR(_xlfn.XLOOKUP(Q7286,匹配表1065!AI:AI,匹配表1065!AJ:AJ),"绿标")</f>
        <v>绿标</v>
      </c>
      <c r="T7286" s="93" t="str" cm="1">
        <f t="array" ref="T7286:U7286">_xlfn.XLOOKUP(Q7286,匹配表1065!L:L,匹配表1065!M:N)</f>
        <v>脑血管</v>
      </c>
      <c r="U7286" s="94" t="str">
        <v>神经内科</v>
      </c>
      <c r="V7286" s="95" t="s">
        <v>42</v>
      </c>
      <c r="W7286" s="93">
        <f>_xlfn.XLOOKUP(M7286,匹配表1065!D:D,匹配表1065!F:F)*N7286</f>
        <v>12</v>
      </c>
    </row>
    <row r="7287" customHeight="1" spans="1:23">
      <c r="A7287" s="94" t="s">
        <v>954</v>
      </c>
      <c r="B7287" s="106">
        <v>46253</v>
      </c>
      <c r="C7287" s="121" t="str">
        <f t="shared" si="230"/>
        <v>8月第4周</v>
      </c>
      <c r="D7287" s="109" t="s">
        <v>978</v>
      </c>
      <c r="E7287" s="93" t="str">
        <f t="shared" si="231"/>
        <v>8月第3周--周3</v>
      </c>
      <c r="F7287" s="95" t="s">
        <v>27</v>
      </c>
      <c r="G7287" s="95" t="s">
        <v>63</v>
      </c>
      <c r="H7287" s="92" t="str">
        <f>_xlfn.XLOOKUP(O7287,匹配表1065!T:T,匹配表1065!W:W)</f>
        <v>南京市</v>
      </c>
      <c r="I7287" s="116" t="str">
        <f>_xlfn.XLOOKUP(O7287,匹配表1065!T:T,匹配表1065!X:X)</f>
        <v>PME2002</v>
      </c>
      <c r="J7287" s="95" t="s">
        <v>84</v>
      </c>
      <c r="K7287" s="89" cm="1">
        <f ca="1" t="array" ref="K7287:L7287">_xlfn.XLOOKUP(J7287,匹配表1065!Y:Y,匹配表1065!AA:AB)</f>
        <v>31</v>
      </c>
      <c r="L7287" s="116" t="str">
        <v>3个月以上</v>
      </c>
      <c r="M7287" s="95" t="s">
        <v>30</v>
      </c>
      <c r="N7287" s="95">
        <v>1</v>
      </c>
      <c r="O7287" s="118" t="str">
        <f>_xlfn.XLOOKUP(P7287,匹配表1065!U:U,匹配表1065!T:T)</f>
        <v>HO00000964</v>
      </c>
      <c r="P7287" s="94" t="s">
        <v>90</v>
      </c>
      <c r="Q7287" s="95" t="s">
        <v>212</v>
      </c>
      <c r="R7287" s="89" t="str">
        <f>_xlfn.XLOOKUP(Q7287,匹配表1065!L:L,匹配表1065!O:O)</f>
        <v>B</v>
      </c>
      <c r="S7287" s="93" t="str">
        <f>IFERROR(_xlfn.XLOOKUP(Q7287,匹配表1065!AI:AI,匹配表1065!AJ:AJ),"绿标")</f>
        <v>绿标</v>
      </c>
      <c r="T7287" s="93" t="str" cm="1">
        <f t="array" ref="T7287:U7287">_xlfn.XLOOKUP(Q7287,匹配表1065!L:L,匹配表1065!M:N)</f>
        <v>脑血管</v>
      </c>
      <c r="U7287" s="94" t="str">
        <v>神经内科</v>
      </c>
      <c r="V7287" s="95" t="s">
        <v>42</v>
      </c>
      <c r="W7287" s="93">
        <f>_xlfn.XLOOKUP(M7287,匹配表1065!D:D,匹配表1065!F:F)*N7287</f>
        <v>12</v>
      </c>
    </row>
    <row r="7288" customHeight="1" spans="1:23">
      <c r="A7288" s="94" t="s">
        <v>954</v>
      </c>
      <c r="B7288" s="106">
        <v>46253</v>
      </c>
      <c r="C7288" s="121" t="str">
        <f t="shared" si="230"/>
        <v>8月第4周</v>
      </c>
      <c r="D7288" s="109" t="s">
        <v>978</v>
      </c>
      <c r="E7288" s="93" t="str">
        <f t="shared" si="231"/>
        <v>8月第3周--周3</v>
      </c>
      <c r="F7288" s="95" t="s">
        <v>27</v>
      </c>
      <c r="G7288" s="95" t="s">
        <v>63</v>
      </c>
      <c r="H7288" s="92" t="str">
        <f>_xlfn.XLOOKUP(O7288,匹配表1065!T:T,匹配表1065!W:W)</f>
        <v>南京市</v>
      </c>
      <c r="I7288" s="116" t="str">
        <f>_xlfn.XLOOKUP(O7288,匹配表1065!T:T,匹配表1065!X:X)</f>
        <v>PME2002</v>
      </c>
      <c r="J7288" s="95" t="s">
        <v>84</v>
      </c>
      <c r="K7288" s="89" cm="1">
        <f ca="1" t="array" ref="K7288:L7288">_xlfn.XLOOKUP(J7288,匹配表1065!Y:Y,匹配表1065!AA:AB)</f>
        <v>31</v>
      </c>
      <c r="L7288" s="116" t="str">
        <v>3个月以上</v>
      </c>
      <c r="M7288" s="95" t="s">
        <v>30</v>
      </c>
      <c r="N7288" s="95">
        <v>1</v>
      </c>
      <c r="O7288" s="118" t="str">
        <f>_xlfn.XLOOKUP(P7288,匹配表1065!U:U,匹配表1065!T:T)</f>
        <v>HO00039936</v>
      </c>
      <c r="P7288" s="94" t="s">
        <v>87</v>
      </c>
      <c r="Q7288" s="95" t="s">
        <v>403</v>
      </c>
      <c r="R7288" s="89" t="str">
        <f>_xlfn.XLOOKUP(Q7288,匹配表1065!L:L,匹配表1065!O:O)</f>
        <v>C</v>
      </c>
      <c r="S7288" s="93" t="str">
        <f>IFERROR(_xlfn.XLOOKUP(Q7288,匹配表1065!AI:AI,匹配表1065!AJ:AJ),"绿标")</f>
        <v>绿标</v>
      </c>
      <c r="T7288" s="93" t="str" cm="1">
        <f t="array" ref="T7288:U7288">_xlfn.XLOOKUP(Q7288,匹配表1065!L:L,匹配表1065!M:N)</f>
        <v>眩晕</v>
      </c>
      <c r="U7288" s="94" t="str">
        <v>耳鼻喉科</v>
      </c>
      <c r="V7288" s="95" t="s">
        <v>100</v>
      </c>
      <c r="W7288" s="93">
        <f>_xlfn.XLOOKUP(M7288,匹配表1065!D:D,匹配表1065!F:F)*N7288</f>
        <v>12</v>
      </c>
    </row>
    <row r="7289" customHeight="1" spans="1:23">
      <c r="A7289" s="94" t="s">
        <v>954</v>
      </c>
      <c r="B7289" s="106">
        <v>46253</v>
      </c>
      <c r="C7289" s="121" t="str">
        <f t="shared" si="230"/>
        <v>8月第4周</v>
      </c>
      <c r="D7289" s="109" t="s">
        <v>978</v>
      </c>
      <c r="E7289" s="93" t="str">
        <f t="shared" si="231"/>
        <v>8月第3周--周3</v>
      </c>
      <c r="F7289" s="95" t="s">
        <v>27</v>
      </c>
      <c r="G7289" s="95" t="s">
        <v>63</v>
      </c>
      <c r="H7289" s="92" t="str">
        <f>_xlfn.XLOOKUP(O7289,匹配表1065!T:T,匹配表1065!W:W)</f>
        <v>南京市</v>
      </c>
      <c r="I7289" s="116" t="str">
        <f>_xlfn.XLOOKUP(O7289,匹配表1065!T:T,匹配表1065!X:X)</f>
        <v>PME2002</v>
      </c>
      <c r="J7289" s="95" t="s">
        <v>84</v>
      </c>
      <c r="K7289" s="89" cm="1">
        <f ca="1" t="array" ref="K7289:L7289">_xlfn.XLOOKUP(J7289,匹配表1065!Y:Y,匹配表1065!AA:AB)</f>
        <v>31</v>
      </c>
      <c r="L7289" s="116" t="str">
        <v>3个月以上</v>
      </c>
      <c r="M7289" s="95" t="s">
        <v>30</v>
      </c>
      <c r="N7289" s="95">
        <v>1</v>
      </c>
      <c r="O7289" s="118" t="str">
        <f>_xlfn.XLOOKUP(P7289,匹配表1065!U:U,匹配表1065!T:T)</f>
        <v>HO00039936</v>
      </c>
      <c r="P7289" s="94" t="s">
        <v>87</v>
      </c>
      <c r="Q7289" s="95" t="s">
        <v>88</v>
      </c>
      <c r="R7289" s="89" t="str">
        <f>_xlfn.XLOOKUP(Q7289,匹配表1065!L:L,匹配表1065!O:O)</f>
        <v>C</v>
      </c>
      <c r="S7289" s="93" t="str">
        <f>IFERROR(_xlfn.XLOOKUP(Q7289,匹配表1065!AI:AI,匹配表1065!AJ:AJ),"绿标")</f>
        <v>黑标</v>
      </c>
      <c r="T7289" s="93" t="str" cm="1">
        <f t="array" ref="T7289:U7289">_xlfn.XLOOKUP(Q7289,匹配表1065!L:L,匹配表1065!M:N)</f>
        <v>眩晕</v>
      </c>
      <c r="U7289" s="94" t="str">
        <v>耳鼻喉科</v>
      </c>
      <c r="V7289" s="95" t="s">
        <v>100</v>
      </c>
      <c r="W7289" s="93">
        <f>_xlfn.XLOOKUP(M7289,匹配表1065!D:D,匹配表1065!F:F)*N7289</f>
        <v>12</v>
      </c>
    </row>
    <row r="7290" customHeight="1" spans="1:23">
      <c r="A7290" s="94" t="s">
        <v>954</v>
      </c>
      <c r="B7290" s="106">
        <v>46253</v>
      </c>
      <c r="C7290" s="121" t="str">
        <f t="shared" si="230"/>
        <v>8月第4周</v>
      </c>
      <c r="D7290" s="109" t="s">
        <v>978</v>
      </c>
      <c r="E7290" s="93" t="str">
        <f t="shared" si="231"/>
        <v>8月第3周--周3</v>
      </c>
      <c r="F7290" s="95" t="s">
        <v>27</v>
      </c>
      <c r="G7290" s="95" t="s">
        <v>63</v>
      </c>
      <c r="H7290" s="92" t="str">
        <f>_xlfn.XLOOKUP(O7290,匹配表1065!T:T,匹配表1065!W:W)</f>
        <v>南京市</v>
      </c>
      <c r="I7290" s="116" t="str">
        <f>_xlfn.XLOOKUP(O7290,匹配表1065!T:T,匹配表1065!X:X)</f>
        <v>PME2002</v>
      </c>
      <c r="J7290" s="95" t="s">
        <v>84</v>
      </c>
      <c r="K7290" s="89" cm="1">
        <f ca="1" t="array" ref="K7290:L7290">_xlfn.XLOOKUP(J7290,匹配表1065!Y:Y,匹配表1065!AA:AB)</f>
        <v>31</v>
      </c>
      <c r="L7290" s="116" t="str">
        <v>3个月以上</v>
      </c>
      <c r="M7290" s="95" t="s">
        <v>30</v>
      </c>
      <c r="N7290" s="95">
        <v>1</v>
      </c>
      <c r="O7290" s="118" t="str">
        <f>_xlfn.XLOOKUP(P7290,匹配表1065!U:U,匹配表1065!T:T)</f>
        <v>HO00111156</v>
      </c>
      <c r="P7290" s="94" t="s">
        <v>85</v>
      </c>
      <c r="Q7290" s="95" t="s">
        <v>558</v>
      </c>
      <c r="R7290" s="89" t="str">
        <f>_xlfn.XLOOKUP(Q7290,匹配表1065!L:L,匹配表1065!O:O)</f>
        <v>C</v>
      </c>
      <c r="S7290" s="93" t="str">
        <f>IFERROR(_xlfn.XLOOKUP(Q7290,匹配表1065!AI:AI,匹配表1065!AJ:AJ),"绿标")</f>
        <v>黑标</v>
      </c>
      <c r="T7290" s="93" t="str" cm="1">
        <f t="array" ref="T7290:U7290">_xlfn.XLOOKUP(Q7290,匹配表1065!L:L,匹配表1065!M:N)</f>
        <v>眩晕</v>
      </c>
      <c r="U7290" s="94" t="str">
        <v>耳鼻喉科</v>
      </c>
      <c r="V7290" s="95" t="s">
        <v>100</v>
      </c>
      <c r="W7290" s="93">
        <f>_xlfn.XLOOKUP(M7290,匹配表1065!D:D,匹配表1065!F:F)*N7290</f>
        <v>12</v>
      </c>
    </row>
    <row r="7291" customHeight="1" spans="1:23">
      <c r="A7291" s="94" t="s">
        <v>954</v>
      </c>
      <c r="B7291" s="106">
        <v>46253</v>
      </c>
      <c r="C7291" s="121" t="str">
        <f t="shared" si="230"/>
        <v>8月第4周</v>
      </c>
      <c r="D7291" s="109" t="s">
        <v>978</v>
      </c>
      <c r="E7291" s="93" t="str">
        <f t="shared" si="231"/>
        <v>8月第3周--周3</v>
      </c>
      <c r="F7291" s="95" t="s">
        <v>27</v>
      </c>
      <c r="G7291" s="95" t="s">
        <v>63</v>
      </c>
      <c r="H7291" s="92" t="str">
        <f>_xlfn.XLOOKUP(O7291,匹配表1065!T:T,匹配表1065!W:W)</f>
        <v>南京市</v>
      </c>
      <c r="I7291" s="116" t="str">
        <f>_xlfn.XLOOKUP(O7291,匹配表1065!T:T,匹配表1065!X:X)</f>
        <v>PME2001</v>
      </c>
      <c r="J7291" s="95" t="s">
        <v>64</v>
      </c>
      <c r="K7291" s="89" cm="1">
        <f ca="1" t="array" ref="K7291:L7291">_xlfn.XLOOKUP(J7291,匹配表1065!Y:Y,匹配表1065!AA:AB)</f>
        <v>31</v>
      </c>
      <c r="L7291" s="116" t="str">
        <v>3个月以上</v>
      </c>
      <c r="M7291" s="95" t="s">
        <v>30</v>
      </c>
      <c r="N7291" s="95">
        <v>1</v>
      </c>
      <c r="O7291" s="118" t="str">
        <f>_xlfn.XLOOKUP(P7291,匹配表1065!U:U,匹配表1065!T:T)</f>
        <v>HO00000958</v>
      </c>
      <c r="P7291" s="94" t="s">
        <v>65</v>
      </c>
      <c r="Q7291" s="95" t="s">
        <v>69</v>
      </c>
      <c r="R7291" s="89" t="str">
        <f>_xlfn.XLOOKUP(Q7291,匹配表1065!L:L,匹配表1065!O:O)</f>
        <v>C</v>
      </c>
      <c r="S7291" s="93" t="str">
        <f>IFERROR(_xlfn.XLOOKUP(Q7291,匹配表1065!AI:AI,匹配表1065!AJ:AJ),"绿标")</f>
        <v>绿标</v>
      </c>
      <c r="T7291" s="93" t="str" cm="1">
        <f t="array" ref="T7291:U7291">_xlfn.XLOOKUP(Q7291,匹配表1065!L:L,匹配表1065!M:N)</f>
        <v>眩晕</v>
      </c>
      <c r="U7291" s="94" t="str">
        <v>耳鼻喉科</v>
      </c>
      <c r="V7291" s="95" t="s">
        <v>100</v>
      </c>
      <c r="W7291" s="93">
        <f>_xlfn.XLOOKUP(M7291,匹配表1065!D:D,匹配表1065!F:F)*N7291</f>
        <v>12</v>
      </c>
    </row>
    <row r="7292" customHeight="1" spans="1:23">
      <c r="A7292" s="94" t="s">
        <v>954</v>
      </c>
      <c r="B7292" s="106">
        <v>46253</v>
      </c>
      <c r="C7292" s="121" t="str">
        <f t="shared" si="230"/>
        <v>8月第4周</v>
      </c>
      <c r="D7292" s="109" t="s">
        <v>978</v>
      </c>
      <c r="E7292" s="93" t="str">
        <f t="shared" si="231"/>
        <v>8月第3周--周3</v>
      </c>
      <c r="F7292" s="95" t="s">
        <v>27</v>
      </c>
      <c r="G7292" s="95" t="s">
        <v>63</v>
      </c>
      <c r="H7292" s="92" t="str">
        <f>_xlfn.XLOOKUP(O7292,匹配表1065!T:T,匹配表1065!W:W)</f>
        <v>南京市</v>
      </c>
      <c r="I7292" s="116" t="str">
        <f>_xlfn.XLOOKUP(O7292,匹配表1065!T:T,匹配表1065!X:X)</f>
        <v>PME2001</v>
      </c>
      <c r="J7292" s="95" t="s">
        <v>64</v>
      </c>
      <c r="K7292" s="89" cm="1">
        <f ca="1" t="array" ref="K7292:L7292">_xlfn.XLOOKUP(J7292,匹配表1065!Y:Y,匹配表1065!AA:AB)</f>
        <v>31</v>
      </c>
      <c r="L7292" s="116" t="str">
        <v>3个月以上</v>
      </c>
      <c r="M7292" s="95" t="s">
        <v>55</v>
      </c>
      <c r="N7292" s="95">
        <v>1</v>
      </c>
      <c r="O7292" s="118" t="str">
        <f>_xlfn.XLOOKUP(P7292,匹配表1065!U:U,匹配表1065!T:T)</f>
        <v>HO00000958</v>
      </c>
      <c r="P7292" s="94" t="s">
        <v>65</v>
      </c>
      <c r="Q7292" s="95" t="s">
        <v>435</v>
      </c>
      <c r="R7292" s="89" t="str">
        <f>_xlfn.XLOOKUP(Q7292,匹配表1065!L:L,匹配表1065!O:O)</f>
        <v>B</v>
      </c>
      <c r="S7292" s="93" t="str">
        <f>IFERROR(_xlfn.XLOOKUP(Q7292,匹配表1065!AI:AI,匹配表1065!AJ:AJ),"绿标")</f>
        <v>绿标</v>
      </c>
      <c r="T7292" s="93" t="str" cm="1">
        <f t="array" ref="T7292:U7292">_xlfn.XLOOKUP(Q7292,匹配表1065!L:L,匹配表1065!M:N)</f>
        <v>脑血管</v>
      </c>
      <c r="U7292" s="94" t="str">
        <v>神经内科</v>
      </c>
      <c r="V7292" s="95" t="s">
        <v>33</v>
      </c>
      <c r="W7292" s="93">
        <f>_xlfn.XLOOKUP(M7292,匹配表1065!D:D,匹配表1065!F:F)*N7292</f>
        <v>8</v>
      </c>
    </row>
    <row r="7293" customHeight="1" spans="1:23">
      <c r="A7293" s="94" t="s">
        <v>954</v>
      </c>
      <c r="B7293" s="106">
        <v>46253</v>
      </c>
      <c r="C7293" s="121" t="str">
        <f t="shared" si="230"/>
        <v>8月第4周</v>
      </c>
      <c r="D7293" s="109" t="s">
        <v>978</v>
      </c>
      <c r="E7293" s="93" t="str">
        <f t="shared" si="231"/>
        <v>8月第3周--周3</v>
      </c>
      <c r="F7293" s="95" t="s">
        <v>27</v>
      </c>
      <c r="G7293" s="95" t="s">
        <v>63</v>
      </c>
      <c r="H7293" s="92" t="str">
        <f>_xlfn.XLOOKUP(O7293,匹配表1065!T:T,匹配表1065!W:W)</f>
        <v>南京市</v>
      </c>
      <c r="I7293" s="116" t="str">
        <f>_xlfn.XLOOKUP(O7293,匹配表1065!T:T,匹配表1065!X:X)</f>
        <v>PME2001</v>
      </c>
      <c r="J7293" s="95" t="s">
        <v>64</v>
      </c>
      <c r="K7293" s="89" cm="1">
        <f ca="1" t="array" ref="K7293:L7293">_xlfn.XLOOKUP(J7293,匹配表1065!Y:Y,匹配表1065!AA:AB)</f>
        <v>31</v>
      </c>
      <c r="L7293" s="116" t="str">
        <v>3个月以上</v>
      </c>
      <c r="M7293" s="95" t="s">
        <v>35</v>
      </c>
      <c r="N7293" s="95">
        <v>1</v>
      </c>
      <c r="O7293" s="118" t="str">
        <f>_xlfn.XLOOKUP(P7293,匹配表1065!U:U,匹配表1065!T:T)</f>
        <v>HO00000958</v>
      </c>
      <c r="P7293" s="94" t="s">
        <v>65</v>
      </c>
      <c r="Q7293" s="95" t="s">
        <v>529</v>
      </c>
      <c r="R7293" s="89" t="str">
        <f>_xlfn.XLOOKUP(Q7293,匹配表1065!L:L,匹配表1065!O:O)</f>
        <v>B</v>
      </c>
      <c r="S7293" s="93" t="str">
        <f>IFERROR(_xlfn.XLOOKUP(Q7293,匹配表1065!AI:AI,匹配表1065!AJ:AJ),"绿标")</f>
        <v>黑标</v>
      </c>
      <c r="T7293" s="93" t="str" cm="1">
        <f t="array" ref="T7293:U7293">_xlfn.XLOOKUP(Q7293,匹配表1065!L:L,匹配表1065!M:N)</f>
        <v>脑血管</v>
      </c>
      <c r="U7293" s="94" t="str">
        <v>神经内科</v>
      </c>
      <c r="V7293" s="95" t="s">
        <v>33</v>
      </c>
      <c r="W7293" s="93">
        <f>_xlfn.XLOOKUP(M7293,匹配表1065!D:D,匹配表1065!F:F)*N7293</f>
        <v>4</v>
      </c>
    </row>
    <row r="7294" customHeight="1" spans="1:23">
      <c r="A7294" s="94" t="s">
        <v>954</v>
      </c>
      <c r="B7294" s="106">
        <v>46253</v>
      </c>
      <c r="C7294" s="121" t="str">
        <f t="shared" si="230"/>
        <v>8月第4周</v>
      </c>
      <c r="D7294" s="109" t="s">
        <v>978</v>
      </c>
      <c r="E7294" s="93" t="str">
        <f t="shared" si="231"/>
        <v>8月第3周--周3</v>
      </c>
      <c r="F7294" s="95" t="s">
        <v>27</v>
      </c>
      <c r="G7294" s="95" t="s">
        <v>63</v>
      </c>
      <c r="H7294" s="92" t="str">
        <f>_xlfn.XLOOKUP(O7294,匹配表1065!T:T,匹配表1065!W:W)</f>
        <v>南京市</v>
      </c>
      <c r="I7294" s="116" t="str">
        <f>_xlfn.XLOOKUP(O7294,匹配表1065!T:T,匹配表1065!X:X)</f>
        <v>PME2002</v>
      </c>
      <c r="J7294" s="95" t="s">
        <v>410</v>
      </c>
      <c r="K7294" s="89" cm="1">
        <f ca="1" t="array" ref="K7294:L7294">_xlfn.XLOOKUP(J7294,匹配表1065!Y:Y,匹配表1065!AA:AB)</f>
        <v>1</v>
      </c>
      <c r="L7294" s="116" t="str">
        <v>3个月以内</v>
      </c>
      <c r="M7294" s="95" t="s">
        <v>55</v>
      </c>
      <c r="N7294" s="95">
        <v>2</v>
      </c>
      <c r="O7294" s="118" t="str">
        <f>_xlfn.XLOOKUP(P7294,匹配表1065!U:U,匹配表1065!T:T)</f>
        <v>HO00000964</v>
      </c>
      <c r="P7294" s="94" t="s">
        <v>90</v>
      </c>
      <c r="Q7294" s="95" t="s">
        <v>987</v>
      </c>
      <c r="R7294" s="89" t="str">
        <f>_xlfn.XLOOKUP(Q7294,匹配表1065!L:L,匹配表1065!O:O)</f>
        <v>C</v>
      </c>
      <c r="S7294" s="93" t="str">
        <f>IFERROR(_xlfn.XLOOKUP(Q7294,匹配表1065!AI:AI,匹配表1065!AJ:AJ),"绿标")</f>
        <v>黑标</v>
      </c>
      <c r="T7294" s="93" t="str" cm="1">
        <f t="array" ref="T7294:U7294">_xlfn.XLOOKUP(Q7294,匹配表1065!L:L,匹配表1065!M:N)</f>
        <v>眩晕</v>
      </c>
      <c r="U7294" s="94" t="str">
        <v>耳鼻喉科</v>
      </c>
      <c r="V7294" s="95" t="s">
        <v>42</v>
      </c>
      <c r="W7294" s="93">
        <f>_xlfn.XLOOKUP(M7294,匹配表1065!D:D,匹配表1065!F:F)*N7294</f>
        <v>16</v>
      </c>
    </row>
    <row r="7295" customHeight="1" spans="1:23">
      <c r="A7295" s="94" t="s">
        <v>954</v>
      </c>
      <c r="B7295" s="106">
        <v>46253</v>
      </c>
      <c r="C7295" s="121" t="str">
        <f t="shared" si="230"/>
        <v>8月第4周</v>
      </c>
      <c r="D7295" s="109" t="s">
        <v>978</v>
      </c>
      <c r="E7295" s="93" t="str">
        <f t="shared" si="231"/>
        <v>8月第3周--周3</v>
      </c>
      <c r="F7295" s="95" t="s">
        <v>27</v>
      </c>
      <c r="G7295" s="95" t="s">
        <v>63</v>
      </c>
      <c r="H7295" s="92" t="str">
        <f>_xlfn.XLOOKUP(O7295,匹配表1065!T:T,匹配表1065!W:W)</f>
        <v>南京市</v>
      </c>
      <c r="I7295" s="116" t="str">
        <f>_xlfn.XLOOKUP(O7295,匹配表1065!T:T,匹配表1065!X:X)</f>
        <v>PME2002</v>
      </c>
      <c r="J7295" s="95" t="s">
        <v>410</v>
      </c>
      <c r="K7295" s="89" cm="1">
        <f ca="1" t="array" ref="K7295:L7295">_xlfn.XLOOKUP(J7295,匹配表1065!Y:Y,匹配表1065!AA:AB)</f>
        <v>1</v>
      </c>
      <c r="L7295" s="116" t="str">
        <v>3个月以内</v>
      </c>
      <c r="M7295" s="95" t="s">
        <v>35</v>
      </c>
      <c r="N7295" s="95">
        <v>2</v>
      </c>
      <c r="O7295" s="118" t="str">
        <f>_xlfn.XLOOKUP(P7295,匹配表1065!U:U,匹配表1065!T:T)</f>
        <v>HO00000964</v>
      </c>
      <c r="P7295" s="94" t="s">
        <v>90</v>
      </c>
      <c r="Q7295" s="95" t="s">
        <v>211</v>
      </c>
      <c r="R7295" s="89" t="str">
        <f>_xlfn.XLOOKUP(Q7295,匹配表1065!L:L,匹配表1065!O:O)</f>
        <v>D</v>
      </c>
      <c r="S7295" s="93" t="str">
        <f>IFERROR(_xlfn.XLOOKUP(Q7295,匹配表1065!AI:AI,匹配表1065!AJ:AJ),"绿标")</f>
        <v>绿标</v>
      </c>
      <c r="T7295" s="93" t="str" cm="1">
        <f t="array" ref="T7295:U7295">_xlfn.XLOOKUP(Q7295,匹配表1065!L:L,匹配表1065!M:N)</f>
        <v>头痛</v>
      </c>
      <c r="U7295" s="94" t="str">
        <v>神经内科</v>
      </c>
      <c r="V7295" s="95" t="s">
        <v>33</v>
      </c>
      <c r="W7295" s="93">
        <f>_xlfn.XLOOKUP(M7295,匹配表1065!D:D,匹配表1065!F:F)*N7295</f>
        <v>8</v>
      </c>
    </row>
    <row r="7296" customHeight="1" spans="1:23">
      <c r="A7296" s="94" t="s">
        <v>954</v>
      </c>
      <c r="B7296" s="106">
        <v>46253</v>
      </c>
      <c r="C7296" s="121" t="str">
        <f t="shared" si="230"/>
        <v>8月第4周</v>
      </c>
      <c r="D7296" s="109" t="s">
        <v>978</v>
      </c>
      <c r="E7296" s="93" t="str">
        <f t="shared" si="231"/>
        <v>8月第3周--周3</v>
      </c>
      <c r="F7296" s="95" t="s">
        <v>27</v>
      </c>
      <c r="G7296" s="95" t="s">
        <v>63</v>
      </c>
      <c r="H7296" s="92" t="str">
        <f>_xlfn.XLOOKUP(O7296,匹配表1065!T:T,匹配表1065!W:W)</f>
        <v>南京市</v>
      </c>
      <c r="I7296" s="116" t="str">
        <f>_xlfn.XLOOKUP(O7296,匹配表1065!T:T,匹配表1065!X:X)</f>
        <v>PME2002</v>
      </c>
      <c r="J7296" s="95" t="s">
        <v>410</v>
      </c>
      <c r="K7296" s="89" cm="1">
        <f ca="1" t="array" ref="K7296:L7296">_xlfn.XLOOKUP(J7296,匹配表1065!Y:Y,匹配表1065!AA:AB)</f>
        <v>1</v>
      </c>
      <c r="L7296" s="116" t="str">
        <v>3个月以内</v>
      </c>
      <c r="M7296" s="95" t="s">
        <v>35</v>
      </c>
      <c r="N7296" s="95">
        <v>1</v>
      </c>
      <c r="O7296" s="118" t="str">
        <f>_xlfn.XLOOKUP(P7296,匹配表1065!U:U,匹配表1065!T:T)</f>
        <v>HO00000964</v>
      </c>
      <c r="P7296" s="94" t="s">
        <v>90</v>
      </c>
      <c r="Q7296" s="95" t="s">
        <v>668</v>
      </c>
      <c r="R7296" s="89" t="str">
        <f>_xlfn.XLOOKUP(Q7296,匹配表1065!L:L,匹配表1065!O:O)</f>
        <v>A</v>
      </c>
      <c r="S7296" s="93" t="str">
        <f>IFERROR(_xlfn.XLOOKUP(Q7296,匹配表1065!AI:AI,匹配表1065!AJ:AJ),"绿标")</f>
        <v>绿标</v>
      </c>
      <c r="T7296" s="93" t="str" cm="1">
        <f t="array" ref="T7296:U7296">_xlfn.XLOOKUP(Q7296,匹配表1065!L:L,匹配表1065!M:N)</f>
        <v>头痛</v>
      </c>
      <c r="U7296" s="94" t="str">
        <v>神经内科</v>
      </c>
      <c r="V7296" s="95" t="s">
        <v>33</v>
      </c>
      <c r="W7296" s="93">
        <f>_xlfn.XLOOKUP(M7296,匹配表1065!D:D,匹配表1065!F:F)*N7296</f>
        <v>4</v>
      </c>
    </row>
    <row r="7297" customHeight="1" spans="1:23">
      <c r="A7297" s="94" t="s">
        <v>954</v>
      </c>
      <c r="B7297" s="106">
        <v>46253</v>
      </c>
      <c r="C7297" s="121" t="str">
        <f t="shared" si="230"/>
        <v>8月第4周</v>
      </c>
      <c r="D7297" s="109" t="s">
        <v>978</v>
      </c>
      <c r="E7297" s="93" t="str">
        <f t="shared" si="231"/>
        <v>8月第3周--周3</v>
      </c>
      <c r="F7297" s="95" t="s">
        <v>27</v>
      </c>
      <c r="G7297" s="95" t="s">
        <v>63</v>
      </c>
      <c r="H7297" s="92" t="str">
        <f>_xlfn.XLOOKUP(O7297,匹配表1065!T:T,匹配表1065!W:W)</f>
        <v>南京市</v>
      </c>
      <c r="I7297" s="116" t="str">
        <f>_xlfn.XLOOKUP(O7297,匹配表1065!T:T,匹配表1065!X:X)</f>
        <v>PME2001</v>
      </c>
      <c r="J7297" s="95" t="s">
        <v>77</v>
      </c>
      <c r="K7297" s="89" cm="1">
        <f ca="1" t="array" ref="K7297:L7297">_xlfn.XLOOKUP(J7297,匹配表1065!Y:Y,匹配表1065!AA:AB)</f>
        <v>8</v>
      </c>
      <c r="L7297" s="116" t="str">
        <v>3个月以上</v>
      </c>
      <c r="M7297" s="95" t="s">
        <v>30</v>
      </c>
      <c r="N7297" s="95">
        <v>1</v>
      </c>
      <c r="O7297" s="118" t="str">
        <f>_xlfn.XLOOKUP(P7297,匹配表1065!U:U,匹配表1065!T:T)</f>
        <v>HO00000958</v>
      </c>
      <c r="P7297" s="94" t="s">
        <v>65</v>
      </c>
      <c r="Q7297" s="95" t="s">
        <v>66</v>
      </c>
      <c r="R7297" s="89" t="str">
        <f>_xlfn.XLOOKUP(Q7297,匹配表1065!L:L,匹配表1065!O:O)</f>
        <v>A</v>
      </c>
      <c r="S7297" s="93" t="str">
        <f>IFERROR(_xlfn.XLOOKUP(Q7297,匹配表1065!AI:AI,匹配表1065!AJ:AJ),"绿标")</f>
        <v>红标</v>
      </c>
      <c r="T7297" s="93" t="str" cm="1">
        <f t="array" ref="T7297:U7297">_xlfn.XLOOKUP(Q7297,匹配表1065!L:L,匹配表1065!M:N)</f>
        <v>头痛</v>
      </c>
      <c r="U7297" s="94" t="str">
        <v>神经内科</v>
      </c>
      <c r="V7297" s="95" t="s">
        <v>33</v>
      </c>
      <c r="W7297" s="93">
        <f>_xlfn.XLOOKUP(M7297,匹配表1065!D:D,匹配表1065!F:F)*N7297</f>
        <v>12</v>
      </c>
    </row>
    <row r="7298" customHeight="1" spans="1:23">
      <c r="A7298" s="94" t="s">
        <v>954</v>
      </c>
      <c r="B7298" s="106">
        <v>46253</v>
      </c>
      <c r="C7298" s="121" t="str">
        <f t="shared" si="230"/>
        <v>8月第4周</v>
      </c>
      <c r="D7298" s="109" t="s">
        <v>978</v>
      </c>
      <c r="E7298" s="93" t="str">
        <f t="shared" si="231"/>
        <v>8月第3周--周3</v>
      </c>
      <c r="F7298" s="95" t="s">
        <v>27</v>
      </c>
      <c r="G7298" s="95" t="s">
        <v>63</v>
      </c>
      <c r="H7298" s="92" t="str">
        <f>_xlfn.XLOOKUP(O7298,匹配表1065!T:T,匹配表1065!W:W)</f>
        <v>南京市</v>
      </c>
      <c r="I7298" s="116" t="str">
        <f>_xlfn.XLOOKUP(O7298,匹配表1065!T:T,匹配表1065!X:X)</f>
        <v>PME2001</v>
      </c>
      <c r="J7298" s="95" t="s">
        <v>77</v>
      </c>
      <c r="K7298" s="89" cm="1">
        <f ca="1" t="array" ref="K7298:L7298">_xlfn.XLOOKUP(J7298,匹配表1065!Y:Y,匹配表1065!AA:AB)</f>
        <v>8</v>
      </c>
      <c r="L7298" s="116" t="str">
        <v>3个月以上</v>
      </c>
      <c r="M7298" s="95" t="s">
        <v>35</v>
      </c>
      <c r="N7298" s="95">
        <v>1</v>
      </c>
      <c r="O7298" s="118" t="str">
        <f>_xlfn.XLOOKUP(P7298,匹配表1065!U:U,匹配表1065!T:T)</f>
        <v>HO00000958</v>
      </c>
      <c r="P7298" s="94" t="s">
        <v>65</v>
      </c>
      <c r="Q7298" s="95" t="s">
        <v>409</v>
      </c>
      <c r="R7298" s="89" t="str">
        <f>_xlfn.XLOOKUP(Q7298,匹配表1065!L:L,匹配表1065!O:O)</f>
        <v>B</v>
      </c>
      <c r="S7298" s="93" t="str">
        <f>IFERROR(_xlfn.XLOOKUP(Q7298,匹配表1065!AI:AI,匹配表1065!AJ:AJ),"绿标")</f>
        <v>红标</v>
      </c>
      <c r="T7298" s="93" t="str" cm="1">
        <f t="array" ref="T7298:U7298">_xlfn.XLOOKUP(Q7298,匹配表1065!L:L,匹配表1065!M:N)</f>
        <v>其他</v>
      </c>
      <c r="U7298" s="94" t="str">
        <v>神经内科</v>
      </c>
      <c r="V7298" s="95" t="s">
        <v>33</v>
      </c>
      <c r="W7298" s="93">
        <f>_xlfn.XLOOKUP(M7298,匹配表1065!D:D,匹配表1065!F:F)*N7298</f>
        <v>4</v>
      </c>
    </row>
    <row r="7299" customHeight="1" spans="1:23">
      <c r="A7299" s="94" t="s">
        <v>954</v>
      </c>
      <c r="B7299" s="106">
        <v>46253</v>
      </c>
      <c r="C7299" s="121" t="str">
        <f t="shared" si="230"/>
        <v>8月第4周</v>
      </c>
      <c r="D7299" s="109" t="s">
        <v>978</v>
      </c>
      <c r="E7299" s="93" t="str">
        <f t="shared" si="231"/>
        <v>8月第3周--周3</v>
      </c>
      <c r="F7299" s="95" t="s">
        <v>27</v>
      </c>
      <c r="G7299" s="95" t="s">
        <v>63</v>
      </c>
      <c r="H7299" s="92" t="str">
        <f>_xlfn.XLOOKUP(O7299,匹配表1065!T:T,匹配表1065!W:W)</f>
        <v>徐州市</v>
      </c>
      <c r="I7299" s="116" t="str">
        <f>_xlfn.XLOOKUP(O7299,匹配表1065!T:T,匹配表1065!X:X)</f>
        <v>PME2008</v>
      </c>
      <c r="J7299" s="95" t="s">
        <v>81</v>
      </c>
      <c r="K7299" s="89" cm="1">
        <f ca="1" t="array" ref="K7299:L7299">_xlfn.XLOOKUP(J7299,匹配表1065!Y:Y,匹配表1065!AA:AB)</f>
        <v>19</v>
      </c>
      <c r="L7299" s="116" t="str">
        <v>3个月以上</v>
      </c>
      <c r="M7299" s="95" t="s">
        <v>30</v>
      </c>
      <c r="N7299" s="95">
        <v>1</v>
      </c>
      <c r="O7299" s="118" t="str">
        <f>_xlfn.XLOOKUP(P7299,匹配表1065!U:U,匹配表1065!T:T)</f>
        <v>HO00001134</v>
      </c>
      <c r="P7299" s="94" t="s">
        <v>82</v>
      </c>
      <c r="Q7299" s="95" t="s">
        <v>788</v>
      </c>
      <c r="R7299" s="89" t="str">
        <f>_xlfn.XLOOKUP(Q7299,匹配表1065!L:L,匹配表1065!O:O)</f>
        <v>B</v>
      </c>
      <c r="S7299" s="93" t="str">
        <f>IFERROR(_xlfn.XLOOKUP(Q7299,匹配表1065!AI:AI,匹配表1065!AJ:AJ),"绿标")</f>
        <v>黑标</v>
      </c>
      <c r="T7299" s="93" t="str" cm="1">
        <f t="array" ref="T7299:U7299">_xlfn.XLOOKUP(Q7299,匹配表1065!L:L,匹配表1065!M:N)</f>
        <v>脑血管</v>
      </c>
      <c r="U7299" s="94" t="str">
        <v>神经内科</v>
      </c>
      <c r="V7299" s="95" t="s">
        <v>100</v>
      </c>
      <c r="W7299" s="93">
        <f>_xlfn.XLOOKUP(M7299,匹配表1065!D:D,匹配表1065!F:F)*N7299</f>
        <v>12</v>
      </c>
    </row>
    <row r="7300" customHeight="1" spans="1:23">
      <c r="A7300" s="94" t="s">
        <v>954</v>
      </c>
      <c r="B7300" s="106">
        <v>46253</v>
      </c>
      <c r="C7300" s="121" t="str">
        <f t="shared" si="230"/>
        <v>8月第4周</v>
      </c>
      <c r="D7300" s="109" t="s">
        <v>978</v>
      </c>
      <c r="E7300" s="93" t="str">
        <f t="shared" si="231"/>
        <v>8月第3周--周3</v>
      </c>
      <c r="F7300" s="95" t="s">
        <v>27</v>
      </c>
      <c r="G7300" s="95" t="s">
        <v>63</v>
      </c>
      <c r="H7300" s="92" t="str">
        <f>_xlfn.XLOOKUP(O7300,匹配表1065!T:T,匹配表1065!W:W)</f>
        <v>淮安市</v>
      </c>
      <c r="I7300" s="116" t="str">
        <f>_xlfn.XLOOKUP(O7300,匹配表1065!T:T,匹配表1065!X:X)</f>
        <v>PME2041</v>
      </c>
      <c r="J7300" s="95" t="s">
        <v>71</v>
      </c>
      <c r="K7300" s="89" cm="1">
        <f ca="1" t="array" ref="K7300:L7300">_xlfn.XLOOKUP(J7300,匹配表1065!Y:Y,匹配表1065!AA:AB)</f>
        <v>5</v>
      </c>
      <c r="L7300" s="116" t="str">
        <v>3个月以上</v>
      </c>
      <c r="M7300" s="95" t="s">
        <v>30</v>
      </c>
      <c r="N7300" s="95">
        <v>1</v>
      </c>
      <c r="O7300" s="118" t="str">
        <f>_xlfn.XLOOKUP(P7300,匹配表1065!U:U,匹配表1065!T:T)</f>
        <v>HO00000992</v>
      </c>
      <c r="P7300" s="94" t="s">
        <v>72</v>
      </c>
      <c r="Q7300" s="95" t="s">
        <v>73</v>
      </c>
      <c r="R7300" s="89" t="str">
        <f>_xlfn.XLOOKUP(Q7300,匹配表1065!L:L,匹配表1065!O:O)</f>
        <v>D</v>
      </c>
      <c r="S7300" s="93" t="str">
        <f>IFERROR(_xlfn.XLOOKUP(Q7300,匹配表1065!AI:AI,匹配表1065!AJ:AJ),"绿标")</f>
        <v>绿标</v>
      </c>
      <c r="T7300" s="93" t="str" cm="1">
        <f t="array" ref="T7300:U7300">_xlfn.XLOOKUP(Q7300,匹配表1065!L:L,匹配表1065!M:N)</f>
        <v>眩晕</v>
      </c>
      <c r="U7300" s="94" t="str">
        <v>神经内科</v>
      </c>
      <c r="V7300" s="95" t="s">
        <v>100</v>
      </c>
      <c r="W7300" s="93">
        <f>_xlfn.XLOOKUP(M7300,匹配表1065!D:D,匹配表1065!F:F)*N7300</f>
        <v>12</v>
      </c>
    </row>
    <row r="7301" customHeight="1" spans="1:23">
      <c r="A7301" s="94" t="s">
        <v>954</v>
      </c>
      <c r="B7301" s="106">
        <v>46253</v>
      </c>
      <c r="C7301" s="121" t="str">
        <f t="shared" si="230"/>
        <v>8月第4周</v>
      </c>
      <c r="D7301" s="109" t="s">
        <v>978</v>
      </c>
      <c r="E7301" s="93" t="str">
        <f t="shared" si="231"/>
        <v>8月第3周--周3</v>
      </c>
      <c r="F7301" s="95" t="s">
        <v>27</v>
      </c>
      <c r="G7301" s="95" t="s">
        <v>28</v>
      </c>
      <c r="H7301" s="92" t="str">
        <f>_xlfn.XLOOKUP(O7301,匹配表1065!T:T,匹配表1065!W:W)</f>
        <v>南京市</v>
      </c>
      <c r="I7301" s="116" t="str">
        <f>_xlfn.XLOOKUP(O7301,匹配表1065!T:T,匹配表1065!X:X)</f>
        <v>PME2006</v>
      </c>
      <c r="J7301" s="95" t="s">
        <v>29</v>
      </c>
      <c r="K7301" s="89" cm="1">
        <f ca="1" t="array" ref="K7301:L7301">_xlfn.XLOOKUP(J7301,匹配表1065!Y:Y,匹配表1065!AA:AB)</f>
        <v>15</v>
      </c>
      <c r="L7301" s="116" t="str">
        <v>3个月以上</v>
      </c>
      <c r="M7301" s="95" t="s">
        <v>30</v>
      </c>
      <c r="N7301" s="95">
        <v>1</v>
      </c>
      <c r="O7301" s="118" t="str">
        <f>_xlfn.XLOOKUP(P7301,匹配表1065!U:U,匹配表1065!T:T)</f>
        <v>HO00000959</v>
      </c>
      <c r="P7301" s="94" t="s">
        <v>196</v>
      </c>
      <c r="Q7301" s="95" t="s">
        <v>197</v>
      </c>
      <c r="R7301" s="89" t="str">
        <f>_xlfn.XLOOKUP(Q7301,匹配表1065!L:L,匹配表1065!O:O)</f>
        <v>C</v>
      </c>
      <c r="S7301" s="93" t="str">
        <f>IFERROR(_xlfn.XLOOKUP(Q7301,匹配表1065!AI:AI,匹配表1065!AJ:AJ),"绿标")</f>
        <v>红标</v>
      </c>
      <c r="T7301" s="93" t="str" cm="1">
        <f t="array" ref="T7301:U7301">_xlfn.XLOOKUP(Q7301,匹配表1065!L:L,匹配表1065!M:N)</f>
        <v>眩晕</v>
      </c>
      <c r="U7301" s="94" t="str">
        <v>神经内科</v>
      </c>
      <c r="V7301" s="95" t="s">
        <v>100</v>
      </c>
      <c r="W7301" s="93">
        <f>_xlfn.XLOOKUP(M7301,匹配表1065!D:D,匹配表1065!F:F)*N7301</f>
        <v>12</v>
      </c>
    </row>
    <row r="7302" customHeight="1" spans="1:23">
      <c r="A7302" s="94" t="s">
        <v>954</v>
      </c>
      <c r="B7302" s="106">
        <v>46253</v>
      </c>
      <c r="C7302" s="121" t="str">
        <f t="shared" si="230"/>
        <v>8月第4周</v>
      </c>
      <c r="D7302" s="109" t="s">
        <v>978</v>
      </c>
      <c r="E7302" s="93" t="str">
        <f t="shared" si="231"/>
        <v>8月第3周--周3</v>
      </c>
      <c r="F7302" s="95" t="s">
        <v>27</v>
      </c>
      <c r="G7302" s="95" t="s">
        <v>28</v>
      </c>
      <c r="H7302" s="92" t="str">
        <f>_xlfn.XLOOKUP(O7302,匹配表1065!T:T,匹配表1065!W:W)</f>
        <v>南京市</v>
      </c>
      <c r="I7302" s="116" t="str">
        <f>_xlfn.XLOOKUP(O7302,匹配表1065!T:T,匹配表1065!X:X)</f>
        <v>PME2006</v>
      </c>
      <c r="J7302" s="95" t="s">
        <v>29</v>
      </c>
      <c r="K7302" s="89" cm="1">
        <f ca="1" t="array" ref="K7302:L7302">_xlfn.XLOOKUP(J7302,匹配表1065!Y:Y,匹配表1065!AA:AB)</f>
        <v>15</v>
      </c>
      <c r="L7302" s="116" t="str">
        <v>3个月以上</v>
      </c>
      <c r="M7302" s="95" t="s">
        <v>35</v>
      </c>
      <c r="N7302" s="95">
        <v>1</v>
      </c>
      <c r="O7302" s="118" t="str">
        <f>_xlfn.XLOOKUP(P7302,匹配表1065!U:U,匹配表1065!T:T)</f>
        <v>HO00000959</v>
      </c>
      <c r="P7302" s="94" t="s">
        <v>196</v>
      </c>
      <c r="Q7302" s="95" t="s">
        <v>268</v>
      </c>
      <c r="R7302" s="89" t="str">
        <f>_xlfn.XLOOKUP(Q7302,匹配表1065!L:L,匹配表1065!O:O)</f>
        <v>C</v>
      </c>
      <c r="S7302" s="93" t="str">
        <f>IFERROR(_xlfn.XLOOKUP(Q7302,匹配表1065!AI:AI,匹配表1065!AJ:AJ),"绿标")</f>
        <v>红标</v>
      </c>
      <c r="T7302" s="93" t="str" cm="1">
        <f t="array" ref="T7302:U7302">_xlfn.XLOOKUP(Q7302,匹配表1065!L:L,匹配表1065!M:N)</f>
        <v>眩晕</v>
      </c>
      <c r="U7302" s="94" t="str">
        <v>耳鼻喉科</v>
      </c>
      <c r="V7302" s="95" t="s">
        <v>100</v>
      </c>
      <c r="W7302" s="93">
        <f>_xlfn.XLOOKUP(M7302,匹配表1065!D:D,匹配表1065!F:F)*N7302</f>
        <v>4</v>
      </c>
    </row>
    <row r="7303" customHeight="1" spans="1:23">
      <c r="A7303" s="94" t="s">
        <v>954</v>
      </c>
      <c r="B7303" s="106">
        <v>46253</v>
      </c>
      <c r="C7303" s="121" t="str">
        <f t="shared" si="230"/>
        <v>8月第4周</v>
      </c>
      <c r="D7303" s="109" t="s">
        <v>978</v>
      </c>
      <c r="E7303" s="93" t="str">
        <f t="shared" si="231"/>
        <v>8月第3周--周3</v>
      </c>
      <c r="F7303" s="95" t="s">
        <v>27</v>
      </c>
      <c r="G7303" s="95" t="s">
        <v>28</v>
      </c>
      <c r="H7303" s="92" t="str">
        <f>_xlfn.XLOOKUP(O7303,匹配表1065!T:T,匹配表1065!W:W)</f>
        <v>南京市</v>
      </c>
      <c r="I7303" s="116" t="str">
        <f>_xlfn.XLOOKUP(O7303,匹配表1065!T:T,匹配表1065!X:X)</f>
        <v>PME2005</v>
      </c>
      <c r="J7303" s="95" t="s">
        <v>54</v>
      </c>
      <c r="K7303" s="89" cm="1">
        <f ca="1" t="array" ref="K7303:L7303">_xlfn.XLOOKUP(J7303,匹配表1065!Y:Y,匹配表1065!AA:AB)</f>
        <v>3</v>
      </c>
      <c r="L7303" s="116" t="str">
        <v>3个月以上</v>
      </c>
      <c r="M7303" s="95" t="s">
        <v>30</v>
      </c>
      <c r="N7303" s="95">
        <v>1</v>
      </c>
      <c r="O7303" s="118" t="str">
        <f>_xlfn.XLOOKUP(P7303,匹配表1065!U:U,匹配表1065!T:T)</f>
        <v>HO00000975</v>
      </c>
      <c r="P7303" s="94" t="s">
        <v>56</v>
      </c>
      <c r="Q7303" s="95" t="s">
        <v>592</v>
      </c>
      <c r="R7303" s="89" t="str">
        <f>_xlfn.XLOOKUP(Q7303,匹配表1065!L:L,匹配表1065!O:O)</f>
        <v>A</v>
      </c>
      <c r="S7303" s="93" t="str">
        <f>IFERROR(_xlfn.XLOOKUP(Q7303,匹配表1065!AI:AI,匹配表1065!AJ:AJ),"绿标")</f>
        <v>绿标</v>
      </c>
      <c r="T7303" s="93" t="str" cm="1">
        <f t="array" ref="T7303:U7303">_xlfn.XLOOKUP(Q7303,匹配表1065!L:L,匹配表1065!M:N)</f>
        <v>头痛</v>
      </c>
      <c r="U7303" s="94" t="str">
        <v>神经内科</v>
      </c>
      <c r="V7303" s="95" t="s">
        <v>58</v>
      </c>
      <c r="W7303" s="93">
        <f>_xlfn.XLOOKUP(M7303,匹配表1065!D:D,匹配表1065!F:F)*N7303</f>
        <v>12</v>
      </c>
    </row>
    <row r="7304" customHeight="1" spans="1:23">
      <c r="A7304" s="94" t="s">
        <v>954</v>
      </c>
      <c r="B7304" s="106">
        <v>46253</v>
      </c>
      <c r="C7304" s="121" t="str">
        <f t="shared" si="230"/>
        <v>8月第4周</v>
      </c>
      <c r="D7304" s="109" t="s">
        <v>978</v>
      </c>
      <c r="E7304" s="93" t="str">
        <f t="shared" si="231"/>
        <v>8月第3周--周3</v>
      </c>
      <c r="F7304" s="95" t="s">
        <v>27</v>
      </c>
      <c r="G7304" s="95" t="s">
        <v>28</v>
      </c>
      <c r="H7304" s="92" t="str">
        <f>_xlfn.XLOOKUP(O7304,匹配表1065!T:T,匹配表1065!W:W)</f>
        <v>南京市</v>
      </c>
      <c r="I7304" s="116" t="str">
        <f>_xlfn.XLOOKUP(O7304,匹配表1065!T:T,匹配表1065!X:X)</f>
        <v>PME2006</v>
      </c>
      <c r="J7304" s="95" t="s">
        <v>29</v>
      </c>
      <c r="K7304" s="89" cm="1">
        <f ca="1" t="array" ref="K7304:L7304">_xlfn.XLOOKUP(J7304,匹配表1065!Y:Y,匹配表1065!AA:AB)</f>
        <v>15</v>
      </c>
      <c r="L7304" s="116" t="str">
        <v>3个月以上</v>
      </c>
      <c r="M7304" s="95" t="s">
        <v>133</v>
      </c>
      <c r="N7304" s="95">
        <v>1</v>
      </c>
      <c r="O7304" s="118" t="str">
        <f>_xlfn.XLOOKUP(P7304,匹配表1065!U:U,匹配表1065!T:T)</f>
        <v>HO00016614</v>
      </c>
      <c r="P7304" s="94" t="s">
        <v>540</v>
      </c>
      <c r="Q7304" s="95" t="s">
        <v>729</v>
      </c>
      <c r="R7304" s="89" t="str">
        <f>_xlfn.XLOOKUP(Q7304,匹配表1065!L:L,匹配表1065!O:O)</f>
        <v>C</v>
      </c>
      <c r="S7304" s="93" t="str">
        <f>IFERROR(_xlfn.XLOOKUP(Q7304,匹配表1065!AI:AI,匹配表1065!AJ:AJ),"绿标")</f>
        <v>黑标</v>
      </c>
      <c r="T7304" s="93" t="str" cm="1">
        <f t="array" ref="T7304:U7304">_xlfn.XLOOKUP(Q7304,匹配表1065!L:L,匹配表1065!M:N)</f>
        <v>眩晕</v>
      </c>
      <c r="U7304" s="94" t="str">
        <v>神经内科</v>
      </c>
      <c r="V7304" s="95" t="s">
        <v>58</v>
      </c>
      <c r="W7304" s="93">
        <f>_xlfn.XLOOKUP(M7304,匹配表1065!D:D,匹配表1065!F:F)*N7304</f>
        <v>1</v>
      </c>
    </row>
    <row r="7305" customHeight="1" spans="1:23">
      <c r="A7305" s="94" t="s">
        <v>954</v>
      </c>
      <c r="B7305" s="106">
        <v>46253</v>
      </c>
      <c r="C7305" s="121" t="str">
        <f t="shared" si="230"/>
        <v>8月第4周</v>
      </c>
      <c r="D7305" s="109" t="s">
        <v>978</v>
      </c>
      <c r="E7305" s="93" t="str">
        <f t="shared" si="231"/>
        <v>8月第3周--周3</v>
      </c>
      <c r="F7305" s="95" t="s">
        <v>27</v>
      </c>
      <c r="G7305" s="95" t="s">
        <v>28</v>
      </c>
      <c r="H7305" s="92" t="str">
        <f>_xlfn.XLOOKUP(O7305,匹配表1065!T:T,匹配表1065!W:W)</f>
        <v>扬州市</v>
      </c>
      <c r="I7305" s="116" t="str">
        <f>_xlfn.XLOOKUP(O7305,匹配表1065!T:T,匹配表1065!X:X)</f>
        <v>PME2012</v>
      </c>
      <c r="J7305" s="95" t="s">
        <v>60</v>
      </c>
      <c r="K7305" s="89" cm="1">
        <f ca="1" t="array" ref="K7305:L7305">_xlfn.XLOOKUP(J7305,匹配表1065!Y:Y,匹配表1065!AA:AB)</f>
        <v>13</v>
      </c>
      <c r="L7305" s="116" t="str">
        <v>3个月以上</v>
      </c>
      <c r="M7305" s="95" t="s">
        <v>30</v>
      </c>
      <c r="N7305" s="95">
        <v>1</v>
      </c>
      <c r="O7305" s="118" t="str">
        <f>_xlfn.XLOOKUP(P7305,匹配表1065!U:U,匹配表1065!T:T)</f>
        <v>HO00041526</v>
      </c>
      <c r="P7305" s="94" t="s">
        <v>407</v>
      </c>
      <c r="Q7305" s="95" t="s">
        <v>408</v>
      </c>
      <c r="R7305" s="89" t="str">
        <f>_xlfn.XLOOKUP(Q7305,匹配表1065!L:L,匹配表1065!O:O)</f>
        <v>C</v>
      </c>
      <c r="S7305" s="93" t="str">
        <f>IFERROR(_xlfn.XLOOKUP(Q7305,匹配表1065!AI:AI,匹配表1065!AJ:AJ),"绿标")</f>
        <v>红标</v>
      </c>
      <c r="T7305" s="93" t="str" cm="1">
        <f t="array" ref="T7305:U7305">_xlfn.XLOOKUP(Q7305,匹配表1065!L:L,匹配表1065!M:N)</f>
        <v>眩晕</v>
      </c>
      <c r="U7305" s="94" t="str">
        <v>神经内科</v>
      </c>
      <c r="V7305" s="95" t="s">
        <v>100</v>
      </c>
      <c r="W7305" s="93">
        <f>_xlfn.XLOOKUP(M7305,匹配表1065!D:D,匹配表1065!F:F)*N7305</f>
        <v>12</v>
      </c>
    </row>
    <row r="7306" customHeight="1" spans="1:23">
      <c r="A7306" s="94" t="s">
        <v>954</v>
      </c>
      <c r="B7306" s="106">
        <v>46253</v>
      </c>
      <c r="C7306" s="121" t="str">
        <f t="shared" si="230"/>
        <v>8月第4周</v>
      </c>
      <c r="D7306" s="109" t="s">
        <v>978</v>
      </c>
      <c r="E7306" s="93" t="str">
        <f t="shared" si="231"/>
        <v>8月第3周--周3</v>
      </c>
      <c r="F7306" s="95" t="s">
        <v>27</v>
      </c>
      <c r="G7306" s="95" t="s">
        <v>28</v>
      </c>
      <c r="H7306" s="92" t="str">
        <f>_xlfn.XLOOKUP(O7306,匹配表1065!T:T,匹配表1065!W:W)</f>
        <v>南京市</v>
      </c>
      <c r="I7306" s="116" t="str">
        <f>_xlfn.XLOOKUP(O7306,匹配表1065!T:T,匹配表1065!X:X)</f>
        <v>PME2039</v>
      </c>
      <c r="J7306" s="95" t="s">
        <v>39</v>
      </c>
      <c r="K7306" s="89" cm="1">
        <f ca="1" t="array" ref="K7306:L7306">_xlfn.XLOOKUP(J7306,匹配表1065!Y:Y,匹配表1065!AA:AB)</f>
        <v>7</v>
      </c>
      <c r="L7306" s="116" t="str">
        <v>3个月以上</v>
      </c>
      <c r="M7306" s="95" t="s">
        <v>55</v>
      </c>
      <c r="N7306" s="95">
        <v>1</v>
      </c>
      <c r="O7306" s="118" t="str">
        <f>_xlfn.XLOOKUP(P7306,匹配表1065!U:U,匹配表1065!T:T)</f>
        <v>HO00000971</v>
      </c>
      <c r="P7306" s="94" t="s">
        <v>40</v>
      </c>
      <c r="Q7306" s="95" t="s">
        <v>379</v>
      </c>
      <c r="R7306" s="89" t="str">
        <f>_xlfn.XLOOKUP(Q7306,匹配表1065!L:L,匹配表1065!O:O)</f>
        <v>A</v>
      </c>
      <c r="S7306" s="93" t="str">
        <f>IFERROR(_xlfn.XLOOKUP(Q7306,匹配表1065!AI:AI,匹配表1065!AJ:AJ),"绿标")</f>
        <v>绿标</v>
      </c>
      <c r="T7306" s="93" t="str" cm="1">
        <f t="array" ref="T7306:U7306">_xlfn.XLOOKUP(Q7306,匹配表1065!L:L,匹配表1065!M:N)</f>
        <v>头痛</v>
      </c>
      <c r="U7306" s="94" t="str">
        <v>神经内科</v>
      </c>
      <c r="V7306" s="95" t="s">
        <v>42</v>
      </c>
      <c r="W7306" s="93">
        <f>_xlfn.XLOOKUP(M7306,匹配表1065!D:D,匹配表1065!F:F)*N7306</f>
        <v>8</v>
      </c>
    </row>
    <row r="7307" customHeight="1" spans="1:23">
      <c r="A7307" s="94" t="s">
        <v>954</v>
      </c>
      <c r="B7307" s="106">
        <v>46253</v>
      </c>
      <c r="C7307" s="121" t="str">
        <f t="shared" si="230"/>
        <v>8月第4周</v>
      </c>
      <c r="D7307" s="109" t="s">
        <v>978</v>
      </c>
      <c r="E7307" s="93" t="str">
        <f t="shared" si="231"/>
        <v>8月第3周--周3</v>
      </c>
      <c r="F7307" s="95" t="s">
        <v>27</v>
      </c>
      <c r="G7307" s="95" t="s">
        <v>28</v>
      </c>
      <c r="H7307" s="92" t="str">
        <f>_xlfn.XLOOKUP(O7307,匹配表1065!T:T,匹配表1065!W:W)</f>
        <v>南京市</v>
      </c>
      <c r="I7307" s="116" t="str">
        <f>_xlfn.XLOOKUP(O7307,匹配表1065!T:T,匹配表1065!X:X)</f>
        <v>PME2040</v>
      </c>
      <c r="J7307" s="95" t="s">
        <v>50</v>
      </c>
      <c r="K7307" s="89" t="e" cm="1">
        <f ca="1" t="array" ref="K7307">_xlfn.XLOOKUP(J7307,匹配表1065!Y:Y,匹配表1065!AA:AB)</f>
        <v>#N/A</v>
      </c>
      <c r="L7307" s="116"/>
      <c r="M7307" s="95" t="s">
        <v>35</v>
      </c>
      <c r="N7307" s="95">
        <v>1</v>
      </c>
      <c r="O7307" s="118" t="str">
        <f>_xlfn.XLOOKUP(P7307,匹配表1065!U:U,匹配表1065!T:T)</f>
        <v>HO00000966</v>
      </c>
      <c r="P7307" s="94" t="s">
        <v>51</v>
      </c>
      <c r="Q7307" s="95" t="s">
        <v>53</v>
      </c>
      <c r="R7307" s="89" t="str">
        <f>_xlfn.XLOOKUP(Q7307,匹配表1065!L:L,匹配表1065!O:O)</f>
        <v>A</v>
      </c>
      <c r="S7307" s="93" t="str">
        <f>IFERROR(_xlfn.XLOOKUP(Q7307,匹配表1065!AI:AI,匹配表1065!AJ:AJ),"绿标")</f>
        <v>绿标</v>
      </c>
      <c r="T7307" s="93" t="str" cm="1">
        <f t="array" ref="T7307:U7307">_xlfn.XLOOKUP(Q7307,匹配表1065!L:L,匹配表1065!M:N)</f>
        <v>头痛</v>
      </c>
      <c r="U7307" s="94" t="str">
        <v>神经内科</v>
      </c>
      <c r="V7307" s="95" t="s">
        <v>33</v>
      </c>
      <c r="W7307" s="93">
        <f>_xlfn.XLOOKUP(M7307,匹配表1065!D:D,匹配表1065!F:F)*N7307</f>
        <v>4</v>
      </c>
    </row>
    <row r="7308" customHeight="1" spans="1:23">
      <c r="A7308" s="94" t="s">
        <v>954</v>
      </c>
      <c r="B7308" s="106">
        <v>46253</v>
      </c>
      <c r="C7308" s="121" t="str">
        <f t="shared" si="230"/>
        <v>8月第4周</v>
      </c>
      <c r="D7308" s="109" t="s">
        <v>978</v>
      </c>
      <c r="E7308" s="93" t="str">
        <f t="shared" si="231"/>
        <v>8月第3周--周3</v>
      </c>
      <c r="F7308" s="95" t="s">
        <v>27</v>
      </c>
      <c r="G7308" s="95" t="s">
        <v>28</v>
      </c>
      <c r="H7308" s="92" t="str">
        <f>_xlfn.XLOOKUP(O7308,匹配表1065!T:T,匹配表1065!W:W)</f>
        <v>南京市</v>
      </c>
      <c r="I7308" s="116" t="str">
        <f>_xlfn.XLOOKUP(O7308,匹配表1065!T:T,匹配表1065!X:X)</f>
        <v>PME2004</v>
      </c>
      <c r="J7308" s="95" t="s">
        <v>889</v>
      </c>
      <c r="K7308" s="89" t="e" cm="1">
        <f ca="1" t="array" ref="K7308">_xlfn.XLOOKUP(J7308,匹配表1065!Y:Y,匹配表1065!AA:AB)</f>
        <v>#N/A</v>
      </c>
      <c r="L7308" s="116"/>
      <c r="M7308" s="95" t="s">
        <v>35</v>
      </c>
      <c r="N7308" s="95">
        <v>1</v>
      </c>
      <c r="O7308" s="118" t="str">
        <f>_xlfn.XLOOKUP(P7308,匹配表1065!U:U,匹配表1065!T:T)</f>
        <v>HO00000972</v>
      </c>
      <c r="P7308" s="94" t="s">
        <v>36</v>
      </c>
      <c r="Q7308" s="95" t="s">
        <v>37</v>
      </c>
      <c r="R7308" s="89" t="str">
        <f>_xlfn.XLOOKUP(Q7308,匹配表1065!L:L,匹配表1065!O:O)</f>
        <v>A</v>
      </c>
      <c r="S7308" s="93" t="str">
        <f>IFERROR(_xlfn.XLOOKUP(Q7308,匹配表1065!AI:AI,匹配表1065!AJ:AJ),"绿标")</f>
        <v>绿标</v>
      </c>
      <c r="T7308" s="93" t="str" cm="1">
        <f t="array" ref="T7308:U7308">_xlfn.XLOOKUP(Q7308,匹配表1065!L:L,匹配表1065!M:N)</f>
        <v>头痛</v>
      </c>
      <c r="U7308" s="94" t="str">
        <v>神经内科</v>
      </c>
      <c r="V7308" s="95" t="s">
        <v>33</v>
      </c>
      <c r="W7308" s="93">
        <f>_xlfn.XLOOKUP(M7308,匹配表1065!D:D,匹配表1065!F:F)*N7308</f>
        <v>4</v>
      </c>
    </row>
    <row r="7309" customHeight="1" spans="1:23">
      <c r="A7309" s="94" t="s">
        <v>954</v>
      </c>
      <c r="B7309" s="106">
        <v>46253</v>
      </c>
      <c r="C7309" s="121" t="str">
        <f t="shared" si="230"/>
        <v>8月第4周</v>
      </c>
      <c r="D7309" s="109" t="s">
        <v>978</v>
      </c>
      <c r="E7309" s="93" t="str">
        <f t="shared" si="231"/>
        <v>8月第3周--周3</v>
      </c>
      <c r="F7309" s="95" t="s">
        <v>27</v>
      </c>
      <c r="G7309" s="95" t="s">
        <v>28</v>
      </c>
      <c r="H7309" s="92" t="str">
        <f>_xlfn.XLOOKUP(O7309,匹配表1065!T:T,匹配表1065!W:W)</f>
        <v>常州市</v>
      </c>
      <c r="I7309" s="116" t="str">
        <f>_xlfn.XLOOKUP(O7309,匹配表1065!T:T,匹配表1065!X:X)</f>
        <v>PME2015</v>
      </c>
      <c r="J7309" s="95" t="s">
        <v>45</v>
      </c>
      <c r="K7309" s="89" cm="1">
        <f ca="1" t="array" ref="K7309:L7309">_xlfn.XLOOKUP(J7309,匹配表1065!Y:Y,匹配表1065!AA:AB)</f>
        <v>9</v>
      </c>
      <c r="L7309" s="116" t="str">
        <v>3个月以上</v>
      </c>
      <c r="M7309" s="95" t="s">
        <v>35</v>
      </c>
      <c r="N7309" s="95">
        <v>1</v>
      </c>
      <c r="O7309" s="118" t="str">
        <f>_xlfn.XLOOKUP(P7309,匹配表1065!U:U,匹配表1065!T:T)</f>
        <v>HO00015998</v>
      </c>
      <c r="P7309" s="94" t="s">
        <v>46</v>
      </c>
      <c r="Q7309" s="95" t="s">
        <v>47</v>
      </c>
      <c r="R7309" s="89" t="str">
        <f>_xlfn.XLOOKUP(Q7309,匹配表1065!L:L,匹配表1065!O:O)</f>
        <v>B</v>
      </c>
      <c r="S7309" s="93" t="str">
        <f>IFERROR(_xlfn.XLOOKUP(Q7309,匹配表1065!AI:AI,匹配表1065!AJ:AJ),"绿标")</f>
        <v>绿标</v>
      </c>
      <c r="T7309" s="93" t="str" cm="1">
        <f t="array" ref="T7309:U7309">_xlfn.XLOOKUP(Q7309,匹配表1065!L:L,匹配表1065!M:N)</f>
        <v>脑血管</v>
      </c>
      <c r="U7309" s="94" t="str">
        <v>神经内科</v>
      </c>
      <c r="V7309" s="95" t="s">
        <v>42</v>
      </c>
      <c r="W7309" s="93">
        <f>_xlfn.XLOOKUP(M7309,匹配表1065!D:D,匹配表1065!F:F)*N7309</f>
        <v>4</v>
      </c>
    </row>
    <row r="7310" customHeight="1" spans="1:23">
      <c r="A7310" s="94" t="s">
        <v>954</v>
      </c>
      <c r="B7310" s="106">
        <v>46253</v>
      </c>
      <c r="C7310" s="121" t="str">
        <f t="shared" si="230"/>
        <v>8月第4周</v>
      </c>
      <c r="D7310" s="109" t="s">
        <v>978</v>
      </c>
      <c r="E7310" s="93" t="str">
        <f t="shared" si="231"/>
        <v>8月第3周--周3</v>
      </c>
      <c r="F7310" s="95" t="s">
        <v>27</v>
      </c>
      <c r="G7310" s="95" t="s">
        <v>28</v>
      </c>
      <c r="H7310" s="92" t="str">
        <f>_xlfn.XLOOKUP(O7310,匹配表1065!T:T,匹配表1065!W:W)</f>
        <v>常州市</v>
      </c>
      <c r="I7310" s="116" t="str">
        <f>_xlfn.XLOOKUP(O7310,匹配表1065!T:T,匹配表1065!X:X)</f>
        <v>PME2015</v>
      </c>
      <c r="J7310" s="95" t="s">
        <v>45</v>
      </c>
      <c r="K7310" s="89" cm="1">
        <f ca="1" t="array" ref="K7310:L7310">_xlfn.XLOOKUP(J7310,匹配表1065!Y:Y,匹配表1065!AA:AB)</f>
        <v>9</v>
      </c>
      <c r="L7310" s="116" t="str">
        <v>3个月以上</v>
      </c>
      <c r="M7310" s="95" t="s">
        <v>35</v>
      </c>
      <c r="N7310" s="95">
        <v>1</v>
      </c>
      <c r="O7310" s="118" t="str">
        <f>_xlfn.XLOOKUP(P7310,匹配表1065!U:U,匹配表1065!T:T)</f>
        <v>HO00015998</v>
      </c>
      <c r="P7310" s="94" t="s">
        <v>46</v>
      </c>
      <c r="Q7310" s="95" t="s">
        <v>988</v>
      </c>
      <c r="R7310" s="89" t="str">
        <f>_xlfn.XLOOKUP(Q7310,匹配表1065!L:L,匹配表1065!O:O)</f>
        <v>B</v>
      </c>
      <c r="S7310" s="93" t="str">
        <f>IFERROR(_xlfn.XLOOKUP(Q7310,匹配表1065!AI:AI,匹配表1065!AJ:AJ),"绿标")</f>
        <v>绿标</v>
      </c>
      <c r="T7310" s="93" t="str" cm="1">
        <f t="array" ref="T7310:U7310">_xlfn.XLOOKUP(Q7310,匹配表1065!L:L,匹配表1065!M:N)</f>
        <v>脑血管</v>
      </c>
      <c r="U7310" s="94" t="str">
        <v>神经内科</v>
      </c>
      <c r="V7310" s="95" t="s">
        <v>42</v>
      </c>
      <c r="W7310" s="93">
        <f>_xlfn.XLOOKUP(M7310,匹配表1065!D:D,匹配表1065!F:F)*N7310</f>
        <v>4</v>
      </c>
    </row>
    <row r="7311" customHeight="1" spans="1:23">
      <c r="A7311" s="94" t="s">
        <v>954</v>
      </c>
      <c r="B7311" s="106">
        <v>46253</v>
      </c>
      <c r="C7311" s="121" t="str">
        <f t="shared" si="230"/>
        <v>8月第4周</v>
      </c>
      <c r="D7311" s="109" t="s">
        <v>978</v>
      </c>
      <c r="E7311" s="93" t="str">
        <f t="shared" si="231"/>
        <v>8月第3周--周3</v>
      </c>
      <c r="F7311" s="95" t="s">
        <v>27</v>
      </c>
      <c r="G7311" s="95" t="s">
        <v>28</v>
      </c>
      <c r="H7311" s="92" t="str">
        <f>_xlfn.XLOOKUP(O7311,匹配表1065!T:T,匹配表1065!W:W)</f>
        <v>常州市</v>
      </c>
      <c r="I7311" s="116" t="str">
        <f>_xlfn.XLOOKUP(O7311,匹配表1065!T:T,匹配表1065!X:X)</f>
        <v>PME2015</v>
      </c>
      <c r="J7311" s="95" t="s">
        <v>45</v>
      </c>
      <c r="K7311" s="89" cm="1">
        <f ca="1" t="array" ref="K7311:L7311">_xlfn.XLOOKUP(J7311,匹配表1065!Y:Y,匹配表1065!AA:AB)</f>
        <v>9</v>
      </c>
      <c r="L7311" s="116" t="str">
        <v>3个月以上</v>
      </c>
      <c r="M7311" s="95" t="s">
        <v>35</v>
      </c>
      <c r="N7311" s="95">
        <v>1</v>
      </c>
      <c r="O7311" s="118" t="str">
        <f>_xlfn.XLOOKUP(P7311,匹配表1065!U:U,匹配表1065!T:T)</f>
        <v>HO00016083</v>
      </c>
      <c r="P7311" s="94" t="s">
        <v>48</v>
      </c>
      <c r="Q7311" s="95" t="s">
        <v>49</v>
      </c>
      <c r="R7311" s="89" t="str">
        <f>_xlfn.XLOOKUP(Q7311,匹配表1065!L:L,匹配表1065!O:O)</f>
        <v>B</v>
      </c>
      <c r="S7311" s="93" t="str">
        <f>IFERROR(_xlfn.XLOOKUP(Q7311,匹配表1065!AI:AI,匹配表1065!AJ:AJ),"绿标")</f>
        <v>红标</v>
      </c>
      <c r="T7311" s="93" t="str" cm="1">
        <f t="array" ref="T7311:U7311">_xlfn.XLOOKUP(Q7311,匹配表1065!L:L,匹配表1065!M:N)</f>
        <v>脑血管</v>
      </c>
      <c r="U7311" s="94" t="str">
        <v>神经内科</v>
      </c>
      <c r="V7311" s="95" t="s">
        <v>42</v>
      </c>
      <c r="W7311" s="93">
        <f>_xlfn.XLOOKUP(M7311,匹配表1065!D:D,匹配表1065!F:F)*N7311</f>
        <v>4</v>
      </c>
    </row>
    <row r="7312" customHeight="1" spans="1:23">
      <c r="A7312" s="94" t="s">
        <v>954</v>
      </c>
      <c r="B7312" s="106">
        <v>46254</v>
      </c>
      <c r="C7312" s="121" t="str">
        <f t="shared" si="230"/>
        <v>8月第4周</v>
      </c>
      <c r="D7312" s="109" t="s">
        <v>978</v>
      </c>
      <c r="E7312" s="93" t="str">
        <f t="shared" si="231"/>
        <v>8月第3周--周4</v>
      </c>
      <c r="F7312" s="95" t="s">
        <v>27</v>
      </c>
      <c r="G7312" s="95" t="s">
        <v>167</v>
      </c>
      <c r="H7312" s="92" t="str">
        <f>_xlfn.XLOOKUP(O7312,匹配表1065!T:T,匹配表1065!W:W)</f>
        <v>苏州市</v>
      </c>
      <c r="I7312" s="116" t="str">
        <f>_xlfn.XLOOKUP(O7312,匹配表1065!T:T,匹配表1065!X:X)</f>
        <v>PME2016</v>
      </c>
      <c r="J7312" s="95" t="s">
        <v>173</v>
      </c>
      <c r="K7312" s="89" cm="1">
        <f ca="1" t="array" ref="K7312:L7312">_xlfn.XLOOKUP(J7312,匹配表1065!Y:Y,匹配表1065!AA:AB)</f>
        <v>1</v>
      </c>
      <c r="L7312" s="116" t="str">
        <v>3个月以内</v>
      </c>
      <c r="M7312" s="95" t="s">
        <v>30</v>
      </c>
      <c r="N7312" s="95">
        <v>1</v>
      </c>
      <c r="O7312" s="118" t="str">
        <f>_xlfn.XLOOKUP(P7312,匹配表1065!U:U,匹配表1065!T:T)</f>
        <v>HO00001043</v>
      </c>
      <c r="P7312" s="94" t="s">
        <v>221</v>
      </c>
      <c r="Q7312" s="95" t="s">
        <v>291</v>
      </c>
      <c r="R7312" s="89" t="str">
        <f>_xlfn.XLOOKUP(Q7312,匹配表1065!L:L,匹配表1065!O:O)</f>
        <v>A</v>
      </c>
      <c r="S7312" s="93" t="str">
        <f>IFERROR(_xlfn.XLOOKUP(Q7312,匹配表1065!AI:AI,匹配表1065!AJ:AJ),"绿标")</f>
        <v>红标</v>
      </c>
      <c r="T7312" s="93" t="str" cm="1">
        <f t="array" ref="T7312:U7312">_xlfn.XLOOKUP(Q7312,匹配表1065!L:L,匹配表1065!M:N)</f>
        <v>头痛</v>
      </c>
      <c r="U7312" s="94" t="str">
        <v>神经内科</v>
      </c>
      <c r="V7312" s="95" t="s">
        <v>100</v>
      </c>
      <c r="W7312" s="93">
        <f>_xlfn.XLOOKUP(M7312,匹配表1065!D:D,匹配表1065!F:F)*N7312</f>
        <v>12</v>
      </c>
    </row>
    <row r="7313" customHeight="1" spans="1:23">
      <c r="A7313" s="94" t="s">
        <v>954</v>
      </c>
      <c r="B7313" s="106">
        <v>46254</v>
      </c>
      <c r="C7313" s="121" t="str">
        <f t="shared" si="230"/>
        <v>8月第4周</v>
      </c>
      <c r="D7313" s="109" t="s">
        <v>978</v>
      </c>
      <c r="E7313" s="93" t="str">
        <f t="shared" si="231"/>
        <v>8月第3周--周4</v>
      </c>
      <c r="F7313" s="95" t="s">
        <v>27</v>
      </c>
      <c r="G7313" s="95" t="s">
        <v>167</v>
      </c>
      <c r="H7313" s="92" t="str">
        <f>_xlfn.XLOOKUP(O7313,匹配表1065!T:T,匹配表1065!W:W)</f>
        <v>苏州市</v>
      </c>
      <c r="I7313" s="116" t="str">
        <f>_xlfn.XLOOKUP(O7313,匹配表1065!T:T,匹配表1065!X:X)</f>
        <v>PME2016</v>
      </c>
      <c r="J7313" s="95" t="s">
        <v>173</v>
      </c>
      <c r="K7313" s="89" cm="1">
        <f ca="1" t="array" ref="K7313:L7313">_xlfn.XLOOKUP(J7313,匹配表1065!Y:Y,匹配表1065!AA:AB)</f>
        <v>1</v>
      </c>
      <c r="L7313" s="116" t="str">
        <v>3个月以内</v>
      </c>
      <c r="M7313" s="95" t="s">
        <v>30</v>
      </c>
      <c r="N7313" s="95">
        <v>1</v>
      </c>
      <c r="O7313" s="118" t="str">
        <f>_xlfn.XLOOKUP(P7313,匹配表1065!U:U,匹配表1065!T:T)</f>
        <v>HO00001048</v>
      </c>
      <c r="P7313" s="94" t="s">
        <v>176</v>
      </c>
      <c r="Q7313" s="95" t="s">
        <v>220</v>
      </c>
      <c r="R7313" s="89" t="str">
        <f>_xlfn.XLOOKUP(Q7313,匹配表1065!L:L,匹配表1065!O:O)</f>
        <v>A</v>
      </c>
      <c r="S7313" s="93" t="str">
        <f>IFERROR(_xlfn.XLOOKUP(Q7313,匹配表1065!AI:AI,匹配表1065!AJ:AJ),"绿标")</f>
        <v>红标</v>
      </c>
      <c r="T7313" s="93" t="str" cm="1">
        <f t="array" ref="T7313:U7313">_xlfn.XLOOKUP(Q7313,匹配表1065!L:L,匹配表1065!M:N)</f>
        <v>头痛</v>
      </c>
      <c r="U7313" s="94" t="str">
        <v>神经内科</v>
      </c>
      <c r="V7313" s="95" t="s">
        <v>100</v>
      </c>
      <c r="W7313" s="93">
        <f>_xlfn.XLOOKUP(M7313,匹配表1065!D:D,匹配表1065!F:F)*N7313</f>
        <v>12</v>
      </c>
    </row>
    <row r="7314" customHeight="1" spans="1:23">
      <c r="A7314" s="94" t="s">
        <v>954</v>
      </c>
      <c r="B7314" s="106">
        <v>46254</v>
      </c>
      <c r="C7314" s="121" t="str">
        <f t="shared" si="230"/>
        <v>8月第4周</v>
      </c>
      <c r="D7314" s="109" t="s">
        <v>978</v>
      </c>
      <c r="E7314" s="93" t="str">
        <f t="shared" si="231"/>
        <v>8月第3周--周4</v>
      </c>
      <c r="F7314" s="95" t="s">
        <v>27</v>
      </c>
      <c r="G7314" s="95" t="s">
        <v>167</v>
      </c>
      <c r="H7314" s="92" t="str">
        <f>_xlfn.XLOOKUP(O7314,匹配表1065!T:T,匹配表1065!W:W)</f>
        <v>苏州市</v>
      </c>
      <c r="I7314" s="116" t="str">
        <f>_xlfn.XLOOKUP(O7314,匹配表1065!T:T,匹配表1065!X:X)</f>
        <v>PME2016</v>
      </c>
      <c r="J7314" s="95" t="s">
        <v>173</v>
      </c>
      <c r="K7314" s="89" cm="1">
        <f ca="1" t="array" ref="K7314:L7314">_xlfn.XLOOKUP(J7314,匹配表1065!Y:Y,匹配表1065!AA:AB)</f>
        <v>1</v>
      </c>
      <c r="L7314" s="116" t="str">
        <v>3个月以内</v>
      </c>
      <c r="M7314" s="95" t="s">
        <v>30</v>
      </c>
      <c r="N7314" s="95">
        <v>1</v>
      </c>
      <c r="O7314" s="118" t="str">
        <f>_xlfn.XLOOKUP(P7314,匹配表1065!U:U,匹配表1065!T:T)</f>
        <v>HO00001048</v>
      </c>
      <c r="P7314" s="94" t="s">
        <v>176</v>
      </c>
      <c r="Q7314" s="95" t="s">
        <v>290</v>
      </c>
      <c r="R7314" s="89" t="str">
        <f>_xlfn.XLOOKUP(Q7314,匹配表1065!L:L,匹配表1065!O:O)</f>
        <v>A</v>
      </c>
      <c r="S7314" s="93" t="str">
        <f>IFERROR(_xlfn.XLOOKUP(Q7314,匹配表1065!AI:AI,匹配表1065!AJ:AJ),"绿标")</f>
        <v>红标</v>
      </c>
      <c r="T7314" s="93" t="str" cm="1">
        <f t="array" ref="T7314:U7314">_xlfn.XLOOKUP(Q7314,匹配表1065!L:L,匹配表1065!M:N)</f>
        <v>头痛</v>
      </c>
      <c r="U7314" s="94" t="str">
        <v>神经内科</v>
      </c>
      <c r="V7314" s="95" t="s">
        <v>100</v>
      </c>
      <c r="W7314" s="93">
        <f>_xlfn.XLOOKUP(M7314,匹配表1065!D:D,匹配表1065!F:F)*N7314</f>
        <v>12</v>
      </c>
    </row>
    <row r="7315" customHeight="1" spans="1:23">
      <c r="A7315" s="94" t="s">
        <v>954</v>
      </c>
      <c r="B7315" s="106">
        <v>46254</v>
      </c>
      <c r="C7315" s="121" t="str">
        <f t="shared" si="230"/>
        <v>8月第4周</v>
      </c>
      <c r="D7315" s="109" t="s">
        <v>978</v>
      </c>
      <c r="E7315" s="93" t="str">
        <f t="shared" si="231"/>
        <v>8月第3周--周4</v>
      </c>
      <c r="F7315" s="95" t="s">
        <v>27</v>
      </c>
      <c r="G7315" s="95" t="s">
        <v>167</v>
      </c>
      <c r="H7315" s="92" t="str">
        <f>_xlfn.XLOOKUP(O7315,匹配表1065!T:T,匹配表1065!W:W)</f>
        <v>无锡市</v>
      </c>
      <c r="I7315" s="116" t="str">
        <f>_xlfn.XLOOKUP(O7315,匹配表1065!T:T,匹配表1065!X:X)</f>
        <v>PME2014</v>
      </c>
      <c r="J7315" s="95" t="s">
        <v>581</v>
      </c>
      <c r="K7315" s="89" cm="1">
        <f ca="1" t="array" ref="K7315:L7315">_xlfn.XLOOKUP(J7315,匹配表1065!Y:Y,匹配表1065!AA:AB)</f>
        <v>1</v>
      </c>
      <c r="L7315" s="116" t="str">
        <v>3个月以内</v>
      </c>
      <c r="M7315" s="95" t="s">
        <v>35</v>
      </c>
      <c r="N7315" s="95">
        <v>2</v>
      </c>
      <c r="O7315" s="118" t="str">
        <f>_xlfn.XLOOKUP(P7315,匹配表1065!U:U,匹配表1065!T:T)</f>
        <v>HO00001112</v>
      </c>
      <c r="P7315" s="94" t="s">
        <v>594</v>
      </c>
      <c r="Q7315" s="95" t="s">
        <v>595</v>
      </c>
      <c r="R7315" s="89" t="str">
        <f>_xlfn.XLOOKUP(Q7315,匹配表1065!L:L,匹配表1065!O:O)</f>
        <v>A</v>
      </c>
      <c r="S7315" s="93" t="str">
        <f>IFERROR(_xlfn.XLOOKUP(Q7315,匹配表1065!AI:AI,匹配表1065!AJ:AJ),"绿标")</f>
        <v>红标</v>
      </c>
      <c r="T7315" s="93" t="str" cm="1">
        <f t="array" ref="T7315:U7315">_xlfn.XLOOKUP(Q7315,匹配表1065!L:L,匹配表1065!M:N)</f>
        <v>头痛</v>
      </c>
      <c r="U7315" s="94" t="str">
        <v>神经内科</v>
      </c>
      <c r="V7315" s="95" t="s">
        <v>33</v>
      </c>
      <c r="W7315" s="93">
        <f>_xlfn.XLOOKUP(M7315,匹配表1065!D:D,匹配表1065!F:F)*N7315</f>
        <v>8</v>
      </c>
    </row>
    <row r="7316" customHeight="1" spans="1:23">
      <c r="A7316" s="94" t="s">
        <v>954</v>
      </c>
      <c r="B7316" s="106">
        <v>46254</v>
      </c>
      <c r="C7316" s="121" t="str">
        <f t="shared" si="230"/>
        <v>8月第4周</v>
      </c>
      <c r="D7316" s="109" t="s">
        <v>978</v>
      </c>
      <c r="E7316" s="93" t="str">
        <f t="shared" si="231"/>
        <v>8月第3周--周4</v>
      </c>
      <c r="F7316" s="95" t="s">
        <v>27</v>
      </c>
      <c r="G7316" s="95" t="s">
        <v>167</v>
      </c>
      <c r="H7316" s="92" t="str">
        <f>_xlfn.XLOOKUP(O7316,匹配表1065!T:T,匹配表1065!W:W)</f>
        <v>苏州市</v>
      </c>
      <c r="I7316" s="116" t="str">
        <f>_xlfn.XLOOKUP(O7316,匹配表1065!T:T,匹配表1065!X:X)</f>
        <v>PME2011</v>
      </c>
      <c r="J7316" s="95" t="s">
        <v>168</v>
      </c>
      <c r="K7316" s="89" cm="1">
        <f ca="1" t="array" ref="K7316:L7316">_xlfn.XLOOKUP(J7316,匹配表1065!Y:Y,匹配表1065!AA:AB)</f>
        <v>19</v>
      </c>
      <c r="L7316" s="116" t="str">
        <v>3个月以上</v>
      </c>
      <c r="M7316" s="95" t="s">
        <v>30</v>
      </c>
      <c r="N7316" s="95">
        <v>1</v>
      </c>
      <c r="O7316" s="118" t="str">
        <f>_xlfn.XLOOKUP(P7316,匹配表1065!U:U,匹配表1065!T:T)</f>
        <v>HO00307823</v>
      </c>
      <c r="P7316" s="94" t="s">
        <v>169</v>
      </c>
      <c r="Q7316" s="95" t="s">
        <v>170</v>
      </c>
      <c r="R7316" s="89" t="str">
        <f>_xlfn.XLOOKUP(Q7316,匹配表1065!L:L,匹配表1065!O:O)</f>
        <v>A</v>
      </c>
      <c r="S7316" s="93" t="str">
        <f>IFERROR(_xlfn.XLOOKUP(Q7316,匹配表1065!AI:AI,匹配表1065!AJ:AJ),"绿标")</f>
        <v>红标</v>
      </c>
      <c r="T7316" s="93" t="str" cm="1">
        <f t="array" ref="T7316:U7316">_xlfn.XLOOKUP(Q7316,匹配表1065!L:L,匹配表1065!M:N)</f>
        <v>头痛</v>
      </c>
      <c r="U7316" s="94" t="str">
        <v>神经内科</v>
      </c>
      <c r="V7316" s="95" t="s">
        <v>100</v>
      </c>
      <c r="W7316" s="93">
        <f>_xlfn.XLOOKUP(M7316,匹配表1065!D:D,匹配表1065!F:F)*N7316</f>
        <v>12</v>
      </c>
    </row>
    <row r="7317" customHeight="1" spans="1:23">
      <c r="A7317" s="94" t="s">
        <v>954</v>
      </c>
      <c r="B7317" s="106">
        <v>46254</v>
      </c>
      <c r="C7317" s="121" t="str">
        <f t="shared" si="230"/>
        <v>8月第4周</v>
      </c>
      <c r="D7317" s="109" t="s">
        <v>978</v>
      </c>
      <c r="E7317" s="93" t="str">
        <f t="shared" si="231"/>
        <v>8月第3周--周4</v>
      </c>
      <c r="F7317" s="95" t="s">
        <v>27</v>
      </c>
      <c r="G7317" s="95" t="s">
        <v>167</v>
      </c>
      <c r="H7317" s="92" t="str">
        <f>_xlfn.XLOOKUP(O7317,匹配表1065!T:T,匹配表1065!W:W)</f>
        <v>苏州市</v>
      </c>
      <c r="I7317" s="116" t="str">
        <f>_xlfn.XLOOKUP(O7317,匹配表1065!T:T,匹配表1065!X:X)</f>
        <v>PME2011</v>
      </c>
      <c r="J7317" s="95" t="s">
        <v>168</v>
      </c>
      <c r="K7317" s="89" cm="1">
        <f ca="1" t="array" ref="K7317:L7317">_xlfn.XLOOKUP(J7317,匹配表1065!Y:Y,匹配表1065!AA:AB)</f>
        <v>19</v>
      </c>
      <c r="L7317" s="116" t="str">
        <v>3个月以上</v>
      </c>
      <c r="M7317" s="95" t="s">
        <v>30</v>
      </c>
      <c r="N7317" s="95">
        <v>1</v>
      </c>
      <c r="O7317" s="118" t="str">
        <f>_xlfn.XLOOKUP(P7317,匹配表1065!U:U,匹配表1065!T:T)</f>
        <v>HO00307823</v>
      </c>
      <c r="P7317" s="94" t="s">
        <v>169</v>
      </c>
      <c r="Q7317" s="95" t="s">
        <v>172</v>
      </c>
      <c r="R7317" s="89" t="str">
        <f>_xlfn.XLOOKUP(Q7317,匹配表1065!L:L,匹配表1065!O:O)</f>
        <v>C</v>
      </c>
      <c r="S7317" s="93" t="str">
        <f>IFERROR(_xlfn.XLOOKUP(Q7317,匹配表1065!AI:AI,匹配表1065!AJ:AJ),"绿标")</f>
        <v>绿标</v>
      </c>
      <c r="T7317" s="93" t="str" cm="1">
        <f t="array" ref="T7317:U7317">_xlfn.XLOOKUP(Q7317,匹配表1065!L:L,匹配表1065!M:N)</f>
        <v>眩晕</v>
      </c>
      <c r="U7317" s="94" t="str">
        <v>神经内科</v>
      </c>
      <c r="V7317" s="95" t="s">
        <v>100</v>
      </c>
      <c r="W7317" s="93">
        <f>_xlfn.XLOOKUP(M7317,匹配表1065!D:D,匹配表1065!F:F)*N7317</f>
        <v>12</v>
      </c>
    </row>
    <row r="7318" customHeight="1" spans="1:23">
      <c r="A7318" s="94" t="s">
        <v>954</v>
      </c>
      <c r="B7318" s="106">
        <v>46254</v>
      </c>
      <c r="C7318" s="121" t="str">
        <f t="shared" si="230"/>
        <v>8月第4周</v>
      </c>
      <c r="D7318" s="109" t="s">
        <v>978</v>
      </c>
      <c r="E7318" s="93" t="str">
        <f t="shared" si="231"/>
        <v>8月第3周--周4</v>
      </c>
      <c r="F7318" s="95" t="s">
        <v>27</v>
      </c>
      <c r="G7318" s="95" t="s">
        <v>167</v>
      </c>
      <c r="H7318" s="92" t="str">
        <f>_xlfn.XLOOKUP(O7318,匹配表1065!T:T,匹配表1065!W:W)</f>
        <v>苏州市</v>
      </c>
      <c r="I7318" s="116" t="str">
        <f>_xlfn.XLOOKUP(O7318,匹配表1065!T:T,匹配表1065!X:X)</f>
        <v>PME2011</v>
      </c>
      <c r="J7318" s="95" t="s">
        <v>193</v>
      </c>
      <c r="K7318" s="89" cm="1">
        <f ca="1" t="array" ref="K7318:L7318">_xlfn.XLOOKUP(J7318,匹配表1065!Y:Y,匹配表1065!AA:AB)</f>
        <v>7</v>
      </c>
      <c r="L7318" s="116" t="str">
        <v>3个月以上</v>
      </c>
      <c r="M7318" s="95" t="s">
        <v>35</v>
      </c>
      <c r="N7318" s="95">
        <v>1</v>
      </c>
      <c r="O7318" s="118" t="str">
        <f>_xlfn.XLOOKUP(P7318,匹配表1065!U:U,匹配表1065!T:T)</f>
        <v>HO00307823</v>
      </c>
      <c r="P7318" s="94" t="s">
        <v>169</v>
      </c>
      <c r="Q7318" s="95" t="s">
        <v>171</v>
      </c>
      <c r="R7318" s="89" t="str">
        <f>_xlfn.XLOOKUP(Q7318,匹配表1065!L:L,匹配表1065!O:O)</f>
        <v>B</v>
      </c>
      <c r="S7318" s="93" t="str">
        <f>IFERROR(_xlfn.XLOOKUP(Q7318,匹配表1065!AI:AI,匹配表1065!AJ:AJ),"绿标")</f>
        <v>绿标</v>
      </c>
      <c r="T7318" s="93" t="str" cm="1">
        <f t="array" ref="T7318:U7318">_xlfn.XLOOKUP(Q7318,匹配表1065!L:L,匹配表1065!M:N)</f>
        <v>脑血管</v>
      </c>
      <c r="U7318" s="94" t="str">
        <v>神经内科</v>
      </c>
      <c r="V7318" s="95" t="s">
        <v>33</v>
      </c>
      <c r="W7318" s="93">
        <f>_xlfn.XLOOKUP(M7318,匹配表1065!D:D,匹配表1065!F:F)*N7318</f>
        <v>4</v>
      </c>
    </row>
    <row r="7319" customHeight="1" spans="1:23">
      <c r="A7319" s="94" t="s">
        <v>954</v>
      </c>
      <c r="B7319" s="106">
        <v>46254</v>
      </c>
      <c r="C7319" s="121" t="str">
        <f t="shared" si="230"/>
        <v>8月第4周</v>
      </c>
      <c r="D7319" s="109" t="s">
        <v>978</v>
      </c>
      <c r="E7319" s="93" t="str">
        <f t="shared" si="231"/>
        <v>8月第3周--周4</v>
      </c>
      <c r="F7319" s="95" t="s">
        <v>27</v>
      </c>
      <c r="G7319" s="95" t="s">
        <v>167</v>
      </c>
      <c r="H7319" s="92" t="str">
        <f>_xlfn.XLOOKUP(O7319,匹配表1065!T:T,匹配表1065!W:W)</f>
        <v>南通市</v>
      </c>
      <c r="I7319" s="116" t="str">
        <f>_xlfn.XLOOKUP(O7319,匹配表1065!T:T,匹配表1065!X:X)</f>
        <v>PME2013</v>
      </c>
      <c r="J7319" s="95" t="s">
        <v>180</v>
      </c>
      <c r="K7319" s="89" cm="1">
        <f ca="1" t="array" ref="K7319:L7319">_xlfn.XLOOKUP(J7319,匹配表1065!Y:Y,匹配表1065!AA:AB)</f>
        <v>51</v>
      </c>
      <c r="L7319" s="116" t="str">
        <v>3个月以上</v>
      </c>
      <c r="M7319" s="95" t="s">
        <v>30</v>
      </c>
      <c r="N7319" s="95">
        <v>3</v>
      </c>
      <c r="O7319" s="118" t="str">
        <f>_xlfn.XLOOKUP(P7319,匹配表1065!U:U,匹配表1065!T:T)</f>
        <v>HO00001021</v>
      </c>
      <c r="P7319" s="94" t="s">
        <v>181</v>
      </c>
      <c r="Q7319" s="95" t="s">
        <v>182</v>
      </c>
      <c r="R7319" s="89" t="str">
        <f>_xlfn.XLOOKUP(Q7319,匹配表1065!L:L,匹配表1065!O:O)</f>
        <v>C</v>
      </c>
      <c r="S7319" s="93" t="str">
        <f>IFERROR(_xlfn.XLOOKUP(Q7319,匹配表1065!AI:AI,匹配表1065!AJ:AJ),"绿标")</f>
        <v>红标</v>
      </c>
      <c r="T7319" s="93" t="str" cm="1">
        <f t="array" ref="T7319:U7319">_xlfn.XLOOKUP(Q7319,匹配表1065!L:L,匹配表1065!M:N)</f>
        <v>眩晕</v>
      </c>
      <c r="U7319" s="94" t="str">
        <v>神经内科</v>
      </c>
      <c r="V7319" s="95" t="s">
        <v>100</v>
      </c>
      <c r="W7319" s="93">
        <f>_xlfn.XLOOKUP(M7319,匹配表1065!D:D,匹配表1065!F:F)*N7319</f>
        <v>36</v>
      </c>
    </row>
    <row r="7320" customHeight="1" spans="1:23">
      <c r="A7320" s="94" t="s">
        <v>954</v>
      </c>
      <c r="B7320" s="106">
        <v>46254</v>
      </c>
      <c r="C7320" s="121" t="str">
        <f t="shared" si="230"/>
        <v>8月第4周</v>
      </c>
      <c r="D7320" s="109" t="s">
        <v>978</v>
      </c>
      <c r="E7320" s="93" t="str">
        <f t="shared" si="231"/>
        <v>8月第3周--周4</v>
      </c>
      <c r="F7320" s="95" t="s">
        <v>27</v>
      </c>
      <c r="G7320" s="95" t="s">
        <v>167</v>
      </c>
      <c r="H7320" s="92" t="str">
        <f>_xlfn.XLOOKUP(O7320,匹配表1065!T:T,匹配表1065!W:W)</f>
        <v>南通市</v>
      </c>
      <c r="I7320" s="116" t="str">
        <f>_xlfn.XLOOKUP(O7320,匹配表1065!T:T,匹配表1065!X:X)</f>
        <v>PME2013</v>
      </c>
      <c r="J7320" s="95" t="s">
        <v>180</v>
      </c>
      <c r="K7320" s="89" cm="1">
        <f ca="1" t="array" ref="K7320:L7320">_xlfn.XLOOKUP(J7320,匹配表1065!Y:Y,匹配表1065!AA:AB)</f>
        <v>51</v>
      </c>
      <c r="L7320" s="116" t="str">
        <v>3个月以上</v>
      </c>
      <c r="M7320" s="95" t="s">
        <v>35</v>
      </c>
      <c r="N7320" s="95">
        <v>1</v>
      </c>
      <c r="O7320" s="118" t="str">
        <f>_xlfn.XLOOKUP(P7320,匹配表1065!U:U,匹配表1065!T:T)</f>
        <v>HO00001021</v>
      </c>
      <c r="P7320" s="94" t="s">
        <v>181</v>
      </c>
      <c r="Q7320" s="95" t="s">
        <v>182</v>
      </c>
      <c r="R7320" s="89" t="str">
        <f>_xlfn.XLOOKUP(Q7320,匹配表1065!L:L,匹配表1065!O:O)</f>
        <v>C</v>
      </c>
      <c r="S7320" s="93" t="str">
        <f>IFERROR(_xlfn.XLOOKUP(Q7320,匹配表1065!AI:AI,匹配表1065!AJ:AJ),"绿标")</f>
        <v>红标</v>
      </c>
      <c r="T7320" s="93" t="str" cm="1">
        <f t="array" ref="T7320:U7320">_xlfn.XLOOKUP(Q7320,匹配表1065!L:L,匹配表1065!M:N)</f>
        <v>眩晕</v>
      </c>
      <c r="U7320" s="94" t="str">
        <v>神经内科</v>
      </c>
      <c r="V7320" s="95" t="s">
        <v>33</v>
      </c>
      <c r="W7320" s="93">
        <f>_xlfn.XLOOKUP(M7320,匹配表1065!D:D,匹配表1065!F:F)*N7320</f>
        <v>4</v>
      </c>
    </row>
    <row r="7321" customHeight="1" spans="1:23">
      <c r="A7321" s="94" t="s">
        <v>954</v>
      </c>
      <c r="B7321" s="106">
        <v>46254</v>
      </c>
      <c r="C7321" s="121" t="str">
        <f t="shared" si="230"/>
        <v>8月第4周</v>
      </c>
      <c r="D7321" s="109" t="s">
        <v>978</v>
      </c>
      <c r="E7321" s="93" t="str">
        <f t="shared" si="231"/>
        <v>8月第3周--周4</v>
      </c>
      <c r="F7321" s="95" t="s">
        <v>27</v>
      </c>
      <c r="G7321" s="95" t="s">
        <v>167</v>
      </c>
      <c r="H7321" s="92" t="str">
        <f>_xlfn.XLOOKUP(O7321,匹配表1065!T:T,匹配表1065!W:W)</f>
        <v>南通市</v>
      </c>
      <c r="I7321" s="116" t="str">
        <f>_xlfn.XLOOKUP(O7321,匹配表1065!T:T,匹配表1065!X:X)</f>
        <v>PME2013</v>
      </c>
      <c r="J7321" s="95" t="s">
        <v>180</v>
      </c>
      <c r="K7321" s="89" cm="1">
        <f ca="1" t="array" ref="K7321:L7321">_xlfn.XLOOKUP(J7321,匹配表1065!Y:Y,匹配表1065!AA:AB)</f>
        <v>51</v>
      </c>
      <c r="L7321" s="116" t="str">
        <v>3个月以上</v>
      </c>
      <c r="M7321" s="95" t="s">
        <v>35</v>
      </c>
      <c r="N7321" s="95">
        <v>1</v>
      </c>
      <c r="O7321" s="118" t="str">
        <f>_xlfn.XLOOKUP(P7321,匹配表1065!U:U,匹配表1065!T:T)</f>
        <v>HO00001066</v>
      </c>
      <c r="P7321" s="94" t="s">
        <v>183</v>
      </c>
      <c r="Q7321" s="95" t="s">
        <v>352</v>
      </c>
      <c r="R7321" s="89" t="str">
        <f>_xlfn.XLOOKUP(Q7321,匹配表1065!L:L,匹配表1065!O:O)</f>
        <v>C</v>
      </c>
      <c r="S7321" s="93" t="str">
        <f>IFERROR(_xlfn.XLOOKUP(Q7321,匹配表1065!AI:AI,匹配表1065!AJ:AJ),"绿标")</f>
        <v>绿标</v>
      </c>
      <c r="T7321" s="93" t="str" cm="1">
        <f t="array" ref="T7321:U7321">_xlfn.XLOOKUP(Q7321,匹配表1065!L:L,匹配表1065!M:N)</f>
        <v>眩晕</v>
      </c>
      <c r="U7321" s="94" t="str">
        <v>耳鼻喉科</v>
      </c>
      <c r="V7321" s="95" t="s">
        <v>33</v>
      </c>
      <c r="W7321" s="93">
        <f>_xlfn.XLOOKUP(M7321,匹配表1065!D:D,匹配表1065!F:F)*N7321</f>
        <v>4</v>
      </c>
    </row>
    <row r="7322" customHeight="1" spans="1:23">
      <c r="A7322" s="94" t="s">
        <v>954</v>
      </c>
      <c r="B7322" s="106">
        <v>46254</v>
      </c>
      <c r="C7322" s="121" t="str">
        <f t="shared" si="230"/>
        <v>8月第4周</v>
      </c>
      <c r="D7322" s="109" t="s">
        <v>978</v>
      </c>
      <c r="E7322" s="93" t="str">
        <f t="shared" si="231"/>
        <v>8月第3周--周4</v>
      </c>
      <c r="F7322" s="95" t="s">
        <v>27</v>
      </c>
      <c r="G7322" s="95" t="s">
        <v>167</v>
      </c>
      <c r="H7322" s="92" t="str">
        <f>_xlfn.XLOOKUP(O7322,匹配表1065!T:T,匹配表1065!W:W)</f>
        <v>南通市</v>
      </c>
      <c r="I7322" s="116" t="str">
        <f>_xlfn.XLOOKUP(O7322,匹配表1065!T:T,匹配表1065!X:X)</f>
        <v>PME2013</v>
      </c>
      <c r="J7322" s="95" t="s">
        <v>180</v>
      </c>
      <c r="K7322" s="89" cm="1">
        <f ca="1" t="array" ref="K7322:L7322">_xlfn.XLOOKUP(J7322,匹配表1065!Y:Y,匹配表1065!AA:AB)</f>
        <v>51</v>
      </c>
      <c r="L7322" s="116" t="str">
        <v>3个月以上</v>
      </c>
      <c r="M7322" s="95" t="s">
        <v>35</v>
      </c>
      <c r="N7322" s="95">
        <v>1</v>
      </c>
      <c r="O7322" s="118" t="str">
        <f>_xlfn.XLOOKUP(P7322,匹配表1065!U:U,匹配表1065!T:T)</f>
        <v>HO00001021</v>
      </c>
      <c r="P7322" s="94" t="s">
        <v>181</v>
      </c>
      <c r="Q7322" s="95" t="s">
        <v>297</v>
      </c>
      <c r="R7322" s="89" t="str">
        <f>_xlfn.XLOOKUP(Q7322,匹配表1065!L:L,匹配表1065!O:O)</f>
        <v>B</v>
      </c>
      <c r="S7322" s="93" t="str">
        <f>IFERROR(_xlfn.XLOOKUP(Q7322,匹配表1065!AI:AI,匹配表1065!AJ:AJ),"绿标")</f>
        <v>红标</v>
      </c>
      <c r="T7322" s="93" t="str" cm="1">
        <f t="array" ref="T7322:U7322">_xlfn.XLOOKUP(Q7322,匹配表1065!L:L,匹配表1065!M:N)</f>
        <v>脑血管</v>
      </c>
      <c r="U7322" s="94" t="str">
        <v>神经内科</v>
      </c>
      <c r="V7322" s="95" t="s">
        <v>33</v>
      </c>
      <c r="W7322" s="93">
        <f>_xlfn.XLOOKUP(M7322,匹配表1065!D:D,匹配表1065!F:F)*N7322</f>
        <v>4</v>
      </c>
    </row>
    <row r="7323" customHeight="1" spans="1:23">
      <c r="A7323" s="94" t="s">
        <v>954</v>
      </c>
      <c r="B7323" s="106">
        <v>46254</v>
      </c>
      <c r="C7323" s="121" t="str">
        <f t="shared" si="230"/>
        <v>8月第4周</v>
      </c>
      <c r="D7323" s="109" t="s">
        <v>978</v>
      </c>
      <c r="E7323" s="93" t="str">
        <f t="shared" si="231"/>
        <v>8月第3周--周4</v>
      </c>
      <c r="F7323" s="95" t="s">
        <v>27</v>
      </c>
      <c r="G7323" s="95" t="s">
        <v>167</v>
      </c>
      <c r="H7323" s="92" t="str">
        <f>_xlfn.XLOOKUP(O7323,匹配表1065!T:T,匹配表1065!W:W)</f>
        <v>苏州市</v>
      </c>
      <c r="I7323" s="116" t="str">
        <f>_xlfn.XLOOKUP(O7323,匹配表1065!T:T,匹配表1065!X:X)</f>
        <v>PME2010</v>
      </c>
      <c r="J7323" s="95" t="s">
        <v>186</v>
      </c>
      <c r="K7323" s="89" cm="1">
        <f ca="1" t="array" ref="K7323:L7323">_xlfn.XLOOKUP(J7323,匹配表1065!Y:Y,匹配表1065!AA:AB)</f>
        <v>6</v>
      </c>
      <c r="L7323" s="116" t="str">
        <v>3个月以上</v>
      </c>
      <c r="M7323" s="95" t="s">
        <v>35</v>
      </c>
      <c r="N7323" s="95">
        <v>2</v>
      </c>
      <c r="O7323" s="118" t="str">
        <f>_xlfn.XLOOKUP(P7323,匹配表1065!U:U,匹配表1065!T:T)</f>
        <v>HO00001051</v>
      </c>
      <c r="P7323" s="94" t="s">
        <v>191</v>
      </c>
      <c r="Q7323" s="95" t="s">
        <v>192</v>
      </c>
      <c r="R7323" s="89" t="str">
        <f>_xlfn.XLOOKUP(Q7323,匹配表1065!L:L,匹配表1065!O:O)</f>
        <v>B</v>
      </c>
      <c r="S7323" s="93" t="str">
        <f>IFERROR(_xlfn.XLOOKUP(Q7323,匹配表1065!AI:AI,匹配表1065!AJ:AJ),"绿标")</f>
        <v>绿标</v>
      </c>
      <c r="T7323" s="93" t="str" cm="1">
        <f t="array" ref="T7323:U7323">_xlfn.XLOOKUP(Q7323,匹配表1065!L:L,匹配表1065!M:N)</f>
        <v>抑郁焦虑</v>
      </c>
      <c r="U7323" s="94" t="str">
        <v>神经内科</v>
      </c>
      <c r="V7323" s="95" t="s">
        <v>33</v>
      </c>
      <c r="W7323" s="93">
        <f>_xlfn.XLOOKUP(M7323,匹配表1065!D:D,匹配表1065!F:F)*N7323</f>
        <v>8</v>
      </c>
    </row>
    <row r="7324" customHeight="1" spans="1:23">
      <c r="A7324" s="94" t="s">
        <v>954</v>
      </c>
      <c r="B7324" s="106">
        <v>46254</v>
      </c>
      <c r="C7324" s="121" t="str">
        <f t="shared" si="230"/>
        <v>8月第4周</v>
      </c>
      <c r="D7324" s="109" t="s">
        <v>978</v>
      </c>
      <c r="E7324" s="93" t="str">
        <f t="shared" si="231"/>
        <v>8月第3周--周4</v>
      </c>
      <c r="F7324" s="95" t="s">
        <v>27</v>
      </c>
      <c r="G7324" s="95" t="s">
        <v>167</v>
      </c>
      <c r="H7324" s="92" t="str">
        <f>_xlfn.XLOOKUP(O7324,匹配表1065!T:T,匹配表1065!W:W)</f>
        <v>苏州市</v>
      </c>
      <c r="I7324" s="116" t="str">
        <f>_xlfn.XLOOKUP(O7324,匹配表1065!T:T,匹配表1065!X:X)</f>
        <v>PME2010</v>
      </c>
      <c r="J7324" s="95" t="s">
        <v>186</v>
      </c>
      <c r="K7324" s="89" cm="1">
        <f ca="1" t="array" ref="K7324:L7324">_xlfn.XLOOKUP(J7324,匹配表1065!Y:Y,匹配表1065!AA:AB)</f>
        <v>6</v>
      </c>
      <c r="L7324" s="116" t="str">
        <v>3个月以上</v>
      </c>
      <c r="M7324" s="95" t="s">
        <v>35</v>
      </c>
      <c r="N7324" s="95">
        <v>2</v>
      </c>
      <c r="O7324" s="118" t="str">
        <f>_xlfn.XLOOKUP(P7324,匹配表1065!U:U,匹配表1065!T:T)</f>
        <v>HO00001047</v>
      </c>
      <c r="P7324" s="94" t="s">
        <v>189</v>
      </c>
      <c r="Q7324" s="95" t="s">
        <v>217</v>
      </c>
      <c r="R7324" s="89" t="str">
        <f>_xlfn.XLOOKUP(Q7324,匹配表1065!L:L,匹配表1065!O:O)</f>
        <v>A</v>
      </c>
      <c r="S7324" s="93" t="str">
        <f>IFERROR(_xlfn.XLOOKUP(Q7324,匹配表1065!AI:AI,匹配表1065!AJ:AJ),"绿标")</f>
        <v>红标</v>
      </c>
      <c r="T7324" s="93" t="str" cm="1">
        <f t="array" ref="T7324:U7324">_xlfn.XLOOKUP(Q7324,匹配表1065!L:L,匹配表1065!M:N)</f>
        <v>头痛</v>
      </c>
      <c r="U7324" s="94" t="str">
        <v>神经内科</v>
      </c>
      <c r="V7324" s="95" t="s">
        <v>33</v>
      </c>
      <c r="W7324" s="93">
        <f>_xlfn.XLOOKUP(M7324,匹配表1065!D:D,匹配表1065!F:F)*N7324</f>
        <v>8</v>
      </c>
    </row>
    <row r="7325" customHeight="1" spans="1:23">
      <c r="A7325" s="94" t="s">
        <v>954</v>
      </c>
      <c r="B7325" s="106">
        <v>46254</v>
      </c>
      <c r="C7325" s="121" t="str">
        <f t="shared" si="230"/>
        <v>8月第4周</v>
      </c>
      <c r="D7325" s="109" t="s">
        <v>978</v>
      </c>
      <c r="E7325" s="93" t="str">
        <f t="shared" si="231"/>
        <v>8月第3周--周4</v>
      </c>
      <c r="F7325" s="95" t="s">
        <v>27</v>
      </c>
      <c r="G7325" s="95" t="s">
        <v>167</v>
      </c>
      <c r="H7325" s="92" t="str">
        <f>_xlfn.XLOOKUP(O7325,匹配表1065!T:T,匹配表1065!W:W)</f>
        <v>苏州市</v>
      </c>
      <c r="I7325" s="116" t="str">
        <f>_xlfn.XLOOKUP(O7325,匹配表1065!T:T,匹配表1065!X:X)</f>
        <v>PME2017</v>
      </c>
      <c r="J7325" s="95" t="s">
        <v>323</v>
      </c>
      <c r="K7325" s="89" cm="1">
        <f ca="1" t="array" ref="K7325:L7325">_xlfn.XLOOKUP(J7325,匹配表1065!Y:Y,匹配表1065!AA:AB)</f>
        <v>7</v>
      </c>
      <c r="L7325" s="116" t="str">
        <v>3个月以上</v>
      </c>
      <c r="M7325" s="95" t="s">
        <v>30</v>
      </c>
      <c r="N7325" s="95">
        <v>1</v>
      </c>
      <c r="O7325" s="118" t="str">
        <f>_xlfn.XLOOKUP(P7325,匹配表1065!U:U,匹配表1065!T:T)</f>
        <v>HO00001044</v>
      </c>
      <c r="P7325" s="94" t="s">
        <v>346</v>
      </c>
      <c r="Q7325" s="95" t="s">
        <v>428</v>
      </c>
      <c r="R7325" s="89" t="str">
        <f>_xlfn.XLOOKUP(Q7325,匹配表1065!L:L,匹配表1065!O:O)</f>
        <v>B</v>
      </c>
      <c r="S7325" s="93" t="str">
        <f>IFERROR(_xlfn.XLOOKUP(Q7325,匹配表1065!AI:AI,匹配表1065!AJ:AJ),"绿标")</f>
        <v>绿标</v>
      </c>
      <c r="T7325" s="93" t="str" cm="1">
        <f t="array" ref="T7325:U7325">_xlfn.XLOOKUP(Q7325,匹配表1065!L:L,匹配表1065!M:N)</f>
        <v>脑血管</v>
      </c>
      <c r="U7325" s="94" t="str">
        <v>神经内科</v>
      </c>
      <c r="V7325" s="95" t="s">
        <v>100</v>
      </c>
      <c r="W7325" s="93">
        <f>_xlfn.XLOOKUP(M7325,匹配表1065!D:D,匹配表1065!F:F)*N7325</f>
        <v>12</v>
      </c>
    </row>
    <row r="7326" customHeight="1" spans="1:23">
      <c r="A7326" s="94" t="s">
        <v>954</v>
      </c>
      <c r="B7326" s="106">
        <v>46254</v>
      </c>
      <c r="C7326" s="121" t="str">
        <f t="shared" si="230"/>
        <v>8月第4周</v>
      </c>
      <c r="D7326" s="109" t="s">
        <v>978</v>
      </c>
      <c r="E7326" s="93" t="str">
        <f t="shared" si="231"/>
        <v>8月第3周--周4</v>
      </c>
      <c r="F7326" s="95" t="s">
        <v>27</v>
      </c>
      <c r="G7326" s="95" t="s">
        <v>167</v>
      </c>
      <c r="H7326" s="92" t="str">
        <f>_xlfn.XLOOKUP(O7326,匹配表1065!T:T,匹配表1065!W:W)</f>
        <v>苏州市</v>
      </c>
      <c r="I7326" s="116" t="str">
        <f>_xlfn.XLOOKUP(O7326,匹配表1065!T:T,匹配表1065!X:X)</f>
        <v>PME2017</v>
      </c>
      <c r="J7326" s="95" t="s">
        <v>323</v>
      </c>
      <c r="K7326" s="89" cm="1">
        <f ca="1" t="array" ref="K7326:L7326">_xlfn.XLOOKUP(J7326,匹配表1065!Y:Y,匹配表1065!AA:AB)</f>
        <v>7</v>
      </c>
      <c r="L7326" s="116" t="str">
        <v>3个月以上</v>
      </c>
      <c r="M7326" s="95" t="s">
        <v>35</v>
      </c>
      <c r="N7326" s="95">
        <v>1</v>
      </c>
      <c r="O7326" s="118" t="str">
        <f>_xlfn.XLOOKUP(P7326,匹配表1065!U:U,匹配表1065!T:T)</f>
        <v>HO00017517</v>
      </c>
      <c r="P7326" s="94" t="s">
        <v>348</v>
      </c>
      <c r="Q7326" s="95" t="s">
        <v>659</v>
      </c>
      <c r="R7326" s="89" t="str">
        <f>_xlfn.XLOOKUP(Q7326,匹配表1065!L:L,匹配表1065!O:O)</f>
        <v>C</v>
      </c>
      <c r="S7326" s="93" t="str">
        <f>IFERROR(_xlfn.XLOOKUP(Q7326,匹配表1065!AI:AI,匹配表1065!AJ:AJ),"绿标")</f>
        <v>黑标</v>
      </c>
      <c r="T7326" s="93" t="str" cm="1">
        <f t="array" ref="T7326:U7326">_xlfn.XLOOKUP(Q7326,匹配表1065!L:L,匹配表1065!M:N)</f>
        <v>眩晕</v>
      </c>
      <c r="U7326" s="94" t="str">
        <v>耳鼻喉科</v>
      </c>
      <c r="V7326" s="95" t="s">
        <v>33</v>
      </c>
      <c r="W7326" s="93">
        <f>_xlfn.XLOOKUP(M7326,匹配表1065!D:D,匹配表1065!F:F)*N7326</f>
        <v>4</v>
      </c>
    </row>
    <row r="7327" customHeight="1" spans="1:23">
      <c r="A7327" s="94" t="s">
        <v>954</v>
      </c>
      <c r="B7327" s="106">
        <v>46254</v>
      </c>
      <c r="C7327" s="121" t="str">
        <f t="shared" si="230"/>
        <v>8月第4周</v>
      </c>
      <c r="D7327" s="109" t="s">
        <v>978</v>
      </c>
      <c r="E7327" s="93" t="str">
        <f t="shared" si="231"/>
        <v>8月第3周--周4</v>
      </c>
      <c r="F7327" s="95" t="s">
        <v>27</v>
      </c>
      <c r="G7327" s="92" t="s">
        <v>92</v>
      </c>
      <c r="H7327" s="92" t="str">
        <f>_xlfn.XLOOKUP(O7327,匹配表1065!T:T,匹配表1065!W:W)</f>
        <v>芜湖市</v>
      </c>
      <c r="I7327" s="116" t="str">
        <f>_xlfn.XLOOKUP(O7327,匹配表1065!T:T,匹配表1065!X:X)</f>
        <v>PME2003</v>
      </c>
      <c r="J7327" s="95" t="s">
        <v>101</v>
      </c>
      <c r="K7327" s="89" cm="1">
        <f ca="1" t="array" ref="K7327:L7327">_xlfn.XLOOKUP(J7327,匹配表1065!Y:Y,匹配表1065!AA:AB)</f>
        <v>1</v>
      </c>
      <c r="L7327" s="116" t="str">
        <v>3个月以内</v>
      </c>
      <c r="M7327" s="95" t="s">
        <v>55</v>
      </c>
      <c r="N7327" s="95">
        <v>1</v>
      </c>
      <c r="O7327" s="118" t="str">
        <f>_xlfn.XLOOKUP(P7327,匹配表1065!U:U,匹配表1065!T:T)</f>
        <v>HO00000022</v>
      </c>
      <c r="P7327" s="94" t="s">
        <v>102</v>
      </c>
      <c r="Q7327" s="95" t="s">
        <v>661</v>
      </c>
      <c r="R7327" s="89" t="str">
        <f>_xlfn.XLOOKUP(Q7327,匹配表1065!L:L,匹配表1065!O:O)</f>
        <v>A</v>
      </c>
      <c r="S7327" s="93" t="str">
        <f>IFERROR(_xlfn.XLOOKUP(Q7327,匹配表1065!AI:AI,匹配表1065!AJ:AJ),"绿标")</f>
        <v>绿标</v>
      </c>
      <c r="T7327" s="93" t="str" cm="1">
        <f t="array" ref="T7327:U7327">_xlfn.XLOOKUP(Q7327,匹配表1065!L:L,匹配表1065!M:N)</f>
        <v>头痛</v>
      </c>
      <c r="U7327" s="94" t="str">
        <v>神经内科</v>
      </c>
      <c r="V7327" s="95" t="s">
        <v>42</v>
      </c>
      <c r="W7327" s="93">
        <f>_xlfn.XLOOKUP(M7327,匹配表1065!D:D,匹配表1065!F:F)*N7327</f>
        <v>8</v>
      </c>
    </row>
    <row r="7328" customHeight="1" spans="1:23">
      <c r="A7328" s="94" t="s">
        <v>954</v>
      </c>
      <c r="B7328" s="106">
        <v>46254</v>
      </c>
      <c r="C7328" s="121" t="str">
        <f t="shared" si="230"/>
        <v>8月第4周</v>
      </c>
      <c r="D7328" s="109" t="s">
        <v>978</v>
      </c>
      <c r="E7328" s="93" t="str">
        <f t="shared" si="231"/>
        <v>8月第3周--周4</v>
      </c>
      <c r="F7328" s="95" t="s">
        <v>27</v>
      </c>
      <c r="G7328" s="92" t="s">
        <v>92</v>
      </c>
      <c r="H7328" s="92" t="str">
        <f>_xlfn.XLOOKUP(O7328,匹配表1065!T:T,匹配表1065!W:W)</f>
        <v>合肥市</v>
      </c>
      <c r="I7328" s="116" t="str">
        <f>_xlfn.XLOOKUP(O7328,匹配表1065!T:T,匹配表1065!X:X)</f>
        <v>PME2007</v>
      </c>
      <c r="J7328" s="95" t="s">
        <v>93</v>
      </c>
      <c r="K7328" s="89" cm="1">
        <f ca="1" t="array" ref="K7328:L7328">_xlfn.XLOOKUP(J7328,匹配表1065!Y:Y,匹配表1065!AA:AB)</f>
        <v>9</v>
      </c>
      <c r="L7328" s="116" t="str">
        <v>3个月以上</v>
      </c>
      <c r="M7328" s="95" t="s">
        <v>30</v>
      </c>
      <c r="N7328" s="95">
        <v>1</v>
      </c>
      <c r="O7328" s="118" t="str">
        <f>_xlfn.XLOOKUP(P7328,匹配表1065!U:U,匹配表1065!T:T)</f>
        <v>HO00000001</v>
      </c>
      <c r="P7328" s="94" t="s">
        <v>94</v>
      </c>
      <c r="Q7328" s="95" t="s">
        <v>207</v>
      </c>
      <c r="R7328" s="89" t="str">
        <f>_xlfn.XLOOKUP(Q7328,匹配表1065!L:L,匹配表1065!O:O)</f>
        <v>C</v>
      </c>
      <c r="S7328" s="93" t="str">
        <f>IFERROR(_xlfn.XLOOKUP(Q7328,匹配表1065!AI:AI,匹配表1065!AJ:AJ),"绿标")</f>
        <v>红标</v>
      </c>
      <c r="T7328" s="93" t="str" cm="1">
        <f t="array" ref="T7328:U7328">_xlfn.XLOOKUP(Q7328,匹配表1065!L:L,匹配表1065!M:N)</f>
        <v>眩晕</v>
      </c>
      <c r="U7328" s="94" t="str">
        <v>神经内科</v>
      </c>
      <c r="V7328" s="95" t="s">
        <v>42</v>
      </c>
      <c r="W7328" s="93">
        <f>_xlfn.XLOOKUP(M7328,匹配表1065!D:D,匹配表1065!F:F)*N7328</f>
        <v>12</v>
      </c>
    </row>
    <row r="7329" customHeight="1" spans="1:23">
      <c r="A7329" s="94" t="s">
        <v>954</v>
      </c>
      <c r="B7329" s="106">
        <v>46254</v>
      </c>
      <c r="C7329" s="121" t="str">
        <f t="shared" si="230"/>
        <v>8月第4周</v>
      </c>
      <c r="D7329" s="109" t="s">
        <v>978</v>
      </c>
      <c r="E7329" s="93" t="str">
        <f t="shared" si="231"/>
        <v>8月第3周--周4</v>
      </c>
      <c r="F7329" s="95" t="s">
        <v>27</v>
      </c>
      <c r="G7329" s="92" t="s">
        <v>92</v>
      </c>
      <c r="H7329" s="92" t="str">
        <f>_xlfn.XLOOKUP(O7329,匹配表1065!T:T,匹配表1065!W:W)</f>
        <v>合肥市</v>
      </c>
      <c r="I7329" s="116" t="str">
        <f>_xlfn.XLOOKUP(O7329,匹配表1065!T:T,匹配表1065!X:X)</f>
        <v>PME2007</v>
      </c>
      <c r="J7329" s="95" t="s">
        <v>93</v>
      </c>
      <c r="K7329" s="89" cm="1">
        <f ca="1" t="array" ref="K7329:L7329">_xlfn.XLOOKUP(J7329,匹配表1065!Y:Y,匹配表1065!AA:AB)</f>
        <v>9</v>
      </c>
      <c r="L7329" s="116" t="str">
        <v>3个月以上</v>
      </c>
      <c r="M7329" s="95" t="s">
        <v>35</v>
      </c>
      <c r="N7329" s="95">
        <v>1</v>
      </c>
      <c r="O7329" s="118" t="str">
        <f>_xlfn.XLOOKUP(P7329,匹配表1065!U:U,匹配表1065!T:T)</f>
        <v>HO00000001</v>
      </c>
      <c r="P7329" s="94" t="s">
        <v>94</v>
      </c>
      <c r="Q7329" s="95" t="s">
        <v>284</v>
      </c>
      <c r="R7329" s="89" t="str">
        <f>_xlfn.XLOOKUP(Q7329,匹配表1065!L:L,匹配表1065!O:O)</f>
        <v>A</v>
      </c>
      <c r="S7329" s="93" t="str">
        <f>IFERROR(_xlfn.XLOOKUP(Q7329,匹配表1065!AI:AI,匹配表1065!AJ:AJ),"绿标")</f>
        <v>绿标</v>
      </c>
      <c r="T7329" s="93" t="str" cm="1">
        <f t="array" ref="T7329:U7329">_xlfn.XLOOKUP(Q7329,匹配表1065!L:L,匹配表1065!M:N)</f>
        <v>头痛</v>
      </c>
      <c r="U7329" s="94" t="str">
        <v>神经内科</v>
      </c>
      <c r="V7329" s="95" t="s">
        <v>67</v>
      </c>
      <c r="W7329" s="93">
        <f>_xlfn.XLOOKUP(M7329,匹配表1065!D:D,匹配表1065!F:F)*N7329</f>
        <v>4</v>
      </c>
    </row>
    <row r="7330" customHeight="1" spans="1:23">
      <c r="A7330" s="94" t="s">
        <v>954</v>
      </c>
      <c r="B7330" s="106">
        <v>46254</v>
      </c>
      <c r="C7330" s="121" t="str">
        <f t="shared" si="230"/>
        <v>8月第4周</v>
      </c>
      <c r="D7330" s="109" t="s">
        <v>978</v>
      </c>
      <c r="E7330" s="93" t="str">
        <f t="shared" si="231"/>
        <v>8月第3周--周4</v>
      </c>
      <c r="F7330" s="95" t="s">
        <v>27</v>
      </c>
      <c r="G7330" s="92" t="s">
        <v>92</v>
      </c>
      <c r="H7330" s="92" t="str">
        <f>_xlfn.XLOOKUP(O7330,匹配表1065!T:T,匹配表1065!W:W)</f>
        <v>合肥市</v>
      </c>
      <c r="I7330" s="116" t="str">
        <f>_xlfn.XLOOKUP(O7330,匹配表1065!T:T,匹配表1065!X:X)</f>
        <v>PME2048</v>
      </c>
      <c r="J7330" s="95" t="s">
        <v>547</v>
      </c>
      <c r="K7330" s="89" cm="1">
        <f ca="1" t="array" ref="K7330:L7330">_xlfn.XLOOKUP(J7330,匹配表1065!Y:Y,匹配表1065!AA:AB)</f>
        <v>4</v>
      </c>
      <c r="L7330" s="116" t="str">
        <v>3个月以上</v>
      </c>
      <c r="M7330" s="95" t="s">
        <v>133</v>
      </c>
      <c r="N7330" s="95">
        <v>1</v>
      </c>
      <c r="O7330" s="118" t="str">
        <f>_xlfn.XLOOKUP(P7330,匹配表1065!U:U,匹配表1065!T:T)</f>
        <v>HO00002856</v>
      </c>
      <c r="P7330" s="94" t="s">
        <v>613</v>
      </c>
      <c r="Q7330" s="95" t="s">
        <v>965</v>
      </c>
      <c r="R7330" s="89" t="str">
        <f>_xlfn.XLOOKUP(Q7330,匹配表1065!L:L,匹配表1065!O:O)</f>
        <v>B</v>
      </c>
      <c r="S7330" s="93" t="str">
        <f>IFERROR(_xlfn.XLOOKUP(Q7330,匹配表1065!AI:AI,匹配表1065!AJ:AJ),"绿标")</f>
        <v>绿标</v>
      </c>
      <c r="T7330" s="93" t="str" cm="1">
        <f t="array" ref="T7330:U7330">_xlfn.XLOOKUP(Q7330,匹配表1065!L:L,匹配表1065!M:N)</f>
        <v>睡眠焦虑</v>
      </c>
      <c r="U7330" s="94" t="str">
        <v>神经内科</v>
      </c>
      <c r="V7330" s="95" t="s">
        <v>58</v>
      </c>
      <c r="W7330" s="93">
        <f>_xlfn.XLOOKUP(M7330,匹配表1065!D:D,匹配表1065!F:F)*N7330</f>
        <v>1</v>
      </c>
    </row>
    <row r="7331" customHeight="1" spans="1:23">
      <c r="A7331" s="94" t="s">
        <v>954</v>
      </c>
      <c r="B7331" s="106">
        <v>46254</v>
      </c>
      <c r="C7331" s="121" t="str">
        <f t="shared" si="230"/>
        <v>8月第4周</v>
      </c>
      <c r="D7331" s="109" t="s">
        <v>978</v>
      </c>
      <c r="E7331" s="93" t="str">
        <f t="shared" si="231"/>
        <v>8月第3周--周4</v>
      </c>
      <c r="F7331" s="95" t="s">
        <v>27</v>
      </c>
      <c r="G7331" s="92" t="s">
        <v>92</v>
      </c>
      <c r="H7331" s="92" t="str">
        <f>_xlfn.XLOOKUP(O7331,匹配表1065!T:T,匹配表1065!W:W)</f>
        <v>合肥市</v>
      </c>
      <c r="I7331" s="116" t="str">
        <f>_xlfn.XLOOKUP(O7331,匹配表1065!T:T,匹配表1065!X:X)</f>
        <v>PME2047</v>
      </c>
      <c r="J7331" s="95" t="s">
        <v>97</v>
      </c>
      <c r="K7331" s="89" cm="1">
        <f ca="1" t="array" ref="K7331:L7331">_xlfn.XLOOKUP(J7331,匹配表1065!Y:Y,匹配表1065!AA:AB)</f>
        <v>2</v>
      </c>
      <c r="L7331" s="116" t="str">
        <v>3个月以内</v>
      </c>
      <c r="M7331" s="95" t="s">
        <v>35</v>
      </c>
      <c r="N7331" s="95">
        <v>1</v>
      </c>
      <c r="O7331" s="118" t="str">
        <f>_xlfn.XLOOKUP(P7331,匹配表1065!U:U,匹配表1065!T:T)</f>
        <v>HO00000005</v>
      </c>
      <c r="P7331" s="94" t="s">
        <v>98</v>
      </c>
      <c r="Q7331" s="95" t="s">
        <v>208</v>
      </c>
      <c r="R7331" s="89" t="str">
        <f>_xlfn.XLOOKUP(Q7331,匹配表1065!L:L,匹配表1065!O:O)</f>
        <v>A</v>
      </c>
      <c r="S7331" s="93" t="str">
        <f>IFERROR(_xlfn.XLOOKUP(Q7331,匹配表1065!AI:AI,匹配表1065!AJ:AJ),"绿标")</f>
        <v>黑标</v>
      </c>
      <c r="T7331" s="93" t="str" cm="1">
        <f t="array" ref="T7331:U7331">_xlfn.XLOOKUP(Q7331,匹配表1065!L:L,匹配表1065!M:N)</f>
        <v>头痛</v>
      </c>
      <c r="U7331" s="94" t="str">
        <v>神经内科</v>
      </c>
      <c r="V7331" s="95" t="s">
        <v>42</v>
      </c>
      <c r="W7331" s="93">
        <f>_xlfn.XLOOKUP(M7331,匹配表1065!D:D,匹配表1065!F:F)*N7331</f>
        <v>4</v>
      </c>
    </row>
    <row r="7332" customHeight="1" spans="1:23">
      <c r="A7332" s="94" t="s">
        <v>954</v>
      </c>
      <c r="B7332" s="106">
        <v>46254</v>
      </c>
      <c r="C7332" s="121" t="str">
        <f t="shared" si="230"/>
        <v>8月第4周</v>
      </c>
      <c r="D7332" s="109" t="s">
        <v>978</v>
      </c>
      <c r="E7332" s="93" t="str">
        <f t="shared" si="231"/>
        <v>8月第3周--周4</v>
      </c>
      <c r="F7332" s="95" t="s">
        <v>27</v>
      </c>
      <c r="G7332" s="95" t="s">
        <v>63</v>
      </c>
      <c r="H7332" s="92" t="str">
        <f>_xlfn.XLOOKUP(O7332,匹配表1065!T:T,匹配表1065!W:W)</f>
        <v>连云港市</v>
      </c>
      <c r="I7332" s="116" t="str">
        <f>_xlfn.XLOOKUP(O7332,匹配表1065!T:T,匹配表1065!X:X)</f>
        <v>PME2042</v>
      </c>
      <c r="J7332" s="95" t="s">
        <v>74</v>
      </c>
      <c r="K7332" s="89" cm="1">
        <f ca="1" t="array" ref="K7332:L7332">_xlfn.XLOOKUP(J7332,匹配表1065!Y:Y,匹配表1065!AA:AB)</f>
        <v>7</v>
      </c>
      <c r="L7332" s="116" t="str">
        <v>3个月以上</v>
      </c>
      <c r="M7332" s="95" t="s">
        <v>30</v>
      </c>
      <c r="N7332" s="95">
        <v>1</v>
      </c>
      <c r="O7332" s="118" t="str">
        <f>_xlfn.XLOOKUP(P7332,匹配表1065!U:U,匹配表1065!T:T)</f>
        <v>HO00001004</v>
      </c>
      <c r="P7332" s="94" t="s">
        <v>75</v>
      </c>
      <c r="Q7332" s="95" t="s">
        <v>279</v>
      </c>
      <c r="R7332" s="89" t="str">
        <f>_xlfn.XLOOKUP(Q7332,匹配表1065!L:L,匹配表1065!O:O)</f>
        <v>B</v>
      </c>
      <c r="S7332" s="93" t="str">
        <f>IFERROR(_xlfn.XLOOKUP(Q7332,匹配表1065!AI:AI,匹配表1065!AJ:AJ),"绿标")</f>
        <v>绿标</v>
      </c>
      <c r="T7332" s="93" t="str" cm="1">
        <f t="array" ref="T7332:U7332">_xlfn.XLOOKUP(Q7332,匹配表1065!L:L,匹配表1065!M:N)</f>
        <v>脑血管</v>
      </c>
      <c r="U7332" s="94" t="str">
        <v>神经内科</v>
      </c>
      <c r="V7332" s="95" t="s">
        <v>42</v>
      </c>
      <c r="W7332" s="93">
        <f>_xlfn.XLOOKUP(M7332,匹配表1065!D:D,匹配表1065!F:F)*N7332</f>
        <v>12</v>
      </c>
    </row>
    <row r="7333" customHeight="1" spans="1:23">
      <c r="A7333" s="94" t="s">
        <v>954</v>
      </c>
      <c r="B7333" s="106">
        <v>46254</v>
      </c>
      <c r="C7333" s="121" t="str">
        <f t="shared" si="230"/>
        <v>8月第4周</v>
      </c>
      <c r="D7333" s="109" t="s">
        <v>978</v>
      </c>
      <c r="E7333" s="93" t="str">
        <f t="shared" si="231"/>
        <v>8月第3周--周4</v>
      </c>
      <c r="F7333" s="95" t="s">
        <v>27</v>
      </c>
      <c r="G7333" s="95" t="s">
        <v>63</v>
      </c>
      <c r="H7333" s="92" t="str">
        <f>_xlfn.XLOOKUP(O7333,匹配表1065!T:T,匹配表1065!W:W)</f>
        <v>徐州市</v>
      </c>
      <c r="I7333" s="116" t="str">
        <f>_xlfn.XLOOKUP(O7333,匹配表1065!T:T,匹配表1065!X:X)</f>
        <v>PME2008</v>
      </c>
      <c r="J7333" s="95" t="s">
        <v>81</v>
      </c>
      <c r="K7333" s="89" cm="1">
        <f ca="1" t="array" ref="K7333:L7333">_xlfn.XLOOKUP(J7333,匹配表1065!Y:Y,匹配表1065!AA:AB)</f>
        <v>19</v>
      </c>
      <c r="L7333" s="116" t="str">
        <v>3个月以上</v>
      </c>
      <c r="M7333" s="95" t="s">
        <v>30</v>
      </c>
      <c r="N7333" s="95">
        <v>1</v>
      </c>
      <c r="O7333" s="118" t="str">
        <f>_xlfn.XLOOKUP(P7333,匹配表1065!U:U,匹配表1065!T:T)</f>
        <v>HO00001134</v>
      </c>
      <c r="P7333" s="94" t="s">
        <v>82</v>
      </c>
      <c r="Q7333" s="95" t="s">
        <v>83</v>
      </c>
      <c r="R7333" s="89" t="str">
        <f>_xlfn.XLOOKUP(Q7333,匹配表1065!L:L,匹配表1065!O:O)</f>
        <v>B</v>
      </c>
      <c r="S7333" s="93" t="str">
        <f>IFERROR(_xlfn.XLOOKUP(Q7333,匹配表1065!AI:AI,匹配表1065!AJ:AJ),"绿标")</f>
        <v>黑标</v>
      </c>
      <c r="T7333" s="93" t="str" cm="1">
        <f t="array" ref="T7333:U7333">_xlfn.XLOOKUP(Q7333,匹配表1065!L:L,匹配表1065!M:N)</f>
        <v>抑郁焦虑</v>
      </c>
      <c r="U7333" s="94" t="str">
        <v>神经内科</v>
      </c>
      <c r="V7333" s="95" t="s">
        <v>42</v>
      </c>
      <c r="W7333" s="93">
        <f>_xlfn.XLOOKUP(M7333,匹配表1065!D:D,匹配表1065!F:F)*N7333</f>
        <v>12</v>
      </c>
    </row>
    <row r="7334" customHeight="1" spans="1:23">
      <c r="A7334" s="94" t="s">
        <v>954</v>
      </c>
      <c r="B7334" s="106">
        <v>46254</v>
      </c>
      <c r="C7334" s="121" t="str">
        <f t="shared" si="230"/>
        <v>8月第4周</v>
      </c>
      <c r="D7334" s="109" t="s">
        <v>978</v>
      </c>
      <c r="E7334" s="93" t="str">
        <f t="shared" si="231"/>
        <v>8月第3周--周4</v>
      </c>
      <c r="F7334" s="95" t="s">
        <v>27</v>
      </c>
      <c r="G7334" s="95" t="s">
        <v>63</v>
      </c>
      <c r="H7334" s="92" t="str">
        <f>_xlfn.XLOOKUP(O7334,匹配表1065!T:T,匹配表1065!W:W)</f>
        <v>南京市</v>
      </c>
      <c r="I7334" s="116" t="str">
        <f>_xlfn.XLOOKUP(O7334,匹配表1065!T:T,匹配表1065!X:X)</f>
        <v>PME2001</v>
      </c>
      <c r="J7334" s="95" t="s">
        <v>64</v>
      </c>
      <c r="K7334" s="89" cm="1">
        <f ca="1" t="array" ref="K7334:L7334">_xlfn.XLOOKUP(J7334,匹配表1065!Y:Y,匹配表1065!AA:AB)</f>
        <v>31</v>
      </c>
      <c r="L7334" s="116" t="str">
        <v>3个月以上</v>
      </c>
      <c r="M7334" s="95" t="s">
        <v>30</v>
      </c>
      <c r="N7334" s="95">
        <v>3</v>
      </c>
      <c r="O7334" s="118" t="str">
        <f>_xlfn.XLOOKUP(P7334,匹配表1065!U:U,匹配表1065!T:T)</f>
        <v>HO00000958</v>
      </c>
      <c r="P7334" s="94" t="s">
        <v>65</v>
      </c>
      <c r="Q7334" s="95" t="s">
        <v>209</v>
      </c>
      <c r="R7334" s="89" t="str">
        <f>_xlfn.XLOOKUP(Q7334,匹配表1065!L:L,匹配表1065!O:O)</f>
        <v>C</v>
      </c>
      <c r="S7334" s="93" t="str">
        <f>IFERROR(_xlfn.XLOOKUP(Q7334,匹配表1065!AI:AI,匹配表1065!AJ:AJ),"绿标")</f>
        <v>红标</v>
      </c>
      <c r="T7334" s="93" t="str" cm="1">
        <f t="array" ref="T7334:U7334">_xlfn.XLOOKUP(Q7334,匹配表1065!L:L,匹配表1065!M:N)</f>
        <v>眩晕</v>
      </c>
      <c r="U7334" s="94" t="str">
        <v>耳鼻喉科</v>
      </c>
      <c r="V7334" s="95" t="s">
        <v>100</v>
      </c>
      <c r="W7334" s="93">
        <f>_xlfn.XLOOKUP(M7334,匹配表1065!D:D,匹配表1065!F:F)*N7334</f>
        <v>36</v>
      </c>
    </row>
    <row r="7335" customHeight="1" spans="1:23">
      <c r="A7335" s="94" t="s">
        <v>954</v>
      </c>
      <c r="B7335" s="106">
        <v>46254</v>
      </c>
      <c r="C7335" s="121" t="str">
        <f t="shared" si="230"/>
        <v>8月第4周</v>
      </c>
      <c r="D7335" s="109" t="s">
        <v>978</v>
      </c>
      <c r="E7335" s="93" t="str">
        <f t="shared" si="231"/>
        <v>8月第3周--周4</v>
      </c>
      <c r="F7335" s="95" t="s">
        <v>27</v>
      </c>
      <c r="G7335" s="95" t="s">
        <v>63</v>
      </c>
      <c r="H7335" s="92" t="str">
        <f>_xlfn.XLOOKUP(O7335,匹配表1065!T:T,匹配表1065!W:W)</f>
        <v>南京市</v>
      </c>
      <c r="I7335" s="116" t="str">
        <f>_xlfn.XLOOKUP(O7335,匹配表1065!T:T,匹配表1065!X:X)</f>
        <v>PME2002</v>
      </c>
      <c r="J7335" s="95" t="s">
        <v>84</v>
      </c>
      <c r="K7335" s="89" cm="1">
        <f ca="1" t="array" ref="K7335:L7335">_xlfn.XLOOKUP(J7335,匹配表1065!Y:Y,匹配表1065!AA:AB)</f>
        <v>31</v>
      </c>
      <c r="L7335" s="116" t="str">
        <v>3个月以上</v>
      </c>
      <c r="M7335" s="95" t="s">
        <v>30</v>
      </c>
      <c r="N7335" s="95">
        <v>1</v>
      </c>
      <c r="O7335" s="118" t="str">
        <f>_xlfn.XLOOKUP(P7335,匹配表1065!U:U,匹配表1065!T:T)</f>
        <v>HO00000964</v>
      </c>
      <c r="P7335" s="94" t="s">
        <v>90</v>
      </c>
      <c r="Q7335" s="95" t="s">
        <v>283</v>
      </c>
      <c r="R7335" s="89" t="str">
        <f>_xlfn.XLOOKUP(Q7335,匹配表1065!L:L,匹配表1065!O:O)</f>
        <v>D</v>
      </c>
      <c r="S7335" s="93" t="str">
        <f>IFERROR(_xlfn.XLOOKUP(Q7335,匹配表1065!AI:AI,匹配表1065!AJ:AJ),"绿标")</f>
        <v>红标</v>
      </c>
      <c r="T7335" s="93" t="str" cm="1">
        <f t="array" ref="T7335:U7335">_xlfn.XLOOKUP(Q7335,匹配表1065!L:L,匹配表1065!M:N)</f>
        <v>疼痛</v>
      </c>
      <c r="U7335" s="94" t="str">
        <v>疼痛科</v>
      </c>
      <c r="V7335" s="95" t="s">
        <v>42</v>
      </c>
      <c r="W7335" s="93">
        <f>_xlfn.XLOOKUP(M7335,匹配表1065!D:D,匹配表1065!F:F)*N7335</f>
        <v>12</v>
      </c>
    </row>
    <row r="7336" customHeight="1" spans="1:23">
      <c r="A7336" s="94" t="s">
        <v>954</v>
      </c>
      <c r="B7336" s="106">
        <v>46254</v>
      </c>
      <c r="C7336" s="121" t="str">
        <f t="shared" si="230"/>
        <v>8月第4周</v>
      </c>
      <c r="D7336" s="109" t="s">
        <v>978</v>
      </c>
      <c r="E7336" s="93" t="str">
        <f t="shared" si="231"/>
        <v>8月第3周--周4</v>
      </c>
      <c r="F7336" s="95" t="s">
        <v>27</v>
      </c>
      <c r="G7336" s="95" t="s">
        <v>63</v>
      </c>
      <c r="H7336" s="92" t="str">
        <f>_xlfn.XLOOKUP(O7336,匹配表1065!T:T,匹配表1065!W:W)</f>
        <v>南京市</v>
      </c>
      <c r="I7336" s="116" t="str">
        <f>_xlfn.XLOOKUP(O7336,匹配表1065!T:T,匹配表1065!X:X)</f>
        <v>PME2002</v>
      </c>
      <c r="J7336" s="95" t="s">
        <v>84</v>
      </c>
      <c r="K7336" s="89" cm="1">
        <f ca="1" t="array" ref="K7336:L7336">_xlfn.XLOOKUP(J7336,匹配表1065!Y:Y,匹配表1065!AA:AB)</f>
        <v>31</v>
      </c>
      <c r="L7336" s="116" t="str">
        <v>3个月以上</v>
      </c>
      <c r="M7336" s="95" t="s">
        <v>30</v>
      </c>
      <c r="N7336" s="95">
        <v>1</v>
      </c>
      <c r="O7336" s="118" t="str">
        <f>_xlfn.XLOOKUP(P7336,匹配表1065!U:U,匹配表1065!T:T)</f>
        <v>HO00039936</v>
      </c>
      <c r="P7336" s="94" t="s">
        <v>87</v>
      </c>
      <c r="Q7336" s="95" t="s">
        <v>282</v>
      </c>
      <c r="R7336" s="89" t="str">
        <f>_xlfn.XLOOKUP(Q7336,匹配表1065!L:L,匹配表1065!O:O)</f>
        <v>B</v>
      </c>
      <c r="S7336" s="93" t="str">
        <f>IFERROR(_xlfn.XLOOKUP(Q7336,匹配表1065!AI:AI,匹配表1065!AJ:AJ),"绿标")</f>
        <v>红标</v>
      </c>
      <c r="T7336" s="93" t="str" cm="1">
        <f t="array" ref="T7336:U7336">_xlfn.XLOOKUP(Q7336,匹配表1065!L:L,匹配表1065!M:N)</f>
        <v>癫痫</v>
      </c>
      <c r="U7336" s="94" t="str">
        <v>神经内科</v>
      </c>
      <c r="V7336" s="95" t="s">
        <v>42</v>
      </c>
      <c r="W7336" s="93">
        <f>_xlfn.XLOOKUP(M7336,匹配表1065!D:D,匹配表1065!F:F)*N7336</f>
        <v>12</v>
      </c>
    </row>
    <row r="7337" customHeight="1" spans="1:23">
      <c r="A7337" s="94" t="s">
        <v>954</v>
      </c>
      <c r="B7337" s="106">
        <v>46254</v>
      </c>
      <c r="C7337" s="121" t="str">
        <f t="shared" si="230"/>
        <v>8月第4周</v>
      </c>
      <c r="D7337" s="109" t="s">
        <v>978</v>
      </c>
      <c r="E7337" s="93" t="str">
        <f t="shared" si="231"/>
        <v>8月第3周--周4</v>
      </c>
      <c r="F7337" s="95" t="s">
        <v>27</v>
      </c>
      <c r="G7337" s="95" t="s">
        <v>63</v>
      </c>
      <c r="H7337" s="92" t="str">
        <f>_xlfn.XLOOKUP(O7337,匹配表1065!T:T,匹配表1065!W:W)</f>
        <v>南京市</v>
      </c>
      <c r="I7337" s="116" t="str">
        <f>_xlfn.XLOOKUP(O7337,匹配表1065!T:T,匹配表1065!X:X)</f>
        <v>PME2002</v>
      </c>
      <c r="J7337" s="95" t="s">
        <v>84</v>
      </c>
      <c r="K7337" s="89" cm="1">
        <f ca="1" t="array" ref="K7337:L7337">_xlfn.XLOOKUP(J7337,匹配表1065!Y:Y,匹配表1065!AA:AB)</f>
        <v>31</v>
      </c>
      <c r="L7337" s="116" t="str">
        <v>3个月以上</v>
      </c>
      <c r="M7337" s="95" t="s">
        <v>30</v>
      </c>
      <c r="N7337" s="95">
        <v>1</v>
      </c>
      <c r="O7337" s="118" t="str">
        <f>_xlfn.XLOOKUP(P7337,匹配表1065!U:U,匹配表1065!T:T)</f>
        <v>HO00039936</v>
      </c>
      <c r="P7337" s="94" t="s">
        <v>87</v>
      </c>
      <c r="Q7337" s="95" t="s">
        <v>403</v>
      </c>
      <c r="R7337" s="89" t="str">
        <f>_xlfn.XLOOKUP(Q7337,匹配表1065!L:L,匹配表1065!O:O)</f>
        <v>C</v>
      </c>
      <c r="S7337" s="93" t="str">
        <f>IFERROR(_xlfn.XLOOKUP(Q7337,匹配表1065!AI:AI,匹配表1065!AJ:AJ),"绿标")</f>
        <v>绿标</v>
      </c>
      <c r="T7337" s="93" t="str" cm="1">
        <f t="array" ref="T7337:U7337">_xlfn.XLOOKUP(Q7337,匹配表1065!L:L,匹配表1065!M:N)</f>
        <v>眩晕</v>
      </c>
      <c r="U7337" s="94" t="str">
        <v>耳鼻喉科</v>
      </c>
      <c r="V7337" s="95" t="s">
        <v>100</v>
      </c>
      <c r="W7337" s="93">
        <f>_xlfn.XLOOKUP(M7337,匹配表1065!D:D,匹配表1065!F:F)*N7337</f>
        <v>12</v>
      </c>
    </row>
    <row r="7338" customHeight="1" spans="1:23">
      <c r="A7338" s="94" t="s">
        <v>954</v>
      </c>
      <c r="B7338" s="106">
        <v>46254</v>
      </c>
      <c r="C7338" s="121" t="str">
        <f t="shared" si="230"/>
        <v>8月第4周</v>
      </c>
      <c r="D7338" s="109" t="s">
        <v>978</v>
      </c>
      <c r="E7338" s="93" t="str">
        <f t="shared" si="231"/>
        <v>8月第3周--周4</v>
      </c>
      <c r="F7338" s="95" t="s">
        <v>27</v>
      </c>
      <c r="G7338" s="95" t="s">
        <v>63</v>
      </c>
      <c r="H7338" s="92" t="str">
        <f>_xlfn.XLOOKUP(O7338,匹配表1065!T:T,匹配表1065!W:W)</f>
        <v>南京市</v>
      </c>
      <c r="I7338" s="116" t="str">
        <f>_xlfn.XLOOKUP(O7338,匹配表1065!T:T,匹配表1065!X:X)</f>
        <v>PME2002</v>
      </c>
      <c r="J7338" s="95" t="s">
        <v>84</v>
      </c>
      <c r="K7338" s="89" cm="1">
        <f ca="1" t="array" ref="K7338:L7338">_xlfn.XLOOKUP(J7338,匹配表1065!Y:Y,匹配表1065!AA:AB)</f>
        <v>31</v>
      </c>
      <c r="L7338" s="116" t="str">
        <v>3个月以上</v>
      </c>
      <c r="M7338" s="95" t="s">
        <v>30</v>
      </c>
      <c r="N7338" s="95">
        <v>1</v>
      </c>
      <c r="O7338" s="118" t="str">
        <f>_xlfn.XLOOKUP(P7338,匹配表1065!U:U,匹配表1065!T:T)</f>
        <v>HO00111156</v>
      </c>
      <c r="P7338" s="94" t="s">
        <v>85</v>
      </c>
      <c r="Q7338" s="95" t="s">
        <v>360</v>
      </c>
      <c r="R7338" s="89" t="str">
        <f>_xlfn.XLOOKUP(Q7338,匹配表1065!L:L,匹配表1065!O:O)</f>
        <v>B</v>
      </c>
      <c r="S7338" s="93" t="str">
        <f>IFERROR(_xlfn.XLOOKUP(Q7338,匹配表1065!AI:AI,匹配表1065!AJ:AJ),"绿标")</f>
        <v>绿标</v>
      </c>
      <c r="T7338" s="93" t="str" cm="1">
        <f t="array" ref="T7338:U7338">_xlfn.XLOOKUP(Q7338,匹配表1065!L:L,匹配表1065!M:N)</f>
        <v>脑血管</v>
      </c>
      <c r="U7338" s="94" t="str">
        <v>神经内科</v>
      </c>
      <c r="V7338" s="95" t="s">
        <v>100</v>
      </c>
      <c r="W7338" s="93">
        <f>_xlfn.XLOOKUP(M7338,匹配表1065!D:D,匹配表1065!F:F)*N7338</f>
        <v>12</v>
      </c>
    </row>
    <row r="7339" customHeight="1" spans="1:23">
      <c r="A7339" s="94" t="s">
        <v>954</v>
      </c>
      <c r="B7339" s="106">
        <v>46254</v>
      </c>
      <c r="C7339" s="121" t="str">
        <f t="shared" ref="C7339:C7402" si="232">MONTH(B7339)&amp;TEXT(WEEKNUM(B7339,2)-WEEKNUM(B7339+1-DAY(B7339),2)+1,"月第0周")</f>
        <v>8月第4周</v>
      </c>
      <c r="D7339" s="109" t="s">
        <v>978</v>
      </c>
      <c r="E7339" s="93" t="str">
        <f t="shared" si="231"/>
        <v>8月第3周--周4</v>
      </c>
      <c r="F7339" s="95" t="s">
        <v>27</v>
      </c>
      <c r="G7339" s="95" t="s">
        <v>63</v>
      </c>
      <c r="H7339" s="92" t="str">
        <f>_xlfn.XLOOKUP(O7339,匹配表1065!T:T,匹配表1065!W:W)</f>
        <v>南京市</v>
      </c>
      <c r="I7339" s="116" t="str">
        <f>_xlfn.XLOOKUP(O7339,匹配表1065!T:T,匹配表1065!X:X)</f>
        <v>PME2001</v>
      </c>
      <c r="J7339" s="95" t="s">
        <v>77</v>
      </c>
      <c r="K7339" s="89" cm="1">
        <f ca="1" t="array" ref="K7339:L7339">_xlfn.XLOOKUP(J7339,匹配表1065!Y:Y,匹配表1065!AA:AB)</f>
        <v>8</v>
      </c>
      <c r="L7339" s="116" t="str">
        <v>3个月以上</v>
      </c>
      <c r="M7339" s="95" t="s">
        <v>30</v>
      </c>
      <c r="N7339" s="95">
        <v>3</v>
      </c>
      <c r="O7339" s="118" t="str">
        <f>_xlfn.XLOOKUP(P7339,匹配表1065!U:U,匹配表1065!T:T)</f>
        <v>HO00000958</v>
      </c>
      <c r="P7339" s="94" t="s">
        <v>65</v>
      </c>
      <c r="Q7339" s="95" t="s">
        <v>216</v>
      </c>
      <c r="R7339" s="89" t="str">
        <f>_xlfn.XLOOKUP(Q7339,匹配表1065!L:L,匹配表1065!O:O)</f>
        <v>A</v>
      </c>
      <c r="S7339" s="93" t="str">
        <f>IFERROR(_xlfn.XLOOKUP(Q7339,匹配表1065!AI:AI,匹配表1065!AJ:AJ),"绿标")</f>
        <v>红标</v>
      </c>
      <c r="T7339" s="93" t="str" cm="1">
        <f t="array" ref="T7339:U7339">_xlfn.XLOOKUP(Q7339,匹配表1065!L:L,匹配表1065!M:N)</f>
        <v>头痛</v>
      </c>
      <c r="U7339" s="94" t="str">
        <v>神经内科</v>
      </c>
      <c r="V7339" s="95" t="s">
        <v>42</v>
      </c>
      <c r="W7339" s="93">
        <f>_xlfn.XLOOKUP(M7339,匹配表1065!D:D,匹配表1065!F:F)*N7339</f>
        <v>36</v>
      </c>
    </row>
    <row r="7340" customHeight="1" spans="1:23">
      <c r="A7340" s="94" t="s">
        <v>954</v>
      </c>
      <c r="B7340" s="106">
        <v>46254</v>
      </c>
      <c r="C7340" s="121" t="str">
        <f t="shared" si="232"/>
        <v>8月第4周</v>
      </c>
      <c r="D7340" s="109" t="s">
        <v>978</v>
      </c>
      <c r="E7340" s="93" t="str">
        <f t="shared" si="231"/>
        <v>8月第3周--周4</v>
      </c>
      <c r="F7340" s="95" t="s">
        <v>27</v>
      </c>
      <c r="G7340" s="95" t="s">
        <v>63</v>
      </c>
      <c r="H7340" s="92" t="str">
        <f>_xlfn.XLOOKUP(O7340,匹配表1065!T:T,匹配表1065!W:W)</f>
        <v>南京市</v>
      </c>
      <c r="I7340" s="116" t="str">
        <f>_xlfn.XLOOKUP(O7340,匹配表1065!T:T,匹配表1065!X:X)</f>
        <v>PME2001</v>
      </c>
      <c r="J7340" s="95" t="s">
        <v>77</v>
      </c>
      <c r="K7340" s="89" cm="1">
        <f ca="1" t="array" ref="K7340:L7340">_xlfn.XLOOKUP(J7340,匹配表1065!Y:Y,匹配表1065!AA:AB)</f>
        <v>8</v>
      </c>
      <c r="L7340" s="116" t="str">
        <v>3个月以上</v>
      </c>
      <c r="M7340" s="95" t="s">
        <v>35</v>
      </c>
      <c r="N7340" s="95">
        <v>1</v>
      </c>
      <c r="O7340" s="118" t="str">
        <f>_xlfn.XLOOKUP(P7340,匹配表1065!U:U,匹配表1065!T:T)</f>
        <v>HO00000958</v>
      </c>
      <c r="P7340" s="94" t="s">
        <v>65</v>
      </c>
      <c r="Q7340" s="95" t="s">
        <v>879</v>
      </c>
      <c r="R7340" s="89" t="str">
        <f>_xlfn.XLOOKUP(Q7340,匹配表1065!L:L,匹配表1065!O:O)</f>
        <v>C</v>
      </c>
      <c r="S7340" s="93" t="str">
        <f>IFERROR(_xlfn.XLOOKUP(Q7340,匹配表1065!AI:AI,匹配表1065!AJ:AJ),"绿标")</f>
        <v>黑标</v>
      </c>
      <c r="T7340" s="93" t="str" cm="1">
        <f t="array" ref="T7340:U7340">_xlfn.XLOOKUP(Q7340,匹配表1065!L:L,匹配表1065!M:N)</f>
        <v>眩晕</v>
      </c>
      <c r="U7340" s="94" t="str">
        <v>耳鼻喉科</v>
      </c>
      <c r="V7340" s="95" t="s">
        <v>100</v>
      </c>
      <c r="W7340" s="93">
        <f>_xlfn.XLOOKUP(M7340,匹配表1065!D:D,匹配表1065!F:F)*N7340</f>
        <v>4</v>
      </c>
    </row>
    <row r="7341" customHeight="1" spans="1:23">
      <c r="A7341" s="94" t="s">
        <v>954</v>
      </c>
      <c r="B7341" s="106">
        <v>46254</v>
      </c>
      <c r="C7341" s="121" t="str">
        <f t="shared" si="232"/>
        <v>8月第4周</v>
      </c>
      <c r="D7341" s="109" t="s">
        <v>978</v>
      </c>
      <c r="E7341" s="93" t="str">
        <f t="shared" si="231"/>
        <v>8月第3周--周4</v>
      </c>
      <c r="F7341" s="95" t="s">
        <v>27</v>
      </c>
      <c r="G7341" s="95" t="s">
        <v>63</v>
      </c>
      <c r="H7341" s="92" t="str">
        <f>_xlfn.XLOOKUP(O7341,匹配表1065!T:T,匹配表1065!W:W)</f>
        <v>南京市</v>
      </c>
      <c r="I7341" s="116" t="str">
        <f>_xlfn.XLOOKUP(O7341,匹配表1065!T:T,匹配表1065!X:X)</f>
        <v>PME2002</v>
      </c>
      <c r="J7341" s="95" t="s">
        <v>410</v>
      </c>
      <c r="K7341" s="89" cm="1">
        <f ca="1" t="array" ref="K7341:L7341">_xlfn.XLOOKUP(J7341,匹配表1065!Y:Y,匹配表1065!AA:AB)</f>
        <v>1</v>
      </c>
      <c r="L7341" s="116" t="str">
        <v>3个月以内</v>
      </c>
      <c r="M7341" s="95" t="s">
        <v>35</v>
      </c>
      <c r="N7341" s="95">
        <v>1</v>
      </c>
      <c r="O7341" s="118" t="str">
        <f>_xlfn.XLOOKUP(P7341,匹配表1065!U:U,匹配表1065!T:T)</f>
        <v>HO00000964</v>
      </c>
      <c r="P7341" s="94" t="s">
        <v>90</v>
      </c>
      <c r="Q7341" s="95" t="s">
        <v>213</v>
      </c>
      <c r="R7341" s="89" t="str">
        <f>_xlfn.XLOOKUP(Q7341,匹配表1065!L:L,匹配表1065!O:O)</f>
        <v>A</v>
      </c>
      <c r="S7341" s="93" t="str">
        <f>IFERROR(_xlfn.XLOOKUP(Q7341,匹配表1065!AI:AI,匹配表1065!AJ:AJ),"绿标")</f>
        <v>红标</v>
      </c>
      <c r="T7341" s="93" t="str" cm="1">
        <f t="array" ref="T7341:U7341">_xlfn.XLOOKUP(Q7341,匹配表1065!L:L,匹配表1065!M:N)</f>
        <v>头痛</v>
      </c>
      <c r="U7341" s="94" t="str">
        <v>神经内科</v>
      </c>
      <c r="V7341" s="95" t="s">
        <v>33</v>
      </c>
      <c r="W7341" s="93">
        <f>_xlfn.XLOOKUP(M7341,匹配表1065!D:D,匹配表1065!F:F)*N7341</f>
        <v>4</v>
      </c>
    </row>
    <row r="7342" customHeight="1" spans="1:23">
      <c r="A7342" s="94" t="s">
        <v>954</v>
      </c>
      <c r="B7342" s="106">
        <v>46254</v>
      </c>
      <c r="C7342" s="121" t="str">
        <f t="shared" si="232"/>
        <v>8月第4周</v>
      </c>
      <c r="D7342" s="109" t="s">
        <v>978</v>
      </c>
      <c r="E7342" s="93" t="str">
        <f t="shared" si="231"/>
        <v>8月第3周--周4</v>
      </c>
      <c r="F7342" s="95" t="s">
        <v>27</v>
      </c>
      <c r="G7342" s="95" t="s">
        <v>63</v>
      </c>
      <c r="H7342" s="92" t="str">
        <f>_xlfn.XLOOKUP(O7342,匹配表1065!T:T,匹配表1065!W:W)</f>
        <v>南京市</v>
      </c>
      <c r="I7342" s="116" t="str">
        <f>_xlfn.XLOOKUP(O7342,匹配表1065!T:T,匹配表1065!X:X)</f>
        <v>PME2002</v>
      </c>
      <c r="J7342" s="95" t="s">
        <v>410</v>
      </c>
      <c r="K7342" s="89" cm="1">
        <f ca="1" t="array" ref="K7342:L7342">_xlfn.XLOOKUP(J7342,匹配表1065!Y:Y,匹配表1065!AA:AB)</f>
        <v>1</v>
      </c>
      <c r="L7342" s="116" t="str">
        <v>3个月以内</v>
      </c>
      <c r="M7342" s="95" t="s">
        <v>35</v>
      </c>
      <c r="N7342" s="95">
        <v>1</v>
      </c>
      <c r="O7342" s="118" t="str">
        <f>_xlfn.XLOOKUP(P7342,匹配表1065!U:U,匹配表1065!T:T)</f>
        <v>HO00000964</v>
      </c>
      <c r="P7342" s="94" t="s">
        <v>90</v>
      </c>
      <c r="Q7342" s="95" t="s">
        <v>334</v>
      </c>
      <c r="R7342" s="89" t="str">
        <f>_xlfn.XLOOKUP(Q7342,匹配表1065!L:L,匹配表1065!O:O)</f>
        <v>D</v>
      </c>
      <c r="S7342" s="93" t="str">
        <f>IFERROR(_xlfn.XLOOKUP(Q7342,匹配表1065!AI:AI,匹配表1065!AJ:AJ),"绿标")</f>
        <v>绿标</v>
      </c>
      <c r="T7342" s="93" t="str" cm="1">
        <f t="array" ref="T7342:U7342">_xlfn.XLOOKUP(Q7342,匹配表1065!L:L,匹配表1065!M:N)</f>
        <v>抑郁焦虑</v>
      </c>
      <c r="U7342" s="94" t="str">
        <v>精神心理科</v>
      </c>
      <c r="V7342" s="95" t="s">
        <v>70</v>
      </c>
      <c r="W7342" s="93">
        <f>_xlfn.XLOOKUP(M7342,匹配表1065!D:D,匹配表1065!F:F)*N7342</f>
        <v>4</v>
      </c>
    </row>
    <row r="7343" customHeight="1" spans="1:23">
      <c r="A7343" s="94" t="s">
        <v>954</v>
      </c>
      <c r="B7343" s="106">
        <v>46254</v>
      </c>
      <c r="C7343" s="121" t="str">
        <f t="shared" si="232"/>
        <v>8月第4周</v>
      </c>
      <c r="D7343" s="109" t="s">
        <v>978</v>
      </c>
      <c r="E7343" s="93" t="str">
        <f t="shared" si="231"/>
        <v>8月第3周--周4</v>
      </c>
      <c r="F7343" s="95" t="s">
        <v>27</v>
      </c>
      <c r="G7343" s="95" t="s">
        <v>63</v>
      </c>
      <c r="H7343" s="92" t="str">
        <f>_xlfn.XLOOKUP(O7343,匹配表1065!T:T,匹配表1065!W:W)</f>
        <v>南京市</v>
      </c>
      <c r="I7343" s="116" t="str">
        <f>_xlfn.XLOOKUP(O7343,匹配表1065!T:T,匹配表1065!X:X)</f>
        <v>PME2002</v>
      </c>
      <c r="J7343" s="95" t="s">
        <v>410</v>
      </c>
      <c r="K7343" s="89" cm="1">
        <f ca="1" t="array" ref="K7343:L7343">_xlfn.XLOOKUP(J7343,匹配表1065!Y:Y,匹配表1065!AA:AB)</f>
        <v>1</v>
      </c>
      <c r="L7343" s="116" t="str">
        <v>3个月以内</v>
      </c>
      <c r="M7343" s="95" t="s">
        <v>35</v>
      </c>
      <c r="N7343" s="95">
        <v>1</v>
      </c>
      <c r="O7343" s="118" t="str">
        <f>_xlfn.XLOOKUP(P7343,匹配表1065!U:U,匹配表1065!T:T)</f>
        <v>HO00000964</v>
      </c>
      <c r="P7343" s="94" t="s">
        <v>90</v>
      </c>
      <c r="Q7343" s="95" t="s">
        <v>484</v>
      </c>
      <c r="R7343" s="89" t="str">
        <f>_xlfn.XLOOKUP(Q7343,匹配表1065!L:L,匹配表1065!O:O)</f>
        <v>B</v>
      </c>
      <c r="S7343" s="93" t="str">
        <f>IFERROR(_xlfn.XLOOKUP(Q7343,匹配表1065!AI:AI,匹配表1065!AJ:AJ),"绿标")</f>
        <v>绿标</v>
      </c>
      <c r="T7343" s="93" t="str" cm="1">
        <f t="array" ref="T7343:U7343">_xlfn.XLOOKUP(Q7343,匹配表1065!L:L,匹配表1065!M:N)</f>
        <v>癫痫</v>
      </c>
      <c r="U7343" s="94" t="str">
        <v>神经内科</v>
      </c>
      <c r="V7343" s="95" t="s">
        <v>33</v>
      </c>
      <c r="W7343" s="93">
        <f>_xlfn.XLOOKUP(M7343,匹配表1065!D:D,匹配表1065!F:F)*N7343</f>
        <v>4</v>
      </c>
    </row>
    <row r="7344" customHeight="1" spans="1:23">
      <c r="A7344" s="94" t="s">
        <v>954</v>
      </c>
      <c r="B7344" s="106">
        <v>46254</v>
      </c>
      <c r="C7344" s="121" t="str">
        <f t="shared" si="232"/>
        <v>8月第4周</v>
      </c>
      <c r="D7344" s="109" t="s">
        <v>978</v>
      </c>
      <c r="E7344" s="93" t="str">
        <f t="shared" si="231"/>
        <v>8月第3周--周4</v>
      </c>
      <c r="F7344" s="95" t="s">
        <v>27</v>
      </c>
      <c r="G7344" s="95" t="s">
        <v>104</v>
      </c>
      <c r="H7344" s="92" t="str">
        <f>_xlfn.XLOOKUP(O7344,匹配表1065!T:T,匹配表1065!W:W)</f>
        <v>济南市</v>
      </c>
      <c r="I7344" s="116" t="str">
        <f>_xlfn.XLOOKUP(O7344,匹配表1065!T:T,匹配表1065!X:X)</f>
        <v>PME2026</v>
      </c>
      <c r="J7344" s="95" t="s">
        <v>116</v>
      </c>
      <c r="K7344" s="89" cm="1">
        <f ca="1" t="array" ref="K7344:L7344">_xlfn.XLOOKUP(J7344,匹配表1065!Y:Y,匹配表1065!AA:AB)</f>
        <v>13</v>
      </c>
      <c r="L7344" s="116" t="str">
        <v>3个月以上</v>
      </c>
      <c r="M7344" s="95" t="s">
        <v>35</v>
      </c>
      <c r="N7344" s="95">
        <v>1</v>
      </c>
      <c r="O7344" s="118" t="str">
        <f>_xlfn.XLOOKUP(P7344,匹配表1065!U:U,匹配表1065!T:T)</f>
        <v>HO00001409</v>
      </c>
      <c r="P7344" s="94" t="s">
        <v>117</v>
      </c>
      <c r="Q7344" s="95" t="s">
        <v>910</v>
      </c>
      <c r="R7344" s="89" t="str">
        <f>_xlfn.XLOOKUP(Q7344,匹配表1065!L:L,匹配表1065!O:O)</f>
        <v>B</v>
      </c>
      <c r="S7344" s="93" t="str">
        <f>IFERROR(_xlfn.XLOOKUP(Q7344,匹配表1065!AI:AI,匹配表1065!AJ:AJ),"绿标")</f>
        <v>红标</v>
      </c>
      <c r="T7344" s="93" t="str" cm="1">
        <f t="array" ref="T7344:U7344">_xlfn.XLOOKUP(Q7344,匹配表1065!L:L,匹配表1065!M:N)</f>
        <v>脑血管</v>
      </c>
      <c r="U7344" s="94" t="str">
        <v>神经内科</v>
      </c>
      <c r="V7344" s="95" t="s">
        <v>58</v>
      </c>
      <c r="W7344" s="93">
        <f>_xlfn.XLOOKUP(M7344,匹配表1065!D:D,匹配表1065!F:F)*N7344</f>
        <v>4</v>
      </c>
    </row>
    <row r="7345" customHeight="1" spans="1:23">
      <c r="A7345" s="94" t="s">
        <v>954</v>
      </c>
      <c r="B7345" s="106">
        <v>46254</v>
      </c>
      <c r="C7345" s="121" t="str">
        <f t="shared" si="232"/>
        <v>8月第4周</v>
      </c>
      <c r="D7345" s="109" t="s">
        <v>978</v>
      </c>
      <c r="E7345" s="93" t="str">
        <f t="shared" si="231"/>
        <v>8月第3周--周4</v>
      </c>
      <c r="F7345" s="95" t="s">
        <v>27</v>
      </c>
      <c r="G7345" s="95" t="s">
        <v>104</v>
      </c>
      <c r="H7345" s="92" t="str">
        <f>_xlfn.XLOOKUP(O7345,匹配表1065!T:T,匹配表1065!W:W)</f>
        <v>济南市</v>
      </c>
      <c r="I7345" s="116" t="str">
        <f>_xlfn.XLOOKUP(O7345,匹配表1065!T:T,匹配表1065!X:X)</f>
        <v>PME2026</v>
      </c>
      <c r="J7345" s="95" t="s">
        <v>116</v>
      </c>
      <c r="K7345" s="89" cm="1">
        <f ca="1" t="array" ref="K7345:L7345">_xlfn.XLOOKUP(J7345,匹配表1065!Y:Y,匹配表1065!AA:AB)</f>
        <v>13</v>
      </c>
      <c r="L7345" s="116" t="str">
        <v>3个月以上</v>
      </c>
      <c r="M7345" s="95" t="s">
        <v>30</v>
      </c>
      <c r="N7345" s="95">
        <v>1</v>
      </c>
      <c r="O7345" s="118" t="str">
        <f>_xlfn.XLOOKUP(P7345,匹配表1065!U:U,匹配表1065!T:T)</f>
        <v>HO00001417</v>
      </c>
      <c r="P7345" s="94" t="s">
        <v>119</v>
      </c>
      <c r="Q7345" s="95" t="s">
        <v>310</v>
      </c>
      <c r="R7345" s="89" t="str">
        <f>_xlfn.XLOOKUP(Q7345,匹配表1065!L:L,匹配表1065!O:O)</f>
        <v>D</v>
      </c>
      <c r="S7345" s="93" t="str">
        <f>IFERROR(_xlfn.XLOOKUP(Q7345,匹配表1065!AI:AI,匹配表1065!AJ:AJ),"绿标")</f>
        <v>红标</v>
      </c>
      <c r="T7345" s="93" t="str" cm="1">
        <f t="array" ref="T7345:U7345">_xlfn.XLOOKUP(Q7345,匹配表1065!L:L,匹配表1065!M:N)</f>
        <v>抑郁焦虑</v>
      </c>
      <c r="U7345" s="94" t="str">
        <v>精神心理科</v>
      </c>
      <c r="V7345" s="95" t="s">
        <v>67</v>
      </c>
      <c r="W7345" s="93">
        <f>_xlfn.XLOOKUP(M7345,匹配表1065!D:D,匹配表1065!F:F)*N7345</f>
        <v>12</v>
      </c>
    </row>
    <row r="7346" customHeight="1" spans="1:23">
      <c r="A7346" s="94" t="s">
        <v>954</v>
      </c>
      <c r="B7346" s="106">
        <v>46254</v>
      </c>
      <c r="C7346" s="121" t="str">
        <f t="shared" si="232"/>
        <v>8月第4周</v>
      </c>
      <c r="D7346" s="109" t="s">
        <v>978</v>
      </c>
      <c r="E7346" s="93" t="str">
        <f t="shared" si="231"/>
        <v>8月第3周--周4</v>
      </c>
      <c r="F7346" s="95" t="s">
        <v>27</v>
      </c>
      <c r="G7346" s="95" t="s">
        <v>104</v>
      </c>
      <c r="H7346" s="92" t="str">
        <f>_xlfn.XLOOKUP(O7346,匹配表1065!T:T,匹配表1065!W:W)</f>
        <v>济南市</v>
      </c>
      <c r="I7346" s="116" t="str">
        <f>_xlfn.XLOOKUP(O7346,匹配表1065!T:T,匹配表1065!X:X)</f>
        <v>PME2044</v>
      </c>
      <c r="J7346" s="95" t="s">
        <v>105</v>
      </c>
      <c r="K7346" s="89" cm="1">
        <f ca="1" t="array" ref="K7346:L7346">_xlfn.XLOOKUP(J7346,匹配表1065!Y:Y,匹配表1065!AA:AB)</f>
        <v>8</v>
      </c>
      <c r="L7346" s="116" t="str">
        <v>3个月以上</v>
      </c>
      <c r="M7346" s="95" t="s">
        <v>30</v>
      </c>
      <c r="N7346" s="95">
        <v>1</v>
      </c>
      <c r="O7346" s="118" t="str">
        <f>_xlfn.XLOOKUP(P7346,匹配表1065!U:U,匹配表1065!T:T)</f>
        <v>HO00001401</v>
      </c>
      <c r="P7346" s="94" t="s">
        <v>106</v>
      </c>
      <c r="Q7346" s="95" t="s">
        <v>602</v>
      </c>
      <c r="R7346" s="89" t="str">
        <f>_xlfn.XLOOKUP(Q7346,匹配表1065!L:L,匹配表1065!O:O)</f>
        <v>B</v>
      </c>
      <c r="S7346" s="93" t="str">
        <f>IFERROR(_xlfn.XLOOKUP(Q7346,匹配表1065!AI:AI,匹配表1065!AJ:AJ),"绿标")</f>
        <v>黑标</v>
      </c>
      <c r="T7346" s="93" t="str" cm="1">
        <f t="array" ref="T7346:U7346">_xlfn.XLOOKUP(Q7346,匹配表1065!L:L,匹配表1065!M:N)</f>
        <v>脑血管</v>
      </c>
      <c r="U7346" s="94" t="str">
        <v>神经内科</v>
      </c>
      <c r="V7346" s="95" t="s">
        <v>33</v>
      </c>
      <c r="W7346" s="93">
        <f>_xlfn.XLOOKUP(M7346,匹配表1065!D:D,匹配表1065!F:F)*N7346</f>
        <v>12</v>
      </c>
    </row>
    <row r="7347" customHeight="1" spans="1:23">
      <c r="A7347" s="94" t="s">
        <v>954</v>
      </c>
      <c r="B7347" s="106">
        <v>46254</v>
      </c>
      <c r="C7347" s="121" t="str">
        <f t="shared" si="232"/>
        <v>8月第4周</v>
      </c>
      <c r="D7347" s="109" t="s">
        <v>978</v>
      </c>
      <c r="E7347" s="93" t="str">
        <f t="shared" si="231"/>
        <v>8月第3周--周4</v>
      </c>
      <c r="F7347" s="95" t="s">
        <v>27</v>
      </c>
      <c r="G7347" s="95" t="s">
        <v>104</v>
      </c>
      <c r="H7347" s="92" t="str">
        <f>_xlfn.XLOOKUP(O7347,匹配表1065!T:T,匹配表1065!W:W)</f>
        <v>聊城市</v>
      </c>
      <c r="I7347" s="116" t="str">
        <f>_xlfn.XLOOKUP(O7347,匹配表1065!T:T,匹配表1065!X:X)</f>
        <v>PME2046</v>
      </c>
      <c r="J7347" s="95" t="s">
        <v>108</v>
      </c>
      <c r="K7347" s="89" cm="1">
        <f ca="1" t="array" ref="K7347:L7347">_xlfn.XLOOKUP(J7347,匹配表1065!Y:Y,匹配表1065!AA:AB)</f>
        <v>8</v>
      </c>
      <c r="L7347" s="116" t="str">
        <v>3个月以上</v>
      </c>
      <c r="M7347" s="95" t="s">
        <v>30</v>
      </c>
      <c r="N7347" s="95">
        <v>1</v>
      </c>
      <c r="O7347" s="118" t="str">
        <f>_xlfn.XLOOKUP(P7347,匹配表1065!U:U,匹配表1065!T:T)</f>
        <v>HO00001415</v>
      </c>
      <c r="P7347" s="94" t="s">
        <v>109</v>
      </c>
      <c r="Q7347" s="95" t="s">
        <v>317</v>
      </c>
      <c r="R7347" s="89" t="str">
        <f>_xlfn.XLOOKUP(Q7347,匹配表1065!L:L,匹配表1065!O:O)</f>
        <v>A</v>
      </c>
      <c r="S7347" s="93" t="str">
        <f>IFERROR(_xlfn.XLOOKUP(Q7347,匹配表1065!AI:AI,匹配表1065!AJ:AJ),"绿标")</f>
        <v>绿标</v>
      </c>
      <c r="T7347" s="93" t="str" cm="1">
        <f t="array" ref="T7347:U7347">_xlfn.XLOOKUP(Q7347,匹配表1065!L:L,匹配表1065!M:N)</f>
        <v>头痛</v>
      </c>
      <c r="U7347" s="94" t="str">
        <v>神经内科</v>
      </c>
      <c r="V7347" s="95" t="s">
        <v>67</v>
      </c>
      <c r="W7347" s="93">
        <f>_xlfn.XLOOKUP(M7347,匹配表1065!D:D,匹配表1065!F:F)*N7347</f>
        <v>12</v>
      </c>
    </row>
    <row r="7348" customHeight="1" spans="1:23">
      <c r="A7348" s="94" t="s">
        <v>954</v>
      </c>
      <c r="B7348" s="106">
        <v>46254</v>
      </c>
      <c r="C7348" s="121" t="str">
        <f t="shared" si="232"/>
        <v>8月第4周</v>
      </c>
      <c r="D7348" s="109" t="s">
        <v>978</v>
      </c>
      <c r="E7348" s="93" t="str">
        <f t="shared" si="231"/>
        <v>8月第3周--周4</v>
      </c>
      <c r="F7348" s="95" t="s">
        <v>27</v>
      </c>
      <c r="G7348" s="95" t="s">
        <v>104</v>
      </c>
      <c r="H7348" s="92" t="str">
        <f>_xlfn.XLOOKUP(O7348,匹配表1065!T:T,匹配表1065!W:W)</f>
        <v>济南市</v>
      </c>
      <c r="I7348" s="116" t="str">
        <f>_xlfn.XLOOKUP(O7348,匹配表1065!T:T,匹配表1065!X:X)</f>
        <v>PME2025</v>
      </c>
      <c r="J7348" s="95" t="s">
        <v>111</v>
      </c>
      <c r="K7348" s="89" cm="1">
        <f ca="1" t="array" ref="K7348:L7348">_xlfn.XLOOKUP(J7348,匹配表1065!Y:Y,匹配表1065!AA:AB)</f>
        <v>30</v>
      </c>
      <c r="L7348" s="116" t="str">
        <v>3个月以上</v>
      </c>
      <c r="M7348" s="95" t="s">
        <v>30</v>
      </c>
      <c r="N7348" s="95">
        <v>1</v>
      </c>
      <c r="O7348" s="118" t="str">
        <f>_xlfn.XLOOKUP(P7348,匹配表1065!U:U,匹配表1065!T:T)</f>
        <v>HO00001400</v>
      </c>
      <c r="P7348" s="94" t="s">
        <v>112</v>
      </c>
      <c r="Q7348" s="95" t="s">
        <v>115</v>
      </c>
      <c r="R7348" s="89" t="str">
        <f>_xlfn.XLOOKUP(Q7348,匹配表1065!L:L,匹配表1065!O:O)</f>
        <v>B</v>
      </c>
      <c r="S7348" s="93" t="str">
        <f>IFERROR(_xlfn.XLOOKUP(Q7348,匹配表1065!AI:AI,匹配表1065!AJ:AJ),"绿标")</f>
        <v>绿标</v>
      </c>
      <c r="T7348" s="93" t="str" cm="1">
        <f t="array" ref="T7348:U7348">_xlfn.XLOOKUP(Q7348,匹配表1065!L:L,匹配表1065!M:N)</f>
        <v>癫痫</v>
      </c>
      <c r="U7348" s="94" t="str">
        <v>神经内科</v>
      </c>
      <c r="V7348" s="95" t="s">
        <v>42</v>
      </c>
      <c r="W7348" s="93">
        <f>_xlfn.XLOOKUP(M7348,匹配表1065!D:D,匹配表1065!F:F)*N7348</f>
        <v>12</v>
      </c>
    </row>
    <row r="7349" customHeight="1" spans="1:23">
      <c r="A7349" s="94" t="s">
        <v>954</v>
      </c>
      <c r="B7349" s="106">
        <v>46254</v>
      </c>
      <c r="C7349" s="121" t="str">
        <f t="shared" si="232"/>
        <v>8月第4周</v>
      </c>
      <c r="D7349" s="109" t="s">
        <v>978</v>
      </c>
      <c r="E7349" s="93" t="str">
        <f t="shared" ref="E7349:E7412" si="233">D7349&amp;"--"&amp;"周"&amp;WEEKDAY(B7349,2)</f>
        <v>8月第3周--周4</v>
      </c>
      <c r="F7349" s="95" t="s">
        <v>27</v>
      </c>
      <c r="G7349" s="95" t="s">
        <v>104</v>
      </c>
      <c r="H7349" s="92" t="str">
        <f>_xlfn.XLOOKUP(O7349,匹配表1065!T:T,匹配表1065!W:W)</f>
        <v>济南市</v>
      </c>
      <c r="I7349" s="116" t="str">
        <f>_xlfn.XLOOKUP(O7349,匹配表1065!T:T,匹配表1065!X:X)</f>
        <v>PME2025</v>
      </c>
      <c r="J7349" s="95" t="s">
        <v>111</v>
      </c>
      <c r="K7349" s="89" cm="1">
        <f ca="1" t="array" ref="K7349:L7349">_xlfn.XLOOKUP(J7349,匹配表1065!Y:Y,匹配表1065!AA:AB)</f>
        <v>30</v>
      </c>
      <c r="L7349" s="116" t="str">
        <v>3个月以上</v>
      </c>
      <c r="M7349" s="95" t="s">
        <v>35</v>
      </c>
      <c r="N7349" s="95">
        <v>1</v>
      </c>
      <c r="O7349" s="118" t="str">
        <f>_xlfn.XLOOKUP(P7349,匹配表1065!U:U,匹配表1065!T:T)</f>
        <v>HO00001400</v>
      </c>
      <c r="P7349" s="94" t="s">
        <v>112</v>
      </c>
      <c r="Q7349" s="95" t="s">
        <v>989</v>
      </c>
      <c r="R7349" s="89" t="str">
        <f>_xlfn.XLOOKUP(Q7349,匹配表1065!L:L,匹配表1065!O:O)</f>
        <v>B</v>
      </c>
      <c r="S7349" s="93" t="str">
        <f>IFERROR(_xlfn.XLOOKUP(Q7349,匹配表1065!AI:AI,匹配表1065!AJ:AJ),"绿标")</f>
        <v>绿标</v>
      </c>
      <c r="T7349" s="93" t="str" cm="1">
        <f t="array" ref="T7349:U7349">_xlfn.XLOOKUP(Q7349,匹配表1065!L:L,匹配表1065!M:N)</f>
        <v>癫痫</v>
      </c>
      <c r="U7349" s="94" t="str">
        <v>神经内科</v>
      </c>
      <c r="V7349" s="95" t="s">
        <v>33</v>
      </c>
      <c r="W7349" s="93">
        <f>_xlfn.XLOOKUP(M7349,匹配表1065!D:D,匹配表1065!F:F)*N7349</f>
        <v>4</v>
      </c>
    </row>
    <row r="7350" customHeight="1" spans="1:23">
      <c r="A7350" s="94" t="s">
        <v>954</v>
      </c>
      <c r="B7350" s="106">
        <v>46254</v>
      </c>
      <c r="C7350" s="121" t="str">
        <f t="shared" si="232"/>
        <v>8月第4周</v>
      </c>
      <c r="D7350" s="109" t="s">
        <v>978</v>
      </c>
      <c r="E7350" s="93" t="str">
        <f t="shared" si="233"/>
        <v>8月第3周--周4</v>
      </c>
      <c r="F7350" s="95" t="s">
        <v>27</v>
      </c>
      <c r="G7350" s="95" t="s">
        <v>104</v>
      </c>
      <c r="H7350" s="92" t="str">
        <f>_xlfn.XLOOKUP(O7350,匹配表1065!T:T,匹配表1065!W:W)</f>
        <v>济南市</v>
      </c>
      <c r="I7350" s="116" t="str">
        <f>_xlfn.XLOOKUP(O7350,匹配表1065!T:T,匹配表1065!X:X)</f>
        <v>PME2025</v>
      </c>
      <c r="J7350" s="95" t="s">
        <v>111</v>
      </c>
      <c r="K7350" s="89" cm="1">
        <f ca="1" t="array" ref="K7350:L7350">_xlfn.XLOOKUP(J7350,匹配表1065!Y:Y,匹配表1065!AA:AB)</f>
        <v>30</v>
      </c>
      <c r="L7350" s="116" t="str">
        <v>3个月以上</v>
      </c>
      <c r="M7350" s="95" t="s">
        <v>30</v>
      </c>
      <c r="N7350" s="95">
        <v>1</v>
      </c>
      <c r="O7350" s="118" t="str">
        <f>_xlfn.XLOOKUP(P7350,匹配表1065!U:U,匹配表1065!T:T)</f>
        <v>HO00001400</v>
      </c>
      <c r="P7350" s="94" t="s">
        <v>112</v>
      </c>
      <c r="Q7350" s="95" t="s">
        <v>262</v>
      </c>
      <c r="R7350" s="89" t="str">
        <f>_xlfn.XLOOKUP(Q7350,匹配表1065!L:L,匹配表1065!O:O)</f>
        <v>B</v>
      </c>
      <c r="S7350" s="93" t="str">
        <f>IFERROR(_xlfn.XLOOKUP(Q7350,匹配表1065!AI:AI,匹配表1065!AJ:AJ),"绿标")</f>
        <v>绿标</v>
      </c>
      <c r="T7350" s="93" t="str" cm="1">
        <f t="array" ref="T7350:U7350">_xlfn.XLOOKUP(Q7350,匹配表1065!L:L,匹配表1065!M:N)</f>
        <v>脑血管</v>
      </c>
      <c r="U7350" s="94" t="str">
        <v>神经内科</v>
      </c>
      <c r="V7350" s="95" t="s">
        <v>33</v>
      </c>
      <c r="W7350" s="93">
        <f>_xlfn.XLOOKUP(M7350,匹配表1065!D:D,匹配表1065!F:F)*N7350</f>
        <v>12</v>
      </c>
    </row>
    <row r="7351" customHeight="1" spans="1:23">
      <c r="A7351" s="94" t="s">
        <v>954</v>
      </c>
      <c r="B7351" s="106">
        <v>46254</v>
      </c>
      <c r="C7351" s="121" t="str">
        <f t="shared" si="232"/>
        <v>8月第4周</v>
      </c>
      <c r="D7351" s="109" t="s">
        <v>978</v>
      </c>
      <c r="E7351" s="93" t="str">
        <f t="shared" si="233"/>
        <v>8月第3周--周4</v>
      </c>
      <c r="F7351" s="95" t="s">
        <v>27</v>
      </c>
      <c r="G7351" s="95" t="s">
        <v>104</v>
      </c>
      <c r="H7351" s="92" t="str">
        <f>_xlfn.XLOOKUP(O7351,匹配表1065!T:T,匹配表1065!W:W)</f>
        <v>临沂市</v>
      </c>
      <c r="I7351" s="116" t="str">
        <f>_xlfn.XLOOKUP(O7351,匹配表1065!T:T,匹配表1065!X:X)</f>
        <v>PME2045</v>
      </c>
      <c r="J7351" s="109" t="s">
        <v>927</v>
      </c>
      <c r="K7351" s="89" t="e" cm="1">
        <f ca="1" t="array" ref="K7351">_xlfn.XLOOKUP(J7351,匹配表1065!Y:Y,匹配表1065!AA:AB)</f>
        <v>#N/A</v>
      </c>
      <c r="L7351" s="116"/>
      <c r="M7351" s="95" t="s">
        <v>55</v>
      </c>
      <c r="N7351" s="95">
        <v>1</v>
      </c>
      <c r="O7351" s="118" t="str">
        <f>_xlfn.XLOOKUP(P7351,匹配表1065!U:U,匹配表1065!T:T)</f>
        <v>HO00001523</v>
      </c>
      <c r="P7351" s="94" t="s">
        <v>238</v>
      </c>
      <c r="Q7351" s="95" t="s">
        <v>555</v>
      </c>
      <c r="R7351" s="89" t="str">
        <f>_xlfn.XLOOKUP(Q7351,匹配表1065!L:L,匹配表1065!O:O)</f>
        <v>A</v>
      </c>
      <c r="S7351" s="93" t="str">
        <f>IFERROR(_xlfn.XLOOKUP(Q7351,匹配表1065!AI:AI,匹配表1065!AJ:AJ),"绿标")</f>
        <v>绿标</v>
      </c>
      <c r="T7351" s="93" t="str" cm="1">
        <f t="array" ref="T7351:U7351">_xlfn.XLOOKUP(Q7351,匹配表1065!L:L,匹配表1065!M:N)</f>
        <v>头痛</v>
      </c>
      <c r="U7351" s="94" t="str">
        <v>神经内科</v>
      </c>
      <c r="V7351" s="95" t="s">
        <v>67</v>
      </c>
      <c r="W7351" s="93">
        <f>_xlfn.XLOOKUP(M7351,匹配表1065!D:D,匹配表1065!F:F)*N7351</f>
        <v>8</v>
      </c>
    </row>
    <row r="7352" customHeight="1" spans="1:23">
      <c r="A7352" s="94" t="s">
        <v>954</v>
      </c>
      <c r="B7352" s="106">
        <v>46254</v>
      </c>
      <c r="C7352" s="121" t="str">
        <f t="shared" si="232"/>
        <v>8月第4周</v>
      </c>
      <c r="D7352" s="109" t="s">
        <v>978</v>
      </c>
      <c r="E7352" s="93" t="str">
        <f t="shared" si="233"/>
        <v>8月第3周--周4</v>
      </c>
      <c r="F7352" s="95" t="s">
        <v>27</v>
      </c>
      <c r="G7352" s="95" t="s">
        <v>104</v>
      </c>
      <c r="H7352" s="92" t="str">
        <f>_xlfn.XLOOKUP(O7352,匹配表1065!T:T,匹配表1065!W:W)</f>
        <v>济南市</v>
      </c>
      <c r="I7352" s="116" t="str">
        <f>_xlfn.XLOOKUP(O7352,匹配表1065!T:T,匹配表1065!X:X)</f>
        <v>PME2025</v>
      </c>
      <c r="J7352" s="95" t="s">
        <v>128</v>
      </c>
      <c r="K7352" s="89" cm="1">
        <f ca="1" t="array" ref="K7352:L7352">_xlfn.XLOOKUP(J7352,匹配表1065!Y:Y,匹配表1065!AA:AB)</f>
        <v>13</v>
      </c>
      <c r="L7352" s="116" t="str">
        <v>3个月以上</v>
      </c>
      <c r="M7352" s="95" t="s">
        <v>35</v>
      </c>
      <c r="N7352" s="95">
        <v>1</v>
      </c>
      <c r="O7352" s="118" t="str">
        <f>_xlfn.XLOOKUP(P7352,匹配表1065!U:U,匹配表1065!T:T)</f>
        <v>HO00001400</v>
      </c>
      <c r="P7352" s="94" t="s">
        <v>112</v>
      </c>
      <c r="Q7352" s="95" t="s">
        <v>132</v>
      </c>
      <c r="R7352" s="89" t="str">
        <f>_xlfn.XLOOKUP(Q7352,匹配表1065!L:L,匹配表1065!O:O)</f>
        <v>D</v>
      </c>
      <c r="S7352" s="93" t="str">
        <f>IFERROR(_xlfn.XLOOKUP(Q7352,匹配表1065!AI:AI,匹配表1065!AJ:AJ),"绿标")</f>
        <v>绿标</v>
      </c>
      <c r="T7352" s="93" t="str" cm="1">
        <f t="array" ref="T7352:U7352">_xlfn.XLOOKUP(Q7352,匹配表1065!L:L,匹配表1065!M:N)</f>
        <v>抑郁焦虑</v>
      </c>
      <c r="U7352" s="94" t="str">
        <v>精神心理科</v>
      </c>
      <c r="V7352" s="95" t="s">
        <v>70</v>
      </c>
      <c r="W7352" s="93">
        <f>_xlfn.XLOOKUP(M7352,匹配表1065!D:D,匹配表1065!F:F)*N7352</f>
        <v>4</v>
      </c>
    </row>
    <row r="7353" customHeight="1" spans="1:23">
      <c r="A7353" s="94" t="s">
        <v>954</v>
      </c>
      <c r="B7353" s="106">
        <v>46254</v>
      </c>
      <c r="C7353" s="121" t="str">
        <f t="shared" si="232"/>
        <v>8月第4周</v>
      </c>
      <c r="D7353" s="109" t="s">
        <v>978</v>
      </c>
      <c r="E7353" s="93" t="str">
        <f t="shared" si="233"/>
        <v>8月第3周--周4</v>
      </c>
      <c r="F7353" s="95" t="s">
        <v>27</v>
      </c>
      <c r="G7353" s="95" t="s">
        <v>104</v>
      </c>
      <c r="H7353" s="92" t="str">
        <f>_xlfn.XLOOKUP(O7353,匹配表1065!T:T,匹配表1065!W:W)</f>
        <v>济南市</v>
      </c>
      <c r="I7353" s="116" t="str">
        <f>_xlfn.XLOOKUP(O7353,匹配表1065!T:T,匹配表1065!X:X)</f>
        <v>PME2025</v>
      </c>
      <c r="J7353" s="95" t="s">
        <v>128</v>
      </c>
      <c r="K7353" s="89" cm="1">
        <f ca="1" t="array" ref="K7353:L7353">_xlfn.XLOOKUP(J7353,匹配表1065!Y:Y,匹配表1065!AA:AB)</f>
        <v>13</v>
      </c>
      <c r="L7353" s="116" t="str">
        <v>3个月以上</v>
      </c>
      <c r="M7353" s="95" t="s">
        <v>55</v>
      </c>
      <c r="N7353" s="95">
        <v>1</v>
      </c>
      <c r="O7353" s="118" t="str">
        <f>_xlfn.XLOOKUP(P7353,匹配表1065!U:U,匹配表1065!T:T)</f>
        <v>HO00001400</v>
      </c>
      <c r="P7353" s="94" t="s">
        <v>112</v>
      </c>
      <c r="Q7353" s="95" t="s">
        <v>242</v>
      </c>
      <c r="R7353" s="89" t="str">
        <f>_xlfn.XLOOKUP(Q7353,匹配表1065!L:L,匹配表1065!O:O)</f>
        <v>B</v>
      </c>
      <c r="S7353" s="93" t="str">
        <f>IFERROR(_xlfn.XLOOKUP(Q7353,匹配表1065!AI:AI,匹配表1065!AJ:AJ),"绿标")</f>
        <v>绿标</v>
      </c>
      <c r="T7353" s="93" t="str" cm="1">
        <f t="array" ref="T7353:U7353">_xlfn.XLOOKUP(Q7353,匹配表1065!L:L,匹配表1065!M:N)</f>
        <v>癫痫</v>
      </c>
      <c r="U7353" s="94" t="str">
        <v>神经内科</v>
      </c>
      <c r="V7353" s="95" t="s">
        <v>33</v>
      </c>
      <c r="W7353" s="93">
        <f>_xlfn.XLOOKUP(M7353,匹配表1065!D:D,匹配表1065!F:F)*N7353</f>
        <v>8</v>
      </c>
    </row>
    <row r="7354" customHeight="1" spans="1:23">
      <c r="A7354" s="94" t="s">
        <v>954</v>
      </c>
      <c r="B7354" s="106">
        <v>46254</v>
      </c>
      <c r="C7354" s="121" t="str">
        <f t="shared" si="232"/>
        <v>8月第4周</v>
      </c>
      <c r="D7354" s="109" t="s">
        <v>978</v>
      </c>
      <c r="E7354" s="93" t="str">
        <f t="shared" si="233"/>
        <v>8月第3周--周4</v>
      </c>
      <c r="F7354" s="95" t="s">
        <v>27</v>
      </c>
      <c r="G7354" s="95" t="s">
        <v>104</v>
      </c>
      <c r="H7354" s="92" t="str">
        <f>_xlfn.XLOOKUP(O7354,匹配表1065!T:T,匹配表1065!W:W)</f>
        <v>济南市</v>
      </c>
      <c r="I7354" s="116" t="str">
        <f>_xlfn.XLOOKUP(O7354,匹配表1065!T:T,匹配表1065!X:X)</f>
        <v>PME2029</v>
      </c>
      <c r="J7354" s="95" t="s">
        <v>128</v>
      </c>
      <c r="K7354" s="89" cm="1">
        <f ca="1" t="array" ref="K7354:L7354">_xlfn.XLOOKUP(J7354,匹配表1065!Y:Y,匹配表1065!AA:AB)</f>
        <v>13</v>
      </c>
      <c r="L7354" s="116" t="str">
        <v>3个月以上</v>
      </c>
      <c r="M7354" s="95" t="s">
        <v>35</v>
      </c>
      <c r="N7354" s="95">
        <v>1</v>
      </c>
      <c r="O7354" s="118" t="str">
        <f>_xlfn.XLOOKUP(P7354,匹配表1065!U:U,匹配表1065!T:T)</f>
        <v>HO00001403</v>
      </c>
      <c r="P7354" s="94" t="s">
        <v>329</v>
      </c>
      <c r="Q7354" s="95" t="s">
        <v>767</v>
      </c>
      <c r="R7354" s="89" t="str">
        <f>_xlfn.XLOOKUP(Q7354,匹配表1065!L:L,匹配表1065!O:O)</f>
        <v>C</v>
      </c>
      <c r="S7354" s="93" t="str">
        <f>IFERROR(_xlfn.XLOOKUP(Q7354,匹配表1065!AI:AI,匹配表1065!AJ:AJ),"绿标")</f>
        <v>绿标</v>
      </c>
      <c r="T7354" s="93" t="str" cm="1">
        <f t="array" ref="T7354:U7354">_xlfn.XLOOKUP(Q7354,匹配表1065!L:L,匹配表1065!M:N)</f>
        <v>眩晕</v>
      </c>
      <c r="U7354" s="94" t="str">
        <v>耳鼻喉科</v>
      </c>
      <c r="V7354" s="95" t="s">
        <v>67</v>
      </c>
      <c r="W7354" s="93">
        <f>_xlfn.XLOOKUP(M7354,匹配表1065!D:D,匹配表1065!F:F)*N7354</f>
        <v>4</v>
      </c>
    </row>
    <row r="7355" customHeight="1" spans="1:23">
      <c r="A7355" s="94" t="s">
        <v>954</v>
      </c>
      <c r="B7355" s="106">
        <v>46254</v>
      </c>
      <c r="C7355" s="121" t="str">
        <f t="shared" si="232"/>
        <v>8月第4周</v>
      </c>
      <c r="D7355" s="109" t="s">
        <v>978</v>
      </c>
      <c r="E7355" s="93" t="str">
        <f t="shared" si="233"/>
        <v>8月第3周--周4</v>
      </c>
      <c r="F7355" s="95" t="s">
        <v>27</v>
      </c>
      <c r="G7355" s="95" t="s">
        <v>104</v>
      </c>
      <c r="H7355" s="92" t="str">
        <f>_xlfn.XLOOKUP(O7355,匹配表1065!T:T,匹配表1065!W:W)</f>
        <v>济南市</v>
      </c>
      <c r="I7355" s="116" t="str">
        <f>_xlfn.XLOOKUP(O7355,匹配表1065!T:T,匹配表1065!X:X)</f>
        <v>PME2029</v>
      </c>
      <c r="J7355" s="95" t="s">
        <v>128</v>
      </c>
      <c r="K7355" s="89" cm="1">
        <f ca="1" t="array" ref="K7355:L7355">_xlfn.XLOOKUP(J7355,匹配表1065!Y:Y,匹配表1065!AA:AB)</f>
        <v>13</v>
      </c>
      <c r="L7355" s="116" t="str">
        <v>3个月以上</v>
      </c>
      <c r="M7355" s="95" t="s">
        <v>55</v>
      </c>
      <c r="N7355" s="95">
        <v>1</v>
      </c>
      <c r="O7355" s="118" t="str">
        <f>_xlfn.XLOOKUP(P7355,匹配表1065!U:U,匹配表1065!T:T)</f>
        <v>HO00024281</v>
      </c>
      <c r="P7355" s="94" t="s">
        <v>129</v>
      </c>
      <c r="Q7355" s="95" t="s">
        <v>131</v>
      </c>
      <c r="R7355" s="89" t="str">
        <f>_xlfn.XLOOKUP(Q7355,匹配表1065!L:L,匹配表1065!O:O)</f>
        <v>B</v>
      </c>
      <c r="S7355" s="93" t="str">
        <f>IFERROR(_xlfn.XLOOKUP(Q7355,匹配表1065!AI:AI,匹配表1065!AJ:AJ),"绿标")</f>
        <v>红标</v>
      </c>
      <c r="T7355" s="93" t="str" cm="1">
        <f t="array" ref="T7355:U7355">_xlfn.XLOOKUP(Q7355,匹配表1065!L:L,匹配表1065!M:N)</f>
        <v>脑血管</v>
      </c>
      <c r="U7355" s="94" t="str">
        <v>神经内科</v>
      </c>
      <c r="V7355" s="95" t="s">
        <v>33</v>
      </c>
      <c r="W7355" s="93">
        <f>_xlfn.XLOOKUP(M7355,匹配表1065!D:D,匹配表1065!F:F)*N7355</f>
        <v>8</v>
      </c>
    </row>
    <row r="7356" customHeight="1" spans="1:23">
      <c r="A7356" s="94" t="s">
        <v>954</v>
      </c>
      <c r="B7356" s="106">
        <v>46254</v>
      </c>
      <c r="C7356" s="121" t="str">
        <f t="shared" si="232"/>
        <v>8月第4周</v>
      </c>
      <c r="D7356" s="109" t="s">
        <v>978</v>
      </c>
      <c r="E7356" s="93" t="str">
        <f t="shared" si="233"/>
        <v>8月第3周--周4</v>
      </c>
      <c r="F7356" s="95" t="s">
        <v>27</v>
      </c>
      <c r="G7356" s="95" t="s">
        <v>28</v>
      </c>
      <c r="H7356" s="92" t="str">
        <f>_xlfn.XLOOKUP(O7356,匹配表1065!T:T,匹配表1065!W:W)</f>
        <v>南京市</v>
      </c>
      <c r="I7356" s="116" t="str">
        <f>_xlfn.XLOOKUP(O7356,匹配表1065!T:T,匹配表1065!X:X)</f>
        <v>PME2039</v>
      </c>
      <c r="J7356" s="95" t="s">
        <v>39</v>
      </c>
      <c r="K7356" s="89" cm="1">
        <f ca="1" t="array" ref="K7356:L7356">_xlfn.XLOOKUP(J7356,匹配表1065!Y:Y,匹配表1065!AA:AB)</f>
        <v>7</v>
      </c>
      <c r="L7356" s="116" t="str">
        <v>3个月以上</v>
      </c>
      <c r="M7356" s="95" t="s">
        <v>55</v>
      </c>
      <c r="N7356" s="95">
        <v>1</v>
      </c>
      <c r="O7356" s="118" t="str">
        <f>_xlfn.XLOOKUP(P7356,匹配表1065!U:U,匹配表1065!T:T)</f>
        <v>HO00000971</v>
      </c>
      <c r="P7356" s="94" t="s">
        <v>40</v>
      </c>
      <c r="Q7356" s="95" t="s">
        <v>41</v>
      </c>
      <c r="R7356" s="89" t="str">
        <f>_xlfn.XLOOKUP(Q7356,匹配表1065!L:L,匹配表1065!O:O)</f>
        <v>A</v>
      </c>
      <c r="S7356" s="93" t="str">
        <f>IFERROR(_xlfn.XLOOKUP(Q7356,匹配表1065!AI:AI,匹配表1065!AJ:AJ),"绿标")</f>
        <v>绿标</v>
      </c>
      <c r="T7356" s="93" t="str" cm="1">
        <f t="array" ref="T7356:U7356">_xlfn.XLOOKUP(Q7356,匹配表1065!L:L,匹配表1065!M:N)</f>
        <v>头痛</v>
      </c>
      <c r="U7356" s="94" t="str">
        <v>神经内科</v>
      </c>
      <c r="V7356" s="95" t="s">
        <v>42</v>
      </c>
      <c r="W7356" s="93">
        <f>_xlfn.XLOOKUP(M7356,匹配表1065!D:D,匹配表1065!F:F)*N7356</f>
        <v>8</v>
      </c>
    </row>
    <row r="7357" customHeight="1" spans="1:23">
      <c r="A7357" s="94" t="s">
        <v>954</v>
      </c>
      <c r="B7357" s="106">
        <v>46254</v>
      </c>
      <c r="C7357" s="121" t="str">
        <f t="shared" si="232"/>
        <v>8月第4周</v>
      </c>
      <c r="D7357" s="109" t="s">
        <v>978</v>
      </c>
      <c r="E7357" s="93" t="str">
        <f t="shared" si="233"/>
        <v>8月第3周--周4</v>
      </c>
      <c r="F7357" s="95" t="s">
        <v>27</v>
      </c>
      <c r="G7357" s="95" t="s">
        <v>28</v>
      </c>
      <c r="H7357" s="92" t="str">
        <f>_xlfn.XLOOKUP(O7357,匹配表1065!T:T,匹配表1065!W:W)</f>
        <v>镇江市</v>
      </c>
      <c r="I7357" s="116" t="str">
        <f>_xlfn.XLOOKUP(O7357,匹配表1065!T:T,匹配表1065!X:X)</f>
        <v>PME2039</v>
      </c>
      <c r="J7357" s="95" t="s">
        <v>39</v>
      </c>
      <c r="K7357" s="89" cm="1">
        <f ca="1" t="array" ref="K7357:L7357">_xlfn.XLOOKUP(J7357,匹配表1065!Y:Y,匹配表1065!AA:AB)</f>
        <v>7</v>
      </c>
      <c r="L7357" s="116" t="str">
        <v>3个月以上</v>
      </c>
      <c r="M7357" s="95" t="s">
        <v>35</v>
      </c>
      <c r="N7357" s="95">
        <v>1</v>
      </c>
      <c r="O7357" s="118" t="str">
        <f>_xlfn.XLOOKUP(P7357,匹配表1065!U:U,匹配表1065!T:T)</f>
        <v>HO00001014</v>
      </c>
      <c r="P7357" s="94" t="s">
        <v>266</v>
      </c>
      <c r="Q7357" s="95" t="s">
        <v>990</v>
      </c>
      <c r="R7357" s="89" t="str">
        <f>_xlfn.XLOOKUP(Q7357,匹配表1065!L:L,匹配表1065!O:O)</f>
        <v>B</v>
      </c>
      <c r="S7357" s="93" t="str">
        <f>IFERROR(_xlfn.XLOOKUP(Q7357,匹配表1065!AI:AI,匹配表1065!AJ:AJ),"绿标")</f>
        <v>绿标</v>
      </c>
      <c r="T7357" s="93" t="str" cm="1">
        <f t="array" ref="T7357:U7357">_xlfn.XLOOKUP(Q7357,匹配表1065!L:L,匹配表1065!M:N)</f>
        <v>脑血管</v>
      </c>
      <c r="U7357" s="94" t="str">
        <v>神经内科</v>
      </c>
      <c r="V7357" s="95" t="s">
        <v>42</v>
      </c>
      <c r="W7357" s="93">
        <f>_xlfn.XLOOKUP(M7357,匹配表1065!D:D,匹配表1065!F:F)*N7357</f>
        <v>4</v>
      </c>
    </row>
    <row r="7358" customHeight="1" spans="1:23">
      <c r="A7358" s="94" t="s">
        <v>954</v>
      </c>
      <c r="B7358" s="106">
        <v>46254</v>
      </c>
      <c r="C7358" s="121" t="str">
        <f t="shared" si="232"/>
        <v>8月第4周</v>
      </c>
      <c r="D7358" s="109" t="s">
        <v>978</v>
      </c>
      <c r="E7358" s="93" t="str">
        <f t="shared" si="233"/>
        <v>8月第3周--周4</v>
      </c>
      <c r="F7358" s="95" t="s">
        <v>27</v>
      </c>
      <c r="G7358" s="95" t="s">
        <v>28</v>
      </c>
      <c r="H7358" s="92" t="str">
        <f>_xlfn.XLOOKUP(O7358,匹配表1065!T:T,匹配表1065!W:W)</f>
        <v>扬州市</v>
      </c>
      <c r="I7358" s="116" t="str">
        <f>_xlfn.XLOOKUP(O7358,匹配表1065!T:T,匹配表1065!X:X)</f>
        <v>PME2012</v>
      </c>
      <c r="J7358" s="95" t="s">
        <v>60</v>
      </c>
      <c r="K7358" s="89" cm="1">
        <f ca="1" t="array" ref="K7358:L7358">_xlfn.XLOOKUP(J7358,匹配表1065!Y:Y,匹配表1065!AA:AB)</f>
        <v>13</v>
      </c>
      <c r="L7358" s="116" t="str">
        <v>3个月以上</v>
      </c>
      <c r="M7358" s="95" t="s">
        <v>202</v>
      </c>
      <c r="N7358" s="95">
        <v>1</v>
      </c>
      <c r="O7358" s="118" t="str">
        <f>_xlfn.XLOOKUP(P7358,匹配表1065!U:U,匹配表1065!T:T)</f>
        <v>HO00000968</v>
      </c>
      <c r="P7358" s="94" t="s">
        <v>61</v>
      </c>
      <c r="Q7358" s="95" t="s">
        <v>62</v>
      </c>
      <c r="R7358" s="89" t="str">
        <f>_xlfn.XLOOKUP(Q7358,匹配表1065!L:L,匹配表1065!O:O)</f>
        <v>A</v>
      </c>
      <c r="S7358" s="93" t="str">
        <f>IFERROR(_xlfn.XLOOKUP(Q7358,匹配表1065!AI:AI,匹配表1065!AJ:AJ),"绿标")</f>
        <v>红标</v>
      </c>
      <c r="T7358" s="93" t="str" cm="1">
        <f t="array" ref="T7358:U7358">_xlfn.XLOOKUP(Q7358,匹配表1065!L:L,匹配表1065!M:N)</f>
        <v>头痛</v>
      </c>
      <c r="U7358" s="94" t="str">
        <v>神经内科</v>
      </c>
      <c r="V7358" s="95" t="s">
        <v>67</v>
      </c>
      <c r="W7358" s="93">
        <f>_xlfn.XLOOKUP(M7358,匹配表1065!D:D,匹配表1065!F:F)*N7358</f>
        <v>16</v>
      </c>
    </row>
    <row r="7359" customHeight="1" spans="1:23">
      <c r="A7359" s="94" t="s">
        <v>954</v>
      </c>
      <c r="B7359" s="106">
        <v>46254</v>
      </c>
      <c r="C7359" s="121" t="str">
        <f t="shared" si="232"/>
        <v>8月第4周</v>
      </c>
      <c r="D7359" s="109" t="s">
        <v>978</v>
      </c>
      <c r="E7359" s="93" t="str">
        <f t="shared" si="233"/>
        <v>8月第3周--周4</v>
      </c>
      <c r="F7359" s="95" t="s">
        <v>27</v>
      </c>
      <c r="G7359" s="95" t="s">
        <v>28</v>
      </c>
      <c r="H7359" s="92" t="str">
        <f>_xlfn.XLOOKUP(O7359,匹配表1065!T:T,匹配表1065!W:W)</f>
        <v>扬州市</v>
      </c>
      <c r="I7359" s="116" t="str">
        <f>_xlfn.XLOOKUP(O7359,匹配表1065!T:T,匹配表1065!X:X)</f>
        <v>PME2012</v>
      </c>
      <c r="J7359" s="95" t="s">
        <v>60</v>
      </c>
      <c r="K7359" s="89" cm="1">
        <f ca="1" t="array" ref="K7359:L7359">_xlfn.XLOOKUP(J7359,匹配表1065!Y:Y,匹配表1065!AA:AB)</f>
        <v>13</v>
      </c>
      <c r="L7359" s="116" t="str">
        <v>3个月以上</v>
      </c>
      <c r="M7359" s="95" t="s">
        <v>35</v>
      </c>
      <c r="N7359" s="95">
        <v>1</v>
      </c>
      <c r="O7359" s="118" t="str">
        <f>_xlfn.XLOOKUP(P7359,匹配表1065!U:U,匹配表1065!T:T)</f>
        <v>HO00041526</v>
      </c>
      <c r="P7359" s="94" t="s">
        <v>407</v>
      </c>
      <c r="Q7359" s="95" t="s">
        <v>408</v>
      </c>
      <c r="R7359" s="89" t="str">
        <f>_xlfn.XLOOKUP(Q7359,匹配表1065!L:L,匹配表1065!O:O)</f>
        <v>C</v>
      </c>
      <c r="S7359" s="93" t="str">
        <f>IFERROR(_xlfn.XLOOKUP(Q7359,匹配表1065!AI:AI,匹配表1065!AJ:AJ),"绿标")</f>
        <v>红标</v>
      </c>
      <c r="T7359" s="93" t="str" cm="1">
        <f t="array" ref="T7359:U7359">_xlfn.XLOOKUP(Q7359,匹配表1065!L:L,匹配表1065!M:N)</f>
        <v>眩晕</v>
      </c>
      <c r="U7359" s="94" t="str">
        <v>神经内科</v>
      </c>
      <c r="V7359" s="95" t="s">
        <v>33</v>
      </c>
      <c r="W7359" s="93">
        <f>_xlfn.XLOOKUP(M7359,匹配表1065!D:D,匹配表1065!F:F)*N7359</f>
        <v>4</v>
      </c>
    </row>
    <row r="7360" customHeight="1" spans="1:23">
      <c r="A7360" s="94" t="s">
        <v>954</v>
      </c>
      <c r="B7360" s="106">
        <v>46254</v>
      </c>
      <c r="C7360" s="121" t="str">
        <f t="shared" si="232"/>
        <v>8月第4周</v>
      </c>
      <c r="D7360" s="109" t="s">
        <v>978</v>
      </c>
      <c r="E7360" s="93" t="str">
        <f t="shared" si="233"/>
        <v>8月第3周--周4</v>
      </c>
      <c r="F7360" s="95" t="s">
        <v>27</v>
      </c>
      <c r="G7360" s="95" t="s">
        <v>28</v>
      </c>
      <c r="H7360" s="92" t="str">
        <f>_xlfn.XLOOKUP(O7360,匹配表1065!T:T,匹配表1065!W:W)</f>
        <v>南京市</v>
      </c>
      <c r="I7360" s="116" t="str">
        <f>_xlfn.XLOOKUP(O7360,匹配表1065!T:T,匹配表1065!X:X)</f>
        <v>PME2005</v>
      </c>
      <c r="J7360" s="95" t="s">
        <v>54</v>
      </c>
      <c r="K7360" s="89" cm="1">
        <f ca="1" t="array" ref="K7360:L7360">_xlfn.XLOOKUP(J7360,匹配表1065!Y:Y,匹配表1065!AA:AB)</f>
        <v>3</v>
      </c>
      <c r="L7360" s="116" t="str">
        <v>3个月以上</v>
      </c>
      <c r="M7360" s="95" t="s">
        <v>30</v>
      </c>
      <c r="N7360" s="95">
        <v>1</v>
      </c>
      <c r="O7360" s="118" t="str">
        <f>_xlfn.XLOOKUP(P7360,匹配表1065!U:U,匹配表1065!T:T)</f>
        <v>HO00000975</v>
      </c>
      <c r="P7360" s="94" t="s">
        <v>56</v>
      </c>
      <c r="Q7360" s="95" t="s">
        <v>405</v>
      </c>
      <c r="R7360" s="89" t="str">
        <f>_xlfn.XLOOKUP(Q7360,匹配表1065!L:L,匹配表1065!O:O)</f>
        <v>B</v>
      </c>
      <c r="S7360" s="93" t="str">
        <f>IFERROR(_xlfn.XLOOKUP(Q7360,匹配表1065!AI:AI,匹配表1065!AJ:AJ),"绿标")</f>
        <v>绿标</v>
      </c>
      <c r="T7360" s="93" t="str" cm="1">
        <f t="array" ref="T7360:U7360">_xlfn.XLOOKUP(Q7360,匹配表1065!L:L,匹配表1065!M:N)</f>
        <v>脑血管</v>
      </c>
      <c r="U7360" s="94" t="str">
        <v>神经内科</v>
      </c>
      <c r="V7360" s="95" t="s">
        <v>33</v>
      </c>
      <c r="W7360" s="93">
        <f>_xlfn.XLOOKUP(M7360,匹配表1065!D:D,匹配表1065!F:F)*N7360</f>
        <v>12</v>
      </c>
    </row>
    <row r="7361" customHeight="1" spans="1:23">
      <c r="A7361" s="94" t="s">
        <v>954</v>
      </c>
      <c r="B7361" s="106">
        <v>46254</v>
      </c>
      <c r="C7361" s="121" t="str">
        <f t="shared" si="232"/>
        <v>8月第4周</v>
      </c>
      <c r="D7361" s="109" t="s">
        <v>978</v>
      </c>
      <c r="E7361" s="93" t="str">
        <f t="shared" si="233"/>
        <v>8月第3周--周4</v>
      </c>
      <c r="F7361" s="95" t="s">
        <v>27</v>
      </c>
      <c r="G7361" s="95" t="s">
        <v>28</v>
      </c>
      <c r="H7361" s="92" t="str">
        <f>_xlfn.XLOOKUP(O7361,匹配表1065!T:T,匹配表1065!W:W)</f>
        <v>南京市</v>
      </c>
      <c r="I7361" s="116" t="str">
        <f>_xlfn.XLOOKUP(O7361,匹配表1065!T:T,匹配表1065!X:X)</f>
        <v>PME2040</v>
      </c>
      <c r="J7361" s="95" t="s">
        <v>50</v>
      </c>
      <c r="K7361" s="89" t="e" cm="1">
        <f ca="1" t="array" ref="K7361">_xlfn.XLOOKUP(J7361,匹配表1065!Y:Y,匹配表1065!AA:AB)</f>
        <v>#N/A</v>
      </c>
      <c r="L7361" s="116"/>
      <c r="M7361" s="95" t="s">
        <v>35</v>
      </c>
      <c r="N7361" s="95">
        <v>1</v>
      </c>
      <c r="O7361" s="118" t="str">
        <f>_xlfn.XLOOKUP(P7361,匹配表1065!U:U,匹配表1065!T:T)</f>
        <v>HO00000966</v>
      </c>
      <c r="P7361" s="94" t="s">
        <v>51</v>
      </c>
      <c r="Q7361" s="95" t="s">
        <v>199</v>
      </c>
      <c r="R7361" s="89" t="str">
        <f>_xlfn.XLOOKUP(Q7361,匹配表1065!L:L,匹配表1065!O:O)</f>
        <v>A</v>
      </c>
      <c r="S7361" s="93" t="str">
        <f>IFERROR(_xlfn.XLOOKUP(Q7361,匹配表1065!AI:AI,匹配表1065!AJ:AJ),"绿标")</f>
        <v>绿标</v>
      </c>
      <c r="T7361" s="93" t="str" cm="1">
        <f t="array" ref="T7361:U7361">_xlfn.XLOOKUP(Q7361,匹配表1065!L:L,匹配表1065!M:N)</f>
        <v>头痛</v>
      </c>
      <c r="U7361" s="94" t="str">
        <v>神经内科</v>
      </c>
      <c r="V7361" s="95" t="s">
        <v>42</v>
      </c>
      <c r="W7361" s="93">
        <f>_xlfn.XLOOKUP(M7361,匹配表1065!D:D,匹配表1065!F:F)*N7361</f>
        <v>4</v>
      </c>
    </row>
    <row r="7362" customHeight="1" spans="1:23">
      <c r="A7362" s="94" t="s">
        <v>954</v>
      </c>
      <c r="B7362" s="106">
        <v>46254</v>
      </c>
      <c r="C7362" s="121" t="str">
        <f t="shared" si="232"/>
        <v>8月第4周</v>
      </c>
      <c r="D7362" s="109" t="s">
        <v>978</v>
      </c>
      <c r="E7362" s="93" t="str">
        <f t="shared" si="233"/>
        <v>8月第3周--周4</v>
      </c>
      <c r="F7362" s="95" t="s">
        <v>27</v>
      </c>
      <c r="G7362" s="95" t="s">
        <v>28</v>
      </c>
      <c r="H7362" s="92" t="str">
        <f>_xlfn.XLOOKUP(O7362,匹配表1065!T:T,匹配表1065!W:W)</f>
        <v>南京市</v>
      </c>
      <c r="I7362" s="116" t="str">
        <f>_xlfn.XLOOKUP(O7362,匹配表1065!T:T,匹配表1065!X:X)</f>
        <v>PME2040</v>
      </c>
      <c r="J7362" s="95" t="s">
        <v>50</v>
      </c>
      <c r="K7362" s="89" t="e" cm="1">
        <f ca="1" t="array" ref="K7362">_xlfn.XLOOKUP(J7362,匹配表1065!Y:Y,匹配表1065!AA:AB)</f>
        <v>#N/A</v>
      </c>
      <c r="L7362" s="116"/>
      <c r="M7362" s="95" t="s">
        <v>35</v>
      </c>
      <c r="N7362" s="95">
        <v>1</v>
      </c>
      <c r="O7362" s="118" t="str">
        <f>_xlfn.XLOOKUP(P7362,匹配表1065!U:U,匹配表1065!T:T)</f>
        <v>HO00000966</v>
      </c>
      <c r="P7362" s="94" t="s">
        <v>51</v>
      </c>
      <c r="Q7362" s="95" t="s">
        <v>487</v>
      </c>
      <c r="R7362" s="89" t="str">
        <f>_xlfn.XLOOKUP(Q7362,匹配表1065!L:L,匹配表1065!O:O)</f>
        <v>B</v>
      </c>
      <c r="S7362" s="93" t="str">
        <f>IFERROR(_xlfn.XLOOKUP(Q7362,匹配表1065!AI:AI,匹配表1065!AJ:AJ),"绿标")</f>
        <v>绿标</v>
      </c>
      <c r="T7362" s="93" t="str" cm="1">
        <f t="array" ref="T7362:U7362">_xlfn.XLOOKUP(Q7362,匹配表1065!L:L,匹配表1065!M:N)</f>
        <v>癫痫</v>
      </c>
      <c r="U7362" s="94" t="str">
        <v>神经内科</v>
      </c>
      <c r="V7362" s="95" t="s">
        <v>100</v>
      </c>
      <c r="W7362" s="93">
        <f>_xlfn.XLOOKUP(M7362,匹配表1065!D:D,匹配表1065!F:F)*N7362</f>
        <v>4</v>
      </c>
    </row>
    <row r="7363" customHeight="1" spans="1:23">
      <c r="A7363" s="94" t="s">
        <v>954</v>
      </c>
      <c r="B7363" s="106">
        <v>46254</v>
      </c>
      <c r="C7363" s="121" t="str">
        <f t="shared" si="232"/>
        <v>8月第4周</v>
      </c>
      <c r="D7363" s="109" t="s">
        <v>978</v>
      </c>
      <c r="E7363" s="93" t="str">
        <f t="shared" si="233"/>
        <v>8月第3周--周4</v>
      </c>
      <c r="F7363" s="95" t="s">
        <v>27</v>
      </c>
      <c r="G7363" s="95" t="s">
        <v>28</v>
      </c>
      <c r="H7363" s="92" t="str">
        <f>_xlfn.XLOOKUP(O7363,匹配表1065!T:T,匹配表1065!W:W)</f>
        <v>常州市</v>
      </c>
      <c r="I7363" s="116" t="str">
        <f>_xlfn.XLOOKUP(O7363,匹配表1065!T:T,匹配表1065!X:X)</f>
        <v>PME2015</v>
      </c>
      <c r="J7363" s="95" t="s">
        <v>45</v>
      </c>
      <c r="K7363" s="89" cm="1">
        <f ca="1" t="array" ref="K7363:L7363">_xlfn.XLOOKUP(J7363,匹配表1065!Y:Y,匹配表1065!AA:AB)</f>
        <v>9</v>
      </c>
      <c r="L7363" s="116" t="str">
        <v>3个月以上</v>
      </c>
      <c r="M7363" s="95" t="s">
        <v>30</v>
      </c>
      <c r="N7363" s="95">
        <v>1</v>
      </c>
      <c r="O7363" s="118" t="str">
        <f>_xlfn.XLOOKUP(P7363,匹配表1065!U:U,匹配表1065!T:T)</f>
        <v>HO00000940</v>
      </c>
      <c r="P7363" s="94" t="s">
        <v>203</v>
      </c>
      <c r="Q7363" s="95" t="s">
        <v>204</v>
      </c>
      <c r="R7363" s="89" t="str">
        <f>_xlfn.XLOOKUP(Q7363,匹配表1065!L:L,匹配表1065!O:O)</f>
        <v>C</v>
      </c>
      <c r="S7363" s="93" t="str">
        <f>IFERROR(_xlfn.XLOOKUP(Q7363,匹配表1065!AI:AI,匹配表1065!AJ:AJ),"绿标")</f>
        <v>红标</v>
      </c>
      <c r="T7363" s="93" t="str" cm="1">
        <f t="array" ref="T7363:U7363">_xlfn.XLOOKUP(Q7363,匹配表1065!L:L,匹配表1065!M:N)</f>
        <v>眩晕</v>
      </c>
      <c r="U7363" s="94" t="str">
        <v>耳鼻喉科</v>
      </c>
      <c r="V7363" s="95" t="s">
        <v>100</v>
      </c>
      <c r="W7363" s="93">
        <f>_xlfn.XLOOKUP(M7363,匹配表1065!D:D,匹配表1065!F:F)*N7363</f>
        <v>12</v>
      </c>
    </row>
    <row r="7364" customHeight="1" spans="1:23">
      <c r="A7364" s="94" t="s">
        <v>954</v>
      </c>
      <c r="B7364" s="106">
        <v>46254</v>
      </c>
      <c r="C7364" s="121" t="str">
        <f t="shared" si="232"/>
        <v>8月第4周</v>
      </c>
      <c r="D7364" s="109" t="s">
        <v>978</v>
      </c>
      <c r="E7364" s="93" t="str">
        <f t="shared" si="233"/>
        <v>8月第3周--周4</v>
      </c>
      <c r="F7364" s="95" t="s">
        <v>27</v>
      </c>
      <c r="G7364" s="95" t="s">
        <v>28</v>
      </c>
      <c r="H7364" s="92" t="str">
        <f>_xlfn.XLOOKUP(O7364,匹配表1065!T:T,匹配表1065!W:W)</f>
        <v>常州市</v>
      </c>
      <c r="I7364" s="116" t="str">
        <f>_xlfn.XLOOKUP(O7364,匹配表1065!T:T,匹配表1065!X:X)</f>
        <v>PME2015</v>
      </c>
      <c r="J7364" s="95" t="s">
        <v>45</v>
      </c>
      <c r="K7364" s="89" cm="1">
        <f ca="1" t="array" ref="K7364:L7364">_xlfn.XLOOKUP(J7364,匹配表1065!Y:Y,匹配表1065!AA:AB)</f>
        <v>9</v>
      </c>
      <c r="L7364" s="116" t="str">
        <v>3个月以上</v>
      </c>
      <c r="M7364" s="95" t="s">
        <v>55</v>
      </c>
      <c r="N7364" s="95">
        <v>1</v>
      </c>
      <c r="O7364" s="118" t="str">
        <f>_xlfn.XLOOKUP(P7364,匹配表1065!U:U,匹配表1065!T:T)</f>
        <v>HO00000940</v>
      </c>
      <c r="P7364" s="94" t="s">
        <v>203</v>
      </c>
      <c r="Q7364" s="95" t="s">
        <v>204</v>
      </c>
      <c r="R7364" s="89" t="str">
        <f>_xlfn.XLOOKUP(Q7364,匹配表1065!L:L,匹配表1065!O:O)</f>
        <v>C</v>
      </c>
      <c r="S7364" s="93" t="str">
        <f>IFERROR(_xlfn.XLOOKUP(Q7364,匹配表1065!AI:AI,匹配表1065!AJ:AJ),"绿标")</f>
        <v>红标</v>
      </c>
      <c r="T7364" s="93" t="str" cm="1">
        <f t="array" ref="T7364:U7364">_xlfn.XLOOKUP(Q7364,匹配表1065!L:L,匹配表1065!M:N)</f>
        <v>眩晕</v>
      </c>
      <c r="U7364" s="94" t="str">
        <v>耳鼻喉科</v>
      </c>
      <c r="V7364" s="95" t="s">
        <v>100</v>
      </c>
      <c r="W7364" s="93">
        <f>_xlfn.XLOOKUP(M7364,匹配表1065!D:D,匹配表1065!F:F)*N7364</f>
        <v>8</v>
      </c>
    </row>
    <row r="7365" customHeight="1" spans="1:23">
      <c r="A7365" s="94" t="s">
        <v>954</v>
      </c>
      <c r="B7365" s="106">
        <v>46254</v>
      </c>
      <c r="C7365" s="121" t="str">
        <f t="shared" si="232"/>
        <v>8月第4周</v>
      </c>
      <c r="D7365" s="109" t="s">
        <v>978</v>
      </c>
      <c r="E7365" s="93" t="str">
        <f t="shared" si="233"/>
        <v>8月第3周--周4</v>
      </c>
      <c r="F7365" s="95" t="s">
        <v>27</v>
      </c>
      <c r="G7365" s="95" t="s">
        <v>28</v>
      </c>
      <c r="H7365" s="92" t="str">
        <f>_xlfn.XLOOKUP(O7365,匹配表1065!T:T,匹配表1065!W:W)</f>
        <v>南京市</v>
      </c>
      <c r="I7365" s="116" t="str">
        <f>_xlfn.XLOOKUP(O7365,匹配表1065!T:T,匹配表1065!X:X)</f>
        <v>PME2004</v>
      </c>
      <c r="J7365" s="95" t="s">
        <v>889</v>
      </c>
      <c r="K7365" s="89" t="e" cm="1">
        <f ca="1" t="array" ref="K7365">_xlfn.XLOOKUP(J7365,匹配表1065!Y:Y,匹配表1065!AA:AB)</f>
        <v>#N/A</v>
      </c>
      <c r="L7365" s="116"/>
      <c r="M7365" s="95" t="s">
        <v>35</v>
      </c>
      <c r="N7365" s="95">
        <v>1</v>
      </c>
      <c r="O7365" s="118" t="str">
        <f>_xlfn.XLOOKUP(P7365,匹配表1065!U:U,匹配表1065!T:T)</f>
        <v>HO00000972</v>
      </c>
      <c r="P7365" s="94" t="s">
        <v>36</v>
      </c>
      <c r="Q7365" s="95" t="s">
        <v>37</v>
      </c>
      <c r="R7365" s="89" t="str">
        <f>_xlfn.XLOOKUP(Q7365,匹配表1065!L:L,匹配表1065!O:O)</f>
        <v>A</v>
      </c>
      <c r="S7365" s="93" t="str">
        <f>IFERROR(_xlfn.XLOOKUP(Q7365,匹配表1065!AI:AI,匹配表1065!AJ:AJ),"绿标")</f>
        <v>绿标</v>
      </c>
      <c r="T7365" s="93" t="str" cm="1">
        <f t="array" ref="T7365:U7365">_xlfn.XLOOKUP(Q7365,匹配表1065!L:L,匹配表1065!M:N)</f>
        <v>头痛</v>
      </c>
      <c r="U7365" s="94" t="str">
        <v>神经内科</v>
      </c>
      <c r="V7365" s="95" t="s">
        <v>33</v>
      </c>
      <c r="W7365" s="93">
        <f>_xlfn.XLOOKUP(M7365,匹配表1065!D:D,匹配表1065!F:F)*N7365</f>
        <v>4</v>
      </c>
    </row>
    <row r="7366" customHeight="1" spans="1:23">
      <c r="A7366" s="94" t="s">
        <v>954</v>
      </c>
      <c r="B7366" s="106">
        <v>46254</v>
      </c>
      <c r="C7366" s="121" t="str">
        <f t="shared" si="232"/>
        <v>8月第4周</v>
      </c>
      <c r="D7366" s="109" t="s">
        <v>978</v>
      </c>
      <c r="E7366" s="93" t="str">
        <f t="shared" si="233"/>
        <v>8月第3周--周4</v>
      </c>
      <c r="F7366" s="95" t="s">
        <v>27</v>
      </c>
      <c r="G7366" s="95" t="s">
        <v>28</v>
      </c>
      <c r="H7366" s="92" t="str">
        <f>_xlfn.XLOOKUP(O7366,匹配表1065!T:T,匹配表1065!W:W)</f>
        <v>南京市</v>
      </c>
      <c r="I7366" s="116" t="str">
        <f>_xlfn.XLOOKUP(O7366,匹配表1065!T:T,匹配表1065!X:X)</f>
        <v>PME2006</v>
      </c>
      <c r="J7366" s="95" t="s">
        <v>29</v>
      </c>
      <c r="K7366" s="89" cm="1">
        <f ca="1" t="array" ref="K7366:L7366">_xlfn.XLOOKUP(J7366,匹配表1065!Y:Y,匹配表1065!AA:AB)</f>
        <v>15</v>
      </c>
      <c r="L7366" s="116" t="str">
        <v>3个月以上</v>
      </c>
      <c r="M7366" s="95" t="s">
        <v>30</v>
      </c>
      <c r="N7366" s="95">
        <v>1</v>
      </c>
      <c r="O7366" s="118" t="str">
        <f>_xlfn.XLOOKUP(P7366,匹配表1065!U:U,匹配表1065!T:T)</f>
        <v>HO00000959</v>
      </c>
      <c r="P7366" s="94" t="s">
        <v>196</v>
      </c>
      <c r="Q7366" s="95" t="s">
        <v>197</v>
      </c>
      <c r="R7366" s="89" t="str">
        <f>_xlfn.XLOOKUP(Q7366,匹配表1065!L:L,匹配表1065!O:O)</f>
        <v>C</v>
      </c>
      <c r="S7366" s="93" t="str">
        <f>IFERROR(_xlfn.XLOOKUP(Q7366,匹配表1065!AI:AI,匹配表1065!AJ:AJ),"绿标")</f>
        <v>红标</v>
      </c>
      <c r="T7366" s="93" t="str" cm="1">
        <f t="array" ref="T7366:U7366">_xlfn.XLOOKUP(Q7366,匹配表1065!L:L,匹配表1065!M:N)</f>
        <v>眩晕</v>
      </c>
      <c r="U7366" s="94" t="str">
        <v>神经内科</v>
      </c>
      <c r="V7366" s="95" t="s">
        <v>100</v>
      </c>
      <c r="W7366" s="93">
        <f>_xlfn.XLOOKUP(M7366,匹配表1065!D:D,匹配表1065!F:F)*N7366</f>
        <v>12</v>
      </c>
    </row>
    <row r="7367" customHeight="1" spans="1:23">
      <c r="A7367" s="94" t="s">
        <v>954</v>
      </c>
      <c r="B7367" s="106">
        <v>46254</v>
      </c>
      <c r="C7367" s="121" t="str">
        <f t="shared" si="232"/>
        <v>8月第4周</v>
      </c>
      <c r="D7367" s="109" t="s">
        <v>978</v>
      </c>
      <c r="E7367" s="93" t="str">
        <f t="shared" si="233"/>
        <v>8月第3周--周4</v>
      </c>
      <c r="F7367" s="95" t="s">
        <v>27</v>
      </c>
      <c r="G7367" s="95" t="s">
        <v>28</v>
      </c>
      <c r="H7367" s="92" t="str">
        <f>_xlfn.XLOOKUP(O7367,匹配表1065!T:T,匹配表1065!W:W)</f>
        <v>南京市</v>
      </c>
      <c r="I7367" s="116" t="str">
        <f>_xlfn.XLOOKUP(O7367,匹配表1065!T:T,匹配表1065!X:X)</f>
        <v>PME2006</v>
      </c>
      <c r="J7367" s="95" t="s">
        <v>29</v>
      </c>
      <c r="K7367" s="89" cm="1">
        <f ca="1" t="array" ref="K7367:L7367">_xlfn.XLOOKUP(J7367,匹配表1065!Y:Y,匹配表1065!AA:AB)</f>
        <v>15</v>
      </c>
      <c r="L7367" s="116" t="str">
        <v>3个月以上</v>
      </c>
      <c r="M7367" s="95" t="s">
        <v>55</v>
      </c>
      <c r="N7367" s="95">
        <v>1</v>
      </c>
      <c r="O7367" s="118" t="str">
        <f>_xlfn.XLOOKUP(P7367,匹配表1065!U:U,匹配表1065!T:T)</f>
        <v>HO00000965</v>
      </c>
      <c r="P7367" s="94" t="s">
        <v>31</v>
      </c>
      <c r="Q7367" s="95" t="s">
        <v>485</v>
      </c>
      <c r="R7367" s="89" t="str">
        <f>_xlfn.XLOOKUP(Q7367,匹配表1065!L:L,匹配表1065!O:O)</f>
        <v>A</v>
      </c>
      <c r="S7367" s="93" t="str">
        <f>IFERROR(_xlfn.XLOOKUP(Q7367,匹配表1065!AI:AI,匹配表1065!AJ:AJ),"绿标")</f>
        <v>绿标</v>
      </c>
      <c r="T7367" s="93" t="str" cm="1">
        <f t="array" ref="T7367:U7367">_xlfn.XLOOKUP(Q7367,匹配表1065!L:L,匹配表1065!M:N)</f>
        <v>头痛</v>
      </c>
      <c r="U7367" s="94" t="str">
        <v>神经内科</v>
      </c>
      <c r="V7367" s="95" t="s">
        <v>33</v>
      </c>
      <c r="W7367" s="93">
        <f>_xlfn.XLOOKUP(M7367,匹配表1065!D:D,匹配表1065!F:F)*N7367</f>
        <v>8</v>
      </c>
    </row>
    <row r="7368" customHeight="1" spans="1:23">
      <c r="A7368" s="94" t="s">
        <v>954</v>
      </c>
      <c r="B7368" s="106">
        <v>46254</v>
      </c>
      <c r="C7368" s="121" t="str">
        <f t="shared" si="232"/>
        <v>8月第4周</v>
      </c>
      <c r="D7368" s="109" t="s">
        <v>978</v>
      </c>
      <c r="E7368" s="93" t="str">
        <f t="shared" si="233"/>
        <v>8月第3周--周4</v>
      </c>
      <c r="F7368" s="95" t="s">
        <v>27</v>
      </c>
      <c r="G7368" s="95" t="s">
        <v>136</v>
      </c>
      <c r="H7368" s="92" t="str">
        <f>_xlfn.XLOOKUP(O7368,匹配表1065!T:T,匹配表1065!W:W)</f>
        <v>青岛市</v>
      </c>
      <c r="I7368" s="116" t="str">
        <f>_xlfn.XLOOKUP(O7368,匹配表1065!T:T,匹配表1065!X:X)</f>
        <v>PME2035</v>
      </c>
      <c r="J7368" s="95" t="s">
        <v>150</v>
      </c>
      <c r="K7368" s="89" cm="1">
        <f ca="1" t="array" ref="K7368:L7368">_xlfn.XLOOKUP(J7368,匹配表1065!Y:Y,匹配表1065!AA:AB)</f>
        <v>8</v>
      </c>
      <c r="L7368" s="116" t="str">
        <v>3个月以上</v>
      </c>
      <c r="M7368" s="95" t="s">
        <v>30</v>
      </c>
      <c r="N7368" s="95">
        <v>1</v>
      </c>
      <c r="O7368" s="118" t="str">
        <f>_xlfn.XLOOKUP(P7368,匹配表1065!U:U,匹配表1065!T:T)</f>
        <v>HO00001476</v>
      </c>
      <c r="P7368" s="94" t="s">
        <v>151</v>
      </c>
      <c r="Q7368" s="95" t="s">
        <v>152</v>
      </c>
      <c r="R7368" s="89" t="str">
        <f>_xlfn.XLOOKUP(Q7368,匹配表1065!L:L,匹配表1065!O:O)</f>
        <v>C</v>
      </c>
      <c r="S7368" s="93" t="str">
        <f>IFERROR(_xlfn.XLOOKUP(Q7368,匹配表1065!AI:AI,匹配表1065!AJ:AJ),"绿标")</f>
        <v>红标</v>
      </c>
      <c r="T7368" s="93" t="str" cm="1">
        <f t="array" ref="T7368:U7368">_xlfn.XLOOKUP(Q7368,匹配表1065!L:L,匹配表1065!M:N)</f>
        <v>眩晕</v>
      </c>
      <c r="U7368" s="94" t="str">
        <v>神经内科</v>
      </c>
      <c r="V7368" s="95" t="s">
        <v>100</v>
      </c>
      <c r="W7368" s="93">
        <f>_xlfn.XLOOKUP(M7368,匹配表1065!D:D,匹配表1065!F:F)*N7368</f>
        <v>12</v>
      </c>
    </row>
    <row r="7369" customHeight="1" spans="1:23">
      <c r="A7369" s="94" t="s">
        <v>954</v>
      </c>
      <c r="B7369" s="106">
        <v>46254</v>
      </c>
      <c r="C7369" s="121" t="str">
        <f t="shared" si="232"/>
        <v>8月第4周</v>
      </c>
      <c r="D7369" s="109" t="s">
        <v>978</v>
      </c>
      <c r="E7369" s="93" t="str">
        <f t="shared" si="233"/>
        <v>8月第3周--周4</v>
      </c>
      <c r="F7369" s="95" t="s">
        <v>27</v>
      </c>
      <c r="G7369" s="95" t="s">
        <v>136</v>
      </c>
      <c r="H7369" s="92" t="str">
        <f>_xlfn.XLOOKUP(O7369,匹配表1065!T:T,匹配表1065!W:W)</f>
        <v>青岛市</v>
      </c>
      <c r="I7369" s="116" t="str">
        <f>_xlfn.XLOOKUP(O7369,匹配表1065!T:T,匹配表1065!X:X)</f>
        <v>PME2035</v>
      </c>
      <c r="J7369" s="95" t="s">
        <v>150</v>
      </c>
      <c r="K7369" s="89" cm="1">
        <f ca="1" t="array" ref="K7369:L7369">_xlfn.XLOOKUP(J7369,匹配表1065!Y:Y,匹配表1065!AA:AB)</f>
        <v>8</v>
      </c>
      <c r="L7369" s="116" t="str">
        <v>3个月以上</v>
      </c>
      <c r="M7369" s="95" t="s">
        <v>35</v>
      </c>
      <c r="N7369" s="95">
        <v>1</v>
      </c>
      <c r="O7369" s="118" t="str">
        <f>_xlfn.XLOOKUP(P7369,匹配表1065!U:U,匹配表1065!T:T)</f>
        <v>HO00001483</v>
      </c>
      <c r="P7369" s="94" t="s">
        <v>259</v>
      </c>
      <c r="Q7369" s="95" t="s">
        <v>340</v>
      </c>
      <c r="R7369" s="89" t="str">
        <f>_xlfn.XLOOKUP(Q7369,匹配表1065!L:L,匹配表1065!O:O)</f>
        <v>A</v>
      </c>
      <c r="S7369" s="93" t="str">
        <f>IFERROR(_xlfn.XLOOKUP(Q7369,匹配表1065!AI:AI,匹配表1065!AJ:AJ),"绿标")</f>
        <v>红标</v>
      </c>
      <c r="T7369" s="93" t="str" cm="1">
        <f t="array" ref="T7369:U7369">_xlfn.XLOOKUP(Q7369,匹配表1065!L:L,匹配表1065!M:N)</f>
        <v>头痛</v>
      </c>
      <c r="U7369" s="94" t="str">
        <v>神经内科</v>
      </c>
      <c r="V7369" s="95" t="s">
        <v>100</v>
      </c>
      <c r="W7369" s="93">
        <f>_xlfn.XLOOKUP(M7369,匹配表1065!D:D,匹配表1065!F:F)*N7369</f>
        <v>4</v>
      </c>
    </row>
    <row r="7370" customHeight="1" spans="1:23">
      <c r="A7370" s="94" t="s">
        <v>954</v>
      </c>
      <c r="B7370" s="106">
        <v>46254</v>
      </c>
      <c r="C7370" s="121" t="str">
        <f t="shared" si="232"/>
        <v>8月第4周</v>
      </c>
      <c r="D7370" s="109" t="s">
        <v>978</v>
      </c>
      <c r="E7370" s="93" t="str">
        <f t="shared" si="233"/>
        <v>8月第3周--周4</v>
      </c>
      <c r="F7370" s="95" t="s">
        <v>27</v>
      </c>
      <c r="G7370" s="95" t="s">
        <v>136</v>
      </c>
      <c r="H7370" s="92" t="str">
        <f>_xlfn.XLOOKUP(O7370,匹配表1065!T:T,匹配表1065!W:W)</f>
        <v>青岛市</v>
      </c>
      <c r="I7370" s="116" t="str">
        <f>_xlfn.XLOOKUP(O7370,匹配表1065!T:T,匹配表1065!X:X)</f>
        <v>PME2035</v>
      </c>
      <c r="J7370" s="95" t="s">
        <v>150</v>
      </c>
      <c r="K7370" s="89" cm="1">
        <f ca="1" t="array" ref="K7370:L7370">_xlfn.XLOOKUP(J7370,匹配表1065!Y:Y,匹配表1065!AA:AB)</f>
        <v>8</v>
      </c>
      <c r="L7370" s="116" t="str">
        <v>3个月以上</v>
      </c>
      <c r="M7370" s="95" t="s">
        <v>55</v>
      </c>
      <c r="N7370" s="95">
        <v>1</v>
      </c>
      <c r="O7370" s="118" t="str">
        <f>_xlfn.XLOOKUP(P7370,匹配表1065!U:U,匹配表1065!T:T)</f>
        <v>HO00370760</v>
      </c>
      <c r="P7370" s="94" t="s">
        <v>499</v>
      </c>
      <c r="Q7370" s="95" t="s">
        <v>500</v>
      </c>
      <c r="R7370" s="89" t="str">
        <f>_xlfn.XLOOKUP(Q7370,匹配表1065!L:L,匹配表1065!O:O)</f>
        <v>A</v>
      </c>
      <c r="S7370" s="93" t="str">
        <f>IFERROR(_xlfn.XLOOKUP(Q7370,匹配表1065!AI:AI,匹配表1065!AJ:AJ),"绿标")</f>
        <v>红标</v>
      </c>
      <c r="T7370" s="93" t="str" cm="1">
        <f t="array" ref="T7370:U7370">_xlfn.XLOOKUP(Q7370,匹配表1065!L:L,匹配表1065!M:N)</f>
        <v>头痛</v>
      </c>
      <c r="U7370" s="94" t="str">
        <v>神经内科</v>
      </c>
      <c r="V7370" s="95" t="s">
        <v>33</v>
      </c>
      <c r="W7370" s="93">
        <f>_xlfn.XLOOKUP(M7370,匹配表1065!D:D,匹配表1065!F:F)*N7370</f>
        <v>8</v>
      </c>
    </row>
    <row r="7371" customHeight="1" spans="1:23">
      <c r="A7371" s="94" t="s">
        <v>954</v>
      </c>
      <c r="B7371" s="106">
        <v>46254</v>
      </c>
      <c r="C7371" s="121" t="str">
        <f t="shared" si="232"/>
        <v>8月第4周</v>
      </c>
      <c r="D7371" s="109" t="s">
        <v>978</v>
      </c>
      <c r="E7371" s="93" t="str">
        <f t="shared" si="233"/>
        <v>8月第3周--周4</v>
      </c>
      <c r="F7371" s="95" t="s">
        <v>27</v>
      </c>
      <c r="G7371" s="95" t="s">
        <v>136</v>
      </c>
      <c r="H7371" s="92" t="str">
        <f>_xlfn.XLOOKUP(O7371,匹配表1065!T:T,匹配表1065!W:W)</f>
        <v>青岛市</v>
      </c>
      <c r="I7371" s="116" t="str">
        <f>_xlfn.XLOOKUP(O7371,匹配表1065!T:T,匹配表1065!X:X)</f>
        <v>PME2032</v>
      </c>
      <c r="J7371" s="95" t="s">
        <v>143</v>
      </c>
      <c r="K7371" s="89" cm="1">
        <f ca="1" t="array" ref="K7371:L7371">_xlfn.XLOOKUP(J7371,匹配表1065!Y:Y,匹配表1065!AA:AB)</f>
        <v>31</v>
      </c>
      <c r="L7371" s="116" t="str">
        <v>3个月以上</v>
      </c>
      <c r="M7371" s="95" t="s">
        <v>35</v>
      </c>
      <c r="N7371" s="95">
        <v>1</v>
      </c>
      <c r="O7371" s="118" t="str">
        <f>_xlfn.XLOOKUP(P7371,匹配表1065!U:U,匹配表1065!T:T)</f>
        <v>HO00001482</v>
      </c>
      <c r="P7371" s="94" t="s">
        <v>146</v>
      </c>
      <c r="Q7371" s="95" t="s">
        <v>248</v>
      </c>
      <c r="R7371" s="89" t="str">
        <f>_xlfn.XLOOKUP(Q7371,匹配表1065!L:L,匹配表1065!O:O)</f>
        <v>A</v>
      </c>
      <c r="S7371" s="93" t="str">
        <f>IFERROR(_xlfn.XLOOKUP(Q7371,匹配表1065!AI:AI,匹配表1065!AJ:AJ),"绿标")</f>
        <v>红标</v>
      </c>
      <c r="T7371" s="93" t="str" cm="1">
        <f t="array" ref="T7371:U7371">_xlfn.XLOOKUP(Q7371,匹配表1065!L:L,匹配表1065!M:N)</f>
        <v>头痛</v>
      </c>
      <c r="U7371" s="94" t="str">
        <v>神经内科</v>
      </c>
      <c r="V7371" s="95" t="s">
        <v>58</v>
      </c>
      <c r="W7371" s="93">
        <f>_xlfn.XLOOKUP(M7371,匹配表1065!D:D,匹配表1065!F:F)*N7371</f>
        <v>4</v>
      </c>
    </row>
    <row r="7372" customHeight="1" spans="1:23">
      <c r="A7372" s="94" t="s">
        <v>954</v>
      </c>
      <c r="B7372" s="106">
        <v>46254</v>
      </c>
      <c r="C7372" s="121" t="str">
        <f t="shared" si="232"/>
        <v>8月第4周</v>
      </c>
      <c r="D7372" s="109" t="s">
        <v>978</v>
      </c>
      <c r="E7372" s="93" t="str">
        <f t="shared" si="233"/>
        <v>8月第3周--周4</v>
      </c>
      <c r="F7372" s="95" t="s">
        <v>27</v>
      </c>
      <c r="G7372" s="95" t="s">
        <v>136</v>
      </c>
      <c r="H7372" s="92" t="str">
        <f>_xlfn.XLOOKUP(O7372,匹配表1065!T:T,匹配表1065!W:W)</f>
        <v>青岛市</v>
      </c>
      <c r="I7372" s="116" t="str">
        <f>_xlfn.XLOOKUP(O7372,匹配表1065!T:T,匹配表1065!X:X)</f>
        <v>PME2032</v>
      </c>
      <c r="J7372" s="95" t="s">
        <v>143</v>
      </c>
      <c r="K7372" s="89" cm="1">
        <f ca="1" t="array" ref="K7372:L7372">_xlfn.XLOOKUP(J7372,匹配表1065!Y:Y,匹配表1065!AA:AB)</f>
        <v>31</v>
      </c>
      <c r="L7372" s="116" t="str">
        <v>3个月以上</v>
      </c>
      <c r="M7372" s="95" t="s">
        <v>30</v>
      </c>
      <c r="N7372" s="95">
        <v>1</v>
      </c>
      <c r="O7372" s="118" t="str">
        <f>_xlfn.XLOOKUP(P7372,匹配表1065!U:U,匹配表1065!T:T)</f>
        <v>HO00001482</v>
      </c>
      <c r="P7372" s="94" t="s">
        <v>146</v>
      </c>
      <c r="Q7372" s="95" t="s">
        <v>249</v>
      </c>
      <c r="R7372" s="89" t="str">
        <f>_xlfn.XLOOKUP(Q7372,匹配表1065!L:L,匹配表1065!O:O)</f>
        <v>C</v>
      </c>
      <c r="S7372" s="93" t="str">
        <f>IFERROR(_xlfn.XLOOKUP(Q7372,匹配表1065!AI:AI,匹配表1065!AJ:AJ),"绿标")</f>
        <v>绿标</v>
      </c>
      <c r="T7372" s="93" t="str" cm="1">
        <f t="array" ref="T7372:U7372">_xlfn.XLOOKUP(Q7372,匹配表1065!L:L,匹配表1065!M:N)</f>
        <v>眩晕</v>
      </c>
      <c r="U7372" s="94" t="str">
        <v>耳鼻喉科</v>
      </c>
      <c r="V7372" s="95" t="s">
        <v>100</v>
      </c>
      <c r="W7372" s="93">
        <f>_xlfn.XLOOKUP(M7372,匹配表1065!D:D,匹配表1065!F:F)*N7372</f>
        <v>12</v>
      </c>
    </row>
    <row r="7373" customHeight="1" spans="1:23">
      <c r="A7373" s="94" t="s">
        <v>954</v>
      </c>
      <c r="B7373" s="106">
        <v>46254</v>
      </c>
      <c r="C7373" s="121" t="str">
        <f t="shared" si="232"/>
        <v>8月第4周</v>
      </c>
      <c r="D7373" s="109" t="s">
        <v>978</v>
      </c>
      <c r="E7373" s="93" t="str">
        <f t="shared" si="233"/>
        <v>8月第3周--周4</v>
      </c>
      <c r="F7373" s="95" t="s">
        <v>27</v>
      </c>
      <c r="G7373" s="95" t="s">
        <v>136</v>
      </c>
      <c r="H7373" s="92" t="str">
        <f>_xlfn.XLOOKUP(O7373,匹配表1065!T:T,匹配表1065!W:W)</f>
        <v>青岛市</v>
      </c>
      <c r="I7373" s="116" t="str">
        <f>_xlfn.XLOOKUP(O7373,匹配表1065!T:T,匹配表1065!X:X)</f>
        <v>PME2032</v>
      </c>
      <c r="J7373" s="95" t="s">
        <v>143</v>
      </c>
      <c r="K7373" s="89" cm="1">
        <f ca="1" t="array" ref="K7373:L7373">_xlfn.XLOOKUP(J7373,匹配表1065!Y:Y,匹配表1065!AA:AB)</f>
        <v>31</v>
      </c>
      <c r="L7373" s="116" t="str">
        <v>3个月以上</v>
      </c>
      <c r="M7373" s="95" t="s">
        <v>30</v>
      </c>
      <c r="N7373" s="95">
        <v>1</v>
      </c>
      <c r="O7373" s="118" t="str">
        <f>_xlfn.XLOOKUP(P7373,匹配表1065!U:U,匹配表1065!T:T)</f>
        <v>HO00001482</v>
      </c>
      <c r="P7373" s="94" t="s">
        <v>146</v>
      </c>
      <c r="Q7373" s="95" t="s">
        <v>147</v>
      </c>
      <c r="R7373" s="89" t="str">
        <f>_xlfn.XLOOKUP(Q7373,匹配表1065!L:L,匹配表1065!O:O)</f>
        <v>A</v>
      </c>
      <c r="S7373" s="93" t="str">
        <f>IFERROR(_xlfn.XLOOKUP(Q7373,匹配表1065!AI:AI,匹配表1065!AJ:AJ),"绿标")</f>
        <v>红标</v>
      </c>
      <c r="T7373" s="93" t="str" cm="1">
        <f t="array" ref="T7373:U7373">_xlfn.XLOOKUP(Q7373,匹配表1065!L:L,匹配表1065!M:N)</f>
        <v>头痛</v>
      </c>
      <c r="U7373" s="94" t="str">
        <v>神经内科</v>
      </c>
      <c r="V7373" s="95" t="s">
        <v>67</v>
      </c>
      <c r="W7373" s="93">
        <f>_xlfn.XLOOKUP(M7373,匹配表1065!D:D,匹配表1065!F:F)*N7373</f>
        <v>12</v>
      </c>
    </row>
    <row r="7374" customHeight="1" spans="1:23">
      <c r="A7374" s="94" t="s">
        <v>954</v>
      </c>
      <c r="B7374" s="106">
        <v>46254</v>
      </c>
      <c r="C7374" s="121" t="str">
        <f t="shared" si="232"/>
        <v>8月第4周</v>
      </c>
      <c r="D7374" s="109" t="s">
        <v>978</v>
      </c>
      <c r="E7374" s="93" t="str">
        <f t="shared" si="233"/>
        <v>8月第3周--周4</v>
      </c>
      <c r="F7374" s="95" t="s">
        <v>27</v>
      </c>
      <c r="G7374" s="95" t="s">
        <v>136</v>
      </c>
      <c r="H7374" s="92" t="str">
        <f>_xlfn.XLOOKUP(O7374,匹配表1065!T:T,匹配表1065!W:W)</f>
        <v>青岛市</v>
      </c>
      <c r="I7374" s="116" t="str">
        <f>_xlfn.XLOOKUP(O7374,匹配表1065!T:T,匹配表1065!X:X)</f>
        <v>PME2031</v>
      </c>
      <c r="J7374" s="95" t="s">
        <v>155</v>
      </c>
      <c r="K7374" s="89" cm="1">
        <f ca="1" t="array" ref="K7374:L7374">_xlfn.XLOOKUP(J7374,匹配表1065!Y:Y,匹配表1065!AA:AB)</f>
        <v>31</v>
      </c>
      <c r="L7374" s="116" t="str">
        <v>3个月以上</v>
      </c>
      <c r="M7374" s="95" t="s">
        <v>30</v>
      </c>
      <c r="N7374" s="95">
        <v>1</v>
      </c>
      <c r="O7374" s="118" t="str">
        <f>_xlfn.XLOOKUP(P7374,匹配表1065!U:U,匹配表1065!T:T)</f>
        <v>HO00072793</v>
      </c>
      <c r="P7374" s="94" t="s">
        <v>159</v>
      </c>
      <c r="Q7374" s="95" t="s">
        <v>587</v>
      </c>
      <c r="R7374" s="89" t="str">
        <f>_xlfn.XLOOKUP(Q7374,匹配表1065!L:L,匹配表1065!O:O)</f>
        <v>D</v>
      </c>
      <c r="S7374" s="93" t="str">
        <f>IFERROR(_xlfn.XLOOKUP(Q7374,匹配表1065!AI:AI,匹配表1065!AJ:AJ),"绿标")</f>
        <v>绿标</v>
      </c>
      <c r="T7374" s="93" t="str" cm="1">
        <f t="array" ref="T7374:U7374">_xlfn.XLOOKUP(Q7374,匹配表1065!L:L,匹配表1065!M:N)</f>
        <v>疼痛</v>
      </c>
      <c r="U7374" s="94" t="str">
        <v>疼痛科</v>
      </c>
      <c r="V7374" s="95" t="s">
        <v>42</v>
      </c>
      <c r="W7374" s="93">
        <f>_xlfn.XLOOKUP(M7374,匹配表1065!D:D,匹配表1065!F:F)*N7374</f>
        <v>12</v>
      </c>
    </row>
    <row r="7375" customHeight="1" spans="1:23">
      <c r="A7375" s="94" t="s">
        <v>954</v>
      </c>
      <c r="B7375" s="106">
        <v>46254</v>
      </c>
      <c r="C7375" s="121" t="str">
        <f t="shared" si="232"/>
        <v>8月第4周</v>
      </c>
      <c r="D7375" s="109" t="s">
        <v>978</v>
      </c>
      <c r="E7375" s="93" t="str">
        <f t="shared" si="233"/>
        <v>8月第3周--周4</v>
      </c>
      <c r="F7375" s="95" t="s">
        <v>27</v>
      </c>
      <c r="G7375" s="95" t="s">
        <v>136</v>
      </c>
      <c r="H7375" s="92" t="str">
        <f>_xlfn.XLOOKUP(O7375,匹配表1065!T:T,匹配表1065!W:W)</f>
        <v>青岛市</v>
      </c>
      <c r="I7375" s="116" t="str">
        <f>_xlfn.XLOOKUP(O7375,匹配表1065!T:T,匹配表1065!X:X)</f>
        <v>PME2031</v>
      </c>
      <c r="J7375" s="95" t="s">
        <v>155</v>
      </c>
      <c r="K7375" s="89" cm="1">
        <f ca="1" t="array" ref="K7375:L7375">_xlfn.XLOOKUP(J7375,匹配表1065!Y:Y,匹配表1065!AA:AB)</f>
        <v>31</v>
      </c>
      <c r="L7375" s="116" t="str">
        <v>3个月以上</v>
      </c>
      <c r="M7375" s="95" t="s">
        <v>30</v>
      </c>
      <c r="N7375" s="95">
        <v>1</v>
      </c>
      <c r="O7375" s="118" t="str">
        <f>_xlfn.XLOOKUP(P7375,匹配表1065!U:U,匹配表1065!T:T)</f>
        <v>HO00001485</v>
      </c>
      <c r="P7375" s="94" t="s">
        <v>253</v>
      </c>
      <c r="Q7375" s="95" t="s">
        <v>254</v>
      </c>
      <c r="R7375" s="89" t="str">
        <f>_xlfn.XLOOKUP(Q7375,匹配表1065!L:L,匹配表1065!O:O)</f>
        <v>B</v>
      </c>
      <c r="S7375" s="93" t="str">
        <f>IFERROR(_xlfn.XLOOKUP(Q7375,匹配表1065!AI:AI,匹配表1065!AJ:AJ),"绿标")</f>
        <v>红标</v>
      </c>
      <c r="T7375" s="93" t="str" cm="1">
        <f t="array" ref="T7375:U7375">_xlfn.XLOOKUP(Q7375,匹配表1065!L:L,匹配表1065!M:N)</f>
        <v>脑血管</v>
      </c>
      <c r="U7375" s="94" t="str">
        <v>神经内科</v>
      </c>
      <c r="V7375" s="95" t="s">
        <v>33</v>
      </c>
      <c r="W7375" s="93">
        <f>_xlfn.XLOOKUP(M7375,匹配表1065!D:D,匹配表1065!F:F)*N7375</f>
        <v>12</v>
      </c>
    </row>
    <row r="7376" customHeight="1" spans="1:23">
      <c r="A7376" s="94" t="s">
        <v>954</v>
      </c>
      <c r="B7376" s="106">
        <v>46254</v>
      </c>
      <c r="C7376" s="121" t="str">
        <f t="shared" si="232"/>
        <v>8月第4周</v>
      </c>
      <c r="D7376" s="109" t="s">
        <v>978</v>
      </c>
      <c r="E7376" s="93" t="str">
        <f t="shared" si="233"/>
        <v>8月第3周--周4</v>
      </c>
      <c r="F7376" s="95" t="s">
        <v>27</v>
      </c>
      <c r="G7376" s="95" t="s">
        <v>136</v>
      </c>
      <c r="H7376" s="92" t="str">
        <f>_xlfn.XLOOKUP(O7376,匹配表1065!T:T,匹配表1065!W:W)</f>
        <v>烟台市</v>
      </c>
      <c r="I7376" s="116" t="str">
        <f>_xlfn.XLOOKUP(O7376,匹配表1065!T:T,匹配表1065!X:X)</f>
        <v>PME2034</v>
      </c>
      <c r="J7376" s="95" t="s">
        <v>501</v>
      </c>
      <c r="K7376" s="89" cm="1">
        <f ca="1" t="array" ref="K7376:L7376">_xlfn.XLOOKUP(J7376,匹配表1065!Y:Y,匹配表1065!AA:AB)</f>
        <v>4</v>
      </c>
      <c r="L7376" s="116" t="str">
        <v>3个月以上</v>
      </c>
      <c r="M7376" s="95" t="s">
        <v>55</v>
      </c>
      <c r="N7376" s="95">
        <v>1</v>
      </c>
      <c r="O7376" s="118" t="str">
        <f>_xlfn.XLOOKUP(P7376,匹配表1065!U:U,匹配表1065!T:T)</f>
        <v>HO00001522</v>
      </c>
      <c r="P7376" s="94" t="s">
        <v>502</v>
      </c>
      <c r="Q7376" s="95" t="s">
        <v>503</v>
      </c>
      <c r="R7376" s="89" t="str">
        <f>_xlfn.XLOOKUP(Q7376,匹配表1065!L:L,匹配表1065!O:O)</f>
        <v>A</v>
      </c>
      <c r="S7376" s="93" t="str">
        <f>IFERROR(_xlfn.XLOOKUP(Q7376,匹配表1065!AI:AI,匹配表1065!AJ:AJ),"绿标")</f>
        <v>绿标</v>
      </c>
      <c r="T7376" s="93" t="str" cm="1">
        <f t="array" ref="T7376:U7376">_xlfn.XLOOKUP(Q7376,匹配表1065!L:L,匹配表1065!M:N)</f>
        <v>头痛</v>
      </c>
      <c r="U7376" s="94" t="str">
        <v>神经内科</v>
      </c>
      <c r="V7376" s="95" t="s">
        <v>42</v>
      </c>
      <c r="W7376" s="93">
        <f>_xlfn.XLOOKUP(M7376,匹配表1065!D:D,匹配表1065!F:F)*N7376</f>
        <v>8</v>
      </c>
    </row>
    <row r="7377" customHeight="1" spans="1:23">
      <c r="A7377" s="94" t="s">
        <v>954</v>
      </c>
      <c r="B7377" s="106">
        <v>46254</v>
      </c>
      <c r="C7377" s="121" t="str">
        <f t="shared" si="232"/>
        <v>8月第4周</v>
      </c>
      <c r="D7377" s="109" t="s">
        <v>978</v>
      </c>
      <c r="E7377" s="93" t="str">
        <f t="shared" si="233"/>
        <v>8月第3周--周4</v>
      </c>
      <c r="F7377" s="95" t="s">
        <v>27</v>
      </c>
      <c r="G7377" s="95" t="s">
        <v>136</v>
      </c>
      <c r="H7377" s="92" t="str">
        <f>_xlfn.XLOOKUP(O7377,匹配表1065!T:T,匹配表1065!W:W)</f>
        <v>淄博市</v>
      </c>
      <c r="I7377" s="116" t="str">
        <f>_xlfn.XLOOKUP(O7377,匹配表1065!T:T,匹配表1065!X:X)</f>
        <v>PME2043</v>
      </c>
      <c r="J7377" s="95" t="s">
        <v>140</v>
      </c>
      <c r="K7377" s="89" cm="1">
        <f ca="1" t="array" ref="K7377:L7377">_xlfn.XLOOKUP(J7377,匹配表1065!Y:Y,匹配表1065!AA:AB)</f>
        <v>9</v>
      </c>
      <c r="L7377" s="116" t="str">
        <v>3个月以上</v>
      </c>
      <c r="M7377" s="95" t="s">
        <v>30</v>
      </c>
      <c r="N7377" s="95">
        <v>1</v>
      </c>
      <c r="O7377" s="118" t="str">
        <f>_xlfn.XLOOKUP(P7377,匹配表1065!U:U,匹配表1065!T:T)</f>
        <v>HO00001431</v>
      </c>
      <c r="P7377" s="94" t="s">
        <v>244</v>
      </c>
      <c r="Q7377" s="95" t="s">
        <v>423</v>
      </c>
      <c r="R7377" s="89" t="str">
        <f>_xlfn.XLOOKUP(Q7377,匹配表1065!L:L,匹配表1065!O:O)</f>
        <v>B</v>
      </c>
      <c r="S7377" s="93" t="str">
        <f>IFERROR(_xlfn.XLOOKUP(Q7377,匹配表1065!AI:AI,匹配表1065!AJ:AJ),"绿标")</f>
        <v>红标</v>
      </c>
      <c r="T7377" s="93" t="str" cm="1">
        <f t="array" ref="T7377:U7377">_xlfn.XLOOKUP(Q7377,匹配表1065!L:L,匹配表1065!M:N)</f>
        <v>脑血管</v>
      </c>
      <c r="U7377" s="94" t="str">
        <v>神经内科</v>
      </c>
      <c r="V7377" s="95" t="s">
        <v>58</v>
      </c>
      <c r="W7377" s="93">
        <f>_xlfn.XLOOKUP(M7377,匹配表1065!D:D,匹配表1065!F:F)*N7377</f>
        <v>12</v>
      </c>
    </row>
    <row r="7378" customHeight="1" spans="1:23">
      <c r="A7378" s="94" t="s">
        <v>954</v>
      </c>
      <c r="B7378" s="106">
        <v>46254</v>
      </c>
      <c r="C7378" s="121" t="str">
        <f t="shared" si="232"/>
        <v>8月第4周</v>
      </c>
      <c r="D7378" s="109" t="s">
        <v>978</v>
      </c>
      <c r="E7378" s="93" t="str">
        <f t="shared" si="233"/>
        <v>8月第3周--周4</v>
      </c>
      <c r="F7378" s="95" t="s">
        <v>27</v>
      </c>
      <c r="G7378" s="95" t="s">
        <v>136</v>
      </c>
      <c r="H7378" s="92" t="str">
        <f>_xlfn.XLOOKUP(O7378,匹配表1065!T:T,匹配表1065!W:W)</f>
        <v>烟台市</v>
      </c>
      <c r="I7378" s="116" t="str">
        <f>_xlfn.XLOOKUP(O7378,匹配表1065!T:T,匹配表1065!X:X)</f>
        <v>PME2034</v>
      </c>
      <c r="J7378" s="95" t="s">
        <v>501</v>
      </c>
      <c r="K7378" s="89" cm="1">
        <f ca="1" t="array" ref="K7378:L7378">_xlfn.XLOOKUP(J7378,匹配表1065!Y:Y,匹配表1065!AA:AB)</f>
        <v>4</v>
      </c>
      <c r="L7378" s="116" t="str">
        <v>3个月以上</v>
      </c>
      <c r="M7378" s="95" t="s">
        <v>35</v>
      </c>
      <c r="N7378" s="95">
        <v>1</v>
      </c>
      <c r="O7378" s="118" t="str">
        <f>_xlfn.XLOOKUP(P7378,匹配表1065!U:U,匹配表1065!T:T)</f>
        <v>HO00001522</v>
      </c>
      <c r="P7378" s="94" t="s">
        <v>502</v>
      </c>
      <c r="Q7378" s="95" t="s">
        <v>830</v>
      </c>
      <c r="R7378" s="89" t="str">
        <f>_xlfn.XLOOKUP(Q7378,匹配表1065!L:L,匹配表1065!O:O)</f>
        <v>C</v>
      </c>
      <c r="S7378" s="93" t="str">
        <f>IFERROR(_xlfn.XLOOKUP(Q7378,匹配表1065!AI:AI,匹配表1065!AJ:AJ),"绿标")</f>
        <v>绿标</v>
      </c>
      <c r="T7378" s="93" t="str" cm="1">
        <f t="array" ref="T7378:U7378">_xlfn.XLOOKUP(Q7378,匹配表1065!L:L,匹配表1065!M:N)</f>
        <v>眩晕</v>
      </c>
      <c r="U7378" s="94" t="str">
        <v>耳鼻喉科</v>
      </c>
      <c r="V7378" s="95" t="s">
        <v>100</v>
      </c>
      <c r="W7378" s="93">
        <f>_xlfn.XLOOKUP(M7378,匹配表1065!D:D,匹配表1065!F:F)*N7378</f>
        <v>4</v>
      </c>
    </row>
    <row r="7379" customHeight="1" spans="1:23">
      <c r="A7379" s="94" t="s">
        <v>954</v>
      </c>
      <c r="B7379" s="106">
        <v>46254</v>
      </c>
      <c r="C7379" s="121" t="str">
        <f t="shared" si="232"/>
        <v>8月第4周</v>
      </c>
      <c r="D7379" s="109" t="s">
        <v>978</v>
      </c>
      <c r="E7379" s="93" t="str">
        <f t="shared" si="233"/>
        <v>8月第3周--周4</v>
      </c>
      <c r="F7379" s="95" t="s">
        <v>27</v>
      </c>
      <c r="G7379" s="95" t="s">
        <v>136</v>
      </c>
      <c r="H7379" s="92" t="str">
        <f>_xlfn.XLOOKUP(O7379,匹配表1065!T:T,匹配表1065!W:W)</f>
        <v>潍坊市</v>
      </c>
      <c r="I7379" s="116" t="str">
        <f>_xlfn.XLOOKUP(O7379,匹配表1065!T:T,匹配表1065!X:X)</f>
        <v>PME2036</v>
      </c>
      <c r="J7379" s="95" t="s">
        <v>161</v>
      </c>
      <c r="K7379" s="89" cm="1">
        <f ca="1" t="array" ref="K7379:L7379">_xlfn.XLOOKUP(J7379,匹配表1065!Y:Y,匹配表1065!AA:AB)</f>
        <v>1519</v>
      </c>
      <c r="L7379" s="116" t="str">
        <v>3个月以上</v>
      </c>
      <c r="M7379" s="95" t="s">
        <v>30</v>
      </c>
      <c r="N7379" s="95">
        <v>1</v>
      </c>
      <c r="O7379" s="118" t="str">
        <f>_xlfn.XLOOKUP(P7379,匹配表1065!U:U,匹配表1065!T:T)</f>
        <v>HO00001521</v>
      </c>
      <c r="P7379" s="94" t="s">
        <v>162</v>
      </c>
      <c r="Q7379" s="95" t="s">
        <v>255</v>
      </c>
      <c r="R7379" s="89" t="str">
        <f>_xlfn.XLOOKUP(Q7379,匹配表1065!L:L,匹配表1065!O:O)</f>
        <v>C</v>
      </c>
      <c r="S7379" s="93" t="str">
        <f>IFERROR(_xlfn.XLOOKUP(Q7379,匹配表1065!AI:AI,匹配表1065!AJ:AJ),"绿标")</f>
        <v>黑标</v>
      </c>
      <c r="T7379" s="93" t="str" cm="1">
        <f t="array" ref="T7379:U7379">_xlfn.XLOOKUP(Q7379,匹配表1065!L:L,匹配表1065!M:N)</f>
        <v>眩晕</v>
      </c>
      <c r="U7379" s="94" t="str">
        <v>耳鼻喉科</v>
      </c>
      <c r="V7379" s="95" t="s">
        <v>100</v>
      </c>
      <c r="W7379" s="93">
        <f>_xlfn.XLOOKUP(M7379,匹配表1065!D:D,匹配表1065!F:F)*N7379</f>
        <v>12</v>
      </c>
    </row>
    <row r="7380" customHeight="1" spans="1:23">
      <c r="A7380" s="94" t="s">
        <v>954</v>
      </c>
      <c r="B7380" s="106">
        <v>46254</v>
      </c>
      <c r="C7380" s="121" t="str">
        <f t="shared" si="232"/>
        <v>8月第4周</v>
      </c>
      <c r="D7380" s="109" t="s">
        <v>978</v>
      </c>
      <c r="E7380" s="93" t="str">
        <f t="shared" si="233"/>
        <v>8月第3周--周4</v>
      </c>
      <c r="F7380" s="95" t="s">
        <v>27</v>
      </c>
      <c r="G7380" s="95" t="s">
        <v>136</v>
      </c>
      <c r="H7380" s="92" t="str">
        <f>_xlfn.XLOOKUP(O7380,匹配表1065!T:T,匹配表1065!W:W)</f>
        <v>潍坊市</v>
      </c>
      <c r="I7380" s="116" t="str">
        <f>_xlfn.XLOOKUP(O7380,匹配表1065!T:T,匹配表1065!X:X)</f>
        <v>PME2036</v>
      </c>
      <c r="J7380" s="95" t="s">
        <v>161</v>
      </c>
      <c r="K7380" s="89" cm="1">
        <f ca="1" t="array" ref="K7380:L7380">_xlfn.XLOOKUP(J7380,匹配表1065!Y:Y,匹配表1065!AA:AB)</f>
        <v>1519</v>
      </c>
      <c r="L7380" s="116" t="str">
        <v>3个月以上</v>
      </c>
      <c r="M7380" s="95" t="s">
        <v>30</v>
      </c>
      <c r="N7380" s="95">
        <v>1</v>
      </c>
      <c r="O7380" s="118" t="str">
        <f>_xlfn.XLOOKUP(P7380,匹配表1065!U:U,匹配表1065!T:T)</f>
        <v>HO00001507</v>
      </c>
      <c r="P7380" s="94" t="s">
        <v>424</v>
      </c>
      <c r="Q7380" s="95" t="s">
        <v>711</v>
      </c>
      <c r="R7380" s="89" t="str">
        <f>_xlfn.XLOOKUP(Q7380,匹配表1065!L:L,匹配表1065!O:O)</f>
        <v>C</v>
      </c>
      <c r="S7380" s="93" t="str">
        <f>IFERROR(_xlfn.XLOOKUP(Q7380,匹配表1065!AI:AI,匹配表1065!AJ:AJ),"绿标")</f>
        <v>绿标</v>
      </c>
      <c r="T7380" s="93" t="str" cm="1">
        <f t="array" ref="T7380:U7380">_xlfn.XLOOKUP(Q7380,匹配表1065!L:L,匹配表1065!M:N)</f>
        <v>眩晕</v>
      </c>
      <c r="U7380" s="94" t="str">
        <v>神经内科</v>
      </c>
      <c r="V7380" s="95" t="s">
        <v>100</v>
      </c>
      <c r="W7380" s="93">
        <f>_xlfn.XLOOKUP(M7380,匹配表1065!D:D,匹配表1065!F:F)*N7380</f>
        <v>12</v>
      </c>
    </row>
    <row r="7381" customHeight="1" spans="1:23">
      <c r="A7381" s="94" t="s">
        <v>954</v>
      </c>
      <c r="B7381" s="106">
        <v>46255</v>
      </c>
      <c r="C7381" s="121" t="str">
        <f t="shared" si="232"/>
        <v>8月第4周</v>
      </c>
      <c r="D7381" s="109" t="s">
        <v>978</v>
      </c>
      <c r="E7381" s="93" t="str">
        <f t="shared" si="233"/>
        <v>8月第3周--周5</v>
      </c>
      <c r="F7381" s="95" t="s">
        <v>27</v>
      </c>
      <c r="G7381" s="95" t="s">
        <v>167</v>
      </c>
      <c r="H7381" s="92" t="str">
        <f>_xlfn.XLOOKUP(O7381,匹配表1065!T:T,匹配表1065!W:W)</f>
        <v>苏州市</v>
      </c>
      <c r="I7381" s="116" t="str">
        <f>_xlfn.XLOOKUP(O7381,匹配表1065!T:T,匹配表1065!X:X)</f>
        <v>PME2017</v>
      </c>
      <c r="J7381" s="95" t="s">
        <v>323</v>
      </c>
      <c r="K7381" s="89" cm="1">
        <f ca="1" t="array" ref="K7381:L7381">_xlfn.XLOOKUP(J7381,匹配表1065!Y:Y,匹配表1065!AA:AB)</f>
        <v>7</v>
      </c>
      <c r="L7381" s="116" t="str">
        <v>3个月以上</v>
      </c>
      <c r="M7381" s="95" t="s">
        <v>30</v>
      </c>
      <c r="N7381" s="95">
        <v>1</v>
      </c>
      <c r="O7381" s="118" t="str">
        <f>_xlfn.XLOOKUP(P7381,匹配表1065!U:U,匹配表1065!T:T)</f>
        <v>HO00017517</v>
      </c>
      <c r="P7381" s="94" t="s">
        <v>348</v>
      </c>
      <c r="Q7381" s="95" t="s">
        <v>659</v>
      </c>
      <c r="R7381" s="89" t="str">
        <f>_xlfn.XLOOKUP(Q7381,匹配表1065!L:L,匹配表1065!O:O)</f>
        <v>C</v>
      </c>
      <c r="S7381" s="93" t="str">
        <f>IFERROR(_xlfn.XLOOKUP(Q7381,匹配表1065!AI:AI,匹配表1065!AJ:AJ),"绿标")</f>
        <v>黑标</v>
      </c>
      <c r="T7381" s="93" t="str" cm="1">
        <f t="array" ref="T7381:U7381">_xlfn.XLOOKUP(Q7381,匹配表1065!L:L,匹配表1065!M:N)</f>
        <v>眩晕</v>
      </c>
      <c r="U7381" s="94" t="str">
        <v>耳鼻喉科</v>
      </c>
      <c r="V7381" s="95" t="s">
        <v>100</v>
      </c>
      <c r="W7381" s="93">
        <f>_xlfn.XLOOKUP(M7381,匹配表1065!D:D,匹配表1065!F:F)*N7381</f>
        <v>12</v>
      </c>
    </row>
    <row r="7382" customHeight="1" spans="1:23">
      <c r="A7382" s="94" t="s">
        <v>954</v>
      </c>
      <c r="B7382" s="106">
        <v>46255</v>
      </c>
      <c r="C7382" s="121" t="str">
        <f t="shared" si="232"/>
        <v>8月第4周</v>
      </c>
      <c r="D7382" s="109" t="s">
        <v>978</v>
      </c>
      <c r="E7382" s="93" t="str">
        <f t="shared" si="233"/>
        <v>8月第3周--周5</v>
      </c>
      <c r="F7382" s="95" t="s">
        <v>27</v>
      </c>
      <c r="G7382" s="95" t="s">
        <v>167</v>
      </c>
      <c r="H7382" s="92" t="str">
        <f>_xlfn.XLOOKUP(O7382,匹配表1065!T:T,匹配表1065!W:W)</f>
        <v>无锡市</v>
      </c>
      <c r="I7382" s="116" t="str">
        <f>_xlfn.XLOOKUP(O7382,匹配表1065!T:T,匹配表1065!X:X)</f>
        <v>PME2014</v>
      </c>
      <c r="J7382" s="95" t="s">
        <v>581</v>
      </c>
      <c r="K7382" s="89" cm="1">
        <f ca="1" t="array" ref="K7382:L7382">_xlfn.XLOOKUP(J7382,匹配表1065!Y:Y,匹配表1065!AA:AB)</f>
        <v>1</v>
      </c>
      <c r="L7382" s="116" t="str">
        <v>3个月以内</v>
      </c>
      <c r="M7382" s="95" t="s">
        <v>35</v>
      </c>
      <c r="N7382" s="95">
        <v>1</v>
      </c>
      <c r="O7382" s="118" t="str">
        <f>_xlfn.XLOOKUP(P7382,匹配表1065!U:U,匹配表1065!T:T)</f>
        <v>HO00001114</v>
      </c>
      <c r="P7382" s="94" t="s">
        <v>628</v>
      </c>
      <c r="Q7382" s="95" t="s">
        <v>629</v>
      </c>
      <c r="R7382" s="89" t="str">
        <f>_xlfn.XLOOKUP(Q7382,匹配表1065!L:L,匹配表1065!O:O)</f>
        <v>C</v>
      </c>
      <c r="S7382" s="93" t="str">
        <f>IFERROR(_xlfn.XLOOKUP(Q7382,匹配表1065!AI:AI,匹配表1065!AJ:AJ),"绿标")</f>
        <v>绿标</v>
      </c>
      <c r="T7382" s="93" t="str" cm="1">
        <f t="array" ref="T7382:U7382">_xlfn.XLOOKUP(Q7382,匹配表1065!L:L,匹配表1065!M:N)</f>
        <v>眩晕</v>
      </c>
      <c r="U7382" s="94" t="str">
        <v>耳鼻喉科</v>
      </c>
      <c r="V7382" s="95" t="s">
        <v>33</v>
      </c>
      <c r="W7382" s="93">
        <f>_xlfn.XLOOKUP(M7382,匹配表1065!D:D,匹配表1065!F:F)*N7382</f>
        <v>4</v>
      </c>
    </row>
    <row r="7383" customHeight="1" spans="1:23">
      <c r="A7383" s="94" t="s">
        <v>954</v>
      </c>
      <c r="B7383" s="106">
        <v>46255</v>
      </c>
      <c r="C7383" s="121" t="str">
        <f t="shared" si="232"/>
        <v>8月第4周</v>
      </c>
      <c r="D7383" s="109" t="s">
        <v>978</v>
      </c>
      <c r="E7383" s="93" t="str">
        <f t="shared" si="233"/>
        <v>8月第3周--周5</v>
      </c>
      <c r="F7383" s="95" t="s">
        <v>27</v>
      </c>
      <c r="G7383" s="95" t="s">
        <v>167</v>
      </c>
      <c r="H7383" s="92" t="str">
        <f>_xlfn.XLOOKUP(O7383,匹配表1065!T:T,匹配表1065!W:W)</f>
        <v>无锡市</v>
      </c>
      <c r="I7383" s="116" t="str">
        <f>_xlfn.XLOOKUP(O7383,匹配表1065!T:T,匹配表1065!X:X)</f>
        <v>PME2014</v>
      </c>
      <c r="J7383" s="95" t="s">
        <v>581</v>
      </c>
      <c r="K7383" s="89" cm="1">
        <f ca="1" t="array" ref="K7383:L7383">_xlfn.XLOOKUP(J7383,匹配表1065!Y:Y,匹配表1065!AA:AB)</f>
        <v>1</v>
      </c>
      <c r="L7383" s="116" t="str">
        <v>3个月以内</v>
      </c>
      <c r="M7383" s="95" t="s">
        <v>35</v>
      </c>
      <c r="N7383" s="95">
        <v>1</v>
      </c>
      <c r="O7383" s="118" t="str">
        <f>_xlfn.XLOOKUP(P7383,匹配表1065!U:U,匹配表1065!T:T)</f>
        <v>HO00001114</v>
      </c>
      <c r="P7383" s="94" t="s">
        <v>628</v>
      </c>
      <c r="Q7383" s="95" t="s">
        <v>680</v>
      </c>
      <c r="R7383" s="89" t="str">
        <f>_xlfn.XLOOKUP(Q7383,匹配表1065!L:L,匹配表1065!O:O)</f>
        <v>B</v>
      </c>
      <c r="S7383" s="93" t="str">
        <f>IFERROR(_xlfn.XLOOKUP(Q7383,匹配表1065!AI:AI,匹配表1065!AJ:AJ),"绿标")</f>
        <v>绿标</v>
      </c>
      <c r="T7383" s="93" t="str" cm="1">
        <f t="array" ref="T7383:U7383">_xlfn.XLOOKUP(Q7383,匹配表1065!L:L,匹配表1065!M:N)</f>
        <v>脑血管</v>
      </c>
      <c r="U7383" s="94" t="str">
        <v>神经内科</v>
      </c>
      <c r="V7383" s="95" t="s">
        <v>33</v>
      </c>
      <c r="W7383" s="93">
        <f>_xlfn.XLOOKUP(M7383,匹配表1065!D:D,匹配表1065!F:F)*N7383</f>
        <v>4</v>
      </c>
    </row>
    <row r="7384" customHeight="1" spans="1:23">
      <c r="A7384" s="94" t="s">
        <v>954</v>
      </c>
      <c r="B7384" s="106">
        <v>46255</v>
      </c>
      <c r="C7384" s="121" t="str">
        <f t="shared" si="232"/>
        <v>8月第4周</v>
      </c>
      <c r="D7384" s="109" t="s">
        <v>978</v>
      </c>
      <c r="E7384" s="93" t="str">
        <f t="shared" si="233"/>
        <v>8月第3周--周5</v>
      </c>
      <c r="F7384" s="95" t="s">
        <v>27</v>
      </c>
      <c r="G7384" s="95" t="s">
        <v>167</v>
      </c>
      <c r="H7384" s="92" t="str">
        <f>_xlfn.XLOOKUP(O7384,匹配表1065!T:T,匹配表1065!W:W)</f>
        <v>苏州市</v>
      </c>
      <c r="I7384" s="116" t="str">
        <f>_xlfn.XLOOKUP(O7384,匹配表1065!T:T,匹配表1065!X:X)</f>
        <v>PME2016</v>
      </c>
      <c r="J7384" s="95" t="s">
        <v>173</v>
      </c>
      <c r="K7384" s="89" cm="1">
        <f ca="1" t="array" ref="K7384:L7384">_xlfn.XLOOKUP(J7384,匹配表1065!Y:Y,匹配表1065!AA:AB)</f>
        <v>1</v>
      </c>
      <c r="L7384" s="116" t="str">
        <v>3个月以内</v>
      </c>
      <c r="M7384" s="95" t="s">
        <v>30</v>
      </c>
      <c r="N7384" s="95">
        <v>2</v>
      </c>
      <c r="O7384" s="118" t="str">
        <f>_xlfn.XLOOKUP(P7384,匹配表1065!U:U,匹配表1065!T:T)</f>
        <v>HO00001048</v>
      </c>
      <c r="P7384" s="94" t="s">
        <v>176</v>
      </c>
      <c r="Q7384" s="95" t="s">
        <v>290</v>
      </c>
      <c r="R7384" s="89" t="str">
        <f>_xlfn.XLOOKUP(Q7384,匹配表1065!L:L,匹配表1065!O:O)</f>
        <v>A</v>
      </c>
      <c r="S7384" s="93" t="str">
        <f>IFERROR(_xlfn.XLOOKUP(Q7384,匹配表1065!AI:AI,匹配表1065!AJ:AJ),"绿标")</f>
        <v>红标</v>
      </c>
      <c r="T7384" s="93" t="str" cm="1">
        <f t="array" ref="T7384:U7384">_xlfn.XLOOKUP(Q7384,匹配表1065!L:L,匹配表1065!M:N)</f>
        <v>头痛</v>
      </c>
      <c r="U7384" s="94" t="str">
        <v>神经内科</v>
      </c>
      <c r="V7384" s="95" t="s">
        <v>100</v>
      </c>
      <c r="W7384" s="93">
        <f>_xlfn.XLOOKUP(M7384,匹配表1065!D:D,匹配表1065!F:F)*N7384</f>
        <v>24</v>
      </c>
    </row>
    <row r="7385" customHeight="1" spans="1:23">
      <c r="A7385" s="94" t="s">
        <v>954</v>
      </c>
      <c r="B7385" s="106">
        <v>46255</v>
      </c>
      <c r="C7385" s="121" t="str">
        <f t="shared" si="232"/>
        <v>8月第4周</v>
      </c>
      <c r="D7385" s="109" t="s">
        <v>978</v>
      </c>
      <c r="E7385" s="93" t="str">
        <f t="shared" si="233"/>
        <v>8月第3周--周5</v>
      </c>
      <c r="F7385" s="95" t="s">
        <v>27</v>
      </c>
      <c r="G7385" s="95" t="s">
        <v>167</v>
      </c>
      <c r="H7385" s="92" t="str">
        <f>_xlfn.XLOOKUP(O7385,匹配表1065!T:T,匹配表1065!W:W)</f>
        <v>苏州市</v>
      </c>
      <c r="I7385" s="116" t="str">
        <f>_xlfn.XLOOKUP(O7385,匹配表1065!T:T,匹配表1065!X:X)</f>
        <v>PME2016</v>
      </c>
      <c r="J7385" s="95" t="s">
        <v>173</v>
      </c>
      <c r="K7385" s="89" cm="1">
        <f ca="1" t="array" ref="K7385:L7385">_xlfn.XLOOKUP(J7385,匹配表1065!Y:Y,匹配表1065!AA:AB)</f>
        <v>1</v>
      </c>
      <c r="L7385" s="116" t="str">
        <v>3个月以内</v>
      </c>
      <c r="M7385" s="95" t="s">
        <v>30</v>
      </c>
      <c r="N7385" s="95">
        <v>1</v>
      </c>
      <c r="O7385" s="118" t="str">
        <f>_xlfn.XLOOKUP(P7385,匹配表1065!U:U,匹配表1065!T:T)</f>
        <v>HO00099680</v>
      </c>
      <c r="P7385" s="94" t="s">
        <v>174</v>
      </c>
      <c r="Q7385" s="95" t="s">
        <v>175</v>
      </c>
      <c r="R7385" s="89" t="str">
        <f>_xlfn.XLOOKUP(Q7385,匹配表1065!L:L,匹配表1065!O:O)</f>
        <v>A</v>
      </c>
      <c r="S7385" s="93" t="str">
        <f>IFERROR(_xlfn.XLOOKUP(Q7385,匹配表1065!AI:AI,匹配表1065!AJ:AJ),"绿标")</f>
        <v>红标</v>
      </c>
      <c r="T7385" s="93" t="str" cm="1">
        <f t="array" ref="T7385:U7385">_xlfn.XLOOKUP(Q7385,匹配表1065!L:L,匹配表1065!M:N)</f>
        <v>头痛</v>
      </c>
      <c r="U7385" s="94" t="str">
        <v>神经内科</v>
      </c>
      <c r="V7385" s="95" t="s">
        <v>100</v>
      </c>
      <c r="W7385" s="93">
        <f>_xlfn.XLOOKUP(M7385,匹配表1065!D:D,匹配表1065!F:F)*N7385</f>
        <v>12</v>
      </c>
    </row>
    <row r="7386" customHeight="1" spans="1:23">
      <c r="A7386" s="94" t="s">
        <v>954</v>
      </c>
      <c r="B7386" s="106">
        <v>46255</v>
      </c>
      <c r="C7386" s="121" t="str">
        <f t="shared" si="232"/>
        <v>8月第4周</v>
      </c>
      <c r="D7386" s="109" t="s">
        <v>978</v>
      </c>
      <c r="E7386" s="93" t="str">
        <f t="shared" si="233"/>
        <v>8月第3周--周5</v>
      </c>
      <c r="F7386" s="95" t="s">
        <v>27</v>
      </c>
      <c r="G7386" s="95" t="s">
        <v>167</v>
      </c>
      <c r="H7386" s="92" t="str">
        <f>_xlfn.XLOOKUP(O7386,匹配表1065!T:T,匹配表1065!W:W)</f>
        <v>苏州市</v>
      </c>
      <c r="I7386" s="116" t="str">
        <f>_xlfn.XLOOKUP(O7386,匹配表1065!T:T,匹配表1065!X:X)</f>
        <v>PME2010</v>
      </c>
      <c r="J7386" s="95" t="s">
        <v>186</v>
      </c>
      <c r="K7386" s="89" cm="1">
        <f ca="1" t="array" ref="K7386:L7386">_xlfn.XLOOKUP(J7386,匹配表1065!Y:Y,匹配表1065!AA:AB)</f>
        <v>6</v>
      </c>
      <c r="L7386" s="116" t="str">
        <v>3个月以上</v>
      </c>
      <c r="M7386" s="95" t="s">
        <v>30</v>
      </c>
      <c r="N7386" s="95">
        <v>1</v>
      </c>
      <c r="O7386" s="118" t="str">
        <f>_xlfn.XLOOKUP(P7386,匹配表1065!U:U,匹配表1065!T:T)</f>
        <v>HO00392084</v>
      </c>
      <c r="P7386" s="94" t="s">
        <v>187</v>
      </c>
      <c r="Q7386" s="95" t="s">
        <v>188</v>
      </c>
      <c r="R7386" s="89" t="str">
        <f>_xlfn.XLOOKUP(Q7386,匹配表1065!L:L,匹配表1065!O:O)</f>
        <v>A</v>
      </c>
      <c r="S7386" s="93" t="str">
        <f>IFERROR(_xlfn.XLOOKUP(Q7386,匹配表1065!AI:AI,匹配表1065!AJ:AJ),"绿标")</f>
        <v>黑标</v>
      </c>
      <c r="T7386" s="93" t="str" cm="1">
        <f t="array" ref="T7386:U7386">_xlfn.XLOOKUP(Q7386,匹配表1065!L:L,匹配表1065!M:N)</f>
        <v>头痛</v>
      </c>
      <c r="U7386" s="94" t="str">
        <v>神经内科</v>
      </c>
      <c r="V7386" s="95" t="s">
        <v>100</v>
      </c>
      <c r="W7386" s="93">
        <f>_xlfn.XLOOKUP(M7386,匹配表1065!D:D,匹配表1065!F:F)*N7386</f>
        <v>12</v>
      </c>
    </row>
    <row r="7387" customHeight="1" spans="1:23">
      <c r="A7387" s="94" t="s">
        <v>954</v>
      </c>
      <c r="B7387" s="106">
        <v>46255</v>
      </c>
      <c r="C7387" s="121" t="str">
        <f t="shared" si="232"/>
        <v>8月第4周</v>
      </c>
      <c r="D7387" s="109" t="s">
        <v>978</v>
      </c>
      <c r="E7387" s="93" t="str">
        <f t="shared" si="233"/>
        <v>8月第3周--周5</v>
      </c>
      <c r="F7387" s="95" t="s">
        <v>27</v>
      </c>
      <c r="G7387" s="95" t="s">
        <v>167</v>
      </c>
      <c r="H7387" s="92" t="str">
        <f>_xlfn.XLOOKUP(O7387,匹配表1065!T:T,匹配表1065!W:W)</f>
        <v>苏州市</v>
      </c>
      <c r="I7387" s="116" t="str">
        <f>_xlfn.XLOOKUP(O7387,匹配表1065!T:T,匹配表1065!X:X)</f>
        <v>PME2009</v>
      </c>
      <c r="J7387" s="95" t="s">
        <v>193</v>
      </c>
      <c r="K7387" s="89" cm="1">
        <f ca="1" t="array" ref="K7387:L7387">_xlfn.XLOOKUP(J7387,匹配表1065!Y:Y,匹配表1065!AA:AB)</f>
        <v>7</v>
      </c>
      <c r="L7387" s="116" t="str">
        <v>3个月以上</v>
      </c>
      <c r="M7387" s="95" t="s">
        <v>35</v>
      </c>
      <c r="N7387" s="95">
        <v>2</v>
      </c>
      <c r="O7387" s="118" t="str">
        <f>_xlfn.XLOOKUP(P7387,匹配表1065!U:U,匹配表1065!T:T)</f>
        <v>HO00139397</v>
      </c>
      <c r="P7387" s="94" t="s">
        <v>294</v>
      </c>
      <c r="Q7387" s="95" t="s">
        <v>295</v>
      </c>
      <c r="R7387" s="89" t="str">
        <f>_xlfn.XLOOKUP(Q7387,匹配表1065!L:L,匹配表1065!O:O)</f>
        <v>A</v>
      </c>
      <c r="S7387" s="93" t="str">
        <f>IFERROR(_xlfn.XLOOKUP(Q7387,匹配表1065!AI:AI,匹配表1065!AJ:AJ),"绿标")</f>
        <v>红标</v>
      </c>
      <c r="T7387" s="93" t="str" cm="1">
        <f t="array" ref="T7387:U7387">_xlfn.XLOOKUP(Q7387,匹配表1065!L:L,匹配表1065!M:N)</f>
        <v>头痛</v>
      </c>
      <c r="U7387" s="94" t="str">
        <v>神经内科</v>
      </c>
      <c r="V7387" s="95" t="s">
        <v>33</v>
      </c>
      <c r="W7387" s="93">
        <f>_xlfn.XLOOKUP(M7387,匹配表1065!D:D,匹配表1065!F:F)*N7387</f>
        <v>8</v>
      </c>
    </row>
    <row r="7388" customHeight="1" spans="1:23">
      <c r="A7388" s="94" t="s">
        <v>954</v>
      </c>
      <c r="B7388" s="106">
        <v>46255</v>
      </c>
      <c r="C7388" s="121" t="str">
        <f t="shared" si="232"/>
        <v>8月第4周</v>
      </c>
      <c r="D7388" s="109" t="s">
        <v>978</v>
      </c>
      <c r="E7388" s="93" t="str">
        <f t="shared" si="233"/>
        <v>8月第3周--周5</v>
      </c>
      <c r="F7388" s="95" t="s">
        <v>27</v>
      </c>
      <c r="G7388" s="95" t="s">
        <v>167</v>
      </c>
      <c r="H7388" s="92" t="str">
        <f>_xlfn.XLOOKUP(O7388,匹配表1065!T:T,匹配表1065!W:W)</f>
        <v>南通市</v>
      </c>
      <c r="I7388" s="116" t="str">
        <f>_xlfn.XLOOKUP(O7388,匹配表1065!T:T,匹配表1065!X:X)</f>
        <v>PME2013</v>
      </c>
      <c r="J7388" s="95" t="s">
        <v>180</v>
      </c>
      <c r="K7388" s="89" cm="1">
        <f ca="1" t="array" ref="K7388:L7388">_xlfn.XLOOKUP(J7388,匹配表1065!Y:Y,匹配表1065!AA:AB)</f>
        <v>51</v>
      </c>
      <c r="L7388" s="116" t="str">
        <v>3个月以上</v>
      </c>
      <c r="M7388" s="95" t="s">
        <v>30</v>
      </c>
      <c r="N7388" s="95">
        <v>2</v>
      </c>
      <c r="O7388" s="118" t="str">
        <f>_xlfn.XLOOKUP(P7388,匹配表1065!U:U,匹配表1065!T:T)</f>
        <v>HO00001066</v>
      </c>
      <c r="P7388" s="94" t="s">
        <v>183</v>
      </c>
      <c r="Q7388" s="95" t="s">
        <v>296</v>
      </c>
      <c r="R7388" s="89" t="str">
        <f>_xlfn.XLOOKUP(Q7388,匹配表1065!L:L,匹配表1065!O:O)</f>
        <v>C</v>
      </c>
      <c r="S7388" s="93" t="str">
        <f>IFERROR(_xlfn.XLOOKUP(Q7388,匹配表1065!AI:AI,匹配表1065!AJ:AJ),"绿标")</f>
        <v>红标</v>
      </c>
      <c r="T7388" s="93" t="str" cm="1">
        <f t="array" ref="T7388:U7388">_xlfn.XLOOKUP(Q7388,匹配表1065!L:L,匹配表1065!M:N)</f>
        <v>眩晕</v>
      </c>
      <c r="U7388" s="94" t="str">
        <v>耳鼻喉科</v>
      </c>
      <c r="V7388" s="95" t="s">
        <v>100</v>
      </c>
      <c r="W7388" s="93">
        <f>_xlfn.XLOOKUP(M7388,匹配表1065!D:D,匹配表1065!F:F)*N7388</f>
        <v>24</v>
      </c>
    </row>
    <row r="7389" customHeight="1" spans="1:23">
      <c r="A7389" s="94" t="s">
        <v>954</v>
      </c>
      <c r="B7389" s="106">
        <v>46255</v>
      </c>
      <c r="C7389" s="121" t="str">
        <f t="shared" si="232"/>
        <v>8月第4周</v>
      </c>
      <c r="D7389" s="109" t="s">
        <v>978</v>
      </c>
      <c r="E7389" s="93" t="str">
        <f t="shared" si="233"/>
        <v>8月第3周--周5</v>
      </c>
      <c r="F7389" s="95" t="s">
        <v>27</v>
      </c>
      <c r="G7389" s="95" t="s">
        <v>167</v>
      </c>
      <c r="H7389" s="92" t="str">
        <f>_xlfn.XLOOKUP(O7389,匹配表1065!T:T,匹配表1065!W:W)</f>
        <v>南通市</v>
      </c>
      <c r="I7389" s="116" t="str">
        <f>_xlfn.XLOOKUP(O7389,匹配表1065!T:T,匹配表1065!X:X)</f>
        <v>PME2013</v>
      </c>
      <c r="J7389" s="95" t="s">
        <v>180</v>
      </c>
      <c r="K7389" s="89" cm="1">
        <f ca="1" t="array" ref="K7389:L7389">_xlfn.XLOOKUP(J7389,匹配表1065!Y:Y,匹配表1065!AA:AB)</f>
        <v>51</v>
      </c>
      <c r="L7389" s="116" t="str">
        <v>3个月以上</v>
      </c>
      <c r="M7389" s="95" t="s">
        <v>30</v>
      </c>
      <c r="N7389" s="95">
        <v>1</v>
      </c>
      <c r="O7389" s="118" t="str">
        <f>_xlfn.XLOOKUP(P7389,匹配表1065!U:U,匹配表1065!T:T)</f>
        <v>HO00001021</v>
      </c>
      <c r="P7389" s="94" t="s">
        <v>181</v>
      </c>
      <c r="Q7389" s="95" t="s">
        <v>182</v>
      </c>
      <c r="R7389" s="89" t="str">
        <f>_xlfn.XLOOKUP(Q7389,匹配表1065!L:L,匹配表1065!O:O)</f>
        <v>C</v>
      </c>
      <c r="S7389" s="93" t="str">
        <f>IFERROR(_xlfn.XLOOKUP(Q7389,匹配表1065!AI:AI,匹配表1065!AJ:AJ),"绿标")</f>
        <v>红标</v>
      </c>
      <c r="T7389" s="93" t="str" cm="1">
        <f t="array" ref="T7389:U7389">_xlfn.XLOOKUP(Q7389,匹配表1065!L:L,匹配表1065!M:N)</f>
        <v>眩晕</v>
      </c>
      <c r="U7389" s="94" t="str">
        <v>神经内科</v>
      </c>
      <c r="V7389" s="95" t="s">
        <v>100</v>
      </c>
      <c r="W7389" s="93">
        <f>_xlfn.XLOOKUP(M7389,匹配表1065!D:D,匹配表1065!F:F)*N7389</f>
        <v>12</v>
      </c>
    </row>
    <row r="7390" customHeight="1" spans="1:23">
      <c r="A7390" s="94" t="s">
        <v>954</v>
      </c>
      <c r="B7390" s="106">
        <v>46255</v>
      </c>
      <c r="C7390" s="121" t="str">
        <f t="shared" si="232"/>
        <v>8月第4周</v>
      </c>
      <c r="D7390" s="109" t="s">
        <v>978</v>
      </c>
      <c r="E7390" s="93" t="str">
        <f t="shared" si="233"/>
        <v>8月第3周--周5</v>
      </c>
      <c r="F7390" s="95" t="s">
        <v>27</v>
      </c>
      <c r="G7390" s="95" t="s">
        <v>167</v>
      </c>
      <c r="H7390" s="92" t="str">
        <f>_xlfn.XLOOKUP(O7390,匹配表1065!T:T,匹配表1065!W:W)</f>
        <v>南通市</v>
      </c>
      <c r="I7390" s="116" t="str">
        <f>_xlfn.XLOOKUP(O7390,匹配表1065!T:T,匹配表1065!X:X)</f>
        <v>PME2013</v>
      </c>
      <c r="J7390" s="95" t="s">
        <v>180</v>
      </c>
      <c r="K7390" s="89" cm="1">
        <f ca="1" t="array" ref="K7390:L7390">_xlfn.XLOOKUP(J7390,匹配表1065!Y:Y,匹配表1065!AA:AB)</f>
        <v>51</v>
      </c>
      <c r="L7390" s="116" t="str">
        <v>3个月以上</v>
      </c>
      <c r="M7390" s="95" t="s">
        <v>35</v>
      </c>
      <c r="N7390" s="95">
        <v>1</v>
      </c>
      <c r="O7390" s="118" t="str">
        <f>_xlfn.XLOOKUP(P7390,匹配表1065!U:U,匹配表1065!T:T)</f>
        <v>HO00001066</v>
      </c>
      <c r="P7390" s="94" t="s">
        <v>183</v>
      </c>
      <c r="Q7390" s="95" t="s">
        <v>610</v>
      </c>
      <c r="R7390" s="89" t="str">
        <f>_xlfn.XLOOKUP(Q7390,匹配表1065!L:L,匹配表1065!O:O)</f>
        <v>B</v>
      </c>
      <c r="S7390" s="93" t="str">
        <f>IFERROR(_xlfn.XLOOKUP(Q7390,匹配表1065!AI:AI,匹配表1065!AJ:AJ),"绿标")</f>
        <v>黑标</v>
      </c>
      <c r="T7390" s="93" t="str" cm="1">
        <f t="array" ref="T7390:U7390">_xlfn.XLOOKUP(Q7390,匹配表1065!L:L,匹配表1065!M:N)</f>
        <v>脑血管</v>
      </c>
      <c r="U7390" s="94" t="str">
        <v>神经内科</v>
      </c>
      <c r="V7390" s="95" t="s">
        <v>33</v>
      </c>
      <c r="W7390" s="93">
        <f>_xlfn.XLOOKUP(M7390,匹配表1065!D:D,匹配表1065!F:F)*N7390</f>
        <v>4</v>
      </c>
    </row>
    <row r="7391" customHeight="1" spans="1:23">
      <c r="A7391" s="94" t="s">
        <v>954</v>
      </c>
      <c r="B7391" s="106">
        <v>46255</v>
      </c>
      <c r="C7391" s="121" t="str">
        <f t="shared" si="232"/>
        <v>8月第4周</v>
      </c>
      <c r="D7391" s="109" t="s">
        <v>978</v>
      </c>
      <c r="E7391" s="93" t="str">
        <f t="shared" si="233"/>
        <v>8月第3周--周5</v>
      </c>
      <c r="F7391" s="95" t="s">
        <v>27</v>
      </c>
      <c r="G7391" s="95" t="s">
        <v>167</v>
      </c>
      <c r="H7391" s="92" t="str">
        <f>_xlfn.XLOOKUP(O7391,匹配表1065!T:T,匹配表1065!W:W)</f>
        <v>苏州市</v>
      </c>
      <c r="I7391" s="116" t="str">
        <f>_xlfn.XLOOKUP(O7391,匹配表1065!T:T,匹配表1065!X:X)</f>
        <v>PME2011</v>
      </c>
      <c r="J7391" s="95" t="s">
        <v>168</v>
      </c>
      <c r="K7391" s="89" cm="1">
        <f ca="1" t="array" ref="K7391:L7391">_xlfn.XLOOKUP(J7391,匹配表1065!Y:Y,匹配表1065!AA:AB)</f>
        <v>19</v>
      </c>
      <c r="L7391" s="116" t="str">
        <v>3个月以上</v>
      </c>
      <c r="M7391" s="95" t="s">
        <v>30</v>
      </c>
      <c r="N7391" s="95">
        <v>1</v>
      </c>
      <c r="O7391" s="118" t="str">
        <f>_xlfn.XLOOKUP(P7391,匹配表1065!U:U,匹配表1065!T:T)</f>
        <v>HO00307823</v>
      </c>
      <c r="P7391" s="94" t="s">
        <v>169</v>
      </c>
      <c r="Q7391" s="95" t="s">
        <v>170</v>
      </c>
      <c r="R7391" s="89" t="str">
        <f>_xlfn.XLOOKUP(Q7391,匹配表1065!L:L,匹配表1065!O:O)</f>
        <v>A</v>
      </c>
      <c r="S7391" s="93" t="str">
        <f>IFERROR(_xlfn.XLOOKUP(Q7391,匹配表1065!AI:AI,匹配表1065!AJ:AJ),"绿标")</f>
        <v>红标</v>
      </c>
      <c r="T7391" s="93" t="str" cm="1">
        <f t="array" ref="T7391:U7391">_xlfn.XLOOKUP(Q7391,匹配表1065!L:L,匹配表1065!M:N)</f>
        <v>头痛</v>
      </c>
      <c r="U7391" s="94" t="str">
        <v>神经内科</v>
      </c>
      <c r="V7391" s="95" t="s">
        <v>100</v>
      </c>
      <c r="W7391" s="93">
        <f>_xlfn.XLOOKUP(M7391,匹配表1065!D:D,匹配表1065!F:F)*N7391</f>
        <v>12</v>
      </c>
    </row>
    <row r="7392" customHeight="1" spans="1:23">
      <c r="A7392" s="94" t="s">
        <v>954</v>
      </c>
      <c r="B7392" s="106">
        <v>46255</v>
      </c>
      <c r="C7392" s="121" t="str">
        <f t="shared" si="232"/>
        <v>8月第4周</v>
      </c>
      <c r="D7392" s="109" t="s">
        <v>978</v>
      </c>
      <c r="E7392" s="93" t="str">
        <f t="shared" si="233"/>
        <v>8月第3周--周5</v>
      </c>
      <c r="F7392" s="95" t="s">
        <v>27</v>
      </c>
      <c r="G7392" s="95" t="s">
        <v>167</v>
      </c>
      <c r="H7392" s="92" t="str">
        <f>_xlfn.XLOOKUP(O7392,匹配表1065!T:T,匹配表1065!W:W)</f>
        <v>苏州市</v>
      </c>
      <c r="I7392" s="116" t="str">
        <f>_xlfn.XLOOKUP(O7392,匹配表1065!T:T,匹配表1065!X:X)</f>
        <v>PME2011</v>
      </c>
      <c r="J7392" s="95" t="s">
        <v>168</v>
      </c>
      <c r="K7392" s="89" cm="1">
        <f ca="1" t="array" ref="K7392:L7392">_xlfn.XLOOKUP(J7392,匹配表1065!Y:Y,匹配表1065!AA:AB)</f>
        <v>19</v>
      </c>
      <c r="L7392" s="116" t="str">
        <v>3个月以上</v>
      </c>
      <c r="M7392" s="95" t="s">
        <v>30</v>
      </c>
      <c r="N7392" s="95">
        <v>1</v>
      </c>
      <c r="O7392" s="118" t="str">
        <f>_xlfn.XLOOKUP(P7392,匹配表1065!U:U,匹配表1065!T:T)</f>
        <v>HO00307823</v>
      </c>
      <c r="P7392" s="94" t="s">
        <v>169</v>
      </c>
      <c r="Q7392" s="95" t="s">
        <v>172</v>
      </c>
      <c r="R7392" s="89" t="str">
        <f>_xlfn.XLOOKUP(Q7392,匹配表1065!L:L,匹配表1065!O:O)</f>
        <v>C</v>
      </c>
      <c r="S7392" s="93" t="str">
        <f>IFERROR(_xlfn.XLOOKUP(Q7392,匹配表1065!AI:AI,匹配表1065!AJ:AJ),"绿标")</f>
        <v>绿标</v>
      </c>
      <c r="T7392" s="93" t="str" cm="1">
        <f t="array" ref="T7392:U7392">_xlfn.XLOOKUP(Q7392,匹配表1065!L:L,匹配表1065!M:N)</f>
        <v>眩晕</v>
      </c>
      <c r="U7392" s="94" t="str">
        <v>神经内科</v>
      </c>
      <c r="V7392" s="95" t="s">
        <v>100</v>
      </c>
      <c r="W7392" s="93">
        <f>_xlfn.XLOOKUP(M7392,匹配表1065!D:D,匹配表1065!F:F)*N7392</f>
        <v>12</v>
      </c>
    </row>
    <row r="7393" customHeight="1" spans="1:23">
      <c r="A7393" s="94" t="s">
        <v>954</v>
      </c>
      <c r="B7393" s="106">
        <v>46255</v>
      </c>
      <c r="C7393" s="121" t="str">
        <f t="shared" si="232"/>
        <v>8月第4周</v>
      </c>
      <c r="D7393" s="109" t="s">
        <v>978</v>
      </c>
      <c r="E7393" s="93" t="str">
        <f t="shared" si="233"/>
        <v>8月第3周--周5</v>
      </c>
      <c r="F7393" s="95" t="s">
        <v>27</v>
      </c>
      <c r="G7393" s="92" t="s">
        <v>92</v>
      </c>
      <c r="H7393" s="92" t="str">
        <f>_xlfn.XLOOKUP(O7393,匹配表1065!T:T,匹配表1065!W:W)</f>
        <v>合肥市</v>
      </c>
      <c r="I7393" s="116" t="str">
        <f>_xlfn.XLOOKUP(O7393,匹配表1065!T:T,匹配表1065!X:X)</f>
        <v>PME2007</v>
      </c>
      <c r="J7393" s="95" t="s">
        <v>93</v>
      </c>
      <c r="K7393" s="89" cm="1">
        <f ca="1" t="array" ref="K7393:L7393">_xlfn.XLOOKUP(J7393,匹配表1065!Y:Y,匹配表1065!AA:AB)</f>
        <v>9</v>
      </c>
      <c r="L7393" s="116" t="str">
        <v>3个月以上</v>
      </c>
      <c r="M7393" s="95" t="s">
        <v>55</v>
      </c>
      <c r="N7393" s="95">
        <v>1</v>
      </c>
      <c r="O7393" s="118" t="str">
        <f>_xlfn.XLOOKUP(P7393,匹配表1065!U:U,匹配表1065!T:T)</f>
        <v>HO00000001</v>
      </c>
      <c r="P7393" s="94" t="s">
        <v>94</v>
      </c>
      <c r="Q7393" s="95" t="s">
        <v>206</v>
      </c>
      <c r="R7393" s="89" t="str">
        <f>_xlfn.XLOOKUP(Q7393,匹配表1065!L:L,匹配表1065!O:O)</f>
        <v>A</v>
      </c>
      <c r="S7393" s="93" t="str">
        <f>IFERROR(_xlfn.XLOOKUP(Q7393,匹配表1065!AI:AI,匹配表1065!AJ:AJ),"绿标")</f>
        <v>绿标</v>
      </c>
      <c r="T7393" s="93" t="str" cm="1">
        <f t="array" ref="T7393:U7393">_xlfn.XLOOKUP(Q7393,匹配表1065!L:L,匹配表1065!M:N)</f>
        <v>头痛</v>
      </c>
      <c r="U7393" s="94" t="str">
        <v>神经内科</v>
      </c>
      <c r="V7393" s="95" t="s">
        <v>42</v>
      </c>
      <c r="W7393" s="93">
        <f>_xlfn.XLOOKUP(M7393,匹配表1065!D:D,匹配表1065!F:F)*N7393</f>
        <v>8</v>
      </c>
    </row>
    <row r="7394" customHeight="1" spans="1:23">
      <c r="A7394" s="94" t="s">
        <v>954</v>
      </c>
      <c r="B7394" s="106">
        <v>46255</v>
      </c>
      <c r="C7394" s="121" t="str">
        <f t="shared" si="232"/>
        <v>8月第4周</v>
      </c>
      <c r="D7394" s="109" t="s">
        <v>978</v>
      </c>
      <c r="E7394" s="93" t="str">
        <f t="shared" si="233"/>
        <v>8月第3周--周5</v>
      </c>
      <c r="F7394" s="95" t="s">
        <v>27</v>
      </c>
      <c r="G7394" s="92" t="s">
        <v>92</v>
      </c>
      <c r="H7394" s="92" t="str">
        <f>_xlfn.XLOOKUP(O7394,匹配表1065!T:T,匹配表1065!W:W)</f>
        <v>芜湖市</v>
      </c>
      <c r="I7394" s="116" t="str">
        <f>_xlfn.XLOOKUP(O7394,匹配表1065!T:T,匹配表1065!X:X)</f>
        <v>PME2003</v>
      </c>
      <c r="J7394" s="95" t="s">
        <v>101</v>
      </c>
      <c r="K7394" s="89" cm="1">
        <f ca="1" t="array" ref="K7394:L7394">_xlfn.XLOOKUP(J7394,匹配表1065!Y:Y,匹配表1065!AA:AB)</f>
        <v>1</v>
      </c>
      <c r="L7394" s="116" t="str">
        <v>3个月以内</v>
      </c>
      <c r="M7394" s="95" t="s">
        <v>55</v>
      </c>
      <c r="N7394" s="95">
        <v>1</v>
      </c>
      <c r="O7394" s="118" t="str">
        <f>_xlfn.XLOOKUP(P7394,匹配表1065!U:U,匹配表1065!T:T)</f>
        <v>HO00000022</v>
      </c>
      <c r="P7394" s="94" t="s">
        <v>102</v>
      </c>
      <c r="Q7394" s="95" t="s">
        <v>103</v>
      </c>
      <c r="R7394" s="89" t="str">
        <f>_xlfn.XLOOKUP(Q7394,匹配表1065!L:L,匹配表1065!O:O)</f>
        <v>A</v>
      </c>
      <c r="S7394" s="93" t="str">
        <f>IFERROR(_xlfn.XLOOKUP(Q7394,匹配表1065!AI:AI,匹配表1065!AJ:AJ),"绿标")</f>
        <v>绿标</v>
      </c>
      <c r="T7394" s="93" t="str" cm="1">
        <f t="array" ref="T7394:U7394">_xlfn.XLOOKUP(Q7394,匹配表1065!L:L,匹配表1065!M:N)</f>
        <v>头痛</v>
      </c>
      <c r="U7394" s="94" t="str">
        <v>神经内科</v>
      </c>
      <c r="V7394" s="95" t="s">
        <v>33</v>
      </c>
      <c r="W7394" s="93">
        <f>_xlfn.XLOOKUP(M7394,匹配表1065!D:D,匹配表1065!F:F)*N7394</f>
        <v>8</v>
      </c>
    </row>
    <row r="7395" customHeight="1" spans="1:23">
      <c r="A7395" s="94" t="s">
        <v>954</v>
      </c>
      <c r="B7395" s="106">
        <v>46255</v>
      </c>
      <c r="C7395" s="121" t="str">
        <f t="shared" si="232"/>
        <v>8月第4周</v>
      </c>
      <c r="D7395" s="109" t="s">
        <v>978</v>
      </c>
      <c r="E7395" s="93" t="str">
        <f t="shared" si="233"/>
        <v>8月第3周--周5</v>
      </c>
      <c r="F7395" s="95" t="s">
        <v>27</v>
      </c>
      <c r="G7395" s="92" t="s">
        <v>92</v>
      </c>
      <c r="H7395" s="92" t="str">
        <f>_xlfn.XLOOKUP(O7395,匹配表1065!T:T,匹配表1065!W:W)</f>
        <v>淮南市</v>
      </c>
      <c r="I7395" s="116" t="str">
        <f>_xlfn.XLOOKUP(O7395,匹配表1065!T:T,匹配表1065!X:X)</f>
        <v>PME2048</v>
      </c>
      <c r="J7395" s="95" t="s">
        <v>547</v>
      </c>
      <c r="K7395" s="89" cm="1">
        <f ca="1" t="array" ref="K7395:L7395">_xlfn.XLOOKUP(J7395,匹配表1065!Y:Y,匹配表1065!AA:AB)</f>
        <v>4</v>
      </c>
      <c r="L7395" s="116" t="str">
        <v>3个月以上</v>
      </c>
      <c r="M7395" s="95" t="s">
        <v>55</v>
      </c>
      <c r="N7395" s="95">
        <v>1</v>
      </c>
      <c r="O7395" s="118" t="str">
        <f>_xlfn.XLOOKUP(P7395,匹配表1065!U:U,匹配表1065!T:T)</f>
        <v>HO00002978</v>
      </c>
      <c r="P7395" s="94" t="s">
        <v>840</v>
      </c>
      <c r="Q7395" s="95" t="s">
        <v>882</v>
      </c>
      <c r="R7395" s="89" t="str">
        <f>_xlfn.XLOOKUP(Q7395,匹配表1065!L:L,匹配表1065!O:O)</f>
        <v>A</v>
      </c>
      <c r="S7395" s="93" t="str">
        <f>IFERROR(_xlfn.XLOOKUP(Q7395,匹配表1065!AI:AI,匹配表1065!AJ:AJ),"绿标")</f>
        <v>绿标</v>
      </c>
      <c r="T7395" s="93" t="str" cm="1">
        <f t="array" ref="T7395:U7395">_xlfn.XLOOKUP(Q7395,匹配表1065!L:L,匹配表1065!M:N)</f>
        <v>头痛</v>
      </c>
      <c r="U7395" s="94" t="str">
        <v>神经内科</v>
      </c>
      <c r="V7395" s="95" t="s">
        <v>42</v>
      </c>
      <c r="W7395" s="93">
        <f>_xlfn.XLOOKUP(M7395,匹配表1065!D:D,匹配表1065!F:F)*N7395</f>
        <v>8</v>
      </c>
    </row>
    <row r="7396" customHeight="1" spans="1:23">
      <c r="A7396" s="94" t="s">
        <v>954</v>
      </c>
      <c r="B7396" s="106">
        <v>46255</v>
      </c>
      <c r="C7396" s="121" t="str">
        <f t="shared" si="232"/>
        <v>8月第4周</v>
      </c>
      <c r="D7396" s="109" t="s">
        <v>978</v>
      </c>
      <c r="E7396" s="93" t="str">
        <f t="shared" si="233"/>
        <v>8月第3周--周5</v>
      </c>
      <c r="F7396" s="95" t="s">
        <v>27</v>
      </c>
      <c r="G7396" s="92" t="s">
        <v>92</v>
      </c>
      <c r="H7396" s="92" t="str">
        <f>_xlfn.XLOOKUP(O7396,匹配表1065!T:T,匹配表1065!W:W)</f>
        <v>合肥市</v>
      </c>
      <c r="I7396" s="116" t="str">
        <f>_xlfn.XLOOKUP(O7396,匹配表1065!T:T,匹配表1065!X:X)</f>
        <v>PME2047</v>
      </c>
      <c r="J7396" s="95" t="s">
        <v>97</v>
      </c>
      <c r="K7396" s="89" cm="1">
        <f ca="1" t="array" ref="K7396:L7396">_xlfn.XLOOKUP(J7396,匹配表1065!Y:Y,匹配表1065!AA:AB)</f>
        <v>2</v>
      </c>
      <c r="L7396" s="116" t="str">
        <v>3个月以内</v>
      </c>
      <c r="M7396" s="95" t="s">
        <v>35</v>
      </c>
      <c r="N7396" s="95">
        <v>1</v>
      </c>
      <c r="O7396" s="118" t="str">
        <f>_xlfn.XLOOKUP(P7396,匹配表1065!U:U,匹配表1065!T:T)</f>
        <v>HO00307356</v>
      </c>
      <c r="P7396" s="94" t="s">
        <v>984</v>
      </c>
      <c r="Q7396" s="95" t="s">
        <v>985</v>
      </c>
      <c r="R7396" s="89" t="str">
        <f>_xlfn.XLOOKUP(Q7396,匹配表1065!L:L,匹配表1065!O:O)</f>
        <v>A</v>
      </c>
      <c r="S7396" s="93" t="str">
        <f>IFERROR(_xlfn.XLOOKUP(Q7396,匹配表1065!AI:AI,匹配表1065!AJ:AJ),"绿标")</f>
        <v>黑标</v>
      </c>
      <c r="T7396" s="93" t="str" cm="1">
        <f t="array" ref="T7396:U7396">_xlfn.XLOOKUP(Q7396,匹配表1065!L:L,匹配表1065!M:N)</f>
        <v>头痛</v>
      </c>
      <c r="U7396" s="94" t="str">
        <v>神经内科</v>
      </c>
      <c r="V7396" s="95" t="s">
        <v>42</v>
      </c>
      <c r="W7396" s="93">
        <f>_xlfn.XLOOKUP(M7396,匹配表1065!D:D,匹配表1065!F:F)*N7396</f>
        <v>4</v>
      </c>
    </row>
    <row r="7397" customHeight="1" spans="1:23">
      <c r="A7397" s="94" t="s">
        <v>954</v>
      </c>
      <c r="B7397" s="106">
        <v>46255</v>
      </c>
      <c r="C7397" s="121" t="str">
        <f t="shared" si="232"/>
        <v>8月第4周</v>
      </c>
      <c r="D7397" s="109" t="s">
        <v>978</v>
      </c>
      <c r="E7397" s="93" t="str">
        <f t="shared" si="233"/>
        <v>8月第3周--周5</v>
      </c>
      <c r="F7397" s="95" t="s">
        <v>27</v>
      </c>
      <c r="G7397" s="95" t="s">
        <v>136</v>
      </c>
      <c r="H7397" s="92" t="str">
        <f>_xlfn.XLOOKUP(O7397,匹配表1065!T:T,匹配表1065!W:W)</f>
        <v>烟台市</v>
      </c>
      <c r="I7397" s="116" t="str">
        <f>_xlfn.XLOOKUP(O7397,匹配表1065!T:T,匹配表1065!X:X)</f>
        <v>PME2034</v>
      </c>
      <c r="J7397" s="95" t="s">
        <v>501</v>
      </c>
      <c r="K7397" s="89" cm="1">
        <f ca="1" t="array" ref="K7397:L7397">_xlfn.XLOOKUP(J7397,匹配表1065!Y:Y,匹配表1065!AA:AB)</f>
        <v>4</v>
      </c>
      <c r="L7397" s="116" t="str">
        <v>3个月以上</v>
      </c>
      <c r="M7397" s="95" t="s">
        <v>55</v>
      </c>
      <c r="N7397" s="95">
        <v>1</v>
      </c>
      <c r="O7397" s="118" t="str">
        <f>_xlfn.XLOOKUP(P7397,匹配表1065!U:U,匹配表1065!T:T)</f>
        <v>HO00001522</v>
      </c>
      <c r="P7397" s="94" t="s">
        <v>502</v>
      </c>
      <c r="Q7397" s="95" t="s">
        <v>503</v>
      </c>
      <c r="R7397" s="89" t="str">
        <f>_xlfn.XLOOKUP(Q7397,匹配表1065!L:L,匹配表1065!O:O)</f>
        <v>A</v>
      </c>
      <c r="S7397" s="93" t="str">
        <f>IFERROR(_xlfn.XLOOKUP(Q7397,匹配表1065!AI:AI,匹配表1065!AJ:AJ),"绿标")</f>
        <v>绿标</v>
      </c>
      <c r="T7397" s="93" t="str" cm="1">
        <f t="array" ref="T7397:U7397">_xlfn.XLOOKUP(Q7397,匹配表1065!L:L,匹配表1065!M:N)</f>
        <v>头痛</v>
      </c>
      <c r="U7397" s="94" t="str">
        <v>神经内科</v>
      </c>
      <c r="V7397" s="95" t="s">
        <v>42</v>
      </c>
      <c r="W7397" s="93">
        <f>_xlfn.XLOOKUP(M7397,匹配表1065!D:D,匹配表1065!F:F)*N7397</f>
        <v>8</v>
      </c>
    </row>
    <row r="7398" customHeight="1" spans="1:23">
      <c r="A7398" s="94" t="s">
        <v>954</v>
      </c>
      <c r="B7398" s="106">
        <v>46255</v>
      </c>
      <c r="C7398" s="121" t="str">
        <f t="shared" si="232"/>
        <v>8月第4周</v>
      </c>
      <c r="D7398" s="109" t="s">
        <v>978</v>
      </c>
      <c r="E7398" s="93" t="str">
        <f t="shared" si="233"/>
        <v>8月第3周--周5</v>
      </c>
      <c r="F7398" s="95" t="s">
        <v>27</v>
      </c>
      <c r="G7398" s="95" t="s">
        <v>136</v>
      </c>
      <c r="H7398" s="92" t="e">
        <f>_xlfn.XLOOKUP(O7398,匹配表1065!T:T,匹配表1065!W:W)</f>
        <v>#N/A</v>
      </c>
      <c r="I7398" s="116" t="e">
        <f>_xlfn.XLOOKUP(O7398,匹配表1065!T:T,匹配表1065!X:X)</f>
        <v>#N/A</v>
      </c>
      <c r="J7398" s="95" t="s">
        <v>501</v>
      </c>
      <c r="K7398" s="89" cm="1">
        <f ca="1" t="array" ref="K7398:L7398">_xlfn.XLOOKUP(J7398,匹配表1065!Y:Y,匹配表1065!AA:AB)</f>
        <v>4</v>
      </c>
      <c r="L7398" s="116" t="str">
        <v>3个月以上</v>
      </c>
      <c r="M7398" s="95" t="s">
        <v>35</v>
      </c>
      <c r="N7398" s="95">
        <v>1</v>
      </c>
      <c r="O7398" s="118" t="e">
        <f>_xlfn.XLOOKUP(P7398,匹配表1065!U:U,匹配表1065!T:T)</f>
        <v>#N/A</v>
      </c>
      <c r="P7398" s="94" t="s">
        <v>991</v>
      </c>
      <c r="Q7398" s="95" t="s">
        <v>792</v>
      </c>
      <c r="R7398" s="89" t="str">
        <f>_xlfn.XLOOKUP(Q7398,匹配表1065!L:L,匹配表1065!O:O)</f>
        <v>D</v>
      </c>
      <c r="S7398" s="93" t="str">
        <f>IFERROR(_xlfn.XLOOKUP(Q7398,匹配表1065!AI:AI,匹配表1065!AJ:AJ),"绿标")</f>
        <v>绿标</v>
      </c>
      <c r="T7398" s="93" t="str" cm="1">
        <f t="array" ref="T7398:U7398">_xlfn.XLOOKUP(Q7398,匹配表1065!L:L,匹配表1065!M:N)</f>
        <v>疼痛</v>
      </c>
      <c r="U7398" s="94" t="str">
        <v>疼痛科</v>
      </c>
      <c r="V7398" s="95" t="s">
        <v>42</v>
      </c>
      <c r="W7398" s="93">
        <f>_xlfn.XLOOKUP(M7398,匹配表1065!D:D,匹配表1065!F:F)*N7398</f>
        <v>4</v>
      </c>
    </row>
    <row r="7399" customHeight="1" spans="1:23">
      <c r="A7399" s="94" t="s">
        <v>954</v>
      </c>
      <c r="B7399" s="106">
        <v>46255</v>
      </c>
      <c r="C7399" s="121" t="str">
        <f t="shared" si="232"/>
        <v>8月第4周</v>
      </c>
      <c r="D7399" s="109" t="s">
        <v>978</v>
      </c>
      <c r="E7399" s="93" t="str">
        <f t="shared" si="233"/>
        <v>8月第3周--周5</v>
      </c>
      <c r="F7399" s="95" t="s">
        <v>27</v>
      </c>
      <c r="G7399" s="95" t="s">
        <v>136</v>
      </c>
      <c r="H7399" s="92" t="str">
        <f>_xlfn.XLOOKUP(O7399,匹配表1065!T:T,匹配表1065!W:W)</f>
        <v>青岛市</v>
      </c>
      <c r="I7399" s="116" t="str">
        <f>_xlfn.XLOOKUP(O7399,匹配表1065!T:T,匹配表1065!X:X)</f>
        <v>PME2031</v>
      </c>
      <c r="J7399" s="95" t="s">
        <v>155</v>
      </c>
      <c r="K7399" s="89" cm="1">
        <f ca="1" t="array" ref="K7399:L7399">_xlfn.XLOOKUP(J7399,匹配表1065!Y:Y,匹配表1065!AA:AB)</f>
        <v>31</v>
      </c>
      <c r="L7399" s="116" t="str">
        <v>3个月以上</v>
      </c>
      <c r="M7399" s="95" t="s">
        <v>30</v>
      </c>
      <c r="N7399" s="95">
        <v>1</v>
      </c>
      <c r="O7399" s="118" t="str">
        <f>_xlfn.XLOOKUP(P7399,匹配表1065!U:U,匹配表1065!T:T)</f>
        <v>HO00072793</v>
      </c>
      <c r="P7399" s="94" t="s">
        <v>159</v>
      </c>
      <c r="Q7399" s="95" t="s">
        <v>160</v>
      </c>
      <c r="R7399" s="89" t="str">
        <f>_xlfn.XLOOKUP(Q7399,匹配表1065!L:L,匹配表1065!O:O)</f>
        <v>A</v>
      </c>
      <c r="S7399" s="93" t="str">
        <f>IFERROR(_xlfn.XLOOKUP(Q7399,匹配表1065!AI:AI,匹配表1065!AJ:AJ),"绿标")</f>
        <v>红标</v>
      </c>
      <c r="T7399" s="93" t="str" cm="1">
        <f t="array" ref="T7399:U7399">_xlfn.XLOOKUP(Q7399,匹配表1065!L:L,匹配表1065!M:N)</f>
        <v>头痛</v>
      </c>
      <c r="U7399" s="94" t="str">
        <v>神经内科</v>
      </c>
      <c r="V7399" s="95" t="s">
        <v>58</v>
      </c>
      <c r="W7399" s="93">
        <f>_xlfn.XLOOKUP(M7399,匹配表1065!D:D,匹配表1065!F:F)*N7399</f>
        <v>12</v>
      </c>
    </row>
    <row r="7400" customHeight="1" spans="1:23">
      <c r="A7400" s="94" t="s">
        <v>954</v>
      </c>
      <c r="B7400" s="106">
        <v>46255</v>
      </c>
      <c r="C7400" s="121" t="str">
        <f t="shared" si="232"/>
        <v>8月第4周</v>
      </c>
      <c r="D7400" s="109" t="s">
        <v>978</v>
      </c>
      <c r="E7400" s="93" t="str">
        <f t="shared" si="233"/>
        <v>8月第3周--周5</v>
      </c>
      <c r="F7400" s="95" t="s">
        <v>27</v>
      </c>
      <c r="G7400" s="95" t="s">
        <v>136</v>
      </c>
      <c r="H7400" s="92" t="str">
        <f>_xlfn.XLOOKUP(O7400,匹配表1065!T:T,匹配表1065!W:W)</f>
        <v>青岛市</v>
      </c>
      <c r="I7400" s="116" t="str">
        <f>_xlfn.XLOOKUP(O7400,匹配表1065!T:T,匹配表1065!X:X)</f>
        <v>PME2031</v>
      </c>
      <c r="J7400" s="95" t="s">
        <v>155</v>
      </c>
      <c r="K7400" s="89" cm="1">
        <f ca="1" t="array" ref="K7400:L7400">_xlfn.XLOOKUP(J7400,匹配表1065!Y:Y,匹配表1065!AA:AB)</f>
        <v>31</v>
      </c>
      <c r="L7400" s="116" t="str">
        <v>3个月以上</v>
      </c>
      <c r="M7400" s="95" t="s">
        <v>55</v>
      </c>
      <c r="N7400" s="95">
        <v>1</v>
      </c>
      <c r="O7400" s="118" t="str">
        <f>_xlfn.XLOOKUP(P7400,匹配表1065!U:U,匹配表1065!T:T)</f>
        <v>HO00072793</v>
      </c>
      <c r="P7400" s="94" t="s">
        <v>159</v>
      </c>
      <c r="Q7400" s="95" t="s">
        <v>992</v>
      </c>
      <c r="R7400" s="89" t="str">
        <f>_xlfn.XLOOKUP(Q7400,匹配表1065!L:L,匹配表1065!O:O)</f>
        <v>D</v>
      </c>
      <c r="S7400" s="93" t="str">
        <f>IFERROR(_xlfn.XLOOKUP(Q7400,匹配表1065!AI:AI,匹配表1065!AJ:AJ),"绿标")</f>
        <v>绿标</v>
      </c>
      <c r="T7400" s="93" t="str" cm="1">
        <f t="array" ref="T7400:U7400">_xlfn.XLOOKUP(Q7400,匹配表1065!L:L,匹配表1065!M:N)</f>
        <v>疼痛</v>
      </c>
      <c r="U7400" s="94" t="str">
        <v>疼痛科</v>
      </c>
      <c r="V7400" s="95" t="s">
        <v>42</v>
      </c>
      <c r="W7400" s="93">
        <f>_xlfn.XLOOKUP(M7400,匹配表1065!D:D,匹配表1065!F:F)*N7400</f>
        <v>8</v>
      </c>
    </row>
    <row r="7401" customHeight="1" spans="1:23">
      <c r="A7401" s="94" t="s">
        <v>954</v>
      </c>
      <c r="B7401" s="106">
        <v>46255</v>
      </c>
      <c r="C7401" s="121" t="str">
        <f t="shared" si="232"/>
        <v>8月第4周</v>
      </c>
      <c r="D7401" s="109" t="s">
        <v>978</v>
      </c>
      <c r="E7401" s="93" t="str">
        <f t="shared" si="233"/>
        <v>8月第3周--周5</v>
      </c>
      <c r="F7401" s="95" t="s">
        <v>27</v>
      </c>
      <c r="G7401" s="95" t="s">
        <v>136</v>
      </c>
      <c r="H7401" s="92" t="str">
        <f>_xlfn.XLOOKUP(O7401,匹配表1065!T:T,匹配表1065!W:W)</f>
        <v>青岛市</v>
      </c>
      <c r="I7401" s="116" t="str">
        <f>_xlfn.XLOOKUP(O7401,匹配表1065!T:T,匹配表1065!X:X)</f>
        <v>PME2031</v>
      </c>
      <c r="J7401" s="95" t="s">
        <v>155</v>
      </c>
      <c r="K7401" s="89" cm="1">
        <f ca="1" t="array" ref="K7401:L7401">_xlfn.XLOOKUP(J7401,匹配表1065!Y:Y,匹配表1065!AA:AB)</f>
        <v>31</v>
      </c>
      <c r="L7401" s="116" t="str">
        <v>3个月以上</v>
      </c>
      <c r="M7401" s="95" t="s">
        <v>55</v>
      </c>
      <c r="N7401" s="95">
        <v>1</v>
      </c>
      <c r="O7401" s="118" t="str">
        <f>_xlfn.XLOOKUP(P7401,匹配表1065!U:U,匹配表1065!T:T)</f>
        <v>HO00001478</v>
      </c>
      <c r="P7401" s="94" t="s">
        <v>156</v>
      </c>
      <c r="Q7401" s="95" t="s">
        <v>158</v>
      </c>
      <c r="R7401" s="89" t="str">
        <f>_xlfn.XLOOKUP(Q7401,匹配表1065!L:L,匹配表1065!O:O)</f>
        <v>C</v>
      </c>
      <c r="S7401" s="93" t="str">
        <f>IFERROR(_xlfn.XLOOKUP(Q7401,匹配表1065!AI:AI,匹配表1065!AJ:AJ),"绿标")</f>
        <v>绿标</v>
      </c>
      <c r="T7401" s="93" t="str" cm="1">
        <f t="array" ref="T7401:U7401">_xlfn.XLOOKUP(Q7401,匹配表1065!L:L,匹配表1065!M:N)</f>
        <v>眩晕</v>
      </c>
      <c r="U7401" s="94" t="str">
        <v>耳鼻喉科</v>
      </c>
      <c r="V7401" s="95" t="s">
        <v>100</v>
      </c>
      <c r="W7401" s="93">
        <f>_xlfn.XLOOKUP(M7401,匹配表1065!D:D,匹配表1065!F:F)*N7401</f>
        <v>8</v>
      </c>
    </row>
    <row r="7402" customHeight="1" spans="1:23">
      <c r="A7402" s="94" t="s">
        <v>954</v>
      </c>
      <c r="B7402" s="106">
        <v>46255</v>
      </c>
      <c r="C7402" s="121" t="str">
        <f t="shared" si="232"/>
        <v>8月第4周</v>
      </c>
      <c r="D7402" s="109" t="s">
        <v>978</v>
      </c>
      <c r="E7402" s="93" t="str">
        <f t="shared" si="233"/>
        <v>8月第3周--周5</v>
      </c>
      <c r="F7402" s="95" t="s">
        <v>27</v>
      </c>
      <c r="G7402" s="95" t="s">
        <v>136</v>
      </c>
      <c r="H7402" s="92" t="str">
        <f>_xlfn.XLOOKUP(O7402,匹配表1065!T:T,匹配表1065!W:W)</f>
        <v>青岛市</v>
      </c>
      <c r="I7402" s="116" t="str">
        <f>_xlfn.XLOOKUP(O7402,匹配表1065!T:T,匹配表1065!X:X)</f>
        <v>PME2032</v>
      </c>
      <c r="J7402" s="95" t="s">
        <v>143</v>
      </c>
      <c r="K7402" s="89" cm="1">
        <f ca="1" t="array" ref="K7402:L7402">_xlfn.XLOOKUP(J7402,匹配表1065!Y:Y,匹配表1065!AA:AB)</f>
        <v>31</v>
      </c>
      <c r="L7402" s="116" t="str">
        <v>3个月以上</v>
      </c>
      <c r="M7402" s="95" t="s">
        <v>30</v>
      </c>
      <c r="N7402" s="95">
        <v>1</v>
      </c>
      <c r="O7402" s="118" t="str">
        <f>_xlfn.XLOOKUP(P7402,匹配表1065!U:U,匹配表1065!T:T)</f>
        <v>HO00001482</v>
      </c>
      <c r="P7402" s="94" t="s">
        <v>146</v>
      </c>
      <c r="Q7402" s="95" t="s">
        <v>147</v>
      </c>
      <c r="R7402" s="89" t="str">
        <f>_xlfn.XLOOKUP(Q7402,匹配表1065!L:L,匹配表1065!O:O)</f>
        <v>A</v>
      </c>
      <c r="S7402" s="93" t="str">
        <f>IFERROR(_xlfn.XLOOKUP(Q7402,匹配表1065!AI:AI,匹配表1065!AJ:AJ),"绿标")</f>
        <v>红标</v>
      </c>
      <c r="T7402" s="93" t="str" cm="1">
        <f t="array" ref="T7402:U7402">_xlfn.XLOOKUP(Q7402,匹配表1065!L:L,匹配表1065!M:N)</f>
        <v>头痛</v>
      </c>
      <c r="U7402" s="94" t="str">
        <v>神经内科</v>
      </c>
      <c r="V7402" s="95" t="s">
        <v>33</v>
      </c>
      <c r="W7402" s="93">
        <f>_xlfn.XLOOKUP(M7402,匹配表1065!D:D,匹配表1065!F:F)*N7402</f>
        <v>12</v>
      </c>
    </row>
    <row r="7403" customHeight="1" spans="1:23">
      <c r="A7403" s="94" t="s">
        <v>954</v>
      </c>
      <c r="B7403" s="106">
        <v>46255</v>
      </c>
      <c r="C7403" s="121" t="str">
        <f t="shared" ref="C7403:C7465" si="234">MONTH(B7403)&amp;TEXT(WEEKNUM(B7403,2)-WEEKNUM(B7403+1-DAY(B7403),2)+1,"月第0周")</f>
        <v>8月第4周</v>
      </c>
      <c r="D7403" s="109" t="s">
        <v>978</v>
      </c>
      <c r="E7403" s="93" t="str">
        <f t="shared" si="233"/>
        <v>8月第3周--周5</v>
      </c>
      <c r="F7403" s="95" t="s">
        <v>27</v>
      </c>
      <c r="G7403" s="95" t="s">
        <v>136</v>
      </c>
      <c r="H7403" s="92" t="str">
        <f>_xlfn.XLOOKUP(O7403,匹配表1065!T:T,匹配表1065!W:W)</f>
        <v>青岛市</v>
      </c>
      <c r="I7403" s="116" t="str">
        <f>_xlfn.XLOOKUP(O7403,匹配表1065!T:T,匹配表1065!X:X)</f>
        <v>PME2032</v>
      </c>
      <c r="J7403" s="95" t="s">
        <v>143</v>
      </c>
      <c r="K7403" s="89" cm="1">
        <f ca="1" t="array" ref="K7403:L7403">_xlfn.XLOOKUP(J7403,匹配表1065!Y:Y,匹配表1065!AA:AB)</f>
        <v>31</v>
      </c>
      <c r="L7403" s="116" t="str">
        <v>3个月以上</v>
      </c>
      <c r="M7403" s="95" t="s">
        <v>30</v>
      </c>
      <c r="N7403" s="95">
        <v>1</v>
      </c>
      <c r="O7403" s="118" t="str">
        <f>_xlfn.XLOOKUP(P7403,匹配表1065!U:U,匹配表1065!T:T)</f>
        <v>HO00001489</v>
      </c>
      <c r="P7403" s="94" t="s">
        <v>144</v>
      </c>
      <c r="Q7403" s="95" t="s">
        <v>145</v>
      </c>
      <c r="R7403" s="89" t="str">
        <f>_xlfn.XLOOKUP(Q7403,匹配表1065!L:L,匹配表1065!O:O)</f>
        <v>D</v>
      </c>
      <c r="S7403" s="93" t="str">
        <f>IFERROR(_xlfn.XLOOKUP(Q7403,匹配表1065!AI:AI,匹配表1065!AJ:AJ),"绿标")</f>
        <v>红标</v>
      </c>
      <c r="T7403" s="93" t="str" cm="1">
        <f t="array" ref="T7403:U7403">_xlfn.XLOOKUP(Q7403,匹配表1065!L:L,匹配表1065!M:N)</f>
        <v>抑郁焦虑</v>
      </c>
      <c r="U7403" s="94" t="str">
        <v>精神心理科</v>
      </c>
      <c r="V7403" s="95" t="s">
        <v>70</v>
      </c>
      <c r="W7403" s="93">
        <f>_xlfn.XLOOKUP(M7403,匹配表1065!D:D,匹配表1065!F:F)*N7403</f>
        <v>12</v>
      </c>
    </row>
    <row r="7404" customHeight="1" spans="1:23">
      <c r="A7404" s="94" t="s">
        <v>954</v>
      </c>
      <c r="B7404" s="106">
        <v>46255</v>
      </c>
      <c r="C7404" s="121" t="str">
        <f t="shared" si="234"/>
        <v>8月第4周</v>
      </c>
      <c r="D7404" s="109" t="s">
        <v>978</v>
      </c>
      <c r="E7404" s="93" t="str">
        <f t="shared" si="233"/>
        <v>8月第3周--周5</v>
      </c>
      <c r="F7404" s="95" t="s">
        <v>27</v>
      </c>
      <c r="G7404" s="95" t="s">
        <v>136</v>
      </c>
      <c r="H7404" s="92" t="str">
        <f>_xlfn.XLOOKUP(O7404,匹配表1065!T:T,匹配表1065!W:W)</f>
        <v>淄博市</v>
      </c>
      <c r="I7404" s="116" t="str">
        <f>_xlfn.XLOOKUP(O7404,匹配表1065!T:T,匹配表1065!X:X)</f>
        <v>PME2043</v>
      </c>
      <c r="J7404" s="95" t="s">
        <v>140</v>
      </c>
      <c r="K7404" s="89" cm="1">
        <f ca="1" t="array" ref="K7404:L7404">_xlfn.XLOOKUP(J7404,匹配表1065!Y:Y,匹配表1065!AA:AB)</f>
        <v>9</v>
      </c>
      <c r="L7404" s="116" t="str">
        <v>3个月以上</v>
      </c>
      <c r="M7404" s="95" t="s">
        <v>30</v>
      </c>
      <c r="N7404" s="95">
        <v>1</v>
      </c>
      <c r="O7404" s="118" t="str">
        <f>_xlfn.XLOOKUP(P7404,匹配表1065!U:U,匹配表1065!T:T)</f>
        <v>HO00024398</v>
      </c>
      <c r="P7404" s="94" t="s">
        <v>141</v>
      </c>
      <c r="Q7404" s="95" t="s">
        <v>298</v>
      </c>
      <c r="R7404" s="89" t="str">
        <f>_xlfn.XLOOKUP(Q7404,匹配表1065!L:L,匹配表1065!O:O)</f>
        <v>C</v>
      </c>
      <c r="S7404" s="93" t="str">
        <f>IFERROR(_xlfn.XLOOKUP(Q7404,匹配表1065!AI:AI,匹配表1065!AJ:AJ),"绿标")</f>
        <v>红标</v>
      </c>
      <c r="T7404" s="93" t="str" cm="1">
        <f t="array" ref="T7404:U7404">_xlfn.XLOOKUP(Q7404,匹配表1065!L:L,匹配表1065!M:N)</f>
        <v>眩晕</v>
      </c>
      <c r="U7404" s="94" t="str">
        <v>神经内科</v>
      </c>
      <c r="V7404" s="95" t="s">
        <v>100</v>
      </c>
      <c r="W7404" s="93">
        <f>_xlfn.XLOOKUP(M7404,匹配表1065!D:D,匹配表1065!F:F)*N7404</f>
        <v>12</v>
      </c>
    </row>
    <row r="7405" customHeight="1" spans="1:23">
      <c r="A7405" s="94" t="s">
        <v>954</v>
      </c>
      <c r="B7405" s="106">
        <v>46255</v>
      </c>
      <c r="C7405" s="121" t="str">
        <f t="shared" si="234"/>
        <v>8月第4周</v>
      </c>
      <c r="D7405" s="109" t="s">
        <v>978</v>
      </c>
      <c r="E7405" s="93" t="str">
        <f t="shared" si="233"/>
        <v>8月第3周--周5</v>
      </c>
      <c r="F7405" s="95" t="s">
        <v>27</v>
      </c>
      <c r="G7405" s="95" t="s">
        <v>136</v>
      </c>
      <c r="H7405" s="92" t="str">
        <f>_xlfn.XLOOKUP(O7405,匹配表1065!T:T,匹配表1065!W:W)</f>
        <v>淄博市</v>
      </c>
      <c r="I7405" s="116" t="str">
        <f>_xlfn.XLOOKUP(O7405,匹配表1065!T:T,匹配表1065!X:X)</f>
        <v>PME2043</v>
      </c>
      <c r="J7405" s="95" t="s">
        <v>140</v>
      </c>
      <c r="K7405" s="89" cm="1">
        <f ca="1" t="array" ref="K7405:L7405">_xlfn.XLOOKUP(J7405,匹配表1065!Y:Y,匹配表1065!AA:AB)</f>
        <v>9</v>
      </c>
      <c r="L7405" s="116" t="str">
        <v>3个月以上</v>
      </c>
      <c r="M7405" s="95" t="s">
        <v>35</v>
      </c>
      <c r="N7405" s="95">
        <v>1</v>
      </c>
      <c r="O7405" s="118" t="str">
        <f>_xlfn.XLOOKUP(P7405,匹配表1065!U:U,匹配表1065!T:T)</f>
        <v>HO00001431</v>
      </c>
      <c r="P7405" s="94" t="s">
        <v>244</v>
      </c>
      <c r="Q7405" s="95" t="s">
        <v>362</v>
      </c>
      <c r="R7405" s="89" t="str">
        <f>_xlfn.XLOOKUP(Q7405,匹配表1065!L:L,匹配表1065!O:O)</f>
        <v>B</v>
      </c>
      <c r="S7405" s="93" t="str">
        <f>IFERROR(_xlfn.XLOOKUP(Q7405,匹配表1065!AI:AI,匹配表1065!AJ:AJ),"绿标")</f>
        <v>黑标</v>
      </c>
      <c r="T7405" s="93" t="str" cm="1">
        <f t="array" ref="T7405:U7405">_xlfn.XLOOKUP(Q7405,匹配表1065!L:L,匹配表1065!M:N)</f>
        <v>脑血管</v>
      </c>
      <c r="U7405" s="94" t="str">
        <v>神经内科</v>
      </c>
      <c r="V7405" s="95" t="s">
        <v>42</v>
      </c>
      <c r="W7405" s="93">
        <f>_xlfn.XLOOKUP(M7405,匹配表1065!D:D,匹配表1065!F:F)*N7405</f>
        <v>4</v>
      </c>
    </row>
    <row r="7406" customHeight="1" spans="1:23">
      <c r="A7406" s="94" t="s">
        <v>954</v>
      </c>
      <c r="B7406" s="106">
        <v>46255</v>
      </c>
      <c r="C7406" s="121" t="str">
        <f t="shared" si="234"/>
        <v>8月第4周</v>
      </c>
      <c r="D7406" s="109" t="s">
        <v>978</v>
      </c>
      <c r="E7406" s="93" t="str">
        <f t="shared" si="233"/>
        <v>8月第3周--周5</v>
      </c>
      <c r="F7406" s="95" t="s">
        <v>27</v>
      </c>
      <c r="G7406" s="95" t="s">
        <v>136</v>
      </c>
      <c r="H7406" s="92" t="str">
        <f>_xlfn.XLOOKUP(O7406,匹配表1065!T:T,匹配表1065!W:W)</f>
        <v>青岛市</v>
      </c>
      <c r="I7406" s="116" t="str">
        <f>_xlfn.XLOOKUP(O7406,匹配表1065!T:T,匹配表1065!X:X)</f>
        <v>PME2035</v>
      </c>
      <c r="J7406" s="95" t="s">
        <v>150</v>
      </c>
      <c r="K7406" s="89" cm="1">
        <f ca="1" t="array" ref="K7406:L7406">_xlfn.XLOOKUP(J7406,匹配表1065!Y:Y,匹配表1065!AA:AB)</f>
        <v>8</v>
      </c>
      <c r="L7406" s="116" t="str">
        <v>3个月以上</v>
      </c>
      <c r="M7406" s="95" t="s">
        <v>30</v>
      </c>
      <c r="N7406" s="95">
        <v>1</v>
      </c>
      <c r="O7406" s="118" t="str">
        <f>_xlfn.XLOOKUP(P7406,匹配表1065!U:U,匹配表1065!T:T)</f>
        <v>HO00001476</v>
      </c>
      <c r="P7406" s="94" t="s">
        <v>151</v>
      </c>
      <c r="Q7406" s="95" t="s">
        <v>152</v>
      </c>
      <c r="R7406" s="89" t="str">
        <f>_xlfn.XLOOKUP(Q7406,匹配表1065!L:L,匹配表1065!O:O)</f>
        <v>C</v>
      </c>
      <c r="S7406" s="93" t="str">
        <f>IFERROR(_xlfn.XLOOKUP(Q7406,匹配表1065!AI:AI,匹配表1065!AJ:AJ),"绿标")</f>
        <v>红标</v>
      </c>
      <c r="T7406" s="93" t="str" cm="1">
        <f t="array" ref="T7406:U7406">_xlfn.XLOOKUP(Q7406,匹配表1065!L:L,匹配表1065!M:N)</f>
        <v>眩晕</v>
      </c>
      <c r="U7406" s="94" t="str">
        <v>神经内科</v>
      </c>
      <c r="V7406" s="95" t="s">
        <v>100</v>
      </c>
      <c r="W7406" s="93">
        <f>_xlfn.XLOOKUP(M7406,匹配表1065!D:D,匹配表1065!F:F)*N7406</f>
        <v>12</v>
      </c>
    </row>
    <row r="7407" customHeight="1" spans="1:23">
      <c r="A7407" s="94" t="s">
        <v>954</v>
      </c>
      <c r="B7407" s="106">
        <v>46255</v>
      </c>
      <c r="C7407" s="121" t="str">
        <f t="shared" si="234"/>
        <v>8月第4周</v>
      </c>
      <c r="D7407" s="109" t="s">
        <v>978</v>
      </c>
      <c r="E7407" s="93" t="str">
        <f t="shared" si="233"/>
        <v>8月第3周--周5</v>
      </c>
      <c r="F7407" s="95" t="s">
        <v>27</v>
      </c>
      <c r="G7407" s="95" t="s">
        <v>136</v>
      </c>
      <c r="H7407" s="92" t="str">
        <f>_xlfn.XLOOKUP(O7407,匹配表1065!T:T,匹配表1065!W:W)</f>
        <v>青岛市</v>
      </c>
      <c r="I7407" s="116" t="str">
        <f>_xlfn.XLOOKUP(O7407,匹配表1065!T:T,匹配表1065!X:X)</f>
        <v>PME2035</v>
      </c>
      <c r="J7407" s="95" t="s">
        <v>150</v>
      </c>
      <c r="K7407" s="89" cm="1">
        <f ca="1" t="array" ref="K7407:L7407">_xlfn.XLOOKUP(J7407,匹配表1065!Y:Y,匹配表1065!AA:AB)</f>
        <v>8</v>
      </c>
      <c r="L7407" s="116" t="str">
        <v>3个月以上</v>
      </c>
      <c r="M7407" s="95" t="s">
        <v>30</v>
      </c>
      <c r="N7407" s="95">
        <v>1</v>
      </c>
      <c r="O7407" s="118" t="str">
        <f>_xlfn.XLOOKUP(P7407,匹配表1065!U:U,匹配表1065!T:T)</f>
        <v>HO00001477</v>
      </c>
      <c r="P7407" s="94" t="s">
        <v>153</v>
      </c>
      <c r="Q7407" s="95" t="s">
        <v>307</v>
      </c>
      <c r="R7407" s="89" t="str">
        <f>_xlfn.XLOOKUP(Q7407,匹配表1065!L:L,匹配表1065!O:O)</f>
        <v>B</v>
      </c>
      <c r="S7407" s="93" t="str">
        <f>IFERROR(_xlfn.XLOOKUP(Q7407,匹配表1065!AI:AI,匹配表1065!AJ:AJ),"绿标")</f>
        <v>红标</v>
      </c>
      <c r="T7407" s="93" t="str" cm="1">
        <f t="array" ref="T7407:U7407">_xlfn.XLOOKUP(Q7407,匹配表1065!L:L,匹配表1065!M:N)</f>
        <v>脑血管</v>
      </c>
      <c r="U7407" s="94" t="str">
        <v>神经内科</v>
      </c>
      <c r="V7407" s="95" t="s">
        <v>58</v>
      </c>
      <c r="W7407" s="93">
        <f>_xlfn.XLOOKUP(M7407,匹配表1065!D:D,匹配表1065!F:F)*N7407</f>
        <v>12</v>
      </c>
    </row>
    <row r="7408" customHeight="1" spans="1:23">
      <c r="A7408" s="94" t="s">
        <v>954</v>
      </c>
      <c r="B7408" s="106">
        <v>46255</v>
      </c>
      <c r="C7408" s="121" t="str">
        <f t="shared" si="234"/>
        <v>8月第4周</v>
      </c>
      <c r="D7408" s="109" t="s">
        <v>978</v>
      </c>
      <c r="E7408" s="93" t="str">
        <f t="shared" si="233"/>
        <v>8月第3周--周5</v>
      </c>
      <c r="F7408" s="95" t="s">
        <v>27</v>
      </c>
      <c r="G7408" s="95" t="s">
        <v>136</v>
      </c>
      <c r="H7408" s="92" t="str">
        <f>_xlfn.XLOOKUP(O7408,匹配表1065!T:T,匹配表1065!W:W)</f>
        <v>潍坊市</v>
      </c>
      <c r="I7408" s="116" t="str">
        <f>_xlfn.XLOOKUP(O7408,匹配表1065!T:T,匹配表1065!X:X)</f>
        <v>PME2036</v>
      </c>
      <c r="J7408" s="95" t="s">
        <v>161</v>
      </c>
      <c r="K7408" s="89" cm="1">
        <f ca="1" t="array" ref="K7408:L7408">_xlfn.XLOOKUP(J7408,匹配表1065!Y:Y,匹配表1065!AA:AB)</f>
        <v>1519</v>
      </c>
      <c r="L7408" s="116" t="str">
        <v>3个月以上</v>
      </c>
      <c r="M7408" s="95" t="s">
        <v>30</v>
      </c>
      <c r="N7408" s="95">
        <v>1</v>
      </c>
      <c r="O7408" s="118" t="str">
        <f>_xlfn.XLOOKUP(P7408,匹配表1065!U:U,匹配表1065!T:T)</f>
        <v>HO00001496</v>
      </c>
      <c r="P7408" s="94" t="s">
        <v>256</v>
      </c>
      <c r="Q7408" s="95" t="s">
        <v>303</v>
      </c>
      <c r="R7408" s="89" t="str">
        <f>_xlfn.XLOOKUP(Q7408,匹配表1065!L:L,匹配表1065!O:O)</f>
        <v>C</v>
      </c>
      <c r="S7408" s="93" t="str">
        <f>IFERROR(_xlfn.XLOOKUP(Q7408,匹配表1065!AI:AI,匹配表1065!AJ:AJ),"绿标")</f>
        <v>红标</v>
      </c>
      <c r="T7408" s="93" t="str" cm="1">
        <f t="array" ref="T7408:U7408">_xlfn.XLOOKUP(Q7408,匹配表1065!L:L,匹配表1065!M:N)</f>
        <v>眩晕</v>
      </c>
      <c r="U7408" s="94" t="str">
        <v>神经内科</v>
      </c>
      <c r="V7408" s="95" t="s">
        <v>100</v>
      </c>
      <c r="W7408" s="93">
        <f>_xlfn.XLOOKUP(M7408,匹配表1065!D:D,匹配表1065!F:F)*N7408</f>
        <v>12</v>
      </c>
    </row>
    <row r="7409" customHeight="1" spans="1:23">
      <c r="A7409" s="94" t="s">
        <v>954</v>
      </c>
      <c r="B7409" s="106">
        <v>46255</v>
      </c>
      <c r="C7409" s="121" t="str">
        <f t="shared" si="234"/>
        <v>8月第4周</v>
      </c>
      <c r="D7409" s="109" t="s">
        <v>978</v>
      </c>
      <c r="E7409" s="93" t="str">
        <f t="shared" si="233"/>
        <v>8月第3周--周5</v>
      </c>
      <c r="F7409" s="95" t="s">
        <v>27</v>
      </c>
      <c r="G7409" s="95" t="s">
        <v>136</v>
      </c>
      <c r="H7409" s="92" t="str">
        <f>_xlfn.XLOOKUP(O7409,匹配表1065!T:T,匹配表1065!W:W)</f>
        <v>潍坊市</v>
      </c>
      <c r="I7409" s="116" t="str">
        <f>_xlfn.XLOOKUP(O7409,匹配表1065!T:T,匹配表1065!X:X)</f>
        <v>PME2036</v>
      </c>
      <c r="J7409" s="95" t="s">
        <v>161</v>
      </c>
      <c r="K7409" s="89" cm="1">
        <f ca="1" t="array" ref="K7409:L7409">_xlfn.XLOOKUP(J7409,匹配表1065!Y:Y,匹配表1065!AA:AB)</f>
        <v>1519</v>
      </c>
      <c r="L7409" s="116" t="str">
        <v>3个月以上</v>
      </c>
      <c r="M7409" s="95" t="s">
        <v>55</v>
      </c>
      <c r="N7409" s="95">
        <v>1</v>
      </c>
      <c r="O7409" s="118" t="str">
        <f>_xlfn.XLOOKUP(P7409,匹配表1065!U:U,匹配表1065!T:T)</f>
        <v>HO00001466</v>
      </c>
      <c r="P7409" s="94" t="s">
        <v>164</v>
      </c>
      <c r="Q7409" s="95" t="s">
        <v>165</v>
      </c>
      <c r="R7409" s="89" t="str">
        <f>_xlfn.XLOOKUP(Q7409,匹配表1065!L:L,匹配表1065!O:O)</f>
        <v>C</v>
      </c>
      <c r="S7409" s="93" t="str">
        <f>IFERROR(_xlfn.XLOOKUP(Q7409,匹配表1065!AI:AI,匹配表1065!AJ:AJ),"绿标")</f>
        <v>绿标</v>
      </c>
      <c r="T7409" s="93" t="str" cm="1">
        <f t="array" ref="T7409:U7409">_xlfn.XLOOKUP(Q7409,匹配表1065!L:L,匹配表1065!M:N)</f>
        <v>眩晕</v>
      </c>
      <c r="U7409" s="94" t="str">
        <v>神经内科</v>
      </c>
      <c r="V7409" s="95" t="s">
        <v>100</v>
      </c>
      <c r="W7409" s="93">
        <f>_xlfn.XLOOKUP(M7409,匹配表1065!D:D,匹配表1065!F:F)*N7409</f>
        <v>8</v>
      </c>
    </row>
    <row r="7410" customHeight="1" spans="1:23">
      <c r="A7410" s="94" t="s">
        <v>954</v>
      </c>
      <c r="B7410" s="106">
        <v>46255</v>
      </c>
      <c r="C7410" s="121" t="str">
        <f t="shared" si="234"/>
        <v>8月第4周</v>
      </c>
      <c r="D7410" s="109" t="s">
        <v>978</v>
      </c>
      <c r="E7410" s="93" t="str">
        <f t="shared" si="233"/>
        <v>8月第3周--周5</v>
      </c>
      <c r="F7410" s="95" t="s">
        <v>27</v>
      </c>
      <c r="G7410" s="95" t="s">
        <v>136</v>
      </c>
      <c r="H7410" s="92" t="str">
        <f>_xlfn.XLOOKUP(O7410,匹配表1065!T:T,匹配表1065!W:W)</f>
        <v>潍坊市</v>
      </c>
      <c r="I7410" s="116" t="str">
        <f>_xlfn.XLOOKUP(O7410,匹配表1065!T:T,匹配表1065!X:X)</f>
        <v>PME2036</v>
      </c>
      <c r="J7410" s="95" t="s">
        <v>161</v>
      </c>
      <c r="K7410" s="89" cm="1">
        <f ca="1" t="array" ref="K7410:L7410">_xlfn.XLOOKUP(J7410,匹配表1065!Y:Y,匹配表1065!AA:AB)</f>
        <v>1519</v>
      </c>
      <c r="L7410" s="116" t="str">
        <v>3个月以上</v>
      </c>
      <c r="M7410" s="95" t="s">
        <v>35</v>
      </c>
      <c r="N7410" s="95">
        <v>1</v>
      </c>
      <c r="O7410" s="118" t="str">
        <f>_xlfn.XLOOKUP(P7410,匹配表1065!U:U,匹配表1065!T:T)</f>
        <v>HO00001521</v>
      </c>
      <c r="P7410" s="94" t="s">
        <v>162</v>
      </c>
      <c r="Q7410" s="95" t="s">
        <v>636</v>
      </c>
      <c r="R7410" s="89" t="str">
        <f>_xlfn.XLOOKUP(Q7410,匹配表1065!L:L,匹配表1065!O:O)</f>
        <v>C</v>
      </c>
      <c r="S7410" s="93" t="str">
        <f>IFERROR(_xlfn.XLOOKUP(Q7410,匹配表1065!AI:AI,匹配表1065!AJ:AJ),"绿标")</f>
        <v>绿标</v>
      </c>
      <c r="T7410" s="93" t="str" cm="1">
        <f t="array" ref="T7410:U7410">_xlfn.XLOOKUP(Q7410,匹配表1065!L:L,匹配表1065!M:N)</f>
        <v>眩晕</v>
      </c>
      <c r="U7410" s="94" t="str">
        <v>神经内科</v>
      </c>
      <c r="V7410" s="95" t="s">
        <v>42</v>
      </c>
      <c r="W7410" s="93">
        <f>_xlfn.XLOOKUP(M7410,匹配表1065!D:D,匹配表1065!F:F)*N7410</f>
        <v>4</v>
      </c>
    </row>
    <row r="7411" customHeight="1" spans="1:23">
      <c r="A7411" s="94" t="s">
        <v>954</v>
      </c>
      <c r="B7411" s="106">
        <v>46255</v>
      </c>
      <c r="C7411" s="121" t="str">
        <f t="shared" si="234"/>
        <v>8月第4周</v>
      </c>
      <c r="D7411" s="109" t="s">
        <v>978</v>
      </c>
      <c r="E7411" s="93" t="str">
        <f t="shared" si="233"/>
        <v>8月第3周--周5</v>
      </c>
      <c r="F7411" s="95" t="s">
        <v>27</v>
      </c>
      <c r="G7411" s="95" t="s">
        <v>63</v>
      </c>
      <c r="H7411" s="92" t="str">
        <f>_xlfn.XLOOKUP(O7411,匹配表1065!T:T,匹配表1065!W:W)</f>
        <v>连云港市</v>
      </c>
      <c r="I7411" s="116" t="str">
        <f>_xlfn.XLOOKUP(O7411,匹配表1065!T:T,匹配表1065!X:X)</f>
        <v>PME2042</v>
      </c>
      <c r="J7411" s="95" t="s">
        <v>74</v>
      </c>
      <c r="K7411" s="89" cm="1">
        <f ca="1" t="array" ref="K7411:L7411">_xlfn.XLOOKUP(J7411,匹配表1065!Y:Y,匹配表1065!AA:AB)</f>
        <v>7</v>
      </c>
      <c r="L7411" s="116" t="str">
        <v>3个月以上</v>
      </c>
      <c r="M7411" s="95" t="s">
        <v>30</v>
      </c>
      <c r="N7411" s="95">
        <v>1</v>
      </c>
      <c r="O7411" s="118" t="str">
        <f>_xlfn.XLOOKUP(P7411,匹配表1065!U:U,匹配表1065!T:T)</f>
        <v>HO00001004</v>
      </c>
      <c r="P7411" s="94" t="s">
        <v>75</v>
      </c>
      <c r="Q7411" s="95" t="s">
        <v>279</v>
      </c>
      <c r="R7411" s="89" t="str">
        <f>_xlfn.XLOOKUP(Q7411,匹配表1065!L:L,匹配表1065!O:O)</f>
        <v>B</v>
      </c>
      <c r="S7411" s="93" t="str">
        <f>IFERROR(_xlfn.XLOOKUP(Q7411,匹配表1065!AI:AI,匹配表1065!AJ:AJ),"绿标")</f>
        <v>绿标</v>
      </c>
      <c r="T7411" s="93" t="str" cm="1">
        <f t="array" ref="T7411:U7411">_xlfn.XLOOKUP(Q7411,匹配表1065!L:L,匹配表1065!M:N)</f>
        <v>脑血管</v>
      </c>
      <c r="U7411" s="94" t="str">
        <v>神经内科</v>
      </c>
      <c r="V7411" s="95" t="s">
        <v>42</v>
      </c>
      <c r="W7411" s="93">
        <f>_xlfn.XLOOKUP(M7411,匹配表1065!D:D,匹配表1065!F:F)*N7411</f>
        <v>12</v>
      </c>
    </row>
    <row r="7412" customHeight="1" spans="1:23">
      <c r="A7412" s="94" t="s">
        <v>954</v>
      </c>
      <c r="B7412" s="106">
        <v>46255</v>
      </c>
      <c r="C7412" s="121" t="str">
        <f t="shared" si="234"/>
        <v>8月第4周</v>
      </c>
      <c r="D7412" s="109" t="s">
        <v>978</v>
      </c>
      <c r="E7412" s="93" t="str">
        <f t="shared" si="233"/>
        <v>8月第3周--周5</v>
      </c>
      <c r="F7412" s="95" t="s">
        <v>27</v>
      </c>
      <c r="G7412" s="95" t="s">
        <v>63</v>
      </c>
      <c r="H7412" s="92" t="str">
        <f>_xlfn.XLOOKUP(O7412,匹配表1065!T:T,匹配表1065!W:W)</f>
        <v>徐州市</v>
      </c>
      <c r="I7412" s="116" t="str">
        <f>_xlfn.XLOOKUP(O7412,匹配表1065!T:T,匹配表1065!X:X)</f>
        <v>PME2008</v>
      </c>
      <c r="J7412" s="95" t="s">
        <v>81</v>
      </c>
      <c r="K7412" s="89" cm="1">
        <f ca="1" t="array" ref="K7412:L7412">_xlfn.XLOOKUP(J7412,匹配表1065!Y:Y,匹配表1065!AA:AB)</f>
        <v>19</v>
      </c>
      <c r="L7412" s="116" t="str">
        <v>3个月以上</v>
      </c>
      <c r="M7412" s="95" t="s">
        <v>30</v>
      </c>
      <c r="N7412" s="95">
        <v>1</v>
      </c>
      <c r="O7412" s="118" t="str">
        <f>_xlfn.XLOOKUP(P7412,匹配表1065!U:U,匹配表1065!T:T)</f>
        <v>HO00001134</v>
      </c>
      <c r="P7412" s="94" t="s">
        <v>82</v>
      </c>
      <c r="Q7412" s="95" t="s">
        <v>280</v>
      </c>
      <c r="R7412" s="89" t="str">
        <f>_xlfn.XLOOKUP(Q7412,匹配表1065!L:L,匹配表1065!O:O)</f>
        <v>D</v>
      </c>
      <c r="S7412" s="93" t="str">
        <f>IFERROR(_xlfn.XLOOKUP(Q7412,匹配表1065!AI:AI,匹配表1065!AJ:AJ),"绿标")</f>
        <v>红标</v>
      </c>
      <c r="T7412" s="93" t="str" cm="1">
        <f t="array" ref="T7412:U7412">_xlfn.XLOOKUP(Q7412,匹配表1065!L:L,匹配表1065!M:N)</f>
        <v>疼痛</v>
      </c>
      <c r="U7412" s="94" t="str">
        <v>疼痛科</v>
      </c>
      <c r="V7412" s="95" t="s">
        <v>42</v>
      </c>
      <c r="W7412" s="93">
        <f>_xlfn.XLOOKUP(M7412,匹配表1065!D:D,匹配表1065!F:F)*N7412</f>
        <v>12</v>
      </c>
    </row>
    <row r="7413" customHeight="1" spans="1:23">
      <c r="A7413" s="94" t="s">
        <v>954</v>
      </c>
      <c r="B7413" s="106">
        <v>46255</v>
      </c>
      <c r="C7413" s="121" t="str">
        <f t="shared" si="234"/>
        <v>8月第4周</v>
      </c>
      <c r="D7413" s="109" t="s">
        <v>978</v>
      </c>
      <c r="E7413" s="93" t="str">
        <f t="shared" ref="E7413:E7476" si="235">D7413&amp;"--"&amp;"周"&amp;WEEKDAY(B7413,2)</f>
        <v>8月第3周--周5</v>
      </c>
      <c r="F7413" s="95" t="s">
        <v>27</v>
      </c>
      <c r="G7413" s="95" t="s">
        <v>63</v>
      </c>
      <c r="H7413" s="92" t="str">
        <f>_xlfn.XLOOKUP(O7413,匹配表1065!T:T,匹配表1065!W:W)</f>
        <v>徐州市</v>
      </c>
      <c r="I7413" s="116" t="str">
        <f>_xlfn.XLOOKUP(O7413,匹配表1065!T:T,匹配表1065!X:X)</f>
        <v>PME2008</v>
      </c>
      <c r="J7413" s="95" t="s">
        <v>81</v>
      </c>
      <c r="K7413" s="89" cm="1">
        <f ca="1" t="array" ref="K7413:L7413">_xlfn.XLOOKUP(J7413,匹配表1065!Y:Y,匹配表1065!AA:AB)</f>
        <v>19</v>
      </c>
      <c r="L7413" s="116" t="str">
        <v>3个月以上</v>
      </c>
      <c r="M7413" s="95" t="s">
        <v>30</v>
      </c>
      <c r="N7413" s="95">
        <v>1</v>
      </c>
      <c r="O7413" s="118" t="str">
        <f>_xlfn.XLOOKUP(P7413,匹配表1065!U:U,匹配表1065!T:T)</f>
        <v>HO00001134</v>
      </c>
      <c r="P7413" s="94" t="s">
        <v>82</v>
      </c>
      <c r="Q7413" s="95" t="s">
        <v>655</v>
      </c>
      <c r="R7413" s="89" t="str">
        <f>_xlfn.XLOOKUP(Q7413,匹配表1065!L:L,匹配表1065!O:O)</f>
        <v>C</v>
      </c>
      <c r="S7413" s="93" t="str">
        <f>IFERROR(_xlfn.XLOOKUP(Q7413,匹配表1065!AI:AI,匹配表1065!AJ:AJ),"绿标")</f>
        <v>黑标</v>
      </c>
      <c r="T7413" s="93" t="str" cm="1">
        <f t="array" ref="T7413:U7413">_xlfn.XLOOKUP(Q7413,匹配表1065!L:L,匹配表1065!M:N)</f>
        <v>眩晕</v>
      </c>
      <c r="U7413" s="94" t="str">
        <v>神经内科</v>
      </c>
      <c r="V7413" s="95" t="s">
        <v>42</v>
      </c>
      <c r="W7413" s="93">
        <f>_xlfn.XLOOKUP(M7413,匹配表1065!D:D,匹配表1065!F:F)*N7413</f>
        <v>12</v>
      </c>
    </row>
    <row r="7414" customHeight="1" spans="1:23">
      <c r="A7414" s="94" t="s">
        <v>954</v>
      </c>
      <c r="B7414" s="106">
        <v>46255</v>
      </c>
      <c r="C7414" s="121" t="str">
        <f t="shared" si="234"/>
        <v>8月第4周</v>
      </c>
      <c r="D7414" s="109" t="s">
        <v>978</v>
      </c>
      <c r="E7414" s="93" t="str">
        <f t="shared" si="235"/>
        <v>8月第3周--周5</v>
      </c>
      <c r="F7414" s="95" t="s">
        <v>27</v>
      </c>
      <c r="G7414" s="95" t="s">
        <v>63</v>
      </c>
      <c r="H7414" s="92" t="str">
        <f>_xlfn.XLOOKUP(O7414,匹配表1065!T:T,匹配表1065!W:W)</f>
        <v>南京市</v>
      </c>
      <c r="I7414" s="116" t="str">
        <f>_xlfn.XLOOKUP(O7414,匹配表1065!T:T,匹配表1065!X:X)</f>
        <v>PME2002</v>
      </c>
      <c r="J7414" s="95" t="s">
        <v>84</v>
      </c>
      <c r="K7414" s="89" cm="1">
        <f ca="1" t="array" ref="K7414:L7414">_xlfn.XLOOKUP(J7414,匹配表1065!Y:Y,匹配表1065!AA:AB)</f>
        <v>31</v>
      </c>
      <c r="L7414" s="116" t="str">
        <v>3个月以上</v>
      </c>
      <c r="M7414" s="95" t="s">
        <v>30</v>
      </c>
      <c r="N7414" s="95">
        <v>4</v>
      </c>
      <c r="O7414" s="118" t="str">
        <f>_xlfn.XLOOKUP(P7414,匹配表1065!U:U,匹配表1065!T:T)</f>
        <v>HO00000964</v>
      </c>
      <c r="P7414" s="94" t="s">
        <v>90</v>
      </c>
      <c r="Q7414" s="95" t="s">
        <v>281</v>
      </c>
      <c r="R7414" s="89" t="str">
        <f>_xlfn.XLOOKUP(Q7414,匹配表1065!L:L,匹配表1065!O:O)</f>
        <v>A</v>
      </c>
      <c r="S7414" s="93" t="str">
        <f>IFERROR(_xlfn.XLOOKUP(Q7414,匹配表1065!AI:AI,匹配表1065!AJ:AJ),"绿标")</f>
        <v>红标</v>
      </c>
      <c r="T7414" s="93" t="str" cm="1">
        <f t="array" ref="T7414:U7414">_xlfn.XLOOKUP(Q7414,匹配表1065!L:L,匹配表1065!M:N)</f>
        <v>头痛</v>
      </c>
      <c r="U7414" s="94" t="str">
        <v>神经内科</v>
      </c>
      <c r="V7414" s="95" t="s">
        <v>100</v>
      </c>
      <c r="W7414" s="93">
        <f>_xlfn.XLOOKUP(M7414,匹配表1065!D:D,匹配表1065!F:F)*N7414</f>
        <v>48</v>
      </c>
    </row>
    <row r="7415" customHeight="1" spans="1:23">
      <c r="A7415" s="94" t="s">
        <v>954</v>
      </c>
      <c r="B7415" s="106">
        <v>46255</v>
      </c>
      <c r="C7415" s="121" t="str">
        <f t="shared" si="234"/>
        <v>8月第4周</v>
      </c>
      <c r="D7415" s="109" t="s">
        <v>978</v>
      </c>
      <c r="E7415" s="93" t="str">
        <f t="shared" si="235"/>
        <v>8月第3周--周5</v>
      </c>
      <c r="F7415" s="95" t="s">
        <v>27</v>
      </c>
      <c r="G7415" s="95" t="s">
        <v>63</v>
      </c>
      <c r="H7415" s="92" t="str">
        <f>_xlfn.XLOOKUP(O7415,匹配表1065!T:T,匹配表1065!W:W)</f>
        <v>南京市</v>
      </c>
      <c r="I7415" s="116" t="str">
        <f>_xlfn.XLOOKUP(O7415,匹配表1065!T:T,匹配表1065!X:X)</f>
        <v>PME2002</v>
      </c>
      <c r="J7415" s="95" t="s">
        <v>84</v>
      </c>
      <c r="K7415" s="89" cm="1">
        <f ca="1" t="array" ref="K7415:L7415">_xlfn.XLOOKUP(J7415,匹配表1065!Y:Y,匹配表1065!AA:AB)</f>
        <v>31</v>
      </c>
      <c r="L7415" s="116" t="str">
        <v>3个月以上</v>
      </c>
      <c r="M7415" s="95" t="s">
        <v>30</v>
      </c>
      <c r="N7415" s="95">
        <v>1</v>
      </c>
      <c r="O7415" s="118" t="str">
        <f>_xlfn.XLOOKUP(P7415,匹配表1065!U:U,匹配表1065!T:T)</f>
        <v>HO00000964</v>
      </c>
      <c r="P7415" s="94" t="s">
        <v>90</v>
      </c>
      <c r="Q7415" s="95" t="s">
        <v>283</v>
      </c>
      <c r="R7415" s="89" t="str">
        <f>_xlfn.XLOOKUP(Q7415,匹配表1065!L:L,匹配表1065!O:O)</f>
        <v>D</v>
      </c>
      <c r="S7415" s="93" t="str">
        <f>IFERROR(_xlfn.XLOOKUP(Q7415,匹配表1065!AI:AI,匹配表1065!AJ:AJ),"绿标")</f>
        <v>红标</v>
      </c>
      <c r="T7415" s="93" t="str" cm="1">
        <f t="array" ref="T7415:U7415">_xlfn.XLOOKUP(Q7415,匹配表1065!L:L,匹配表1065!M:N)</f>
        <v>疼痛</v>
      </c>
      <c r="U7415" s="94" t="str">
        <v>疼痛科</v>
      </c>
      <c r="V7415" s="95" t="s">
        <v>42</v>
      </c>
      <c r="W7415" s="93">
        <f>_xlfn.XLOOKUP(M7415,匹配表1065!D:D,匹配表1065!F:F)*N7415</f>
        <v>12</v>
      </c>
    </row>
    <row r="7416" customHeight="1" spans="1:23">
      <c r="A7416" s="94" t="s">
        <v>954</v>
      </c>
      <c r="B7416" s="106">
        <v>46255</v>
      </c>
      <c r="C7416" s="121" t="str">
        <f t="shared" si="234"/>
        <v>8月第4周</v>
      </c>
      <c r="D7416" s="109" t="s">
        <v>978</v>
      </c>
      <c r="E7416" s="93" t="str">
        <f t="shared" si="235"/>
        <v>8月第3周--周5</v>
      </c>
      <c r="F7416" s="95" t="s">
        <v>27</v>
      </c>
      <c r="G7416" s="95" t="s">
        <v>63</v>
      </c>
      <c r="H7416" s="92" t="str">
        <f>_xlfn.XLOOKUP(O7416,匹配表1065!T:T,匹配表1065!W:W)</f>
        <v>南京市</v>
      </c>
      <c r="I7416" s="116" t="str">
        <f>_xlfn.XLOOKUP(O7416,匹配表1065!T:T,匹配表1065!X:X)</f>
        <v>PME2002</v>
      </c>
      <c r="J7416" s="95" t="s">
        <v>84</v>
      </c>
      <c r="K7416" s="89" cm="1">
        <f ca="1" t="array" ref="K7416:L7416">_xlfn.XLOOKUP(J7416,匹配表1065!Y:Y,匹配表1065!AA:AB)</f>
        <v>31</v>
      </c>
      <c r="L7416" s="116" t="str">
        <v>3个月以上</v>
      </c>
      <c r="M7416" s="95" t="s">
        <v>35</v>
      </c>
      <c r="N7416" s="95">
        <v>1</v>
      </c>
      <c r="O7416" s="118" t="str">
        <f>_xlfn.XLOOKUP(P7416,匹配表1065!U:U,匹配表1065!T:T)</f>
        <v>HO00000964</v>
      </c>
      <c r="P7416" s="94" t="s">
        <v>90</v>
      </c>
      <c r="Q7416" s="95" t="s">
        <v>612</v>
      </c>
      <c r="R7416" s="89" t="str">
        <f>_xlfn.XLOOKUP(Q7416,匹配表1065!L:L,匹配表1065!O:O)</f>
        <v>B</v>
      </c>
      <c r="S7416" s="93" t="str">
        <f>IFERROR(_xlfn.XLOOKUP(Q7416,匹配表1065!AI:AI,匹配表1065!AJ:AJ),"绿标")</f>
        <v>绿标</v>
      </c>
      <c r="T7416" s="93" t="str" cm="1">
        <f t="array" ref="T7416:U7416">_xlfn.XLOOKUP(Q7416,匹配表1065!L:L,匹配表1065!M:N)</f>
        <v>脑血管</v>
      </c>
      <c r="U7416" s="94" t="str">
        <v>神经内科</v>
      </c>
      <c r="V7416" s="95" t="s">
        <v>58</v>
      </c>
      <c r="W7416" s="93">
        <f>_xlfn.XLOOKUP(M7416,匹配表1065!D:D,匹配表1065!F:F)*N7416</f>
        <v>4</v>
      </c>
    </row>
    <row r="7417" customHeight="1" spans="1:23">
      <c r="A7417" s="94" t="s">
        <v>954</v>
      </c>
      <c r="B7417" s="106">
        <v>46255</v>
      </c>
      <c r="C7417" s="121" t="str">
        <f t="shared" si="234"/>
        <v>8月第4周</v>
      </c>
      <c r="D7417" s="109" t="s">
        <v>978</v>
      </c>
      <c r="E7417" s="93" t="str">
        <f t="shared" si="235"/>
        <v>8月第3周--周5</v>
      </c>
      <c r="F7417" s="95" t="s">
        <v>27</v>
      </c>
      <c r="G7417" s="95" t="s">
        <v>63</v>
      </c>
      <c r="H7417" s="92" t="str">
        <f>_xlfn.XLOOKUP(O7417,匹配表1065!T:T,匹配表1065!W:W)</f>
        <v>南京市</v>
      </c>
      <c r="I7417" s="116" t="str">
        <f>_xlfn.XLOOKUP(O7417,匹配表1065!T:T,匹配表1065!X:X)</f>
        <v>PME2002</v>
      </c>
      <c r="J7417" s="95" t="s">
        <v>84</v>
      </c>
      <c r="K7417" s="89" cm="1">
        <f ca="1" t="array" ref="K7417:L7417">_xlfn.XLOOKUP(J7417,匹配表1065!Y:Y,匹配表1065!AA:AB)</f>
        <v>31</v>
      </c>
      <c r="L7417" s="116" t="str">
        <v>3个月以上</v>
      </c>
      <c r="M7417" s="95" t="s">
        <v>30</v>
      </c>
      <c r="N7417" s="95">
        <v>1</v>
      </c>
      <c r="O7417" s="118" t="str">
        <f>_xlfn.XLOOKUP(P7417,匹配表1065!U:U,匹配表1065!T:T)</f>
        <v>HO00111156</v>
      </c>
      <c r="P7417" s="94" t="s">
        <v>85</v>
      </c>
      <c r="Q7417" s="95" t="s">
        <v>558</v>
      </c>
      <c r="R7417" s="89" t="str">
        <f>_xlfn.XLOOKUP(Q7417,匹配表1065!L:L,匹配表1065!O:O)</f>
        <v>C</v>
      </c>
      <c r="S7417" s="93" t="str">
        <f>IFERROR(_xlfn.XLOOKUP(Q7417,匹配表1065!AI:AI,匹配表1065!AJ:AJ),"绿标")</f>
        <v>黑标</v>
      </c>
      <c r="T7417" s="93" t="str" cm="1">
        <f t="array" ref="T7417:U7417">_xlfn.XLOOKUP(Q7417,匹配表1065!L:L,匹配表1065!M:N)</f>
        <v>眩晕</v>
      </c>
      <c r="U7417" s="94" t="str">
        <v>耳鼻喉科</v>
      </c>
      <c r="V7417" s="95" t="s">
        <v>100</v>
      </c>
      <c r="W7417" s="93">
        <f>_xlfn.XLOOKUP(M7417,匹配表1065!D:D,匹配表1065!F:F)*N7417</f>
        <v>12</v>
      </c>
    </row>
    <row r="7418" customHeight="1" spans="1:23">
      <c r="A7418" s="94" t="s">
        <v>954</v>
      </c>
      <c r="B7418" s="106">
        <v>46255</v>
      </c>
      <c r="C7418" s="121" t="str">
        <f t="shared" si="234"/>
        <v>8月第4周</v>
      </c>
      <c r="D7418" s="109" t="s">
        <v>978</v>
      </c>
      <c r="E7418" s="93" t="str">
        <f t="shared" si="235"/>
        <v>8月第3周--周5</v>
      </c>
      <c r="F7418" s="95" t="s">
        <v>27</v>
      </c>
      <c r="G7418" s="95" t="s">
        <v>63</v>
      </c>
      <c r="H7418" s="92" t="str">
        <f>_xlfn.XLOOKUP(O7418,匹配表1065!T:T,匹配表1065!W:W)</f>
        <v>南京市</v>
      </c>
      <c r="I7418" s="116" t="str">
        <f>_xlfn.XLOOKUP(O7418,匹配表1065!T:T,匹配表1065!X:X)</f>
        <v>PME2001</v>
      </c>
      <c r="J7418" s="95" t="s">
        <v>64</v>
      </c>
      <c r="K7418" s="89" cm="1">
        <f ca="1" t="array" ref="K7418:L7418">_xlfn.XLOOKUP(J7418,匹配表1065!Y:Y,匹配表1065!AA:AB)</f>
        <v>31</v>
      </c>
      <c r="L7418" s="116" t="str">
        <v>3个月以上</v>
      </c>
      <c r="M7418" s="95" t="s">
        <v>55</v>
      </c>
      <c r="N7418" s="95">
        <v>1</v>
      </c>
      <c r="O7418" s="118" t="str">
        <f>_xlfn.XLOOKUP(P7418,匹配表1065!U:U,匹配表1065!T:T)</f>
        <v>HO00000958</v>
      </c>
      <c r="P7418" s="94" t="s">
        <v>65</v>
      </c>
      <c r="Q7418" s="95" t="s">
        <v>546</v>
      </c>
      <c r="R7418" s="89" t="str">
        <f>_xlfn.XLOOKUP(Q7418,匹配表1065!L:L,匹配表1065!O:O)</f>
        <v>B</v>
      </c>
      <c r="S7418" s="93" t="str">
        <f>IFERROR(_xlfn.XLOOKUP(Q7418,匹配表1065!AI:AI,匹配表1065!AJ:AJ),"绿标")</f>
        <v>绿标</v>
      </c>
      <c r="T7418" s="93" t="str" cm="1">
        <f t="array" ref="T7418:U7418">_xlfn.XLOOKUP(Q7418,匹配表1065!L:L,匹配表1065!M:N)</f>
        <v>脑血管</v>
      </c>
      <c r="U7418" s="94" t="str">
        <v>神经内科</v>
      </c>
      <c r="V7418" s="95" t="s">
        <v>33</v>
      </c>
      <c r="W7418" s="93">
        <f>_xlfn.XLOOKUP(M7418,匹配表1065!D:D,匹配表1065!F:F)*N7418</f>
        <v>8</v>
      </c>
    </row>
    <row r="7419" customHeight="1" spans="1:23">
      <c r="A7419" s="94" t="s">
        <v>954</v>
      </c>
      <c r="B7419" s="106">
        <v>46255</v>
      </c>
      <c r="C7419" s="121" t="str">
        <f t="shared" si="234"/>
        <v>8月第4周</v>
      </c>
      <c r="D7419" s="109" t="s">
        <v>978</v>
      </c>
      <c r="E7419" s="93" t="str">
        <f t="shared" si="235"/>
        <v>8月第3周--周5</v>
      </c>
      <c r="F7419" s="95" t="s">
        <v>27</v>
      </c>
      <c r="G7419" s="95" t="s">
        <v>63</v>
      </c>
      <c r="H7419" s="92" t="str">
        <f>_xlfn.XLOOKUP(O7419,匹配表1065!T:T,匹配表1065!W:W)</f>
        <v>南京市</v>
      </c>
      <c r="I7419" s="116" t="str">
        <f>_xlfn.XLOOKUP(O7419,匹配表1065!T:T,匹配表1065!X:X)</f>
        <v>PME2001</v>
      </c>
      <c r="J7419" s="95" t="s">
        <v>64</v>
      </c>
      <c r="K7419" s="89" cm="1">
        <f ca="1" t="array" ref="K7419:L7419">_xlfn.XLOOKUP(J7419,匹配表1065!Y:Y,匹配表1065!AA:AB)</f>
        <v>31</v>
      </c>
      <c r="L7419" s="116" t="str">
        <v>3个月以上</v>
      </c>
      <c r="M7419" s="95" t="s">
        <v>30</v>
      </c>
      <c r="N7419" s="95">
        <v>1</v>
      </c>
      <c r="O7419" s="118" t="str">
        <f>_xlfn.XLOOKUP(P7419,匹配表1065!U:U,匹配表1065!T:T)</f>
        <v>HO00000958</v>
      </c>
      <c r="P7419" s="94" t="s">
        <v>65</v>
      </c>
      <c r="Q7419" s="95" t="s">
        <v>209</v>
      </c>
      <c r="R7419" s="89" t="str">
        <f>_xlfn.XLOOKUP(Q7419,匹配表1065!L:L,匹配表1065!O:O)</f>
        <v>C</v>
      </c>
      <c r="S7419" s="93" t="str">
        <f>IFERROR(_xlfn.XLOOKUP(Q7419,匹配表1065!AI:AI,匹配表1065!AJ:AJ),"绿标")</f>
        <v>红标</v>
      </c>
      <c r="T7419" s="93" t="str" cm="1">
        <f t="array" ref="T7419:U7419">_xlfn.XLOOKUP(Q7419,匹配表1065!L:L,匹配表1065!M:N)</f>
        <v>眩晕</v>
      </c>
      <c r="U7419" s="94" t="str">
        <v>耳鼻喉科</v>
      </c>
      <c r="V7419" s="95" t="s">
        <v>100</v>
      </c>
      <c r="W7419" s="93">
        <f>_xlfn.XLOOKUP(M7419,匹配表1065!D:D,匹配表1065!F:F)*N7419</f>
        <v>12</v>
      </c>
    </row>
    <row r="7420" customHeight="1" spans="1:23">
      <c r="A7420" s="94" t="s">
        <v>954</v>
      </c>
      <c r="B7420" s="106">
        <v>46255</v>
      </c>
      <c r="C7420" s="121" t="str">
        <f t="shared" si="234"/>
        <v>8月第4周</v>
      </c>
      <c r="D7420" s="109" t="s">
        <v>978</v>
      </c>
      <c r="E7420" s="93" t="str">
        <f t="shared" si="235"/>
        <v>8月第3周--周5</v>
      </c>
      <c r="F7420" s="95" t="s">
        <v>27</v>
      </c>
      <c r="G7420" s="95" t="s">
        <v>63</v>
      </c>
      <c r="H7420" s="92" t="str">
        <f>_xlfn.XLOOKUP(O7420,匹配表1065!T:T,匹配表1065!W:W)</f>
        <v>南京市</v>
      </c>
      <c r="I7420" s="116" t="str">
        <f>_xlfn.XLOOKUP(O7420,匹配表1065!T:T,匹配表1065!X:X)</f>
        <v>PME2002</v>
      </c>
      <c r="J7420" s="95" t="s">
        <v>410</v>
      </c>
      <c r="K7420" s="89" cm="1">
        <f ca="1" t="array" ref="K7420:L7420">_xlfn.XLOOKUP(J7420,匹配表1065!Y:Y,匹配表1065!AA:AB)</f>
        <v>1</v>
      </c>
      <c r="L7420" s="116" t="str">
        <v>3个月以内</v>
      </c>
      <c r="M7420" s="95" t="s">
        <v>55</v>
      </c>
      <c r="N7420" s="95">
        <v>1</v>
      </c>
      <c r="O7420" s="118" t="str">
        <f>_xlfn.XLOOKUP(P7420,匹配表1065!U:U,匹配表1065!T:T)</f>
        <v>HO00000964</v>
      </c>
      <c r="P7420" s="94" t="s">
        <v>90</v>
      </c>
      <c r="Q7420" s="95" t="s">
        <v>668</v>
      </c>
      <c r="R7420" s="89" t="str">
        <f>_xlfn.XLOOKUP(Q7420,匹配表1065!L:L,匹配表1065!O:O)</f>
        <v>A</v>
      </c>
      <c r="S7420" s="93" t="str">
        <f>IFERROR(_xlfn.XLOOKUP(Q7420,匹配表1065!AI:AI,匹配表1065!AJ:AJ),"绿标")</f>
        <v>绿标</v>
      </c>
      <c r="T7420" s="93" t="str" cm="1">
        <f t="array" ref="T7420:U7420">_xlfn.XLOOKUP(Q7420,匹配表1065!L:L,匹配表1065!M:N)</f>
        <v>头痛</v>
      </c>
      <c r="U7420" s="94" t="str">
        <v>神经内科</v>
      </c>
      <c r="V7420" s="95" t="s">
        <v>42</v>
      </c>
      <c r="W7420" s="93">
        <f>_xlfn.XLOOKUP(M7420,匹配表1065!D:D,匹配表1065!F:F)*N7420</f>
        <v>8</v>
      </c>
    </row>
    <row r="7421" customHeight="1" spans="1:23">
      <c r="A7421" s="94" t="s">
        <v>954</v>
      </c>
      <c r="B7421" s="106">
        <v>46255</v>
      </c>
      <c r="C7421" s="121" t="str">
        <f t="shared" si="234"/>
        <v>8月第4周</v>
      </c>
      <c r="D7421" s="109" t="s">
        <v>978</v>
      </c>
      <c r="E7421" s="93" t="str">
        <f t="shared" si="235"/>
        <v>8月第3周--周5</v>
      </c>
      <c r="F7421" s="95" t="s">
        <v>27</v>
      </c>
      <c r="G7421" s="95" t="s">
        <v>63</v>
      </c>
      <c r="H7421" s="92" t="str">
        <f>_xlfn.XLOOKUP(O7421,匹配表1065!T:T,匹配表1065!W:W)</f>
        <v>南京市</v>
      </c>
      <c r="I7421" s="116" t="str">
        <f>_xlfn.XLOOKUP(O7421,匹配表1065!T:T,匹配表1065!X:X)</f>
        <v>PME2001</v>
      </c>
      <c r="J7421" s="95" t="s">
        <v>77</v>
      </c>
      <c r="K7421" s="89" cm="1">
        <f ca="1" t="array" ref="K7421:L7421">_xlfn.XLOOKUP(J7421,匹配表1065!Y:Y,匹配表1065!AA:AB)</f>
        <v>8</v>
      </c>
      <c r="L7421" s="116" t="str">
        <v>3个月以上</v>
      </c>
      <c r="M7421" s="95" t="s">
        <v>30</v>
      </c>
      <c r="N7421" s="95">
        <v>3</v>
      </c>
      <c r="O7421" s="118" t="str">
        <f>_xlfn.XLOOKUP(P7421,匹配表1065!U:U,匹配表1065!T:T)</f>
        <v>HO00000958</v>
      </c>
      <c r="P7421" s="94" t="s">
        <v>65</v>
      </c>
      <c r="Q7421" s="95" t="s">
        <v>216</v>
      </c>
      <c r="R7421" s="89" t="str">
        <f>_xlfn.XLOOKUP(Q7421,匹配表1065!L:L,匹配表1065!O:O)</f>
        <v>A</v>
      </c>
      <c r="S7421" s="93" t="str">
        <f>IFERROR(_xlfn.XLOOKUP(Q7421,匹配表1065!AI:AI,匹配表1065!AJ:AJ),"绿标")</f>
        <v>红标</v>
      </c>
      <c r="T7421" s="93" t="str" cm="1">
        <f t="array" ref="T7421:U7421">_xlfn.XLOOKUP(Q7421,匹配表1065!L:L,匹配表1065!M:N)</f>
        <v>头痛</v>
      </c>
      <c r="U7421" s="94" t="str">
        <v>神经内科</v>
      </c>
      <c r="V7421" s="95" t="s">
        <v>42</v>
      </c>
      <c r="W7421" s="93">
        <f>_xlfn.XLOOKUP(M7421,匹配表1065!D:D,匹配表1065!F:F)*N7421</f>
        <v>36</v>
      </c>
    </row>
    <row r="7422" customHeight="1" spans="1:23">
      <c r="A7422" s="94" t="s">
        <v>954</v>
      </c>
      <c r="B7422" s="106">
        <v>46255</v>
      </c>
      <c r="C7422" s="121" t="str">
        <f t="shared" si="234"/>
        <v>8月第4周</v>
      </c>
      <c r="D7422" s="109" t="s">
        <v>978</v>
      </c>
      <c r="E7422" s="93" t="str">
        <f t="shared" si="235"/>
        <v>8月第3周--周5</v>
      </c>
      <c r="F7422" s="95" t="s">
        <v>27</v>
      </c>
      <c r="G7422" s="95" t="s">
        <v>63</v>
      </c>
      <c r="H7422" s="92" t="str">
        <f>_xlfn.XLOOKUP(O7422,匹配表1065!T:T,匹配表1065!W:W)</f>
        <v>南京市</v>
      </c>
      <c r="I7422" s="116" t="str">
        <f>_xlfn.XLOOKUP(O7422,匹配表1065!T:T,匹配表1065!X:X)</f>
        <v>PME2001</v>
      </c>
      <c r="J7422" s="95" t="s">
        <v>77</v>
      </c>
      <c r="K7422" s="89" cm="1">
        <f ca="1" t="array" ref="K7422:L7422">_xlfn.XLOOKUP(J7422,匹配表1065!Y:Y,匹配表1065!AA:AB)</f>
        <v>8</v>
      </c>
      <c r="L7422" s="116" t="str">
        <v>3个月以上</v>
      </c>
      <c r="M7422" s="95" t="s">
        <v>35</v>
      </c>
      <c r="N7422" s="95">
        <v>1</v>
      </c>
      <c r="O7422" s="118" t="str">
        <f>_xlfn.XLOOKUP(P7422,匹配表1065!U:U,匹配表1065!T:T)</f>
        <v>HO00000958</v>
      </c>
      <c r="P7422" s="94" t="s">
        <v>65</v>
      </c>
      <c r="Q7422" s="95" t="s">
        <v>917</v>
      </c>
      <c r="R7422" s="89" t="str">
        <f>_xlfn.XLOOKUP(Q7422,匹配表1065!L:L,匹配表1065!O:O)</f>
        <v>B</v>
      </c>
      <c r="S7422" s="93" t="str">
        <f>IFERROR(_xlfn.XLOOKUP(Q7422,匹配表1065!AI:AI,匹配表1065!AJ:AJ),"绿标")</f>
        <v>黑标</v>
      </c>
      <c r="T7422" s="93" t="str" cm="1">
        <f t="array" ref="T7422:U7422">_xlfn.XLOOKUP(Q7422,匹配表1065!L:L,匹配表1065!M:N)</f>
        <v>脑血管</v>
      </c>
      <c r="U7422" s="94" t="str">
        <v>神经内科</v>
      </c>
      <c r="V7422" s="95" t="s">
        <v>33</v>
      </c>
      <c r="W7422" s="93">
        <f>_xlfn.XLOOKUP(M7422,匹配表1065!D:D,匹配表1065!F:F)*N7422</f>
        <v>4</v>
      </c>
    </row>
    <row r="7423" customHeight="1" spans="1:23">
      <c r="A7423" s="94" t="s">
        <v>954</v>
      </c>
      <c r="B7423" s="106">
        <v>46255</v>
      </c>
      <c r="C7423" s="121" t="str">
        <f t="shared" si="234"/>
        <v>8月第4周</v>
      </c>
      <c r="D7423" s="109" t="s">
        <v>978</v>
      </c>
      <c r="E7423" s="93" t="str">
        <f t="shared" si="235"/>
        <v>8月第3周--周5</v>
      </c>
      <c r="F7423" s="95" t="s">
        <v>27</v>
      </c>
      <c r="G7423" s="95" t="s">
        <v>63</v>
      </c>
      <c r="H7423" s="92" t="str">
        <f>_xlfn.XLOOKUP(O7423,匹配表1065!T:T,匹配表1065!W:W)</f>
        <v>南京市</v>
      </c>
      <c r="I7423" s="116" t="str">
        <f>_xlfn.XLOOKUP(O7423,匹配表1065!T:T,匹配表1065!X:X)</f>
        <v>PME2001</v>
      </c>
      <c r="J7423" s="95" t="s">
        <v>77</v>
      </c>
      <c r="K7423" s="89" cm="1">
        <f ca="1" t="array" ref="K7423:L7423">_xlfn.XLOOKUP(J7423,匹配表1065!Y:Y,匹配表1065!AA:AB)</f>
        <v>8</v>
      </c>
      <c r="L7423" s="116" t="str">
        <v>3个月以上</v>
      </c>
      <c r="M7423" s="95" t="s">
        <v>35</v>
      </c>
      <c r="N7423" s="95">
        <v>1</v>
      </c>
      <c r="O7423" s="118" t="str">
        <f>_xlfn.XLOOKUP(P7423,匹配表1065!U:U,匹配表1065!T:T)</f>
        <v>HO00000958</v>
      </c>
      <c r="P7423" s="94" t="s">
        <v>65</v>
      </c>
      <c r="Q7423" s="95" t="s">
        <v>868</v>
      </c>
      <c r="R7423" s="89" t="str">
        <f>_xlfn.XLOOKUP(Q7423,匹配表1065!L:L,匹配表1065!O:O)</f>
        <v>C</v>
      </c>
      <c r="S7423" s="93" t="str">
        <f>IFERROR(_xlfn.XLOOKUP(Q7423,匹配表1065!AI:AI,匹配表1065!AJ:AJ),"绿标")</f>
        <v>绿标</v>
      </c>
      <c r="T7423" s="93" t="str" cm="1">
        <f t="array" ref="T7423:U7423">_xlfn.XLOOKUP(Q7423,匹配表1065!L:L,匹配表1065!M:N)</f>
        <v>眩晕</v>
      </c>
      <c r="U7423" s="94" t="str">
        <v>耳鼻喉科</v>
      </c>
      <c r="V7423" s="95" t="s">
        <v>100</v>
      </c>
      <c r="W7423" s="93">
        <f>_xlfn.XLOOKUP(M7423,匹配表1065!D:D,匹配表1065!F:F)*N7423</f>
        <v>4</v>
      </c>
    </row>
    <row r="7424" customHeight="1" spans="1:23">
      <c r="A7424" s="94" t="s">
        <v>954</v>
      </c>
      <c r="B7424" s="106">
        <v>46255</v>
      </c>
      <c r="C7424" s="121" t="str">
        <f t="shared" si="234"/>
        <v>8月第4周</v>
      </c>
      <c r="D7424" s="109" t="s">
        <v>978</v>
      </c>
      <c r="E7424" s="93" t="str">
        <f t="shared" si="235"/>
        <v>8月第3周--周5</v>
      </c>
      <c r="F7424" s="95" t="s">
        <v>27</v>
      </c>
      <c r="G7424" s="95" t="s">
        <v>63</v>
      </c>
      <c r="H7424" s="92" t="str">
        <f>_xlfn.XLOOKUP(O7424,匹配表1065!T:T,匹配表1065!W:W)</f>
        <v>淮安市</v>
      </c>
      <c r="I7424" s="116" t="str">
        <f>_xlfn.XLOOKUP(O7424,匹配表1065!T:T,匹配表1065!X:X)</f>
        <v>PME2041</v>
      </c>
      <c r="J7424" s="95" t="s">
        <v>71</v>
      </c>
      <c r="K7424" s="89" cm="1">
        <f ca="1" t="array" ref="K7424:L7424">_xlfn.XLOOKUP(J7424,匹配表1065!Y:Y,匹配表1065!AA:AB)</f>
        <v>5</v>
      </c>
      <c r="L7424" s="116" t="str">
        <v>3个月以上</v>
      </c>
      <c r="M7424" s="95" t="s">
        <v>35</v>
      </c>
      <c r="N7424" s="95">
        <v>1</v>
      </c>
      <c r="O7424" s="118" t="str">
        <f>_xlfn.XLOOKUP(P7424,匹配表1065!U:U,匹配表1065!T:T)</f>
        <v>HO00000992</v>
      </c>
      <c r="P7424" s="94" t="s">
        <v>72</v>
      </c>
      <c r="Q7424" s="95" t="s">
        <v>73</v>
      </c>
      <c r="R7424" s="89" t="str">
        <f>_xlfn.XLOOKUP(Q7424,匹配表1065!L:L,匹配表1065!O:O)</f>
        <v>D</v>
      </c>
      <c r="S7424" s="93" t="str">
        <f>IFERROR(_xlfn.XLOOKUP(Q7424,匹配表1065!AI:AI,匹配表1065!AJ:AJ),"绿标")</f>
        <v>绿标</v>
      </c>
      <c r="T7424" s="93" t="str" cm="1">
        <f t="array" ref="T7424:U7424">_xlfn.XLOOKUP(Q7424,匹配表1065!L:L,匹配表1065!M:N)</f>
        <v>眩晕</v>
      </c>
      <c r="U7424" s="94" t="str">
        <v>神经内科</v>
      </c>
      <c r="V7424" s="95" t="s">
        <v>100</v>
      </c>
      <c r="W7424" s="93">
        <f>_xlfn.XLOOKUP(M7424,匹配表1065!D:D,匹配表1065!F:F)*N7424</f>
        <v>4</v>
      </c>
    </row>
    <row r="7425" customHeight="1" spans="1:23">
      <c r="A7425" s="94" t="s">
        <v>954</v>
      </c>
      <c r="B7425" s="106">
        <v>46255</v>
      </c>
      <c r="C7425" s="121" t="str">
        <f t="shared" si="234"/>
        <v>8月第4周</v>
      </c>
      <c r="D7425" s="109" t="s">
        <v>978</v>
      </c>
      <c r="E7425" s="93" t="str">
        <f t="shared" si="235"/>
        <v>8月第3周--周5</v>
      </c>
      <c r="F7425" s="95" t="s">
        <v>27</v>
      </c>
      <c r="G7425" s="95" t="s">
        <v>28</v>
      </c>
      <c r="H7425" s="92" t="str">
        <f>_xlfn.XLOOKUP(O7425,匹配表1065!T:T,匹配表1065!W:W)</f>
        <v>南京市</v>
      </c>
      <c r="I7425" s="116" t="str">
        <f>_xlfn.XLOOKUP(O7425,匹配表1065!T:T,匹配表1065!X:X)</f>
        <v>PME2006</v>
      </c>
      <c r="J7425" s="95" t="s">
        <v>29</v>
      </c>
      <c r="K7425" s="89" cm="1">
        <f ca="1" t="array" ref="K7425:L7425">_xlfn.XLOOKUP(J7425,匹配表1065!Y:Y,匹配表1065!AA:AB)</f>
        <v>15</v>
      </c>
      <c r="L7425" s="116" t="str">
        <v>3个月以上</v>
      </c>
      <c r="M7425" s="95" t="s">
        <v>35</v>
      </c>
      <c r="N7425" s="95">
        <v>1</v>
      </c>
      <c r="O7425" s="118" t="str">
        <f>_xlfn.XLOOKUP(P7425,匹配表1065!U:U,匹配表1065!T:T)</f>
        <v>HO00000959</v>
      </c>
      <c r="P7425" s="94" t="s">
        <v>196</v>
      </c>
      <c r="Q7425" s="95" t="s">
        <v>268</v>
      </c>
      <c r="R7425" s="89" t="str">
        <f>_xlfn.XLOOKUP(Q7425,匹配表1065!L:L,匹配表1065!O:O)</f>
        <v>C</v>
      </c>
      <c r="S7425" s="93" t="str">
        <f>IFERROR(_xlfn.XLOOKUP(Q7425,匹配表1065!AI:AI,匹配表1065!AJ:AJ),"绿标")</f>
        <v>红标</v>
      </c>
      <c r="T7425" s="93" t="str" cm="1">
        <f t="array" ref="T7425:U7425">_xlfn.XLOOKUP(Q7425,匹配表1065!L:L,匹配表1065!M:N)</f>
        <v>眩晕</v>
      </c>
      <c r="U7425" s="94" t="str">
        <v>耳鼻喉科</v>
      </c>
      <c r="V7425" s="95" t="s">
        <v>100</v>
      </c>
      <c r="W7425" s="93">
        <f>_xlfn.XLOOKUP(M7425,匹配表1065!D:D,匹配表1065!F:F)*N7425</f>
        <v>4</v>
      </c>
    </row>
    <row r="7426" customHeight="1" spans="1:23">
      <c r="A7426" s="94" t="s">
        <v>954</v>
      </c>
      <c r="B7426" s="106">
        <v>46255</v>
      </c>
      <c r="C7426" s="121" t="str">
        <f t="shared" si="234"/>
        <v>8月第4周</v>
      </c>
      <c r="D7426" s="109" t="s">
        <v>978</v>
      </c>
      <c r="E7426" s="93" t="str">
        <f t="shared" si="235"/>
        <v>8月第3周--周5</v>
      </c>
      <c r="F7426" s="95" t="s">
        <v>27</v>
      </c>
      <c r="G7426" s="95" t="s">
        <v>28</v>
      </c>
      <c r="H7426" s="92" t="str">
        <f>_xlfn.XLOOKUP(O7426,匹配表1065!T:T,匹配表1065!W:W)</f>
        <v>南京市</v>
      </c>
      <c r="I7426" s="116" t="str">
        <f>_xlfn.XLOOKUP(O7426,匹配表1065!T:T,匹配表1065!X:X)</f>
        <v>PME2006</v>
      </c>
      <c r="J7426" s="95" t="s">
        <v>29</v>
      </c>
      <c r="K7426" s="89" cm="1">
        <f ca="1" t="array" ref="K7426:L7426">_xlfn.XLOOKUP(J7426,匹配表1065!Y:Y,匹配表1065!AA:AB)</f>
        <v>15</v>
      </c>
      <c r="L7426" s="116" t="str">
        <v>3个月以上</v>
      </c>
      <c r="M7426" s="95" t="s">
        <v>35</v>
      </c>
      <c r="N7426" s="95">
        <v>1</v>
      </c>
      <c r="O7426" s="118" t="str">
        <f>_xlfn.XLOOKUP(P7426,匹配表1065!U:U,匹配表1065!T:T)</f>
        <v>HO00000965</v>
      </c>
      <c r="P7426" s="94" t="s">
        <v>31</v>
      </c>
      <c r="Q7426" s="95" t="s">
        <v>404</v>
      </c>
      <c r="R7426" s="89" t="str">
        <f>_xlfn.XLOOKUP(Q7426,匹配表1065!L:L,匹配表1065!O:O)</f>
        <v>C</v>
      </c>
      <c r="S7426" s="93" t="str">
        <f>IFERROR(_xlfn.XLOOKUP(Q7426,匹配表1065!AI:AI,匹配表1065!AJ:AJ),"绿标")</f>
        <v>黑标</v>
      </c>
      <c r="T7426" s="93" t="str" cm="1">
        <f t="array" ref="T7426:U7426">_xlfn.XLOOKUP(Q7426,匹配表1065!L:L,匹配表1065!M:N)</f>
        <v>眩晕</v>
      </c>
      <c r="U7426" s="94" t="str">
        <v>耳鼻喉科</v>
      </c>
      <c r="V7426" s="95" t="s">
        <v>100</v>
      </c>
      <c r="W7426" s="93">
        <f>_xlfn.XLOOKUP(M7426,匹配表1065!D:D,匹配表1065!F:F)*N7426</f>
        <v>4</v>
      </c>
    </row>
    <row r="7427" customHeight="1" spans="1:23">
      <c r="A7427" s="94" t="s">
        <v>954</v>
      </c>
      <c r="B7427" s="106">
        <v>46255</v>
      </c>
      <c r="C7427" s="121" t="str">
        <f t="shared" si="234"/>
        <v>8月第4周</v>
      </c>
      <c r="D7427" s="109" t="s">
        <v>978</v>
      </c>
      <c r="E7427" s="93" t="str">
        <f t="shared" si="235"/>
        <v>8月第3周--周5</v>
      </c>
      <c r="F7427" s="95" t="s">
        <v>27</v>
      </c>
      <c r="G7427" s="95" t="s">
        <v>28</v>
      </c>
      <c r="H7427" s="92" t="str">
        <f>_xlfn.XLOOKUP(O7427,匹配表1065!T:T,匹配表1065!W:W)</f>
        <v>南京市</v>
      </c>
      <c r="I7427" s="116" t="str">
        <f>_xlfn.XLOOKUP(O7427,匹配表1065!T:T,匹配表1065!X:X)</f>
        <v>PME2006</v>
      </c>
      <c r="J7427" s="95" t="s">
        <v>29</v>
      </c>
      <c r="K7427" s="89" cm="1">
        <f ca="1" t="array" ref="K7427:L7427">_xlfn.XLOOKUP(J7427,匹配表1065!Y:Y,匹配表1065!AA:AB)</f>
        <v>15</v>
      </c>
      <c r="L7427" s="116" t="str">
        <v>3个月以上</v>
      </c>
      <c r="M7427" s="95" t="s">
        <v>35</v>
      </c>
      <c r="N7427" s="95">
        <v>1</v>
      </c>
      <c r="O7427" s="118" t="str">
        <f>_xlfn.XLOOKUP(P7427,匹配表1065!U:U,匹配表1065!T:T)</f>
        <v>HO00016614</v>
      </c>
      <c r="P7427" s="94" t="s">
        <v>540</v>
      </c>
      <c r="Q7427" s="95" t="s">
        <v>729</v>
      </c>
      <c r="R7427" s="89" t="str">
        <f>_xlfn.XLOOKUP(Q7427,匹配表1065!L:L,匹配表1065!O:O)</f>
        <v>C</v>
      </c>
      <c r="S7427" s="93" t="str">
        <f>IFERROR(_xlfn.XLOOKUP(Q7427,匹配表1065!AI:AI,匹配表1065!AJ:AJ),"绿标")</f>
        <v>黑标</v>
      </c>
      <c r="T7427" s="93" t="str" cm="1">
        <f t="array" ref="T7427:U7427">_xlfn.XLOOKUP(Q7427,匹配表1065!L:L,匹配表1065!M:N)</f>
        <v>眩晕</v>
      </c>
      <c r="U7427" s="94" t="str">
        <v>神经内科</v>
      </c>
      <c r="V7427" s="95" t="s">
        <v>58</v>
      </c>
      <c r="W7427" s="93">
        <f>_xlfn.XLOOKUP(M7427,匹配表1065!D:D,匹配表1065!F:F)*N7427</f>
        <v>4</v>
      </c>
    </row>
    <row r="7428" customHeight="1" spans="1:23">
      <c r="A7428" s="94" t="s">
        <v>954</v>
      </c>
      <c r="B7428" s="106">
        <v>46255</v>
      </c>
      <c r="C7428" s="121" t="str">
        <f t="shared" si="234"/>
        <v>8月第4周</v>
      </c>
      <c r="D7428" s="109" t="s">
        <v>978</v>
      </c>
      <c r="E7428" s="93" t="str">
        <f t="shared" si="235"/>
        <v>8月第3周--周5</v>
      </c>
      <c r="F7428" s="95" t="s">
        <v>27</v>
      </c>
      <c r="G7428" s="95" t="s">
        <v>28</v>
      </c>
      <c r="H7428" s="92" t="str">
        <f>_xlfn.XLOOKUP(O7428,匹配表1065!T:T,匹配表1065!W:W)</f>
        <v>南京市</v>
      </c>
      <c r="I7428" s="116" t="str">
        <f>_xlfn.XLOOKUP(O7428,匹配表1065!T:T,匹配表1065!X:X)</f>
        <v>PME2005</v>
      </c>
      <c r="J7428" s="95" t="s">
        <v>54</v>
      </c>
      <c r="K7428" s="89" cm="1">
        <f ca="1" t="array" ref="K7428:L7428">_xlfn.XLOOKUP(J7428,匹配表1065!Y:Y,匹配表1065!AA:AB)</f>
        <v>3</v>
      </c>
      <c r="L7428" s="116" t="str">
        <v>3个月以上</v>
      </c>
      <c r="M7428" s="95" t="s">
        <v>30</v>
      </c>
      <c r="N7428" s="95">
        <v>1</v>
      </c>
      <c r="O7428" s="118" t="str">
        <f>_xlfn.XLOOKUP(P7428,匹配表1065!U:U,匹配表1065!T:T)</f>
        <v>HO00000975</v>
      </c>
      <c r="P7428" s="94" t="s">
        <v>56</v>
      </c>
      <c r="Q7428" s="95" t="s">
        <v>342</v>
      </c>
      <c r="R7428" s="89" t="str">
        <f>_xlfn.XLOOKUP(Q7428,匹配表1065!L:L,匹配表1065!O:O)</f>
        <v>A</v>
      </c>
      <c r="S7428" s="93" t="str">
        <f>IFERROR(_xlfn.XLOOKUP(Q7428,匹配表1065!AI:AI,匹配表1065!AJ:AJ),"绿标")</f>
        <v>绿标</v>
      </c>
      <c r="T7428" s="93" t="str" cm="1">
        <f t="array" ref="T7428:U7428">_xlfn.XLOOKUP(Q7428,匹配表1065!L:L,匹配表1065!M:N)</f>
        <v>头痛</v>
      </c>
      <c r="U7428" s="94" t="str">
        <v>神经内科</v>
      </c>
      <c r="V7428" s="95" t="s">
        <v>33</v>
      </c>
      <c r="W7428" s="93">
        <f>_xlfn.XLOOKUP(M7428,匹配表1065!D:D,匹配表1065!F:F)*N7428</f>
        <v>12</v>
      </c>
    </row>
    <row r="7429" customHeight="1" spans="1:23">
      <c r="A7429" s="94" t="s">
        <v>954</v>
      </c>
      <c r="B7429" s="106">
        <v>46255</v>
      </c>
      <c r="C7429" s="121" t="str">
        <f t="shared" si="234"/>
        <v>8月第4周</v>
      </c>
      <c r="D7429" s="109" t="s">
        <v>978</v>
      </c>
      <c r="E7429" s="93" t="str">
        <f t="shared" si="235"/>
        <v>8月第3周--周5</v>
      </c>
      <c r="F7429" s="95" t="s">
        <v>27</v>
      </c>
      <c r="G7429" s="95" t="s">
        <v>28</v>
      </c>
      <c r="H7429" s="92" t="str">
        <f>_xlfn.XLOOKUP(O7429,匹配表1065!T:T,匹配表1065!W:W)</f>
        <v>南京市</v>
      </c>
      <c r="I7429" s="116" t="str">
        <f>_xlfn.XLOOKUP(O7429,匹配表1065!T:T,匹配表1065!X:X)</f>
        <v>PME2005</v>
      </c>
      <c r="J7429" s="95" t="s">
        <v>54</v>
      </c>
      <c r="K7429" s="89" cm="1">
        <f ca="1" t="array" ref="K7429:L7429">_xlfn.XLOOKUP(J7429,匹配表1065!Y:Y,匹配表1065!AA:AB)</f>
        <v>3</v>
      </c>
      <c r="L7429" s="116" t="str">
        <v>3个月以上</v>
      </c>
      <c r="M7429" s="95" t="s">
        <v>55</v>
      </c>
      <c r="N7429" s="95">
        <v>1</v>
      </c>
      <c r="O7429" s="118" t="str">
        <f>_xlfn.XLOOKUP(P7429,匹配表1065!U:U,匹配表1065!T:T)</f>
        <v>HO00000975</v>
      </c>
      <c r="P7429" s="94" t="s">
        <v>56</v>
      </c>
      <c r="Q7429" s="95" t="s">
        <v>205</v>
      </c>
      <c r="R7429" s="89" t="str">
        <f>_xlfn.XLOOKUP(Q7429,匹配表1065!L:L,匹配表1065!O:O)</f>
        <v>B</v>
      </c>
      <c r="S7429" s="93" t="str">
        <f>IFERROR(_xlfn.XLOOKUP(Q7429,匹配表1065!AI:AI,匹配表1065!AJ:AJ),"绿标")</f>
        <v>绿标</v>
      </c>
      <c r="T7429" s="93" t="str" cm="1">
        <f t="array" ref="T7429:U7429">_xlfn.XLOOKUP(Q7429,匹配表1065!L:L,匹配表1065!M:N)</f>
        <v>脑血管</v>
      </c>
      <c r="U7429" s="94" t="str">
        <v>神经内科</v>
      </c>
      <c r="V7429" s="95" t="s">
        <v>58</v>
      </c>
      <c r="W7429" s="93">
        <f>_xlfn.XLOOKUP(M7429,匹配表1065!D:D,匹配表1065!F:F)*N7429</f>
        <v>8</v>
      </c>
    </row>
    <row r="7430" customHeight="1" spans="1:23">
      <c r="A7430" s="94" t="s">
        <v>954</v>
      </c>
      <c r="B7430" s="106">
        <v>46255</v>
      </c>
      <c r="C7430" s="121" t="str">
        <f t="shared" si="234"/>
        <v>8月第4周</v>
      </c>
      <c r="D7430" s="109" t="s">
        <v>978</v>
      </c>
      <c r="E7430" s="93" t="str">
        <f t="shared" si="235"/>
        <v>8月第3周--周5</v>
      </c>
      <c r="F7430" s="95" t="s">
        <v>27</v>
      </c>
      <c r="G7430" s="95" t="s">
        <v>28</v>
      </c>
      <c r="H7430" s="92" t="str">
        <f>_xlfn.XLOOKUP(O7430,匹配表1065!T:T,匹配表1065!W:W)</f>
        <v>南京市</v>
      </c>
      <c r="I7430" s="116" t="str">
        <f>_xlfn.XLOOKUP(O7430,匹配表1065!T:T,匹配表1065!X:X)</f>
        <v>PME2039</v>
      </c>
      <c r="J7430" s="95" t="s">
        <v>39</v>
      </c>
      <c r="K7430" s="89" cm="1">
        <f ca="1" t="array" ref="K7430:L7430">_xlfn.XLOOKUP(J7430,匹配表1065!Y:Y,匹配表1065!AA:AB)</f>
        <v>7</v>
      </c>
      <c r="L7430" s="116" t="str">
        <v>3个月以上</v>
      </c>
      <c r="M7430" s="95" t="s">
        <v>55</v>
      </c>
      <c r="N7430" s="95">
        <v>1</v>
      </c>
      <c r="O7430" s="118" t="str">
        <f>_xlfn.XLOOKUP(P7430,匹配表1065!U:U,匹配表1065!T:T)</f>
        <v>HO00000971</v>
      </c>
      <c r="P7430" s="94" t="s">
        <v>40</v>
      </c>
      <c r="Q7430" s="95" t="s">
        <v>442</v>
      </c>
      <c r="R7430" s="89" t="str">
        <f>_xlfn.XLOOKUP(Q7430,匹配表1065!L:L,匹配表1065!O:O)</f>
        <v>C</v>
      </c>
      <c r="S7430" s="93" t="str">
        <f>IFERROR(_xlfn.XLOOKUP(Q7430,匹配表1065!AI:AI,匹配表1065!AJ:AJ),"绿标")</f>
        <v>绿标</v>
      </c>
      <c r="T7430" s="93" t="str" cm="1">
        <f t="array" ref="T7430:U7430">_xlfn.XLOOKUP(Q7430,匹配表1065!L:L,匹配表1065!M:N)</f>
        <v>眩晕</v>
      </c>
      <c r="U7430" s="94" t="str">
        <v>耳鼻喉科</v>
      </c>
      <c r="V7430" s="95" t="s">
        <v>100</v>
      </c>
      <c r="W7430" s="93">
        <f>_xlfn.XLOOKUP(M7430,匹配表1065!D:D,匹配表1065!F:F)*N7430</f>
        <v>8</v>
      </c>
    </row>
    <row r="7431" customHeight="1" spans="1:23">
      <c r="A7431" s="94" t="s">
        <v>954</v>
      </c>
      <c r="B7431" s="106">
        <v>46255</v>
      </c>
      <c r="C7431" s="121" t="str">
        <f t="shared" si="234"/>
        <v>8月第4周</v>
      </c>
      <c r="D7431" s="109" t="s">
        <v>978</v>
      </c>
      <c r="E7431" s="93" t="str">
        <f t="shared" si="235"/>
        <v>8月第3周--周5</v>
      </c>
      <c r="F7431" s="95" t="s">
        <v>27</v>
      </c>
      <c r="G7431" s="95" t="s">
        <v>28</v>
      </c>
      <c r="H7431" s="92" t="str">
        <f>_xlfn.XLOOKUP(O7431,匹配表1065!T:T,匹配表1065!W:W)</f>
        <v>镇江市</v>
      </c>
      <c r="I7431" s="116" t="str">
        <f>_xlfn.XLOOKUP(O7431,匹配表1065!T:T,匹配表1065!X:X)</f>
        <v>PME2039</v>
      </c>
      <c r="J7431" s="95" t="s">
        <v>39</v>
      </c>
      <c r="K7431" s="89" cm="1">
        <f ca="1" t="array" ref="K7431:L7431">_xlfn.XLOOKUP(J7431,匹配表1065!Y:Y,匹配表1065!AA:AB)</f>
        <v>7</v>
      </c>
      <c r="L7431" s="116" t="str">
        <v>3个月以上</v>
      </c>
      <c r="M7431" s="95" t="s">
        <v>35</v>
      </c>
      <c r="N7431" s="95">
        <v>1</v>
      </c>
      <c r="O7431" s="118" t="str">
        <f>_xlfn.XLOOKUP(P7431,匹配表1065!U:U,匹配表1065!T:T)</f>
        <v>HO00001015</v>
      </c>
      <c r="P7431" s="94" t="s">
        <v>43</v>
      </c>
      <c r="Q7431" s="95" t="s">
        <v>688</v>
      </c>
      <c r="R7431" s="89" t="str">
        <f>_xlfn.XLOOKUP(Q7431,匹配表1065!L:L,匹配表1065!O:O)</f>
        <v>B</v>
      </c>
      <c r="S7431" s="93" t="str">
        <f>IFERROR(_xlfn.XLOOKUP(Q7431,匹配表1065!AI:AI,匹配表1065!AJ:AJ),"绿标")</f>
        <v>绿标</v>
      </c>
      <c r="T7431" s="93" t="str" cm="1">
        <f t="array" ref="T7431:U7431">_xlfn.XLOOKUP(Q7431,匹配表1065!L:L,匹配表1065!M:N)</f>
        <v>脑血管</v>
      </c>
      <c r="U7431" s="94" t="str">
        <v>神经内科</v>
      </c>
      <c r="V7431" s="95" t="s">
        <v>42</v>
      </c>
      <c r="W7431" s="93">
        <f>_xlfn.XLOOKUP(M7431,匹配表1065!D:D,匹配表1065!F:F)*N7431</f>
        <v>4</v>
      </c>
    </row>
    <row r="7432" customHeight="1" spans="1:23">
      <c r="A7432" s="94" t="s">
        <v>954</v>
      </c>
      <c r="B7432" s="106">
        <v>46255</v>
      </c>
      <c r="C7432" s="121" t="str">
        <f t="shared" si="234"/>
        <v>8月第4周</v>
      </c>
      <c r="D7432" s="109" t="s">
        <v>978</v>
      </c>
      <c r="E7432" s="93" t="str">
        <f t="shared" si="235"/>
        <v>8月第3周--周5</v>
      </c>
      <c r="F7432" s="95" t="s">
        <v>27</v>
      </c>
      <c r="G7432" s="95" t="s">
        <v>28</v>
      </c>
      <c r="H7432" s="92" t="str">
        <f>_xlfn.XLOOKUP(O7432,匹配表1065!T:T,匹配表1065!W:W)</f>
        <v>南京市</v>
      </c>
      <c r="I7432" s="116" t="str">
        <f>_xlfn.XLOOKUP(O7432,匹配表1065!T:T,匹配表1065!X:X)</f>
        <v>PME2040</v>
      </c>
      <c r="J7432" s="95" t="s">
        <v>50</v>
      </c>
      <c r="K7432" s="89" t="e" cm="1">
        <f ca="1" t="array" ref="K7432">_xlfn.XLOOKUP(J7432,匹配表1065!Y:Y,匹配表1065!AA:AB)</f>
        <v>#N/A</v>
      </c>
      <c r="L7432" s="116"/>
      <c r="M7432" s="95" t="s">
        <v>35</v>
      </c>
      <c r="N7432" s="95">
        <v>1</v>
      </c>
      <c r="O7432" s="118" t="str">
        <f>_xlfn.XLOOKUP(P7432,匹配表1065!U:U,匹配表1065!T:T)</f>
        <v>HO00000966</v>
      </c>
      <c r="P7432" s="94" t="s">
        <v>51</v>
      </c>
      <c r="Q7432" s="95" t="s">
        <v>377</v>
      </c>
      <c r="R7432" s="89" t="str">
        <f>_xlfn.XLOOKUP(Q7432,匹配表1065!L:L,匹配表1065!O:O)</f>
        <v>B</v>
      </c>
      <c r="S7432" s="93" t="str">
        <f>IFERROR(_xlfn.XLOOKUP(Q7432,匹配表1065!AI:AI,匹配表1065!AJ:AJ),"绿标")</f>
        <v>绿标</v>
      </c>
      <c r="T7432" s="93" t="str" cm="1">
        <f t="array" ref="T7432:U7432">_xlfn.XLOOKUP(Q7432,匹配表1065!L:L,匹配表1065!M:N)</f>
        <v>癫痫</v>
      </c>
      <c r="U7432" s="94" t="str">
        <v>神经内科</v>
      </c>
      <c r="V7432" s="95" t="s">
        <v>33</v>
      </c>
      <c r="W7432" s="93">
        <f>_xlfn.XLOOKUP(M7432,匹配表1065!D:D,匹配表1065!F:F)*N7432</f>
        <v>4</v>
      </c>
    </row>
    <row r="7433" customHeight="1" spans="1:23">
      <c r="A7433" s="94" t="s">
        <v>954</v>
      </c>
      <c r="B7433" s="106">
        <v>46255</v>
      </c>
      <c r="C7433" s="121" t="str">
        <f t="shared" si="234"/>
        <v>8月第4周</v>
      </c>
      <c r="D7433" s="109" t="s">
        <v>978</v>
      </c>
      <c r="E7433" s="93" t="str">
        <f t="shared" si="235"/>
        <v>8月第3周--周5</v>
      </c>
      <c r="F7433" s="95" t="s">
        <v>27</v>
      </c>
      <c r="G7433" s="95" t="s">
        <v>28</v>
      </c>
      <c r="H7433" s="92" t="str">
        <f>_xlfn.XLOOKUP(O7433,匹配表1065!T:T,匹配表1065!W:W)</f>
        <v>南京市</v>
      </c>
      <c r="I7433" s="116" t="str">
        <f>_xlfn.XLOOKUP(O7433,匹配表1065!T:T,匹配表1065!X:X)</f>
        <v>PME2004</v>
      </c>
      <c r="J7433" s="95" t="s">
        <v>889</v>
      </c>
      <c r="K7433" s="89" t="e" cm="1">
        <f ca="1" t="array" ref="K7433">_xlfn.XLOOKUP(J7433,匹配表1065!Y:Y,匹配表1065!AA:AB)</f>
        <v>#N/A</v>
      </c>
      <c r="L7433" s="116"/>
      <c r="M7433" s="95" t="s">
        <v>35</v>
      </c>
      <c r="N7433" s="95">
        <v>1</v>
      </c>
      <c r="O7433" s="118" t="str">
        <f>_xlfn.XLOOKUP(P7433,匹配表1065!U:U,匹配表1065!T:T)</f>
        <v>HO00000972</v>
      </c>
      <c r="P7433" s="94" t="s">
        <v>36</v>
      </c>
      <c r="Q7433" s="95" t="s">
        <v>37</v>
      </c>
      <c r="R7433" s="89" t="str">
        <f>_xlfn.XLOOKUP(Q7433,匹配表1065!L:L,匹配表1065!O:O)</f>
        <v>A</v>
      </c>
      <c r="S7433" s="93" t="str">
        <f>IFERROR(_xlfn.XLOOKUP(Q7433,匹配表1065!AI:AI,匹配表1065!AJ:AJ),"绿标")</f>
        <v>绿标</v>
      </c>
      <c r="T7433" s="93" t="str" cm="1">
        <f t="array" ref="T7433:U7433">_xlfn.XLOOKUP(Q7433,匹配表1065!L:L,匹配表1065!M:N)</f>
        <v>头痛</v>
      </c>
      <c r="U7433" s="94" t="str">
        <v>神经内科</v>
      </c>
      <c r="V7433" s="95" t="s">
        <v>33</v>
      </c>
      <c r="W7433" s="93">
        <f>_xlfn.XLOOKUP(M7433,匹配表1065!D:D,匹配表1065!F:F)*N7433</f>
        <v>4</v>
      </c>
    </row>
    <row r="7434" customHeight="1" spans="1:23">
      <c r="A7434" s="94" t="s">
        <v>954</v>
      </c>
      <c r="B7434" s="106">
        <v>46255</v>
      </c>
      <c r="C7434" s="121" t="str">
        <f t="shared" si="234"/>
        <v>8月第4周</v>
      </c>
      <c r="D7434" s="109" t="s">
        <v>978</v>
      </c>
      <c r="E7434" s="93" t="str">
        <f t="shared" si="235"/>
        <v>8月第3周--周5</v>
      </c>
      <c r="F7434" s="95" t="s">
        <v>27</v>
      </c>
      <c r="G7434" s="95" t="s">
        <v>28</v>
      </c>
      <c r="H7434" s="92" t="str">
        <f>_xlfn.XLOOKUP(O7434,匹配表1065!T:T,匹配表1065!W:W)</f>
        <v>扬州市</v>
      </c>
      <c r="I7434" s="116" t="str">
        <f>_xlfn.XLOOKUP(O7434,匹配表1065!T:T,匹配表1065!X:X)</f>
        <v>PME2012</v>
      </c>
      <c r="J7434" s="95" t="s">
        <v>60</v>
      </c>
      <c r="K7434" s="89" cm="1">
        <f ca="1" t="array" ref="K7434:L7434">_xlfn.XLOOKUP(J7434,匹配表1065!Y:Y,匹配表1065!AA:AB)</f>
        <v>13</v>
      </c>
      <c r="L7434" s="116" t="str">
        <v>3个月以上</v>
      </c>
      <c r="M7434" s="95" t="s">
        <v>30</v>
      </c>
      <c r="N7434" s="95">
        <v>1</v>
      </c>
      <c r="O7434" s="118" t="str">
        <f>_xlfn.XLOOKUP(P7434,匹配表1065!U:U,匹配表1065!T:T)</f>
        <v>HO00000968</v>
      </c>
      <c r="P7434" s="94" t="s">
        <v>61</v>
      </c>
      <c r="Q7434" s="95" t="s">
        <v>617</v>
      </c>
      <c r="R7434" s="89" t="str">
        <f>_xlfn.XLOOKUP(Q7434,匹配表1065!L:L,匹配表1065!O:O)</f>
        <v>B</v>
      </c>
      <c r="S7434" s="93" t="str">
        <f>IFERROR(_xlfn.XLOOKUP(Q7434,匹配表1065!AI:AI,匹配表1065!AJ:AJ),"绿标")</f>
        <v>绿标</v>
      </c>
      <c r="T7434" s="93" t="str" cm="1">
        <f t="array" ref="T7434:U7434">_xlfn.XLOOKUP(Q7434,匹配表1065!L:L,匹配表1065!M:N)</f>
        <v>脑血管</v>
      </c>
      <c r="U7434" s="94" t="str">
        <v>神经内科</v>
      </c>
      <c r="V7434" s="95" t="s">
        <v>33</v>
      </c>
      <c r="W7434" s="93">
        <f>_xlfn.XLOOKUP(M7434,匹配表1065!D:D,匹配表1065!F:F)*N7434</f>
        <v>12</v>
      </c>
    </row>
    <row r="7435" customHeight="1" spans="1:23">
      <c r="A7435" s="94" t="s">
        <v>954</v>
      </c>
      <c r="B7435" s="106">
        <v>46255</v>
      </c>
      <c r="C7435" s="121" t="str">
        <f t="shared" si="234"/>
        <v>8月第4周</v>
      </c>
      <c r="D7435" s="109" t="s">
        <v>978</v>
      </c>
      <c r="E7435" s="93" t="str">
        <f t="shared" si="235"/>
        <v>8月第3周--周5</v>
      </c>
      <c r="F7435" s="95" t="s">
        <v>27</v>
      </c>
      <c r="G7435" s="95" t="s">
        <v>28</v>
      </c>
      <c r="H7435" s="92" t="str">
        <f>_xlfn.XLOOKUP(O7435,匹配表1065!T:T,匹配表1065!W:W)</f>
        <v>常州市</v>
      </c>
      <c r="I7435" s="116" t="str">
        <f>_xlfn.XLOOKUP(O7435,匹配表1065!T:T,匹配表1065!X:X)</f>
        <v>PME2015</v>
      </c>
      <c r="J7435" s="95" t="s">
        <v>45</v>
      </c>
      <c r="K7435" s="89" cm="1">
        <f ca="1" t="array" ref="K7435:L7435">_xlfn.XLOOKUP(J7435,匹配表1065!Y:Y,匹配表1065!AA:AB)</f>
        <v>9</v>
      </c>
      <c r="L7435" s="116" t="str">
        <v>3个月以上</v>
      </c>
      <c r="M7435" s="95" t="s">
        <v>35</v>
      </c>
      <c r="N7435" s="95">
        <v>1</v>
      </c>
      <c r="O7435" s="118" t="str">
        <f>_xlfn.XLOOKUP(P7435,匹配表1065!U:U,匹配表1065!T:T)</f>
        <v>HO00000941</v>
      </c>
      <c r="P7435" s="94" t="s">
        <v>542</v>
      </c>
      <c r="Q7435" s="95" t="s">
        <v>544</v>
      </c>
      <c r="R7435" s="89" t="str">
        <f>_xlfn.XLOOKUP(Q7435,匹配表1065!L:L,匹配表1065!O:O)</f>
        <v>A</v>
      </c>
      <c r="S7435" s="93" t="str">
        <f>IFERROR(_xlfn.XLOOKUP(Q7435,匹配表1065!AI:AI,匹配表1065!AJ:AJ),"绿标")</f>
        <v>绿标</v>
      </c>
      <c r="T7435" s="93" t="str" cm="1">
        <f t="array" ref="T7435:U7435">_xlfn.XLOOKUP(Q7435,匹配表1065!L:L,匹配表1065!M:N)</f>
        <v>头痛</v>
      </c>
      <c r="U7435" s="94" t="str">
        <v>神经内科</v>
      </c>
      <c r="V7435" s="95" t="s">
        <v>33</v>
      </c>
      <c r="W7435" s="93">
        <f>_xlfn.XLOOKUP(M7435,匹配表1065!D:D,匹配表1065!F:F)*N7435</f>
        <v>4</v>
      </c>
    </row>
    <row r="7436" customHeight="1" spans="1:23">
      <c r="A7436" s="94" t="s">
        <v>954</v>
      </c>
      <c r="B7436" s="106">
        <v>46255</v>
      </c>
      <c r="C7436" s="121" t="str">
        <f t="shared" si="234"/>
        <v>8月第4周</v>
      </c>
      <c r="D7436" s="109" t="s">
        <v>978</v>
      </c>
      <c r="E7436" s="93" t="str">
        <f t="shared" si="235"/>
        <v>8月第3周--周5</v>
      </c>
      <c r="F7436" s="95" t="s">
        <v>27</v>
      </c>
      <c r="G7436" s="95" t="s">
        <v>28</v>
      </c>
      <c r="H7436" s="92" t="str">
        <f>_xlfn.XLOOKUP(O7436,匹配表1065!T:T,匹配表1065!W:W)</f>
        <v>常州市</v>
      </c>
      <c r="I7436" s="116" t="str">
        <f>_xlfn.XLOOKUP(O7436,匹配表1065!T:T,匹配表1065!X:X)</f>
        <v>PME2015</v>
      </c>
      <c r="J7436" s="95" t="s">
        <v>45</v>
      </c>
      <c r="K7436" s="89" cm="1">
        <f ca="1" t="array" ref="K7436:L7436">_xlfn.XLOOKUP(J7436,匹配表1065!Y:Y,匹配表1065!AA:AB)</f>
        <v>9</v>
      </c>
      <c r="L7436" s="116" t="str">
        <v>3个月以上</v>
      </c>
      <c r="M7436" s="95" t="s">
        <v>55</v>
      </c>
      <c r="N7436" s="95">
        <v>1</v>
      </c>
      <c r="O7436" s="118" t="str">
        <f>_xlfn.XLOOKUP(P7436,匹配表1065!U:U,匹配表1065!T:T)</f>
        <v>HO00000941</v>
      </c>
      <c r="P7436" s="94" t="s">
        <v>542</v>
      </c>
      <c r="Q7436" s="95" t="s">
        <v>939</v>
      </c>
      <c r="R7436" s="89" t="str">
        <f>_xlfn.XLOOKUP(Q7436,匹配表1065!L:L,匹配表1065!O:O)</f>
        <v>B</v>
      </c>
      <c r="S7436" s="93" t="str">
        <f>IFERROR(_xlfn.XLOOKUP(Q7436,匹配表1065!AI:AI,匹配表1065!AJ:AJ),"绿标")</f>
        <v>绿标</v>
      </c>
      <c r="T7436" s="93" t="str" cm="1">
        <f t="array" ref="T7436:U7436">_xlfn.XLOOKUP(Q7436,匹配表1065!L:L,匹配表1065!M:N)</f>
        <v>脑血管</v>
      </c>
      <c r="U7436" s="94" t="str">
        <v>神经内科</v>
      </c>
      <c r="V7436" s="95" t="s">
        <v>42</v>
      </c>
      <c r="W7436" s="93">
        <f>_xlfn.XLOOKUP(M7436,匹配表1065!D:D,匹配表1065!F:F)*N7436</f>
        <v>8</v>
      </c>
    </row>
    <row r="7437" customHeight="1" spans="1:23">
      <c r="A7437" s="94" t="s">
        <v>954</v>
      </c>
      <c r="B7437" s="106">
        <v>46255</v>
      </c>
      <c r="C7437" s="121" t="str">
        <f t="shared" si="234"/>
        <v>8月第4周</v>
      </c>
      <c r="D7437" s="109" t="s">
        <v>978</v>
      </c>
      <c r="E7437" s="93" t="str">
        <f t="shared" si="235"/>
        <v>8月第3周--周5</v>
      </c>
      <c r="F7437" s="95" t="s">
        <v>27</v>
      </c>
      <c r="G7437" s="95" t="s">
        <v>104</v>
      </c>
      <c r="H7437" s="92" t="str">
        <f>_xlfn.XLOOKUP(O7437,匹配表1065!T:T,匹配表1065!W:W)</f>
        <v>济南市</v>
      </c>
      <c r="I7437" s="116" t="str">
        <f>_xlfn.XLOOKUP(O7437,匹配表1065!T:T,匹配表1065!X:X)</f>
        <v>PME2025</v>
      </c>
      <c r="J7437" s="95" t="s">
        <v>128</v>
      </c>
      <c r="K7437" s="89" cm="1">
        <f ca="1" t="array" ref="K7437:L7437">_xlfn.XLOOKUP(J7437,匹配表1065!Y:Y,匹配表1065!AA:AB)</f>
        <v>13</v>
      </c>
      <c r="L7437" s="116" t="str">
        <v>3个月以上</v>
      </c>
      <c r="M7437" s="95" t="s">
        <v>55</v>
      </c>
      <c r="N7437" s="95">
        <v>1</v>
      </c>
      <c r="O7437" s="118" t="str">
        <f>_xlfn.XLOOKUP(P7437,匹配表1065!U:U,匹配表1065!T:T)</f>
        <v>HO00001400</v>
      </c>
      <c r="P7437" s="94" t="s">
        <v>112</v>
      </c>
      <c r="Q7437" s="95" t="s">
        <v>319</v>
      </c>
      <c r="R7437" s="89" t="str">
        <f>_xlfn.XLOOKUP(Q7437,匹配表1065!L:L,匹配表1065!O:O)</f>
        <v>B</v>
      </c>
      <c r="S7437" s="93" t="str">
        <f>IFERROR(_xlfn.XLOOKUP(Q7437,匹配表1065!AI:AI,匹配表1065!AJ:AJ),"绿标")</f>
        <v>绿标</v>
      </c>
      <c r="T7437" s="93" t="str" cm="1">
        <f t="array" ref="T7437:U7437">_xlfn.XLOOKUP(Q7437,匹配表1065!L:L,匹配表1065!M:N)</f>
        <v>脑血管</v>
      </c>
      <c r="U7437" s="94" t="str">
        <v>神经内科</v>
      </c>
      <c r="V7437" s="95" t="s">
        <v>33</v>
      </c>
      <c r="W7437" s="93">
        <f>_xlfn.XLOOKUP(M7437,匹配表1065!D:D,匹配表1065!F:F)*N7437</f>
        <v>8</v>
      </c>
    </row>
    <row r="7438" customHeight="1" spans="1:23">
      <c r="A7438" s="94" t="s">
        <v>954</v>
      </c>
      <c r="B7438" s="106">
        <v>46255</v>
      </c>
      <c r="C7438" s="121" t="str">
        <f t="shared" si="234"/>
        <v>8月第4周</v>
      </c>
      <c r="D7438" s="109" t="s">
        <v>978</v>
      </c>
      <c r="E7438" s="93" t="str">
        <f t="shared" si="235"/>
        <v>8月第3周--周5</v>
      </c>
      <c r="F7438" s="95" t="s">
        <v>27</v>
      </c>
      <c r="G7438" s="95" t="s">
        <v>104</v>
      </c>
      <c r="H7438" s="92" t="str">
        <f>_xlfn.XLOOKUP(O7438,匹配表1065!T:T,匹配表1065!W:W)</f>
        <v>济南市</v>
      </c>
      <c r="I7438" s="116" t="str">
        <f>_xlfn.XLOOKUP(O7438,匹配表1065!T:T,匹配表1065!X:X)</f>
        <v>PME2025</v>
      </c>
      <c r="J7438" s="95" t="s">
        <v>128</v>
      </c>
      <c r="K7438" s="89" cm="1">
        <f ca="1" t="array" ref="K7438:L7438">_xlfn.XLOOKUP(J7438,匹配表1065!Y:Y,匹配表1065!AA:AB)</f>
        <v>13</v>
      </c>
      <c r="L7438" s="116" t="str">
        <v>3个月以上</v>
      </c>
      <c r="M7438" s="95" t="s">
        <v>35</v>
      </c>
      <c r="N7438" s="95">
        <v>1</v>
      </c>
      <c r="O7438" s="118" t="str">
        <f>_xlfn.XLOOKUP(P7438,匹配表1065!U:U,匹配表1065!T:T)</f>
        <v>HO00001400</v>
      </c>
      <c r="P7438" s="94" t="s">
        <v>112</v>
      </c>
      <c r="Q7438" s="95" t="s">
        <v>134</v>
      </c>
      <c r="R7438" s="89" t="str">
        <f>_xlfn.XLOOKUP(Q7438,匹配表1065!L:L,匹配表1065!O:O)</f>
        <v>D</v>
      </c>
      <c r="S7438" s="93" t="str">
        <f>IFERROR(_xlfn.XLOOKUP(Q7438,匹配表1065!AI:AI,匹配表1065!AJ:AJ),"绿标")</f>
        <v>绿标</v>
      </c>
      <c r="T7438" s="93" t="str" cm="1">
        <f t="array" ref="T7438:U7438">_xlfn.XLOOKUP(Q7438,匹配表1065!L:L,匹配表1065!M:N)</f>
        <v>抑郁焦虑</v>
      </c>
      <c r="U7438" s="94" t="str">
        <v>精神心理科</v>
      </c>
      <c r="V7438" s="95" t="s">
        <v>70</v>
      </c>
      <c r="W7438" s="93">
        <f>_xlfn.XLOOKUP(M7438,匹配表1065!D:D,匹配表1065!F:F)*N7438</f>
        <v>4</v>
      </c>
    </row>
    <row r="7439" customHeight="1" spans="1:23">
      <c r="A7439" s="94" t="s">
        <v>954</v>
      </c>
      <c r="B7439" s="106">
        <v>46255</v>
      </c>
      <c r="C7439" s="121" t="str">
        <f t="shared" si="234"/>
        <v>8月第4周</v>
      </c>
      <c r="D7439" s="109" t="s">
        <v>978</v>
      </c>
      <c r="E7439" s="93" t="str">
        <f t="shared" si="235"/>
        <v>8月第3周--周5</v>
      </c>
      <c r="F7439" s="95" t="s">
        <v>27</v>
      </c>
      <c r="G7439" s="95" t="s">
        <v>104</v>
      </c>
      <c r="H7439" s="92" t="str">
        <f>_xlfn.XLOOKUP(O7439,匹配表1065!T:T,匹配表1065!W:W)</f>
        <v>济南市</v>
      </c>
      <c r="I7439" s="116" t="str">
        <f>_xlfn.XLOOKUP(O7439,匹配表1065!T:T,匹配表1065!X:X)</f>
        <v>PME2029</v>
      </c>
      <c r="J7439" s="95" t="s">
        <v>128</v>
      </c>
      <c r="K7439" s="89" cm="1">
        <f ca="1" t="array" ref="K7439:L7439">_xlfn.XLOOKUP(J7439,匹配表1065!Y:Y,匹配表1065!AA:AB)</f>
        <v>13</v>
      </c>
      <c r="L7439" s="116" t="str">
        <v>3个月以上</v>
      </c>
      <c r="M7439" s="95" t="s">
        <v>30</v>
      </c>
      <c r="N7439" s="95">
        <v>1</v>
      </c>
      <c r="O7439" s="118" t="str">
        <f>_xlfn.XLOOKUP(P7439,匹配表1065!U:U,匹配表1065!T:T)</f>
        <v>HO00001403</v>
      </c>
      <c r="P7439" s="94" t="s">
        <v>329</v>
      </c>
      <c r="Q7439" s="95" t="s">
        <v>455</v>
      </c>
      <c r="R7439" s="89" t="str">
        <f>_xlfn.XLOOKUP(Q7439,匹配表1065!L:L,匹配表1065!O:O)</f>
        <v>C</v>
      </c>
      <c r="S7439" s="93" t="str">
        <f>IFERROR(_xlfn.XLOOKUP(Q7439,匹配表1065!AI:AI,匹配表1065!AJ:AJ),"绿标")</f>
        <v>绿标</v>
      </c>
      <c r="T7439" s="93" t="str" cm="1">
        <f t="array" ref="T7439:U7439">_xlfn.XLOOKUP(Q7439,匹配表1065!L:L,匹配表1065!M:N)</f>
        <v>眩晕</v>
      </c>
      <c r="U7439" s="94" t="str">
        <v>耳鼻喉科</v>
      </c>
      <c r="V7439" s="95" t="s">
        <v>100</v>
      </c>
      <c r="W7439" s="93">
        <f>_xlfn.XLOOKUP(M7439,匹配表1065!D:D,匹配表1065!F:F)*N7439</f>
        <v>12</v>
      </c>
    </row>
    <row r="7440" customHeight="1" spans="1:23">
      <c r="A7440" s="94" t="s">
        <v>954</v>
      </c>
      <c r="B7440" s="106">
        <v>46255</v>
      </c>
      <c r="C7440" s="121" t="str">
        <f t="shared" si="234"/>
        <v>8月第4周</v>
      </c>
      <c r="D7440" s="109" t="s">
        <v>978</v>
      </c>
      <c r="E7440" s="93" t="str">
        <f t="shared" si="235"/>
        <v>8月第3周--周5</v>
      </c>
      <c r="F7440" s="95" t="s">
        <v>27</v>
      </c>
      <c r="G7440" s="95" t="s">
        <v>104</v>
      </c>
      <c r="H7440" s="92" t="str">
        <f>_xlfn.XLOOKUP(O7440,匹配表1065!T:T,匹配表1065!W:W)</f>
        <v>济南市</v>
      </c>
      <c r="I7440" s="116" t="str">
        <f>_xlfn.XLOOKUP(O7440,匹配表1065!T:T,匹配表1065!X:X)</f>
        <v>PME2026</v>
      </c>
      <c r="J7440" s="95" t="s">
        <v>116</v>
      </c>
      <c r="K7440" s="89" cm="1">
        <f ca="1" t="array" ref="K7440:L7440">_xlfn.XLOOKUP(J7440,匹配表1065!Y:Y,匹配表1065!AA:AB)</f>
        <v>13</v>
      </c>
      <c r="L7440" s="116" t="str">
        <v>3个月以上</v>
      </c>
      <c r="M7440" s="95" t="s">
        <v>30</v>
      </c>
      <c r="N7440" s="95">
        <v>1</v>
      </c>
      <c r="O7440" s="118" t="str">
        <f>_xlfn.XLOOKUP(P7440,匹配表1065!U:U,匹配表1065!T:T)</f>
        <v>HO00001409</v>
      </c>
      <c r="P7440" s="94" t="s">
        <v>117</v>
      </c>
      <c r="Q7440" s="95" t="s">
        <v>240</v>
      </c>
      <c r="R7440" s="89" t="str">
        <f>_xlfn.XLOOKUP(Q7440,匹配表1065!L:L,匹配表1065!O:O)</f>
        <v>B</v>
      </c>
      <c r="S7440" s="93" t="str">
        <f>IFERROR(_xlfn.XLOOKUP(Q7440,匹配表1065!AI:AI,匹配表1065!AJ:AJ),"绿标")</f>
        <v>红标</v>
      </c>
      <c r="T7440" s="93" t="str" cm="1">
        <f t="array" ref="T7440:U7440">_xlfn.XLOOKUP(Q7440,匹配表1065!L:L,匹配表1065!M:N)</f>
        <v>脑血管</v>
      </c>
      <c r="U7440" s="94" t="str">
        <v>神经内科</v>
      </c>
      <c r="V7440" s="95" t="s">
        <v>67</v>
      </c>
      <c r="W7440" s="93">
        <f>_xlfn.XLOOKUP(M7440,匹配表1065!D:D,匹配表1065!F:F)*N7440</f>
        <v>12</v>
      </c>
    </row>
    <row r="7441" customHeight="1" spans="1:23">
      <c r="A7441" s="94" t="s">
        <v>954</v>
      </c>
      <c r="B7441" s="106">
        <v>46255</v>
      </c>
      <c r="C7441" s="121" t="str">
        <f t="shared" si="234"/>
        <v>8月第4周</v>
      </c>
      <c r="D7441" s="109" t="s">
        <v>978</v>
      </c>
      <c r="E7441" s="93" t="str">
        <f t="shared" si="235"/>
        <v>8月第3周--周5</v>
      </c>
      <c r="F7441" s="95" t="s">
        <v>27</v>
      </c>
      <c r="G7441" s="95" t="s">
        <v>104</v>
      </c>
      <c r="H7441" s="92" t="str">
        <f>_xlfn.XLOOKUP(O7441,匹配表1065!T:T,匹配表1065!W:W)</f>
        <v>聊城市</v>
      </c>
      <c r="I7441" s="116" t="str">
        <f>_xlfn.XLOOKUP(O7441,匹配表1065!T:T,匹配表1065!X:X)</f>
        <v>PME2046</v>
      </c>
      <c r="J7441" s="95" t="s">
        <v>108</v>
      </c>
      <c r="K7441" s="89" cm="1">
        <f ca="1" t="array" ref="K7441:L7441">_xlfn.XLOOKUP(J7441,匹配表1065!Y:Y,匹配表1065!AA:AB)</f>
        <v>8</v>
      </c>
      <c r="L7441" s="116" t="str">
        <v>3个月以上</v>
      </c>
      <c r="M7441" s="95" t="s">
        <v>30</v>
      </c>
      <c r="N7441" s="95">
        <v>1</v>
      </c>
      <c r="O7441" s="118" t="str">
        <f>_xlfn.XLOOKUP(P7441,匹配表1065!U:U,匹配表1065!T:T)</f>
        <v>HO00001415</v>
      </c>
      <c r="P7441" s="94" t="s">
        <v>109</v>
      </c>
      <c r="Q7441" s="95" t="s">
        <v>318</v>
      </c>
      <c r="R7441" s="89" t="str">
        <f>_xlfn.XLOOKUP(Q7441,匹配表1065!L:L,匹配表1065!O:O)</f>
        <v>C</v>
      </c>
      <c r="S7441" s="93" t="str">
        <f>IFERROR(_xlfn.XLOOKUP(Q7441,匹配表1065!AI:AI,匹配表1065!AJ:AJ),"绿标")</f>
        <v>黑标</v>
      </c>
      <c r="T7441" s="93" t="str" cm="1">
        <f t="array" ref="T7441:U7441">_xlfn.XLOOKUP(Q7441,匹配表1065!L:L,匹配表1065!M:N)</f>
        <v>眩晕</v>
      </c>
      <c r="U7441" s="94" t="str">
        <v>耳鼻喉科</v>
      </c>
      <c r="V7441" s="95" t="s">
        <v>100</v>
      </c>
      <c r="W7441" s="93">
        <f>_xlfn.XLOOKUP(M7441,匹配表1065!D:D,匹配表1065!F:F)*N7441</f>
        <v>12</v>
      </c>
    </row>
    <row r="7442" customHeight="1" spans="1:23">
      <c r="A7442" s="94" t="s">
        <v>954</v>
      </c>
      <c r="B7442" s="106">
        <v>46255</v>
      </c>
      <c r="C7442" s="121" t="str">
        <f t="shared" si="234"/>
        <v>8月第4周</v>
      </c>
      <c r="D7442" s="109" t="s">
        <v>978</v>
      </c>
      <c r="E7442" s="93" t="str">
        <f t="shared" si="235"/>
        <v>8月第3周--周5</v>
      </c>
      <c r="F7442" s="95" t="s">
        <v>27</v>
      </c>
      <c r="G7442" s="95" t="s">
        <v>104</v>
      </c>
      <c r="H7442" s="92" t="str">
        <f>_xlfn.XLOOKUP(O7442,匹配表1065!T:T,匹配表1065!W:W)</f>
        <v>济南市</v>
      </c>
      <c r="I7442" s="116" t="str">
        <f>_xlfn.XLOOKUP(O7442,匹配表1065!T:T,匹配表1065!X:X)</f>
        <v>PME2044</v>
      </c>
      <c r="J7442" s="95" t="s">
        <v>105</v>
      </c>
      <c r="K7442" s="89" cm="1">
        <f ca="1" t="array" ref="K7442:L7442">_xlfn.XLOOKUP(J7442,匹配表1065!Y:Y,匹配表1065!AA:AB)</f>
        <v>8</v>
      </c>
      <c r="L7442" s="116" t="str">
        <v>3个月以上</v>
      </c>
      <c r="M7442" s="95" t="s">
        <v>30</v>
      </c>
      <c r="N7442" s="95">
        <v>1</v>
      </c>
      <c r="O7442" s="118" t="str">
        <f>_xlfn.XLOOKUP(P7442,匹配表1065!U:U,匹配表1065!T:T)</f>
        <v>HO00001401</v>
      </c>
      <c r="P7442" s="94" t="s">
        <v>106</v>
      </c>
      <c r="Q7442" s="95" t="s">
        <v>316</v>
      </c>
      <c r="R7442" s="89" t="str">
        <f>_xlfn.XLOOKUP(Q7442,匹配表1065!L:L,匹配表1065!O:O)</f>
        <v>B</v>
      </c>
      <c r="S7442" s="93" t="str">
        <f>IFERROR(_xlfn.XLOOKUP(Q7442,匹配表1065!AI:AI,匹配表1065!AJ:AJ),"绿标")</f>
        <v>绿标</v>
      </c>
      <c r="T7442" s="93" t="str" cm="1">
        <f t="array" ref="T7442:U7442">_xlfn.XLOOKUP(Q7442,匹配表1065!L:L,匹配表1065!M:N)</f>
        <v>脑血管</v>
      </c>
      <c r="U7442" s="94" t="str">
        <v>神经内科</v>
      </c>
      <c r="V7442" s="95" t="s">
        <v>42</v>
      </c>
      <c r="W7442" s="93">
        <f>_xlfn.XLOOKUP(M7442,匹配表1065!D:D,匹配表1065!F:F)*N7442</f>
        <v>12</v>
      </c>
    </row>
    <row r="7443" customHeight="1" spans="1:23">
      <c r="A7443" s="94" t="s">
        <v>954</v>
      </c>
      <c r="B7443" s="106">
        <v>46255</v>
      </c>
      <c r="C7443" s="121" t="str">
        <f t="shared" si="234"/>
        <v>8月第4周</v>
      </c>
      <c r="D7443" s="109" t="s">
        <v>978</v>
      </c>
      <c r="E7443" s="93" t="str">
        <f t="shared" si="235"/>
        <v>8月第3周--周5</v>
      </c>
      <c r="F7443" s="95" t="s">
        <v>27</v>
      </c>
      <c r="G7443" s="95" t="s">
        <v>104</v>
      </c>
      <c r="H7443" s="92" t="str">
        <f>_xlfn.XLOOKUP(O7443,匹配表1065!T:T,匹配表1065!W:W)</f>
        <v>济南市</v>
      </c>
      <c r="I7443" s="116" t="str">
        <f>_xlfn.XLOOKUP(O7443,匹配表1065!T:T,匹配表1065!X:X)</f>
        <v>PME2025</v>
      </c>
      <c r="J7443" s="95" t="s">
        <v>111</v>
      </c>
      <c r="K7443" s="89" cm="1">
        <f ca="1" t="array" ref="K7443:L7443">_xlfn.XLOOKUP(J7443,匹配表1065!Y:Y,匹配表1065!AA:AB)</f>
        <v>30</v>
      </c>
      <c r="L7443" s="116" t="str">
        <v>3个月以上</v>
      </c>
      <c r="M7443" s="95" t="s">
        <v>30</v>
      </c>
      <c r="N7443" s="95">
        <v>1</v>
      </c>
      <c r="O7443" s="118" t="str">
        <f>_xlfn.XLOOKUP(P7443,匹配表1065!U:U,匹配表1065!T:T)</f>
        <v>HO00001400</v>
      </c>
      <c r="P7443" s="94" t="s">
        <v>112</v>
      </c>
      <c r="Q7443" s="95" t="s">
        <v>113</v>
      </c>
      <c r="R7443" s="89" t="str">
        <f>_xlfn.XLOOKUP(Q7443,匹配表1065!L:L,匹配表1065!O:O)</f>
        <v>B</v>
      </c>
      <c r="S7443" s="93" t="str">
        <f>IFERROR(_xlfn.XLOOKUP(Q7443,匹配表1065!AI:AI,匹配表1065!AJ:AJ),"绿标")</f>
        <v>红标</v>
      </c>
      <c r="T7443" s="93" t="str" cm="1">
        <f t="array" ref="T7443:U7443">_xlfn.XLOOKUP(Q7443,匹配表1065!L:L,匹配表1065!M:N)</f>
        <v>抑郁焦虑</v>
      </c>
      <c r="U7443" s="94" t="str">
        <v>神经内科</v>
      </c>
      <c r="V7443" s="95" t="s">
        <v>42</v>
      </c>
      <c r="W7443" s="93">
        <f>_xlfn.XLOOKUP(M7443,匹配表1065!D:D,匹配表1065!F:F)*N7443</f>
        <v>12</v>
      </c>
    </row>
    <row r="7444" customHeight="1" spans="1:23">
      <c r="A7444" s="94" t="s">
        <v>954</v>
      </c>
      <c r="B7444" s="106">
        <v>46255</v>
      </c>
      <c r="C7444" s="121" t="str">
        <f t="shared" si="234"/>
        <v>8月第4周</v>
      </c>
      <c r="D7444" s="109" t="s">
        <v>978</v>
      </c>
      <c r="E7444" s="93" t="str">
        <f t="shared" si="235"/>
        <v>8月第3周--周5</v>
      </c>
      <c r="F7444" s="95" t="s">
        <v>27</v>
      </c>
      <c r="G7444" s="95" t="s">
        <v>104</v>
      </c>
      <c r="H7444" s="92" t="str">
        <f>_xlfn.XLOOKUP(O7444,匹配表1065!T:T,匹配表1065!W:W)</f>
        <v>济南市</v>
      </c>
      <c r="I7444" s="116" t="str">
        <f>_xlfn.XLOOKUP(O7444,匹配表1065!T:T,匹配表1065!X:X)</f>
        <v>PME2025</v>
      </c>
      <c r="J7444" s="95" t="s">
        <v>111</v>
      </c>
      <c r="K7444" s="89" cm="1">
        <f ca="1" t="array" ref="K7444:L7444">_xlfn.XLOOKUP(J7444,匹配表1065!Y:Y,匹配表1065!AA:AB)</f>
        <v>30</v>
      </c>
      <c r="L7444" s="116" t="str">
        <v>3个月以上</v>
      </c>
      <c r="M7444" s="95" t="s">
        <v>35</v>
      </c>
      <c r="N7444" s="95">
        <v>1</v>
      </c>
      <c r="O7444" s="118" t="str">
        <f>_xlfn.XLOOKUP(P7444,匹配表1065!U:U,匹配表1065!T:T)</f>
        <v>HO00001400</v>
      </c>
      <c r="P7444" s="94" t="s">
        <v>112</v>
      </c>
      <c r="Q7444" s="95" t="s">
        <v>966</v>
      </c>
      <c r="R7444" s="89" t="str">
        <f>_xlfn.XLOOKUP(Q7444,匹配表1065!L:L,匹配表1065!O:O)</f>
        <v>B</v>
      </c>
      <c r="S7444" s="93" t="str">
        <f>IFERROR(_xlfn.XLOOKUP(Q7444,匹配表1065!AI:AI,匹配表1065!AJ:AJ),"绿标")</f>
        <v>绿标</v>
      </c>
      <c r="T7444" s="93" t="str" cm="1">
        <f t="array" ref="T7444:U7444">_xlfn.XLOOKUP(Q7444,匹配表1065!L:L,匹配表1065!M:N)</f>
        <v>脑血管</v>
      </c>
      <c r="U7444" s="94" t="str">
        <v>神经内科</v>
      </c>
      <c r="V7444" s="95" t="s">
        <v>58</v>
      </c>
      <c r="W7444" s="93">
        <f>_xlfn.XLOOKUP(M7444,匹配表1065!D:D,匹配表1065!F:F)*N7444</f>
        <v>4</v>
      </c>
    </row>
    <row r="7445" customHeight="1" spans="1:23">
      <c r="A7445" s="94" t="s">
        <v>954</v>
      </c>
      <c r="B7445" s="106">
        <v>46255</v>
      </c>
      <c r="C7445" s="121" t="str">
        <f t="shared" si="234"/>
        <v>8月第4周</v>
      </c>
      <c r="D7445" s="109" t="s">
        <v>978</v>
      </c>
      <c r="E7445" s="93" t="str">
        <f t="shared" si="235"/>
        <v>8月第3周--周5</v>
      </c>
      <c r="F7445" s="95" t="s">
        <v>27</v>
      </c>
      <c r="G7445" s="95" t="s">
        <v>104</v>
      </c>
      <c r="H7445" s="92" t="str">
        <f>_xlfn.XLOOKUP(O7445,匹配表1065!T:T,匹配表1065!W:W)</f>
        <v>济南市</v>
      </c>
      <c r="I7445" s="116" t="str">
        <f>_xlfn.XLOOKUP(O7445,匹配表1065!T:T,匹配表1065!X:X)</f>
        <v>PME2025</v>
      </c>
      <c r="J7445" s="95" t="s">
        <v>111</v>
      </c>
      <c r="K7445" s="89" cm="1">
        <f ca="1" t="array" ref="K7445:L7445">_xlfn.XLOOKUP(J7445,匹配表1065!Y:Y,匹配表1065!AA:AB)</f>
        <v>30</v>
      </c>
      <c r="L7445" s="116" t="str">
        <v>3个月以上</v>
      </c>
      <c r="M7445" s="95" t="s">
        <v>35</v>
      </c>
      <c r="N7445" s="95">
        <v>1</v>
      </c>
      <c r="O7445" s="118" t="str">
        <f>_xlfn.XLOOKUP(P7445,匹配表1065!U:U,匹配表1065!T:T)</f>
        <v>HO00001400</v>
      </c>
      <c r="P7445" s="94" t="s">
        <v>112</v>
      </c>
      <c r="Q7445" s="95" t="s">
        <v>309</v>
      </c>
      <c r="R7445" s="89" t="str">
        <f>_xlfn.XLOOKUP(Q7445,匹配表1065!L:L,匹配表1065!O:O)</f>
        <v>A</v>
      </c>
      <c r="S7445" s="93" t="str">
        <f>IFERROR(_xlfn.XLOOKUP(Q7445,匹配表1065!AI:AI,匹配表1065!AJ:AJ),"绿标")</f>
        <v>红标</v>
      </c>
      <c r="T7445" s="93" t="str" cm="1">
        <f t="array" ref="T7445:U7445">_xlfn.XLOOKUP(Q7445,匹配表1065!L:L,匹配表1065!M:N)</f>
        <v>头痛</v>
      </c>
      <c r="U7445" s="94" t="str">
        <v>神经内科</v>
      </c>
      <c r="V7445" s="95" t="s">
        <v>58</v>
      </c>
      <c r="W7445" s="93">
        <f>_xlfn.XLOOKUP(M7445,匹配表1065!D:D,匹配表1065!F:F)*N7445</f>
        <v>4</v>
      </c>
    </row>
    <row r="7446" customHeight="1" spans="1:23">
      <c r="A7446" s="94" t="s">
        <v>954</v>
      </c>
      <c r="B7446" s="106">
        <v>46255</v>
      </c>
      <c r="C7446" s="121" t="str">
        <f t="shared" si="234"/>
        <v>8月第4周</v>
      </c>
      <c r="D7446" s="109" t="s">
        <v>978</v>
      </c>
      <c r="E7446" s="93" t="str">
        <f t="shared" si="235"/>
        <v>8月第3周--周5</v>
      </c>
      <c r="F7446" s="95" t="s">
        <v>27</v>
      </c>
      <c r="G7446" s="95" t="s">
        <v>104</v>
      </c>
      <c r="H7446" s="92" t="str">
        <f>_xlfn.XLOOKUP(O7446,匹配表1065!T:T,匹配表1065!W:W)</f>
        <v>济南市</v>
      </c>
      <c r="I7446" s="116" t="str">
        <f>_xlfn.XLOOKUP(O7446,匹配表1065!T:T,匹配表1065!X:X)</f>
        <v>PME2025</v>
      </c>
      <c r="J7446" s="95" t="s">
        <v>111</v>
      </c>
      <c r="K7446" s="89" cm="1">
        <f ca="1" t="array" ref="K7446:L7446">_xlfn.XLOOKUP(J7446,匹配表1065!Y:Y,匹配表1065!AA:AB)</f>
        <v>30</v>
      </c>
      <c r="L7446" s="116" t="str">
        <v>3个月以上</v>
      </c>
      <c r="M7446" s="95" t="s">
        <v>55</v>
      </c>
      <c r="N7446" s="95">
        <v>1</v>
      </c>
      <c r="O7446" s="118" t="str">
        <f>_xlfn.XLOOKUP(P7446,匹配表1065!U:U,匹配表1065!T:T)</f>
        <v>HO00001400</v>
      </c>
      <c r="P7446" s="94" t="s">
        <v>112</v>
      </c>
      <c r="Q7446" s="95" t="s">
        <v>308</v>
      </c>
      <c r="R7446" s="89" t="str">
        <f>_xlfn.XLOOKUP(Q7446,匹配表1065!L:L,匹配表1065!O:O)</f>
        <v>B</v>
      </c>
      <c r="S7446" s="93" t="str">
        <f>IFERROR(_xlfn.XLOOKUP(Q7446,匹配表1065!AI:AI,匹配表1065!AJ:AJ),"绿标")</f>
        <v>红标</v>
      </c>
      <c r="T7446" s="93" t="str" cm="1">
        <f t="array" ref="T7446:U7446">_xlfn.XLOOKUP(Q7446,匹配表1065!L:L,匹配表1065!M:N)</f>
        <v>脑血管</v>
      </c>
      <c r="U7446" s="94" t="str">
        <v>神经内科</v>
      </c>
      <c r="V7446" s="95" t="s">
        <v>58</v>
      </c>
      <c r="W7446" s="93">
        <f>_xlfn.XLOOKUP(M7446,匹配表1065!D:D,匹配表1065!F:F)*N7446</f>
        <v>8</v>
      </c>
    </row>
    <row r="7447" customHeight="1" spans="1:23">
      <c r="A7447" s="94" t="s">
        <v>954</v>
      </c>
      <c r="B7447" s="106">
        <v>46255</v>
      </c>
      <c r="C7447" s="121" t="str">
        <f t="shared" si="234"/>
        <v>8月第4周</v>
      </c>
      <c r="D7447" s="109" t="s">
        <v>978</v>
      </c>
      <c r="E7447" s="93" t="str">
        <f t="shared" si="235"/>
        <v>8月第3周--周5</v>
      </c>
      <c r="F7447" s="95" t="s">
        <v>27</v>
      </c>
      <c r="G7447" s="95" t="s">
        <v>104</v>
      </c>
      <c r="H7447" s="92" t="str">
        <f>_xlfn.XLOOKUP(O7447,匹配表1065!T:T,匹配表1065!W:W)</f>
        <v>东营市</v>
      </c>
      <c r="I7447" s="116" t="str">
        <f>_xlfn.XLOOKUP(O7447,匹配表1065!T:T,匹配表1065!X:X)</f>
        <v>PME2028</v>
      </c>
      <c r="J7447" s="95" t="s">
        <v>911</v>
      </c>
      <c r="K7447" s="89" t="e" cm="1">
        <f ca="1" t="array" ref="K7447">_xlfn.XLOOKUP(J7447,匹配表1065!Y:Y,匹配表1065!AA:AB)</f>
        <v>#N/A</v>
      </c>
      <c r="L7447" s="116"/>
      <c r="M7447" s="95" t="s">
        <v>35</v>
      </c>
      <c r="N7447" s="95">
        <v>1</v>
      </c>
      <c r="O7447" s="118" t="str">
        <f>_xlfn.XLOOKUP(P7447,匹配表1065!U:U,匹配表1065!T:T)</f>
        <v>HO00001421</v>
      </c>
      <c r="P7447" s="94" t="s">
        <v>122</v>
      </c>
      <c r="Q7447" s="95" t="s">
        <v>123</v>
      </c>
      <c r="R7447" s="89" t="str">
        <f>_xlfn.XLOOKUP(Q7447,匹配表1065!L:L,匹配表1065!O:O)</f>
        <v>A</v>
      </c>
      <c r="S7447" s="93" t="str">
        <f>IFERROR(_xlfn.XLOOKUP(Q7447,匹配表1065!AI:AI,匹配表1065!AJ:AJ),"绿标")</f>
        <v>红标</v>
      </c>
      <c r="T7447" s="93" t="str" cm="1">
        <f t="array" ref="T7447:U7447">_xlfn.XLOOKUP(Q7447,匹配表1065!L:L,匹配表1065!M:N)</f>
        <v>头痛</v>
      </c>
      <c r="U7447" s="94" t="str">
        <v>神经内科</v>
      </c>
      <c r="V7447" s="95" t="s">
        <v>42</v>
      </c>
      <c r="W7447" s="93">
        <f>_xlfn.XLOOKUP(M7447,匹配表1065!D:D,匹配表1065!F:F)*N7447</f>
        <v>4</v>
      </c>
    </row>
    <row r="7448" customHeight="1" spans="1:23">
      <c r="A7448" s="94" t="s">
        <v>954</v>
      </c>
      <c r="B7448" s="106">
        <v>46257</v>
      </c>
      <c r="C7448" s="121" t="str">
        <f t="shared" si="234"/>
        <v>8月第4周</v>
      </c>
      <c r="D7448" s="109" t="s">
        <v>993</v>
      </c>
      <c r="E7448" s="93" t="str">
        <f t="shared" si="235"/>
        <v>8月第4周--周7</v>
      </c>
      <c r="F7448" s="95" t="s">
        <v>27</v>
      </c>
      <c r="G7448" s="95" t="s">
        <v>167</v>
      </c>
      <c r="H7448" s="92" t="str">
        <f>_xlfn.XLOOKUP(O7448,匹配表1065!T:T,匹配表1065!W:W)</f>
        <v>苏州市</v>
      </c>
      <c r="I7448" s="116" t="str">
        <f>_xlfn.XLOOKUP(O7448,匹配表1065!T:T,匹配表1065!X:X)</f>
        <v>PME2016</v>
      </c>
      <c r="J7448" s="95" t="s">
        <v>173</v>
      </c>
      <c r="K7448" s="89" cm="1">
        <f ca="1" t="array" ref="K7448:L7448">_xlfn.XLOOKUP(J7448,匹配表1065!Y:Y,匹配表1065!AA:AB)</f>
        <v>1</v>
      </c>
      <c r="L7448" s="116" t="str">
        <v>3个月以内</v>
      </c>
      <c r="M7448" s="95" t="s">
        <v>35</v>
      </c>
      <c r="N7448" s="95">
        <v>1</v>
      </c>
      <c r="O7448" s="118" t="str">
        <f>_xlfn.XLOOKUP(P7448,匹配表1065!U:U,匹配表1065!T:T)</f>
        <v>HO00001048</v>
      </c>
      <c r="P7448" s="94" t="s">
        <v>176</v>
      </c>
      <c r="Q7448" s="95" t="s">
        <v>290</v>
      </c>
      <c r="R7448" s="89" t="str">
        <f>_xlfn.XLOOKUP(Q7448,匹配表1065!L:L,匹配表1065!O:O)</f>
        <v>A</v>
      </c>
      <c r="S7448" s="93" t="str">
        <f>IFERROR(_xlfn.XLOOKUP(Q7448,匹配表1065!AI:AI,匹配表1065!AJ:AJ),"绿标")</f>
        <v>红标</v>
      </c>
      <c r="T7448" s="93" t="str" cm="1">
        <f t="array" ref="T7448:U7448">_xlfn.XLOOKUP(Q7448,匹配表1065!L:L,匹配表1065!M:N)</f>
        <v>头痛</v>
      </c>
      <c r="U7448" s="94" t="str">
        <v>神经内科</v>
      </c>
      <c r="V7448" s="95" t="s">
        <v>33</v>
      </c>
      <c r="W7448" s="93">
        <f>_xlfn.XLOOKUP(M7448,匹配表1065!D:D,匹配表1065!F:F)*N7448</f>
        <v>4</v>
      </c>
    </row>
    <row r="7449" customHeight="1" spans="1:23">
      <c r="A7449" s="94" t="s">
        <v>954</v>
      </c>
      <c r="B7449" s="106">
        <v>46257</v>
      </c>
      <c r="C7449" s="121" t="str">
        <f t="shared" si="234"/>
        <v>8月第4周</v>
      </c>
      <c r="D7449" s="109" t="s">
        <v>993</v>
      </c>
      <c r="E7449" s="93" t="str">
        <f t="shared" si="235"/>
        <v>8月第4周--周7</v>
      </c>
      <c r="F7449" s="95" t="s">
        <v>27</v>
      </c>
      <c r="G7449" s="95" t="s">
        <v>167</v>
      </c>
      <c r="H7449" s="92" t="str">
        <f>_xlfn.XLOOKUP(O7449,匹配表1065!T:T,匹配表1065!W:W)</f>
        <v>苏州市</v>
      </c>
      <c r="I7449" s="116" t="str">
        <f>_xlfn.XLOOKUP(O7449,匹配表1065!T:T,匹配表1065!X:X)</f>
        <v>PME2011</v>
      </c>
      <c r="J7449" s="95" t="s">
        <v>168</v>
      </c>
      <c r="K7449" s="89" cm="1">
        <f ca="1" t="array" ref="K7449:L7449">_xlfn.XLOOKUP(J7449,匹配表1065!Y:Y,匹配表1065!AA:AB)</f>
        <v>19</v>
      </c>
      <c r="L7449" s="116" t="str">
        <v>3个月以上</v>
      </c>
      <c r="M7449" s="95" t="s">
        <v>35</v>
      </c>
      <c r="N7449" s="95">
        <v>1</v>
      </c>
      <c r="O7449" s="118" t="str">
        <f>_xlfn.XLOOKUP(P7449,匹配表1065!U:U,匹配表1065!T:T)</f>
        <v>HO00307823</v>
      </c>
      <c r="P7449" s="94" t="s">
        <v>169</v>
      </c>
      <c r="Q7449" s="95" t="s">
        <v>170</v>
      </c>
      <c r="R7449" s="89" t="str">
        <f>_xlfn.XLOOKUP(Q7449,匹配表1065!L:L,匹配表1065!O:O)</f>
        <v>A</v>
      </c>
      <c r="S7449" s="93" t="str">
        <f>IFERROR(_xlfn.XLOOKUP(Q7449,匹配表1065!AI:AI,匹配表1065!AJ:AJ),"绿标")</f>
        <v>红标</v>
      </c>
      <c r="T7449" s="93" t="str" cm="1">
        <f t="array" ref="T7449:U7449">_xlfn.XLOOKUP(Q7449,匹配表1065!L:L,匹配表1065!M:N)</f>
        <v>头痛</v>
      </c>
      <c r="U7449" s="94" t="str">
        <v>神经内科</v>
      </c>
      <c r="V7449" s="95" t="s">
        <v>33</v>
      </c>
      <c r="W7449" s="93">
        <f>_xlfn.XLOOKUP(M7449,匹配表1065!D:D,匹配表1065!F:F)*N7449</f>
        <v>4</v>
      </c>
    </row>
    <row r="7450" customHeight="1" spans="1:23">
      <c r="A7450" s="94" t="s">
        <v>954</v>
      </c>
      <c r="B7450" s="106">
        <v>46257</v>
      </c>
      <c r="C7450" s="121" t="str">
        <f t="shared" si="234"/>
        <v>8月第4周</v>
      </c>
      <c r="D7450" s="109" t="s">
        <v>993</v>
      </c>
      <c r="E7450" s="93" t="str">
        <f t="shared" si="235"/>
        <v>8月第4周--周7</v>
      </c>
      <c r="F7450" s="95" t="s">
        <v>27</v>
      </c>
      <c r="G7450" s="95" t="s">
        <v>167</v>
      </c>
      <c r="H7450" s="92" t="str">
        <f>_xlfn.XLOOKUP(O7450,匹配表1065!T:T,匹配表1065!W:W)</f>
        <v>苏州市</v>
      </c>
      <c r="I7450" s="116" t="str">
        <f>_xlfn.XLOOKUP(O7450,匹配表1065!T:T,匹配表1065!X:X)</f>
        <v>PME2010</v>
      </c>
      <c r="J7450" s="95" t="s">
        <v>186</v>
      </c>
      <c r="K7450" s="89" cm="1">
        <f ca="1" t="array" ref="K7450:L7450">_xlfn.XLOOKUP(J7450,匹配表1065!Y:Y,匹配表1065!AA:AB)</f>
        <v>6</v>
      </c>
      <c r="L7450" s="116" t="str">
        <v>3个月以上</v>
      </c>
      <c r="M7450" s="95" t="s">
        <v>35</v>
      </c>
      <c r="N7450" s="95">
        <v>1</v>
      </c>
      <c r="O7450" s="118" t="str">
        <f>_xlfn.XLOOKUP(P7450,匹配表1065!U:U,匹配表1065!T:T)</f>
        <v>HO00001047</v>
      </c>
      <c r="P7450" s="94" t="s">
        <v>189</v>
      </c>
      <c r="Q7450" s="95" t="s">
        <v>518</v>
      </c>
      <c r="R7450" s="89" t="str">
        <f>_xlfn.XLOOKUP(Q7450,匹配表1065!L:L,匹配表1065!O:O)</f>
        <v>C</v>
      </c>
      <c r="S7450" s="93" t="str">
        <f>IFERROR(_xlfn.XLOOKUP(Q7450,匹配表1065!AI:AI,匹配表1065!AJ:AJ),"绿标")</f>
        <v>绿标</v>
      </c>
      <c r="T7450" s="93" t="str" cm="1">
        <f t="array" ref="T7450:U7450">_xlfn.XLOOKUP(Q7450,匹配表1065!L:L,匹配表1065!M:N)</f>
        <v>眩晕</v>
      </c>
      <c r="U7450" s="94" t="str">
        <v>耳鼻喉科</v>
      </c>
      <c r="V7450" s="95" t="s">
        <v>33</v>
      </c>
      <c r="W7450" s="93">
        <f>_xlfn.XLOOKUP(M7450,匹配表1065!D:D,匹配表1065!F:F)*N7450</f>
        <v>4</v>
      </c>
    </row>
    <row r="7451" customHeight="1" spans="1:23">
      <c r="A7451" s="94" t="s">
        <v>954</v>
      </c>
      <c r="B7451" s="106">
        <v>46257</v>
      </c>
      <c r="C7451" s="121" t="str">
        <f t="shared" si="234"/>
        <v>8月第4周</v>
      </c>
      <c r="D7451" s="109" t="s">
        <v>993</v>
      </c>
      <c r="E7451" s="93" t="str">
        <f t="shared" si="235"/>
        <v>8月第4周--周7</v>
      </c>
      <c r="F7451" s="95" t="s">
        <v>27</v>
      </c>
      <c r="G7451" s="95" t="s">
        <v>167</v>
      </c>
      <c r="H7451" s="92" t="str">
        <f>_xlfn.XLOOKUP(O7451,匹配表1065!T:T,匹配表1065!W:W)</f>
        <v>南通市</v>
      </c>
      <c r="I7451" s="116" t="str">
        <f>_xlfn.XLOOKUP(O7451,匹配表1065!T:T,匹配表1065!X:X)</f>
        <v>PME2013</v>
      </c>
      <c r="J7451" s="95" t="s">
        <v>180</v>
      </c>
      <c r="K7451" s="89" cm="1">
        <f ca="1" t="array" ref="K7451:L7451">_xlfn.XLOOKUP(J7451,匹配表1065!Y:Y,匹配表1065!AA:AB)</f>
        <v>51</v>
      </c>
      <c r="L7451" s="116" t="str">
        <v>3个月以上</v>
      </c>
      <c r="M7451" s="95" t="s">
        <v>30</v>
      </c>
      <c r="N7451" s="95">
        <v>1</v>
      </c>
      <c r="O7451" s="118" t="str">
        <f>_xlfn.XLOOKUP(P7451,匹配表1065!U:U,匹配表1065!T:T)</f>
        <v>HO00001021</v>
      </c>
      <c r="P7451" s="94" t="s">
        <v>181</v>
      </c>
      <c r="Q7451" s="95" t="s">
        <v>182</v>
      </c>
      <c r="R7451" s="89" t="str">
        <f>_xlfn.XLOOKUP(Q7451,匹配表1065!L:L,匹配表1065!O:O)</f>
        <v>C</v>
      </c>
      <c r="S7451" s="93" t="str">
        <f>IFERROR(_xlfn.XLOOKUP(Q7451,匹配表1065!AI:AI,匹配表1065!AJ:AJ),"绿标")</f>
        <v>红标</v>
      </c>
      <c r="T7451" s="93" t="str" cm="1">
        <f t="array" ref="T7451:U7451">_xlfn.XLOOKUP(Q7451,匹配表1065!L:L,匹配表1065!M:N)</f>
        <v>眩晕</v>
      </c>
      <c r="U7451" s="94" t="str">
        <v>神经内科</v>
      </c>
      <c r="V7451" s="95" t="s">
        <v>100</v>
      </c>
      <c r="W7451" s="93">
        <f>_xlfn.XLOOKUP(M7451,匹配表1065!D:D,匹配表1065!F:F)*N7451</f>
        <v>12</v>
      </c>
    </row>
    <row r="7452" customHeight="1" spans="1:23">
      <c r="A7452" s="94" t="s">
        <v>954</v>
      </c>
      <c r="B7452" s="106">
        <v>46257</v>
      </c>
      <c r="C7452" s="121" t="str">
        <f t="shared" si="234"/>
        <v>8月第4周</v>
      </c>
      <c r="D7452" s="109" t="s">
        <v>993</v>
      </c>
      <c r="E7452" s="93" t="str">
        <f t="shared" si="235"/>
        <v>8月第4周--周7</v>
      </c>
      <c r="F7452" s="95" t="s">
        <v>27</v>
      </c>
      <c r="G7452" s="95" t="s">
        <v>167</v>
      </c>
      <c r="H7452" s="92" t="str">
        <f>_xlfn.XLOOKUP(O7452,匹配表1065!T:T,匹配表1065!W:W)</f>
        <v>无锡市</v>
      </c>
      <c r="I7452" s="116" t="str">
        <f>_xlfn.XLOOKUP(O7452,匹配表1065!T:T,匹配表1065!X:X)</f>
        <v>PME2009</v>
      </c>
      <c r="J7452" s="95" t="s">
        <v>323</v>
      </c>
      <c r="K7452" s="89" cm="1">
        <f ca="1" t="array" ref="K7452:L7452">_xlfn.XLOOKUP(J7452,匹配表1065!Y:Y,匹配表1065!AA:AB)</f>
        <v>7</v>
      </c>
      <c r="L7452" s="116" t="str">
        <v>3个月以上</v>
      </c>
      <c r="M7452" s="95" t="s">
        <v>35</v>
      </c>
      <c r="N7452" s="95">
        <v>2</v>
      </c>
      <c r="O7452" s="118" t="str">
        <f>_xlfn.XLOOKUP(P7452,匹配表1065!U:U,匹配表1065!T:T)</f>
        <v>HO00000948</v>
      </c>
      <c r="P7452" s="94" t="s">
        <v>451</v>
      </c>
      <c r="Q7452" s="95" t="s">
        <v>994</v>
      </c>
      <c r="R7452" s="89" t="str">
        <f>_xlfn.XLOOKUP(Q7452,匹配表1065!L:L,匹配表1065!O:O)</f>
        <v>B</v>
      </c>
      <c r="S7452" s="93" t="str">
        <f>IFERROR(_xlfn.XLOOKUP(Q7452,匹配表1065!AI:AI,匹配表1065!AJ:AJ),"绿标")</f>
        <v>绿标</v>
      </c>
      <c r="T7452" s="93" t="str" cm="1">
        <f t="array" ref="T7452:U7452">_xlfn.XLOOKUP(Q7452,匹配表1065!L:L,匹配表1065!M:N)</f>
        <v>脑血管</v>
      </c>
      <c r="U7452" s="94" t="str">
        <v>神经内科</v>
      </c>
      <c r="V7452" s="95" t="s">
        <v>33</v>
      </c>
      <c r="W7452" s="93">
        <f>_xlfn.XLOOKUP(M7452,匹配表1065!D:D,匹配表1065!F:F)*N7452</f>
        <v>8</v>
      </c>
    </row>
    <row r="7453" customHeight="1" spans="1:23">
      <c r="A7453" s="94" t="s">
        <v>954</v>
      </c>
      <c r="B7453" s="106">
        <v>46257</v>
      </c>
      <c r="C7453" s="121" t="str">
        <f t="shared" si="234"/>
        <v>8月第4周</v>
      </c>
      <c r="D7453" s="109" t="s">
        <v>993</v>
      </c>
      <c r="E7453" s="93" t="str">
        <f t="shared" si="235"/>
        <v>8月第4周--周7</v>
      </c>
      <c r="F7453" s="95" t="s">
        <v>27</v>
      </c>
      <c r="G7453" s="95" t="s">
        <v>167</v>
      </c>
      <c r="H7453" s="92" t="str">
        <f>_xlfn.XLOOKUP(O7453,匹配表1065!T:T,匹配表1065!W:W)</f>
        <v>苏州市</v>
      </c>
      <c r="I7453" s="116" t="str">
        <f>_xlfn.XLOOKUP(O7453,匹配表1065!T:T,匹配表1065!X:X)</f>
        <v>PME2009</v>
      </c>
      <c r="J7453" s="95" t="s">
        <v>193</v>
      </c>
      <c r="K7453" s="89" cm="1">
        <f ca="1" t="array" ref="K7453:L7453">_xlfn.XLOOKUP(J7453,匹配表1065!Y:Y,匹配表1065!AA:AB)</f>
        <v>7</v>
      </c>
      <c r="L7453" s="116" t="str">
        <v>3个月以上</v>
      </c>
      <c r="M7453" s="95" t="s">
        <v>35</v>
      </c>
      <c r="N7453" s="95">
        <v>1</v>
      </c>
      <c r="O7453" s="118" t="str">
        <f>_xlfn.XLOOKUP(P7453,匹配表1065!U:U,匹配表1065!T:T)</f>
        <v>HO00139397</v>
      </c>
      <c r="P7453" s="94" t="s">
        <v>294</v>
      </c>
      <c r="Q7453" s="95" t="s">
        <v>295</v>
      </c>
      <c r="R7453" s="89" t="str">
        <f>_xlfn.XLOOKUP(Q7453,匹配表1065!L:L,匹配表1065!O:O)</f>
        <v>A</v>
      </c>
      <c r="S7453" s="93" t="str">
        <f>IFERROR(_xlfn.XLOOKUP(Q7453,匹配表1065!AI:AI,匹配表1065!AJ:AJ),"绿标")</f>
        <v>红标</v>
      </c>
      <c r="T7453" s="93" t="str" cm="1">
        <f t="array" ref="T7453:U7453">_xlfn.XLOOKUP(Q7453,匹配表1065!L:L,匹配表1065!M:N)</f>
        <v>头痛</v>
      </c>
      <c r="U7453" s="94" t="str">
        <v>神经内科</v>
      </c>
      <c r="V7453" s="95" t="s">
        <v>33</v>
      </c>
      <c r="W7453" s="93">
        <f>_xlfn.XLOOKUP(M7453,匹配表1065!D:D,匹配表1065!F:F)*N7453</f>
        <v>4</v>
      </c>
    </row>
    <row r="7454" customHeight="1" spans="1:23">
      <c r="A7454" s="94" t="s">
        <v>954</v>
      </c>
      <c r="B7454" s="106">
        <v>46257</v>
      </c>
      <c r="C7454" s="121" t="str">
        <f t="shared" si="234"/>
        <v>8月第4周</v>
      </c>
      <c r="D7454" s="109" t="s">
        <v>993</v>
      </c>
      <c r="E7454" s="93" t="str">
        <f t="shared" si="235"/>
        <v>8月第4周--周7</v>
      </c>
      <c r="F7454" s="95" t="s">
        <v>27</v>
      </c>
      <c r="G7454" s="95" t="s">
        <v>167</v>
      </c>
      <c r="H7454" s="92" t="str">
        <f>_xlfn.XLOOKUP(O7454,匹配表1065!T:T,匹配表1065!W:W)</f>
        <v>无锡市</v>
      </c>
      <c r="I7454" s="116" t="str">
        <f>_xlfn.XLOOKUP(O7454,匹配表1065!T:T,匹配表1065!X:X)</f>
        <v>PME2014</v>
      </c>
      <c r="J7454" s="95" t="s">
        <v>581</v>
      </c>
      <c r="K7454" s="89" cm="1">
        <f ca="1" t="array" ref="K7454:L7454">_xlfn.XLOOKUP(J7454,匹配表1065!Y:Y,匹配表1065!AA:AB)</f>
        <v>1</v>
      </c>
      <c r="L7454" s="116" t="str">
        <v>3个月以内</v>
      </c>
      <c r="M7454" s="95" t="s">
        <v>35</v>
      </c>
      <c r="N7454" s="95">
        <v>1</v>
      </c>
      <c r="O7454" s="118" t="str">
        <f>_xlfn.XLOOKUP(P7454,匹配表1065!U:U,匹配表1065!T:T)</f>
        <v>HO00001114</v>
      </c>
      <c r="P7454" s="94" t="s">
        <v>628</v>
      </c>
      <c r="Q7454" s="95" t="s">
        <v>629</v>
      </c>
      <c r="R7454" s="89" t="str">
        <f>_xlfn.XLOOKUP(Q7454,匹配表1065!L:L,匹配表1065!O:O)</f>
        <v>C</v>
      </c>
      <c r="S7454" s="93" t="str">
        <f>IFERROR(_xlfn.XLOOKUP(Q7454,匹配表1065!AI:AI,匹配表1065!AJ:AJ),"绿标")</f>
        <v>绿标</v>
      </c>
      <c r="T7454" s="93" t="str" cm="1">
        <f t="array" ref="T7454:U7454">_xlfn.XLOOKUP(Q7454,匹配表1065!L:L,匹配表1065!M:N)</f>
        <v>眩晕</v>
      </c>
      <c r="U7454" s="94" t="str">
        <v>耳鼻喉科</v>
      </c>
      <c r="V7454" s="95" t="s">
        <v>33</v>
      </c>
      <c r="W7454" s="93">
        <f>_xlfn.XLOOKUP(M7454,匹配表1065!D:D,匹配表1065!F:F)*N7454</f>
        <v>4</v>
      </c>
    </row>
    <row r="7455" customHeight="1" spans="1:23">
      <c r="A7455" s="94" t="s">
        <v>954</v>
      </c>
      <c r="B7455" s="106">
        <v>46257</v>
      </c>
      <c r="C7455" s="121" t="str">
        <f t="shared" si="234"/>
        <v>8月第4周</v>
      </c>
      <c r="D7455" s="109" t="s">
        <v>993</v>
      </c>
      <c r="E7455" s="93" t="str">
        <f t="shared" si="235"/>
        <v>8月第4周--周7</v>
      </c>
      <c r="F7455" s="95" t="s">
        <v>27</v>
      </c>
      <c r="G7455" s="95" t="s">
        <v>104</v>
      </c>
      <c r="H7455" s="92" t="str">
        <f>_xlfn.XLOOKUP(O7455,匹配表1065!T:T,匹配表1065!W:W)</f>
        <v>济南市</v>
      </c>
      <c r="I7455" s="116" t="str">
        <f>_xlfn.XLOOKUP(O7455,匹配表1065!T:T,匹配表1065!X:X)</f>
        <v>PME2026</v>
      </c>
      <c r="J7455" s="95" t="s">
        <v>116</v>
      </c>
      <c r="K7455" s="89" cm="1">
        <f ca="1" t="array" ref="K7455:L7455">_xlfn.XLOOKUP(J7455,匹配表1065!Y:Y,匹配表1065!AA:AB)</f>
        <v>13</v>
      </c>
      <c r="L7455" s="116" t="str">
        <v>3个月以上</v>
      </c>
      <c r="M7455" s="95" t="s">
        <v>35</v>
      </c>
      <c r="N7455" s="95">
        <v>1</v>
      </c>
      <c r="O7455" s="118" t="str">
        <f>_xlfn.XLOOKUP(P7455,匹配表1065!U:U,匹配表1065!T:T)</f>
        <v>HO00001409</v>
      </c>
      <c r="P7455" s="94" t="s">
        <v>117</v>
      </c>
      <c r="Q7455" s="95" t="s">
        <v>118</v>
      </c>
      <c r="R7455" s="89" t="str">
        <f>_xlfn.XLOOKUP(Q7455,匹配表1065!L:L,匹配表1065!O:O)</f>
        <v>A</v>
      </c>
      <c r="S7455" s="93" t="str">
        <f>IFERROR(_xlfn.XLOOKUP(Q7455,匹配表1065!AI:AI,匹配表1065!AJ:AJ),"绿标")</f>
        <v>绿标</v>
      </c>
      <c r="T7455" s="93" t="str" cm="1">
        <f t="array" ref="T7455:U7455">_xlfn.XLOOKUP(Q7455,匹配表1065!L:L,匹配表1065!M:N)</f>
        <v>头痛</v>
      </c>
      <c r="U7455" s="94" t="str">
        <v>神经内科</v>
      </c>
      <c r="V7455" s="95" t="s">
        <v>67</v>
      </c>
      <c r="W7455" s="93">
        <f>_xlfn.XLOOKUP(M7455,匹配表1065!D:D,匹配表1065!F:F)*N7455</f>
        <v>4</v>
      </c>
    </row>
    <row r="7456" customHeight="1" spans="1:23">
      <c r="A7456" s="94" t="s">
        <v>954</v>
      </c>
      <c r="B7456" s="106">
        <v>46257</v>
      </c>
      <c r="C7456" s="121" t="str">
        <f t="shared" si="234"/>
        <v>8月第4周</v>
      </c>
      <c r="D7456" s="109" t="s">
        <v>993</v>
      </c>
      <c r="E7456" s="93" t="str">
        <f t="shared" si="235"/>
        <v>8月第4周--周7</v>
      </c>
      <c r="F7456" s="95" t="s">
        <v>27</v>
      </c>
      <c r="G7456" s="95" t="s">
        <v>104</v>
      </c>
      <c r="H7456" s="92" t="str">
        <f>_xlfn.XLOOKUP(O7456,匹配表1065!T:T,匹配表1065!W:W)</f>
        <v>济南市</v>
      </c>
      <c r="I7456" s="116" t="str">
        <f>_xlfn.XLOOKUP(O7456,匹配表1065!T:T,匹配表1065!X:X)</f>
        <v>PME2029</v>
      </c>
      <c r="J7456" s="95" t="s">
        <v>128</v>
      </c>
      <c r="K7456" s="89" cm="1">
        <f ca="1" t="array" ref="K7456:L7456">_xlfn.XLOOKUP(J7456,匹配表1065!Y:Y,匹配表1065!AA:AB)</f>
        <v>13</v>
      </c>
      <c r="L7456" s="116" t="str">
        <v>3个月以上</v>
      </c>
      <c r="M7456" s="95" t="s">
        <v>35</v>
      </c>
      <c r="N7456" s="95">
        <v>1</v>
      </c>
      <c r="O7456" s="118" t="str">
        <f>_xlfn.XLOOKUP(P7456,匹配表1065!U:U,匹配表1065!T:T)</f>
        <v>HO00001403</v>
      </c>
      <c r="P7456" s="94" t="s">
        <v>329</v>
      </c>
      <c r="Q7456" s="95" t="s">
        <v>995</v>
      </c>
      <c r="R7456" s="89" t="str">
        <f>_xlfn.XLOOKUP(Q7456,匹配表1065!L:L,匹配表1065!O:O)</f>
        <v>B</v>
      </c>
      <c r="S7456" s="93" t="str">
        <f>IFERROR(_xlfn.XLOOKUP(Q7456,匹配表1065!AI:AI,匹配表1065!AJ:AJ),"绿标")</f>
        <v>绿标</v>
      </c>
      <c r="T7456" s="93" t="str" cm="1">
        <f t="array" ref="T7456:U7456">_xlfn.XLOOKUP(Q7456,匹配表1065!L:L,匹配表1065!M:N)</f>
        <v>脑血管</v>
      </c>
      <c r="U7456" s="94" t="str">
        <v>神经内科</v>
      </c>
      <c r="V7456" s="95" t="s">
        <v>33</v>
      </c>
      <c r="W7456" s="93">
        <f>_xlfn.XLOOKUP(M7456,匹配表1065!D:D,匹配表1065!F:F)*N7456</f>
        <v>4</v>
      </c>
    </row>
    <row r="7457" customHeight="1" spans="1:23">
      <c r="A7457" s="94" t="s">
        <v>954</v>
      </c>
      <c r="B7457" s="106">
        <v>46257</v>
      </c>
      <c r="C7457" s="121" t="str">
        <f t="shared" si="234"/>
        <v>8月第4周</v>
      </c>
      <c r="D7457" s="109" t="s">
        <v>993</v>
      </c>
      <c r="E7457" s="93" t="str">
        <f t="shared" si="235"/>
        <v>8月第4周--周7</v>
      </c>
      <c r="F7457" s="95" t="s">
        <v>27</v>
      </c>
      <c r="G7457" s="95" t="s">
        <v>104</v>
      </c>
      <c r="H7457" s="92" t="str">
        <f>_xlfn.XLOOKUP(O7457,匹配表1065!T:T,匹配表1065!W:W)</f>
        <v>济南市</v>
      </c>
      <c r="I7457" s="116" t="str">
        <f>_xlfn.XLOOKUP(O7457,匹配表1065!T:T,匹配表1065!X:X)</f>
        <v>PME2025</v>
      </c>
      <c r="J7457" s="95" t="s">
        <v>111</v>
      </c>
      <c r="K7457" s="89" cm="1">
        <f ca="1" t="array" ref="K7457:L7457">_xlfn.XLOOKUP(J7457,匹配表1065!Y:Y,匹配表1065!AA:AB)</f>
        <v>30</v>
      </c>
      <c r="L7457" s="116" t="str">
        <v>3个月以上</v>
      </c>
      <c r="M7457" s="95" t="s">
        <v>30</v>
      </c>
      <c r="N7457" s="95">
        <v>1</v>
      </c>
      <c r="O7457" s="118" t="str">
        <f>_xlfn.XLOOKUP(P7457,匹配表1065!U:U,匹配表1065!T:T)</f>
        <v>HO00001400</v>
      </c>
      <c r="P7457" s="94" t="s">
        <v>112</v>
      </c>
      <c r="Q7457" s="95" t="s">
        <v>331</v>
      </c>
      <c r="R7457" s="89" t="str">
        <f>_xlfn.XLOOKUP(Q7457,匹配表1065!L:L,匹配表1065!O:O)</f>
        <v>C</v>
      </c>
      <c r="S7457" s="93" t="str">
        <f>IFERROR(_xlfn.XLOOKUP(Q7457,匹配表1065!AI:AI,匹配表1065!AJ:AJ),"绿标")</f>
        <v>红标</v>
      </c>
      <c r="T7457" s="93" t="str" cm="1">
        <f t="array" ref="T7457:U7457">_xlfn.XLOOKUP(Q7457,匹配表1065!L:L,匹配表1065!M:N)</f>
        <v>眩晕</v>
      </c>
      <c r="U7457" s="94" t="str">
        <v>神经内科</v>
      </c>
      <c r="V7457" s="95" t="s">
        <v>42</v>
      </c>
      <c r="W7457" s="93">
        <f>_xlfn.XLOOKUP(M7457,匹配表1065!D:D,匹配表1065!F:F)*N7457</f>
        <v>12</v>
      </c>
    </row>
    <row r="7458" customHeight="1" spans="1:23">
      <c r="A7458" s="94" t="s">
        <v>954</v>
      </c>
      <c r="B7458" s="106">
        <v>46257</v>
      </c>
      <c r="C7458" s="121" t="str">
        <f t="shared" si="234"/>
        <v>8月第4周</v>
      </c>
      <c r="D7458" s="109" t="s">
        <v>993</v>
      </c>
      <c r="E7458" s="93" t="str">
        <f t="shared" si="235"/>
        <v>8月第4周--周7</v>
      </c>
      <c r="F7458" s="95" t="s">
        <v>27</v>
      </c>
      <c r="G7458" s="95" t="s">
        <v>104</v>
      </c>
      <c r="H7458" s="92" t="str">
        <f>_xlfn.XLOOKUP(O7458,匹配表1065!T:T,匹配表1065!W:W)</f>
        <v>聊城市</v>
      </c>
      <c r="I7458" s="116" t="str">
        <f>_xlfn.XLOOKUP(O7458,匹配表1065!T:T,匹配表1065!X:X)</f>
        <v>PME2046</v>
      </c>
      <c r="J7458" s="95" t="s">
        <v>108</v>
      </c>
      <c r="K7458" s="89" cm="1">
        <f ca="1" t="array" ref="K7458:L7458">_xlfn.XLOOKUP(J7458,匹配表1065!Y:Y,匹配表1065!AA:AB)</f>
        <v>8</v>
      </c>
      <c r="L7458" s="116" t="str">
        <v>3个月以上</v>
      </c>
      <c r="M7458" s="95" t="s">
        <v>35</v>
      </c>
      <c r="N7458" s="95">
        <v>1</v>
      </c>
      <c r="O7458" s="118" t="str">
        <f>_xlfn.XLOOKUP(P7458,匹配表1065!U:U,匹配表1065!T:T)</f>
        <v>HO00001415</v>
      </c>
      <c r="P7458" s="94" t="s">
        <v>109</v>
      </c>
      <c r="Q7458" s="95" t="s">
        <v>734</v>
      </c>
      <c r="R7458" s="89" t="str">
        <f>_xlfn.XLOOKUP(Q7458,匹配表1065!L:L,匹配表1065!O:O)</f>
        <v>B</v>
      </c>
      <c r="S7458" s="93" t="str">
        <f>IFERROR(_xlfn.XLOOKUP(Q7458,匹配表1065!AI:AI,匹配表1065!AJ:AJ),"绿标")</f>
        <v>黑标</v>
      </c>
      <c r="T7458" s="93" t="str" cm="1">
        <f t="array" ref="T7458:U7458">_xlfn.XLOOKUP(Q7458,匹配表1065!L:L,匹配表1065!M:N)</f>
        <v>脑血管</v>
      </c>
      <c r="U7458" s="94" t="str">
        <v>神经内科</v>
      </c>
      <c r="V7458" s="95" t="s">
        <v>42</v>
      </c>
      <c r="W7458" s="93">
        <f>_xlfn.XLOOKUP(M7458,匹配表1065!D:D,匹配表1065!F:F)*N7458</f>
        <v>4</v>
      </c>
    </row>
    <row r="7459" customHeight="1" spans="1:23">
      <c r="A7459" s="94" t="s">
        <v>954</v>
      </c>
      <c r="B7459" s="106">
        <v>46257</v>
      </c>
      <c r="C7459" s="121" t="str">
        <f t="shared" si="234"/>
        <v>8月第4周</v>
      </c>
      <c r="D7459" s="109" t="s">
        <v>993</v>
      </c>
      <c r="E7459" s="93" t="str">
        <f t="shared" si="235"/>
        <v>8月第4周--周7</v>
      </c>
      <c r="F7459" s="95" t="s">
        <v>27</v>
      </c>
      <c r="G7459" s="92" t="s">
        <v>92</v>
      </c>
      <c r="H7459" s="92" t="e">
        <f>_xlfn.XLOOKUP(O7459,匹配表1065!T:T,匹配表1065!W:W)</f>
        <v>#N/A</v>
      </c>
      <c r="I7459" s="116" t="e">
        <f>_xlfn.XLOOKUP(O7459,匹配表1065!T:T,匹配表1065!X:X)</f>
        <v>#N/A</v>
      </c>
      <c r="J7459" s="95" t="s">
        <v>547</v>
      </c>
      <c r="K7459" s="89" cm="1">
        <f ca="1" t="array" ref="K7459:L7459">_xlfn.XLOOKUP(J7459,匹配表1065!Y:Y,匹配表1065!AA:AB)</f>
        <v>4</v>
      </c>
      <c r="L7459" s="116" t="str">
        <v>3个月以上</v>
      </c>
      <c r="M7459" s="95" t="s">
        <v>30</v>
      </c>
      <c r="N7459" s="95">
        <v>1</v>
      </c>
      <c r="O7459" s="118" t="e">
        <f>_xlfn.XLOOKUP(P7459,匹配表1065!U:U,匹配表1065!T:T)</f>
        <v>#N/A</v>
      </c>
      <c r="P7459" s="94" t="s">
        <v>996</v>
      </c>
      <c r="Q7459" s="95" t="s">
        <v>848</v>
      </c>
      <c r="R7459" s="89" t="str">
        <f>_xlfn.XLOOKUP(Q7459,匹配表1065!L:L,匹配表1065!O:O)</f>
        <v>C</v>
      </c>
      <c r="S7459" s="93" t="str">
        <f>IFERROR(_xlfn.XLOOKUP(Q7459,匹配表1065!AI:AI,匹配表1065!AJ:AJ),"绿标")</f>
        <v>绿标</v>
      </c>
      <c r="T7459" s="93" t="str" cm="1">
        <f t="array" ref="T7459:U7459">_xlfn.XLOOKUP(Q7459,匹配表1065!L:L,匹配表1065!M:N)</f>
        <v>眩晕</v>
      </c>
      <c r="U7459" s="94" t="str">
        <v>耳鼻喉科</v>
      </c>
      <c r="V7459" s="95" t="s">
        <v>100</v>
      </c>
      <c r="W7459" s="93">
        <f>_xlfn.XLOOKUP(M7459,匹配表1065!D:D,匹配表1065!F:F)*N7459</f>
        <v>12</v>
      </c>
    </row>
    <row r="7460" customHeight="1" spans="1:23">
      <c r="A7460" s="94" t="s">
        <v>954</v>
      </c>
      <c r="B7460" s="106">
        <v>46257</v>
      </c>
      <c r="C7460" s="121" t="str">
        <f t="shared" si="234"/>
        <v>8月第4周</v>
      </c>
      <c r="D7460" s="109" t="s">
        <v>993</v>
      </c>
      <c r="E7460" s="93" t="str">
        <f t="shared" si="235"/>
        <v>8月第4周--周7</v>
      </c>
      <c r="F7460" s="95" t="s">
        <v>27</v>
      </c>
      <c r="G7460" s="92" t="s">
        <v>92</v>
      </c>
      <c r="H7460" s="92" t="str">
        <f>_xlfn.XLOOKUP(O7460,匹配表1065!T:T,匹配表1065!W:W)</f>
        <v>合肥市</v>
      </c>
      <c r="I7460" s="116" t="str">
        <f>_xlfn.XLOOKUP(O7460,匹配表1065!T:T,匹配表1065!X:X)</f>
        <v>PME2007</v>
      </c>
      <c r="J7460" s="95" t="s">
        <v>93</v>
      </c>
      <c r="K7460" s="89" cm="1">
        <f ca="1" t="array" ref="K7460:L7460">_xlfn.XLOOKUP(J7460,匹配表1065!Y:Y,匹配表1065!AA:AB)</f>
        <v>9</v>
      </c>
      <c r="L7460" s="116" t="str">
        <v>3个月以上</v>
      </c>
      <c r="M7460" s="95" t="s">
        <v>35</v>
      </c>
      <c r="N7460" s="95">
        <v>1</v>
      </c>
      <c r="O7460" s="118" t="str">
        <f>_xlfn.XLOOKUP(P7460,匹配表1065!U:U,匹配表1065!T:T)</f>
        <v>HO00000001</v>
      </c>
      <c r="P7460" s="94" t="s">
        <v>94</v>
      </c>
      <c r="Q7460" s="95" t="s">
        <v>894</v>
      </c>
      <c r="R7460" s="89" t="str">
        <f>_xlfn.XLOOKUP(Q7460,匹配表1065!L:L,匹配表1065!O:O)</f>
        <v>B</v>
      </c>
      <c r="S7460" s="93" t="str">
        <f>IFERROR(_xlfn.XLOOKUP(Q7460,匹配表1065!AI:AI,匹配表1065!AJ:AJ),"绿标")</f>
        <v>黑标</v>
      </c>
      <c r="T7460" s="93" t="str" cm="1">
        <f t="array" ref="T7460:U7460">_xlfn.XLOOKUP(Q7460,匹配表1065!L:L,匹配表1065!M:N)</f>
        <v>脑血管</v>
      </c>
      <c r="U7460" s="94" t="str">
        <v>神经内科</v>
      </c>
      <c r="V7460" s="95" t="s">
        <v>33</v>
      </c>
      <c r="W7460" s="93">
        <f>_xlfn.XLOOKUP(M7460,匹配表1065!D:D,匹配表1065!F:F)*N7460</f>
        <v>4</v>
      </c>
    </row>
    <row r="7461" customHeight="1" spans="1:23">
      <c r="A7461" s="94" t="s">
        <v>954</v>
      </c>
      <c r="B7461" s="106">
        <v>46257</v>
      </c>
      <c r="C7461" s="121" t="str">
        <f t="shared" si="234"/>
        <v>8月第4周</v>
      </c>
      <c r="D7461" s="109" t="s">
        <v>993</v>
      </c>
      <c r="E7461" s="93" t="str">
        <f t="shared" si="235"/>
        <v>8月第4周--周7</v>
      </c>
      <c r="F7461" s="95" t="s">
        <v>27</v>
      </c>
      <c r="G7461" s="95" t="s">
        <v>136</v>
      </c>
      <c r="H7461" s="92" t="str">
        <f>_xlfn.XLOOKUP(O7461,匹配表1065!T:T,匹配表1065!W:W)</f>
        <v>青岛市</v>
      </c>
      <c r="I7461" s="116" t="str">
        <f>_xlfn.XLOOKUP(O7461,匹配表1065!T:T,匹配表1065!X:X)</f>
        <v>PME2035</v>
      </c>
      <c r="J7461" s="95" t="s">
        <v>150</v>
      </c>
      <c r="K7461" s="89" cm="1">
        <f ca="1" t="array" ref="K7461:L7461">_xlfn.XLOOKUP(J7461,匹配表1065!Y:Y,匹配表1065!AA:AB)</f>
        <v>8</v>
      </c>
      <c r="L7461" s="116" t="str">
        <v>3个月以上</v>
      </c>
      <c r="M7461" s="95" t="s">
        <v>35</v>
      </c>
      <c r="N7461" s="95">
        <v>1</v>
      </c>
      <c r="O7461" s="118" t="str">
        <f>_xlfn.XLOOKUP(P7461,匹配表1065!U:U,匹配表1065!T:T)</f>
        <v>HO00001483</v>
      </c>
      <c r="P7461" s="94" t="s">
        <v>259</v>
      </c>
      <c r="Q7461" s="95" t="s">
        <v>340</v>
      </c>
      <c r="R7461" s="89" t="str">
        <f>_xlfn.XLOOKUP(Q7461,匹配表1065!L:L,匹配表1065!O:O)</f>
        <v>A</v>
      </c>
      <c r="S7461" s="93" t="str">
        <f>IFERROR(_xlfn.XLOOKUP(Q7461,匹配表1065!AI:AI,匹配表1065!AJ:AJ),"绿标")</f>
        <v>红标</v>
      </c>
      <c r="T7461" s="93" t="str" cm="1">
        <f t="array" ref="T7461:U7461">_xlfn.XLOOKUP(Q7461,匹配表1065!L:L,匹配表1065!M:N)</f>
        <v>头痛</v>
      </c>
      <c r="U7461" s="94" t="str">
        <v>神经内科</v>
      </c>
      <c r="V7461" s="95" t="s">
        <v>33</v>
      </c>
      <c r="W7461" s="93">
        <f>_xlfn.XLOOKUP(M7461,匹配表1065!D:D,匹配表1065!F:F)*N7461</f>
        <v>4</v>
      </c>
    </row>
    <row r="7462" customHeight="1" spans="1:23">
      <c r="A7462" s="94" t="s">
        <v>954</v>
      </c>
      <c r="B7462" s="106">
        <v>46257</v>
      </c>
      <c r="C7462" s="121" t="str">
        <f t="shared" si="234"/>
        <v>8月第4周</v>
      </c>
      <c r="D7462" s="109" t="s">
        <v>993</v>
      </c>
      <c r="E7462" s="93" t="str">
        <f t="shared" si="235"/>
        <v>8月第4周--周7</v>
      </c>
      <c r="F7462" s="95" t="s">
        <v>27</v>
      </c>
      <c r="G7462" s="95" t="s">
        <v>136</v>
      </c>
      <c r="H7462" s="92" t="str">
        <f>_xlfn.XLOOKUP(O7462,匹配表1065!T:T,匹配表1065!W:W)</f>
        <v>淄博市</v>
      </c>
      <c r="I7462" s="116" t="str">
        <f>_xlfn.XLOOKUP(O7462,匹配表1065!T:T,匹配表1065!X:X)</f>
        <v>PME2043</v>
      </c>
      <c r="J7462" s="95" t="s">
        <v>140</v>
      </c>
      <c r="K7462" s="89" cm="1">
        <f ca="1" t="array" ref="K7462:L7462">_xlfn.XLOOKUP(J7462,匹配表1065!Y:Y,匹配表1065!AA:AB)</f>
        <v>9</v>
      </c>
      <c r="L7462" s="116" t="str">
        <v>3个月以上</v>
      </c>
      <c r="M7462" s="95" t="s">
        <v>35</v>
      </c>
      <c r="N7462" s="95">
        <v>1</v>
      </c>
      <c r="O7462" s="118" t="str">
        <f>_xlfn.XLOOKUP(P7462,匹配表1065!U:U,匹配表1065!T:T)</f>
        <v>HO00001431</v>
      </c>
      <c r="P7462" s="94" t="s">
        <v>244</v>
      </c>
      <c r="Q7462" s="95" t="s">
        <v>678</v>
      </c>
      <c r="R7462" s="89" t="str">
        <f>_xlfn.XLOOKUP(Q7462,匹配表1065!L:L,匹配表1065!O:O)</f>
        <v>B</v>
      </c>
      <c r="S7462" s="93" t="str">
        <f>IFERROR(_xlfn.XLOOKUP(Q7462,匹配表1065!AI:AI,匹配表1065!AJ:AJ),"绿标")</f>
        <v>黑标</v>
      </c>
      <c r="T7462" s="93" t="str" cm="1">
        <f t="array" ref="T7462:U7462">_xlfn.XLOOKUP(Q7462,匹配表1065!L:L,匹配表1065!M:N)</f>
        <v>脑血管</v>
      </c>
      <c r="U7462" s="94" t="str">
        <v>神经内科</v>
      </c>
      <c r="V7462" s="95" t="s">
        <v>58</v>
      </c>
      <c r="W7462" s="93">
        <f>_xlfn.XLOOKUP(M7462,匹配表1065!D:D,匹配表1065!F:F)*N7462</f>
        <v>4</v>
      </c>
    </row>
    <row r="7463" customHeight="1" spans="1:23">
      <c r="A7463" s="94" t="s">
        <v>954</v>
      </c>
      <c r="B7463" s="106">
        <v>46257</v>
      </c>
      <c r="C7463" s="121" t="str">
        <f t="shared" si="234"/>
        <v>8月第4周</v>
      </c>
      <c r="D7463" s="109" t="s">
        <v>993</v>
      </c>
      <c r="E7463" s="93" t="str">
        <f t="shared" si="235"/>
        <v>8月第4周--周7</v>
      </c>
      <c r="F7463" s="95" t="s">
        <v>27</v>
      </c>
      <c r="G7463" s="95" t="s">
        <v>136</v>
      </c>
      <c r="H7463" s="92" t="e">
        <f>_xlfn.XLOOKUP(O7463,匹配表1065!T:T,匹配表1065!W:W)</f>
        <v>#N/A</v>
      </c>
      <c r="I7463" s="116" t="e">
        <f>_xlfn.XLOOKUP(O7463,匹配表1065!T:T,匹配表1065!X:X)</f>
        <v>#N/A</v>
      </c>
      <c r="J7463" s="95" t="s">
        <v>501</v>
      </c>
      <c r="K7463" s="89" cm="1">
        <f ca="1" t="array" ref="K7463:L7463">_xlfn.XLOOKUP(J7463,匹配表1065!Y:Y,匹配表1065!AA:AB)</f>
        <v>4</v>
      </c>
      <c r="L7463" s="116" t="str">
        <v>3个月以上</v>
      </c>
      <c r="M7463" s="95" t="s">
        <v>35</v>
      </c>
      <c r="N7463" s="95">
        <v>1</v>
      </c>
      <c r="O7463" s="118" t="e">
        <f>_xlfn.XLOOKUP(P7463,匹配表1065!U:U,匹配表1065!T:T)</f>
        <v>#N/A</v>
      </c>
      <c r="P7463" s="94" t="s">
        <v>991</v>
      </c>
      <c r="Q7463" s="95" t="s">
        <v>997</v>
      </c>
      <c r="R7463" s="89" t="str">
        <f>_xlfn.XLOOKUP(Q7463,匹配表1065!L:L,匹配表1065!O:O)</f>
        <v>A</v>
      </c>
      <c r="S7463" s="93" t="str">
        <f>IFERROR(_xlfn.XLOOKUP(Q7463,匹配表1065!AI:AI,匹配表1065!AJ:AJ),"绿标")</f>
        <v>绿标</v>
      </c>
      <c r="T7463" s="93" t="str" cm="1">
        <f t="array" ref="T7463:U7463">_xlfn.XLOOKUP(Q7463,匹配表1065!L:L,匹配表1065!M:N)</f>
        <v>头痛</v>
      </c>
      <c r="U7463" s="94" t="str">
        <v>神经内科</v>
      </c>
      <c r="V7463" s="95" t="s">
        <v>42</v>
      </c>
      <c r="W7463" s="93">
        <f>_xlfn.XLOOKUP(M7463,匹配表1065!D:D,匹配表1065!F:F)*N7463</f>
        <v>4</v>
      </c>
    </row>
    <row r="7464" customHeight="1" spans="1:23">
      <c r="A7464" s="94" t="s">
        <v>954</v>
      </c>
      <c r="B7464" s="106">
        <v>46257</v>
      </c>
      <c r="C7464" s="121" t="str">
        <f t="shared" si="234"/>
        <v>8月第4周</v>
      </c>
      <c r="D7464" s="109" t="s">
        <v>993</v>
      </c>
      <c r="E7464" s="93" t="str">
        <f t="shared" si="235"/>
        <v>8月第4周--周7</v>
      </c>
      <c r="F7464" s="95" t="s">
        <v>27</v>
      </c>
      <c r="G7464" s="95" t="s">
        <v>136</v>
      </c>
      <c r="H7464" s="92" t="str">
        <f>_xlfn.XLOOKUP(O7464,匹配表1065!T:T,匹配表1065!W:W)</f>
        <v>青岛市</v>
      </c>
      <c r="I7464" s="116" t="str">
        <f>_xlfn.XLOOKUP(O7464,匹配表1065!T:T,匹配表1065!X:X)</f>
        <v>PME2032</v>
      </c>
      <c r="J7464" s="95" t="s">
        <v>143</v>
      </c>
      <c r="K7464" s="89" cm="1">
        <f ca="1" t="array" ref="K7464:L7464">_xlfn.XLOOKUP(J7464,匹配表1065!Y:Y,匹配表1065!AA:AB)</f>
        <v>31</v>
      </c>
      <c r="L7464" s="116" t="str">
        <v>3个月以上</v>
      </c>
      <c r="M7464" s="95" t="s">
        <v>35</v>
      </c>
      <c r="N7464" s="95">
        <v>1</v>
      </c>
      <c r="O7464" s="118" t="str">
        <f>_xlfn.XLOOKUP(P7464,匹配表1065!U:U,匹配表1065!T:T)</f>
        <v>HO00001482</v>
      </c>
      <c r="P7464" s="94" t="s">
        <v>146</v>
      </c>
      <c r="Q7464" s="95" t="s">
        <v>549</v>
      </c>
      <c r="R7464" s="89" t="str">
        <f>_xlfn.XLOOKUP(Q7464,匹配表1065!L:L,匹配表1065!O:O)</f>
        <v>A</v>
      </c>
      <c r="S7464" s="93" t="str">
        <f>IFERROR(_xlfn.XLOOKUP(Q7464,匹配表1065!AI:AI,匹配表1065!AJ:AJ),"绿标")</f>
        <v>红标</v>
      </c>
      <c r="T7464" s="93" t="str" cm="1">
        <f t="array" ref="T7464:U7464">_xlfn.XLOOKUP(Q7464,匹配表1065!L:L,匹配表1065!M:N)</f>
        <v>头痛</v>
      </c>
      <c r="U7464" s="94" t="str">
        <v>神经内科</v>
      </c>
      <c r="V7464" s="95" t="s">
        <v>58</v>
      </c>
      <c r="W7464" s="93">
        <f>_xlfn.XLOOKUP(M7464,匹配表1065!D:D,匹配表1065!F:F)*N7464</f>
        <v>4</v>
      </c>
    </row>
    <row r="7465" customHeight="1" spans="1:23">
      <c r="A7465" s="94" t="s">
        <v>954</v>
      </c>
      <c r="B7465" s="106">
        <v>46257</v>
      </c>
      <c r="C7465" s="121" t="str">
        <f t="shared" si="234"/>
        <v>8月第4周</v>
      </c>
      <c r="D7465" s="109" t="s">
        <v>993</v>
      </c>
      <c r="E7465" s="93" t="str">
        <f t="shared" si="235"/>
        <v>8月第4周--周7</v>
      </c>
      <c r="F7465" s="95" t="s">
        <v>27</v>
      </c>
      <c r="G7465" s="95" t="s">
        <v>136</v>
      </c>
      <c r="H7465" s="92" t="str">
        <f>_xlfn.XLOOKUP(O7465,匹配表1065!T:T,匹配表1065!W:W)</f>
        <v>青岛市</v>
      </c>
      <c r="I7465" s="116" t="str">
        <f>_xlfn.XLOOKUP(O7465,匹配表1065!T:T,匹配表1065!X:X)</f>
        <v>PME2031</v>
      </c>
      <c r="J7465" s="95" t="s">
        <v>155</v>
      </c>
      <c r="K7465" s="89" cm="1">
        <f ca="1" t="array" ref="K7465:L7465">_xlfn.XLOOKUP(J7465,匹配表1065!Y:Y,匹配表1065!AA:AB)</f>
        <v>31</v>
      </c>
      <c r="L7465" s="116" t="str">
        <v>3个月以上</v>
      </c>
      <c r="M7465" s="95" t="s">
        <v>35</v>
      </c>
      <c r="N7465" s="95">
        <v>1</v>
      </c>
      <c r="O7465" s="118" t="str">
        <f>_xlfn.XLOOKUP(P7465,匹配表1065!U:U,匹配表1065!T:T)</f>
        <v>HO00001478</v>
      </c>
      <c r="P7465" s="94" t="s">
        <v>156</v>
      </c>
      <c r="Q7465" s="95" t="s">
        <v>621</v>
      </c>
      <c r="R7465" s="89" t="str">
        <f>_xlfn.XLOOKUP(Q7465,匹配表1065!L:L,匹配表1065!O:O)</f>
        <v>C</v>
      </c>
      <c r="S7465" s="93" t="str">
        <f>IFERROR(_xlfn.XLOOKUP(Q7465,匹配表1065!AI:AI,匹配表1065!AJ:AJ),"绿标")</f>
        <v>绿标</v>
      </c>
      <c r="T7465" s="93" t="str" cm="1">
        <f t="array" ref="T7465:U7465">_xlfn.XLOOKUP(Q7465,匹配表1065!L:L,匹配表1065!M:N)</f>
        <v>眩晕</v>
      </c>
      <c r="U7465" s="94" t="str">
        <v>耳鼻喉科</v>
      </c>
      <c r="V7465" s="95" t="s">
        <v>100</v>
      </c>
      <c r="W7465" s="93">
        <f>_xlfn.XLOOKUP(M7465,匹配表1065!D:D,匹配表1065!F:F)*N7465</f>
        <v>4</v>
      </c>
    </row>
    <row r="7466" customHeight="1" spans="1:23">
      <c r="A7466" s="94" t="s">
        <v>954</v>
      </c>
      <c r="B7466" s="106">
        <v>46257</v>
      </c>
      <c r="C7466" s="121" t="s">
        <v>993</v>
      </c>
      <c r="D7466" s="109" t="s">
        <v>993</v>
      </c>
      <c r="E7466" s="93" t="s">
        <v>998</v>
      </c>
      <c r="F7466" s="95" t="s">
        <v>27</v>
      </c>
      <c r="G7466" s="95" t="s">
        <v>63</v>
      </c>
      <c r="H7466" s="92" t="s">
        <v>999</v>
      </c>
      <c r="I7466" s="116" t="s">
        <v>1000</v>
      </c>
      <c r="J7466" s="95" t="s">
        <v>410</v>
      </c>
      <c r="K7466" s="89">
        <v>1</v>
      </c>
      <c r="L7466" s="116" t="s">
        <v>1001</v>
      </c>
      <c r="M7466" s="95" t="s">
        <v>30</v>
      </c>
      <c r="N7466" s="95">
        <v>1</v>
      </c>
      <c r="O7466" s="118" t="s">
        <v>1002</v>
      </c>
      <c r="P7466" s="94" t="s">
        <v>90</v>
      </c>
      <c r="Q7466" s="95" t="s">
        <v>333</v>
      </c>
      <c r="R7466" s="89" t="s">
        <v>1003</v>
      </c>
      <c r="S7466" s="93" t="s">
        <v>1004</v>
      </c>
      <c r="T7466" s="93" t="s">
        <v>1005</v>
      </c>
      <c r="U7466" s="94" t="s">
        <v>1006</v>
      </c>
      <c r="V7466" s="95" t="s">
        <v>100</v>
      </c>
      <c r="W7466" s="93">
        <v>12</v>
      </c>
    </row>
    <row r="7467" customHeight="1" spans="1:23">
      <c r="A7467" s="94" t="s">
        <v>954</v>
      </c>
      <c r="B7467" s="106">
        <v>46257</v>
      </c>
      <c r="C7467" s="121" t="s">
        <v>993</v>
      </c>
      <c r="D7467" s="109" t="s">
        <v>993</v>
      </c>
      <c r="E7467" s="93" t="s">
        <v>1007</v>
      </c>
      <c r="F7467" s="95" t="s">
        <v>27</v>
      </c>
      <c r="G7467" s="95" t="s">
        <v>63</v>
      </c>
      <c r="H7467" s="92" t="s">
        <v>999</v>
      </c>
      <c r="I7467" s="116" t="s">
        <v>1000</v>
      </c>
      <c r="J7467" s="95" t="s">
        <v>84</v>
      </c>
      <c r="K7467" s="89">
        <v>30</v>
      </c>
      <c r="L7467" s="116" t="s">
        <v>1008</v>
      </c>
      <c r="M7467" s="95" t="s">
        <v>30</v>
      </c>
      <c r="N7467" s="95">
        <v>1</v>
      </c>
      <c r="O7467" s="118" t="s">
        <v>1009</v>
      </c>
      <c r="P7467" s="94" t="s">
        <v>87</v>
      </c>
      <c r="Q7467" s="95" t="s">
        <v>403</v>
      </c>
      <c r="R7467" s="89" t="s">
        <v>1010</v>
      </c>
      <c r="S7467" s="93" t="s">
        <v>1011</v>
      </c>
      <c r="T7467" s="93" t="s">
        <v>1012</v>
      </c>
      <c r="U7467" s="94" t="s">
        <v>1013</v>
      </c>
      <c r="V7467" s="95" t="s">
        <v>100</v>
      </c>
      <c r="W7467" s="93">
        <v>12</v>
      </c>
    </row>
    <row r="7468" customHeight="1" spans="1:23">
      <c r="A7468" s="94" t="s">
        <v>954</v>
      </c>
      <c r="B7468" s="106">
        <v>46257</v>
      </c>
      <c r="C7468" s="121" t="str">
        <f t="shared" ref="C7468:C7531" si="236">MONTH(B7468)&amp;TEXT(WEEKNUM(B7468,2)-WEEKNUM(B7468+1-DAY(B7468),2)+1,"月第0周")</f>
        <v>8月第4周</v>
      </c>
      <c r="D7468" s="109" t="s">
        <v>993</v>
      </c>
      <c r="E7468" s="93" t="str">
        <f t="shared" si="235"/>
        <v>8月第4周--周7</v>
      </c>
      <c r="F7468" s="95" t="s">
        <v>27</v>
      </c>
      <c r="G7468" s="95" t="s">
        <v>28</v>
      </c>
      <c r="H7468" s="92" t="str">
        <f>_xlfn.XLOOKUP(O7468,匹配表1065!T:T,匹配表1065!W:W)</f>
        <v>南京市</v>
      </c>
      <c r="I7468" s="116" t="str">
        <f>_xlfn.XLOOKUP(O7468,匹配表1065!T:T,匹配表1065!X:X)</f>
        <v>PME2039</v>
      </c>
      <c r="J7468" s="95" t="s">
        <v>39</v>
      </c>
      <c r="K7468" s="89" cm="1">
        <f ca="1" t="array" ref="K7468:L7468">_xlfn.XLOOKUP(J7468,匹配表1065!Y:Y,匹配表1065!AA:AB)</f>
        <v>7</v>
      </c>
      <c r="L7468" s="116" t="str">
        <v>3个月以上</v>
      </c>
      <c r="M7468" s="95" t="s">
        <v>35</v>
      </c>
      <c r="N7468" s="95">
        <v>1</v>
      </c>
      <c r="O7468" s="118" t="str">
        <f>_xlfn.XLOOKUP(P7468,匹配表1065!U:U,匹配表1065!T:T)</f>
        <v>HO00000971</v>
      </c>
      <c r="P7468" s="94" t="s">
        <v>40</v>
      </c>
      <c r="Q7468" s="95" t="s">
        <v>379</v>
      </c>
      <c r="R7468" s="89" t="str">
        <f>_xlfn.XLOOKUP(Q7468,匹配表1065!L:L,匹配表1065!O:O)</f>
        <v>A</v>
      </c>
      <c r="S7468" s="93" t="str">
        <f>IFERROR(_xlfn.XLOOKUP(Q7468,匹配表1065!AI:AI,匹配表1065!AJ:AJ),"绿标")</f>
        <v>绿标</v>
      </c>
      <c r="T7468" s="93" t="str" cm="1">
        <f t="array" ref="T7468:U7468">_xlfn.XLOOKUP(Q7468,匹配表1065!L:L,匹配表1065!M:N)</f>
        <v>头痛</v>
      </c>
      <c r="U7468" s="94" t="str">
        <v>神经内科</v>
      </c>
      <c r="V7468" s="95" t="s">
        <v>42</v>
      </c>
      <c r="W7468" s="93">
        <f>_xlfn.XLOOKUP(M7468,匹配表1065!D:D,匹配表1065!F:F)*N7468</f>
        <v>4</v>
      </c>
    </row>
    <row r="7469" customHeight="1" spans="1:23">
      <c r="A7469" s="94" t="s">
        <v>954</v>
      </c>
      <c r="B7469" s="106">
        <v>46257</v>
      </c>
      <c r="C7469" s="121" t="str">
        <f t="shared" si="236"/>
        <v>8月第4周</v>
      </c>
      <c r="D7469" s="109" t="s">
        <v>993</v>
      </c>
      <c r="E7469" s="93" t="str">
        <f t="shared" si="235"/>
        <v>8月第4周--周7</v>
      </c>
      <c r="F7469" s="95" t="s">
        <v>27</v>
      </c>
      <c r="G7469" s="95" t="s">
        <v>28</v>
      </c>
      <c r="H7469" s="92" t="str">
        <f>_xlfn.XLOOKUP(O7469,匹配表1065!T:T,匹配表1065!W:W)</f>
        <v>南京市</v>
      </c>
      <c r="I7469" s="116" t="str">
        <f>_xlfn.XLOOKUP(O7469,匹配表1065!T:T,匹配表1065!X:X)</f>
        <v>PME2006</v>
      </c>
      <c r="J7469" s="95" t="s">
        <v>29</v>
      </c>
      <c r="K7469" s="89" cm="1">
        <f ca="1" t="array" ref="K7469:L7469">_xlfn.XLOOKUP(J7469,匹配表1065!Y:Y,匹配表1065!AA:AB)</f>
        <v>15</v>
      </c>
      <c r="L7469" s="116" t="str">
        <v>3个月以上</v>
      </c>
      <c r="M7469" s="95" t="s">
        <v>55</v>
      </c>
      <c r="N7469" s="95">
        <v>1</v>
      </c>
      <c r="O7469" s="118" t="str">
        <f>_xlfn.XLOOKUP(P7469,匹配表1065!U:U,匹配表1065!T:T)</f>
        <v>HO00000959</v>
      </c>
      <c r="P7469" s="94" t="s">
        <v>196</v>
      </c>
      <c r="Q7469" s="95" t="s">
        <v>268</v>
      </c>
      <c r="R7469" s="89" t="str">
        <f>_xlfn.XLOOKUP(Q7469,匹配表1065!L:L,匹配表1065!O:O)</f>
        <v>C</v>
      </c>
      <c r="S7469" s="93" t="str">
        <f>IFERROR(_xlfn.XLOOKUP(Q7469,匹配表1065!AI:AI,匹配表1065!AJ:AJ),"绿标")</f>
        <v>红标</v>
      </c>
      <c r="T7469" s="93" t="str" cm="1">
        <f t="array" ref="T7469:U7469">_xlfn.XLOOKUP(Q7469,匹配表1065!L:L,匹配表1065!M:N)</f>
        <v>眩晕</v>
      </c>
      <c r="U7469" s="94" t="str">
        <v>耳鼻喉科</v>
      </c>
      <c r="V7469" s="95" t="s">
        <v>100</v>
      </c>
      <c r="W7469" s="93">
        <f>_xlfn.XLOOKUP(M7469,匹配表1065!D:D,匹配表1065!F:F)*N7469</f>
        <v>8</v>
      </c>
    </row>
    <row r="7470" customHeight="1" spans="1:23">
      <c r="A7470" s="94" t="s">
        <v>954</v>
      </c>
      <c r="B7470" s="106">
        <v>46257</v>
      </c>
      <c r="C7470" s="121" t="str">
        <f t="shared" si="236"/>
        <v>8月第4周</v>
      </c>
      <c r="D7470" s="109" t="s">
        <v>993</v>
      </c>
      <c r="E7470" s="93" t="str">
        <f t="shared" si="235"/>
        <v>8月第4周--周7</v>
      </c>
      <c r="F7470" s="95" t="s">
        <v>27</v>
      </c>
      <c r="G7470" s="95" t="s">
        <v>28</v>
      </c>
      <c r="H7470" s="92" t="str">
        <f>_xlfn.XLOOKUP(O7470,匹配表1065!T:T,匹配表1065!W:W)</f>
        <v>南京市</v>
      </c>
      <c r="I7470" s="116" t="str">
        <f>_xlfn.XLOOKUP(O7470,匹配表1065!T:T,匹配表1065!X:X)</f>
        <v>PME2005</v>
      </c>
      <c r="J7470" s="95" t="s">
        <v>54</v>
      </c>
      <c r="K7470" s="89" cm="1">
        <f ca="1" t="array" ref="K7470:L7470">_xlfn.XLOOKUP(J7470,匹配表1065!Y:Y,匹配表1065!AA:AB)</f>
        <v>3</v>
      </c>
      <c r="L7470" s="116" t="str">
        <v>3个月以上</v>
      </c>
      <c r="M7470" s="95" t="s">
        <v>55</v>
      </c>
      <c r="N7470" s="95">
        <v>1</v>
      </c>
      <c r="O7470" s="118" t="str">
        <f>_xlfn.XLOOKUP(P7470,匹配表1065!U:U,匹配表1065!T:T)</f>
        <v>HO00000975</v>
      </c>
      <c r="P7470" s="94" t="s">
        <v>56</v>
      </c>
      <c r="Q7470" s="95" t="s">
        <v>342</v>
      </c>
      <c r="R7470" s="89" t="str">
        <f>_xlfn.XLOOKUP(Q7470,匹配表1065!L:L,匹配表1065!O:O)</f>
        <v>A</v>
      </c>
      <c r="S7470" s="93" t="str">
        <f>IFERROR(_xlfn.XLOOKUP(Q7470,匹配表1065!AI:AI,匹配表1065!AJ:AJ),"绿标")</f>
        <v>绿标</v>
      </c>
      <c r="T7470" s="93" t="str" cm="1">
        <f t="array" ref="T7470:U7470">_xlfn.XLOOKUP(Q7470,匹配表1065!L:L,匹配表1065!M:N)</f>
        <v>头痛</v>
      </c>
      <c r="U7470" s="94" t="str">
        <v>神经内科</v>
      </c>
      <c r="V7470" s="95" t="s">
        <v>58</v>
      </c>
      <c r="W7470" s="93">
        <f>_xlfn.XLOOKUP(M7470,匹配表1065!D:D,匹配表1065!F:F)*N7470</f>
        <v>8</v>
      </c>
    </row>
    <row r="7471" customHeight="1" spans="1:23">
      <c r="A7471" s="94" t="s">
        <v>954</v>
      </c>
      <c r="B7471" s="106">
        <v>46257</v>
      </c>
      <c r="C7471" s="121" t="str">
        <f t="shared" si="236"/>
        <v>8月第4周</v>
      </c>
      <c r="D7471" s="109" t="s">
        <v>993</v>
      </c>
      <c r="E7471" s="93" t="str">
        <f t="shared" si="235"/>
        <v>8月第4周--周7</v>
      </c>
      <c r="F7471" s="95" t="s">
        <v>27</v>
      </c>
      <c r="G7471" s="95" t="s">
        <v>28</v>
      </c>
      <c r="H7471" s="92" t="str">
        <f>_xlfn.XLOOKUP(O7471,匹配表1065!T:T,匹配表1065!W:W)</f>
        <v>常州市</v>
      </c>
      <c r="I7471" s="116" t="str">
        <f>_xlfn.XLOOKUP(O7471,匹配表1065!T:T,匹配表1065!X:X)</f>
        <v>PME2015</v>
      </c>
      <c r="J7471" s="95" t="s">
        <v>45</v>
      </c>
      <c r="K7471" s="89" cm="1">
        <f ca="1" t="array" ref="K7471:L7471">_xlfn.XLOOKUP(J7471,匹配表1065!Y:Y,匹配表1065!AA:AB)</f>
        <v>9</v>
      </c>
      <c r="L7471" s="116" t="str">
        <v>3个月以上</v>
      </c>
      <c r="M7471" s="95" t="s">
        <v>202</v>
      </c>
      <c r="N7471" s="95">
        <v>1</v>
      </c>
      <c r="O7471" s="118" t="str">
        <f>_xlfn.XLOOKUP(P7471,匹配表1065!U:U,匹配表1065!T:T)</f>
        <v>HO00000940</v>
      </c>
      <c r="P7471" s="94" t="s">
        <v>203</v>
      </c>
      <c r="Q7471" s="95" t="s">
        <v>204</v>
      </c>
      <c r="R7471" s="89" t="str">
        <f>_xlfn.XLOOKUP(Q7471,匹配表1065!L:L,匹配表1065!O:O)</f>
        <v>C</v>
      </c>
      <c r="S7471" s="93" t="str">
        <f>IFERROR(_xlfn.XLOOKUP(Q7471,匹配表1065!AI:AI,匹配表1065!AJ:AJ),"绿标")</f>
        <v>红标</v>
      </c>
      <c r="T7471" s="93" t="str" cm="1">
        <f t="array" ref="T7471:U7471">_xlfn.XLOOKUP(Q7471,匹配表1065!L:L,匹配表1065!M:N)</f>
        <v>眩晕</v>
      </c>
      <c r="U7471" s="94" t="str">
        <v>耳鼻喉科</v>
      </c>
      <c r="V7471" s="95" t="s">
        <v>100</v>
      </c>
      <c r="W7471" s="93">
        <f>_xlfn.XLOOKUP(M7471,匹配表1065!D:D,匹配表1065!F:F)*N7471</f>
        <v>16</v>
      </c>
    </row>
    <row r="7472" customHeight="1" spans="1:23">
      <c r="A7472" s="94" t="s">
        <v>954</v>
      </c>
      <c r="B7472" s="106">
        <v>46258</v>
      </c>
      <c r="C7472" s="121" t="str">
        <f t="shared" si="236"/>
        <v>8月第5周</v>
      </c>
      <c r="D7472" s="109" t="s">
        <v>993</v>
      </c>
      <c r="E7472" s="93" t="str">
        <f t="shared" si="235"/>
        <v>8月第4周--周1</v>
      </c>
      <c r="F7472" s="95" t="s">
        <v>27</v>
      </c>
      <c r="G7472" s="95" t="s">
        <v>167</v>
      </c>
      <c r="H7472" s="92" t="str">
        <f>_xlfn.XLOOKUP(O7472,匹配表1065!T:T,匹配表1065!W:W)</f>
        <v>苏州市</v>
      </c>
      <c r="I7472" s="116" t="str">
        <f>_xlfn.XLOOKUP(O7472,匹配表1065!T:T,匹配表1065!X:X)</f>
        <v>PME2016</v>
      </c>
      <c r="J7472" s="95" t="s">
        <v>173</v>
      </c>
      <c r="K7472" s="89" cm="1">
        <f ca="1" t="array" ref="K7472:L7472">_xlfn.XLOOKUP(J7472,匹配表1065!Y:Y,匹配表1065!AA:AB)</f>
        <v>1</v>
      </c>
      <c r="L7472" s="116" t="str">
        <v>3个月以内</v>
      </c>
      <c r="M7472" s="95" t="s">
        <v>30</v>
      </c>
      <c r="N7472" s="95">
        <v>3</v>
      </c>
      <c r="O7472" s="118" t="str">
        <f>_xlfn.XLOOKUP(P7472,匹配表1065!U:U,匹配表1065!T:T)</f>
        <v>HO00001048</v>
      </c>
      <c r="P7472" s="94" t="s">
        <v>176</v>
      </c>
      <c r="Q7472" s="95" t="s">
        <v>290</v>
      </c>
      <c r="R7472" s="89" t="str">
        <f>_xlfn.XLOOKUP(Q7472,匹配表1065!L:L,匹配表1065!O:O)</f>
        <v>A</v>
      </c>
      <c r="S7472" s="93" t="str">
        <f>IFERROR(_xlfn.XLOOKUP(Q7472,匹配表1065!AI:AI,匹配表1065!AJ:AJ),"绿标")</f>
        <v>红标</v>
      </c>
      <c r="T7472" s="93" t="str" cm="1">
        <f t="array" ref="T7472:U7472">_xlfn.XLOOKUP(Q7472,匹配表1065!L:L,匹配表1065!M:N)</f>
        <v>头痛</v>
      </c>
      <c r="U7472" s="94" t="str">
        <v>神经内科</v>
      </c>
      <c r="V7472" s="95" t="s">
        <v>100</v>
      </c>
      <c r="W7472" s="93">
        <f>_xlfn.XLOOKUP(M7472,匹配表1065!D:D,匹配表1065!F:F)*N7472</f>
        <v>36</v>
      </c>
    </row>
    <row r="7473" customHeight="1" spans="1:23">
      <c r="A7473" s="94" t="s">
        <v>954</v>
      </c>
      <c r="B7473" s="106">
        <v>46258</v>
      </c>
      <c r="C7473" s="121" t="str">
        <f t="shared" si="236"/>
        <v>8月第5周</v>
      </c>
      <c r="D7473" s="109" t="s">
        <v>993</v>
      </c>
      <c r="E7473" s="93" t="str">
        <f t="shared" si="235"/>
        <v>8月第4周--周1</v>
      </c>
      <c r="F7473" s="95" t="s">
        <v>27</v>
      </c>
      <c r="G7473" s="95" t="s">
        <v>167</v>
      </c>
      <c r="H7473" s="92" t="str">
        <f>_xlfn.XLOOKUP(O7473,匹配表1065!T:T,匹配表1065!W:W)</f>
        <v>苏州市</v>
      </c>
      <c r="I7473" s="116" t="str">
        <f>_xlfn.XLOOKUP(O7473,匹配表1065!T:T,匹配表1065!X:X)</f>
        <v>PME2016</v>
      </c>
      <c r="J7473" s="95" t="s">
        <v>173</v>
      </c>
      <c r="K7473" s="89" cm="1">
        <f ca="1" t="array" ref="K7473:L7473">_xlfn.XLOOKUP(J7473,匹配表1065!Y:Y,匹配表1065!AA:AB)</f>
        <v>1</v>
      </c>
      <c r="L7473" s="116" t="str">
        <v>3个月以内</v>
      </c>
      <c r="M7473" s="95" t="s">
        <v>35</v>
      </c>
      <c r="N7473" s="95">
        <v>1</v>
      </c>
      <c r="O7473" s="118" t="str">
        <f>_xlfn.XLOOKUP(P7473,匹配表1065!U:U,匹配表1065!T:T)</f>
        <v>HO00001048</v>
      </c>
      <c r="P7473" s="94" t="s">
        <v>176</v>
      </c>
      <c r="Q7473" s="95" t="s">
        <v>760</v>
      </c>
      <c r="R7473" s="89" t="str">
        <f>_xlfn.XLOOKUP(Q7473,匹配表1065!L:L,匹配表1065!O:O)</f>
        <v>B</v>
      </c>
      <c r="S7473" s="93" t="str">
        <f>IFERROR(_xlfn.XLOOKUP(Q7473,匹配表1065!AI:AI,匹配表1065!AJ:AJ),"绿标")</f>
        <v>绿标</v>
      </c>
      <c r="T7473" s="93" t="str" cm="1">
        <f t="array" ref="T7473:U7473">_xlfn.XLOOKUP(Q7473,匹配表1065!L:L,匹配表1065!M:N)</f>
        <v>脑血管</v>
      </c>
      <c r="U7473" s="94" t="str">
        <v>神经内科</v>
      </c>
      <c r="V7473" s="95" t="s">
        <v>33</v>
      </c>
      <c r="W7473" s="93">
        <f>_xlfn.XLOOKUP(M7473,匹配表1065!D:D,匹配表1065!F:F)*N7473</f>
        <v>4</v>
      </c>
    </row>
    <row r="7474" customHeight="1" spans="1:23">
      <c r="A7474" s="94" t="s">
        <v>954</v>
      </c>
      <c r="B7474" s="106">
        <v>46258</v>
      </c>
      <c r="C7474" s="121" t="str">
        <f t="shared" si="236"/>
        <v>8月第5周</v>
      </c>
      <c r="D7474" s="109" t="s">
        <v>993</v>
      </c>
      <c r="E7474" s="93" t="str">
        <f t="shared" si="235"/>
        <v>8月第4周--周1</v>
      </c>
      <c r="F7474" s="95" t="s">
        <v>27</v>
      </c>
      <c r="G7474" s="95" t="s">
        <v>167</v>
      </c>
      <c r="H7474" s="92" t="str">
        <f>_xlfn.XLOOKUP(O7474,匹配表1065!T:T,匹配表1065!W:W)</f>
        <v>无锡市</v>
      </c>
      <c r="I7474" s="116" t="str">
        <f>_xlfn.XLOOKUP(O7474,匹配表1065!T:T,匹配表1065!X:X)</f>
        <v>PME2014</v>
      </c>
      <c r="J7474" s="95" t="s">
        <v>581</v>
      </c>
      <c r="K7474" s="89" cm="1">
        <f ca="1" t="array" ref="K7474:L7474">_xlfn.XLOOKUP(J7474,匹配表1065!Y:Y,匹配表1065!AA:AB)</f>
        <v>1</v>
      </c>
      <c r="L7474" s="116" t="str">
        <v>3个月以内</v>
      </c>
      <c r="M7474" s="95" t="s">
        <v>35</v>
      </c>
      <c r="N7474" s="95">
        <v>1</v>
      </c>
      <c r="O7474" s="118" t="str">
        <f>_xlfn.XLOOKUP(P7474,匹配表1065!U:U,匹配表1065!T:T)</f>
        <v>HO00001114</v>
      </c>
      <c r="P7474" s="94" t="s">
        <v>628</v>
      </c>
      <c r="Q7474" s="95" t="s">
        <v>949</v>
      </c>
      <c r="R7474" s="89" t="str">
        <f>_xlfn.XLOOKUP(Q7474,匹配表1065!L:L,匹配表1065!O:O)</f>
        <v>C</v>
      </c>
      <c r="S7474" s="93" t="str">
        <f>IFERROR(_xlfn.XLOOKUP(Q7474,匹配表1065!AI:AI,匹配表1065!AJ:AJ),"绿标")</f>
        <v>绿标</v>
      </c>
      <c r="T7474" s="93" t="str" cm="1">
        <f t="array" ref="T7474:U7474">_xlfn.XLOOKUP(Q7474,匹配表1065!L:L,匹配表1065!M:N)</f>
        <v>眩晕</v>
      </c>
      <c r="U7474" s="94" t="str">
        <v>耳鼻喉科</v>
      </c>
      <c r="V7474" s="95" t="s">
        <v>33</v>
      </c>
      <c r="W7474" s="93">
        <f>_xlfn.XLOOKUP(M7474,匹配表1065!D:D,匹配表1065!F:F)*N7474</f>
        <v>4</v>
      </c>
    </row>
    <row r="7475" customHeight="1" spans="1:23">
      <c r="A7475" s="94" t="s">
        <v>954</v>
      </c>
      <c r="B7475" s="106">
        <v>46258</v>
      </c>
      <c r="C7475" s="121" t="str">
        <f t="shared" si="236"/>
        <v>8月第5周</v>
      </c>
      <c r="D7475" s="109" t="s">
        <v>993</v>
      </c>
      <c r="E7475" s="93" t="str">
        <f t="shared" si="235"/>
        <v>8月第4周--周1</v>
      </c>
      <c r="F7475" s="95" t="s">
        <v>27</v>
      </c>
      <c r="G7475" s="95" t="s">
        <v>167</v>
      </c>
      <c r="H7475" s="92" t="str">
        <f>_xlfn.XLOOKUP(O7475,匹配表1065!T:T,匹配表1065!W:W)</f>
        <v>无锡市</v>
      </c>
      <c r="I7475" s="116" t="str">
        <f>_xlfn.XLOOKUP(O7475,匹配表1065!T:T,匹配表1065!X:X)</f>
        <v>PME2014</v>
      </c>
      <c r="J7475" s="95" t="s">
        <v>581</v>
      </c>
      <c r="K7475" s="89" cm="1">
        <f ca="1" t="array" ref="K7475:L7475">_xlfn.XLOOKUP(J7475,匹配表1065!Y:Y,匹配表1065!AA:AB)</f>
        <v>1</v>
      </c>
      <c r="L7475" s="116" t="str">
        <v>3个月以内</v>
      </c>
      <c r="M7475" s="95" t="s">
        <v>35</v>
      </c>
      <c r="N7475" s="95">
        <v>1</v>
      </c>
      <c r="O7475" s="118" t="str">
        <f>_xlfn.XLOOKUP(P7475,匹配表1065!U:U,匹配表1065!T:T)</f>
        <v>HO00001114</v>
      </c>
      <c r="P7475" s="94" t="s">
        <v>628</v>
      </c>
      <c r="Q7475" s="95" t="s">
        <v>915</v>
      </c>
      <c r="R7475" s="89" t="str">
        <f>_xlfn.XLOOKUP(Q7475,匹配表1065!L:L,匹配表1065!O:O)</f>
        <v>B</v>
      </c>
      <c r="S7475" s="93" t="str">
        <f>IFERROR(_xlfn.XLOOKUP(Q7475,匹配表1065!AI:AI,匹配表1065!AJ:AJ),"绿标")</f>
        <v>绿标</v>
      </c>
      <c r="T7475" s="93" t="str" cm="1">
        <f t="array" ref="T7475:U7475">_xlfn.XLOOKUP(Q7475,匹配表1065!L:L,匹配表1065!M:N)</f>
        <v>脑血管</v>
      </c>
      <c r="U7475" s="94" t="str">
        <v>神经内科</v>
      </c>
      <c r="V7475" s="95" t="s">
        <v>33</v>
      </c>
      <c r="W7475" s="93">
        <f>_xlfn.XLOOKUP(M7475,匹配表1065!D:D,匹配表1065!F:F)*N7475</f>
        <v>4</v>
      </c>
    </row>
    <row r="7476" customHeight="1" spans="1:23">
      <c r="A7476" s="94" t="s">
        <v>954</v>
      </c>
      <c r="B7476" s="106">
        <v>46258</v>
      </c>
      <c r="C7476" s="121" t="str">
        <f t="shared" si="236"/>
        <v>8月第5周</v>
      </c>
      <c r="D7476" s="109" t="s">
        <v>993</v>
      </c>
      <c r="E7476" s="93" t="str">
        <f t="shared" si="235"/>
        <v>8月第4周--周1</v>
      </c>
      <c r="F7476" s="95" t="s">
        <v>27</v>
      </c>
      <c r="G7476" s="95" t="s">
        <v>167</v>
      </c>
      <c r="H7476" s="92" t="str">
        <f>_xlfn.XLOOKUP(O7476,匹配表1065!T:T,匹配表1065!W:W)</f>
        <v>无锡市</v>
      </c>
      <c r="I7476" s="116" t="str">
        <f>_xlfn.XLOOKUP(O7476,匹配表1065!T:T,匹配表1065!X:X)</f>
        <v>PME2014</v>
      </c>
      <c r="J7476" s="95" t="s">
        <v>581</v>
      </c>
      <c r="K7476" s="89" cm="1">
        <f ca="1" t="array" ref="K7476:L7476">_xlfn.XLOOKUP(J7476,匹配表1065!Y:Y,匹配表1065!AA:AB)</f>
        <v>1</v>
      </c>
      <c r="L7476" s="116" t="str">
        <v>3个月以内</v>
      </c>
      <c r="M7476" s="95" t="s">
        <v>35</v>
      </c>
      <c r="N7476" s="95">
        <v>1</v>
      </c>
      <c r="O7476" s="118" t="str">
        <f>_xlfn.XLOOKUP(P7476,匹配表1065!U:U,匹配表1065!T:T)</f>
        <v>HO00000949</v>
      </c>
      <c r="P7476" s="94" t="s">
        <v>662</v>
      </c>
      <c r="Q7476" s="95" t="s">
        <v>663</v>
      </c>
      <c r="R7476" s="89" t="str">
        <f>_xlfn.XLOOKUP(Q7476,匹配表1065!L:L,匹配表1065!O:O)</f>
        <v>A</v>
      </c>
      <c r="S7476" s="93" t="str">
        <f>IFERROR(_xlfn.XLOOKUP(Q7476,匹配表1065!AI:AI,匹配表1065!AJ:AJ),"绿标")</f>
        <v>红标</v>
      </c>
      <c r="T7476" s="93" t="str" cm="1">
        <f t="array" ref="T7476:U7476">_xlfn.XLOOKUP(Q7476,匹配表1065!L:L,匹配表1065!M:N)</f>
        <v>头痛</v>
      </c>
      <c r="U7476" s="94" t="str">
        <v>神经内科</v>
      </c>
      <c r="V7476" s="95" t="s">
        <v>33</v>
      </c>
      <c r="W7476" s="93">
        <f>_xlfn.XLOOKUP(M7476,匹配表1065!D:D,匹配表1065!F:F)*N7476</f>
        <v>4</v>
      </c>
    </row>
    <row r="7477" customHeight="1" spans="1:23">
      <c r="A7477" s="94" t="s">
        <v>954</v>
      </c>
      <c r="B7477" s="106">
        <v>46258</v>
      </c>
      <c r="C7477" s="121" t="str">
        <f t="shared" si="236"/>
        <v>8月第5周</v>
      </c>
      <c r="D7477" s="109" t="s">
        <v>993</v>
      </c>
      <c r="E7477" s="93" t="str">
        <f t="shared" ref="E7477:E7540" si="237">D7477&amp;"--"&amp;"周"&amp;WEEKDAY(B7477,2)</f>
        <v>8月第4周--周1</v>
      </c>
      <c r="F7477" s="95" t="s">
        <v>27</v>
      </c>
      <c r="G7477" s="95" t="s">
        <v>167</v>
      </c>
      <c r="H7477" s="92" t="str">
        <f>_xlfn.XLOOKUP(O7477,匹配表1065!T:T,匹配表1065!W:W)</f>
        <v>苏州市</v>
      </c>
      <c r="I7477" s="116" t="str">
        <f>_xlfn.XLOOKUP(O7477,匹配表1065!T:T,匹配表1065!X:X)</f>
        <v>PME2017</v>
      </c>
      <c r="J7477" s="95" t="s">
        <v>323</v>
      </c>
      <c r="K7477" s="89" cm="1">
        <f ca="1" t="array" ref="K7477:L7477">_xlfn.XLOOKUP(J7477,匹配表1065!Y:Y,匹配表1065!AA:AB)</f>
        <v>7</v>
      </c>
      <c r="L7477" s="116" t="str">
        <v>3个月以上</v>
      </c>
      <c r="M7477" s="95" t="s">
        <v>30</v>
      </c>
      <c r="N7477" s="95">
        <v>1</v>
      </c>
      <c r="O7477" s="118" t="str">
        <f>_xlfn.XLOOKUP(P7477,匹配表1065!U:U,匹配表1065!T:T)</f>
        <v>HO00001044</v>
      </c>
      <c r="P7477" s="94" t="s">
        <v>346</v>
      </c>
      <c r="Q7477" s="95" t="s">
        <v>428</v>
      </c>
      <c r="R7477" s="89" t="str">
        <f>_xlfn.XLOOKUP(Q7477,匹配表1065!L:L,匹配表1065!O:O)</f>
        <v>B</v>
      </c>
      <c r="S7477" s="93" t="str">
        <f>IFERROR(_xlfn.XLOOKUP(Q7477,匹配表1065!AI:AI,匹配表1065!AJ:AJ),"绿标")</f>
        <v>绿标</v>
      </c>
      <c r="T7477" s="93" t="str" cm="1">
        <f t="array" ref="T7477:U7477">_xlfn.XLOOKUP(Q7477,匹配表1065!L:L,匹配表1065!M:N)</f>
        <v>脑血管</v>
      </c>
      <c r="U7477" s="94" t="str">
        <v>神经内科</v>
      </c>
      <c r="V7477" s="95" t="s">
        <v>100</v>
      </c>
      <c r="W7477" s="93">
        <f>_xlfn.XLOOKUP(M7477,匹配表1065!D:D,匹配表1065!F:F)*N7477</f>
        <v>12</v>
      </c>
    </row>
    <row r="7478" customHeight="1" spans="1:23">
      <c r="A7478" s="94" t="s">
        <v>954</v>
      </c>
      <c r="B7478" s="106">
        <v>46258</v>
      </c>
      <c r="C7478" s="121" t="str">
        <f t="shared" si="236"/>
        <v>8月第5周</v>
      </c>
      <c r="D7478" s="109" t="s">
        <v>993</v>
      </c>
      <c r="E7478" s="93" t="str">
        <f t="shared" si="237"/>
        <v>8月第4周--周1</v>
      </c>
      <c r="F7478" s="95" t="s">
        <v>27</v>
      </c>
      <c r="G7478" s="95" t="s">
        <v>167</v>
      </c>
      <c r="H7478" s="92" t="str">
        <f>_xlfn.XLOOKUP(O7478,匹配表1065!T:T,匹配表1065!W:W)</f>
        <v>苏州市</v>
      </c>
      <c r="I7478" s="116" t="str">
        <f>_xlfn.XLOOKUP(O7478,匹配表1065!T:T,匹配表1065!X:X)</f>
        <v>PME2017</v>
      </c>
      <c r="J7478" s="95" t="s">
        <v>323</v>
      </c>
      <c r="K7478" s="89" cm="1">
        <f ca="1" t="array" ref="K7478:L7478">_xlfn.XLOOKUP(J7478,匹配表1065!Y:Y,匹配表1065!AA:AB)</f>
        <v>7</v>
      </c>
      <c r="L7478" s="116" t="str">
        <v>3个月以上</v>
      </c>
      <c r="M7478" s="95" t="s">
        <v>35</v>
      </c>
      <c r="N7478" s="95">
        <v>1</v>
      </c>
      <c r="O7478" s="118" t="str">
        <f>_xlfn.XLOOKUP(P7478,匹配表1065!U:U,匹配表1065!T:T)</f>
        <v>HO00017517</v>
      </c>
      <c r="P7478" s="94" t="s">
        <v>348</v>
      </c>
      <c r="Q7478" s="95" t="s">
        <v>705</v>
      </c>
      <c r="R7478" s="89" t="str">
        <f>_xlfn.XLOOKUP(Q7478,匹配表1065!L:L,匹配表1065!O:O)</f>
        <v>C</v>
      </c>
      <c r="S7478" s="93" t="str">
        <f>IFERROR(_xlfn.XLOOKUP(Q7478,匹配表1065!AI:AI,匹配表1065!AJ:AJ),"绿标")</f>
        <v>红标</v>
      </c>
      <c r="T7478" s="93" t="str" cm="1">
        <f t="array" ref="T7478:U7478">_xlfn.XLOOKUP(Q7478,匹配表1065!L:L,匹配表1065!M:N)</f>
        <v>眩晕</v>
      </c>
      <c r="U7478" s="94" t="str">
        <v>耳鼻喉科</v>
      </c>
      <c r="V7478" s="95" t="s">
        <v>33</v>
      </c>
      <c r="W7478" s="93">
        <f>_xlfn.XLOOKUP(M7478,匹配表1065!D:D,匹配表1065!F:F)*N7478</f>
        <v>4</v>
      </c>
    </row>
    <row r="7479" customHeight="1" spans="1:23">
      <c r="A7479" s="94" t="s">
        <v>954</v>
      </c>
      <c r="B7479" s="106">
        <v>46258</v>
      </c>
      <c r="C7479" s="121" t="str">
        <f t="shared" si="236"/>
        <v>8月第5周</v>
      </c>
      <c r="D7479" s="109" t="s">
        <v>993</v>
      </c>
      <c r="E7479" s="93" t="str">
        <f t="shared" si="237"/>
        <v>8月第4周--周1</v>
      </c>
      <c r="F7479" s="95" t="s">
        <v>27</v>
      </c>
      <c r="G7479" s="95" t="s">
        <v>167</v>
      </c>
      <c r="H7479" s="92" t="str">
        <f>_xlfn.XLOOKUP(O7479,匹配表1065!T:T,匹配表1065!W:W)</f>
        <v>南通市</v>
      </c>
      <c r="I7479" s="116" t="str">
        <f>_xlfn.XLOOKUP(O7479,匹配表1065!T:T,匹配表1065!X:X)</f>
        <v>PME2013</v>
      </c>
      <c r="J7479" s="95" t="s">
        <v>180</v>
      </c>
      <c r="K7479" s="89" cm="1">
        <f ca="1" t="array" ref="K7479:L7479">_xlfn.XLOOKUP(J7479,匹配表1065!Y:Y,匹配表1065!AA:AB)</f>
        <v>51</v>
      </c>
      <c r="L7479" s="116" t="str">
        <v>3个月以上</v>
      </c>
      <c r="M7479" s="95" t="s">
        <v>30</v>
      </c>
      <c r="N7479" s="95">
        <v>1</v>
      </c>
      <c r="O7479" s="118" t="str">
        <f>_xlfn.XLOOKUP(P7479,匹配表1065!U:U,匹配表1065!T:T)</f>
        <v>HO00001021</v>
      </c>
      <c r="P7479" s="94" t="s">
        <v>181</v>
      </c>
      <c r="Q7479" s="95" t="s">
        <v>182</v>
      </c>
      <c r="R7479" s="89" t="str">
        <f>_xlfn.XLOOKUP(Q7479,匹配表1065!L:L,匹配表1065!O:O)</f>
        <v>C</v>
      </c>
      <c r="S7479" s="93" t="str">
        <f>IFERROR(_xlfn.XLOOKUP(Q7479,匹配表1065!AI:AI,匹配表1065!AJ:AJ),"绿标")</f>
        <v>红标</v>
      </c>
      <c r="T7479" s="93" t="str" cm="1">
        <f t="array" ref="T7479:U7479">_xlfn.XLOOKUP(Q7479,匹配表1065!L:L,匹配表1065!M:N)</f>
        <v>眩晕</v>
      </c>
      <c r="U7479" s="94" t="str">
        <v>神经内科</v>
      </c>
      <c r="V7479" s="95" t="s">
        <v>100</v>
      </c>
      <c r="W7479" s="93">
        <f>_xlfn.XLOOKUP(M7479,匹配表1065!D:D,匹配表1065!F:F)*N7479</f>
        <v>12</v>
      </c>
    </row>
    <row r="7480" customHeight="1" spans="1:23">
      <c r="A7480" s="94" t="s">
        <v>954</v>
      </c>
      <c r="B7480" s="106">
        <v>46258</v>
      </c>
      <c r="C7480" s="121" t="str">
        <f t="shared" si="236"/>
        <v>8月第5周</v>
      </c>
      <c r="D7480" s="109" t="s">
        <v>993</v>
      </c>
      <c r="E7480" s="93" t="str">
        <f t="shared" si="237"/>
        <v>8月第4周--周1</v>
      </c>
      <c r="F7480" s="95" t="s">
        <v>27</v>
      </c>
      <c r="G7480" s="95" t="s">
        <v>167</v>
      </c>
      <c r="H7480" s="92" t="str">
        <f>_xlfn.XLOOKUP(O7480,匹配表1065!T:T,匹配表1065!W:W)</f>
        <v>南通市</v>
      </c>
      <c r="I7480" s="116" t="str">
        <f>_xlfn.XLOOKUP(O7480,匹配表1065!T:T,匹配表1065!X:X)</f>
        <v>PME2013</v>
      </c>
      <c r="J7480" s="95" t="s">
        <v>180</v>
      </c>
      <c r="K7480" s="89" cm="1">
        <f ca="1" t="array" ref="K7480:L7480">_xlfn.XLOOKUP(J7480,匹配表1065!Y:Y,匹配表1065!AA:AB)</f>
        <v>51</v>
      </c>
      <c r="L7480" s="116" t="str">
        <v>3个月以上</v>
      </c>
      <c r="M7480" s="95" t="s">
        <v>30</v>
      </c>
      <c r="N7480" s="95">
        <v>2</v>
      </c>
      <c r="O7480" s="118" t="str">
        <f>_xlfn.XLOOKUP(P7480,匹配表1065!U:U,匹配表1065!T:T)</f>
        <v>HO00001066</v>
      </c>
      <c r="P7480" s="94" t="s">
        <v>183</v>
      </c>
      <c r="Q7480" s="95" t="s">
        <v>296</v>
      </c>
      <c r="R7480" s="89" t="str">
        <f>_xlfn.XLOOKUP(Q7480,匹配表1065!L:L,匹配表1065!O:O)</f>
        <v>C</v>
      </c>
      <c r="S7480" s="93" t="str">
        <f>IFERROR(_xlfn.XLOOKUP(Q7480,匹配表1065!AI:AI,匹配表1065!AJ:AJ),"绿标")</f>
        <v>红标</v>
      </c>
      <c r="T7480" s="93" t="str" cm="1">
        <f t="array" ref="T7480:U7480">_xlfn.XLOOKUP(Q7480,匹配表1065!L:L,匹配表1065!M:N)</f>
        <v>眩晕</v>
      </c>
      <c r="U7480" s="94" t="str">
        <v>耳鼻喉科</v>
      </c>
      <c r="V7480" s="95" t="s">
        <v>100</v>
      </c>
      <c r="W7480" s="93">
        <f>_xlfn.XLOOKUP(M7480,匹配表1065!D:D,匹配表1065!F:F)*N7480</f>
        <v>24</v>
      </c>
    </row>
    <row r="7481" customHeight="1" spans="1:23">
      <c r="A7481" s="94" t="s">
        <v>954</v>
      </c>
      <c r="B7481" s="106">
        <v>46258</v>
      </c>
      <c r="C7481" s="121" t="str">
        <f t="shared" si="236"/>
        <v>8月第5周</v>
      </c>
      <c r="D7481" s="109" t="s">
        <v>993</v>
      </c>
      <c r="E7481" s="93" t="str">
        <f t="shared" si="237"/>
        <v>8月第4周--周1</v>
      </c>
      <c r="F7481" s="95" t="s">
        <v>27</v>
      </c>
      <c r="G7481" s="95" t="s">
        <v>167</v>
      </c>
      <c r="H7481" s="92" t="str">
        <f>_xlfn.XLOOKUP(O7481,匹配表1065!T:T,匹配表1065!W:W)</f>
        <v>苏州市</v>
      </c>
      <c r="I7481" s="116" t="str">
        <f>_xlfn.XLOOKUP(O7481,匹配表1065!T:T,匹配表1065!X:X)</f>
        <v>PME2010</v>
      </c>
      <c r="J7481" s="95" t="s">
        <v>186</v>
      </c>
      <c r="K7481" s="89" cm="1">
        <f ca="1" t="array" ref="K7481:L7481">_xlfn.XLOOKUP(J7481,匹配表1065!Y:Y,匹配表1065!AA:AB)</f>
        <v>6</v>
      </c>
      <c r="L7481" s="116" t="str">
        <v>3个月以上</v>
      </c>
      <c r="M7481" s="95" t="s">
        <v>30</v>
      </c>
      <c r="N7481" s="95">
        <v>1</v>
      </c>
      <c r="O7481" s="118" t="str">
        <f>_xlfn.XLOOKUP(P7481,匹配表1065!U:U,匹配表1065!T:T)</f>
        <v>HO00001051</v>
      </c>
      <c r="P7481" s="94" t="s">
        <v>191</v>
      </c>
      <c r="Q7481" s="95" t="s">
        <v>192</v>
      </c>
      <c r="R7481" s="89" t="str">
        <f>_xlfn.XLOOKUP(Q7481,匹配表1065!L:L,匹配表1065!O:O)</f>
        <v>B</v>
      </c>
      <c r="S7481" s="93" t="str">
        <f>IFERROR(_xlfn.XLOOKUP(Q7481,匹配表1065!AI:AI,匹配表1065!AJ:AJ),"绿标")</f>
        <v>绿标</v>
      </c>
      <c r="T7481" s="93" t="str" cm="1">
        <f t="array" ref="T7481:U7481">_xlfn.XLOOKUP(Q7481,匹配表1065!L:L,匹配表1065!M:N)</f>
        <v>抑郁焦虑</v>
      </c>
      <c r="U7481" s="94" t="str">
        <v>神经内科</v>
      </c>
      <c r="V7481" s="95" t="s">
        <v>100</v>
      </c>
      <c r="W7481" s="93">
        <f>_xlfn.XLOOKUP(M7481,匹配表1065!D:D,匹配表1065!F:F)*N7481</f>
        <v>12</v>
      </c>
    </row>
    <row r="7482" customHeight="1" spans="1:23">
      <c r="A7482" s="94" t="s">
        <v>954</v>
      </c>
      <c r="B7482" s="106">
        <v>46258</v>
      </c>
      <c r="C7482" s="121" t="str">
        <f t="shared" si="236"/>
        <v>8月第5周</v>
      </c>
      <c r="D7482" s="109" t="s">
        <v>993</v>
      </c>
      <c r="E7482" s="93" t="str">
        <f t="shared" si="237"/>
        <v>8月第4周--周1</v>
      </c>
      <c r="F7482" s="95" t="s">
        <v>27</v>
      </c>
      <c r="G7482" s="95" t="s">
        <v>167</v>
      </c>
      <c r="H7482" s="92" t="str">
        <f>_xlfn.XLOOKUP(O7482,匹配表1065!T:T,匹配表1065!W:W)</f>
        <v>苏州市</v>
      </c>
      <c r="I7482" s="116" t="str">
        <f>_xlfn.XLOOKUP(O7482,匹配表1065!T:T,匹配表1065!X:X)</f>
        <v>PME2010</v>
      </c>
      <c r="J7482" s="95" t="s">
        <v>186</v>
      </c>
      <c r="K7482" s="89" cm="1">
        <f ca="1" t="array" ref="K7482:L7482">_xlfn.XLOOKUP(J7482,匹配表1065!Y:Y,匹配表1065!AA:AB)</f>
        <v>6</v>
      </c>
      <c r="L7482" s="116" t="str">
        <v>3个月以上</v>
      </c>
      <c r="M7482" s="95" t="s">
        <v>35</v>
      </c>
      <c r="N7482" s="95">
        <v>1</v>
      </c>
      <c r="O7482" s="118" t="str">
        <f>_xlfn.XLOOKUP(P7482,匹配表1065!U:U,匹配表1065!T:T)</f>
        <v>HO00392084</v>
      </c>
      <c r="P7482" s="94" t="s">
        <v>187</v>
      </c>
      <c r="Q7482" s="95" t="s">
        <v>827</v>
      </c>
      <c r="R7482" s="89" t="str">
        <f>_xlfn.XLOOKUP(Q7482,匹配表1065!L:L,匹配表1065!O:O)</f>
        <v>A</v>
      </c>
      <c r="S7482" s="93" t="str">
        <f>IFERROR(_xlfn.XLOOKUP(Q7482,匹配表1065!AI:AI,匹配表1065!AJ:AJ),"绿标")</f>
        <v>绿标</v>
      </c>
      <c r="T7482" s="93" t="str" cm="1">
        <f t="array" ref="T7482:U7482">_xlfn.XLOOKUP(Q7482,匹配表1065!L:L,匹配表1065!M:N)</f>
        <v>头痛</v>
      </c>
      <c r="U7482" s="94" t="str">
        <v>神经内科</v>
      </c>
      <c r="V7482" s="95" t="s">
        <v>33</v>
      </c>
      <c r="W7482" s="93">
        <f>_xlfn.XLOOKUP(M7482,匹配表1065!D:D,匹配表1065!F:F)*N7482</f>
        <v>4</v>
      </c>
    </row>
    <row r="7483" customHeight="1" spans="1:23">
      <c r="A7483" s="94" t="s">
        <v>954</v>
      </c>
      <c r="B7483" s="106">
        <v>46258</v>
      </c>
      <c r="C7483" s="121" t="str">
        <f t="shared" si="236"/>
        <v>8月第5周</v>
      </c>
      <c r="D7483" s="109" t="s">
        <v>993</v>
      </c>
      <c r="E7483" s="93" t="str">
        <f t="shared" si="237"/>
        <v>8月第4周--周1</v>
      </c>
      <c r="F7483" s="95" t="s">
        <v>27</v>
      </c>
      <c r="G7483" s="95" t="s">
        <v>167</v>
      </c>
      <c r="H7483" s="92" t="str">
        <f>_xlfn.XLOOKUP(O7483,匹配表1065!T:T,匹配表1065!W:W)</f>
        <v>苏州市</v>
      </c>
      <c r="I7483" s="116" t="str">
        <f>_xlfn.XLOOKUP(O7483,匹配表1065!T:T,匹配表1065!X:X)</f>
        <v>PME2010</v>
      </c>
      <c r="J7483" s="95" t="s">
        <v>186</v>
      </c>
      <c r="K7483" s="89" cm="1">
        <f ca="1" t="array" ref="K7483:L7483">_xlfn.XLOOKUP(J7483,匹配表1065!Y:Y,匹配表1065!AA:AB)</f>
        <v>6</v>
      </c>
      <c r="L7483" s="116" t="str">
        <v>3个月以上</v>
      </c>
      <c r="M7483" s="95" t="s">
        <v>35</v>
      </c>
      <c r="N7483" s="95">
        <v>1</v>
      </c>
      <c r="O7483" s="118" t="str">
        <f>_xlfn.XLOOKUP(P7483,匹配表1065!U:U,匹配表1065!T:T)</f>
        <v>HO00392084</v>
      </c>
      <c r="P7483" s="94" t="s">
        <v>187</v>
      </c>
      <c r="Q7483" s="95" t="s">
        <v>924</v>
      </c>
      <c r="R7483" s="89" t="str">
        <f>_xlfn.XLOOKUP(Q7483,匹配表1065!L:L,匹配表1065!O:O)</f>
        <v>A</v>
      </c>
      <c r="S7483" s="93" t="str">
        <f>IFERROR(_xlfn.XLOOKUP(Q7483,匹配表1065!AI:AI,匹配表1065!AJ:AJ),"绿标")</f>
        <v>绿标</v>
      </c>
      <c r="T7483" s="93" t="str" cm="1">
        <f t="array" ref="T7483:U7483">_xlfn.XLOOKUP(Q7483,匹配表1065!L:L,匹配表1065!M:N)</f>
        <v>头痛</v>
      </c>
      <c r="U7483" s="94" t="str">
        <v>神经内科</v>
      </c>
      <c r="V7483" s="95" t="s">
        <v>33</v>
      </c>
      <c r="W7483" s="93">
        <f>_xlfn.XLOOKUP(M7483,匹配表1065!D:D,匹配表1065!F:F)*N7483</f>
        <v>4</v>
      </c>
    </row>
    <row r="7484" customHeight="1" spans="1:23">
      <c r="A7484" s="94" t="s">
        <v>954</v>
      </c>
      <c r="B7484" s="106">
        <v>46258</v>
      </c>
      <c r="C7484" s="121" t="str">
        <f t="shared" si="236"/>
        <v>8月第5周</v>
      </c>
      <c r="D7484" s="109" t="s">
        <v>993</v>
      </c>
      <c r="E7484" s="93" t="str">
        <f t="shared" si="237"/>
        <v>8月第4周--周1</v>
      </c>
      <c r="F7484" s="95" t="s">
        <v>27</v>
      </c>
      <c r="G7484" s="95" t="s">
        <v>167</v>
      </c>
      <c r="H7484" s="92" t="str">
        <f>_xlfn.XLOOKUP(O7484,匹配表1065!T:T,匹配表1065!W:W)</f>
        <v>苏州市</v>
      </c>
      <c r="I7484" s="116" t="str">
        <f>_xlfn.XLOOKUP(O7484,匹配表1065!T:T,匹配表1065!X:X)</f>
        <v>PME2011</v>
      </c>
      <c r="J7484" s="95" t="s">
        <v>168</v>
      </c>
      <c r="K7484" s="89" cm="1">
        <f ca="1" t="array" ref="K7484:L7484">_xlfn.XLOOKUP(J7484,匹配表1065!Y:Y,匹配表1065!AA:AB)</f>
        <v>19</v>
      </c>
      <c r="L7484" s="116" t="str">
        <v>3个月以上</v>
      </c>
      <c r="M7484" s="95" t="s">
        <v>30</v>
      </c>
      <c r="N7484" s="95">
        <v>3</v>
      </c>
      <c r="O7484" s="118" t="str">
        <f>_xlfn.XLOOKUP(P7484,匹配表1065!U:U,匹配表1065!T:T)</f>
        <v>HO00307823</v>
      </c>
      <c r="P7484" s="94" t="s">
        <v>169</v>
      </c>
      <c r="Q7484" s="95" t="s">
        <v>170</v>
      </c>
      <c r="R7484" s="89" t="str">
        <f>_xlfn.XLOOKUP(Q7484,匹配表1065!L:L,匹配表1065!O:O)</f>
        <v>A</v>
      </c>
      <c r="S7484" s="93" t="str">
        <f>IFERROR(_xlfn.XLOOKUP(Q7484,匹配表1065!AI:AI,匹配表1065!AJ:AJ),"绿标")</f>
        <v>红标</v>
      </c>
      <c r="T7484" s="93" t="str" cm="1">
        <f t="array" ref="T7484:U7484">_xlfn.XLOOKUP(Q7484,匹配表1065!L:L,匹配表1065!M:N)</f>
        <v>头痛</v>
      </c>
      <c r="U7484" s="94" t="str">
        <v>神经内科</v>
      </c>
      <c r="V7484" s="95" t="s">
        <v>100</v>
      </c>
      <c r="W7484" s="93">
        <f>_xlfn.XLOOKUP(M7484,匹配表1065!D:D,匹配表1065!F:F)*N7484</f>
        <v>36</v>
      </c>
    </row>
    <row r="7485" customHeight="1" spans="1:23">
      <c r="A7485" s="94" t="s">
        <v>954</v>
      </c>
      <c r="B7485" s="106">
        <v>46258</v>
      </c>
      <c r="C7485" s="121" t="str">
        <f t="shared" si="236"/>
        <v>8月第5周</v>
      </c>
      <c r="D7485" s="109" t="s">
        <v>993</v>
      </c>
      <c r="E7485" s="93" t="str">
        <f t="shared" si="237"/>
        <v>8月第4周--周1</v>
      </c>
      <c r="F7485" s="95" t="s">
        <v>27</v>
      </c>
      <c r="G7485" s="95" t="s">
        <v>167</v>
      </c>
      <c r="H7485" s="92" t="str">
        <f>_xlfn.XLOOKUP(O7485,匹配表1065!T:T,匹配表1065!W:W)</f>
        <v>苏州市</v>
      </c>
      <c r="I7485" s="116" t="str">
        <f>_xlfn.XLOOKUP(O7485,匹配表1065!T:T,匹配表1065!X:X)</f>
        <v>PME2011</v>
      </c>
      <c r="J7485" s="95" t="s">
        <v>168</v>
      </c>
      <c r="K7485" s="89" cm="1">
        <f ca="1" t="array" ref="K7485:L7485">_xlfn.XLOOKUP(J7485,匹配表1065!Y:Y,匹配表1065!AA:AB)</f>
        <v>19</v>
      </c>
      <c r="L7485" s="116" t="str">
        <v>3个月以上</v>
      </c>
      <c r="M7485" s="95" t="s">
        <v>30</v>
      </c>
      <c r="N7485" s="95">
        <v>1</v>
      </c>
      <c r="O7485" s="118" t="str">
        <f>_xlfn.XLOOKUP(P7485,匹配表1065!U:U,匹配表1065!T:T)</f>
        <v>HO00307823</v>
      </c>
      <c r="P7485" s="94" t="s">
        <v>169</v>
      </c>
      <c r="Q7485" s="95" t="s">
        <v>172</v>
      </c>
      <c r="R7485" s="89" t="str">
        <f>_xlfn.XLOOKUP(Q7485,匹配表1065!L:L,匹配表1065!O:O)</f>
        <v>C</v>
      </c>
      <c r="S7485" s="93" t="str">
        <f>IFERROR(_xlfn.XLOOKUP(Q7485,匹配表1065!AI:AI,匹配表1065!AJ:AJ),"绿标")</f>
        <v>绿标</v>
      </c>
      <c r="T7485" s="93" t="str" cm="1">
        <f t="array" ref="T7485:U7485">_xlfn.XLOOKUP(Q7485,匹配表1065!L:L,匹配表1065!M:N)</f>
        <v>眩晕</v>
      </c>
      <c r="U7485" s="94" t="str">
        <v>神经内科</v>
      </c>
      <c r="V7485" s="95" t="s">
        <v>100</v>
      </c>
      <c r="W7485" s="93">
        <f>_xlfn.XLOOKUP(M7485,匹配表1065!D:D,匹配表1065!F:F)*N7485</f>
        <v>12</v>
      </c>
    </row>
    <row r="7486" customHeight="1" spans="1:23">
      <c r="A7486" s="94" t="s">
        <v>954</v>
      </c>
      <c r="B7486" s="106">
        <v>46258</v>
      </c>
      <c r="C7486" s="121" t="str">
        <f t="shared" si="236"/>
        <v>8月第5周</v>
      </c>
      <c r="D7486" s="109" t="s">
        <v>993</v>
      </c>
      <c r="E7486" s="93" t="str">
        <f t="shared" si="237"/>
        <v>8月第4周--周1</v>
      </c>
      <c r="F7486" s="95" t="s">
        <v>27</v>
      </c>
      <c r="G7486" s="95" t="s">
        <v>167</v>
      </c>
      <c r="H7486" s="92" t="str">
        <f>_xlfn.XLOOKUP(O7486,匹配表1065!T:T,匹配表1065!W:W)</f>
        <v>苏州市</v>
      </c>
      <c r="I7486" s="116" t="str">
        <f>_xlfn.XLOOKUP(O7486,匹配表1065!T:T,匹配表1065!X:X)</f>
        <v>PME2009</v>
      </c>
      <c r="J7486" s="95" t="s">
        <v>193</v>
      </c>
      <c r="K7486" s="89" cm="1">
        <f ca="1" t="array" ref="K7486:L7486">_xlfn.XLOOKUP(J7486,匹配表1065!Y:Y,匹配表1065!AA:AB)</f>
        <v>7</v>
      </c>
      <c r="L7486" s="116" t="str">
        <v>3个月以上</v>
      </c>
      <c r="M7486" s="95" t="s">
        <v>35</v>
      </c>
      <c r="N7486" s="95">
        <v>2</v>
      </c>
      <c r="O7486" s="118" t="str">
        <f>_xlfn.XLOOKUP(P7486,匹配表1065!U:U,匹配表1065!T:T)</f>
        <v>HO00017518</v>
      </c>
      <c r="P7486" s="94" t="s">
        <v>194</v>
      </c>
      <c r="Q7486" s="95" t="s">
        <v>195</v>
      </c>
      <c r="R7486" s="89" t="str">
        <f>_xlfn.XLOOKUP(Q7486,匹配表1065!L:L,匹配表1065!O:O)</f>
        <v>C</v>
      </c>
      <c r="S7486" s="93" t="str">
        <f>IFERROR(_xlfn.XLOOKUP(Q7486,匹配表1065!AI:AI,匹配表1065!AJ:AJ),"绿标")</f>
        <v>红标</v>
      </c>
      <c r="T7486" s="93" t="str" cm="1">
        <f t="array" ref="T7486:U7486">_xlfn.XLOOKUP(Q7486,匹配表1065!L:L,匹配表1065!M:N)</f>
        <v>眩晕</v>
      </c>
      <c r="U7486" s="94" t="str">
        <v>耳鼻喉科</v>
      </c>
      <c r="V7486" s="95" t="s">
        <v>33</v>
      </c>
      <c r="W7486" s="93">
        <f>_xlfn.XLOOKUP(M7486,匹配表1065!D:D,匹配表1065!F:F)*N7486</f>
        <v>8</v>
      </c>
    </row>
    <row r="7487" customHeight="1" spans="1:23">
      <c r="A7487" s="94" t="s">
        <v>954</v>
      </c>
      <c r="B7487" s="106">
        <v>46258</v>
      </c>
      <c r="C7487" s="121" t="str">
        <f t="shared" si="236"/>
        <v>8月第5周</v>
      </c>
      <c r="D7487" s="109" t="s">
        <v>993</v>
      </c>
      <c r="E7487" s="93" t="str">
        <f t="shared" si="237"/>
        <v>8月第4周--周1</v>
      </c>
      <c r="F7487" s="95" t="s">
        <v>27</v>
      </c>
      <c r="G7487" s="92" t="s">
        <v>92</v>
      </c>
      <c r="H7487" s="92" t="str">
        <f>_xlfn.XLOOKUP(O7487,匹配表1065!T:T,匹配表1065!W:W)</f>
        <v>合肥市</v>
      </c>
      <c r="I7487" s="116" t="str">
        <f>_xlfn.XLOOKUP(O7487,匹配表1065!T:T,匹配表1065!X:X)</f>
        <v>PME2048</v>
      </c>
      <c r="J7487" s="95" t="s">
        <v>547</v>
      </c>
      <c r="K7487" s="89" cm="1">
        <f ca="1" t="array" ref="K7487:L7487">_xlfn.XLOOKUP(J7487,匹配表1065!Y:Y,匹配表1065!AA:AB)</f>
        <v>4</v>
      </c>
      <c r="L7487" s="116" t="str">
        <v>3个月以上</v>
      </c>
      <c r="M7487" s="95" t="s">
        <v>55</v>
      </c>
      <c r="N7487" s="95">
        <v>1</v>
      </c>
      <c r="O7487" s="118" t="str">
        <f>_xlfn.XLOOKUP(P7487,匹配表1065!U:U,匹配表1065!T:T)</f>
        <v>HO00002856</v>
      </c>
      <c r="P7487" s="94" t="s">
        <v>613</v>
      </c>
      <c r="Q7487" s="95" t="s">
        <v>614</v>
      </c>
      <c r="R7487" s="89" t="str">
        <f>_xlfn.XLOOKUP(Q7487,匹配表1065!L:L,匹配表1065!O:O)</f>
        <v>A</v>
      </c>
      <c r="S7487" s="93" t="str">
        <f>IFERROR(_xlfn.XLOOKUP(Q7487,匹配表1065!AI:AI,匹配表1065!AJ:AJ),"绿标")</f>
        <v>绿标</v>
      </c>
      <c r="T7487" s="93" t="str" cm="1">
        <f t="array" ref="T7487:U7487">_xlfn.XLOOKUP(Q7487,匹配表1065!L:L,匹配表1065!M:N)</f>
        <v>头痛</v>
      </c>
      <c r="U7487" s="94" t="str">
        <v>神经内科</v>
      </c>
      <c r="V7487" s="95" t="s">
        <v>42</v>
      </c>
      <c r="W7487" s="93">
        <f>_xlfn.XLOOKUP(M7487,匹配表1065!D:D,匹配表1065!F:F)*N7487</f>
        <v>8</v>
      </c>
    </row>
    <row r="7488" customHeight="1" spans="1:23">
      <c r="A7488" s="94" t="s">
        <v>954</v>
      </c>
      <c r="B7488" s="106">
        <v>46258</v>
      </c>
      <c r="C7488" s="121" t="str">
        <f t="shared" si="236"/>
        <v>8月第5周</v>
      </c>
      <c r="D7488" s="109" t="s">
        <v>993</v>
      </c>
      <c r="E7488" s="93" t="str">
        <f t="shared" si="237"/>
        <v>8月第4周--周1</v>
      </c>
      <c r="F7488" s="95" t="s">
        <v>27</v>
      </c>
      <c r="G7488" s="92" t="s">
        <v>92</v>
      </c>
      <c r="H7488" s="92" t="str">
        <f>_xlfn.XLOOKUP(O7488,匹配表1065!T:T,匹配表1065!W:W)</f>
        <v>合肥市</v>
      </c>
      <c r="I7488" s="116" t="str">
        <f>_xlfn.XLOOKUP(O7488,匹配表1065!T:T,匹配表1065!X:X)</f>
        <v>PME2048</v>
      </c>
      <c r="J7488" s="95" t="s">
        <v>547</v>
      </c>
      <c r="K7488" s="89" cm="1">
        <f ca="1" t="array" ref="K7488:L7488">_xlfn.XLOOKUP(J7488,匹配表1065!Y:Y,匹配表1065!AA:AB)</f>
        <v>4</v>
      </c>
      <c r="L7488" s="116" t="str">
        <v>3个月以上</v>
      </c>
      <c r="M7488" s="95" t="s">
        <v>133</v>
      </c>
      <c r="N7488" s="95">
        <v>1</v>
      </c>
      <c r="O7488" s="118" t="str">
        <f>_xlfn.XLOOKUP(P7488,匹配表1065!U:U,匹配表1065!T:T)</f>
        <v>HO00002856</v>
      </c>
      <c r="P7488" s="94" t="s">
        <v>613</v>
      </c>
      <c r="Q7488" s="95" t="s">
        <v>965</v>
      </c>
      <c r="R7488" s="89" t="str">
        <f>_xlfn.XLOOKUP(Q7488,匹配表1065!L:L,匹配表1065!O:O)</f>
        <v>B</v>
      </c>
      <c r="S7488" s="93" t="str">
        <f>IFERROR(_xlfn.XLOOKUP(Q7488,匹配表1065!AI:AI,匹配表1065!AJ:AJ),"绿标")</f>
        <v>绿标</v>
      </c>
      <c r="T7488" s="93" t="str" cm="1">
        <f t="array" ref="T7488:U7488">_xlfn.XLOOKUP(Q7488,匹配表1065!L:L,匹配表1065!M:N)</f>
        <v>睡眠焦虑</v>
      </c>
      <c r="U7488" s="94" t="str">
        <v>神经内科</v>
      </c>
      <c r="V7488" s="95" t="s">
        <v>58</v>
      </c>
      <c r="W7488" s="93">
        <f>_xlfn.XLOOKUP(M7488,匹配表1065!D:D,匹配表1065!F:F)*N7488</f>
        <v>1</v>
      </c>
    </row>
    <row r="7489" customHeight="1" spans="1:23">
      <c r="A7489" s="94" t="s">
        <v>954</v>
      </c>
      <c r="B7489" s="106">
        <v>46258</v>
      </c>
      <c r="C7489" s="121" t="str">
        <f t="shared" si="236"/>
        <v>8月第5周</v>
      </c>
      <c r="D7489" s="109" t="s">
        <v>993</v>
      </c>
      <c r="E7489" s="93" t="str">
        <f t="shared" si="237"/>
        <v>8月第4周--周1</v>
      </c>
      <c r="F7489" s="95" t="s">
        <v>27</v>
      </c>
      <c r="G7489" s="92" t="s">
        <v>92</v>
      </c>
      <c r="H7489" s="92" t="str">
        <f>_xlfn.XLOOKUP(O7489,匹配表1065!T:T,匹配表1065!W:W)</f>
        <v>合肥市</v>
      </c>
      <c r="I7489" s="116" t="str">
        <f>_xlfn.XLOOKUP(O7489,匹配表1065!T:T,匹配表1065!X:X)</f>
        <v>PME2047</v>
      </c>
      <c r="J7489" s="95" t="s">
        <v>97</v>
      </c>
      <c r="K7489" s="89" cm="1">
        <f ca="1" t="array" ref="K7489:L7489">_xlfn.XLOOKUP(J7489,匹配表1065!Y:Y,匹配表1065!AA:AB)</f>
        <v>2</v>
      </c>
      <c r="L7489" s="116" t="str">
        <v>3个月以内</v>
      </c>
      <c r="M7489" s="95" t="s">
        <v>35</v>
      </c>
      <c r="N7489" s="95">
        <v>1</v>
      </c>
      <c r="O7489" s="118" t="str">
        <f>_xlfn.XLOOKUP(P7489,匹配表1065!U:U,匹配表1065!T:T)</f>
        <v>HO00307356</v>
      </c>
      <c r="P7489" s="94" t="s">
        <v>984</v>
      </c>
      <c r="Q7489" s="95" t="s">
        <v>985</v>
      </c>
      <c r="R7489" s="89" t="str">
        <f>_xlfn.XLOOKUP(Q7489,匹配表1065!L:L,匹配表1065!O:O)</f>
        <v>A</v>
      </c>
      <c r="S7489" s="93" t="str">
        <f>IFERROR(_xlfn.XLOOKUP(Q7489,匹配表1065!AI:AI,匹配表1065!AJ:AJ),"绿标")</f>
        <v>黑标</v>
      </c>
      <c r="T7489" s="93" t="str" cm="1">
        <f t="array" ref="T7489:U7489">_xlfn.XLOOKUP(Q7489,匹配表1065!L:L,匹配表1065!M:N)</f>
        <v>头痛</v>
      </c>
      <c r="U7489" s="94" t="str">
        <v>神经内科</v>
      </c>
      <c r="V7489" s="95" t="s">
        <v>42</v>
      </c>
      <c r="W7489" s="93">
        <f>_xlfn.XLOOKUP(M7489,匹配表1065!D:D,匹配表1065!F:F)*N7489</f>
        <v>4</v>
      </c>
    </row>
    <row r="7490" customHeight="1" spans="1:23">
      <c r="A7490" s="94" t="s">
        <v>954</v>
      </c>
      <c r="B7490" s="106">
        <v>46258</v>
      </c>
      <c r="C7490" s="121" t="str">
        <f t="shared" si="236"/>
        <v>8月第5周</v>
      </c>
      <c r="D7490" s="109" t="s">
        <v>993</v>
      </c>
      <c r="E7490" s="93" t="str">
        <f t="shared" si="237"/>
        <v>8月第4周--周1</v>
      </c>
      <c r="F7490" s="95" t="s">
        <v>27</v>
      </c>
      <c r="G7490" s="92" t="s">
        <v>92</v>
      </c>
      <c r="H7490" s="92" t="str">
        <f>_xlfn.XLOOKUP(O7490,匹配表1065!T:T,匹配表1065!W:W)</f>
        <v>六安市</v>
      </c>
      <c r="I7490" s="116" t="str">
        <f>_xlfn.XLOOKUP(O7490,匹配表1065!T:T,匹配表1065!X:X)</f>
        <v>PME2007</v>
      </c>
      <c r="J7490" s="95" t="s">
        <v>93</v>
      </c>
      <c r="K7490" s="89" cm="1">
        <f ca="1" t="array" ref="K7490:L7490">_xlfn.XLOOKUP(J7490,匹配表1065!Y:Y,匹配表1065!AA:AB)</f>
        <v>9</v>
      </c>
      <c r="L7490" s="116" t="str">
        <v>3个月以上</v>
      </c>
      <c r="M7490" s="95" t="s">
        <v>35</v>
      </c>
      <c r="N7490" s="95">
        <v>1</v>
      </c>
      <c r="O7490" s="118" t="str">
        <f>_xlfn.XLOOKUP(P7490,匹配表1065!U:U,匹配表1065!T:T)</f>
        <v>HO00002778</v>
      </c>
      <c r="P7490" s="94" t="s">
        <v>714</v>
      </c>
      <c r="Q7490" s="95" t="s">
        <v>715</v>
      </c>
      <c r="R7490" s="89" t="str">
        <f>_xlfn.XLOOKUP(Q7490,匹配表1065!L:L,匹配表1065!O:O)</f>
        <v>A</v>
      </c>
      <c r="S7490" s="93" t="str">
        <f>IFERROR(_xlfn.XLOOKUP(Q7490,匹配表1065!AI:AI,匹配表1065!AJ:AJ),"绿标")</f>
        <v>绿标</v>
      </c>
      <c r="T7490" s="93" t="str" cm="1">
        <f t="array" ref="T7490:U7490">_xlfn.XLOOKUP(Q7490,匹配表1065!L:L,匹配表1065!M:N)</f>
        <v>头痛</v>
      </c>
      <c r="U7490" s="94" t="str">
        <v>神经内科</v>
      </c>
      <c r="V7490" s="95" t="s">
        <v>33</v>
      </c>
      <c r="W7490" s="93">
        <f>_xlfn.XLOOKUP(M7490,匹配表1065!D:D,匹配表1065!F:F)*N7490</f>
        <v>4</v>
      </c>
    </row>
    <row r="7491" customHeight="1" spans="1:23">
      <c r="A7491" s="94" t="s">
        <v>954</v>
      </c>
      <c r="B7491" s="106">
        <v>46258</v>
      </c>
      <c r="C7491" s="121" t="str">
        <f t="shared" si="236"/>
        <v>8月第5周</v>
      </c>
      <c r="D7491" s="109" t="s">
        <v>993</v>
      </c>
      <c r="E7491" s="93" t="str">
        <f t="shared" si="237"/>
        <v>8月第4周--周1</v>
      </c>
      <c r="F7491" s="95" t="s">
        <v>27</v>
      </c>
      <c r="G7491" s="92" t="s">
        <v>92</v>
      </c>
      <c r="H7491" s="92" t="str">
        <f>_xlfn.XLOOKUP(O7491,匹配表1065!T:T,匹配表1065!W:W)</f>
        <v>合肥市</v>
      </c>
      <c r="I7491" s="116" t="str">
        <f>_xlfn.XLOOKUP(O7491,匹配表1065!T:T,匹配表1065!X:X)</f>
        <v>PME2007</v>
      </c>
      <c r="J7491" s="95" t="s">
        <v>93</v>
      </c>
      <c r="K7491" s="89" cm="1">
        <f ca="1" t="array" ref="K7491:L7491">_xlfn.XLOOKUP(J7491,匹配表1065!Y:Y,匹配表1065!AA:AB)</f>
        <v>9</v>
      </c>
      <c r="L7491" s="116" t="str">
        <v>3个月以上</v>
      </c>
      <c r="M7491" s="95" t="s">
        <v>55</v>
      </c>
      <c r="N7491" s="95">
        <v>1</v>
      </c>
      <c r="O7491" s="118" t="str">
        <f>_xlfn.XLOOKUP(P7491,匹配表1065!U:U,匹配表1065!T:T)</f>
        <v>HO00000001</v>
      </c>
      <c r="P7491" s="94" t="s">
        <v>94</v>
      </c>
      <c r="Q7491" s="95" t="s">
        <v>207</v>
      </c>
      <c r="R7491" s="89" t="str">
        <f>_xlfn.XLOOKUP(Q7491,匹配表1065!L:L,匹配表1065!O:O)</f>
        <v>C</v>
      </c>
      <c r="S7491" s="93" t="str">
        <f>IFERROR(_xlfn.XLOOKUP(Q7491,匹配表1065!AI:AI,匹配表1065!AJ:AJ),"绿标")</f>
        <v>红标</v>
      </c>
      <c r="T7491" s="93" t="str" cm="1">
        <f t="array" ref="T7491:U7491">_xlfn.XLOOKUP(Q7491,匹配表1065!L:L,匹配表1065!M:N)</f>
        <v>眩晕</v>
      </c>
      <c r="U7491" s="94" t="str">
        <v>神经内科</v>
      </c>
      <c r="V7491" s="95" t="s">
        <v>42</v>
      </c>
      <c r="W7491" s="93">
        <f>_xlfn.XLOOKUP(M7491,匹配表1065!D:D,匹配表1065!F:F)*N7491</f>
        <v>8</v>
      </c>
    </row>
    <row r="7492" customHeight="1" spans="1:23">
      <c r="A7492" s="94" t="s">
        <v>954</v>
      </c>
      <c r="B7492" s="106">
        <v>46258</v>
      </c>
      <c r="C7492" s="121" t="str">
        <f t="shared" si="236"/>
        <v>8月第5周</v>
      </c>
      <c r="D7492" s="109" t="s">
        <v>993</v>
      </c>
      <c r="E7492" s="93" t="str">
        <f t="shared" si="237"/>
        <v>8月第4周--周1</v>
      </c>
      <c r="F7492" s="95" t="s">
        <v>27</v>
      </c>
      <c r="G7492" s="92" t="s">
        <v>92</v>
      </c>
      <c r="H7492" s="92" t="str">
        <f>_xlfn.XLOOKUP(O7492,匹配表1065!T:T,匹配表1065!W:W)</f>
        <v>合肥市</v>
      </c>
      <c r="I7492" s="116" t="str">
        <f>_xlfn.XLOOKUP(O7492,匹配表1065!T:T,匹配表1065!X:X)</f>
        <v>PME2007</v>
      </c>
      <c r="J7492" s="95" t="s">
        <v>93</v>
      </c>
      <c r="K7492" s="89" cm="1">
        <f ca="1" t="array" ref="K7492:L7492">_xlfn.XLOOKUP(J7492,匹配表1065!Y:Y,匹配表1065!AA:AB)</f>
        <v>9</v>
      </c>
      <c r="L7492" s="116" t="str">
        <v>3个月以上</v>
      </c>
      <c r="M7492" s="95" t="s">
        <v>30</v>
      </c>
      <c r="N7492" s="95">
        <v>1</v>
      </c>
      <c r="O7492" s="118" t="str">
        <f>_xlfn.XLOOKUP(P7492,匹配表1065!U:U,匹配表1065!T:T)</f>
        <v>HO00000001</v>
      </c>
      <c r="P7492" s="94" t="s">
        <v>94</v>
      </c>
      <c r="Q7492" s="95" t="s">
        <v>1014</v>
      </c>
      <c r="R7492" s="89" t="str">
        <f>_xlfn.XLOOKUP(Q7492,匹配表1065!L:L,匹配表1065!O:O)</f>
        <v>B</v>
      </c>
      <c r="S7492" s="93" t="str">
        <f>IFERROR(_xlfn.XLOOKUP(Q7492,匹配表1065!AI:AI,匹配表1065!AJ:AJ),"绿标")</f>
        <v>绿标</v>
      </c>
      <c r="T7492" s="93" t="str" cm="1">
        <f t="array" ref="T7492:U7492">_xlfn.XLOOKUP(Q7492,匹配表1065!L:L,匹配表1065!M:N)</f>
        <v>脑血管</v>
      </c>
      <c r="U7492" s="94" t="str">
        <v>神经内科</v>
      </c>
      <c r="V7492" s="95" t="s">
        <v>42</v>
      </c>
      <c r="W7492" s="93">
        <f>_xlfn.XLOOKUP(M7492,匹配表1065!D:D,匹配表1065!F:F)*N7492</f>
        <v>12</v>
      </c>
    </row>
    <row r="7493" customHeight="1" spans="1:23">
      <c r="A7493" s="94" t="s">
        <v>954</v>
      </c>
      <c r="B7493" s="106">
        <v>46258</v>
      </c>
      <c r="C7493" s="121" t="str">
        <f t="shared" si="236"/>
        <v>8月第5周</v>
      </c>
      <c r="D7493" s="109" t="s">
        <v>993</v>
      </c>
      <c r="E7493" s="93" t="str">
        <f t="shared" si="237"/>
        <v>8月第4周--周1</v>
      </c>
      <c r="F7493" s="95" t="s">
        <v>27</v>
      </c>
      <c r="G7493" s="95" t="s">
        <v>136</v>
      </c>
      <c r="H7493" s="92" t="str">
        <f>_xlfn.XLOOKUP(O7493,匹配表1065!T:T,匹配表1065!W:W)</f>
        <v>淄博市</v>
      </c>
      <c r="I7493" s="116" t="str">
        <f>_xlfn.XLOOKUP(O7493,匹配表1065!T:T,匹配表1065!X:X)</f>
        <v>PME2043</v>
      </c>
      <c r="J7493" s="95" t="s">
        <v>140</v>
      </c>
      <c r="K7493" s="89" cm="1">
        <f ca="1" t="array" ref="K7493:L7493">_xlfn.XLOOKUP(J7493,匹配表1065!Y:Y,匹配表1065!AA:AB)</f>
        <v>9</v>
      </c>
      <c r="L7493" s="116" t="str">
        <v>3个月以上</v>
      </c>
      <c r="M7493" s="95" t="s">
        <v>30</v>
      </c>
      <c r="N7493" s="95">
        <v>1</v>
      </c>
      <c r="O7493" s="118" t="str">
        <f>_xlfn.XLOOKUP(P7493,匹配表1065!U:U,匹配表1065!T:T)</f>
        <v>HO00001431</v>
      </c>
      <c r="P7493" s="94" t="s">
        <v>244</v>
      </c>
      <c r="Q7493" s="95" t="s">
        <v>567</v>
      </c>
      <c r="R7493" s="89" t="str">
        <f>_xlfn.XLOOKUP(Q7493,匹配表1065!L:L,匹配表1065!O:O)</f>
        <v>A</v>
      </c>
      <c r="S7493" s="93" t="str">
        <f>IFERROR(_xlfn.XLOOKUP(Q7493,匹配表1065!AI:AI,匹配表1065!AJ:AJ),"绿标")</f>
        <v>红标</v>
      </c>
      <c r="T7493" s="93" t="str" cm="1">
        <f t="array" ref="T7493:U7493">_xlfn.XLOOKUP(Q7493,匹配表1065!L:L,匹配表1065!M:N)</f>
        <v>头痛</v>
      </c>
      <c r="U7493" s="94" t="str">
        <v>神经内科</v>
      </c>
      <c r="V7493" s="95" t="s">
        <v>33</v>
      </c>
      <c r="W7493" s="93">
        <f>_xlfn.XLOOKUP(M7493,匹配表1065!D:D,匹配表1065!F:F)*N7493</f>
        <v>12</v>
      </c>
    </row>
    <row r="7494" customHeight="1" spans="1:23">
      <c r="A7494" s="94" t="s">
        <v>954</v>
      </c>
      <c r="B7494" s="106">
        <v>46258</v>
      </c>
      <c r="C7494" s="121" t="str">
        <f t="shared" si="236"/>
        <v>8月第5周</v>
      </c>
      <c r="D7494" s="109" t="s">
        <v>993</v>
      </c>
      <c r="E7494" s="93" t="str">
        <f t="shared" si="237"/>
        <v>8月第4周--周1</v>
      </c>
      <c r="F7494" s="95" t="s">
        <v>27</v>
      </c>
      <c r="G7494" s="95" t="s">
        <v>136</v>
      </c>
      <c r="H7494" s="92" t="str">
        <f>_xlfn.XLOOKUP(O7494,匹配表1065!T:T,匹配表1065!W:W)</f>
        <v>青岛市</v>
      </c>
      <c r="I7494" s="116" t="str">
        <f>_xlfn.XLOOKUP(O7494,匹配表1065!T:T,匹配表1065!X:X)</f>
        <v>PME2035</v>
      </c>
      <c r="J7494" s="95" t="s">
        <v>150</v>
      </c>
      <c r="K7494" s="89" cm="1">
        <f ca="1" t="array" ref="K7494:L7494">_xlfn.XLOOKUP(J7494,匹配表1065!Y:Y,匹配表1065!AA:AB)</f>
        <v>8</v>
      </c>
      <c r="L7494" s="116" t="str">
        <v>3个月以上</v>
      </c>
      <c r="M7494" s="95" t="s">
        <v>30</v>
      </c>
      <c r="N7494" s="95">
        <v>1</v>
      </c>
      <c r="O7494" s="118" t="str">
        <f>_xlfn.XLOOKUP(P7494,匹配表1065!U:U,匹配表1065!T:T)</f>
        <v>HO00001476</v>
      </c>
      <c r="P7494" s="94" t="s">
        <v>151</v>
      </c>
      <c r="Q7494" s="95" t="s">
        <v>152</v>
      </c>
      <c r="R7494" s="89" t="str">
        <f>_xlfn.XLOOKUP(Q7494,匹配表1065!L:L,匹配表1065!O:O)</f>
        <v>C</v>
      </c>
      <c r="S7494" s="93" t="str">
        <f>IFERROR(_xlfn.XLOOKUP(Q7494,匹配表1065!AI:AI,匹配表1065!AJ:AJ),"绿标")</f>
        <v>红标</v>
      </c>
      <c r="T7494" s="93" t="str" cm="1">
        <f t="array" ref="T7494:U7494">_xlfn.XLOOKUP(Q7494,匹配表1065!L:L,匹配表1065!M:N)</f>
        <v>眩晕</v>
      </c>
      <c r="U7494" s="94" t="str">
        <v>神经内科</v>
      </c>
      <c r="V7494" s="95" t="s">
        <v>100</v>
      </c>
      <c r="W7494" s="93">
        <f>_xlfn.XLOOKUP(M7494,匹配表1065!D:D,匹配表1065!F:F)*N7494</f>
        <v>12</v>
      </c>
    </row>
    <row r="7495" customHeight="1" spans="1:23">
      <c r="A7495" s="94" t="s">
        <v>954</v>
      </c>
      <c r="B7495" s="106">
        <v>46258</v>
      </c>
      <c r="C7495" s="121" t="str">
        <f t="shared" si="236"/>
        <v>8月第5周</v>
      </c>
      <c r="D7495" s="109" t="s">
        <v>993</v>
      </c>
      <c r="E7495" s="93" t="str">
        <f t="shared" si="237"/>
        <v>8月第4周--周1</v>
      </c>
      <c r="F7495" s="95" t="s">
        <v>27</v>
      </c>
      <c r="G7495" s="95" t="s">
        <v>136</v>
      </c>
      <c r="H7495" s="92" t="str">
        <f>_xlfn.XLOOKUP(O7495,匹配表1065!T:T,匹配表1065!W:W)</f>
        <v>青岛市</v>
      </c>
      <c r="I7495" s="116" t="str">
        <f>_xlfn.XLOOKUP(O7495,匹配表1065!T:T,匹配表1065!X:X)</f>
        <v>PME2035</v>
      </c>
      <c r="J7495" s="95" t="s">
        <v>150</v>
      </c>
      <c r="K7495" s="89" cm="1">
        <f ca="1" t="array" ref="K7495:L7495">_xlfn.XLOOKUP(J7495,匹配表1065!Y:Y,匹配表1065!AA:AB)</f>
        <v>8</v>
      </c>
      <c r="L7495" s="116" t="str">
        <v>3个月以上</v>
      </c>
      <c r="M7495" s="95" t="s">
        <v>55</v>
      </c>
      <c r="N7495" s="95">
        <v>1</v>
      </c>
      <c r="O7495" s="118" t="str">
        <f>_xlfn.XLOOKUP(P7495,匹配表1065!U:U,匹配表1065!T:T)</f>
        <v>HO00001483</v>
      </c>
      <c r="P7495" s="94" t="s">
        <v>259</v>
      </c>
      <c r="Q7495" s="95" t="s">
        <v>397</v>
      </c>
      <c r="R7495" s="89" t="str">
        <f>_xlfn.XLOOKUP(Q7495,匹配表1065!L:L,匹配表1065!O:O)</f>
        <v>C</v>
      </c>
      <c r="S7495" s="93" t="str">
        <f>IFERROR(_xlfn.XLOOKUP(Q7495,匹配表1065!AI:AI,匹配表1065!AJ:AJ),"绿标")</f>
        <v>绿标</v>
      </c>
      <c r="T7495" s="93" t="str" cm="1">
        <f t="array" ref="T7495:U7495">_xlfn.XLOOKUP(Q7495,匹配表1065!L:L,匹配表1065!M:N)</f>
        <v>眩晕</v>
      </c>
      <c r="U7495" s="94" t="str">
        <v>神经内科</v>
      </c>
      <c r="V7495" s="95" t="s">
        <v>100</v>
      </c>
      <c r="W7495" s="93">
        <f>_xlfn.XLOOKUP(M7495,匹配表1065!D:D,匹配表1065!F:F)*N7495</f>
        <v>8</v>
      </c>
    </row>
    <row r="7496" customHeight="1" spans="1:23">
      <c r="A7496" s="94" t="s">
        <v>954</v>
      </c>
      <c r="B7496" s="106">
        <v>46258</v>
      </c>
      <c r="C7496" s="121" t="str">
        <f t="shared" si="236"/>
        <v>8月第5周</v>
      </c>
      <c r="D7496" s="109" t="s">
        <v>993</v>
      </c>
      <c r="E7496" s="93" t="str">
        <f t="shared" si="237"/>
        <v>8月第4周--周1</v>
      </c>
      <c r="F7496" s="95" t="s">
        <v>27</v>
      </c>
      <c r="G7496" s="95" t="s">
        <v>136</v>
      </c>
      <c r="H7496" s="92" t="str">
        <f>_xlfn.XLOOKUP(O7496,匹配表1065!T:T,匹配表1065!W:W)</f>
        <v>青岛市</v>
      </c>
      <c r="I7496" s="116" t="str">
        <f>_xlfn.XLOOKUP(O7496,匹配表1065!T:T,匹配表1065!X:X)</f>
        <v>PME2035</v>
      </c>
      <c r="J7496" s="95" t="s">
        <v>150</v>
      </c>
      <c r="K7496" s="89" cm="1">
        <f ca="1" t="array" ref="K7496:L7496">_xlfn.XLOOKUP(J7496,匹配表1065!Y:Y,匹配表1065!AA:AB)</f>
        <v>8</v>
      </c>
      <c r="L7496" s="116" t="str">
        <v>3个月以上</v>
      </c>
      <c r="M7496" s="95" t="s">
        <v>55</v>
      </c>
      <c r="N7496" s="95">
        <v>1</v>
      </c>
      <c r="O7496" s="118" t="str">
        <f>_xlfn.XLOOKUP(P7496,匹配表1065!U:U,匹配表1065!T:T)</f>
        <v>HO00001477</v>
      </c>
      <c r="P7496" s="94" t="s">
        <v>153</v>
      </c>
      <c r="Q7496" s="95" t="s">
        <v>154</v>
      </c>
      <c r="R7496" s="89" t="str">
        <f>_xlfn.XLOOKUP(Q7496,匹配表1065!L:L,匹配表1065!O:O)</f>
        <v>B</v>
      </c>
      <c r="S7496" s="93" t="str">
        <f>IFERROR(_xlfn.XLOOKUP(Q7496,匹配表1065!AI:AI,匹配表1065!AJ:AJ),"绿标")</f>
        <v>绿标</v>
      </c>
      <c r="T7496" s="93" t="str" cm="1">
        <f t="array" ref="T7496:U7496">_xlfn.XLOOKUP(Q7496,匹配表1065!L:L,匹配表1065!M:N)</f>
        <v>脑血管</v>
      </c>
      <c r="U7496" s="94" t="str">
        <v>神经内科</v>
      </c>
      <c r="V7496" s="95" t="s">
        <v>33</v>
      </c>
      <c r="W7496" s="93">
        <f>_xlfn.XLOOKUP(M7496,匹配表1065!D:D,匹配表1065!F:F)*N7496</f>
        <v>8</v>
      </c>
    </row>
    <row r="7497" customHeight="1" spans="1:23">
      <c r="A7497" s="94" t="s">
        <v>954</v>
      </c>
      <c r="B7497" s="106">
        <v>46258</v>
      </c>
      <c r="C7497" s="121" t="str">
        <f t="shared" si="236"/>
        <v>8月第5周</v>
      </c>
      <c r="D7497" s="109" t="s">
        <v>993</v>
      </c>
      <c r="E7497" s="93" t="str">
        <f t="shared" si="237"/>
        <v>8月第4周--周1</v>
      </c>
      <c r="F7497" s="95" t="s">
        <v>27</v>
      </c>
      <c r="G7497" s="95" t="s">
        <v>136</v>
      </c>
      <c r="H7497" s="92" t="str">
        <f>_xlfn.XLOOKUP(O7497,匹配表1065!T:T,匹配表1065!W:W)</f>
        <v>青岛市</v>
      </c>
      <c r="I7497" s="116" t="str">
        <f>_xlfn.XLOOKUP(O7497,匹配表1065!T:T,匹配表1065!X:X)</f>
        <v>PME2032</v>
      </c>
      <c r="J7497" s="95" t="s">
        <v>143</v>
      </c>
      <c r="K7497" s="89" cm="1">
        <f ca="1" t="array" ref="K7497:L7497">_xlfn.XLOOKUP(J7497,匹配表1065!Y:Y,匹配表1065!AA:AB)</f>
        <v>31</v>
      </c>
      <c r="L7497" s="116" t="str">
        <v>3个月以上</v>
      </c>
      <c r="M7497" s="95" t="s">
        <v>30</v>
      </c>
      <c r="N7497" s="95">
        <v>1</v>
      </c>
      <c r="O7497" s="118" t="str">
        <f>_xlfn.XLOOKUP(P7497,匹配表1065!U:U,匹配表1065!T:T)</f>
        <v>HO00001482</v>
      </c>
      <c r="P7497" s="94" t="s">
        <v>146</v>
      </c>
      <c r="Q7497" s="95" t="s">
        <v>249</v>
      </c>
      <c r="R7497" s="89" t="str">
        <f>_xlfn.XLOOKUP(Q7497,匹配表1065!L:L,匹配表1065!O:O)</f>
        <v>C</v>
      </c>
      <c r="S7497" s="93" t="str">
        <f>IFERROR(_xlfn.XLOOKUP(Q7497,匹配表1065!AI:AI,匹配表1065!AJ:AJ),"绿标")</f>
        <v>绿标</v>
      </c>
      <c r="T7497" s="93" t="str" cm="1">
        <f t="array" ref="T7497:U7497">_xlfn.XLOOKUP(Q7497,匹配表1065!L:L,匹配表1065!M:N)</f>
        <v>眩晕</v>
      </c>
      <c r="U7497" s="94" t="str">
        <v>耳鼻喉科</v>
      </c>
      <c r="V7497" s="95" t="s">
        <v>100</v>
      </c>
      <c r="W7497" s="93">
        <f>_xlfn.XLOOKUP(M7497,匹配表1065!D:D,匹配表1065!F:F)*N7497</f>
        <v>12</v>
      </c>
    </row>
    <row r="7498" customHeight="1" spans="1:23">
      <c r="A7498" s="94" t="s">
        <v>954</v>
      </c>
      <c r="B7498" s="106">
        <v>46258</v>
      </c>
      <c r="C7498" s="121" t="str">
        <f t="shared" si="236"/>
        <v>8月第5周</v>
      </c>
      <c r="D7498" s="109" t="s">
        <v>993</v>
      </c>
      <c r="E7498" s="93" t="str">
        <f t="shared" si="237"/>
        <v>8月第4周--周1</v>
      </c>
      <c r="F7498" s="95" t="s">
        <v>27</v>
      </c>
      <c r="G7498" s="95" t="s">
        <v>136</v>
      </c>
      <c r="H7498" s="92" t="str">
        <f>_xlfn.XLOOKUP(O7498,匹配表1065!T:T,匹配表1065!W:W)</f>
        <v>青岛市</v>
      </c>
      <c r="I7498" s="116" t="str">
        <f>_xlfn.XLOOKUP(O7498,匹配表1065!T:T,匹配表1065!X:X)</f>
        <v>PME2032</v>
      </c>
      <c r="J7498" s="95" t="s">
        <v>143</v>
      </c>
      <c r="K7498" s="89" cm="1">
        <f ca="1" t="array" ref="K7498:L7498">_xlfn.XLOOKUP(J7498,匹配表1065!Y:Y,匹配表1065!AA:AB)</f>
        <v>31</v>
      </c>
      <c r="L7498" s="116" t="str">
        <v>3个月以上</v>
      </c>
      <c r="M7498" s="95" t="s">
        <v>35</v>
      </c>
      <c r="N7498" s="95">
        <v>1</v>
      </c>
      <c r="O7498" s="118" t="str">
        <f>_xlfn.XLOOKUP(P7498,匹配表1065!U:U,匹配表1065!T:T)</f>
        <v>HO00001482</v>
      </c>
      <c r="P7498" s="94" t="s">
        <v>146</v>
      </c>
      <c r="Q7498" s="95" t="s">
        <v>149</v>
      </c>
      <c r="R7498" s="89" t="str">
        <f>_xlfn.XLOOKUP(Q7498,匹配表1065!L:L,匹配表1065!O:O)</f>
        <v>B</v>
      </c>
      <c r="S7498" s="93" t="str">
        <f>IFERROR(_xlfn.XLOOKUP(Q7498,匹配表1065!AI:AI,匹配表1065!AJ:AJ),"绿标")</f>
        <v>红标</v>
      </c>
      <c r="T7498" s="93" t="str" cm="1">
        <f t="array" ref="T7498:U7498">_xlfn.XLOOKUP(Q7498,匹配表1065!L:L,匹配表1065!M:N)</f>
        <v>脑血管</v>
      </c>
      <c r="U7498" s="94" t="str">
        <v>神经内科</v>
      </c>
      <c r="V7498" s="95" t="s">
        <v>58</v>
      </c>
      <c r="W7498" s="93">
        <f>_xlfn.XLOOKUP(M7498,匹配表1065!D:D,匹配表1065!F:F)*N7498</f>
        <v>4</v>
      </c>
    </row>
    <row r="7499" customHeight="1" spans="1:23">
      <c r="A7499" s="94" t="s">
        <v>954</v>
      </c>
      <c r="B7499" s="106">
        <v>46258</v>
      </c>
      <c r="C7499" s="121" t="str">
        <f t="shared" si="236"/>
        <v>8月第5周</v>
      </c>
      <c r="D7499" s="109" t="s">
        <v>993</v>
      </c>
      <c r="E7499" s="93" t="str">
        <f t="shared" si="237"/>
        <v>8月第4周--周1</v>
      </c>
      <c r="F7499" s="95" t="s">
        <v>27</v>
      </c>
      <c r="G7499" s="95" t="s">
        <v>136</v>
      </c>
      <c r="H7499" s="92" t="str">
        <f>_xlfn.XLOOKUP(O7499,匹配表1065!T:T,匹配表1065!W:W)</f>
        <v>青岛市</v>
      </c>
      <c r="I7499" s="116" t="str">
        <f>_xlfn.XLOOKUP(O7499,匹配表1065!T:T,匹配表1065!X:X)</f>
        <v>PME2032</v>
      </c>
      <c r="J7499" s="95" t="s">
        <v>143</v>
      </c>
      <c r="K7499" s="89" cm="1">
        <f ca="1" t="array" ref="K7499:L7499">_xlfn.XLOOKUP(J7499,匹配表1065!Y:Y,匹配表1065!AA:AB)</f>
        <v>31</v>
      </c>
      <c r="L7499" s="116" t="str">
        <v>3个月以上</v>
      </c>
      <c r="M7499" s="95" t="s">
        <v>55</v>
      </c>
      <c r="N7499" s="95">
        <v>1</v>
      </c>
      <c r="O7499" s="118" t="str">
        <f>_xlfn.XLOOKUP(P7499,匹配表1065!U:U,匹配表1065!T:T)</f>
        <v>HO00001482</v>
      </c>
      <c r="P7499" s="94" t="s">
        <v>146</v>
      </c>
      <c r="Q7499" s="95" t="s">
        <v>471</v>
      </c>
      <c r="R7499" s="89" t="str">
        <f>_xlfn.XLOOKUP(Q7499,匹配表1065!L:L,匹配表1065!O:O)</f>
        <v>A</v>
      </c>
      <c r="S7499" s="93" t="str">
        <f>IFERROR(_xlfn.XLOOKUP(Q7499,匹配表1065!AI:AI,匹配表1065!AJ:AJ),"绿标")</f>
        <v>红标</v>
      </c>
      <c r="T7499" s="93" t="str" cm="1">
        <f t="array" ref="T7499:U7499">_xlfn.XLOOKUP(Q7499,匹配表1065!L:L,匹配表1065!M:N)</f>
        <v>头痛</v>
      </c>
      <c r="U7499" s="94" t="str">
        <v>神经内科</v>
      </c>
      <c r="V7499" s="95" t="s">
        <v>42</v>
      </c>
      <c r="W7499" s="93">
        <f>_xlfn.XLOOKUP(M7499,匹配表1065!D:D,匹配表1065!F:F)*N7499</f>
        <v>8</v>
      </c>
    </row>
    <row r="7500" customHeight="1" spans="1:23">
      <c r="A7500" s="94" t="s">
        <v>954</v>
      </c>
      <c r="B7500" s="106">
        <v>46258</v>
      </c>
      <c r="C7500" s="121" t="str">
        <f t="shared" si="236"/>
        <v>8月第5周</v>
      </c>
      <c r="D7500" s="109" t="s">
        <v>993</v>
      </c>
      <c r="E7500" s="93" t="str">
        <f t="shared" si="237"/>
        <v>8月第4周--周1</v>
      </c>
      <c r="F7500" s="95" t="s">
        <v>27</v>
      </c>
      <c r="G7500" s="95" t="s">
        <v>136</v>
      </c>
      <c r="H7500" s="92" t="str">
        <f>_xlfn.XLOOKUP(O7500,匹配表1065!T:T,匹配表1065!W:W)</f>
        <v>烟台市</v>
      </c>
      <c r="I7500" s="116" t="str">
        <f>_xlfn.XLOOKUP(O7500,匹配表1065!T:T,匹配表1065!X:X)</f>
        <v>PME2034</v>
      </c>
      <c r="J7500" s="95" t="s">
        <v>501</v>
      </c>
      <c r="K7500" s="89" cm="1">
        <f ca="1" t="array" ref="K7500:L7500">_xlfn.XLOOKUP(J7500,匹配表1065!Y:Y,匹配表1065!AA:AB)</f>
        <v>4</v>
      </c>
      <c r="L7500" s="116" t="str">
        <v>3个月以上</v>
      </c>
      <c r="M7500" s="95" t="s">
        <v>35</v>
      </c>
      <c r="N7500" s="95">
        <v>1</v>
      </c>
      <c r="O7500" s="118" t="str">
        <f>_xlfn.XLOOKUP(P7500,匹配表1065!U:U,匹配表1065!T:T)</f>
        <v>HO00001522</v>
      </c>
      <c r="P7500" s="94" t="s">
        <v>502</v>
      </c>
      <c r="Q7500" s="95" t="s">
        <v>777</v>
      </c>
      <c r="R7500" s="89" t="str">
        <f>_xlfn.XLOOKUP(Q7500,匹配表1065!L:L,匹配表1065!O:O)</f>
        <v>A</v>
      </c>
      <c r="S7500" s="93" t="str">
        <f>IFERROR(_xlfn.XLOOKUP(Q7500,匹配表1065!AI:AI,匹配表1065!AJ:AJ),"绿标")</f>
        <v>绿标</v>
      </c>
      <c r="T7500" s="93" t="str" cm="1">
        <f t="array" ref="T7500:U7500">_xlfn.XLOOKUP(Q7500,匹配表1065!L:L,匹配表1065!M:N)</f>
        <v>头痛</v>
      </c>
      <c r="U7500" s="94" t="str">
        <v>神经内科</v>
      </c>
      <c r="V7500" s="95" t="s">
        <v>33</v>
      </c>
      <c r="W7500" s="93">
        <f>_xlfn.XLOOKUP(M7500,匹配表1065!D:D,匹配表1065!F:F)*N7500</f>
        <v>4</v>
      </c>
    </row>
    <row r="7501" customHeight="1" spans="1:23">
      <c r="A7501" s="94" t="s">
        <v>954</v>
      </c>
      <c r="B7501" s="106">
        <v>46258</v>
      </c>
      <c r="C7501" s="121" t="str">
        <f t="shared" si="236"/>
        <v>8月第5周</v>
      </c>
      <c r="D7501" s="109" t="s">
        <v>993</v>
      </c>
      <c r="E7501" s="93" t="str">
        <f t="shared" si="237"/>
        <v>8月第4周--周1</v>
      </c>
      <c r="F7501" s="95" t="s">
        <v>27</v>
      </c>
      <c r="G7501" s="95" t="s">
        <v>136</v>
      </c>
      <c r="H7501" s="92" t="str">
        <f>_xlfn.XLOOKUP(O7501,匹配表1065!T:T,匹配表1065!W:W)</f>
        <v>烟台市</v>
      </c>
      <c r="I7501" s="116" t="str">
        <f>_xlfn.XLOOKUP(O7501,匹配表1065!T:T,匹配表1065!X:X)</f>
        <v>PME2034</v>
      </c>
      <c r="J7501" s="95" t="s">
        <v>501</v>
      </c>
      <c r="K7501" s="89" cm="1">
        <f ca="1" t="array" ref="K7501:L7501">_xlfn.XLOOKUP(J7501,匹配表1065!Y:Y,匹配表1065!AA:AB)</f>
        <v>4</v>
      </c>
      <c r="L7501" s="116" t="str">
        <v>3个月以上</v>
      </c>
      <c r="M7501" s="95" t="s">
        <v>30</v>
      </c>
      <c r="N7501" s="95">
        <v>1</v>
      </c>
      <c r="O7501" s="118" t="str">
        <f>_xlfn.XLOOKUP(P7501,匹配表1065!U:U,匹配表1065!T:T)</f>
        <v>HO00024017</v>
      </c>
      <c r="P7501" s="94" t="s">
        <v>698</v>
      </c>
      <c r="Q7501" s="95" t="s">
        <v>803</v>
      </c>
      <c r="R7501" s="89" t="str">
        <f>_xlfn.XLOOKUP(Q7501,匹配表1065!L:L,匹配表1065!O:O)</f>
        <v>A</v>
      </c>
      <c r="S7501" s="93" t="str">
        <f>IFERROR(_xlfn.XLOOKUP(Q7501,匹配表1065!AI:AI,匹配表1065!AJ:AJ),"绿标")</f>
        <v>绿标</v>
      </c>
      <c r="T7501" s="93" t="str" cm="1">
        <f t="array" ref="T7501:U7501">_xlfn.XLOOKUP(Q7501,匹配表1065!L:L,匹配表1065!M:N)</f>
        <v>头痛</v>
      </c>
      <c r="U7501" s="94" t="str">
        <v>神经内科</v>
      </c>
      <c r="V7501" s="95" t="s">
        <v>42</v>
      </c>
      <c r="W7501" s="93">
        <f>_xlfn.XLOOKUP(M7501,匹配表1065!D:D,匹配表1065!F:F)*N7501</f>
        <v>12</v>
      </c>
    </row>
    <row r="7502" customHeight="1" spans="1:23">
      <c r="A7502" s="94" t="s">
        <v>954</v>
      </c>
      <c r="B7502" s="106">
        <v>46258</v>
      </c>
      <c r="C7502" s="121" t="str">
        <f t="shared" si="236"/>
        <v>8月第5周</v>
      </c>
      <c r="D7502" s="109" t="s">
        <v>993</v>
      </c>
      <c r="E7502" s="93" t="str">
        <f t="shared" si="237"/>
        <v>8月第4周--周1</v>
      </c>
      <c r="F7502" s="95" t="s">
        <v>27</v>
      </c>
      <c r="G7502" s="95" t="s">
        <v>136</v>
      </c>
      <c r="H7502" s="92" t="str">
        <f>_xlfn.XLOOKUP(O7502,匹配表1065!T:T,匹配表1065!W:W)</f>
        <v>潍坊市</v>
      </c>
      <c r="I7502" s="116" t="str">
        <f>_xlfn.XLOOKUP(O7502,匹配表1065!T:T,匹配表1065!X:X)</f>
        <v>PME2036</v>
      </c>
      <c r="J7502" s="95" t="s">
        <v>161</v>
      </c>
      <c r="K7502" s="89" cm="1">
        <f ca="1" t="array" ref="K7502:L7502">_xlfn.XLOOKUP(J7502,匹配表1065!Y:Y,匹配表1065!AA:AB)</f>
        <v>1519</v>
      </c>
      <c r="L7502" s="116" t="str">
        <v>3个月以上</v>
      </c>
      <c r="M7502" s="95" t="s">
        <v>30</v>
      </c>
      <c r="N7502" s="95">
        <v>1</v>
      </c>
      <c r="O7502" s="118" t="str">
        <f>_xlfn.XLOOKUP(P7502,匹配表1065!U:U,匹配表1065!T:T)</f>
        <v>HO00001496</v>
      </c>
      <c r="P7502" s="94" t="s">
        <v>256</v>
      </c>
      <c r="Q7502" s="95" t="s">
        <v>303</v>
      </c>
      <c r="R7502" s="89" t="str">
        <f>_xlfn.XLOOKUP(Q7502,匹配表1065!L:L,匹配表1065!O:O)</f>
        <v>C</v>
      </c>
      <c r="S7502" s="93" t="str">
        <f>IFERROR(_xlfn.XLOOKUP(Q7502,匹配表1065!AI:AI,匹配表1065!AJ:AJ),"绿标")</f>
        <v>红标</v>
      </c>
      <c r="T7502" s="93" t="str" cm="1">
        <f t="array" ref="T7502:U7502">_xlfn.XLOOKUP(Q7502,匹配表1065!L:L,匹配表1065!M:N)</f>
        <v>眩晕</v>
      </c>
      <c r="U7502" s="94" t="str">
        <v>神经内科</v>
      </c>
      <c r="V7502" s="95" t="s">
        <v>100</v>
      </c>
      <c r="W7502" s="93">
        <f>_xlfn.XLOOKUP(M7502,匹配表1065!D:D,匹配表1065!F:F)*N7502</f>
        <v>12</v>
      </c>
    </row>
    <row r="7503" customHeight="1" spans="1:23">
      <c r="A7503" s="94" t="s">
        <v>954</v>
      </c>
      <c r="B7503" s="106">
        <v>46258</v>
      </c>
      <c r="C7503" s="121" t="str">
        <f t="shared" si="236"/>
        <v>8月第5周</v>
      </c>
      <c r="D7503" s="109" t="s">
        <v>993</v>
      </c>
      <c r="E7503" s="93" t="str">
        <f t="shared" si="237"/>
        <v>8月第4周--周1</v>
      </c>
      <c r="F7503" s="95" t="s">
        <v>27</v>
      </c>
      <c r="G7503" s="95" t="s">
        <v>136</v>
      </c>
      <c r="H7503" s="92" t="str">
        <f>_xlfn.XLOOKUP(O7503,匹配表1065!T:T,匹配表1065!W:W)</f>
        <v>潍坊市</v>
      </c>
      <c r="I7503" s="116" t="str">
        <f>_xlfn.XLOOKUP(O7503,匹配表1065!T:T,匹配表1065!X:X)</f>
        <v>PME2036</v>
      </c>
      <c r="J7503" s="95" t="s">
        <v>161</v>
      </c>
      <c r="K7503" s="89" cm="1">
        <f ca="1" t="array" ref="K7503:L7503">_xlfn.XLOOKUP(J7503,匹配表1065!Y:Y,匹配表1065!AA:AB)</f>
        <v>1519</v>
      </c>
      <c r="L7503" s="116" t="str">
        <v>3个月以上</v>
      </c>
      <c r="M7503" s="95" t="s">
        <v>30</v>
      </c>
      <c r="N7503" s="95">
        <v>1</v>
      </c>
      <c r="O7503" s="118" t="str">
        <f>_xlfn.XLOOKUP(P7503,匹配表1065!U:U,匹配表1065!T:T)</f>
        <v>HO00001506</v>
      </c>
      <c r="P7503" s="94" t="s">
        <v>395</v>
      </c>
      <c r="Q7503" s="95" t="s">
        <v>475</v>
      </c>
      <c r="R7503" s="89" t="str">
        <f>_xlfn.XLOOKUP(Q7503,匹配表1065!L:L,匹配表1065!O:O)</f>
        <v>A</v>
      </c>
      <c r="S7503" s="93" t="str">
        <f>IFERROR(_xlfn.XLOOKUP(Q7503,匹配表1065!AI:AI,匹配表1065!AJ:AJ),"绿标")</f>
        <v>红标</v>
      </c>
      <c r="T7503" s="93" t="str" cm="1">
        <f t="array" ref="T7503:U7503">_xlfn.XLOOKUP(Q7503,匹配表1065!L:L,匹配表1065!M:N)</f>
        <v>头痛</v>
      </c>
      <c r="U7503" s="94" t="str">
        <v>神经内科</v>
      </c>
      <c r="V7503" s="95" t="s">
        <v>42</v>
      </c>
      <c r="W7503" s="93">
        <f>_xlfn.XLOOKUP(M7503,匹配表1065!D:D,匹配表1065!F:F)*N7503</f>
        <v>12</v>
      </c>
    </row>
    <row r="7504" customHeight="1" spans="1:23">
      <c r="A7504" s="94" t="s">
        <v>954</v>
      </c>
      <c r="B7504" s="106">
        <v>46258</v>
      </c>
      <c r="C7504" s="121" t="str">
        <f t="shared" si="236"/>
        <v>8月第5周</v>
      </c>
      <c r="D7504" s="109" t="s">
        <v>993</v>
      </c>
      <c r="E7504" s="93" t="str">
        <f t="shared" si="237"/>
        <v>8月第4周--周1</v>
      </c>
      <c r="F7504" s="95" t="s">
        <v>27</v>
      </c>
      <c r="G7504" s="95" t="s">
        <v>136</v>
      </c>
      <c r="H7504" s="92" t="str">
        <f>_xlfn.XLOOKUP(O7504,匹配表1065!T:T,匹配表1065!W:W)</f>
        <v>青岛市</v>
      </c>
      <c r="I7504" s="116" t="str">
        <f>_xlfn.XLOOKUP(O7504,匹配表1065!T:T,匹配表1065!X:X)</f>
        <v>PME2031</v>
      </c>
      <c r="J7504" s="95" t="s">
        <v>155</v>
      </c>
      <c r="K7504" s="89" cm="1">
        <f ca="1" t="array" ref="K7504:L7504">_xlfn.XLOOKUP(J7504,匹配表1065!Y:Y,匹配表1065!AA:AB)</f>
        <v>31</v>
      </c>
      <c r="L7504" s="116" t="str">
        <v>3个月以上</v>
      </c>
      <c r="M7504" s="95" t="s">
        <v>30</v>
      </c>
      <c r="N7504" s="95">
        <v>1</v>
      </c>
      <c r="O7504" s="118" t="str">
        <f>_xlfn.XLOOKUP(P7504,匹配表1065!U:U,匹配表1065!T:T)</f>
        <v>HO00072793</v>
      </c>
      <c r="P7504" s="94" t="s">
        <v>159</v>
      </c>
      <c r="Q7504" s="95" t="s">
        <v>339</v>
      </c>
      <c r="R7504" s="89" t="str">
        <f>_xlfn.XLOOKUP(Q7504,匹配表1065!L:L,匹配表1065!O:O)</f>
        <v>C</v>
      </c>
      <c r="S7504" s="93" t="str">
        <f>IFERROR(_xlfn.XLOOKUP(Q7504,匹配表1065!AI:AI,匹配表1065!AJ:AJ),"绿标")</f>
        <v>红标</v>
      </c>
      <c r="T7504" s="93" t="str" cm="1">
        <f t="array" ref="T7504:U7504">_xlfn.XLOOKUP(Q7504,匹配表1065!L:L,匹配表1065!M:N)</f>
        <v>眩晕</v>
      </c>
      <c r="U7504" s="94" t="str">
        <v>神经内科</v>
      </c>
      <c r="V7504" s="95" t="s">
        <v>33</v>
      </c>
      <c r="W7504" s="93">
        <f>_xlfn.XLOOKUP(M7504,匹配表1065!D:D,匹配表1065!F:F)*N7504</f>
        <v>12</v>
      </c>
    </row>
    <row r="7505" customHeight="1" spans="1:23">
      <c r="A7505" s="94" t="s">
        <v>954</v>
      </c>
      <c r="B7505" s="106">
        <v>46258</v>
      </c>
      <c r="C7505" s="121" t="str">
        <f t="shared" si="236"/>
        <v>8月第5周</v>
      </c>
      <c r="D7505" s="109" t="s">
        <v>993</v>
      </c>
      <c r="E7505" s="93" t="str">
        <f t="shared" si="237"/>
        <v>8月第4周--周1</v>
      </c>
      <c r="F7505" s="95" t="s">
        <v>27</v>
      </c>
      <c r="G7505" s="95" t="s">
        <v>136</v>
      </c>
      <c r="H7505" s="92" t="str">
        <f>_xlfn.XLOOKUP(O7505,匹配表1065!T:T,匹配表1065!W:W)</f>
        <v>青岛市</v>
      </c>
      <c r="I7505" s="116" t="str">
        <f>_xlfn.XLOOKUP(O7505,匹配表1065!T:T,匹配表1065!X:X)</f>
        <v>PME2031</v>
      </c>
      <c r="J7505" s="95" t="s">
        <v>155</v>
      </c>
      <c r="K7505" s="89" cm="1">
        <f ca="1" t="array" ref="K7505:L7505">_xlfn.XLOOKUP(J7505,匹配表1065!Y:Y,匹配表1065!AA:AB)</f>
        <v>31</v>
      </c>
      <c r="L7505" s="116" t="str">
        <v>3个月以上</v>
      </c>
      <c r="M7505" s="95" t="s">
        <v>30</v>
      </c>
      <c r="N7505" s="95">
        <v>1</v>
      </c>
      <c r="O7505" s="118" t="str">
        <f>_xlfn.XLOOKUP(P7505,匹配表1065!U:U,匹配表1065!T:T)</f>
        <v>HO00001478</v>
      </c>
      <c r="P7505" s="94" t="s">
        <v>156</v>
      </c>
      <c r="Q7505" s="95" t="s">
        <v>157</v>
      </c>
      <c r="R7505" s="89" t="str">
        <f>_xlfn.XLOOKUP(Q7505,匹配表1065!L:L,匹配表1065!O:O)</f>
        <v>A</v>
      </c>
      <c r="S7505" s="93" t="str">
        <f>IFERROR(_xlfn.XLOOKUP(Q7505,匹配表1065!AI:AI,匹配表1065!AJ:AJ),"绿标")</f>
        <v>红标</v>
      </c>
      <c r="T7505" s="93" t="str" cm="1">
        <f t="array" ref="T7505:U7505">_xlfn.XLOOKUP(Q7505,匹配表1065!L:L,匹配表1065!M:N)</f>
        <v>头痛</v>
      </c>
      <c r="U7505" s="94" t="str">
        <v>神经内科</v>
      </c>
      <c r="V7505" s="95" t="s">
        <v>42</v>
      </c>
      <c r="W7505" s="93">
        <f>_xlfn.XLOOKUP(M7505,匹配表1065!D:D,匹配表1065!F:F)*N7505</f>
        <v>12</v>
      </c>
    </row>
    <row r="7506" customHeight="1" spans="1:23">
      <c r="A7506" s="94" t="s">
        <v>954</v>
      </c>
      <c r="B7506" s="106">
        <v>46258</v>
      </c>
      <c r="C7506" s="121" t="str">
        <f t="shared" si="236"/>
        <v>8月第5周</v>
      </c>
      <c r="D7506" s="109" t="s">
        <v>993</v>
      </c>
      <c r="E7506" s="93" t="str">
        <f t="shared" si="237"/>
        <v>8月第4周--周1</v>
      </c>
      <c r="F7506" s="95" t="s">
        <v>27</v>
      </c>
      <c r="G7506" s="95" t="s">
        <v>63</v>
      </c>
      <c r="H7506" s="92" t="str">
        <f>_xlfn.XLOOKUP(O7506,匹配表1065!T:T,匹配表1065!W:W)</f>
        <v>南京市</v>
      </c>
      <c r="I7506" s="116" t="str">
        <f>_xlfn.XLOOKUP(O7506,匹配表1065!T:T,匹配表1065!X:X)</f>
        <v>PME2002</v>
      </c>
      <c r="J7506" s="95" t="s">
        <v>84</v>
      </c>
      <c r="K7506" s="89" cm="1">
        <f ca="1" t="array" ref="K7506:L7506">_xlfn.XLOOKUP(J7506,匹配表1065!Y:Y,匹配表1065!AA:AB)</f>
        <v>31</v>
      </c>
      <c r="L7506" s="116" t="str">
        <v>3个月以上</v>
      </c>
      <c r="M7506" s="95" t="s">
        <v>30</v>
      </c>
      <c r="N7506" s="95">
        <v>5</v>
      </c>
      <c r="O7506" s="118" t="str">
        <f>_xlfn.XLOOKUP(P7506,匹配表1065!U:U,匹配表1065!T:T)</f>
        <v>HO00000964</v>
      </c>
      <c r="P7506" s="94" t="s">
        <v>90</v>
      </c>
      <c r="Q7506" s="95" t="s">
        <v>281</v>
      </c>
      <c r="R7506" s="89" t="str">
        <f>_xlfn.XLOOKUP(Q7506,匹配表1065!L:L,匹配表1065!O:O)</f>
        <v>A</v>
      </c>
      <c r="S7506" s="93" t="str">
        <f>IFERROR(_xlfn.XLOOKUP(Q7506,匹配表1065!AI:AI,匹配表1065!AJ:AJ),"绿标")</f>
        <v>红标</v>
      </c>
      <c r="T7506" s="93" t="str" cm="1">
        <f t="array" ref="T7506:U7506">_xlfn.XLOOKUP(Q7506,匹配表1065!L:L,匹配表1065!M:N)</f>
        <v>头痛</v>
      </c>
      <c r="U7506" s="94" t="str">
        <v>神经内科</v>
      </c>
      <c r="V7506" s="95" t="s">
        <v>100</v>
      </c>
      <c r="W7506" s="93">
        <f>_xlfn.XLOOKUP(M7506,匹配表1065!D:D,匹配表1065!F:F)*N7506</f>
        <v>60</v>
      </c>
    </row>
    <row r="7507" customHeight="1" spans="1:23">
      <c r="A7507" s="94" t="s">
        <v>954</v>
      </c>
      <c r="B7507" s="106">
        <v>46258</v>
      </c>
      <c r="C7507" s="121" t="str">
        <f t="shared" si="236"/>
        <v>8月第5周</v>
      </c>
      <c r="D7507" s="109" t="s">
        <v>993</v>
      </c>
      <c r="E7507" s="93" t="str">
        <f t="shared" si="237"/>
        <v>8月第4周--周1</v>
      </c>
      <c r="F7507" s="95" t="s">
        <v>27</v>
      </c>
      <c r="G7507" s="95" t="s">
        <v>63</v>
      </c>
      <c r="H7507" s="92" t="str">
        <f>_xlfn.XLOOKUP(O7507,匹配表1065!T:T,匹配表1065!W:W)</f>
        <v>南京市</v>
      </c>
      <c r="I7507" s="116" t="str">
        <f>_xlfn.XLOOKUP(O7507,匹配表1065!T:T,匹配表1065!X:X)</f>
        <v>PME2002</v>
      </c>
      <c r="J7507" s="95" t="s">
        <v>84</v>
      </c>
      <c r="K7507" s="89" cm="1">
        <f ca="1" t="array" ref="K7507:L7507">_xlfn.XLOOKUP(J7507,匹配表1065!Y:Y,匹配表1065!AA:AB)</f>
        <v>31</v>
      </c>
      <c r="L7507" s="116" t="str">
        <v>3个月以上</v>
      </c>
      <c r="M7507" s="95" t="s">
        <v>30</v>
      </c>
      <c r="N7507" s="95">
        <v>1</v>
      </c>
      <c r="O7507" s="118" t="str">
        <f>_xlfn.XLOOKUP(P7507,匹配表1065!U:U,匹配表1065!T:T)</f>
        <v>HO00111156</v>
      </c>
      <c r="P7507" s="94" t="s">
        <v>85</v>
      </c>
      <c r="Q7507" s="95" t="s">
        <v>1015</v>
      </c>
      <c r="R7507" s="89" t="str">
        <f>_xlfn.XLOOKUP(Q7507,匹配表1065!L:L,匹配表1065!O:O)</f>
        <v>C</v>
      </c>
      <c r="S7507" s="93" t="str">
        <f>IFERROR(_xlfn.XLOOKUP(Q7507,匹配表1065!AI:AI,匹配表1065!AJ:AJ),"绿标")</f>
        <v>绿标</v>
      </c>
      <c r="T7507" s="93" t="str" cm="1">
        <f t="array" ref="T7507:U7507">_xlfn.XLOOKUP(Q7507,匹配表1065!L:L,匹配表1065!M:N)</f>
        <v>眩晕</v>
      </c>
      <c r="U7507" s="94" t="str">
        <v>耳鼻喉科</v>
      </c>
      <c r="V7507" s="95" t="s">
        <v>100</v>
      </c>
      <c r="W7507" s="93">
        <f>_xlfn.XLOOKUP(M7507,匹配表1065!D:D,匹配表1065!F:F)*N7507</f>
        <v>12</v>
      </c>
    </row>
    <row r="7508" customHeight="1" spans="1:23">
      <c r="A7508" s="94" t="s">
        <v>954</v>
      </c>
      <c r="B7508" s="106">
        <v>46258</v>
      </c>
      <c r="C7508" s="121" t="str">
        <f t="shared" si="236"/>
        <v>8月第5周</v>
      </c>
      <c r="D7508" s="109" t="s">
        <v>993</v>
      </c>
      <c r="E7508" s="93" t="str">
        <f t="shared" si="237"/>
        <v>8月第4周--周1</v>
      </c>
      <c r="F7508" s="95" t="s">
        <v>27</v>
      </c>
      <c r="G7508" s="95" t="s">
        <v>63</v>
      </c>
      <c r="H7508" s="92" t="str">
        <f>_xlfn.XLOOKUP(O7508,匹配表1065!T:T,匹配表1065!W:W)</f>
        <v>南京市</v>
      </c>
      <c r="I7508" s="116" t="str">
        <f>_xlfn.XLOOKUP(O7508,匹配表1065!T:T,匹配表1065!X:X)</f>
        <v>PME2002</v>
      </c>
      <c r="J7508" s="95" t="s">
        <v>84</v>
      </c>
      <c r="K7508" s="89" cm="1">
        <f ca="1" t="array" ref="K7508:L7508">_xlfn.XLOOKUP(J7508,匹配表1065!Y:Y,匹配表1065!AA:AB)</f>
        <v>31</v>
      </c>
      <c r="L7508" s="116" t="str">
        <v>3个月以上</v>
      </c>
      <c r="M7508" s="95" t="s">
        <v>35</v>
      </c>
      <c r="N7508" s="95">
        <v>1</v>
      </c>
      <c r="O7508" s="118" t="str">
        <f>_xlfn.XLOOKUP(P7508,匹配表1065!U:U,匹配表1065!T:T)</f>
        <v>HO00000964</v>
      </c>
      <c r="P7508" s="94" t="s">
        <v>90</v>
      </c>
      <c r="Q7508" s="95" t="s">
        <v>332</v>
      </c>
      <c r="R7508" s="89" t="str">
        <f>_xlfn.XLOOKUP(Q7508,匹配表1065!L:L,匹配表1065!O:O)</f>
        <v>D</v>
      </c>
      <c r="S7508" s="93" t="str">
        <f>IFERROR(_xlfn.XLOOKUP(Q7508,匹配表1065!AI:AI,匹配表1065!AJ:AJ),"绿标")</f>
        <v>绿标</v>
      </c>
      <c r="T7508" s="93" t="str" cm="1">
        <f t="array" ref="T7508:U7508">_xlfn.XLOOKUP(Q7508,匹配表1065!L:L,匹配表1065!M:N)</f>
        <v>疼痛</v>
      </c>
      <c r="U7508" s="94" t="str">
        <v>疼痛科</v>
      </c>
      <c r="V7508" s="95" t="s">
        <v>33</v>
      </c>
      <c r="W7508" s="93">
        <f>_xlfn.XLOOKUP(M7508,匹配表1065!D:D,匹配表1065!F:F)*N7508</f>
        <v>4</v>
      </c>
    </row>
    <row r="7509" customHeight="1" spans="1:23">
      <c r="A7509" s="94" t="s">
        <v>954</v>
      </c>
      <c r="B7509" s="106">
        <v>46258</v>
      </c>
      <c r="C7509" s="121" t="str">
        <f t="shared" si="236"/>
        <v>8月第5周</v>
      </c>
      <c r="D7509" s="109" t="s">
        <v>993</v>
      </c>
      <c r="E7509" s="93" t="str">
        <f t="shared" si="237"/>
        <v>8月第4周--周1</v>
      </c>
      <c r="F7509" s="95" t="s">
        <v>27</v>
      </c>
      <c r="G7509" s="95" t="s">
        <v>63</v>
      </c>
      <c r="H7509" s="92" t="str">
        <f>_xlfn.XLOOKUP(O7509,匹配表1065!T:T,匹配表1065!W:W)</f>
        <v>南京市</v>
      </c>
      <c r="I7509" s="116" t="str">
        <f>_xlfn.XLOOKUP(O7509,匹配表1065!T:T,匹配表1065!X:X)</f>
        <v>PME2001</v>
      </c>
      <c r="J7509" s="95" t="s">
        <v>64</v>
      </c>
      <c r="K7509" s="89" cm="1">
        <f ca="1" t="array" ref="K7509:L7509">_xlfn.XLOOKUP(J7509,匹配表1065!Y:Y,匹配表1065!AA:AB)</f>
        <v>31</v>
      </c>
      <c r="L7509" s="116" t="str">
        <v>3个月以上</v>
      </c>
      <c r="M7509" s="95" t="s">
        <v>30</v>
      </c>
      <c r="N7509" s="95">
        <v>6</v>
      </c>
      <c r="O7509" s="118" t="str">
        <f>_xlfn.XLOOKUP(P7509,匹配表1065!U:U,匹配表1065!T:T)</f>
        <v>HO00000958</v>
      </c>
      <c r="P7509" s="94" t="s">
        <v>65</v>
      </c>
      <c r="Q7509" s="95" t="s">
        <v>209</v>
      </c>
      <c r="R7509" s="89" t="str">
        <f>_xlfn.XLOOKUP(Q7509,匹配表1065!L:L,匹配表1065!O:O)</f>
        <v>C</v>
      </c>
      <c r="S7509" s="93" t="str">
        <f>IFERROR(_xlfn.XLOOKUP(Q7509,匹配表1065!AI:AI,匹配表1065!AJ:AJ),"绿标")</f>
        <v>红标</v>
      </c>
      <c r="T7509" s="93" t="str" cm="1">
        <f t="array" ref="T7509:U7509">_xlfn.XLOOKUP(Q7509,匹配表1065!L:L,匹配表1065!M:N)</f>
        <v>眩晕</v>
      </c>
      <c r="U7509" s="94" t="str">
        <v>耳鼻喉科</v>
      </c>
      <c r="V7509" s="95" t="s">
        <v>100</v>
      </c>
      <c r="W7509" s="93">
        <f>_xlfn.XLOOKUP(M7509,匹配表1065!D:D,匹配表1065!F:F)*N7509</f>
        <v>72</v>
      </c>
    </row>
    <row r="7510" customHeight="1" spans="1:23">
      <c r="A7510" s="94" t="s">
        <v>954</v>
      </c>
      <c r="B7510" s="106">
        <v>46258</v>
      </c>
      <c r="C7510" s="121" t="str">
        <f t="shared" si="236"/>
        <v>8月第5周</v>
      </c>
      <c r="D7510" s="109" t="s">
        <v>993</v>
      </c>
      <c r="E7510" s="93" t="str">
        <f t="shared" si="237"/>
        <v>8月第4周--周1</v>
      </c>
      <c r="F7510" s="95" t="s">
        <v>27</v>
      </c>
      <c r="G7510" s="95" t="s">
        <v>63</v>
      </c>
      <c r="H7510" s="92" t="str">
        <f>_xlfn.XLOOKUP(O7510,匹配表1065!T:T,匹配表1065!W:W)</f>
        <v>淮安市</v>
      </c>
      <c r="I7510" s="116" t="str">
        <f>_xlfn.XLOOKUP(O7510,匹配表1065!T:T,匹配表1065!X:X)</f>
        <v>PME2041</v>
      </c>
      <c r="J7510" s="95" t="s">
        <v>71</v>
      </c>
      <c r="K7510" s="89" cm="1">
        <f ca="1" t="array" ref="K7510:L7510">_xlfn.XLOOKUP(J7510,匹配表1065!Y:Y,匹配表1065!AA:AB)</f>
        <v>5</v>
      </c>
      <c r="L7510" s="116" t="str">
        <v>3个月以上</v>
      </c>
      <c r="M7510" s="95" t="s">
        <v>35</v>
      </c>
      <c r="N7510" s="95">
        <v>1</v>
      </c>
      <c r="O7510" s="118" t="str">
        <f>_xlfn.XLOOKUP(P7510,匹配表1065!U:U,匹配表1065!T:T)</f>
        <v>HO00000992</v>
      </c>
      <c r="P7510" s="94" t="s">
        <v>72</v>
      </c>
      <c r="Q7510" s="95" t="s">
        <v>73</v>
      </c>
      <c r="R7510" s="89" t="str">
        <f>_xlfn.XLOOKUP(Q7510,匹配表1065!L:L,匹配表1065!O:O)</f>
        <v>D</v>
      </c>
      <c r="S7510" s="93" t="str">
        <f>IFERROR(_xlfn.XLOOKUP(Q7510,匹配表1065!AI:AI,匹配表1065!AJ:AJ),"绿标")</f>
        <v>绿标</v>
      </c>
      <c r="T7510" s="93" t="str" cm="1">
        <f t="array" ref="T7510:U7510">_xlfn.XLOOKUP(Q7510,匹配表1065!L:L,匹配表1065!M:N)</f>
        <v>眩晕</v>
      </c>
      <c r="U7510" s="94" t="str">
        <v>神经内科</v>
      </c>
      <c r="V7510" s="95" t="s">
        <v>67</v>
      </c>
      <c r="W7510" s="93">
        <f>_xlfn.XLOOKUP(M7510,匹配表1065!D:D,匹配表1065!F:F)*N7510</f>
        <v>4</v>
      </c>
    </row>
    <row r="7511" customHeight="1" spans="1:23">
      <c r="A7511" s="94" t="s">
        <v>954</v>
      </c>
      <c r="B7511" s="106">
        <v>46258</v>
      </c>
      <c r="C7511" s="121" t="str">
        <f t="shared" si="236"/>
        <v>8月第5周</v>
      </c>
      <c r="D7511" s="109" t="s">
        <v>993</v>
      </c>
      <c r="E7511" s="93" t="str">
        <f t="shared" si="237"/>
        <v>8月第4周--周1</v>
      </c>
      <c r="F7511" s="95" t="s">
        <v>27</v>
      </c>
      <c r="G7511" s="95" t="s">
        <v>63</v>
      </c>
      <c r="H7511" s="92" t="str">
        <f>_xlfn.XLOOKUP(O7511,匹配表1065!T:T,匹配表1065!W:W)</f>
        <v>盐城市</v>
      </c>
      <c r="I7511" s="116" t="str">
        <f>_xlfn.XLOOKUP(O7511,匹配表1065!T:T,匹配表1065!X:X)</f>
        <v>PME2042</v>
      </c>
      <c r="J7511" s="95" t="s">
        <v>74</v>
      </c>
      <c r="K7511" s="89" cm="1">
        <f ca="1" t="array" ref="K7511:L7511">_xlfn.XLOOKUP(J7511,匹配表1065!Y:Y,匹配表1065!AA:AB)</f>
        <v>7</v>
      </c>
      <c r="L7511" s="116" t="str">
        <v>3个月以上</v>
      </c>
      <c r="M7511" s="95" t="s">
        <v>35</v>
      </c>
      <c r="N7511" s="95">
        <v>1</v>
      </c>
      <c r="O7511" s="118" t="str">
        <f>_xlfn.XLOOKUP(P7511,匹配表1065!U:U,匹配表1065!T:T)</f>
        <v>HO00016743</v>
      </c>
      <c r="P7511" s="94" t="s">
        <v>510</v>
      </c>
      <c r="Q7511" s="95" t="s">
        <v>511</v>
      </c>
      <c r="R7511" s="89" t="str">
        <f>_xlfn.XLOOKUP(Q7511,匹配表1065!L:L,匹配表1065!O:O)</f>
        <v>A</v>
      </c>
      <c r="S7511" s="93" t="str">
        <f>IFERROR(_xlfn.XLOOKUP(Q7511,匹配表1065!AI:AI,匹配表1065!AJ:AJ),"绿标")</f>
        <v>绿标</v>
      </c>
      <c r="T7511" s="93" t="str" cm="1">
        <f t="array" ref="T7511:U7511">_xlfn.XLOOKUP(Q7511,匹配表1065!L:L,匹配表1065!M:N)</f>
        <v>头痛</v>
      </c>
      <c r="U7511" s="94" t="str">
        <v>神经内科</v>
      </c>
      <c r="V7511" s="95" t="s">
        <v>42</v>
      </c>
      <c r="W7511" s="93">
        <f>_xlfn.XLOOKUP(M7511,匹配表1065!D:D,匹配表1065!F:F)*N7511</f>
        <v>4</v>
      </c>
    </row>
    <row r="7512" customHeight="1" spans="1:23">
      <c r="A7512" s="94" t="s">
        <v>954</v>
      </c>
      <c r="B7512" s="106">
        <v>46258</v>
      </c>
      <c r="C7512" s="121" t="str">
        <f t="shared" si="236"/>
        <v>8月第5周</v>
      </c>
      <c r="D7512" s="109" t="s">
        <v>993</v>
      </c>
      <c r="E7512" s="93" t="str">
        <f t="shared" si="237"/>
        <v>8月第4周--周1</v>
      </c>
      <c r="F7512" s="95" t="s">
        <v>27</v>
      </c>
      <c r="G7512" s="95" t="s">
        <v>63</v>
      </c>
      <c r="H7512" s="92" t="str">
        <f>_xlfn.XLOOKUP(O7512,匹配表1065!T:T,匹配表1065!W:W)</f>
        <v>南京市</v>
      </c>
      <c r="I7512" s="116" t="str">
        <f>_xlfn.XLOOKUP(O7512,匹配表1065!T:T,匹配表1065!X:X)</f>
        <v>PME2001</v>
      </c>
      <c r="J7512" s="95" t="s">
        <v>77</v>
      </c>
      <c r="K7512" s="89" cm="1">
        <f ca="1" t="array" ref="K7512:L7512">_xlfn.XLOOKUP(J7512,匹配表1065!Y:Y,匹配表1065!AA:AB)</f>
        <v>8</v>
      </c>
      <c r="L7512" s="116" t="str">
        <v>3个月以上</v>
      </c>
      <c r="M7512" s="95" t="s">
        <v>30</v>
      </c>
      <c r="N7512" s="95">
        <v>3</v>
      </c>
      <c r="O7512" s="118" t="str">
        <f>_xlfn.XLOOKUP(P7512,匹配表1065!U:U,匹配表1065!T:T)</f>
        <v>HO00000958</v>
      </c>
      <c r="P7512" s="94" t="s">
        <v>65</v>
      </c>
      <c r="Q7512" s="95" t="s">
        <v>216</v>
      </c>
      <c r="R7512" s="89" t="str">
        <f>_xlfn.XLOOKUP(Q7512,匹配表1065!L:L,匹配表1065!O:O)</f>
        <v>A</v>
      </c>
      <c r="S7512" s="93" t="str">
        <f>IFERROR(_xlfn.XLOOKUP(Q7512,匹配表1065!AI:AI,匹配表1065!AJ:AJ),"绿标")</f>
        <v>红标</v>
      </c>
      <c r="T7512" s="93" t="str" cm="1">
        <f t="array" ref="T7512:U7512">_xlfn.XLOOKUP(Q7512,匹配表1065!L:L,匹配表1065!M:N)</f>
        <v>头痛</v>
      </c>
      <c r="U7512" s="94" t="str">
        <v>神经内科</v>
      </c>
      <c r="V7512" s="95" t="s">
        <v>42</v>
      </c>
      <c r="W7512" s="93">
        <f>_xlfn.XLOOKUP(M7512,匹配表1065!D:D,匹配表1065!F:F)*N7512</f>
        <v>36</v>
      </c>
    </row>
    <row r="7513" customHeight="1" spans="1:23">
      <c r="A7513" s="94" t="s">
        <v>954</v>
      </c>
      <c r="B7513" s="106">
        <v>46258</v>
      </c>
      <c r="C7513" s="121" t="str">
        <f t="shared" si="236"/>
        <v>8月第5周</v>
      </c>
      <c r="D7513" s="109" t="s">
        <v>993</v>
      </c>
      <c r="E7513" s="93" t="str">
        <f t="shared" si="237"/>
        <v>8月第4周--周1</v>
      </c>
      <c r="F7513" s="95" t="s">
        <v>27</v>
      </c>
      <c r="G7513" s="95" t="s">
        <v>63</v>
      </c>
      <c r="H7513" s="92" t="str">
        <f>_xlfn.XLOOKUP(O7513,匹配表1065!T:T,匹配表1065!W:W)</f>
        <v>南京市</v>
      </c>
      <c r="I7513" s="116" t="str">
        <f>_xlfn.XLOOKUP(O7513,匹配表1065!T:T,匹配表1065!X:X)</f>
        <v>PME2001</v>
      </c>
      <c r="J7513" s="95" t="s">
        <v>77</v>
      </c>
      <c r="K7513" s="89" cm="1">
        <f ca="1" t="array" ref="K7513:L7513">_xlfn.XLOOKUP(J7513,匹配表1065!Y:Y,匹配表1065!AA:AB)</f>
        <v>8</v>
      </c>
      <c r="L7513" s="116" t="str">
        <v>3个月以上</v>
      </c>
      <c r="M7513" s="95" t="s">
        <v>35</v>
      </c>
      <c r="N7513" s="95">
        <v>1</v>
      </c>
      <c r="O7513" s="118" t="str">
        <f>_xlfn.XLOOKUP(P7513,匹配表1065!U:U,匹配表1065!T:T)</f>
        <v>HO00000958</v>
      </c>
      <c r="P7513" s="94" t="s">
        <v>65</v>
      </c>
      <c r="Q7513" s="95" t="s">
        <v>917</v>
      </c>
      <c r="R7513" s="89" t="str">
        <f>_xlfn.XLOOKUP(Q7513,匹配表1065!L:L,匹配表1065!O:O)</f>
        <v>B</v>
      </c>
      <c r="S7513" s="93" t="str">
        <f>IFERROR(_xlfn.XLOOKUP(Q7513,匹配表1065!AI:AI,匹配表1065!AJ:AJ),"绿标")</f>
        <v>黑标</v>
      </c>
      <c r="T7513" s="93" t="str" cm="1">
        <f t="array" ref="T7513:U7513">_xlfn.XLOOKUP(Q7513,匹配表1065!L:L,匹配表1065!M:N)</f>
        <v>脑血管</v>
      </c>
      <c r="U7513" s="94" t="str">
        <v>神经内科</v>
      </c>
      <c r="V7513" s="95" t="s">
        <v>58</v>
      </c>
      <c r="W7513" s="93">
        <f>_xlfn.XLOOKUP(M7513,匹配表1065!D:D,匹配表1065!F:F)*N7513</f>
        <v>4</v>
      </c>
    </row>
    <row r="7514" customHeight="1" spans="1:23">
      <c r="A7514" s="94" t="s">
        <v>954</v>
      </c>
      <c r="B7514" s="106">
        <v>46258</v>
      </c>
      <c r="C7514" s="121" t="str">
        <f t="shared" si="236"/>
        <v>8月第5周</v>
      </c>
      <c r="D7514" s="109" t="s">
        <v>993</v>
      </c>
      <c r="E7514" s="93" t="str">
        <f t="shared" si="237"/>
        <v>8月第4周--周1</v>
      </c>
      <c r="F7514" s="95" t="s">
        <v>27</v>
      </c>
      <c r="G7514" s="95" t="s">
        <v>63</v>
      </c>
      <c r="H7514" s="92" t="str">
        <f>_xlfn.XLOOKUP(O7514,匹配表1065!T:T,匹配表1065!W:W)</f>
        <v>徐州市</v>
      </c>
      <c r="I7514" s="116" t="str">
        <f>_xlfn.XLOOKUP(O7514,匹配表1065!T:T,匹配表1065!X:X)</f>
        <v>PME2008</v>
      </c>
      <c r="J7514" s="95" t="s">
        <v>81</v>
      </c>
      <c r="K7514" s="89" cm="1">
        <f ca="1" t="array" ref="K7514:L7514">_xlfn.XLOOKUP(J7514,匹配表1065!Y:Y,匹配表1065!AA:AB)</f>
        <v>19</v>
      </c>
      <c r="L7514" s="116" t="str">
        <v>3个月以上</v>
      </c>
      <c r="M7514" s="95" t="s">
        <v>30</v>
      </c>
      <c r="N7514" s="95">
        <v>1</v>
      </c>
      <c r="O7514" s="118" t="str">
        <f>_xlfn.XLOOKUP(P7514,匹配表1065!U:U,匹配表1065!T:T)</f>
        <v>HO00317328</v>
      </c>
      <c r="P7514" s="94" t="s">
        <v>512</v>
      </c>
      <c r="Q7514" s="95" t="s">
        <v>513</v>
      </c>
      <c r="R7514" s="89" t="str">
        <f>_xlfn.XLOOKUP(Q7514,匹配表1065!L:L,匹配表1065!O:O)</f>
        <v>A</v>
      </c>
      <c r="S7514" s="93" t="str">
        <f>IFERROR(_xlfn.XLOOKUP(Q7514,匹配表1065!AI:AI,匹配表1065!AJ:AJ),"绿标")</f>
        <v>绿标</v>
      </c>
      <c r="T7514" s="93" t="str" cm="1">
        <f t="array" ref="T7514:U7514">_xlfn.XLOOKUP(Q7514,匹配表1065!L:L,匹配表1065!M:N)</f>
        <v>头痛</v>
      </c>
      <c r="U7514" s="94" t="str">
        <v>神经内科</v>
      </c>
      <c r="V7514" s="95" t="s">
        <v>42</v>
      </c>
      <c r="W7514" s="93">
        <f>_xlfn.XLOOKUP(M7514,匹配表1065!D:D,匹配表1065!F:F)*N7514</f>
        <v>12</v>
      </c>
    </row>
    <row r="7515" customHeight="1" spans="1:23">
      <c r="A7515" s="94" t="s">
        <v>954</v>
      </c>
      <c r="B7515" s="106">
        <v>46258</v>
      </c>
      <c r="C7515" s="121" t="str">
        <f t="shared" si="236"/>
        <v>8月第5周</v>
      </c>
      <c r="D7515" s="109" t="s">
        <v>993</v>
      </c>
      <c r="E7515" s="93" t="str">
        <f t="shared" si="237"/>
        <v>8月第4周--周1</v>
      </c>
      <c r="F7515" s="95" t="s">
        <v>27</v>
      </c>
      <c r="G7515" s="95" t="s">
        <v>63</v>
      </c>
      <c r="H7515" s="92" t="str">
        <f>_xlfn.XLOOKUP(O7515,匹配表1065!T:T,匹配表1065!W:W)</f>
        <v>南京市</v>
      </c>
      <c r="I7515" s="116" t="str">
        <f>_xlfn.XLOOKUP(O7515,匹配表1065!T:T,匹配表1065!X:X)</f>
        <v>PME2002</v>
      </c>
      <c r="J7515" s="95" t="s">
        <v>410</v>
      </c>
      <c r="K7515" s="89" cm="1">
        <f ca="1" t="array" ref="K7515:L7515">_xlfn.XLOOKUP(J7515,匹配表1065!Y:Y,匹配表1065!AA:AB)</f>
        <v>1</v>
      </c>
      <c r="L7515" s="116" t="str">
        <v>3个月以内</v>
      </c>
      <c r="M7515" s="95" t="s">
        <v>30</v>
      </c>
      <c r="N7515" s="95">
        <v>1</v>
      </c>
      <c r="O7515" s="118" t="str">
        <f>_xlfn.XLOOKUP(P7515,匹配表1065!U:U,匹配表1065!T:T)</f>
        <v>HO00000964</v>
      </c>
      <c r="P7515" s="94" t="s">
        <v>90</v>
      </c>
      <c r="Q7515" s="95" t="s">
        <v>213</v>
      </c>
      <c r="R7515" s="89" t="str">
        <f>_xlfn.XLOOKUP(Q7515,匹配表1065!L:L,匹配表1065!O:O)</f>
        <v>A</v>
      </c>
      <c r="S7515" s="93" t="str">
        <f>IFERROR(_xlfn.XLOOKUP(Q7515,匹配表1065!AI:AI,匹配表1065!AJ:AJ),"绿标")</f>
        <v>红标</v>
      </c>
      <c r="T7515" s="93" t="str" cm="1">
        <f t="array" ref="T7515:U7515">_xlfn.XLOOKUP(Q7515,匹配表1065!L:L,匹配表1065!M:N)</f>
        <v>头痛</v>
      </c>
      <c r="U7515" s="94" t="str">
        <v>神经内科</v>
      </c>
      <c r="V7515" s="95" t="s">
        <v>100</v>
      </c>
      <c r="W7515" s="93">
        <f>_xlfn.XLOOKUP(M7515,匹配表1065!D:D,匹配表1065!F:F)*N7515</f>
        <v>12</v>
      </c>
    </row>
    <row r="7516" customHeight="1" spans="1:23">
      <c r="A7516" s="94" t="s">
        <v>954</v>
      </c>
      <c r="B7516" s="106">
        <v>46258</v>
      </c>
      <c r="C7516" s="121" t="str">
        <f t="shared" si="236"/>
        <v>8月第5周</v>
      </c>
      <c r="D7516" s="109" t="s">
        <v>993</v>
      </c>
      <c r="E7516" s="93" t="str">
        <f t="shared" si="237"/>
        <v>8月第4周--周1</v>
      </c>
      <c r="F7516" s="95" t="s">
        <v>27</v>
      </c>
      <c r="G7516" s="95" t="s">
        <v>63</v>
      </c>
      <c r="H7516" s="92" t="str">
        <f>_xlfn.XLOOKUP(O7516,匹配表1065!T:T,匹配表1065!W:W)</f>
        <v>南京市</v>
      </c>
      <c r="I7516" s="116" t="str">
        <f>_xlfn.XLOOKUP(O7516,匹配表1065!T:T,匹配表1065!X:X)</f>
        <v>PME2002</v>
      </c>
      <c r="J7516" s="95" t="s">
        <v>410</v>
      </c>
      <c r="K7516" s="89" cm="1">
        <f ca="1" t="array" ref="K7516:L7516">_xlfn.XLOOKUP(J7516,匹配表1065!Y:Y,匹配表1065!AA:AB)</f>
        <v>1</v>
      </c>
      <c r="L7516" s="116" t="str">
        <v>3个月以内</v>
      </c>
      <c r="M7516" s="95" t="s">
        <v>55</v>
      </c>
      <c r="N7516" s="95">
        <v>1</v>
      </c>
      <c r="O7516" s="118" t="str">
        <f>_xlfn.XLOOKUP(P7516,匹配表1065!U:U,匹配表1065!T:T)</f>
        <v>HO00000964</v>
      </c>
      <c r="P7516" s="94" t="s">
        <v>90</v>
      </c>
      <c r="Q7516" s="95" t="s">
        <v>213</v>
      </c>
      <c r="R7516" s="89" t="str">
        <f>_xlfn.XLOOKUP(Q7516,匹配表1065!L:L,匹配表1065!O:O)</f>
        <v>A</v>
      </c>
      <c r="S7516" s="93" t="str">
        <f>IFERROR(_xlfn.XLOOKUP(Q7516,匹配表1065!AI:AI,匹配表1065!AJ:AJ),"绿标")</f>
        <v>红标</v>
      </c>
      <c r="T7516" s="93" t="str" cm="1">
        <f t="array" ref="T7516:U7516">_xlfn.XLOOKUP(Q7516,匹配表1065!L:L,匹配表1065!M:N)</f>
        <v>头痛</v>
      </c>
      <c r="U7516" s="94" t="str">
        <v>神经内科</v>
      </c>
      <c r="V7516" s="95" t="s">
        <v>42</v>
      </c>
      <c r="W7516" s="93">
        <f>_xlfn.XLOOKUP(M7516,匹配表1065!D:D,匹配表1065!F:F)*N7516</f>
        <v>8</v>
      </c>
    </row>
    <row r="7517" customHeight="1" spans="1:23">
      <c r="A7517" s="94" t="s">
        <v>954</v>
      </c>
      <c r="B7517" s="106">
        <v>46258</v>
      </c>
      <c r="C7517" s="121" t="str">
        <f t="shared" si="236"/>
        <v>8月第5周</v>
      </c>
      <c r="D7517" s="109" t="s">
        <v>993</v>
      </c>
      <c r="E7517" s="93" t="str">
        <f t="shared" si="237"/>
        <v>8月第4周--周1</v>
      </c>
      <c r="F7517" s="95" t="s">
        <v>27</v>
      </c>
      <c r="G7517" s="95" t="s">
        <v>28</v>
      </c>
      <c r="H7517" s="92" t="str">
        <f>_xlfn.XLOOKUP(O7517,匹配表1065!T:T,匹配表1065!W:W)</f>
        <v>南京市</v>
      </c>
      <c r="I7517" s="116" t="str">
        <f>_xlfn.XLOOKUP(O7517,匹配表1065!T:T,匹配表1065!X:X)</f>
        <v>PME2006</v>
      </c>
      <c r="J7517" s="95" t="s">
        <v>29</v>
      </c>
      <c r="K7517" s="89" cm="1">
        <f ca="1" t="array" ref="K7517:L7517">_xlfn.XLOOKUP(J7517,匹配表1065!Y:Y,匹配表1065!AA:AB)</f>
        <v>15</v>
      </c>
      <c r="L7517" s="116" t="str">
        <v>3个月以上</v>
      </c>
      <c r="M7517" s="95" t="s">
        <v>35</v>
      </c>
      <c r="N7517" s="95">
        <v>1</v>
      </c>
      <c r="O7517" s="118" t="str">
        <f>_xlfn.XLOOKUP(P7517,匹配表1065!U:U,匹配表1065!T:T)</f>
        <v>HO00000959</v>
      </c>
      <c r="P7517" s="94" t="s">
        <v>196</v>
      </c>
      <c r="Q7517" s="95" t="s">
        <v>440</v>
      </c>
      <c r="R7517" s="89" t="str">
        <f>_xlfn.XLOOKUP(Q7517,匹配表1065!L:L,匹配表1065!O:O)</f>
        <v>A</v>
      </c>
      <c r="S7517" s="93" t="str">
        <f>IFERROR(_xlfn.XLOOKUP(Q7517,匹配表1065!AI:AI,匹配表1065!AJ:AJ),"绿标")</f>
        <v>红标</v>
      </c>
      <c r="T7517" s="93" t="str" cm="1">
        <f t="array" ref="T7517:U7517">_xlfn.XLOOKUP(Q7517,匹配表1065!L:L,匹配表1065!M:N)</f>
        <v>头痛</v>
      </c>
      <c r="U7517" s="94" t="str">
        <v>神经内科</v>
      </c>
      <c r="V7517" s="95" t="s">
        <v>58</v>
      </c>
      <c r="W7517" s="93">
        <f>_xlfn.XLOOKUP(M7517,匹配表1065!D:D,匹配表1065!F:F)*N7517</f>
        <v>4</v>
      </c>
    </row>
    <row r="7518" customHeight="1" spans="1:23">
      <c r="A7518" s="94" t="s">
        <v>954</v>
      </c>
      <c r="B7518" s="106">
        <v>46258</v>
      </c>
      <c r="C7518" s="121" t="str">
        <f t="shared" si="236"/>
        <v>8月第5周</v>
      </c>
      <c r="D7518" s="109" t="s">
        <v>993</v>
      </c>
      <c r="E7518" s="93" t="str">
        <f t="shared" si="237"/>
        <v>8月第4周--周1</v>
      </c>
      <c r="F7518" s="95" t="s">
        <v>27</v>
      </c>
      <c r="G7518" s="95" t="s">
        <v>28</v>
      </c>
      <c r="H7518" s="92" t="str">
        <f>_xlfn.XLOOKUP(O7518,匹配表1065!T:T,匹配表1065!W:W)</f>
        <v>南京市</v>
      </c>
      <c r="I7518" s="116" t="str">
        <f>_xlfn.XLOOKUP(O7518,匹配表1065!T:T,匹配表1065!X:X)</f>
        <v>PME2006</v>
      </c>
      <c r="J7518" s="95" t="s">
        <v>29</v>
      </c>
      <c r="K7518" s="89" cm="1">
        <f ca="1" t="array" ref="K7518:L7518">_xlfn.XLOOKUP(J7518,匹配表1065!Y:Y,匹配表1065!AA:AB)</f>
        <v>15</v>
      </c>
      <c r="L7518" s="116" t="str">
        <v>3个月以上</v>
      </c>
      <c r="M7518" s="95" t="s">
        <v>55</v>
      </c>
      <c r="N7518" s="95">
        <v>1</v>
      </c>
      <c r="O7518" s="118" t="str">
        <f>_xlfn.XLOOKUP(P7518,匹配表1065!U:U,匹配表1065!T:T)</f>
        <v>HO00000965</v>
      </c>
      <c r="P7518" s="94" t="s">
        <v>31</v>
      </c>
      <c r="Q7518" s="95" t="s">
        <v>32</v>
      </c>
      <c r="R7518" s="89" t="str">
        <f>_xlfn.XLOOKUP(Q7518,匹配表1065!L:L,匹配表1065!O:O)</f>
        <v>A</v>
      </c>
      <c r="S7518" s="93" t="str">
        <f>IFERROR(_xlfn.XLOOKUP(Q7518,匹配表1065!AI:AI,匹配表1065!AJ:AJ),"绿标")</f>
        <v>绿标</v>
      </c>
      <c r="T7518" s="93" t="str" cm="1">
        <f t="array" ref="T7518:U7518">_xlfn.XLOOKUP(Q7518,匹配表1065!L:L,匹配表1065!M:N)</f>
        <v>头痛</v>
      </c>
      <c r="U7518" s="94" t="str">
        <v>神经内科</v>
      </c>
      <c r="V7518" s="95" t="s">
        <v>33</v>
      </c>
      <c r="W7518" s="93">
        <f>_xlfn.XLOOKUP(M7518,匹配表1065!D:D,匹配表1065!F:F)*N7518</f>
        <v>8</v>
      </c>
    </row>
    <row r="7519" customHeight="1" spans="1:23">
      <c r="A7519" s="94" t="s">
        <v>954</v>
      </c>
      <c r="B7519" s="106">
        <v>46258</v>
      </c>
      <c r="C7519" s="121" t="str">
        <f t="shared" si="236"/>
        <v>8月第5周</v>
      </c>
      <c r="D7519" s="109" t="s">
        <v>993</v>
      </c>
      <c r="E7519" s="93" t="str">
        <f t="shared" si="237"/>
        <v>8月第4周--周1</v>
      </c>
      <c r="F7519" s="95" t="s">
        <v>27</v>
      </c>
      <c r="G7519" s="95" t="s">
        <v>28</v>
      </c>
      <c r="H7519" s="92" t="str">
        <f>_xlfn.XLOOKUP(O7519,匹配表1065!T:T,匹配表1065!W:W)</f>
        <v>南京市</v>
      </c>
      <c r="I7519" s="116" t="str">
        <f>_xlfn.XLOOKUP(O7519,匹配表1065!T:T,匹配表1065!X:X)</f>
        <v>PME2005</v>
      </c>
      <c r="J7519" s="95" t="s">
        <v>54</v>
      </c>
      <c r="K7519" s="89" cm="1">
        <f ca="1" t="array" ref="K7519:L7519">_xlfn.XLOOKUP(J7519,匹配表1065!Y:Y,匹配表1065!AA:AB)</f>
        <v>3</v>
      </c>
      <c r="L7519" s="116" t="str">
        <v>3个月以上</v>
      </c>
      <c r="M7519" s="95" t="s">
        <v>30</v>
      </c>
      <c r="N7519" s="95">
        <v>1</v>
      </c>
      <c r="O7519" s="118" t="str">
        <f>_xlfn.XLOOKUP(P7519,匹配表1065!U:U,匹配表1065!T:T)</f>
        <v>HO00000975</v>
      </c>
      <c r="P7519" s="94" t="s">
        <v>56</v>
      </c>
      <c r="Q7519" s="95" t="s">
        <v>642</v>
      </c>
      <c r="R7519" s="89" t="str">
        <f>_xlfn.XLOOKUP(Q7519,匹配表1065!L:L,匹配表1065!O:O)</f>
        <v>A</v>
      </c>
      <c r="S7519" s="93" t="str">
        <f>IFERROR(_xlfn.XLOOKUP(Q7519,匹配表1065!AI:AI,匹配表1065!AJ:AJ),"绿标")</f>
        <v>绿标</v>
      </c>
      <c r="T7519" s="93" t="str" cm="1">
        <f t="array" ref="T7519:U7519">_xlfn.XLOOKUP(Q7519,匹配表1065!L:L,匹配表1065!M:N)</f>
        <v>头痛</v>
      </c>
      <c r="U7519" s="94" t="str">
        <v>神经内科</v>
      </c>
      <c r="V7519" s="95" t="s">
        <v>42</v>
      </c>
      <c r="W7519" s="93">
        <f>_xlfn.XLOOKUP(M7519,匹配表1065!D:D,匹配表1065!F:F)*N7519</f>
        <v>12</v>
      </c>
    </row>
    <row r="7520" customHeight="1" spans="1:23">
      <c r="A7520" s="94" t="s">
        <v>954</v>
      </c>
      <c r="B7520" s="106">
        <v>46258</v>
      </c>
      <c r="C7520" s="121" t="str">
        <f t="shared" si="236"/>
        <v>8月第5周</v>
      </c>
      <c r="D7520" s="109" t="s">
        <v>993</v>
      </c>
      <c r="E7520" s="93" t="str">
        <f t="shared" si="237"/>
        <v>8月第4周--周1</v>
      </c>
      <c r="F7520" s="95" t="s">
        <v>27</v>
      </c>
      <c r="G7520" s="95" t="s">
        <v>28</v>
      </c>
      <c r="H7520" s="92" t="str">
        <f>_xlfn.XLOOKUP(O7520,匹配表1065!T:T,匹配表1065!W:W)</f>
        <v>南京市</v>
      </c>
      <c r="I7520" s="116" t="str">
        <f>_xlfn.XLOOKUP(O7520,匹配表1065!T:T,匹配表1065!X:X)</f>
        <v>PME2040</v>
      </c>
      <c r="J7520" s="95" t="s">
        <v>50</v>
      </c>
      <c r="K7520" s="89" t="e" cm="1">
        <f ca="1" t="array" ref="K7520">_xlfn.XLOOKUP(J7520,匹配表1065!Y:Y,匹配表1065!AA:AB)</f>
        <v>#N/A</v>
      </c>
      <c r="L7520" s="116"/>
      <c r="M7520" s="95" t="s">
        <v>35</v>
      </c>
      <c r="N7520" s="95">
        <v>1</v>
      </c>
      <c r="O7520" s="118" t="str">
        <f>_xlfn.XLOOKUP(P7520,匹配表1065!U:U,匹配表1065!T:T)</f>
        <v>HO00000966</v>
      </c>
      <c r="P7520" s="94" t="s">
        <v>51</v>
      </c>
      <c r="Q7520" s="95" t="s">
        <v>199</v>
      </c>
      <c r="R7520" s="89" t="str">
        <f>_xlfn.XLOOKUP(Q7520,匹配表1065!L:L,匹配表1065!O:O)</f>
        <v>A</v>
      </c>
      <c r="S7520" s="93" t="str">
        <f>IFERROR(_xlfn.XLOOKUP(Q7520,匹配表1065!AI:AI,匹配表1065!AJ:AJ),"绿标")</f>
        <v>绿标</v>
      </c>
      <c r="T7520" s="93" t="str" cm="1">
        <f t="array" ref="T7520:U7520">_xlfn.XLOOKUP(Q7520,匹配表1065!L:L,匹配表1065!M:N)</f>
        <v>头痛</v>
      </c>
      <c r="U7520" s="94" t="str">
        <v>神经内科</v>
      </c>
      <c r="V7520" s="95" t="s">
        <v>100</v>
      </c>
      <c r="W7520" s="93">
        <f>_xlfn.XLOOKUP(M7520,匹配表1065!D:D,匹配表1065!F:F)*N7520</f>
        <v>4</v>
      </c>
    </row>
    <row r="7521" customHeight="1" spans="1:23">
      <c r="A7521" s="94" t="s">
        <v>954</v>
      </c>
      <c r="B7521" s="106">
        <v>46258</v>
      </c>
      <c r="C7521" s="121" t="str">
        <f t="shared" si="236"/>
        <v>8月第5周</v>
      </c>
      <c r="D7521" s="109" t="s">
        <v>993</v>
      </c>
      <c r="E7521" s="93" t="str">
        <f t="shared" si="237"/>
        <v>8月第4周--周1</v>
      </c>
      <c r="F7521" s="95" t="s">
        <v>27</v>
      </c>
      <c r="G7521" s="95" t="s">
        <v>28</v>
      </c>
      <c r="H7521" s="92" t="str">
        <f>_xlfn.XLOOKUP(O7521,匹配表1065!T:T,匹配表1065!W:W)</f>
        <v>南京市</v>
      </c>
      <c r="I7521" s="116" t="str">
        <f>_xlfn.XLOOKUP(O7521,匹配表1065!T:T,匹配表1065!X:X)</f>
        <v>PME2039</v>
      </c>
      <c r="J7521" s="95" t="s">
        <v>39</v>
      </c>
      <c r="K7521" s="89" cm="1">
        <f ca="1" t="array" ref="K7521:L7521">_xlfn.XLOOKUP(J7521,匹配表1065!Y:Y,匹配表1065!AA:AB)</f>
        <v>7</v>
      </c>
      <c r="L7521" s="116" t="str">
        <v>3个月以上</v>
      </c>
      <c r="M7521" s="95" t="s">
        <v>35</v>
      </c>
      <c r="N7521" s="95">
        <v>1</v>
      </c>
      <c r="O7521" s="118" t="str">
        <f>_xlfn.XLOOKUP(P7521,匹配表1065!U:U,匹配表1065!T:T)</f>
        <v>HO00000971</v>
      </c>
      <c r="P7521" s="94" t="s">
        <v>40</v>
      </c>
      <c r="Q7521" s="95" t="s">
        <v>379</v>
      </c>
      <c r="R7521" s="89" t="str">
        <f>_xlfn.XLOOKUP(Q7521,匹配表1065!L:L,匹配表1065!O:O)</f>
        <v>A</v>
      </c>
      <c r="S7521" s="93" t="str">
        <f>IFERROR(_xlfn.XLOOKUP(Q7521,匹配表1065!AI:AI,匹配表1065!AJ:AJ),"绿标")</f>
        <v>绿标</v>
      </c>
      <c r="T7521" s="93" t="str" cm="1">
        <f t="array" ref="T7521:U7521">_xlfn.XLOOKUP(Q7521,匹配表1065!L:L,匹配表1065!M:N)</f>
        <v>头痛</v>
      </c>
      <c r="U7521" s="94" t="str">
        <v>神经内科</v>
      </c>
      <c r="V7521" s="95" t="s">
        <v>33</v>
      </c>
      <c r="W7521" s="93">
        <f>_xlfn.XLOOKUP(M7521,匹配表1065!D:D,匹配表1065!F:F)*N7521</f>
        <v>4</v>
      </c>
    </row>
    <row r="7522" customHeight="1" spans="1:23">
      <c r="A7522" s="94" t="s">
        <v>954</v>
      </c>
      <c r="B7522" s="106">
        <v>46258</v>
      </c>
      <c r="C7522" s="121" t="str">
        <f t="shared" si="236"/>
        <v>8月第5周</v>
      </c>
      <c r="D7522" s="109" t="s">
        <v>993</v>
      </c>
      <c r="E7522" s="93" t="str">
        <f t="shared" si="237"/>
        <v>8月第4周--周1</v>
      </c>
      <c r="F7522" s="95" t="s">
        <v>27</v>
      </c>
      <c r="G7522" s="95" t="s">
        <v>28</v>
      </c>
      <c r="H7522" s="92" t="str">
        <f>_xlfn.XLOOKUP(O7522,匹配表1065!T:T,匹配表1065!W:W)</f>
        <v>南京市</v>
      </c>
      <c r="I7522" s="116" t="str">
        <f>_xlfn.XLOOKUP(O7522,匹配表1065!T:T,匹配表1065!X:X)</f>
        <v>PME2039</v>
      </c>
      <c r="J7522" s="95" t="s">
        <v>39</v>
      </c>
      <c r="K7522" s="89" cm="1">
        <f ca="1" t="array" ref="K7522:L7522">_xlfn.XLOOKUP(J7522,匹配表1065!Y:Y,匹配表1065!AA:AB)</f>
        <v>7</v>
      </c>
      <c r="L7522" s="116" t="str">
        <v>3个月以上</v>
      </c>
      <c r="M7522" s="95" t="s">
        <v>55</v>
      </c>
      <c r="N7522" s="95">
        <v>1</v>
      </c>
      <c r="O7522" s="118" t="str">
        <f>_xlfn.XLOOKUP(P7522,匹配表1065!U:U,匹配表1065!T:T)</f>
        <v>HO00000971</v>
      </c>
      <c r="P7522" s="94" t="s">
        <v>40</v>
      </c>
      <c r="Q7522" s="95" t="s">
        <v>380</v>
      </c>
      <c r="R7522" s="89" t="str">
        <f>_xlfn.XLOOKUP(Q7522,匹配表1065!L:L,匹配表1065!O:O)</f>
        <v>C</v>
      </c>
      <c r="S7522" s="93" t="str">
        <f>IFERROR(_xlfn.XLOOKUP(Q7522,匹配表1065!AI:AI,匹配表1065!AJ:AJ),"绿标")</f>
        <v>绿标</v>
      </c>
      <c r="T7522" s="93" t="str" cm="1">
        <f t="array" ref="T7522:U7522">_xlfn.XLOOKUP(Q7522,匹配表1065!L:L,匹配表1065!M:N)</f>
        <v>眩晕</v>
      </c>
      <c r="U7522" s="94" t="str">
        <v>神经内科</v>
      </c>
      <c r="V7522" s="95" t="s">
        <v>42</v>
      </c>
      <c r="W7522" s="93">
        <f>_xlfn.XLOOKUP(M7522,匹配表1065!D:D,匹配表1065!F:F)*N7522</f>
        <v>8</v>
      </c>
    </row>
    <row r="7523" customHeight="1" spans="1:23">
      <c r="A7523" s="94" t="s">
        <v>954</v>
      </c>
      <c r="B7523" s="106">
        <v>46258</v>
      </c>
      <c r="C7523" s="121" t="str">
        <f t="shared" si="236"/>
        <v>8月第5周</v>
      </c>
      <c r="D7523" s="109" t="s">
        <v>993</v>
      </c>
      <c r="E7523" s="93" t="str">
        <f t="shared" si="237"/>
        <v>8月第4周--周1</v>
      </c>
      <c r="F7523" s="95" t="s">
        <v>27</v>
      </c>
      <c r="G7523" s="95" t="s">
        <v>28</v>
      </c>
      <c r="H7523" s="92" t="str">
        <f>_xlfn.XLOOKUP(O7523,匹配表1065!T:T,匹配表1065!W:W)</f>
        <v>南京市</v>
      </c>
      <c r="I7523" s="116" t="str">
        <f>_xlfn.XLOOKUP(O7523,匹配表1065!T:T,匹配表1065!X:X)</f>
        <v>PME2004</v>
      </c>
      <c r="J7523" s="95" t="s">
        <v>889</v>
      </c>
      <c r="K7523" s="89" t="e" cm="1">
        <f ca="1" t="array" ref="K7523">_xlfn.XLOOKUP(J7523,匹配表1065!Y:Y,匹配表1065!AA:AB)</f>
        <v>#N/A</v>
      </c>
      <c r="L7523" s="116"/>
      <c r="M7523" s="95" t="s">
        <v>55</v>
      </c>
      <c r="N7523" s="95">
        <v>1</v>
      </c>
      <c r="O7523" s="118" t="str">
        <f>_xlfn.XLOOKUP(P7523,匹配表1065!U:U,匹配表1065!T:T)</f>
        <v>HO00000972</v>
      </c>
      <c r="P7523" s="94" t="s">
        <v>36</v>
      </c>
      <c r="Q7523" s="95" t="s">
        <v>37</v>
      </c>
      <c r="R7523" s="89" t="str">
        <f>_xlfn.XLOOKUP(Q7523,匹配表1065!L:L,匹配表1065!O:O)</f>
        <v>A</v>
      </c>
      <c r="S7523" s="93" t="str">
        <f>IFERROR(_xlfn.XLOOKUP(Q7523,匹配表1065!AI:AI,匹配表1065!AJ:AJ),"绿标")</f>
        <v>绿标</v>
      </c>
      <c r="T7523" s="93" t="str" cm="1">
        <f t="array" ref="T7523:U7523">_xlfn.XLOOKUP(Q7523,匹配表1065!L:L,匹配表1065!M:N)</f>
        <v>头痛</v>
      </c>
      <c r="U7523" s="94" t="str">
        <v>神经内科</v>
      </c>
      <c r="V7523" s="95" t="s">
        <v>33</v>
      </c>
      <c r="W7523" s="93">
        <f>_xlfn.XLOOKUP(M7523,匹配表1065!D:D,匹配表1065!F:F)*N7523</f>
        <v>8</v>
      </c>
    </row>
    <row r="7524" customHeight="1" spans="1:23">
      <c r="A7524" s="94" t="s">
        <v>954</v>
      </c>
      <c r="B7524" s="106">
        <v>46258</v>
      </c>
      <c r="C7524" s="121" t="str">
        <f t="shared" si="236"/>
        <v>8月第5周</v>
      </c>
      <c r="D7524" s="109" t="s">
        <v>993</v>
      </c>
      <c r="E7524" s="93" t="str">
        <f t="shared" si="237"/>
        <v>8月第4周--周1</v>
      </c>
      <c r="F7524" s="95" t="s">
        <v>27</v>
      </c>
      <c r="G7524" s="95" t="s">
        <v>28</v>
      </c>
      <c r="H7524" s="92" t="str">
        <f>_xlfn.XLOOKUP(O7524,匹配表1065!T:T,匹配表1065!W:W)</f>
        <v>扬州市</v>
      </c>
      <c r="I7524" s="116" t="str">
        <f>_xlfn.XLOOKUP(O7524,匹配表1065!T:T,匹配表1065!X:X)</f>
        <v>PME2012</v>
      </c>
      <c r="J7524" s="95" t="s">
        <v>60</v>
      </c>
      <c r="K7524" s="89" cm="1">
        <f ca="1" t="array" ref="K7524:L7524">_xlfn.XLOOKUP(J7524,匹配表1065!Y:Y,匹配表1065!AA:AB)</f>
        <v>13</v>
      </c>
      <c r="L7524" s="116" t="str">
        <v>3个月以上</v>
      </c>
      <c r="M7524" s="95" t="s">
        <v>30</v>
      </c>
      <c r="N7524" s="95">
        <v>1</v>
      </c>
      <c r="O7524" s="118" t="str">
        <f>_xlfn.XLOOKUP(P7524,匹配表1065!U:U,匹配表1065!T:T)</f>
        <v>HO00000968</v>
      </c>
      <c r="P7524" s="94" t="s">
        <v>61</v>
      </c>
      <c r="Q7524" s="95" t="s">
        <v>406</v>
      </c>
      <c r="R7524" s="89" t="str">
        <f>_xlfn.XLOOKUP(Q7524,匹配表1065!L:L,匹配表1065!O:O)</f>
        <v>B</v>
      </c>
      <c r="S7524" s="93" t="str">
        <f>IFERROR(_xlfn.XLOOKUP(Q7524,匹配表1065!AI:AI,匹配表1065!AJ:AJ),"绿标")</f>
        <v>红标</v>
      </c>
      <c r="T7524" s="93" t="str" cm="1">
        <f t="array" ref="T7524:U7524">_xlfn.XLOOKUP(Q7524,匹配表1065!L:L,匹配表1065!M:N)</f>
        <v>脑血管</v>
      </c>
      <c r="U7524" s="94" t="str">
        <v>神经内科</v>
      </c>
      <c r="V7524" s="95" t="s">
        <v>100</v>
      </c>
      <c r="W7524" s="93">
        <f>_xlfn.XLOOKUP(M7524,匹配表1065!D:D,匹配表1065!F:F)*N7524</f>
        <v>12</v>
      </c>
    </row>
    <row r="7525" customHeight="1" spans="1:23">
      <c r="A7525" s="94" t="s">
        <v>954</v>
      </c>
      <c r="B7525" s="106">
        <v>46258</v>
      </c>
      <c r="C7525" s="121" t="str">
        <f t="shared" si="236"/>
        <v>8月第5周</v>
      </c>
      <c r="D7525" s="109" t="s">
        <v>993</v>
      </c>
      <c r="E7525" s="93" t="str">
        <f t="shared" si="237"/>
        <v>8月第4周--周1</v>
      </c>
      <c r="F7525" s="95" t="s">
        <v>27</v>
      </c>
      <c r="G7525" s="95" t="s">
        <v>28</v>
      </c>
      <c r="H7525" s="92" t="str">
        <f>_xlfn.XLOOKUP(O7525,匹配表1065!T:T,匹配表1065!W:W)</f>
        <v>常州市</v>
      </c>
      <c r="I7525" s="116" t="str">
        <f>_xlfn.XLOOKUP(O7525,匹配表1065!T:T,匹配表1065!X:X)</f>
        <v>PME2015</v>
      </c>
      <c r="J7525" s="95" t="s">
        <v>45</v>
      </c>
      <c r="K7525" s="89" cm="1">
        <f ca="1" t="array" ref="K7525:L7525">_xlfn.XLOOKUP(J7525,匹配表1065!Y:Y,匹配表1065!AA:AB)</f>
        <v>9</v>
      </c>
      <c r="L7525" s="116" t="str">
        <v>3个月以上</v>
      </c>
      <c r="M7525" s="95" t="s">
        <v>35</v>
      </c>
      <c r="N7525" s="95">
        <v>1</v>
      </c>
      <c r="O7525" s="118" t="str">
        <f>_xlfn.XLOOKUP(P7525,匹配表1065!U:U,匹配表1065!T:T)</f>
        <v>HO00000944</v>
      </c>
      <c r="P7525" s="94" t="s">
        <v>640</v>
      </c>
      <c r="Q7525" s="95" t="s">
        <v>641</v>
      </c>
      <c r="R7525" s="89" t="str">
        <f>_xlfn.XLOOKUP(Q7525,匹配表1065!L:L,匹配表1065!O:O)</f>
        <v>A</v>
      </c>
      <c r="S7525" s="93" t="str">
        <f>IFERROR(_xlfn.XLOOKUP(Q7525,匹配表1065!AI:AI,匹配表1065!AJ:AJ),"绿标")</f>
        <v>绿标</v>
      </c>
      <c r="T7525" s="93" t="str" cm="1">
        <f t="array" ref="T7525:U7525">_xlfn.XLOOKUP(Q7525,匹配表1065!L:L,匹配表1065!M:N)</f>
        <v>头痛</v>
      </c>
      <c r="U7525" s="94" t="str">
        <v>神经内科</v>
      </c>
      <c r="V7525" s="95" t="s">
        <v>42</v>
      </c>
      <c r="W7525" s="93">
        <f>_xlfn.XLOOKUP(M7525,匹配表1065!D:D,匹配表1065!F:F)*N7525</f>
        <v>4</v>
      </c>
    </row>
    <row r="7526" customHeight="1" spans="1:23">
      <c r="A7526" s="94" t="s">
        <v>954</v>
      </c>
      <c r="B7526" s="106">
        <v>46258</v>
      </c>
      <c r="C7526" s="121" t="str">
        <f t="shared" si="236"/>
        <v>8月第5周</v>
      </c>
      <c r="D7526" s="109" t="s">
        <v>993</v>
      </c>
      <c r="E7526" s="93" t="str">
        <f t="shared" si="237"/>
        <v>8月第4周--周1</v>
      </c>
      <c r="F7526" s="95" t="s">
        <v>27</v>
      </c>
      <c r="G7526" s="95" t="s">
        <v>28</v>
      </c>
      <c r="H7526" s="92" t="str">
        <f>_xlfn.XLOOKUP(O7526,匹配表1065!T:T,匹配表1065!W:W)</f>
        <v>常州市</v>
      </c>
      <c r="I7526" s="116" t="str">
        <f>_xlfn.XLOOKUP(O7526,匹配表1065!T:T,匹配表1065!X:X)</f>
        <v>PME2015</v>
      </c>
      <c r="J7526" s="95" t="s">
        <v>45</v>
      </c>
      <c r="K7526" s="89" cm="1">
        <f ca="1" t="array" ref="K7526:L7526">_xlfn.XLOOKUP(J7526,匹配表1065!Y:Y,匹配表1065!AA:AB)</f>
        <v>9</v>
      </c>
      <c r="L7526" s="116" t="str">
        <v>3个月以上</v>
      </c>
      <c r="M7526" s="95" t="s">
        <v>35</v>
      </c>
      <c r="N7526" s="95">
        <v>1</v>
      </c>
      <c r="O7526" s="118" t="str">
        <f>_xlfn.XLOOKUP(P7526,匹配表1065!U:U,匹配表1065!T:T)</f>
        <v>HO00000940</v>
      </c>
      <c r="P7526" s="94" t="s">
        <v>203</v>
      </c>
      <c r="Q7526" s="95" t="s">
        <v>618</v>
      </c>
      <c r="R7526" s="89" t="str">
        <f>_xlfn.XLOOKUP(Q7526,匹配表1065!L:L,匹配表1065!O:O)</f>
        <v>B</v>
      </c>
      <c r="S7526" s="93" t="str">
        <f>IFERROR(_xlfn.XLOOKUP(Q7526,匹配表1065!AI:AI,匹配表1065!AJ:AJ),"绿标")</f>
        <v>绿标</v>
      </c>
      <c r="T7526" s="93" t="str" cm="1">
        <f t="array" ref="T7526:U7526">_xlfn.XLOOKUP(Q7526,匹配表1065!L:L,匹配表1065!M:N)</f>
        <v>脑血管</v>
      </c>
      <c r="U7526" s="94" t="str">
        <v>神经内科</v>
      </c>
      <c r="V7526" s="95" t="s">
        <v>42</v>
      </c>
      <c r="W7526" s="93">
        <f>_xlfn.XLOOKUP(M7526,匹配表1065!D:D,匹配表1065!F:F)*N7526</f>
        <v>4</v>
      </c>
    </row>
    <row r="7527" customHeight="1" spans="1:23">
      <c r="A7527" s="94" t="s">
        <v>954</v>
      </c>
      <c r="B7527" s="106">
        <v>46258</v>
      </c>
      <c r="C7527" s="121" t="str">
        <f t="shared" si="236"/>
        <v>8月第5周</v>
      </c>
      <c r="D7527" s="109" t="s">
        <v>993</v>
      </c>
      <c r="E7527" s="93" t="str">
        <f t="shared" si="237"/>
        <v>8月第4周--周1</v>
      </c>
      <c r="F7527" s="95" t="s">
        <v>27</v>
      </c>
      <c r="G7527" s="95" t="s">
        <v>28</v>
      </c>
      <c r="H7527" s="92" t="str">
        <f>_xlfn.XLOOKUP(O7527,匹配表1065!T:T,匹配表1065!W:W)</f>
        <v>常州市</v>
      </c>
      <c r="I7527" s="116" t="str">
        <f>_xlfn.XLOOKUP(O7527,匹配表1065!T:T,匹配表1065!X:X)</f>
        <v>PME2015</v>
      </c>
      <c r="J7527" s="95" t="s">
        <v>45</v>
      </c>
      <c r="K7527" s="89" cm="1">
        <f ca="1" t="array" ref="K7527:L7527">_xlfn.XLOOKUP(J7527,匹配表1065!Y:Y,匹配表1065!AA:AB)</f>
        <v>9</v>
      </c>
      <c r="L7527" s="116" t="str">
        <v>3个月以上</v>
      </c>
      <c r="M7527" s="95" t="s">
        <v>35</v>
      </c>
      <c r="N7527" s="95">
        <v>1</v>
      </c>
      <c r="O7527" s="118" t="str">
        <f>_xlfn.XLOOKUP(P7527,匹配表1065!U:U,匹配表1065!T:T)</f>
        <v>HO00000941</v>
      </c>
      <c r="P7527" s="94" t="s">
        <v>542</v>
      </c>
      <c r="Q7527" s="95" t="s">
        <v>939</v>
      </c>
      <c r="R7527" s="89" t="str">
        <f>_xlfn.XLOOKUP(Q7527,匹配表1065!L:L,匹配表1065!O:O)</f>
        <v>B</v>
      </c>
      <c r="S7527" s="93" t="str">
        <f>IFERROR(_xlfn.XLOOKUP(Q7527,匹配表1065!AI:AI,匹配表1065!AJ:AJ),"绿标")</f>
        <v>绿标</v>
      </c>
      <c r="T7527" s="93" t="str" cm="1">
        <f t="array" ref="T7527:U7527">_xlfn.XLOOKUP(Q7527,匹配表1065!L:L,匹配表1065!M:N)</f>
        <v>脑血管</v>
      </c>
      <c r="U7527" s="94" t="str">
        <v>神经内科</v>
      </c>
      <c r="V7527" s="95" t="s">
        <v>42</v>
      </c>
      <c r="W7527" s="93">
        <f>_xlfn.XLOOKUP(M7527,匹配表1065!D:D,匹配表1065!F:F)*N7527</f>
        <v>4</v>
      </c>
    </row>
    <row r="7528" customHeight="1" spans="1:23">
      <c r="A7528" s="94" t="s">
        <v>954</v>
      </c>
      <c r="B7528" s="106">
        <v>46258</v>
      </c>
      <c r="C7528" s="121" t="str">
        <f t="shared" si="236"/>
        <v>8月第5周</v>
      </c>
      <c r="D7528" s="109" t="s">
        <v>993</v>
      </c>
      <c r="E7528" s="93" t="str">
        <f t="shared" si="237"/>
        <v>8月第4周--周1</v>
      </c>
      <c r="F7528" s="95" t="s">
        <v>27</v>
      </c>
      <c r="G7528" s="95" t="s">
        <v>104</v>
      </c>
      <c r="H7528" s="92" t="str">
        <f>_xlfn.XLOOKUP(O7528,匹配表1065!T:T,匹配表1065!W:W)</f>
        <v>济南市</v>
      </c>
      <c r="I7528" s="116" t="str">
        <f>_xlfn.XLOOKUP(O7528,匹配表1065!T:T,匹配表1065!X:X)</f>
        <v>PME2026</v>
      </c>
      <c r="J7528" s="95" t="s">
        <v>116</v>
      </c>
      <c r="K7528" s="89" cm="1">
        <f ca="1" t="array" ref="K7528:L7528">_xlfn.XLOOKUP(J7528,匹配表1065!Y:Y,匹配表1065!AA:AB)</f>
        <v>13</v>
      </c>
      <c r="L7528" s="116" t="str">
        <v>3个月以上</v>
      </c>
      <c r="M7528" s="95" t="s">
        <v>35</v>
      </c>
      <c r="N7528" s="95">
        <v>1</v>
      </c>
      <c r="O7528" s="118" t="str">
        <f>_xlfn.XLOOKUP(P7528,匹配表1065!U:U,匹配表1065!T:T)</f>
        <v>HO00001409</v>
      </c>
      <c r="P7528" s="94" t="s">
        <v>117</v>
      </c>
      <c r="Q7528" s="95" t="s">
        <v>356</v>
      </c>
      <c r="R7528" s="89" t="str">
        <f>_xlfn.XLOOKUP(Q7528,匹配表1065!L:L,匹配表1065!O:O)</f>
        <v>B</v>
      </c>
      <c r="S7528" s="93" t="str">
        <f>IFERROR(_xlfn.XLOOKUP(Q7528,匹配表1065!AI:AI,匹配表1065!AJ:AJ),"绿标")</f>
        <v>绿标</v>
      </c>
      <c r="T7528" s="93" t="str" cm="1">
        <f t="array" ref="T7528:U7528">_xlfn.XLOOKUP(Q7528,匹配表1065!L:L,匹配表1065!M:N)</f>
        <v>脑血管</v>
      </c>
      <c r="U7528" s="94" t="str">
        <v>神经内科</v>
      </c>
      <c r="V7528" s="95" t="s">
        <v>33</v>
      </c>
      <c r="W7528" s="93">
        <f>_xlfn.XLOOKUP(M7528,匹配表1065!D:D,匹配表1065!F:F)*N7528</f>
        <v>4</v>
      </c>
    </row>
    <row r="7529" customHeight="1" spans="1:23">
      <c r="A7529" s="94" t="s">
        <v>954</v>
      </c>
      <c r="B7529" s="106">
        <v>46258</v>
      </c>
      <c r="C7529" s="121" t="str">
        <f t="shared" si="236"/>
        <v>8月第5周</v>
      </c>
      <c r="D7529" s="109" t="s">
        <v>993</v>
      </c>
      <c r="E7529" s="93" t="str">
        <f t="shared" si="237"/>
        <v>8月第4周--周1</v>
      </c>
      <c r="F7529" s="95" t="s">
        <v>27</v>
      </c>
      <c r="G7529" s="95" t="s">
        <v>104</v>
      </c>
      <c r="H7529" s="92" t="str">
        <f>_xlfn.XLOOKUP(O7529,匹配表1065!T:T,匹配表1065!W:W)</f>
        <v>济南市</v>
      </c>
      <c r="I7529" s="116" t="str">
        <f>_xlfn.XLOOKUP(O7529,匹配表1065!T:T,匹配表1065!X:X)</f>
        <v>PME2026</v>
      </c>
      <c r="J7529" s="95" t="s">
        <v>116</v>
      </c>
      <c r="K7529" s="89" cm="1">
        <f ca="1" t="array" ref="K7529:L7529">_xlfn.XLOOKUP(J7529,匹配表1065!Y:Y,匹配表1065!AA:AB)</f>
        <v>13</v>
      </c>
      <c r="L7529" s="116" t="str">
        <v>3个月以上</v>
      </c>
      <c r="M7529" s="95" t="s">
        <v>30</v>
      </c>
      <c r="N7529" s="95">
        <v>1</v>
      </c>
      <c r="O7529" s="118" t="str">
        <f>_xlfn.XLOOKUP(P7529,匹配表1065!U:U,匹配表1065!T:T)</f>
        <v>HO00001409</v>
      </c>
      <c r="P7529" s="94" t="s">
        <v>117</v>
      </c>
      <c r="Q7529" s="95" t="s">
        <v>240</v>
      </c>
      <c r="R7529" s="89" t="str">
        <f>_xlfn.XLOOKUP(Q7529,匹配表1065!L:L,匹配表1065!O:O)</f>
        <v>B</v>
      </c>
      <c r="S7529" s="93" t="str">
        <f>IFERROR(_xlfn.XLOOKUP(Q7529,匹配表1065!AI:AI,匹配表1065!AJ:AJ),"绿标")</f>
        <v>红标</v>
      </c>
      <c r="T7529" s="93" t="str" cm="1">
        <f t="array" ref="T7529:U7529">_xlfn.XLOOKUP(Q7529,匹配表1065!L:L,匹配表1065!M:N)</f>
        <v>脑血管</v>
      </c>
      <c r="U7529" s="94" t="str">
        <v>神经内科</v>
      </c>
      <c r="V7529" s="95" t="s">
        <v>67</v>
      </c>
      <c r="W7529" s="93">
        <f>_xlfn.XLOOKUP(M7529,匹配表1065!D:D,匹配表1065!F:F)*N7529</f>
        <v>12</v>
      </c>
    </row>
    <row r="7530" customHeight="1" spans="1:23">
      <c r="A7530" s="94" t="s">
        <v>954</v>
      </c>
      <c r="B7530" s="106">
        <v>46258</v>
      </c>
      <c r="C7530" s="121" t="str">
        <f t="shared" si="236"/>
        <v>8月第5周</v>
      </c>
      <c r="D7530" s="109" t="s">
        <v>993</v>
      </c>
      <c r="E7530" s="93" t="str">
        <f t="shared" si="237"/>
        <v>8月第4周--周1</v>
      </c>
      <c r="F7530" s="95" t="s">
        <v>27</v>
      </c>
      <c r="G7530" s="95" t="s">
        <v>104</v>
      </c>
      <c r="H7530" s="92" t="str">
        <f>_xlfn.XLOOKUP(O7530,匹配表1065!T:T,匹配表1065!W:W)</f>
        <v>聊城市</v>
      </c>
      <c r="I7530" s="116" t="str">
        <f>_xlfn.XLOOKUP(O7530,匹配表1065!T:T,匹配表1065!X:X)</f>
        <v>PME2046</v>
      </c>
      <c r="J7530" s="95" t="s">
        <v>108</v>
      </c>
      <c r="K7530" s="89" cm="1">
        <f ca="1" t="array" ref="K7530:L7530">_xlfn.XLOOKUP(J7530,匹配表1065!Y:Y,匹配表1065!AA:AB)</f>
        <v>8</v>
      </c>
      <c r="L7530" s="116" t="str">
        <v>3个月以上</v>
      </c>
      <c r="M7530" s="95" t="s">
        <v>30</v>
      </c>
      <c r="N7530" s="95">
        <v>1</v>
      </c>
      <c r="O7530" s="118" t="str">
        <f>_xlfn.XLOOKUP(P7530,匹配表1065!U:U,匹配表1065!T:T)</f>
        <v>HO00001415</v>
      </c>
      <c r="P7530" s="94" t="s">
        <v>109</v>
      </c>
      <c r="Q7530" s="95" t="s">
        <v>317</v>
      </c>
      <c r="R7530" s="89" t="str">
        <f>_xlfn.XLOOKUP(Q7530,匹配表1065!L:L,匹配表1065!O:O)</f>
        <v>A</v>
      </c>
      <c r="S7530" s="93" t="str">
        <f>IFERROR(_xlfn.XLOOKUP(Q7530,匹配表1065!AI:AI,匹配表1065!AJ:AJ),"绿标")</f>
        <v>绿标</v>
      </c>
      <c r="T7530" s="93" t="str" cm="1">
        <f t="array" ref="T7530:U7530">_xlfn.XLOOKUP(Q7530,匹配表1065!L:L,匹配表1065!M:N)</f>
        <v>头痛</v>
      </c>
      <c r="U7530" s="94" t="str">
        <v>神经内科</v>
      </c>
      <c r="V7530" s="95" t="s">
        <v>42</v>
      </c>
      <c r="W7530" s="93">
        <f>_xlfn.XLOOKUP(M7530,匹配表1065!D:D,匹配表1065!F:F)*N7530</f>
        <v>12</v>
      </c>
    </row>
    <row r="7531" customHeight="1" spans="1:23">
      <c r="A7531" s="94" t="s">
        <v>954</v>
      </c>
      <c r="B7531" s="106">
        <v>46258</v>
      </c>
      <c r="C7531" s="121" t="str">
        <f t="shared" si="236"/>
        <v>8月第5周</v>
      </c>
      <c r="D7531" s="109" t="s">
        <v>993</v>
      </c>
      <c r="E7531" s="93" t="str">
        <f t="shared" si="237"/>
        <v>8月第4周--周1</v>
      </c>
      <c r="F7531" s="95" t="s">
        <v>27</v>
      </c>
      <c r="G7531" s="95" t="s">
        <v>104</v>
      </c>
      <c r="H7531" s="92" t="str">
        <f>_xlfn.XLOOKUP(O7531,匹配表1065!T:T,匹配表1065!W:W)</f>
        <v>济南市</v>
      </c>
      <c r="I7531" s="116" t="str">
        <f>_xlfn.XLOOKUP(O7531,匹配表1065!T:T,匹配表1065!X:X)</f>
        <v>PME2044</v>
      </c>
      <c r="J7531" s="95" t="s">
        <v>105</v>
      </c>
      <c r="K7531" s="89" cm="1">
        <f ca="1" t="array" ref="K7531:L7531">_xlfn.XLOOKUP(J7531,匹配表1065!Y:Y,匹配表1065!AA:AB)</f>
        <v>8</v>
      </c>
      <c r="L7531" s="116" t="str">
        <v>3个月以上</v>
      </c>
      <c r="M7531" s="95" t="s">
        <v>30</v>
      </c>
      <c r="N7531" s="95">
        <v>1</v>
      </c>
      <c r="O7531" s="118" t="str">
        <f>_xlfn.XLOOKUP(P7531,匹配表1065!U:U,匹配表1065!T:T)</f>
        <v>HO00001401</v>
      </c>
      <c r="P7531" s="94" t="s">
        <v>106</v>
      </c>
      <c r="Q7531" s="95" t="s">
        <v>461</v>
      </c>
      <c r="R7531" s="89" t="str">
        <f>_xlfn.XLOOKUP(Q7531,匹配表1065!L:L,匹配表1065!O:O)</f>
        <v>B</v>
      </c>
      <c r="S7531" s="93" t="str">
        <f>IFERROR(_xlfn.XLOOKUP(Q7531,匹配表1065!AI:AI,匹配表1065!AJ:AJ),"绿标")</f>
        <v>绿标</v>
      </c>
      <c r="T7531" s="93" t="str" cm="1">
        <f t="array" ref="T7531:U7531">_xlfn.XLOOKUP(Q7531,匹配表1065!L:L,匹配表1065!M:N)</f>
        <v>脑血管</v>
      </c>
      <c r="U7531" s="94" t="str">
        <v>神经内科</v>
      </c>
      <c r="V7531" s="95" t="s">
        <v>33</v>
      </c>
      <c r="W7531" s="93">
        <f>_xlfn.XLOOKUP(M7531,匹配表1065!D:D,匹配表1065!F:F)*N7531</f>
        <v>12</v>
      </c>
    </row>
    <row r="7532" customHeight="1" spans="1:23">
      <c r="A7532" s="94" t="s">
        <v>954</v>
      </c>
      <c r="B7532" s="106">
        <v>46258</v>
      </c>
      <c r="C7532" s="121" t="str">
        <f t="shared" ref="C7532:C7595" si="238">MONTH(B7532)&amp;TEXT(WEEKNUM(B7532,2)-WEEKNUM(B7532+1-DAY(B7532),2)+1,"月第0周")</f>
        <v>8月第5周</v>
      </c>
      <c r="D7532" s="109" t="s">
        <v>993</v>
      </c>
      <c r="E7532" s="93" t="str">
        <f t="shared" si="237"/>
        <v>8月第4周--周1</v>
      </c>
      <c r="F7532" s="95" t="s">
        <v>27</v>
      </c>
      <c r="G7532" s="95" t="s">
        <v>104</v>
      </c>
      <c r="H7532" s="92" t="str">
        <f>_xlfn.XLOOKUP(O7532,匹配表1065!T:T,匹配表1065!W:W)</f>
        <v>济南市</v>
      </c>
      <c r="I7532" s="116" t="str">
        <f>_xlfn.XLOOKUP(O7532,匹配表1065!T:T,匹配表1065!X:X)</f>
        <v>PME2025</v>
      </c>
      <c r="J7532" s="95" t="s">
        <v>111</v>
      </c>
      <c r="K7532" s="89" cm="1">
        <f ca="1" t="array" ref="K7532:L7532">_xlfn.XLOOKUP(J7532,匹配表1065!Y:Y,匹配表1065!AA:AB)</f>
        <v>30</v>
      </c>
      <c r="L7532" s="116" t="str">
        <v>3个月以上</v>
      </c>
      <c r="M7532" s="95" t="s">
        <v>30</v>
      </c>
      <c r="N7532" s="95">
        <v>2</v>
      </c>
      <c r="O7532" s="118" t="str">
        <f>_xlfn.XLOOKUP(P7532,匹配表1065!U:U,匹配表1065!T:T)</f>
        <v>HO00001400</v>
      </c>
      <c r="P7532" s="94" t="s">
        <v>112</v>
      </c>
      <c r="Q7532" s="95" t="s">
        <v>331</v>
      </c>
      <c r="R7532" s="89" t="str">
        <f>_xlfn.XLOOKUP(Q7532,匹配表1065!L:L,匹配表1065!O:O)</f>
        <v>C</v>
      </c>
      <c r="S7532" s="93" t="str">
        <f>IFERROR(_xlfn.XLOOKUP(Q7532,匹配表1065!AI:AI,匹配表1065!AJ:AJ),"绿标")</f>
        <v>红标</v>
      </c>
      <c r="T7532" s="93" t="str" cm="1">
        <f t="array" ref="T7532:U7532">_xlfn.XLOOKUP(Q7532,匹配表1065!L:L,匹配表1065!M:N)</f>
        <v>眩晕</v>
      </c>
      <c r="U7532" s="94" t="str">
        <v>神经内科</v>
      </c>
      <c r="V7532" s="95" t="s">
        <v>42</v>
      </c>
      <c r="W7532" s="93">
        <f>_xlfn.XLOOKUP(M7532,匹配表1065!D:D,匹配表1065!F:F)*N7532</f>
        <v>24</v>
      </c>
    </row>
    <row r="7533" customHeight="1" spans="1:23">
      <c r="A7533" s="94" t="s">
        <v>954</v>
      </c>
      <c r="B7533" s="106">
        <v>46258</v>
      </c>
      <c r="C7533" s="121" t="str">
        <f t="shared" si="238"/>
        <v>8月第5周</v>
      </c>
      <c r="D7533" s="109" t="s">
        <v>993</v>
      </c>
      <c r="E7533" s="93" t="str">
        <f t="shared" si="237"/>
        <v>8月第4周--周1</v>
      </c>
      <c r="F7533" s="95" t="s">
        <v>27</v>
      </c>
      <c r="G7533" s="95" t="s">
        <v>104</v>
      </c>
      <c r="H7533" s="92" t="str">
        <f>_xlfn.XLOOKUP(O7533,匹配表1065!T:T,匹配表1065!W:W)</f>
        <v>济南市</v>
      </c>
      <c r="I7533" s="116" t="str">
        <f>_xlfn.XLOOKUP(O7533,匹配表1065!T:T,匹配表1065!X:X)</f>
        <v>PME2025</v>
      </c>
      <c r="J7533" s="95" t="s">
        <v>111</v>
      </c>
      <c r="K7533" s="89" cm="1">
        <f ca="1" t="array" ref="K7533:L7533">_xlfn.XLOOKUP(J7533,匹配表1065!Y:Y,匹配表1065!AA:AB)</f>
        <v>30</v>
      </c>
      <c r="L7533" s="116" t="str">
        <v>3个月以上</v>
      </c>
      <c r="M7533" s="95" t="s">
        <v>30</v>
      </c>
      <c r="N7533" s="95">
        <v>1</v>
      </c>
      <c r="O7533" s="118" t="str">
        <f>_xlfn.XLOOKUP(P7533,匹配表1065!U:U,匹配表1065!T:T)</f>
        <v>HO00001400</v>
      </c>
      <c r="P7533" s="94" t="s">
        <v>112</v>
      </c>
      <c r="Q7533" s="95" t="s">
        <v>113</v>
      </c>
      <c r="R7533" s="89" t="str">
        <f>_xlfn.XLOOKUP(Q7533,匹配表1065!L:L,匹配表1065!O:O)</f>
        <v>B</v>
      </c>
      <c r="S7533" s="93" t="str">
        <f>IFERROR(_xlfn.XLOOKUP(Q7533,匹配表1065!AI:AI,匹配表1065!AJ:AJ),"绿标")</f>
        <v>红标</v>
      </c>
      <c r="T7533" s="93" t="str" cm="1">
        <f t="array" ref="T7533:U7533">_xlfn.XLOOKUP(Q7533,匹配表1065!L:L,匹配表1065!M:N)</f>
        <v>抑郁焦虑</v>
      </c>
      <c r="U7533" s="94" t="str">
        <v>神经内科</v>
      </c>
      <c r="V7533" s="95" t="s">
        <v>42</v>
      </c>
      <c r="W7533" s="93">
        <f>_xlfn.XLOOKUP(M7533,匹配表1065!D:D,匹配表1065!F:F)*N7533</f>
        <v>12</v>
      </c>
    </row>
    <row r="7534" customHeight="1" spans="1:23">
      <c r="A7534" s="94" t="s">
        <v>954</v>
      </c>
      <c r="B7534" s="106">
        <v>46258</v>
      </c>
      <c r="C7534" s="121" t="str">
        <f t="shared" si="238"/>
        <v>8月第5周</v>
      </c>
      <c r="D7534" s="109" t="s">
        <v>993</v>
      </c>
      <c r="E7534" s="93" t="str">
        <f t="shared" si="237"/>
        <v>8月第4周--周1</v>
      </c>
      <c r="F7534" s="95" t="s">
        <v>27</v>
      </c>
      <c r="G7534" s="95" t="s">
        <v>104</v>
      </c>
      <c r="H7534" s="92" t="str">
        <f>_xlfn.XLOOKUP(O7534,匹配表1065!T:T,匹配表1065!W:W)</f>
        <v>济南市</v>
      </c>
      <c r="I7534" s="116" t="str">
        <f>_xlfn.XLOOKUP(O7534,匹配表1065!T:T,匹配表1065!X:X)</f>
        <v>PME2025</v>
      </c>
      <c r="J7534" s="95" t="s">
        <v>128</v>
      </c>
      <c r="K7534" s="89" cm="1">
        <f ca="1" t="array" ref="K7534:L7534">_xlfn.XLOOKUP(J7534,匹配表1065!Y:Y,匹配表1065!AA:AB)</f>
        <v>13</v>
      </c>
      <c r="L7534" s="116" t="str">
        <v>3个月以上</v>
      </c>
      <c r="M7534" s="95" t="s">
        <v>55</v>
      </c>
      <c r="N7534" s="95">
        <v>1</v>
      </c>
      <c r="O7534" s="118" t="str">
        <f>_xlfn.XLOOKUP(P7534,匹配表1065!U:U,匹配表1065!T:T)</f>
        <v>HO00001400</v>
      </c>
      <c r="P7534" s="94" t="s">
        <v>112</v>
      </c>
      <c r="Q7534" s="95" t="s">
        <v>416</v>
      </c>
      <c r="R7534" s="89" t="str">
        <f>_xlfn.XLOOKUP(Q7534,匹配表1065!L:L,匹配表1065!O:O)</f>
        <v>C</v>
      </c>
      <c r="S7534" s="93" t="str">
        <f>IFERROR(_xlfn.XLOOKUP(Q7534,匹配表1065!AI:AI,匹配表1065!AJ:AJ),"绿标")</f>
        <v>绿标</v>
      </c>
      <c r="T7534" s="93" t="str" cm="1">
        <f t="array" ref="T7534:U7534">_xlfn.XLOOKUP(Q7534,匹配表1065!L:L,匹配表1065!M:N)</f>
        <v>眩晕</v>
      </c>
      <c r="U7534" s="94" t="str">
        <v>耳鼻喉科</v>
      </c>
      <c r="V7534" s="95" t="s">
        <v>100</v>
      </c>
      <c r="W7534" s="93">
        <f>_xlfn.XLOOKUP(M7534,匹配表1065!D:D,匹配表1065!F:F)*N7534</f>
        <v>8</v>
      </c>
    </row>
    <row r="7535" customHeight="1" spans="1:23">
      <c r="A7535" s="94" t="s">
        <v>954</v>
      </c>
      <c r="B7535" s="106">
        <v>46258</v>
      </c>
      <c r="C7535" s="121" t="str">
        <f t="shared" si="238"/>
        <v>8月第5周</v>
      </c>
      <c r="D7535" s="109" t="s">
        <v>993</v>
      </c>
      <c r="E7535" s="93" t="str">
        <f t="shared" si="237"/>
        <v>8月第4周--周1</v>
      </c>
      <c r="F7535" s="95" t="s">
        <v>27</v>
      </c>
      <c r="G7535" s="95" t="s">
        <v>104</v>
      </c>
      <c r="H7535" s="92" t="str">
        <f>_xlfn.XLOOKUP(O7535,匹配表1065!T:T,匹配表1065!W:W)</f>
        <v>济南市</v>
      </c>
      <c r="I7535" s="116" t="str">
        <f>_xlfn.XLOOKUP(O7535,匹配表1065!T:T,匹配表1065!X:X)</f>
        <v>PME2025</v>
      </c>
      <c r="J7535" s="95" t="s">
        <v>128</v>
      </c>
      <c r="K7535" s="89" cm="1">
        <f ca="1" t="array" ref="K7535:L7535">_xlfn.XLOOKUP(J7535,匹配表1065!Y:Y,匹配表1065!AA:AB)</f>
        <v>13</v>
      </c>
      <c r="L7535" s="116" t="str">
        <v>3个月以上</v>
      </c>
      <c r="M7535" s="95" t="s">
        <v>35</v>
      </c>
      <c r="N7535" s="95">
        <v>1</v>
      </c>
      <c r="O7535" s="118" t="str">
        <f>_xlfn.XLOOKUP(P7535,匹配表1065!U:U,匹配表1065!T:T)</f>
        <v>HO00001400</v>
      </c>
      <c r="P7535" s="94" t="s">
        <v>112</v>
      </c>
      <c r="Q7535" s="95" t="s">
        <v>134</v>
      </c>
      <c r="R7535" s="89" t="str">
        <f>_xlfn.XLOOKUP(Q7535,匹配表1065!L:L,匹配表1065!O:O)</f>
        <v>D</v>
      </c>
      <c r="S7535" s="93" t="str">
        <f>IFERROR(_xlfn.XLOOKUP(Q7535,匹配表1065!AI:AI,匹配表1065!AJ:AJ),"绿标")</f>
        <v>绿标</v>
      </c>
      <c r="T7535" s="93" t="str" cm="1">
        <f t="array" ref="T7535:U7535">_xlfn.XLOOKUP(Q7535,匹配表1065!L:L,匹配表1065!M:N)</f>
        <v>抑郁焦虑</v>
      </c>
      <c r="U7535" s="94" t="str">
        <v>精神心理科</v>
      </c>
      <c r="V7535" s="95" t="s">
        <v>70</v>
      </c>
      <c r="W7535" s="93">
        <f>_xlfn.XLOOKUP(M7535,匹配表1065!D:D,匹配表1065!F:F)*N7535</f>
        <v>4</v>
      </c>
    </row>
    <row r="7536" customHeight="1" spans="1:23">
      <c r="A7536" s="94" t="s">
        <v>954</v>
      </c>
      <c r="B7536" s="106">
        <v>46258</v>
      </c>
      <c r="C7536" s="121" t="str">
        <f t="shared" si="238"/>
        <v>8月第5周</v>
      </c>
      <c r="D7536" s="109" t="s">
        <v>993</v>
      </c>
      <c r="E7536" s="93" t="str">
        <f t="shared" si="237"/>
        <v>8月第4周--周1</v>
      </c>
      <c r="F7536" s="95" t="s">
        <v>27</v>
      </c>
      <c r="G7536" s="95" t="s">
        <v>104</v>
      </c>
      <c r="H7536" s="92" t="str">
        <f>_xlfn.XLOOKUP(O7536,匹配表1065!T:T,匹配表1065!W:W)</f>
        <v>济南市</v>
      </c>
      <c r="I7536" s="116" t="str">
        <f>_xlfn.XLOOKUP(O7536,匹配表1065!T:T,匹配表1065!X:X)</f>
        <v>PME2025</v>
      </c>
      <c r="J7536" s="95" t="s">
        <v>128</v>
      </c>
      <c r="K7536" s="89" cm="1">
        <f ca="1" t="array" ref="K7536:L7536">_xlfn.XLOOKUP(J7536,匹配表1065!Y:Y,匹配表1065!AA:AB)</f>
        <v>13</v>
      </c>
      <c r="L7536" s="116" t="str">
        <v>3个月以上</v>
      </c>
      <c r="M7536" s="95" t="s">
        <v>55</v>
      </c>
      <c r="N7536" s="95">
        <v>1</v>
      </c>
      <c r="O7536" s="118" t="str">
        <f>_xlfn.XLOOKUP(P7536,匹配表1065!U:U,匹配表1065!T:T)</f>
        <v>HO00001400</v>
      </c>
      <c r="P7536" s="94" t="s">
        <v>112</v>
      </c>
      <c r="Q7536" s="95" t="s">
        <v>357</v>
      </c>
      <c r="R7536" s="89" t="str">
        <f>_xlfn.XLOOKUP(Q7536,匹配表1065!L:L,匹配表1065!O:O)</f>
        <v>B</v>
      </c>
      <c r="S7536" s="93" t="str">
        <f>IFERROR(_xlfn.XLOOKUP(Q7536,匹配表1065!AI:AI,匹配表1065!AJ:AJ),"绿标")</f>
        <v>红标</v>
      </c>
      <c r="T7536" s="93" t="str" cm="1">
        <f t="array" ref="T7536:U7536">_xlfn.XLOOKUP(Q7536,匹配表1065!L:L,匹配表1065!M:N)</f>
        <v>癫痫</v>
      </c>
      <c r="U7536" s="94" t="str">
        <v>神经内科</v>
      </c>
      <c r="V7536" s="95" t="s">
        <v>33</v>
      </c>
      <c r="W7536" s="93">
        <f>_xlfn.XLOOKUP(M7536,匹配表1065!D:D,匹配表1065!F:F)*N7536</f>
        <v>8</v>
      </c>
    </row>
    <row r="7537" customHeight="1" spans="1:23">
      <c r="A7537" s="94" t="s">
        <v>954</v>
      </c>
      <c r="B7537" s="106">
        <v>46258</v>
      </c>
      <c r="C7537" s="121" t="str">
        <f t="shared" si="238"/>
        <v>8月第5周</v>
      </c>
      <c r="D7537" s="109" t="s">
        <v>993</v>
      </c>
      <c r="E7537" s="93" t="str">
        <f t="shared" si="237"/>
        <v>8月第4周--周1</v>
      </c>
      <c r="F7537" s="95" t="s">
        <v>27</v>
      </c>
      <c r="G7537" s="95" t="s">
        <v>104</v>
      </c>
      <c r="H7537" s="92" t="str">
        <f>_xlfn.XLOOKUP(O7537,匹配表1065!T:T,匹配表1065!W:W)</f>
        <v>济南市</v>
      </c>
      <c r="I7537" s="116" t="str">
        <f>_xlfn.XLOOKUP(O7537,匹配表1065!T:T,匹配表1065!X:X)</f>
        <v>PME2029</v>
      </c>
      <c r="J7537" s="95" t="s">
        <v>128</v>
      </c>
      <c r="K7537" s="89" cm="1">
        <f ca="1" t="array" ref="K7537:L7537">_xlfn.XLOOKUP(J7537,匹配表1065!Y:Y,匹配表1065!AA:AB)</f>
        <v>13</v>
      </c>
      <c r="L7537" s="116" t="str">
        <v>3个月以上</v>
      </c>
      <c r="M7537" s="95" t="s">
        <v>30</v>
      </c>
      <c r="N7537" s="95">
        <v>1</v>
      </c>
      <c r="O7537" s="118" t="str">
        <f>_xlfn.XLOOKUP(P7537,匹配表1065!U:U,匹配表1065!T:T)</f>
        <v>HO00001403</v>
      </c>
      <c r="P7537" s="94" t="s">
        <v>329</v>
      </c>
      <c r="Q7537" s="95" t="s">
        <v>455</v>
      </c>
      <c r="R7537" s="89" t="str">
        <f>_xlfn.XLOOKUP(Q7537,匹配表1065!L:L,匹配表1065!O:O)</f>
        <v>C</v>
      </c>
      <c r="S7537" s="93" t="str">
        <f>IFERROR(_xlfn.XLOOKUP(Q7537,匹配表1065!AI:AI,匹配表1065!AJ:AJ),"绿标")</f>
        <v>绿标</v>
      </c>
      <c r="T7537" s="93" t="str" cm="1">
        <f t="array" ref="T7537:U7537">_xlfn.XLOOKUP(Q7537,匹配表1065!L:L,匹配表1065!M:N)</f>
        <v>眩晕</v>
      </c>
      <c r="U7537" s="94" t="str">
        <v>耳鼻喉科</v>
      </c>
      <c r="V7537" s="95" t="s">
        <v>100</v>
      </c>
      <c r="W7537" s="93">
        <f>_xlfn.XLOOKUP(M7537,匹配表1065!D:D,匹配表1065!F:F)*N7537</f>
        <v>12</v>
      </c>
    </row>
    <row r="7538" customHeight="1" spans="1:23">
      <c r="A7538" s="94" t="s">
        <v>954</v>
      </c>
      <c r="B7538" s="106">
        <v>46258</v>
      </c>
      <c r="C7538" s="121" t="str">
        <f t="shared" si="238"/>
        <v>8月第5周</v>
      </c>
      <c r="D7538" s="109" t="s">
        <v>993</v>
      </c>
      <c r="E7538" s="93" t="str">
        <f t="shared" si="237"/>
        <v>8月第4周--周1</v>
      </c>
      <c r="F7538" s="95" t="s">
        <v>27</v>
      </c>
      <c r="G7538" s="95" t="s">
        <v>104</v>
      </c>
      <c r="H7538" s="92" t="str">
        <f>_xlfn.XLOOKUP(O7538,匹配表1065!T:T,匹配表1065!W:W)</f>
        <v>济南市</v>
      </c>
      <c r="I7538" s="116" t="str">
        <f>_xlfn.XLOOKUP(O7538,匹配表1065!T:T,匹配表1065!X:X)</f>
        <v>PME2024</v>
      </c>
      <c r="J7538" s="95" t="s">
        <v>975</v>
      </c>
      <c r="K7538" s="89" t="e" cm="1">
        <f ca="1" t="array" ref="K7538">_xlfn.XLOOKUP(J7538,匹配表1065!Y:Y,匹配表1065!AA:AB)</f>
        <v>#N/A</v>
      </c>
      <c r="L7538" s="116"/>
      <c r="M7538" s="95" t="s">
        <v>35</v>
      </c>
      <c r="N7538" s="95">
        <v>1</v>
      </c>
      <c r="O7538" s="118" t="str">
        <f>_xlfn.XLOOKUP(P7538,匹配表1065!U:U,匹配表1065!T:T)</f>
        <v>HO00001404</v>
      </c>
      <c r="P7538" s="94" t="s">
        <v>126</v>
      </c>
      <c r="Q7538" s="95" t="s">
        <v>127</v>
      </c>
      <c r="R7538" s="89" t="str">
        <f>_xlfn.XLOOKUP(Q7538,匹配表1065!L:L,匹配表1065!O:O)</f>
        <v>A</v>
      </c>
      <c r="S7538" s="93" t="str">
        <f>IFERROR(_xlfn.XLOOKUP(Q7538,匹配表1065!AI:AI,匹配表1065!AJ:AJ),"绿标")</f>
        <v>红标</v>
      </c>
      <c r="T7538" s="93" t="str" cm="1">
        <f t="array" ref="T7538:U7538">_xlfn.XLOOKUP(Q7538,匹配表1065!L:L,匹配表1065!M:N)</f>
        <v>头痛</v>
      </c>
      <c r="U7538" s="94" t="str">
        <v>神经内科</v>
      </c>
      <c r="V7538" s="95" t="s">
        <v>42</v>
      </c>
      <c r="W7538" s="93">
        <f>_xlfn.XLOOKUP(M7538,匹配表1065!D:D,匹配表1065!F:F)*N7538</f>
        <v>4</v>
      </c>
    </row>
    <row r="7539" customHeight="1" spans="1:23">
      <c r="A7539" s="94" t="s">
        <v>954</v>
      </c>
      <c r="B7539" s="106">
        <v>46259</v>
      </c>
      <c r="C7539" s="121" t="str">
        <f t="shared" si="238"/>
        <v>8月第5周</v>
      </c>
      <c r="D7539" s="109" t="s">
        <v>993</v>
      </c>
      <c r="E7539" s="93" t="str">
        <f t="shared" si="237"/>
        <v>8月第4周--周2</v>
      </c>
      <c r="F7539" s="95" t="s">
        <v>27</v>
      </c>
      <c r="G7539" s="95" t="s">
        <v>167</v>
      </c>
      <c r="H7539" s="92" t="str">
        <f>_xlfn.XLOOKUP(O7539,匹配表1065!T:T,匹配表1065!W:W)</f>
        <v>苏州市</v>
      </c>
      <c r="I7539" s="116" t="str">
        <f>_xlfn.XLOOKUP(O7539,匹配表1065!T:T,匹配表1065!X:X)</f>
        <v>PME2009</v>
      </c>
      <c r="J7539" s="95" t="s">
        <v>852</v>
      </c>
      <c r="K7539" s="89" t="e" cm="1">
        <f ca="1" t="array" ref="K7539">_xlfn.XLOOKUP(J7539,匹配表1065!Y:Y,匹配表1065!AA:AB)</f>
        <v>#N/A</v>
      </c>
      <c r="L7539" s="116"/>
      <c r="M7539" s="95" t="s">
        <v>35</v>
      </c>
      <c r="N7539" s="95">
        <v>1</v>
      </c>
      <c r="O7539" s="118" t="str">
        <f>_xlfn.XLOOKUP(P7539,匹配表1065!U:U,匹配表1065!T:T)</f>
        <v>HO00402369</v>
      </c>
      <c r="P7539" s="94" t="s">
        <v>227</v>
      </c>
      <c r="Q7539" s="95" t="s">
        <v>816</v>
      </c>
      <c r="R7539" s="89" t="str">
        <f>_xlfn.XLOOKUP(Q7539,匹配表1065!L:L,匹配表1065!O:O)</f>
        <v>B</v>
      </c>
      <c r="S7539" s="93" t="str">
        <f>IFERROR(_xlfn.XLOOKUP(Q7539,匹配表1065!AI:AI,匹配表1065!AJ:AJ),"绿标")</f>
        <v>黑标</v>
      </c>
      <c r="T7539" s="93" t="str" cm="1">
        <f t="array" ref="T7539:U7539">_xlfn.XLOOKUP(Q7539,匹配表1065!L:L,匹配表1065!M:N)</f>
        <v>脑血管</v>
      </c>
      <c r="U7539" s="94" t="str">
        <v>神经内科</v>
      </c>
      <c r="V7539" s="95" t="s">
        <v>33</v>
      </c>
      <c r="W7539" s="93">
        <f>_xlfn.XLOOKUP(M7539,匹配表1065!D:D,匹配表1065!F:F)*N7539</f>
        <v>4</v>
      </c>
    </row>
    <row r="7540" customHeight="1" spans="1:23">
      <c r="A7540" s="94" t="s">
        <v>954</v>
      </c>
      <c r="B7540" s="106">
        <v>46259</v>
      </c>
      <c r="C7540" s="121" t="str">
        <f t="shared" si="238"/>
        <v>8月第5周</v>
      </c>
      <c r="D7540" s="109" t="s">
        <v>993</v>
      </c>
      <c r="E7540" s="93" t="str">
        <f t="shared" si="237"/>
        <v>8月第4周--周2</v>
      </c>
      <c r="F7540" s="95" t="s">
        <v>27</v>
      </c>
      <c r="G7540" s="95" t="s">
        <v>167</v>
      </c>
      <c r="H7540" s="92" t="str">
        <f>_xlfn.XLOOKUP(O7540,匹配表1065!T:T,匹配表1065!W:W)</f>
        <v>苏州市</v>
      </c>
      <c r="I7540" s="116" t="str">
        <f>_xlfn.XLOOKUP(O7540,匹配表1065!T:T,匹配表1065!X:X)</f>
        <v>PME2011</v>
      </c>
      <c r="J7540" s="95" t="s">
        <v>168</v>
      </c>
      <c r="K7540" s="89" cm="1">
        <f ca="1" t="array" ref="K7540:L7540">_xlfn.XLOOKUP(J7540,匹配表1065!Y:Y,匹配表1065!AA:AB)</f>
        <v>19</v>
      </c>
      <c r="L7540" s="116" t="str">
        <v>3个月以上</v>
      </c>
      <c r="M7540" s="95" t="s">
        <v>30</v>
      </c>
      <c r="N7540" s="95">
        <v>3</v>
      </c>
      <c r="O7540" s="118" t="str">
        <f>_xlfn.XLOOKUP(P7540,匹配表1065!U:U,匹配表1065!T:T)</f>
        <v>HO00307823</v>
      </c>
      <c r="P7540" s="94" t="s">
        <v>169</v>
      </c>
      <c r="Q7540" s="95" t="s">
        <v>170</v>
      </c>
      <c r="R7540" s="89" t="str">
        <f>_xlfn.XLOOKUP(Q7540,匹配表1065!L:L,匹配表1065!O:O)</f>
        <v>A</v>
      </c>
      <c r="S7540" s="93" t="str">
        <f>IFERROR(_xlfn.XLOOKUP(Q7540,匹配表1065!AI:AI,匹配表1065!AJ:AJ),"绿标")</f>
        <v>红标</v>
      </c>
      <c r="T7540" s="93" t="str" cm="1">
        <f t="array" ref="T7540:U7540">_xlfn.XLOOKUP(Q7540,匹配表1065!L:L,匹配表1065!M:N)</f>
        <v>头痛</v>
      </c>
      <c r="U7540" s="94" t="str">
        <v>神经内科</v>
      </c>
      <c r="V7540" s="95" t="s">
        <v>100</v>
      </c>
      <c r="W7540" s="93">
        <f>_xlfn.XLOOKUP(M7540,匹配表1065!D:D,匹配表1065!F:F)*N7540</f>
        <v>36</v>
      </c>
    </row>
    <row r="7541" customHeight="1" spans="1:23">
      <c r="A7541" s="94" t="s">
        <v>954</v>
      </c>
      <c r="B7541" s="106">
        <v>46259</v>
      </c>
      <c r="C7541" s="121" t="str">
        <f t="shared" si="238"/>
        <v>8月第5周</v>
      </c>
      <c r="D7541" s="109" t="s">
        <v>993</v>
      </c>
      <c r="E7541" s="93" t="str">
        <f t="shared" ref="E7541:E7604" si="239">D7541&amp;"--"&amp;"周"&amp;WEEKDAY(B7541,2)</f>
        <v>8月第4周--周2</v>
      </c>
      <c r="F7541" s="95" t="s">
        <v>27</v>
      </c>
      <c r="G7541" s="95" t="s">
        <v>167</v>
      </c>
      <c r="H7541" s="92" t="str">
        <f>_xlfn.XLOOKUP(O7541,匹配表1065!T:T,匹配表1065!W:W)</f>
        <v>苏州市</v>
      </c>
      <c r="I7541" s="116" t="str">
        <f>_xlfn.XLOOKUP(O7541,匹配表1065!T:T,匹配表1065!X:X)</f>
        <v>PME2011</v>
      </c>
      <c r="J7541" s="95" t="s">
        <v>168</v>
      </c>
      <c r="K7541" s="89" cm="1">
        <f ca="1" t="array" ref="K7541:L7541">_xlfn.XLOOKUP(J7541,匹配表1065!Y:Y,匹配表1065!AA:AB)</f>
        <v>19</v>
      </c>
      <c r="L7541" s="116" t="str">
        <v>3个月以上</v>
      </c>
      <c r="M7541" s="95" t="s">
        <v>30</v>
      </c>
      <c r="N7541" s="95">
        <v>1</v>
      </c>
      <c r="O7541" s="118" t="str">
        <f>_xlfn.XLOOKUP(P7541,匹配表1065!U:U,匹配表1065!T:T)</f>
        <v>HO00307823</v>
      </c>
      <c r="P7541" s="94" t="s">
        <v>169</v>
      </c>
      <c r="Q7541" s="95" t="s">
        <v>172</v>
      </c>
      <c r="R7541" s="89" t="str">
        <f>_xlfn.XLOOKUP(Q7541,匹配表1065!L:L,匹配表1065!O:O)</f>
        <v>C</v>
      </c>
      <c r="S7541" s="93" t="str">
        <f>IFERROR(_xlfn.XLOOKUP(Q7541,匹配表1065!AI:AI,匹配表1065!AJ:AJ),"绿标")</f>
        <v>绿标</v>
      </c>
      <c r="T7541" s="93" t="str" cm="1">
        <f t="array" ref="T7541:U7541">_xlfn.XLOOKUP(Q7541,匹配表1065!L:L,匹配表1065!M:N)</f>
        <v>眩晕</v>
      </c>
      <c r="U7541" s="94" t="str">
        <v>神经内科</v>
      </c>
      <c r="V7541" s="95" t="s">
        <v>100</v>
      </c>
      <c r="W7541" s="93">
        <f>_xlfn.XLOOKUP(M7541,匹配表1065!D:D,匹配表1065!F:F)*N7541</f>
        <v>12</v>
      </c>
    </row>
    <row r="7542" customHeight="1" spans="1:23">
      <c r="A7542" s="94" t="s">
        <v>954</v>
      </c>
      <c r="B7542" s="106">
        <v>46259</v>
      </c>
      <c r="C7542" s="121" t="str">
        <f t="shared" si="238"/>
        <v>8月第5周</v>
      </c>
      <c r="D7542" s="109" t="s">
        <v>993</v>
      </c>
      <c r="E7542" s="93" t="str">
        <f t="shared" si="239"/>
        <v>8月第4周--周2</v>
      </c>
      <c r="F7542" s="95" t="s">
        <v>27</v>
      </c>
      <c r="G7542" s="95" t="s">
        <v>167</v>
      </c>
      <c r="H7542" s="92" t="str">
        <f>_xlfn.XLOOKUP(O7542,匹配表1065!T:T,匹配表1065!W:W)</f>
        <v>苏州市</v>
      </c>
      <c r="I7542" s="116" t="str">
        <f>_xlfn.XLOOKUP(O7542,匹配表1065!T:T,匹配表1065!X:X)</f>
        <v>PME2011</v>
      </c>
      <c r="J7542" s="95" t="s">
        <v>168</v>
      </c>
      <c r="K7542" s="89" cm="1">
        <f ca="1" t="array" ref="K7542:L7542">_xlfn.XLOOKUP(J7542,匹配表1065!Y:Y,匹配表1065!AA:AB)</f>
        <v>19</v>
      </c>
      <c r="L7542" s="116" t="str">
        <v>3个月以上</v>
      </c>
      <c r="M7542" s="95" t="s">
        <v>35</v>
      </c>
      <c r="N7542" s="95">
        <v>1</v>
      </c>
      <c r="O7542" s="118" t="str">
        <f>_xlfn.XLOOKUP(P7542,匹配表1065!U:U,匹配表1065!T:T)</f>
        <v>HO00307823</v>
      </c>
      <c r="P7542" s="94" t="s">
        <v>169</v>
      </c>
      <c r="Q7542" s="95" t="s">
        <v>573</v>
      </c>
      <c r="R7542" s="89" t="str">
        <f>_xlfn.XLOOKUP(Q7542,匹配表1065!L:L,匹配表1065!O:O)</f>
        <v>B</v>
      </c>
      <c r="S7542" s="93" t="str">
        <f>IFERROR(_xlfn.XLOOKUP(Q7542,匹配表1065!AI:AI,匹配表1065!AJ:AJ),"绿标")</f>
        <v>绿标</v>
      </c>
      <c r="T7542" s="93" t="str" cm="1">
        <f t="array" ref="T7542:U7542">_xlfn.XLOOKUP(Q7542,匹配表1065!L:L,匹配表1065!M:N)</f>
        <v>脑血管</v>
      </c>
      <c r="U7542" s="94" t="str">
        <v>神经内科</v>
      </c>
      <c r="V7542" s="95" t="s">
        <v>33</v>
      </c>
      <c r="W7542" s="93">
        <f>_xlfn.XLOOKUP(M7542,匹配表1065!D:D,匹配表1065!F:F)*N7542</f>
        <v>4</v>
      </c>
    </row>
    <row r="7543" customHeight="1" spans="1:23">
      <c r="A7543" s="94" t="s">
        <v>954</v>
      </c>
      <c r="B7543" s="106">
        <v>46259</v>
      </c>
      <c r="C7543" s="121" t="str">
        <f t="shared" si="238"/>
        <v>8月第5周</v>
      </c>
      <c r="D7543" s="109" t="s">
        <v>993</v>
      </c>
      <c r="E7543" s="93" t="str">
        <f t="shared" si="239"/>
        <v>8月第4周--周2</v>
      </c>
      <c r="F7543" s="95" t="s">
        <v>27</v>
      </c>
      <c r="G7543" s="95" t="s">
        <v>167</v>
      </c>
      <c r="H7543" s="92" t="str">
        <f>_xlfn.XLOOKUP(O7543,匹配表1065!T:T,匹配表1065!W:W)</f>
        <v>苏州市</v>
      </c>
      <c r="I7543" s="116" t="str">
        <f>_xlfn.XLOOKUP(O7543,匹配表1065!T:T,匹配表1065!X:X)</f>
        <v>PME2016</v>
      </c>
      <c r="J7543" s="95" t="s">
        <v>173</v>
      </c>
      <c r="K7543" s="89" cm="1">
        <f ca="1" t="array" ref="K7543:L7543">_xlfn.XLOOKUP(J7543,匹配表1065!Y:Y,匹配表1065!AA:AB)</f>
        <v>1</v>
      </c>
      <c r="L7543" s="116" t="str">
        <v>3个月以内</v>
      </c>
      <c r="M7543" s="95" t="s">
        <v>30</v>
      </c>
      <c r="N7543" s="95">
        <v>1</v>
      </c>
      <c r="O7543" s="118" t="str">
        <f>_xlfn.XLOOKUP(P7543,匹配表1065!U:U,匹配表1065!T:T)</f>
        <v>HO00001048</v>
      </c>
      <c r="P7543" s="94" t="s">
        <v>176</v>
      </c>
      <c r="Q7543" s="95" t="s">
        <v>290</v>
      </c>
      <c r="R7543" s="89" t="str">
        <f>_xlfn.XLOOKUP(Q7543,匹配表1065!L:L,匹配表1065!O:O)</f>
        <v>A</v>
      </c>
      <c r="S7543" s="93" t="str">
        <f>IFERROR(_xlfn.XLOOKUP(Q7543,匹配表1065!AI:AI,匹配表1065!AJ:AJ),"绿标")</f>
        <v>红标</v>
      </c>
      <c r="T7543" s="93" t="str" cm="1">
        <f t="array" ref="T7543:U7543">_xlfn.XLOOKUP(Q7543,匹配表1065!L:L,匹配表1065!M:N)</f>
        <v>头痛</v>
      </c>
      <c r="U7543" s="94" t="str">
        <v>神经内科</v>
      </c>
      <c r="V7543" s="95" t="s">
        <v>100</v>
      </c>
      <c r="W7543" s="93">
        <f>_xlfn.XLOOKUP(M7543,匹配表1065!D:D,匹配表1065!F:F)*N7543</f>
        <v>12</v>
      </c>
    </row>
    <row r="7544" customHeight="1" spans="1:23">
      <c r="A7544" s="94" t="s">
        <v>954</v>
      </c>
      <c r="B7544" s="106">
        <v>46259</v>
      </c>
      <c r="C7544" s="121" t="str">
        <f t="shared" si="238"/>
        <v>8月第5周</v>
      </c>
      <c r="D7544" s="109" t="s">
        <v>993</v>
      </c>
      <c r="E7544" s="93" t="str">
        <f t="shared" si="239"/>
        <v>8月第4周--周2</v>
      </c>
      <c r="F7544" s="95" t="s">
        <v>27</v>
      </c>
      <c r="G7544" s="95" t="s">
        <v>167</v>
      </c>
      <c r="H7544" s="92" t="str">
        <f>_xlfn.XLOOKUP(O7544,匹配表1065!T:T,匹配表1065!W:W)</f>
        <v>苏州市</v>
      </c>
      <c r="I7544" s="116" t="str">
        <f>_xlfn.XLOOKUP(O7544,匹配表1065!T:T,匹配表1065!X:X)</f>
        <v>PME2016</v>
      </c>
      <c r="J7544" s="95" t="s">
        <v>173</v>
      </c>
      <c r="K7544" s="89" cm="1">
        <f ca="1" t="array" ref="K7544:L7544">_xlfn.XLOOKUP(J7544,匹配表1065!Y:Y,匹配表1065!AA:AB)</f>
        <v>1</v>
      </c>
      <c r="L7544" s="116" t="str">
        <v>3个月以内</v>
      </c>
      <c r="M7544" s="95" t="s">
        <v>30</v>
      </c>
      <c r="N7544" s="95">
        <v>2</v>
      </c>
      <c r="O7544" s="118" t="str">
        <f>_xlfn.XLOOKUP(P7544,匹配表1065!U:U,匹配表1065!T:T)</f>
        <v>HO00001043</v>
      </c>
      <c r="P7544" s="94" t="s">
        <v>221</v>
      </c>
      <c r="Q7544" s="95" t="s">
        <v>291</v>
      </c>
      <c r="R7544" s="89" t="str">
        <f>_xlfn.XLOOKUP(Q7544,匹配表1065!L:L,匹配表1065!O:O)</f>
        <v>A</v>
      </c>
      <c r="S7544" s="93" t="str">
        <f>IFERROR(_xlfn.XLOOKUP(Q7544,匹配表1065!AI:AI,匹配表1065!AJ:AJ),"绿标")</f>
        <v>红标</v>
      </c>
      <c r="T7544" s="93" t="str" cm="1">
        <f t="array" ref="T7544:U7544">_xlfn.XLOOKUP(Q7544,匹配表1065!L:L,匹配表1065!M:N)</f>
        <v>头痛</v>
      </c>
      <c r="U7544" s="94" t="str">
        <v>神经内科</v>
      </c>
      <c r="V7544" s="95" t="s">
        <v>100</v>
      </c>
      <c r="W7544" s="93">
        <f>_xlfn.XLOOKUP(M7544,匹配表1065!D:D,匹配表1065!F:F)*N7544</f>
        <v>24</v>
      </c>
    </row>
    <row r="7545" customHeight="1" spans="1:23">
      <c r="A7545" s="94" t="s">
        <v>954</v>
      </c>
      <c r="B7545" s="106">
        <v>46259</v>
      </c>
      <c r="C7545" s="121" t="str">
        <f t="shared" si="238"/>
        <v>8月第5周</v>
      </c>
      <c r="D7545" s="109" t="s">
        <v>993</v>
      </c>
      <c r="E7545" s="93" t="str">
        <f t="shared" si="239"/>
        <v>8月第4周--周2</v>
      </c>
      <c r="F7545" s="95" t="s">
        <v>27</v>
      </c>
      <c r="G7545" s="95" t="s">
        <v>167</v>
      </c>
      <c r="H7545" s="92" t="str">
        <f>_xlfn.XLOOKUP(O7545,匹配表1065!T:T,匹配表1065!W:W)</f>
        <v>苏州市</v>
      </c>
      <c r="I7545" s="116" t="str">
        <f>_xlfn.XLOOKUP(O7545,匹配表1065!T:T,匹配表1065!X:X)</f>
        <v>PME2010</v>
      </c>
      <c r="J7545" s="95" t="s">
        <v>186</v>
      </c>
      <c r="K7545" s="89" cm="1">
        <f ca="1" t="array" ref="K7545:L7545">_xlfn.XLOOKUP(J7545,匹配表1065!Y:Y,匹配表1065!AA:AB)</f>
        <v>6</v>
      </c>
      <c r="L7545" s="116" t="str">
        <v>3个月以上</v>
      </c>
      <c r="M7545" s="95" t="s">
        <v>30</v>
      </c>
      <c r="N7545" s="95">
        <v>1</v>
      </c>
      <c r="O7545" s="118" t="str">
        <f>_xlfn.XLOOKUP(P7545,匹配表1065!U:U,匹配表1065!T:T)</f>
        <v>HO00001051</v>
      </c>
      <c r="P7545" s="94" t="s">
        <v>191</v>
      </c>
      <c r="Q7545" s="95" t="s">
        <v>192</v>
      </c>
      <c r="R7545" s="89" t="str">
        <f>_xlfn.XLOOKUP(Q7545,匹配表1065!L:L,匹配表1065!O:O)</f>
        <v>B</v>
      </c>
      <c r="S7545" s="93" t="str">
        <f>IFERROR(_xlfn.XLOOKUP(Q7545,匹配表1065!AI:AI,匹配表1065!AJ:AJ),"绿标")</f>
        <v>绿标</v>
      </c>
      <c r="T7545" s="93" t="str" cm="1">
        <f t="array" ref="T7545:U7545">_xlfn.XLOOKUP(Q7545,匹配表1065!L:L,匹配表1065!M:N)</f>
        <v>抑郁焦虑</v>
      </c>
      <c r="U7545" s="94" t="str">
        <v>神经内科</v>
      </c>
      <c r="V7545" s="95" t="s">
        <v>100</v>
      </c>
      <c r="W7545" s="93">
        <f>_xlfn.XLOOKUP(M7545,匹配表1065!D:D,匹配表1065!F:F)*N7545</f>
        <v>12</v>
      </c>
    </row>
    <row r="7546" customHeight="1" spans="1:23">
      <c r="A7546" s="94" t="s">
        <v>954</v>
      </c>
      <c r="B7546" s="106">
        <v>46259</v>
      </c>
      <c r="C7546" s="121" t="str">
        <f t="shared" si="238"/>
        <v>8月第5周</v>
      </c>
      <c r="D7546" s="109" t="s">
        <v>993</v>
      </c>
      <c r="E7546" s="93" t="str">
        <f t="shared" si="239"/>
        <v>8月第4周--周2</v>
      </c>
      <c r="F7546" s="95" t="s">
        <v>27</v>
      </c>
      <c r="G7546" s="95" t="s">
        <v>167</v>
      </c>
      <c r="H7546" s="92" t="str">
        <f>_xlfn.XLOOKUP(O7546,匹配表1065!T:T,匹配表1065!W:W)</f>
        <v>苏州市</v>
      </c>
      <c r="I7546" s="116" t="str">
        <f>_xlfn.XLOOKUP(O7546,匹配表1065!T:T,匹配表1065!X:X)</f>
        <v>PME2010</v>
      </c>
      <c r="J7546" s="95" t="s">
        <v>186</v>
      </c>
      <c r="K7546" s="89" cm="1">
        <f ca="1" t="array" ref="K7546:L7546">_xlfn.XLOOKUP(J7546,匹配表1065!Y:Y,匹配表1065!AA:AB)</f>
        <v>6</v>
      </c>
      <c r="L7546" s="116" t="str">
        <v>3个月以上</v>
      </c>
      <c r="M7546" s="95" t="s">
        <v>35</v>
      </c>
      <c r="N7546" s="95">
        <v>1</v>
      </c>
      <c r="O7546" s="118" t="str">
        <f>_xlfn.XLOOKUP(P7546,匹配表1065!U:U,匹配表1065!T:T)</f>
        <v>HO00001051</v>
      </c>
      <c r="P7546" s="94" t="s">
        <v>191</v>
      </c>
      <c r="Q7546" s="95" t="s">
        <v>192</v>
      </c>
      <c r="R7546" s="89" t="str">
        <f>_xlfn.XLOOKUP(Q7546,匹配表1065!L:L,匹配表1065!O:O)</f>
        <v>B</v>
      </c>
      <c r="S7546" s="93" t="str">
        <f>IFERROR(_xlfn.XLOOKUP(Q7546,匹配表1065!AI:AI,匹配表1065!AJ:AJ),"绿标")</f>
        <v>绿标</v>
      </c>
      <c r="T7546" s="93" t="str" cm="1">
        <f t="array" ref="T7546:U7546">_xlfn.XLOOKUP(Q7546,匹配表1065!L:L,匹配表1065!M:N)</f>
        <v>抑郁焦虑</v>
      </c>
      <c r="U7546" s="94" t="str">
        <v>神经内科</v>
      </c>
      <c r="V7546" s="95" t="s">
        <v>33</v>
      </c>
      <c r="W7546" s="93">
        <f>_xlfn.XLOOKUP(M7546,匹配表1065!D:D,匹配表1065!F:F)*N7546</f>
        <v>4</v>
      </c>
    </row>
    <row r="7547" customHeight="1" spans="1:23">
      <c r="A7547" s="94" t="s">
        <v>954</v>
      </c>
      <c r="B7547" s="106">
        <v>46259</v>
      </c>
      <c r="C7547" s="121" t="str">
        <f t="shared" si="238"/>
        <v>8月第5周</v>
      </c>
      <c r="D7547" s="109" t="s">
        <v>993</v>
      </c>
      <c r="E7547" s="93" t="str">
        <f t="shared" si="239"/>
        <v>8月第4周--周2</v>
      </c>
      <c r="F7547" s="95" t="s">
        <v>27</v>
      </c>
      <c r="G7547" s="95" t="s">
        <v>167</v>
      </c>
      <c r="H7547" s="92" t="str">
        <f>_xlfn.XLOOKUP(O7547,匹配表1065!T:T,匹配表1065!W:W)</f>
        <v>苏州市</v>
      </c>
      <c r="I7547" s="116" t="str">
        <f>_xlfn.XLOOKUP(O7547,匹配表1065!T:T,匹配表1065!X:X)</f>
        <v>PME2010</v>
      </c>
      <c r="J7547" s="95" t="s">
        <v>186</v>
      </c>
      <c r="K7547" s="89" cm="1">
        <f ca="1" t="array" ref="K7547:L7547">_xlfn.XLOOKUP(J7547,匹配表1065!Y:Y,匹配表1065!AA:AB)</f>
        <v>6</v>
      </c>
      <c r="L7547" s="116" t="str">
        <v>3个月以上</v>
      </c>
      <c r="M7547" s="95" t="s">
        <v>35</v>
      </c>
      <c r="N7547" s="95">
        <v>2</v>
      </c>
      <c r="O7547" s="118" t="str">
        <f>_xlfn.XLOOKUP(P7547,匹配表1065!U:U,匹配表1065!T:T)</f>
        <v>HO00001047</v>
      </c>
      <c r="P7547" s="94" t="s">
        <v>189</v>
      </c>
      <c r="Q7547" s="95" t="s">
        <v>518</v>
      </c>
      <c r="R7547" s="89" t="str">
        <f>_xlfn.XLOOKUP(Q7547,匹配表1065!L:L,匹配表1065!O:O)</f>
        <v>C</v>
      </c>
      <c r="S7547" s="93" t="str">
        <f>IFERROR(_xlfn.XLOOKUP(Q7547,匹配表1065!AI:AI,匹配表1065!AJ:AJ),"绿标")</f>
        <v>绿标</v>
      </c>
      <c r="T7547" s="93" t="str" cm="1">
        <f t="array" ref="T7547:U7547">_xlfn.XLOOKUP(Q7547,匹配表1065!L:L,匹配表1065!M:N)</f>
        <v>眩晕</v>
      </c>
      <c r="U7547" s="94" t="str">
        <v>耳鼻喉科</v>
      </c>
      <c r="V7547" s="95" t="s">
        <v>33</v>
      </c>
      <c r="W7547" s="93">
        <f>_xlfn.XLOOKUP(M7547,匹配表1065!D:D,匹配表1065!F:F)*N7547</f>
        <v>8</v>
      </c>
    </row>
    <row r="7548" customHeight="1" spans="1:23">
      <c r="A7548" s="94" t="s">
        <v>954</v>
      </c>
      <c r="B7548" s="106">
        <v>46259</v>
      </c>
      <c r="C7548" s="121" t="str">
        <f t="shared" si="238"/>
        <v>8月第5周</v>
      </c>
      <c r="D7548" s="109" t="s">
        <v>993</v>
      </c>
      <c r="E7548" s="93" t="str">
        <f t="shared" si="239"/>
        <v>8月第4周--周2</v>
      </c>
      <c r="F7548" s="95" t="s">
        <v>27</v>
      </c>
      <c r="G7548" s="95" t="s">
        <v>167</v>
      </c>
      <c r="H7548" s="92" t="str">
        <f>_xlfn.XLOOKUP(O7548,匹配表1065!T:T,匹配表1065!W:W)</f>
        <v>南通市</v>
      </c>
      <c r="I7548" s="116" t="str">
        <f>_xlfn.XLOOKUP(O7548,匹配表1065!T:T,匹配表1065!X:X)</f>
        <v>PME2013</v>
      </c>
      <c r="J7548" s="95" t="s">
        <v>180</v>
      </c>
      <c r="K7548" s="89" cm="1">
        <f ca="1" t="array" ref="K7548:L7548">_xlfn.XLOOKUP(J7548,匹配表1065!Y:Y,匹配表1065!AA:AB)</f>
        <v>51</v>
      </c>
      <c r="L7548" s="116" t="str">
        <v>3个月以上</v>
      </c>
      <c r="M7548" s="95" t="s">
        <v>30</v>
      </c>
      <c r="N7548" s="95">
        <v>1</v>
      </c>
      <c r="O7548" s="118" t="str">
        <f>_xlfn.XLOOKUP(P7548,匹配表1065!U:U,匹配表1065!T:T)</f>
        <v>HO00001066</v>
      </c>
      <c r="P7548" s="94" t="s">
        <v>183</v>
      </c>
      <c r="Q7548" s="95" t="s">
        <v>296</v>
      </c>
      <c r="R7548" s="89" t="str">
        <f>_xlfn.XLOOKUP(Q7548,匹配表1065!L:L,匹配表1065!O:O)</f>
        <v>C</v>
      </c>
      <c r="S7548" s="93" t="str">
        <f>IFERROR(_xlfn.XLOOKUP(Q7548,匹配表1065!AI:AI,匹配表1065!AJ:AJ),"绿标")</f>
        <v>红标</v>
      </c>
      <c r="T7548" s="93" t="str" cm="1">
        <f t="array" ref="T7548:U7548">_xlfn.XLOOKUP(Q7548,匹配表1065!L:L,匹配表1065!M:N)</f>
        <v>眩晕</v>
      </c>
      <c r="U7548" s="94" t="str">
        <v>耳鼻喉科</v>
      </c>
      <c r="V7548" s="95" t="s">
        <v>100</v>
      </c>
      <c r="W7548" s="93">
        <f>_xlfn.XLOOKUP(M7548,匹配表1065!D:D,匹配表1065!F:F)*N7548</f>
        <v>12</v>
      </c>
    </row>
    <row r="7549" customHeight="1" spans="1:23">
      <c r="A7549" s="94" t="s">
        <v>954</v>
      </c>
      <c r="B7549" s="106">
        <v>46259</v>
      </c>
      <c r="C7549" s="121" t="str">
        <f t="shared" si="238"/>
        <v>8月第5周</v>
      </c>
      <c r="D7549" s="109" t="s">
        <v>993</v>
      </c>
      <c r="E7549" s="93" t="str">
        <f t="shared" si="239"/>
        <v>8月第4周--周2</v>
      </c>
      <c r="F7549" s="95" t="s">
        <v>27</v>
      </c>
      <c r="G7549" s="95" t="s">
        <v>167</v>
      </c>
      <c r="H7549" s="92" t="str">
        <f>_xlfn.XLOOKUP(O7549,匹配表1065!T:T,匹配表1065!W:W)</f>
        <v>南通市</v>
      </c>
      <c r="I7549" s="116" t="str">
        <f>_xlfn.XLOOKUP(O7549,匹配表1065!T:T,匹配表1065!X:X)</f>
        <v>PME2013</v>
      </c>
      <c r="J7549" s="95" t="s">
        <v>180</v>
      </c>
      <c r="K7549" s="89" cm="1">
        <f ca="1" t="array" ref="K7549:L7549">_xlfn.XLOOKUP(J7549,匹配表1065!Y:Y,匹配表1065!AA:AB)</f>
        <v>51</v>
      </c>
      <c r="L7549" s="116" t="str">
        <v>3个月以上</v>
      </c>
      <c r="M7549" s="95" t="s">
        <v>35</v>
      </c>
      <c r="N7549" s="95">
        <v>1</v>
      </c>
      <c r="O7549" s="118" t="str">
        <f>_xlfn.XLOOKUP(P7549,匹配表1065!U:U,匹配表1065!T:T)</f>
        <v>HO00001066</v>
      </c>
      <c r="P7549" s="94" t="s">
        <v>183</v>
      </c>
      <c r="Q7549" s="95" t="s">
        <v>296</v>
      </c>
      <c r="R7549" s="89" t="str">
        <f>_xlfn.XLOOKUP(Q7549,匹配表1065!L:L,匹配表1065!O:O)</f>
        <v>C</v>
      </c>
      <c r="S7549" s="93" t="str">
        <f>IFERROR(_xlfn.XLOOKUP(Q7549,匹配表1065!AI:AI,匹配表1065!AJ:AJ),"绿标")</f>
        <v>红标</v>
      </c>
      <c r="T7549" s="93" t="str" cm="1">
        <f t="array" ref="T7549:U7549">_xlfn.XLOOKUP(Q7549,匹配表1065!L:L,匹配表1065!M:N)</f>
        <v>眩晕</v>
      </c>
      <c r="U7549" s="94" t="str">
        <v>耳鼻喉科</v>
      </c>
      <c r="V7549" s="95" t="s">
        <v>33</v>
      </c>
      <c r="W7549" s="93">
        <f>_xlfn.XLOOKUP(M7549,匹配表1065!D:D,匹配表1065!F:F)*N7549</f>
        <v>4</v>
      </c>
    </row>
    <row r="7550" customHeight="1" spans="1:23">
      <c r="A7550" s="94" t="s">
        <v>954</v>
      </c>
      <c r="B7550" s="106">
        <v>46259</v>
      </c>
      <c r="C7550" s="121" t="str">
        <f t="shared" si="238"/>
        <v>8月第5周</v>
      </c>
      <c r="D7550" s="109" t="s">
        <v>993</v>
      </c>
      <c r="E7550" s="93" t="str">
        <f t="shared" si="239"/>
        <v>8月第4周--周2</v>
      </c>
      <c r="F7550" s="95" t="s">
        <v>27</v>
      </c>
      <c r="G7550" s="95" t="s">
        <v>167</v>
      </c>
      <c r="H7550" s="92" t="str">
        <f>_xlfn.XLOOKUP(O7550,匹配表1065!T:T,匹配表1065!W:W)</f>
        <v>南通市</v>
      </c>
      <c r="I7550" s="116" t="str">
        <f>_xlfn.XLOOKUP(O7550,匹配表1065!T:T,匹配表1065!X:X)</f>
        <v>PME2013</v>
      </c>
      <c r="J7550" s="95" t="s">
        <v>180</v>
      </c>
      <c r="K7550" s="89" cm="1">
        <f ca="1" t="array" ref="K7550:L7550">_xlfn.XLOOKUP(J7550,匹配表1065!Y:Y,匹配表1065!AA:AB)</f>
        <v>51</v>
      </c>
      <c r="L7550" s="116" t="str">
        <v>3个月以上</v>
      </c>
      <c r="M7550" s="95" t="s">
        <v>30</v>
      </c>
      <c r="N7550" s="95">
        <v>1</v>
      </c>
      <c r="O7550" s="118" t="str">
        <f>_xlfn.XLOOKUP(P7550,匹配表1065!U:U,匹配表1065!T:T)</f>
        <v>HO00001066</v>
      </c>
      <c r="P7550" s="94" t="s">
        <v>183</v>
      </c>
      <c r="Q7550" s="95" t="s">
        <v>185</v>
      </c>
      <c r="R7550" s="89" t="str">
        <f>_xlfn.XLOOKUP(Q7550,匹配表1065!L:L,匹配表1065!O:O)</f>
        <v>A</v>
      </c>
      <c r="S7550" s="93" t="str">
        <f>IFERROR(_xlfn.XLOOKUP(Q7550,匹配表1065!AI:AI,匹配表1065!AJ:AJ),"绿标")</f>
        <v>红标</v>
      </c>
      <c r="T7550" s="93" t="str" cm="1">
        <f t="array" ref="T7550:U7550">_xlfn.XLOOKUP(Q7550,匹配表1065!L:L,匹配表1065!M:N)</f>
        <v>头痛</v>
      </c>
      <c r="U7550" s="94" t="str">
        <v>神经内科</v>
      </c>
      <c r="V7550" s="95" t="s">
        <v>100</v>
      </c>
      <c r="W7550" s="93">
        <f>_xlfn.XLOOKUP(M7550,匹配表1065!D:D,匹配表1065!F:F)*N7550</f>
        <v>12</v>
      </c>
    </row>
    <row r="7551" customHeight="1" spans="1:23">
      <c r="A7551" s="94" t="s">
        <v>954</v>
      </c>
      <c r="B7551" s="106">
        <v>46259</v>
      </c>
      <c r="C7551" s="121" t="str">
        <f t="shared" si="238"/>
        <v>8月第5周</v>
      </c>
      <c r="D7551" s="109" t="s">
        <v>993</v>
      </c>
      <c r="E7551" s="93" t="str">
        <f t="shared" si="239"/>
        <v>8月第4周--周2</v>
      </c>
      <c r="F7551" s="95" t="s">
        <v>27</v>
      </c>
      <c r="G7551" s="95" t="s">
        <v>167</v>
      </c>
      <c r="H7551" s="92" t="str">
        <f>_xlfn.XLOOKUP(O7551,匹配表1065!T:T,匹配表1065!W:W)</f>
        <v>南通市</v>
      </c>
      <c r="I7551" s="116" t="str">
        <f>_xlfn.XLOOKUP(O7551,匹配表1065!T:T,匹配表1065!X:X)</f>
        <v>PME2013</v>
      </c>
      <c r="J7551" s="95" t="s">
        <v>180</v>
      </c>
      <c r="K7551" s="89" cm="1">
        <f ca="1" t="array" ref="K7551:L7551">_xlfn.XLOOKUP(J7551,匹配表1065!Y:Y,匹配表1065!AA:AB)</f>
        <v>51</v>
      </c>
      <c r="L7551" s="116" t="str">
        <v>3个月以上</v>
      </c>
      <c r="M7551" s="95" t="s">
        <v>35</v>
      </c>
      <c r="N7551" s="95">
        <v>1</v>
      </c>
      <c r="O7551" s="118" t="str">
        <f>_xlfn.XLOOKUP(P7551,匹配表1065!U:U,匹配表1065!T:T)</f>
        <v>HO00001066</v>
      </c>
      <c r="P7551" s="94" t="s">
        <v>183</v>
      </c>
      <c r="Q7551" s="95" t="s">
        <v>477</v>
      </c>
      <c r="R7551" s="89" t="str">
        <f>_xlfn.XLOOKUP(Q7551,匹配表1065!L:L,匹配表1065!O:O)</f>
        <v>B</v>
      </c>
      <c r="S7551" s="93" t="str">
        <f>IFERROR(_xlfn.XLOOKUP(Q7551,匹配表1065!AI:AI,匹配表1065!AJ:AJ),"绿标")</f>
        <v>绿标</v>
      </c>
      <c r="T7551" s="93" t="str" cm="1">
        <f t="array" ref="T7551:U7551">_xlfn.XLOOKUP(Q7551,匹配表1065!L:L,匹配表1065!M:N)</f>
        <v>脑血管</v>
      </c>
      <c r="U7551" s="94" t="str">
        <v>神经内科</v>
      </c>
      <c r="V7551" s="95" t="s">
        <v>33</v>
      </c>
      <c r="W7551" s="93">
        <f>_xlfn.XLOOKUP(M7551,匹配表1065!D:D,匹配表1065!F:F)*N7551</f>
        <v>4</v>
      </c>
    </row>
    <row r="7552" customHeight="1" spans="1:23">
      <c r="A7552" s="94" t="s">
        <v>954</v>
      </c>
      <c r="B7552" s="106">
        <v>46259</v>
      </c>
      <c r="C7552" s="121" t="str">
        <f t="shared" si="238"/>
        <v>8月第5周</v>
      </c>
      <c r="D7552" s="109" t="s">
        <v>993</v>
      </c>
      <c r="E7552" s="93" t="str">
        <f t="shared" si="239"/>
        <v>8月第4周--周2</v>
      </c>
      <c r="F7552" s="95" t="s">
        <v>27</v>
      </c>
      <c r="G7552" s="95" t="s">
        <v>167</v>
      </c>
      <c r="H7552" s="92" t="str">
        <f>_xlfn.XLOOKUP(O7552,匹配表1065!T:T,匹配表1065!W:W)</f>
        <v>南通市</v>
      </c>
      <c r="I7552" s="116" t="str">
        <f>_xlfn.XLOOKUP(O7552,匹配表1065!T:T,匹配表1065!X:X)</f>
        <v>PME2013</v>
      </c>
      <c r="J7552" s="95" t="s">
        <v>180</v>
      </c>
      <c r="K7552" s="89" cm="1">
        <f ca="1" t="array" ref="K7552:L7552">_xlfn.XLOOKUP(J7552,匹配表1065!Y:Y,匹配表1065!AA:AB)</f>
        <v>51</v>
      </c>
      <c r="L7552" s="116" t="str">
        <v>3个月以上</v>
      </c>
      <c r="M7552" s="95" t="s">
        <v>35</v>
      </c>
      <c r="N7552" s="95">
        <v>1</v>
      </c>
      <c r="O7552" s="118" t="str">
        <f>_xlfn.XLOOKUP(P7552,匹配表1065!U:U,匹配表1065!T:T)</f>
        <v>HO00001124</v>
      </c>
      <c r="P7552" s="94" t="s">
        <v>831</v>
      </c>
      <c r="Q7552" s="95" t="s">
        <v>1016</v>
      </c>
      <c r="R7552" s="89" t="str">
        <f>_xlfn.XLOOKUP(Q7552,匹配表1065!L:L,匹配表1065!O:O)</f>
        <v>B</v>
      </c>
      <c r="S7552" s="93" t="str">
        <f>IFERROR(_xlfn.XLOOKUP(Q7552,匹配表1065!AI:AI,匹配表1065!AJ:AJ),"绿标")</f>
        <v>绿标</v>
      </c>
      <c r="T7552" s="93" t="str" cm="1">
        <f t="array" ref="T7552:U7552">_xlfn.XLOOKUP(Q7552,匹配表1065!L:L,匹配表1065!M:N)</f>
        <v>脑血管</v>
      </c>
      <c r="U7552" s="94" t="str">
        <v>神经内科</v>
      </c>
      <c r="V7552" s="95" t="s">
        <v>33</v>
      </c>
      <c r="W7552" s="93">
        <f>_xlfn.XLOOKUP(M7552,匹配表1065!D:D,匹配表1065!F:F)*N7552</f>
        <v>4</v>
      </c>
    </row>
    <row r="7553" customHeight="1" spans="1:23">
      <c r="A7553" s="94" t="s">
        <v>954</v>
      </c>
      <c r="B7553" s="106">
        <v>46259</v>
      </c>
      <c r="C7553" s="121" t="str">
        <f t="shared" si="238"/>
        <v>8月第5周</v>
      </c>
      <c r="D7553" s="109" t="s">
        <v>993</v>
      </c>
      <c r="E7553" s="93" t="str">
        <f t="shared" si="239"/>
        <v>8月第4周--周2</v>
      </c>
      <c r="F7553" s="95" t="s">
        <v>27</v>
      </c>
      <c r="G7553" s="95" t="s">
        <v>167</v>
      </c>
      <c r="H7553" s="92" t="str">
        <f>_xlfn.XLOOKUP(O7553,匹配表1065!T:T,匹配表1065!W:W)</f>
        <v>苏州市</v>
      </c>
      <c r="I7553" s="116" t="str">
        <f>_xlfn.XLOOKUP(O7553,匹配表1065!T:T,匹配表1065!X:X)</f>
        <v>PME2017</v>
      </c>
      <c r="J7553" s="95" t="s">
        <v>323</v>
      </c>
      <c r="K7553" s="89" cm="1">
        <f ca="1" t="array" ref="K7553:L7553">_xlfn.XLOOKUP(J7553,匹配表1065!Y:Y,匹配表1065!AA:AB)</f>
        <v>7</v>
      </c>
      <c r="L7553" s="116" t="str">
        <v>3个月以上</v>
      </c>
      <c r="M7553" s="95" t="s">
        <v>30</v>
      </c>
      <c r="N7553" s="95">
        <v>2</v>
      </c>
      <c r="O7553" s="118" t="str">
        <f>_xlfn.XLOOKUP(P7553,匹配表1065!U:U,匹配表1065!T:T)</f>
        <v>HO00001044</v>
      </c>
      <c r="P7553" s="94" t="s">
        <v>346</v>
      </c>
      <c r="Q7553" s="95" t="s">
        <v>347</v>
      </c>
      <c r="R7553" s="89" t="str">
        <f>_xlfn.XLOOKUP(Q7553,匹配表1065!L:L,匹配表1065!O:O)</f>
        <v>A</v>
      </c>
      <c r="S7553" s="93" t="str">
        <f>IFERROR(_xlfn.XLOOKUP(Q7553,匹配表1065!AI:AI,匹配表1065!AJ:AJ),"绿标")</f>
        <v>红标</v>
      </c>
      <c r="T7553" s="93" t="str" cm="1">
        <f t="array" ref="T7553:U7553">_xlfn.XLOOKUP(Q7553,匹配表1065!L:L,匹配表1065!M:N)</f>
        <v>头痛</v>
      </c>
      <c r="U7553" s="94" t="str">
        <v>神经内科</v>
      </c>
      <c r="V7553" s="95" t="s">
        <v>100</v>
      </c>
      <c r="W7553" s="93">
        <f>_xlfn.XLOOKUP(M7553,匹配表1065!D:D,匹配表1065!F:F)*N7553</f>
        <v>24</v>
      </c>
    </row>
    <row r="7554" customHeight="1" spans="1:23">
      <c r="A7554" s="94" t="s">
        <v>954</v>
      </c>
      <c r="B7554" s="106">
        <v>46259</v>
      </c>
      <c r="C7554" s="121" t="str">
        <f t="shared" si="238"/>
        <v>8月第5周</v>
      </c>
      <c r="D7554" s="109" t="s">
        <v>993</v>
      </c>
      <c r="E7554" s="93" t="str">
        <f t="shared" si="239"/>
        <v>8月第4周--周2</v>
      </c>
      <c r="F7554" s="95" t="s">
        <v>27</v>
      </c>
      <c r="G7554" s="95" t="s">
        <v>167</v>
      </c>
      <c r="H7554" s="92" t="str">
        <f>_xlfn.XLOOKUP(O7554,匹配表1065!T:T,匹配表1065!W:W)</f>
        <v>苏州市</v>
      </c>
      <c r="I7554" s="116" t="str">
        <f>_xlfn.XLOOKUP(O7554,匹配表1065!T:T,匹配表1065!X:X)</f>
        <v>PME2009</v>
      </c>
      <c r="J7554" s="95" t="s">
        <v>193</v>
      </c>
      <c r="K7554" s="89" cm="1">
        <f ca="1" t="array" ref="K7554:L7554">_xlfn.XLOOKUP(J7554,匹配表1065!Y:Y,匹配表1065!AA:AB)</f>
        <v>7</v>
      </c>
      <c r="L7554" s="116" t="str">
        <v>3个月以上</v>
      </c>
      <c r="M7554" s="95" t="s">
        <v>35</v>
      </c>
      <c r="N7554" s="95">
        <v>1</v>
      </c>
      <c r="O7554" s="118" t="str">
        <f>_xlfn.XLOOKUP(P7554,匹配表1065!U:U,匹配表1065!T:T)</f>
        <v>HO00139397</v>
      </c>
      <c r="P7554" s="94" t="s">
        <v>294</v>
      </c>
      <c r="Q7554" s="95" t="s">
        <v>295</v>
      </c>
      <c r="R7554" s="89" t="str">
        <f>_xlfn.XLOOKUP(Q7554,匹配表1065!L:L,匹配表1065!O:O)</f>
        <v>A</v>
      </c>
      <c r="S7554" s="93" t="str">
        <f>IFERROR(_xlfn.XLOOKUP(Q7554,匹配表1065!AI:AI,匹配表1065!AJ:AJ),"绿标")</f>
        <v>红标</v>
      </c>
      <c r="T7554" s="93" t="str" cm="1">
        <f t="array" ref="T7554:U7554">_xlfn.XLOOKUP(Q7554,匹配表1065!L:L,匹配表1065!M:N)</f>
        <v>头痛</v>
      </c>
      <c r="U7554" s="94" t="str">
        <v>神经内科</v>
      </c>
      <c r="V7554" s="95" t="s">
        <v>33</v>
      </c>
      <c r="W7554" s="93">
        <f>_xlfn.XLOOKUP(M7554,匹配表1065!D:D,匹配表1065!F:F)*N7554</f>
        <v>4</v>
      </c>
    </row>
    <row r="7555" customHeight="1" spans="1:23">
      <c r="A7555" s="94" t="s">
        <v>954</v>
      </c>
      <c r="B7555" s="106">
        <v>46259</v>
      </c>
      <c r="C7555" s="121" t="str">
        <f t="shared" si="238"/>
        <v>8月第5周</v>
      </c>
      <c r="D7555" s="109" t="s">
        <v>993</v>
      </c>
      <c r="E7555" s="93" t="str">
        <f t="shared" si="239"/>
        <v>8月第4周--周2</v>
      </c>
      <c r="F7555" s="95" t="s">
        <v>27</v>
      </c>
      <c r="G7555" s="95" t="s">
        <v>167</v>
      </c>
      <c r="H7555" s="92" t="str">
        <f>_xlfn.XLOOKUP(O7555,匹配表1065!T:T,匹配表1065!W:W)</f>
        <v>无锡市</v>
      </c>
      <c r="I7555" s="116" t="str">
        <f>_xlfn.XLOOKUP(O7555,匹配表1065!T:T,匹配表1065!X:X)</f>
        <v>PME2014</v>
      </c>
      <c r="J7555" s="95" t="s">
        <v>581</v>
      </c>
      <c r="K7555" s="89" cm="1">
        <f ca="1" t="array" ref="K7555:L7555">_xlfn.XLOOKUP(J7555,匹配表1065!Y:Y,匹配表1065!AA:AB)</f>
        <v>1</v>
      </c>
      <c r="L7555" s="116" t="str">
        <v>3个月以内</v>
      </c>
      <c r="M7555" s="95" t="s">
        <v>35</v>
      </c>
      <c r="N7555" s="95">
        <v>1</v>
      </c>
      <c r="O7555" s="118" t="str">
        <f>_xlfn.XLOOKUP(P7555,匹配表1065!U:U,匹配表1065!T:T)</f>
        <v>HO00001114</v>
      </c>
      <c r="P7555" s="94" t="s">
        <v>628</v>
      </c>
      <c r="Q7555" s="95" t="s">
        <v>629</v>
      </c>
      <c r="R7555" s="89" t="str">
        <f>_xlfn.XLOOKUP(Q7555,匹配表1065!L:L,匹配表1065!O:O)</f>
        <v>C</v>
      </c>
      <c r="S7555" s="93" t="str">
        <f>IFERROR(_xlfn.XLOOKUP(Q7555,匹配表1065!AI:AI,匹配表1065!AJ:AJ),"绿标")</f>
        <v>绿标</v>
      </c>
      <c r="T7555" s="93" t="str" cm="1">
        <f t="array" ref="T7555:U7555">_xlfn.XLOOKUP(Q7555,匹配表1065!L:L,匹配表1065!M:N)</f>
        <v>眩晕</v>
      </c>
      <c r="U7555" s="94" t="str">
        <v>耳鼻喉科</v>
      </c>
      <c r="V7555" s="95" t="s">
        <v>33</v>
      </c>
      <c r="W7555" s="93">
        <f>_xlfn.XLOOKUP(M7555,匹配表1065!D:D,匹配表1065!F:F)*N7555</f>
        <v>4</v>
      </c>
    </row>
    <row r="7556" customHeight="1" spans="1:23">
      <c r="A7556" s="94" t="s">
        <v>954</v>
      </c>
      <c r="B7556" s="106">
        <v>46259</v>
      </c>
      <c r="C7556" s="121" t="str">
        <f t="shared" si="238"/>
        <v>8月第5周</v>
      </c>
      <c r="D7556" s="109" t="s">
        <v>993</v>
      </c>
      <c r="E7556" s="93" t="str">
        <f t="shared" si="239"/>
        <v>8月第4周--周2</v>
      </c>
      <c r="F7556" s="95" t="s">
        <v>27</v>
      </c>
      <c r="G7556" s="95" t="s">
        <v>167</v>
      </c>
      <c r="H7556" s="92" t="str">
        <f>_xlfn.XLOOKUP(O7556,匹配表1065!T:T,匹配表1065!W:W)</f>
        <v>无锡市</v>
      </c>
      <c r="I7556" s="116" t="str">
        <f>_xlfn.XLOOKUP(O7556,匹配表1065!T:T,匹配表1065!X:X)</f>
        <v>PME2014</v>
      </c>
      <c r="J7556" s="95" t="s">
        <v>581</v>
      </c>
      <c r="K7556" s="89" cm="1">
        <f ca="1" t="array" ref="K7556:L7556">_xlfn.XLOOKUP(J7556,匹配表1065!Y:Y,匹配表1065!AA:AB)</f>
        <v>1</v>
      </c>
      <c r="L7556" s="116" t="str">
        <v>3个月以内</v>
      </c>
      <c r="M7556" s="95" t="s">
        <v>35</v>
      </c>
      <c r="N7556" s="95">
        <v>1</v>
      </c>
      <c r="O7556" s="118" t="str">
        <f>_xlfn.XLOOKUP(P7556,匹配表1065!U:U,匹配表1065!T:T)</f>
        <v>HO00001111</v>
      </c>
      <c r="P7556" s="94" t="s">
        <v>582</v>
      </c>
      <c r="Q7556" s="95" t="s">
        <v>583</v>
      </c>
      <c r="R7556" s="89" t="str">
        <f>_xlfn.XLOOKUP(Q7556,匹配表1065!L:L,匹配表1065!O:O)</f>
        <v>B</v>
      </c>
      <c r="S7556" s="93" t="str">
        <f>IFERROR(_xlfn.XLOOKUP(Q7556,匹配表1065!AI:AI,匹配表1065!AJ:AJ),"绿标")</f>
        <v>黑标</v>
      </c>
      <c r="T7556" s="93" t="str" cm="1">
        <f t="array" ref="T7556:U7556">_xlfn.XLOOKUP(Q7556,匹配表1065!L:L,匹配表1065!M:N)</f>
        <v>脑血管</v>
      </c>
      <c r="U7556" s="94" t="str">
        <v>神经内科</v>
      </c>
      <c r="V7556" s="95" t="s">
        <v>33</v>
      </c>
      <c r="W7556" s="93">
        <f>_xlfn.XLOOKUP(M7556,匹配表1065!D:D,匹配表1065!F:F)*N7556</f>
        <v>4</v>
      </c>
    </row>
    <row r="7557" customHeight="1" spans="1:23">
      <c r="A7557" s="94" t="s">
        <v>954</v>
      </c>
      <c r="B7557" s="106">
        <v>46259</v>
      </c>
      <c r="C7557" s="121" t="str">
        <f t="shared" si="238"/>
        <v>8月第5周</v>
      </c>
      <c r="D7557" s="109" t="s">
        <v>993</v>
      </c>
      <c r="E7557" s="93" t="str">
        <f t="shared" si="239"/>
        <v>8月第4周--周2</v>
      </c>
      <c r="F7557" s="95" t="s">
        <v>27</v>
      </c>
      <c r="G7557" s="95" t="s">
        <v>104</v>
      </c>
      <c r="H7557" s="92" t="str">
        <f>_xlfn.XLOOKUP(O7557,匹配表1065!T:T,匹配表1065!W:W)</f>
        <v>济南市</v>
      </c>
      <c r="I7557" s="116" t="str">
        <f>_xlfn.XLOOKUP(O7557,匹配表1065!T:T,匹配表1065!X:X)</f>
        <v>PME2026</v>
      </c>
      <c r="J7557" s="95" t="s">
        <v>116</v>
      </c>
      <c r="K7557" s="89" cm="1">
        <f ca="1" t="array" ref="K7557:L7557">_xlfn.XLOOKUP(J7557,匹配表1065!Y:Y,匹配表1065!AA:AB)</f>
        <v>13</v>
      </c>
      <c r="L7557" s="116" t="str">
        <v>3个月以上</v>
      </c>
      <c r="M7557" s="95" t="s">
        <v>30</v>
      </c>
      <c r="N7557" s="95">
        <v>1</v>
      </c>
      <c r="O7557" s="118" t="str">
        <f>_xlfn.XLOOKUP(P7557,匹配表1065!U:U,匹配表1065!T:T)</f>
        <v>HO00001409</v>
      </c>
      <c r="P7557" s="94" t="s">
        <v>117</v>
      </c>
      <c r="Q7557" s="95" t="s">
        <v>118</v>
      </c>
      <c r="R7557" s="89" t="str">
        <f>_xlfn.XLOOKUP(Q7557,匹配表1065!L:L,匹配表1065!O:O)</f>
        <v>A</v>
      </c>
      <c r="S7557" s="93" t="str">
        <f>IFERROR(_xlfn.XLOOKUP(Q7557,匹配表1065!AI:AI,匹配表1065!AJ:AJ),"绿标")</f>
        <v>绿标</v>
      </c>
      <c r="T7557" s="93" t="str" cm="1">
        <f t="array" ref="T7557:U7557">_xlfn.XLOOKUP(Q7557,匹配表1065!L:L,匹配表1065!M:N)</f>
        <v>头痛</v>
      </c>
      <c r="U7557" s="94" t="str">
        <v>神经内科</v>
      </c>
      <c r="V7557" s="95" t="s">
        <v>67</v>
      </c>
      <c r="W7557" s="93">
        <f>_xlfn.XLOOKUP(M7557,匹配表1065!D:D,匹配表1065!F:F)*N7557</f>
        <v>12</v>
      </c>
    </row>
    <row r="7558" customHeight="1" spans="1:23">
      <c r="A7558" s="94" t="s">
        <v>954</v>
      </c>
      <c r="B7558" s="106">
        <v>46259</v>
      </c>
      <c r="C7558" s="121" t="str">
        <f t="shared" si="238"/>
        <v>8月第5周</v>
      </c>
      <c r="D7558" s="109" t="s">
        <v>993</v>
      </c>
      <c r="E7558" s="93" t="str">
        <f t="shared" si="239"/>
        <v>8月第4周--周2</v>
      </c>
      <c r="F7558" s="95" t="s">
        <v>27</v>
      </c>
      <c r="G7558" s="95" t="s">
        <v>104</v>
      </c>
      <c r="H7558" s="92" t="str">
        <f>_xlfn.XLOOKUP(O7558,匹配表1065!T:T,匹配表1065!W:W)</f>
        <v>济南市</v>
      </c>
      <c r="I7558" s="116" t="str">
        <f>_xlfn.XLOOKUP(O7558,匹配表1065!T:T,匹配表1065!X:X)</f>
        <v>PME2025</v>
      </c>
      <c r="J7558" s="95" t="s">
        <v>111</v>
      </c>
      <c r="K7558" s="89" cm="1">
        <f ca="1" t="array" ref="K7558:L7558">_xlfn.XLOOKUP(J7558,匹配表1065!Y:Y,匹配表1065!AA:AB)</f>
        <v>30</v>
      </c>
      <c r="L7558" s="116" t="str">
        <v>3个月以上</v>
      </c>
      <c r="M7558" s="95" t="s">
        <v>30</v>
      </c>
      <c r="N7558" s="95">
        <v>1</v>
      </c>
      <c r="O7558" s="118" t="str">
        <f>_xlfn.XLOOKUP(P7558,匹配表1065!U:U,匹配表1065!T:T)</f>
        <v>HO00001400</v>
      </c>
      <c r="P7558" s="94" t="s">
        <v>112</v>
      </c>
      <c r="Q7558" s="95" t="s">
        <v>113</v>
      </c>
      <c r="R7558" s="89" t="str">
        <f>_xlfn.XLOOKUP(Q7558,匹配表1065!L:L,匹配表1065!O:O)</f>
        <v>B</v>
      </c>
      <c r="S7558" s="93" t="str">
        <f>IFERROR(_xlfn.XLOOKUP(Q7558,匹配表1065!AI:AI,匹配表1065!AJ:AJ),"绿标")</f>
        <v>红标</v>
      </c>
      <c r="T7558" s="93" t="str" cm="1">
        <f t="array" ref="T7558:U7558">_xlfn.XLOOKUP(Q7558,匹配表1065!L:L,匹配表1065!M:N)</f>
        <v>抑郁焦虑</v>
      </c>
      <c r="U7558" s="94" t="str">
        <v>神经内科</v>
      </c>
      <c r="V7558" s="95" t="s">
        <v>42</v>
      </c>
      <c r="W7558" s="93">
        <f>_xlfn.XLOOKUP(M7558,匹配表1065!D:D,匹配表1065!F:F)*N7558</f>
        <v>12</v>
      </c>
    </row>
    <row r="7559" customHeight="1" spans="1:23">
      <c r="A7559" s="94" t="s">
        <v>954</v>
      </c>
      <c r="B7559" s="106">
        <v>46259</v>
      </c>
      <c r="C7559" s="121" t="str">
        <f t="shared" si="238"/>
        <v>8月第5周</v>
      </c>
      <c r="D7559" s="109" t="s">
        <v>993</v>
      </c>
      <c r="E7559" s="93" t="str">
        <f t="shared" si="239"/>
        <v>8月第4周--周2</v>
      </c>
      <c r="F7559" s="95" t="s">
        <v>27</v>
      </c>
      <c r="G7559" s="95" t="s">
        <v>104</v>
      </c>
      <c r="H7559" s="92" t="str">
        <f>_xlfn.XLOOKUP(O7559,匹配表1065!T:T,匹配表1065!W:W)</f>
        <v>济南市</v>
      </c>
      <c r="I7559" s="116" t="str">
        <f>_xlfn.XLOOKUP(O7559,匹配表1065!T:T,匹配表1065!X:X)</f>
        <v>PME2025</v>
      </c>
      <c r="J7559" s="95" t="s">
        <v>111</v>
      </c>
      <c r="K7559" s="89" cm="1">
        <f ca="1" t="array" ref="K7559:L7559">_xlfn.XLOOKUP(J7559,匹配表1065!Y:Y,匹配表1065!AA:AB)</f>
        <v>30</v>
      </c>
      <c r="L7559" s="116" t="str">
        <v>3个月以上</v>
      </c>
      <c r="M7559" s="95" t="s">
        <v>55</v>
      </c>
      <c r="N7559" s="95">
        <v>1</v>
      </c>
      <c r="O7559" s="118" t="str">
        <f>_xlfn.XLOOKUP(P7559,匹配表1065!U:U,匹配表1065!T:T)</f>
        <v>HO00001400</v>
      </c>
      <c r="P7559" s="94" t="s">
        <v>112</v>
      </c>
      <c r="Q7559" s="95" t="s">
        <v>412</v>
      </c>
      <c r="R7559" s="89" t="str">
        <f>_xlfn.XLOOKUP(Q7559,匹配表1065!L:L,匹配表1065!O:O)</f>
        <v>C</v>
      </c>
      <c r="S7559" s="93" t="str">
        <f>IFERROR(_xlfn.XLOOKUP(Q7559,匹配表1065!AI:AI,匹配表1065!AJ:AJ),"绿标")</f>
        <v>黑标</v>
      </c>
      <c r="T7559" s="93" t="str" cm="1">
        <f t="array" ref="T7559:U7559">_xlfn.XLOOKUP(Q7559,匹配表1065!L:L,匹配表1065!M:N)</f>
        <v>眩晕</v>
      </c>
      <c r="U7559" s="94" t="str">
        <v>耳鼻喉科</v>
      </c>
      <c r="V7559" s="95" t="s">
        <v>33</v>
      </c>
      <c r="W7559" s="93">
        <f>_xlfn.XLOOKUP(M7559,匹配表1065!D:D,匹配表1065!F:F)*N7559</f>
        <v>8</v>
      </c>
    </row>
    <row r="7560" customHeight="1" spans="1:23">
      <c r="A7560" s="94" t="s">
        <v>954</v>
      </c>
      <c r="B7560" s="106">
        <v>46259</v>
      </c>
      <c r="C7560" s="121" t="str">
        <f t="shared" si="238"/>
        <v>8月第5周</v>
      </c>
      <c r="D7560" s="109" t="s">
        <v>993</v>
      </c>
      <c r="E7560" s="93" t="str">
        <f t="shared" si="239"/>
        <v>8月第4周--周2</v>
      </c>
      <c r="F7560" s="95" t="s">
        <v>27</v>
      </c>
      <c r="G7560" s="95" t="s">
        <v>104</v>
      </c>
      <c r="H7560" s="92" t="str">
        <f>_xlfn.XLOOKUP(O7560,匹配表1065!T:T,匹配表1065!W:W)</f>
        <v>济南市</v>
      </c>
      <c r="I7560" s="116" t="str">
        <f>_xlfn.XLOOKUP(O7560,匹配表1065!T:T,匹配表1065!X:X)</f>
        <v>PME2025</v>
      </c>
      <c r="J7560" s="95" t="s">
        <v>111</v>
      </c>
      <c r="K7560" s="89" cm="1">
        <f ca="1" t="array" ref="K7560:L7560">_xlfn.XLOOKUP(J7560,匹配表1065!Y:Y,匹配表1065!AA:AB)</f>
        <v>30</v>
      </c>
      <c r="L7560" s="116" t="str">
        <v>3个月以上</v>
      </c>
      <c r="M7560" s="95" t="s">
        <v>30</v>
      </c>
      <c r="N7560" s="95">
        <v>1</v>
      </c>
      <c r="O7560" s="118" t="str">
        <f>_xlfn.XLOOKUP(P7560,匹配表1065!U:U,匹配表1065!T:T)</f>
        <v>HO00001400</v>
      </c>
      <c r="P7560" s="94" t="s">
        <v>112</v>
      </c>
      <c r="Q7560" s="95" t="s">
        <v>331</v>
      </c>
      <c r="R7560" s="89" t="str">
        <f>_xlfn.XLOOKUP(Q7560,匹配表1065!L:L,匹配表1065!O:O)</f>
        <v>C</v>
      </c>
      <c r="S7560" s="93" t="str">
        <f>IFERROR(_xlfn.XLOOKUP(Q7560,匹配表1065!AI:AI,匹配表1065!AJ:AJ),"绿标")</f>
        <v>红标</v>
      </c>
      <c r="T7560" s="93" t="str" cm="1">
        <f t="array" ref="T7560:U7560">_xlfn.XLOOKUP(Q7560,匹配表1065!L:L,匹配表1065!M:N)</f>
        <v>眩晕</v>
      </c>
      <c r="U7560" s="94" t="str">
        <v>神经内科</v>
      </c>
      <c r="V7560" s="95" t="s">
        <v>33</v>
      </c>
      <c r="W7560" s="93">
        <f>_xlfn.XLOOKUP(M7560,匹配表1065!D:D,匹配表1065!F:F)*N7560</f>
        <v>12</v>
      </c>
    </row>
    <row r="7561" customHeight="1" spans="1:23">
      <c r="A7561" s="94" t="s">
        <v>954</v>
      </c>
      <c r="B7561" s="106">
        <v>46259</v>
      </c>
      <c r="C7561" s="121" t="str">
        <f t="shared" si="238"/>
        <v>8月第5周</v>
      </c>
      <c r="D7561" s="109" t="s">
        <v>993</v>
      </c>
      <c r="E7561" s="93" t="str">
        <f t="shared" si="239"/>
        <v>8月第4周--周2</v>
      </c>
      <c r="F7561" s="95" t="s">
        <v>27</v>
      </c>
      <c r="G7561" s="95" t="s">
        <v>104</v>
      </c>
      <c r="H7561" s="92" t="str">
        <f>_xlfn.XLOOKUP(O7561,匹配表1065!T:T,匹配表1065!W:W)</f>
        <v>济南市</v>
      </c>
      <c r="I7561" s="116" t="str">
        <f>_xlfn.XLOOKUP(O7561,匹配表1065!T:T,匹配表1065!X:X)</f>
        <v>PME2025</v>
      </c>
      <c r="J7561" s="95" t="s">
        <v>128</v>
      </c>
      <c r="K7561" s="89" cm="1">
        <f ca="1" t="array" ref="K7561:L7561">_xlfn.XLOOKUP(J7561,匹配表1065!Y:Y,匹配表1065!AA:AB)</f>
        <v>13</v>
      </c>
      <c r="L7561" s="116" t="str">
        <v>3个月以上</v>
      </c>
      <c r="M7561" s="95" t="s">
        <v>30</v>
      </c>
      <c r="N7561" s="95">
        <v>1</v>
      </c>
      <c r="O7561" s="118" t="str">
        <f>_xlfn.XLOOKUP(P7561,匹配表1065!U:U,匹配表1065!T:T)</f>
        <v>HO00001400</v>
      </c>
      <c r="P7561" s="94" t="s">
        <v>112</v>
      </c>
      <c r="Q7561" s="95" t="s">
        <v>241</v>
      </c>
      <c r="R7561" s="89" t="str">
        <f>_xlfn.XLOOKUP(Q7561,匹配表1065!L:L,匹配表1065!O:O)</f>
        <v>A</v>
      </c>
      <c r="S7561" s="93" t="str">
        <f>IFERROR(_xlfn.XLOOKUP(Q7561,匹配表1065!AI:AI,匹配表1065!AJ:AJ),"绿标")</f>
        <v>红标</v>
      </c>
      <c r="T7561" s="93" t="str" cm="1">
        <f t="array" ref="T7561:U7561">_xlfn.XLOOKUP(Q7561,匹配表1065!L:L,匹配表1065!M:N)</f>
        <v>头痛</v>
      </c>
      <c r="U7561" s="94" t="str">
        <v>神经内科</v>
      </c>
      <c r="V7561" s="95" t="s">
        <v>33</v>
      </c>
      <c r="W7561" s="93">
        <f>_xlfn.XLOOKUP(M7561,匹配表1065!D:D,匹配表1065!F:F)*N7561</f>
        <v>12</v>
      </c>
    </row>
    <row r="7562" customHeight="1" spans="1:23">
      <c r="A7562" s="94" t="s">
        <v>954</v>
      </c>
      <c r="B7562" s="106">
        <v>46259</v>
      </c>
      <c r="C7562" s="121" t="str">
        <f t="shared" si="238"/>
        <v>8月第5周</v>
      </c>
      <c r="D7562" s="109" t="s">
        <v>993</v>
      </c>
      <c r="E7562" s="93" t="str">
        <f t="shared" si="239"/>
        <v>8月第4周--周2</v>
      </c>
      <c r="F7562" s="95" t="s">
        <v>27</v>
      </c>
      <c r="G7562" s="95" t="s">
        <v>104</v>
      </c>
      <c r="H7562" s="92" t="str">
        <f>_xlfn.XLOOKUP(O7562,匹配表1065!T:T,匹配表1065!W:W)</f>
        <v>济南市</v>
      </c>
      <c r="I7562" s="116" t="str">
        <f>_xlfn.XLOOKUP(O7562,匹配表1065!T:T,匹配表1065!X:X)</f>
        <v>PME2025</v>
      </c>
      <c r="J7562" s="95" t="s">
        <v>128</v>
      </c>
      <c r="K7562" s="89" cm="1">
        <f ca="1" t="array" ref="K7562:L7562">_xlfn.XLOOKUP(J7562,匹配表1065!Y:Y,匹配表1065!AA:AB)</f>
        <v>13</v>
      </c>
      <c r="L7562" s="116" t="str">
        <v>3个月以上</v>
      </c>
      <c r="M7562" s="95" t="s">
        <v>55</v>
      </c>
      <c r="N7562" s="95">
        <v>1</v>
      </c>
      <c r="O7562" s="118" t="str">
        <f>_xlfn.XLOOKUP(P7562,匹配表1065!U:U,匹配表1065!T:T)</f>
        <v>HO00001400</v>
      </c>
      <c r="P7562" s="94" t="s">
        <v>112</v>
      </c>
      <c r="Q7562" s="95" t="s">
        <v>357</v>
      </c>
      <c r="R7562" s="89" t="str">
        <f>_xlfn.XLOOKUP(Q7562,匹配表1065!L:L,匹配表1065!O:O)</f>
        <v>B</v>
      </c>
      <c r="S7562" s="93" t="str">
        <f>IFERROR(_xlfn.XLOOKUP(Q7562,匹配表1065!AI:AI,匹配表1065!AJ:AJ),"绿标")</f>
        <v>红标</v>
      </c>
      <c r="T7562" s="93" t="str" cm="1">
        <f t="array" ref="T7562:U7562">_xlfn.XLOOKUP(Q7562,匹配表1065!L:L,匹配表1065!M:N)</f>
        <v>癫痫</v>
      </c>
      <c r="U7562" s="94" t="str">
        <v>神经内科</v>
      </c>
      <c r="V7562" s="95" t="s">
        <v>33</v>
      </c>
      <c r="W7562" s="93">
        <f>_xlfn.XLOOKUP(M7562,匹配表1065!D:D,匹配表1065!F:F)*N7562</f>
        <v>8</v>
      </c>
    </row>
    <row r="7563" customHeight="1" spans="1:23">
      <c r="A7563" s="94" t="s">
        <v>954</v>
      </c>
      <c r="B7563" s="106">
        <v>46259</v>
      </c>
      <c r="C7563" s="121" t="str">
        <f t="shared" si="238"/>
        <v>8月第5周</v>
      </c>
      <c r="D7563" s="109" t="s">
        <v>993</v>
      </c>
      <c r="E7563" s="93" t="str">
        <f t="shared" si="239"/>
        <v>8月第4周--周2</v>
      </c>
      <c r="F7563" s="95" t="s">
        <v>27</v>
      </c>
      <c r="G7563" s="95" t="s">
        <v>104</v>
      </c>
      <c r="H7563" s="92" t="str">
        <f>_xlfn.XLOOKUP(O7563,匹配表1065!T:T,匹配表1065!W:W)</f>
        <v>济南市</v>
      </c>
      <c r="I7563" s="116" t="str">
        <f>_xlfn.XLOOKUP(O7563,匹配表1065!T:T,匹配表1065!X:X)</f>
        <v>PME2025</v>
      </c>
      <c r="J7563" s="95" t="s">
        <v>128</v>
      </c>
      <c r="K7563" s="89" cm="1">
        <f ca="1" t="array" ref="K7563:L7563">_xlfn.XLOOKUP(J7563,匹配表1065!Y:Y,匹配表1065!AA:AB)</f>
        <v>13</v>
      </c>
      <c r="L7563" s="116" t="str">
        <v>3个月以上</v>
      </c>
      <c r="M7563" s="95" t="s">
        <v>35</v>
      </c>
      <c r="N7563" s="95">
        <v>1</v>
      </c>
      <c r="O7563" s="118" t="str">
        <f>_xlfn.XLOOKUP(P7563,匹配表1065!U:U,匹配表1065!T:T)</f>
        <v>HO00001400</v>
      </c>
      <c r="P7563" s="94" t="s">
        <v>112</v>
      </c>
      <c r="Q7563" s="95" t="s">
        <v>131</v>
      </c>
      <c r="R7563" s="89" t="str">
        <f>_xlfn.XLOOKUP(Q7563,匹配表1065!L:L,匹配表1065!O:O)</f>
        <v>B</v>
      </c>
      <c r="S7563" s="93" t="str">
        <f>IFERROR(_xlfn.XLOOKUP(Q7563,匹配表1065!AI:AI,匹配表1065!AJ:AJ),"绿标")</f>
        <v>红标</v>
      </c>
      <c r="T7563" s="93" t="str" cm="1">
        <f t="array" ref="T7563:U7563">_xlfn.XLOOKUP(Q7563,匹配表1065!L:L,匹配表1065!M:N)</f>
        <v>脑血管</v>
      </c>
      <c r="U7563" s="94" t="str">
        <v>神经内科</v>
      </c>
      <c r="V7563" s="95" t="s">
        <v>42</v>
      </c>
      <c r="W7563" s="93">
        <f>_xlfn.XLOOKUP(M7563,匹配表1065!D:D,匹配表1065!F:F)*N7563</f>
        <v>4</v>
      </c>
    </row>
    <row r="7564" customHeight="1" spans="1:23">
      <c r="A7564" s="94" t="s">
        <v>954</v>
      </c>
      <c r="B7564" s="106">
        <v>46259</v>
      </c>
      <c r="C7564" s="121" t="str">
        <f t="shared" si="238"/>
        <v>8月第5周</v>
      </c>
      <c r="D7564" s="109" t="s">
        <v>993</v>
      </c>
      <c r="E7564" s="93" t="str">
        <f t="shared" si="239"/>
        <v>8月第4周--周2</v>
      </c>
      <c r="F7564" s="95" t="s">
        <v>27</v>
      </c>
      <c r="G7564" s="95" t="s">
        <v>104</v>
      </c>
      <c r="H7564" s="92" t="str">
        <f>_xlfn.XLOOKUP(O7564,匹配表1065!T:T,匹配表1065!W:W)</f>
        <v>济南市</v>
      </c>
      <c r="I7564" s="116" t="str">
        <f>_xlfn.XLOOKUP(O7564,匹配表1065!T:T,匹配表1065!X:X)</f>
        <v>PME2025</v>
      </c>
      <c r="J7564" s="95" t="s">
        <v>128</v>
      </c>
      <c r="K7564" s="89" cm="1">
        <f ca="1" t="array" ref="K7564:L7564">_xlfn.XLOOKUP(J7564,匹配表1065!Y:Y,匹配表1065!AA:AB)</f>
        <v>13</v>
      </c>
      <c r="L7564" s="116" t="str">
        <v>3个月以上</v>
      </c>
      <c r="M7564" s="95" t="s">
        <v>35</v>
      </c>
      <c r="N7564" s="95">
        <v>1</v>
      </c>
      <c r="O7564" s="118" t="str">
        <f>_xlfn.XLOOKUP(P7564,匹配表1065!U:U,匹配表1065!T:T)</f>
        <v>HO00001400</v>
      </c>
      <c r="P7564" s="94" t="s">
        <v>112</v>
      </c>
      <c r="Q7564" s="95" t="s">
        <v>132</v>
      </c>
      <c r="R7564" s="89" t="str">
        <f>_xlfn.XLOOKUP(Q7564,匹配表1065!L:L,匹配表1065!O:O)</f>
        <v>D</v>
      </c>
      <c r="S7564" s="93" t="str">
        <f>IFERROR(_xlfn.XLOOKUP(Q7564,匹配表1065!AI:AI,匹配表1065!AJ:AJ),"绿标")</f>
        <v>绿标</v>
      </c>
      <c r="T7564" s="93" t="str" cm="1">
        <f t="array" ref="T7564:U7564">_xlfn.XLOOKUP(Q7564,匹配表1065!L:L,匹配表1065!M:N)</f>
        <v>抑郁焦虑</v>
      </c>
      <c r="U7564" s="94" t="str">
        <v>精神心理科</v>
      </c>
      <c r="V7564" s="95" t="s">
        <v>70</v>
      </c>
      <c r="W7564" s="93">
        <f>_xlfn.XLOOKUP(M7564,匹配表1065!D:D,匹配表1065!F:F)*N7564</f>
        <v>4</v>
      </c>
    </row>
    <row r="7565" customHeight="1" spans="1:23">
      <c r="A7565" s="94" t="s">
        <v>954</v>
      </c>
      <c r="B7565" s="106">
        <v>46259</v>
      </c>
      <c r="C7565" s="121" t="str">
        <f t="shared" si="238"/>
        <v>8月第5周</v>
      </c>
      <c r="D7565" s="109" t="s">
        <v>993</v>
      </c>
      <c r="E7565" s="93" t="str">
        <f t="shared" si="239"/>
        <v>8月第4周--周2</v>
      </c>
      <c r="F7565" s="95" t="s">
        <v>27</v>
      </c>
      <c r="G7565" s="95" t="s">
        <v>104</v>
      </c>
      <c r="H7565" s="92" t="str">
        <f>_xlfn.XLOOKUP(O7565,匹配表1065!T:T,匹配表1065!W:W)</f>
        <v>济南市</v>
      </c>
      <c r="I7565" s="116" t="str">
        <f>_xlfn.XLOOKUP(O7565,匹配表1065!T:T,匹配表1065!X:X)</f>
        <v>PME2029</v>
      </c>
      <c r="J7565" s="95" t="s">
        <v>128</v>
      </c>
      <c r="K7565" s="89" cm="1">
        <f ca="1" t="array" ref="K7565:L7565">_xlfn.XLOOKUP(J7565,匹配表1065!Y:Y,匹配表1065!AA:AB)</f>
        <v>13</v>
      </c>
      <c r="L7565" s="116" t="str">
        <v>3个月以上</v>
      </c>
      <c r="M7565" s="95" t="s">
        <v>35</v>
      </c>
      <c r="N7565" s="95">
        <v>1</v>
      </c>
      <c r="O7565" s="118" t="str">
        <f>_xlfn.XLOOKUP(P7565,匹配表1065!U:U,匹配表1065!T:T)</f>
        <v>HO00001403</v>
      </c>
      <c r="P7565" s="94" t="s">
        <v>329</v>
      </c>
      <c r="Q7565" s="95" t="s">
        <v>330</v>
      </c>
      <c r="R7565" s="89" t="str">
        <f>_xlfn.XLOOKUP(Q7565,匹配表1065!L:L,匹配表1065!O:O)</f>
        <v>A</v>
      </c>
      <c r="S7565" s="93" t="str">
        <f>IFERROR(_xlfn.XLOOKUP(Q7565,匹配表1065!AI:AI,匹配表1065!AJ:AJ),"绿标")</f>
        <v>黑标</v>
      </c>
      <c r="T7565" s="93" t="str" cm="1">
        <f t="array" ref="T7565:U7565">_xlfn.XLOOKUP(Q7565,匹配表1065!L:L,匹配表1065!M:N)</f>
        <v>头痛</v>
      </c>
      <c r="U7565" s="94" t="str">
        <v>神经内科</v>
      </c>
      <c r="V7565" s="95" t="s">
        <v>33</v>
      </c>
      <c r="W7565" s="93">
        <f>_xlfn.XLOOKUP(M7565,匹配表1065!D:D,匹配表1065!F:F)*N7565</f>
        <v>4</v>
      </c>
    </row>
    <row r="7566" customHeight="1" spans="1:23">
      <c r="A7566" s="94" t="s">
        <v>954</v>
      </c>
      <c r="B7566" s="106">
        <v>46259</v>
      </c>
      <c r="C7566" s="121" t="str">
        <f t="shared" si="238"/>
        <v>8月第5周</v>
      </c>
      <c r="D7566" s="109" t="s">
        <v>993</v>
      </c>
      <c r="E7566" s="93" t="str">
        <f t="shared" si="239"/>
        <v>8月第4周--周2</v>
      </c>
      <c r="F7566" s="95" t="s">
        <v>27</v>
      </c>
      <c r="G7566" s="95" t="s">
        <v>104</v>
      </c>
      <c r="H7566" s="92" t="str">
        <f>_xlfn.XLOOKUP(O7566,匹配表1065!T:T,匹配表1065!W:W)</f>
        <v>济南市</v>
      </c>
      <c r="I7566" s="116" t="str">
        <f>_xlfn.XLOOKUP(O7566,匹配表1065!T:T,匹配表1065!X:X)</f>
        <v>PME2044</v>
      </c>
      <c r="J7566" s="95" t="s">
        <v>105</v>
      </c>
      <c r="K7566" s="89" cm="1">
        <f ca="1" t="array" ref="K7566:L7566">_xlfn.XLOOKUP(J7566,匹配表1065!Y:Y,匹配表1065!AA:AB)</f>
        <v>8</v>
      </c>
      <c r="L7566" s="116" t="str">
        <v>3个月以上</v>
      </c>
      <c r="M7566" s="95" t="s">
        <v>30</v>
      </c>
      <c r="N7566" s="95">
        <v>1</v>
      </c>
      <c r="O7566" s="118" t="str">
        <f>_xlfn.XLOOKUP(P7566,匹配表1065!U:U,匹配表1065!T:T)</f>
        <v>HO00001401</v>
      </c>
      <c r="P7566" s="94" t="s">
        <v>106</v>
      </c>
      <c r="Q7566" s="95" t="s">
        <v>243</v>
      </c>
      <c r="R7566" s="89" t="str">
        <f>_xlfn.XLOOKUP(Q7566,匹配表1065!L:L,匹配表1065!O:O)</f>
        <v>B</v>
      </c>
      <c r="S7566" s="93" t="str">
        <f>IFERROR(_xlfn.XLOOKUP(Q7566,匹配表1065!AI:AI,匹配表1065!AJ:AJ),"绿标")</f>
        <v>绿标</v>
      </c>
      <c r="T7566" s="93" t="str" cm="1">
        <f t="array" ref="T7566:U7566">_xlfn.XLOOKUP(Q7566,匹配表1065!L:L,匹配表1065!M:N)</f>
        <v>脑血管</v>
      </c>
      <c r="U7566" s="94" t="str">
        <v>神经内科</v>
      </c>
      <c r="V7566" s="95" t="s">
        <v>42</v>
      </c>
      <c r="W7566" s="93">
        <f>_xlfn.XLOOKUP(M7566,匹配表1065!D:D,匹配表1065!F:F)*N7566</f>
        <v>12</v>
      </c>
    </row>
    <row r="7567" customHeight="1" spans="1:23">
      <c r="A7567" s="94" t="s">
        <v>954</v>
      </c>
      <c r="B7567" s="106">
        <v>46259</v>
      </c>
      <c r="C7567" s="121" t="str">
        <f t="shared" si="238"/>
        <v>8月第5周</v>
      </c>
      <c r="D7567" s="109" t="s">
        <v>993</v>
      </c>
      <c r="E7567" s="93" t="str">
        <f t="shared" si="239"/>
        <v>8月第4周--周2</v>
      </c>
      <c r="F7567" s="95" t="s">
        <v>27</v>
      </c>
      <c r="G7567" s="95" t="s">
        <v>104</v>
      </c>
      <c r="H7567" s="92" t="str">
        <f>_xlfn.XLOOKUP(O7567,匹配表1065!T:T,匹配表1065!W:W)</f>
        <v>聊城市</v>
      </c>
      <c r="I7567" s="116" t="str">
        <f>_xlfn.XLOOKUP(O7567,匹配表1065!T:T,匹配表1065!X:X)</f>
        <v>PME2046</v>
      </c>
      <c r="J7567" s="95" t="s">
        <v>108</v>
      </c>
      <c r="K7567" s="89" cm="1">
        <f ca="1" t="array" ref="K7567:L7567">_xlfn.XLOOKUP(J7567,匹配表1065!Y:Y,匹配表1065!AA:AB)</f>
        <v>8</v>
      </c>
      <c r="L7567" s="116" t="str">
        <v>3个月以上</v>
      </c>
      <c r="M7567" s="95" t="s">
        <v>30</v>
      </c>
      <c r="N7567" s="95">
        <v>1</v>
      </c>
      <c r="O7567" s="118" t="str">
        <f>_xlfn.XLOOKUP(P7567,匹配表1065!U:U,匹配表1065!T:T)</f>
        <v>HO00001415</v>
      </c>
      <c r="P7567" s="94" t="s">
        <v>109</v>
      </c>
      <c r="Q7567" s="95" t="s">
        <v>318</v>
      </c>
      <c r="R7567" s="89" t="str">
        <f>_xlfn.XLOOKUP(Q7567,匹配表1065!L:L,匹配表1065!O:O)</f>
        <v>C</v>
      </c>
      <c r="S7567" s="93" t="str">
        <f>IFERROR(_xlfn.XLOOKUP(Q7567,匹配表1065!AI:AI,匹配表1065!AJ:AJ),"绿标")</f>
        <v>黑标</v>
      </c>
      <c r="T7567" s="93" t="str" cm="1">
        <f t="array" ref="T7567:U7567">_xlfn.XLOOKUP(Q7567,匹配表1065!L:L,匹配表1065!M:N)</f>
        <v>眩晕</v>
      </c>
      <c r="U7567" s="94" t="str">
        <v>耳鼻喉科</v>
      </c>
      <c r="V7567" s="95" t="s">
        <v>100</v>
      </c>
      <c r="W7567" s="93">
        <f>_xlfn.XLOOKUP(M7567,匹配表1065!D:D,匹配表1065!F:F)*N7567</f>
        <v>12</v>
      </c>
    </row>
    <row r="7568" customHeight="1" spans="1:23">
      <c r="A7568" s="94" t="s">
        <v>954</v>
      </c>
      <c r="B7568" s="106">
        <v>46259</v>
      </c>
      <c r="C7568" s="121" t="str">
        <f t="shared" si="238"/>
        <v>8月第5周</v>
      </c>
      <c r="D7568" s="109" t="s">
        <v>993</v>
      </c>
      <c r="E7568" s="93" t="str">
        <f t="shared" si="239"/>
        <v>8月第4周--周2</v>
      </c>
      <c r="F7568" s="95" t="s">
        <v>27</v>
      </c>
      <c r="G7568" s="95" t="s">
        <v>104</v>
      </c>
      <c r="H7568" s="92" t="str">
        <f>_xlfn.XLOOKUP(O7568,匹配表1065!T:T,匹配表1065!W:W)</f>
        <v>济南市</v>
      </c>
      <c r="I7568" s="116" t="str">
        <f>_xlfn.XLOOKUP(O7568,匹配表1065!T:T,匹配表1065!X:X)</f>
        <v>PME2024</v>
      </c>
      <c r="J7568" s="95" t="s">
        <v>975</v>
      </c>
      <c r="K7568" s="89" t="e" cm="1">
        <f ca="1" t="array" ref="K7568">_xlfn.XLOOKUP(J7568,匹配表1065!Y:Y,匹配表1065!AA:AB)</f>
        <v>#N/A</v>
      </c>
      <c r="L7568" s="116"/>
      <c r="M7568" s="95" t="s">
        <v>35</v>
      </c>
      <c r="N7568" s="95">
        <v>1</v>
      </c>
      <c r="O7568" s="118" t="str">
        <f>_xlfn.XLOOKUP(P7568,匹配表1065!U:U,匹配表1065!T:T)</f>
        <v>HO00001404</v>
      </c>
      <c r="P7568" s="94" t="s">
        <v>126</v>
      </c>
      <c r="Q7568" s="95" t="s">
        <v>127</v>
      </c>
      <c r="R7568" s="89" t="str">
        <f>_xlfn.XLOOKUP(Q7568,匹配表1065!L:L,匹配表1065!O:O)</f>
        <v>A</v>
      </c>
      <c r="S7568" s="93" t="str">
        <f>IFERROR(_xlfn.XLOOKUP(Q7568,匹配表1065!AI:AI,匹配表1065!AJ:AJ),"绿标")</f>
        <v>红标</v>
      </c>
      <c r="T7568" s="93" t="str" cm="1">
        <f t="array" ref="T7568:U7568">_xlfn.XLOOKUP(Q7568,匹配表1065!L:L,匹配表1065!M:N)</f>
        <v>头痛</v>
      </c>
      <c r="U7568" s="94" t="str">
        <v>神经内科</v>
      </c>
      <c r="V7568" s="95" t="s">
        <v>67</v>
      </c>
      <c r="W7568" s="93">
        <f>_xlfn.XLOOKUP(M7568,匹配表1065!D:D,匹配表1065!F:F)*N7568</f>
        <v>4</v>
      </c>
    </row>
    <row r="7569" customHeight="1" spans="1:23">
      <c r="A7569" s="94" t="s">
        <v>954</v>
      </c>
      <c r="B7569" s="106">
        <v>46259</v>
      </c>
      <c r="C7569" s="121" t="str">
        <f t="shared" si="238"/>
        <v>8月第5周</v>
      </c>
      <c r="D7569" s="109" t="s">
        <v>993</v>
      </c>
      <c r="E7569" s="93" t="str">
        <f t="shared" si="239"/>
        <v>8月第4周--周2</v>
      </c>
      <c r="F7569" s="95" t="s">
        <v>27</v>
      </c>
      <c r="G7569" s="95" t="s">
        <v>92</v>
      </c>
      <c r="H7569" s="92" t="str">
        <f>_xlfn.XLOOKUP(O7569,匹配表1065!T:T,匹配表1065!W:W)</f>
        <v>芜湖市</v>
      </c>
      <c r="I7569" s="116" t="str">
        <f>_xlfn.XLOOKUP(O7569,匹配表1065!T:T,匹配表1065!X:X)</f>
        <v>PME2003</v>
      </c>
      <c r="J7569" s="95" t="s">
        <v>101</v>
      </c>
      <c r="K7569" s="89" cm="1">
        <f ca="1" t="array" ref="K7569:L7569">_xlfn.XLOOKUP(J7569,匹配表1065!Y:Y,匹配表1065!AA:AB)</f>
        <v>1</v>
      </c>
      <c r="L7569" s="116" t="str">
        <v>3个月以内</v>
      </c>
      <c r="M7569" s="95" t="s">
        <v>55</v>
      </c>
      <c r="N7569" s="95">
        <v>1</v>
      </c>
      <c r="O7569" s="118" t="str">
        <f>_xlfn.XLOOKUP(P7569,匹配表1065!U:U,匹配表1065!T:T)</f>
        <v>HO00000022</v>
      </c>
      <c r="P7569" s="94" t="s">
        <v>102</v>
      </c>
      <c r="Q7569" s="95" t="s">
        <v>103</v>
      </c>
      <c r="R7569" s="89" t="str">
        <f>_xlfn.XLOOKUP(Q7569,匹配表1065!L:L,匹配表1065!O:O)</f>
        <v>A</v>
      </c>
      <c r="S7569" s="93" t="str">
        <f>IFERROR(_xlfn.XLOOKUP(Q7569,匹配表1065!AI:AI,匹配表1065!AJ:AJ),"绿标")</f>
        <v>绿标</v>
      </c>
      <c r="T7569" s="93" t="str" cm="1">
        <f t="array" ref="T7569:U7569">_xlfn.XLOOKUP(Q7569,匹配表1065!L:L,匹配表1065!M:N)</f>
        <v>头痛</v>
      </c>
      <c r="U7569" s="94" t="str">
        <v>神经内科</v>
      </c>
      <c r="V7569" s="95" t="s">
        <v>42</v>
      </c>
      <c r="W7569" s="93">
        <f>_xlfn.XLOOKUP(M7569,匹配表1065!D:D,匹配表1065!F:F)*N7569</f>
        <v>8</v>
      </c>
    </row>
    <row r="7570" customHeight="1" spans="1:23">
      <c r="A7570" s="94" t="s">
        <v>954</v>
      </c>
      <c r="B7570" s="106">
        <v>46259</v>
      </c>
      <c r="C7570" s="121" t="str">
        <f t="shared" si="238"/>
        <v>8月第5周</v>
      </c>
      <c r="D7570" s="109" t="s">
        <v>993</v>
      </c>
      <c r="E7570" s="93" t="str">
        <f t="shared" si="239"/>
        <v>8月第4周--周2</v>
      </c>
      <c r="F7570" s="95" t="s">
        <v>27</v>
      </c>
      <c r="G7570" s="95" t="s">
        <v>92</v>
      </c>
      <c r="H7570" s="92" t="e">
        <f>_xlfn.XLOOKUP(O7570,匹配表1065!T:T,匹配表1065!W:W)</f>
        <v>#N/A</v>
      </c>
      <c r="I7570" s="116" t="e">
        <f>_xlfn.XLOOKUP(O7570,匹配表1065!T:T,匹配表1065!X:X)</f>
        <v>#N/A</v>
      </c>
      <c r="J7570" s="95" t="s">
        <v>547</v>
      </c>
      <c r="K7570" s="89" cm="1">
        <f ca="1" t="array" ref="K7570:L7570">_xlfn.XLOOKUP(J7570,匹配表1065!Y:Y,匹配表1065!AA:AB)</f>
        <v>4</v>
      </c>
      <c r="L7570" s="116" t="str">
        <v>3个月以上</v>
      </c>
      <c r="M7570" s="95" t="s">
        <v>35</v>
      </c>
      <c r="N7570" s="95">
        <v>1</v>
      </c>
      <c r="O7570" s="118" t="e">
        <f>_xlfn.XLOOKUP(P7570,匹配表1065!U:U,匹配表1065!T:T)</f>
        <v>#N/A</v>
      </c>
      <c r="P7570" s="94" t="s">
        <v>969</v>
      </c>
      <c r="Q7570" s="95" t="s">
        <v>848</v>
      </c>
      <c r="R7570" s="89" t="str">
        <f>_xlfn.XLOOKUP(Q7570,匹配表1065!L:L,匹配表1065!O:O)</f>
        <v>C</v>
      </c>
      <c r="S7570" s="93" t="str">
        <f>IFERROR(_xlfn.XLOOKUP(Q7570,匹配表1065!AI:AI,匹配表1065!AJ:AJ),"绿标")</f>
        <v>绿标</v>
      </c>
      <c r="T7570" s="93" t="str" cm="1">
        <f t="array" ref="T7570:U7570">_xlfn.XLOOKUP(Q7570,匹配表1065!L:L,匹配表1065!M:N)</f>
        <v>眩晕</v>
      </c>
      <c r="U7570" s="94" t="str">
        <v>耳鼻喉科</v>
      </c>
      <c r="V7570" s="95" t="s">
        <v>33</v>
      </c>
      <c r="W7570" s="93">
        <f>_xlfn.XLOOKUP(M7570,匹配表1065!D:D,匹配表1065!F:F)*N7570</f>
        <v>4</v>
      </c>
    </row>
    <row r="7571" customHeight="1" spans="1:23">
      <c r="A7571" s="94" t="s">
        <v>954</v>
      </c>
      <c r="B7571" s="106">
        <v>46259</v>
      </c>
      <c r="C7571" s="121" t="str">
        <f t="shared" si="238"/>
        <v>8月第5周</v>
      </c>
      <c r="D7571" s="109" t="s">
        <v>993</v>
      </c>
      <c r="E7571" s="93" t="str">
        <f t="shared" si="239"/>
        <v>8月第4周--周2</v>
      </c>
      <c r="F7571" s="95" t="s">
        <v>27</v>
      </c>
      <c r="G7571" s="95" t="s">
        <v>92</v>
      </c>
      <c r="H7571" s="92" t="str">
        <f>_xlfn.XLOOKUP(O7571,匹配表1065!T:T,匹配表1065!W:W)</f>
        <v>合肥市</v>
      </c>
      <c r="I7571" s="116" t="str">
        <f>_xlfn.XLOOKUP(O7571,匹配表1065!T:T,匹配表1065!X:X)</f>
        <v>PME2007</v>
      </c>
      <c r="J7571" s="95" t="s">
        <v>93</v>
      </c>
      <c r="K7571" s="89" cm="1">
        <f ca="1" t="array" ref="K7571:L7571">_xlfn.XLOOKUP(J7571,匹配表1065!Y:Y,匹配表1065!AA:AB)</f>
        <v>9</v>
      </c>
      <c r="L7571" s="116" t="str">
        <v>3个月以上</v>
      </c>
      <c r="M7571" s="95" t="s">
        <v>30</v>
      </c>
      <c r="N7571" s="95">
        <v>1</v>
      </c>
      <c r="O7571" s="118" t="str">
        <f>_xlfn.XLOOKUP(P7571,匹配表1065!U:U,匹配表1065!T:T)</f>
        <v>HO00000001</v>
      </c>
      <c r="P7571" s="94" t="s">
        <v>94</v>
      </c>
      <c r="Q7571" s="95" t="s">
        <v>207</v>
      </c>
      <c r="R7571" s="89" t="str">
        <f>_xlfn.XLOOKUP(Q7571,匹配表1065!L:L,匹配表1065!O:O)</f>
        <v>C</v>
      </c>
      <c r="S7571" s="93" t="str">
        <f>IFERROR(_xlfn.XLOOKUP(Q7571,匹配表1065!AI:AI,匹配表1065!AJ:AJ),"绿标")</f>
        <v>红标</v>
      </c>
      <c r="T7571" s="93" t="str" cm="1">
        <f t="array" ref="T7571:U7571">_xlfn.XLOOKUP(Q7571,匹配表1065!L:L,匹配表1065!M:N)</f>
        <v>眩晕</v>
      </c>
      <c r="U7571" s="94" t="str">
        <v>神经内科</v>
      </c>
      <c r="V7571" s="95" t="s">
        <v>42</v>
      </c>
      <c r="W7571" s="93">
        <f>_xlfn.XLOOKUP(M7571,匹配表1065!D:D,匹配表1065!F:F)*N7571</f>
        <v>12</v>
      </c>
    </row>
    <row r="7572" customHeight="1" spans="1:23">
      <c r="A7572" s="94" t="s">
        <v>954</v>
      </c>
      <c r="B7572" s="106">
        <v>46259</v>
      </c>
      <c r="C7572" s="121" t="str">
        <f t="shared" si="238"/>
        <v>8月第5周</v>
      </c>
      <c r="D7572" s="109" t="s">
        <v>993</v>
      </c>
      <c r="E7572" s="93" t="str">
        <f t="shared" si="239"/>
        <v>8月第4周--周2</v>
      </c>
      <c r="F7572" s="95" t="s">
        <v>27</v>
      </c>
      <c r="G7572" s="95" t="s">
        <v>92</v>
      </c>
      <c r="H7572" s="92" t="str">
        <f>_xlfn.XLOOKUP(O7572,匹配表1065!T:T,匹配表1065!W:W)</f>
        <v>合肥市</v>
      </c>
      <c r="I7572" s="116" t="str">
        <f>_xlfn.XLOOKUP(O7572,匹配表1065!T:T,匹配表1065!X:X)</f>
        <v>PME2007</v>
      </c>
      <c r="J7572" s="95" t="s">
        <v>93</v>
      </c>
      <c r="K7572" s="89" cm="1">
        <f ca="1" t="array" ref="K7572:L7572">_xlfn.XLOOKUP(J7572,匹配表1065!Y:Y,匹配表1065!AA:AB)</f>
        <v>9</v>
      </c>
      <c r="L7572" s="116" t="str">
        <v>3个月以上</v>
      </c>
      <c r="M7572" s="95" t="s">
        <v>30</v>
      </c>
      <c r="N7572" s="95">
        <v>1</v>
      </c>
      <c r="O7572" s="118" t="str">
        <f>_xlfn.XLOOKUP(P7572,匹配表1065!U:U,匹配表1065!T:T)</f>
        <v>HO00000001</v>
      </c>
      <c r="P7572" s="94" t="s">
        <v>94</v>
      </c>
      <c r="Q7572" s="95" t="s">
        <v>207</v>
      </c>
      <c r="R7572" s="89" t="str">
        <f>_xlfn.XLOOKUP(Q7572,匹配表1065!L:L,匹配表1065!O:O)</f>
        <v>C</v>
      </c>
      <c r="S7572" s="93" t="str">
        <f>IFERROR(_xlfn.XLOOKUP(Q7572,匹配表1065!AI:AI,匹配表1065!AJ:AJ),"绿标")</f>
        <v>红标</v>
      </c>
      <c r="T7572" s="93" t="str" cm="1">
        <f t="array" ref="T7572:U7572">_xlfn.XLOOKUP(Q7572,匹配表1065!L:L,匹配表1065!M:N)</f>
        <v>眩晕</v>
      </c>
      <c r="U7572" s="94" t="str">
        <v>神经内科</v>
      </c>
      <c r="V7572" s="95" t="s">
        <v>42</v>
      </c>
      <c r="W7572" s="93">
        <f>_xlfn.XLOOKUP(M7572,匹配表1065!D:D,匹配表1065!F:F)*N7572</f>
        <v>12</v>
      </c>
    </row>
    <row r="7573" customHeight="1" spans="1:23">
      <c r="A7573" s="94" t="s">
        <v>954</v>
      </c>
      <c r="B7573" s="106">
        <v>46259</v>
      </c>
      <c r="C7573" s="121" t="str">
        <f t="shared" si="238"/>
        <v>8月第5周</v>
      </c>
      <c r="D7573" s="109" t="s">
        <v>993</v>
      </c>
      <c r="E7573" s="93" t="str">
        <f t="shared" si="239"/>
        <v>8月第4周--周2</v>
      </c>
      <c r="F7573" s="95" t="s">
        <v>27</v>
      </c>
      <c r="G7573" s="95" t="s">
        <v>92</v>
      </c>
      <c r="H7573" s="92" t="str">
        <f>_xlfn.XLOOKUP(O7573,匹配表1065!T:T,匹配表1065!W:W)</f>
        <v>合肥市</v>
      </c>
      <c r="I7573" s="116" t="str">
        <f>_xlfn.XLOOKUP(O7573,匹配表1065!T:T,匹配表1065!X:X)</f>
        <v>PME2047</v>
      </c>
      <c r="J7573" s="95" t="s">
        <v>97</v>
      </c>
      <c r="K7573" s="89" cm="1">
        <f ca="1" t="array" ref="K7573:L7573">_xlfn.XLOOKUP(J7573,匹配表1065!Y:Y,匹配表1065!AA:AB)</f>
        <v>2</v>
      </c>
      <c r="L7573" s="116" t="str">
        <v>3个月以内</v>
      </c>
      <c r="M7573" s="95" t="s">
        <v>35</v>
      </c>
      <c r="N7573" s="95">
        <v>1</v>
      </c>
      <c r="O7573" s="118" t="str">
        <f>_xlfn.XLOOKUP(P7573,匹配表1065!U:U,匹配表1065!T:T)</f>
        <v>HO00000005</v>
      </c>
      <c r="P7573" s="94" t="s">
        <v>98</v>
      </c>
      <c r="Q7573" s="95" t="s">
        <v>99</v>
      </c>
      <c r="R7573" s="89" t="str">
        <f>_xlfn.XLOOKUP(Q7573,匹配表1065!L:L,匹配表1065!O:O)</f>
        <v>C</v>
      </c>
      <c r="S7573" s="93" t="str">
        <f>IFERROR(_xlfn.XLOOKUP(Q7573,匹配表1065!AI:AI,匹配表1065!AJ:AJ),"绿标")</f>
        <v>黑标</v>
      </c>
      <c r="T7573" s="93" t="str" cm="1">
        <f t="array" ref="T7573:U7573">_xlfn.XLOOKUP(Q7573,匹配表1065!L:L,匹配表1065!M:N)</f>
        <v>眩晕</v>
      </c>
      <c r="U7573" s="94" t="str">
        <v>耳鼻喉科</v>
      </c>
      <c r="V7573" s="95" t="s">
        <v>100</v>
      </c>
      <c r="W7573" s="93">
        <f>_xlfn.XLOOKUP(M7573,匹配表1065!D:D,匹配表1065!F:F)*N7573</f>
        <v>4</v>
      </c>
    </row>
    <row r="7574" customHeight="1" spans="1:23">
      <c r="A7574" s="94" t="s">
        <v>954</v>
      </c>
      <c r="B7574" s="106">
        <v>46259</v>
      </c>
      <c r="C7574" s="121" t="str">
        <f t="shared" si="238"/>
        <v>8月第5周</v>
      </c>
      <c r="D7574" s="109" t="s">
        <v>993</v>
      </c>
      <c r="E7574" s="93" t="str">
        <f t="shared" si="239"/>
        <v>8月第4周--周2</v>
      </c>
      <c r="F7574" s="95" t="s">
        <v>27</v>
      </c>
      <c r="G7574" s="95" t="s">
        <v>136</v>
      </c>
      <c r="H7574" s="92" t="str">
        <f>_xlfn.XLOOKUP(O7574,匹配表1065!T:T,匹配表1065!W:W)</f>
        <v>淄博市</v>
      </c>
      <c r="I7574" s="116" t="str">
        <f>_xlfn.XLOOKUP(O7574,匹配表1065!T:T,匹配表1065!X:X)</f>
        <v>PME2043</v>
      </c>
      <c r="J7574" s="95" t="s">
        <v>140</v>
      </c>
      <c r="K7574" s="89" cm="1">
        <f ca="1" t="array" ref="K7574:L7574">_xlfn.XLOOKUP(J7574,匹配表1065!Y:Y,匹配表1065!AA:AB)</f>
        <v>9</v>
      </c>
      <c r="L7574" s="116" t="str">
        <v>3个月以上</v>
      </c>
      <c r="M7574" s="95" t="s">
        <v>30</v>
      </c>
      <c r="N7574" s="95">
        <v>1</v>
      </c>
      <c r="O7574" s="118" t="str">
        <f>_xlfn.XLOOKUP(P7574,匹配表1065!U:U,匹配表1065!T:T)</f>
        <v>HO00001431</v>
      </c>
      <c r="P7574" s="94" t="s">
        <v>244</v>
      </c>
      <c r="Q7574" s="95" t="s">
        <v>361</v>
      </c>
      <c r="R7574" s="89" t="str">
        <f>_xlfn.XLOOKUP(Q7574,匹配表1065!L:L,匹配表1065!O:O)</f>
        <v>B</v>
      </c>
      <c r="S7574" s="93" t="str">
        <f>IFERROR(_xlfn.XLOOKUP(Q7574,匹配表1065!AI:AI,匹配表1065!AJ:AJ),"绿标")</f>
        <v>红标</v>
      </c>
      <c r="T7574" s="93" t="str" cm="1">
        <f t="array" ref="T7574:U7574">_xlfn.XLOOKUP(Q7574,匹配表1065!L:L,匹配表1065!M:N)</f>
        <v>脑血管</v>
      </c>
      <c r="U7574" s="94" t="str">
        <v>神经内科</v>
      </c>
      <c r="V7574" s="95" t="s">
        <v>67</v>
      </c>
      <c r="W7574" s="93">
        <f>_xlfn.XLOOKUP(M7574,匹配表1065!D:D,匹配表1065!F:F)*N7574</f>
        <v>12</v>
      </c>
    </row>
    <row r="7575" customHeight="1" spans="1:23">
      <c r="A7575" s="94" t="s">
        <v>954</v>
      </c>
      <c r="B7575" s="106">
        <v>46259</v>
      </c>
      <c r="C7575" s="121" t="str">
        <f t="shared" si="238"/>
        <v>8月第5周</v>
      </c>
      <c r="D7575" s="109" t="s">
        <v>993</v>
      </c>
      <c r="E7575" s="93" t="str">
        <f t="shared" si="239"/>
        <v>8月第4周--周2</v>
      </c>
      <c r="F7575" s="95" t="s">
        <v>27</v>
      </c>
      <c r="G7575" s="95" t="s">
        <v>136</v>
      </c>
      <c r="H7575" s="92" t="str">
        <f>_xlfn.XLOOKUP(O7575,匹配表1065!T:T,匹配表1065!W:W)</f>
        <v>淄博市</v>
      </c>
      <c r="I7575" s="116" t="str">
        <f>_xlfn.XLOOKUP(O7575,匹配表1065!T:T,匹配表1065!X:X)</f>
        <v>PME2043</v>
      </c>
      <c r="J7575" s="95" t="s">
        <v>140</v>
      </c>
      <c r="K7575" s="89" cm="1">
        <f ca="1" t="array" ref="K7575:L7575">_xlfn.XLOOKUP(J7575,匹配表1065!Y:Y,匹配表1065!AA:AB)</f>
        <v>9</v>
      </c>
      <c r="L7575" s="116" t="str">
        <v>3个月以上</v>
      </c>
      <c r="M7575" s="95" t="s">
        <v>35</v>
      </c>
      <c r="N7575" s="95">
        <v>1</v>
      </c>
      <c r="O7575" s="118" t="str">
        <f>_xlfn.XLOOKUP(P7575,匹配表1065!U:U,匹配表1065!T:T)</f>
        <v>HO00024398</v>
      </c>
      <c r="P7575" s="94" t="s">
        <v>141</v>
      </c>
      <c r="Q7575" s="95" t="s">
        <v>298</v>
      </c>
      <c r="R7575" s="89" t="str">
        <f>_xlfn.XLOOKUP(Q7575,匹配表1065!L:L,匹配表1065!O:O)</f>
        <v>C</v>
      </c>
      <c r="S7575" s="93" t="str">
        <f>IFERROR(_xlfn.XLOOKUP(Q7575,匹配表1065!AI:AI,匹配表1065!AJ:AJ),"绿标")</f>
        <v>红标</v>
      </c>
      <c r="T7575" s="93" t="str" cm="1">
        <f t="array" ref="T7575:U7575">_xlfn.XLOOKUP(Q7575,匹配表1065!L:L,匹配表1065!M:N)</f>
        <v>眩晕</v>
      </c>
      <c r="U7575" s="94" t="str">
        <v>神经内科</v>
      </c>
      <c r="V7575" s="95" t="s">
        <v>100</v>
      </c>
      <c r="W7575" s="93">
        <f>_xlfn.XLOOKUP(M7575,匹配表1065!D:D,匹配表1065!F:F)*N7575</f>
        <v>4</v>
      </c>
    </row>
    <row r="7576" customHeight="1" spans="1:23">
      <c r="A7576" s="94" t="s">
        <v>954</v>
      </c>
      <c r="B7576" s="106">
        <v>46259</v>
      </c>
      <c r="C7576" s="121" t="str">
        <f t="shared" si="238"/>
        <v>8月第5周</v>
      </c>
      <c r="D7576" s="109" t="s">
        <v>993</v>
      </c>
      <c r="E7576" s="93" t="str">
        <f t="shared" si="239"/>
        <v>8月第4周--周2</v>
      </c>
      <c r="F7576" s="95" t="s">
        <v>27</v>
      </c>
      <c r="G7576" s="95" t="s">
        <v>136</v>
      </c>
      <c r="H7576" s="92" t="str">
        <f>_xlfn.XLOOKUP(O7576,匹配表1065!T:T,匹配表1065!W:W)</f>
        <v>青岛市</v>
      </c>
      <c r="I7576" s="116" t="str">
        <f>_xlfn.XLOOKUP(O7576,匹配表1065!T:T,匹配表1065!X:X)</f>
        <v>PME2032</v>
      </c>
      <c r="J7576" s="95" t="s">
        <v>143</v>
      </c>
      <c r="K7576" s="89" cm="1">
        <f ca="1" t="array" ref="K7576:L7576">_xlfn.XLOOKUP(J7576,匹配表1065!Y:Y,匹配表1065!AA:AB)</f>
        <v>31</v>
      </c>
      <c r="L7576" s="116" t="str">
        <v>3个月以上</v>
      </c>
      <c r="M7576" s="95" t="s">
        <v>30</v>
      </c>
      <c r="N7576" s="95">
        <v>1</v>
      </c>
      <c r="O7576" s="118" t="str">
        <f>_xlfn.XLOOKUP(P7576,匹配表1065!U:U,匹配表1065!T:T)</f>
        <v>HO00001482</v>
      </c>
      <c r="P7576" s="94" t="s">
        <v>146</v>
      </c>
      <c r="Q7576" s="95" t="s">
        <v>249</v>
      </c>
      <c r="R7576" s="89" t="str">
        <f>_xlfn.XLOOKUP(Q7576,匹配表1065!L:L,匹配表1065!O:O)</f>
        <v>C</v>
      </c>
      <c r="S7576" s="93" t="str">
        <f>IFERROR(_xlfn.XLOOKUP(Q7576,匹配表1065!AI:AI,匹配表1065!AJ:AJ),"绿标")</f>
        <v>绿标</v>
      </c>
      <c r="T7576" s="93" t="str" cm="1">
        <f t="array" ref="T7576:U7576">_xlfn.XLOOKUP(Q7576,匹配表1065!L:L,匹配表1065!M:N)</f>
        <v>眩晕</v>
      </c>
      <c r="U7576" s="94" t="str">
        <v>耳鼻喉科</v>
      </c>
      <c r="V7576" s="95" t="s">
        <v>100</v>
      </c>
      <c r="W7576" s="93">
        <f>_xlfn.XLOOKUP(M7576,匹配表1065!D:D,匹配表1065!F:F)*N7576</f>
        <v>12</v>
      </c>
    </row>
    <row r="7577" customHeight="1" spans="1:23">
      <c r="A7577" s="94" t="s">
        <v>954</v>
      </c>
      <c r="B7577" s="106">
        <v>46259</v>
      </c>
      <c r="C7577" s="121" t="str">
        <f t="shared" si="238"/>
        <v>8月第5周</v>
      </c>
      <c r="D7577" s="109" t="s">
        <v>993</v>
      </c>
      <c r="E7577" s="93" t="str">
        <f t="shared" si="239"/>
        <v>8月第4周--周2</v>
      </c>
      <c r="F7577" s="95" t="s">
        <v>27</v>
      </c>
      <c r="G7577" s="95" t="s">
        <v>136</v>
      </c>
      <c r="H7577" s="92" t="str">
        <f>_xlfn.XLOOKUP(O7577,匹配表1065!T:T,匹配表1065!W:W)</f>
        <v>青岛市</v>
      </c>
      <c r="I7577" s="116" t="str">
        <f>_xlfn.XLOOKUP(O7577,匹配表1065!T:T,匹配表1065!X:X)</f>
        <v>PME2032</v>
      </c>
      <c r="J7577" s="95" t="s">
        <v>143</v>
      </c>
      <c r="K7577" s="89" cm="1">
        <f ca="1" t="array" ref="K7577:L7577">_xlfn.XLOOKUP(J7577,匹配表1065!Y:Y,匹配表1065!AA:AB)</f>
        <v>31</v>
      </c>
      <c r="L7577" s="116" t="str">
        <v>3个月以上</v>
      </c>
      <c r="M7577" s="95" t="s">
        <v>30</v>
      </c>
      <c r="N7577" s="95">
        <v>1</v>
      </c>
      <c r="O7577" s="118" t="str">
        <f>_xlfn.XLOOKUP(P7577,匹配表1065!U:U,匹配表1065!T:T)</f>
        <v>HO00001482</v>
      </c>
      <c r="P7577" s="94" t="s">
        <v>146</v>
      </c>
      <c r="Q7577" s="95" t="s">
        <v>299</v>
      </c>
      <c r="R7577" s="89" t="str">
        <f>_xlfn.XLOOKUP(Q7577,匹配表1065!L:L,匹配表1065!O:O)</f>
        <v>C</v>
      </c>
      <c r="S7577" s="93" t="str">
        <f>IFERROR(_xlfn.XLOOKUP(Q7577,匹配表1065!AI:AI,匹配表1065!AJ:AJ),"绿标")</f>
        <v>绿标</v>
      </c>
      <c r="T7577" s="93" t="str" cm="1">
        <f t="array" ref="T7577:U7577">_xlfn.XLOOKUP(Q7577,匹配表1065!L:L,匹配表1065!M:N)</f>
        <v>眩晕</v>
      </c>
      <c r="U7577" s="94" t="str">
        <v>耳鼻喉科</v>
      </c>
      <c r="V7577" s="95" t="s">
        <v>100</v>
      </c>
      <c r="W7577" s="93">
        <f>_xlfn.XLOOKUP(M7577,匹配表1065!D:D,匹配表1065!F:F)*N7577</f>
        <v>12</v>
      </c>
    </row>
    <row r="7578" customHeight="1" spans="1:23">
      <c r="A7578" s="94" t="s">
        <v>954</v>
      </c>
      <c r="B7578" s="106">
        <v>46259</v>
      </c>
      <c r="C7578" s="121" t="str">
        <f t="shared" si="238"/>
        <v>8月第5周</v>
      </c>
      <c r="D7578" s="109" t="s">
        <v>993</v>
      </c>
      <c r="E7578" s="93" t="str">
        <f t="shared" si="239"/>
        <v>8月第4周--周2</v>
      </c>
      <c r="F7578" s="95" t="s">
        <v>27</v>
      </c>
      <c r="G7578" s="95" t="s">
        <v>136</v>
      </c>
      <c r="H7578" s="92" t="str">
        <f>_xlfn.XLOOKUP(O7578,匹配表1065!T:T,匹配表1065!W:W)</f>
        <v>青岛市</v>
      </c>
      <c r="I7578" s="116" t="str">
        <f>_xlfn.XLOOKUP(O7578,匹配表1065!T:T,匹配表1065!X:X)</f>
        <v>PME2032</v>
      </c>
      <c r="J7578" s="95" t="s">
        <v>143</v>
      </c>
      <c r="K7578" s="89" cm="1">
        <f ca="1" t="array" ref="K7578:L7578">_xlfn.XLOOKUP(J7578,匹配表1065!Y:Y,匹配表1065!AA:AB)</f>
        <v>31</v>
      </c>
      <c r="L7578" s="116" t="str">
        <v>3个月以上</v>
      </c>
      <c r="M7578" s="95" t="s">
        <v>35</v>
      </c>
      <c r="N7578" s="95">
        <v>1</v>
      </c>
      <c r="O7578" s="118" t="str">
        <f>_xlfn.XLOOKUP(P7578,匹配表1065!U:U,匹配表1065!T:T)</f>
        <v>HO00001482</v>
      </c>
      <c r="P7578" s="94" t="s">
        <v>146</v>
      </c>
      <c r="Q7578" s="95" t="s">
        <v>147</v>
      </c>
      <c r="R7578" s="89" t="str">
        <f>_xlfn.XLOOKUP(Q7578,匹配表1065!L:L,匹配表1065!O:O)</f>
        <v>A</v>
      </c>
      <c r="S7578" s="93" t="str">
        <f>IFERROR(_xlfn.XLOOKUP(Q7578,匹配表1065!AI:AI,匹配表1065!AJ:AJ),"绿标")</f>
        <v>红标</v>
      </c>
      <c r="T7578" s="93" t="str" cm="1">
        <f t="array" ref="T7578:U7578">_xlfn.XLOOKUP(Q7578,匹配表1065!L:L,匹配表1065!M:N)</f>
        <v>头痛</v>
      </c>
      <c r="U7578" s="94" t="str">
        <v>神经内科</v>
      </c>
      <c r="V7578" s="95" t="s">
        <v>58</v>
      </c>
      <c r="W7578" s="93">
        <f>_xlfn.XLOOKUP(M7578,匹配表1065!D:D,匹配表1065!F:F)*N7578</f>
        <v>4</v>
      </c>
    </row>
    <row r="7579" customHeight="1" spans="1:23">
      <c r="A7579" s="94" t="s">
        <v>954</v>
      </c>
      <c r="B7579" s="106">
        <v>46259</v>
      </c>
      <c r="C7579" s="121" t="str">
        <f t="shared" si="238"/>
        <v>8月第5周</v>
      </c>
      <c r="D7579" s="109" t="s">
        <v>993</v>
      </c>
      <c r="E7579" s="93" t="str">
        <f t="shared" si="239"/>
        <v>8月第4周--周2</v>
      </c>
      <c r="F7579" s="95" t="s">
        <v>27</v>
      </c>
      <c r="G7579" s="95" t="s">
        <v>136</v>
      </c>
      <c r="H7579" s="92" t="str">
        <f>_xlfn.XLOOKUP(O7579,匹配表1065!T:T,匹配表1065!W:W)</f>
        <v>烟台市</v>
      </c>
      <c r="I7579" s="116" t="str">
        <f>_xlfn.XLOOKUP(O7579,匹配表1065!T:T,匹配表1065!X:X)</f>
        <v>PME2034</v>
      </c>
      <c r="J7579" s="95" t="s">
        <v>501</v>
      </c>
      <c r="K7579" s="89" cm="1">
        <f ca="1" t="array" ref="K7579:L7579">_xlfn.XLOOKUP(J7579,匹配表1065!Y:Y,匹配表1065!AA:AB)</f>
        <v>4</v>
      </c>
      <c r="L7579" s="116" t="str">
        <v>3个月以上</v>
      </c>
      <c r="M7579" s="95" t="s">
        <v>55</v>
      </c>
      <c r="N7579" s="95">
        <v>1</v>
      </c>
      <c r="O7579" s="118" t="str">
        <f>_xlfn.XLOOKUP(P7579,匹配表1065!U:U,匹配表1065!T:T)</f>
        <v>HO00023998</v>
      </c>
      <c r="P7579" s="94" t="s">
        <v>757</v>
      </c>
      <c r="Q7579" s="95" t="s">
        <v>758</v>
      </c>
      <c r="R7579" s="89" t="str">
        <f>_xlfn.XLOOKUP(Q7579,匹配表1065!L:L,匹配表1065!O:O)</f>
        <v>A</v>
      </c>
      <c r="S7579" s="93" t="str">
        <f>IFERROR(_xlfn.XLOOKUP(Q7579,匹配表1065!AI:AI,匹配表1065!AJ:AJ),"绿标")</f>
        <v>绿标</v>
      </c>
      <c r="T7579" s="93" t="str" cm="1">
        <f t="array" ref="T7579:U7579">_xlfn.XLOOKUP(Q7579,匹配表1065!L:L,匹配表1065!M:N)</f>
        <v>头痛</v>
      </c>
      <c r="U7579" s="94" t="str">
        <v>神经内科</v>
      </c>
      <c r="V7579" s="95" t="s">
        <v>33</v>
      </c>
      <c r="W7579" s="93">
        <f>_xlfn.XLOOKUP(M7579,匹配表1065!D:D,匹配表1065!F:F)*N7579</f>
        <v>8</v>
      </c>
    </row>
    <row r="7580" customHeight="1" spans="1:23">
      <c r="A7580" s="94" t="s">
        <v>954</v>
      </c>
      <c r="B7580" s="106">
        <v>46259</v>
      </c>
      <c r="C7580" s="121" t="str">
        <f t="shared" si="238"/>
        <v>8月第5周</v>
      </c>
      <c r="D7580" s="109" t="s">
        <v>993</v>
      </c>
      <c r="E7580" s="93" t="str">
        <f t="shared" si="239"/>
        <v>8月第4周--周2</v>
      </c>
      <c r="F7580" s="95" t="s">
        <v>27</v>
      </c>
      <c r="G7580" s="95" t="s">
        <v>136</v>
      </c>
      <c r="H7580" s="92" t="str">
        <f>_xlfn.XLOOKUP(O7580,匹配表1065!T:T,匹配表1065!W:W)</f>
        <v>烟台市</v>
      </c>
      <c r="I7580" s="116" t="str">
        <f>_xlfn.XLOOKUP(O7580,匹配表1065!T:T,匹配表1065!X:X)</f>
        <v>PME2034</v>
      </c>
      <c r="J7580" s="95" t="s">
        <v>501</v>
      </c>
      <c r="K7580" s="89" cm="1">
        <f ca="1" t="array" ref="K7580:L7580">_xlfn.XLOOKUP(J7580,匹配表1065!Y:Y,匹配表1065!AA:AB)</f>
        <v>4</v>
      </c>
      <c r="L7580" s="116" t="str">
        <v>3个月以上</v>
      </c>
      <c r="M7580" s="95" t="s">
        <v>35</v>
      </c>
      <c r="N7580" s="95">
        <v>1</v>
      </c>
      <c r="O7580" s="118" t="str">
        <f>_xlfn.XLOOKUP(P7580,匹配表1065!U:U,匹配表1065!T:T)</f>
        <v>HO00001522</v>
      </c>
      <c r="P7580" s="94" t="s">
        <v>502</v>
      </c>
      <c r="Q7580" s="95" t="s">
        <v>830</v>
      </c>
      <c r="R7580" s="89" t="str">
        <f>_xlfn.XLOOKUP(Q7580,匹配表1065!L:L,匹配表1065!O:O)</f>
        <v>C</v>
      </c>
      <c r="S7580" s="93" t="str">
        <f>IFERROR(_xlfn.XLOOKUP(Q7580,匹配表1065!AI:AI,匹配表1065!AJ:AJ),"绿标")</f>
        <v>绿标</v>
      </c>
      <c r="T7580" s="93" t="str" cm="1">
        <f t="array" ref="T7580:U7580">_xlfn.XLOOKUP(Q7580,匹配表1065!L:L,匹配表1065!M:N)</f>
        <v>眩晕</v>
      </c>
      <c r="U7580" s="94" t="str">
        <v>耳鼻喉科</v>
      </c>
      <c r="V7580" s="95" t="s">
        <v>100</v>
      </c>
      <c r="W7580" s="93">
        <f>_xlfn.XLOOKUP(M7580,匹配表1065!D:D,匹配表1065!F:F)*N7580</f>
        <v>4</v>
      </c>
    </row>
    <row r="7581" customHeight="1" spans="1:23">
      <c r="A7581" s="94" t="s">
        <v>954</v>
      </c>
      <c r="B7581" s="106">
        <v>46259</v>
      </c>
      <c r="C7581" s="121" t="str">
        <f t="shared" si="238"/>
        <v>8月第5周</v>
      </c>
      <c r="D7581" s="109" t="s">
        <v>993</v>
      </c>
      <c r="E7581" s="93" t="str">
        <f t="shared" si="239"/>
        <v>8月第4周--周2</v>
      </c>
      <c r="F7581" s="95" t="s">
        <v>27</v>
      </c>
      <c r="G7581" s="95" t="s">
        <v>136</v>
      </c>
      <c r="H7581" s="92" t="str">
        <f>_xlfn.XLOOKUP(O7581,匹配表1065!T:T,匹配表1065!W:W)</f>
        <v>潍坊市</v>
      </c>
      <c r="I7581" s="116" t="str">
        <f>_xlfn.XLOOKUP(O7581,匹配表1065!T:T,匹配表1065!X:X)</f>
        <v>PME2036</v>
      </c>
      <c r="J7581" s="95" t="s">
        <v>161</v>
      </c>
      <c r="K7581" s="89" cm="1">
        <f ca="1" t="array" ref="K7581:L7581">_xlfn.XLOOKUP(J7581,匹配表1065!Y:Y,匹配表1065!AA:AB)</f>
        <v>1519</v>
      </c>
      <c r="L7581" s="116" t="str">
        <v>3个月以上</v>
      </c>
      <c r="M7581" s="95" t="s">
        <v>55</v>
      </c>
      <c r="N7581" s="95">
        <v>1</v>
      </c>
      <c r="O7581" s="118" t="str">
        <f>_xlfn.XLOOKUP(P7581,匹配表1065!U:U,匹配表1065!T:T)</f>
        <v>HO00001466</v>
      </c>
      <c r="P7581" s="94" t="s">
        <v>164</v>
      </c>
      <c r="Q7581" s="95" t="s">
        <v>165</v>
      </c>
      <c r="R7581" s="89" t="str">
        <f>_xlfn.XLOOKUP(Q7581,匹配表1065!L:L,匹配表1065!O:O)</f>
        <v>C</v>
      </c>
      <c r="S7581" s="93" t="str">
        <f>IFERROR(_xlfn.XLOOKUP(Q7581,匹配表1065!AI:AI,匹配表1065!AJ:AJ),"绿标")</f>
        <v>绿标</v>
      </c>
      <c r="T7581" s="93" t="str" cm="1">
        <f t="array" ref="T7581:U7581">_xlfn.XLOOKUP(Q7581,匹配表1065!L:L,匹配表1065!M:N)</f>
        <v>眩晕</v>
      </c>
      <c r="U7581" s="94" t="str">
        <v>神经内科</v>
      </c>
      <c r="V7581" s="95" t="s">
        <v>42</v>
      </c>
      <c r="W7581" s="93">
        <f>_xlfn.XLOOKUP(M7581,匹配表1065!D:D,匹配表1065!F:F)*N7581</f>
        <v>8</v>
      </c>
    </row>
    <row r="7582" customHeight="1" spans="1:23">
      <c r="A7582" s="94" t="s">
        <v>954</v>
      </c>
      <c r="B7582" s="106">
        <v>46259</v>
      </c>
      <c r="C7582" s="121" t="str">
        <f t="shared" si="238"/>
        <v>8月第5周</v>
      </c>
      <c r="D7582" s="109" t="s">
        <v>993</v>
      </c>
      <c r="E7582" s="93" t="str">
        <f t="shared" si="239"/>
        <v>8月第4周--周2</v>
      </c>
      <c r="F7582" s="95" t="s">
        <v>27</v>
      </c>
      <c r="G7582" s="95" t="s">
        <v>136</v>
      </c>
      <c r="H7582" s="92" t="str">
        <f>_xlfn.XLOOKUP(O7582,匹配表1065!T:T,匹配表1065!W:W)</f>
        <v>潍坊市</v>
      </c>
      <c r="I7582" s="116" t="str">
        <f>_xlfn.XLOOKUP(O7582,匹配表1065!T:T,匹配表1065!X:X)</f>
        <v>PME2036</v>
      </c>
      <c r="J7582" s="95" t="s">
        <v>161</v>
      </c>
      <c r="K7582" s="89" cm="1">
        <f ca="1" t="array" ref="K7582:L7582">_xlfn.XLOOKUP(J7582,匹配表1065!Y:Y,匹配表1065!AA:AB)</f>
        <v>1519</v>
      </c>
      <c r="L7582" s="116" t="str">
        <v>3个月以上</v>
      </c>
      <c r="M7582" s="95" t="s">
        <v>55</v>
      </c>
      <c r="N7582" s="95">
        <v>1</v>
      </c>
      <c r="O7582" s="118" t="str">
        <f>_xlfn.XLOOKUP(P7582,匹配表1065!U:U,匹配表1065!T:T)</f>
        <v>HO00001466</v>
      </c>
      <c r="P7582" s="94" t="s">
        <v>164</v>
      </c>
      <c r="Q7582" s="95" t="s">
        <v>165</v>
      </c>
      <c r="R7582" s="89" t="str">
        <f>_xlfn.XLOOKUP(Q7582,匹配表1065!L:L,匹配表1065!O:O)</f>
        <v>C</v>
      </c>
      <c r="S7582" s="93" t="str">
        <f>IFERROR(_xlfn.XLOOKUP(Q7582,匹配表1065!AI:AI,匹配表1065!AJ:AJ),"绿标")</f>
        <v>绿标</v>
      </c>
      <c r="T7582" s="93" t="str" cm="1">
        <f t="array" ref="T7582:U7582">_xlfn.XLOOKUP(Q7582,匹配表1065!L:L,匹配表1065!M:N)</f>
        <v>眩晕</v>
      </c>
      <c r="U7582" s="94" t="str">
        <v>神经内科</v>
      </c>
      <c r="V7582" s="95" t="s">
        <v>42</v>
      </c>
      <c r="W7582" s="93">
        <f>_xlfn.XLOOKUP(M7582,匹配表1065!D:D,匹配表1065!F:F)*N7582</f>
        <v>8</v>
      </c>
    </row>
    <row r="7583" customHeight="1" spans="1:23">
      <c r="A7583" s="94" t="s">
        <v>954</v>
      </c>
      <c r="B7583" s="106">
        <v>46259</v>
      </c>
      <c r="C7583" s="121" t="str">
        <f t="shared" si="238"/>
        <v>8月第5周</v>
      </c>
      <c r="D7583" s="109" t="s">
        <v>993</v>
      </c>
      <c r="E7583" s="93" t="str">
        <f t="shared" si="239"/>
        <v>8月第4周--周2</v>
      </c>
      <c r="F7583" s="95" t="s">
        <v>27</v>
      </c>
      <c r="G7583" s="95" t="s">
        <v>136</v>
      </c>
      <c r="H7583" s="92" t="str">
        <f>_xlfn.XLOOKUP(O7583,匹配表1065!T:T,匹配表1065!W:W)</f>
        <v>潍坊市</v>
      </c>
      <c r="I7583" s="116" t="str">
        <f>_xlfn.XLOOKUP(O7583,匹配表1065!T:T,匹配表1065!X:X)</f>
        <v>PME2036</v>
      </c>
      <c r="J7583" s="95" t="s">
        <v>161</v>
      </c>
      <c r="K7583" s="89" cm="1">
        <f ca="1" t="array" ref="K7583:L7583">_xlfn.XLOOKUP(J7583,匹配表1065!Y:Y,匹配表1065!AA:AB)</f>
        <v>1519</v>
      </c>
      <c r="L7583" s="116" t="str">
        <v>3个月以上</v>
      </c>
      <c r="M7583" s="95" t="s">
        <v>30</v>
      </c>
      <c r="N7583" s="95">
        <v>1</v>
      </c>
      <c r="O7583" s="118" t="str">
        <f>_xlfn.XLOOKUP(P7583,匹配表1065!U:U,匹配表1065!T:T)</f>
        <v>HO00001496</v>
      </c>
      <c r="P7583" s="94" t="s">
        <v>256</v>
      </c>
      <c r="Q7583" s="95" t="s">
        <v>258</v>
      </c>
      <c r="R7583" s="89" t="str">
        <f>_xlfn.XLOOKUP(Q7583,匹配表1065!L:L,匹配表1065!O:O)</f>
        <v>A</v>
      </c>
      <c r="S7583" s="93" t="str">
        <f>IFERROR(_xlfn.XLOOKUP(Q7583,匹配表1065!AI:AI,匹配表1065!AJ:AJ),"绿标")</f>
        <v>红标</v>
      </c>
      <c r="T7583" s="93" t="str" cm="1">
        <f t="array" ref="T7583:U7583">_xlfn.XLOOKUP(Q7583,匹配表1065!L:L,匹配表1065!M:N)</f>
        <v>头痛</v>
      </c>
      <c r="U7583" s="94" t="str">
        <v>神经内科</v>
      </c>
      <c r="V7583" s="95" t="s">
        <v>42</v>
      </c>
      <c r="W7583" s="93">
        <f>_xlfn.XLOOKUP(M7583,匹配表1065!D:D,匹配表1065!F:F)*N7583</f>
        <v>12</v>
      </c>
    </row>
    <row r="7584" customHeight="1" spans="1:23">
      <c r="A7584" s="94" t="s">
        <v>954</v>
      </c>
      <c r="B7584" s="106">
        <v>46259</v>
      </c>
      <c r="C7584" s="121" t="str">
        <f t="shared" si="238"/>
        <v>8月第5周</v>
      </c>
      <c r="D7584" s="109" t="s">
        <v>993</v>
      </c>
      <c r="E7584" s="93" t="str">
        <f t="shared" si="239"/>
        <v>8月第4周--周2</v>
      </c>
      <c r="F7584" s="95" t="s">
        <v>27</v>
      </c>
      <c r="G7584" s="95" t="s">
        <v>136</v>
      </c>
      <c r="H7584" s="92" t="str">
        <f>_xlfn.XLOOKUP(O7584,匹配表1065!T:T,匹配表1065!W:W)</f>
        <v>青岛市</v>
      </c>
      <c r="I7584" s="116" t="str">
        <f>_xlfn.XLOOKUP(O7584,匹配表1065!T:T,匹配表1065!X:X)</f>
        <v>PME2035</v>
      </c>
      <c r="J7584" s="95" t="s">
        <v>150</v>
      </c>
      <c r="K7584" s="89" cm="1">
        <f ca="1" t="array" ref="K7584:L7584">_xlfn.XLOOKUP(J7584,匹配表1065!Y:Y,匹配表1065!AA:AB)</f>
        <v>8</v>
      </c>
      <c r="L7584" s="116" t="str">
        <v>3个月以上</v>
      </c>
      <c r="M7584" s="95" t="s">
        <v>30</v>
      </c>
      <c r="N7584" s="95">
        <v>1</v>
      </c>
      <c r="O7584" s="118" t="str">
        <f>_xlfn.XLOOKUP(P7584,匹配表1065!U:U,匹配表1065!T:T)</f>
        <v>HO00001483</v>
      </c>
      <c r="P7584" s="94" t="s">
        <v>259</v>
      </c>
      <c r="Q7584" s="95" t="s">
        <v>340</v>
      </c>
      <c r="R7584" s="89" t="str">
        <f>_xlfn.XLOOKUP(Q7584,匹配表1065!L:L,匹配表1065!O:O)</f>
        <v>A</v>
      </c>
      <c r="S7584" s="93" t="str">
        <f>IFERROR(_xlfn.XLOOKUP(Q7584,匹配表1065!AI:AI,匹配表1065!AJ:AJ),"绿标")</f>
        <v>红标</v>
      </c>
      <c r="T7584" s="93" t="str" cm="1">
        <f t="array" ref="T7584:U7584">_xlfn.XLOOKUP(Q7584,匹配表1065!L:L,匹配表1065!M:N)</f>
        <v>头痛</v>
      </c>
      <c r="U7584" s="94" t="str">
        <v>神经内科</v>
      </c>
      <c r="V7584" s="95" t="s">
        <v>42</v>
      </c>
      <c r="W7584" s="93">
        <f>_xlfn.XLOOKUP(M7584,匹配表1065!D:D,匹配表1065!F:F)*N7584</f>
        <v>12</v>
      </c>
    </row>
    <row r="7585" customHeight="1" spans="1:23">
      <c r="A7585" s="94" t="s">
        <v>954</v>
      </c>
      <c r="B7585" s="106">
        <v>46259</v>
      </c>
      <c r="C7585" s="121" t="str">
        <f t="shared" si="238"/>
        <v>8月第5周</v>
      </c>
      <c r="D7585" s="109" t="s">
        <v>993</v>
      </c>
      <c r="E7585" s="93" t="str">
        <f t="shared" si="239"/>
        <v>8月第4周--周2</v>
      </c>
      <c r="F7585" s="95" t="s">
        <v>27</v>
      </c>
      <c r="G7585" s="95" t="s">
        <v>136</v>
      </c>
      <c r="H7585" s="92" t="str">
        <f>_xlfn.XLOOKUP(O7585,匹配表1065!T:T,匹配表1065!W:W)</f>
        <v>青岛市</v>
      </c>
      <c r="I7585" s="116" t="str">
        <f>_xlfn.XLOOKUP(O7585,匹配表1065!T:T,匹配表1065!X:X)</f>
        <v>PME2035</v>
      </c>
      <c r="J7585" s="95" t="s">
        <v>150</v>
      </c>
      <c r="K7585" s="89" cm="1">
        <f ca="1" t="array" ref="K7585:L7585">_xlfn.XLOOKUP(J7585,匹配表1065!Y:Y,匹配表1065!AA:AB)</f>
        <v>8</v>
      </c>
      <c r="L7585" s="116" t="str">
        <v>3个月以上</v>
      </c>
      <c r="M7585" s="95" t="s">
        <v>55</v>
      </c>
      <c r="N7585" s="95">
        <v>1</v>
      </c>
      <c r="O7585" s="118" t="str">
        <f>_xlfn.XLOOKUP(P7585,匹配表1065!U:U,匹配表1065!T:T)</f>
        <v>HO00001477</v>
      </c>
      <c r="P7585" s="94" t="s">
        <v>153</v>
      </c>
      <c r="Q7585" s="95" t="s">
        <v>538</v>
      </c>
      <c r="R7585" s="89" t="str">
        <f>_xlfn.XLOOKUP(Q7585,匹配表1065!L:L,匹配表1065!O:O)</f>
        <v>C</v>
      </c>
      <c r="S7585" s="93" t="str">
        <f>IFERROR(_xlfn.XLOOKUP(Q7585,匹配表1065!AI:AI,匹配表1065!AJ:AJ),"绿标")</f>
        <v>红标</v>
      </c>
      <c r="T7585" s="93" t="str" cm="1">
        <f t="array" ref="T7585:U7585">_xlfn.XLOOKUP(Q7585,匹配表1065!L:L,匹配表1065!M:N)</f>
        <v>眩晕</v>
      </c>
      <c r="U7585" s="94" t="str">
        <v>耳鼻喉科</v>
      </c>
      <c r="V7585" s="95" t="s">
        <v>100</v>
      </c>
      <c r="W7585" s="93">
        <f>_xlfn.XLOOKUP(M7585,匹配表1065!D:D,匹配表1065!F:F)*N7585</f>
        <v>8</v>
      </c>
    </row>
    <row r="7586" customHeight="1" spans="1:23">
      <c r="A7586" s="94" t="s">
        <v>954</v>
      </c>
      <c r="B7586" s="106">
        <v>46259</v>
      </c>
      <c r="C7586" s="121" t="str">
        <f t="shared" si="238"/>
        <v>8月第5周</v>
      </c>
      <c r="D7586" s="109" t="s">
        <v>993</v>
      </c>
      <c r="E7586" s="93" t="str">
        <f t="shared" si="239"/>
        <v>8月第4周--周2</v>
      </c>
      <c r="F7586" s="95" t="s">
        <v>27</v>
      </c>
      <c r="G7586" s="95" t="s">
        <v>136</v>
      </c>
      <c r="H7586" s="92" t="str">
        <f>_xlfn.XLOOKUP(O7586,匹配表1065!T:T,匹配表1065!W:W)</f>
        <v>青岛市</v>
      </c>
      <c r="I7586" s="116" t="str">
        <f>_xlfn.XLOOKUP(O7586,匹配表1065!T:T,匹配表1065!X:X)</f>
        <v>PME2035</v>
      </c>
      <c r="J7586" s="95" t="s">
        <v>150</v>
      </c>
      <c r="K7586" s="89" cm="1">
        <f ca="1" t="array" ref="K7586:L7586">_xlfn.XLOOKUP(J7586,匹配表1065!Y:Y,匹配表1065!AA:AB)</f>
        <v>8</v>
      </c>
      <c r="L7586" s="116" t="str">
        <v>3个月以上</v>
      </c>
      <c r="M7586" s="95" t="s">
        <v>35</v>
      </c>
      <c r="N7586" s="95">
        <v>1</v>
      </c>
      <c r="O7586" s="118" t="str">
        <f>_xlfn.XLOOKUP(P7586,匹配表1065!U:U,匹配表1065!T:T)</f>
        <v>HO00001483</v>
      </c>
      <c r="P7586" s="94" t="s">
        <v>259</v>
      </c>
      <c r="Q7586" s="95" t="s">
        <v>437</v>
      </c>
      <c r="R7586" s="89" t="str">
        <f>_xlfn.XLOOKUP(Q7586,匹配表1065!L:L,匹配表1065!O:O)</f>
        <v>C</v>
      </c>
      <c r="S7586" s="93" t="str">
        <f>IFERROR(_xlfn.XLOOKUP(Q7586,匹配表1065!AI:AI,匹配表1065!AJ:AJ),"绿标")</f>
        <v>红标</v>
      </c>
      <c r="T7586" s="93" t="str" cm="1">
        <f t="array" ref="T7586:U7586">_xlfn.XLOOKUP(Q7586,匹配表1065!L:L,匹配表1065!M:N)</f>
        <v>眩晕</v>
      </c>
      <c r="U7586" s="94" t="str">
        <v>耳鼻喉科</v>
      </c>
      <c r="V7586" s="95" t="s">
        <v>100</v>
      </c>
      <c r="W7586" s="93">
        <f>_xlfn.XLOOKUP(M7586,匹配表1065!D:D,匹配表1065!F:F)*N7586</f>
        <v>4</v>
      </c>
    </row>
    <row r="7587" customHeight="1" spans="1:23">
      <c r="A7587" s="94" t="s">
        <v>954</v>
      </c>
      <c r="B7587" s="106">
        <v>46259</v>
      </c>
      <c r="C7587" s="121" t="str">
        <f t="shared" si="238"/>
        <v>8月第5周</v>
      </c>
      <c r="D7587" s="109" t="s">
        <v>993</v>
      </c>
      <c r="E7587" s="93" t="str">
        <f t="shared" si="239"/>
        <v>8月第4周--周2</v>
      </c>
      <c r="F7587" s="95" t="s">
        <v>27</v>
      </c>
      <c r="G7587" s="95" t="s">
        <v>136</v>
      </c>
      <c r="H7587" s="92" t="str">
        <f>_xlfn.XLOOKUP(O7587,匹配表1065!T:T,匹配表1065!W:W)</f>
        <v>青岛市</v>
      </c>
      <c r="I7587" s="116" t="str">
        <f>_xlfn.XLOOKUP(O7587,匹配表1065!T:T,匹配表1065!X:X)</f>
        <v>PME2031</v>
      </c>
      <c r="J7587" s="95" t="s">
        <v>155</v>
      </c>
      <c r="K7587" s="89" cm="1">
        <f ca="1" t="array" ref="K7587:L7587">_xlfn.XLOOKUP(J7587,匹配表1065!Y:Y,匹配表1065!AA:AB)</f>
        <v>31</v>
      </c>
      <c r="L7587" s="116" t="str">
        <v>3个月以上</v>
      </c>
      <c r="M7587" s="95" t="s">
        <v>30</v>
      </c>
      <c r="N7587" s="95">
        <v>1</v>
      </c>
      <c r="O7587" s="118" t="str">
        <f>_xlfn.XLOOKUP(P7587,匹配表1065!U:U,匹配表1065!T:T)</f>
        <v>HO00072793</v>
      </c>
      <c r="P7587" s="94" t="s">
        <v>159</v>
      </c>
      <c r="Q7587" s="95" t="s">
        <v>160</v>
      </c>
      <c r="R7587" s="89" t="str">
        <f>_xlfn.XLOOKUP(Q7587,匹配表1065!L:L,匹配表1065!O:O)</f>
        <v>A</v>
      </c>
      <c r="S7587" s="93" t="str">
        <f>IFERROR(_xlfn.XLOOKUP(Q7587,匹配表1065!AI:AI,匹配表1065!AJ:AJ),"绿标")</f>
        <v>红标</v>
      </c>
      <c r="T7587" s="93" t="str" cm="1">
        <f t="array" ref="T7587:U7587">_xlfn.XLOOKUP(Q7587,匹配表1065!L:L,匹配表1065!M:N)</f>
        <v>头痛</v>
      </c>
      <c r="U7587" s="94" t="str">
        <v>神经内科</v>
      </c>
      <c r="V7587" s="95" t="s">
        <v>42</v>
      </c>
      <c r="W7587" s="93">
        <f>_xlfn.XLOOKUP(M7587,匹配表1065!D:D,匹配表1065!F:F)*N7587</f>
        <v>12</v>
      </c>
    </row>
    <row r="7588" customHeight="1" spans="1:23">
      <c r="A7588" s="94" t="s">
        <v>954</v>
      </c>
      <c r="B7588" s="106">
        <v>46259</v>
      </c>
      <c r="C7588" s="121" t="str">
        <f t="shared" si="238"/>
        <v>8月第5周</v>
      </c>
      <c r="D7588" s="109" t="s">
        <v>993</v>
      </c>
      <c r="E7588" s="93" t="str">
        <f t="shared" si="239"/>
        <v>8月第4周--周2</v>
      </c>
      <c r="F7588" s="95" t="s">
        <v>27</v>
      </c>
      <c r="G7588" s="95" t="s">
        <v>136</v>
      </c>
      <c r="H7588" s="92" t="str">
        <f>_xlfn.XLOOKUP(O7588,匹配表1065!T:T,匹配表1065!W:W)</f>
        <v>青岛市</v>
      </c>
      <c r="I7588" s="116" t="str">
        <f>_xlfn.XLOOKUP(O7588,匹配表1065!T:T,匹配表1065!X:X)</f>
        <v>PME2031</v>
      </c>
      <c r="J7588" s="95" t="s">
        <v>155</v>
      </c>
      <c r="K7588" s="89" cm="1">
        <f ca="1" t="array" ref="K7588:L7588">_xlfn.XLOOKUP(J7588,匹配表1065!Y:Y,匹配表1065!AA:AB)</f>
        <v>31</v>
      </c>
      <c r="L7588" s="116" t="str">
        <v>3个月以上</v>
      </c>
      <c r="M7588" s="95" t="s">
        <v>55</v>
      </c>
      <c r="N7588" s="95">
        <v>1</v>
      </c>
      <c r="O7588" s="118" t="str">
        <f>_xlfn.XLOOKUP(P7588,匹配表1065!U:U,匹配表1065!T:T)</f>
        <v>HO00001485</v>
      </c>
      <c r="P7588" s="94" t="s">
        <v>253</v>
      </c>
      <c r="Q7588" s="95" t="s">
        <v>254</v>
      </c>
      <c r="R7588" s="89" t="str">
        <f>_xlfn.XLOOKUP(Q7588,匹配表1065!L:L,匹配表1065!O:O)</f>
        <v>B</v>
      </c>
      <c r="S7588" s="93" t="str">
        <f>IFERROR(_xlfn.XLOOKUP(Q7588,匹配表1065!AI:AI,匹配表1065!AJ:AJ),"绿标")</f>
        <v>红标</v>
      </c>
      <c r="T7588" s="93" t="str" cm="1">
        <f t="array" ref="T7588:U7588">_xlfn.XLOOKUP(Q7588,匹配表1065!L:L,匹配表1065!M:N)</f>
        <v>脑血管</v>
      </c>
      <c r="U7588" s="94" t="str">
        <v>神经内科</v>
      </c>
      <c r="V7588" s="95" t="s">
        <v>58</v>
      </c>
      <c r="W7588" s="93">
        <f>_xlfn.XLOOKUP(M7588,匹配表1065!D:D,匹配表1065!F:F)*N7588</f>
        <v>8</v>
      </c>
    </row>
    <row r="7589" customHeight="1" spans="1:23">
      <c r="A7589" s="94" t="s">
        <v>954</v>
      </c>
      <c r="B7589" s="106">
        <v>46259</v>
      </c>
      <c r="C7589" s="121" t="str">
        <f t="shared" si="238"/>
        <v>8月第5周</v>
      </c>
      <c r="D7589" s="109" t="s">
        <v>993</v>
      </c>
      <c r="E7589" s="93" t="str">
        <f t="shared" si="239"/>
        <v>8月第4周--周2</v>
      </c>
      <c r="F7589" s="95" t="s">
        <v>27</v>
      </c>
      <c r="G7589" s="95" t="s">
        <v>136</v>
      </c>
      <c r="H7589" s="92" t="str">
        <f>_xlfn.XLOOKUP(O7589,匹配表1065!T:T,匹配表1065!W:W)</f>
        <v>青岛市</v>
      </c>
      <c r="I7589" s="116" t="str">
        <f>_xlfn.XLOOKUP(O7589,匹配表1065!T:T,匹配表1065!X:X)</f>
        <v>PME2031</v>
      </c>
      <c r="J7589" s="95" t="s">
        <v>155</v>
      </c>
      <c r="K7589" s="89" cm="1">
        <f ca="1" t="array" ref="K7589:L7589">_xlfn.XLOOKUP(J7589,匹配表1065!Y:Y,匹配表1065!AA:AB)</f>
        <v>31</v>
      </c>
      <c r="L7589" s="116" t="str">
        <v>3个月以上</v>
      </c>
      <c r="M7589" s="95" t="s">
        <v>35</v>
      </c>
      <c r="N7589" s="95">
        <v>1</v>
      </c>
      <c r="O7589" s="118" t="str">
        <f>_xlfn.XLOOKUP(P7589,匹配表1065!U:U,匹配表1065!T:T)</f>
        <v>HO00001478</v>
      </c>
      <c r="P7589" s="94" t="s">
        <v>156</v>
      </c>
      <c r="Q7589" s="95" t="s">
        <v>300</v>
      </c>
      <c r="R7589" s="89" t="str">
        <f>_xlfn.XLOOKUP(Q7589,匹配表1065!L:L,匹配表1065!O:O)</f>
        <v>C</v>
      </c>
      <c r="S7589" s="93" t="str">
        <f>IFERROR(_xlfn.XLOOKUP(Q7589,匹配表1065!AI:AI,匹配表1065!AJ:AJ),"绿标")</f>
        <v>红标</v>
      </c>
      <c r="T7589" s="93" t="str" cm="1">
        <f t="array" ref="T7589:U7589">_xlfn.XLOOKUP(Q7589,匹配表1065!L:L,匹配表1065!M:N)</f>
        <v>眩晕</v>
      </c>
      <c r="U7589" s="94" t="str">
        <v>神经内科</v>
      </c>
      <c r="V7589" s="95" t="s">
        <v>100</v>
      </c>
      <c r="W7589" s="93">
        <f>_xlfn.XLOOKUP(M7589,匹配表1065!D:D,匹配表1065!F:F)*N7589</f>
        <v>4</v>
      </c>
    </row>
    <row r="7590" customHeight="1" spans="1:23">
      <c r="A7590" s="94" t="s">
        <v>954</v>
      </c>
      <c r="B7590" s="106">
        <v>46259</v>
      </c>
      <c r="C7590" s="121" t="str">
        <f t="shared" si="238"/>
        <v>8月第5周</v>
      </c>
      <c r="D7590" s="109" t="s">
        <v>993</v>
      </c>
      <c r="E7590" s="93" t="str">
        <f t="shared" si="239"/>
        <v>8月第4周--周2</v>
      </c>
      <c r="F7590" s="95" t="s">
        <v>27</v>
      </c>
      <c r="G7590" s="95" t="s">
        <v>28</v>
      </c>
      <c r="H7590" s="92" t="str">
        <f>_xlfn.XLOOKUP(O7590,匹配表1065!T:T,匹配表1065!W:W)</f>
        <v>南京市</v>
      </c>
      <c r="I7590" s="116" t="str">
        <f>_xlfn.XLOOKUP(O7590,匹配表1065!T:T,匹配表1065!X:X)</f>
        <v>PME2005</v>
      </c>
      <c r="J7590" s="95" t="s">
        <v>54</v>
      </c>
      <c r="K7590" s="89" cm="1">
        <f ca="1" t="array" ref="K7590:L7590">_xlfn.XLOOKUP(J7590,匹配表1065!Y:Y,匹配表1065!AA:AB)</f>
        <v>3</v>
      </c>
      <c r="L7590" s="116" t="str">
        <v>3个月以上</v>
      </c>
      <c r="M7590" s="95" t="s">
        <v>30</v>
      </c>
      <c r="N7590" s="95">
        <v>1</v>
      </c>
      <c r="O7590" s="118" t="str">
        <f>_xlfn.XLOOKUP(P7590,匹配表1065!U:U,匹配表1065!T:T)</f>
        <v>HO00000975</v>
      </c>
      <c r="P7590" s="94" t="s">
        <v>56</v>
      </c>
      <c r="Q7590" s="95" t="s">
        <v>264</v>
      </c>
      <c r="R7590" s="89" t="str">
        <f>_xlfn.XLOOKUP(Q7590,匹配表1065!L:L,匹配表1065!O:O)</f>
        <v>A</v>
      </c>
      <c r="S7590" s="93" t="str">
        <f>IFERROR(_xlfn.XLOOKUP(Q7590,匹配表1065!AI:AI,匹配表1065!AJ:AJ),"绿标")</f>
        <v>红标</v>
      </c>
      <c r="T7590" s="93" t="str" cm="1">
        <f t="array" ref="T7590:U7590">_xlfn.XLOOKUP(Q7590,匹配表1065!L:L,匹配表1065!M:N)</f>
        <v>头痛</v>
      </c>
      <c r="U7590" s="94" t="str">
        <v>神经内科</v>
      </c>
      <c r="V7590" s="95" t="s">
        <v>33</v>
      </c>
      <c r="W7590" s="93">
        <f>_xlfn.XLOOKUP(M7590,匹配表1065!D:D,匹配表1065!F:F)*N7590</f>
        <v>12</v>
      </c>
    </row>
    <row r="7591" customHeight="1" spans="1:23">
      <c r="A7591" s="94" t="s">
        <v>954</v>
      </c>
      <c r="B7591" s="106">
        <v>46259</v>
      </c>
      <c r="C7591" s="121" t="str">
        <f t="shared" si="238"/>
        <v>8月第5周</v>
      </c>
      <c r="D7591" s="109" t="s">
        <v>993</v>
      </c>
      <c r="E7591" s="93" t="str">
        <f t="shared" si="239"/>
        <v>8月第4周--周2</v>
      </c>
      <c r="F7591" s="95" t="s">
        <v>27</v>
      </c>
      <c r="G7591" s="95" t="s">
        <v>28</v>
      </c>
      <c r="H7591" s="92" t="str">
        <f>_xlfn.XLOOKUP(O7591,匹配表1065!T:T,匹配表1065!W:W)</f>
        <v>南京市</v>
      </c>
      <c r="I7591" s="116" t="str">
        <f>_xlfn.XLOOKUP(O7591,匹配表1065!T:T,匹配表1065!X:X)</f>
        <v>PME2005</v>
      </c>
      <c r="J7591" s="95" t="s">
        <v>54</v>
      </c>
      <c r="K7591" s="89" cm="1">
        <f ca="1" t="array" ref="K7591:L7591">_xlfn.XLOOKUP(J7591,匹配表1065!Y:Y,匹配表1065!AA:AB)</f>
        <v>3</v>
      </c>
      <c r="L7591" s="116" t="str">
        <v>3个月以上</v>
      </c>
      <c r="M7591" s="95" t="s">
        <v>35</v>
      </c>
      <c r="N7591" s="95">
        <v>1</v>
      </c>
      <c r="O7591" s="118" t="str">
        <f>_xlfn.XLOOKUP(P7591,匹配表1065!U:U,匹配表1065!T:T)</f>
        <v>HO00000975</v>
      </c>
      <c r="P7591" s="94" t="s">
        <v>56</v>
      </c>
      <c r="Q7591" s="95" t="s">
        <v>264</v>
      </c>
      <c r="R7591" s="89" t="str">
        <f>_xlfn.XLOOKUP(Q7591,匹配表1065!L:L,匹配表1065!O:O)</f>
        <v>A</v>
      </c>
      <c r="S7591" s="93" t="str">
        <f>IFERROR(_xlfn.XLOOKUP(Q7591,匹配表1065!AI:AI,匹配表1065!AJ:AJ),"绿标")</f>
        <v>红标</v>
      </c>
      <c r="T7591" s="93" t="str" cm="1">
        <f t="array" ref="T7591:U7591">_xlfn.XLOOKUP(Q7591,匹配表1065!L:L,匹配表1065!M:N)</f>
        <v>头痛</v>
      </c>
      <c r="U7591" s="94" t="str">
        <v>神经内科</v>
      </c>
      <c r="V7591" s="95" t="s">
        <v>58</v>
      </c>
      <c r="W7591" s="93">
        <f>_xlfn.XLOOKUP(M7591,匹配表1065!D:D,匹配表1065!F:F)*N7591</f>
        <v>4</v>
      </c>
    </row>
    <row r="7592" customHeight="1" spans="1:23">
      <c r="A7592" s="94" t="s">
        <v>954</v>
      </c>
      <c r="B7592" s="106">
        <v>46259</v>
      </c>
      <c r="C7592" s="121" t="str">
        <f t="shared" si="238"/>
        <v>8月第5周</v>
      </c>
      <c r="D7592" s="109" t="s">
        <v>993</v>
      </c>
      <c r="E7592" s="93" t="str">
        <f t="shared" si="239"/>
        <v>8月第4周--周2</v>
      </c>
      <c r="F7592" s="95" t="s">
        <v>27</v>
      </c>
      <c r="G7592" s="95" t="s">
        <v>28</v>
      </c>
      <c r="H7592" s="92" t="str">
        <f>_xlfn.XLOOKUP(O7592,匹配表1065!T:T,匹配表1065!W:W)</f>
        <v>南京市</v>
      </c>
      <c r="I7592" s="116" t="str">
        <f>_xlfn.XLOOKUP(O7592,匹配表1065!T:T,匹配表1065!X:X)</f>
        <v>PME2005</v>
      </c>
      <c r="J7592" s="95" t="s">
        <v>54</v>
      </c>
      <c r="K7592" s="89" cm="1">
        <f ca="1" t="array" ref="K7592:L7592">_xlfn.XLOOKUP(J7592,匹配表1065!Y:Y,匹配表1065!AA:AB)</f>
        <v>3</v>
      </c>
      <c r="L7592" s="116" t="str">
        <v>3个月以上</v>
      </c>
      <c r="M7592" s="95" t="s">
        <v>55</v>
      </c>
      <c r="N7592" s="95">
        <v>1</v>
      </c>
      <c r="O7592" s="118" t="str">
        <f>_xlfn.XLOOKUP(P7592,匹配表1065!U:U,匹配表1065!T:T)</f>
        <v>HO00000975</v>
      </c>
      <c r="P7592" s="94" t="s">
        <v>56</v>
      </c>
      <c r="Q7592" s="95" t="s">
        <v>960</v>
      </c>
      <c r="R7592" s="89" t="str">
        <f>_xlfn.XLOOKUP(Q7592,匹配表1065!L:L,匹配表1065!O:O)</f>
        <v>B</v>
      </c>
      <c r="S7592" s="93" t="str">
        <f>IFERROR(_xlfn.XLOOKUP(Q7592,匹配表1065!AI:AI,匹配表1065!AJ:AJ),"绿标")</f>
        <v>绿标</v>
      </c>
      <c r="T7592" s="93" t="str" cm="1">
        <f t="array" ref="T7592:U7592">_xlfn.XLOOKUP(Q7592,匹配表1065!L:L,匹配表1065!M:N)</f>
        <v>帕金森</v>
      </c>
      <c r="U7592" s="94" t="str">
        <v>神经内科</v>
      </c>
      <c r="V7592" s="95" t="s">
        <v>33</v>
      </c>
      <c r="W7592" s="93">
        <f>_xlfn.XLOOKUP(M7592,匹配表1065!D:D,匹配表1065!F:F)*N7592</f>
        <v>8</v>
      </c>
    </row>
    <row r="7593" customHeight="1" spans="1:23">
      <c r="A7593" s="94" t="s">
        <v>954</v>
      </c>
      <c r="B7593" s="106">
        <v>46259</v>
      </c>
      <c r="C7593" s="121" t="str">
        <f t="shared" si="238"/>
        <v>8月第5周</v>
      </c>
      <c r="D7593" s="109" t="s">
        <v>993</v>
      </c>
      <c r="E7593" s="93" t="str">
        <f t="shared" si="239"/>
        <v>8月第4周--周2</v>
      </c>
      <c r="F7593" s="95" t="s">
        <v>27</v>
      </c>
      <c r="G7593" s="95" t="s">
        <v>28</v>
      </c>
      <c r="H7593" s="92" t="str">
        <f>_xlfn.XLOOKUP(O7593,匹配表1065!T:T,匹配表1065!W:W)</f>
        <v>南京市</v>
      </c>
      <c r="I7593" s="116" t="str">
        <f>_xlfn.XLOOKUP(O7593,匹配表1065!T:T,匹配表1065!X:X)</f>
        <v>PME2039</v>
      </c>
      <c r="J7593" s="95" t="s">
        <v>39</v>
      </c>
      <c r="K7593" s="89" cm="1">
        <f ca="1" t="array" ref="K7593:L7593">_xlfn.XLOOKUP(J7593,匹配表1065!Y:Y,匹配表1065!AA:AB)</f>
        <v>7</v>
      </c>
      <c r="L7593" s="116" t="str">
        <v>3个月以上</v>
      </c>
      <c r="M7593" s="95" t="s">
        <v>30</v>
      </c>
      <c r="N7593" s="95">
        <v>1</v>
      </c>
      <c r="O7593" s="118" t="str">
        <f>_xlfn.XLOOKUP(P7593,匹配表1065!U:U,匹配表1065!T:T)</f>
        <v>HO00000971</v>
      </c>
      <c r="P7593" s="94" t="s">
        <v>40</v>
      </c>
      <c r="Q7593" s="95" t="s">
        <v>41</v>
      </c>
      <c r="R7593" s="89" t="str">
        <f>_xlfn.XLOOKUP(Q7593,匹配表1065!L:L,匹配表1065!O:O)</f>
        <v>A</v>
      </c>
      <c r="S7593" s="93" t="str">
        <f>IFERROR(_xlfn.XLOOKUP(Q7593,匹配表1065!AI:AI,匹配表1065!AJ:AJ),"绿标")</f>
        <v>绿标</v>
      </c>
      <c r="T7593" s="93" t="str" cm="1">
        <f t="array" ref="T7593:U7593">_xlfn.XLOOKUP(Q7593,匹配表1065!L:L,匹配表1065!M:N)</f>
        <v>头痛</v>
      </c>
      <c r="U7593" s="94" t="str">
        <v>神经内科</v>
      </c>
      <c r="V7593" s="95" t="s">
        <v>100</v>
      </c>
      <c r="W7593" s="93">
        <f>_xlfn.XLOOKUP(M7593,匹配表1065!D:D,匹配表1065!F:F)*N7593</f>
        <v>12</v>
      </c>
    </row>
    <row r="7594" customHeight="1" spans="1:23">
      <c r="A7594" s="94" t="s">
        <v>954</v>
      </c>
      <c r="B7594" s="106">
        <v>46259</v>
      </c>
      <c r="C7594" s="121" t="str">
        <f t="shared" si="238"/>
        <v>8月第5周</v>
      </c>
      <c r="D7594" s="109" t="s">
        <v>993</v>
      </c>
      <c r="E7594" s="93" t="str">
        <f t="shared" si="239"/>
        <v>8月第4周--周2</v>
      </c>
      <c r="F7594" s="95" t="s">
        <v>27</v>
      </c>
      <c r="G7594" s="95" t="s">
        <v>28</v>
      </c>
      <c r="H7594" s="92" t="str">
        <f>_xlfn.XLOOKUP(O7594,匹配表1065!T:T,匹配表1065!W:W)</f>
        <v>南京市</v>
      </c>
      <c r="I7594" s="116" t="str">
        <f>_xlfn.XLOOKUP(O7594,匹配表1065!T:T,匹配表1065!X:X)</f>
        <v>PME2040</v>
      </c>
      <c r="J7594" s="95" t="s">
        <v>50</v>
      </c>
      <c r="K7594" s="89" t="e" cm="1">
        <f ca="1" t="array" ref="K7594">_xlfn.XLOOKUP(J7594,匹配表1065!Y:Y,匹配表1065!AA:AB)</f>
        <v>#N/A</v>
      </c>
      <c r="L7594" s="116"/>
      <c r="M7594" s="95" t="s">
        <v>35</v>
      </c>
      <c r="N7594" s="95">
        <v>1</v>
      </c>
      <c r="O7594" s="118" t="str">
        <f>_xlfn.XLOOKUP(P7594,匹配表1065!U:U,匹配表1065!T:T)</f>
        <v>HO00000966</v>
      </c>
      <c r="P7594" s="94" t="s">
        <v>51</v>
      </c>
      <c r="Q7594" s="95" t="s">
        <v>576</v>
      </c>
      <c r="R7594" s="89" t="str">
        <f>_xlfn.XLOOKUP(Q7594,匹配表1065!L:L,匹配表1065!O:O)</f>
        <v>A</v>
      </c>
      <c r="S7594" s="93" t="str">
        <f>IFERROR(_xlfn.XLOOKUP(Q7594,匹配表1065!AI:AI,匹配表1065!AJ:AJ),"绿标")</f>
        <v>红标</v>
      </c>
      <c r="T7594" s="93" t="str" cm="1">
        <f t="array" ref="T7594:U7594">_xlfn.XLOOKUP(Q7594,匹配表1065!L:L,匹配表1065!M:N)</f>
        <v>头痛</v>
      </c>
      <c r="U7594" s="94" t="str">
        <v>神经内科</v>
      </c>
      <c r="V7594" s="95" t="s">
        <v>33</v>
      </c>
      <c r="W7594" s="93">
        <f>_xlfn.XLOOKUP(M7594,匹配表1065!D:D,匹配表1065!F:F)*N7594</f>
        <v>4</v>
      </c>
    </row>
    <row r="7595" customHeight="1" spans="1:23">
      <c r="A7595" s="94" t="s">
        <v>954</v>
      </c>
      <c r="B7595" s="106">
        <v>46259</v>
      </c>
      <c r="C7595" s="121" t="str">
        <f t="shared" si="238"/>
        <v>8月第5周</v>
      </c>
      <c r="D7595" s="109" t="s">
        <v>993</v>
      </c>
      <c r="E7595" s="93" t="str">
        <f t="shared" si="239"/>
        <v>8月第4周--周2</v>
      </c>
      <c r="F7595" s="95" t="s">
        <v>27</v>
      </c>
      <c r="G7595" s="95" t="s">
        <v>28</v>
      </c>
      <c r="H7595" s="92" t="str">
        <f>_xlfn.XLOOKUP(O7595,匹配表1065!T:T,匹配表1065!W:W)</f>
        <v>南京市</v>
      </c>
      <c r="I7595" s="116" t="str">
        <f>_xlfn.XLOOKUP(O7595,匹配表1065!T:T,匹配表1065!X:X)</f>
        <v>PME2004</v>
      </c>
      <c r="J7595" s="95" t="s">
        <v>889</v>
      </c>
      <c r="K7595" s="89" t="e" cm="1">
        <f ca="1" t="array" ref="K7595">_xlfn.XLOOKUP(J7595,匹配表1065!Y:Y,匹配表1065!AA:AB)</f>
        <v>#N/A</v>
      </c>
      <c r="L7595" s="116"/>
      <c r="M7595" s="95" t="s">
        <v>35</v>
      </c>
      <c r="N7595" s="95">
        <v>1</v>
      </c>
      <c r="O7595" s="118" t="str">
        <f>_xlfn.XLOOKUP(P7595,匹配表1065!U:U,匹配表1065!T:T)</f>
        <v>HO00000972</v>
      </c>
      <c r="P7595" s="94" t="s">
        <v>36</v>
      </c>
      <c r="Q7595" s="95" t="s">
        <v>37</v>
      </c>
      <c r="R7595" s="89" t="str">
        <f>_xlfn.XLOOKUP(Q7595,匹配表1065!L:L,匹配表1065!O:O)</f>
        <v>A</v>
      </c>
      <c r="S7595" s="93" t="str">
        <f>IFERROR(_xlfn.XLOOKUP(Q7595,匹配表1065!AI:AI,匹配表1065!AJ:AJ),"绿标")</f>
        <v>绿标</v>
      </c>
      <c r="T7595" s="93" t="str" cm="1">
        <f t="array" ref="T7595:U7595">_xlfn.XLOOKUP(Q7595,匹配表1065!L:L,匹配表1065!M:N)</f>
        <v>头痛</v>
      </c>
      <c r="U7595" s="94" t="str">
        <v>神经内科</v>
      </c>
      <c r="V7595" s="95" t="s">
        <v>33</v>
      </c>
      <c r="W7595" s="93">
        <f>_xlfn.XLOOKUP(M7595,匹配表1065!D:D,匹配表1065!F:F)*N7595</f>
        <v>4</v>
      </c>
    </row>
    <row r="7596" customHeight="1" spans="1:23">
      <c r="A7596" s="94" t="s">
        <v>954</v>
      </c>
      <c r="B7596" s="106">
        <v>46259</v>
      </c>
      <c r="C7596" s="121" t="str">
        <f t="shared" ref="C7596:C7659" si="240">MONTH(B7596)&amp;TEXT(WEEKNUM(B7596,2)-WEEKNUM(B7596+1-DAY(B7596),2)+1,"月第0周")</f>
        <v>8月第5周</v>
      </c>
      <c r="D7596" s="109" t="s">
        <v>993</v>
      </c>
      <c r="E7596" s="93" t="str">
        <f t="shared" si="239"/>
        <v>8月第4周--周2</v>
      </c>
      <c r="F7596" s="95" t="s">
        <v>27</v>
      </c>
      <c r="G7596" s="95" t="s">
        <v>28</v>
      </c>
      <c r="H7596" s="92" t="str">
        <f>_xlfn.XLOOKUP(O7596,匹配表1065!T:T,匹配表1065!W:W)</f>
        <v>扬州市</v>
      </c>
      <c r="I7596" s="116" t="str">
        <f>_xlfn.XLOOKUP(O7596,匹配表1065!T:T,匹配表1065!X:X)</f>
        <v>PME2012</v>
      </c>
      <c r="J7596" s="95" t="s">
        <v>60</v>
      </c>
      <c r="K7596" s="89" cm="1">
        <f ca="1" t="array" ref="K7596:L7596">_xlfn.XLOOKUP(J7596,匹配表1065!Y:Y,匹配表1065!AA:AB)</f>
        <v>13</v>
      </c>
      <c r="L7596" s="116" t="str">
        <v>3个月以上</v>
      </c>
      <c r="M7596" s="95" t="s">
        <v>30</v>
      </c>
      <c r="N7596" s="95">
        <v>1</v>
      </c>
      <c r="O7596" s="118" t="str">
        <f>_xlfn.XLOOKUP(P7596,匹配表1065!U:U,匹配表1065!T:T)</f>
        <v>HO00000968</v>
      </c>
      <c r="P7596" s="94" t="s">
        <v>61</v>
      </c>
      <c r="Q7596" s="95" t="s">
        <v>406</v>
      </c>
      <c r="R7596" s="89" t="str">
        <f>_xlfn.XLOOKUP(Q7596,匹配表1065!L:L,匹配表1065!O:O)</f>
        <v>B</v>
      </c>
      <c r="S7596" s="93" t="str">
        <f>IFERROR(_xlfn.XLOOKUP(Q7596,匹配表1065!AI:AI,匹配表1065!AJ:AJ),"绿标")</f>
        <v>红标</v>
      </c>
      <c r="T7596" s="93" t="str" cm="1">
        <f t="array" ref="T7596:U7596">_xlfn.XLOOKUP(Q7596,匹配表1065!L:L,匹配表1065!M:N)</f>
        <v>脑血管</v>
      </c>
      <c r="U7596" s="94" t="str">
        <v>神经内科</v>
      </c>
      <c r="V7596" s="95" t="s">
        <v>33</v>
      </c>
      <c r="W7596" s="93">
        <f>_xlfn.XLOOKUP(M7596,匹配表1065!D:D,匹配表1065!F:F)*N7596</f>
        <v>12</v>
      </c>
    </row>
    <row r="7597" customHeight="1" spans="1:23">
      <c r="A7597" s="94" t="s">
        <v>954</v>
      </c>
      <c r="B7597" s="106">
        <v>46259</v>
      </c>
      <c r="C7597" s="121" t="str">
        <f t="shared" si="240"/>
        <v>8月第5周</v>
      </c>
      <c r="D7597" s="109" t="s">
        <v>993</v>
      </c>
      <c r="E7597" s="93" t="str">
        <f t="shared" si="239"/>
        <v>8月第4周--周2</v>
      </c>
      <c r="F7597" s="95" t="s">
        <v>27</v>
      </c>
      <c r="G7597" s="95" t="s">
        <v>28</v>
      </c>
      <c r="H7597" s="92" t="str">
        <f>_xlfn.XLOOKUP(O7597,匹配表1065!T:T,匹配表1065!W:W)</f>
        <v>南京市</v>
      </c>
      <c r="I7597" s="116" t="str">
        <f>_xlfn.XLOOKUP(O7597,匹配表1065!T:T,匹配表1065!X:X)</f>
        <v>PME2006</v>
      </c>
      <c r="J7597" s="95" t="s">
        <v>29</v>
      </c>
      <c r="K7597" s="89" cm="1">
        <f ca="1" t="array" ref="K7597:L7597">_xlfn.XLOOKUP(J7597,匹配表1065!Y:Y,匹配表1065!AA:AB)</f>
        <v>15</v>
      </c>
      <c r="L7597" s="116" t="str">
        <v>3个月以上</v>
      </c>
      <c r="M7597" s="95" t="s">
        <v>30</v>
      </c>
      <c r="N7597" s="95">
        <v>1</v>
      </c>
      <c r="O7597" s="118" t="str">
        <f>_xlfn.XLOOKUP(P7597,匹配表1065!U:U,匹配表1065!T:T)</f>
        <v>HO00000965</v>
      </c>
      <c r="P7597" s="94" t="s">
        <v>31</v>
      </c>
      <c r="Q7597" s="95" t="s">
        <v>485</v>
      </c>
      <c r="R7597" s="89" t="str">
        <f>_xlfn.XLOOKUP(Q7597,匹配表1065!L:L,匹配表1065!O:O)</f>
        <v>A</v>
      </c>
      <c r="S7597" s="93" t="str">
        <f>IFERROR(_xlfn.XLOOKUP(Q7597,匹配表1065!AI:AI,匹配表1065!AJ:AJ),"绿标")</f>
        <v>绿标</v>
      </c>
      <c r="T7597" s="93" t="str" cm="1">
        <f t="array" ref="T7597:U7597">_xlfn.XLOOKUP(Q7597,匹配表1065!L:L,匹配表1065!M:N)</f>
        <v>头痛</v>
      </c>
      <c r="U7597" s="94" t="str">
        <v>神经内科</v>
      </c>
      <c r="V7597" s="95" t="s">
        <v>33</v>
      </c>
      <c r="W7597" s="93">
        <f>_xlfn.XLOOKUP(M7597,匹配表1065!D:D,匹配表1065!F:F)*N7597</f>
        <v>12</v>
      </c>
    </row>
    <row r="7598" customHeight="1" spans="1:23">
      <c r="A7598" s="94" t="s">
        <v>954</v>
      </c>
      <c r="B7598" s="106">
        <v>46259</v>
      </c>
      <c r="C7598" s="121" t="str">
        <f t="shared" si="240"/>
        <v>8月第5周</v>
      </c>
      <c r="D7598" s="109" t="s">
        <v>993</v>
      </c>
      <c r="E7598" s="93" t="str">
        <f t="shared" si="239"/>
        <v>8月第4周--周2</v>
      </c>
      <c r="F7598" s="95" t="s">
        <v>27</v>
      </c>
      <c r="G7598" s="95" t="s">
        <v>28</v>
      </c>
      <c r="H7598" s="92" t="str">
        <f>_xlfn.XLOOKUP(O7598,匹配表1065!T:T,匹配表1065!W:W)</f>
        <v>南京市</v>
      </c>
      <c r="I7598" s="116" t="str">
        <f>_xlfn.XLOOKUP(O7598,匹配表1065!T:T,匹配表1065!X:X)</f>
        <v>PME2006</v>
      </c>
      <c r="J7598" s="95" t="s">
        <v>29</v>
      </c>
      <c r="K7598" s="89" cm="1">
        <f ca="1" t="array" ref="K7598:L7598">_xlfn.XLOOKUP(J7598,匹配表1065!Y:Y,匹配表1065!AA:AB)</f>
        <v>15</v>
      </c>
      <c r="L7598" s="116" t="str">
        <v>3个月以上</v>
      </c>
      <c r="M7598" s="95" t="s">
        <v>35</v>
      </c>
      <c r="N7598" s="95">
        <v>1</v>
      </c>
      <c r="O7598" s="118" t="str">
        <f>_xlfn.XLOOKUP(P7598,匹配表1065!U:U,匹配表1065!T:T)</f>
        <v>HO00000965</v>
      </c>
      <c r="P7598" s="94" t="s">
        <v>31</v>
      </c>
      <c r="Q7598" s="95" t="s">
        <v>32</v>
      </c>
      <c r="R7598" s="89" t="str">
        <f>_xlfn.XLOOKUP(Q7598,匹配表1065!L:L,匹配表1065!O:O)</f>
        <v>A</v>
      </c>
      <c r="S7598" s="93" t="str">
        <f>IFERROR(_xlfn.XLOOKUP(Q7598,匹配表1065!AI:AI,匹配表1065!AJ:AJ),"绿标")</f>
        <v>绿标</v>
      </c>
      <c r="T7598" s="93" t="str" cm="1">
        <f t="array" ref="T7598:U7598">_xlfn.XLOOKUP(Q7598,匹配表1065!L:L,匹配表1065!M:N)</f>
        <v>头痛</v>
      </c>
      <c r="U7598" s="94" t="str">
        <v>神经内科</v>
      </c>
      <c r="V7598" s="95" t="s">
        <v>58</v>
      </c>
      <c r="W7598" s="93">
        <f>_xlfn.XLOOKUP(M7598,匹配表1065!D:D,匹配表1065!F:F)*N7598</f>
        <v>4</v>
      </c>
    </row>
    <row r="7599" customHeight="1" spans="1:23">
      <c r="A7599" s="94" t="s">
        <v>954</v>
      </c>
      <c r="B7599" s="106">
        <v>46259</v>
      </c>
      <c r="C7599" s="121" t="str">
        <f t="shared" si="240"/>
        <v>8月第5周</v>
      </c>
      <c r="D7599" s="109" t="s">
        <v>993</v>
      </c>
      <c r="E7599" s="93" t="str">
        <f t="shared" si="239"/>
        <v>8月第4周--周2</v>
      </c>
      <c r="F7599" s="95" t="s">
        <v>27</v>
      </c>
      <c r="G7599" s="95" t="s">
        <v>28</v>
      </c>
      <c r="H7599" s="92" t="str">
        <f>_xlfn.XLOOKUP(O7599,匹配表1065!T:T,匹配表1065!W:W)</f>
        <v>常州市</v>
      </c>
      <c r="I7599" s="116" t="str">
        <f>_xlfn.XLOOKUP(O7599,匹配表1065!T:T,匹配表1065!X:X)</f>
        <v>PME2015</v>
      </c>
      <c r="J7599" s="95" t="s">
        <v>45</v>
      </c>
      <c r="K7599" s="89" cm="1">
        <f ca="1" t="array" ref="K7599:L7599">_xlfn.XLOOKUP(J7599,匹配表1065!Y:Y,匹配表1065!AA:AB)</f>
        <v>9</v>
      </c>
      <c r="L7599" s="116" t="str">
        <v>3个月以上</v>
      </c>
      <c r="M7599" s="95" t="s">
        <v>30</v>
      </c>
      <c r="N7599" s="95">
        <v>1</v>
      </c>
      <c r="O7599" s="118" t="str">
        <f>_xlfn.XLOOKUP(P7599,匹配表1065!U:U,匹配表1065!T:T)</f>
        <v>HO00000940</v>
      </c>
      <c r="P7599" s="94" t="s">
        <v>203</v>
      </c>
      <c r="Q7599" s="95" t="s">
        <v>373</v>
      </c>
      <c r="R7599" s="89" t="str">
        <f>_xlfn.XLOOKUP(Q7599,匹配表1065!L:L,匹配表1065!O:O)</f>
        <v>C</v>
      </c>
      <c r="S7599" s="93" t="str">
        <f>IFERROR(_xlfn.XLOOKUP(Q7599,匹配表1065!AI:AI,匹配表1065!AJ:AJ),"绿标")</f>
        <v>绿标</v>
      </c>
      <c r="T7599" s="93" t="str" cm="1">
        <f t="array" ref="T7599:U7599">_xlfn.XLOOKUP(Q7599,匹配表1065!L:L,匹配表1065!M:N)</f>
        <v>眩晕</v>
      </c>
      <c r="U7599" s="94" t="str">
        <v>耳鼻喉科</v>
      </c>
      <c r="V7599" s="95" t="s">
        <v>100</v>
      </c>
      <c r="W7599" s="93">
        <f>_xlfn.XLOOKUP(M7599,匹配表1065!D:D,匹配表1065!F:F)*N7599</f>
        <v>12</v>
      </c>
    </row>
    <row r="7600" customHeight="1" spans="1:23">
      <c r="A7600" s="94" t="s">
        <v>954</v>
      </c>
      <c r="B7600" s="106">
        <v>46259</v>
      </c>
      <c r="C7600" s="121" t="str">
        <f t="shared" si="240"/>
        <v>8月第5周</v>
      </c>
      <c r="D7600" s="109" t="s">
        <v>993</v>
      </c>
      <c r="E7600" s="93" t="str">
        <f t="shared" si="239"/>
        <v>8月第4周--周2</v>
      </c>
      <c r="F7600" s="95" t="s">
        <v>27</v>
      </c>
      <c r="G7600" s="95" t="s">
        <v>63</v>
      </c>
      <c r="H7600" s="92" t="str">
        <f>_xlfn.XLOOKUP(O7600,匹配表1065!T:T,匹配表1065!W:W)</f>
        <v>连云港市</v>
      </c>
      <c r="I7600" s="116" t="str">
        <f>_xlfn.XLOOKUP(O7600,匹配表1065!T:T,匹配表1065!X:X)</f>
        <v>PME2042</v>
      </c>
      <c r="J7600" s="95" t="s">
        <v>74</v>
      </c>
      <c r="K7600" s="89" cm="1">
        <f ca="1" t="array" ref="K7600:L7600">_xlfn.XLOOKUP(J7600,匹配表1065!Y:Y,匹配表1065!AA:AB)</f>
        <v>7</v>
      </c>
      <c r="L7600" s="116" t="str">
        <v>3个月以上</v>
      </c>
      <c r="M7600" s="95" t="s">
        <v>35</v>
      </c>
      <c r="N7600" s="95">
        <v>1</v>
      </c>
      <c r="O7600" s="118" t="str">
        <f>_xlfn.XLOOKUP(P7600,匹配表1065!U:U,匹配表1065!T:T)</f>
        <v>HO00001004</v>
      </c>
      <c r="P7600" s="94" t="s">
        <v>75</v>
      </c>
      <c r="Q7600" s="95" t="s">
        <v>577</v>
      </c>
      <c r="R7600" s="89" t="str">
        <f>_xlfn.XLOOKUP(Q7600,匹配表1065!L:L,匹配表1065!O:O)</f>
        <v>C</v>
      </c>
      <c r="S7600" s="93" t="str">
        <f>IFERROR(_xlfn.XLOOKUP(Q7600,匹配表1065!AI:AI,匹配表1065!AJ:AJ),"绿标")</f>
        <v>绿标</v>
      </c>
      <c r="T7600" s="93" t="str" cm="1">
        <f t="array" ref="T7600:U7600">_xlfn.XLOOKUP(Q7600,匹配表1065!L:L,匹配表1065!M:N)</f>
        <v>眩晕</v>
      </c>
      <c r="U7600" s="94" t="str">
        <v>耳鼻喉科</v>
      </c>
      <c r="V7600" s="95" t="s">
        <v>100</v>
      </c>
      <c r="W7600" s="93">
        <f>_xlfn.XLOOKUP(M7600,匹配表1065!D:D,匹配表1065!F:F)*N7600</f>
        <v>4</v>
      </c>
    </row>
    <row r="7601" customHeight="1" spans="1:23">
      <c r="A7601" s="94" t="s">
        <v>954</v>
      </c>
      <c r="B7601" s="106">
        <v>46259</v>
      </c>
      <c r="C7601" s="121" t="str">
        <f t="shared" si="240"/>
        <v>8月第5周</v>
      </c>
      <c r="D7601" s="109" t="s">
        <v>993</v>
      </c>
      <c r="E7601" s="93" t="str">
        <f t="shared" si="239"/>
        <v>8月第4周--周2</v>
      </c>
      <c r="F7601" s="95" t="s">
        <v>27</v>
      </c>
      <c r="G7601" s="95" t="s">
        <v>63</v>
      </c>
      <c r="H7601" s="92" t="str">
        <f>_xlfn.XLOOKUP(O7601,匹配表1065!T:T,匹配表1065!W:W)</f>
        <v>南京市</v>
      </c>
      <c r="I7601" s="116" t="str">
        <f>_xlfn.XLOOKUP(O7601,匹配表1065!T:T,匹配表1065!X:X)</f>
        <v>PME2001</v>
      </c>
      <c r="J7601" s="95" t="s">
        <v>77</v>
      </c>
      <c r="K7601" s="89" cm="1">
        <f ca="1" t="array" ref="K7601:L7601">_xlfn.XLOOKUP(J7601,匹配表1065!Y:Y,匹配表1065!AA:AB)</f>
        <v>8</v>
      </c>
      <c r="L7601" s="116" t="str">
        <v>3个月以上</v>
      </c>
      <c r="M7601" s="95" t="s">
        <v>30</v>
      </c>
      <c r="N7601" s="95">
        <v>1</v>
      </c>
      <c r="O7601" s="118" t="str">
        <f>_xlfn.XLOOKUP(P7601,匹配表1065!U:U,匹配表1065!T:T)</f>
        <v>HO00000958</v>
      </c>
      <c r="P7601" s="94" t="s">
        <v>65</v>
      </c>
      <c r="Q7601" s="95" t="s">
        <v>409</v>
      </c>
      <c r="R7601" s="89" t="str">
        <f>_xlfn.XLOOKUP(Q7601,匹配表1065!L:L,匹配表1065!O:O)</f>
        <v>B</v>
      </c>
      <c r="S7601" s="93" t="str">
        <f>IFERROR(_xlfn.XLOOKUP(Q7601,匹配表1065!AI:AI,匹配表1065!AJ:AJ),"绿标")</f>
        <v>红标</v>
      </c>
      <c r="T7601" s="93" t="str" cm="1">
        <f t="array" ref="T7601:U7601">_xlfn.XLOOKUP(Q7601,匹配表1065!L:L,匹配表1065!M:N)</f>
        <v>其他</v>
      </c>
      <c r="U7601" s="94" t="str">
        <v>神经内科</v>
      </c>
      <c r="V7601" s="95" t="s">
        <v>33</v>
      </c>
      <c r="W7601" s="93">
        <f>_xlfn.XLOOKUP(M7601,匹配表1065!D:D,匹配表1065!F:F)*N7601</f>
        <v>12</v>
      </c>
    </row>
    <row r="7602" customHeight="1" spans="1:23">
      <c r="A7602" s="94" t="s">
        <v>954</v>
      </c>
      <c r="B7602" s="106">
        <v>46259</v>
      </c>
      <c r="C7602" s="121" t="str">
        <f t="shared" si="240"/>
        <v>8月第5周</v>
      </c>
      <c r="D7602" s="109" t="s">
        <v>993</v>
      </c>
      <c r="E7602" s="93" t="str">
        <f t="shared" si="239"/>
        <v>8月第4周--周2</v>
      </c>
      <c r="F7602" s="95" t="s">
        <v>27</v>
      </c>
      <c r="G7602" s="95" t="s">
        <v>63</v>
      </c>
      <c r="H7602" s="92" t="str">
        <f>_xlfn.XLOOKUP(O7602,匹配表1065!T:T,匹配表1065!W:W)</f>
        <v>南京市</v>
      </c>
      <c r="I7602" s="116" t="str">
        <f>_xlfn.XLOOKUP(O7602,匹配表1065!T:T,匹配表1065!X:X)</f>
        <v>PME2001</v>
      </c>
      <c r="J7602" s="95" t="s">
        <v>77</v>
      </c>
      <c r="K7602" s="89" cm="1">
        <f ca="1" t="array" ref="K7602:L7602">_xlfn.XLOOKUP(J7602,匹配表1065!Y:Y,匹配表1065!AA:AB)</f>
        <v>8</v>
      </c>
      <c r="L7602" s="116" t="str">
        <v>3个月以上</v>
      </c>
      <c r="M7602" s="95" t="s">
        <v>35</v>
      </c>
      <c r="N7602" s="95">
        <v>1</v>
      </c>
      <c r="O7602" s="118" t="str">
        <f>_xlfn.XLOOKUP(P7602,匹配表1065!U:U,匹配表1065!T:T)</f>
        <v>HO00000958</v>
      </c>
      <c r="P7602" s="94" t="s">
        <v>65</v>
      </c>
      <c r="Q7602" s="95" t="s">
        <v>66</v>
      </c>
      <c r="R7602" s="89" t="str">
        <f>_xlfn.XLOOKUP(Q7602,匹配表1065!L:L,匹配表1065!O:O)</f>
        <v>A</v>
      </c>
      <c r="S7602" s="93" t="str">
        <f>IFERROR(_xlfn.XLOOKUP(Q7602,匹配表1065!AI:AI,匹配表1065!AJ:AJ),"绿标")</f>
        <v>红标</v>
      </c>
      <c r="T7602" s="93" t="str" cm="1">
        <f t="array" ref="T7602:U7602">_xlfn.XLOOKUP(Q7602,匹配表1065!L:L,匹配表1065!M:N)</f>
        <v>头痛</v>
      </c>
      <c r="U7602" s="94" t="str">
        <v>神经内科</v>
      </c>
      <c r="V7602" s="95" t="s">
        <v>42</v>
      </c>
      <c r="W7602" s="93">
        <f>_xlfn.XLOOKUP(M7602,匹配表1065!D:D,匹配表1065!F:F)*N7602</f>
        <v>4</v>
      </c>
    </row>
    <row r="7603" customHeight="1" spans="1:23">
      <c r="A7603" s="94" t="s">
        <v>954</v>
      </c>
      <c r="B7603" s="106">
        <v>46259</v>
      </c>
      <c r="C7603" s="121" t="str">
        <f t="shared" si="240"/>
        <v>8月第5周</v>
      </c>
      <c r="D7603" s="109" t="s">
        <v>993</v>
      </c>
      <c r="E7603" s="93" t="str">
        <f t="shared" si="239"/>
        <v>8月第4周--周2</v>
      </c>
      <c r="F7603" s="95" t="s">
        <v>27</v>
      </c>
      <c r="G7603" s="95" t="s">
        <v>63</v>
      </c>
      <c r="H7603" s="92" t="str">
        <f>_xlfn.XLOOKUP(O7603,匹配表1065!T:T,匹配表1065!W:W)</f>
        <v>南京市</v>
      </c>
      <c r="I7603" s="116" t="str">
        <f>_xlfn.XLOOKUP(O7603,匹配表1065!T:T,匹配表1065!X:X)</f>
        <v>PME2001</v>
      </c>
      <c r="J7603" s="95" t="s">
        <v>77</v>
      </c>
      <c r="K7603" s="89" cm="1">
        <f ca="1" t="array" ref="K7603:L7603">_xlfn.XLOOKUP(J7603,匹配表1065!Y:Y,匹配表1065!AA:AB)</f>
        <v>8</v>
      </c>
      <c r="L7603" s="116" t="str">
        <v>3个月以上</v>
      </c>
      <c r="M7603" s="95" t="s">
        <v>35</v>
      </c>
      <c r="N7603" s="95">
        <v>1</v>
      </c>
      <c r="O7603" s="118" t="str">
        <f>_xlfn.XLOOKUP(P7603,匹配表1065!U:U,匹配表1065!T:T)</f>
        <v>HO00000958</v>
      </c>
      <c r="P7603" s="94" t="s">
        <v>65</v>
      </c>
      <c r="Q7603" s="95" t="s">
        <v>78</v>
      </c>
      <c r="R7603" s="89" t="str">
        <f>_xlfn.XLOOKUP(Q7603,匹配表1065!L:L,匹配表1065!O:O)</f>
        <v>C</v>
      </c>
      <c r="S7603" s="93" t="str">
        <f>IFERROR(_xlfn.XLOOKUP(Q7603,匹配表1065!AI:AI,匹配表1065!AJ:AJ),"绿标")</f>
        <v>绿标</v>
      </c>
      <c r="T7603" s="93" t="str" cm="1">
        <f t="array" ref="T7603:U7603">_xlfn.XLOOKUP(Q7603,匹配表1065!L:L,匹配表1065!M:N)</f>
        <v>眩晕</v>
      </c>
      <c r="U7603" s="94" t="str">
        <v>神经内科</v>
      </c>
      <c r="V7603" s="95" t="s">
        <v>100</v>
      </c>
      <c r="W7603" s="93">
        <f>_xlfn.XLOOKUP(M7603,匹配表1065!D:D,匹配表1065!F:F)*N7603</f>
        <v>4</v>
      </c>
    </row>
    <row r="7604" customHeight="1" spans="1:23">
      <c r="A7604" s="94" t="s">
        <v>954</v>
      </c>
      <c r="B7604" s="106">
        <v>46259</v>
      </c>
      <c r="C7604" s="121" t="str">
        <f t="shared" si="240"/>
        <v>8月第5周</v>
      </c>
      <c r="D7604" s="109" t="s">
        <v>993</v>
      </c>
      <c r="E7604" s="93" t="str">
        <f t="shared" si="239"/>
        <v>8月第4周--周2</v>
      </c>
      <c r="F7604" s="95" t="s">
        <v>27</v>
      </c>
      <c r="G7604" s="95" t="s">
        <v>63</v>
      </c>
      <c r="H7604" s="92" t="str">
        <f>_xlfn.XLOOKUP(O7604,匹配表1065!T:T,匹配表1065!W:W)</f>
        <v>南京市</v>
      </c>
      <c r="I7604" s="116" t="str">
        <f>_xlfn.XLOOKUP(O7604,匹配表1065!T:T,匹配表1065!X:X)</f>
        <v>PME2001</v>
      </c>
      <c r="J7604" s="95" t="s">
        <v>64</v>
      </c>
      <c r="K7604" s="89" cm="1">
        <f ca="1" t="array" ref="K7604:L7604">_xlfn.XLOOKUP(J7604,匹配表1065!Y:Y,匹配表1065!AA:AB)</f>
        <v>31</v>
      </c>
      <c r="L7604" s="116" t="str">
        <v>3个月以上</v>
      </c>
      <c r="M7604" s="95" t="s">
        <v>30</v>
      </c>
      <c r="N7604" s="95">
        <v>2</v>
      </c>
      <c r="O7604" s="118" t="str">
        <f>_xlfn.XLOOKUP(P7604,匹配表1065!U:U,匹配表1065!T:T)</f>
        <v>HO00000958</v>
      </c>
      <c r="P7604" s="94" t="s">
        <v>65</v>
      </c>
      <c r="Q7604" s="95" t="s">
        <v>68</v>
      </c>
      <c r="R7604" s="89" t="str">
        <f>_xlfn.XLOOKUP(Q7604,匹配表1065!L:L,匹配表1065!O:O)</f>
        <v>A</v>
      </c>
      <c r="S7604" s="93" t="str">
        <f>IFERROR(_xlfn.XLOOKUP(Q7604,匹配表1065!AI:AI,匹配表1065!AJ:AJ),"绿标")</f>
        <v>红标</v>
      </c>
      <c r="T7604" s="93" t="str" cm="1">
        <f t="array" ref="T7604:U7604">_xlfn.XLOOKUP(Q7604,匹配表1065!L:L,匹配表1065!M:N)</f>
        <v>头痛</v>
      </c>
      <c r="U7604" s="94" t="str">
        <v>神经内科</v>
      </c>
      <c r="V7604" s="95" t="s">
        <v>42</v>
      </c>
      <c r="W7604" s="93">
        <f>_xlfn.XLOOKUP(M7604,匹配表1065!D:D,匹配表1065!F:F)*N7604</f>
        <v>24</v>
      </c>
    </row>
    <row r="7605" customHeight="1" spans="1:23">
      <c r="A7605" s="94" t="s">
        <v>954</v>
      </c>
      <c r="B7605" s="106">
        <v>46259</v>
      </c>
      <c r="C7605" s="121" t="str">
        <f t="shared" si="240"/>
        <v>8月第5周</v>
      </c>
      <c r="D7605" s="109" t="s">
        <v>993</v>
      </c>
      <c r="E7605" s="93" t="str">
        <f t="shared" ref="E7605:E7668" si="241">D7605&amp;"--"&amp;"周"&amp;WEEKDAY(B7605,2)</f>
        <v>8月第4周--周2</v>
      </c>
      <c r="F7605" s="95" t="s">
        <v>27</v>
      </c>
      <c r="G7605" s="95" t="s">
        <v>63</v>
      </c>
      <c r="H7605" s="92" t="str">
        <f>_xlfn.XLOOKUP(O7605,匹配表1065!T:T,匹配表1065!W:W)</f>
        <v>南京市</v>
      </c>
      <c r="I7605" s="116" t="str">
        <f>_xlfn.XLOOKUP(O7605,匹配表1065!T:T,匹配表1065!X:X)</f>
        <v>PME2001</v>
      </c>
      <c r="J7605" s="95" t="s">
        <v>64</v>
      </c>
      <c r="K7605" s="89" cm="1">
        <f ca="1" t="array" ref="K7605:L7605">_xlfn.XLOOKUP(J7605,匹配表1065!Y:Y,匹配表1065!AA:AB)</f>
        <v>31</v>
      </c>
      <c r="L7605" s="116" t="str">
        <v>3个月以上</v>
      </c>
      <c r="M7605" s="95" t="s">
        <v>35</v>
      </c>
      <c r="N7605" s="95">
        <v>1</v>
      </c>
      <c r="O7605" s="118" t="str">
        <f>_xlfn.XLOOKUP(P7605,匹配表1065!U:U,匹配表1065!T:T)</f>
        <v>HO00000958</v>
      </c>
      <c r="P7605" s="94" t="s">
        <v>65</v>
      </c>
      <c r="Q7605" s="95" t="s">
        <v>545</v>
      </c>
      <c r="R7605" s="89" t="str">
        <f>_xlfn.XLOOKUP(Q7605,匹配表1065!L:L,匹配表1065!O:O)</f>
        <v>B</v>
      </c>
      <c r="S7605" s="93" t="str">
        <f>IFERROR(_xlfn.XLOOKUP(Q7605,匹配表1065!AI:AI,匹配表1065!AJ:AJ),"绿标")</f>
        <v>绿标</v>
      </c>
      <c r="T7605" s="93" t="str" cm="1">
        <f t="array" ref="T7605:U7605">_xlfn.XLOOKUP(Q7605,匹配表1065!L:L,匹配表1065!M:N)</f>
        <v>脑血管</v>
      </c>
      <c r="U7605" s="94" t="str">
        <v>神经内科</v>
      </c>
      <c r="V7605" s="95" t="s">
        <v>33</v>
      </c>
      <c r="W7605" s="93">
        <f>_xlfn.XLOOKUP(M7605,匹配表1065!D:D,匹配表1065!F:F)*N7605</f>
        <v>4</v>
      </c>
    </row>
    <row r="7606" customHeight="1" spans="1:23">
      <c r="A7606" s="94" t="s">
        <v>954</v>
      </c>
      <c r="B7606" s="106">
        <v>46259</v>
      </c>
      <c r="C7606" s="121" t="str">
        <f t="shared" si="240"/>
        <v>8月第5周</v>
      </c>
      <c r="D7606" s="109" t="s">
        <v>993</v>
      </c>
      <c r="E7606" s="93" t="str">
        <f t="shared" si="241"/>
        <v>8月第4周--周2</v>
      </c>
      <c r="F7606" s="95" t="s">
        <v>27</v>
      </c>
      <c r="G7606" s="95" t="s">
        <v>63</v>
      </c>
      <c r="H7606" s="92" t="str">
        <f>_xlfn.XLOOKUP(O7606,匹配表1065!T:T,匹配表1065!W:W)</f>
        <v>南京市</v>
      </c>
      <c r="I7606" s="116" t="str">
        <f>_xlfn.XLOOKUP(O7606,匹配表1065!T:T,匹配表1065!X:X)</f>
        <v>PME2002</v>
      </c>
      <c r="J7606" s="95" t="s">
        <v>410</v>
      </c>
      <c r="K7606" s="89" cm="1">
        <f ca="1" t="array" ref="K7606:L7606">_xlfn.XLOOKUP(J7606,匹配表1065!Y:Y,匹配表1065!AA:AB)</f>
        <v>1</v>
      </c>
      <c r="L7606" s="116" t="str">
        <v>3个月以内</v>
      </c>
      <c r="M7606" s="95" t="s">
        <v>30</v>
      </c>
      <c r="N7606" s="95">
        <v>1</v>
      </c>
      <c r="O7606" s="118" t="str">
        <f>_xlfn.XLOOKUP(P7606,匹配表1065!U:U,匹配表1065!T:T)</f>
        <v>HO00000964</v>
      </c>
      <c r="P7606" s="94" t="s">
        <v>90</v>
      </c>
      <c r="Q7606" s="95" t="s">
        <v>213</v>
      </c>
      <c r="R7606" s="89" t="str">
        <f>_xlfn.XLOOKUP(Q7606,匹配表1065!L:L,匹配表1065!O:O)</f>
        <v>A</v>
      </c>
      <c r="S7606" s="93" t="str">
        <f>IFERROR(_xlfn.XLOOKUP(Q7606,匹配表1065!AI:AI,匹配表1065!AJ:AJ),"绿标")</f>
        <v>红标</v>
      </c>
      <c r="T7606" s="93" t="str" cm="1">
        <f t="array" ref="T7606:U7606">_xlfn.XLOOKUP(Q7606,匹配表1065!L:L,匹配表1065!M:N)</f>
        <v>头痛</v>
      </c>
      <c r="U7606" s="94" t="str">
        <v>神经内科</v>
      </c>
      <c r="V7606" s="95" t="s">
        <v>100</v>
      </c>
      <c r="W7606" s="93">
        <f>_xlfn.XLOOKUP(M7606,匹配表1065!D:D,匹配表1065!F:F)*N7606</f>
        <v>12</v>
      </c>
    </row>
    <row r="7607" customHeight="1" spans="1:23">
      <c r="A7607" s="94" t="s">
        <v>954</v>
      </c>
      <c r="B7607" s="106">
        <v>46259</v>
      </c>
      <c r="C7607" s="121" t="str">
        <f t="shared" si="240"/>
        <v>8月第5周</v>
      </c>
      <c r="D7607" s="109" t="s">
        <v>993</v>
      </c>
      <c r="E7607" s="93" t="str">
        <f t="shared" si="241"/>
        <v>8月第4周--周2</v>
      </c>
      <c r="F7607" s="95" t="s">
        <v>27</v>
      </c>
      <c r="G7607" s="95" t="s">
        <v>63</v>
      </c>
      <c r="H7607" s="92" t="str">
        <f>_xlfn.XLOOKUP(O7607,匹配表1065!T:T,匹配表1065!W:W)</f>
        <v>南京市</v>
      </c>
      <c r="I7607" s="116" t="str">
        <f>_xlfn.XLOOKUP(O7607,匹配表1065!T:T,匹配表1065!X:X)</f>
        <v>PME2002</v>
      </c>
      <c r="J7607" s="95" t="s">
        <v>410</v>
      </c>
      <c r="K7607" s="89" cm="1">
        <f ca="1" t="array" ref="K7607:L7607">_xlfn.XLOOKUP(J7607,匹配表1065!Y:Y,匹配表1065!AA:AB)</f>
        <v>1</v>
      </c>
      <c r="L7607" s="116" t="str">
        <v>3个月以内</v>
      </c>
      <c r="M7607" s="95" t="s">
        <v>30</v>
      </c>
      <c r="N7607" s="95">
        <v>2</v>
      </c>
      <c r="O7607" s="118" t="str">
        <f>_xlfn.XLOOKUP(P7607,匹配表1065!U:U,匹配表1065!T:T)</f>
        <v>HO00000964</v>
      </c>
      <c r="P7607" s="94" t="s">
        <v>90</v>
      </c>
      <c r="Q7607" s="95" t="s">
        <v>333</v>
      </c>
      <c r="R7607" s="89" t="str">
        <f>_xlfn.XLOOKUP(Q7607,匹配表1065!L:L,匹配表1065!O:O)</f>
        <v>A</v>
      </c>
      <c r="S7607" s="93" t="str">
        <f>IFERROR(_xlfn.XLOOKUP(Q7607,匹配表1065!AI:AI,匹配表1065!AJ:AJ),"绿标")</f>
        <v>红标</v>
      </c>
      <c r="T7607" s="93" t="str" cm="1">
        <f t="array" ref="T7607:U7607">_xlfn.XLOOKUP(Q7607,匹配表1065!L:L,匹配表1065!M:N)</f>
        <v>头痛</v>
      </c>
      <c r="U7607" s="94" t="str">
        <v>神经内科</v>
      </c>
      <c r="V7607" s="95" t="s">
        <v>100</v>
      </c>
      <c r="W7607" s="93">
        <f>_xlfn.XLOOKUP(M7607,匹配表1065!D:D,匹配表1065!F:F)*N7607</f>
        <v>24</v>
      </c>
    </row>
    <row r="7608" customHeight="1" spans="1:23">
      <c r="A7608" s="94" t="s">
        <v>954</v>
      </c>
      <c r="B7608" s="106">
        <v>46259</v>
      </c>
      <c r="C7608" s="121" t="str">
        <f t="shared" si="240"/>
        <v>8月第5周</v>
      </c>
      <c r="D7608" s="109" t="s">
        <v>993</v>
      </c>
      <c r="E7608" s="93" t="str">
        <f t="shared" si="241"/>
        <v>8月第4周--周2</v>
      </c>
      <c r="F7608" s="95" t="s">
        <v>27</v>
      </c>
      <c r="G7608" s="95" t="s">
        <v>63</v>
      </c>
      <c r="H7608" s="92" t="str">
        <f>_xlfn.XLOOKUP(O7608,匹配表1065!T:T,匹配表1065!W:W)</f>
        <v>南京市</v>
      </c>
      <c r="I7608" s="116" t="str">
        <f>_xlfn.XLOOKUP(O7608,匹配表1065!T:T,匹配表1065!X:X)</f>
        <v>PME2002</v>
      </c>
      <c r="J7608" s="95" t="s">
        <v>84</v>
      </c>
      <c r="K7608" s="89" cm="1">
        <f ca="1" t="array" ref="K7608:L7608">_xlfn.XLOOKUP(J7608,匹配表1065!Y:Y,匹配表1065!AA:AB)</f>
        <v>31</v>
      </c>
      <c r="L7608" s="116" t="str">
        <v>3个月以上</v>
      </c>
      <c r="M7608" s="95" t="s">
        <v>30</v>
      </c>
      <c r="N7608" s="95">
        <v>5</v>
      </c>
      <c r="O7608" s="118" t="str">
        <f>_xlfn.XLOOKUP(P7608,匹配表1065!U:U,匹配表1065!T:T)</f>
        <v>HO00000964</v>
      </c>
      <c r="P7608" s="94" t="s">
        <v>90</v>
      </c>
      <c r="Q7608" s="95" t="s">
        <v>281</v>
      </c>
      <c r="R7608" s="89" t="str">
        <f>_xlfn.XLOOKUP(Q7608,匹配表1065!L:L,匹配表1065!O:O)</f>
        <v>A</v>
      </c>
      <c r="S7608" s="93" t="str">
        <f>IFERROR(_xlfn.XLOOKUP(Q7608,匹配表1065!AI:AI,匹配表1065!AJ:AJ),"绿标")</f>
        <v>红标</v>
      </c>
      <c r="T7608" s="93" t="str" cm="1">
        <f t="array" ref="T7608:U7608">_xlfn.XLOOKUP(Q7608,匹配表1065!L:L,匹配表1065!M:N)</f>
        <v>头痛</v>
      </c>
      <c r="U7608" s="94" t="str">
        <v>神经内科</v>
      </c>
      <c r="V7608" s="95" t="s">
        <v>100</v>
      </c>
      <c r="W7608" s="93">
        <f>_xlfn.XLOOKUP(M7608,匹配表1065!D:D,匹配表1065!F:F)*N7608</f>
        <v>60</v>
      </c>
    </row>
    <row r="7609" customHeight="1" spans="1:23">
      <c r="A7609" s="94" t="s">
        <v>954</v>
      </c>
      <c r="B7609" s="106">
        <v>46259</v>
      </c>
      <c r="C7609" s="121" t="str">
        <f t="shared" si="240"/>
        <v>8月第5周</v>
      </c>
      <c r="D7609" s="109" t="s">
        <v>993</v>
      </c>
      <c r="E7609" s="93" t="str">
        <f t="shared" si="241"/>
        <v>8月第4周--周2</v>
      </c>
      <c r="F7609" s="95" t="s">
        <v>27</v>
      </c>
      <c r="G7609" s="95" t="s">
        <v>63</v>
      </c>
      <c r="H7609" s="92" t="str">
        <f>_xlfn.XLOOKUP(O7609,匹配表1065!T:T,匹配表1065!W:W)</f>
        <v>南京市</v>
      </c>
      <c r="I7609" s="116" t="str">
        <f>_xlfn.XLOOKUP(O7609,匹配表1065!T:T,匹配表1065!X:X)</f>
        <v>PME2002</v>
      </c>
      <c r="J7609" s="95" t="s">
        <v>84</v>
      </c>
      <c r="K7609" s="89" cm="1">
        <f ca="1" t="array" ref="K7609:L7609">_xlfn.XLOOKUP(J7609,匹配表1065!Y:Y,匹配表1065!AA:AB)</f>
        <v>31</v>
      </c>
      <c r="L7609" s="116" t="str">
        <v>3个月以上</v>
      </c>
      <c r="M7609" s="95" t="s">
        <v>30</v>
      </c>
      <c r="N7609" s="95">
        <v>1</v>
      </c>
      <c r="O7609" s="118" t="str">
        <f>_xlfn.XLOOKUP(P7609,匹配表1065!U:U,匹配表1065!T:T)</f>
        <v>HO00000964</v>
      </c>
      <c r="P7609" s="94" t="s">
        <v>90</v>
      </c>
      <c r="Q7609" s="95" t="s">
        <v>531</v>
      </c>
      <c r="R7609" s="89" t="str">
        <f>_xlfn.XLOOKUP(Q7609,匹配表1065!L:L,匹配表1065!O:O)</f>
        <v>B</v>
      </c>
      <c r="S7609" s="93" t="str">
        <f>IFERROR(_xlfn.XLOOKUP(Q7609,匹配表1065!AI:AI,匹配表1065!AJ:AJ),"绿标")</f>
        <v>黑标</v>
      </c>
      <c r="T7609" s="93" t="str" cm="1">
        <f t="array" ref="T7609:U7609">_xlfn.XLOOKUP(Q7609,匹配表1065!L:L,匹配表1065!M:N)</f>
        <v>癫痫</v>
      </c>
      <c r="U7609" s="94" t="str">
        <v>神经内科</v>
      </c>
      <c r="V7609" s="95" t="s">
        <v>42</v>
      </c>
      <c r="W7609" s="93">
        <f>_xlfn.XLOOKUP(M7609,匹配表1065!D:D,匹配表1065!F:F)*N7609</f>
        <v>12</v>
      </c>
    </row>
    <row r="7610" customHeight="1" spans="1:23">
      <c r="A7610" s="94" t="s">
        <v>954</v>
      </c>
      <c r="B7610" s="106">
        <v>46259</v>
      </c>
      <c r="C7610" s="121" t="str">
        <f t="shared" si="240"/>
        <v>8月第5周</v>
      </c>
      <c r="D7610" s="109" t="s">
        <v>993</v>
      </c>
      <c r="E7610" s="93" t="str">
        <f t="shared" si="241"/>
        <v>8月第4周--周2</v>
      </c>
      <c r="F7610" s="95" t="s">
        <v>27</v>
      </c>
      <c r="G7610" s="95" t="s">
        <v>63</v>
      </c>
      <c r="H7610" s="92" t="str">
        <f>_xlfn.XLOOKUP(O7610,匹配表1065!T:T,匹配表1065!W:W)</f>
        <v>南京市</v>
      </c>
      <c r="I7610" s="116" t="str">
        <f>_xlfn.XLOOKUP(O7610,匹配表1065!T:T,匹配表1065!X:X)</f>
        <v>PME2002</v>
      </c>
      <c r="J7610" s="95" t="s">
        <v>84</v>
      </c>
      <c r="K7610" s="89" cm="1">
        <f ca="1" t="array" ref="K7610:L7610">_xlfn.XLOOKUP(J7610,匹配表1065!Y:Y,匹配表1065!AA:AB)</f>
        <v>31</v>
      </c>
      <c r="L7610" s="116" t="str">
        <v>3个月以上</v>
      </c>
      <c r="M7610" s="95" t="s">
        <v>30</v>
      </c>
      <c r="N7610" s="95">
        <v>1</v>
      </c>
      <c r="O7610" s="118" t="str">
        <f>_xlfn.XLOOKUP(P7610,匹配表1065!U:U,匹配表1065!T:T)</f>
        <v>HO00000964</v>
      </c>
      <c r="P7610" s="94" t="s">
        <v>90</v>
      </c>
      <c r="Q7610" s="95" t="s">
        <v>283</v>
      </c>
      <c r="R7610" s="89" t="str">
        <f>_xlfn.XLOOKUP(Q7610,匹配表1065!L:L,匹配表1065!O:O)</f>
        <v>D</v>
      </c>
      <c r="S7610" s="93" t="str">
        <f>IFERROR(_xlfn.XLOOKUP(Q7610,匹配表1065!AI:AI,匹配表1065!AJ:AJ),"绿标")</f>
        <v>红标</v>
      </c>
      <c r="T7610" s="93" t="str" cm="1">
        <f t="array" ref="T7610:U7610">_xlfn.XLOOKUP(Q7610,匹配表1065!L:L,匹配表1065!M:N)</f>
        <v>疼痛</v>
      </c>
      <c r="U7610" s="94" t="str">
        <v>疼痛科</v>
      </c>
      <c r="V7610" s="95" t="s">
        <v>42</v>
      </c>
      <c r="W7610" s="93">
        <f>_xlfn.XLOOKUP(M7610,匹配表1065!D:D,匹配表1065!F:F)*N7610</f>
        <v>12</v>
      </c>
    </row>
    <row r="7611" customHeight="1" spans="1:23">
      <c r="A7611" s="94" t="s">
        <v>954</v>
      </c>
      <c r="B7611" s="106">
        <v>46259</v>
      </c>
      <c r="C7611" s="121" t="str">
        <f t="shared" si="240"/>
        <v>8月第5周</v>
      </c>
      <c r="D7611" s="109" t="s">
        <v>993</v>
      </c>
      <c r="E7611" s="93" t="str">
        <f t="shared" si="241"/>
        <v>8月第4周--周2</v>
      </c>
      <c r="F7611" s="95" t="s">
        <v>27</v>
      </c>
      <c r="G7611" s="95" t="s">
        <v>63</v>
      </c>
      <c r="H7611" s="92" t="str">
        <f>_xlfn.XLOOKUP(O7611,匹配表1065!T:T,匹配表1065!W:W)</f>
        <v>徐州市</v>
      </c>
      <c r="I7611" s="116" t="str">
        <f>_xlfn.XLOOKUP(O7611,匹配表1065!T:T,匹配表1065!X:X)</f>
        <v>PME2008</v>
      </c>
      <c r="J7611" s="95" t="s">
        <v>81</v>
      </c>
      <c r="K7611" s="89" cm="1">
        <f ca="1" t="array" ref="K7611:L7611">_xlfn.XLOOKUP(J7611,匹配表1065!Y:Y,匹配表1065!AA:AB)</f>
        <v>19</v>
      </c>
      <c r="L7611" s="116" t="str">
        <v>3个月以上</v>
      </c>
      <c r="M7611" s="95" t="s">
        <v>30</v>
      </c>
      <c r="N7611" s="95">
        <v>1</v>
      </c>
      <c r="O7611" s="118" t="str">
        <f>_xlfn.XLOOKUP(P7611,匹配表1065!U:U,匹配表1065!T:T)</f>
        <v>HO00001134</v>
      </c>
      <c r="P7611" s="94" t="s">
        <v>82</v>
      </c>
      <c r="Q7611" s="95" t="s">
        <v>280</v>
      </c>
      <c r="R7611" s="89" t="str">
        <f>_xlfn.XLOOKUP(Q7611,匹配表1065!L:L,匹配表1065!O:O)</f>
        <v>D</v>
      </c>
      <c r="S7611" s="93" t="str">
        <f>IFERROR(_xlfn.XLOOKUP(Q7611,匹配表1065!AI:AI,匹配表1065!AJ:AJ),"绿标")</f>
        <v>红标</v>
      </c>
      <c r="T7611" s="93" t="str" cm="1">
        <f t="array" ref="T7611:U7611">_xlfn.XLOOKUP(Q7611,匹配表1065!L:L,匹配表1065!M:N)</f>
        <v>疼痛</v>
      </c>
      <c r="U7611" s="94" t="str">
        <v>疼痛科</v>
      </c>
      <c r="V7611" s="95" t="s">
        <v>42</v>
      </c>
      <c r="W7611" s="93">
        <f>_xlfn.XLOOKUP(M7611,匹配表1065!D:D,匹配表1065!F:F)*N7611</f>
        <v>12</v>
      </c>
    </row>
    <row r="7612" customHeight="1" spans="1:23">
      <c r="A7612" s="94" t="s">
        <v>954</v>
      </c>
      <c r="B7612" s="106">
        <v>46259</v>
      </c>
      <c r="C7612" s="121" t="str">
        <f t="shared" si="240"/>
        <v>8月第5周</v>
      </c>
      <c r="D7612" s="109" t="s">
        <v>993</v>
      </c>
      <c r="E7612" s="93" t="str">
        <f t="shared" si="241"/>
        <v>8月第4周--周2</v>
      </c>
      <c r="F7612" s="95" t="s">
        <v>27</v>
      </c>
      <c r="G7612" s="95" t="s">
        <v>63</v>
      </c>
      <c r="H7612" s="92" t="str">
        <f>_xlfn.XLOOKUP(O7612,匹配表1065!T:T,匹配表1065!W:W)</f>
        <v>徐州市</v>
      </c>
      <c r="I7612" s="116" t="str">
        <f>_xlfn.XLOOKUP(O7612,匹配表1065!T:T,匹配表1065!X:X)</f>
        <v>PME2008</v>
      </c>
      <c r="J7612" s="95" t="s">
        <v>81</v>
      </c>
      <c r="K7612" s="89" cm="1">
        <f ca="1" t="array" ref="K7612:L7612">_xlfn.XLOOKUP(J7612,匹配表1065!Y:Y,匹配表1065!AA:AB)</f>
        <v>19</v>
      </c>
      <c r="L7612" s="116" t="str">
        <v>3个月以上</v>
      </c>
      <c r="M7612" s="95" t="s">
        <v>30</v>
      </c>
      <c r="N7612" s="95">
        <v>1</v>
      </c>
      <c r="O7612" s="118" t="str">
        <f>_xlfn.XLOOKUP(P7612,匹配表1065!U:U,匹配表1065!T:T)</f>
        <v>HO00000989</v>
      </c>
      <c r="P7612" s="94" t="s">
        <v>214</v>
      </c>
      <c r="Q7612" s="95" t="s">
        <v>215</v>
      </c>
      <c r="R7612" s="89" t="str">
        <f>_xlfn.XLOOKUP(Q7612,匹配表1065!L:L,匹配表1065!O:O)</f>
        <v>A</v>
      </c>
      <c r="S7612" s="93" t="str">
        <f>IFERROR(_xlfn.XLOOKUP(Q7612,匹配表1065!AI:AI,匹配表1065!AJ:AJ),"绿标")</f>
        <v>红标</v>
      </c>
      <c r="T7612" s="93" t="str" cm="1">
        <f t="array" ref="T7612:U7612">_xlfn.XLOOKUP(Q7612,匹配表1065!L:L,匹配表1065!M:N)</f>
        <v>头痛</v>
      </c>
      <c r="U7612" s="94" t="str">
        <v>神经内科</v>
      </c>
      <c r="V7612" s="95" t="s">
        <v>33</v>
      </c>
      <c r="W7612" s="93">
        <f>_xlfn.XLOOKUP(M7612,匹配表1065!D:D,匹配表1065!F:F)*N7612</f>
        <v>12</v>
      </c>
    </row>
    <row r="7613" customHeight="1" spans="1:23">
      <c r="A7613" s="94" t="s">
        <v>954</v>
      </c>
      <c r="B7613" s="106">
        <v>46260</v>
      </c>
      <c r="C7613" s="121" t="str">
        <f t="shared" si="240"/>
        <v>8月第5周</v>
      </c>
      <c r="D7613" s="109" t="s">
        <v>993</v>
      </c>
      <c r="E7613" s="93" t="str">
        <f t="shared" si="241"/>
        <v>8月第4周--周3</v>
      </c>
      <c r="F7613" s="95" t="s">
        <v>27</v>
      </c>
      <c r="G7613" s="95" t="s">
        <v>167</v>
      </c>
      <c r="H7613" s="92" t="str">
        <f>_xlfn.XLOOKUP(O7613,匹配表1065!T:T,匹配表1065!W:W)</f>
        <v>苏州市</v>
      </c>
      <c r="I7613" s="116" t="str">
        <f>_xlfn.XLOOKUP(O7613,匹配表1065!T:T,匹配表1065!X:X)</f>
        <v>PME2016</v>
      </c>
      <c r="J7613" s="95" t="s">
        <v>173</v>
      </c>
      <c r="K7613" s="89" cm="1">
        <f ca="1" t="array" ref="K7613:L7613">_xlfn.XLOOKUP(J7613,匹配表1065!Y:Y,匹配表1065!AA:AB)</f>
        <v>1</v>
      </c>
      <c r="L7613" s="116" t="str">
        <v>3个月以内</v>
      </c>
      <c r="M7613" s="95" t="s">
        <v>30</v>
      </c>
      <c r="N7613" s="95">
        <v>1</v>
      </c>
      <c r="O7613" s="118" t="str">
        <f>_xlfn.XLOOKUP(P7613,匹配表1065!U:U,匹配表1065!T:T)</f>
        <v>HO00001048</v>
      </c>
      <c r="P7613" s="94" t="s">
        <v>176</v>
      </c>
      <c r="Q7613" s="95" t="s">
        <v>290</v>
      </c>
      <c r="R7613" s="89" t="str">
        <f>_xlfn.XLOOKUP(Q7613,匹配表1065!L:L,匹配表1065!O:O)</f>
        <v>A</v>
      </c>
      <c r="S7613" s="93" t="str">
        <f>IFERROR(_xlfn.XLOOKUP(Q7613,匹配表1065!AI:AI,匹配表1065!AJ:AJ),"绿标")</f>
        <v>红标</v>
      </c>
      <c r="T7613" s="93" t="str" cm="1">
        <f t="array" ref="T7613:U7613">_xlfn.XLOOKUP(Q7613,匹配表1065!L:L,匹配表1065!M:N)</f>
        <v>头痛</v>
      </c>
      <c r="U7613" s="94" t="str">
        <v>神经内科</v>
      </c>
      <c r="V7613" s="95" t="s">
        <v>100</v>
      </c>
      <c r="W7613" s="93">
        <f>_xlfn.XLOOKUP(M7613,匹配表1065!D:D,匹配表1065!F:F)*N7613</f>
        <v>12</v>
      </c>
    </row>
    <row r="7614" customHeight="1" spans="1:23">
      <c r="A7614" s="94" t="s">
        <v>954</v>
      </c>
      <c r="B7614" s="106">
        <v>46260</v>
      </c>
      <c r="C7614" s="121" t="str">
        <f t="shared" si="240"/>
        <v>8月第5周</v>
      </c>
      <c r="D7614" s="109" t="s">
        <v>993</v>
      </c>
      <c r="E7614" s="93" t="str">
        <f t="shared" si="241"/>
        <v>8月第4周--周3</v>
      </c>
      <c r="F7614" s="95" t="s">
        <v>27</v>
      </c>
      <c r="G7614" s="95" t="s">
        <v>167</v>
      </c>
      <c r="H7614" s="92" t="str">
        <f>_xlfn.XLOOKUP(O7614,匹配表1065!T:T,匹配表1065!W:W)</f>
        <v>苏州市</v>
      </c>
      <c r="I7614" s="116" t="str">
        <f>_xlfn.XLOOKUP(O7614,匹配表1065!T:T,匹配表1065!X:X)</f>
        <v>PME2016</v>
      </c>
      <c r="J7614" s="95" t="s">
        <v>173</v>
      </c>
      <c r="K7614" s="89" cm="1">
        <f ca="1" t="array" ref="K7614:L7614">_xlfn.XLOOKUP(J7614,匹配表1065!Y:Y,匹配表1065!AA:AB)</f>
        <v>1</v>
      </c>
      <c r="L7614" s="116" t="str">
        <v>3个月以内</v>
      </c>
      <c r="M7614" s="95" t="s">
        <v>30</v>
      </c>
      <c r="N7614" s="95">
        <v>1</v>
      </c>
      <c r="O7614" s="118" t="str">
        <f>_xlfn.XLOOKUP(P7614,匹配表1065!U:U,匹配表1065!T:T)</f>
        <v>HO00001043</v>
      </c>
      <c r="P7614" s="94" t="s">
        <v>221</v>
      </c>
      <c r="Q7614" s="95" t="s">
        <v>291</v>
      </c>
      <c r="R7614" s="89" t="str">
        <f>_xlfn.XLOOKUP(Q7614,匹配表1065!L:L,匹配表1065!O:O)</f>
        <v>A</v>
      </c>
      <c r="S7614" s="93" t="str">
        <f>IFERROR(_xlfn.XLOOKUP(Q7614,匹配表1065!AI:AI,匹配表1065!AJ:AJ),"绿标")</f>
        <v>红标</v>
      </c>
      <c r="T7614" s="93" t="str" cm="1">
        <f t="array" ref="T7614:U7614">_xlfn.XLOOKUP(Q7614,匹配表1065!L:L,匹配表1065!M:N)</f>
        <v>头痛</v>
      </c>
      <c r="U7614" s="94" t="str">
        <v>神经内科</v>
      </c>
      <c r="V7614" s="95" t="s">
        <v>100</v>
      </c>
      <c r="W7614" s="93">
        <f>_xlfn.XLOOKUP(M7614,匹配表1065!D:D,匹配表1065!F:F)*N7614</f>
        <v>12</v>
      </c>
    </row>
    <row r="7615" customHeight="1" spans="1:23">
      <c r="A7615" s="94" t="s">
        <v>954</v>
      </c>
      <c r="B7615" s="106">
        <v>46260</v>
      </c>
      <c r="C7615" s="121" t="str">
        <f t="shared" si="240"/>
        <v>8月第5周</v>
      </c>
      <c r="D7615" s="109" t="s">
        <v>993</v>
      </c>
      <c r="E7615" s="93" t="str">
        <f t="shared" si="241"/>
        <v>8月第4周--周3</v>
      </c>
      <c r="F7615" s="95" t="s">
        <v>27</v>
      </c>
      <c r="G7615" s="95" t="s">
        <v>167</v>
      </c>
      <c r="H7615" s="92" t="str">
        <f>_xlfn.XLOOKUP(O7615,匹配表1065!T:T,匹配表1065!W:W)</f>
        <v>苏州市</v>
      </c>
      <c r="I7615" s="116" t="str">
        <f>_xlfn.XLOOKUP(O7615,匹配表1065!T:T,匹配表1065!X:X)</f>
        <v>PME2016</v>
      </c>
      <c r="J7615" s="95" t="s">
        <v>173</v>
      </c>
      <c r="K7615" s="89" cm="1">
        <f ca="1" t="array" ref="K7615:L7615">_xlfn.XLOOKUP(J7615,匹配表1065!Y:Y,匹配表1065!AA:AB)</f>
        <v>1</v>
      </c>
      <c r="L7615" s="116" t="str">
        <v>3个月以内</v>
      </c>
      <c r="M7615" s="95" t="s">
        <v>30</v>
      </c>
      <c r="N7615" s="95">
        <v>1</v>
      </c>
      <c r="O7615" s="118" t="str">
        <f>_xlfn.XLOOKUP(P7615,匹配表1065!U:U,匹配表1065!T:T)</f>
        <v>HO00001048</v>
      </c>
      <c r="P7615" s="94" t="s">
        <v>176</v>
      </c>
      <c r="Q7615" s="95" t="s">
        <v>292</v>
      </c>
      <c r="R7615" s="89" t="str">
        <f>_xlfn.XLOOKUP(Q7615,匹配表1065!L:L,匹配表1065!O:O)</f>
        <v>A</v>
      </c>
      <c r="S7615" s="93" t="str">
        <f>IFERROR(_xlfn.XLOOKUP(Q7615,匹配表1065!AI:AI,匹配表1065!AJ:AJ),"绿标")</f>
        <v>红标</v>
      </c>
      <c r="T7615" s="93" t="str" cm="1">
        <f t="array" ref="T7615:U7615">_xlfn.XLOOKUP(Q7615,匹配表1065!L:L,匹配表1065!M:N)</f>
        <v>头痛</v>
      </c>
      <c r="U7615" s="94" t="str">
        <v>神经内科</v>
      </c>
      <c r="V7615" s="95" t="s">
        <v>100</v>
      </c>
      <c r="W7615" s="93">
        <f>_xlfn.XLOOKUP(M7615,匹配表1065!D:D,匹配表1065!F:F)*N7615</f>
        <v>12</v>
      </c>
    </row>
    <row r="7616" customHeight="1" spans="1:23">
      <c r="A7616" s="94" t="s">
        <v>954</v>
      </c>
      <c r="B7616" s="106">
        <v>46260</v>
      </c>
      <c r="C7616" s="121" t="str">
        <f t="shared" si="240"/>
        <v>8月第5周</v>
      </c>
      <c r="D7616" s="109" t="s">
        <v>993</v>
      </c>
      <c r="E7616" s="93" t="str">
        <f t="shared" si="241"/>
        <v>8月第4周--周3</v>
      </c>
      <c r="F7616" s="95" t="s">
        <v>27</v>
      </c>
      <c r="G7616" s="95" t="s">
        <v>167</v>
      </c>
      <c r="H7616" s="92" t="str">
        <f>_xlfn.XLOOKUP(O7616,匹配表1065!T:T,匹配表1065!W:W)</f>
        <v>苏州市</v>
      </c>
      <c r="I7616" s="116" t="str">
        <f>_xlfn.XLOOKUP(O7616,匹配表1065!T:T,匹配表1065!X:X)</f>
        <v>PME2009</v>
      </c>
      <c r="J7616" s="95" t="s">
        <v>852</v>
      </c>
      <c r="K7616" s="89" t="e" cm="1">
        <f ca="1" t="array" ref="K7616">_xlfn.XLOOKUP(J7616,匹配表1065!Y:Y,匹配表1065!AA:AB)</f>
        <v>#N/A</v>
      </c>
      <c r="L7616" s="116"/>
      <c r="M7616" s="95" t="s">
        <v>35</v>
      </c>
      <c r="N7616" s="95">
        <v>1</v>
      </c>
      <c r="O7616" s="118" t="str">
        <f>_xlfn.XLOOKUP(P7616,匹配表1065!U:U,匹配表1065!T:T)</f>
        <v>HO00402369</v>
      </c>
      <c r="P7616" s="94" t="s">
        <v>227</v>
      </c>
      <c r="Q7616" s="95" t="s">
        <v>816</v>
      </c>
      <c r="R7616" s="89" t="str">
        <f>_xlfn.XLOOKUP(Q7616,匹配表1065!L:L,匹配表1065!O:O)</f>
        <v>B</v>
      </c>
      <c r="S7616" s="93" t="str">
        <f>IFERROR(_xlfn.XLOOKUP(Q7616,匹配表1065!AI:AI,匹配表1065!AJ:AJ),"绿标")</f>
        <v>黑标</v>
      </c>
      <c r="T7616" s="93" t="str" cm="1">
        <f t="array" ref="T7616:U7616">_xlfn.XLOOKUP(Q7616,匹配表1065!L:L,匹配表1065!M:N)</f>
        <v>脑血管</v>
      </c>
      <c r="U7616" s="94" t="str">
        <v>神经内科</v>
      </c>
      <c r="V7616" s="95" t="s">
        <v>33</v>
      </c>
      <c r="W7616" s="93">
        <f>_xlfn.XLOOKUP(M7616,匹配表1065!D:D,匹配表1065!F:F)*N7616</f>
        <v>4</v>
      </c>
    </row>
    <row r="7617" customHeight="1" spans="1:23">
      <c r="A7617" s="94" t="s">
        <v>954</v>
      </c>
      <c r="B7617" s="106">
        <v>46260</v>
      </c>
      <c r="C7617" s="121" t="str">
        <f t="shared" si="240"/>
        <v>8月第5周</v>
      </c>
      <c r="D7617" s="109" t="s">
        <v>993</v>
      </c>
      <c r="E7617" s="93" t="str">
        <f t="shared" si="241"/>
        <v>8月第4周--周3</v>
      </c>
      <c r="F7617" s="95" t="s">
        <v>27</v>
      </c>
      <c r="G7617" s="95" t="s">
        <v>167</v>
      </c>
      <c r="H7617" s="92" t="str">
        <f>_xlfn.XLOOKUP(O7617,匹配表1065!T:T,匹配表1065!W:W)</f>
        <v>苏州市</v>
      </c>
      <c r="I7617" s="116" t="str">
        <f>_xlfn.XLOOKUP(O7617,匹配表1065!T:T,匹配表1065!X:X)</f>
        <v>PME2011</v>
      </c>
      <c r="J7617" s="95" t="s">
        <v>168</v>
      </c>
      <c r="K7617" s="89" cm="1">
        <f ca="1" t="array" ref="K7617:L7617">_xlfn.XLOOKUP(J7617,匹配表1065!Y:Y,匹配表1065!AA:AB)</f>
        <v>19</v>
      </c>
      <c r="L7617" s="116" t="str">
        <v>3个月以上</v>
      </c>
      <c r="M7617" s="95" t="s">
        <v>30</v>
      </c>
      <c r="N7617" s="95">
        <v>2</v>
      </c>
      <c r="O7617" s="118" t="str">
        <f>_xlfn.XLOOKUP(P7617,匹配表1065!U:U,匹配表1065!T:T)</f>
        <v>HO00307823</v>
      </c>
      <c r="P7617" s="94" t="s">
        <v>169</v>
      </c>
      <c r="Q7617" s="95" t="s">
        <v>170</v>
      </c>
      <c r="R7617" s="89" t="str">
        <f>_xlfn.XLOOKUP(Q7617,匹配表1065!L:L,匹配表1065!O:O)</f>
        <v>A</v>
      </c>
      <c r="S7617" s="93" t="str">
        <f>IFERROR(_xlfn.XLOOKUP(Q7617,匹配表1065!AI:AI,匹配表1065!AJ:AJ),"绿标")</f>
        <v>红标</v>
      </c>
      <c r="T7617" s="93" t="str" cm="1">
        <f t="array" ref="T7617:U7617">_xlfn.XLOOKUP(Q7617,匹配表1065!L:L,匹配表1065!M:N)</f>
        <v>头痛</v>
      </c>
      <c r="U7617" s="94" t="str">
        <v>神经内科</v>
      </c>
      <c r="V7617" s="95" t="s">
        <v>100</v>
      </c>
      <c r="W7617" s="93">
        <f>_xlfn.XLOOKUP(M7617,匹配表1065!D:D,匹配表1065!F:F)*N7617</f>
        <v>24</v>
      </c>
    </row>
    <row r="7618" customHeight="1" spans="1:23">
      <c r="A7618" s="94" t="s">
        <v>954</v>
      </c>
      <c r="B7618" s="106">
        <v>46260</v>
      </c>
      <c r="C7618" s="121" t="str">
        <f t="shared" si="240"/>
        <v>8月第5周</v>
      </c>
      <c r="D7618" s="109" t="s">
        <v>993</v>
      </c>
      <c r="E7618" s="93" t="str">
        <f t="shared" si="241"/>
        <v>8月第4周--周3</v>
      </c>
      <c r="F7618" s="95" t="s">
        <v>27</v>
      </c>
      <c r="G7618" s="95" t="s">
        <v>167</v>
      </c>
      <c r="H7618" s="92" t="str">
        <f>_xlfn.XLOOKUP(O7618,匹配表1065!T:T,匹配表1065!W:W)</f>
        <v>苏州市</v>
      </c>
      <c r="I7618" s="116" t="str">
        <f>_xlfn.XLOOKUP(O7618,匹配表1065!T:T,匹配表1065!X:X)</f>
        <v>PME2011</v>
      </c>
      <c r="J7618" s="95" t="s">
        <v>168</v>
      </c>
      <c r="K7618" s="89" cm="1">
        <f ca="1" t="array" ref="K7618:L7618">_xlfn.XLOOKUP(J7618,匹配表1065!Y:Y,匹配表1065!AA:AB)</f>
        <v>19</v>
      </c>
      <c r="L7618" s="116" t="str">
        <v>3个月以上</v>
      </c>
      <c r="M7618" s="95" t="s">
        <v>30</v>
      </c>
      <c r="N7618" s="95">
        <v>3</v>
      </c>
      <c r="O7618" s="118" t="str">
        <f>_xlfn.XLOOKUP(P7618,匹配表1065!U:U,匹配表1065!T:T)</f>
        <v>HO00307823</v>
      </c>
      <c r="P7618" s="94" t="s">
        <v>169</v>
      </c>
      <c r="Q7618" s="95" t="s">
        <v>172</v>
      </c>
      <c r="R7618" s="89" t="str">
        <f>_xlfn.XLOOKUP(Q7618,匹配表1065!L:L,匹配表1065!O:O)</f>
        <v>C</v>
      </c>
      <c r="S7618" s="93" t="str">
        <f>IFERROR(_xlfn.XLOOKUP(Q7618,匹配表1065!AI:AI,匹配表1065!AJ:AJ),"绿标")</f>
        <v>绿标</v>
      </c>
      <c r="T7618" s="93" t="str" cm="1">
        <f t="array" ref="T7618:U7618">_xlfn.XLOOKUP(Q7618,匹配表1065!L:L,匹配表1065!M:N)</f>
        <v>眩晕</v>
      </c>
      <c r="U7618" s="94" t="str">
        <v>神经内科</v>
      </c>
      <c r="V7618" s="95" t="s">
        <v>100</v>
      </c>
      <c r="W7618" s="93">
        <f>_xlfn.XLOOKUP(M7618,匹配表1065!D:D,匹配表1065!F:F)*N7618</f>
        <v>36</v>
      </c>
    </row>
    <row r="7619" customHeight="1" spans="1:23">
      <c r="A7619" s="94" t="s">
        <v>954</v>
      </c>
      <c r="B7619" s="106">
        <v>46260</v>
      </c>
      <c r="C7619" s="121" t="str">
        <f t="shared" si="240"/>
        <v>8月第5周</v>
      </c>
      <c r="D7619" s="109" t="s">
        <v>993</v>
      </c>
      <c r="E7619" s="93" t="str">
        <f t="shared" si="241"/>
        <v>8月第4周--周3</v>
      </c>
      <c r="F7619" s="95" t="s">
        <v>27</v>
      </c>
      <c r="G7619" s="95" t="s">
        <v>167</v>
      </c>
      <c r="H7619" s="92" t="str">
        <f>_xlfn.XLOOKUP(O7619,匹配表1065!T:T,匹配表1065!W:W)</f>
        <v>苏州市</v>
      </c>
      <c r="I7619" s="116" t="str">
        <f>_xlfn.XLOOKUP(O7619,匹配表1065!T:T,匹配表1065!X:X)</f>
        <v>PME2010</v>
      </c>
      <c r="J7619" s="95" t="s">
        <v>186</v>
      </c>
      <c r="K7619" s="89" cm="1">
        <f ca="1" t="array" ref="K7619:L7619">_xlfn.XLOOKUP(J7619,匹配表1065!Y:Y,匹配表1065!AA:AB)</f>
        <v>6</v>
      </c>
      <c r="L7619" s="116" t="str">
        <v>3个月以上</v>
      </c>
      <c r="M7619" s="95" t="s">
        <v>30</v>
      </c>
      <c r="N7619" s="95">
        <v>1</v>
      </c>
      <c r="O7619" s="118" t="str">
        <f>_xlfn.XLOOKUP(P7619,匹配表1065!U:U,匹配表1065!T:T)</f>
        <v>HO00392084</v>
      </c>
      <c r="P7619" s="94" t="s">
        <v>187</v>
      </c>
      <c r="Q7619" s="95" t="s">
        <v>188</v>
      </c>
      <c r="R7619" s="89" t="str">
        <f>_xlfn.XLOOKUP(Q7619,匹配表1065!L:L,匹配表1065!O:O)</f>
        <v>A</v>
      </c>
      <c r="S7619" s="93" t="str">
        <f>IFERROR(_xlfn.XLOOKUP(Q7619,匹配表1065!AI:AI,匹配表1065!AJ:AJ),"绿标")</f>
        <v>黑标</v>
      </c>
      <c r="T7619" s="93" t="str" cm="1">
        <f t="array" ref="T7619:U7619">_xlfn.XLOOKUP(Q7619,匹配表1065!L:L,匹配表1065!M:N)</f>
        <v>头痛</v>
      </c>
      <c r="U7619" s="94" t="str">
        <v>神经内科</v>
      </c>
      <c r="V7619" s="95" t="s">
        <v>100</v>
      </c>
      <c r="W7619" s="93">
        <f>_xlfn.XLOOKUP(M7619,匹配表1065!D:D,匹配表1065!F:F)*N7619</f>
        <v>12</v>
      </c>
    </row>
    <row r="7620" customHeight="1" spans="1:23">
      <c r="A7620" s="94" t="s">
        <v>954</v>
      </c>
      <c r="B7620" s="106">
        <v>46260</v>
      </c>
      <c r="C7620" s="121" t="str">
        <f t="shared" si="240"/>
        <v>8月第5周</v>
      </c>
      <c r="D7620" s="109" t="s">
        <v>993</v>
      </c>
      <c r="E7620" s="93" t="str">
        <f t="shared" si="241"/>
        <v>8月第4周--周3</v>
      </c>
      <c r="F7620" s="95" t="s">
        <v>27</v>
      </c>
      <c r="G7620" s="95" t="s">
        <v>167</v>
      </c>
      <c r="H7620" s="92" t="str">
        <f>_xlfn.XLOOKUP(O7620,匹配表1065!T:T,匹配表1065!W:W)</f>
        <v>苏州市</v>
      </c>
      <c r="I7620" s="116" t="str">
        <f>_xlfn.XLOOKUP(O7620,匹配表1065!T:T,匹配表1065!X:X)</f>
        <v>PME2010</v>
      </c>
      <c r="J7620" s="95" t="s">
        <v>186</v>
      </c>
      <c r="K7620" s="89" cm="1">
        <f ca="1" t="array" ref="K7620:L7620">_xlfn.XLOOKUP(J7620,匹配表1065!Y:Y,匹配表1065!AA:AB)</f>
        <v>6</v>
      </c>
      <c r="L7620" s="116" t="str">
        <v>3个月以上</v>
      </c>
      <c r="M7620" s="95" t="s">
        <v>35</v>
      </c>
      <c r="N7620" s="95">
        <v>1</v>
      </c>
      <c r="O7620" s="118" t="str">
        <f>_xlfn.XLOOKUP(P7620,匹配表1065!U:U,匹配表1065!T:T)</f>
        <v>HO00392084</v>
      </c>
      <c r="P7620" s="94" t="s">
        <v>187</v>
      </c>
      <c r="Q7620" s="95" t="s">
        <v>930</v>
      </c>
      <c r="R7620" s="89" t="str">
        <f>_xlfn.XLOOKUP(Q7620,匹配表1065!L:L,匹配表1065!O:O)</f>
        <v>B</v>
      </c>
      <c r="S7620" s="93" t="str">
        <f>IFERROR(_xlfn.XLOOKUP(Q7620,匹配表1065!AI:AI,匹配表1065!AJ:AJ),"绿标")</f>
        <v>绿标</v>
      </c>
      <c r="T7620" s="93" t="str" cm="1">
        <f t="array" ref="T7620:U7620">_xlfn.XLOOKUP(Q7620,匹配表1065!L:L,匹配表1065!M:N)</f>
        <v>脑血管</v>
      </c>
      <c r="U7620" s="94" t="str">
        <v>神经内科</v>
      </c>
      <c r="V7620" s="95" t="s">
        <v>33</v>
      </c>
      <c r="W7620" s="93">
        <f>_xlfn.XLOOKUP(M7620,匹配表1065!D:D,匹配表1065!F:F)*N7620</f>
        <v>4</v>
      </c>
    </row>
    <row r="7621" customHeight="1" spans="1:23">
      <c r="A7621" s="94" t="s">
        <v>954</v>
      </c>
      <c r="B7621" s="106">
        <v>46260</v>
      </c>
      <c r="C7621" s="121" t="str">
        <f t="shared" si="240"/>
        <v>8月第5周</v>
      </c>
      <c r="D7621" s="109" t="s">
        <v>993</v>
      </c>
      <c r="E7621" s="93" t="str">
        <f t="shared" si="241"/>
        <v>8月第4周--周3</v>
      </c>
      <c r="F7621" s="95" t="s">
        <v>27</v>
      </c>
      <c r="G7621" s="95" t="s">
        <v>167</v>
      </c>
      <c r="H7621" s="92" t="str">
        <f>_xlfn.XLOOKUP(O7621,匹配表1065!T:T,匹配表1065!W:W)</f>
        <v>苏州市</v>
      </c>
      <c r="I7621" s="116" t="str">
        <f>_xlfn.XLOOKUP(O7621,匹配表1065!T:T,匹配表1065!X:X)</f>
        <v>PME2010</v>
      </c>
      <c r="J7621" s="95" t="s">
        <v>186</v>
      </c>
      <c r="K7621" s="89" cm="1">
        <f ca="1" t="array" ref="K7621:L7621">_xlfn.XLOOKUP(J7621,匹配表1065!Y:Y,匹配表1065!AA:AB)</f>
        <v>6</v>
      </c>
      <c r="L7621" s="116" t="str">
        <v>3个月以上</v>
      </c>
      <c r="M7621" s="95" t="s">
        <v>35</v>
      </c>
      <c r="N7621" s="95">
        <v>1</v>
      </c>
      <c r="O7621" s="118" t="str">
        <f>_xlfn.XLOOKUP(P7621,匹配表1065!U:U,匹配表1065!T:T)</f>
        <v>HO00001047</v>
      </c>
      <c r="P7621" s="94" t="s">
        <v>189</v>
      </c>
      <c r="Q7621" s="95" t="s">
        <v>384</v>
      </c>
      <c r="R7621" s="89" t="str">
        <f>_xlfn.XLOOKUP(Q7621,匹配表1065!L:L,匹配表1065!O:O)</f>
        <v>B</v>
      </c>
      <c r="S7621" s="93" t="str">
        <f>IFERROR(_xlfn.XLOOKUP(Q7621,匹配表1065!AI:AI,匹配表1065!AJ:AJ),"绿标")</f>
        <v>绿标</v>
      </c>
      <c r="T7621" s="93" t="str" cm="1">
        <f t="array" ref="T7621:U7621">_xlfn.XLOOKUP(Q7621,匹配表1065!L:L,匹配表1065!M:N)</f>
        <v>脑血管</v>
      </c>
      <c r="U7621" s="94" t="str">
        <v>神经内科</v>
      </c>
      <c r="V7621" s="95" t="s">
        <v>33</v>
      </c>
      <c r="W7621" s="93">
        <f>_xlfn.XLOOKUP(M7621,匹配表1065!D:D,匹配表1065!F:F)*N7621</f>
        <v>4</v>
      </c>
    </row>
    <row r="7622" customHeight="1" spans="1:23">
      <c r="A7622" s="94" t="s">
        <v>954</v>
      </c>
      <c r="B7622" s="106">
        <v>46260</v>
      </c>
      <c r="C7622" s="121" t="str">
        <f t="shared" si="240"/>
        <v>8月第5周</v>
      </c>
      <c r="D7622" s="109" t="s">
        <v>993</v>
      </c>
      <c r="E7622" s="93" t="str">
        <f t="shared" si="241"/>
        <v>8月第4周--周3</v>
      </c>
      <c r="F7622" s="95" t="s">
        <v>27</v>
      </c>
      <c r="G7622" s="95" t="s">
        <v>167</v>
      </c>
      <c r="H7622" s="92" t="str">
        <f>_xlfn.XLOOKUP(O7622,匹配表1065!T:T,匹配表1065!W:W)</f>
        <v>南通市</v>
      </c>
      <c r="I7622" s="116" t="str">
        <f>_xlfn.XLOOKUP(O7622,匹配表1065!T:T,匹配表1065!X:X)</f>
        <v>PME2013</v>
      </c>
      <c r="J7622" s="95" t="s">
        <v>180</v>
      </c>
      <c r="K7622" s="89" cm="1">
        <f ca="1" t="array" ref="K7622:L7622">_xlfn.XLOOKUP(J7622,匹配表1065!Y:Y,匹配表1065!AA:AB)</f>
        <v>51</v>
      </c>
      <c r="L7622" s="116" t="str">
        <v>3个月以上</v>
      </c>
      <c r="M7622" s="95" t="s">
        <v>30</v>
      </c>
      <c r="N7622" s="95">
        <v>2</v>
      </c>
      <c r="O7622" s="118" t="str">
        <f>_xlfn.XLOOKUP(P7622,匹配表1065!U:U,匹配表1065!T:T)</f>
        <v>HO00001021</v>
      </c>
      <c r="P7622" s="94" t="s">
        <v>181</v>
      </c>
      <c r="Q7622" s="95" t="s">
        <v>182</v>
      </c>
      <c r="R7622" s="89" t="str">
        <f>_xlfn.XLOOKUP(Q7622,匹配表1065!L:L,匹配表1065!O:O)</f>
        <v>C</v>
      </c>
      <c r="S7622" s="93" t="str">
        <f>IFERROR(_xlfn.XLOOKUP(Q7622,匹配表1065!AI:AI,匹配表1065!AJ:AJ),"绿标")</f>
        <v>红标</v>
      </c>
      <c r="T7622" s="93" t="str" cm="1">
        <f t="array" ref="T7622:U7622">_xlfn.XLOOKUP(Q7622,匹配表1065!L:L,匹配表1065!M:N)</f>
        <v>眩晕</v>
      </c>
      <c r="U7622" s="94" t="str">
        <v>神经内科</v>
      </c>
      <c r="V7622" s="95" t="s">
        <v>100</v>
      </c>
      <c r="W7622" s="93">
        <f>_xlfn.XLOOKUP(M7622,匹配表1065!D:D,匹配表1065!F:F)*N7622</f>
        <v>24</v>
      </c>
    </row>
    <row r="7623" customHeight="1" spans="1:23">
      <c r="A7623" s="94" t="s">
        <v>954</v>
      </c>
      <c r="B7623" s="106">
        <v>46260</v>
      </c>
      <c r="C7623" s="121" t="str">
        <f t="shared" si="240"/>
        <v>8月第5周</v>
      </c>
      <c r="D7623" s="109" t="s">
        <v>993</v>
      </c>
      <c r="E7623" s="93" t="str">
        <f t="shared" si="241"/>
        <v>8月第4周--周3</v>
      </c>
      <c r="F7623" s="95" t="s">
        <v>27</v>
      </c>
      <c r="G7623" s="95" t="s">
        <v>167</v>
      </c>
      <c r="H7623" s="92" t="str">
        <f>_xlfn.XLOOKUP(O7623,匹配表1065!T:T,匹配表1065!W:W)</f>
        <v>南通市</v>
      </c>
      <c r="I7623" s="116" t="str">
        <f>_xlfn.XLOOKUP(O7623,匹配表1065!T:T,匹配表1065!X:X)</f>
        <v>PME2013</v>
      </c>
      <c r="J7623" s="95" t="s">
        <v>180</v>
      </c>
      <c r="K7623" s="89" cm="1">
        <f ca="1" t="array" ref="K7623:L7623">_xlfn.XLOOKUP(J7623,匹配表1065!Y:Y,匹配表1065!AA:AB)</f>
        <v>51</v>
      </c>
      <c r="L7623" s="116" t="str">
        <v>3个月以上</v>
      </c>
      <c r="M7623" s="95" t="s">
        <v>30</v>
      </c>
      <c r="N7623" s="95">
        <v>1</v>
      </c>
      <c r="O7623" s="118" t="str">
        <f>_xlfn.XLOOKUP(P7623,匹配表1065!U:U,匹配表1065!T:T)</f>
        <v>HO00001066</v>
      </c>
      <c r="P7623" s="94" t="s">
        <v>183</v>
      </c>
      <c r="Q7623" s="95" t="s">
        <v>185</v>
      </c>
      <c r="R7623" s="89" t="str">
        <f>_xlfn.XLOOKUP(Q7623,匹配表1065!L:L,匹配表1065!O:O)</f>
        <v>A</v>
      </c>
      <c r="S7623" s="93" t="str">
        <f>IFERROR(_xlfn.XLOOKUP(Q7623,匹配表1065!AI:AI,匹配表1065!AJ:AJ),"绿标")</f>
        <v>红标</v>
      </c>
      <c r="T7623" s="93" t="str" cm="1">
        <f t="array" ref="T7623:U7623">_xlfn.XLOOKUP(Q7623,匹配表1065!L:L,匹配表1065!M:N)</f>
        <v>头痛</v>
      </c>
      <c r="U7623" s="94" t="str">
        <v>神经内科</v>
      </c>
      <c r="V7623" s="95" t="s">
        <v>100</v>
      </c>
      <c r="W7623" s="93">
        <f>_xlfn.XLOOKUP(M7623,匹配表1065!D:D,匹配表1065!F:F)*N7623</f>
        <v>12</v>
      </c>
    </row>
    <row r="7624" customHeight="1" spans="1:23">
      <c r="A7624" s="94" t="s">
        <v>954</v>
      </c>
      <c r="B7624" s="106">
        <v>46260</v>
      </c>
      <c r="C7624" s="121" t="str">
        <f t="shared" si="240"/>
        <v>8月第5周</v>
      </c>
      <c r="D7624" s="109" t="s">
        <v>993</v>
      </c>
      <c r="E7624" s="93" t="str">
        <f t="shared" si="241"/>
        <v>8月第4周--周3</v>
      </c>
      <c r="F7624" s="95" t="s">
        <v>27</v>
      </c>
      <c r="G7624" s="95" t="s">
        <v>167</v>
      </c>
      <c r="H7624" s="92" t="str">
        <f>_xlfn.XLOOKUP(O7624,匹配表1065!T:T,匹配表1065!W:W)</f>
        <v>南通市</v>
      </c>
      <c r="I7624" s="116" t="str">
        <f>_xlfn.XLOOKUP(O7624,匹配表1065!T:T,匹配表1065!X:X)</f>
        <v>PME2013</v>
      </c>
      <c r="J7624" s="95" t="s">
        <v>180</v>
      </c>
      <c r="K7624" s="89" cm="1">
        <f ca="1" t="array" ref="K7624:L7624">_xlfn.XLOOKUP(J7624,匹配表1065!Y:Y,匹配表1065!AA:AB)</f>
        <v>51</v>
      </c>
      <c r="L7624" s="116" t="str">
        <v>3个月以上</v>
      </c>
      <c r="M7624" s="95" t="s">
        <v>35</v>
      </c>
      <c r="N7624" s="95">
        <v>1</v>
      </c>
      <c r="O7624" s="118" t="str">
        <f>_xlfn.XLOOKUP(P7624,匹配表1065!U:U,匹配表1065!T:T)</f>
        <v>HO00001066</v>
      </c>
      <c r="P7624" s="94" t="s">
        <v>183</v>
      </c>
      <c r="Q7624" s="95" t="s">
        <v>185</v>
      </c>
      <c r="R7624" s="89" t="str">
        <f>_xlfn.XLOOKUP(Q7624,匹配表1065!L:L,匹配表1065!O:O)</f>
        <v>A</v>
      </c>
      <c r="S7624" s="93" t="str">
        <f>IFERROR(_xlfn.XLOOKUP(Q7624,匹配表1065!AI:AI,匹配表1065!AJ:AJ),"绿标")</f>
        <v>红标</v>
      </c>
      <c r="T7624" s="93" t="str" cm="1">
        <f t="array" ref="T7624:U7624">_xlfn.XLOOKUP(Q7624,匹配表1065!L:L,匹配表1065!M:N)</f>
        <v>头痛</v>
      </c>
      <c r="U7624" s="94" t="str">
        <v>神经内科</v>
      </c>
      <c r="V7624" s="95" t="s">
        <v>33</v>
      </c>
      <c r="W7624" s="93">
        <f>_xlfn.XLOOKUP(M7624,匹配表1065!D:D,匹配表1065!F:F)*N7624</f>
        <v>4</v>
      </c>
    </row>
    <row r="7625" customHeight="1" spans="1:23">
      <c r="A7625" s="94" t="s">
        <v>954</v>
      </c>
      <c r="B7625" s="106">
        <v>46260</v>
      </c>
      <c r="C7625" s="121" t="str">
        <f t="shared" si="240"/>
        <v>8月第5周</v>
      </c>
      <c r="D7625" s="109" t="s">
        <v>993</v>
      </c>
      <c r="E7625" s="93" t="str">
        <f t="shared" si="241"/>
        <v>8月第4周--周3</v>
      </c>
      <c r="F7625" s="95" t="s">
        <v>27</v>
      </c>
      <c r="G7625" s="95" t="s">
        <v>167</v>
      </c>
      <c r="H7625" s="92" t="str">
        <f>_xlfn.XLOOKUP(O7625,匹配表1065!T:T,匹配表1065!W:W)</f>
        <v>苏州市</v>
      </c>
      <c r="I7625" s="116" t="str">
        <f>_xlfn.XLOOKUP(O7625,匹配表1065!T:T,匹配表1065!X:X)</f>
        <v>PME2017</v>
      </c>
      <c r="J7625" s="95" t="s">
        <v>323</v>
      </c>
      <c r="K7625" s="89" cm="1">
        <f ca="1" t="array" ref="K7625:L7625">_xlfn.XLOOKUP(J7625,匹配表1065!Y:Y,匹配表1065!AA:AB)</f>
        <v>7</v>
      </c>
      <c r="L7625" s="116" t="str">
        <v>3个月以上</v>
      </c>
      <c r="M7625" s="95" t="s">
        <v>30</v>
      </c>
      <c r="N7625" s="95">
        <v>1</v>
      </c>
      <c r="O7625" s="118" t="str">
        <f>_xlfn.XLOOKUP(P7625,匹配表1065!U:U,匹配表1065!T:T)</f>
        <v>HO00001110</v>
      </c>
      <c r="P7625" s="94" t="s">
        <v>324</v>
      </c>
      <c r="Q7625" s="95" t="s">
        <v>533</v>
      </c>
      <c r="R7625" s="89" t="str">
        <f>_xlfn.XLOOKUP(Q7625,匹配表1065!L:L,匹配表1065!O:O)</f>
        <v>A</v>
      </c>
      <c r="S7625" s="93" t="str">
        <f>IFERROR(_xlfn.XLOOKUP(Q7625,匹配表1065!AI:AI,匹配表1065!AJ:AJ),"绿标")</f>
        <v>绿标</v>
      </c>
      <c r="T7625" s="93" t="str" cm="1">
        <f t="array" ref="T7625:U7625">_xlfn.XLOOKUP(Q7625,匹配表1065!L:L,匹配表1065!M:N)</f>
        <v>头痛</v>
      </c>
      <c r="U7625" s="94" t="str">
        <v>神经内科</v>
      </c>
      <c r="V7625" s="95" t="s">
        <v>100</v>
      </c>
      <c r="W7625" s="93">
        <f>_xlfn.XLOOKUP(M7625,匹配表1065!D:D,匹配表1065!F:F)*N7625</f>
        <v>12</v>
      </c>
    </row>
    <row r="7626" customHeight="1" spans="1:23">
      <c r="A7626" s="94" t="s">
        <v>954</v>
      </c>
      <c r="B7626" s="106">
        <v>46260</v>
      </c>
      <c r="C7626" s="121" t="str">
        <f t="shared" si="240"/>
        <v>8月第5周</v>
      </c>
      <c r="D7626" s="109" t="s">
        <v>993</v>
      </c>
      <c r="E7626" s="93" t="str">
        <f t="shared" si="241"/>
        <v>8月第4周--周3</v>
      </c>
      <c r="F7626" s="95" t="s">
        <v>27</v>
      </c>
      <c r="G7626" s="95" t="s">
        <v>167</v>
      </c>
      <c r="H7626" s="92" t="str">
        <f>_xlfn.XLOOKUP(O7626,匹配表1065!T:T,匹配表1065!W:W)</f>
        <v>苏州市</v>
      </c>
      <c r="I7626" s="116" t="str">
        <f>_xlfn.XLOOKUP(O7626,匹配表1065!T:T,匹配表1065!X:X)</f>
        <v>PME2017</v>
      </c>
      <c r="J7626" s="95" t="s">
        <v>323</v>
      </c>
      <c r="K7626" s="89" cm="1">
        <f ca="1" t="array" ref="K7626:L7626">_xlfn.XLOOKUP(J7626,匹配表1065!Y:Y,匹配表1065!AA:AB)</f>
        <v>7</v>
      </c>
      <c r="L7626" s="116" t="str">
        <v>3个月以上</v>
      </c>
      <c r="M7626" s="95" t="s">
        <v>35</v>
      </c>
      <c r="N7626" s="95">
        <v>1</v>
      </c>
      <c r="O7626" s="118" t="str">
        <f>_xlfn.XLOOKUP(P7626,匹配表1065!U:U,匹配表1065!T:T)</f>
        <v>HO00001110</v>
      </c>
      <c r="P7626" s="94" t="s">
        <v>324</v>
      </c>
      <c r="Q7626" s="95" t="s">
        <v>533</v>
      </c>
      <c r="R7626" s="89" t="str">
        <f>_xlfn.XLOOKUP(Q7626,匹配表1065!L:L,匹配表1065!O:O)</f>
        <v>A</v>
      </c>
      <c r="S7626" s="93" t="str">
        <f>IFERROR(_xlfn.XLOOKUP(Q7626,匹配表1065!AI:AI,匹配表1065!AJ:AJ),"绿标")</f>
        <v>绿标</v>
      </c>
      <c r="T7626" s="93" t="str" cm="1">
        <f t="array" ref="T7626:U7626">_xlfn.XLOOKUP(Q7626,匹配表1065!L:L,匹配表1065!M:N)</f>
        <v>头痛</v>
      </c>
      <c r="U7626" s="94" t="str">
        <v>神经内科</v>
      </c>
      <c r="V7626" s="95" t="s">
        <v>33</v>
      </c>
      <c r="W7626" s="93">
        <f>_xlfn.XLOOKUP(M7626,匹配表1065!D:D,匹配表1065!F:F)*N7626</f>
        <v>4</v>
      </c>
    </row>
    <row r="7627" customHeight="1" spans="1:23">
      <c r="A7627" s="94" t="s">
        <v>954</v>
      </c>
      <c r="B7627" s="106">
        <v>46260</v>
      </c>
      <c r="C7627" s="121" t="str">
        <f t="shared" si="240"/>
        <v>8月第5周</v>
      </c>
      <c r="D7627" s="109" t="s">
        <v>993</v>
      </c>
      <c r="E7627" s="93" t="str">
        <f t="shared" si="241"/>
        <v>8月第4周--周3</v>
      </c>
      <c r="F7627" s="95" t="s">
        <v>27</v>
      </c>
      <c r="G7627" s="95" t="s">
        <v>167</v>
      </c>
      <c r="H7627" s="92" t="str">
        <f>_xlfn.XLOOKUP(O7627,匹配表1065!T:T,匹配表1065!W:W)</f>
        <v>苏州市</v>
      </c>
      <c r="I7627" s="116" t="str">
        <f>_xlfn.XLOOKUP(O7627,匹配表1065!T:T,匹配表1065!X:X)</f>
        <v>PME2011</v>
      </c>
      <c r="J7627" s="95" t="s">
        <v>193</v>
      </c>
      <c r="K7627" s="89" cm="1">
        <f ca="1" t="array" ref="K7627:L7627">_xlfn.XLOOKUP(J7627,匹配表1065!Y:Y,匹配表1065!AA:AB)</f>
        <v>7</v>
      </c>
      <c r="L7627" s="116" t="str">
        <v>3个月以上</v>
      </c>
      <c r="M7627" s="95" t="s">
        <v>35</v>
      </c>
      <c r="N7627" s="95">
        <v>1</v>
      </c>
      <c r="O7627" s="118" t="str">
        <f>_xlfn.XLOOKUP(P7627,匹配表1065!U:U,匹配表1065!T:T)</f>
        <v>HO00307823</v>
      </c>
      <c r="P7627" s="94" t="s">
        <v>169</v>
      </c>
      <c r="Q7627" s="95" t="s">
        <v>385</v>
      </c>
      <c r="R7627" s="89" t="str">
        <f>_xlfn.XLOOKUP(Q7627,匹配表1065!L:L,匹配表1065!O:O)</f>
        <v>C</v>
      </c>
      <c r="S7627" s="93" t="str">
        <f>IFERROR(_xlfn.XLOOKUP(Q7627,匹配表1065!AI:AI,匹配表1065!AJ:AJ),"绿标")</f>
        <v>绿标</v>
      </c>
      <c r="T7627" s="93" t="str" cm="1">
        <f t="array" ref="T7627:U7627">_xlfn.XLOOKUP(Q7627,匹配表1065!L:L,匹配表1065!M:N)</f>
        <v>眩晕</v>
      </c>
      <c r="U7627" s="94" t="str">
        <v>耳鼻喉科</v>
      </c>
      <c r="V7627" s="95" t="s">
        <v>33</v>
      </c>
      <c r="W7627" s="93">
        <f>_xlfn.XLOOKUP(M7627,匹配表1065!D:D,匹配表1065!F:F)*N7627</f>
        <v>4</v>
      </c>
    </row>
    <row r="7628" customHeight="1" spans="1:23">
      <c r="A7628" s="94" t="s">
        <v>954</v>
      </c>
      <c r="B7628" s="106">
        <v>46260</v>
      </c>
      <c r="C7628" s="121" t="str">
        <f t="shared" si="240"/>
        <v>8月第5周</v>
      </c>
      <c r="D7628" s="109" t="s">
        <v>993</v>
      </c>
      <c r="E7628" s="93" t="str">
        <f t="shared" si="241"/>
        <v>8月第4周--周3</v>
      </c>
      <c r="F7628" s="95" t="s">
        <v>27</v>
      </c>
      <c r="G7628" s="95" t="s">
        <v>167</v>
      </c>
      <c r="H7628" s="92" t="str">
        <f>_xlfn.XLOOKUP(O7628,匹配表1065!T:T,匹配表1065!W:W)</f>
        <v>无锡市</v>
      </c>
      <c r="I7628" s="116" t="str">
        <f>_xlfn.XLOOKUP(O7628,匹配表1065!T:T,匹配表1065!X:X)</f>
        <v>PME2014</v>
      </c>
      <c r="J7628" s="95" t="s">
        <v>581</v>
      </c>
      <c r="K7628" s="89" cm="1">
        <f ca="1" t="array" ref="K7628:L7628">_xlfn.XLOOKUP(J7628,匹配表1065!Y:Y,匹配表1065!AA:AB)</f>
        <v>1</v>
      </c>
      <c r="L7628" s="116" t="str">
        <v>3个月以内</v>
      </c>
      <c r="M7628" s="95" t="s">
        <v>35</v>
      </c>
      <c r="N7628" s="95">
        <v>1</v>
      </c>
      <c r="O7628" s="118" t="str">
        <f>_xlfn.XLOOKUP(P7628,匹配表1065!U:U,匹配表1065!T:T)</f>
        <v>HO00001114</v>
      </c>
      <c r="P7628" s="94" t="s">
        <v>628</v>
      </c>
      <c r="Q7628" s="95" t="s">
        <v>629</v>
      </c>
      <c r="R7628" s="89" t="str">
        <f>_xlfn.XLOOKUP(Q7628,匹配表1065!L:L,匹配表1065!O:O)</f>
        <v>C</v>
      </c>
      <c r="S7628" s="93" t="str">
        <f>IFERROR(_xlfn.XLOOKUP(Q7628,匹配表1065!AI:AI,匹配表1065!AJ:AJ),"绿标")</f>
        <v>绿标</v>
      </c>
      <c r="T7628" s="93" t="str" cm="1">
        <f t="array" ref="T7628:U7628">_xlfn.XLOOKUP(Q7628,匹配表1065!L:L,匹配表1065!M:N)</f>
        <v>眩晕</v>
      </c>
      <c r="U7628" s="94" t="str">
        <v>耳鼻喉科</v>
      </c>
      <c r="V7628" s="95" t="s">
        <v>33</v>
      </c>
      <c r="W7628" s="93">
        <f>_xlfn.XLOOKUP(M7628,匹配表1065!D:D,匹配表1065!F:F)*N7628</f>
        <v>4</v>
      </c>
    </row>
    <row r="7629" customHeight="1" spans="1:23">
      <c r="A7629" s="94" t="s">
        <v>954</v>
      </c>
      <c r="B7629" s="106">
        <v>46260</v>
      </c>
      <c r="C7629" s="121" t="str">
        <f t="shared" si="240"/>
        <v>8月第5周</v>
      </c>
      <c r="D7629" s="109" t="s">
        <v>993</v>
      </c>
      <c r="E7629" s="93" t="str">
        <f t="shared" si="241"/>
        <v>8月第4周--周3</v>
      </c>
      <c r="F7629" s="95" t="s">
        <v>27</v>
      </c>
      <c r="G7629" s="95" t="s">
        <v>167</v>
      </c>
      <c r="H7629" s="92" t="str">
        <f>_xlfn.XLOOKUP(O7629,匹配表1065!T:T,匹配表1065!W:W)</f>
        <v>无锡市</v>
      </c>
      <c r="I7629" s="116" t="str">
        <f>_xlfn.XLOOKUP(O7629,匹配表1065!T:T,匹配表1065!X:X)</f>
        <v>PME2014</v>
      </c>
      <c r="J7629" s="95" t="s">
        <v>581</v>
      </c>
      <c r="K7629" s="89" cm="1">
        <f ca="1" t="array" ref="K7629:L7629">_xlfn.XLOOKUP(J7629,匹配表1065!Y:Y,匹配表1065!AA:AB)</f>
        <v>1</v>
      </c>
      <c r="L7629" s="116" t="str">
        <v>3个月以内</v>
      </c>
      <c r="M7629" s="95" t="s">
        <v>35</v>
      </c>
      <c r="N7629" s="95">
        <v>1</v>
      </c>
      <c r="O7629" s="118" t="str">
        <f>_xlfn.XLOOKUP(P7629,匹配表1065!U:U,匹配表1065!T:T)</f>
        <v>HO00001111</v>
      </c>
      <c r="P7629" s="94" t="s">
        <v>582</v>
      </c>
      <c r="Q7629" s="95" t="s">
        <v>728</v>
      </c>
      <c r="R7629" s="89" t="str">
        <f>_xlfn.XLOOKUP(Q7629,匹配表1065!L:L,匹配表1065!O:O)</f>
        <v>C</v>
      </c>
      <c r="S7629" s="93" t="str">
        <f>IFERROR(_xlfn.XLOOKUP(Q7629,匹配表1065!AI:AI,匹配表1065!AJ:AJ),"绿标")</f>
        <v>红标</v>
      </c>
      <c r="T7629" s="93" t="str" cm="1">
        <f t="array" ref="T7629:U7629">_xlfn.XLOOKUP(Q7629,匹配表1065!L:L,匹配表1065!M:N)</f>
        <v>眩晕</v>
      </c>
      <c r="U7629" s="94" t="str">
        <v>耳鼻喉科</v>
      </c>
      <c r="V7629" s="95" t="s">
        <v>33</v>
      </c>
      <c r="W7629" s="93">
        <f>_xlfn.XLOOKUP(M7629,匹配表1065!D:D,匹配表1065!F:F)*N7629</f>
        <v>4</v>
      </c>
    </row>
    <row r="7630" customHeight="1" spans="1:23">
      <c r="A7630" s="94" t="s">
        <v>954</v>
      </c>
      <c r="B7630" s="106">
        <v>46260</v>
      </c>
      <c r="C7630" s="121" t="str">
        <f t="shared" si="240"/>
        <v>8月第5周</v>
      </c>
      <c r="D7630" s="109" t="s">
        <v>993</v>
      </c>
      <c r="E7630" s="93" t="str">
        <f t="shared" si="241"/>
        <v>8月第4周--周3</v>
      </c>
      <c r="F7630" s="95" t="s">
        <v>27</v>
      </c>
      <c r="G7630" s="95" t="s">
        <v>104</v>
      </c>
      <c r="H7630" s="92" t="str">
        <f>_xlfn.XLOOKUP(O7630,匹配表1065!T:T,匹配表1065!W:W)</f>
        <v>济南市</v>
      </c>
      <c r="I7630" s="116" t="str">
        <f>_xlfn.XLOOKUP(O7630,匹配表1065!T:T,匹配表1065!X:X)</f>
        <v>PME2026</v>
      </c>
      <c r="J7630" s="95" t="s">
        <v>116</v>
      </c>
      <c r="K7630" s="89" cm="1">
        <f ca="1" t="array" ref="K7630:L7630">_xlfn.XLOOKUP(J7630,匹配表1065!Y:Y,匹配表1065!AA:AB)</f>
        <v>13</v>
      </c>
      <c r="L7630" s="116" t="str">
        <v>3个月以上</v>
      </c>
      <c r="M7630" s="95" t="s">
        <v>30</v>
      </c>
      <c r="N7630" s="95">
        <v>1</v>
      </c>
      <c r="O7630" s="118" t="str">
        <f>_xlfn.XLOOKUP(P7630,匹配表1065!U:U,匹配表1065!T:T)</f>
        <v>HO00001409</v>
      </c>
      <c r="P7630" s="94" t="s">
        <v>117</v>
      </c>
      <c r="Q7630" s="95" t="s">
        <v>312</v>
      </c>
      <c r="R7630" s="89" t="str">
        <f>_xlfn.XLOOKUP(Q7630,匹配表1065!L:L,匹配表1065!O:O)</f>
        <v>A</v>
      </c>
      <c r="S7630" s="93" t="str">
        <f>IFERROR(_xlfn.XLOOKUP(Q7630,匹配表1065!AI:AI,匹配表1065!AJ:AJ),"绿标")</f>
        <v>绿标</v>
      </c>
      <c r="T7630" s="93" t="str" cm="1">
        <f t="array" ref="T7630:U7630">_xlfn.XLOOKUP(Q7630,匹配表1065!L:L,匹配表1065!M:N)</f>
        <v>头痛</v>
      </c>
      <c r="U7630" s="94" t="str">
        <v>神经内科</v>
      </c>
      <c r="V7630" s="95" t="s">
        <v>67</v>
      </c>
      <c r="W7630" s="93">
        <f>_xlfn.XLOOKUP(M7630,匹配表1065!D:D,匹配表1065!F:F)*N7630</f>
        <v>12</v>
      </c>
    </row>
    <row r="7631" customHeight="1" spans="1:23">
      <c r="A7631" s="94" t="s">
        <v>954</v>
      </c>
      <c r="B7631" s="106">
        <v>46260</v>
      </c>
      <c r="C7631" s="121" t="str">
        <f t="shared" si="240"/>
        <v>8月第5周</v>
      </c>
      <c r="D7631" s="109" t="s">
        <v>993</v>
      </c>
      <c r="E7631" s="93" t="str">
        <f t="shared" si="241"/>
        <v>8月第4周--周3</v>
      </c>
      <c r="F7631" s="95" t="s">
        <v>27</v>
      </c>
      <c r="G7631" s="95" t="s">
        <v>104</v>
      </c>
      <c r="H7631" s="92" t="str">
        <f>_xlfn.XLOOKUP(O7631,匹配表1065!T:T,匹配表1065!W:W)</f>
        <v>聊城市</v>
      </c>
      <c r="I7631" s="116" t="str">
        <f>_xlfn.XLOOKUP(O7631,匹配表1065!T:T,匹配表1065!X:X)</f>
        <v>PME2046</v>
      </c>
      <c r="J7631" s="95" t="s">
        <v>108</v>
      </c>
      <c r="K7631" s="89" cm="1">
        <f ca="1" t="array" ref="K7631:L7631">_xlfn.XLOOKUP(J7631,匹配表1065!Y:Y,匹配表1065!AA:AB)</f>
        <v>8</v>
      </c>
      <c r="L7631" s="116" t="str">
        <v>3个月以上</v>
      </c>
      <c r="M7631" s="95" t="s">
        <v>30</v>
      </c>
      <c r="N7631" s="95">
        <v>1</v>
      </c>
      <c r="O7631" s="118" t="str">
        <f>_xlfn.XLOOKUP(P7631,匹配表1065!U:U,匹配表1065!T:T)</f>
        <v>HO00001415</v>
      </c>
      <c r="P7631" s="94" t="s">
        <v>109</v>
      </c>
      <c r="Q7631" s="95" t="s">
        <v>110</v>
      </c>
      <c r="R7631" s="89" t="str">
        <f>_xlfn.XLOOKUP(Q7631,匹配表1065!L:L,匹配表1065!O:O)</f>
        <v>B</v>
      </c>
      <c r="S7631" s="93" t="str">
        <f>IFERROR(_xlfn.XLOOKUP(Q7631,匹配表1065!AI:AI,匹配表1065!AJ:AJ),"绿标")</f>
        <v>绿标</v>
      </c>
      <c r="T7631" s="93" t="str" cm="1">
        <f t="array" ref="T7631:U7631">_xlfn.XLOOKUP(Q7631,匹配表1065!L:L,匹配表1065!M:N)</f>
        <v>脑血管</v>
      </c>
      <c r="U7631" s="94" t="str">
        <v>神经内科</v>
      </c>
      <c r="V7631" s="95" t="s">
        <v>42</v>
      </c>
      <c r="W7631" s="93">
        <f>_xlfn.XLOOKUP(M7631,匹配表1065!D:D,匹配表1065!F:F)*N7631</f>
        <v>12</v>
      </c>
    </row>
    <row r="7632" customHeight="1" spans="1:23">
      <c r="A7632" s="94" t="s">
        <v>954</v>
      </c>
      <c r="B7632" s="106">
        <v>46260</v>
      </c>
      <c r="C7632" s="121" t="str">
        <f t="shared" si="240"/>
        <v>8月第5周</v>
      </c>
      <c r="D7632" s="109" t="s">
        <v>993</v>
      </c>
      <c r="E7632" s="93" t="str">
        <f t="shared" si="241"/>
        <v>8月第4周--周3</v>
      </c>
      <c r="F7632" s="95" t="s">
        <v>27</v>
      </c>
      <c r="G7632" s="95" t="s">
        <v>104</v>
      </c>
      <c r="H7632" s="92" t="str">
        <f>_xlfn.XLOOKUP(O7632,匹配表1065!T:T,匹配表1065!W:W)</f>
        <v>济南市</v>
      </c>
      <c r="I7632" s="116" t="str">
        <f>_xlfn.XLOOKUP(O7632,匹配表1065!T:T,匹配表1065!X:X)</f>
        <v>PME2044</v>
      </c>
      <c r="J7632" s="95" t="s">
        <v>105</v>
      </c>
      <c r="K7632" s="89" cm="1">
        <f ca="1" t="array" ref="K7632:L7632">_xlfn.XLOOKUP(J7632,匹配表1065!Y:Y,匹配表1065!AA:AB)</f>
        <v>8</v>
      </c>
      <c r="L7632" s="116" t="str">
        <v>3个月以上</v>
      </c>
      <c r="M7632" s="95" t="s">
        <v>30</v>
      </c>
      <c r="N7632" s="95">
        <v>1</v>
      </c>
      <c r="O7632" s="118" t="str">
        <f>_xlfn.XLOOKUP(P7632,匹配表1065!U:U,匹配表1065!T:T)</f>
        <v>HO00001401</v>
      </c>
      <c r="P7632" s="94" t="s">
        <v>106</v>
      </c>
      <c r="Q7632" s="95" t="s">
        <v>107</v>
      </c>
      <c r="R7632" s="89" t="str">
        <f>_xlfn.XLOOKUP(Q7632,匹配表1065!L:L,匹配表1065!O:O)</f>
        <v>B</v>
      </c>
      <c r="S7632" s="93" t="str">
        <f>IFERROR(_xlfn.XLOOKUP(Q7632,匹配表1065!AI:AI,匹配表1065!AJ:AJ),"绿标")</f>
        <v>红标</v>
      </c>
      <c r="T7632" s="93" t="str" cm="1">
        <f t="array" ref="T7632:U7632">_xlfn.XLOOKUP(Q7632,匹配表1065!L:L,匹配表1065!M:N)</f>
        <v>脑血管</v>
      </c>
      <c r="U7632" s="94" t="str">
        <v>神经内科</v>
      </c>
      <c r="V7632" s="95" t="s">
        <v>42</v>
      </c>
      <c r="W7632" s="93">
        <f>_xlfn.XLOOKUP(M7632,匹配表1065!D:D,匹配表1065!F:F)*N7632</f>
        <v>12</v>
      </c>
    </row>
    <row r="7633" customHeight="1" spans="1:23">
      <c r="A7633" s="94" t="s">
        <v>954</v>
      </c>
      <c r="B7633" s="106">
        <v>46260</v>
      </c>
      <c r="C7633" s="121" t="str">
        <f t="shared" si="240"/>
        <v>8月第5周</v>
      </c>
      <c r="D7633" s="109" t="s">
        <v>993</v>
      </c>
      <c r="E7633" s="93" t="str">
        <f t="shared" si="241"/>
        <v>8月第4周--周3</v>
      </c>
      <c r="F7633" s="95" t="s">
        <v>27</v>
      </c>
      <c r="G7633" s="95" t="s">
        <v>104</v>
      </c>
      <c r="H7633" s="92" t="str">
        <f>_xlfn.XLOOKUP(O7633,匹配表1065!T:T,匹配表1065!W:W)</f>
        <v>济南市</v>
      </c>
      <c r="I7633" s="116" t="str">
        <f>_xlfn.XLOOKUP(O7633,匹配表1065!T:T,匹配表1065!X:X)</f>
        <v>PME2025</v>
      </c>
      <c r="J7633" s="95" t="s">
        <v>111</v>
      </c>
      <c r="K7633" s="89" cm="1">
        <f ca="1" t="array" ref="K7633:L7633">_xlfn.XLOOKUP(J7633,匹配表1065!Y:Y,匹配表1065!AA:AB)</f>
        <v>30</v>
      </c>
      <c r="L7633" s="116" t="str">
        <v>3个月以上</v>
      </c>
      <c r="M7633" s="95" t="s">
        <v>30</v>
      </c>
      <c r="N7633" s="95">
        <v>2</v>
      </c>
      <c r="O7633" s="118" t="str">
        <f>_xlfn.XLOOKUP(P7633,匹配表1065!U:U,匹配表1065!T:T)</f>
        <v>HO00001400</v>
      </c>
      <c r="P7633" s="94" t="s">
        <v>112</v>
      </c>
      <c r="Q7633" s="95" t="s">
        <v>113</v>
      </c>
      <c r="R7633" s="89" t="str">
        <f>_xlfn.XLOOKUP(Q7633,匹配表1065!L:L,匹配表1065!O:O)</f>
        <v>B</v>
      </c>
      <c r="S7633" s="93" t="str">
        <f>IFERROR(_xlfn.XLOOKUP(Q7633,匹配表1065!AI:AI,匹配表1065!AJ:AJ),"绿标")</f>
        <v>红标</v>
      </c>
      <c r="T7633" s="93" t="str" cm="1">
        <f t="array" ref="T7633:U7633">_xlfn.XLOOKUP(Q7633,匹配表1065!L:L,匹配表1065!M:N)</f>
        <v>抑郁焦虑</v>
      </c>
      <c r="U7633" s="94" t="str">
        <v>神经内科</v>
      </c>
      <c r="V7633" s="95" t="s">
        <v>42</v>
      </c>
      <c r="W7633" s="93">
        <f>_xlfn.XLOOKUP(M7633,匹配表1065!D:D,匹配表1065!F:F)*N7633</f>
        <v>24</v>
      </c>
    </row>
    <row r="7634" customHeight="1" spans="1:23">
      <c r="A7634" s="94" t="s">
        <v>954</v>
      </c>
      <c r="B7634" s="106">
        <v>46260</v>
      </c>
      <c r="C7634" s="121" t="str">
        <f t="shared" si="240"/>
        <v>8月第5周</v>
      </c>
      <c r="D7634" s="109" t="s">
        <v>993</v>
      </c>
      <c r="E7634" s="93" t="str">
        <f t="shared" si="241"/>
        <v>8月第4周--周3</v>
      </c>
      <c r="F7634" s="95" t="s">
        <v>27</v>
      </c>
      <c r="G7634" s="95" t="s">
        <v>104</v>
      </c>
      <c r="H7634" s="92" t="str">
        <f>_xlfn.XLOOKUP(O7634,匹配表1065!T:T,匹配表1065!W:W)</f>
        <v>济南市</v>
      </c>
      <c r="I7634" s="116" t="str">
        <f>_xlfn.XLOOKUP(O7634,匹配表1065!T:T,匹配表1065!X:X)</f>
        <v>PME2025</v>
      </c>
      <c r="J7634" s="95" t="s">
        <v>111</v>
      </c>
      <c r="K7634" s="89" cm="1">
        <f ca="1" t="array" ref="K7634:L7634">_xlfn.XLOOKUP(J7634,匹配表1065!Y:Y,匹配表1065!AA:AB)</f>
        <v>30</v>
      </c>
      <c r="L7634" s="116" t="str">
        <v>3个月以上</v>
      </c>
      <c r="M7634" s="95" t="s">
        <v>35</v>
      </c>
      <c r="N7634" s="95">
        <v>1</v>
      </c>
      <c r="O7634" s="118" t="str">
        <f>_xlfn.XLOOKUP(P7634,匹配表1065!U:U,匹配表1065!T:T)</f>
        <v>HO00394630</v>
      </c>
      <c r="P7634" s="94" t="s">
        <v>462</v>
      </c>
      <c r="Q7634" s="95" t="s">
        <v>463</v>
      </c>
      <c r="R7634" s="89" t="str">
        <f>_xlfn.XLOOKUP(Q7634,匹配表1065!L:L,匹配表1065!O:O)</f>
        <v>C</v>
      </c>
      <c r="S7634" s="93" t="str">
        <f>IFERROR(_xlfn.XLOOKUP(Q7634,匹配表1065!AI:AI,匹配表1065!AJ:AJ),"绿标")</f>
        <v>绿标</v>
      </c>
      <c r="T7634" s="93" t="str" cm="1">
        <f t="array" ref="T7634:U7634">_xlfn.XLOOKUP(Q7634,匹配表1065!L:L,匹配表1065!M:N)</f>
        <v>眩晕</v>
      </c>
      <c r="U7634" s="94" t="str">
        <v>神经内科</v>
      </c>
      <c r="V7634" s="95" t="s">
        <v>58</v>
      </c>
      <c r="W7634" s="93">
        <f>_xlfn.XLOOKUP(M7634,匹配表1065!D:D,匹配表1065!F:F)*N7634</f>
        <v>4</v>
      </c>
    </row>
    <row r="7635" customHeight="1" spans="1:23">
      <c r="A7635" s="94" t="s">
        <v>954</v>
      </c>
      <c r="B7635" s="106">
        <v>46260</v>
      </c>
      <c r="C7635" s="121" t="str">
        <f t="shared" si="240"/>
        <v>8月第5周</v>
      </c>
      <c r="D7635" s="109" t="s">
        <v>993</v>
      </c>
      <c r="E7635" s="93" t="str">
        <f t="shared" si="241"/>
        <v>8月第4周--周3</v>
      </c>
      <c r="F7635" s="95" t="s">
        <v>27</v>
      </c>
      <c r="G7635" s="95" t="s">
        <v>104</v>
      </c>
      <c r="H7635" s="92" t="str">
        <f>_xlfn.XLOOKUP(O7635,匹配表1065!T:T,匹配表1065!W:W)</f>
        <v>济南市</v>
      </c>
      <c r="I7635" s="116" t="str">
        <f>_xlfn.XLOOKUP(O7635,匹配表1065!T:T,匹配表1065!X:X)</f>
        <v>PME2025</v>
      </c>
      <c r="J7635" s="95" t="s">
        <v>128</v>
      </c>
      <c r="K7635" s="89" cm="1">
        <f ca="1" t="array" ref="K7635:L7635">_xlfn.XLOOKUP(J7635,匹配表1065!Y:Y,匹配表1065!AA:AB)</f>
        <v>13</v>
      </c>
      <c r="L7635" s="116" t="str">
        <v>3个月以上</v>
      </c>
      <c r="M7635" s="95" t="s">
        <v>30</v>
      </c>
      <c r="N7635" s="95">
        <v>1</v>
      </c>
      <c r="O7635" s="118" t="str">
        <f>_xlfn.XLOOKUP(P7635,匹配表1065!U:U,匹配表1065!T:T)</f>
        <v>HO00001400</v>
      </c>
      <c r="P7635" s="94" t="s">
        <v>112</v>
      </c>
      <c r="Q7635" s="95" t="s">
        <v>241</v>
      </c>
      <c r="R7635" s="89" t="str">
        <f>_xlfn.XLOOKUP(Q7635,匹配表1065!L:L,匹配表1065!O:O)</f>
        <v>A</v>
      </c>
      <c r="S7635" s="93" t="str">
        <f>IFERROR(_xlfn.XLOOKUP(Q7635,匹配表1065!AI:AI,匹配表1065!AJ:AJ),"绿标")</f>
        <v>红标</v>
      </c>
      <c r="T7635" s="93" t="str" cm="1">
        <f t="array" ref="T7635:U7635">_xlfn.XLOOKUP(Q7635,匹配表1065!L:L,匹配表1065!M:N)</f>
        <v>头痛</v>
      </c>
      <c r="U7635" s="94" t="str">
        <v>神经内科</v>
      </c>
      <c r="V7635" s="95" t="s">
        <v>33</v>
      </c>
      <c r="W7635" s="93">
        <f>_xlfn.XLOOKUP(M7635,匹配表1065!D:D,匹配表1065!F:F)*N7635</f>
        <v>12</v>
      </c>
    </row>
    <row r="7636" customHeight="1" spans="1:23">
      <c r="A7636" s="94" t="s">
        <v>954</v>
      </c>
      <c r="B7636" s="106">
        <v>46260</v>
      </c>
      <c r="C7636" s="121" t="str">
        <f t="shared" si="240"/>
        <v>8月第5周</v>
      </c>
      <c r="D7636" s="109" t="s">
        <v>993</v>
      </c>
      <c r="E7636" s="93" t="str">
        <f t="shared" si="241"/>
        <v>8月第4周--周3</v>
      </c>
      <c r="F7636" s="95" t="s">
        <v>27</v>
      </c>
      <c r="G7636" s="95" t="s">
        <v>104</v>
      </c>
      <c r="H7636" s="92" t="str">
        <f>_xlfn.XLOOKUP(O7636,匹配表1065!T:T,匹配表1065!W:W)</f>
        <v>济南市</v>
      </c>
      <c r="I7636" s="116" t="str">
        <f>_xlfn.XLOOKUP(O7636,匹配表1065!T:T,匹配表1065!X:X)</f>
        <v>PME2025</v>
      </c>
      <c r="J7636" s="95" t="s">
        <v>128</v>
      </c>
      <c r="K7636" s="89" cm="1">
        <f ca="1" t="array" ref="K7636:L7636">_xlfn.XLOOKUP(J7636,匹配表1065!Y:Y,匹配表1065!AA:AB)</f>
        <v>13</v>
      </c>
      <c r="L7636" s="116" t="str">
        <v>3个月以上</v>
      </c>
      <c r="M7636" s="95" t="s">
        <v>35</v>
      </c>
      <c r="N7636" s="95">
        <v>1</v>
      </c>
      <c r="O7636" s="118" t="str">
        <f>_xlfn.XLOOKUP(P7636,匹配表1065!U:U,匹配表1065!T:T)</f>
        <v>HO00001400</v>
      </c>
      <c r="P7636" s="94" t="s">
        <v>112</v>
      </c>
      <c r="Q7636" s="95" t="s">
        <v>131</v>
      </c>
      <c r="R7636" s="89" t="str">
        <f>_xlfn.XLOOKUP(Q7636,匹配表1065!L:L,匹配表1065!O:O)</f>
        <v>B</v>
      </c>
      <c r="S7636" s="93" t="str">
        <f>IFERROR(_xlfn.XLOOKUP(Q7636,匹配表1065!AI:AI,匹配表1065!AJ:AJ),"绿标")</f>
        <v>红标</v>
      </c>
      <c r="T7636" s="93" t="str" cm="1">
        <f t="array" ref="T7636:U7636">_xlfn.XLOOKUP(Q7636,匹配表1065!L:L,匹配表1065!M:N)</f>
        <v>脑血管</v>
      </c>
      <c r="U7636" s="94" t="str">
        <v>神经内科</v>
      </c>
      <c r="V7636" s="95" t="s">
        <v>33</v>
      </c>
      <c r="W7636" s="93">
        <f>_xlfn.XLOOKUP(M7636,匹配表1065!D:D,匹配表1065!F:F)*N7636</f>
        <v>4</v>
      </c>
    </row>
    <row r="7637" customHeight="1" spans="1:23">
      <c r="A7637" s="94" t="s">
        <v>954</v>
      </c>
      <c r="B7637" s="106">
        <v>46260</v>
      </c>
      <c r="C7637" s="121" t="str">
        <f t="shared" si="240"/>
        <v>8月第5周</v>
      </c>
      <c r="D7637" s="109" t="s">
        <v>993</v>
      </c>
      <c r="E7637" s="93" t="str">
        <f t="shared" si="241"/>
        <v>8月第4周--周3</v>
      </c>
      <c r="F7637" s="95" t="s">
        <v>27</v>
      </c>
      <c r="G7637" s="95" t="s">
        <v>104</v>
      </c>
      <c r="H7637" s="92" t="str">
        <f>_xlfn.XLOOKUP(O7637,匹配表1065!T:T,匹配表1065!W:W)</f>
        <v>济南市</v>
      </c>
      <c r="I7637" s="116" t="str">
        <f>_xlfn.XLOOKUP(O7637,匹配表1065!T:T,匹配表1065!X:X)</f>
        <v>PME2025</v>
      </c>
      <c r="J7637" s="95" t="s">
        <v>128</v>
      </c>
      <c r="K7637" s="89" cm="1">
        <f ca="1" t="array" ref="K7637:L7637">_xlfn.XLOOKUP(J7637,匹配表1065!Y:Y,匹配表1065!AA:AB)</f>
        <v>13</v>
      </c>
      <c r="L7637" s="116" t="str">
        <v>3个月以上</v>
      </c>
      <c r="M7637" s="95" t="s">
        <v>35</v>
      </c>
      <c r="N7637" s="95">
        <v>1</v>
      </c>
      <c r="O7637" s="118" t="str">
        <f>_xlfn.XLOOKUP(P7637,匹配表1065!U:U,匹配表1065!T:T)</f>
        <v>HO00001400</v>
      </c>
      <c r="P7637" s="94" t="s">
        <v>112</v>
      </c>
      <c r="Q7637" s="95" t="s">
        <v>416</v>
      </c>
      <c r="R7637" s="89" t="str">
        <f>_xlfn.XLOOKUP(Q7637,匹配表1065!L:L,匹配表1065!O:O)</f>
        <v>C</v>
      </c>
      <c r="S7637" s="93" t="str">
        <f>IFERROR(_xlfn.XLOOKUP(Q7637,匹配表1065!AI:AI,匹配表1065!AJ:AJ),"绿标")</f>
        <v>绿标</v>
      </c>
      <c r="T7637" s="93" t="str" cm="1">
        <f t="array" ref="T7637:U7637">_xlfn.XLOOKUP(Q7637,匹配表1065!L:L,匹配表1065!M:N)</f>
        <v>眩晕</v>
      </c>
      <c r="U7637" s="94" t="str">
        <v>耳鼻喉科</v>
      </c>
      <c r="V7637" s="95" t="s">
        <v>100</v>
      </c>
      <c r="W7637" s="93">
        <f>_xlfn.XLOOKUP(M7637,匹配表1065!D:D,匹配表1065!F:F)*N7637</f>
        <v>4</v>
      </c>
    </row>
    <row r="7638" customHeight="1" spans="1:23">
      <c r="A7638" s="94" t="s">
        <v>954</v>
      </c>
      <c r="B7638" s="106">
        <v>46260</v>
      </c>
      <c r="C7638" s="121" t="str">
        <f t="shared" si="240"/>
        <v>8月第5周</v>
      </c>
      <c r="D7638" s="109" t="s">
        <v>993</v>
      </c>
      <c r="E7638" s="93" t="str">
        <f t="shared" si="241"/>
        <v>8月第4周--周3</v>
      </c>
      <c r="F7638" s="95" t="s">
        <v>27</v>
      </c>
      <c r="G7638" s="95" t="s">
        <v>104</v>
      </c>
      <c r="H7638" s="92" t="str">
        <f>_xlfn.XLOOKUP(O7638,匹配表1065!T:T,匹配表1065!W:W)</f>
        <v>济南市</v>
      </c>
      <c r="I7638" s="116" t="str">
        <f>_xlfn.XLOOKUP(O7638,匹配表1065!T:T,匹配表1065!X:X)</f>
        <v>PME2025</v>
      </c>
      <c r="J7638" s="95" t="s">
        <v>128</v>
      </c>
      <c r="K7638" s="89" cm="1">
        <f ca="1" t="array" ref="K7638:L7638">_xlfn.XLOOKUP(J7638,匹配表1065!Y:Y,匹配表1065!AA:AB)</f>
        <v>13</v>
      </c>
      <c r="L7638" s="116" t="str">
        <v>3个月以上</v>
      </c>
      <c r="M7638" s="95" t="s">
        <v>35</v>
      </c>
      <c r="N7638" s="95">
        <v>1</v>
      </c>
      <c r="O7638" s="118" t="str">
        <f>_xlfn.XLOOKUP(P7638,匹配表1065!U:U,匹配表1065!T:T)</f>
        <v>HO00001400</v>
      </c>
      <c r="P7638" s="94" t="s">
        <v>112</v>
      </c>
      <c r="Q7638" s="95" t="s">
        <v>132</v>
      </c>
      <c r="R7638" s="89" t="str">
        <f>_xlfn.XLOOKUP(Q7638,匹配表1065!L:L,匹配表1065!O:O)</f>
        <v>D</v>
      </c>
      <c r="S7638" s="93" t="str">
        <f>IFERROR(_xlfn.XLOOKUP(Q7638,匹配表1065!AI:AI,匹配表1065!AJ:AJ),"绿标")</f>
        <v>绿标</v>
      </c>
      <c r="T7638" s="93" t="str" cm="1">
        <f t="array" ref="T7638:U7638">_xlfn.XLOOKUP(Q7638,匹配表1065!L:L,匹配表1065!M:N)</f>
        <v>抑郁焦虑</v>
      </c>
      <c r="U7638" s="94" t="str">
        <v>精神心理科</v>
      </c>
      <c r="V7638" s="95" t="s">
        <v>70</v>
      </c>
      <c r="W7638" s="93">
        <f>_xlfn.XLOOKUP(M7638,匹配表1065!D:D,匹配表1065!F:F)*N7638</f>
        <v>4</v>
      </c>
    </row>
    <row r="7639" customHeight="1" spans="1:23">
      <c r="A7639" s="94" t="s">
        <v>954</v>
      </c>
      <c r="B7639" s="106">
        <v>46260</v>
      </c>
      <c r="C7639" s="121" t="str">
        <f t="shared" si="240"/>
        <v>8月第5周</v>
      </c>
      <c r="D7639" s="109" t="s">
        <v>993</v>
      </c>
      <c r="E7639" s="93" t="str">
        <f t="shared" si="241"/>
        <v>8月第4周--周3</v>
      </c>
      <c r="F7639" s="95" t="s">
        <v>27</v>
      </c>
      <c r="G7639" s="95" t="s">
        <v>104</v>
      </c>
      <c r="H7639" s="92" t="str">
        <f>_xlfn.XLOOKUP(O7639,匹配表1065!T:T,匹配表1065!W:W)</f>
        <v>济南市</v>
      </c>
      <c r="I7639" s="116" t="str">
        <f>_xlfn.XLOOKUP(O7639,匹配表1065!T:T,匹配表1065!X:X)</f>
        <v>PME2024</v>
      </c>
      <c r="J7639" s="95" t="s">
        <v>975</v>
      </c>
      <c r="K7639" s="89" t="e" cm="1">
        <f ca="1" t="array" ref="K7639">_xlfn.XLOOKUP(J7639,匹配表1065!Y:Y,匹配表1065!AA:AB)</f>
        <v>#N/A</v>
      </c>
      <c r="L7639" s="116"/>
      <c r="M7639" s="95" t="s">
        <v>35</v>
      </c>
      <c r="N7639" s="95">
        <v>1</v>
      </c>
      <c r="O7639" s="118" t="str">
        <f>_xlfn.XLOOKUP(P7639,匹配表1065!U:U,匹配表1065!T:T)</f>
        <v>HO00001404</v>
      </c>
      <c r="P7639" s="94" t="s">
        <v>126</v>
      </c>
      <c r="Q7639" s="95" t="s">
        <v>127</v>
      </c>
      <c r="R7639" s="89" t="str">
        <f>_xlfn.XLOOKUP(Q7639,匹配表1065!L:L,匹配表1065!O:O)</f>
        <v>A</v>
      </c>
      <c r="S7639" s="93" t="str">
        <f>IFERROR(_xlfn.XLOOKUP(Q7639,匹配表1065!AI:AI,匹配表1065!AJ:AJ),"绿标")</f>
        <v>红标</v>
      </c>
      <c r="T7639" s="93" t="str" cm="1">
        <f t="array" ref="T7639:U7639">_xlfn.XLOOKUP(Q7639,匹配表1065!L:L,匹配表1065!M:N)</f>
        <v>头痛</v>
      </c>
      <c r="U7639" s="94" t="str">
        <v>神经内科</v>
      </c>
      <c r="V7639" s="95" t="s">
        <v>67</v>
      </c>
      <c r="W7639" s="93">
        <f>_xlfn.XLOOKUP(M7639,匹配表1065!D:D,匹配表1065!F:F)*N7639</f>
        <v>4</v>
      </c>
    </row>
    <row r="7640" customHeight="1" spans="1:23">
      <c r="A7640" s="94" t="s">
        <v>954</v>
      </c>
      <c r="B7640" s="106">
        <v>46260</v>
      </c>
      <c r="C7640" s="121" t="str">
        <f t="shared" si="240"/>
        <v>8月第5周</v>
      </c>
      <c r="D7640" s="109" t="s">
        <v>993</v>
      </c>
      <c r="E7640" s="93" t="str">
        <f t="shared" si="241"/>
        <v>8月第4周--周3</v>
      </c>
      <c r="F7640" s="95" t="s">
        <v>27</v>
      </c>
      <c r="G7640" s="95" t="s">
        <v>92</v>
      </c>
      <c r="H7640" s="92" t="str">
        <f>_xlfn.XLOOKUP(O7640,匹配表1065!T:T,匹配表1065!W:W)</f>
        <v>合肥市</v>
      </c>
      <c r="I7640" s="116" t="str">
        <f>_xlfn.XLOOKUP(O7640,匹配表1065!T:T,匹配表1065!X:X)</f>
        <v>PME2048</v>
      </c>
      <c r="J7640" s="95" t="s">
        <v>547</v>
      </c>
      <c r="K7640" s="89" cm="1">
        <f ca="1" t="array" ref="K7640:L7640">_xlfn.XLOOKUP(J7640,匹配表1065!Y:Y,匹配表1065!AA:AB)</f>
        <v>4</v>
      </c>
      <c r="L7640" s="116" t="str">
        <v>3个月以上</v>
      </c>
      <c r="M7640" s="95" t="s">
        <v>55</v>
      </c>
      <c r="N7640" s="95">
        <v>1</v>
      </c>
      <c r="O7640" s="118" t="str">
        <f>_xlfn.XLOOKUP(P7640,匹配表1065!U:U,匹配表1065!T:T)</f>
        <v>HO00000012</v>
      </c>
      <c r="P7640" s="94" t="s">
        <v>723</v>
      </c>
      <c r="Q7640" s="95" t="s">
        <v>724</v>
      </c>
      <c r="R7640" s="89" t="str">
        <f>_xlfn.XLOOKUP(Q7640,匹配表1065!L:L,匹配表1065!O:O)</f>
        <v>B</v>
      </c>
      <c r="S7640" s="93" t="str">
        <f>IFERROR(_xlfn.XLOOKUP(Q7640,匹配表1065!AI:AI,匹配表1065!AJ:AJ),"绿标")</f>
        <v>黑标</v>
      </c>
      <c r="T7640" s="93" t="str" cm="1">
        <f t="array" ref="T7640:U7640">_xlfn.XLOOKUP(Q7640,匹配表1065!L:L,匹配表1065!M:N)</f>
        <v>脑血管</v>
      </c>
      <c r="U7640" s="94" t="str">
        <v>神经内科</v>
      </c>
      <c r="V7640" s="95" t="s">
        <v>42</v>
      </c>
      <c r="W7640" s="93">
        <f>_xlfn.XLOOKUP(M7640,匹配表1065!D:D,匹配表1065!F:F)*N7640</f>
        <v>8</v>
      </c>
    </row>
    <row r="7641" customHeight="1" spans="1:23">
      <c r="A7641" s="94" t="s">
        <v>954</v>
      </c>
      <c r="B7641" s="106">
        <v>46260</v>
      </c>
      <c r="C7641" s="121" t="str">
        <f t="shared" si="240"/>
        <v>8月第5周</v>
      </c>
      <c r="D7641" s="109" t="s">
        <v>993</v>
      </c>
      <c r="E7641" s="93" t="str">
        <f t="shared" si="241"/>
        <v>8月第4周--周3</v>
      </c>
      <c r="F7641" s="95" t="s">
        <v>27</v>
      </c>
      <c r="G7641" s="95" t="s">
        <v>92</v>
      </c>
      <c r="H7641" s="92" t="str">
        <f>_xlfn.XLOOKUP(O7641,匹配表1065!T:T,匹配表1065!W:W)</f>
        <v>合肥市</v>
      </c>
      <c r="I7641" s="116" t="str">
        <f>_xlfn.XLOOKUP(O7641,匹配表1065!T:T,匹配表1065!X:X)</f>
        <v>PME2047</v>
      </c>
      <c r="J7641" s="95" t="s">
        <v>97</v>
      </c>
      <c r="K7641" s="89" cm="1">
        <f ca="1" t="array" ref="K7641:L7641">_xlfn.XLOOKUP(J7641,匹配表1065!Y:Y,匹配表1065!AA:AB)</f>
        <v>2</v>
      </c>
      <c r="L7641" s="116" t="str">
        <v>3个月以内</v>
      </c>
      <c r="M7641" s="95" t="s">
        <v>30</v>
      </c>
      <c r="N7641" s="95">
        <v>1</v>
      </c>
      <c r="O7641" s="118" t="str">
        <f>_xlfn.XLOOKUP(P7641,匹配表1065!U:U,匹配表1065!T:T)</f>
        <v>HO00000005</v>
      </c>
      <c r="P7641" s="94" t="s">
        <v>98</v>
      </c>
      <c r="Q7641" s="95" t="s">
        <v>99</v>
      </c>
      <c r="R7641" s="89" t="str">
        <f>_xlfn.XLOOKUP(Q7641,匹配表1065!L:L,匹配表1065!O:O)</f>
        <v>C</v>
      </c>
      <c r="S7641" s="93" t="str">
        <f>IFERROR(_xlfn.XLOOKUP(Q7641,匹配表1065!AI:AI,匹配表1065!AJ:AJ),"绿标")</f>
        <v>黑标</v>
      </c>
      <c r="T7641" s="93" t="str" cm="1">
        <f t="array" ref="T7641:U7641">_xlfn.XLOOKUP(Q7641,匹配表1065!L:L,匹配表1065!M:N)</f>
        <v>眩晕</v>
      </c>
      <c r="U7641" s="94" t="str">
        <v>耳鼻喉科</v>
      </c>
      <c r="V7641" s="95" t="s">
        <v>100</v>
      </c>
      <c r="W7641" s="93">
        <f>_xlfn.XLOOKUP(M7641,匹配表1065!D:D,匹配表1065!F:F)*N7641</f>
        <v>12</v>
      </c>
    </row>
    <row r="7642" customHeight="1" spans="1:23">
      <c r="A7642" s="94" t="s">
        <v>954</v>
      </c>
      <c r="B7642" s="106">
        <v>46260</v>
      </c>
      <c r="C7642" s="121" t="str">
        <f t="shared" si="240"/>
        <v>8月第5周</v>
      </c>
      <c r="D7642" s="109" t="s">
        <v>993</v>
      </c>
      <c r="E7642" s="93" t="str">
        <f t="shared" si="241"/>
        <v>8月第4周--周3</v>
      </c>
      <c r="F7642" s="95" t="s">
        <v>27</v>
      </c>
      <c r="G7642" s="95" t="s">
        <v>92</v>
      </c>
      <c r="H7642" s="92" t="str">
        <f>_xlfn.XLOOKUP(O7642,匹配表1065!T:T,匹配表1065!W:W)</f>
        <v>合肥市</v>
      </c>
      <c r="I7642" s="116" t="str">
        <f>_xlfn.XLOOKUP(O7642,匹配表1065!T:T,匹配表1065!X:X)</f>
        <v>PME2007</v>
      </c>
      <c r="J7642" s="95" t="s">
        <v>93</v>
      </c>
      <c r="K7642" s="89" cm="1">
        <f ca="1" t="array" ref="K7642:L7642">_xlfn.XLOOKUP(J7642,匹配表1065!Y:Y,匹配表1065!AA:AB)</f>
        <v>9</v>
      </c>
      <c r="L7642" s="116" t="str">
        <v>3个月以上</v>
      </c>
      <c r="M7642" s="95" t="s">
        <v>55</v>
      </c>
      <c r="N7642" s="95">
        <v>1</v>
      </c>
      <c r="O7642" s="118" t="str">
        <f>_xlfn.XLOOKUP(P7642,匹配表1065!U:U,匹配表1065!T:T)</f>
        <v>HO00000001</v>
      </c>
      <c r="P7642" s="94" t="s">
        <v>94</v>
      </c>
      <c r="Q7642" s="95" t="s">
        <v>96</v>
      </c>
      <c r="R7642" s="89" t="str">
        <f>_xlfn.XLOOKUP(Q7642,匹配表1065!L:L,匹配表1065!O:O)</f>
        <v>B</v>
      </c>
      <c r="S7642" s="93" t="str">
        <f>IFERROR(_xlfn.XLOOKUP(Q7642,匹配表1065!AI:AI,匹配表1065!AJ:AJ),"绿标")</f>
        <v>黑标</v>
      </c>
      <c r="T7642" s="93" t="str" cm="1">
        <f t="array" ref="T7642:U7642">_xlfn.XLOOKUP(Q7642,匹配表1065!L:L,匹配表1065!M:N)</f>
        <v>脑血管</v>
      </c>
      <c r="U7642" s="94" t="str">
        <v>神经内科</v>
      </c>
      <c r="V7642" s="95" t="s">
        <v>33</v>
      </c>
      <c r="W7642" s="93">
        <f>_xlfn.XLOOKUP(M7642,匹配表1065!D:D,匹配表1065!F:F)*N7642</f>
        <v>8</v>
      </c>
    </row>
    <row r="7643" customHeight="1" spans="1:23">
      <c r="A7643" s="94" t="s">
        <v>954</v>
      </c>
      <c r="B7643" s="106">
        <v>46260</v>
      </c>
      <c r="C7643" s="121" t="str">
        <f t="shared" si="240"/>
        <v>8月第5周</v>
      </c>
      <c r="D7643" s="109" t="s">
        <v>993</v>
      </c>
      <c r="E7643" s="93" t="str">
        <f t="shared" si="241"/>
        <v>8月第4周--周3</v>
      </c>
      <c r="F7643" s="95" t="s">
        <v>27</v>
      </c>
      <c r="G7643" s="95" t="s">
        <v>92</v>
      </c>
      <c r="H7643" s="92" t="str">
        <f>_xlfn.XLOOKUP(O7643,匹配表1065!T:T,匹配表1065!W:W)</f>
        <v>六安市</v>
      </c>
      <c r="I7643" s="116" t="str">
        <f>_xlfn.XLOOKUP(O7643,匹配表1065!T:T,匹配表1065!X:X)</f>
        <v>PME2007</v>
      </c>
      <c r="J7643" s="95" t="s">
        <v>93</v>
      </c>
      <c r="K7643" s="89" cm="1">
        <f ca="1" t="array" ref="K7643:L7643">_xlfn.XLOOKUP(J7643,匹配表1065!Y:Y,匹配表1065!AA:AB)</f>
        <v>9</v>
      </c>
      <c r="L7643" s="116" t="str">
        <v>3个月以上</v>
      </c>
      <c r="M7643" s="95" t="s">
        <v>35</v>
      </c>
      <c r="N7643" s="95">
        <v>1</v>
      </c>
      <c r="O7643" s="118" t="str">
        <f>_xlfn.XLOOKUP(P7643,匹配表1065!U:U,匹配表1065!T:T)</f>
        <v>HO00002778</v>
      </c>
      <c r="P7643" s="94" t="s">
        <v>714</v>
      </c>
      <c r="Q7643" s="95" t="s">
        <v>1017</v>
      </c>
      <c r="R7643" s="89" t="str">
        <f>_xlfn.XLOOKUP(Q7643,匹配表1065!L:L,匹配表1065!O:O)</f>
        <v>A</v>
      </c>
      <c r="S7643" s="93" t="str">
        <f>IFERROR(_xlfn.XLOOKUP(Q7643,匹配表1065!AI:AI,匹配表1065!AJ:AJ),"绿标")</f>
        <v>绿标</v>
      </c>
      <c r="T7643" s="93" t="str" cm="1">
        <f t="array" ref="T7643:U7643">_xlfn.XLOOKUP(Q7643,匹配表1065!L:L,匹配表1065!M:N)</f>
        <v>头痛</v>
      </c>
      <c r="U7643" s="94" t="str">
        <v>神经内科</v>
      </c>
      <c r="V7643" s="95" t="s">
        <v>42</v>
      </c>
      <c r="W7643" s="93">
        <f>_xlfn.XLOOKUP(M7643,匹配表1065!D:D,匹配表1065!F:F)*N7643</f>
        <v>4</v>
      </c>
    </row>
    <row r="7644" customHeight="1" spans="1:23">
      <c r="A7644" s="94" t="s">
        <v>954</v>
      </c>
      <c r="B7644" s="106">
        <v>46260</v>
      </c>
      <c r="C7644" s="121" t="str">
        <f t="shared" si="240"/>
        <v>8月第5周</v>
      </c>
      <c r="D7644" s="109" t="s">
        <v>993</v>
      </c>
      <c r="E7644" s="93" t="str">
        <f t="shared" si="241"/>
        <v>8月第4周--周3</v>
      </c>
      <c r="F7644" s="95" t="s">
        <v>27</v>
      </c>
      <c r="G7644" s="95" t="s">
        <v>136</v>
      </c>
      <c r="H7644" s="92" t="str">
        <f>_xlfn.XLOOKUP(O7644,匹配表1065!T:T,匹配表1065!W:W)</f>
        <v>淄博市</v>
      </c>
      <c r="I7644" s="116" t="str">
        <f>_xlfn.XLOOKUP(O7644,匹配表1065!T:T,匹配表1065!X:X)</f>
        <v>PME2043</v>
      </c>
      <c r="J7644" s="95" t="s">
        <v>140</v>
      </c>
      <c r="K7644" s="89" cm="1">
        <f ca="1" t="array" ref="K7644:L7644">_xlfn.XLOOKUP(J7644,匹配表1065!Y:Y,匹配表1065!AA:AB)</f>
        <v>9</v>
      </c>
      <c r="L7644" s="116" t="str">
        <v>3个月以上</v>
      </c>
      <c r="M7644" s="95" t="s">
        <v>30</v>
      </c>
      <c r="N7644" s="95">
        <v>1</v>
      </c>
      <c r="O7644" s="118" t="str">
        <f>_xlfn.XLOOKUP(P7644,匹配表1065!U:U,匹配表1065!T:T)</f>
        <v>HO00001431</v>
      </c>
      <c r="P7644" s="94" t="s">
        <v>244</v>
      </c>
      <c r="Q7644" s="95" t="s">
        <v>473</v>
      </c>
      <c r="R7644" s="89" t="str">
        <f>_xlfn.XLOOKUP(Q7644,匹配表1065!L:L,匹配表1065!O:O)</f>
        <v>B</v>
      </c>
      <c r="S7644" s="93" t="str">
        <f>IFERROR(_xlfn.XLOOKUP(Q7644,匹配表1065!AI:AI,匹配表1065!AJ:AJ),"绿标")</f>
        <v>红标</v>
      </c>
      <c r="T7644" s="93" t="str" cm="1">
        <f t="array" ref="T7644:U7644">_xlfn.XLOOKUP(Q7644,匹配表1065!L:L,匹配表1065!M:N)</f>
        <v>脑血管</v>
      </c>
      <c r="U7644" s="94" t="str">
        <v>神经内科</v>
      </c>
      <c r="V7644" s="95" t="s">
        <v>42</v>
      </c>
      <c r="W7644" s="93">
        <f>_xlfn.XLOOKUP(M7644,匹配表1065!D:D,匹配表1065!F:F)*N7644</f>
        <v>12</v>
      </c>
    </row>
    <row r="7645" customHeight="1" spans="1:23">
      <c r="A7645" s="94" t="s">
        <v>954</v>
      </c>
      <c r="B7645" s="106">
        <v>46260</v>
      </c>
      <c r="C7645" s="121" t="str">
        <f t="shared" si="240"/>
        <v>8月第5周</v>
      </c>
      <c r="D7645" s="109" t="s">
        <v>993</v>
      </c>
      <c r="E7645" s="93" t="str">
        <f t="shared" si="241"/>
        <v>8月第4周--周3</v>
      </c>
      <c r="F7645" s="95" t="s">
        <v>27</v>
      </c>
      <c r="G7645" s="95" t="s">
        <v>136</v>
      </c>
      <c r="H7645" s="92" t="str">
        <f>_xlfn.XLOOKUP(O7645,匹配表1065!T:T,匹配表1065!W:W)</f>
        <v>淄博市</v>
      </c>
      <c r="I7645" s="116" t="str">
        <f>_xlfn.XLOOKUP(O7645,匹配表1065!T:T,匹配表1065!X:X)</f>
        <v>PME2043</v>
      </c>
      <c r="J7645" s="95" t="s">
        <v>140</v>
      </c>
      <c r="K7645" s="89" cm="1">
        <f ca="1" t="array" ref="K7645:L7645">_xlfn.XLOOKUP(J7645,匹配表1065!Y:Y,匹配表1065!AA:AB)</f>
        <v>9</v>
      </c>
      <c r="L7645" s="116" t="str">
        <v>3个月以上</v>
      </c>
      <c r="M7645" s="95" t="s">
        <v>35</v>
      </c>
      <c r="N7645" s="95">
        <v>1</v>
      </c>
      <c r="O7645" s="118" t="str">
        <f>_xlfn.XLOOKUP(P7645,匹配表1065!U:U,匹配表1065!T:T)</f>
        <v>HO00001431</v>
      </c>
      <c r="P7645" s="94" t="s">
        <v>244</v>
      </c>
      <c r="Q7645" s="95" t="s">
        <v>849</v>
      </c>
      <c r="R7645" s="89" t="str">
        <f>_xlfn.XLOOKUP(Q7645,匹配表1065!L:L,匹配表1065!O:O)</f>
        <v>C</v>
      </c>
      <c r="S7645" s="93" t="str">
        <f>IFERROR(_xlfn.XLOOKUP(Q7645,匹配表1065!AI:AI,匹配表1065!AJ:AJ),"绿标")</f>
        <v>红标</v>
      </c>
      <c r="T7645" s="93" t="str" cm="1">
        <f t="array" ref="T7645:U7645">_xlfn.XLOOKUP(Q7645,匹配表1065!L:L,匹配表1065!M:N)</f>
        <v>眩晕</v>
      </c>
      <c r="U7645" s="94" t="str">
        <v>耳鼻喉科</v>
      </c>
      <c r="V7645" s="95" t="s">
        <v>100</v>
      </c>
      <c r="W7645" s="93">
        <f>_xlfn.XLOOKUP(M7645,匹配表1065!D:D,匹配表1065!F:F)*N7645</f>
        <v>4</v>
      </c>
    </row>
    <row r="7646" customHeight="1" spans="1:23">
      <c r="A7646" s="94" t="s">
        <v>954</v>
      </c>
      <c r="B7646" s="106">
        <v>46260</v>
      </c>
      <c r="C7646" s="121" t="str">
        <f t="shared" si="240"/>
        <v>8月第5周</v>
      </c>
      <c r="D7646" s="109" t="s">
        <v>993</v>
      </c>
      <c r="E7646" s="93" t="str">
        <f t="shared" si="241"/>
        <v>8月第4周--周3</v>
      </c>
      <c r="F7646" s="95" t="s">
        <v>27</v>
      </c>
      <c r="G7646" s="95" t="s">
        <v>136</v>
      </c>
      <c r="H7646" s="92" t="str">
        <f>_xlfn.XLOOKUP(O7646,匹配表1065!T:T,匹配表1065!W:W)</f>
        <v>青岛市</v>
      </c>
      <c r="I7646" s="116" t="str">
        <f>_xlfn.XLOOKUP(O7646,匹配表1065!T:T,匹配表1065!X:X)</f>
        <v>PME2032</v>
      </c>
      <c r="J7646" s="95" t="s">
        <v>143</v>
      </c>
      <c r="K7646" s="89" cm="1">
        <f ca="1" t="array" ref="K7646:L7646">_xlfn.XLOOKUP(J7646,匹配表1065!Y:Y,匹配表1065!AA:AB)</f>
        <v>31</v>
      </c>
      <c r="L7646" s="116" t="str">
        <v>3个月以上</v>
      </c>
      <c r="M7646" s="95" t="s">
        <v>35</v>
      </c>
      <c r="N7646" s="95">
        <v>1</v>
      </c>
      <c r="O7646" s="118" t="str">
        <f>_xlfn.XLOOKUP(P7646,匹配表1065!U:U,匹配表1065!T:T)</f>
        <v>HO00001489</v>
      </c>
      <c r="P7646" s="94" t="s">
        <v>144</v>
      </c>
      <c r="Q7646" s="95" t="s">
        <v>148</v>
      </c>
      <c r="R7646" s="89" t="str">
        <f>_xlfn.XLOOKUP(Q7646,匹配表1065!L:L,匹配表1065!O:O)</f>
        <v>D</v>
      </c>
      <c r="S7646" s="93" t="str">
        <f>IFERROR(_xlfn.XLOOKUP(Q7646,匹配表1065!AI:AI,匹配表1065!AJ:AJ),"绿标")</f>
        <v>绿标</v>
      </c>
      <c r="T7646" s="93" t="str" cm="1">
        <f t="array" ref="T7646:U7646">_xlfn.XLOOKUP(Q7646,匹配表1065!L:L,匹配表1065!M:N)</f>
        <v>抑郁焦虑</v>
      </c>
      <c r="U7646" s="94" t="str">
        <v>精神心理科</v>
      </c>
      <c r="V7646" s="95" t="s">
        <v>70</v>
      </c>
      <c r="W7646" s="93">
        <f>_xlfn.XLOOKUP(M7646,匹配表1065!D:D,匹配表1065!F:F)*N7646</f>
        <v>4</v>
      </c>
    </row>
    <row r="7647" customHeight="1" spans="1:23">
      <c r="A7647" s="94" t="s">
        <v>954</v>
      </c>
      <c r="B7647" s="106">
        <v>46260</v>
      </c>
      <c r="C7647" s="121" t="str">
        <f t="shared" si="240"/>
        <v>8月第5周</v>
      </c>
      <c r="D7647" s="109" t="s">
        <v>993</v>
      </c>
      <c r="E7647" s="93" t="str">
        <f t="shared" si="241"/>
        <v>8月第4周--周3</v>
      </c>
      <c r="F7647" s="95" t="s">
        <v>27</v>
      </c>
      <c r="G7647" s="95" t="s">
        <v>136</v>
      </c>
      <c r="H7647" s="92" t="str">
        <f>_xlfn.XLOOKUP(O7647,匹配表1065!T:T,匹配表1065!W:W)</f>
        <v>青岛市</v>
      </c>
      <c r="I7647" s="116" t="str">
        <f>_xlfn.XLOOKUP(O7647,匹配表1065!T:T,匹配表1065!X:X)</f>
        <v>PME2032</v>
      </c>
      <c r="J7647" s="95" t="s">
        <v>143</v>
      </c>
      <c r="K7647" s="89" cm="1">
        <f ca="1" t="array" ref="K7647:L7647">_xlfn.XLOOKUP(J7647,匹配表1065!Y:Y,匹配表1065!AA:AB)</f>
        <v>31</v>
      </c>
      <c r="L7647" s="116" t="str">
        <v>3个月以上</v>
      </c>
      <c r="M7647" s="95" t="s">
        <v>30</v>
      </c>
      <c r="N7647" s="95">
        <v>1</v>
      </c>
      <c r="O7647" s="118" t="str">
        <f>_xlfn.XLOOKUP(P7647,匹配表1065!U:U,匹配表1065!T:T)</f>
        <v>HO00001482</v>
      </c>
      <c r="P7647" s="94" t="s">
        <v>146</v>
      </c>
      <c r="Q7647" s="95" t="s">
        <v>299</v>
      </c>
      <c r="R7647" s="89" t="str">
        <f>_xlfn.XLOOKUP(Q7647,匹配表1065!L:L,匹配表1065!O:O)</f>
        <v>C</v>
      </c>
      <c r="S7647" s="93" t="str">
        <f>IFERROR(_xlfn.XLOOKUP(Q7647,匹配表1065!AI:AI,匹配表1065!AJ:AJ),"绿标")</f>
        <v>绿标</v>
      </c>
      <c r="T7647" s="93" t="str" cm="1">
        <f t="array" ref="T7647:U7647">_xlfn.XLOOKUP(Q7647,匹配表1065!L:L,匹配表1065!M:N)</f>
        <v>眩晕</v>
      </c>
      <c r="U7647" s="94" t="str">
        <v>耳鼻喉科</v>
      </c>
      <c r="V7647" s="95" t="s">
        <v>100</v>
      </c>
      <c r="W7647" s="93">
        <f>_xlfn.XLOOKUP(M7647,匹配表1065!D:D,匹配表1065!F:F)*N7647</f>
        <v>12</v>
      </c>
    </row>
    <row r="7648" customHeight="1" spans="1:23">
      <c r="A7648" s="94" t="s">
        <v>954</v>
      </c>
      <c r="B7648" s="106">
        <v>46260</v>
      </c>
      <c r="C7648" s="121" t="str">
        <f t="shared" si="240"/>
        <v>8月第5周</v>
      </c>
      <c r="D7648" s="109" t="s">
        <v>993</v>
      </c>
      <c r="E7648" s="93" t="str">
        <f t="shared" si="241"/>
        <v>8月第4周--周3</v>
      </c>
      <c r="F7648" s="95" t="s">
        <v>27</v>
      </c>
      <c r="G7648" s="95" t="s">
        <v>136</v>
      </c>
      <c r="H7648" s="92" t="str">
        <f>_xlfn.XLOOKUP(O7648,匹配表1065!T:T,匹配表1065!W:W)</f>
        <v>青岛市</v>
      </c>
      <c r="I7648" s="116" t="str">
        <f>_xlfn.XLOOKUP(O7648,匹配表1065!T:T,匹配表1065!X:X)</f>
        <v>PME2032</v>
      </c>
      <c r="J7648" s="95" t="s">
        <v>143</v>
      </c>
      <c r="K7648" s="89" cm="1">
        <f ca="1" t="array" ref="K7648:L7648">_xlfn.XLOOKUP(J7648,匹配表1065!Y:Y,匹配表1065!AA:AB)</f>
        <v>31</v>
      </c>
      <c r="L7648" s="116" t="str">
        <v>3个月以上</v>
      </c>
      <c r="M7648" s="95" t="s">
        <v>55</v>
      </c>
      <c r="N7648" s="95">
        <v>1</v>
      </c>
      <c r="O7648" s="118" t="str">
        <f>_xlfn.XLOOKUP(P7648,匹配表1065!U:U,匹配表1065!T:T)</f>
        <v>HO00001482</v>
      </c>
      <c r="P7648" s="94" t="s">
        <v>146</v>
      </c>
      <c r="Q7648" s="95" t="s">
        <v>149</v>
      </c>
      <c r="R7648" s="89" t="str">
        <f>_xlfn.XLOOKUP(Q7648,匹配表1065!L:L,匹配表1065!O:O)</f>
        <v>B</v>
      </c>
      <c r="S7648" s="93" t="str">
        <f>IFERROR(_xlfn.XLOOKUP(Q7648,匹配表1065!AI:AI,匹配表1065!AJ:AJ),"绿标")</f>
        <v>红标</v>
      </c>
      <c r="T7648" s="93" t="str" cm="1">
        <f t="array" ref="T7648:U7648">_xlfn.XLOOKUP(Q7648,匹配表1065!L:L,匹配表1065!M:N)</f>
        <v>脑血管</v>
      </c>
      <c r="U7648" s="94" t="str">
        <v>神经内科</v>
      </c>
      <c r="V7648" s="95" t="s">
        <v>33</v>
      </c>
      <c r="W7648" s="93">
        <f>_xlfn.XLOOKUP(M7648,匹配表1065!D:D,匹配表1065!F:F)*N7648</f>
        <v>8</v>
      </c>
    </row>
    <row r="7649" customHeight="1" spans="1:23">
      <c r="A7649" s="94" t="s">
        <v>954</v>
      </c>
      <c r="B7649" s="106">
        <v>46260</v>
      </c>
      <c r="C7649" s="121" t="str">
        <f t="shared" si="240"/>
        <v>8月第5周</v>
      </c>
      <c r="D7649" s="109" t="s">
        <v>993</v>
      </c>
      <c r="E7649" s="93" t="str">
        <f t="shared" si="241"/>
        <v>8月第4周--周3</v>
      </c>
      <c r="F7649" s="95" t="s">
        <v>27</v>
      </c>
      <c r="G7649" s="95" t="s">
        <v>136</v>
      </c>
      <c r="H7649" s="92" t="str">
        <f>_xlfn.XLOOKUP(O7649,匹配表1065!T:T,匹配表1065!W:W)</f>
        <v>烟台市</v>
      </c>
      <c r="I7649" s="116" t="str">
        <f>_xlfn.XLOOKUP(O7649,匹配表1065!T:T,匹配表1065!X:X)</f>
        <v>PME2034</v>
      </c>
      <c r="J7649" s="95" t="s">
        <v>501</v>
      </c>
      <c r="K7649" s="89" cm="1">
        <f ca="1" t="array" ref="K7649:L7649">_xlfn.XLOOKUP(J7649,匹配表1065!Y:Y,匹配表1065!AA:AB)</f>
        <v>4</v>
      </c>
      <c r="L7649" s="116" t="str">
        <v>3个月以上</v>
      </c>
      <c r="M7649" s="95" t="s">
        <v>30</v>
      </c>
      <c r="N7649" s="95">
        <v>1</v>
      </c>
      <c r="O7649" s="118" t="str">
        <f>_xlfn.XLOOKUP(P7649,匹配表1065!U:U,匹配表1065!T:T)</f>
        <v>HO00001522</v>
      </c>
      <c r="P7649" s="94" t="s">
        <v>502</v>
      </c>
      <c r="Q7649" s="95" t="s">
        <v>830</v>
      </c>
      <c r="R7649" s="89" t="str">
        <f>_xlfn.XLOOKUP(Q7649,匹配表1065!L:L,匹配表1065!O:O)</f>
        <v>C</v>
      </c>
      <c r="S7649" s="93" t="str">
        <f>IFERROR(_xlfn.XLOOKUP(Q7649,匹配表1065!AI:AI,匹配表1065!AJ:AJ),"绿标")</f>
        <v>绿标</v>
      </c>
      <c r="T7649" s="93" t="str" cm="1">
        <f t="array" ref="T7649:U7649">_xlfn.XLOOKUP(Q7649,匹配表1065!L:L,匹配表1065!M:N)</f>
        <v>眩晕</v>
      </c>
      <c r="U7649" s="94" t="str">
        <v>耳鼻喉科</v>
      </c>
      <c r="V7649" s="95" t="s">
        <v>100</v>
      </c>
      <c r="W7649" s="93">
        <f>_xlfn.XLOOKUP(M7649,匹配表1065!D:D,匹配表1065!F:F)*N7649</f>
        <v>12</v>
      </c>
    </row>
    <row r="7650" customHeight="1" spans="1:23">
      <c r="A7650" s="94" t="s">
        <v>954</v>
      </c>
      <c r="B7650" s="106">
        <v>46260</v>
      </c>
      <c r="C7650" s="121" t="str">
        <f t="shared" si="240"/>
        <v>8月第5周</v>
      </c>
      <c r="D7650" s="109" t="s">
        <v>993</v>
      </c>
      <c r="E7650" s="93" t="str">
        <f t="shared" si="241"/>
        <v>8月第4周--周3</v>
      </c>
      <c r="F7650" s="95" t="s">
        <v>27</v>
      </c>
      <c r="G7650" s="95" t="s">
        <v>136</v>
      </c>
      <c r="H7650" s="92" t="str">
        <f>_xlfn.XLOOKUP(O7650,匹配表1065!T:T,匹配表1065!W:W)</f>
        <v>青岛市</v>
      </c>
      <c r="I7650" s="116" t="str">
        <f>_xlfn.XLOOKUP(O7650,匹配表1065!T:T,匹配表1065!X:X)</f>
        <v>PME2035</v>
      </c>
      <c r="J7650" s="95" t="s">
        <v>150</v>
      </c>
      <c r="K7650" s="89" cm="1">
        <f ca="1" t="array" ref="K7650:L7650">_xlfn.XLOOKUP(J7650,匹配表1065!Y:Y,匹配表1065!AA:AB)</f>
        <v>8</v>
      </c>
      <c r="L7650" s="116" t="str">
        <v>3个月以上</v>
      </c>
      <c r="M7650" s="95" t="s">
        <v>30</v>
      </c>
      <c r="N7650" s="95">
        <v>1</v>
      </c>
      <c r="O7650" s="118" t="str">
        <f>_xlfn.XLOOKUP(P7650,匹配表1065!U:U,匹配表1065!T:T)</f>
        <v>HO00001476</v>
      </c>
      <c r="P7650" s="94" t="s">
        <v>151</v>
      </c>
      <c r="Q7650" s="95" t="s">
        <v>152</v>
      </c>
      <c r="R7650" s="89" t="str">
        <f>_xlfn.XLOOKUP(Q7650,匹配表1065!L:L,匹配表1065!O:O)</f>
        <v>C</v>
      </c>
      <c r="S7650" s="93" t="str">
        <f>IFERROR(_xlfn.XLOOKUP(Q7650,匹配表1065!AI:AI,匹配表1065!AJ:AJ),"绿标")</f>
        <v>红标</v>
      </c>
      <c r="T7650" s="93" t="str" cm="1">
        <f t="array" ref="T7650:U7650">_xlfn.XLOOKUP(Q7650,匹配表1065!L:L,匹配表1065!M:N)</f>
        <v>眩晕</v>
      </c>
      <c r="U7650" s="94" t="str">
        <v>神经内科</v>
      </c>
      <c r="V7650" s="95" t="s">
        <v>100</v>
      </c>
      <c r="W7650" s="93">
        <f>_xlfn.XLOOKUP(M7650,匹配表1065!D:D,匹配表1065!F:F)*N7650</f>
        <v>12</v>
      </c>
    </row>
    <row r="7651" customHeight="1" spans="1:23">
      <c r="A7651" s="94" t="s">
        <v>954</v>
      </c>
      <c r="B7651" s="106">
        <v>46260</v>
      </c>
      <c r="C7651" s="121" t="str">
        <f t="shared" si="240"/>
        <v>8月第5周</v>
      </c>
      <c r="D7651" s="109" t="s">
        <v>993</v>
      </c>
      <c r="E7651" s="93" t="str">
        <f t="shared" si="241"/>
        <v>8月第4周--周3</v>
      </c>
      <c r="F7651" s="95" t="s">
        <v>27</v>
      </c>
      <c r="G7651" s="95" t="s">
        <v>136</v>
      </c>
      <c r="H7651" s="92" t="str">
        <f>_xlfn.XLOOKUP(O7651,匹配表1065!T:T,匹配表1065!W:W)</f>
        <v>青岛市</v>
      </c>
      <c r="I7651" s="116" t="str">
        <f>_xlfn.XLOOKUP(O7651,匹配表1065!T:T,匹配表1065!X:X)</f>
        <v>PME2035</v>
      </c>
      <c r="J7651" s="95" t="s">
        <v>150</v>
      </c>
      <c r="K7651" s="89" cm="1">
        <f ca="1" t="array" ref="K7651:L7651">_xlfn.XLOOKUP(J7651,匹配表1065!Y:Y,匹配表1065!AA:AB)</f>
        <v>8</v>
      </c>
      <c r="L7651" s="116" t="str">
        <v>3个月以上</v>
      </c>
      <c r="M7651" s="95" t="s">
        <v>35</v>
      </c>
      <c r="N7651" s="95">
        <v>1</v>
      </c>
      <c r="O7651" s="118" t="str">
        <f>_xlfn.XLOOKUP(P7651,匹配表1065!U:U,匹配表1065!T:T)</f>
        <v>HO00001477</v>
      </c>
      <c r="P7651" s="94" t="s">
        <v>153</v>
      </c>
      <c r="Q7651" s="95" t="s">
        <v>538</v>
      </c>
      <c r="R7651" s="89" t="str">
        <f>_xlfn.XLOOKUP(Q7651,匹配表1065!L:L,匹配表1065!O:O)</f>
        <v>C</v>
      </c>
      <c r="S7651" s="93" t="str">
        <f>IFERROR(_xlfn.XLOOKUP(Q7651,匹配表1065!AI:AI,匹配表1065!AJ:AJ),"绿标")</f>
        <v>红标</v>
      </c>
      <c r="T7651" s="93" t="str" cm="1">
        <f t="array" ref="T7651:U7651">_xlfn.XLOOKUP(Q7651,匹配表1065!L:L,匹配表1065!M:N)</f>
        <v>眩晕</v>
      </c>
      <c r="U7651" s="94" t="str">
        <v>耳鼻喉科</v>
      </c>
      <c r="V7651" s="95" t="s">
        <v>100</v>
      </c>
      <c r="W7651" s="93">
        <f>_xlfn.XLOOKUP(M7651,匹配表1065!D:D,匹配表1065!F:F)*N7651</f>
        <v>4</v>
      </c>
    </row>
    <row r="7652" customHeight="1" spans="1:23">
      <c r="A7652" s="94" t="s">
        <v>954</v>
      </c>
      <c r="B7652" s="106">
        <v>46260</v>
      </c>
      <c r="C7652" s="121" t="str">
        <f t="shared" si="240"/>
        <v>8月第5周</v>
      </c>
      <c r="D7652" s="109" t="s">
        <v>993</v>
      </c>
      <c r="E7652" s="93" t="str">
        <f t="shared" si="241"/>
        <v>8月第4周--周3</v>
      </c>
      <c r="F7652" s="95" t="s">
        <v>27</v>
      </c>
      <c r="G7652" s="95" t="s">
        <v>136</v>
      </c>
      <c r="H7652" s="92" t="str">
        <f>_xlfn.XLOOKUP(O7652,匹配表1065!T:T,匹配表1065!W:W)</f>
        <v>青岛市</v>
      </c>
      <c r="I7652" s="116" t="str">
        <f>_xlfn.XLOOKUP(O7652,匹配表1065!T:T,匹配表1065!X:X)</f>
        <v>PME2035</v>
      </c>
      <c r="J7652" s="95" t="s">
        <v>150</v>
      </c>
      <c r="K7652" s="89" cm="1">
        <f ca="1" t="array" ref="K7652:L7652">_xlfn.XLOOKUP(J7652,匹配表1065!Y:Y,匹配表1065!AA:AB)</f>
        <v>8</v>
      </c>
      <c r="L7652" s="116" t="str">
        <v>3个月以上</v>
      </c>
      <c r="M7652" s="95" t="s">
        <v>35</v>
      </c>
      <c r="N7652" s="95">
        <v>1</v>
      </c>
      <c r="O7652" s="118" t="str">
        <f>_xlfn.XLOOKUP(P7652,匹配表1065!U:U,匹配表1065!T:T)</f>
        <v>HO00001477</v>
      </c>
      <c r="P7652" s="94" t="s">
        <v>153</v>
      </c>
      <c r="Q7652" s="95" t="s">
        <v>154</v>
      </c>
      <c r="R7652" s="89" t="str">
        <f>_xlfn.XLOOKUP(Q7652,匹配表1065!L:L,匹配表1065!O:O)</f>
        <v>B</v>
      </c>
      <c r="S7652" s="93" t="str">
        <f>IFERROR(_xlfn.XLOOKUP(Q7652,匹配表1065!AI:AI,匹配表1065!AJ:AJ),"绿标")</f>
        <v>绿标</v>
      </c>
      <c r="T7652" s="93" t="str" cm="1">
        <f t="array" ref="T7652:U7652">_xlfn.XLOOKUP(Q7652,匹配表1065!L:L,匹配表1065!M:N)</f>
        <v>脑血管</v>
      </c>
      <c r="U7652" s="94" t="str">
        <v>神经内科</v>
      </c>
      <c r="V7652" s="95" t="s">
        <v>58</v>
      </c>
      <c r="W7652" s="93">
        <f>_xlfn.XLOOKUP(M7652,匹配表1065!D:D,匹配表1065!F:F)*N7652</f>
        <v>4</v>
      </c>
    </row>
    <row r="7653" customHeight="1" spans="1:23">
      <c r="A7653" s="94" t="s">
        <v>954</v>
      </c>
      <c r="B7653" s="106">
        <v>46260</v>
      </c>
      <c r="C7653" s="121" t="str">
        <f t="shared" si="240"/>
        <v>8月第5周</v>
      </c>
      <c r="D7653" s="109" t="s">
        <v>993</v>
      </c>
      <c r="E7653" s="93" t="str">
        <f t="shared" si="241"/>
        <v>8月第4周--周3</v>
      </c>
      <c r="F7653" s="95" t="s">
        <v>27</v>
      </c>
      <c r="G7653" s="95" t="s">
        <v>136</v>
      </c>
      <c r="H7653" s="92" t="str">
        <f>_xlfn.XLOOKUP(O7653,匹配表1065!T:T,匹配表1065!W:W)</f>
        <v>青岛市</v>
      </c>
      <c r="I7653" s="116" t="str">
        <f>_xlfn.XLOOKUP(O7653,匹配表1065!T:T,匹配表1065!X:X)</f>
        <v>PME2035</v>
      </c>
      <c r="J7653" s="95" t="s">
        <v>150</v>
      </c>
      <c r="K7653" s="89" cm="1">
        <f ca="1" t="array" ref="K7653:L7653">_xlfn.XLOOKUP(J7653,匹配表1065!Y:Y,匹配表1065!AA:AB)</f>
        <v>8</v>
      </c>
      <c r="L7653" s="116" t="str">
        <v>3个月以上</v>
      </c>
      <c r="M7653" s="95" t="s">
        <v>35</v>
      </c>
      <c r="N7653" s="95">
        <v>1</v>
      </c>
      <c r="O7653" s="118" t="str">
        <f>_xlfn.XLOOKUP(P7653,匹配表1065!U:U,匹配表1065!T:T)</f>
        <v>HO00001483</v>
      </c>
      <c r="P7653" s="94" t="s">
        <v>259</v>
      </c>
      <c r="Q7653" s="95" t="s">
        <v>398</v>
      </c>
      <c r="R7653" s="89" t="str">
        <f>_xlfn.XLOOKUP(Q7653,匹配表1065!L:L,匹配表1065!O:O)</f>
        <v>C</v>
      </c>
      <c r="S7653" s="93" t="str">
        <f>IFERROR(_xlfn.XLOOKUP(Q7653,匹配表1065!AI:AI,匹配表1065!AJ:AJ),"绿标")</f>
        <v>绿标</v>
      </c>
      <c r="T7653" s="93" t="str" cm="1">
        <f t="array" ref="T7653:U7653">_xlfn.XLOOKUP(Q7653,匹配表1065!L:L,匹配表1065!M:N)</f>
        <v>眩晕</v>
      </c>
      <c r="U7653" s="94" t="str">
        <v>耳鼻喉科</v>
      </c>
      <c r="V7653" s="95" t="s">
        <v>33</v>
      </c>
      <c r="W7653" s="93">
        <f>_xlfn.XLOOKUP(M7653,匹配表1065!D:D,匹配表1065!F:F)*N7653</f>
        <v>4</v>
      </c>
    </row>
    <row r="7654" customHeight="1" spans="1:23">
      <c r="A7654" s="94" t="s">
        <v>954</v>
      </c>
      <c r="B7654" s="106">
        <v>46260</v>
      </c>
      <c r="C7654" s="121" t="str">
        <f t="shared" si="240"/>
        <v>8月第5周</v>
      </c>
      <c r="D7654" s="109" t="s">
        <v>993</v>
      </c>
      <c r="E7654" s="93" t="str">
        <f t="shared" si="241"/>
        <v>8月第4周--周3</v>
      </c>
      <c r="F7654" s="95" t="s">
        <v>27</v>
      </c>
      <c r="G7654" s="95" t="s">
        <v>136</v>
      </c>
      <c r="H7654" s="92" t="str">
        <f>_xlfn.XLOOKUP(O7654,匹配表1065!T:T,匹配表1065!W:W)</f>
        <v>青岛市</v>
      </c>
      <c r="I7654" s="116" t="str">
        <f>_xlfn.XLOOKUP(O7654,匹配表1065!T:T,匹配表1065!X:X)</f>
        <v>PME2031</v>
      </c>
      <c r="J7654" s="95" t="s">
        <v>155</v>
      </c>
      <c r="K7654" s="89" cm="1">
        <f ca="1" t="array" ref="K7654:L7654">_xlfn.XLOOKUP(J7654,匹配表1065!Y:Y,匹配表1065!AA:AB)</f>
        <v>31</v>
      </c>
      <c r="L7654" s="116" t="str">
        <v>3个月以上</v>
      </c>
      <c r="M7654" s="95" t="s">
        <v>30</v>
      </c>
      <c r="N7654" s="95">
        <v>1</v>
      </c>
      <c r="O7654" s="118" t="str">
        <f>_xlfn.XLOOKUP(P7654,匹配表1065!U:U,匹配表1065!T:T)</f>
        <v>HO00072793</v>
      </c>
      <c r="P7654" s="94" t="s">
        <v>159</v>
      </c>
      <c r="Q7654" s="95" t="s">
        <v>160</v>
      </c>
      <c r="R7654" s="89" t="str">
        <f>_xlfn.XLOOKUP(Q7654,匹配表1065!L:L,匹配表1065!O:O)</f>
        <v>A</v>
      </c>
      <c r="S7654" s="93" t="str">
        <f>IFERROR(_xlfn.XLOOKUP(Q7654,匹配表1065!AI:AI,匹配表1065!AJ:AJ),"绿标")</f>
        <v>红标</v>
      </c>
      <c r="T7654" s="93" t="str" cm="1">
        <f t="array" ref="T7654:U7654">_xlfn.XLOOKUP(Q7654,匹配表1065!L:L,匹配表1065!M:N)</f>
        <v>头痛</v>
      </c>
      <c r="U7654" s="94" t="str">
        <v>神经内科</v>
      </c>
      <c r="V7654" s="95" t="s">
        <v>33</v>
      </c>
      <c r="W7654" s="93">
        <f>_xlfn.XLOOKUP(M7654,匹配表1065!D:D,匹配表1065!F:F)*N7654</f>
        <v>12</v>
      </c>
    </row>
    <row r="7655" customHeight="1" spans="1:23">
      <c r="A7655" s="94" t="s">
        <v>954</v>
      </c>
      <c r="B7655" s="106">
        <v>46260</v>
      </c>
      <c r="C7655" s="121" t="str">
        <f t="shared" si="240"/>
        <v>8月第5周</v>
      </c>
      <c r="D7655" s="109" t="s">
        <v>993</v>
      </c>
      <c r="E7655" s="93" t="str">
        <f t="shared" si="241"/>
        <v>8月第4周--周3</v>
      </c>
      <c r="F7655" s="95" t="s">
        <v>27</v>
      </c>
      <c r="G7655" s="95" t="s">
        <v>136</v>
      </c>
      <c r="H7655" s="92" t="str">
        <f>_xlfn.XLOOKUP(O7655,匹配表1065!T:T,匹配表1065!W:W)</f>
        <v>青岛市</v>
      </c>
      <c r="I7655" s="116" t="str">
        <f>_xlfn.XLOOKUP(O7655,匹配表1065!T:T,匹配表1065!X:X)</f>
        <v>PME2031</v>
      </c>
      <c r="J7655" s="95" t="s">
        <v>155</v>
      </c>
      <c r="K7655" s="89" cm="1">
        <f ca="1" t="array" ref="K7655:L7655">_xlfn.XLOOKUP(J7655,匹配表1065!Y:Y,匹配表1065!AA:AB)</f>
        <v>31</v>
      </c>
      <c r="L7655" s="116" t="str">
        <v>3个月以上</v>
      </c>
      <c r="M7655" s="95" t="s">
        <v>35</v>
      </c>
      <c r="N7655" s="95">
        <v>1</v>
      </c>
      <c r="O7655" s="118" t="str">
        <f>_xlfn.XLOOKUP(P7655,匹配表1065!U:U,匹配表1065!T:T)</f>
        <v>HO00001478</v>
      </c>
      <c r="P7655" s="94" t="s">
        <v>156</v>
      </c>
      <c r="Q7655" s="95" t="s">
        <v>157</v>
      </c>
      <c r="R7655" s="89" t="str">
        <f>_xlfn.XLOOKUP(Q7655,匹配表1065!L:L,匹配表1065!O:O)</f>
        <v>A</v>
      </c>
      <c r="S7655" s="93" t="str">
        <f>IFERROR(_xlfn.XLOOKUP(Q7655,匹配表1065!AI:AI,匹配表1065!AJ:AJ),"绿标")</f>
        <v>红标</v>
      </c>
      <c r="T7655" s="93" t="str" cm="1">
        <f t="array" ref="T7655:U7655">_xlfn.XLOOKUP(Q7655,匹配表1065!L:L,匹配表1065!M:N)</f>
        <v>头痛</v>
      </c>
      <c r="U7655" s="94" t="str">
        <v>神经内科</v>
      </c>
      <c r="V7655" s="95" t="s">
        <v>58</v>
      </c>
      <c r="W7655" s="93">
        <f>_xlfn.XLOOKUP(M7655,匹配表1065!D:D,匹配表1065!F:F)*N7655</f>
        <v>4</v>
      </c>
    </row>
    <row r="7656" customHeight="1" spans="1:23">
      <c r="A7656" s="94" t="s">
        <v>954</v>
      </c>
      <c r="B7656" s="106">
        <v>46260</v>
      </c>
      <c r="C7656" s="121" t="str">
        <f t="shared" si="240"/>
        <v>8月第5周</v>
      </c>
      <c r="D7656" s="109" t="s">
        <v>993</v>
      </c>
      <c r="E7656" s="93" t="str">
        <f t="shared" si="241"/>
        <v>8月第4周--周3</v>
      </c>
      <c r="F7656" s="95" t="s">
        <v>27</v>
      </c>
      <c r="G7656" s="95" t="s">
        <v>136</v>
      </c>
      <c r="H7656" s="92" t="str">
        <f>_xlfn.XLOOKUP(O7656,匹配表1065!T:T,匹配表1065!W:W)</f>
        <v>青岛市</v>
      </c>
      <c r="I7656" s="116" t="str">
        <f>_xlfn.XLOOKUP(O7656,匹配表1065!T:T,匹配表1065!X:X)</f>
        <v>PME2031</v>
      </c>
      <c r="J7656" s="95" t="s">
        <v>155</v>
      </c>
      <c r="K7656" s="89" cm="1">
        <f ca="1" t="array" ref="K7656:L7656">_xlfn.XLOOKUP(J7656,匹配表1065!Y:Y,匹配表1065!AA:AB)</f>
        <v>31</v>
      </c>
      <c r="L7656" s="116" t="str">
        <v>3个月以上</v>
      </c>
      <c r="M7656" s="95" t="s">
        <v>35</v>
      </c>
      <c r="N7656" s="95">
        <v>1</v>
      </c>
      <c r="O7656" s="118" t="str">
        <f>_xlfn.XLOOKUP(P7656,匹配表1065!U:U,匹配表1065!T:T)</f>
        <v>HO00072793</v>
      </c>
      <c r="P7656" s="94" t="s">
        <v>159</v>
      </c>
      <c r="Q7656" s="95" t="s">
        <v>339</v>
      </c>
      <c r="R7656" s="89" t="str">
        <f>_xlfn.XLOOKUP(Q7656,匹配表1065!L:L,匹配表1065!O:O)</f>
        <v>C</v>
      </c>
      <c r="S7656" s="93" t="str">
        <f>IFERROR(_xlfn.XLOOKUP(Q7656,匹配表1065!AI:AI,匹配表1065!AJ:AJ),"绿标")</f>
        <v>红标</v>
      </c>
      <c r="T7656" s="93" t="str" cm="1">
        <f t="array" ref="T7656:U7656">_xlfn.XLOOKUP(Q7656,匹配表1065!L:L,匹配表1065!M:N)</f>
        <v>眩晕</v>
      </c>
      <c r="U7656" s="94" t="str">
        <v>神经内科</v>
      </c>
      <c r="V7656" s="95" t="s">
        <v>100</v>
      </c>
      <c r="W7656" s="93">
        <f>_xlfn.XLOOKUP(M7656,匹配表1065!D:D,匹配表1065!F:F)*N7656</f>
        <v>4</v>
      </c>
    </row>
    <row r="7657" customHeight="1" spans="1:23">
      <c r="A7657" s="94" t="s">
        <v>954</v>
      </c>
      <c r="B7657" s="106">
        <v>46260</v>
      </c>
      <c r="C7657" s="121" t="str">
        <f t="shared" si="240"/>
        <v>8月第5周</v>
      </c>
      <c r="D7657" s="109" t="s">
        <v>993</v>
      </c>
      <c r="E7657" s="93" t="str">
        <f t="shared" si="241"/>
        <v>8月第4周--周3</v>
      </c>
      <c r="F7657" s="95" t="s">
        <v>27</v>
      </c>
      <c r="G7657" s="95" t="s">
        <v>136</v>
      </c>
      <c r="H7657" s="92" t="str">
        <f>_xlfn.XLOOKUP(O7657,匹配表1065!T:T,匹配表1065!W:W)</f>
        <v>潍坊市</v>
      </c>
      <c r="I7657" s="116" t="str">
        <f>_xlfn.XLOOKUP(O7657,匹配表1065!T:T,匹配表1065!X:X)</f>
        <v>PME2036</v>
      </c>
      <c r="J7657" s="95" t="s">
        <v>161</v>
      </c>
      <c r="K7657" s="89" cm="1">
        <f ca="1" t="array" ref="K7657:L7657">_xlfn.XLOOKUP(J7657,匹配表1065!Y:Y,匹配表1065!AA:AB)</f>
        <v>1519</v>
      </c>
      <c r="L7657" s="116" t="str">
        <v>3个月以上</v>
      </c>
      <c r="M7657" s="95" t="s">
        <v>30</v>
      </c>
      <c r="N7657" s="95">
        <v>1</v>
      </c>
      <c r="O7657" s="118" t="str">
        <f>_xlfn.XLOOKUP(P7657,匹配表1065!U:U,匹配表1065!T:T)</f>
        <v>HO00001496</v>
      </c>
      <c r="P7657" s="94" t="s">
        <v>256</v>
      </c>
      <c r="Q7657" s="95" t="s">
        <v>257</v>
      </c>
      <c r="R7657" s="89" t="str">
        <f>_xlfn.XLOOKUP(Q7657,匹配表1065!L:L,匹配表1065!O:O)</f>
        <v>B</v>
      </c>
      <c r="S7657" s="93" t="str">
        <f>IFERROR(_xlfn.XLOOKUP(Q7657,匹配表1065!AI:AI,匹配表1065!AJ:AJ),"绿标")</f>
        <v>绿标</v>
      </c>
      <c r="T7657" s="93" t="str" cm="1">
        <f t="array" ref="T7657:U7657">_xlfn.XLOOKUP(Q7657,匹配表1065!L:L,匹配表1065!M:N)</f>
        <v>癫痫</v>
      </c>
      <c r="U7657" s="94" t="str">
        <v>神经内科</v>
      </c>
      <c r="V7657" s="95" t="s">
        <v>33</v>
      </c>
      <c r="W7657" s="93">
        <f>_xlfn.XLOOKUP(M7657,匹配表1065!D:D,匹配表1065!F:F)*N7657</f>
        <v>12</v>
      </c>
    </row>
    <row r="7658" customHeight="1" spans="1:23">
      <c r="A7658" s="94" t="s">
        <v>954</v>
      </c>
      <c r="B7658" s="106">
        <v>46260</v>
      </c>
      <c r="C7658" s="121" t="str">
        <f t="shared" si="240"/>
        <v>8月第5周</v>
      </c>
      <c r="D7658" s="109" t="s">
        <v>993</v>
      </c>
      <c r="E7658" s="93" t="str">
        <f t="shared" si="241"/>
        <v>8月第4周--周3</v>
      </c>
      <c r="F7658" s="95" t="s">
        <v>27</v>
      </c>
      <c r="G7658" s="95" t="s">
        <v>136</v>
      </c>
      <c r="H7658" s="92" t="str">
        <f>_xlfn.XLOOKUP(O7658,匹配表1065!T:T,匹配表1065!W:W)</f>
        <v>潍坊市</v>
      </c>
      <c r="I7658" s="116" t="str">
        <f>_xlfn.XLOOKUP(O7658,匹配表1065!T:T,匹配表1065!X:X)</f>
        <v>PME2036</v>
      </c>
      <c r="J7658" s="95" t="s">
        <v>161</v>
      </c>
      <c r="K7658" s="89" cm="1">
        <f ca="1" t="array" ref="K7658:L7658">_xlfn.XLOOKUP(J7658,匹配表1065!Y:Y,匹配表1065!AA:AB)</f>
        <v>1519</v>
      </c>
      <c r="L7658" s="116" t="str">
        <v>3个月以上</v>
      </c>
      <c r="M7658" s="95" t="s">
        <v>30</v>
      </c>
      <c r="N7658" s="95">
        <v>1</v>
      </c>
      <c r="O7658" s="118" t="str">
        <f>_xlfn.XLOOKUP(P7658,匹配表1065!U:U,匹配表1065!T:T)</f>
        <v>HO00001521</v>
      </c>
      <c r="P7658" s="94" t="s">
        <v>162</v>
      </c>
      <c r="Q7658" s="95" t="s">
        <v>255</v>
      </c>
      <c r="R7658" s="89" t="str">
        <f>_xlfn.XLOOKUP(Q7658,匹配表1065!L:L,匹配表1065!O:O)</f>
        <v>C</v>
      </c>
      <c r="S7658" s="93" t="str">
        <f>IFERROR(_xlfn.XLOOKUP(Q7658,匹配表1065!AI:AI,匹配表1065!AJ:AJ),"绿标")</f>
        <v>黑标</v>
      </c>
      <c r="T7658" s="93" t="str" cm="1">
        <f t="array" ref="T7658:U7658">_xlfn.XLOOKUP(Q7658,匹配表1065!L:L,匹配表1065!M:N)</f>
        <v>眩晕</v>
      </c>
      <c r="U7658" s="94" t="str">
        <v>耳鼻喉科</v>
      </c>
      <c r="V7658" s="95" t="s">
        <v>100</v>
      </c>
      <c r="W7658" s="93">
        <f>_xlfn.XLOOKUP(M7658,匹配表1065!D:D,匹配表1065!F:F)*N7658</f>
        <v>12</v>
      </c>
    </row>
    <row r="7659" customHeight="1" spans="1:23">
      <c r="A7659" s="94" t="s">
        <v>954</v>
      </c>
      <c r="B7659" s="106">
        <v>46260</v>
      </c>
      <c r="C7659" s="121" t="str">
        <f t="shared" si="240"/>
        <v>8月第5周</v>
      </c>
      <c r="D7659" s="109" t="s">
        <v>993</v>
      </c>
      <c r="E7659" s="93" t="str">
        <f t="shared" si="241"/>
        <v>8月第4周--周3</v>
      </c>
      <c r="F7659" s="95" t="s">
        <v>27</v>
      </c>
      <c r="G7659" s="95" t="s">
        <v>28</v>
      </c>
      <c r="H7659" s="92" t="str">
        <f>_xlfn.XLOOKUP(O7659,匹配表1065!T:T,匹配表1065!W:W)</f>
        <v>南京市</v>
      </c>
      <c r="I7659" s="116" t="str">
        <f>_xlfn.XLOOKUP(O7659,匹配表1065!T:T,匹配表1065!X:X)</f>
        <v>PME2005</v>
      </c>
      <c r="J7659" s="95" t="s">
        <v>54</v>
      </c>
      <c r="K7659" s="89" cm="1">
        <f ca="1" t="array" ref="K7659:L7659">_xlfn.XLOOKUP(J7659,匹配表1065!Y:Y,匹配表1065!AA:AB)</f>
        <v>3</v>
      </c>
      <c r="L7659" s="116" t="str">
        <v>3个月以上</v>
      </c>
      <c r="M7659" s="95" t="s">
        <v>55</v>
      </c>
      <c r="N7659" s="95">
        <v>1</v>
      </c>
      <c r="O7659" s="118" t="str">
        <f>_xlfn.XLOOKUP(P7659,匹配表1065!U:U,匹配表1065!T:T)</f>
        <v>HO00000975</v>
      </c>
      <c r="P7659" s="94" t="s">
        <v>56</v>
      </c>
      <c r="Q7659" s="95" t="s">
        <v>592</v>
      </c>
      <c r="R7659" s="89" t="str">
        <f>_xlfn.XLOOKUP(Q7659,匹配表1065!L:L,匹配表1065!O:O)</f>
        <v>A</v>
      </c>
      <c r="S7659" s="93" t="str">
        <f>IFERROR(_xlfn.XLOOKUP(Q7659,匹配表1065!AI:AI,匹配表1065!AJ:AJ),"绿标")</f>
        <v>绿标</v>
      </c>
      <c r="T7659" s="93" t="str" cm="1">
        <f t="array" ref="T7659:U7659">_xlfn.XLOOKUP(Q7659,匹配表1065!L:L,匹配表1065!M:N)</f>
        <v>头痛</v>
      </c>
      <c r="U7659" s="94" t="str">
        <v>神经内科</v>
      </c>
      <c r="V7659" s="95" t="s">
        <v>58</v>
      </c>
      <c r="W7659" s="93">
        <f>_xlfn.XLOOKUP(M7659,匹配表1065!D:D,匹配表1065!F:F)*N7659</f>
        <v>8</v>
      </c>
    </row>
    <row r="7660" customHeight="1" spans="1:23">
      <c r="A7660" s="94" t="s">
        <v>954</v>
      </c>
      <c r="B7660" s="106">
        <v>46260</v>
      </c>
      <c r="C7660" s="121" t="str">
        <f t="shared" ref="C7660:C7723" si="242">MONTH(B7660)&amp;TEXT(WEEKNUM(B7660,2)-WEEKNUM(B7660+1-DAY(B7660),2)+1,"月第0周")</f>
        <v>8月第5周</v>
      </c>
      <c r="D7660" s="109" t="s">
        <v>993</v>
      </c>
      <c r="E7660" s="93" t="str">
        <f t="shared" si="241"/>
        <v>8月第4周--周3</v>
      </c>
      <c r="F7660" s="95" t="s">
        <v>27</v>
      </c>
      <c r="G7660" s="95" t="s">
        <v>28</v>
      </c>
      <c r="H7660" s="92" t="str">
        <f>_xlfn.XLOOKUP(O7660,匹配表1065!T:T,匹配表1065!W:W)</f>
        <v>南京市</v>
      </c>
      <c r="I7660" s="116" t="str">
        <f>_xlfn.XLOOKUP(O7660,匹配表1065!T:T,匹配表1065!X:X)</f>
        <v>PME2005</v>
      </c>
      <c r="J7660" s="95" t="s">
        <v>54</v>
      </c>
      <c r="K7660" s="89" cm="1">
        <f ca="1" t="array" ref="K7660:L7660">_xlfn.XLOOKUP(J7660,匹配表1065!Y:Y,匹配表1065!AA:AB)</f>
        <v>3</v>
      </c>
      <c r="L7660" s="116" t="str">
        <v>3个月以上</v>
      </c>
      <c r="M7660" s="95" t="s">
        <v>35</v>
      </c>
      <c r="N7660" s="95">
        <v>1</v>
      </c>
      <c r="O7660" s="118" t="str">
        <f>_xlfn.XLOOKUP(P7660,匹配表1065!U:U,匹配表1065!T:T)</f>
        <v>HO00000975</v>
      </c>
      <c r="P7660" s="94" t="s">
        <v>56</v>
      </c>
      <c r="Q7660" s="95" t="s">
        <v>592</v>
      </c>
      <c r="R7660" s="89" t="str">
        <f>_xlfn.XLOOKUP(Q7660,匹配表1065!L:L,匹配表1065!O:O)</f>
        <v>A</v>
      </c>
      <c r="S7660" s="93" t="str">
        <f>IFERROR(_xlfn.XLOOKUP(Q7660,匹配表1065!AI:AI,匹配表1065!AJ:AJ),"绿标")</f>
        <v>绿标</v>
      </c>
      <c r="T7660" s="93" t="str" cm="1">
        <f t="array" ref="T7660:U7660">_xlfn.XLOOKUP(Q7660,匹配表1065!L:L,匹配表1065!M:N)</f>
        <v>头痛</v>
      </c>
      <c r="U7660" s="94" t="str">
        <v>神经内科</v>
      </c>
      <c r="V7660" s="95" t="s">
        <v>33</v>
      </c>
      <c r="W7660" s="93">
        <f>_xlfn.XLOOKUP(M7660,匹配表1065!D:D,匹配表1065!F:F)*N7660</f>
        <v>4</v>
      </c>
    </row>
    <row r="7661" customHeight="1" spans="1:23">
      <c r="A7661" s="94" t="s">
        <v>954</v>
      </c>
      <c r="B7661" s="106">
        <v>46260</v>
      </c>
      <c r="C7661" s="121" t="str">
        <f t="shared" si="242"/>
        <v>8月第5周</v>
      </c>
      <c r="D7661" s="109" t="s">
        <v>993</v>
      </c>
      <c r="E7661" s="93" t="str">
        <f t="shared" si="241"/>
        <v>8月第4周--周3</v>
      </c>
      <c r="F7661" s="95" t="s">
        <v>27</v>
      </c>
      <c r="G7661" s="95" t="s">
        <v>28</v>
      </c>
      <c r="H7661" s="92" t="str">
        <f>_xlfn.XLOOKUP(O7661,匹配表1065!T:T,匹配表1065!W:W)</f>
        <v>南京市</v>
      </c>
      <c r="I7661" s="116" t="str">
        <f>_xlfn.XLOOKUP(O7661,匹配表1065!T:T,匹配表1065!X:X)</f>
        <v>PME2005</v>
      </c>
      <c r="J7661" s="95" t="s">
        <v>54</v>
      </c>
      <c r="K7661" s="89" cm="1">
        <f ca="1" t="array" ref="K7661:L7661">_xlfn.XLOOKUP(J7661,匹配表1065!Y:Y,匹配表1065!AA:AB)</f>
        <v>3</v>
      </c>
      <c r="L7661" s="116" t="str">
        <v>3个月以上</v>
      </c>
      <c r="M7661" s="95" t="s">
        <v>35</v>
      </c>
      <c r="N7661" s="95">
        <v>1</v>
      </c>
      <c r="O7661" s="118" t="str">
        <f>_xlfn.XLOOKUP(P7661,匹配表1065!U:U,匹配表1065!T:T)</f>
        <v>HO00000975</v>
      </c>
      <c r="P7661" s="94" t="s">
        <v>56</v>
      </c>
      <c r="Q7661" s="95" t="s">
        <v>205</v>
      </c>
      <c r="R7661" s="89" t="str">
        <f>_xlfn.XLOOKUP(Q7661,匹配表1065!L:L,匹配表1065!O:O)</f>
        <v>B</v>
      </c>
      <c r="S7661" s="93" t="str">
        <f>IFERROR(_xlfn.XLOOKUP(Q7661,匹配表1065!AI:AI,匹配表1065!AJ:AJ),"绿标")</f>
        <v>绿标</v>
      </c>
      <c r="T7661" s="93" t="str" cm="1">
        <f t="array" ref="T7661:U7661">_xlfn.XLOOKUP(Q7661,匹配表1065!L:L,匹配表1065!M:N)</f>
        <v>脑血管</v>
      </c>
      <c r="U7661" s="94" t="str">
        <v>神经内科</v>
      </c>
      <c r="V7661" s="95" t="s">
        <v>58</v>
      </c>
      <c r="W7661" s="93">
        <f>_xlfn.XLOOKUP(M7661,匹配表1065!D:D,匹配表1065!F:F)*N7661</f>
        <v>4</v>
      </c>
    </row>
    <row r="7662" customHeight="1" spans="1:23">
      <c r="A7662" s="94" t="s">
        <v>954</v>
      </c>
      <c r="B7662" s="106">
        <v>46260</v>
      </c>
      <c r="C7662" s="121" t="str">
        <f t="shared" si="242"/>
        <v>8月第5周</v>
      </c>
      <c r="D7662" s="109" t="s">
        <v>993</v>
      </c>
      <c r="E7662" s="93" t="str">
        <f t="shared" si="241"/>
        <v>8月第4周--周3</v>
      </c>
      <c r="F7662" s="95" t="s">
        <v>27</v>
      </c>
      <c r="G7662" s="95" t="s">
        <v>28</v>
      </c>
      <c r="H7662" s="92" t="str">
        <f>_xlfn.XLOOKUP(O7662,匹配表1065!T:T,匹配表1065!W:W)</f>
        <v>南京市</v>
      </c>
      <c r="I7662" s="116" t="str">
        <f>_xlfn.XLOOKUP(O7662,匹配表1065!T:T,匹配表1065!X:X)</f>
        <v>PME2039</v>
      </c>
      <c r="J7662" s="95" t="s">
        <v>39</v>
      </c>
      <c r="K7662" s="89" cm="1">
        <f ca="1" t="array" ref="K7662:L7662">_xlfn.XLOOKUP(J7662,匹配表1065!Y:Y,匹配表1065!AA:AB)</f>
        <v>7</v>
      </c>
      <c r="L7662" s="116" t="str">
        <v>3个月以上</v>
      </c>
      <c r="M7662" s="95" t="s">
        <v>30</v>
      </c>
      <c r="N7662" s="95">
        <v>1</v>
      </c>
      <c r="O7662" s="118" t="str">
        <f>_xlfn.XLOOKUP(P7662,匹配表1065!U:U,匹配表1065!T:T)</f>
        <v>HO00000971</v>
      </c>
      <c r="P7662" s="94" t="s">
        <v>40</v>
      </c>
      <c r="Q7662" s="95" t="s">
        <v>41</v>
      </c>
      <c r="R7662" s="89" t="str">
        <f>_xlfn.XLOOKUP(Q7662,匹配表1065!L:L,匹配表1065!O:O)</f>
        <v>A</v>
      </c>
      <c r="S7662" s="93" t="str">
        <f>IFERROR(_xlfn.XLOOKUP(Q7662,匹配表1065!AI:AI,匹配表1065!AJ:AJ),"绿标")</f>
        <v>绿标</v>
      </c>
      <c r="T7662" s="93" t="str" cm="1">
        <f t="array" ref="T7662:U7662">_xlfn.XLOOKUP(Q7662,匹配表1065!L:L,匹配表1065!M:N)</f>
        <v>头痛</v>
      </c>
      <c r="U7662" s="94" t="str">
        <v>神经内科</v>
      </c>
      <c r="V7662" s="95" t="s">
        <v>42</v>
      </c>
      <c r="W7662" s="93">
        <f>_xlfn.XLOOKUP(M7662,匹配表1065!D:D,匹配表1065!F:F)*N7662</f>
        <v>12</v>
      </c>
    </row>
    <row r="7663" customHeight="1" spans="1:23">
      <c r="A7663" s="94" t="s">
        <v>954</v>
      </c>
      <c r="B7663" s="106">
        <v>46260</v>
      </c>
      <c r="C7663" s="121" t="str">
        <f t="shared" si="242"/>
        <v>8月第5周</v>
      </c>
      <c r="D7663" s="109" t="s">
        <v>993</v>
      </c>
      <c r="E7663" s="93" t="str">
        <f t="shared" si="241"/>
        <v>8月第4周--周3</v>
      </c>
      <c r="F7663" s="95" t="s">
        <v>27</v>
      </c>
      <c r="G7663" s="95" t="s">
        <v>28</v>
      </c>
      <c r="H7663" s="92" t="str">
        <f>_xlfn.XLOOKUP(O7663,匹配表1065!T:T,匹配表1065!W:W)</f>
        <v>南京市</v>
      </c>
      <c r="I7663" s="116" t="str">
        <f>_xlfn.XLOOKUP(O7663,匹配表1065!T:T,匹配表1065!X:X)</f>
        <v>PME2006</v>
      </c>
      <c r="J7663" s="95" t="s">
        <v>29</v>
      </c>
      <c r="K7663" s="89" cm="1">
        <f ca="1" t="array" ref="K7663:L7663">_xlfn.XLOOKUP(J7663,匹配表1065!Y:Y,匹配表1065!AA:AB)</f>
        <v>15</v>
      </c>
      <c r="L7663" s="116" t="str">
        <v>3个月以上</v>
      </c>
      <c r="M7663" s="95" t="s">
        <v>30</v>
      </c>
      <c r="N7663" s="95">
        <v>1</v>
      </c>
      <c r="O7663" s="118" t="str">
        <f>_xlfn.XLOOKUP(P7663,匹配表1065!U:U,匹配表1065!T:T)</f>
        <v>HO00000959</v>
      </c>
      <c r="P7663" s="94" t="s">
        <v>196</v>
      </c>
      <c r="Q7663" s="95" t="s">
        <v>197</v>
      </c>
      <c r="R7663" s="89" t="str">
        <f>_xlfn.XLOOKUP(Q7663,匹配表1065!L:L,匹配表1065!O:O)</f>
        <v>C</v>
      </c>
      <c r="S7663" s="93" t="str">
        <f>IFERROR(_xlfn.XLOOKUP(Q7663,匹配表1065!AI:AI,匹配表1065!AJ:AJ),"绿标")</f>
        <v>红标</v>
      </c>
      <c r="T7663" s="93" t="str" cm="1">
        <f t="array" ref="T7663:U7663">_xlfn.XLOOKUP(Q7663,匹配表1065!L:L,匹配表1065!M:N)</f>
        <v>眩晕</v>
      </c>
      <c r="U7663" s="94" t="str">
        <v>神经内科</v>
      </c>
      <c r="V7663" s="95" t="s">
        <v>100</v>
      </c>
      <c r="W7663" s="93">
        <f>_xlfn.XLOOKUP(M7663,匹配表1065!D:D,匹配表1065!F:F)*N7663</f>
        <v>12</v>
      </c>
    </row>
    <row r="7664" customHeight="1" spans="1:23">
      <c r="A7664" s="94" t="s">
        <v>954</v>
      </c>
      <c r="B7664" s="106">
        <v>46260</v>
      </c>
      <c r="C7664" s="121" t="str">
        <f t="shared" si="242"/>
        <v>8月第5周</v>
      </c>
      <c r="D7664" s="109" t="s">
        <v>993</v>
      </c>
      <c r="E7664" s="93" t="str">
        <f t="shared" si="241"/>
        <v>8月第4周--周3</v>
      </c>
      <c r="F7664" s="95" t="s">
        <v>27</v>
      </c>
      <c r="G7664" s="95" t="s">
        <v>28</v>
      </c>
      <c r="H7664" s="92" t="str">
        <f>_xlfn.XLOOKUP(O7664,匹配表1065!T:T,匹配表1065!W:W)</f>
        <v>南京市</v>
      </c>
      <c r="I7664" s="116" t="str">
        <f>_xlfn.XLOOKUP(O7664,匹配表1065!T:T,匹配表1065!X:X)</f>
        <v>PME2006</v>
      </c>
      <c r="J7664" s="95" t="s">
        <v>29</v>
      </c>
      <c r="K7664" s="89" cm="1">
        <f ca="1" t="array" ref="K7664:L7664">_xlfn.XLOOKUP(J7664,匹配表1065!Y:Y,匹配表1065!AA:AB)</f>
        <v>15</v>
      </c>
      <c r="L7664" s="116" t="str">
        <v>3个月以上</v>
      </c>
      <c r="M7664" s="95" t="s">
        <v>35</v>
      </c>
      <c r="N7664" s="95">
        <v>1</v>
      </c>
      <c r="O7664" s="118" t="str">
        <f>_xlfn.XLOOKUP(P7664,匹配表1065!U:U,匹配表1065!T:T)</f>
        <v>HO00000959</v>
      </c>
      <c r="P7664" s="94" t="s">
        <v>196</v>
      </c>
      <c r="Q7664" s="95" t="s">
        <v>268</v>
      </c>
      <c r="R7664" s="89" t="str">
        <f>_xlfn.XLOOKUP(Q7664,匹配表1065!L:L,匹配表1065!O:O)</f>
        <v>C</v>
      </c>
      <c r="S7664" s="93" t="str">
        <f>IFERROR(_xlfn.XLOOKUP(Q7664,匹配表1065!AI:AI,匹配表1065!AJ:AJ),"绿标")</f>
        <v>红标</v>
      </c>
      <c r="T7664" s="93" t="str" cm="1">
        <f t="array" ref="T7664:U7664">_xlfn.XLOOKUP(Q7664,匹配表1065!L:L,匹配表1065!M:N)</f>
        <v>眩晕</v>
      </c>
      <c r="U7664" s="94" t="str">
        <v>耳鼻喉科</v>
      </c>
      <c r="V7664" s="95" t="s">
        <v>100</v>
      </c>
      <c r="W7664" s="93">
        <f>_xlfn.XLOOKUP(M7664,匹配表1065!D:D,匹配表1065!F:F)*N7664</f>
        <v>4</v>
      </c>
    </row>
    <row r="7665" customHeight="1" spans="1:23">
      <c r="A7665" s="94" t="s">
        <v>954</v>
      </c>
      <c r="B7665" s="106">
        <v>46260</v>
      </c>
      <c r="C7665" s="121" t="str">
        <f t="shared" si="242"/>
        <v>8月第5周</v>
      </c>
      <c r="D7665" s="109" t="s">
        <v>993</v>
      </c>
      <c r="E7665" s="93" t="str">
        <f t="shared" si="241"/>
        <v>8月第4周--周3</v>
      </c>
      <c r="F7665" s="95" t="s">
        <v>27</v>
      </c>
      <c r="G7665" s="95" t="s">
        <v>28</v>
      </c>
      <c r="H7665" s="92" t="str">
        <f>_xlfn.XLOOKUP(O7665,匹配表1065!T:T,匹配表1065!W:W)</f>
        <v>南京市</v>
      </c>
      <c r="I7665" s="116" t="str">
        <f>_xlfn.XLOOKUP(O7665,匹配表1065!T:T,匹配表1065!X:X)</f>
        <v>PME2006</v>
      </c>
      <c r="J7665" s="95" t="s">
        <v>29</v>
      </c>
      <c r="K7665" s="89" cm="1">
        <f ca="1" t="array" ref="K7665:L7665">_xlfn.XLOOKUP(J7665,匹配表1065!Y:Y,匹配表1065!AA:AB)</f>
        <v>15</v>
      </c>
      <c r="L7665" s="116" t="str">
        <v>3个月以上</v>
      </c>
      <c r="M7665" s="95" t="s">
        <v>35</v>
      </c>
      <c r="N7665" s="95">
        <v>1</v>
      </c>
      <c r="O7665" s="118" t="str">
        <f>_xlfn.XLOOKUP(P7665,匹配表1065!U:U,匹配表1065!T:T)</f>
        <v>HO00000965</v>
      </c>
      <c r="P7665" s="94" t="s">
        <v>31</v>
      </c>
      <c r="Q7665" s="95" t="s">
        <v>404</v>
      </c>
      <c r="R7665" s="89" t="str">
        <f>_xlfn.XLOOKUP(Q7665,匹配表1065!L:L,匹配表1065!O:O)</f>
        <v>C</v>
      </c>
      <c r="S7665" s="93" t="str">
        <f>IFERROR(_xlfn.XLOOKUP(Q7665,匹配表1065!AI:AI,匹配表1065!AJ:AJ),"绿标")</f>
        <v>黑标</v>
      </c>
      <c r="T7665" s="93" t="str" cm="1">
        <f t="array" ref="T7665:U7665">_xlfn.XLOOKUP(Q7665,匹配表1065!L:L,匹配表1065!M:N)</f>
        <v>眩晕</v>
      </c>
      <c r="U7665" s="94" t="str">
        <v>耳鼻喉科</v>
      </c>
      <c r="V7665" s="95" t="s">
        <v>100</v>
      </c>
      <c r="W7665" s="93">
        <f>_xlfn.XLOOKUP(M7665,匹配表1065!D:D,匹配表1065!F:F)*N7665</f>
        <v>4</v>
      </c>
    </row>
    <row r="7666" customHeight="1" spans="1:23">
      <c r="A7666" s="94" t="s">
        <v>954</v>
      </c>
      <c r="B7666" s="106">
        <v>46260</v>
      </c>
      <c r="C7666" s="121" t="str">
        <f t="shared" si="242"/>
        <v>8月第5周</v>
      </c>
      <c r="D7666" s="109" t="s">
        <v>993</v>
      </c>
      <c r="E7666" s="93" t="str">
        <f t="shared" si="241"/>
        <v>8月第4周--周3</v>
      </c>
      <c r="F7666" s="95" t="s">
        <v>27</v>
      </c>
      <c r="G7666" s="95" t="s">
        <v>28</v>
      </c>
      <c r="H7666" s="92" t="str">
        <f>_xlfn.XLOOKUP(O7666,匹配表1065!T:T,匹配表1065!W:W)</f>
        <v>扬州市</v>
      </c>
      <c r="I7666" s="116" t="str">
        <f>_xlfn.XLOOKUP(O7666,匹配表1065!T:T,匹配表1065!X:X)</f>
        <v>PME2012</v>
      </c>
      <c r="J7666" s="95" t="s">
        <v>60</v>
      </c>
      <c r="K7666" s="89" cm="1">
        <f ca="1" t="array" ref="K7666:L7666">_xlfn.XLOOKUP(J7666,匹配表1065!Y:Y,匹配表1065!AA:AB)</f>
        <v>13</v>
      </c>
      <c r="L7666" s="116" t="str">
        <v>3个月以上</v>
      </c>
      <c r="M7666" s="95" t="s">
        <v>30</v>
      </c>
      <c r="N7666" s="95">
        <v>1</v>
      </c>
      <c r="O7666" s="118" t="str">
        <f>_xlfn.XLOOKUP(P7666,匹配表1065!U:U,匹配表1065!T:T)</f>
        <v>HO00000968</v>
      </c>
      <c r="P7666" s="94" t="s">
        <v>61</v>
      </c>
      <c r="Q7666" s="95" t="s">
        <v>62</v>
      </c>
      <c r="R7666" s="89" t="str">
        <f>_xlfn.XLOOKUP(Q7666,匹配表1065!L:L,匹配表1065!O:O)</f>
        <v>A</v>
      </c>
      <c r="S7666" s="93" t="str">
        <f>IFERROR(_xlfn.XLOOKUP(Q7666,匹配表1065!AI:AI,匹配表1065!AJ:AJ),"绿标")</f>
        <v>红标</v>
      </c>
      <c r="T7666" s="93" t="str" cm="1">
        <f t="array" ref="T7666:U7666">_xlfn.XLOOKUP(Q7666,匹配表1065!L:L,匹配表1065!M:N)</f>
        <v>头痛</v>
      </c>
      <c r="U7666" s="94" t="str">
        <v>神经内科</v>
      </c>
      <c r="V7666" s="95" t="s">
        <v>100</v>
      </c>
      <c r="W7666" s="93">
        <f>_xlfn.XLOOKUP(M7666,匹配表1065!D:D,匹配表1065!F:F)*N7666</f>
        <v>12</v>
      </c>
    </row>
    <row r="7667" customHeight="1" spans="1:23">
      <c r="A7667" s="94" t="s">
        <v>954</v>
      </c>
      <c r="B7667" s="106">
        <v>46260</v>
      </c>
      <c r="C7667" s="121" t="str">
        <f t="shared" si="242"/>
        <v>8月第5周</v>
      </c>
      <c r="D7667" s="109" t="s">
        <v>993</v>
      </c>
      <c r="E7667" s="93" t="str">
        <f t="shared" si="241"/>
        <v>8月第4周--周3</v>
      </c>
      <c r="F7667" s="95" t="s">
        <v>27</v>
      </c>
      <c r="G7667" s="95" t="s">
        <v>28</v>
      </c>
      <c r="H7667" s="92" t="str">
        <f>_xlfn.XLOOKUP(O7667,匹配表1065!T:T,匹配表1065!W:W)</f>
        <v>扬州市</v>
      </c>
      <c r="I7667" s="116" t="str">
        <f>_xlfn.XLOOKUP(O7667,匹配表1065!T:T,匹配表1065!X:X)</f>
        <v>PME2012</v>
      </c>
      <c r="J7667" s="95" t="s">
        <v>60</v>
      </c>
      <c r="K7667" s="89" cm="1">
        <f ca="1" t="array" ref="K7667:L7667">_xlfn.XLOOKUP(J7667,匹配表1065!Y:Y,匹配表1065!AA:AB)</f>
        <v>13</v>
      </c>
      <c r="L7667" s="116" t="str">
        <v>3个月以上</v>
      </c>
      <c r="M7667" s="95" t="s">
        <v>55</v>
      </c>
      <c r="N7667" s="95">
        <v>1</v>
      </c>
      <c r="O7667" s="118" t="str">
        <f>_xlfn.XLOOKUP(P7667,匹配表1065!U:U,匹配表1065!T:T)</f>
        <v>HO00041526</v>
      </c>
      <c r="P7667" s="94" t="s">
        <v>407</v>
      </c>
      <c r="Q7667" s="95" t="s">
        <v>408</v>
      </c>
      <c r="R7667" s="89" t="str">
        <f>_xlfn.XLOOKUP(Q7667,匹配表1065!L:L,匹配表1065!O:O)</f>
        <v>C</v>
      </c>
      <c r="S7667" s="93" t="str">
        <f>IFERROR(_xlfn.XLOOKUP(Q7667,匹配表1065!AI:AI,匹配表1065!AJ:AJ),"绿标")</f>
        <v>红标</v>
      </c>
      <c r="T7667" s="93" t="str" cm="1">
        <f t="array" ref="T7667:U7667">_xlfn.XLOOKUP(Q7667,匹配表1065!L:L,匹配表1065!M:N)</f>
        <v>眩晕</v>
      </c>
      <c r="U7667" s="94" t="str">
        <v>神经内科</v>
      </c>
      <c r="V7667" s="95" t="s">
        <v>33</v>
      </c>
      <c r="W7667" s="93">
        <f>_xlfn.XLOOKUP(M7667,匹配表1065!D:D,匹配表1065!F:F)*N7667</f>
        <v>8</v>
      </c>
    </row>
    <row r="7668" customHeight="1" spans="1:23">
      <c r="A7668" s="94" t="s">
        <v>954</v>
      </c>
      <c r="B7668" s="106">
        <v>46260</v>
      </c>
      <c r="C7668" s="121" t="str">
        <f t="shared" si="242"/>
        <v>8月第5周</v>
      </c>
      <c r="D7668" s="109" t="s">
        <v>993</v>
      </c>
      <c r="E7668" s="93" t="str">
        <f t="shared" si="241"/>
        <v>8月第4周--周3</v>
      </c>
      <c r="F7668" s="95" t="s">
        <v>27</v>
      </c>
      <c r="G7668" s="95" t="s">
        <v>28</v>
      </c>
      <c r="H7668" s="92" t="str">
        <f>_xlfn.XLOOKUP(O7668,匹配表1065!T:T,匹配表1065!W:W)</f>
        <v>南京市</v>
      </c>
      <c r="I7668" s="116" t="str">
        <f>_xlfn.XLOOKUP(O7668,匹配表1065!T:T,匹配表1065!X:X)</f>
        <v>PME2040</v>
      </c>
      <c r="J7668" s="95" t="s">
        <v>50</v>
      </c>
      <c r="K7668" s="89" t="e" cm="1">
        <f ca="1" t="array" ref="K7668">_xlfn.XLOOKUP(J7668,匹配表1065!Y:Y,匹配表1065!AA:AB)</f>
        <v>#N/A</v>
      </c>
      <c r="L7668" s="116"/>
      <c r="M7668" s="95" t="s">
        <v>35</v>
      </c>
      <c r="N7668" s="95">
        <v>1</v>
      </c>
      <c r="O7668" s="118" t="str">
        <f>_xlfn.XLOOKUP(P7668,匹配表1065!U:U,匹配表1065!T:T)</f>
        <v>HO00000966</v>
      </c>
      <c r="P7668" s="94" t="s">
        <v>51</v>
      </c>
      <c r="Q7668" s="95" t="s">
        <v>53</v>
      </c>
      <c r="R7668" s="89" t="str">
        <f>_xlfn.XLOOKUP(Q7668,匹配表1065!L:L,匹配表1065!O:O)</f>
        <v>A</v>
      </c>
      <c r="S7668" s="93" t="str">
        <f>IFERROR(_xlfn.XLOOKUP(Q7668,匹配表1065!AI:AI,匹配表1065!AJ:AJ),"绿标")</f>
        <v>绿标</v>
      </c>
      <c r="T7668" s="93" t="str" cm="1">
        <f t="array" ref="T7668:U7668">_xlfn.XLOOKUP(Q7668,匹配表1065!L:L,匹配表1065!M:N)</f>
        <v>头痛</v>
      </c>
      <c r="U7668" s="94" t="str">
        <v>神经内科</v>
      </c>
      <c r="V7668" s="95" t="s">
        <v>42</v>
      </c>
      <c r="W7668" s="93">
        <f>_xlfn.XLOOKUP(M7668,匹配表1065!D:D,匹配表1065!F:F)*N7668</f>
        <v>4</v>
      </c>
    </row>
    <row r="7669" customHeight="1" spans="1:23">
      <c r="A7669" s="94" t="s">
        <v>954</v>
      </c>
      <c r="B7669" s="106">
        <v>46260</v>
      </c>
      <c r="C7669" s="121" t="str">
        <f t="shared" si="242"/>
        <v>8月第5周</v>
      </c>
      <c r="D7669" s="109" t="s">
        <v>993</v>
      </c>
      <c r="E7669" s="93" t="str">
        <f t="shared" ref="E7669:E7732" si="243">D7669&amp;"--"&amp;"周"&amp;WEEKDAY(B7669,2)</f>
        <v>8月第4周--周3</v>
      </c>
      <c r="F7669" s="95" t="s">
        <v>27</v>
      </c>
      <c r="G7669" s="95" t="s">
        <v>28</v>
      </c>
      <c r="H7669" s="92" t="str">
        <f>_xlfn.XLOOKUP(O7669,匹配表1065!T:T,匹配表1065!W:W)</f>
        <v>南京市</v>
      </c>
      <c r="I7669" s="116" t="str">
        <f>_xlfn.XLOOKUP(O7669,匹配表1065!T:T,匹配表1065!X:X)</f>
        <v>PME2004</v>
      </c>
      <c r="J7669" s="95" t="s">
        <v>889</v>
      </c>
      <c r="K7669" s="89" t="e" cm="1">
        <f ca="1" t="array" ref="K7669">_xlfn.XLOOKUP(J7669,匹配表1065!Y:Y,匹配表1065!AA:AB)</f>
        <v>#N/A</v>
      </c>
      <c r="L7669" s="116"/>
      <c r="M7669" s="95" t="s">
        <v>55</v>
      </c>
      <c r="N7669" s="95">
        <v>1</v>
      </c>
      <c r="O7669" s="118" t="str">
        <f>_xlfn.XLOOKUP(P7669,匹配表1065!U:U,匹配表1065!T:T)</f>
        <v>HO00000972</v>
      </c>
      <c r="P7669" s="94" t="s">
        <v>36</v>
      </c>
      <c r="Q7669" s="95" t="s">
        <v>37</v>
      </c>
      <c r="R7669" s="89" t="str">
        <f>_xlfn.XLOOKUP(Q7669,匹配表1065!L:L,匹配表1065!O:O)</f>
        <v>A</v>
      </c>
      <c r="S7669" s="93" t="str">
        <f>IFERROR(_xlfn.XLOOKUP(Q7669,匹配表1065!AI:AI,匹配表1065!AJ:AJ),"绿标")</f>
        <v>绿标</v>
      </c>
      <c r="T7669" s="93" t="str" cm="1">
        <f t="array" ref="T7669:U7669">_xlfn.XLOOKUP(Q7669,匹配表1065!L:L,匹配表1065!M:N)</f>
        <v>头痛</v>
      </c>
      <c r="U7669" s="94" t="str">
        <v>神经内科</v>
      </c>
      <c r="V7669" s="95" t="s">
        <v>42</v>
      </c>
      <c r="W7669" s="93">
        <f>_xlfn.XLOOKUP(M7669,匹配表1065!D:D,匹配表1065!F:F)*N7669</f>
        <v>8</v>
      </c>
    </row>
    <row r="7670" customHeight="1" spans="1:23">
      <c r="A7670" s="94" t="s">
        <v>954</v>
      </c>
      <c r="B7670" s="106">
        <v>46260</v>
      </c>
      <c r="C7670" s="121" t="str">
        <f t="shared" si="242"/>
        <v>8月第5周</v>
      </c>
      <c r="D7670" s="109" t="s">
        <v>993</v>
      </c>
      <c r="E7670" s="93" t="str">
        <f t="shared" si="243"/>
        <v>8月第4周--周3</v>
      </c>
      <c r="F7670" s="95" t="s">
        <v>27</v>
      </c>
      <c r="G7670" s="95" t="s">
        <v>28</v>
      </c>
      <c r="H7670" s="92" t="str">
        <f>_xlfn.XLOOKUP(O7670,匹配表1065!T:T,匹配表1065!W:W)</f>
        <v>常州市</v>
      </c>
      <c r="I7670" s="116" t="str">
        <f>_xlfn.XLOOKUP(O7670,匹配表1065!T:T,匹配表1065!X:X)</f>
        <v>PME2015</v>
      </c>
      <c r="J7670" s="95" t="s">
        <v>45</v>
      </c>
      <c r="K7670" s="89" cm="1">
        <f ca="1" t="array" ref="K7670:L7670">_xlfn.XLOOKUP(J7670,匹配表1065!Y:Y,匹配表1065!AA:AB)</f>
        <v>9</v>
      </c>
      <c r="L7670" s="116" t="str">
        <v>3个月以上</v>
      </c>
      <c r="M7670" s="95" t="s">
        <v>30</v>
      </c>
      <c r="N7670" s="95">
        <v>1</v>
      </c>
      <c r="O7670" s="118" t="str">
        <f>_xlfn.XLOOKUP(P7670,匹配表1065!U:U,匹配表1065!T:T)</f>
        <v>HO00016083</v>
      </c>
      <c r="P7670" s="94" t="s">
        <v>48</v>
      </c>
      <c r="Q7670" s="95" t="s">
        <v>49</v>
      </c>
      <c r="R7670" s="89" t="str">
        <f>_xlfn.XLOOKUP(Q7670,匹配表1065!L:L,匹配表1065!O:O)</f>
        <v>B</v>
      </c>
      <c r="S7670" s="93" t="str">
        <f>IFERROR(_xlfn.XLOOKUP(Q7670,匹配表1065!AI:AI,匹配表1065!AJ:AJ),"绿标")</f>
        <v>红标</v>
      </c>
      <c r="T7670" s="93" t="str" cm="1">
        <f t="array" ref="T7670:U7670">_xlfn.XLOOKUP(Q7670,匹配表1065!L:L,匹配表1065!M:N)</f>
        <v>脑血管</v>
      </c>
      <c r="U7670" s="94" t="str">
        <v>神经内科</v>
      </c>
      <c r="V7670" s="95" t="s">
        <v>42</v>
      </c>
      <c r="W7670" s="93">
        <f>_xlfn.XLOOKUP(M7670,匹配表1065!D:D,匹配表1065!F:F)*N7670</f>
        <v>12</v>
      </c>
    </row>
    <row r="7671" customHeight="1" spans="1:23">
      <c r="A7671" s="94" t="s">
        <v>954</v>
      </c>
      <c r="B7671" s="106">
        <v>46260</v>
      </c>
      <c r="C7671" s="121" t="str">
        <f t="shared" si="242"/>
        <v>8月第5周</v>
      </c>
      <c r="D7671" s="109" t="s">
        <v>993</v>
      </c>
      <c r="E7671" s="93" t="str">
        <f t="shared" si="243"/>
        <v>8月第4周--周3</v>
      </c>
      <c r="F7671" s="95" t="s">
        <v>27</v>
      </c>
      <c r="G7671" s="95" t="s">
        <v>63</v>
      </c>
      <c r="H7671" s="92" t="str">
        <f>_xlfn.XLOOKUP(O7671,匹配表1065!T:T,匹配表1065!W:W)</f>
        <v>连云港市</v>
      </c>
      <c r="I7671" s="116" t="str">
        <f>_xlfn.XLOOKUP(O7671,匹配表1065!T:T,匹配表1065!X:X)</f>
        <v>PME2042</v>
      </c>
      <c r="J7671" s="95" t="s">
        <v>74</v>
      </c>
      <c r="K7671" s="89" cm="1">
        <f ca="1" t="array" ref="K7671:L7671">_xlfn.XLOOKUP(J7671,匹配表1065!Y:Y,匹配表1065!AA:AB)</f>
        <v>7</v>
      </c>
      <c r="L7671" s="116" t="str">
        <v>3个月以上</v>
      </c>
      <c r="M7671" s="95" t="s">
        <v>35</v>
      </c>
      <c r="N7671" s="95">
        <v>1</v>
      </c>
      <c r="O7671" s="118" t="str">
        <f>_xlfn.XLOOKUP(P7671,匹配表1065!U:U,匹配表1065!T:T)</f>
        <v>HO00001004</v>
      </c>
      <c r="P7671" s="94" t="s">
        <v>75</v>
      </c>
      <c r="Q7671" s="95" t="s">
        <v>744</v>
      </c>
      <c r="R7671" s="89" t="str">
        <f>_xlfn.XLOOKUP(Q7671,匹配表1065!L:L,匹配表1065!O:O)</f>
        <v>B</v>
      </c>
      <c r="S7671" s="93" t="str">
        <f>IFERROR(_xlfn.XLOOKUP(Q7671,匹配表1065!AI:AI,匹配表1065!AJ:AJ),"绿标")</f>
        <v>绿标</v>
      </c>
      <c r="T7671" s="93" t="str" cm="1">
        <f t="array" ref="T7671:U7671">_xlfn.XLOOKUP(Q7671,匹配表1065!L:L,匹配表1065!M:N)</f>
        <v>其他</v>
      </c>
      <c r="U7671" s="94" t="str">
        <v>神经内科</v>
      </c>
      <c r="V7671" s="95" t="s">
        <v>42</v>
      </c>
      <c r="W7671" s="93">
        <f>_xlfn.XLOOKUP(M7671,匹配表1065!D:D,匹配表1065!F:F)*N7671</f>
        <v>4</v>
      </c>
    </row>
    <row r="7672" customHeight="1" spans="1:23">
      <c r="A7672" s="94" t="s">
        <v>954</v>
      </c>
      <c r="B7672" s="106">
        <v>46260</v>
      </c>
      <c r="C7672" s="121" t="str">
        <f t="shared" si="242"/>
        <v>8月第5周</v>
      </c>
      <c r="D7672" s="109" t="s">
        <v>993</v>
      </c>
      <c r="E7672" s="93" t="str">
        <f t="shared" si="243"/>
        <v>8月第4周--周3</v>
      </c>
      <c r="F7672" s="95" t="s">
        <v>27</v>
      </c>
      <c r="G7672" s="95" t="s">
        <v>63</v>
      </c>
      <c r="H7672" s="92" t="str">
        <f>_xlfn.XLOOKUP(O7672,匹配表1065!T:T,匹配表1065!W:W)</f>
        <v>南京市</v>
      </c>
      <c r="I7672" s="116" t="str">
        <f>_xlfn.XLOOKUP(O7672,匹配表1065!T:T,匹配表1065!X:X)</f>
        <v>PME2001</v>
      </c>
      <c r="J7672" s="95" t="s">
        <v>77</v>
      </c>
      <c r="K7672" s="89" cm="1">
        <f ca="1" t="array" ref="K7672:L7672">_xlfn.XLOOKUP(J7672,匹配表1065!Y:Y,匹配表1065!AA:AB)</f>
        <v>8</v>
      </c>
      <c r="L7672" s="116" t="str">
        <v>3个月以上</v>
      </c>
      <c r="M7672" s="95" t="s">
        <v>30</v>
      </c>
      <c r="N7672" s="95">
        <v>1</v>
      </c>
      <c r="O7672" s="118" t="str">
        <f>_xlfn.XLOOKUP(P7672,匹配表1065!U:U,匹配表1065!T:T)</f>
        <v>HO00000958</v>
      </c>
      <c r="P7672" s="94" t="s">
        <v>65</v>
      </c>
      <c r="Q7672" s="95" t="s">
        <v>66</v>
      </c>
      <c r="R7672" s="89" t="str">
        <f>_xlfn.XLOOKUP(Q7672,匹配表1065!L:L,匹配表1065!O:O)</f>
        <v>A</v>
      </c>
      <c r="S7672" s="93" t="str">
        <f>IFERROR(_xlfn.XLOOKUP(Q7672,匹配表1065!AI:AI,匹配表1065!AJ:AJ),"绿标")</f>
        <v>红标</v>
      </c>
      <c r="T7672" s="93" t="str" cm="1">
        <f t="array" ref="T7672:U7672">_xlfn.XLOOKUP(Q7672,匹配表1065!L:L,匹配表1065!M:N)</f>
        <v>头痛</v>
      </c>
      <c r="U7672" s="94" t="str">
        <v>神经内科</v>
      </c>
      <c r="V7672" s="95" t="s">
        <v>33</v>
      </c>
      <c r="W7672" s="93">
        <f>_xlfn.XLOOKUP(M7672,匹配表1065!D:D,匹配表1065!F:F)*N7672</f>
        <v>12</v>
      </c>
    </row>
    <row r="7673" customHeight="1" spans="1:23">
      <c r="A7673" s="94" t="s">
        <v>954</v>
      </c>
      <c r="B7673" s="106">
        <v>46260</v>
      </c>
      <c r="C7673" s="121" t="str">
        <f t="shared" si="242"/>
        <v>8月第5周</v>
      </c>
      <c r="D7673" s="109" t="s">
        <v>993</v>
      </c>
      <c r="E7673" s="93" t="str">
        <f t="shared" si="243"/>
        <v>8月第4周--周3</v>
      </c>
      <c r="F7673" s="95" t="s">
        <v>27</v>
      </c>
      <c r="G7673" s="95" t="s">
        <v>63</v>
      </c>
      <c r="H7673" s="92" t="str">
        <f>_xlfn.XLOOKUP(O7673,匹配表1065!T:T,匹配表1065!W:W)</f>
        <v>南京市</v>
      </c>
      <c r="I7673" s="116" t="str">
        <f>_xlfn.XLOOKUP(O7673,匹配表1065!T:T,匹配表1065!X:X)</f>
        <v>PME2001</v>
      </c>
      <c r="J7673" s="95" t="s">
        <v>77</v>
      </c>
      <c r="K7673" s="89" cm="1">
        <f ca="1" t="array" ref="K7673:L7673">_xlfn.XLOOKUP(J7673,匹配表1065!Y:Y,匹配表1065!AA:AB)</f>
        <v>8</v>
      </c>
      <c r="L7673" s="116" t="str">
        <v>3个月以上</v>
      </c>
      <c r="M7673" s="95" t="s">
        <v>35</v>
      </c>
      <c r="N7673" s="95">
        <v>1</v>
      </c>
      <c r="O7673" s="118" t="str">
        <f>_xlfn.XLOOKUP(P7673,匹配表1065!U:U,匹配表1065!T:T)</f>
        <v>HO00000958</v>
      </c>
      <c r="P7673" s="94" t="s">
        <v>65</v>
      </c>
      <c r="Q7673" s="95" t="s">
        <v>874</v>
      </c>
      <c r="R7673" s="89" t="str">
        <f>_xlfn.XLOOKUP(Q7673,匹配表1065!L:L,匹配表1065!O:O)</f>
        <v>C</v>
      </c>
      <c r="S7673" s="93" t="str">
        <f>IFERROR(_xlfn.XLOOKUP(Q7673,匹配表1065!AI:AI,匹配表1065!AJ:AJ),"绿标")</f>
        <v>绿标</v>
      </c>
      <c r="T7673" s="93" t="str" cm="1">
        <f t="array" ref="T7673:U7673">_xlfn.XLOOKUP(Q7673,匹配表1065!L:L,匹配表1065!M:N)</f>
        <v>眩晕</v>
      </c>
      <c r="U7673" s="94" t="str">
        <v>耳鼻喉科</v>
      </c>
      <c r="V7673" s="95" t="s">
        <v>100</v>
      </c>
      <c r="W7673" s="93">
        <f>_xlfn.XLOOKUP(M7673,匹配表1065!D:D,匹配表1065!F:F)*N7673</f>
        <v>4</v>
      </c>
    </row>
    <row r="7674" customHeight="1" spans="1:23">
      <c r="A7674" s="94" t="s">
        <v>954</v>
      </c>
      <c r="B7674" s="106">
        <v>46260</v>
      </c>
      <c r="C7674" s="121" t="str">
        <f t="shared" si="242"/>
        <v>8月第5周</v>
      </c>
      <c r="D7674" s="109" t="s">
        <v>993</v>
      </c>
      <c r="E7674" s="93" t="str">
        <f t="shared" si="243"/>
        <v>8月第4周--周3</v>
      </c>
      <c r="F7674" s="95" t="s">
        <v>27</v>
      </c>
      <c r="G7674" s="95" t="s">
        <v>63</v>
      </c>
      <c r="H7674" s="92" t="str">
        <f>_xlfn.XLOOKUP(O7674,匹配表1065!T:T,匹配表1065!W:W)</f>
        <v>南京市</v>
      </c>
      <c r="I7674" s="116" t="str">
        <f>_xlfn.XLOOKUP(O7674,匹配表1065!T:T,匹配表1065!X:X)</f>
        <v>PME2001</v>
      </c>
      <c r="J7674" s="95" t="s">
        <v>64</v>
      </c>
      <c r="K7674" s="89" cm="1">
        <f ca="1" t="array" ref="K7674:L7674">_xlfn.XLOOKUP(J7674,匹配表1065!Y:Y,匹配表1065!AA:AB)</f>
        <v>31</v>
      </c>
      <c r="L7674" s="116" t="str">
        <v>3个月以上</v>
      </c>
      <c r="M7674" s="95" t="s">
        <v>30</v>
      </c>
      <c r="N7674" s="95">
        <v>1</v>
      </c>
      <c r="O7674" s="118" t="str">
        <f>_xlfn.XLOOKUP(P7674,匹配表1065!U:U,匹配表1065!T:T)</f>
        <v>HO00000958</v>
      </c>
      <c r="P7674" s="94" t="s">
        <v>65</v>
      </c>
      <c r="Q7674" s="95" t="s">
        <v>68</v>
      </c>
      <c r="R7674" s="89" t="str">
        <f>_xlfn.XLOOKUP(Q7674,匹配表1065!L:L,匹配表1065!O:O)</f>
        <v>A</v>
      </c>
      <c r="S7674" s="93" t="str">
        <f>IFERROR(_xlfn.XLOOKUP(Q7674,匹配表1065!AI:AI,匹配表1065!AJ:AJ),"绿标")</f>
        <v>红标</v>
      </c>
      <c r="T7674" s="93" t="str" cm="1">
        <f t="array" ref="T7674:U7674">_xlfn.XLOOKUP(Q7674,匹配表1065!L:L,匹配表1065!M:N)</f>
        <v>头痛</v>
      </c>
      <c r="U7674" s="94" t="str">
        <v>神经内科</v>
      </c>
      <c r="V7674" s="95" t="s">
        <v>42</v>
      </c>
      <c r="W7674" s="93">
        <f>_xlfn.XLOOKUP(M7674,匹配表1065!D:D,匹配表1065!F:F)*N7674</f>
        <v>12</v>
      </c>
    </row>
    <row r="7675" customHeight="1" spans="1:23">
      <c r="A7675" s="94" t="s">
        <v>954</v>
      </c>
      <c r="B7675" s="106">
        <v>46260</v>
      </c>
      <c r="C7675" s="121" t="str">
        <f t="shared" si="242"/>
        <v>8月第5周</v>
      </c>
      <c r="D7675" s="109" t="s">
        <v>993</v>
      </c>
      <c r="E7675" s="93" t="str">
        <f t="shared" si="243"/>
        <v>8月第4周--周3</v>
      </c>
      <c r="F7675" s="95" t="s">
        <v>27</v>
      </c>
      <c r="G7675" s="95" t="s">
        <v>63</v>
      </c>
      <c r="H7675" s="92" t="str">
        <f>_xlfn.XLOOKUP(O7675,匹配表1065!T:T,匹配表1065!W:W)</f>
        <v>南京市</v>
      </c>
      <c r="I7675" s="116" t="str">
        <f>_xlfn.XLOOKUP(O7675,匹配表1065!T:T,匹配表1065!X:X)</f>
        <v>PME2001</v>
      </c>
      <c r="J7675" s="95" t="s">
        <v>64</v>
      </c>
      <c r="K7675" s="89" cm="1">
        <f ca="1" t="array" ref="K7675:L7675">_xlfn.XLOOKUP(J7675,匹配表1065!Y:Y,匹配表1065!AA:AB)</f>
        <v>31</v>
      </c>
      <c r="L7675" s="116" t="str">
        <v>3个月以上</v>
      </c>
      <c r="M7675" s="95" t="s">
        <v>30</v>
      </c>
      <c r="N7675" s="95">
        <v>1</v>
      </c>
      <c r="O7675" s="118" t="str">
        <f>_xlfn.XLOOKUP(P7675,匹配表1065!U:U,匹配表1065!T:T)</f>
        <v>HO00000958</v>
      </c>
      <c r="P7675" s="94" t="s">
        <v>65</v>
      </c>
      <c r="Q7675" s="95" t="s">
        <v>69</v>
      </c>
      <c r="R7675" s="89" t="str">
        <f>_xlfn.XLOOKUP(Q7675,匹配表1065!L:L,匹配表1065!O:O)</f>
        <v>C</v>
      </c>
      <c r="S7675" s="93" t="str">
        <f>IFERROR(_xlfn.XLOOKUP(Q7675,匹配表1065!AI:AI,匹配表1065!AJ:AJ),"绿标")</f>
        <v>绿标</v>
      </c>
      <c r="T7675" s="93" t="str" cm="1">
        <f t="array" ref="T7675:U7675">_xlfn.XLOOKUP(Q7675,匹配表1065!L:L,匹配表1065!M:N)</f>
        <v>眩晕</v>
      </c>
      <c r="U7675" s="94" t="str">
        <v>耳鼻喉科</v>
      </c>
      <c r="V7675" s="95" t="s">
        <v>100</v>
      </c>
      <c r="W7675" s="93">
        <f>_xlfn.XLOOKUP(M7675,匹配表1065!D:D,匹配表1065!F:F)*N7675</f>
        <v>12</v>
      </c>
    </row>
    <row r="7676" customHeight="1" spans="1:23">
      <c r="A7676" s="94" t="s">
        <v>954</v>
      </c>
      <c r="B7676" s="106">
        <v>46260</v>
      </c>
      <c r="C7676" s="121" t="str">
        <f t="shared" si="242"/>
        <v>8月第5周</v>
      </c>
      <c r="D7676" s="109" t="s">
        <v>993</v>
      </c>
      <c r="E7676" s="93" t="str">
        <f t="shared" si="243"/>
        <v>8月第4周--周3</v>
      </c>
      <c r="F7676" s="95" t="s">
        <v>27</v>
      </c>
      <c r="G7676" s="95" t="s">
        <v>63</v>
      </c>
      <c r="H7676" s="92" t="str">
        <f>_xlfn.XLOOKUP(O7676,匹配表1065!T:T,匹配表1065!W:W)</f>
        <v>徐州市</v>
      </c>
      <c r="I7676" s="116" t="str">
        <f>_xlfn.XLOOKUP(O7676,匹配表1065!T:T,匹配表1065!X:X)</f>
        <v>PME2008</v>
      </c>
      <c r="J7676" s="95" t="s">
        <v>81</v>
      </c>
      <c r="K7676" s="89" cm="1">
        <f ca="1" t="array" ref="K7676:L7676">_xlfn.XLOOKUP(J7676,匹配表1065!Y:Y,匹配表1065!AA:AB)</f>
        <v>19</v>
      </c>
      <c r="L7676" s="116" t="str">
        <v>3个月以上</v>
      </c>
      <c r="M7676" s="95" t="s">
        <v>30</v>
      </c>
      <c r="N7676" s="95">
        <v>1</v>
      </c>
      <c r="O7676" s="118" t="str">
        <f>_xlfn.XLOOKUP(P7676,匹配表1065!U:U,匹配表1065!T:T)</f>
        <v>HO00001134</v>
      </c>
      <c r="P7676" s="94" t="s">
        <v>82</v>
      </c>
      <c r="Q7676" s="95" t="s">
        <v>655</v>
      </c>
      <c r="R7676" s="89" t="str">
        <f>_xlfn.XLOOKUP(Q7676,匹配表1065!L:L,匹配表1065!O:O)</f>
        <v>C</v>
      </c>
      <c r="S7676" s="93" t="str">
        <f>IFERROR(_xlfn.XLOOKUP(Q7676,匹配表1065!AI:AI,匹配表1065!AJ:AJ),"绿标")</f>
        <v>黑标</v>
      </c>
      <c r="T7676" s="93" t="str" cm="1">
        <f t="array" ref="T7676:U7676">_xlfn.XLOOKUP(Q7676,匹配表1065!L:L,匹配表1065!M:N)</f>
        <v>眩晕</v>
      </c>
      <c r="U7676" s="94" t="str">
        <v>神经内科</v>
      </c>
      <c r="V7676" s="95" t="s">
        <v>42</v>
      </c>
      <c r="W7676" s="93">
        <f>_xlfn.XLOOKUP(M7676,匹配表1065!D:D,匹配表1065!F:F)*N7676</f>
        <v>12</v>
      </c>
    </row>
    <row r="7677" customHeight="1" spans="1:23">
      <c r="A7677" s="94" t="s">
        <v>954</v>
      </c>
      <c r="B7677" s="106">
        <v>46260</v>
      </c>
      <c r="C7677" s="121" t="str">
        <f t="shared" si="242"/>
        <v>8月第5周</v>
      </c>
      <c r="D7677" s="109" t="s">
        <v>993</v>
      </c>
      <c r="E7677" s="93" t="str">
        <f t="shared" si="243"/>
        <v>8月第4周--周3</v>
      </c>
      <c r="F7677" s="95" t="s">
        <v>27</v>
      </c>
      <c r="G7677" s="95" t="s">
        <v>63</v>
      </c>
      <c r="H7677" s="92" t="str">
        <f>_xlfn.XLOOKUP(O7677,匹配表1065!T:T,匹配表1065!W:W)</f>
        <v>南京市</v>
      </c>
      <c r="I7677" s="116" t="str">
        <f>_xlfn.XLOOKUP(O7677,匹配表1065!T:T,匹配表1065!X:X)</f>
        <v>PME2002</v>
      </c>
      <c r="J7677" s="95" t="s">
        <v>410</v>
      </c>
      <c r="K7677" s="89" cm="1">
        <f ca="1" t="array" ref="K7677:L7677">_xlfn.XLOOKUP(J7677,匹配表1065!Y:Y,匹配表1065!AA:AB)</f>
        <v>1</v>
      </c>
      <c r="L7677" s="116" t="str">
        <v>3个月以内</v>
      </c>
      <c r="M7677" s="95" t="s">
        <v>55</v>
      </c>
      <c r="N7677" s="95">
        <v>1</v>
      </c>
      <c r="O7677" s="118" t="str">
        <f>_xlfn.XLOOKUP(P7677,匹配表1065!U:U,匹配表1065!T:T)</f>
        <v>HO00000964</v>
      </c>
      <c r="P7677" s="94" t="s">
        <v>90</v>
      </c>
      <c r="Q7677" s="95" t="s">
        <v>333</v>
      </c>
      <c r="R7677" s="89" t="str">
        <f>_xlfn.XLOOKUP(Q7677,匹配表1065!L:L,匹配表1065!O:O)</f>
        <v>A</v>
      </c>
      <c r="S7677" s="93" t="str">
        <f>IFERROR(_xlfn.XLOOKUP(Q7677,匹配表1065!AI:AI,匹配表1065!AJ:AJ),"绿标")</f>
        <v>红标</v>
      </c>
      <c r="T7677" s="93" t="str" cm="1">
        <f t="array" ref="T7677:U7677">_xlfn.XLOOKUP(Q7677,匹配表1065!L:L,匹配表1065!M:N)</f>
        <v>头痛</v>
      </c>
      <c r="U7677" s="94" t="str">
        <v>神经内科</v>
      </c>
      <c r="V7677" s="95" t="s">
        <v>42</v>
      </c>
      <c r="W7677" s="93">
        <f>_xlfn.XLOOKUP(M7677,匹配表1065!D:D,匹配表1065!F:F)*N7677</f>
        <v>8</v>
      </c>
    </row>
    <row r="7678" customHeight="1" spans="1:23">
      <c r="A7678" s="94" t="s">
        <v>954</v>
      </c>
      <c r="B7678" s="106">
        <v>46260</v>
      </c>
      <c r="C7678" s="121" t="str">
        <f t="shared" si="242"/>
        <v>8月第5周</v>
      </c>
      <c r="D7678" s="109" t="s">
        <v>993</v>
      </c>
      <c r="E7678" s="93" t="str">
        <f t="shared" si="243"/>
        <v>8月第4周--周3</v>
      </c>
      <c r="F7678" s="95" t="s">
        <v>27</v>
      </c>
      <c r="G7678" s="95" t="s">
        <v>63</v>
      </c>
      <c r="H7678" s="92" t="str">
        <f>_xlfn.XLOOKUP(O7678,匹配表1065!T:T,匹配表1065!W:W)</f>
        <v>南京市</v>
      </c>
      <c r="I7678" s="116" t="str">
        <f>_xlfn.XLOOKUP(O7678,匹配表1065!T:T,匹配表1065!X:X)</f>
        <v>PME2002</v>
      </c>
      <c r="J7678" s="95" t="s">
        <v>410</v>
      </c>
      <c r="K7678" s="89" cm="1">
        <f ca="1" t="array" ref="K7678:L7678">_xlfn.XLOOKUP(J7678,匹配表1065!Y:Y,匹配表1065!AA:AB)</f>
        <v>1</v>
      </c>
      <c r="L7678" s="116" t="str">
        <v>3个月以内</v>
      </c>
      <c r="M7678" s="95" t="s">
        <v>35</v>
      </c>
      <c r="N7678" s="95">
        <v>1</v>
      </c>
      <c r="O7678" s="118" t="str">
        <f>_xlfn.XLOOKUP(P7678,匹配表1065!U:U,匹配表1065!T:T)</f>
        <v>HO00000964</v>
      </c>
      <c r="P7678" s="94" t="s">
        <v>90</v>
      </c>
      <c r="Q7678" s="95" t="s">
        <v>213</v>
      </c>
      <c r="R7678" s="89" t="str">
        <f>_xlfn.XLOOKUP(Q7678,匹配表1065!L:L,匹配表1065!O:O)</f>
        <v>A</v>
      </c>
      <c r="S7678" s="93" t="str">
        <f>IFERROR(_xlfn.XLOOKUP(Q7678,匹配表1065!AI:AI,匹配表1065!AJ:AJ),"绿标")</f>
        <v>红标</v>
      </c>
      <c r="T7678" s="93" t="str" cm="1">
        <f t="array" ref="T7678:U7678">_xlfn.XLOOKUP(Q7678,匹配表1065!L:L,匹配表1065!M:N)</f>
        <v>头痛</v>
      </c>
      <c r="U7678" s="94" t="str">
        <v>神经内科</v>
      </c>
      <c r="V7678" s="95" t="s">
        <v>33</v>
      </c>
      <c r="W7678" s="93">
        <f>_xlfn.XLOOKUP(M7678,匹配表1065!D:D,匹配表1065!F:F)*N7678</f>
        <v>4</v>
      </c>
    </row>
    <row r="7679" customHeight="1" spans="1:23">
      <c r="A7679" s="94" t="s">
        <v>954</v>
      </c>
      <c r="B7679" s="106">
        <v>46260</v>
      </c>
      <c r="C7679" s="121" t="str">
        <f t="shared" si="242"/>
        <v>8月第5周</v>
      </c>
      <c r="D7679" s="109" t="s">
        <v>993</v>
      </c>
      <c r="E7679" s="93" t="str">
        <f t="shared" si="243"/>
        <v>8月第4周--周3</v>
      </c>
      <c r="F7679" s="95" t="s">
        <v>27</v>
      </c>
      <c r="G7679" s="95" t="s">
        <v>63</v>
      </c>
      <c r="H7679" s="92" t="str">
        <f>_xlfn.XLOOKUP(O7679,匹配表1065!T:T,匹配表1065!W:W)</f>
        <v>南京市</v>
      </c>
      <c r="I7679" s="116" t="str">
        <f>_xlfn.XLOOKUP(O7679,匹配表1065!T:T,匹配表1065!X:X)</f>
        <v>PME2002</v>
      </c>
      <c r="J7679" s="95" t="s">
        <v>84</v>
      </c>
      <c r="K7679" s="89" cm="1">
        <f ca="1" t="array" ref="K7679:L7679">_xlfn.XLOOKUP(J7679,匹配表1065!Y:Y,匹配表1065!AA:AB)</f>
        <v>31</v>
      </c>
      <c r="L7679" s="116" t="str">
        <v>3个月以上</v>
      </c>
      <c r="M7679" s="95" t="s">
        <v>30</v>
      </c>
      <c r="N7679" s="95">
        <v>4</v>
      </c>
      <c r="O7679" s="118" t="str">
        <f>_xlfn.XLOOKUP(P7679,匹配表1065!U:U,匹配表1065!T:T)</f>
        <v>HO00000964</v>
      </c>
      <c r="P7679" s="94" t="s">
        <v>90</v>
      </c>
      <c r="Q7679" s="95" t="s">
        <v>281</v>
      </c>
      <c r="R7679" s="89" t="str">
        <f>_xlfn.XLOOKUP(Q7679,匹配表1065!L:L,匹配表1065!O:O)</f>
        <v>A</v>
      </c>
      <c r="S7679" s="93" t="str">
        <f>IFERROR(_xlfn.XLOOKUP(Q7679,匹配表1065!AI:AI,匹配表1065!AJ:AJ),"绿标")</f>
        <v>红标</v>
      </c>
      <c r="T7679" s="93" t="str" cm="1">
        <f t="array" ref="T7679:U7679">_xlfn.XLOOKUP(Q7679,匹配表1065!L:L,匹配表1065!M:N)</f>
        <v>头痛</v>
      </c>
      <c r="U7679" s="94" t="str">
        <v>神经内科</v>
      </c>
      <c r="V7679" s="95" t="s">
        <v>42</v>
      </c>
      <c r="W7679" s="93">
        <f>_xlfn.XLOOKUP(M7679,匹配表1065!D:D,匹配表1065!F:F)*N7679</f>
        <v>48</v>
      </c>
    </row>
    <row r="7680" customHeight="1" spans="1:23">
      <c r="A7680" s="94" t="s">
        <v>954</v>
      </c>
      <c r="B7680" s="106">
        <v>46260</v>
      </c>
      <c r="C7680" s="121" t="str">
        <f t="shared" si="242"/>
        <v>8月第5周</v>
      </c>
      <c r="D7680" s="109" t="s">
        <v>993</v>
      </c>
      <c r="E7680" s="93" t="str">
        <f t="shared" si="243"/>
        <v>8月第4周--周3</v>
      </c>
      <c r="F7680" s="95" t="s">
        <v>27</v>
      </c>
      <c r="G7680" s="95" t="s">
        <v>63</v>
      </c>
      <c r="H7680" s="92" t="str">
        <f>_xlfn.XLOOKUP(O7680,匹配表1065!T:T,匹配表1065!W:W)</f>
        <v>南京市</v>
      </c>
      <c r="I7680" s="116" t="str">
        <f>_xlfn.XLOOKUP(O7680,匹配表1065!T:T,匹配表1065!X:X)</f>
        <v>PME2002</v>
      </c>
      <c r="J7680" s="95" t="s">
        <v>84</v>
      </c>
      <c r="K7680" s="89" cm="1">
        <f ca="1" t="array" ref="K7680:L7680">_xlfn.XLOOKUP(J7680,匹配表1065!Y:Y,匹配表1065!AA:AB)</f>
        <v>31</v>
      </c>
      <c r="L7680" s="116" t="str">
        <v>3个月以上</v>
      </c>
      <c r="M7680" s="95" t="s">
        <v>30</v>
      </c>
      <c r="N7680" s="95">
        <v>1</v>
      </c>
      <c r="O7680" s="118" t="str">
        <f>_xlfn.XLOOKUP(P7680,匹配表1065!U:U,匹配表1065!T:T)</f>
        <v>HO00111156</v>
      </c>
      <c r="P7680" s="94" t="s">
        <v>85</v>
      </c>
      <c r="Q7680" s="95" t="s">
        <v>1015</v>
      </c>
      <c r="R7680" s="89" t="str">
        <f>_xlfn.XLOOKUP(Q7680,匹配表1065!L:L,匹配表1065!O:O)</f>
        <v>C</v>
      </c>
      <c r="S7680" s="93" t="str">
        <f>IFERROR(_xlfn.XLOOKUP(Q7680,匹配表1065!AI:AI,匹配表1065!AJ:AJ),"绿标")</f>
        <v>绿标</v>
      </c>
      <c r="T7680" s="93" t="str" cm="1">
        <f t="array" ref="T7680:U7680">_xlfn.XLOOKUP(Q7680,匹配表1065!L:L,匹配表1065!M:N)</f>
        <v>眩晕</v>
      </c>
      <c r="U7680" s="94" t="str">
        <v>耳鼻喉科</v>
      </c>
      <c r="V7680" s="95" t="s">
        <v>100</v>
      </c>
      <c r="W7680" s="93">
        <f>_xlfn.XLOOKUP(M7680,匹配表1065!D:D,匹配表1065!F:F)*N7680</f>
        <v>12</v>
      </c>
    </row>
    <row r="7681" customHeight="1" spans="1:23">
      <c r="A7681" s="94" t="s">
        <v>954</v>
      </c>
      <c r="B7681" s="106">
        <v>46260</v>
      </c>
      <c r="C7681" s="121" t="str">
        <f t="shared" si="242"/>
        <v>8月第5周</v>
      </c>
      <c r="D7681" s="109" t="s">
        <v>993</v>
      </c>
      <c r="E7681" s="93" t="str">
        <f t="shared" si="243"/>
        <v>8月第4周--周3</v>
      </c>
      <c r="F7681" s="95" t="s">
        <v>27</v>
      </c>
      <c r="G7681" s="95" t="s">
        <v>63</v>
      </c>
      <c r="H7681" s="92" t="str">
        <f>_xlfn.XLOOKUP(O7681,匹配表1065!T:T,匹配表1065!W:W)</f>
        <v>南京市</v>
      </c>
      <c r="I7681" s="116" t="str">
        <f>_xlfn.XLOOKUP(O7681,匹配表1065!T:T,匹配表1065!X:X)</f>
        <v>PME2002</v>
      </c>
      <c r="J7681" s="95" t="s">
        <v>84</v>
      </c>
      <c r="K7681" s="89" cm="1">
        <f ca="1" t="array" ref="K7681:L7681">_xlfn.XLOOKUP(J7681,匹配表1065!Y:Y,匹配表1065!AA:AB)</f>
        <v>31</v>
      </c>
      <c r="L7681" s="116" t="str">
        <v>3个月以上</v>
      </c>
      <c r="M7681" s="95" t="s">
        <v>30</v>
      </c>
      <c r="N7681" s="95">
        <v>1</v>
      </c>
      <c r="O7681" s="118" t="str">
        <f>_xlfn.XLOOKUP(P7681,匹配表1065!U:U,匹配表1065!T:T)</f>
        <v>HO00039936</v>
      </c>
      <c r="P7681" s="94" t="s">
        <v>87</v>
      </c>
      <c r="Q7681" s="95" t="s">
        <v>403</v>
      </c>
      <c r="R7681" s="89" t="str">
        <f>_xlfn.XLOOKUP(Q7681,匹配表1065!L:L,匹配表1065!O:O)</f>
        <v>C</v>
      </c>
      <c r="S7681" s="93" t="str">
        <f>IFERROR(_xlfn.XLOOKUP(Q7681,匹配表1065!AI:AI,匹配表1065!AJ:AJ),"绿标")</f>
        <v>绿标</v>
      </c>
      <c r="T7681" s="93" t="str" cm="1">
        <f t="array" ref="T7681:U7681">_xlfn.XLOOKUP(Q7681,匹配表1065!L:L,匹配表1065!M:N)</f>
        <v>眩晕</v>
      </c>
      <c r="U7681" s="94" t="str">
        <v>耳鼻喉科</v>
      </c>
      <c r="V7681" s="95" t="s">
        <v>100</v>
      </c>
      <c r="W7681" s="93">
        <f>_xlfn.XLOOKUP(M7681,匹配表1065!D:D,匹配表1065!F:F)*N7681</f>
        <v>12</v>
      </c>
    </row>
    <row r="7682" customHeight="1" spans="1:23">
      <c r="A7682" s="94" t="s">
        <v>954</v>
      </c>
      <c r="B7682" s="106">
        <v>46261</v>
      </c>
      <c r="C7682" s="121" t="str">
        <f t="shared" si="242"/>
        <v>8月第5周</v>
      </c>
      <c r="D7682" s="109" t="s">
        <v>993</v>
      </c>
      <c r="E7682" s="93" t="str">
        <f t="shared" si="243"/>
        <v>8月第4周--周4</v>
      </c>
      <c r="F7682" s="95" t="s">
        <v>27</v>
      </c>
      <c r="G7682" s="95" t="s">
        <v>167</v>
      </c>
      <c r="H7682" s="92" t="str">
        <f>_xlfn.XLOOKUP(O7682,匹配表1065!T:T,匹配表1065!W:W)</f>
        <v>无锡市</v>
      </c>
      <c r="I7682" s="116" t="str">
        <f>_xlfn.XLOOKUP(O7682,匹配表1065!T:T,匹配表1065!X:X)</f>
        <v>PME2014</v>
      </c>
      <c r="J7682" s="95" t="s">
        <v>581</v>
      </c>
      <c r="K7682" s="89" cm="1">
        <f ca="1" t="array" ref="K7682:L7682">_xlfn.XLOOKUP(J7682,匹配表1065!Y:Y,匹配表1065!AA:AB)</f>
        <v>1</v>
      </c>
      <c r="L7682" s="116" t="str">
        <v>3个月以内</v>
      </c>
      <c r="M7682" s="95" t="s">
        <v>35</v>
      </c>
      <c r="N7682" s="95">
        <v>2</v>
      </c>
      <c r="O7682" s="118" t="str">
        <f>_xlfn.XLOOKUP(P7682,匹配表1065!U:U,匹配表1065!T:T)</f>
        <v>HO00001114</v>
      </c>
      <c r="P7682" s="94" t="s">
        <v>628</v>
      </c>
      <c r="Q7682" s="95" t="s">
        <v>629</v>
      </c>
      <c r="R7682" s="89" t="str">
        <f>_xlfn.XLOOKUP(Q7682,匹配表1065!L:L,匹配表1065!O:O)</f>
        <v>C</v>
      </c>
      <c r="S7682" s="93" t="str">
        <f>IFERROR(_xlfn.XLOOKUP(Q7682,匹配表1065!AI:AI,匹配表1065!AJ:AJ),"绿标")</f>
        <v>绿标</v>
      </c>
      <c r="T7682" s="93" t="str" cm="1">
        <f t="array" ref="T7682:U7682">_xlfn.XLOOKUP(Q7682,匹配表1065!L:L,匹配表1065!M:N)</f>
        <v>眩晕</v>
      </c>
      <c r="U7682" s="94" t="str">
        <v>耳鼻喉科</v>
      </c>
      <c r="V7682" s="95" t="s">
        <v>33</v>
      </c>
      <c r="W7682" s="93">
        <f>_xlfn.XLOOKUP(M7682,匹配表1065!D:D,匹配表1065!F:F)*N7682</f>
        <v>8</v>
      </c>
    </row>
    <row r="7683" customHeight="1" spans="1:23">
      <c r="A7683" s="94" t="s">
        <v>954</v>
      </c>
      <c r="B7683" s="106">
        <v>46261</v>
      </c>
      <c r="C7683" s="121" t="str">
        <f t="shared" si="242"/>
        <v>8月第5周</v>
      </c>
      <c r="D7683" s="109" t="s">
        <v>993</v>
      </c>
      <c r="E7683" s="93" t="str">
        <f t="shared" si="243"/>
        <v>8月第4周--周4</v>
      </c>
      <c r="F7683" s="95" t="s">
        <v>27</v>
      </c>
      <c r="G7683" s="95" t="s">
        <v>167</v>
      </c>
      <c r="H7683" s="92" t="str">
        <f>_xlfn.XLOOKUP(O7683,匹配表1065!T:T,匹配表1065!W:W)</f>
        <v>苏州市</v>
      </c>
      <c r="I7683" s="116" t="str">
        <f>_xlfn.XLOOKUP(O7683,匹配表1065!T:T,匹配表1065!X:X)</f>
        <v>PME2011</v>
      </c>
      <c r="J7683" s="95" t="s">
        <v>168</v>
      </c>
      <c r="K7683" s="89" cm="1">
        <f ca="1" t="array" ref="K7683:L7683">_xlfn.XLOOKUP(J7683,匹配表1065!Y:Y,匹配表1065!AA:AB)</f>
        <v>19</v>
      </c>
      <c r="L7683" s="116" t="str">
        <v>3个月以上</v>
      </c>
      <c r="M7683" s="95" t="s">
        <v>30</v>
      </c>
      <c r="N7683" s="95">
        <v>3</v>
      </c>
      <c r="O7683" s="118" t="str">
        <f>_xlfn.XLOOKUP(P7683,匹配表1065!U:U,匹配表1065!T:T)</f>
        <v>HO00307823</v>
      </c>
      <c r="P7683" s="94" t="s">
        <v>169</v>
      </c>
      <c r="Q7683" s="95" t="s">
        <v>170</v>
      </c>
      <c r="R7683" s="89" t="str">
        <f>_xlfn.XLOOKUP(Q7683,匹配表1065!L:L,匹配表1065!O:O)</f>
        <v>A</v>
      </c>
      <c r="S7683" s="93" t="str">
        <f>IFERROR(_xlfn.XLOOKUP(Q7683,匹配表1065!AI:AI,匹配表1065!AJ:AJ),"绿标")</f>
        <v>红标</v>
      </c>
      <c r="T7683" s="93" t="str" cm="1">
        <f t="array" ref="T7683:U7683">_xlfn.XLOOKUP(Q7683,匹配表1065!L:L,匹配表1065!M:N)</f>
        <v>头痛</v>
      </c>
      <c r="U7683" s="94" t="str">
        <v>神经内科</v>
      </c>
      <c r="V7683" s="95" t="s">
        <v>100</v>
      </c>
      <c r="W7683" s="93">
        <f>_xlfn.XLOOKUP(M7683,匹配表1065!D:D,匹配表1065!F:F)*N7683</f>
        <v>36</v>
      </c>
    </row>
    <row r="7684" customHeight="1" spans="1:23">
      <c r="A7684" s="94" t="s">
        <v>954</v>
      </c>
      <c r="B7684" s="106">
        <v>46261</v>
      </c>
      <c r="C7684" s="121" t="str">
        <f t="shared" si="242"/>
        <v>8月第5周</v>
      </c>
      <c r="D7684" s="109" t="s">
        <v>993</v>
      </c>
      <c r="E7684" s="93" t="str">
        <f t="shared" si="243"/>
        <v>8月第4周--周4</v>
      </c>
      <c r="F7684" s="95" t="s">
        <v>27</v>
      </c>
      <c r="G7684" s="95" t="s">
        <v>167</v>
      </c>
      <c r="H7684" s="92" t="str">
        <f>_xlfn.XLOOKUP(O7684,匹配表1065!T:T,匹配表1065!W:W)</f>
        <v>苏州市</v>
      </c>
      <c r="I7684" s="116" t="str">
        <f>_xlfn.XLOOKUP(O7684,匹配表1065!T:T,匹配表1065!X:X)</f>
        <v>PME2011</v>
      </c>
      <c r="J7684" s="95" t="s">
        <v>168</v>
      </c>
      <c r="K7684" s="89" cm="1">
        <f ca="1" t="array" ref="K7684:L7684">_xlfn.XLOOKUP(J7684,匹配表1065!Y:Y,匹配表1065!AA:AB)</f>
        <v>19</v>
      </c>
      <c r="L7684" s="116" t="str">
        <v>3个月以上</v>
      </c>
      <c r="M7684" s="95" t="s">
        <v>30</v>
      </c>
      <c r="N7684" s="95">
        <v>1</v>
      </c>
      <c r="O7684" s="118" t="str">
        <f>_xlfn.XLOOKUP(P7684,匹配表1065!U:U,匹配表1065!T:T)</f>
        <v>HO00307823</v>
      </c>
      <c r="P7684" s="94" t="s">
        <v>169</v>
      </c>
      <c r="Q7684" s="95" t="s">
        <v>172</v>
      </c>
      <c r="R7684" s="89" t="str">
        <f>_xlfn.XLOOKUP(Q7684,匹配表1065!L:L,匹配表1065!O:O)</f>
        <v>C</v>
      </c>
      <c r="S7684" s="93" t="str">
        <f>IFERROR(_xlfn.XLOOKUP(Q7684,匹配表1065!AI:AI,匹配表1065!AJ:AJ),"绿标")</f>
        <v>绿标</v>
      </c>
      <c r="T7684" s="93" t="str" cm="1">
        <f t="array" ref="T7684:U7684">_xlfn.XLOOKUP(Q7684,匹配表1065!L:L,匹配表1065!M:N)</f>
        <v>眩晕</v>
      </c>
      <c r="U7684" s="94" t="str">
        <v>神经内科</v>
      </c>
      <c r="V7684" s="95" t="s">
        <v>100</v>
      </c>
      <c r="W7684" s="93">
        <f>_xlfn.XLOOKUP(M7684,匹配表1065!D:D,匹配表1065!F:F)*N7684</f>
        <v>12</v>
      </c>
    </row>
    <row r="7685" customHeight="1" spans="1:23">
      <c r="A7685" s="94" t="s">
        <v>954</v>
      </c>
      <c r="B7685" s="106">
        <v>46261</v>
      </c>
      <c r="C7685" s="121" t="str">
        <f t="shared" si="242"/>
        <v>8月第5周</v>
      </c>
      <c r="D7685" s="109" t="s">
        <v>993</v>
      </c>
      <c r="E7685" s="93" t="str">
        <f t="shared" si="243"/>
        <v>8月第4周--周4</v>
      </c>
      <c r="F7685" s="95" t="s">
        <v>27</v>
      </c>
      <c r="G7685" s="95" t="s">
        <v>167</v>
      </c>
      <c r="H7685" s="92" t="str">
        <f>_xlfn.XLOOKUP(O7685,匹配表1065!T:T,匹配表1065!W:W)</f>
        <v>苏州市</v>
      </c>
      <c r="I7685" s="116" t="str">
        <f>_xlfn.XLOOKUP(O7685,匹配表1065!T:T,匹配表1065!X:X)</f>
        <v>PME2016</v>
      </c>
      <c r="J7685" s="95" t="s">
        <v>173</v>
      </c>
      <c r="K7685" s="89" cm="1">
        <f ca="1" t="array" ref="K7685:L7685">_xlfn.XLOOKUP(J7685,匹配表1065!Y:Y,匹配表1065!AA:AB)</f>
        <v>1</v>
      </c>
      <c r="L7685" s="116" t="str">
        <v>3个月以内</v>
      </c>
      <c r="M7685" s="95" t="s">
        <v>30</v>
      </c>
      <c r="N7685" s="95">
        <v>1</v>
      </c>
      <c r="O7685" s="118" t="str">
        <f>_xlfn.XLOOKUP(P7685,匹配表1065!U:U,匹配表1065!T:T)</f>
        <v>HO00001048</v>
      </c>
      <c r="P7685" s="94" t="s">
        <v>176</v>
      </c>
      <c r="Q7685" s="95" t="s">
        <v>220</v>
      </c>
      <c r="R7685" s="89" t="str">
        <f>_xlfn.XLOOKUP(Q7685,匹配表1065!L:L,匹配表1065!O:O)</f>
        <v>A</v>
      </c>
      <c r="S7685" s="93" t="str">
        <f>IFERROR(_xlfn.XLOOKUP(Q7685,匹配表1065!AI:AI,匹配表1065!AJ:AJ),"绿标")</f>
        <v>红标</v>
      </c>
      <c r="T7685" s="93" t="str" cm="1">
        <f t="array" ref="T7685:U7685">_xlfn.XLOOKUP(Q7685,匹配表1065!L:L,匹配表1065!M:N)</f>
        <v>头痛</v>
      </c>
      <c r="U7685" s="94" t="str">
        <v>神经内科</v>
      </c>
      <c r="V7685" s="95" t="s">
        <v>100</v>
      </c>
      <c r="W7685" s="93">
        <f>_xlfn.XLOOKUP(M7685,匹配表1065!D:D,匹配表1065!F:F)*N7685</f>
        <v>12</v>
      </c>
    </row>
    <row r="7686" customHeight="1" spans="1:23">
      <c r="A7686" s="94" t="s">
        <v>954</v>
      </c>
      <c r="B7686" s="106">
        <v>46261</v>
      </c>
      <c r="C7686" s="121" t="str">
        <f t="shared" si="242"/>
        <v>8月第5周</v>
      </c>
      <c r="D7686" s="109" t="s">
        <v>993</v>
      </c>
      <c r="E7686" s="93" t="str">
        <f t="shared" si="243"/>
        <v>8月第4周--周4</v>
      </c>
      <c r="F7686" s="95" t="s">
        <v>27</v>
      </c>
      <c r="G7686" s="95" t="s">
        <v>167</v>
      </c>
      <c r="H7686" s="92" t="str">
        <f>_xlfn.XLOOKUP(O7686,匹配表1065!T:T,匹配表1065!W:W)</f>
        <v>苏州市</v>
      </c>
      <c r="I7686" s="116" t="str">
        <f>_xlfn.XLOOKUP(O7686,匹配表1065!T:T,匹配表1065!X:X)</f>
        <v>PME2016</v>
      </c>
      <c r="J7686" s="95" t="s">
        <v>173</v>
      </c>
      <c r="K7686" s="89" cm="1">
        <f ca="1" t="array" ref="K7686:L7686">_xlfn.XLOOKUP(J7686,匹配表1065!Y:Y,匹配表1065!AA:AB)</f>
        <v>1</v>
      </c>
      <c r="L7686" s="116" t="str">
        <v>3个月以内</v>
      </c>
      <c r="M7686" s="95" t="s">
        <v>30</v>
      </c>
      <c r="N7686" s="95">
        <v>1</v>
      </c>
      <c r="O7686" s="118" t="str">
        <f>_xlfn.XLOOKUP(P7686,匹配表1065!U:U,匹配表1065!T:T)</f>
        <v>HO00099680</v>
      </c>
      <c r="P7686" s="94" t="s">
        <v>174</v>
      </c>
      <c r="Q7686" s="95" t="s">
        <v>175</v>
      </c>
      <c r="R7686" s="89" t="str">
        <f>_xlfn.XLOOKUP(Q7686,匹配表1065!L:L,匹配表1065!O:O)</f>
        <v>A</v>
      </c>
      <c r="S7686" s="93" t="str">
        <f>IFERROR(_xlfn.XLOOKUP(Q7686,匹配表1065!AI:AI,匹配表1065!AJ:AJ),"绿标")</f>
        <v>红标</v>
      </c>
      <c r="T7686" s="93" t="str" cm="1">
        <f t="array" ref="T7686:U7686">_xlfn.XLOOKUP(Q7686,匹配表1065!L:L,匹配表1065!M:N)</f>
        <v>头痛</v>
      </c>
      <c r="U7686" s="94" t="str">
        <v>神经内科</v>
      </c>
      <c r="V7686" s="95" t="s">
        <v>100</v>
      </c>
      <c r="W7686" s="93">
        <f>_xlfn.XLOOKUP(M7686,匹配表1065!D:D,匹配表1065!F:F)*N7686</f>
        <v>12</v>
      </c>
    </row>
    <row r="7687" customHeight="1" spans="1:23">
      <c r="A7687" s="94" t="s">
        <v>954</v>
      </c>
      <c r="B7687" s="106">
        <v>46261</v>
      </c>
      <c r="C7687" s="121" t="str">
        <f t="shared" si="242"/>
        <v>8月第5周</v>
      </c>
      <c r="D7687" s="109" t="s">
        <v>993</v>
      </c>
      <c r="E7687" s="93" t="str">
        <f t="shared" si="243"/>
        <v>8月第4周--周4</v>
      </c>
      <c r="F7687" s="95" t="s">
        <v>27</v>
      </c>
      <c r="G7687" s="95" t="s">
        <v>167</v>
      </c>
      <c r="H7687" s="92" t="str">
        <f>_xlfn.XLOOKUP(O7687,匹配表1065!T:T,匹配表1065!W:W)</f>
        <v>苏州市</v>
      </c>
      <c r="I7687" s="116" t="str">
        <f>_xlfn.XLOOKUP(O7687,匹配表1065!T:T,匹配表1065!X:X)</f>
        <v>PME2016</v>
      </c>
      <c r="J7687" s="95" t="s">
        <v>173</v>
      </c>
      <c r="K7687" s="89" cm="1">
        <f ca="1" t="array" ref="K7687:L7687">_xlfn.XLOOKUP(J7687,匹配表1065!Y:Y,匹配表1065!AA:AB)</f>
        <v>1</v>
      </c>
      <c r="L7687" s="116" t="str">
        <v>3个月以内</v>
      </c>
      <c r="M7687" s="95" t="s">
        <v>30</v>
      </c>
      <c r="N7687" s="95">
        <v>1</v>
      </c>
      <c r="O7687" s="118" t="str">
        <f>_xlfn.XLOOKUP(P7687,匹配表1065!U:U,匹配表1065!T:T)</f>
        <v>HO00001043</v>
      </c>
      <c r="P7687" s="94" t="s">
        <v>221</v>
      </c>
      <c r="Q7687" s="95" t="s">
        <v>291</v>
      </c>
      <c r="R7687" s="89" t="str">
        <f>_xlfn.XLOOKUP(Q7687,匹配表1065!L:L,匹配表1065!O:O)</f>
        <v>A</v>
      </c>
      <c r="S7687" s="93" t="str">
        <f>IFERROR(_xlfn.XLOOKUP(Q7687,匹配表1065!AI:AI,匹配表1065!AJ:AJ),"绿标")</f>
        <v>红标</v>
      </c>
      <c r="T7687" s="93" t="str" cm="1">
        <f t="array" ref="T7687:U7687">_xlfn.XLOOKUP(Q7687,匹配表1065!L:L,匹配表1065!M:N)</f>
        <v>头痛</v>
      </c>
      <c r="U7687" s="94" t="str">
        <v>神经内科</v>
      </c>
      <c r="V7687" s="95" t="s">
        <v>100</v>
      </c>
      <c r="W7687" s="93">
        <f>_xlfn.XLOOKUP(M7687,匹配表1065!D:D,匹配表1065!F:F)*N7687</f>
        <v>12</v>
      </c>
    </row>
    <row r="7688" customHeight="1" spans="1:23">
      <c r="A7688" s="94" t="s">
        <v>954</v>
      </c>
      <c r="B7688" s="106">
        <v>46261</v>
      </c>
      <c r="C7688" s="121" t="str">
        <f t="shared" si="242"/>
        <v>8月第5周</v>
      </c>
      <c r="D7688" s="109" t="s">
        <v>993</v>
      </c>
      <c r="E7688" s="93" t="str">
        <f t="shared" si="243"/>
        <v>8月第4周--周4</v>
      </c>
      <c r="F7688" s="95" t="s">
        <v>27</v>
      </c>
      <c r="G7688" s="95" t="s">
        <v>167</v>
      </c>
      <c r="H7688" s="92" t="str">
        <f>_xlfn.XLOOKUP(O7688,匹配表1065!T:T,匹配表1065!W:W)</f>
        <v>苏州市</v>
      </c>
      <c r="I7688" s="116" t="str">
        <f>_xlfn.XLOOKUP(O7688,匹配表1065!T:T,匹配表1065!X:X)</f>
        <v>PME2010</v>
      </c>
      <c r="J7688" s="95" t="s">
        <v>186</v>
      </c>
      <c r="K7688" s="89" cm="1">
        <f ca="1" t="array" ref="K7688:L7688">_xlfn.XLOOKUP(J7688,匹配表1065!Y:Y,匹配表1065!AA:AB)</f>
        <v>6</v>
      </c>
      <c r="L7688" s="116" t="str">
        <v>3个月以上</v>
      </c>
      <c r="M7688" s="95" t="s">
        <v>30</v>
      </c>
      <c r="N7688" s="95">
        <v>1</v>
      </c>
      <c r="O7688" s="118" t="str">
        <f>_xlfn.XLOOKUP(P7688,匹配表1065!U:U,匹配表1065!T:T)</f>
        <v>HO00001051</v>
      </c>
      <c r="P7688" s="94" t="s">
        <v>191</v>
      </c>
      <c r="Q7688" s="95" t="s">
        <v>192</v>
      </c>
      <c r="R7688" s="89" t="str">
        <f>_xlfn.XLOOKUP(Q7688,匹配表1065!L:L,匹配表1065!O:O)</f>
        <v>B</v>
      </c>
      <c r="S7688" s="93" t="str">
        <f>IFERROR(_xlfn.XLOOKUP(Q7688,匹配表1065!AI:AI,匹配表1065!AJ:AJ),"绿标")</f>
        <v>绿标</v>
      </c>
      <c r="T7688" s="93" t="str" cm="1">
        <f t="array" ref="T7688:U7688">_xlfn.XLOOKUP(Q7688,匹配表1065!L:L,匹配表1065!M:N)</f>
        <v>抑郁焦虑</v>
      </c>
      <c r="U7688" s="94" t="str">
        <v>神经内科</v>
      </c>
      <c r="V7688" s="95" t="s">
        <v>100</v>
      </c>
      <c r="W7688" s="93">
        <f>_xlfn.XLOOKUP(M7688,匹配表1065!D:D,匹配表1065!F:F)*N7688</f>
        <v>12</v>
      </c>
    </row>
    <row r="7689" customHeight="1" spans="1:23">
      <c r="A7689" s="94" t="s">
        <v>954</v>
      </c>
      <c r="B7689" s="106">
        <v>46261</v>
      </c>
      <c r="C7689" s="121" t="str">
        <f t="shared" si="242"/>
        <v>8月第5周</v>
      </c>
      <c r="D7689" s="109" t="s">
        <v>993</v>
      </c>
      <c r="E7689" s="93" t="str">
        <f t="shared" si="243"/>
        <v>8月第4周--周4</v>
      </c>
      <c r="F7689" s="95" t="s">
        <v>27</v>
      </c>
      <c r="G7689" s="95" t="s">
        <v>167</v>
      </c>
      <c r="H7689" s="92" t="str">
        <f>_xlfn.XLOOKUP(O7689,匹配表1065!T:T,匹配表1065!W:W)</f>
        <v>苏州市</v>
      </c>
      <c r="I7689" s="116" t="str">
        <f>_xlfn.XLOOKUP(O7689,匹配表1065!T:T,匹配表1065!X:X)</f>
        <v>PME2010</v>
      </c>
      <c r="J7689" s="95" t="s">
        <v>186</v>
      </c>
      <c r="K7689" s="89" cm="1">
        <f ca="1" t="array" ref="K7689:L7689">_xlfn.XLOOKUP(J7689,匹配表1065!Y:Y,匹配表1065!AA:AB)</f>
        <v>6</v>
      </c>
      <c r="L7689" s="116" t="str">
        <v>3个月以上</v>
      </c>
      <c r="M7689" s="95" t="s">
        <v>35</v>
      </c>
      <c r="N7689" s="95">
        <v>1</v>
      </c>
      <c r="O7689" s="118" t="str">
        <f>_xlfn.XLOOKUP(P7689,匹配表1065!U:U,匹配表1065!T:T)</f>
        <v>HO00001051</v>
      </c>
      <c r="P7689" s="94" t="s">
        <v>191</v>
      </c>
      <c r="Q7689" s="95" t="s">
        <v>192</v>
      </c>
      <c r="R7689" s="89" t="str">
        <f>_xlfn.XLOOKUP(Q7689,匹配表1065!L:L,匹配表1065!O:O)</f>
        <v>B</v>
      </c>
      <c r="S7689" s="93" t="str">
        <f>IFERROR(_xlfn.XLOOKUP(Q7689,匹配表1065!AI:AI,匹配表1065!AJ:AJ),"绿标")</f>
        <v>绿标</v>
      </c>
      <c r="T7689" s="93" t="str" cm="1">
        <f t="array" ref="T7689:U7689">_xlfn.XLOOKUP(Q7689,匹配表1065!L:L,匹配表1065!M:N)</f>
        <v>抑郁焦虑</v>
      </c>
      <c r="U7689" s="94" t="str">
        <v>神经内科</v>
      </c>
      <c r="V7689" s="95" t="s">
        <v>33</v>
      </c>
      <c r="W7689" s="93">
        <f>_xlfn.XLOOKUP(M7689,匹配表1065!D:D,匹配表1065!F:F)*N7689</f>
        <v>4</v>
      </c>
    </row>
    <row r="7690" customHeight="1" spans="1:23">
      <c r="A7690" s="94" t="s">
        <v>954</v>
      </c>
      <c r="B7690" s="106">
        <v>46261</v>
      </c>
      <c r="C7690" s="121" t="str">
        <f t="shared" si="242"/>
        <v>8月第5周</v>
      </c>
      <c r="D7690" s="109" t="s">
        <v>993</v>
      </c>
      <c r="E7690" s="93" t="str">
        <f t="shared" si="243"/>
        <v>8月第4周--周4</v>
      </c>
      <c r="F7690" s="95" t="s">
        <v>27</v>
      </c>
      <c r="G7690" s="95" t="s">
        <v>167</v>
      </c>
      <c r="H7690" s="92" t="str">
        <f>_xlfn.XLOOKUP(O7690,匹配表1065!T:T,匹配表1065!W:W)</f>
        <v>苏州市</v>
      </c>
      <c r="I7690" s="116" t="str">
        <f>_xlfn.XLOOKUP(O7690,匹配表1065!T:T,匹配表1065!X:X)</f>
        <v>PME2010</v>
      </c>
      <c r="J7690" s="95" t="s">
        <v>186</v>
      </c>
      <c r="K7690" s="89" cm="1">
        <f ca="1" t="array" ref="K7690:L7690">_xlfn.XLOOKUP(J7690,匹配表1065!Y:Y,匹配表1065!AA:AB)</f>
        <v>6</v>
      </c>
      <c r="L7690" s="116" t="str">
        <v>3个月以上</v>
      </c>
      <c r="M7690" s="95" t="s">
        <v>35</v>
      </c>
      <c r="N7690" s="95">
        <v>1</v>
      </c>
      <c r="O7690" s="118" t="str">
        <f>_xlfn.XLOOKUP(P7690,匹配表1065!U:U,匹配表1065!T:T)</f>
        <v>HO00001047</v>
      </c>
      <c r="P7690" s="94" t="s">
        <v>189</v>
      </c>
      <c r="Q7690" s="95" t="s">
        <v>217</v>
      </c>
      <c r="R7690" s="89" t="str">
        <f>_xlfn.XLOOKUP(Q7690,匹配表1065!L:L,匹配表1065!O:O)</f>
        <v>A</v>
      </c>
      <c r="S7690" s="93" t="str">
        <f>IFERROR(_xlfn.XLOOKUP(Q7690,匹配表1065!AI:AI,匹配表1065!AJ:AJ),"绿标")</f>
        <v>红标</v>
      </c>
      <c r="T7690" s="93" t="str" cm="1">
        <f t="array" ref="T7690:U7690">_xlfn.XLOOKUP(Q7690,匹配表1065!L:L,匹配表1065!M:N)</f>
        <v>头痛</v>
      </c>
      <c r="U7690" s="94" t="str">
        <v>神经内科</v>
      </c>
      <c r="V7690" s="95" t="s">
        <v>33</v>
      </c>
      <c r="W7690" s="93">
        <f>_xlfn.XLOOKUP(M7690,匹配表1065!D:D,匹配表1065!F:F)*N7690</f>
        <v>4</v>
      </c>
    </row>
    <row r="7691" customHeight="1" spans="1:23">
      <c r="A7691" s="94" t="s">
        <v>954</v>
      </c>
      <c r="B7691" s="106">
        <v>46261</v>
      </c>
      <c r="C7691" s="121" t="str">
        <f t="shared" si="242"/>
        <v>8月第5周</v>
      </c>
      <c r="D7691" s="109" t="s">
        <v>993</v>
      </c>
      <c r="E7691" s="93" t="str">
        <f t="shared" si="243"/>
        <v>8月第4周--周4</v>
      </c>
      <c r="F7691" s="95" t="s">
        <v>27</v>
      </c>
      <c r="G7691" s="95" t="s">
        <v>167</v>
      </c>
      <c r="H7691" s="92" t="str">
        <f>_xlfn.XLOOKUP(O7691,匹配表1065!T:T,匹配表1065!W:W)</f>
        <v>南通市</v>
      </c>
      <c r="I7691" s="116" t="str">
        <f>_xlfn.XLOOKUP(O7691,匹配表1065!T:T,匹配表1065!X:X)</f>
        <v>PME2013</v>
      </c>
      <c r="J7691" s="95" t="s">
        <v>180</v>
      </c>
      <c r="K7691" s="89" cm="1">
        <f ca="1" t="array" ref="K7691:L7691">_xlfn.XLOOKUP(J7691,匹配表1065!Y:Y,匹配表1065!AA:AB)</f>
        <v>51</v>
      </c>
      <c r="L7691" s="116" t="str">
        <v>3个月以上</v>
      </c>
      <c r="M7691" s="95" t="s">
        <v>30</v>
      </c>
      <c r="N7691" s="95">
        <v>2</v>
      </c>
      <c r="O7691" s="118" t="str">
        <f>_xlfn.XLOOKUP(P7691,匹配表1065!U:U,匹配表1065!T:T)</f>
        <v>HO00001021</v>
      </c>
      <c r="P7691" s="94" t="s">
        <v>181</v>
      </c>
      <c r="Q7691" s="95" t="s">
        <v>182</v>
      </c>
      <c r="R7691" s="89" t="str">
        <f>_xlfn.XLOOKUP(Q7691,匹配表1065!L:L,匹配表1065!O:O)</f>
        <v>C</v>
      </c>
      <c r="S7691" s="93" t="str">
        <f>IFERROR(_xlfn.XLOOKUP(Q7691,匹配表1065!AI:AI,匹配表1065!AJ:AJ),"绿标")</f>
        <v>红标</v>
      </c>
      <c r="T7691" s="93" t="str" cm="1">
        <f t="array" ref="T7691:U7691">_xlfn.XLOOKUP(Q7691,匹配表1065!L:L,匹配表1065!M:N)</f>
        <v>眩晕</v>
      </c>
      <c r="U7691" s="94" t="str">
        <v>神经内科</v>
      </c>
      <c r="V7691" s="95" t="s">
        <v>100</v>
      </c>
      <c r="W7691" s="93">
        <f>_xlfn.XLOOKUP(M7691,匹配表1065!D:D,匹配表1065!F:F)*N7691</f>
        <v>24</v>
      </c>
    </row>
    <row r="7692" customHeight="1" spans="1:23">
      <c r="A7692" s="94" t="s">
        <v>954</v>
      </c>
      <c r="B7692" s="106">
        <v>46261</v>
      </c>
      <c r="C7692" s="121" t="str">
        <f t="shared" si="242"/>
        <v>8月第5周</v>
      </c>
      <c r="D7692" s="109" t="s">
        <v>993</v>
      </c>
      <c r="E7692" s="93" t="str">
        <f t="shared" si="243"/>
        <v>8月第4周--周4</v>
      </c>
      <c r="F7692" s="95" t="s">
        <v>27</v>
      </c>
      <c r="G7692" s="95" t="s">
        <v>167</v>
      </c>
      <c r="H7692" s="92" t="str">
        <f>_xlfn.XLOOKUP(O7692,匹配表1065!T:T,匹配表1065!W:W)</f>
        <v>南通市</v>
      </c>
      <c r="I7692" s="116" t="str">
        <f>_xlfn.XLOOKUP(O7692,匹配表1065!T:T,匹配表1065!X:X)</f>
        <v>PME2013</v>
      </c>
      <c r="J7692" s="95" t="s">
        <v>180</v>
      </c>
      <c r="K7692" s="89" cm="1">
        <f ca="1" t="array" ref="K7692:L7692">_xlfn.XLOOKUP(J7692,匹配表1065!Y:Y,匹配表1065!AA:AB)</f>
        <v>51</v>
      </c>
      <c r="L7692" s="116" t="str">
        <v>3个月以上</v>
      </c>
      <c r="M7692" s="95" t="s">
        <v>30</v>
      </c>
      <c r="N7692" s="95">
        <v>1</v>
      </c>
      <c r="O7692" s="118" t="str">
        <f>_xlfn.XLOOKUP(P7692,匹配表1065!U:U,匹配表1065!T:T)</f>
        <v>HO00001066</v>
      </c>
      <c r="P7692" s="94" t="s">
        <v>183</v>
      </c>
      <c r="Q7692" s="95" t="s">
        <v>185</v>
      </c>
      <c r="R7692" s="89" t="str">
        <f>_xlfn.XLOOKUP(Q7692,匹配表1065!L:L,匹配表1065!O:O)</f>
        <v>A</v>
      </c>
      <c r="S7692" s="93" t="str">
        <f>IFERROR(_xlfn.XLOOKUP(Q7692,匹配表1065!AI:AI,匹配表1065!AJ:AJ),"绿标")</f>
        <v>红标</v>
      </c>
      <c r="T7692" s="93" t="str" cm="1">
        <f t="array" ref="T7692:U7692">_xlfn.XLOOKUP(Q7692,匹配表1065!L:L,匹配表1065!M:N)</f>
        <v>头痛</v>
      </c>
      <c r="U7692" s="94" t="str">
        <v>神经内科</v>
      </c>
      <c r="V7692" s="95" t="s">
        <v>100</v>
      </c>
      <c r="W7692" s="93">
        <f>_xlfn.XLOOKUP(M7692,匹配表1065!D:D,匹配表1065!F:F)*N7692</f>
        <v>12</v>
      </c>
    </row>
    <row r="7693" customHeight="1" spans="1:23">
      <c r="A7693" s="94" t="s">
        <v>954</v>
      </c>
      <c r="B7693" s="106">
        <v>46261</v>
      </c>
      <c r="C7693" s="121" t="str">
        <f t="shared" si="242"/>
        <v>8月第5周</v>
      </c>
      <c r="D7693" s="109" t="s">
        <v>993</v>
      </c>
      <c r="E7693" s="93" t="str">
        <f t="shared" si="243"/>
        <v>8月第4周--周4</v>
      </c>
      <c r="F7693" s="95" t="s">
        <v>27</v>
      </c>
      <c r="G7693" s="95" t="s">
        <v>167</v>
      </c>
      <c r="H7693" s="92" t="str">
        <f>_xlfn.XLOOKUP(O7693,匹配表1065!T:T,匹配表1065!W:W)</f>
        <v>南通市</v>
      </c>
      <c r="I7693" s="116" t="str">
        <f>_xlfn.XLOOKUP(O7693,匹配表1065!T:T,匹配表1065!X:X)</f>
        <v>PME2013</v>
      </c>
      <c r="J7693" s="95" t="s">
        <v>180</v>
      </c>
      <c r="K7693" s="89" cm="1">
        <f ca="1" t="array" ref="K7693:L7693">_xlfn.XLOOKUP(J7693,匹配表1065!Y:Y,匹配表1065!AA:AB)</f>
        <v>51</v>
      </c>
      <c r="L7693" s="116" t="str">
        <v>3个月以上</v>
      </c>
      <c r="M7693" s="95" t="s">
        <v>35</v>
      </c>
      <c r="N7693" s="95">
        <v>1</v>
      </c>
      <c r="O7693" s="118" t="str">
        <f>_xlfn.XLOOKUP(P7693,匹配表1065!U:U,匹配表1065!T:T)</f>
        <v>HO00001019</v>
      </c>
      <c r="P7693" s="94" t="s">
        <v>350</v>
      </c>
      <c r="Q7693" s="95" t="s">
        <v>351</v>
      </c>
      <c r="R7693" s="89" t="str">
        <f>_xlfn.XLOOKUP(Q7693,匹配表1065!L:L,匹配表1065!O:O)</f>
        <v>C</v>
      </c>
      <c r="S7693" s="93" t="str">
        <f>IFERROR(_xlfn.XLOOKUP(Q7693,匹配表1065!AI:AI,匹配表1065!AJ:AJ),"绿标")</f>
        <v>红标</v>
      </c>
      <c r="T7693" s="93" t="str" cm="1">
        <f t="array" ref="T7693:U7693">_xlfn.XLOOKUP(Q7693,匹配表1065!L:L,匹配表1065!M:N)</f>
        <v>眩晕</v>
      </c>
      <c r="U7693" s="94" t="str">
        <v>神经内科</v>
      </c>
      <c r="V7693" s="95" t="s">
        <v>33</v>
      </c>
      <c r="W7693" s="93">
        <f>_xlfn.XLOOKUP(M7693,匹配表1065!D:D,匹配表1065!F:F)*N7693</f>
        <v>4</v>
      </c>
    </row>
    <row r="7694" customHeight="1" spans="1:23">
      <c r="A7694" s="94" t="s">
        <v>954</v>
      </c>
      <c r="B7694" s="106">
        <v>46261</v>
      </c>
      <c r="C7694" s="121" t="str">
        <f t="shared" si="242"/>
        <v>8月第5周</v>
      </c>
      <c r="D7694" s="109" t="s">
        <v>993</v>
      </c>
      <c r="E7694" s="93" t="str">
        <f t="shared" si="243"/>
        <v>8月第4周--周4</v>
      </c>
      <c r="F7694" s="95" t="s">
        <v>27</v>
      </c>
      <c r="G7694" s="95" t="s">
        <v>167</v>
      </c>
      <c r="H7694" s="92" t="str">
        <f>_xlfn.XLOOKUP(O7694,匹配表1065!T:T,匹配表1065!W:W)</f>
        <v>苏州市</v>
      </c>
      <c r="I7694" s="116" t="str">
        <f>_xlfn.XLOOKUP(O7694,匹配表1065!T:T,匹配表1065!X:X)</f>
        <v>PME2017</v>
      </c>
      <c r="J7694" s="95" t="s">
        <v>323</v>
      </c>
      <c r="K7694" s="89" cm="1">
        <f ca="1" t="array" ref="K7694:L7694">_xlfn.XLOOKUP(J7694,匹配表1065!Y:Y,匹配表1065!AA:AB)</f>
        <v>7</v>
      </c>
      <c r="L7694" s="116" t="str">
        <v>3个月以上</v>
      </c>
      <c r="M7694" s="95" t="s">
        <v>30</v>
      </c>
      <c r="N7694" s="95">
        <v>1</v>
      </c>
      <c r="O7694" s="118" t="str">
        <f>_xlfn.XLOOKUP(P7694,匹配表1065!U:U,匹配表1065!T:T)</f>
        <v>HO00001044</v>
      </c>
      <c r="P7694" s="94" t="s">
        <v>346</v>
      </c>
      <c r="Q7694" s="95" t="s">
        <v>428</v>
      </c>
      <c r="R7694" s="89" t="str">
        <f>_xlfn.XLOOKUP(Q7694,匹配表1065!L:L,匹配表1065!O:O)</f>
        <v>B</v>
      </c>
      <c r="S7694" s="93" t="str">
        <f>IFERROR(_xlfn.XLOOKUP(Q7694,匹配表1065!AI:AI,匹配表1065!AJ:AJ),"绿标")</f>
        <v>绿标</v>
      </c>
      <c r="T7694" s="93" t="str" cm="1">
        <f t="array" ref="T7694:U7694">_xlfn.XLOOKUP(Q7694,匹配表1065!L:L,匹配表1065!M:N)</f>
        <v>脑血管</v>
      </c>
      <c r="U7694" s="94" t="str">
        <v>神经内科</v>
      </c>
      <c r="V7694" s="95" t="s">
        <v>100</v>
      </c>
      <c r="W7694" s="93">
        <f>_xlfn.XLOOKUP(M7694,匹配表1065!D:D,匹配表1065!F:F)*N7694</f>
        <v>12</v>
      </c>
    </row>
    <row r="7695" customHeight="1" spans="1:23">
      <c r="A7695" s="94" t="s">
        <v>954</v>
      </c>
      <c r="B7695" s="106">
        <v>46261</v>
      </c>
      <c r="C7695" s="121" t="str">
        <f t="shared" si="242"/>
        <v>8月第5周</v>
      </c>
      <c r="D7695" s="109" t="s">
        <v>993</v>
      </c>
      <c r="E7695" s="93" t="str">
        <f t="shared" si="243"/>
        <v>8月第4周--周4</v>
      </c>
      <c r="F7695" s="95" t="s">
        <v>27</v>
      </c>
      <c r="G7695" s="95" t="s">
        <v>167</v>
      </c>
      <c r="H7695" s="92" t="str">
        <f>_xlfn.XLOOKUP(O7695,匹配表1065!T:T,匹配表1065!W:W)</f>
        <v>苏州市</v>
      </c>
      <c r="I7695" s="116" t="str">
        <f>_xlfn.XLOOKUP(O7695,匹配表1065!T:T,匹配表1065!X:X)</f>
        <v>PME2017</v>
      </c>
      <c r="J7695" s="95" t="s">
        <v>323</v>
      </c>
      <c r="K7695" s="89" cm="1">
        <f ca="1" t="array" ref="K7695:L7695">_xlfn.XLOOKUP(J7695,匹配表1065!Y:Y,匹配表1065!AA:AB)</f>
        <v>7</v>
      </c>
      <c r="L7695" s="116" t="str">
        <v>3个月以上</v>
      </c>
      <c r="M7695" s="95" t="s">
        <v>35</v>
      </c>
      <c r="N7695" s="95">
        <v>1</v>
      </c>
      <c r="O7695" s="118" t="str">
        <f>_xlfn.XLOOKUP(P7695,匹配表1065!U:U,匹配表1065!T:T)</f>
        <v>HO00001110</v>
      </c>
      <c r="P7695" s="94" t="s">
        <v>324</v>
      </c>
      <c r="Q7695" s="95" t="s">
        <v>533</v>
      </c>
      <c r="R7695" s="89" t="str">
        <f>_xlfn.XLOOKUP(Q7695,匹配表1065!L:L,匹配表1065!O:O)</f>
        <v>A</v>
      </c>
      <c r="S7695" s="93" t="str">
        <f>IFERROR(_xlfn.XLOOKUP(Q7695,匹配表1065!AI:AI,匹配表1065!AJ:AJ),"绿标")</f>
        <v>绿标</v>
      </c>
      <c r="T7695" s="93" t="str" cm="1">
        <f t="array" ref="T7695:U7695">_xlfn.XLOOKUP(Q7695,匹配表1065!L:L,匹配表1065!M:N)</f>
        <v>头痛</v>
      </c>
      <c r="U7695" s="94" t="str">
        <v>神经内科</v>
      </c>
      <c r="V7695" s="95" t="s">
        <v>33</v>
      </c>
      <c r="W7695" s="93">
        <f>_xlfn.XLOOKUP(M7695,匹配表1065!D:D,匹配表1065!F:F)*N7695</f>
        <v>4</v>
      </c>
    </row>
    <row r="7696" customHeight="1" spans="1:23">
      <c r="A7696" s="94" t="s">
        <v>954</v>
      </c>
      <c r="B7696" s="106">
        <v>46261</v>
      </c>
      <c r="C7696" s="121" t="str">
        <f t="shared" si="242"/>
        <v>8月第5周</v>
      </c>
      <c r="D7696" s="109" t="s">
        <v>993</v>
      </c>
      <c r="E7696" s="93" t="str">
        <f t="shared" si="243"/>
        <v>8月第4周--周4</v>
      </c>
      <c r="F7696" s="95" t="s">
        <v>27</v>
      </c>
      <c r="G7696" s="95" t="s">
        <v>167</v>
      </c>
      <c r="H7696" s="92" t="str">
        <f>_xlfn.XLOOKUP(O7696,匹配表1065!T:T,匹配表1065!W:W)</f>
        <v>苏州市</v>
      </c>
      <c r="I7696" s="116" t="str">
        <f>_xlfn.XLOOKUP(O7696,匹配表1065!T:T,匹配表1065!X:X)</f>
        <v>PME2017</v>
      </c>
      <c r="J7696" s="95" t="s">
        <v>323</v>
      </c>
      <c r="K7696" s="89" cm="1">
        <f ca="1" t="array" ref="K7696:L7696">_xlfn.XLOOKUP(J7696,匹配表1065!Y:Y,匹配表1065!AA:AB)</f>
        <v>7</v>
      </c>
      <c r="L7696" s="116" t="str">
        <v>3个月以上</v>
      </c>
      <c r="M7696" s="95" t="s">
        <v>35</v>
      </c>
      <c r="N7696" s="95">
        <v>1</v>
      </c>
      <c r="O7696" s="118" t="str">
        <f>_xlfn.XLOOKUP(P7696,匹配表1065!U:U,匹配表1065!T:T)</f>
        <v>HO00001110</v>
      </c>
      <c r="P7696" s="94" t="s">
        <v>324</v>
      </c>
      <c r="Q7696" s="95" t="s">
        <v>325</v>
      </c>
      <c r="R7696" s="89" t="str">
        <f>_xlfn.XLOOKUP(Q7696,匹配表1065!L:L,匹配表1065!O:O)</f>
        <v>B</v>
      </c>
      <c r="S7696" s="93" t="str">
        <f>IFERROR(_xlfn.XLOOKUP(Q7696,匹配表1065!AI:AI,匹配表1065!AJ:AJ),"绿标")</f>
        <v>黑标</v>
      </c>
      <c r="T7696" s="93" t="str" cm="1">
        <f t="array" ref="T7696:U7696">_xlfn.XLOOKUP(Q7696,匹配表1065!L:L,匹配表1065!M:N)</f>
        <v>脑血管</v>
      </c>
      <c r="U7696" s="94" t="str">
        <v>神经内科</v>
      </c>
      <c r="V7696" s="95" t="s">
        <v>33</v>
      </c>
      <c r="W7696" s="93">
        <f>_xlfn.XLOOKUP(M7696,匹配表1065!D:D,匹配表1065!F:F)*N7696</f>
        <v>4</v>
      </c>
    </row>
    <row r="7697" customHeight="1" spans="1:23">
      <c r="A7697" s="94" t="s">
        <v>954</v>
      </c>
      <c r="B7697" s="106">
        <v>46261</v>
      </c>
      <c r="C7697" s="121" t="str">
        <f t="shared" si="242"/>
        <v>8月第5周</v>
      </c>
      <c r="D7697" s="109" t="s">
        <v>993</v>
      </c>
      <c r="E7697" s="93" t="str">
        <f t="shared" si="243"/>
        <v>8月第4周--周4</v>
      </c>
      <c r="F7697" s="95" t="s">
        <v>27</v>
      </c>
      <c r="G7697" s="95" t="s">
        <v>167</v>
      </c>
      <c r="H7697" s="92" t="str">
        <f>_xlfn.XLOOKUP(O7697,匹配表1065!T:T,匹配表1065!W:W)</f>
        <v>苏州市</v>
      </c>
      <c r="I7697" s="116" t="str">
        <f>_xlfn.XLOOKUP(O7697,匹配表1065!T:T,匹配表1065!X:X)</f>
        <v>PME2011</v>
      </c>
      <c r="J7697" s="95" t="s">
        <v>193</v>
      </c>
      <c r="K7697" s="89" cm="1">
        <f ca="1" t="array" ref="K7697:L7697">_xlfn.XLOOKUP(J7697,匹配表1065!Y:Y,匹配表1065!AA:AB)</f>
        <v>7</v>
      </c>
      <c r="L7697" s="116" t="str">
        <v>3个月以上</v>
      </c>
      <c r="M7697" s="95" t="s">
        <v>35</v>
      </c>
      <c r="N7697" s="95">
        <v>1</v>
      </c>
      <c r="O7697" s="118" t="str">
        <f>_xlfn.XLOOKUP(P7697,匹配表1065!U:U,匹配表1065!T:T)</f>
        <v>HO00307823</v>
      </c>
      <c r="P7697" s="94" t="s">
        <v>169</v>
      </c>
      <c r="Q7697" s="95" t="s">
        <v>438</v>
      </c>
      <c r="R7697" s="89" t="str">
        <f>_xlfn.XLOOKUP(Q7697,匹配表1065!L:L,匹配表1065!O:O)</f>
        <v>A</v>
      </c>
      <c r="S7697" s="93" t="str">
        <f>IFERROR(_xlfn.XLOOKUP(Q7697,匹配表1065!AI:AI,匹配表1065!AJ:AJ),"绿标")</f>
        <v>红标</v>
      </c>
      <c r="T7697" s="93" t="str" cm="1">
        <f t="array" ref="T7697:U7697">_xlfn.XLOOKUP(Q7697,匹配表1065!L:L,匹配表1065!M:N)</f>
        <v>头痛</v>
      </c>
      <c r="U7697" s="94" t="str">
        <v>神经内科</v>
      </c>
      <c r="V7697" s="95" t="s">
        <v>33</v>
      </c>
      <c r="W7697" s="93">
        <f>_xlfn.XLOOKUP(M7697,匹配表1065!D:D,匹配表1065!F:F)*N7697</f>
        <v>4</v>
      </c>
    </row>
    <row r="7698" customHeight="1" spans="1:23">
      <c r="A7698" s="94" t="s">
        <v>954</v>
      </c>
      <c r="B7698" s="106">
        <v>46261</v>
      </c>
      <c r="C7698" s="121" t="str">
        <f t="shared" si="242"/>
        <v>8月第5周</v>
      </c>
      <c r="D7698" s="109" t="s">
        <v>993</v>
      </c>
      <c r="E7698" s="93" t="str">
        <f t="shared" si="243"/>
        <v>8月第4周--周4</v>
      </c>
      <c r="F7698" s="95" t="s">
        <v>27</v>
      </c>
      <c r="G7698" s="95" t="s">
        <v>104</v>
      </c>
      <c r="H7698" s="92" t="str">
        <f>_xlfn.XLOOKUP(O7698,匹配表1065!T:T,匹配表1065!W:W)</f>
        <v>聊城市</v>
      </c>
      <c r="I7698" s="116" t="str">
        <f>_xlfn.XLOOKUP(O7698,匹配表1065!T:T,匹配表1065!X:X)</f>
        <v>PME2046</v>
      </c>
      <c r="J7698" s="95" t="s">
        <v>108</v>
      </c>
      <c r="K7698" s="89" cm="1">
        <f ca="1" t="array" ref="K7698:L7698">_xlfn.XLOOKUP(J7698,匹配表1065!Y:Y,匹配表1065!AA:AB)</f>
        <v>8</v>
      </c>
      <c r="L7698" s="116" t="str">
        <v>3个月以上</v>
      </c>
      <c r="M7698" s="95" t="s">
        <v>30</v>
      </c>
      <c r="N7698" s="95">
        <v>1</v>
      </c>
      <c r="O7698" s="118" t="str">
        <f>_xlfn.XLOOKUP(P7698,匹配表1065!U:U,匹配表1065!T:T)</f>
        <v>HO00001415</v>
      </c>
      <c r="P7698" s="94" t="s">
        <v>109</v>
      </c>
      <c r="Q7698" s="95" t="s">
        <v>317</v>
      </c>
      <c r="R7698" s="89" t="str">
        <f>_xlfn.XLOOKUP(Q7698,匹配表1065!L:L,匹配表1065!O:O)</f>
        <v>A</v>
      </c>
      <c r="S7698" s="93" t="str">
        <f>IFERROR(_xlfn.XLOOKUP(Q7698,匹配表1065!AI:AI,匹配表1065!AJ:AJ),"绿标")</f>
        <v>绿标</v>
      </c>
      <c r="T7698" s="93" t="str" cm="1">
        <f t="array" ref="T7698:U7698">_xlfn.XLOOKUP(Q7698,匹配表1065!L:L,匹配表1065!M:N)</f>
        <v>头痛</v>
      </c>
      <c r="U7698" s="94" t="str">
        <v>神经内科</v>
      </c>
      <c r="V7698" s="95" t="s">
        <v>42</v>
      </c>
      <c r="W7698" s="93">
        <f>_xlfn.XLOOKUP(M7698,匹配表1065!D:D,匹配表1065!F:F)*N7698</f>
        <v>12</v>
      </c>
    </row>
    <row r="7699" customHeight="1" spans="1:23">
      <c r="A7699" s="94" t="s">
        <v>954</v>
      </c>
      <c r="B7699" s="106">
        <v>46261</v>
      </c>
      <c r="C7699" s="121" t="str">
        <f t="shared" si="242"/>
        <v>8月第5周</v>
      </c>
      <c r="D7699" s="109" t="s">
        <v>993</v>
      </c>
      <c r="E7699" s="93" t="str">
        <f t="shared" si="243"/>
        <v>8月第4周--周4</v>
      </c>
      <c r="F7699" s="95" t="s">
        <v>27</v>
      </c>
      <c r="G7699" s="95" t="s">
        <v>104</v>
      </c>
      <c r="H7699" s="92" t="str">
        <f>_xlfn.XLOOKUP(O7699,匹配表1065!T:T,匹配表1065!W:W)</f>
        <v>济南市</v>
      </c>
      <c r="I7699" s="116" t="str">
        <f>_xlfn.XLOOKUP(O7699,匹配表1065!T:T,匹配表1065!X:X)</f>
        <v>PME2026</v>
      </c>
      <c r="J7699" s="95" t="s">
        <v>116</v>
      </c>
      <c r="K7699" s="89" cm="1">
        <f ca="1" t="array" ref="K7699:L7699">_xlfn.XLOOKUP(J7699,匹配表1065!Y:Y,匹配表1065!AA:AB)</f>
        <v>13</v>
      </c>
      <c r="L7699" s="116" t="str">
        <v>3个月以上</v>
      </c>
      <c r="M7699" s="95" t="s">
        <v>30</v>
      </c>
      <c r="N7699" s="95">
        <v>1</v>
      </c>
      <c r="O7699" s="118" t="str">
        <f>_xlfn.XLOOKUP(P7699,匹配表1065!U:U,匹配表1065!T:T)</f>
        <v>HO00001417</v>
      </c>
      <c r="P7699" s="94" t="s">
        <v>119</v>
      </c>
      <c r="Q7699" s="95" t="s">
        <v>310</v>
      </c>
      <c r="R7699" s="89" t="str">
        <f>_xlfn.XLOOKUP(Q7699,匹配表1065!L:L,匹配表1065!O:O)</f>
        <v>D</v>
      </c>
      <c r="S7699" s="93" t="str">
        <f>IFERROR(_xlfn.XLOOKUP(Q7699,匹配表1065!AI:AI,匹配表1065!AJ:AJ),"绿标")</f>
        <v>红标</v>
      </c>
      <c r="T7699" s="93" t="str" cm="1">
        <f t="array" ref="T7699:U7699">_xlfn.XLOOKUP(Q7699,匹配表1065!L:L,匹配表1065!M:N)</f>
        <v>抑郁焦虑</v>
      </c>
      <c r="U7699" s="94" t="str">
        <v>精神心理科</v>
      </c>
      <c r="V7699" s="95" t="s">
        <v>67</v>
      </c>
      <c r="W7699" s="93">
        <f>_xlfn.XLOOKUP(M7699,匹配表1065!D:D,匹配表1065!F:F)*N7699</f>
        <v>12</v>
      </c>
    </row>
    <row r="7700" customHeight="1" spans="1:23">
      <c r="A7700" s="94" t="s">
        <v>954</v>
      </c>
      <c r="B7700" s="106">
        <v>46261</v>
      </c>
      <c r="C7700" s="121" t="str">
        <f t="shared" si="242"/>
        <v>8月第5周</v>
      </c>
      <c r="D7700" s="109" t="s">
        <v>993</v>
      </c>
      <c r="E7700" s="93" t="str">
        <f t="shared" si="243"/>
        <v>8月第4周--周4</v>
      </c>
      <c r="F7700" s="95" t="s">
        <v>27</v>
      </c>
      <c r="G7700" s="95" t="s">
        <v>104</v>
      </c>
      <c r="H7700" s="92" t="str">
        <f>_xlfn.XLOOKUP(O7700,匹配表1065!T:T,匹配表1065!W:W)</f>
        <v>济南市</v>
      </c>
      <c r="I7700" s="116" t="str">
        <f>_xlfn.XLOOKUP(O7700,匹配表1065!T:T,匹配表1065!X:X)</f>
        <v>PME2026</v>
      </c>
      <c r="J7700" s="95" t="s">
        <v>116</v>
      </c>
      <c r="K7700" s="89" cm="1">
        <f ca="1" t="array" ref="K7700:L7700">_xlfn.XLOOKUP(J7700,匹配表1065!Y:Y,匹配表1065!AA:AB)</f>
        <v>13</v>
      </c>
      <c r="L7700" s="116" t="str">
        <v>3个月以上</v>
      </c>
      <c r="M7700" s="95" t="s">
        <v>55</v>
      </c>
      <c r="N7700" s="95">
        <v>1</v>
      </c>
      <c r="O7700" s="118" t="str">
        <f>_xlfn.XLOOKUP(P7700,匹配表1065!U:U,匹配表1065!T:T)</f>
        <v>HO00001409</v>
      </c>
      <c r="P7700" s="94" t="s">
        <v>117</v>
      </c>
      <c r="Q7700" s="95" t="s">
        <v>971</v>
      </c>
      <c r="R7700" s="89" t="str">
        <f>_xlfn.XLOOKUP(Q7700,匹配表1065!L:L,匹配表1065!O:O)</f>
        <v>A</v>
      </c>
      <c r="S7700" s="93" t="str">
        <f>IFERROR(_xlfn.XLOOKUP(Q7700,匹配表1065!AI:AI,匹配表1065!AJ:AJ),"绿标")</f>
        <v>绿标</v>
      </c>
      <c r="T7700" s="93" t="str" cm="1">
        <f t="array" ref="T7700:U7700">_xlfn.XLOOKUP(Q7700,匹配表1065!L:L,匹配表1065!M:N)</f>
        <v>头痛</v>
      </c>
      <c r="U7700" s="94" t="str">
        <v>神经内科</v>
      </c>
      <c r="V7700" s="95" t="s">
        <v>67</v>
      </c>
      <c r="W7700" s="93">
        <f>_xlfn.XLOOKUP(M7700,匹配表1065!D:D,匹配表1065!F:F)*N7700</f>
        <v>8</v>
      </c>
    </row>
    <row r="7701" customHeight="1" spans="1:23">
      <c r="A7701" s="94" t="s">
        <v>954</v>
      </c>
      <c r="B7701" s="106">
        <v>46261</v>
      </c>
      <c r="C7701" s="121" t="str">
        <f t="shared" si="242"/>
        <v>8月第5周</v>
      </c>
      <c r="D7701" s="109" t="s">
        <v>993</v>
      </c>
      <c r="E7701" s="93" t="str">
        <f t="shared" si="243"/>
        <v>8月第4周--周4</v>
      </c>
      <c r="F7701" s="95" t="s">
        <v>27</v>
      </c>
      <c r="G7701" s="95" t="s">
        <v>104</v>
      </c>
      <c r="H7701" s="92" t="str">
        <f>_xlfn.XLOOKUP(O7701,匹配表1065!T:T,匹配表1065!W:W)</f>
        <v>济南市</v>
      </c>
      <c r="I7701" s="116" t="str">
        <f>_xlfn.XLOOKUP(O7701,匹配表1065!T:T,匹配表1065!X:X)</f>
        <v>PME2025</v>
      </c>
      <c r="J7701" s="95" t="s">
        <v>111</v>
      </c>
      <c r="K7701" s="89" cm="1">
        <f ca="1" t="array" ref="K7701:L7701">_xlfn.XLOOKUP(J7701,匹配表1065!Y:Y,匹配表1065!AA:AB)</f>
        <v>30</v>
      </c>
      <c r="L7701" s="116" t="str">
        <v>3个月以上</v>
      </c>
      <c r="M7701" s="95" t="s">
        <v>55</v>
      </c>
      <c r="N7701" s="95">
        <v>1</v>
      </c>
      <c r="O7701" s="118" t="str">
        <f>_xlfn.XLOOKUP(P7701,匹配表1065!U:U,匹配表1065!T:T)</f>
        <v>HO00001400</v>
      </c>
      <c r="P7701" s="94" t="s">
        <v>112</v>
      </c>
      <c r="Q7701" s="95" t="s">
        <v>492</v>
      </c>
      <c r="R7701" s="89" t="str">
        <f>_xlfn.XLOOKUP(Q7701,匹配表1065!L:L,匹配表1065!O:O)</f>
        <v>B</v>
      </c>
      <c r="S7701" s="93" t="str">
        <f>IFERROR(_xlfn.XLOOKUP(Q7701,匹配表1065!AI:AI,匹配表1065!AJ:AJ),"绿标")</f>
        <v>红标</v>
      </c>
      <c r="T7701" s="93" t="str" cm="1">
        <f t="array" ref="T7701:U7701">_xlfn.XLOOKUP(Q7701,匹配表1065!L:L,匹配表1065!M:N)</f>
        <v>脑血管</v>
      </c>
      <c r="U7701" s="94" t="str">
        <v>神经内科</v>
      </c>
      <c r="V7701" s="95" t="s">
        <v>42</v>
      </c>
      <c r="W7701" s="93">
        <f>_xlfn.XLOOKUP(M7701,匹配表1065!D:D,匹配表1065!F:F)*N7701</f>
        <v>8</v>
      </c>
    </row>
    <row r="7702" customHeight="1" spans="1:23">
      <c r="A7702" s="94" t="s">
        <v>954</v>
      </c>
      <c r="B7702" s="106">
        <v>46261</v>
      </c>
      <c r="C7702" s="121" t="str">
        <f t="shared" si="242"/>
        <v>8月第5周</v>
      </c>
      <c r="D7702" s="109" t="s">
        <v>993</v>
      </c>
      <c r="E7702" s="93" t="str">
        <f t="shared" si="243"/>
        <v>8月第4周--周4</v>
      </c>
      <c r="F7702" s="95" t="s">
        <v>27</v>
      </c>
      <c r="G7702" s="95" t="s">
        <v>104</v>
      </c>
      <c r="H7702" s="92" t="str">
        <f>_xlfn.XLOOKUP(O7702,匹配表1065!T:T,匹配表1065!W:W)</f>
        <v>济南市</v>
      </c>
      <c r="I7702" s="116" t="str">
        <f>_xlfn.XLOOKUP(O7702,匹配表1065!T:T,匹配表1065!X:X)</f>
        <v>PME2025</v>
      </c>
      <c r="J7702" s="95" t="s">
        <v>111</v>
      </c>
      <c r="K7702" s="89" cm="1">
        <f ca="1" t="array" ref="K7702:L7702">_xlfn.XLOOKUP(J7702,匹配表1065!Y:Y,匹配表1065!AA:AB)</f>
        <v>30</v>
      </c>
      <c r="L7702" s="116" t="str">
        <v>3个月以上</v>
      </c>
      <c r="M7702" s="95" t="s">
        <v>35</v>
      </c>
      <c r="N7702" s="95">
        <v>1</v>
      </c>
      <c r="O7702" s="118" t="str">
        <f>_xlfn.XLOOKUP(P7702,匹配表1065!U:U,匹配表1065!T:T)</f>
        <v>HO00001400</v>
      </c>
      <c r="P7702" s="94" t="s">
        <v>112</v>
      </c>
      <c r="Q7702" s="95" t="s">
        <v>114</v>
      </c>
      <c r="R7702" s="89" t="str">
        <f>_xlfn.XLOOKUP(Q7702,匹配表1065!L:L,匹配表1065!O:O)</f>
        <v>A</v>
      </c>
      <c r="S7702" s="93" t="str">
        <f>IFERROR(_xlfn.XLOOKUP(Q7702,匹配表1065!AI:AI,匹配表1065!AJ:AJ),"绿标")</f>
        <v>绿标</v>
      </c>
      <c r="T7702" s="93" t="str" cm="1">
        <f t="array" ref="T7702:U7702">_xlfn.XLOOKUP(Q7702,匹配表1065!L:L,匹配表1065!M:N)</f>
        <v>头痛</v>
      </c>
      <c r="U7702" s="94" t="str">
        <v>神经内科</v>
      </c>
      <c r="V7702" s="95" t="s">
        <v>58</v>
      </c>
      <c r="W7702" s="93">
        <f>_xlfn.XLOOKUP(M7702,匹配表1065!D:D,匹配表1065!F:F)*N7702</f>
        <v>4</v>
      </c>
    </row>
    <row r="7703" customHeight="1" spans="1:23">
      <c r="A7703" s="94" t="s">
        <v>954</v>
      </c>
      <c r="B7703" s="106">
        <v>46261</v>
      </c>
      <c r="C7703" s="121" t="str">
        <f t="shared" si="242"/>
        <v>8月第5周</v>
      </c>
      <c r="D7703" s="109" t="s">
        <v>993</v>
      </c>
      <c r="E7703" s="93" t="str">
        <f t="shared" si="243"/>
        <v>8月第4周--周4</v>
      </c>
      <c r="F7703" s="95" t="s">
        <v>27</v>
      </c>
      <c r="G7703" s="95" t="s">
        <v>104</v>
      </c>
      <c r="H7703" s="92" t="str">
        <f>_xlfn.XLOOKUP(O7703,匹配表1065!T:T,匹配表1065!W:W)</f>
        <v>济南市</v>
      </c>
      <c r="I7703" s="116" t="str">
        <f>_xlfn.XLOOKUP(O7703,匹配表1065!T:T,匹配表1065!X:X)</f>
        <v>PME2025</v>
      </c>
      <c r="J7703" s="95" t="s">
        <v>111</v>
      </c>
      <c r="K7703" s="89" cm="1">
        <f ca="1" t="array" ref="K7703:L7703">_xlfn.XLOOKUP(J7703,匹配表1065!Y:Y,匹配表1065!AA:AB)</f>
        <v>30</v>
      </c>
      <c r="L7703" s="116" t="str">
        <v>3个月以上</v>
      </c>
      <c r="M7703" s="95" t="s">
        <v>30</v>
      </c>
      <c r="N7703" s="95">
        <v>1</v>
      </c>
      <c r="O7703" s="118" t="str">
        <f>_xlfn.XLOOKUP(P7703,匹配表1065!U:U,匹配表1065!T:T)</f>
        <v>HO00001400</v>
      </c>
      <c r="P7703" s="94" t="s">
        <v>112</v>
      </c>
      <c r="Q7703" s="95" t="s">
        <v>262</v>
      </c>
      <c r="R7703" s="89" t="str">
        <f>_xlfn.XLOOKUP(Q7703,匹配表1065!L:L,匹配表1065!O:O)</f>
        <v>B</v>
      </c>
      <c r="S7703" s="93" t="str">
        <f>IFERROR(_xlfn.XLOOKUP(Q7703,匹配表1065!AI:AI,匹配表1065!AJ:AJ),"绿标")</f>
        <v>绿标</v>
      </c>
      <c r="T7703" s="93" t="str" cm="1">
        <f t="array" ref="T7703:U7703">_xlfn.XLOOKUP(Q7703,匹配表1065!L:L,匹配表1065!M:N)</f>
        <v>脑血管</v>
      </c>
      <c r="U7703" s="94" t="str">
        <v>神经内科</v>
      </c>
      <c r="V7703" s="95" t="s">
        <v>42</v>
      </c>
      <c r="W7703" s="93">
        <f>_xlfn.XLOOKUP(M7703,匹配表1065!D:D,匹配表1065!F:F)*N7703</f>
        <v>12</v>
      </c>
    </row>
    <row r="7704" customHeight="1" spans="1:23">
      <c r="A7704" s="94" t="s">
        <v>954</v>
      </c>
      <c r="B7704" s="106">
        <v>46261</v>
      </c>
      <c r="C7704" s="121" t="str">
        <f t="shared" si="242"/>
        <v>8月第5周</v>
      </c>
      <c r="D7704" s="109" t="s">
        <v>993</v>
      </c>
      <c r="E7704" s="93" t="str">
        <f t="shared" si="243"/>
        <v>8月第4周--周4</v>
      </c>
      <c r="F7704" s="95" t="s">
        <v>27</v>
      </c>
      <c r="G7704" s="95" t="s">
        <v>104</v>
      </c>
      <c r="H7704" s="92" t="str">
        <f>_xlfn.XLOOKUP(O7704,匹配表1065!T:T,匹配表1065!W:W)</f>
        <v>济南市</v>
      </c>
      <c r="I7704" s="116" t="str">
        <f>_xlfn.XLOOKUP(O7704,匹配表1065!T:T,匹配表1065!X:X)</f>
        <v>PME2025</v>
      </c>
      <c r="J7704" s="95" t="s">
        <v>111</v>
      </c>
      <c r="K7704" s="89" cm="1">
        <f ca="1" t="array" ref="K7704:L7704">_xlfn.XLOOKUP(J7704,匹配表1065!Y:Y,匹配表1065!AA:AB)</f>
        <v>30</v>
      </c>
      <c r="L7704" s="116" t="str">
        <v>3个月以上</v>
      </c>
      <c r="M7704" s="95" t="s">
        <v>35</v>
      </c>
      <c r="N7704" s="95">
        <v>1</v>
      </c>
      <c r="O7704" s="118" t="str">
        <f>_xlfn.XLOOKUP(P7704,匹配表1065!U:U,匹配表1065!T:T)</f>
        <v>HO00001400</v>
      </c>
      <c r="P7704" s="94" t="s">
        <v>112</v>
      </c>
      <c r="Q7704" s="95" t="s">
        <v>597</v>
      </c>
      <c r="R7704" s="89" t="str">
        <f>_xlfn.XLOOKUP(Q7704,匹配表1065!L:L,匹配表1065!O:O)</f>
        <v>B</v>
      </c>
      <c r="S7704" s="93" t="str">
        <f>IFERROR(_xlfn.XLOOKUP(Q7704,匹配表1065!AI:AI,匹配表1065!AJ:AJ),"绿标")</f>
        <v>绿标</v>
      </c>
      <c r="T7704" s="93" t="str" cm="1">
        <f t="array" ref="T7704:U7704">_xlfn.XLOOKUP(Q7704,匹配表1065!L:L,匹配表1065!M:N)</f>
        <v>脑血管</v>
      </c>
      <c r="U7704" s="94" t="str">
        <v>神经内科</v>
      </c>
      <c r="V7704" s="95" t="s">
        <v>58</v>
      </c>
      <c r="W7704" s="93">
        <f>_xlfn.XLOOKUP(M7704,匹配表1065!D:D,匹配表1065!F:F)*N7704</f>
        <v>4</v>
      </c>
    </row>
    <row r="7705" customHeight="1" spans="1:23">
      <c r="A7705" s="94" t="s">
        <v>954</v>
      </c>
      <c r="B7705" s="106">
        <v>46261</v>
      </c>
      <c r="C7705" s="121" t="str">
        <f t="shared" si="242"/>
        <v>8月第5周</v>
      </c>
      <c r="D7705" s="109" t="s">
        <v>993</v>
      </c>
      <c r="E7705" s="93" t="str">
        <f t="shared" si="243"/>
        <v>8月第4周--周4</v>
      </c>
      <c r="F7705" s="95" t="s">
        <v>27</v>
      </c>
      <c r="G7705" s="95" t="s">
        <v>104</v>
      </c>
      <c r="H7705" s="92" t="str">
        <f>_xlfn.XLOOKUP(O7705,匹配表1065!T:T,匹配表1065!W:W)</f>
        <v>济南市</v>
      </c>
      <c r="I7705" s="116" t="str">
        <f>_xlfn.XLOOKUP(O7705,匹配表1065!T:T,匹配表1065!X:X)</f>
        <v>PME2044</v>
      </c>
      <c r="J7705" s="95" t="s">
        <v>105</v>
      </c>
      <c r="K7705" s="89" cm="1">
        <f ca="1" t="array" ref="K7705:L7705">_xlfn.XLOOKUP(J7705,匹配表1065!Y:Y,匹配表1065!AA:AB)</f>
        <v>8</v>
      </c>
      <c r="L7705" s="116" t="str">
        <v>3个月以上</v>
      </c>
      <c r="M7705" s="95" t="s">
        <v>30</v>
      </c>
      <c r="N7705" s="95">
        <v>1</v>
      </c>
      <c r="O7705" s="118" t="str">
        <f>_xlfn.XLOOKUP(P7705,匹配表1065!U:U,匹配表1065!T:T)</f>
        <v>HO00001401</v>
      </c>
      <c r="P7705" s="94" t="s">
        <v>106</v>
      </c>
      <c r="Q7705" s="95" t="s">
        <v>683</v>
      </c>
      <c r="R7705" s="89" t="str">
        <f>_xlfn.XLOOKUP(Q7705,匹配表1065!L:L,匹配表1065!O:O)</f>
        <v>B</v>
      </c>
      <c r="S7705" s="93" t="str">
        <f>IFERROR(_xlfn.XLOOKUP(Q7705,匹配表1065!AI:AI,匹配表1065!AJ:AJ),"绿标")</f>
        <v>绿标</v>
      </c>
      <c r="T7705" s="93" t="str" cm="1">
        <f t="array" ref="T7705:U7705">_xlfn.XLOOKUP(Q7705,匹配表1065!L:L,匹配表1065!M:N)</f>
        <v>脑血管</v>
      </c>
      <c r="U7705" s="94" t="str">
        <v>神经内科</v>
      </c>
      <c r="V7705" s="95" t="s">
        <v>33</v>
      </c>
      <c r="W7705" s="93">
        <f>_xlfn.XLOOKUP(M7705,匹配表1065!D:D,匹配表1065!F:F)*N7705</f>
        <v>12</v>
      </c>
    </row>
    <row r="7706" customHeight="1" spans="1:23">
      <c r="A7706" s="94" t="s">
        <v>954</v>
      </c>
      <c r="B7706" s="106">
        <v>46261</v>
      </c>
      <c r="C7706" s="121" t="str">
        <f t="shared" si="242"/>
        <v>8月第5周</v>
      </c>
      <c r="D7706" s="109" t="s">
        <v>993</v>
      </c>
      <c r="E7706" s="93" t="str">
        <f t="shared" si="243"/>
        <v>8月第4周--周4</v>
      </c>
      <c r="F7706" s="95" t="s">
        <v>27</v>
      </c>
      <c r="G7706" s="95" t="s">
        <v>104</v>
      </c>
      <c r="H7706" s="92" t="str">
        <f>_xlfn.XLOOKUP(O7706,匹配表1065!T:T,匹配表1065!W:W)</f>
        <v>济南市</v>
      </c>
      <c r="I7706" s="116" t="str">
        <f>_xlfn.XLOOKUP(O7706,匹配表1065!T:T,匹配表1065!X:X)</f>
        <v>PME2025</v>
      </c>
      <c r="J7706" s="95" t="s">
        <v>128</v>
      </c>
      <c r="K7706" s="89" cm="1">
        <f ca="1" t="array" ref="K7706:L7706">_xlfn.XLOOKUP(J7706,匹配表1065!Y:Y,匹配表1065!AA:AB)</f>
        <v>13</v>
      </c>
      <c r="L7706" s="116" t="str">
        <v>3个月以上</v>
      </c>
      <c r="M7706" s="95" t="s">
        <v>55</v>
      </c>
      <c r="N7706" s="95">
        <v>1</v>
      </c>
      <c r="O7706" s="118" t="str">
        <f>_xlfn.XLOOKUP(P7706,匹配表1065!U:U,匹配表1065!T:T)</f>
        <v>HO00001400</v>
      </c>
      <c r="P7706" s="94" t="s">
        <v>112</v>
      </c>
      <c r="Q7706" s="95" t="s">
        <v>242</v>
      </c>
      <c r="R7706" s="89" t="str">
        <f>_xlfn.XLOOKUP(Q7706,匹配表1065!L:L,匹配表1065!O:O)</f>
        <v>B</v>
      </c>
      <c r="S7706" s="93" t="str">
        <f>IFERROR(_xlfn.XLOOKUP(Q7706,匹配表1065!AI:AI,匹配表1065!AJ:AJ),"绿标")</f>
        <v>绿标</v>
      </c>
      <c r="T7706" s="93" t="str" cm="1">
        <f t="array" ref="T7706:U7706">_xlfn.XLOOKUP(Q7706,匹配表1065!L:L,匹配表1065!M:N)</f>
        <v>癫痫</v>
      </c>
      <c r="U7706" s="94" t="str">
        <v>神经内科</v>
      </c>
      <c r="V7706" s="95" t="s">
        <v>42</v>
      </c>
      <c r="W7706" s="93">
        <f>_xlfn.XLOOKUP(M7706,匹配表1065!D:D,匹配表1065!F:F)*N7706</f>
        <v>8</v>
      </c>
    </row>
    <row r="7707" customHeight="1" spans="1:23">
      <c r="A7707" s="94" t="s">
        <v>954</v>
      </c>
      <c r="B7707" s="106">
        <v>46261</v>
      </c>
      <c r="C7707" s="121" t="str">
        <f t="shared" si="242"/>
        <v>8月第5周</v>
      </c>
      <c r="D7707" s="109" t="s">
        <v>993</v>
      </c>
      <c r="E7707" s="93" t="str">
        <f t="shared" si="243"/>
        <v>8月第4周--周4</v>
      </c>
      <c r="F7707" s="95" t="s">
        <v>27</v>
      </c>
      <c r="G7707" s="95" t="s">
        <v>104</v>
      </c>
      <c r="H7707" s="92" t="str">
        <f>_xlfn.XLOOKUP(O7707,匹配表1065!T:T,匹配表1065!W:W)</f>
        <v>济南市</v>
      </c>
      <c r="I7707" s="116" t="str">
        <f>_xlfn.XLOOKUP(O7707,匹配表1065!T:T,匹配表1065!X:X)</f>
        <v>PME2025</v>
      </c>
      <c r="J7707" s="95" t="s">
        <v>128</v>
      </c>
      <c r="K7707" s="89" cm="1">
        <f ca="1" t="array" ref="K7707:L7707">_xlfn.XLOOKUP(J7707,匹配表1065!Y:Y,匹配表1065!AA:AB)</f>
        <v>13</v>
      </c>
      <c r="L7707" s="116" t="str">
        <v>3个月以上</v>
      </c>
      <c r="M7707" s="95" t="s">
        <v>35</v>
      </c>
      <c r="N7707" s="95">
        <v>1</v>
      </c>
      <c r="O7707" s="118" t="str">
        <f>_xlfn.XLOOKUP(P7707,匹配表1065!U:U,匹配表1065!T:T)</f>
        <v>HO00001400</v>
      </c>
      <c r="P7707" s="94" t="s">
        <v>112</v>
      </c>
      <c r="Q7707" s="95" t="s">
        <v>132</v>
      </c>
      <c r="R7707" s="89" t="str">
        <f>_xlfn.XLOOKUP(Q7707,匹配表1065!L:L,匹配表1065!O:O)</f>
        <v>D</v>
      </c>
      <c r="S7707" s="93" t="str">
        <f>IFERROR(_xlfn.XLOOKUP(Q7707,匹配表1065!AI:AI,匹配表1065!AJ:AJ),"绿标")</f>
        <v>绿标</v>
      </c>
      <c r="T7707" s="93" t="str" cm="1">
        <f t="array" ref="T7707:U7707">_xlfn.XLOOKUP(Q7707,匹配表1065!L:L,匹配表1065!M:N)</f>
        <v>抑郁焦虑</v>
      </c>
      <c r="U7707" s="94" t="str">
        <v>精神心理科</v>
      </c>
      <c r="V7707" s="95" t="s">
        <v>70</v>
      </c>
      <c r="W7707" s="93">
        <f>_xlfn.XLOOKUP(M7707,匹配表1065!D:D,匹配表1065!F:F)*N7707</f>
        <v>4</v>
      </c>
    </row>
    <row r="7708" customHeight="1" spans="1:23">
      <c r="A7708" s="94" t="s">
        <v>954</v>
      </c>
      <c r="B7708" s="106">
        <v>46261</v>
      </c>
      <c r="C7708" s="121" t="str">
        <f t="shared" si="242"/>
        <v>8月第5周</v>
      </c>
      <c r="D7708" s="109" t="s">
        <v>993</v>
      </c>
      <c r="E7708" s="93" t="str">
        <f t="shared" si="243"/>
        <v>8月第4周--周4</v>
      </c>
      <c r="F7708" s="95" t="s">
        <v>27</v>
      </c>
      <c r="G7708" s="95" t="s">
        <v>104</v>
      </c>
      <c r="H7708" s="92" t="str">
        <f>_xlfn.XLOOKUP(O7708,匹配表1065!T:T,匹配表1065!W:W)</f>
        <v>济南市</v>
      </c>
      <c r="I7708" s="116" t="str">
        <f>_xlfn.XLOOKUP(O7708,匹配表1065!T:T,匹配表1065!X:X)</f>
        <v>PME2029</v>
      </c>
      <c r="J7708" s="95" t="s">
        <v>128</v>
      </c>
      <c r="K7708" s="89" cm="1">
        <f ca="1" t="array" ref="K7708:L7708">_xlfn.XLOOKUP(J7708,匹配表1065!Y:Y,匹配表1065!AA:AB)</f>
        <v>13</v>
      </c>
      <c r="L7708" s="116" t="str">
        <v>3个月以上</v>
      </c>
      <c r="M7708" s="95" t="s">
        <v>30</v>
      </c>
      <c r="N7708" s="95">
        <v>1</v>
      </c>
      <c r="O7708" s="118" t="str">
        <f>_xlfn.XLOOKUP(P7708,匹配表1065!U:U,匹配表1065!T:T)</f>
        <v>HO00001403</v>
      </c>
      <c r="P7708" s="94" t="s">
        <v>329</v>
      </c>
      <c r="Q7708" s="95" t="s">
        <v>455</v>
      </c>
      <c r="R7708" s="89" t="str">
        <f>_xlfn.XLOOKUP(Q7708,匹配表1065!L:L,匹配表1065!O:O)</f>
        <v>C</v>
      </c>
      <c r="S7708" s="93" t="str">
        <f>IFERROR(_xlfn.XLOOKUP(Q7708,匹配表1065!AI:AI,匹配表1065!AJ:AJ),"绿标")</f>
        <v>绿标</v>
      </c>
      <c r="T7708" s="93" t="str" cm="1">
        <f t="array" ref="T7708:U7708">_xlfn.XLOOKUP(Q7708,匹配表1065!L:L,匹配表1065!M:N)</f>
        <v>眩晕</v>
      </c>
      <c r="U7708" s="94" t="str">
        <v>耳鼻喉科</v>
      </c>
      <c r="V7708" s="95" t="s">
        <v>100</v>
      </c>
      <c r="W7708" s="93">
        <f>_xlfn.XLOOKUP(M7708,匹配表1065!D:D,匹配表1065!F:F)*N7708</f>
        <v>12</v>
      </c>
    </row>
    <row r="7709" customHeight="1" spans="1:23">
      <c r="A7709" s="94" t="s">
        <v>954</v>
      </c>
      <c r="B7709" s="106">
        <v>46261</v>
      </c>
      <c r="C7709" s="121" t="str">
        <f t="shared" si="242"/>
        <v>8月第5周</v>
      </c>
      <c r="D7709" s="109" t="s">
        <v>993</v>
      </c>
      <c r="E7709" s="93" t="str">
        <f t="shared" si="243"/>
        <v>8月第4周--周4</v>
      </c>
      <c r="F7709" s="95" t="s">
        <v>27</v>
      </c>
      <c r="G7709" s="95" t="s">
        <v>104</v>
      </c>
      <c r="H7709" s="92" t="str">
        <f>_xlfn.XLOOKUP(O7709,匹配表1065!T:T,匹配表1065!W:W)</f>
        <v>济南市</v>
      </c>
      <c r="I7709" s="116" t="str">
        <f>_xlfn.XLOOKUP(O7709,匹配表1065!T:T,匹配表1065!X:X)</f>
        <v>PME2024</v>
      </c>
      <c r="J7709" s="95" t="s">
        <v>975</v>
      </c>
      <c r="K7709" s="89" t="e" cm="1">
        <f ca="1" t="array" ref="K7709">_xlfn.XLOOKUP(J7709,匹配表1065!Y:Y,匹配表1065!AA:AB)</f>
        <v>#N/A</v>
      </c>
      <c r="L7709" s="116"/>
      <c r="M7709" s="95" t="s">
        <v>133</v>
      </c>
      <c r="N7709" s="95">
        <v>2</v>
      </c>
      <c r="O7709" s="118" t="str">
        <f>_xlfn.XLOOKUP(P7709,匹配表1065!U:U,匹配表1065!T:T)</f>
        <v>HO00001404</v>
      </c>
      <c r="P7709" s="94" t="s">
        <v>126</v>
      </c>
      <c r="Q7709" s="95" t="s">
        <v>233</v>
      </c>
      <c r="R7709" s="89" t="str">
        <f>_xlfn.XLOOKUP(Q7709,匹配表1065!L:L,匹配表1065!O:O)</f>
        <v>B</v>
      </c>
      <c r="S7709" s="93" t="str">
        <f>IFERROR(_xlfn.XLOOKUP(Q7709,匹配表1065!AI:AI,匹配表1065!AJ:AJ),"绿标")</f>
        <v>红标</v>
      </c>
      <c r="T7709" s="93" t="str" cm="1">
        <f t="array" ref="T7709:U7709">_xlfn.XLOOKUP(Q7709,匹配表1065!L:L,匹配表1065!M:N)</f>
        <v>脑血管</v>
      </c>
      <c r="U7709" s="94" t="str">
        <v>神经内科</v>
      </c>
      <c r="V7709" s="95" t="s">
        <v>100</v>
      </c>
      <c r="W7709" s="93">
        <f>_xlfn.XLOOKUP(M7709,匹配表1065!D:D,匹配表1065!F:F)*N7709</f>
        <v>2</v>
      </c>
    </row>
    <row r="7710" customHeight="1" spans="1:23">
      <c r="A7710" s="94" t="s">
        <v>954</v>
      </c>
      <c r="B7710" s="106">
        <v>46261</v>
      </c>
      <c r="C7710" s="121" t="str">
        <f t="shared" si="242"/>
        <v>8月第5周</v>
      </c>
      <c r="D7710" s="109" t="s">
        <v>993</v>
      </c>
      <c r="E7710" s="93" t="str">
        <f t="shared" si="243"/>
        <v>8月第4周--周4</v>
      </c>
      <c r="F7710" s="95" t="s">
        <v>27</v>
      </c>
      <c r="G7710" s="95" t="s">
        <v>104</v>
      </c>
      <c r="H7710" s="92" t="str">
        <f>_xlfn.XLOOKUP(O7710,匹配表1065!T:T,匹配表1065!W:W)</f>
        <v>济南市</v>
      </c>
      <c r="I7710" s="116" t="str">
        <f>_xlfn.XLOOKUP(O7710,匹配表1065!T:T,匹配表1065!X:X)</f>
        <v>PME2024</v>
      </c>
      <c r="J7710" s="95" t="s">
        <v>975</v>
      </c>
      <c r="K7710" s="89" t="e" cm="1">
        <f ca="1" t="array" ref="K7710">_xlfn.XLOOKUP(J7710,匹配表1065!Y:Y,匹配表1065!AA:AB)</f>
        <v>#N/A</v>
      </c>
      <c r="L7710" s="116"/>
      <c r="M7710" s="95" t="s">
        <v>35</v>
      </c>
      <c r="N7710" s="95">
        <v>1</v>
      </c>
      <c r="O7710" s="118" t="str">
        <f>_xlfn.XLOOKUP(P7710,匹配表1065!U:U,匹配表1065!T:T)</f>
        <v>HO00001404</v>
      </c>
      <c r="P7710" s="94" t="s">
        <v>126</v>
      </c>
      <c r="Q7710" s="95" t="s">
        <v>127</v>
      </c>
      <c r="R7710" s="89" t="str">
        <f>_xlfn.XLOOKUP(Q7710,匹配表1065!L:L,匹配表1065!O:O)</f>
        <v>A</v>
      </c>
      <c r="S7710" s="93" t="str">
        <f>IFERROR(_xlfn.XLOOKUP(Q7710,匹配表1065!AI:AI,匹配表1065!AJ:AJ),"绿标")</f>
        <v>红标</v>
      </c>
      <c r="T7710" s="93" t="str" cm="1">
        <f t="array" ref="T7710:U7710">_xlfn.XLOOKUP(Q7710,匹配表1065!L:L,匹配表1065!M:N)</f>
        <v>头痛</v>
      </c>
      <c r="U7710" s="94" t="str">
        <v>神经内科</v>
      </c>
      <c r="V7710" s="95" t="s">
        <v>67</v>
      </c>
      <c r="W7710" s="93">
        <f>_xlfn.XLOOKUP(M7710,匹配表1065!D:D,匹配表1065!F:F)*N7710</f>
        <v>4</v>
      </c>
    </row>
    <row r="7711" customHeight="1" spans="1:23">
      <c r="A7711" s="94" t="s">
        <v>954</v>
      </c>
      <c r="B7711" s="106">
        <v>46261</v>
      </c>
      <c r="C7711" s="121" t="str">
        <f t="shared" si="242"/>
        <v>8月第5周</v>
      </c>
      <c r="D7711" s="109" t="s">
        <v>993</v>
      </c>
      <c r="E7711" s="93" t="str">
        <f t="shared" si="243"/>
        <v>8月第4周--周4</v>
      </c>
      <c r="F7711" s="95" t="s">
        <v>27</v>
      </c>
      <c r="G7711" s="95" t="s">
        <v>92</v>
      </c>
      <c r="H7711" s="92" t="str">
        <f>_xlfn.XLOOKUP(O7711,匹配表1065!T:T,匹配表1065!W:W)</f>
        <v>淮南市</v>
      </c>
      <c r="I7711" s="116" t="str">
        <f>_xlfn.XLOOKUP(O7711,匹配表1065!T:T,匹配表1065!X:X)</f>
        <v>PME2048</v>
      </c>
      <c r="J7711" s="95" t="s">
        <v>547</v>
      </c>
      <c r="K7711" s="89" cm="1">
        <f ca="1" t="array" ref="K7711:L7711">_xlfn.XLOOKUP(J7711,匹配表1065!Y:Y,匹配表1065!AA:AB)</f>
        <v>4</v>
      </c>
      <c r="L7711" s="116" t="str">
        <v>3个月以上</v>
      </c>
      <c r="M7711" s="95" t="s">
        <v>30</v>
      </c>
      <c r="N7711" s="95">
        <v>1</v>
      </c>
      <c r="O7711" s="118" t="str">
        <f>_xlfn.XLOOKUP(P7711,匹配表1065!U:U,匹配表1065!T:T)</f>
        <v>HO00002978</v>
      </c>
      <c r="P7711" s="94" t="s">
        <v>840</v>
      </c>
      <c r="Q7711" s="95" t="s">
        <v>882</v>
      </c>
      <c r="R7711" s="89" t="str">
        <f>_xlfn.XLOOKUP(Q7711,匹配表1065!L:L,匹配表1065!O:O)</f>
        <v>A</v>
      </c>
      <c r="S7711" s="93" t="str">
        <f>IFERROR(_xlfn.XLOOKUP(Q7711,匹配表1065!AI:AI,匹配表1065!AJ:AJ),"绿标")</f>
        <v>绿标</v>
      </c>
      <c r="T7711" s="93" t="str" cm="1">
        <f t="array" ref="T7711:U7711">_xlfn.XLOOKUP(Q7711,匹配表1065!L:L,匹配表1065!M:N)</f>
        <v>头痛</v>
      </c>
      <c r="U7711" s="94" t="str">
        <v>神经内科</v>
      </c>
      <c r="V7711" s="95" t="s">
        <v>100</v>
      </c>
      <c r="W7711" s="93">
        <f>_xlfn.XLOOKUP(M7711,匹配表1065!D:D,匹配表1065!F:F)*N7711</f>
        <v>12</v>
      </c>
    </row>
    <row r="7712" customHeight="1" spans="1:23">
      <c r="A7712" s="94" t="s">
        <v>954</v>
      </c>
      <c r="B7712" s="106">
        <v>46261</v>
      </c>
      <c r="C7712" s="121" t="str">
        <f t="shared" si="242"/>
        <v>8月第5周</v>
      </c>
      <c r="D7712" s="109" t="s">
        <v>993</v>
      </c>
      <c r="E7712" s="93" t="str">
        <f t="shared" si="243"/>
        <v>8月第4周--周4</v>
      </c>
      <c r="F7712" s="95" t="s">
        <v>27</v>
      </c>
      <c r="G7712" s="95" t="s">
        <v>92</v>
      </c>
      <c r="H7712" s="92" t="str">
        <f>_xlfn.XLOOKUP(O7712,匹配表1065!T:T,匹配表1065!W:W)</f>
        <v>合肥市</v>
      </c>
      <c r="I7712" s="116" t="str">
        <f>_xlfn.XLOOKUP(O7712,匹配表1065!T:T,匹配表1065!X:X)</f>
        <v>PME2047</v>
      </c>
      <c r="J7712" s="95" t="s">
        <v>97</v>
      </c>
      <c r="K7712" s="89" cm="1">
        <f ca="1" t="array" ref="K7712:L7712">_xlfn.XLOOKUP(J7712,匹配表1065!Y:Y,匹配表1065!AA:AB)</f>
        <v>2</v>
      </c>
      <c r="L7712" s="116" t="str">
        <v>3个月以内</v>
      </c>
      <c r="M7712" s="95" t="s">
        <v>35</v>
      </c>
      <c r="N7712" s="95">
        <v>1</v>
      </c>
      <c r="O7712" s="118" t="str">
        <f>_xlfn.XLOOKUP(P7712,匹配表1065!U:U,匹配表1065!T:T)</f>
        <v>HO00000005</v>
      </c>
      <c r="P7712" s="94" t="s">
        <v>98</v>
      </c>
      <c r="Q7712" s="95" t="s">
        <v>208</v>
      </c>
      <c r="R7712" s="89" t="str">
        <f>_xlfn.XLOOKUP(Q7712,匹配表1065!L:L,匹配表1065!O:O)</f>
        <v>A</v>
      </c>
      <c r="S7712" s="93" t="str">
        <f>IFERROR(_xlfn.XLOOKUP(Q7712,匹配表1065!AI:AI,匹配表1065!AJ:AJ),"绿标")</f>
        <v>黑标</v>
      </c>
      <c r="T7712" s="93" t="str" cm="1">
        <f t="array" ref="T7712:U7712">_xlfn.XLOOKUP(Q7712,匹配表1065!L:L,匹配表1065!M:N)</f>
        <v>头痛</v>
      </c>
      <c r="U7712" s="94" t="str">
        <v>神经内科</v>
      </c>
      <c r="V7712" s="95" t="s">
        <v>42</v>
      </c>
      <c r="W7712" s="93">
        <f>_xlfn.XLOOKUP(M7712,匹配表1065!D:D,匹配表1065!F:F)*N7712</f>
        <v>4</v>
      </c>
    </row>
    <row r="7713" customHeight="1" spans="1:23">
      <c r="A7713" s="94" t="s">
        <v>954</v>
      </c>
      <c r="B7713" s="106">
        <v>46261</v>
      </c>
      <c r="C7713" s="121" t="str">
        <f t="shared" si="242"/>
        <v>8月第5周</v>
      </c>
      <c r="D7713" s="109" t="s">
        <v>993</v>
      </c>
      <c r="E7713" s="93" t="str">
        <f t="shared" si="243"/>
        <v>8月第4周--周4</v>
      </c>
      <c r="F7713" s="95" t="s">
        <v>27</v>
      </c>
      <c r="G7713" s="95" t="s">
        <v>92</v>
      </c>
      <c r="H7713" s="92" t="str">
        <f>_xlfn.XLOOKUP(O7713,匹配表1065!T:T,匹配表1065!W:W)</f>
        <v>芜湖市</v>
      </c>
      <c r="I7713" s="116" t="str">
        <f>_xlfn.XLOOKUP(O7713,匹配表1065!T:T,匹配表1065!X:X)</f>
        <v>PME2003</v>
      </c>
      <c r="J7713" s="95" t="s">
        <v>101</v>
      </c>
      <c r="K7713" s="89" cm="1">
        <f ca="1" t="array" ref="K7713:L7713">_xlfn.XLOOKUP(J7713,匹配表1065!Y:Y,匹配表1065!AA:AB)</f>
        <v>1</v>
      </c>
      <c r="L7713" s="116" t="str">
        <v>3个月以内</v>
      </c>
      <c r="M7713" s="95" t="s">
        <v>55</v>
      </c>
      <c r="N7713" s="95">
        <v>1</v>
      </c>
      <c r="O7713" s="118" t="str">
        <f>_xlfn.XLOOKUP(P7713,匹配表1065!U:U,匹配表1065!T:T)</f>
        <v>HO00000022</v>
      </c>
      <c r="P7713" s="94" t="s">
        <v>102</v>
      </c>
      <c r="Q7713" s="95" t="s">
        <v>661</v>
      </c>
      <c r="R7713" s="89" t="str">
        <f>_xlfn.XLOOKUP(Q7713,匹配表1065!L:L,匹配表1065!O:O)</f>
        <v>A</v>
      </c>
      <c r="S7713" s="93" t="str">
        <f>IFERROR(_xlfn.XLOOKUP(Q7713,匹配表1065!AI:AI,匹配表1065!AJ:AJ),"绿标")</f>
        <v>绿标</v>
      </c>
      <c r="T7713" s="93" t="str" cm="1">
        <f t="array" ref="T7713:U7713">_xlfn.XLOOKUP(Q7713,匹配表1065!L:L,匹配表1065!M:N)</f>
        <v>头痛</v>
      </c>
      <c r="U7713" s="94" t="str">
        <v>神经内科</v>
      </c>
      <c r="V7713" s="95" t="s">
        <v>42</v>
      </c>
      <c r="W7713" s="93">
        <f>_xlfn.XLOOKUP(M7713,匹配表1065!D:D,匹配表1065!F:F)*N7713</f>
        <v>8</v>
      </c>
    </row>
    <row r="7714" customHeight="1" spans="1:23">
      <c r="A7714" s="94" t="s">
        <v>954</v>
      </c>
      <c r="B7714" s="106">
        <v>46261</v>
      </c>
      <c r="C7714" s="121" t="str">
        <f t="shared" si="242"/>
        <v>8月第5周</v>
      </c>
      <c r="D7714" s="109" t="s">
        <v>993</v>
      </c>
      <c r="E7714" s="93" t="str">
        <f t="shared" si="243"/>
        <v>8月第4周--周4</v>
      </c>
      <c r="F7714" s="95" t="s">
        <v>27</v>
      </c>
      <c r="G7714" s="95" t="s">
        <v>92</v>
      </c>
      <c r="H7714" s="92" t="str">
        <f>_xlfn.XLOOKUP(O7714,匹配表1065!T:T,匹配表1065!W:W)</f>
        <v>合肥市</v>
      </c>
      <c r="I7714" s="116" t="str">
        <f>_xlfn.XLOOKUP(O7714,匹配表1065!T:T,匹配表1065!X:X)</f>
        <v>PME2007</v>
      </c>
      <c r="J7714" s="95" t="s">
        <v>93</v>
      </c>
      <c r="K7714" s="89" cm="1">
        <f ca="1" t="array" ref="K7714:L7714">_xlfn.XLOOKUP(J7714,匹配表1065!Y:Y,匹配表1065!AA:AB)</f>
        <v>9</v>
      </c>
      <c r="L7714" s="116" t="str">
        <v>3个月以上</v>
      </c>
      <c r="M7714" s="95" t="s">
        <v>30</v>
      </c>
      <c r="N7714" s="95">
        <v>1</v>
      </c>
      <c r="O7714" s="118" t="str">
        <f>_xlfn.XLOOKUP(P7714,匹配表1065!U:U,匹配表1065!T:T)</f>
        <v>HO00000001</v>
      </c>
      <c r="P7714" s="94" t="s">
        <v>94</v>
      </c>
      <c r="Q7714" s="95" t="s">
        <v>207</v>
      </c>
      <c r="R7714" s="89" t="str">
        <f>_xlfn.XLOOKUP(Q7714,匹配表1065!L:L,匹配表1065!O:O)</f>
        <v>C</v>
      </c>
      <c r="S7714" s="93" t="str">
        <f>IFERROR(_xlfn.XLOOKUP(Q7714,匹配表1065!AI:AI,匹配表1065!AJ:AJ),"绿标")</f>
        <v>红标</v>
      </c>
      <c r="T7714" s="93" t="str" cm="1">
        <f t="array" ref="T7714:U7714">_xlfn.XLOOKUP(Q7714,匹配表1065!L:L,匹配表1065!M:N)</f>
        <v>眩晕</v>
      </c>
      <c r="U7714" s="94" t="str">
        <v>神经内科</v>
      </c>
      <c r="V7714" s="95" t="s">
        <v>42</v>
      </c>
      <c r="W7714" s="93">
        <f>_xlfn.XLOOKUP(M7714,匹配表1065!D:D,匹配表1065!F:F)*N7714</f>
        <v>12</v>
      </c>
    </row>
    <row r="7715" customHeight="1" spans="1:23">
      <c r="A7715" s="94" t="s">
        <v>954</v>
      </c>
      <c r="B7715" s="106">
        <v>46261</v>
      </c>
      <c r="C7715" s="121" t="str">
        <f t="shared" si="242"/>
        <v>8月第5周</v>
      </c>
      <c r="D7715" s="109" t="s">
        <v>993</v>
      </c>
      <c r="E7715" s="93" t="str">
        <f t="shared" si="243"/>
        <v>8月第4周--周4</v>
      </c>
      <c r="F7715" s="95" t="s">
        <v>27</v>
      </c>
      <c r="G7715" s="95" t="s">
        <v>92</v>
      </c>
      <c r="H7715" s="92" t="str">
        <f>_xlfn.XLOOKUP(O7715,匹配表1065!T:T,匹配表1065!W:W)</f>
        <v>合肥市</v>
      </c>
      <c r="I7715" s="116" t="str">
        <f>_xlfn.XLOOKUP(O7715,匹配表1065!T:T,匹配表1065!X:X)</f>
        <v>PME2007</v>
      </c>
      <c r="J7715" s="95" t="s">
        <v>93</v>
      </c>
      <c r="K7715" s="89" cm="1">
        <f ca="1" t="array" ref="K7715:L7715">_xlfn.XLOOKUP(J7715,匹配表1065!Y:Y,匹配表1065!AA:AB)</f>
        <v>9</v>
      </c>
      <c r="L7715" s="116" t="str">
        <v>3个月以上</v>
      </c>
      <c r="M7715" s="95" t="s">
        <v>202</v>
      </c>
      <c r="N7715" s="95">
        <v>1</v>
      </c>
      <c r="O7715" s="118" t="str">
        <f>_xlfn.XLOOKUP(P7715,匹配表1065!U:U,匹配表1065!T:T)</f>
        <v>HO00000001</v>
      </c>
      <c r="P7715" s="94" t="s">
        <v>94</v>
      </c>
      <c r="Q7715" s="95" t="s">
        <v>207</v>
      </c>
      <c r="R7715" s="89" t="str">
        <f>_xlfn.XLOOKUP(Q7715,匹配表1065!L:L,匹配表1065!O:O)</f>
        <v>C</v>
      </c>
      <c r="S7715" s="93" t="str">
        <f>IFERROR(_xlfn.XLOOKUP(Q7715,匹配表1065!AI:AI,匹配表1065!AJ:AJ),"绿标")</f>
        <v>红标</v>
      </c>
      <c r="T7715" s="93" t="str" cm="1">
        <f t="array" ref="T7715:U7715">_xlfn.XLOOKUP(Q7715,匹配表1065!L:L,匹配表1065!M:N)</f>
        <v>眩晕</v>
      </c>
      <c r="U7715" s="94" t="str">
        <v>神经内科</v>
      </c>
      <c r="V7715" s="95" t="s">
        <v>42</v>
      </c>
      <c r="W7715" s="93">
        <f>_xlfn.XLOOKUP(M7715,匹配表1065!D:D,匹配表1065!F:F)*N7715</f>
        <v>16</v>
      </c>
    </row>
    <row r="7716" customHeight="1" spans="1:23">
      <c r="A7716" s="94" t="s">
        <v>954</v>
      </c>
      <c r="B7716" s="106">
        <v>46261</v>
      </c>
      <c r="C7716" s="121" t="str">
        <f t="shared" si="242"/>
        <v>8月第5周</v>
      </c>
      <c r="D7716" s="109" t="s">
        <v>993</v>
      </c>
      <c r="E7716" s="93" t="str">
        <f t="shared" si="243"/>
        <v>8月第4周--周4</v>
      </c>
      <c r="F7716" s="95" t="s">
        <v>27</v>
      </c>
      <c r="G7716" s="95" t="s">
        <v>92</v>
      </c>
      <c r="H7716" s="92" t="str">
        <f>_xlfn.XLOOKUP(O7716,匹配表1065!T:T,匹配表1065!W:W)</f>
        <v>合肥市</v>
      </c>
      <c r="I7716" s="116" t="str">
        <f>_xlfn.XLOOKUP(O7716,匹配表1065!T:T,匹配表1065!X:X)</f>
        <v>PME2007</v>
      </c>
      <c r="J7716" s="95" t="s">
        <v>93</v>
      </c>
      <c r="K7716" s="89" cm="1">
        <f ca="1" t="array" ref="K7716:L7716">_xlfn.XLOOKUP(J7716,匹配表1065!Y:Y,匹配表1065!AA:AB)</f>
        <v>9</v>
      </c>
      <c r="L7716" s="116" t="str">
        <v>3个月以上</v>
      </c>
      <c r="M7716" s="95" t="s">
        <v>30</v>
      </c>
      <c r="N7716" s="95">
        <v>1</v>
      </c>
      <c r="O7716" s="118" t="str">
        <f>_xlfn.XLOOKUP(P7716,匹配表1065!U:U,匹配表1065!T:T)</f>
        <v>HO00000001</v>
      </c>
      <c r="P7716" s="94" t="s">
        <v>94</v>
      </c>
      <c r="Q7716" s="95" t="s">
        <v>433</v>
      </c>
      <c r="R7716" s="89" t="str">
        <f>_xlfn.XLOOKUP(Q7716,匹配表1065!L:L,匹配表1065!O:O)</f>
        <v>A</v>
      </c>
      <c r="S7716" s="93" t="str">
        <f>IFERROR(_xlfn.XLOOKUP(Q7716,匹配表1065!AI:AI,匹配表1065!AJ:AJ),"绿标")</f>
        <v>绿标</v>
      </c>
      <c r="T7716" s="93" t="str" cm="1">
        <f t="array" ref="T7716:U7716">_xlfn.XLOOKUP(Q7716,匹配表1065!L:L,匹配表1065!M:N)</f>
        <v>头痛</v>
      </c>
      <c r="U7716" s="94" t="str">
        <v>神经内科</v>
      </c>
      <c r="V7716" s="95" t="s">
        <v>42</v>
      </c>
      <c r="W7716" s="93">
        <f>_xlfn.XLOOKUP(M7716,匹配表1065!D:D,匹配表1065!F:F)*N7716</f>
        <v>12</v>
      </c>
    </row>
    <row r="7717" customHeight="1" spans="1:23">
      <c r="A7717" s="94" t="s">
        <v>954</v>
      </c>
      <c r="B7717" s="106">
        <v>46261</v>
      </c>
      <c r="C7717" s="121" t="str">
        <f t="shared" si="242"/>
        <v>8月第5周</v>
      </c>
      <c r="D7717" s="109" t="s">
        <v>993</v>
      </c>
      <c r="E7717" s="93" t="str">
        <f t="shared" si="243"/>
        <v>8月第4周--周4</v>
      </c>
      <c r="F7717" s="95" t="s">
        <v>27</v>
      </c>
      <c r="G7717" s="95" t="s">
        <v>136</v>
      </c>
      <c r="H7717" s="92" t="str">
        <f>_xlfn.XLOOKUP(O7717,匹配表1065!T:T,匹配表1065!W:W)</f>
        <v>淄博市</v>
      </c>
      <c r="I7717" s="116" t="str">
        <f>_xlfn.XLOOKUP(O7717,匹配表1065!T:T,匹配表1065!X:X)</f>
        <v>PME2043</v>
      </c>
      <c r="J7717" s="95" t="s">
        <v>140</v>
      </c>
      <c r="K7717" s="89" cm="1">
        <f ca="1" t="array" ref="K7717:L7717">_xlfn.XLOOKUP(J7717,匹配表1065!Y:Y,匹配表1065!AA:AB)</f>
        <v>9</v>
      </c>
      <c r="L7717" s="116" t="str">
        <v>3个月以上</v>
      </c>
      <c r="M7717" s="95" t="s">
        <v>30</v>
      </c>
      <c r="N7717" s="95">
        <v>1</v>
      </c>
      <c r="O7717" s="118" t="str">
        <f>_xlfn.XLOOKUP(P7717,匹配表1065!U:U,匹配表1065!T:T)</f>
        <v>HO00024398</v>
      </c>
      <c r="P7717" s="94" t="s">
        <v>141</v>
      </c>
      <c r="Q7717" s="95" t="s">
        <v>422</v>
      </c>
      <c r="R7717" s="89" t="str">
        <f>_xlfn.XLOOKUP(Q7717,匹配表1065!L:L,匹配表1065!O:O)</f>
        <v>A</v>
      </c>
      <c r="S7717" s="93" t="str">
        <f>IFERROR(_xlfn.XLOOKUP(Q7717,匹配表1065!AI:AI,匹配表1065!AJ:AJ),"绿标")</f>
        <v>红标</v>
      </c>
      <c r="T7717" s="93" t="str" cm="1">
        <f t="array" ref="T7717:U7717">_xlfn.XLOOKUP(Q7717,匹配表1065!L:L,匹配表1065!M:N)</f>
        <v>头痛</v>
      </c>
      <c r="U7717" s="94" t="str">
        <v>神经内科</v>
      </c>
      <c r="V7717" s="95" t="s">
        <v>42</v>
      </c>
      <c r="W7717" s="93">
        <f>_xlfn.XLOOKUP(M7717,匹配表1065!D:D,匹配表1065!F:F)*N7717</f>
        <v>12</v>
      </c>
    </row>
    <row r="7718" customHeight="1" spans="1:23">
      <c r="A7718" s="94" t="s">
        <v>954</v>
      </c>
      <c r="B7718" s="106">
        <v>46261</v>
      </c>
      <c r="C7718" s="121" t="str">
        <f t="shared" si="242"/>
        <v>8月第5周</v>
      </c>
      <c r="D7718" s="109" t="s">
        <v>993</v>
      </c>
      <c r="E7718" s="93" t="str">
        <f t="shared" si="243"/>
        <v>8月第4周--周4</v>
      </c>
      <c r="F7718" s="95" t="s">
        <v>27</v>
      </c>
      <c r="G7718" s="95" t="s">
        <v>136</v>
      </c>
      <c r="H7718" s="92" t="str">
        <f>_xlfn.XLOOKUP(O7718,匹配表1065!T:T,匹配表1065!W:W)</f>
        <v>青岛市</v>
      </c>
      <c r="I7718" s="116" t="str">
        <f>_xlfn.XLOOKUP(O7718,匹配表1065!T:T,匹配表1065!X:X)</f>
        <v>PME2032</v>
      </c>
      <c r="J7718" s="95" t="s">
        <v>143</v>
      </c>
      <c r="K7718" s="89" cm="1">
        <f ca="1" t="array" ref="K7718:L7718">_xlfn.XLOOKUP(J7718,匹配表1065!Y:Y,匹配表1065!AA:AB)</f>
        <v>31</v>
      </c>
      <c r="L7718" s="116" t="str">
        <v>3个月以上</v>
      </c>
      <c r="M7718" s="95" t="s">
        <v>30</v>
      </c>
      <c r="N7718" s="95">
        <v>1</v>
      </c>
      <c r="O7718" s="118" t="str">
        <f>_xlfn.XLOOKUP(P7718,匹配表1065!U:U,匹配表1065!T:T)</f>
        <v>HO00001482</v>
      </c>
      <c r="P7718" s="94" t="s">
        <v>146</v>
      </c>
      <c r="Q7718" s="95" t="s">
        <v>147</v>
      </c>
      <c r="R7718" s="89" t="str">
        <f>_xlfn.XLOOKUP(Q7718,匹配表1065!L:L,匹配表1065!O:O)</f>
        <v>A</v>
      </c>
      <c r="S7718" s="93" t="str">
        <f>IFERROR(_xlfn.XLOOKUP(Q7718,匹配表1065!AI:AI,匹配表1065!AJ:AJ),"绿标")</f>
        <v>红标</v>
      </c>
      <c r="T7718" s="93" t="str" cm="1">
        <f t="array" ref="T7718:U7718">_xlfn.XLOOKUP(Q7718,匹配表1065!L:L,匹配表1065!M:N)</f>
        <v>头痛</v>
      </c>
      <c r="U7718" s="94" t="str">
        <v>神经内科</v>
      </c>
      <c r="V7718" s="95" t="s">
        <v>42</v>
      </c>
      <c r="W7718" s="93">
        <f>_xlfn.XLOOKUP(M7718,匹配表1065!D:D,匹配表1065!F:F)*N7718</f>
        <v>12</v>
      </c>
    </row>
    <row r="7719" customHeight="1" spans="1:23">
      <c r="A7719" s="94" t="s">
        <v>954</v>
      </c>
      <c r="B7719" s="106">
        <v>46261</v>
      </c>
      <c r="C7719" s="121" t="str">
        <f t="shared" si="242"/>
        <v>8月第5周</v>
      </c>
      <c r="D7719" s="109" t="s">
        <v>993</v>
      </c>
      <c r="E7719" s="93" t="str">
        <f t="shared" si="243"/>
        <v>8月第4周--周4</v>
      </c>
      <c r="F7719" s="95" t="s">
        <v>27</v>
      </c>
      <c r="G7719" s="95" t="s">
        <v>136</v>
      </c>
      <c r="H7719" s="92" t="str">
        <f>_xlfn.XLOOKUP(O7719,匹配表1065!T:T,匹配表1065!W:W)</f>
        <v>青岛市</v>
      </c>
      <c r="I7719" s="116" t="str">
        <f>_xlfn.XLOOKUP(O7719,匹配表1065!T:T,匹配表1065!X:X)</f>
        <v>PME2032</v>
      </c>
      <c r="J7719" s="95" t="s">
        <v>143</v>
      </c>
      <c r="K7719" s="89" cm="1">
        <f ca="1" t="array" ref="K7719:L7719">_xlfn.XLOOKUP(J7719,匹配表1065!Y:Y,匹配表1065!AA:AB)</f>
        <v>31</v>
      </c>
      <c r="L7719" s="116" t="str">
        <v>3个月以上</v>
      </c>
      <c r="M7719" s="95" t="s">
        <v>30</v>
      </c>
      <c r="N7719" s="95">
        <v>1</v>
      </c>
      <c r="O7719" s="118" t="str">
        <f>_xlfn.XLOOKUP(P7719,匹配表1065!U:U,匹配表1065!T:T)</f>
        <v>HO00001482</v>
      </c>
      <c r="P7719" s="94" t="s">
        <v>146</v>
      </c>
      <c r="Q7719" s="95" t="s">
        <v>249</v>
      </c>
      <c r="R7719" s="89" t="str">
        <f>_xlfn.XLOOKUP(Q7719,匹配表1065!L:L,匹配表1065!O:O)</f>
        <v>C</v>
      </c>
      <c r="S7719" s="93" t="str">
        <f>IFERROR(_xlfn.XLOOKUP(Q7719,匹配表1065!AI:AI,匹配表1065!AJ:AJ),"绿标")</f>
        <v>绿标</v>
      </c>
      <c r="T7719" s="93" t="str" cm="1">
        <f t="array" ref="T7719:U7719">_xlfn.XLOOKUP(Q7719,匹配表1065!L:L,匹配表1065!M:N)</f>
        <v>眩晕</v>
      </c>
      <c r="U7719" s="94" t="str">
        <v>耳鼻喉科</v>
      </c>
      <c r="V7719" s="95" t="s">
        <v>100</v>
      </c>
      <c r="W7719" s="93">
        <f>_xlfn.XLOOKUP(M7719,匹配表1065!D:D,匹配表1065!F:F)*N7719</f>
        <v>12</v>
      </c>
    </row>
    <row r="7720" customHeight="1" spans="1:23">
      <c r="A7720" s="94" t="s">
        <v>954</v>
      </c>
      <c r="B7720" s="106">
        <v>46261</v>
      </c>
      <c r="C7720" s="121" t="str">
        <f t="shared" si="242"/>
        <v>8月第5周</v>
      </c>
      <c r="D7720" s="109" t="s">
        <v>993</v>
      </c>
      <c r="E7720" s="93" t="str">
        <f t="shared" si="243"/>
        <v>8月第4周--周4</v>
      </c>
      <c r="F7720" s="95" t="s">
        <v>27</v>
      </c>
      <c r="G7720" s="95" t="s">
        <v>136</v>
      </c>
      <c r="H7720" s="92" t="str">
        <f>_xlfn.XLOOKUP(O7720,匹配表1065!T:T,匹配表1065!W:W)</f>
        <v>烟台市</v>
      </c>
      <c r="I7720" s="116" t="str">
        <f>_xlfn.XLOOKUP(O7720,匹配表1065!T:T,匹配表1065!X:X)</f>
        <v>PME2034</v>
      </c>
      <c r="J7720" s="95" t="s">
        <v>501</v>
      </c>
      <c r="K7720" s="89" cm="1">
        <f ca="1" t="array" ref="K7720:L7720">_xlfn.XLOOKUP(J7720,匹配表1065!Y:Y,匹配表1065!AA:AB)</f>
        <v>4</v>
      </c>
      <c r="L7720" s="116" t="str">
        <v>3个月以上</v>
      </c>
      <c r="M7720" s="95" t="s">
        <v>30</v>
      </c>
      <c r="N7720" s="95">
        <v>1</v>
      </c>
      <c r="O7720" s="118" t="str">
        <f>_xlfn.XLOOKUP(P7720,匹配表1065!U:U,匹配表1065!T:T)</f>
        <v>HO00001522</v>
      </c>
      <c r="P7720" s="94" t="s">
        <v>502</v>
      </c>
      <c r="Q7720" s="95" t="s">
        <v>777</v>
      </c>
      <c r="R7720" s="89" t="str">
        <f>_xlfn.XLOOKUP(Q7720,匹配表1065!L:L,匹配表1065!O:O)</f>
        <v>A</v>
      </c>
      <c r="S7720" s="93" t="str">
        <f>IFERROR(_xlfn.XLOOKUP(Q7720,匹配表1065!AI:AI,匹配表1065!AJ:AJ),"绿标")</f>
        <v>绿标</v>
      </c>
      <c r="T7720" s="93" t="str" cm="1">
        <f t="array" ref="T7720:U7720">_xlfn.XLOOKUP(Q7720,匹配表1065!L:L,匹配表1065!M:N)</f>
        <v>头痛</v>
      </c>
      <c r="U7720" s="94" t="str">
        <v>神经内科</v>
      </c>
      <c r="V7720" s="95" t="s">
        <v>33</v>
      </c>
      <c r="W7720" s="93">
        <f>_xlfn.XLOOKUP(M7720,匹配表1065!D:D,匹配表1065!F:F)*N7720</f>
        <v>12</v>
      </c>
    </row>
    <row r="7721" customHeight="1" spans="1:23">
      <c r="A7721" s="94" t="s">
        <v>954</v>
      </c>
      <c r="B7721" s="106">
        <v>46261</v>
      </c>
      <c r="C7721" s="121" t="str">
        <f t="shared" si="242"/>
        <v>8月第5周</v>
      </c>
      <c r="D7721" s="109" t="s">
        <v>993</v>
      </c>
      <c r="E7721" s="93" t="str">
        <f t="shared" si="243"/>
        <v>8月第4周--周4</v>
      </c>
      <c r="F7721" s="95" t="s">
        <v>27</v>
      </c>
      <c r="G7721" s="95" t="s">
        <v>136</v>
      </c>
      <c r="H7721" s="92" t="str">
        <f>_xlfn.XLOOKUP(O7721,匹配表1065!T:T,匹配表1065!W:W)</f>
        <v>青岛市</v>
      </c>
      <c r="I7721" s="116" t="str">
        <f>_xlfn.XLOOKUP(O7721,匹配表1065!T:T,匹配表1065!X:X)</f>
        <v>PME2035</v>
      </c>
      <c r="J7721" s="95" t="s">
        <v>150</v>
      </c>
      <c r="K7721" s="89" cm="1">
        <f ca="1" t="array" ref="K7721:L7721">_xlfn.XLOOKUP(J7721,匹配表1065!Y:Y,匹配表1065!AA:AB)</f>
        <v>8</v>
      </c>
      <c r="L7721" s="116" t="str">
        <v>3个月以上</v>
      </c>
      <c r="M7721" s="95" t="s">
        <v>30</v>
      </c>
      <c r="N7721" s="95">
        <v>1</v>
      </c>
      <c r="O7721" s="118" t="str">
        <f>_xlfn.XLOOKUP(P7721,匹配表1065!U:U,匹配表1065!T:T)</f>
        <v>HO00001483</v>
      </c>
      <c r="P7721" s="94" t="s">
        <v>259</v>
      </c>
      <c r="Q7721" s="95" t="s">
        <v>340</v>
      </c>
      <c r="R7721" s="89" t="str">
        <f>_xlfn.XLOOKUP(Q7721,匹配表1065!L:L,匹配表1065!O:O)</f>
        <v>A</v>
      </c>
      <c r="S7721" s="93" t="str">
        <f>IFERROR(_xlfn.XLOOKUP(Q7721,匹配表1065!AI:AI,匹配表1065!AJ:AJ),"绿标")</f>
        <v>红标</v>
      </c>
      <c r="T7721" s="93" t="str" cm="1">
        <f t="array" ref="T7721:U7721">_xlfn.XLOOKUP(Q7721,匹配表1065!L:L,匹配表1065!M:N)</f>
        <v>头痛</v>
      </c>
      <c r="U7721" s="94" t="str">
        <v>神经内科</v>
      </c>
      <c r="V7721" s="95" t="s">
        <v>58</v>
      </c>
      <c r="W7721" s="93">
        <f>_xlfn.XLOOKUP(M7721,匹配表1065!D:D,匹配表1065!F:F)*N7721</f>
        <v>12</v>
      </c>
    </row>
    <row r="7722" customHeight="1" spans="1:23">
      <c r="A7722" s="94" t="s">
        <v>954</v>
      </c>
      <c r="B7722" s="106">
        <v>46261</v>
      </c>
      <c r="C7722" s="121" t="str">
        <f t="shared" si="242"/>
        <v>8月第5周</v>
      </c>
      <c r="D7722" s="109" t="s">
        <v>993</v>
      </c>
      <c r="E7722" s="93" t="str">
        <f t="shared" si="243"/>
        <v>8月第4周--周4</v>
      </c>
      <c r="F7722" s="95" t="s">
        <v>27</v>
      </c>
      <c r="G7722" s="95" t="s">
        <v>136</v>
      </c>
      <c r="H7722" s="92" t="str">
        <f>_xlfn.XLOOKUP(O7722,匹配表1065!T:T,匹配表1065!W:W)</f>
        <v>青岛市</v>
      </c>
      <c r="I7722" s="116" t="str">
        <f>_xlfn.XLOOKUP(O7722,匹配表1065!T:T,匹配表1065!X:X)</f>
        <v>PME2035</v>
      </c>
      <c r="J7722" s="95" t="s">
        <v>150</v>
      </c>
      <c r="K7722" s="89" cm="1">
        <f ca="1" t="array" ref="K7722:L7722">_xlfn.XLOOKUP(J7722,匹配表1065!Y:Y,匹配表1065!AA:AB)</f>
        <v>8</v>
      </c>
      <c r="L7722" s="116" t="str">
        <v>3个月以上</v>
      </c>
      <c r="M7722" s="95" t="s">
        <v>30</v>
      </c>
      <c r="N7722" s="95">
        <v>1</v>
      </c>
      <c r="O7722" s="118" t="str">
        <f>_xlfn.XLOOKUP(P7722,匹配表1065!U:U,匹配表1065!T:T)</f>
        <v>HO00001477</v>
      </c>
      <c r="P7722" s="94" t="s">
        <v>153</v>
      </c>
      <c r="Q7722" s="95" t="s">
        <v>811</v>
      </c>
      <c r="R7722" s="89" t="str">
        <f>_xlfn.XLOOKUP(Q7722,匹配表1065!L:L,匹配表1065!O:O)</f>
        <v>B</v>
      </c>
      <c r="S7722" s="93" t="str">
        <f>IFERROR(_xlfn.XLOOKUP(Q7722,匹配表1065!AI:AI,匹配表1065!AJ:AJ),"绿标")</f>
        <v>红标</v>
      </c>
      <c r="T7722" s="93" t="str" cm="1">
        <f t="array" ref="T7722:U7722">_xlfn.XLOOKUP(Q7722,匹配表1065!L:L,匹配表1065!M:N)</f>
        <v>脑血管</v>
      </c>
      <c r="U7722" s="94" t="str">
        <v>神经内科</v>
      </c>
      <c r="V7722" s="95" t="s">
        <v>33</v>
      </c>
      <c r="W7722" s="93">
        <f>_xlfn.XLOOKUP(M7722,匹配表1065!D:D,匹配表1065!F:F)*N7722</f>
        <v>12</v>
      </c>
    </row>
    <row r="7723" customHeight="1" spans="1:23">
      <c r="A7723" s="94" t="s">
        <v>954</v>
      </c>
      <c r="B7723" s="106">
        <v>46261</v>
      </c>
      <c r="C7723" s="121" t="str">
        <f t="shared" si="242"/>
        <v>8月第5周</v>
      </c>
      <c r="D7723" s="109" t="s">
        <v>993</v>
      </c>
      <c r="E7723" s="93" t="str">
        <f t="shared" si="243"/>
        <v>8月第4周--周4</v>
      </c>
      <c r="F7723" s="95" t="s">
        <v>27</v>
      </c>
      <c r="G7723" s="95" t="s">
        <v>136</v>
      </c>
      <c r="H7723" s="92" t="str">
        <f>_xlfn.XLOOKUP(O7723,匹配表1065!T:T,匹配表1065!W:W)</f>
        <v>青岛市</v>
      </c>
      <c r="I7723" s="116" t="str">
        <f>_xlfn.XLOOKUP(O7723,匹配表1065!T:T,匹配表1065!X:X)</f>
        <v>PME2031</v>
      </c>
      <c r="J7723" s="95" t="s">
        <v>155</v>
      </c>
      <c r="K7723" s="89" cm="1">
        <f ca="1" t="array" ref="K7723:L7723">_xlfn.XLOOKUP(J7723,匹配表1065!Y:Y,匹配表1065!AA:AB)</f>
        <v>31</v>
      </c>
      <c r="L7723" s="116" t="str">
        <v>3个月以上</v>
      </c>
      <c r="M7723" s="95" t="s">
        <v>30</v>
      </c>
      <c r="N7723" s="95">
        <v>1</v>
      </c>
      <c r="O7723" s="118" t="str">
        <f>_xlfn.XLOOKUP(P7723,匹配表1065!U:U,匹配表1065!T:T)</f>
        <v>HO00072793</v>
      </c>
      <c r="P7723" s="94" t="s">
        <v>159</v>
      </c>
      <c r="Q7723" s="95" t="s">
        <v>160</v>
      </c>
      <c r="R7723" s="89" t="str">
        <f>_xlfn.XLOOKUP(Q7723,匹配表1065!L:L,匹配表1065!O:O)</f>
        <v>A</v>
      </c>
      <c r="S7723" s="93" t="str">
        <f>IFERROR(_xlfn.XLOOKUP(Q7723,匹配表1065!AI:AI,匹配表1065!AJ:AJ),"绿标")</f>
        <v>红标</v>
      </c>
      <c r="T7723" s="93" t="str" cm="1">
        <f t="array" ref="T7723:U7723">_xlfn.XLOOKUP(Q7723,匹配表1065!L:L,匹配表1065!M:N)</f>
        <v>头痛</v>
      </c>
      <c r="U7723" s="94" t="str">
        <v>神经内科</v>
      </c>
      <c r="V7723" s="95" t="s">
        <v>67</v>
      </c>
      <c r="W7723" s="93">
        <f>_xlfn.XLOOKUP(M7723,匹配表1065!D:D,匹配表1065!F:F)*N7723</f>
        <v>12</v>
      </c>
    </row>
    <row r="7724" customHeight="1" spans="1:23">
      <c r="A7724" s="94" t="s">
        <v>954</v>
      </c>
      <c r="B7724" s="106">
        <v>46261</v>
      </c>
      <c r="C7724" s="121" t="str">
        <f t="shared" ref="C7724:C7787" si="244">MONTH(B7724)&amp;TEXT(WEEKNUM(B7724,2)-WEEKNUM(B7724+1-DAY(B7724),2)+1,"月第0周")</f>
        <v>8月第5周</v>
      </c>
      <c r="D7724" s="109" t="s">
        <v>993</v>
      </c>
      <c r="E7724" s="93" t="str">
        <f t="shared" si="243"/>
        <v>8月第4周--周4</v>
      </c>
      <c r="F7724" s="95" t="s">
        <v>27</v>
      </c>
      <c r="G7724" s="95" t="s">
        <v>136</v>
      </c>
      <c r="H7724" s="92" t="str">
        <f>_xlfn.XLOOKUP(O7724,匹配表1065!T:T,匹配表1065!W:W)</f>
        <v>青岛市</v>
      </c>
      <c r="I7724" s="116" t="str">
        <f>_xlfn.XLOOKUP(O7724,匹配表1065!T:T,匹配表1065!X:X)</f>
        <v>PME2031</v>
      </c>
      <c r="J7724" s="95" t="s">
        <v>155</v>
      </c>
      <c r="K7724" s="89" cm="1">
        <f ca="1" t="array" ref="K7724:L7724">_xlfn.XLOOKUP(J7724,匹配表1065!Y:Y,匹配表1065!AA:AB)</f>
        <v>31</v>
      </c>
      <c r="L7724" s="116" t="str">
        <v>3个月以上</v>
      </c>
      <c r="M7724" s="95" t="s">
        <v>30</v>
      </c>
      <c r="N7724" s="95">
        <v>1</v>
      </c>
      <c r="O7724" s="118" t="str">
        <f>_xlfn.XLOOKUP(P7724,匹配表1065!U:U,匹配表1065!T:T)</f>
        <v>HO00001485</v>
      </c>
      <c r="P7724" s="94" t="s">
        <v>253</v>
      </c>
      <c r="Q7724" s="95" t="s">
        <v>254</v>
      </c>
      <c r="R7724" s="89" t="str">
        <f>_xlfn.XLOOKUP(Q7724,匹配表1065!L:L,匹配表1065!O:O)</f>
        <v>B</v>
      </c>
      <c r="S7724" s="93" t="str">
        <f>IFERROR(_xlfn.XLOOKUP(Q7724,匹配表1065!AI:AI,匹配表1065!AJ:AJ),"绿标")</f>
        <v>红标</v>
      </c>
      <c r="T7724" s="93" t="str" cm="1">
        <f t="array" ref="T7724:U7724">_xlfn.XLOOKUP(Q7724,匹配表1065!L:L,匹配表1065!M:N)</f>
        <v>脑血管</v>
      </c>
      <c r="U7724" s="94" t="str">
        <v>神经内科</v>
      </c>
      <c r="V7724" s="95" t="s">
        <v>42</v>
      </c>
      <c r="W7724" s="93">
        <f>_xlfn.XLOOKUP(M7724,匹配表1065!D:D,匹配表1065!F:F)*N7724</f>
        <v>12</v>
      </c>
    </row>
    <row r="7725" customHeight="1" spans="1:23">
      <c r="A7725" s="94" t="s">
        <v>954</v>
      </c>
      <c r="B7725" s="106">
        <v>46261</v>
      </c>
      <c r="C7725" s="121" t="str">
        <f t="shared" si="244"/>
        <v>8月第5周</v>
      </c>
      <c r="D7725" s="109" t="s">
        <v>993</v>
      </c>
      <c r="E7725" s="93" t="str">
        <f t="shared" si="243"/>
        <v>8月第4周--周4</v>
      </c>
      <c r="F7725" s="95" t="s">
        <v>27</v>
      </c>
      <c r="G7725" s="95" t="s">
        <v>136</v>
      </c>
      <c r="H7725" s="92" t="str">
        <f>_xlfn.XLOOKUP(O7725,匹配表1065!T:T,匹配表1065!W:W)</f>
        <v>潍坊市</v>
      </c>
      <c r="I7725" s="116" t="str">
        <f>_xlfn.XLOOKUP(O7725,匹配表1065!T:T,匹配表1065!X:X)</f>
        <v>PME2036</v>
      </c>
      <c r="J7725" s="95" t="s">
        <v>161</v>
      </c>
      <c r="K7725" s="89" cm="1">
        <f ca="1" t="array" ref="K7725:L7725">_xlfn.XLOOKUP(J7725,匹配表1065!Y:Y,匹配表1065!AA:AB)</f>
        <v>1519</v>
      </c>
      <c r="L7725" s="116" t="str">
        <v>3个月以上</v>
      </c>
      <c r="M7725" s="95" t="s">
        <v>35</v>
      </c>
      <c r="N7725" s="95">
        <v>1</v>
      </c>
      <c r="O7725" s="118" t="str">
        <f>_xlfn.XLOOKUP(P7725,匹配表1065!U:U,匹配表1065!T:T)</f>
        <v>HO00001507</v>
      </c>
      <c r="P7725" s="94" t="s">
        <v>424</v>
      </c>
      <c r="Q7725" s="95" t="s">
        <v>711</v>
      </c>
      <c r="R7725" s="89" t="str">
        <f>_xlfn.XLOOKUP(Q7725,匹配表1065!L:L,匹配表1065!O:O)</f>
        <v>C</v>
      </c>
      <c r="S7725" s="93" t="str">
        <f>IFERROR(_xlfn.XLOOKUP(Q7725,匹配表1065!AI:AI,匹配表1065!AJ:AJ),"绿标")</f>
        <v>绿标</v>
      </c>
      <c r="T7725" s="93" t="str" cm="1">
        <f t="array" ref="T7725:U7725">_xlfn.XLOOKUP(Q7725,匹配表1065!L:L,匹配表1065!M:N)</f>
        <v>眩晕</v>
      </c>
      <c r="U7725" s="94" t="str">
        <v>神经内科</v>
      </c>
      <c r="V7725" s="95" t="s">
        <v>100</v>
      </c>
      <c r="W7725" s="93">
        <f>_xlfn.XLOOKUP(M7725,匹配表1065!D:D,匹配表1065!F:F)*N7725</f>
        <v>4</v>
      </c>
    </row>
    <row r="7726" customHeight="1" spans="1:23">
      <c r="A7726" s="94" t="s">
        <v>954</v>
      </c>
      <c r="B7726" s="106">
        <v>46261</v>
      </c>
      <c r="C7726" s="121" t="str">
        <f t="shared" si="244"/>
        <v>8月第5周</v>
      </c>
      <c r="D7726" s="109" t="s">
        <v>993</v>
      </c>
      <c r="E7726" s="93" t="str">
        <f t="shared" si="243"/>
        <v>8月第4周--周4</v>
      </c>
      <c r="F7726" s="95" t="s">
        <v>27</v>
      </c>
      <c r="G7726" s="95" t="s">
        <v>136</v>
      </c>
      <c r="H7726" s="92" t="str">
        <f>_xlfn.XLOOKUP(O7726,匹配表1065!T:T,匹配表1065!W:W)</f>
        <v>潍坊市</v>
      </c>
      <c r="I7726" s="116" t="str">
        <f>_xlfn.XLOOKUP(O7726,匹配表1065!T:T,匹配表1065!X:X)</f>
        <v>PME2036</v>
      </c>
      <c r="J7726" s="95" t="s">
        <v>161</v>
      </c>
      <c r="K7726" s="89" cm="1">
        <f ca="1" t="array" ref="K7726:L7726">_xlfn.XLOOKUP(J7726,匹配表1065!Y:Y,匹配表1065!AA:AB)</f>
        <v>1519</v>
      </c>
      <c r="L7726" s="116" t="str">
        <v>3个月以上</v>
      </c>
      <c r="M7726" s="95" t="s">
        <v>55</v>
      </c>
      <c r="N7726" s="95">
        <v>1</v>
      </c>
      <c r="O7726" s="118" t="str">
        <f>_xlfn.XLOOKUP(P7726,匹配表1065!U:U,匹配表1065!T:T)</f>
        <v>HO00001521</v>
      </c>
      <c r="P7726" s="94" t="s">
        <v>162</v>
      </c>
      <c r="Q7726" s="95" t="s">
        <v>255</v>
      </c>
      <c r="R7726" s="89" t="str">
        <f>_xlfn.XLOOKUP(Q7726,匹配表1065!L:L,匹配表1065!O:O)</f>
        <v>C</v>
      </c>
      <c r="S7726" s="93" t="str">
        <f>IFERROR(_xlfn.XLOOKUP(Q7726,匹配表1065!AI:AI,匹配表1065!AJ:AJ),"绿标")</f>
        <v>黑标</v>
      </c>
      <c r="T7726" s="93" t="str" cm="1">
        <f t="array" ref="T7726:U7726">_xlfn.XLOOKUP(Q7726,匹配表1065!L:L,匹配表1065!M:N)</f>
        <v>眩晕</v>
      </c>
      <c r="U7726" s="94" t="str">
        <v>耳鼻喉科</v>
      </c>
      <c r="V7726" s="95" t="s">
        <v>100</v>
      </c>
      <c r="W7726" s="93">
        <f>_xlfn.XLOOKUP(M7726,匹配表1065!D:D,匹配表1065!F:F)*N7726</f>
        <v>8</v>
      </c>
    </row>
    <row r="7727" customHeight="1" spans="1:23">
      <c r="A7727" s="94" t="s">
        <v>954</v>
      </c>
      <c r="B7727" s="106">
        <v>46261</v>
      </c>
      <c r="C7727" s="121" t="str">
        <f t="shared" si="244"/>
        <v>8月第5周</v>
      </c>
      <c r="D7727" s="109" t="s">
        <v>993</v>
      </c>
      <c r="E7727" s="93" t="str">
        <f t="shared" si="243"/>
        <v>8月第4周--周4</v>
      </c>
      <c r="F7727" s="95" t="s">
        <v>27</v>
      </c>
      <c r="G7727" s="95" t="s">
        <v>136</v>
      </c>
      <c r="H7727" s="92" t="str">
        <f>_xlfn.XLOOKUP(O7727,匹配表1065!T:T,匹配表1065!W:W)</f>
        <v>潍坊市</v>
      </c>
      <c r="I7727" s="116" t="str">
        <f>_xlfn.XLOOKUP(O7727,匹配表1065!T:T,匹配表1065!X:X)</f>
        <v>PME2036</v>
      </c>
      <c r="J7727" s="95" t="s">
        <v>161</v>
      </c>
      <c r="K7727" s="89" cm="1">
        <f ca="1" t="array" ref="K7727:L7727">_xlfn.XLOOKUP(J7727,匹配表1065!Y:Y,匹配表1065!AA:AB)</f>
        <v>1519</v>
      </c>
      <c r="L7727" s="116" t="str">
        <v>3个月以上</v>
      </c>
      <c r="M7727" s="95" t="s">
        <v>30</v>
      </c>
      <c r="N7727" s="95">
        <v>1</v>
      </c>
      <c r="O7727" s="118" t="str">
        <f>_xlfn.XLOOKUP(P7727,匹配表1065!U:U,匹配表1065!T:T)</f>
        <v>HO00001498</v>
      </c>
      <c r="P7727" s="94" t="s">
        <v>337</v>
      </c>
      <c r="Q7727" s="95" t="s">
        <v>338</v>
      </c>
      <c r="R7727" s="89" t="str">
        <f>_xlfn.XLOOKUP(Q7727,匹配表1065!L:L,匹配表1065!O:O)</f>
        <v>C</v>
      </c>
      <c r="S7727" s="93" t="str">
        <f>IFERROR(_xlfn.XLOOKUP(Q7727,匹配表1065!AI:AI,匹配表1065!AJ:AJ),"绿标")</f>
        <v>绿标</v>
      </c>
      <c r="T7727" s="93" t="str" cm="1">
        <f t="array" ref="T7727:U7727">_xlfn.XLOOKUP(Q7727,匹配表1065!L:L,匹配表1065!M:N)</f>
        <v>眩晕</v>
      </c>
      <c r="U7727" s="94" t="str">
        <v>神经内科</v>
      </c>
      <c r="V7727" s="95" t="s">
        <v>100</v>
      </c>
      <c r="W7727" s="93">
        <f>_xlfn.XLOOKUP(M7727,匹配表1065!D:D,匹配表1065!F:F)*N7727</f>
        <v>12</v>
      </c>
    </row>
    <row r="7728" customHeight="1" spans="1:23">
      <c r="A7728" s="94" t="s">
        <v>954</v>
      </c>
      <c r="B7728" s="106">
        <v>46261</v>
      </c>
      <c r="C7728" s="121" t="str">
        <f t="shared" si="244"/>
        <v>8月第5周</v>
      </c>
      <c r="D7728" s="109" t="s">
        <v>993</v>
      </c>
      <c r="E7728" s="93" t="str">
        <f t="shared" si="243"/>
        <v>8月第4周--周4</v>
      </c>
      <c r="F7728" s="95" t="s">
        <v>27</v>
      </c>
      <c r="G7728" s="95" t="s">
        <v>28</v>
      </c>
      <c r="H7728" s="92" t="str">
        <f>_xlfn.XLOOKUP(O7728,匹配表1065!T:T,匹配表1065!W:W)</f>
        <v>南京市</v>
      </c>
      <c r="I7728" s="116" t="str">
        <f>_xlfn.XLOOKUP(O7728,匹配表1065!T:T,匹配表1065!X:X)</f>
        <v>PME2006</v>
      </c>
      <c r="J7728" s="95" t="s">
        <v>29</v>
      </c>
      <c r="K7728" s="89" cm="1">
        <f ca="1" t="array" ref="K7728:L7728">_xlfn.XLOOKUP(J7728,匹配表1065!Y:Y,匹配表1065!AA:AB)</f>
        <v>15</v>
      </c>
      <c r="L7728" s="116" t="str">
        <v>3个月以上</v>
      </c>
      <c r="M7728" s="95" t="s">
        <v>30</v>
      </c>
      <c r="N7728" s="95">
        <v>1</v>
      </c>
      <c r="O7728" s="118" t="str">
        <f>_xlfn.XLOOKUP(P7728,匹配表1065!U:U,匹配表1065!T:T)</f>
        <v>HO00000959</v>
      </c>
      <c r="P7728" s="94" t="s">
        <v>196</v>
      </c>
      <c r="Q7728" s="95" t="s">
        <v>197</v>
      </c>
      <c r="R7728" s="89" t="str">
        <f>_xlfn.XLOOKUP(Q7728,匹配表1065!L:L,匹配表1065!O:O)</f>
        <v>C</v>
      </c>
      <c r="S7728" s="93" t="str">
        <f>IFERROR(_xlfn.XLOOKUP(Q7728,匹配表1065!AI:AI,匹配表1065!AJ:AJ),"绿标")</f>
        <v>红标</v>
      </c>
      <c r="T7728" s="93" t="str" cm="1">
        <f t="array" ref="T7728:U7728">_xlfn.XLOOKUP(Q7728,匹配表1065!L:L,匹配表1065!M:N)</f>
        <v>眩晕</v>
      </c>
      <c r="U7728" s="94" t="str">
        <v>神经内科</v>
      </c>
      <c r="V7728" s="95" t="s">
        <v>100</v>
      </c>
      <c r="W7728" s="93">
        <f>_xlfn.XLOOKUP(M7728,匹配表1065!D:D,匹配表1065!F:F)*N7728</f>
        <v>12</v>
      </c>
    </row>
    <row r="7729" customHeight="1" spans="1:23">
      <c r="A7729" s="94" t="s">
        <v>954</v>
      </c>
      <c r="B7729" s="106">
        <v>46261</v>
      </c>
      <c r="C7729" s="121" t="str">
        <f t="shared" si="244"/>
        <v>8月第5周</v>
      </c>
      <c r="D7729" s="109" t="s">
        <v>993</v>
      </c>
      <c r="E7729" s="93" t="str">
        <f t="shared" si="243"/>
        <v>8月第4周--周4</v>
      </c>
      <c r="F7729" s="95" t="s">
        <v>27</v>
      </c>
      <c r="G7729" s="95" t="s">
        <v>28</v>
      </c>
      <c r="H7729" s="92" t="str">
        <f>_xlfn.XLOOKUP(O7729,匹配表1065!T:T,匹配表1065!W:W)</f>
        <v>南京市</v>
      </c>
      <c r="I7729" s="116" t="str">
        <f>_xlfn.XLOOKUP(O7729,匹配表1065!T:T,匹配表1065!X:X)</f>
        <v>PME2006</v>
      </c>
      <c r="J7729" s="95" t="s">
        <v>29</v>
      </c>
      <c r="K7729" s="89" cm="1">
        <f ca="1" t="array" ref="K7729:L7729">_xlfn.XLOOKUP(J7729,匹配表1065!Y:Y,匹配表1065!AA:AB)</f>
        <v>15</v>
      </c>
      <c r="L7729" s="116" t="str">
        <v>3个月以上</v>
      </c>
      <c r="M7729" s="95" t="s">
        <v>55</v>
      </c>
      <c r="N7729" s="95">
        <v>1</v>
      </c>
      <c r="O7729" s="118" t="str">
        <f>_xlfn.XLOOKUP(P7729,匹配表1065!U:U,匹配表1065!T:T)</f>
        <v>HO00000965</v>
      </c>
      <c r="P7729" s="94" t="s">
        <v>31</v>
      </c>
      <c r="Q7729" s="95" t="s">
        <v>32</v>
      </c>
      <c r="R7729" s="89" t="str">
        <f>_xlfn.XLOOKUP(Q7729,匹配表1065!L:L,匹配表1065!O:O)</f>
        <v>A</v>
      </c>
      <c r="S7729" s="93" t="str">
        <f>IFERROR(_xlfn.XLOOKUP(Q7729,匹配表1065!AI:AI,匹配表1065!AJ:AJ),"绿标")</f>
        <v>绿标</v>
      </c>
      <c r="T7729" s="93" t="str" cm="1">
        <f t="array" ref="T7729:U7729">_xlfn.XLOOKUP(Q7729,匹配表1065!L:L,匹配表1065!M:N)</f>
        <v>头痛</v>
      </c>
      <c r="U7729" s="94" t="str">
        <v>神经内科</v>
      </c>
      <c r="V7729" s="95" t="s">
        <v>42</v>
      </c>
      <c r="W7729" s="93">
        <f>_xlfn.XLOOKUP(M7729,匹配表1065!D:D,匹配表1065!F:F)*N7729</f>
        <v>8</v>
      </c>
    </row>
    <row r="7730" customHeight="1" spans="1:23">
      <c r="A7730" s="94" t="s">
        <v>954</v>
      </c>
      <c r="B7730" s="106">
        <v>46261</v>
      </c>
      <c r="C7730" s="121" t="str">
        <f t="shared" si="244"/>
        <v>8月第5周</v>
      </c>
      <c r="D7730" s="109" t="s">
        <v>993</v>
      </c>
      <c r="E7730" s="93" t="str">
        <f t="shared" si="243"/>
        <v>8月第4周--周4</v>
      </c>
      <c r="F7730" s="95" t="s">
        <v>27</v>
      </c>
      <c r="G7730" s="95" t="s">
        <v>28</v>
      </c>
      <c r="H7730" s="92" t="str">
        <f>_xlfn.XLOOKUP(O7730,匹配表1065!T:T,匹配表1065!W:W)</f>
        <v>南京市</v>
      </c>
      <c r="I7730" s="116" t="str">
        <f>_xlfn.XLOOKUP(O7730,匹配表1065!T:T,匹配表1065!X:X)</f>
        <v>PME2040</v>
      </c>
      <c r="J7730" s="95" t="s">
        <v>50</v>
      </c>
      <c r="K7730" s="89" t="e" cm="1">
        <f ca="1" t="array" ref="K7730">_xlfn.XLOOKUP(J7730,匹配表1065!Y:Y,匹配表1065!AA:AB)</f>
        <v>#N/A</v>
      </c>
      <c r="L7730" s="116"/>
      <c r="M7730" s="95" t="s">
        <v>55</v>
      </c>
      <c r="N7730" s="95">
        <v>1</v>
      </c>
      <c r="O7730" s="118" t="str">
        <f>_xlfn.XLOOKUP(P7730,匹配表1065!U:U,匹配表1065!T:T)</f>
        <v>HO00000966</v>
      </c>
      <c r="P7730" s="94" t="s">
        <v>51</v>
      </c>
      <c r="Q7730" s="95" t="s">
        <v>199</v>
      </c>
      <c r="R7730" s="89" t="str">
        <f>_xlfn.XLOOKUP(Q7730,匹配表1065!L:L,匹配表1065!O:O)</f>
        <v>A</v>
      </c>
      <c r="S7730" s="93" t="str">
        <f>IFERROR(_xlfn.XLOOKUP(Q7730,匹配表1065!AI:AI,匹配表1065!AJ:AJ),"绿标")</f>
        <v>绿标</v>
      </c>
      <c r="T7730" s="93" t="str" cm="1">
        <f t="array" ref="T7730:U7730">_xlfn.XLOOKUP(Q7730,匹配表1065!L:L,匹配表1065!M:N)</f>
        <v>头痛</v>
      </c>
      <c r="U7730" s="94" t="str">
        <v>神经内科</v>
      </c>
      <c r="V7730" s="95" t="s">
        <v>100</v>
      </c>
      <c r="W7730" s="93">
        <f>_xlfn.XLOOKUP(M7730,匹配表1065!D:D,匹配表1065!F:F)*N7730</f>
        <v>8</v>
      </c>
    </row>
    <row r="7731" customHeight="1" spans="1:23">
      <c r="A7731" s="94" t="s">
        <v>954</v>
      </c>
      <c r="B7731" s="106">
        <v>46261</v>
      </c>
      <c r="C7731" s="121" t="str">
        <f t="shared" si="244"/>
        <v>8月第5周</v>
      </c>
      <c r="D7731" s="109" t="s">
        <v>993</v>
      </c>
      <c r="E7731" s="93" t="str">
        <f t="shared" si="243"/>
        <v>8月第4周--周4</v>
      </c>
      <c r="F7731" s="95" t="s">
        <v>27</v>
      </c>
      <c r="G7731" s="95" t="s">
        <v>28</v>
      </c>
      <c r="H7731" s="92" t="str">
        <f>_xlfn.XLOOKUP(O7731,匹配表1065!T:T,匹配表1065!W:W)</f>
        <v>南京市</v>
      </c>
      <c r="I7731" s="116" t="str">
        <f>_xlfn.XLOOKUP(O7731,匹配表1065!T:T,匹配表1065!X:X)</f>
        <v>PME2004</v>
      </c>
      <c r="J7731" s="95" t="s">
        <v>889</v>
      </c>
      <c r="K7731" s="89" t="e" cm="1">
        <f ca="1" t="array" ref="K7731">_xlfn.XLOOKUP(J7731,匹配表1065!Y:Y,匹配表1065!AA:AB)</f>
        <v>#N/A</v>
      </c>
      <c r="L7731" s="116"/>
      <c r="M7731" s="95" t="s">
        <v>35</v>
      </c>
      <c r="N7731" s="95">
        <v>1</v>
      </c>
      <c r="O7731" s="118" t="str">
        <f>_xlfn.XLOOKUP(P7731,匹配表1065!U:U,匹配表1065!T:T)</f>
        <v>HO00000972</v>
      </c>
      <c r="P7731" s="94" t="s">
        <v>36</v>
      </c>
      <c r="Q7731" s="95" t="s">
        <v>37</v>
      </c>
      <c r="R7731" s="89" t="str">
        <f>_xlfn.XLOOKUP(Q7731,匹配表1065!L:L,匹配表1065!O:O)</f>
        <v>A</v>
      </c>
      <c r="S7731" s="93" t="str">
        <f>IFERROR(_xlfn.XLOOKUP(Q7731,匹配表1065!AI:AI,匹配表1065!AJ:AJ),"绿标")</f>
        <v>绿标</v>
      </c>
      <c r="T7731" s="93" t="str" cm="1">
        <f t="array" ref="T7731:U7731">_xlfn.XLOOKUP(Q7731,匹配表1065!L:L,匹配表1065!M:N)</f>
        <v>头痛</v>
      </c>
      <c r="U7731" s="94" t="str">
        <v>神经内科</v>
      </c>
      <c r="V7731" s="95" t="s">
        <v>100</v>
      </c>
      <c r="W7731" s="93">
        <f>_xlfn.XLOOKUP(M7731,匹配表1065!D:D,匹配表1065!F:F)*N7731</f>
        <v>4</v>
      </c>
    </row>
    <row r="7732" customHeight="1" spans="1:23">
      <c r="A7732" s="94" t="s">
        <v>954</v>
      </c>
      <c r="B7732" s="106">
        <v>46261</v>
      </c>
      <c r="C7732" s="121" t="str">
        <f t="shared" si="244"/>
        <v>8月第5周</v>
      </c>
      <c r="D7732" s="109" t="s">
        <v>993</v>
      </c>
      <c r="E7732" s="93" t="str">
        <f t="shared" si="243"/>
        <v>8月第4周--周4</v>
      </c>
      <c r="F7732" s="95" t="s">
        <v>27</v>
      </c>
      <c r="G7732" s="95" t="s">
        <v>28</v>
      </c>
      <c r="H7732" s="92" t="str">
        <f>_xlfn.XLOOKUP(O7732,匹配表1065!T:T,匹配表1065!W:W)</f>
        <v>常州市</v>
      </c>
      <c r="I7732" s="116" t="str">
        <f>_xlfn.XLOOKUP(O7732,匹配表1065!T:T,匹配表1065!X:X)</f>
        <v>PME2015</v>
      </c>
      <c r="J7732" s="95" t="s">
        <v>45</v>
      </c>
      <c r="K7732" s="89" cm="1">
        <f ca="1" t="array" ref="K7732:L7732">_xlfn.XLOOKUP(J7732,匹配表1065!Y:Y,匹配表1065!AA:AB)</f>
        <v>9</v>
      </c>
      <c r="L7732" s="116" t="str">
        <v>3个月以上</v>
      </c>
      <c r="M7732" s="95" t="s">
        <v>30</v>
      </c>
      <c r="N7732" s="95">
        <v>1</v>
      </c>
      <c r="O7732" s="118" t="str">
        <f>_xlfn.XLOOKUP(P7732,匹配表1065!U:U,匹配表1065!T:T)</f>
        <v>HO00000940</v>
      </c>
      <c r="P7732" s="94" t="s">
        <v>203</v>
      </c>
      <c r="Q7732" s="95" t="s">
        <v>204</v>
      </c>
      <c r="R7732" s="89" t="str">
        <f>_xlfn.XLOOKUP(Q7732,匹配表1065!L:L,匹配表1065!O:O)</f>
        <v>C</v>
      </c>
      <c r="S7732" s="93" t="str">
        <f>IFERROR(_xlfn.XLOOKUP(Q7732,匹配表1065!AI:AI,匹配表1065!AJ:AJ),"绿标")</f>
        <v>红标</v>
      </c>
      <c r="T7732" s="93" t="str" cm="1">
        <f t="array" ref="T7732:U7732">_xlfn.XLOOKUP(Q7732,匹配表1065!L:L,匹配表1065!M:N)</f>
        <v>眩晕</v>
      </c>
      <c r="U7732" s="94" t="str">
        <v>耳鼻喉科</v>
      </c>
      <c r="V7732" s="95" t="s">
        <v>100</v>
      </c>
      <c r="W7732" s="93">
        <f>_xlfn.XLOOKUP(M7732,匹配表1065!D:D,匹配表1065!F:F)*N7732</f>
        <v>12</v>
      </c>
    </row>
    <row r="7733" customHeight="1" spans="1:23">
      <c r="A7733" s="94" t="s">
        <v>954</v>
      </c>
      <c r="B7733" s="106">
        <v>46261</v>
      </c>
      <c r="C7733" s="121" t="str">
        <f t="shared" si="244"/>
        <v>8月第5周</v>
      </c>
      <c r="D7733" s="109" t="s">
        <v>993</v>
      </c>
      <c r="E7733" s="93" t="str">
        <f t="shared" ref="E7733:E7796" si="245">D7733&amp;"--"&amp;"周"&amp;WEEKDAY(B7733,2)</f>
        <v>8月第4周--周4</v>
      </c>
      <c r="F7733" s="95" t="s">
        <v>27</v>
      </c>
      <c r="G7733" s="95" t="s">
        <v>28</v>
      </c>
      <c r="H7733" s="92" t="str">
        <f>_xlfn.XLOOKUP(O7733,匹配表1065!T:T,匹配表1065!W:W)</f>
        <v>常州市</v>
      </c>
      <c r="I7733" s="116" t="str">
        <f>_xlfn.XLOOKUP(O7733,匹配表1065!T:T,匹配表1065!X:X)</f>
        <v>PME2015</v>
      </c>
      <c r="J7733" s="95" t="s">
        <v>45</v>
      </c>
      <c r="K7733" s="89" cm="1">
        <f ca="1" t="array" ref="K7733:L7733">_xlfn.XLOOKUP(J7733,匹配表1065!Y:Y,匹配表1065!AA:AB)</f>
        <v>9</v>
      </c>
      <c r="L7733" s="116" t="str">
        <v>3个月以上</v>
      </c>
      <c r="M7733" s="95" t="s">
        <v>30</v>
      </c>
      <c r="N7733" s="95">
        <v>1</v>
      </c>
      <c r="O7733" s="118" t="str">
        <f>_xlfn.XLOOKUP(P7733,匹配表1065!U:U,匹配表1065!T:T)</f>
        <v>HO00000940</v>
      </c>
      <c r="P7733" s="94" t="s">
        <v>203</v>
      </c>
      <c r="Q7733" s="95" t="s">
        <v>204</v>
      </c>
      <c r="R7733" s="89" t="str">
        <f>_xlfn.XLOOKUP(Q7733,匹配表1065!L:L,匹配表1065!O:O)</f>
        <v>C</v>
      </c>
      <c r="S7733" s="93" t="str">
        <f>IFERROR(_xlfn.XLOOKUP(Q7733,匹配表1065!AI:AI,匹配表1065!AJ:AJ),"绿标")</f>
        <v>红标</v>
      </c>
      <c r="T7733" s="93" t="str" cm="1">
        <f t="array" ref="T7733:U7733">_xlfn.XLOOKUP(Q7733,匹配表1065!L:L,匹配表1065!M:N)</f>
        <v>眩晕</v>
      </c>
      <c r="U7733" s="94" t="str">
        <v>耳鼻喉科</v>
      </c>
      <c r="V7733" s="95" t="s">
        <v>100</v>
      </c>
      <c r="W7733" s="93">
        <f>_xlfn.XLOOKUP(M7733,匹配表1065!D:D,匹配表1065!F:F)*N7733</f>
        <v>12</v>
      </c>
    </row>
    <row r="7734" customHeight="1" spans="1:23">
      <c r="A7734" s="94" t="s">
        <v>954</v>
      </c>
      <c r="B7734" s="106">
        <v>46261</v>
      </c>
      <c r="C7734" s="121" t="str">
        <f t="shared" si="244"/>
        <v>8月第5周</v>
      </c>
      <c r="D7734" s="109" t="s">
        <v>993</v>
      </c>
      <c r="E7734" s="93" t="str">
        <f t="shared" si="245"/>
        <v>8月第4周--周4</v>
      </c>
      <c r="F7734" s="95" t="s">
        <v>27</v>
      </c>
      <c r="G7734" s="95" t="s">
        <v>28</v>
      </c>
      <c r="H7734" s="92" t="str">
        <f>_xlfn.XLOOKUP(O7734,匹配表1065!T:T,匹配表1065!W:W)</f>
        <v>常州市</v>
      </c>
      <c r="I7734" s="116" t="str">
        <f>_xlfn.XLOOKUP(O7734,匹配表1065!T:T,匹配表1065!X:X)</f>
        <v>PME2015</v>
      </c>
      <c r="J7734" s="95" t="s">
        <v>45</v>
      </c>
      <c r="K7734" s="89" cm="1">
        <f ca="1" t="array" ref="K7734:L7734">_xlfn.XLOOKUP(J7734,匹配表1065!Y:Y,匹配表1065!AA:AB)</f>
        <v>9</v>
      </c>
      <c r="L7734" s="116" t="str">
        <v>3个月以上</v>
      </c>
      <c r="M7734" s="95" t="s">
        <v>30</v>
      </c>
      <c r="N7734" s="95">
        <v>1</v>
      </c>
      <c r="O7734" s="118" t="str">
        <f>_xlfn.XLOOKUP(P7734,匹配表1065!U:U,匹配表1065!T:T)</f>
        <v>HO00000940</v>
      </c>
      <c r="P7734" s="94" t="s">
        <v>203</v>
      </c>
      <c r="Q7734" s="95" t="s">
        <v>204</v>
      </c>
      <c r="R7734" s="89" t="str">
        <f>_xlfn.XLOOKUP(Q7734,匹配表1065!L:L,匹配表1065!O:O)</f>
        <v>C</v>
      </c>
      <c r="S7734" s="93" t="str">
        <f>IFERROR(_xlfn.XLOOKUP(Q7734,匹配表1065!AI:AI,匹配表1065!AJ:AJ),"绿标")</f>
        <v>红标</v>
      </c>
      <c r="T7734" s="93" t="str" cm="1">
        <f t="array" ref="T7734:U7734">_xlfn.XLOOKUP(Q7734,匹配表1065!L:L,匹配表1065!M:N)</f>
        <v>眩晕</v>
      </c>
      <c r="U7734" s="94" t="str">
        <v>耳鼻喉科</v>
      </c>
      <c r="V7734" s="95" t="s">
        <v>100</v>
      </c>
      <c r="W7734" s="93">
        <f>_xlfn.XLOOKUP(M7734,匹配表1065!D:D,匹配表1065!F:F)*N7734</f>
        <v>12</v>
      </c>
    </row>
    <row r="7735" customHeight="1" spans="1:23">
      <c r="A7735" s="94" t="s">
        <v>954</v>
      </c>
      <c r="B7735" s="106">
        <v>46261</v>
      </c>
      <c r="C7735" s="121" t="str">
        <f t="shared" si="244"/>
        <v>8月第5周</v>
      </c>
      <c r="D7735" s="109" t="s">
        <v>993</v>
      </c>
      <c r="E7735" s="93" t="str">
        <f t="shared" si="245"/>
        <v>8月第4周--周4</v>
      </c>
      <c r="F7735" s="95" t="s">
        <v>27</v>
      </c>
      <c r="G7735" s="95" t="s">
        <v>28</v>
      </c>
      <c r="H7735" s="92" t="str">
        <f>_xlfn.XLOOKUP(O7735,匹配表1065!T:T,匹配表1065!W:W)</f>
        <v>常州市</v>
      </c>
      <c r="I7735" s="116" t="str">
        <f>_xlfn.XLOOKUP(O7735,匹配表1065!T:T,匹配表1065!X:X)</f>
        <v>PME2015</v>
      </c>
      <c r="J7735" s="95" t="s">
        <v>45</v>
      </c>
      <c r="K7735" s="89" cm="1">
        <f ca="1" t="array" ref="K7735:L7735">_xlfn.XLOOKUP(J7735,匹配表1065!Y:Y,匹配表1065!AA:AB)</f>
        <v>9</v>
      </c>
      <c r="L7735" s="116" t="str">
        <v>3个月以上</v>
      </c>
      <c r="M7735" s="95" t="s">
        <v>30</v>
      </c>
      <c r="N7735" s="95">
        <v>1</v>
      </c>
      <c r="O7735" s="118" t="str">
        <f>_xlfn.XLOOKUP(P7735,匹配表1065!U:U,匹配表1065!T:T)</f>
        <v>HO00000940</v>
      </c>
      <c r="P7735" s="94" t="s">
        <v>203</v>
      </c>
      <c r="Q7735" s="95" t="s">
        <v>204</v>
      </c>
      <c r="R7735" s="89" t="str">
        <f>_xlfn.XLOOKUP(Q7735,匹配表1065!L:L,匹配表1065!O:O)</f>
        <v>C</v>
      </c>
      <c r="S7735" s="93" t="str">
        <f>IFERROR(_xlfn.XLOOKUP(Q7735,匹配表1065!AI:AI,匹配表1065!AJ:AJ),"绿标")</f>
        <v>红标</v>
      </c>
      <c r="T7735" s="93" t="str" cm="1">
        <f t="array" ref="T7735:U7735">_xlfn.XLOOKUP(Q7735,匹配表1065!L:L,匹配表1065!M:N)</f>
        <v>眩晕</v>
      </c>
      <c r="U7735" s="94" t="str">
        <v>耳鼻喉科</v>
      </c>
      <c r="V7735" s="95" t="s">
        <v>100</v>
      </c>
      <c r="W7735" s="93">
        <f>_xlfn.XLOOKUP(M7735,匹配表1065!D:D,匹配表1065!F:F)*N7735</f>
        <v>12</v>
      </c>
    </row>
    <row r="7736" customHeight="1" spans="1:23">
      <c r="A7736" s="94" t="s">
        <v>954</v>
      </c>
      <c r="B7736" s="106">
        <v>46261</v>
      </c>
      <c r="C7736" s="121" t="str">
        <f t="shared" si="244"/>
        <v>8月第5周</v>
      </c>
      <c r="D7736" s="109" t="s">
        <v>993</v>
      </c>
      <c r="E7736" s="93" t="str">
        <f t="shared" si="245"/>
        <v>8月第4周--周4</v>
      </c>
      <c r="F7736" s="95" t="s">
        <v>27</v>
      </c>
      <c r="G7736" s="95" t="s">
        <v>28</v>
      </c>
      <c r="H7736" s="92" t="str">
        <f>_xlfn.XLOOKUP(O7736,匹配表1065!T:T,匹配表1065!W:W)</f>
        <v>南京市</v>
      </c>
      <c r="I7736" s="116" t="str">
        <f>_xlfn.XLOOKUP(O7736,匹配表1065!T:T,匹配表1065!X:X)</f>
        <v>PME2005</v>
      </c>
      <c r="J7736" s="95" t="s">
        <v>54</v>
      </c>
      <c r="K7736" s="89" cm="1">
        <f ca="1" t="array" ref="K7736:L7736">_xlfn.XLOOKUP(J7736,匹配表1065!Y:Y,匹配表1065!AA:AB)</f>
        <v>3</v>
      </c>
      <c r="L7736" s="116" t="str">
        <v>3个月以上</v>
      </c>
      <c r="M7736" s="95" t="s">
        <v>30</v>
      </c>
      <c r="N7736" s="95">
        <v>1</v>
      </c>
      <c r="O7736" s="118" t="str">
        <f>_xlfn.XLOOKUP(P7736,匹配表1065!U:U,匹配表1065!T:T)</f>
        <v>HO00000975</v>
      </c>
      <c r="P7736" s="94" t="s">
        <v>56</v>
      </c>
      <c r="Q7736" s="95" t="s">
        <v>205</v>
      </c>
      <c r="R7736" s="89" t="str">
        <f>_xlfn.XLOOKUP(Q7736,匹配表1065!L:L,匹配表1065!O:O)</f>
        <v>B</v>
      </c>
      <c r="S7736" s="93" t="str">
        <f>IFERROR(_xlfn.XLOOKUP(Q7736,匹配表1065!AI:AI,匹配表1065!AJ:AJ),"绿标")</f>
        <v>绿标</v>
      </c>
      <c r="T7736" s="93" t="str" cm="1">
        <f t="array" ref="T7736:U7736">_xlfn.XLOOKUP(Q7736,匹配表1065!L:L,匹配表1065!M:N)</f>
        <v>脑血管</v>
      </c>
      <c r="U7736" s="94" t="str">
        <v>神经内科</v>
      </c>
      <c r="V7736" s="95" t="s">
        <v>100</v>
      </c>
      <c r="W7736" s="93">
        <f>_xlfn.XLOOKUP(M7736,匹配表1065!D:D,匹配表1065!F:F)*N7736</f>
        <v>12</v>
      </c>
    </row>
    <row r="7737" customHeight="1" spans="1:23">
      <c r="A7737" s="94" t="s">
        <v>954</v>
      </c>
      <c r="B7737" s="106">
        <v>46261</v>
      </c>
      <c r="C7737" s="121" t="str">
        <f t="shared" si="244"/>
        <v>8月第5周</v>
      </c>
      <c r="D7737" s="109" t="s">
        <v>993</v>
      </c>
      <c r="E7737" s="93" t="str">
        <f t="shared" si="245"/>
        <v>8月第4周--周4</v>
      </c>
      <c r="F7737" s="95" t="s">
        <v>27</v>
      </c>
      <c r="G7737" s="95" t="s">
        <v>28</v>
      </c>
      <c r="H7737" s="92" t="str">
        <f>_xlfn.XLOOKUP(O7737,匹配表1065!T:T,匹配表1065!W:W)</f>
        <v>南京市</v>
      </c>
      <c r="I7737" s="116" t="str">
        <f>_xlfn.XLOOKUP(O7737,匹配表1065!T:T,匹配表1065!X:X)</f>
        <v>PME2005</v>
      </c>
      <c r="J7737" s="95" t="s">
        <v>54</v>
      </c>
      <c r="K7737" s="89" cm="1">
        <f ca="1" t="array" ref="K7737:L7737">_xlfn.XLOOKUP(J7737,匹配表1065!Y:Y,匹配表1065!AA:AB)</f>
        <v>3</v>
      </c>
      <c r="L7737" s="116" t="str">
        <v>3个月以上</v>
      </c>
      <c r="M7737" s="95" t="s">
        <v>30</v>
      </c>
      <c r="N7737" s="95">
        <v>1</v>
      </c>
      <c r="O7737" s="118" t="str">
        <f>_xlfn.XLOOKUP(P7737,匹配表1065!U:U,匹配表1065!T:T)</f>
        <v>HO00000975</v>
      </c>
      <c r="P7737" s="94" t="s">
        <v>56</v>
      </c>
      <c r="Q7737" s="95" t="s">
        <v>205</v>
      </c>
      <c r="R7737" s="89" t="str">
        <f>_xlfn.XLOOKUP(Q7737,匹配表1065!L:L,匹配表1065!O:O)</f>
        <v>B</v>
      </c>
      <c r="S7737" s="93" t="str">
        <f>IFERROR(_xlfn.XLOOKUP(Q7737,匹配表1065!AI:AI,匹配表1065!AJ:AJ),"绿标")</f>
        <v>绿标</v>
      </c>
      <c r="T7737" s="93" t="str" cm="1">
        <f t="array" ref="T7737:U7737">_xlfn.XLOOKUP(Q7737,匹配表1065!L:L,匹配表1065!M:N)</f>
        <v>脑血管</v>
      </c>
      <c r="U7737" s="94" t="str">
        <v>神经内科</v>
      </c>
      <c r="V7737" s="95" t="s">
        <v>33</v>
      </c>
      <c r="W7737" s="93">
        <f>_xlfn.XLOOKUP(M7737,匹配表1065!D:D,匹配表1065!F:F)*N7737</f>
        <v>12</v>
      </c>
    </row>
    <row r="7738" customHeight="1" spans="1:23">
      <c r="A7738" s="94" t="s">
        <v>954</v>
      </c>
      <c r="B7738" s="106">
        <v>46261</v>
      </c>
      <c r="C7738" s="121" t="str">
        <f t="shared" si="244"/>
        <v>8月第5周</v>
      </c>
      <c r="D7738" s="109" t="s">
        <v>993</v>
      </c>
      <c r="E7738" s="93" t="str">
        <f t="shared" si="245"/>
        <v>8月第4周--周4</v>
      </c>
      <c r="F7738" s="95" t="s">
        <v>27</v>
      </c>
      <c r="G7738" s="95" t="s">
        <v>28</v>
      </c>
      <c r="H7738" s="92" t="str">
        <f>_xlfn.XLOOKUP(O7738,匹配表1065!T:T,匹配表1065!W:W)</f>
        <v>南京市</v>
      </c>
      <c r="I7738" s="116" t="str">
        <f>_xlfn.XLOOKUP(O7738,匹配表1065!T:T,匹配表1065!X:X)</f>
        <v>PME2039</v>
      </c>
      <c r="J7738" s="95" t="s">
        <v>39</v>
      </c>
      <c r="K7738" s="89" cm="1">
        <f ca="1" t="array" ref="K7738:L7738">_xlfn.XLOOKUP(J7738,匹配表1065!Y:Y,匹配表1065!AA:AB)</f>
        <v>7</v>
      </c>
      <c r="L7738" s="116" t="str">
        <v>3个月以上</v>
      </c>
      <c r="M7738" s="95" t="s">
        <v>55</v>
      </c>
      <c r="N7738" s="95">
        <v>1</v>
      </c>
      <c r="O7738" s="118" t="str">
        <f>_xlfn.XLOOKUP(P7738,匹配表1065!U:U,匹配表1065!T:T)</f>
        <v>HO00000971</v>
      </c>
      <c r="P7738" s="94" t="s">
        <v>40</v>
      </c>
      <c r="Q7738" s="95" t="s">
        <v>380</v>
      </c>
      <c r="R7738" s="89" t="str">
        <f>_xlfn.XLOOKUP(Q7738,匹配表1065!L:L,匹配表1065!O:O)</f>
        <v>C</v>
      </c>
      <c r="S7738" s="93" t="str">
        <f>IFERROR(_xlfn.XLOOKUP(Q7738,匹配表1065!AI:AI,匹配表1065!AJ:AJ),"绿标")</f>
        <v>绿标</v>
      </c>
      <c r="T7738" s="93" t="str" cm="1">
        <f t="array" ref="T7738:U7738">_xlfn.XLOOKUP(Q7738,匹配表1065!L:L,匹配表1065!M:N)</f>
        <v>眩晕</v>
      </c>
      <c r="U7738" s="94" t="str">
        <v>神经内科</v>
      </c>
      <c r="V7738" s="95" t="s">
        <v>100</v>
      </c>
      <c r="W7738" s="93">
        <f>_xlfn.XLOOKUP(M7738,匹配表1065!D:D,匹配表1065!F:F)*N7738</f>
        <v>8</v>
      </c>
    </row>
    <row r="7739" customHeight="1" spans="1:23">
      <c r="A7739" s="94" t="s">
        <v>954</v>
      </c>
      <c r="B7739" s="106">
        <v>46261</v>
      </c>
      <c r="C7739" s="121" t="str">
        <f t="shared" si="244"/>
        <v>8月第5周</v>
      </c>
      <c r="D7739" s="109" t="s">
        <v>993</v>
      </c>
      <c r="E7739" s="93" t="str">
        <f t="shared" si="245"/>
        <v>8月第4周--周4</v>
      </c>
      <c r="F7739" s="95" t="s">
        <v>27</v>
      </c>
      <c r="G7739" s="95" t="s">
        <v>28</v>
      </c>
      <c r="H7739" s="92" t="str">
        <f>_xlfn.XLOOKUP(O7739,匹配表1065!T:T,匹配表1065!W:W)</f>
        <v>扬州市</v>
      </c>
      <c r="I7739" s="116" t="str">
        <f>_xlfn.XLOOKUP(O7739,匹配表1065!T:T,匹配表1065!X:X)</f>
        <v>PME2012</v>
      </c>
      <c r="J7739" s="95" t="s">
        <v>60</v>
      </c>
      <c r="K7739" s="89" cm="1">
        <f ca="1" t="array" ref="K7739:L7739">_xlfn.XLOOKUP(J7739,匹配表1065!Y:Y,匹配表1065!AA:AB)</f>
        <v>13</v>
      </c>
      <c r="L7739" s="116" t="str">
        <v>3个月以上</v>
      </c>
      <c r="M7739" s="95" t="s">
        <v>30</v>
      </c>
      <c r="N7739" s="95">
        <v>1</v>
      </c>
      <c r="O7739" s="118" t="str">
        <f>_xlfn.XLOOKUP(P7739,匹配表1065!U:U,匹配表1065!T:T)</f>
        <v>HO00000968</v>
      </c>
      <c r="P7739" s="94" t="s">
        <v>61</v>
      </c>
      <c r="Q7739" s="95" t="s">
        <v>62</v>
      </c>
      <c r="R7739" s="89" t="str">
        <f>_xlfn.XLOOKUP(Q7739,匹配表1065!L:L,匹配表1065!O:O)</f>
        <v>A</v>
      </c>
      <c r="S7739" s="93" t="str">
        <f>IFERROR(_xlfn.XLOOKUP(Q7739,匹配表1065!AI:AI,匹配表1065!AJ:AJ),"绿标")</f>
        <v>红标</v>
      </c>
      <c r="T7739" s="93" t="str" cm="1">
        <f t="array" ref="T7739:U7739">_xlfn.XLOOKUP(Q7739,匹配表1065!L:L,匹配表1065!M:N)</f>
        <v>头痛</v>
      </c>
      <c r="U7739" s="94" t="str">
        <v>神经内科</v>
      </c>
      <c r="V7739" s="95" t="s">
        <v>33</v>
      </c>
      <c r="W7739" s="93">
        <f>_xlfn.XLOOKUP(M7739,匹配表1065!D:D,匹配表1065!F:F)*N7739</f>
        <v>12</v>
      </c>
    </row>
    <row r="7740" customHeight="1" spans="1:23">
      <c r="A7740" s="94" t="s">
        <v>954</v>
      </c>
      <c r="B7740" s="106">
        <v>46261</v>
      </c>
      <c r="C7740" s="121" t="str">
        <f t="shared" si="244"/>
        <v>8月第5周</v>
      </c>
      <c r="D7740" s="109" t="s">
        <v>993</v>
      </c>
      <c r="E7740" s="93" t="str">
        <f t="shared" si="245"/>
        <v>8月第4周--周4</v>
      </c>
      <c r="F7740" s="95" t="s">
        <v>27</v>
      </c>
      <c r="G7740" s="95" t="s">
        <v>28</v>
      </c>
      <c r="H7740" s="92" t="str">
        <f>_xlfn.XLOOKUP(O7740,匹配表1065!T:T,匹配表1065!W:W)</f>
        <v>扬州市</v>
      </c>
      <c r="I7740" s="116" t="str">
        <f>_xlfn.XLOOKUP(O7740,匹配表1065!T:T,匹配表1065!X:X)</f>
        <v>PME2012</v>
      </c>
      <c r="J7740" s="95" t="s">
        <v>60</v>
      </c>
      <c r="K7740" s="89" cm="1">
        <f ca="1" t="array" ref="K7740:L7740">_xlfn.XLOOKUP(J7740,匹配表1065!Y:Y,匹配表1065!AA:AB)</f>
        <v>13</v>
      </c>
      <c r="L7740" s="116" t="str">
        <v>3个月以上</v>
      </c>
      <c r="M7740" s="95" t="s">
        <v>35</v>
      </c>
      <c r="N7740" s="95">
        <v>1</v>
      </c>
      <c r="O7740" s="118" t="str">
        <f>_xlfn.XLOOKUP(P7740,匹配表1065!U:U,匹配表1065!T:T)</f>
        <v>HO00041526</v>
      </c>
      <c r="P7740" s="94" t="s">
        <v>407</v>
      </c>
      <c r="Q7740" s="95" t="s">
        <v>408</v>
      </c>
      <c r="R7740" s="89" t="str">
        <f>_xlfn.XLOOKUP(Q7740,匹配表1065!L:L,匹配表1065!O:O)</f>
        <v>C</v>
      </c>
      <c r="S7740" s="93" t="str">
        <f>IFERROR(_xlfn.XLOOKUP(Q7740,匹配表1065!AI:AI,匹配表1065!AJ:AJ),"绿标")</f>
        <v>红标</v>
      </c>
      <c r="T7740" s="93" t="str" cm="1">
        <f t="array" ref="T7740:U7740">_xlfn.XLOOKUP(Q7740,匹配表1065!L:L,匹配表1065!M:N)</f>
        <v>眩晕</v>
      </c>
      <c r="U7740" s="94" t="str">
        <v>神经内科</v>
      </c>
      <c r="V7740" s="95" t="s">
        <v>33</v>
      </c>
      <c r="W7740" s="93">
        <f>_xlfn.XLOOKUP(M7740,匹配表1065!D:D,匹配表1065!F:F)*N7740</f>
        <v>4</v>
      </c>
    </row>
    <row r="7741" customHeight="1" spans="1:23">
      <c r="A7741" s="94" t="s">
        <v>954</v>
      </c>
      <c r="B7741" s="106">
        <v>46261</v>
      </c>
      <c r="C7741" s="121" t="str">
        <f t="shared" si="244"/>
        <v>8月第5周</v>
      </c>
      <c r="D7741" s="109" t="s">
        <v>993</v>
      </c>
      <c r="E7741" s="93" t="str">
        <f t="shared" si="245"/>
        <v>8月第4周--周4</v>
      </c>
      <c r="F7741" s="95" t="s">
        <v>27</v>
      </c>
      <c r="G7741" s="95" t="s">
        <v>63</v>
      </c>
      <c r="H7741" s="92" t="str">
        <f>_xlfn.XLOOKUP(O7741,匹配表1065!T:T,匹配表1065!W:W)</f>
        <v>连云港市</v>
      </c>
      <c r="I7741" s="116" t="str">
        <f>_xlfn.XLOOKUP(O7741,匹配表1065!T:T,匹配表1065!X:X)</f>
        <v>PME2042</v>
      </c>
      <c r="J7741" s="95" t="s">
        <v>74</v>
      </c>
      <c r="K7741" s="89" cm="1">
        <f ca="1" t="array" ref="K7741:L7741">_xlfn.XLOOKUP(J7741,匹配表1065!Y:Y,匹配表1065!AA:AB)</f>
        <v>7</v>
      </c>
      <c r="L7741" s="116" t="str">
        <v>3个月以上</v>
      </c>
      <c r="M7741" s="95" t="s">
        <v>30</v>
      </c>
      <c r="N7741" s="95">
        <v>1</v>
      </c>
      <c r="O7741" s="118" t="str">
        <f>_xlfn.XLOOKUP(P7741,匹配表1065!U:U,匹配表1065!T:T)</f>
        <v>HO00001004</v>
      </c>
      <c r="P7741" s="94" t="s">
        <v>75</v>
      </c>
      <c r="Q7741" s="95" t="s">
        <v>210</v>
      </c>
      <c r="R7741" s="89" t="str">
        <f>_xlfn.XLOOKUP(Q7741,匹配表1065!L:L,匹配表1065!O:O)</f>
        <v>A</v>
      </c>
      <c r="S7741" s="93" t="str">
        <f>IFERROR(_xlfn.XLOOKUP(Q7741,匹配表1065!AI:AI,匹配表1065!AJ:AJ),"绿标")</f>
        <v>红标</v>
      </c>
      <c r="T7741" s="93" t="str" cm="1">
        <f t="array" ref="T7741:U7741">_xlfn.XLOOKUP(Q7741,匹配表1065!L:L,匹配表1065!M:N)</f>
        <v>头痛</v>
      </c>
      <c r="U7741" s="94" t="str">
        <v>神经内科</v>
      </c>
      <c r="V7741" s="95" t="s">
        <v>42</v>
      </c>
      <c r="W7741" s="93">
        <f>_xlfn.XLOOKUP(M7741,匹配表1065!D:D,匹配表1065!F:F)*N7741</f>
        <v>12</v>
      </c>
    </row>
    <row r="7742" customHeight="1" spans="1:23">
      <c r="A7742" s="94" t="s">
        <v>954</v>
      </c>
      <c r="B7742" s="106">
        <v>46261</v>
      </c>
      <c r="C7742" s="121" t="str">
        <f t="shared" si="244"/>
        <v>8月第5周</v>
      </c>
      <c r="D7742" s="109" t="s">
        <v>993</v>
      </c>
      <c r="E7742" s="93" t="str">
        <f t="shared" si="245"/>
        <v>8月第4周--周4</v>
      </c>
      <c r="F7742" s="95" t="s">
        <v>27</v>
      </c>
      <c r="G7742" s="95" t="s">
        <v>63</v>
      </c>
      <c r="H7742" s="92" t="str">
        <f>_xlfn.XLOOKUP(O7742,匹配表1065!T:T,匹配表1065!W:W)</f>
        <v>南京市</v>
      </c>
      <c r="I7742" s="116" t="str">
        <f>_xlfn.XLOOKUP(O7742,匹配表1065!T:T,匹配表1065!X:X)</f>
        <v>PME2001</v>
      </c>
      <c r="J7742" s="95" t="s">
        <v>64</v>
      </c>
      <c r="K7742" s="89" cm="1">
        <f ca="1" t="array" ref="K7742:L7742">_xlfn.XLOOKUP(J7742,匹配表1065!Y:Y,匹配表1065!AA:AB)</f>
        <v>31</v>
      </c>
      <c r="L7742" s="116" t="str">
        <v>3个月以上</v>
      </c>
      <c r="M7742" s="95" t="s">
        <v>30</v>
      </c>
      <c r="N7742" s="95">
        <v>3</v>
      </c>
      <c r="O7742" s="118" t="str">
        <f>_xlfn.XLOOKUP(P7742,匹配表1065!U:U,匹配表1065!T:T)</f>
        <v>HO00000958</v>
      </c>
      <c r="P7742" s="94" t="s">
        <v>65</v>
      </c>
      <c r="Q7742" s="95" t="s">
        <v>209</v>
      </c>
      <c r="R7742" s="89" t="str">
        <f>_xlfn.XLOOKUP(Q7742,匹配表1065!L:L,匹配表1065!O:O)</f>
        <v>C</v>
      </c>
      <c r="S7742" s="93" t="str">
        <f>IFERROR(_xlfn.XLOOKUP(Q7742,匹配表1065!AI:AI,匹配表1065!AJ:AJ),"绿标")</f>
        <v>红标</v>
      </c>
      <c r="T7742" s="93" t="str" cm="1">
        <f t="array" ref="T7742:U7742">_xlfn.XLOOKUP(Q7742,匹配表1065!L:L,匹配表1065!M:N)</f>
        <v>眩晕</v>
      </c>
      <c r="U7742" s="94" t="str">
        <v>耳鼻喉科</v>
      </c>
      <c r="V7742" s="95" t="s">
        <v>100</v>
      </c>
      <c r="W7742" s="93">
        <f>_xlfn.XLOOKUP(M7742,匹配表1065!D:D,匹配表1065!F:F)*N7742</f>
        <v>36</v>
      </c>
    </row>
    <row r="7743" customHeight="1" spans="1:23">
      <c r="A7743" s="94" t="s">
        <v>954</v>
      </c>
      <c r="B7743" s="106">
        <v>46261</v>
      </c>
      <c r="C7743" s="121" t="str">
        <f t="shared" si="244"/>
        <v>8月第5周</v>
      </c>
      <c r="D7743" s="109" t="s">
        <v>993</v>
      </c>
      <c r="E7743" s="93" t="str">
        <f t="shared" si="245"/>
        <v>8月第4周--周4</v>
      </c>
      <c r="F7743" s="95" t="s">
        <v>27</v>
      </c>
      <c r="G7743" s="95" t="s">
        <v>63</v>
      </c>
      <c r="H7743" s="92" t="str">
        <f>_xlfn.XLOOKUP(O7743,匹配表1065!T:T,匹配表1065!W:W)</f>
        <v>徐州市</v>
      </c>
      <c r="I7743" s="116" t="str">
        <f>_xlfn.XLOOKUP(O7743,匹配表1065!T:T,匹配表1065!X:X)</f>
        <v>PME2008</v>
      </c>
      <c r="J7743" s="95" t="s">
        <v>81</v>
      </c>
      <c r="K7743" s="89" cm="1">
        <f ca="1" t="array" ref="K7743:L7743">_xlfn.XLOOKUP(J7743,匹配表1065!Y:Y,匹配表1065!AA:AB)</f>
        <v>19</v>
      </c>
      <c r="L7743" s="116" t="str">
        <v>3个月以上</v>
      </c>
      <c r="M7743" s="95" t="s">
        <v>30</v>
      </c>
      <c r="N7743" s="95">
        <v>1</v>
      </c>
      <c r="O7743" s="118" t="str">
        <f>_xlfn.XLOOKUP(P7743,匹配表1065!U:U,匹配表1065!T:T)</f>
        <v>HO00001134</v>
      </c>
      <c r="P7743" s="94" t="s">
        <v>82</v>
      </c>
      <c r="Q7743" s="95" t="s">
        <v>83</v>
      </c>
      <c r="R7743" s="89" t="str">
        <f>_xlfn.XLOOKUP(Q7743,匹配表1065!L:L,匹配表1065!O:O)</f>
        <v>B</v>
      </c>
      <c r="S7743" s="93" t="str">
        <f>IFERROR(_xlfn.XLOOKUP(Q7743,匹配表1065!AI:AI,匹配表1065!AJ:AJ),"绿标")</f>
        <v>黑标</v>
      </c>
      <c r="T7743" s="93" t="str" cm="1">
        <f t="array" ref="T7743:U7743">_xlfn.XLOOKUP(Q7743,匹配表1065!L:L,匹配表1065!M:N)</f>
        <v>抑郁焦虑</v>
      </c>
      <c r="U7743" s="94" t="str">
        <v>神经内科</v>
      </c>
      <c r="V7743" s="95" t="s">
        <v>42</v>
      </c>
      <c r="W7743" s="93">
        <f>_xlfn.XLOOKUP(M7743,匹配表1065!D:D,匹配表1065!F:F)*N7743</f>
        <v>12</v>
      </c>
    </row>
    <row r="7744" customHeight="1" spans="1:23">
      <c r="A7744" s="94" t="s">
        <v>954</v>
      </c>
      <c r="B7744" s="106">
        <v>46261</v>
      </c>
      <c r="C7744" s="121" t="str">
        <f t="shared" si="244"/>
        <v>8月第5周</v>
      </c>
      <c r="D7744" s="109" t="s">
        <v>993</v>
      </c>
      <c r="E7744" s="93" t="str">
        <f t="shared" si="245"/>
        <v>8月第4周--周4</v>
      </c>
      <c r="F7744" s="95" t="s">
        <v>27</v>
      </c>
      <c r="G7744" s="95" t="s">
        <v>63</v>
      </c>
      <c r="H7744" s="92" t="str">
        <f>_xlfn.XLOOKUP(O7744,匹配表1065!T:T,匹配表1065!W:W)</f>
        <v>淮安市</v>
      </c>
      <c r="I7744" s="116" t="str">
        <f>_xlfn.XLOOKUP(O7744,匹配表1065!T:T,匹配表1065!X:X)</f>
        <v>PME2041</v>
      </c>
      <c r="J7744" s="95" t="s">
        <v>71</v>
      </c>
      <c r="K7744" s="89" cm="1">
        <f ca="1" t="array" ref="K7744:L7744">_xlfn.XLOOKUP(J7744,匹配表1065!Y:Y,匹配表1065!AA:AB)</f>
        <v>5</v>
      </c>
      <c r="L7744" s="116" t="str">
        <v>3个月以上</v>
      </c>
      <c r="M7744" s="95" t="s">
        <v>35</v>
      </c>
      <c r="N7744" s="95">
        <v>1</v>
      </c>
      <c r="O7744" s="118" t="str">
        <f>_xlfn.XLOOKUP(P7744,匹配表1065!U:U,匹配表1065!T:T)</f>
        <v>HO00000992</v>
      </c>
      <c r="P7744" s="94" t="s">
        <v>72</v>
      </c>
      <c r="Q7744" s="95" t="s">
        <v>73</v>
      </c>
      <c r="R7744" s="89" t="str">
        <f>_xlfn.XLOOKUP(Q7744,匹配表1065!L:L,匹配表1065!O:O)</f>
        <v>D</v>
      </c>
      <c r="S7744" s="93" t="str">
        <f>IFERROR(_xlfn.XLOOKUP(Q7744,匹配表1065!AI:AI,匹配表1065!AJ:AJ),"绿标")</f>
        <v>绿标</v>
      </c>
      <c r="T7744" s="93" t="str" cm="1">
        <f t="array" ref="T7744:U7744">_xlfn.XLOOKUP(Q7744,匹配表1065!L:L,匹配表1065!M:N)</f>
        <v>眩晕</v>
      </c>
      <c r="U7744" s="94" t="str">
        <v>神经内科</v>
      </c>
      <c r="V7744" s="95" t="s">
        <v>100</v>
      </c>
      <c r="W7744" s="93">
        <f>_xlfn.XLOOKUP(M7744,匹配表1065!D:D,匹配表1065!F:F)*N7744</f>
        <v>4</v>
      </c>
    </row>
    <row r="7745" customHeight="1" spans="1:23">
      <c r="A7745" s="94" t="s">
        <v>954</v>
      </c>
      <c r="B7745" s="106">
        <v>46261</v>
      </c>
      <c r="C7745" s="121" t="str">
        <f t="shared" si="244"/>
        <v>8月第5周</v>
      </c>
      <c r="D7745" s="109" t="s">
        <v>993</v>
      </c>
      <c r="E7745" s="93" t="str">
        <f t="shared" si="245"/>
        <v>8月第4周--周4</v>
      </c>
      <c r="F7745" s="95" t="s">
        <v>27</v>
      </c>
      <c r="G7745" s="95" t="s">
        <v>63</v>
      </c>
      <c r="H7745" s="92" t="str">
        <f>_xlfn.XLOOKUP(O7745,匹配表1065!T:T,匹配表1065!W:W)</f>
        <v>南京市</v>
      </c>
      <c r="I7745" s="116" t="str">
        <f>_xlfn.XLOOKUP(O7745,匹配表1065!T:T,匹配表1065!X:X)</f>
        <v>PME2001</v>
      </c>
      <c r="J7745" s="95" t="s">
        <v>77</v>
      </c>
      <c r="K7745" s="89" cm="1">
        <f ca="1" t="array" ref="K7745:L7745">_xlfn.XLOOKUP(J7745,匹配表1065!Y:Y,匹配表1065!AA:AB)</f>
        <v>8</v>
      </c>
      <c r="L7745" s="116" t="str">
        <v>3个月以上</v>
      </c>
      <c r="M7745" s="95" t="s">
        <v>30</v>
      </c>
      <c r="N7745" s="95">
        <v>8</v>
      </c>
      <c r="O7745" s="118" t="str">
        <f>_xlfn.XLOOKUP(P7745,匹配表1065!U:U,匹配表1065!T:T)</f>
        <v>HO00000958</v>
      </c>
      <c r="P7745" s="94" t="s">
        <v>65</v>
      </c>
      <c r="Q7745" s="95" t="s">
        <v>216</v>
      </c>
      <c r="R7745" s="89" t="str">
        <f>_xlfn.XLOOKUP(Q7745,匹配表1065!L:L,匹配表1065!O:O)</f>
        <v>A</v>
      </c>
      <c r="S7745" s="93" t="str">
        <f>IFERROR(_xlfn.XLOOKUP(Q7745,匹配表1065!AI:AI,匹配表1065!AJ:AJ),"绿标")</f>
        <v>红标</v>
      </c>
      <c r="T7745" s="93" t="str" cm="1">
        <f t="array" ref="T7745:U7745">_xlfn.XLOOKUP(Q7745,匹配表1065!L:L,匹配表1065!M:N)</f>
        <v>头痛</v>
      </c>
      <c r="U7745" s="94" t="str">
        <v>神经内科</v>
      </c>
      <c r="V7745" s="95" t="s">
        <v>42</v>
      </c>
      <c r="W7745" s="93">
        <f>_xlfn.XLOOKUP(M7745,匹配表1065!D:D,匹配表1065!F:F)*N7745</f>
        <v>96</v>
      </c>
    </row>
    <row r="7746" customHeight="1" spans="1:23">
      <c r="A7746" s="94" t="s">
        <v>954</v>
      </c>
      <c r="B7746" s="106">
        <v>46261</v>
      </c>
      <c r="C7746" s="121" t="str">
        <f t="shared" si="244"/>
        <v>8月第5周</v>
      </c>
      <c r="D7746" s="109" t="s">
        <v>993</v>
      </c>
      <c r="E7746" s="93" t="str">
        <f t="shared" si="245"/>
        <v>8月第4周--周4</v>
      </c>
      <c r="F7746" s="95" t="s">
        <v>27</v>
      </c>
      <c r="G7746" s="95" t="s">
        <v>63</v>
      </c>
      <c r="H7746" s="92" t="str">
        <f>_xlfn.XLOOKUP(O7746,匹配表1065!T:T,匹配表1065!W:W)</f>
        <v>南京市</v>
      </c>
      <c r="I7746" s="116" t="str">
        <f>_xlfn.XLOOKUP(O7746,匹配表1065!T:T,匹配表1065!X:X)</f>
        <v>PME2002</v>
      </c>
      <c r="J7746" s="95" t="s">
        <v>84</v>
      </c>
      <c r="K7746" s="89" cm="1">
        <f ca="1" t="array" ref="K7746:L7746">_xlfn.XLOOKUP(J7746,匹配表1065!Y:Y,匹配表1065!AA:AB)</f>
        <v>31</v>
      </c>
      <c r="L7746" s="116" t="str">
        <v>3个月以上</v>
      </c>
      <c r="M7746" s="95" t="s">
        <v>30</v>
      </c>
      <c r="N7746" s="95">
        <v>3</v>
      </c>
      <c r="O7746" s="118" t="str">
        <f>_xlfn.XLOOKUP(P7746,匹配表1065!U:U,匹配表1065!T:T)</f>
        <v>HO00000964</v>
      </c>
      <c r="P7746" s="94" t="s">
        <v>90</v>
      </c>
      <c r="Q7746" s="95" t="s">
        <v>281</v>
      </c>
      <c r="R7746" s="89" t="str">
        <f>_xlfn.XLOOKUP(Q7746,匹配表1065!L:L,匹配表1065!O:O)</f>
        <v>A</v>
      </c>
      <c r="S7746" s="93" t="str">
        <f>IFERROR(_xlfn.XLOOKUP(Q7746,匹配表1065!AI:AI,匹配表1065!AJ:AJ),"绿标")</f>
        <v>红标</v>
      </c>
      <c r="T7746" s="93" t="str" cm="1">
        <f t="array" ref="T7746:U7746">_xlfn.XLOOKUP(Q7746,匹配表1065!L:L,匹配表1065!M:N)</f>
        <v>头痛</v>
      </c>
      <c r="U7746" s="94" t="str">
        <v>神经内科</v>
      </c>
      <c r="V7746" s="95" t="s">
        <v>100</v>
      </c>
      <c r="W7746" s="93">
        <f>_xlfn.XLOOKUP(M7746,匹配表1065!D:D,匹配表1065!F:F)*N7746</f>
        <v>36</v>
      </c>
    </row>
    <row r="7747" customHeight="1" spans="1:23">
      <c r="A7747" s="94" t="s">
        <v>954</v>
      </c>
      <c r="B7747" s="106">
        <v>46261</v>
      </c>
      <c r="C7747" s="121" t="str">
        <f t="shared" si="244"/>
        <v>8月第5周</v>
      </c>
      <c r="D7747" s="109" t="s">
        <v>993</v>
      </c>
      <c r="E7747" s="93" t="str">
        <f t="shared" si="245"/>
        <v>8月第4周--周4</v>
      </c>
      <c r="F7747" s="95" t="s">
        <v>27</v>
      </c>
      <c r="G7747" s="95" t="s">
        <v>63</v>
      </c>
      <c r="H7747" s="92" t="str">
        <f>_xlfn.XLOOKUP(O7747,匹配表1065!T:T,匹配表1065!W:W)</f>
        <v>南京市</v>
      </c>
      <c r="I7747" s="116" t="str">
        <f>_xlfn.XLOOKUP(O7747,匹配表1065!T:T,匹配表1065!X:X)</f>
        <v>PME2002</v>
      </c>
      <c r="J7747" s="95" t="s">
        <v>84</v>
      </c>
      <c r="K7747" s="89" cm="1">
        <f ca="1" t="array" ref="K7747:L7747">_xlfn.XLOOKUP(J7747,匹配表1065!Y:Y,匹配表1065!AA:AB)</f>
        <v>31</v>
      </c>
      <c r="L7747" s="116" t="str">
        <v>3个月以上</v>
      </c>
      <c r="M7747" s="95" t="s">
        <v>30</v>
      </c>
      <c r="N7747" s="95">
        <v>1</v>
      </c>
      <c r="O7747" s="118" t="str">
        <f>_xlfn.XLOOKUP(P7747,匹配表1065!U:U,匹配表1065!T:T)</f>
        <v>HO00111156</v>
      </c>
      <c r="P7747" s="94" t="s">
        <v>85</v>
      </c>
      <c r="Q7747" s="95" t="s">
        <v>558</v>
      </c>
      <c r="R7747" s="89" t="str">
        <f>_xlfn.XLOOKUP(Q7747,匹配表1065!L:L,匹配表1065!O:O)</f>
        <v>C</v>
      </c>
      <c r="S7747" s="93" t="str">
        <f>IFERROR(_xlfn.XLOOKUP(Q7747,匹配表1065!AI:AI,匹配表1065!AJ:AJ),"绿标")</f>
        <v>黑标</v>
      </c>
      <c r="T7747" s="93" t="str" cm="1">
        <f t="array" ref="T7747:U7747">_xlfn.XLOOKUP(Q7747,匹配表1065!L:L,匹配表1065!M:N)</f>
        <v>眩晕</v>
      </c>
      <c r="U7747" s="94" t="str">
        <v>耳鼻喉科</v>
      </c>
      <c r="V7747" s="95" t="s">
        <v>100</v>
      </c>
      <c r="W7747" s="93">
        <f>_xlfn.XLOOKUP(M7747,匹配表1065!D:D,匹配表1065!F:F)*N7747</f>
        <v>12</v>
      </c>
    </row>
    <row r="7748" customHeight="1" spans="1:23">
      <c r="A7748" s="94" t="s">
        <v>954</v>
      </c>
      <c r="B7748" s="106">
        <v>46261</v>
      </c>
      <c r="C7748" s="121" t="str">
        <f t="shared" si="244"/>
        <v>8月第5周</v>
      </c>
      <c r="D7748" s="109" t="s">
        <v>993</v>
      </c>
      <c r="E7748" s="93" t="str">
        <f t="shared" si="245"/>
        <v>8月第4周--周4</v>
      </c>
      <c r="F7748" s="95" t="s">
        <v>27</v>
      </c>
      <c r="G7748" s="95" t="s">
        <v>63</v>
      </c>
      <c r="H7748" s="92" t="str">
        <f>_xlfn.XLOOKUP(O7748,匹配表1065!T:T,匹配表1065!W:W)</f>
        <v>南京市</v>
      </c>
      <c r="I7748" s="116" t="str">
        <f>_xlfn.XLOOKUP(O7748,匹配表1065!T:T,匹配表1065!X:X)</f>
        <v>PME2002</v>
      </c>
      <c r="J7748" s="95" t="s">
        <v>84</v>
      </c>
      <c r="K7748" s="89" cm="1">
        <f ca="1" t="array" ref="K7748:L7748">_xlfn.XLOOKUP(J7748,匹配表1065!Y:Y,匹配表1065!AA:AB)</f>
        <v>31</v>
      </c>
      <c r="L7748" s="116" t="str">
        <v>3个月以上</v>
      </c>
      <c r="M7748" s="95" t="s">
        <v>30</v>
      </c>
      <c r="N7748" s="95">
        <v>1</v>
      </c>
      <c r="O7748" s="118" t="str">
        <f>_xlfn.XLOOKUP(P7748,匹配表1065!U:U,匹配表1065!T:T)</f>
        <v>HO00111156</v>
      </c>
      <c r="P7748" s="94" t="s">
        <v>85</v>
      </c>
      <c r="Q7748" s="95" t="s">
        <v>86</v>
      </c>
      <c r="R7748" s="89" t="str">
        <f>_xlfn.XLOOKUP(Q7748,匹配表1065!L:L,匹配表1065!O:O)</f>
        <v>D</v>
      </c>
      <c r="S7748" s="93" t="str">
        <f>IFERROR(_xlfn.XLOOKUP(Q7748,匹配表1065!AI:AI,匹配表1065!AJ:AJ),"绿标")</f>
        <v>红标</v>
      </c>
      <c r="T7748" s="93" t="str" cm="1">
        <f t="array" ref="T7748:U7748">_xlfn.XLOOKUP(Q7748,匹配表1065!L:L,匹配表1065!M:N)</f>
        <v>头痛</v>
      </c>
      <c r="U7748" s="94" t="str">
        <v>神经内科</v>
      </c>
      <c r="V7748" s="95" t="s">
        <v>42</v>
      </c>
      <c r="W7748" s="93">
        <f>_xlfn.XLOOKUP(M7748,匹配表1065!D:D,匹配表1065!F:F)*N7748</f>
        <v>12</v>
      </c>
    </row>
    <row r="7749" customHeight="1" spans="1:23">
      <c r="A7749" s="94" t="s">
        <v>954</v>
      </c>
      <c r="B7749" s="106">
        <v>46261</v>
      </c>
      <c r="C7749" s="121" t="str">
        <f t="shared" si="244"/>
        <v>8月第5周</v>
      </c>
      <c r="D7749" s="109" t="s">
        <v>993</v>
      </c>
      <c r="E7749" s="93" t="str">
        <f t="shared" si="245"/>
        <v>8月第4周--周4</v>
      </c>
      <c r="F7749" s="95" t="s">
        <v>27</v>
      </c>
      <c r="G7749" s="95" t="s">
        <v>63</v>
      </c>
      <c r="H7749" s="92" t="str">
        <f>_xlfn.XLOOKUP(O7749,匹配表1065!T:T,匹配表1065!W:W)</f>
        <v>南京市</v>
      </c>
      <c r="I7749" s="116" t="str">
        <f>_xlfn.XLOOKUP(O7749,匹配表1065!T:T,匹配表1065!X:X)</f>
        <v>PME2002</v>
      </c>
      <c r="J7749" s="95" t="s">
        <v>84</v>
      </c>
      <c r="K7749" s="89" cm="1">
        <f ca="1" t="array" ref="K7749:L7749">_xlfn.XLOOKUP(J7749,匹配表1065!Y:Y,匹配表1065!AA:AB)</f>
        <v>31</v>
      </c>
      <c r="L7749" s="116" t="str">
        <v>3个月以上</v>
      </c>
      <c r="M7749" s="95" t="s">
        <v>30</v>
      </c>
      <c r="N7749" s="95">
        <v>1</v>
      </c>
      <c r="O7749" s="118" t="str">
        <f>_xlfn.XLOOKUP(P7749,匹配表1065!U:U,匹配表1065!T:T)</f>
        <v>HO00039936</v>
      </c>
      <c r="P7749" s="94" t="s">
        <v>87</v>
      </c>
      <c r="Q7749" s="95" t="s">
        <v>88</v>
      </c>
      <c r="R7749" s="89" t="str">
        <f>_xlfn.XLOOKUP(Q7749,匹配表1065!L:L,匹配表1065!O:O)</f>
        <v>C</v>
      </c>
      <c r="S7749" s="93" t="str">
        <f>IFERROR(_xlfn.XLOOKUP(Q7749,匹配表1065!AI:AI,匹配表1065!AJ:AJ),"绿标")</f>
        <v>黑标</v>
      </c>
      <c r="T7749" s="93" t="str" cm="1">
        <f t="array" ref="T7749:U7749">_xlfn.XLOOKUP(Q7749,匹配表1065!L:L,匹配表1065!M:N)</f>
        <v>眩晕</v>
      </c>
      <c r="U7749" s="94" t="str">
        <v>耳鼻喉科</v>
      </c>
      <c r="V7749" s="95" t="s">
        <v>100</v>
      </c>
      <c r="W7749" s="93">
        <f>_xlfn.XLOOKUP(M7749,匹配表1065!D:D,匹配表1065!F:F)*N7749</f>
        <v>12</v>
      </c>
    </row>
    <row r="7750" customHeight="1" spans="1:23">
      <c r="A7750" s="94" t="s">
        <v>954</v>
      </c>
      <c r="B7750" s="106">
        <v>46261</v>
      </c>
      <c r="C7750" s="121" t="str">
        <f t="shared" si="244"/>
        <v>8月第5周</v>
      </c>
      <c r="D7750" s="109" t="s">
        <v>993</v>
      </c>
      <c r="E7750" s="93" t="str">
        <f t="shared" si="245"/>
        <v>8月第4周--周4</v>
      </c>
      <c r="F7750" s="95" t="s">
        <v>27</v>
      </c>
      <c r="G7750" s="95" t="s">
        <v>63</v>
      </c>
      <c r="H7750" s="92" t="str">
        <f>_xlfn.XLOOKUP(O7750,匹配表1065!T:T,匹配表1065!W:W)</f>
        <v>南京市</v>
      </c>
      <c r="I7750" s="116" t="str">
        <f>_xlfn.XLOOKUP(O7750,匹配表1065!T:T,匹配表1065!X:X)</f>
        <v>PME2002</v>
      </c>
      <c r="J7750" s="95" t="s">
        <v>410</v>
      </c>
      <c r="K7750" s="89" cm="1">
        <f ca="1" t="array" ref="K7750:L7750">_xlfn.XLOOKUP(J7750,匹配表1065!Y:Y,匹配表1065!AA:AB)</f>
        <v>1</v>
      </c>
      <c r="L7750" s="116" t="str">
        <v>3个月以内</v>
      </c>
      <c r="M7750" s="95" t="s">
        <v>35</v>
      </c>
      <c r="N7750" s="95">
        <v>1</v>
      </c>
      <c r="O7750" s="118" t="str">
        <f>_xlfn.XLOOKUP(P7750,匹配表1065!U:U,匹配表1065!T:T)</f>
        <v>HO00000964</v>
      </c>
      <c r="P7750" s="94" t="s">
        <v>90</v>
      </c>
      <c r="Q7750" s="95" t="s">
        <v>668</v>
      </c>
      <c r="R7750" s="89" t="str">
        <f>_xlfn.XLOOKUP(Q7750,匹配表1065!L:L,匹配表1065!O:O)</f>
        <v>A</v>
      </c>
      <c r="S7750" s="93" t="str">
        <f>IFERROR(_xlfn.XLOOKUP(Q7750,匹配表1065!AI:AI,匹配表1065!AJ:AJ),"绿标")</f>
        <v>绿标</v>
      </c>
      <c r="T7750" s="93" t="str" cm="1">
        <f t="array" ref="T7750:U7750">_xlfn.XLOOKUP(Q7750,匹配表1065!L:L,匹配表1065!M:N)</f>
        <v>头痛</v>
      </c>
      <c r="U7750" s="94" t="str">
        <v>神经内科</v>
      </c>
      <c r="V7750" s="95" t="s">
        <v>33</v>
      </c>
      <c r="W7750" s="93">
        <f>_xlfn.XLOOKUP(M7750,匹配表1065!D:D,匹配表1065!F:F)*N7750</f>
        <v>4</v>
      </c>
    </row>
    <row r="7751" customHeight="1" spans="1:23">
      <c r="A7751" s="94" t="s">
        <v>954</v>
      </c>
      <c r="B7751" s="106">
        <v>46261</v>
      </c>
      <c r="C7751" s="121" t="str">
        <f t="shared" si="244"/>
        <v>8月第5周</v>
      </c>
      <c r="D7751" s="109" t="s">
        <v>993</v>
      </c>
      <c r="E7751" s="93" t="str">
        <f t="shared" si="245"/>
        <v>8月第4周--周4</v>
      </c>
      <c r="F7751" s="95" t="s">
        <v>27</v>
      </c>
      <c r="G7751" s="95" t="s">
        <v>63</v>
      </c>
      <c r="H7751" s="92" t="str">
        <f>_xlfn.XLOOKUP(O7751,匹配表1065!T:T,匹配表1065!W:W)</f>
        <v>南京市</v>
      </c>
      <c r="I7751" s="116" t="str">
        <f>_xlfn.XLOOKUP(O7751,匹配表1065!T:T,匹配表1065!X:X)</f>
        <v>PME2002</v>
      </c>
      <c r="J7751" s="95" t="s">
        <v>410</v>
      </c>
      <c r="K7751" s="89" cm="1">
        <f ca="1" t="array" ref="K7751:L7751">_xlfn.XLOOKUP(J7751,匹配表1065!Y:Y,匹配表1065!AA:AB)</f>
        <v>1</v>
      </c>
      <c r="L7751" s="116" t="str">
        <v>3个月以内</v>
      </c>
      <c r="M7751" s="95" t="s">
        <v>55</v>
      </c>
      <c r="N7751" s="95">
        <v>1</v>
      </c>
      <c r="O7751" s="118" t="str">
        <f>_xlfn.XLOOKUP(P7751,匹配表1065!U:U,匹配表1065!T:T)</f>
        <v>HO00000964</v>
      </c>
      <c r="P7751" s="94" t="s">
        <v>90</v>
      </c>
      <c r="Q7751" s="95" t="s">
        <v>213</v>
      </c>
      <c r="R7751" s="89" t="str">
        <f>_xlfn.XLOOKUP(Q7751,匹配表1065!L:L,匹配表1065!O:O)</f>
        <v>A</v>
      </c>
      <c r="S7751" s="93" t="str">
        <f>IFERROR(_xlfn.XLOOKUP(Q7751,匹配表1065!AI:AI,匹配表1065!AJ:AJ),"绿标")</f>
        <v>红标</v>
      </c>
      <c r="T7751" s="93" t="str" cm="1">
        <f t="array" ref="T7751:U7751">_xlfn.XLOOKUP(Q7751,匹配表1065!L:L,匹配表1065!M:N)</f>
        <v>头痛</v>
      </c>
      <c r="U7751" s="94" t="str">
        <v>神经内科</v>
      </c>
      <c r="V7751" s="95" t="s">
        <v>42</v>
      </c>
      <c r="W7751" s="93">
        <f>_xlfn.XLOOKUP(M7751,匹配表1065!D:D,匹配表1065!F:F)*N7751</f>
        <v>8</v>
      </c>
    </row>
    <row r="7752" customHeight="1" spans="1:23">
      <c r="A7752" s="94" t="s">
        <v>954</v>
      </c>
      <c r="B7752" s="106">
        <v>46262</v>
      </c>
      <c r="C7752" s="121" t="str">
        <f t="shared" si="244"/>
        <v>8月第5周</v>
      </c>
      <c r="D7752" s="109" t="s">
        <v>993</v>
      </c>
      <c r="E7752" s="93" t="str">
        <f t="shared" si="245"/>
        <v>8月第4周--周5</v>
      </c>
      <c r="F7752" s="95" t="s">
        <v>27</v>
      </c>
      <c r="G7752" s="95" t="s">
        <v>167</v>
      </c>
      <c r="H7752" s="92" t="str">
        <f>_xlfn.XLOOKUP(O7752,匹配表1065!T:T,匹配表1065!W:W)</f>
        <v>苏州市</v>
      </c>
      <c r="I7752" s="116" t="str">
        <f>_xlfn.XLOOKUP(O7752,匹配表1065!T:T,匹配表1065!X:X)</f>
        <v>PME2011</v>
      </c>
      <c r="J7752" s="95" t="s">
        <v>168</v>
      </c>
      <c r="K7752" s="89" cm="1">
        <f ca="1" t="array" ref="K7752:L7752">_xlfn.XLOOKUP(J7752,匹配表1065!Y:Y,匹配表1065!AA:AB)</f>
        <v>19</v>
      </c>
      <c r="L7752" s="116" t="str">
        <v>3个月以上</v>
      </c>
      <c r="M7752" s="95" t="s">
        <v>30</v>
      </c>
      <c r="N7752" s="95">
        <v>3</v>
      </c>
      <c r="O7752" s="118" t="str">
        <f>_xlfn.XLOOKUP(P7752,匹配表1065!U:U,匹配表1065!T:T)</f>
        <v>HO00307823</v>
      </c>
      <c r="P7752" s="94" t="s">
        <v>169</v>
      </c>
      <c r="Q7752" s="95" t="s">
        <v>170</v>
      </c>
      <c r="R7752" s="89" t="str">
        <f>_xlfn.XLOOKUP(Q7752,匹配表1065!L:L,匹配表1065!O:O)</f>
        <v>A</v>
      </c>
      <c r="S7752" s="93" t="str">
        <f>IFERROR(_xlfn.XLOOKUP(Q7752,匹配表1065!AI:AI,匹配表1065!AJ:AJ),"绿标")</f>
        <v>红标</v>
      </c>
      <c r="T7752" s="93" t="str" cm="1">
        <f t="array" ref="T7752:U7752">_xlfn.XLOOKUP(Q7752,匹配表1065!L:L,匹配表1065!M:N)</f>
        <v>头痛</v>
      </c>
      <c r="U7752" s="94" t="str">
        <v>神经内科</v>
      </c>
      <c r="V7752" s="95" t="s">
        <v>100</v>
      </c>
      <c r="W7752" s="93">
        <f>_xlfn.XLOOKUP(M7752,匹配表1065!D:D,匹配表1065!F:F)*N7752</f>
        <v>36</v>
      </c>
    </row>
    <row r="7753" customHeight="1" spans="1:23">
      <c r="A7753" s="94" t="s">
        <v>954</v>
      </c>
      <c r="B7753" s="106">
        <v>46262</v>
      </c>
      <c r="C7753" s="121" t="str">
        <f t="shared" si="244"/>
        <v>8月第5周</v>
      </c>
      <c r="D7753" s="109" t="s">
        <v>993</v>
      </c>
      <c r="E7753" s="93" t="str">
        <f t="shared" si="245"/>
        <v>8月第4周--周5</v>
      </c>
      <c r="F7753" s="95" t="s">
        <v>27</v>
      </c>
      <c r="G7753" s="95" t="s">
        <v>167</v>
      </c>
      <c r="H7753" s="92" t="str">
        <f>_xlfn.XLOOKUP(O7753,匹配表1065!T:T,匹配表1065!W:W)</f>
        <v>苏州市</v>
      </c>
      <c r="I7753" s="116" t="str">
        <f>_xlfn.XLOOKUP(O7753,匹配表1065!T:T,匹配表1065!X:X)</f>
        <v>PME2011</v>
      </c>
      <c r="J7753" s="95" t="s">
        <v>168</v>
      </c>
      <c r="K7753" s="89" cm="1">
        <f ca="1" t="array" ref="K7753:L7753">_xlfn.XLOOKUP(J7753,匹配表1065!Y:Y,匹配表1065!AA:AB)</f>
        <v>19</v>
      </c>
      <c r="L7753" s="116" t="str">
        <v>3个月以上</v>
      </c>
      <c r="M7753" s="95" t="s">
        <v>30</v>
      </c>
      <c r="N7753" s="95">
        <v>1</v>
      </c>
      <c r="O7753" s="118" t="str">
        <f>_xlfn.XLOOKUP(P7753,匹配表1065!U:U,匹配表1065!T:T)</f>
        <v>HO00307823</v>
      </c>
      <c r="P7753" s="94" t="s">
        <v>169</v>
      </c>
      <c r="Q7753" s="95" t="s">
        <v>172</v>
      </c>
      <c r="R7753" s="89" t="str">
        <f>_xlfn.XLOOKUP(Q7753,匹配表1065!L:L,匹配表1065!O:O)</f>
        <v>C</v>
      </c>
      <c r="S7753" s="93" t="str">
        <f>IFERROR(_xlfn.XLOOKUP(Q7753,匹配表1065!AI:AI,匹配表1065!AJ:AJ),"绿标")</f>
        <v>绿标</v>
      </c>
      <c r="T7753" s="93" t="str" cm="1">
        <f t="array" ref="T7753:U7753">_xlfn.XLOOKUP(Q7753,匹配表1065!L:L,匹配表1065!M:N)</f>
        <v>眩晕</v>
      </c>
      <c r="U7753" s="94" t="str">
        <v>神经内科</v>
      </c>
      <c r="V7753" s="95" t="s">
        <v>100</v>
      </c>
      <c r="W7753" s="93">
        <f>_xlfn.XLOOKUP(M7753,匹配表1065!D:D,匹配表1065!F:F)*N7753</f>
        <v>12</v>
      </c>
    </row>
    <row r="7754" customHeight="1" spans="1:23">
      <c r="A7754" s="94" t="s">
        <v>954</v>
      </c>
      <c r="B7754" s="106">
        <v>46262</v>
      </c>
      <c r="C7754" s="121" t="str">
        <f t="shared" si="244"/>
        <v>8月第5周</v>
      </c>
      <c r="D7754" s="109" t="s">
        <v>993</v>
      </c>
      <c r="E7754" s="93" t="str">
        <f t="shared" si="245"/>
        <v>8月第4周--周5</v>
      </c>
      <c r="F7754" s="95" t="s">
        <v>27</v>
      </c>
      <c r="G7754" s="95" t="s">
        <v>167</v>
      </c>
      <c r="H7754" s="92" t="str">
        <f>_xlfn.XLOOKUP(O7754,匹配表1065!T:T,匹配表1065!W:W)</f>
        <v>苏州市</v>
      </c>
      <c r="I7754" s="116" t="str">
        <f>_xlfn.XLOOKUP(O7754,匹配表1065!T:T,匹配表1065!X:X)</f>
        <v>PME2016</v>
      </c>
      <c r="J7754" s="95" t="s">
        <v>173</v>
      </c>
      <c r="K7754" s="89" cm="1">
        <f ca="1" t="array" ref="K7754:L7754">_xlfn.XLOOKUP(J7754,匹配表1065!Y:Y,匹配表1065!AA:AB)</f>
        <v>1</v>
      </c>
      <c r="L7754" s="116" t="str">
        <v>3个月以内</v>
      </c>
      <c r="M7754" s="95" t="s">
        <v>30</v>
      </c>
      <c r="N7754" s="95">
        <v>1</v>
      </c>
      <c r="O7754" s="118" t="str">
        <f>_xlfn.XLOOKUP(P7754,匹配表1065!U:U,匹配表1065!T:T)</f>
        <v>HO00099680</v>
      </c>
      <c r="P7754" s="94" t="s">
        <v>174</v>
      </c>
      <c r="Q7754" s="95" t="s">
        <v>175</v>
      </c>
      <c r="R7754" s="89" t="str">
        <f>_xlfn.XLOOKUP(Q7754,匹配表1065!L:L,匹配表1065!O:O)</f>
        <v>A</v>
      </c>
      <c r="S7754" s="93" t="str">
        <f>IFERROR(_xlfn.XLOOKUP(Q7754,匹配表1065!AI:AI,匹配表1065!AJ:AJ),"绿标")</f>
        <v>红标</v>
      </c>
      <c r="T7754" s="93" t="str" cm="1">
        <f t="array" ref="T7754:U7754">_xlfn.XLOOKUP(Q7754,匹配表1065!L:L,匹配表1065!M:N)</f>
        <v>头痛</v>
      </c>
      <c r="U7754" s="94" t="str">
        <v>神经内科</v>
      </c>
      <c r="V7754" s="95" t="s">
        <v>100</v>
      </c>
      <c r="W7754" s="93">
        <f>_xlfn.XLOOKUP(M7754,匹配表1065!D:D,匹配表1065!F:F)*N7754</f>
        <v>12</v>
      </c>
    </row>
    <row r="7755" customHeight="1" spans="1:23">
      <c r="A7755" s="94" t="s">
        <v>954</v>
      </c>
      <c r="B7755" s="106">
        <v>46262</v>
      </c>
      <c r="C7755" s="121" t="str">
        <f t="shared" si="244"/>
        <v>8月第5周</v>
      </c>
      <c r="D7755" s="109" t="s">
        <v>993</v>
      </c>
      <c r="E7755" s="93" t="str">
        <f t="shared" si="245"/>
        <v>8月第4周--周5</v>
      </c>
      <c r="F7755" s="95" t="s">
        <v>27</v>
      </c>
      <c r="G7755" s="95" t="s">
        <v>167</v>
      </c>
      <c r="H7755" s="92" t="str">
        <f>_xlfn.XLOOKUP(O7755,匹配表1065!T:T,匹配表1065!W:W)</f>
        <v>苏州市</v>
      </c>
      <c r="I7755" s="116" t="str">
        <f>_xlfn.XLOOKUP(O7755,匹配表1065!T:T,匹配表1065!X:X)</f>
        <v>PME2016</v>
      </c>
      <c r="J7755" s="95" t="s">
        <v>173</v>
      </c>
      <c r="K7755" s="89" cm="1">
        <f ca="1" t="array" ref="K7755:L7755">_xlfn.XLOOKUP(J7755,匹配表1065!Y:Y,匹配表1065!AA:AB)</f>
        <v>1</v>
      </c>
      <c r="L7755" s="116" t="str">
        <v>3个月以内</v>
      </c>
      <c r="M7755" s="95" t="s">
        <v>30</v>
      </c>
      <c r="N7755" s="95">
        <v>1</v>
      </c>
      <c r="O7755" s="118" t="str">
        <f>_xlfn.XLOOKUP(P7755,匹配表1065!U:U,匹配表1065!T:T)</f>
        <v>HO00001048</v>
      </c>
      <c r="P7755" s="94" t="s">
        <v>176</v>
      </c>
      <c r="Q7755" s="95" t="s">
        <v>290</v>
      </c>
      <c r="R7755" s="89" t="str">
        <f>_xlfn.XLOOKUP(Q7755,匹配表1065!L:L,匹配表1065!O:O)</f>
        <v>A</v>
      </c>
      <c r="S7755" s="93" t="str">
        <f>IFERROR(_xlfn.XLOOKUP(Q7755,匹配表1065!AI:AI,匹配表1065!AJ:AJ),"绿标")</f>
        <v>红标</v>
      </c>
      <c r="T7755" s="93" t="str" cm="1">
        <f t="array" ref="T7755:U7755">_xlfn.XLOOKUP(Q7755,匹配表1065!L:L,匹配表1065!M:N)</f>
        <v>头痛</v>
      </c>
      <c r="U7755" s="94" t="str">
        <v>神经内科</v>
      </c>
      <c r="V7755" s="95" t="s">
        <v>100</v>
      </c>
      <c r="W7755" s="93">
        <f>_xlfn.XLOOKUP(M7755,匹配表1065!D:D,匹配表1065!F:F)*N7755</f>
        <v>12</v>
      </c>
    </row>
    <row r="7756" customHeight="1" spans="1:23">
      <c r="A7756" s="94" t="s">
        <v>954</v>
      </c>
      <c r="B7756" s="106">
        <v>46262</v>
      </c>
      <c r="C7756" s="121" t="str">
        <f t="shared" si="244"/>
        <v>8月第5周</v>
      </c>
      <c r="D7756" s="109" t="s">
        <v>993</v>
      </c>
      <c r="E7756" s="93" t="str">
        <f t="shared" si="245"/>
        <v>8月第4周--周5</v>
      </c>
      <c r="F7756" s="95" t="s">
        <v>27</v>
      </c>
      <c r="G7756" s="95" t="s">
        <v>167</v>
      </c>
      <c r="H7756" s="92" t="str">
        <f>_xlfn.XLOOKUP(O7756,匹配表1065!T:T,匹配表1065!W:W)</f>
        <v>苏州市</v>
      </c>
      <c r="I7756" s="116" t="str">
        <f>_xlfn.XLOOKUP(O7756,匹配表1065!T:T,匹配表1065!X:X)</f>
        <v>PME2016</v>
      </c>
      <c r="J7756" s="95" t="s">
        <v>173</v>
      </c>
      <c r="K7756" s="89" cm="1">
        <f ca="1" t="array" ref="K7756:L7756">_xlfn.XLOOKUP(J7756,匹配表1065!Y:Y,匹配表1065!AA:AB)</f>
        <v>1</v>
      </c>
      <c r="L7756" s="116" t="str">
        <v>3个月以内</v>
      </c>
      <c r="M7756" s="95" t="s">
        <v>30</v>
      </c>
      <c r="N7756" s="95">
        <v>1</v>
      </c>
      <c r="O7756" s="118" t="str">
        <f>_xlfn.XLOOKUP(P7756,匹配表1065!U:U,匹配表1065!T:T)</f>
        <v>HO00001048</v>
      </c>
      <c r="P7756" s="94" t="s">
        <v>176</v>
      </c>
      <c r="Q7756" s="95" t="s">
        <v>292</v>
      </c>
      <c r="R7756" s="89" t="str">
        <f>_xlfn.XLOOKUP(Q7756,匹配表1065!L:L,匹配表1065!O:O)</f>
        <v>A</v>
      </c>
      <c r="S7756" s="93" t="str">
        <f>IFERROR(_xlfn.XLOOKUP(Q7756,匹配表1065!AI:AI,匹配表1065!AJ:AJ),"绿标")</f>
        <v>红标</v>
      </c>
      <c r="T7756" s="93" t="str" cm="1">
        <f t="array" ref="T7756:U7756">_xlfn.XLOOKUP(Q7756,匹配表1065!L:L,匹配表1065!M:N)</f>
        <v>头痛</v>
      </c>
      <c r="U7756" s="94" t="str">
        <v>神经内科</v>
      </c>
      <c r="V7756" s="95" t="s">
        <v>100</v>
      </c>
      <c r="W7756" s="93">
        <f>_xlfn.XLOOKUP(M7756,匹配表1065!D:D,匹配表1065!F:F)*N7756</f>
        <v>12</v>
      </c>
    </row>
    <row r="7757" customHeight="1" spans="1:23">
      <c r="A7757" s="94" t="s">
        <v>954</v>
      </c>
      <c r="B7757" s="106">
        <v>46262</v>
      </c>
      <c r="C7757" s="121" t="str">
        <f t="shared" si="244"/>
        <v>8月第5周</v>
      </c>
      <c r="D7757" s="109" t="s">
        <v>993</v>
      </c>
      <c r="E7757" s="93" t="str">
        <f t="shared" si="245"/>
        <v>8月第4周--周5</v>
      </c>
      <c r="F7757" s="95" t="s">
        <v>27</v>
      </c>
      <c r="G7757" s="95" t="s">
        <v>167</v>
      </c>
      <c r="H7757" s="92" t="str">
        <f>_xlfn.XLOOKUP(O7757,匹配表1065!T:T,匹配表1065!W:W)</f>
        <v>苏州市</v>
      </c>
      <c r="I7757" s="116" t="str">
        <f>_xlfn.XLOOKUP(O7757,匹配表1065!T:T,匹配表1065!X:X)</f>
        <v>PME2010</v>
      </c>
      <c r="J7757" s="95" t="s">
        <v>186</v>
      </c>
      <c r="K7757" s="89" cm="1">
        <f ca="1" t="array" ref="K7757:L7757">_xlfn.XLOOKUP(J7757,匹配表1065!Y:Y,匹配表1065!AA:AB)</f>
        <v>6</v>
      </c>
      <c r="L7757" s="116" t="str">
        <v>3个月以上</v>
      </c>
      <c r="M7757" s="95" t="s">
        <v>35</v>
      </c>
      <c r="N7757" s="95">
        <v>2</v>
      </c>
      <c r="O7757" s="118" t="str">
        <f>_xlfn.XLOOKUP(P7757,匹配表1065!U:U,匹配表1065!T:T)</f>
        <v>HO00001051</v>
      </c>
      <c r="P7757" s="94" t="s">
        <v>191</v>
      </c>
      <c r="Q7757" s="95" t="s">
        <v>192</v>
      </c>
      <c r="R7757" s="89" t="str">
        <f>_xlfn.XLOOKUP(Q7757,匹配表1065!L:L,匹配表1065!O:O)</f>
        <v>B</v>
      </c>
      <c r="S7757" s="93" t="str">
        <f>IFERROR(_xlfn.XLOOKUP(Q7757,匹配表1065!AI:AI,匹配表1065!AJ:AJ),"绿标")</f>
        <v>绿标</v>
      </c>
      <c r="T7757" s="93" t="str" cm="1">
        <f t="array" ref="T7757:U7757">_xlfn.XLOOKUP(Q7757,匹配表1065!L:L,匹配表1065!M:N)</f>
        <v>抑郁焦虑</v>
      </c>
      <c r="U7757" s="94" t="str">
        <v>神经内科</v>
      </c>
      <c r="V7757" s="95" t="s">
        <v>33</v>
      </c>
      <c r="W7757" s="93">
        <f>_xlfn.XLOOKUP(M7757,匹配表1065!D:D,匹配表1065!F:F)*N7757</f>
        <v>8</v>
      </c>
    </row>
    <row r="7758" customHeight="1" spans="1:23">
      <c r="A7758" s="94" t="s">
        <v>954</v>
      </c>
      <c r="B7758" s="106">
        <v>46262</v>
      </c>
      <c r="C7758" s="121" t="str">
        <f t="shared" si="244"/>
        <v>8月第5周</v>
      </c>
      <c r="D7758" s="109" t="s">
        <v>993</v>
      </c>
      <c r="E7758" s="93" t="str">
        <f t="shared" si="245"/>
        <v>8月第4周--周5</v>
      </c>
      <c r="F7758" s="95" t="s">
        <v>27</v>
      </c>
      <c r="G7758" s="95" t="s">
        <v>167</v>
      </c>
      <c r="H7758" s="92" t="str">
        <f>_xlfn.XLOOKUP(O7758,匹配表1065!T:T,匹配表1065!W:W)</f>
        <v>苏州市</v>
      </c>
      <c r="I7758" s="116" t="str">
        <f>_xlfn.XLOOKUP(O7758,匹配表1065!T:T,匹配表1065!X:X)</f>
        <v>PME2010</v>
      </c>
      <c r="J7758" s="95" t="s">
        <v>186</v>
      </c>
      <c r="K7758" s="89" cm="1">
        <f ca="1" t="array" ref="K7758:L7758">_xlfn.XLOOKUP(J7758,匹配表1065!Y:Y,匹配表1065!AA:AB)</f>
        <v>6</v>
      </c>
      <c r="L7758" s="116" t="str">
        <v>3个月以上</v>
      </c>
      <c r="M7758" s="95" t="s">
        <v>35</v>
      </c>
      <c r="N7758" s="95">
        <v>1</v>
      </c>
      <c r="O7758" s="118" t="str">
        <f>_xlfn.XLOOKUP(P7758,匹配表1065!U:U,匹配表1065!T:T)</f>
        <v>HO00001047</v>
      </c>
      <c r="P7758" s="94" t="s">
        <v>189</v>
      </c>
      <c r="Q7758" s="95" t="s">
        <v>190</v>
      </c>
      <c r="R7758" s="89" t="str">
        <f>_xlfn.XLOOKUP(Q7758,匹配表1065!L:L,匹配表1065!O:O)</f>
        <v>B</v>
      </c>
      <c r="S7758" s="93" t="str">
        <f>IFERROR(_xlfn.XLOOKUP(Q7758,匹配表1065!AI:AI,匹配表1065!AJ:AJ),"绿标")</f>
        <v>黑标</v>
      </c>
      <c r="T7758" s="93" t="str" cm="1">
        <f t="array" ref="T7758:U7758">_xlfn.XLOOKUP(Q7758,匹配表1065!L:L,匹配表1065!M:N)</f>
        <v>脑血管</v>
      </c>
      <c r="U7758" s="94" t="str">
        <v>神经内科</v>
      </c>
      <c r="V7758" s="95" t="s">
        <v>33</v>
      </c>
      <c r="W7758" s="93">
        <f>_xlfn.XLOOKUP(M7758,匹配表1065!D:D,匹配表1065!F:F)*N7758</f>
        <v>4</v>
      </c>
    </row>
    <row r="7759" customHeight="1" spans="1:23">
      <c r="A7759" s="94" t="s">
        <v>954</v>
      </c>
      <c r="B7759" s="106">
        <v>46262</v>
      </c>
      <c r="C7759" s="121" t="str">
        <f t="shared" si="244"/>
        <v>8月第5周</v>
      </c>
      <c r="D7759" s="109" t="s">
        <v>993</v>
      </c>
      <c r="E7759" s="93" t="str">
        <f t="shared" si="245"/>
        <v>8月第4周--周5</v>
      </c>
      <c r="F7759" s="95" t="s">
        <v>27</v>
      </c>
      <c r="G7759" s="95" t="s">
        <v>167</v>
      </c>
      <c r="H7759" s="92" t="str">
        <f>_xlfn.XLOOKUP(O7759,匹配表1065!T:T,匹配表1065!W:W)</f>
        <v>南通市</v>
      </c>
      <c r="I7759" s="116" t="str">
        <f>_xlfn.XLOOKUP(O7759,匹配表1065!T:T,匹配表1065!X:X)</f>
        <v>PME2013</v>
      </c>
      <c r="J7759" s="95" t="s">
        <v>180</v>
      </c>
      <c r="K7759" s="89" cm="1">
        <f ca="1" t="array" ref="K7759:L7759">_xlfn.XLOOKUP(J7759,匹配表1065!Y:Y,匹配表1065!AA:AB)</f>
        <v>51</v>
      </c>
      <c r="L7759" s="116" t="str">
        <v>3个月以上</v>
      </c>
      <c r="M7759" s="95" t="s">
        <v>30</v>
      </c>
      <c r="N7759" s="95">
        <v>2</v>
      </c>
      <c r="O7759" s="118" t="str">
        <f>_xlfn.XLOOKUP(P7759,匹配表1065!U:U,匹配表1065!T:T)</f>
        <v>HO00001066</v>
      </c>
      <c r="P7759" s="94" t="s">
        <v>183</v>
      </c>
      <c r="Q7759" s="95" t="s">
        <v>296</v>
      </c>
      <c r="R7759" s="89" t="str">
        <f>_xlfn.XLOOKUP(Q7759,匹配表1065!L:L,匹配表1065!O:O)</f>
        <v>C</v>
      </c>
      <c r="S7759" s="93" t="str">
        <f>IFERROR(_xlfn.XLOOKUP(Q7759,匹配表1065!AI:AI,匹配表1065!AJ:AJ),"绿标")</f>
        <v>红标</v>
      </c>
      <c r="T7759" s="93" t="str" cm="1">
        <f t="array" ref="T7759:U7759">_xlfn.XLOOKUP(Q7759,匹配表1065!L:L,匹配表1065!M:N)</f>
        <v>眩晕</v>
      </c>
      <c r="U7759" s="94" t="str">
        <v>耳鼻喉科</v>
      </c>
      <c r="V7759" s="95" t="s">
        <v>100</v>
      </c>
      <c r="W7759" s="93">
        <f>_xlfn.XLOOKUP(M7759,匹配表1065!D:D,匹配表1065!F:F)*N7759</f>
        <v>24</v>
      </c>
    </row>
    <row r="7760" customHeight="1" spans="1:23">
      <c r="A7760" s="94" t="s">
        <v>954</v>
      </c>
      <c r="B7760" s="106">
        <v>46262</v>
      </c>
      <c r="C7760" s="121" t="str">
        <f t="shared" si="244"/>
        <v>8月第5周</v>
      </c>
      <c r="D7760" s="109" t="s">
        <v>993</v>
      </c>
      <c r="E7760" s="93" t="str">
        <f t="shared" si="245"/>
        <v>8月第4周--周5</v>
      </c>
      <c r="F7760" s="95" t="s">
        <v>27</v>
      </c>
      <c r="G7760" s="95" t="s">
        <v>167</v>
      </c>
      <c r="H7760" s="92" t="str">
        <f>_xlfn.XLOOKUP(O7760,匹配表1065!T:T,匹配表1065!W:W)</f>
        <v>南通市</v>
      </c>
      <c r="I7760" s="116" t="str">
        <f>_xlfn.XLOOKUP(O7760,匹配表1065!T:T,匹配表1065!X:X)</f>
        <v>PME2013</v>
      </c>
      <c r="J7760" s="95" t="s">
        <v>180</v>
      </c>
      <c r="K7760" s="89" cm="1">
        <f ca="1" t="array" ref="K7760:L7760">_xlfn.XLOOKUP(J7760,匹配表1065!Y:Y,匹配表1065!AA:AB)</f>
        <v>51</v>
      </c>
      <c r="L7760" s="116" t="str">
        <v>3个月以上</v>
      </c>
      <c r="M7760" s="95" t="s">
        <v>35</v>
      </c>
      <c r="N7760" s="95">
        <v>2</v>
      </c>
      <c r="O7760" s="118" t="str">
        <f>_xlfn.XLOOKUP(P7760,匹配表1065!U:U,匹配表1065!T:T)</f>
        <v>HO00001066</v>
      </c>
      <c r="P7760" s="94" t="s">
        <v>183</v>
      </c>
      <c r="Q7760" s="95" t="s">
        <v>477</v>
      </c>
      <c r="R7760" s="89" t="str">
        <f>_xlfn.XLOOKUP(Q7760,匹配表1065!L:L,匹配表1065!O:O)</f>
        <v>B</v>
      </c>
      <c r="S7760" s="93" t="str">
        <f>IFERROR(_xlfn.XLOOKUP(Q7760,匹配表1065!AI:AI,匹配表1065!AJ:AJ),"绿标")</f>
        <v>绿标</v>
      </c>
      <c r="T7760" s="93" t="str" cm="1">
        <f t="array" ref="T7760:U7760">_xlfn.XLOOKUP(Q7760,匹配表1065!L:L,匹配表1065!M:N)</f>
        <v>脑血管</v>
      </c>
      <c r="U7760" s="94" t="str">
        <v>神经内科</v>
      </c>
      <c r="V7760" s="95" t="s">
        <v>33</v>
      </c>
      <c r="W7760" s="93">
        <f>_xlfn.XLOOKUP(M7760,匹配表1065!D:D,匹配表1065!F:F)*N7760</f>
        <v>8</v>
      </c>
    </row>
    <row r="7761" customHeight="1" spans="1:23">
      <c r="A7761" s="94" t="s">
        <v>954</v>
      </c>
      <c r="B7761" s="106">
        <v>46262</v>
      </c>
      <c r="C7761" s="121" t="str">
        <f t="shared" si="244"/>
        <v>8月第5周</v>
      </c>
      <c r="D7761" s="109" t="s">
        <v>993</v>
      </c>
      <c r="E7761" s="93" t="str">
        <f t="shared" si="245"/>
        <v>8月第4周--周5</v>
      </c>
      <c r="F7761" s="95" t="s">
        <v>27</v>
      </c>
      <c r="G7761" s="95" t="s">
        <v>167</v>
      </c>
      <c r="H7761" s="92" t="str">
        <f>_xlfn.XLOOKUP(O7761,匹配表1065!T:T,匹配表1065!W:W)</f>
        <v>南通市</v>
      </c>
      <c r="I7761" s="116" t="str">
        <f>_xlfn.XLOOKUP(O7761,匹配表1065!T:T,匹配表1065!X:X)</f>
        <v>PME2013</v>
      </c>
      <c r="J7761" s="95" t="s">
        <v>180</v>
      </c>
      <c r="K7761" s="89" cm="1">
        <f ca="1" t="array" ref="K7761:L7761">_xlfn.XLOOKUP(J7761,匹配表1065!Y:Y,匹配表1065!AA:AB)</f>
        <v>51</v>
      </c>
      <c r="L7761" s="116" t="str">
        <v>3个月以上</v>
      </c>
      <c r="M7761" s="95" t="s">
        <v>35</v>
      </c>
      <c r="N7761" s="95">
        <v>1</v>
      </c>
      <c r="O7761" s="118" t="str">
        <f>_xlfn.XLOOKUP(P7761,匹配表1065!U:U,匹配表1065!T:T)</f>
        <v>HO00001021</v>
      </c>
      <c r="P7761" s="94" t="s">
        <v>181</v>
      </c>
      <c r="Q7761" s="95" t="s">
        <v>431</v>
      </c>
      <c r="R7761" s="89" t="str">
        <f>_xlfn.XLOOKUP(Q7761,匹配表1065!L:L,匹配表1065!O:O)</f>
        <v>B</v>
      </c>
      <c r="S7761" s="93" t="str">
        <f>IFERROR(_xlfn.XLOOKUP(Q7761,匹配表1065!AI:AI,匹配表1065!AJ:AJ),"绿标")</f>
        <v>红标</v>
      </c>
      <c r="T7761" s="93" t="str" cm="1">
        <f t="array" ref="T7761:U7761">_xlfn.XLOOKUP(Q7761,匹配表1065!L:L,匹配表1065!M:N)</f>
        <v>脑血管</v>
      </c>
      <c r="U7761" s="94" t="str">
        <v>神经内科</v>
      </c>
      <c r="V7761" s="95" t="s">
        <v>33</v>
      </c>
      <c r="W7761" s="93">
        <f>_xlfn.XLOOKUP(M7761,匹配表1065!D:D,匹配表1065!F:F)*N7761</f>
        <v>4</v>
      </c>
    </row>
    <row r="7762" customHeight="1" spans="1:23">
      <c r="A7762" s="94" t="s">
        <v>954</v>
      </c>
      <c r="B7762" s="106">
        <v>46262</v>
      </c>
      <c r="C7762" s="121" t="str">
        <f t="shared" si="244"/>
        <v>8月第5周</v>
      </c>
      <c r="D7762" s="109" t="s">
        <v>993</v>
      </c>
      <c r="E7762" s="93" t="str">
        <f t="shared" si="245"/>
        <v>8月第4周--周5</v>
      </c>
      <c r="F7762" s="95" t="s">
        <v>27</v>
      </c>
      <c r="G7762" s="95" t="s">
        <v>167</v>
      </c>
      <c r="H7762" s="92" t="str">
        <f>_xlfn.XLOOKUP(O7762,匹配表1065!T:T,匹配表1065!W:W)</f>
        <v>苏州市</v>
      </c>
      <c r="I7762" s="116" t="str">
        <f>_xlfn.XLOOKUP(O7762,匹配表1065!T:T,匹配表1065!X:X)</f>
        <v>PME2017</v>
      </c>
      <c r="J7762" s="95" t="s">
        <v>323</v>
      </c>
      <c r="K7762" s="89" cm="1">
        <f ca="1" t="array" ref="K7762:L7762">_xlfn.XLOOKUP(J7762,匹配表1065!Y:Y,匹配表1065!AA:AB)</f>
        <v>7</v>
      </c>
      <c r="L7762" s="116" t="str">
        <v>3个月以上</v>
      </c>
      <c r="M7762" s="95" t="s">
        <v>30</v>
      </c>
      <c r="N7762" s="95">
        <v>1</v>
      </c>
      <c r="O7762" s="118" t="str">
        <f>_xlfn.XLOOKUP(P7762,匹配表1065!U:U,匹配表1065!T:T)</f>
        <v>HO00001044</v>
      </c>
      <c r="P7762" s="94" t="s">
        <v>346</v>
      </c>
      <c r="Q7762" s="95" t="s">
        <v>347</v>
      </c>
      <c r="R7762" s="89" t="str">
        <f>_xlfn.XLOOKUP(Q7762,匹配表1065!L:L,匹配表1065!O:O)</f>
        <v>A</v>
      </c>
      <c r="S7762" s="93" t="str">
        <f>IFERROR(_xlfn.XLOOKUP(Q7762,匹配表1065!AI:AI,匹配表1065!AJ:AJ),"绿标")</f>
        <v>红标</v>
      </c>
      <c r="T7762" s="93" t="str" cm="1">
        <f t="array" ref="T7762:U7762">_xlfn.XLOOKUP(Q7762,匹配表1065!L:L,匹配表1065!M:N)</f>
        <v>头痛</v>
      </c>
      <c r="U7762" s="94" t="str">
        <v>神经内科</v>
      </c>
      <c r="V7762" s="95" t="s">
        <v>100</v>
      </c>
      <c r="W7762" s="93">
        <f>_xlfn.XLOOKUP(M7762,匹配表1065!D:D,匹配表1065!F:F)*N7762</f>
        <v>12</v>
      </c>
    </row>
    <row r="7763" customHeight="1" spans="1:23">
      <c r="A7763" s="94" t="s">
        <v>954</v>
      </c>
      <c r="B7763" s="106">
        <v>46262</v>
      </c>
      <c r="C7763" s="121" t="str">
        <f t="shared" si="244"/>
        <v>8月第5周</v>
      </c>
      <c r="D7763" s="109" t="s">
        <v>993</v>
      </c>
      <c r="E7763" s="93" t="str">
        <f t="shared" si="245"/>
        <v>8月第4周--周5</v>
      </c>
      <c r="F7763" s="95" t="s">
        <v>27</v>
      </c>
      <c r="G7763" s="95" t="s">
        <v>167</v>
      </c>
      <c r="H7763" s="92" t="str">
        <f>_xlfn.XLOOKUP(O7763,匹配表1065!T:T,匹配表1065!W:W)</f>
        <v>苏州市</v>
      </c>
      <c r="I7763" s="116" t="str">
        <f>_xlfn.XLOOKUP(O7763,匹配表1065!T:T,匹配表1065!X:X)</f>
        <v>PME2009</v>
      </c>
      <c r="J7763" s="95" t="s">
        <v>193</v>
      </c>
      <c r="K7763" s="89" cm="1">
        <f ca="1" t="array" ref="K7763:L7763">_xlfn.XLOOKUP(J7763,匹配表1065!Y:Y,匹配表1065!AA:AB)</f>
        <v>7</v>
      </c>
      <c r="L7763" s="116" t="str">
        <v>3个月以上</v>
      </c>
      <c r="M7763" s="95" t="s">
        <v>30</v>
      </c>
      <c r="N7763" s="95">
        <v>1</v>
      </c>
      <c r="O7763" s="118" t="str">
        <f>_xlfn.XLOOKUP(P7763,匹配表1065!U:U,匹配表1065!T:T)</f>
        <v>HO00139397</v>
      </c>
      <c r="P7763" s="94" t="s">
        <v>294</v>
      </c>
      <c r="Q7763" s="95" t="s">
        <v>295</v>
      </c>
      <c r="R7763" s="89" t="str">
        <f>_xlfn.XLOOKUP(Q7763,匹配表1065!L:L,匹配表1065!O:O)</f>
        <v>A</v>
      </c>
      <c r="S7763" s="93" t="str">
        <f>IFERROR(_xlfn.XLOOKUP(Q7763,匹配表1065!AI:AI,匹配表1065!AJ:AJ),"绿标")</f>
        <v>红标</v>
      </c>
      <c r="T7763" s="93" t="str" cm="1">
        <f t="array" ref="T7763:U7763">_xlfn.XLOOKUP(Q7763,匹配表1065!L:L,匹配表1065!M:N)</f>
        <v>头痛</v>
      </c>
      <c r="U7763" s="94" t="str">
        <v>神经内科</v>
      </c>
      <c r="V7763" s="95" t="s">
        <v>100</v>
      </c>
      <c r="W7763" s="93">
        <f>_xlfn.XLOOKUP(M7763,匹配表1065!D:D,匹配表1065!F:F)*N7763</f>
        <v>12</v>
      </c>
    </row>
    <row r="7764" customHeight="1" spans="1:23">
      <c r="A7764" s="94" t="s">
        <v>954</v>
      </c>
      <c r="B7764" s="106">
        <v>46262</v>
      </c>
      <c r="C7764" s="121" t="str">
        <f t="shared" si="244"/>
        <v>8月第5周</v>
      </c>
      <c r="D7764" s="109" t="s">
        <v>993</v>
      </c>
      <c r="E7764" s="93" t="str">
        <f t="shared" si="245"/>
        <v>8月第4周--周5</v>
      </c>
      <c r="F7764" s="95" t="s">
        <v>27</v>
      </c>
      <c r="G7764" s="95" t="s">
        <v>167</v>
      </c>
      <c r="H7764" s="92" t="str">
        <f>_xlfn.XLOOKUP(O7764,匹配表1065!T:T,匹配表1065!W:W)</f>
        <v>无锡市</v>
      </c>
      <c r="I7764" s="116" t="str">
        <f>_xlfn.XLOOKUP(O7764,匹配表1065!T:T,匹配表1065!X:X)</f>
        <v>PME2014</v>
      </c>
      <c r="J7764" s="95" t="s">
        <v>581</v>
      </c>
      <c r="K7764" s="89" cm="1">
        <f ca="1" t="array" ref="K7764:L7764">_xlfn.XLOOKUP(J7764,匹配表1065!Y:Y,匹配表1065!AA:AB)</f>
        <v>1</v>
      </c>
      <c r="L7764" s="116" t="str">
        <v>3个月以内</v>
      </c>
      <c r="M7764" s="95" t="s">
        <v>35</v>
      </c>
      <c r="N7764" s="95">
        <v>2</v>
      </c>
      <c r="O7764" s="118" t="str">
        <f>_xlfn.XLOOKUP(P7764,匹配表1065!U:U,匹配表1065!T:T)</f>
        <v>HO00001114</v>
      </c>
      <c r="P7764" s="94" t="s">
        <v>628</v>
      </c>
      <c r="Q7764" s="95" t="s">
        <v>629</v>
      </c>
      <c r="R7764" s="89" t="str">
        <f>_xlfn.XLOOKUP(Q7764,匹配表1065!L:L,匹配表1065!O:O)</f>
        <v>C</v>
      </c>
      <c r="S7764" s="93" t="str">
        <f>IFERROR(_xlfn.XLOOKUP(Q7764,匹配表1065!AI:AI,匹配表1065!AJ:AJ),"绿标")</f>
        <v>绿标</v>
      </c>
      <c r="T7764" s="93" t="str" cm="1">
        <f t="array" ref="T7764:U7764">_xlfn.XLOOKUP(Q7764,匹配表1065!L:L,匹配表1065!M:N)</f>
        <v>眩晕</v>
      </c>
      <c r="U7764" s="94" t="str">
        <v>耳鼻喉科</v>
      </c>
      <c r="V7764" s="95" t="s">
        <v>33</v>
      </c>
      <c r="W7764" s="93">
        <f>_xlfn.XLOOKUP(M7764,匹配表1065!D:D,匹配表1065!F:F)*N7764</f>
        <v>8</v>
      </c>
    </row>
    <row r="7765" customHeight="1" spans="1:23">
      <c r="A7765" s="94" t="s">
        <v>954</v>
      </c>
      <c r="B7765" s="106">
        <v>46262</v>
      </c>
      <c r="C7765" s="121" t="str">
        <f t="shared" si="244"/>
        <v>8月第5周</v>
      </c>
      <c r="D7765" s="109" t="s">
        <v>993</v>
      </c>
      <c r="E7765" s="93" t="str">
        <f t="shared" si="245"/>
        <v>8月第4周--周5</v>
      </c>
      <c r="F7765" s="95" t="s">
        <v>27</v>
      </c>
      <c r="G7765" s="95" t="s">
        <v>92</v>
      </c>
      <c r="H7765" s="92" t="str">
        <f>_xlfn.XLOOKUP(O7765,匹配表1065!T:T,匹配表1065!W:W)</f>
        <v>合肥市</v>
      </c>
      <c r="I7765" s="116" t="str">
        <f>_xlfn.XLOOKUP(O7765,匹配表1065!T:T,匹配表1065!X:X)</f>
        <v>PME2048</v>
      </c>
      <c r="J7765" s="95" t="s">
        <v>547</v>
      </c>
      <c r="K7765" s="89" cm="1">
        <f ca="1" t="array" ref="K7765:L7765">_xlfn.XLOOKUP(J7765,匹配表1065!Y:Y,匹配表1065!AA:AB)</f>
        <v>4</v>
      </c>
      <c r="L7765" s="116" t="str">
        <v>3个月以上</v>
      </c>
      <c r="M7765" s="95" t="s">
        <v>30</v>
      </c>
      <c r="N7765" s="95">
        <v>1</v>
      </c>
      <c r="O7765" s="118" t="str">
        <f>_xlfn.XLOOKUP(P7765,匹配表1065!U:U,匹配表1065!T:T)</f>
        <v>HO00002856</v>
      </c>
      <c r="P7765" s="94" t="s">
        <v>613</v>
      </c>
      <c r="Q7765" s="95" t="s">
        <v>980</v>
      </c>
      <c r="R7765" s="89" t="str">
        <f>_xlfn.XLOOKUP(Q7765,匹配表1065!L:L,匹配表1065!O:O)</f>
        <v>C</v>
      </c>
      <c r="S7765" s="93" t="str">
        <f>IFERROR(_xlfn.XLOOKUP(Q7765,匹配表1065!AI:AI,匹配表1065!AJ:AJ),"绿标")</f>
        <v>绿标</v>
      </c>
      <c r="T7765" s="93" t="str" cm="1">
        <f t="array" ref="T7765:U7765">_xlfn.XLOOKUP(Q7765,匹配表1065!L:L,匹配表1065!M:N)</f>
        <v>眩晕</v>
      </c>
      <c r="U7765" s="94" t="str">
        <v>神经内科</v>
      </c>
      <c r="V7765" s="95" t="s">
        <v>100</v>
      </c>
      <c r="W7765" s="93">
        <f>_xlfn.XLOOKUP(M7765,匹配表1065!D:D,匹配表1065!F:F)*N7765</f>
        <v>12</v>
      </c>
    </row>
    <row r="7766" customHeight="1" spans="1:23">
      <c r="A7766" s="94" t="s">
        <v>954</v>
      </c>
      <c r="B7766" s="106">
        <v>46262</v>
      </c>
      <c r="C7766" s="121" t="str">
        <f t="shared" si="244"/>
        <v>8月第5周</v>
      </c>
      <c r="D7766" s="109" t="s">
        <v>993</v>
      </c>
      <c r="E7766" s="93" t="str">
        <f t="shared" si="245"/>
        <v>8月第4周--周5</v>
      </c>
      <c r="F7766" s="95" t="s">
        <v>27</v>
      </c>
      <c r="G7766" s="95" t="s">
        <v>92</v>
      </c>
      <c r="H7766" s="92" t="str">
        <f>_xlfn.XLOOKUP(O7766,匹配表1065!T:T,匹配表1065!W:W)</f>
        <v>合肥市</v>
      </c>
      <c r="I7766" s="116" t="str">
        <f>_xlfn.XLOOKUP(O7766,匹配表1065!T:T,匹配表1065!X:X)</f>
        <v>PME2048</v>
      </c>
      <c r="J7766" s="95" t="s">
        <v>547</v>
      </c>
      <c r="K7766" s="89" cm="1">
        <f ca="1" t="array" ref="K7766:L7766">_xlfn.XLOOKUP(J7766,匹配表1065!Y:Y,匹配表1065!AA:AB)</f>
        <v>4</v>
      </c>
      <c r="L7766" s="116" t="str">
        <v>3个月以上</v>
      </c>
      <c r="M7766" s="95" t="s">
        <v>35</v>
      </c>
      <c r="N7766" s="95">
        <v>1</v>
      </c>
      <c r="O7766" s="118" t="str">
        <f>_xlfn.XLOOKUP(P7766,匹配表1065!U:U,匹配表1065!T:T)</f>
        <v>HO00002956</v>
      </c>
      <c r="P7766" s="94" t="s">
        <v>285</v>
      </c>
      <c r="Q7766" s="95" t="s">
        <v>548</v>
      </c>
      <c r="R7766" s="89" t="str">
        <f>_xlfn.XLOOKUP(Q7766,匹配表1065!L:L,匹配表1065!O:O)</f>
        <v>B</v>
      </c>
      <c r="S7766" s="93" t="str">
        <f>IFERROR(_xlfn.XLOOKUP(Q7766,匹配表1065!AI:AI,匹配表1065!AJ:AJ),"绿标")</f>
        <v>绿标</v>
      </c>
      <c r="T7766" s="93" t="str" cm="1">
        <f t="array" ref="T7766:U7766">_xlfn.XLOOKUP(Q7766,匹配表1065!L:L,匹配表1065!M:N)</f>
        <v>脑血管</v>
      </c>
      <c r="U7766" s="94" t="str">
        <v>神经内科</v>
      </c>
      <c r="V7766" s="95" t="s">
        <v>33</v>
      </c>
      <c r="W7766" s="93">
        <f>_xlfn.XLOOKUP(M7766,匹配表1065!D:D,匹配表1065!F:F)*N7766</f>
        <v>4</v>
      </c>
    </row>
    <row r="7767" customHeight="1" spans="1:23">
      <c r="A7767" s="94" t="s">
        <v>954</v>
      </c>
      <c r="B7767" s="106">
        <v>46262</v>
      </c>
      <c r="C7767" s="121" t="str">
        <f t="shared" si="244"/>
        <v>8月第5周</v>
      </c>
      <c r="D7767" s="109" t="s">
        <v>993</v>
      </c>
      <c r="E7767" s="93" t="str">
        <f t="shared" si="245"/>
        <v>8月第4周--周5</v>
      </c>
      <c r="F7767" s="95" t="s">
        <v>27</v>
      </c>
      <c r="G7767" s="95" t="s">
        <v>92</v>
      </c>
      <c r="H7767" s="92" t="str">
        <f>_xlfn.XLOOKUP(O7767,匹配表1065!T:T,匹配表1065!W:W)</f>
        <v>合肥市</v>
      </c>
      <c r="I7767" s="116" t="str">
        <f>_xlfn.XLOOKUP(O7767,匹配表1065!T:T,匹配表1065!X:X)</f>
        <v>PME2047</v>
      </c>
      <c r="J7767" s="95" t="s">
        <v>97</v>
      </c>
      <c r="K7767" s="89" cm="1">
        <f ca="1" t="array" ref="K7767:L7767">_xlfn.XLOOKUP(J7767,匹配表1065!Y:Y,匹配表1065!AA:AB)</f>
        <v>2</v>
      </c>
      <c r="L7767" s="116" t="str">
        <v>3个月以内</v>
      </c>
      <c r="M7767" s="95" t="s">
        <v>35</v>
      </c>
      <c r="N7767" s="95">
        <v>1</v>
      </c>
      <c r="O7767" s="118" t="str">
        <f>_xlfn.XLOOKUP(P7767,匹配表1065!U:U,匹配表1065!T:T)</f>
        <v>HO00000005</v>
      </c>
      <c r="P7767" s="94" t="s">
        <v>98</v>
      </c>
      <c r="Q7767" s="95" t="s">
        <v>208</v>
      </c>
      <c r="R7767" s="89" t="str">
        <f>_xlfn.XLOOKUP(Q7767,匹配表1065!L:L,匹配表1065!O:O)</f>
        <v>A</v>
      </c>
      <c r="S7767" s="93" t="str">
        <f>IFERROR(_xlfn.XLOOKUP(Q7767,匹配表1065!AI:AI,匹配表1065!AJ:AJ),"绿标")</f>
        <v>黑标</v>
      </c>
      <c r="T7767" s="93" t="str" cm="1">
        <f t="array" ref="T7767:U7767">_xlfn.XLOOKUP(Q7767,匹配表1065!L:L,匹配表1065!M:N)</f>
        <v>头痛</v>
      </c>
      <c r="U7767" s="94" t="str">
        <v>神经内科</v>
      </c>
      <c r="V7767" s="95" t="s">
        <v>42</v>
      </c>
      <c r="W7767" s="93">
        <f>_xlfn.XLOOKUP(M7767,匹配表1065!D:D,匹配表1065!F:F)*N7767</f>
        <v>4</v>
      </c>
    </row>
    <row r="7768" customHeight="1" spans="1:23">
      <c r="A7768" s="94" t="s">
        <v>954</v>
      </c>
      <c r="B7768" s="106">
        <v>46262</v>
      </c>
      <c r="C7768" s="121" t="str">
        <f t="shared" si="244"/>
        <v>8月第5周</v>
      </c>
      <c r="D7768" s="109" t="s">
        <v>993</v>
      </c>
      <c r="E7768" s="93" t="str">
        <f t="shared" si="245"/>
        <v>8月第4周--周5</v>
      </c>
      <c r="F7768" s="95" t="s">
        <v>27</v>
      </c>
      <c r="G7768" s="95" t="s">
        <v>92</v>
      </c>
      <c r="H7768" s="92" t="str">
        <f>_xlfn.XLOOKUP(O7768,匹配表1065!T:T,匹配表1065!W:W)</f>
        <v>芜湖市</v>
      </c>
      <c r="I7768" s="116" t="str">
        <f>_xlfn.XLOOKUP(O7768,匹配表1065!T:T,匹配表1065!X:X)</f>
        <v>PME2003</v>
      </c>
      <c r="J7768" s="95" t="s">
        <v>101</v>
      </c>
      <c r="K7768" s="89" cm="1">
        <f ca="1" t="array" ref="K7768:L7768">_xlfn.XLOOKUP(J7768,匹配表1065!Y:Y,匹配表1065!AA:AB)</f>
        <v>1</v>
      </c>
      <c r="L7768" s="116" t="str">
        <v>3个月以内</v>
      </c>
      <c r="M7768" s="95" t="s">
        <v>35</v>
      </c>
      <c r="N7768" s="95">
        <v>1</v>
      </c>
      <c r="O7768" s="118" t="str">
        <f>_xlfn.XLOOKUP(P7768,匹配表1065!U:U,匹配表1065!T:T)</f>
        <v>HO00000022</v>
      </c>
      <c r="P7768" s="94" t="s">
        <v>102</v>
      </c>
      <c r="Q7768" s="95" t="s">
        <v>103</v>
      </c>
      <c r="R7768" s="89" t="str">
        <f>_xlfn.XLOOKUP(Q7768,匹配表1065!L:L,匹配表1065!O:O)</f>
        <v>A</v>
      </c>
      <c r="S7768" s="93" t="str">
        <f>IFERROR(_xlfn.XLOOKUP(Q7768,匹配表1065!AI:AI,匹配表1065!AJ:AJ),"绿标")</f>
        <v>绿标</v>
      </c>
      <c r="T7768" s="93" t="str" cm="1">
        <f t="array" ref="T7768:U7768">_xlfn.XLOOKUP(Q7768,匹配表1065!L:L,匹配表1065!M:N)</f>
        <v>头痛</v>
      </c>
      <c r="U7768" s="94" t="str">
        <v>神经内科</v>
      </c>
      <c r="V7768" s="95" t="s">
        <v>42</v>
      </c>
      <c r="W7768" s="93">
        <f>_xlfn.XLOOKUP(M7768,匹配表1065!D:D,匹配表1065!F:F)*N7768</f>
        <v>4</v>
      </c>
    </row>
    <row r="7769" customHeight="1" spans="1:23">
      <c r="A7769" s="94" t="s">
        <v>954</v>
      </c>
      <c r="B7769" s="106">
        <v>46262</v>
      </c>
      <c r="C7769" s="121" t="str">
        <f t="shared" si="244"/>
        <v>8月第5周</v>
      </c>
      <c r="D7769" s="109" t="s">
        <v>993</v>
      </c>
      <c r="E7769" s="93" t="str">
        <f t="shared" si="245"/>
        <v>8月第4周--周5</v>
      </c>
      <c r="F7769" s="95" t="s">
        <v>27</v>
      </c>
      <c r="G7769" s="95" t="s">
        <v>92</v>
      </c>
      <c r="H7769" s="92" t="str">
        <f>_xlfn.XLOOKUP(O7769,匹配表1065!T:T,匹配表1065!W:W)</f>
        <v>芜湖市</v>
      </c>
      <c r="I7769" s="116" t="str">
        <f>_xlfn.XLOOKUP(O7769,匹配表1065!T:T,匹配表1065!X:X)</f>
        <v>PME2003</v>
      </c>
      <c r="J7769" s="95" t="s">
        <v>101</v>
      </c>
      <c r="K7769" s="89" cm="1">
        <f ca="1" t="array" ref="K7769:L7769">_xlfn.XLOOKUP(J7769,匹配表1065!Y:Y,匹配表1065!AA:AB)</f>
        <v>1</v>
      </c>
      <c r="L7769" s="116" t="str">
        <v>3个月以内</v>
      </c>
      <c r="M7769" s="95" t="s">
        <v>133</v>
      </c>
      <c r="N7769" s="95">
        <v>1</v>
      </c>
      <c r="O7769" s="118" t="str">
        <f>_xlfn.XLOOKUP(P7769,匹配表1065!U:U,匹配表1065!T:T)</f>
        <v>HO00000022</v>
      </c>
      <c r="P7769" s="94" t="s">
        <v>102</v>
      </c>
      <c r="Q7769" s="95" t="s">
        <v>778</v>
      </c>
      <c r="R7769" s="89" t="str">
        <f>_xlfn.XLOOKUP(Q7769,匹配表1065!L:L,匹配表1065!O:O)</f>
        <v>B</v>
      </c>
      <c r="S7769" s="93" t="str">
        <f>IFERROR(_xlfn.XLOOKUP(Q7769,匹配表1065!AI:AI,匹配表1065!AJ:AJ),"绿标")</f>
        <v>绿标</v>
      </c>
      <c r="T7769" s="93" t="str" cm="1">
        <f t="array" ref="T7769:U7769">_xlfn.XLOOKUP(Q7769,匹配表1065!L:L,匹配表1065!M:N)</f>
        <v>脑血管</v>
      </c>
      <c r="U7769" s="94" t="str">
        <v>神经内科</v>
      </c>
      <c r="V7769" s="95" t="s">
        <v>933</v>
      </c>
      <c r="W7769" s="93">
        <f>_xlfn.XLOOKUP(M7769,匹配表1065!D:D,匹配表1065!F:F)*N7769</f>
        <v>1</v>
      </c>
    </row>
    <row r="7770" customHeight="1" spans="1:23">
      <c r="A7770" s="94" t="s">
        <v>954</v>
      </c>
      <c r="B7770" s="106">
        <v>46262</v>
      </c>
      <c r="C7770" s="121" t="str">
        <f t="shared" si="244"/>
        <v>8月第5周</v>
      </c>
      <c r="D7770" s="109" t="s">
        <v>993</v>
      </c>
      <c r="E7770" s="93" t="str">
        <f t="shared" si="245"/>
        <v>8月第4周--周5</v>
      </c>
      <c r="F7770" s="95" t="s">
        <v>27</v>
      </c>
      <c r="G7770" s="95" t="s">
        <v>92</v>
      </c>
      <c r="H7770" s="92" t="str">
        <f>_xlfn.XLOOKUP(O7770,匹配表1065!T:T,匹配表1065!W:W)</f>
        <v>合肥市</v>
      </c>
      <c r="I7770" s="116" t="str">
        <f>_xlfn.XLOOKUP(O7770,匹配表1065!T:T,匹配表1065!X:X)</f>
        <v>PME2007</v>
      </c>
      <c r="J7770" s="95" t="s">
        <v>93</v>
      </c>
      <c r="K7770" s="89" cm="1">
        <f ca="1" t="array" ref="K7770:L7770">_xlfn.XLOOKUP(J7770,匹配表1065!Y:Y,匹配表1065!AA:AB)</f>
        <v>9</v>
      </c>
      <c r="L7770" s="116" t="str">
        <v>3个月以上</v>
      </c>
      <c r="M7770" s="95" t="s">
        <v>30</v>
      </c>
      <c r="N7770" s="95">
        <v>1</v>
      </c>
      <c r="O7770" s="118" t="str">
        <f>_xlfn.XLOOKUP(P7770,匹配表1065!U:U,匹配表1065!T:T)</f>
        <v>HO00000001</v>
      </c>
      <c r="P7770" s="94" t="s">
        <v>94</v>
      </c>
      <c r="Q7770" s="95" t="s">
        <v>206</v>
      </c>
      <c r="R7770" s="89" t="str">
        <f>_xlfn.XLOOKUP(Q7770,匹配表1065!L:L,匹配表1065!O:O)</f>
        <v>A</v>
      </c>
      <c r="S7770" s="93" t="str">
        <f>IFERROR(_xlfn.XLOOKUP(Q7770,匹配表1065!AI:AI,匹配表1065!AJ:AJ),"绿标")</f>
        <v>绿标</v>
      </c>
      <c r="T7770" s="93" t="str" cm="1">
        <f t="array" ref="T7770:U7770">_xlfn.XLOOKUP(Q7770,匹配表1065!L:L,匹配表1065!M:N)</f>
        <v>头痛</v>
      </c>
      <c r="U7770" s="94" t="str">
        <v>神经内科</v>
      </c>
      <c r="V7770" s="95" t="s">
        <v>33</v>
      </c>
      <c r="W7770" s="93">
        <f>_xlfn.XLOOKUP(M7770,匹配表1065!D:D,匹配表1065!F:F)*N7770</f>
        <v>12</v>
      </c>
    </row>
    <row r="7771" customHeight="1" spans="1:23">
      <c r="A7771" s="94" t="s">
        <v>954</v>
      </c>
      <c r="B7771" s="106">
        <v>46262</v>
      </c>
      <c r="C7771" s="121" t="str">
        <f t="shared" si="244"/>
        <v>8月第5周</v>
      </c>
      <c r="D7771" s="109" t="s">
        <v>993</v>
      </c>
      <c r="E7771" s="93" t="str">
        <f t="shared" si="245"/>
        <v>8月第4周--周5</v>
      </c>
      <c r="F7771" s="95" t="s">
        <v>27</v>
      </c>
      <c r="G7771" s="95" t="s">
        <v>136</v>
      </c>
      <c r="H7771" s="92" t="str">
        <f>_xlfn.XLOOKUP(O7771,匹配表1065!T:T,匹配表1065!W:W)</f>
        <v>青岛市</v>
      </c>
      <c r="I7771" s="116" t="str">
        <f>_xlfn.XLOOKUP(O7771,匹配表1065!T:T,匹配表1065!X:X)</f>
        <v>PME2032</v>
      </c>
      <c r="J7771" s="95" t="s">
        <v>143</v>
      </c>
      <c r="K7771" s="89" cm="1">
        <f ca="1" t="array" ref="K7771:L7771">_xlfn.XLOOKUP(J7771,匹配表1065!Y:Y,匹配表1065!AA:AB)</f>
        <v>31</v>
      </c>
      <c r="L7771" s="116" t="str">
        <v>3个月以上</v>
      </c>
      <c r="M7771" s="95" t="s">
        <v>35</v>
      </c>
      <c r="N7771" s="95">
        <v>1</v>
      </c>
      <c r="O7771" s="118" t="str">
        <f>_xlfn.XLOOKUP(P7771,匹配表1065!U:U,匹配表1065!T:T)</f>
        <v>HO00001482</v>
      </c>
      <c r="P7771" s="94" t="s">
        <v>146</v>
      </c>
      <c r="Q7771" s="95" t="s">
        <v>299</v>
      </c>
      <c r="R7771" s="89" t="str">
        <f>_xlfn.XLOOKUP(Q7771,匹配表1065!L:L,匹配表1065!O:O)</f>
        <v>C</v>
      </c>
      <c r="S7771" s="93" t="str">
        <f>IFERROR(_xlfn.XLOOKUP(Q7771,匹配表1065!AI:AI,匹配表1065!AJ:AJ),"绿标")</f>
        <v>绿标</v>
      </c>
      <c r="T7771" s="93" t="str" cm="1">
        <f t="array" ref="T7771:U7771">_xlfn.XLOOKUP(Q7771,匹配表1065!L:L,匹配表1065!M:N)</f>
        <v>眩晕</v>
      </c>
      <c r="U7771" s="94" t="str">
        <v>耳鼻喉科</v>
      </c>
      <c r="V7771" s="95" t="s">
        <v>100</v>
      </c>
      <c r="W7771" s="93">
        <f>_xlfn.XLOOKUP(M7771,匹配表1065!D:D,匹配表1065!F:F)*N7771</f>
        <v>4</v>
      </c>
    </row>
    <row r="7772" customHeight="1" spans="1:23">
      <c r="A7772" s="94" t="s">
        <v>954</v>
      </c>
      <c r="B7772" s="106">
        <v>46262</v>
      </c>
      <c r="C7772" s="121" t="str">
        <f t="shared" si="244"/>
        <v>8月第5周</v>
      </c>
      <c r="D7772" s="109" t="s">
        <v>993</v>
      </c>
      <c r="E7772" s="93" t="str">
        <f t="shared" si="245"/>
        <v>8月第4周--周5</v>
      </c>
      <c r="F7772" s="95" t="s">
        <v>27</v>
      </c>
      <c r="G7772" s="95" t="s">
        <v>136</v>
      </c>
      <c r="H7772" s="92" t="str">
        <f>_xlfn.XLOOKUP(O7772,匹配表1065!T:T,匹配表1065!W:W)</f>
        <v>青岛市</v>
      </c>
      <c r="I7772" s="116" t="str">
        <f>_xlfn.XLOOKUP(O7772,匹配表1065!T:T,匹配表1065!X:X)</f>
        <v>PME2032</v>
      </c>
      <c r="J7772" s="95" t="s">
        <v>143</v>
      </c>
      <c r="K7772" s="89" cm="1">
        <f ca="1" t="array" ref="K7772:L7772">_xlfn.XLOOKUP(J7772,匹配表1065!Y:Y,匹配表1065!AA:AB)</f>
        <v>31</v>
      </c>
      <c r="L7772" s="116" t="str">
        <v>3个月以上</v>
      </c>
      <c r="M7772" s="95" t="s">
        <v>55</v>
      </c>
      <c r="N7772" s="95">
        <v>1</v>
      </c>
      <c r="O7772" s="118" t="str">
        <f>_xlfn.XLOOKUP(P7772,匹配表1065!U:U,匹配表1065!T:T)</f>
        <v>HO00001482</v>
      </c>
      <c r="P7772" s="94" t="s">
        <v>146</v>
      </c>
      <c r="Q7772" s="95" t="s">
        <v>149</v>
      </c>
      <c r="R7772" s="89" t="str">
        <f>_xlfn.XLOOKUP(Q7772,匹配表1065!L:L,匹配表1065!O:O)</f>
        <v>B</v>
      </c>
      <c r="S7772" s="93" t="str">
        <f>IFERROR(_xlfn.XLOOKUP(Q7772,匹配表1065!AI:AI,匹配表1065!AJ:AJ),"绿标")</f>
        <v>红标</v>
      </c>
      <c r="T7772" s="93" t="str" cm="1">
        <f t="array" ref="T7772:U7772">_xlfn.XLOOKUP(Q7772,匹配表1065!L:L,匹配表1065!M:N)</f>
        <v>脑血管</v>
      </c>
      <c r="U7772" s="94" t="str">
        <v>神经内科</v>
      </c>
      <c r="V7772" s="95" t="s">
        <v>933</v>
      </c>
      <c r="W7772" s="93">
        <f>_xlfn.XLOOKUP(M7772,匹配表1065!D:D,匹配表1065!F:F)*N7772</f>
        <v>8</v>
      </c>
    </row>
    <row r="7773" customHeight="1" spans="1:23">
      <c r="A7773" s="94" t="s">
        <v>954</v>
      </c>
      <c r="B7773" s="106">
        <v>46262</v>
      </c>
      <c r="C7773" s="121" t="str">
        <f t="shared" si="244"/>
        <v>8月第5周</v>
      </c>
      <c r="D7773" s="109" t="s">
        <v>993</v>
      </c>
      <c r="E7773" s="93" t="str">
        <f t="shared" si="245"/>
        <v>8月第4周--周5</v>
      </c>
      <c r="F7773" s="95" t="s">
        <v>27</v>
      </c>
      <c r="G7773" s="95" t="s">
        <v>136</v>
      </c>
      <c r="H7773" s="92" t="str">
        <f>_xlfn.XLOOKUP(O7773,匹配表1065!T:T,匹配表1065!W:W)</f>
        <v>青岛市</v>
      </c>
      <c r="I7773" s="116" t="str">
        <f>_xlfn.XLOOKUP(O7773,匹配表1065!T:T,匹配表1065!X:X)</f>
        <v>PME2032</v>
      </c>
      <c r="J7773" s="95" t="s">
        <v>143</v>
      </c>
      <c r="K7773" s="89" cm="1">
        <f ca="1" t="array" ref="K7773:L7773">_xlfn.XLOOKUP(J7773,匹配表1065!Y:Y,匹配表1065!AA:AB)</f>
        <v>31</v>
      </c>
      <c r="L7773" s="116" t="str">
        <v>3个月以上</v>
      </c>
      <c r="M7773" s="95" t="s">
        <v>30</v>
      </c>
      <c r="N7773" s="95">
        <v>1</v>
      </c>
      <c r="O7773" s="118" t="str">
        <f>_xlfn.XLOOKUP(P7773,匹配表1065!U:U,匹配表1065!T:T)</f>
        <v>HO00001482</v>
      </c>
      <c r="P7773" s="94" t="s">
        <v>146</v>
      </c>
      <c r="Q7773" s="95" t="s">
        <v>147</v>
      </c>
      <c r="R7773" s="89" t="str">
        <f>_xlfn.XLOOKUP(Q7773,匹配表1065!L:L,匹配表1065!O:O)</f>
        <v>A</v>
      </c>
      <c r="S7773" s="93" t="str">
        <f>IFERROR(_xlfn.XLOOKUP(Q7773,匹配表1065!AI:AI,匹配表1065!AJ:AJ),"绿标")</f>
        <v>红标</v>
      </c>
      <c r="T7773" s="93" t="str" cm="1">
        <f t="array" ref="T7773:U7773">_xlfn.XLOOKUP(Q7773,匹配表1065!L:L,匹配表1065!M:N)</f>
        <v>头痛</v>
      </c>
      <c r="U7773" s="94" t="str">
        <v>神经内科</v>
      </c>
      <c r="V7773" s="95" t="s">
        <v>33</v>
      </c>
      <c r="W7773" s="93">
        <f>_xlfn.XLOOKUP(M7773,匹配表1065!D:D,匹配表1065!F:F)*N7773</f>
        <v>12</v>
      </c>
    </row>
    <row r="7774" customHeight="1" spans="1:23">
      <c r="A7774" s="94" t="s">
        <v>954</v>
      </c>
      <c r="B7774" s="106">
        <v>46262</v>
      </c>
      <c r="C7774" s="121" t="str">
        <f t="shared" si="244"/>
        <v>8月第5周</v>
      </c>
      <c r="D7774" s="109" t="s">
        <v>993</v>
      </c>
      <c r="E7774" s="93" t="str">
        <f t="shared" si="245"/>
        <v>8月第4周--周5</v>
      </c>
      <c r="F7774" s="95" t="s">
        <v>27</v>
      </c>
      <c r="G7774" s="95" t="s">
        <v>136</v>
      </c>
      <c r="H7774" s="92" t="str">
        <f>_xlfn.XLOOKUP(O7774,匹配表1065!T:T,匹配表1065!W:W)</f>
        <v>烟台市</v>
      </c>
      <c r="I7774" s="116" t="str">
        <f>_xlfn.XLOOKUP(O7774,匹配表1065!T:T,匹配表1065!X:X)</f>
        <v>PME2034</v>
      </c>
      <c r="J7774" s="95" t="s">
        <v>501</v>
      </c>
      <c r="K7774" s="89" cm="1">
        <f ca="1" t="array" ref="K7774:L7774">_xlfn.XLOOKUP(J7774,匹配表1065!Y:Y,匹配表1065!AA:AB)</f>
        <v>4</v>
      </c>
      <c r="L7774" s="116" t="str">
        <v>3个月以上</v>
      </c>
      <c r="M7774" s="95" t="s">
        <v>30</v>
      </c>
      <c r="N7774" s="95">
        <v>1</v>
      </c>
      <c r="O7774" s="118" t="str">
        <f>_xlfn.XLOOKUP(P7774,匹配表1065!U:U,匹配表1065!T:T)</f>
        <v>HO00001522</v>
      </c>
      <c r="P7774" s="94" t="s">
        <v>502</v>
      </c>
      <c r="Q7774" s="95" t="s">
        <v>503</v>
      </c>
      <c r="R7774" s="89" t="str">
        <f>_xlfn.XLOOKUP(Q7774,匹配表1065!L:L,匹配表1065!O:O)</f>
        <v>A</v>
      </c>
      <c r="S7774" s="93" t="str">
        <f>IFERROR(_xlfn.XLOOKUP(Q7774,匹配表1065!AI:AI,匹配表1065!AJ:AJ),"绿标")</f>
        <v>绿标</v>
      </c>
      <c r="T7774" s="93" t="str" cm="1">
        <f t="array" ref="T7774:U7774">_xlfn.XLOOKUP(Q7774,匹配表1065!L:L,匹配表1065!M:N)</f>
        <v>头痛</v>
      </c>
      <c r="U7774" s="94" t="str">
        <v>神经内科</v>
      </c>
      <c r="V7774" s="95" t="s">
        <v>58</v>
      </c>
      <c r="W7774" s="93">
        <f>_xlfn.XLOOKUP(M7774,匹配表1065!D:D,匹配表1065!F:F)*N7774</f>
        <v>12</v>
      </c>
    </row>
    <row r="7775" customHeight="1" spans="1:23">
      <c r="A7775" s="94" t="s">
        <v>954</v>
      </c>
      <c r="B7775" s="106">
        <v>46262</v>
      </c>
      <c r="C7775" s="121" t="str">
        <f t="shared" si="244"/>
        <v>8月第5周</v>
      </c>
      <c r="D7775" s="109" t="s">
        <v>993</v>
      </c>
      <c r="E7775" s="93" t="str">
        <f t="shared" si="245"/>
        <v>8月第4周--周5</v>
      </c>
      <c r="F7775" s="95" t="s">
        <v>27</v>
      </c>
      <c r="G7775" s="95" t="s">
        <v>136</v>
      </c>
      <c r="H7775" s="92" t="str">
        <f>_xlfn.XLOOKUP(O7775,匹配表1065!T:T,匹配表1065!W:W)</f>
        <v>淄博市</v>
      </c>
      <c r="I7775" s="116" t="str">
        <f>_xlfn.XLOOKUP(O7775,匹配表1065!T:T,匹配表1065!X:X)</f>
        <v>PME2043</v>
      </c>
      <c r="J7775" s="95" t="s">
        <v>140</v>
      </c>
      <c r="K7775" s="89" cm="1">
        <f ca="1" t="array" ref="K7775:L7775">_xlfn.XLOOKUP(J7775,匹配表1065!Y:Y,匹配表1065!AA:AB)</f>
        <v>9</v>
      </c>
      <c r="L7775" s="116" t="str">
        <v>3个月以上</v>
      </c>
      <c r="M7775" s="95" t="s">
        <v>30</v>
      </c>
      <c r="N7775" s="95">
        <v>1</v>
      </c>
      <c r="O7775" s="118" t="str">
        <f>_xlfn.XLOOKUP(P7775,匹配表1065!U:U,匹配表1065!T:T)</f>
        <v>HO00024398</v>
      </c>
      <c r="P7775" s="94" t="s">
        <v>141</v>
      </c>
      <c r="Q7775" s="95" t="s">
        <v>298</v>
      </c>
      <c r="R7775" s="89" t="str">
        <f>_xlfn.XLOOKUP(Q7775,匹配表1065!L:L,匹配表1065!O:O)</f>
        <v>C</v>
      </c>
      <c r="S7775" s="93" t="str">
        <f>IFERROR(_xlfn.XLOOKUP(Q7775,匹配表1065!AI:AI,匹配表1065!AJ:AJ),"绿标")</f>
        <v>红标</v>
      </c>
      <c r="T7775" s="93" t="str" cm="1">
        <f t="array" ref="T7775:U7775">_xlfn.XLOOKUP(Q7775,匹配表1065!L:L,匹配表1065!M:N)</f>
        <v>眩晕</v>
      </c>
      <c r="U7775" s="94" t="str">
        <v>神经内科</v>
      </c>
      <c r="V7775" s="95" t="s">
        <v>100</v>
      </c>
      <c r="W7775" s="93">
        <f>_xlfn.XLOOKUP(M7775,匹配表1065!D:D,匹配表1065!F:F)*N7775</f>
        <v>12</v>
      </c>
    </row>
    <row r="7776" customHeight="1" spans="1:23">
      <c r="A7776" s="94" t="s">
        <v>954</v>
      </c>
      <c r="B7776" s="106">
        <v>46262</v>
      </c>
      <c r="C7776" s="121" t="str">
        <f t="shared" si="244"/>
        <v>8月第5周</v>
      </c>
      <c r="D7776" s="109" t="s">
        <v>993</v>
      </c>
      <c r="E7776" s="93" t="str">
        <f t="shared" si="245"/>
        <v>8月第4周--周5</v>
      </c>
      <c r="F7776" s="95" t="s">
        <v>27</v>
      </c>
      <c r="G7776" s="95" t="s">
        <v>136</v>
      </c>
      <c r="H7776" s="92" t="str">
        <f>_xlfn.XLOOKUP(O7776,匹配表1065!T:T,匹配表1065!W:W)</f>
        <v>淄博市</v>
      </c>
      <c r="I7776" s="116" t="str">
        <f>_xlfn.XLOOKUP(O7776,匹配表1065!T:T,匹配表1065!X:X)</f>
        <v>PME2043</v>
      </c>
      <c r="J7776" s="95" t="s">
        <v>140</v>
      </c>
      <c r="K7776" s="89" cm="1">
        <f ca="1" t="array" ref="K7776:L7776">_xlfn.XLOOKUP(J7776,匹配表1065!Y:Y,匹配表1065!AA:AB)</f>
        <v>9</v>
      </c>
      <c r="L7776" s="116" t="str">
        <v>3个月以上</v>
      </c>
      <c r="M7776" s="95" t="s">
        <v>35</v>
      </c>
      <c r="N7776" s="95">
        <v>1</v>
      </c>
      <c r="O7776" s="118" t="str">
        <f>_xlfn.XLOOKUP(P7776,匹配表1065!U:U,匹配表1065!T:T)</f>
        <v>HO00001431</v>
      </c>
      <c r="P7776" s="94" t="s">
        <v>244</v>
      </c>
      <c r="Q7776" s="95" t="s">
        <v>633</v>
      </c>
      <c r="R7776" s="89" t="str">
        <f>_xlfn.XLOOKUP(Q7776,匹配表1065!L:L,匹配表1065!O:O)</f>
        <v>B</v>
      </c>
      <c r="S7776" s="93" t="str">
        <f>IFERROR(_xlfn.XLOOKUP(Q7776,匹配表1065!AI:AI,匹配表1065!AJ:AJ),"绿标")</f>
        <v>绿标</v>
      </c>
      <c r="T7776" s="93" t="str" cm="1">
        <f t="array" ref="T7776:U7776">_xlfn.XLOOKUP(Q7776,匹配表1065!L:L,匹配表1065!M:N)</f>
        <v>脑血管</v>
      </c>
      <c r="U7776" s="94" t="str">
        <v>神经内科</v>
      </c>
      <c r="V7776" s="95" t="s">
        <v>58</v>
      </c>
      <c r="W7776" s="93">
        <f>_xlfn.XLOOKUP(M7776,匹配表1065!D:D,匹配表1065!F:F)*N7776</f>
        <v>4</v>
      </c>
    </row>
    <row r="7777" customHeight="1" spans="1:23">
      <c r="A7777" s="94" t="s">
        <v>954</v>
      </c>
      <c r="B7777" s="106">
        <v>46262</v>
      </c>
      <c r="C7777" s="121" t="str">
        <f t="shared" si="244"/>
        <v>8月第5周</v>
      </c>
      <c r="D7777" s="109" t="s">
        <v>993</v>
      </c>
      <c r="E7777" s="93" t="str">
        <f t="shared" si="245"/>
        <v>8月第4周--周5</v>
      </c>
      <c r="F7777" s="95" t="s">
        <v>27</v>
      </c>
      <c r="G7777" s="95" t="s">
        <v>136</v>
      </c>
      <c r="H7777" s="92" t="str">
        <f>_xlfn.XLOOKUP(O7777,匹配表1065!T:T,匹配表1065!W:W)</f>
        <v>青岛市</v>
      </c>
      <c r="I7777" s="116" t="str">
        <f>_xlfn.XLOOKUP(O7777,匹配表1065!T:T,匹配表1065!X:X)</f>
        <v>PME2031</v>
      </c>
      <c r="J7777" s="95" t="s">
        <v>155</v>
      </c>
      <c r="K7777" s="89" cm="1">
        <f ca="1" t="array" ref="K7777:L7777">_xlfn.XLOOKUP(J7777,匹配表1065!Y:Y,匹配表1065!AA:AB)</f>
        <v>31</v>
      </c>
      <c r="L7777" s="116" t="str">
        <v>3个月以上</v>
      </c>
      <c r="M7777" s="95" t="s">
        <v>30</v>
      </c>
      <c r="N7777" s="95">
        <v>1</v>
      </c>
      <c r="O7777" s="118" t="str">
        <f>_xlfn.XLOOKUP(P7777,匹配表1065!U:U,匹配表1065!T:T)</f>
        <v>HO00072793</v>
      </c>
      <c r="P7777" s="94" t="s">
        <v>159</v>
      </c>
      <c r="Q7777" s="95" t="s">
        <v>160</v>
      </c>
      <c r="R7777" s="89" t="str">
        <f>_xlfn.XLOOKUP(Q7777,匹配表1065!L:L,匹配表1065!O:O)</f>
        <v>A</v>
      </c>
      <c r="S7777" s="93" t="str">
        <f>IFERROR(_xlfn.XLOOKUP(Q7777,匹配表1065!AI:AI,匹配表1065!AJ:AJ),"绿标")</f>
        <v>红标</v>
      </c>
      <c r="T7777" s="93" t="str" cm="1">
        <f t="array" ref="T7777:U7777">_xlfn.XLOOKUP(Q7777,匹配表1065!L:L,匹配表1065!M:N)</f>
        <v>头痛</v>
      </c>
      <c r="U7777" s="94" t="str">
        <v>神经内科</v>
      </c>
      <c r="V7777" s="95" t="s">
        <v>42</v>
      </c>
      <c r="W7777" s="93">
        <f>_xlfn.XLOOKUP(M7777,匹配表1065!D:D,匹配表1065!F:F)*N7777</f>
        <v>12</v>
      </c>
    </row>
    <row r="7778" customHeight="1" spans="1:23">
      <c r="A7778" s="94" t="s">
        <v>954</v>
      </c>
      <c r="B7778" s="106">
        <v>46262</v>
      </c>
      <c r="C7778" s="121" t="str">
        <f t="shared" si="244"/>
        <v>8月第5周</v>
      </c>
      <c r="D7778" s="109" t="s">
        <v>993</v>
      </c>
      <c r="E7778" s="93" t="str">
        <f t="shared" si="245"/>
        <v>8月第4周--周5</v>
      </c>
      <c r="F7778" s="95" t="s">
        <v>27</v>
      </c>
      <c r="G7778" s="95" t="s">
        <v>136</v>
      </c>
      <c r="H7778" s="92" t="str">
        <f>_xlfn.XLOOKUP(O7778,匹配表1065!T:T,匹配表1065!W:W)</f>
        <v>青岛市</v>
      </c>
      <c r="I7778" s="116" t="str">
        <f>_xlfn.XLOOKUP(O7778,匹配表1065!T:T,匹配表1065!X:X)</f>
        <v>PME2031</v>
      </c>
      <c r="J7778" s="95" t="s">
        <v>155</v>
      </c>
      <c r="K7778" s="89" cm="1">
        <f ca="1" t="array" ref="K7778:L7778">_xlfn.XLOOKUP(J7778,匹配表1065!Y:Y,匹配表1065!AA:AB)</f>
        <v>31</v>
      </c>
      <c r="L7778" s="116" t="str">
        <v>3个月以上</v>
      </c>
      <c r="M7778" s="95" t="s">
        <v>30</v>
      </c>
      <c r="N7778" s="95">
        <v>1</v>
      </c>
      <c r="O7778" s="118" t="str">
        <f>_xlfn.XLOOKUP(P7778,匹配表1065!U:U,匹配表1065!T:T)</f>
        <v>HO00001495</v>
      </c>
      <c r="P7778" s="94" t="s">
        <v>251</v>
      </c>
      <c r="Q7778" s="95" t="s">
        <v>252</v>
      </c>
      <c r="R7778" s="89" t="str">
        <f>_xlfn.XLOOKUP(Q7778,匹配表1065!L:L,匹配表1065!O:O)</f>
        <v>B</v>
      </c>
      <c r="S7778" s="93" t="str">
        <f>IFERROR(_xlfn.XLOOKUP(Q7778,匹配表1065!AI:AI,匹配表1065!AJ:AJ),"绿标")</f>
        <v>绿标</v>
      </c>
      <c r="T7778" s="93" t="str" cm="1">
        <f t="array" ref="T7778:U7778">_xlfn.XLOOKUP(Q7778,匹配表1065!L:L,匹配表1065!M:N)</f>
        <v>脑血管</v>
      </c>
      <c r="U7778" s="94" t="str">
        <v>神经内科</v>
      </c>
      <c r="V7778" s="95" t="s">
        <v>67</v>
      </c>
      <c r="W7778" s="93">
        <f>_xlfn.XLOOKUP(M7778,匹配表1065!D:D,匹配表1065!F:F)*N7778</f>
        <v>12</v>
      </c>
    </row>
    <row r="7779" customHeight="1" spans="1:23">
      <c r="A7779" s="94" t="s">
        <v>954</v>
      </c>
      <c r="B7779" s="106">
        <v>46262</v>
      </c>
      <c r="C7779" s="121" t="str">
        <f t="shared" si="244"/>
        <v>8月第5周</v>
      </c>
      <c r="D7779" s="109" t="s">
        <v>993</v>
      </c>
      <c r="E7779" s="93" t="str">
        <f t="shared" si="245"/>
        <v>8月第4周--周5</v>
      </c>
      <c r="F7779" s="95" t="s">
        <v>27</v>
      </c>
      <c r="G7779" s="95" t="s">
        <v>136</v>
      </c>
      <c r="H7779" s="92" t="str">
        <f>_xlfn.XLOOKUP(O7779,匹配表1065!T:T,匹配表1065!W:W)</f>
        <v>潍坊市</v>
      </c>
      <c r="I7779" s="116" t="str">
        <f>_xlfn.XLOOKUP(O7779,匹配表1065!T:T,匹配表1065!X:X)</f>
        <v>PME2036</v>
      </c>
      <c r="J7779" s="95" t="s">
        <v>161</v>
      </c>
      <c r="K7779" s="89" cm="1">
        <f ca="1" t="array" ref="K7779:L7779">_xlfn.XLOOKUP(J7779,匹配表1065!Y:Y,匹配表1065!AA:AB)</f>
        <v>1519</v>
      </c>
      <c r="L7779" s="116" t="str">
        <v>3个月以上</v>
      </c>
      <c r="M7779" s="95" t="s">
        <v>30</v>
      </c>
      <c r="N7779" s="95">
        <v>1</v>
      </c>
      <c r="O7779" s="118" t="str">
        <f>_xlfn.XLOOKUP(P7779,匹配表1065!U:U,匹配表1065!T:T)</f>
        <v>HO00001506</v>
      </c>
      <c r="P7779" s="94" t="s">
        <v>395</v>
      </c>
      <c r="Q7779" s="95" t="s">
        <v>475</v>
      </c>
      <c r="R7779" s="89" t="str">
        <f>_xlfn.XLOOKUP(Q7779,匹配表1065!L:L,匹配表1065!O:O)</f>
        <v>A</v>
      </c>
      <c r="S7779" s="93" t="str">
        <f>IFERROR(_xlfn.XLOOKUP(Q7779,匹配表1065!AI:AI,匹配表1065!AJ:AJ),"绿标")</f>
        <v>红标</v>
      </c>
      <c r="T7779" s="93" t="str" cm="1">
        <f t="array" ref="T7779:U7779">_xlfn.XLOOKUP(Q7779,匹配表1065!L:L,匹配表1065!M:N)</f>
        <v>头痛</v>
      </c>
      <c r="U7779" s="94" t="str">
        <v>神经内科</v>
      </c>
      <c r="V7779" s="95" t="s">
        <v>42</v>
      </c>
      <c r="W7779" s="93">
        <f>_xlfn.XLOOKUP(M7779,匹配表1065!D:D,匹配表1065!F:F)*N7779</f>
        <v>12</v>
      </c>
    </row>
    <row r="7780" customHeight="1" spans="1:23">
      <c r="A7780" s="94" t="s">
        <v>954</v>
      </c>
      <c r="B7780" s="106">
        <v>46262</v>
      </c>
      <c r="C7780" s="121" t="str">
        <f t="shared" si="244"/>
        <v>8月第5周</v>
      </c>
      <c r="D7780" s="109" t="s">
        <v>993</v>
      </c>
      <c r="E7780" s="93" t="str">
        <f t="shared" si="245"/>
        <v>8月第4周--周5</v>
      </c>
      <c r="F7780" s="95" t="s">
        <v>27</v>
      </c>
      <c r="G7780" s="95" t="s">
        <v>136</v>
      </c>
      <c r="H7780" s="92" t="str">
        <f>_xlfn.XLOOKUP(O7780,匹配表1065!T:T,匹配表1065!W:W)</f>
        <v>潍坊市</v>
      </c>
      <c r="I7780" s="116" t="str">
        <f>_xlfn.XLOOKUP(O7780,匹配表1065!T:T,匹配表1065!X:X)</f>
        <v>PME2036</v>
      </c>
      <c r="J7780" s="95" t="s">
        <v>161</v>
      </c>
      <c r="K7780" s="89" cm="1">
        <f ca="1" t="array" ref="K7780:L7780">_xlfn.XLOOKUP(J7780,匹配表1065!Y:Y,匹配表1065!AA:AB)</f>
        <v>1519</v>
      </c>
      <c r="L7780" s="116" t="str">
        <v>3个月以上</v>
      </c>
      <c r="M7780" s="95" t="s">
        <v>55</v>
      </c>
      <c r="N7780" s="95">
        <v>1</v>
      </c>
      <c r="O7780" s="118" t="str">
        <f>_xlfn.XLOOKUP(P7780,匹配表1065!U:U,匹配表1065!T:T)</f>
        <v>HO00001466</v>
      </c>
      <c r="P7780" s="94" t="s">
        <v>164</v>
      </c>
      <c r="Q7780" s="95" t="s">
        <v>165</v>
      </c>
      <c r="R7780" s="89" t="str">
        <f>_xlfn.XLOOKUP(Q7780,匹配表1065!L:L,匹配表1065!O:O)</f>
        <v>C</v>
      </c>
      <c r="S7780" s="93" t="str">
        <f>IFERROR(_xlfn.XLOOKUP(Q7780,匹配表1065!AI:AI,匹配表1065!AJ:AJ),"绿标")</f>
        <v>绿标</v>
      </c>
      <c r="T7780" s="93" t="str" cm="1">
        <f t="array" ref="T7780:U7780">_xlfn.XLOOKUP(Q7780,匹配表1065!L:L,匹配表1065!M:N)</f>
        <v>眩晕</v>
      </c>
      <c r="U7780" s="94" t="str">
        <v>神经内科</v>
      </c>
      <c r="V7780" s="95" t="s">
        <v>100</v>
      </c>
      <c r="W7780" s="93">
        <f>_xlfn.XLOOKUP(M7780,匹配表1065!D:D,匹配表1065!F:F)*N7780</f>
        <v>8</v>
      </c>
    </row>
    <row r="7781" customHeight="1" spans="1:23">
      <c r="A7781" s="94" t="s">
        <v>954</v>
      </c>
      <c r="B7781" s="106">
        <v>46262</v>
      </c>
      <c r="C7781" s="121" t="str">
        <f t="shared" si="244"/>
        <v>8月第5周</v>
      </c>
      <c r="D7781" s="109" t="s">
        <v>993</v>
      </c>
      <c r="E7781" s="93" t="str">
        <f t="shared" si="245"/>
        <v>8月第4周--周5</v>
      </c>
      <c r="F7781" s="95" t="s">
        <v>27</v>
      </c>
      <c r="G7781" s="95" t="s">
        <v>136</v>
      </c>
      <c r="H7781" s="92" t="str">
        <f>_xlfn.XLOOKUP(O7781,匹配表1065!T:T,匹配表1065!W:W)</f>
        <v>青岛市</v>
      </c>
      <c r="I7781" s="116" t="str">
        <f>_xlfn.XLOOKUP(O7781,匹配表1065!T:T,匹配表1065!X:X)</f>
        <v>PME2035</v>
      </c>
      <c r="J7781" s="95" t="s">
        <v>150</v>
      </c>
      <c r="K7781" s="89" cm="1">
        <f ca="1" t="array" ref="K7781:L7781">_xlfn.XLOOKUP(J7781,匹配表1065!Y:Y,匹配表1065!AA:AB)</f>
        <v>8</v>
      </c>
      <c r="L7781" s="116" t="str">
        <v>3个月以上</v>
      </c>
      <c r="M7781" s="95" t="s">
        <v>30</v>
      </c>
      <c r="N7781" s="95">
        <v>1</v>
      </c>
      <c r="O7781" s="118" t="str">
        <f>_xlfn.XLOOKUP(P7781,匹配表1065!U:U,匹配表1065!T:T)</f>
        <v>HO00370760</v>
      </c>
      <c r="P7781" s="94" t="s">
        <v>499</v>
      </c>
      <c r="Q7781" s="95" t="s">
        <v>500</v>
      </c>
      <c r="R7781" s="89" t="str">
        <f>_xlfn.XLOOKUP(Q7781,匹配表1065!L:L,匹配表1065!O:O)</f>
        <v>A</v>
      </c>
      <c r="S7781" s="93" t="str">
        <f>IFERROR(_xlfn.XLOOKUP(Q7781,匹配表1065!AI:AI,匹配表1065!AJ:AJ),"绿标")</f>
        <v>红标</v>
      </c>
      <c r="T7781" s="93" t="str" cm="1">
        <f t="array" ref="T7781:U7781">_xlfn.XLOOKUP(Q7781,匹配表1065!L:L,匹配表1065!M:N)</f>
        <v>头痛</v>
      </c>
      <c r="U7781" s="94" t="str">
        <v>神经内科</v>
      </c>
      <c r="V7781" s="95" t="s">
        <v>33</v>
      </c>
      <c r="W7781" s="93">
        <f>_xlfn.XLOOKUP(M7781,匹配表1065!D:D,匹配表1065!F:F)*N7781</f>
        <v>12</v>
      </c>
    </row>
    <row r="7782" customHeight="1" spans="1:23">
      <c r="A7782" s="94" t="s">
        <v>954</v>
      </c>
      <c r="B7782" s="106">
        <v>46262</v>
      </c>
      <c r="C7782" s="121" t="str">
        <f t="shared" si="244"/>
        <v>8月第5周</v>
      </c>
      <c r="D7782" s="109" t="s">
        <v>993</v>
      </c>
      <c r="E7782" s="93" t="str">
        <f t="shared" si="245"/>
        <v>8月第4周--周5</v>
      </c>
      <c r="F7782" s="95" t="s">
        <v>27</v>
      </c>
      <c r="G7782" s="95" t="s">
        <v>136</v>
      </c>
      <c r="H7782" s="92" t="str">
        <f>_xlfn.XLOOKUP(O7782,匹配表1065!T:T,匹配表1065!W:W)</f>
        <v>青岛市</v>
      </c>
      <c r="I7782" s="116" t="str">
        <f>_xlfn.XLOOKUP(O7782,匹配表1065!T:T,匹配表1065!X:X)</f>
        <v>PME2035</v>
      </c>
      <c r="J7782" s="95" t="s">
        <v>150</v>
      </c>
      <c r="K7782" s="89" cm="1">
        <f ca="1" t="array" ref="K7782:L7782">_xlfn.XLOOKUP(J7782,匹配表1065!Y:Y,匹配表1065!AA:AB)</f>
        <v>8</v>
      </c>
      <c r="L7782" s="116" t="str">
        <v>3个月以上</v>
      </c>
      <c r="M7782" s="95" t="s">
        <v>55</v>
      </c>
      <c r="N7782" s="95">
        <v>1</v>
      </c>
      <c r="O7782" s="118" t="str">
        <f>_xlfn.XLOOKUP(P7782,匹配表1065!U:U,匹配表1065!T:T)</f>
        <v>HO00001483</v>
      </c>
      <c r="P7782" s="94" t="s">
        <v>259</v>
      </c>
      <c r="Q7782" s="95" t="s">
        <v>437</v>
      </c>
      <c r="R7782" s="89" t="str">
        <f>_xlfn.XLOOKUP(Q7782,匹配表1065!L:L,匹配表1065!O:O)</f>
        <v>C</v>
      </c>
      <c r="S7782" s="93" t="str">
        <f>IFERROR(_xlfn.XLOOKUP(Q7782,匹配表1065!AI:AI,匹配表1065!AJ:AJ),"绿标")</f>
        <v>红标</v>
      </c>
      <c r="T7782" s="93" t="str" cm="1">
        <f t="array" ref="T7782:U7782">_xlfn.XLOOKUP(Q7782,匹配表1065!L:L,匹配表1065!M:N)</f>
        <v>眩晕</v>
      </c>
      <c r="U7782" s="94" t="str">
        <v>耳鼻喉科</v>
      </c>
      <c r="V7782" s="95" t="s">
        <v>100</v>
      </c>
      <c r="W7782" s="93">
        <f>_xlfn.XLOOKUP(M7782,匹配表1065!D:D,匹配表1065!F:F)*N7782</f>
        <v>8</v>
      </c>
    </row>
    <row r="7783" customHeight="1" spans="1:23">
      <c r="A7783" s="94" t="s">
        <v>954</v>
      </c>
      <c r="B7783" s="106">
        <v>46262</v>
      </c>
      <c r="C7783" s="121" t="str">
        <f t="shared" si="244"/>
        <v>8月第5周</v>
      </c>
      <c r="D7783" s="109" t="s">
        <v>993</v>
      </c>
      <c r="E7783" s="93" t="str">
        <f t="shared" si="245"/>
        <v>8月第4周--周5</v>
      </c>
      <c r="F7783" s="95" t="s">
        <v>27</v>
      </c>
      <c r="G7783" s="95" t="s">
        <v>136</v>
      </c>
      <c r="H7783" s="92" t="str">
        <f>_xlfn.XLOOKUP(O7783,匹配表1065!T:T,匹配表1065!W:W)</f>
        <v>青岛市</v>
      </c>
      <c r="I7783" s="116" t="str">
        <f>_xlfn.XLOOKUP(O7783,匹配表1065!T:T,匹配表1065!X:X)</f>
        <v>PME2035</v>
      </c>
      <c r="J7783" s="95" t="s">
        <v>150</v>
      </c>
      <c r="K7783" s="89" cm="1">
        <f ca="1" t="array" ref="K7783:L7783">_xlfn.XLOOKUP(J7783,匹配表1065!Y:Y,匹配表1065!AA:AB)</f>
        <v>8</v>
      </c>
      <c r="L7783" s="116" t="str">
        <v>3个月以上</v>
      </c>
      <c r="M7783" s="95" t="s">
        <v>35</v>
      </c>
      <c r="N7783" s="95">
        <v>1</v>
      </c>
      <c r="O7783" s="118" t="str">
        <f>_xlfn.XLOOKUP(P7783,匹配表1065!U:U,匹配表1065!T:T)</f>
        <v>HO00001476</v>
      </c>
      <c r="P7783" s="94" t="s">
        <v>151</v>
      </c>
      <c r="Q7783" s="95" t="s">
        <v>152</v>
      </c>
      <c r="R7783" s="89" t="str">
        <f>_xlfn.XLOOKUP(Q7783,匹配表1065!L:L,匹配表1065!O:O)</f>
        <v>C</v>
      </c>
      <c r="S7783" s="93" t="str">
        <f>IFERROR(_xlfn.XLOOKUP(Q7783,匹配表1065!AI:AI,匹配表1065!AJ:AJ),"绿标")</f>
        <v>红标</v>
      </c>
      <c r="T7783" s="93" t="str" cm="1">
        <f t="array" ref="T7783:U7783">_xlfn.XLOOKUP(Q7783,匹配表1065!L:L,匹配表1065!M:N)</f>
        <v>眩晕</v>
      </c>
      <c r="U7783" s="94" t="str">
        <v>神经内科</v>
      </c>
      <c r="V7783" s="95" t="s">
        <v>100</v>
      </c>
      <c r="W7783" s="93">
        <f>_xlfn.XLOOKUP(M7783,匹配表1065!D:D,匹配表1065!F:F)*N7783</f>
        <v>4</v>
      </c>
    </row>
    <row r="7784" customHeight="1" spans="1:23">
      <c r="A7784" s="94" t="s">
        <v>954</v>
      </c>
      <c r="B7784" s="106">
        <v>46262</v>
      </c>
      <c r="C7784" s="121" t="str">
        <f t="shared" si="244"/>
        <v>8月第5周</v>
      </c>
      <c r="D7784" s="109" t="s">
        <v>993</v>
      </c>
      <c r="E7784" s="93" t="str">
        <f t="shared" si="245"/>
        <v>8月第4周--周5</v>
      </c>
      <c r="F7784" s="95" t="s">
        <v>27</v>
      </c>
      <c r="G7784" s="95" t="s">
        <v>63</v>
      </c>
      <c r="H7784" s="92" t="str">
        <f>_xlfn.XLOOKUP(O7784,匹配表1065!T:T,匹配表1065!W:W)</f>
        <v>南京市</v>
      </c>
      <c r="I7784" s="116" t="str">
        <f>_xlfn.XLOOKUP(O7784,匹配表1065!T:T,匹配表1065!X:X)</f>
        <v>PME2001</v>
      </c>
      <c r="J7784" s="95" t="s">
        <v>77</v>
      </c>
      <c r="K7784" s="89" cm="1">
        <f ca="1" t="array" ref="K7784:L7784">_xlfn.XLOOKUP(J7784,匹配表1065!Y:Y,匹配表1065!AA:AB)</f>
        <v>8</v>
      </c>
      <c r="L7784" s="116" t="str">
        <v>3个月以上</v>
      </c>
      <c r="M7784" s="95" t="s">
        <v>30</v>
      </c>
      <c r="N7784" s="95">
        <v>5</v>
      </c>
      <c r="O7784" s="118" t="str">
        <f>_xlfn.XLOOKUP(P7784,匹配表1065!U:U,匹配表1065!T:T)</f>
        <v>HO00000958</v>
      </c>
      <c r="P7784" s="94" t="s">
        <v>65</v>
      </c>
      <c r="Q7784" s="95" t="s">
        <v>216</v>
      </c>
      <c r="R7784" s="89" t="str">
        <f>_xlfn.XLOOKUP(Q7784,匹配表1065!L:L,匹配表1065!O:O)</f>
        <v>A</v>
      </c>
      <c r="S7784" s="93" t="str">
        <f>IFERROR(_xlfn.XLOOKUP(Q7784,匹配表1065!AI:AI,匹配表1065!AJ:AJ),"绿标")</f>
        <v>红标</v>
      </c>
      <c r="T7784" s="93" t="str" cm="1">
        <f t="array" ref="T7784:U7784">_xlfn.XLOOKUP(Q7784,匹配表1065!L:L,匹配表1065!M:N)</f>
        <v>头痛</v>
      </c>
      <c r="U7784" s="94" t="str">
        <v>神经内科</v>
      </c>
      <c r="V7784" s="95" t="s">
        <v>33</v>
      </c>
      <c r="W7784" s="93">
        <f>_xlfn.XLOOKUP(M7784,匹配表1065!D:D,匹配表1065!F:F)*N7784</f>
        <v>60</v>
      </c>
    </row>
    <row r="7785" customHeight="1" spans="1:23">
      <c r="A7785" s="94" t="s">
        <v>954</v>
      </c>
      <c r="B7785" s="106">
        <v>46262</v>
      </c>
      <c r="C7785" s="121" t="str">
        <f t="shared" si="244"/>
        <v>8月第5周</v>
      </c>
      <c r="D7785" s="109" t="s">
        <v>993</v>
      </c>
      <c r="E7785" s="93" t="str">
        <f t="shared" si="245"/>
        <v>8月第4周--周5</v>
      </c>
      <c r="F7785" s="95" t="s">
        <v>27</v>
      </c>
      <c r="G7785" s="95" t="s">
        <v>63</v>
      </c>
      <c r="H7785" s="92" t="str">
        <f>_xlfn.XLOOKUP(O7785,匹配表1065!T:T,匹配表1065!W:W)</f>
        <v>南京市</v>
      </c>
      <c r="I7785" s="116" t="str">
        <f>_xlfn.XLOOKUP(O7785,匹配表1065!T:T,匹配表1065!X:X)</f>
        <v>PME2001</v>
      </c>
      <c r="J7785" s="95" t="s">
        <v>77</v>
      </c>
      <c r="K7785" s="89" cm="1">
        <f ca="1" t="array" ref="K7785:L7785">_xlfn.XLOOKUP(J7785,匹配表1065!Y:Y,匹配表1065!AA:AB)</f>
        <v>8</v>
      </c>
      <c r="L7785" s="116" t="str">
        <v>3个月以上</v>
      </c>
      <c r="M7785" s="95" t="s">
        <v>35</v>
      </c>
      <c r="N7785" s="95">
        <v>1</v>
      </c>
      <c r="O7785" s="118" t="str">
        <f>_xlfn.XLOOKUP(P7785,匹配表1065!U:U,匹配表1065!T:T)</f>
        <v>HO00000958</v>
      </c>
      <c r="P7785" s="94" t="s">
        <v>65</v>
      </c>
      <c r="Q7785" s="95" t="s">
        <v>917</v>
      </c>
      <c r="R7785" s="89" t="str">
        <f>_xlfn.XLOOKUP(Q7785,匹配表1065!L:L,匹配表1065!O:O)</f>
        <v>B</v>
      </c>
      <c r="S7785" s="93" t="str">
        <f>IFERROR(_xlfn.XLOOKUP(Q7785,匹配表1065!AI:AI,匹配表1065!AJ:AJ),"绿标")</f>
        <v>黑标</v>
      </c>
      <c r="T7785" s="93" t="str" cm="1">
        <f t="array" ref="T7785:U7785">_xlfn.XLOOKUP(Q7785,匹配表1065!L:L,匹配表1065!M:N)</f>
        <v>脑血管</v>
      </c>
      <c r="U7785" s="94" t="str">
        <v>神经内科</v>
      </c>
      <c r="V7785" s="95" t="s">
        <v>58</v>
      </c>
      <c r="W7785" s="93">
        <f>_xlfn.XLOOKUP(M7785,匹配表1065!D:D,匹配表1065!F:F)*N7785</f>
        <v>4</v>
      </c>
    </row>
    <row r="7786" customHeight="1" spans="1:23">
      <c r="A7786" s="94" t="s">
        <v>954</v>
      </c>
      <c r="B7786" s="106">
        <v>46262</v>
      </c>
      <c r="C7786" s="121" t="str">
        <f t="shared" si="244"/>
        <v>8月第5周</v>
      </c>
      <c r="D7786" s="109" t="s">
        <v>993</v>
      </c>
      <c r="E7786" s="93" t="str">
        <f t="shared" si="245"/>
        <v>8月第4周--周5</v>
      </c>
      <c r="F7786" s="95" t="s">
        <v>27</v>
      </c>
      <c r="G7786" s="95" t="s">
        <v>63</v>
      </c>
      <c r="H7786" s="92" t="str">
        <f>_xlfn.XLOOKUP(O7786,匹配表1065!T:T,匹配表1065!W:W)</f>
        <v>连云港市</v>
      </c>
      <c r="I7786" s="116" t="str">
        <f>_xlfn.XLOOKUP(O7786,匹配表1065!T:T,匹配表1065!X:X)</f>
        <v>PME2042</v>
      </c>
      <c r="J7786" s="95" t="s">
        <v>74</v>
      </c>
      <c r="K7786" s="89" cm="1">
        <f ca="1" t="array" ref="K7786:L7786">_xlfn.XLOOKUP(J7786,匹配表1065!Y:Y,匹配表1065!AA:AB)</f>
        <v>7</v>
      </c>
      <c r="L7786" s="116" t="str">
        <v>3个月以上</v>
      </c>
      <c r="M7786" s="95" t="s">
        <v>30</v>
      </c>
      <c r="N7786" s="95">
        <v>1</v>
      </c>
      <c r="O7786" s="118" t="str">
        <f>_xlfn.XLOOKUP(P7786,匹配表1065!U:U,匹配表1065!T:T)</f>
        <v>HO00001004</v>
      </c>
      <c r="P7786" s="94" t="s">
        <v>75</v>
      </c>
      <c r="Q7786" s="95" t="s">
        <v>279</v>
      </c>
      <c r="R7786" s="89" t="str">
        <f>_xlfn.XLOOKUP(Q7786,匹配表1065!L:L,匹配表1065!O:O)</f>
        <v>B</v>
      </c>
      <c r="S7786" s="93" t="str">
        <f>IFERROR(_xlfn.XLOOKUP(Q7786,匹配表1065!AI:AI,匹配表1065!AJ:AJ),"绿标")</f>
        <v>绿标</v>
      </c>
      <c r="T7786" s="93" t="str" cm="1">
        <f t="array" ref="T7786:U7786">_xlfn.XLOOKUP(Q7786,匹配表1065!L:L,匹配表1065!M:N)</f>
        <v>脑血管</v>
      </c>
      <c r="U7786" s="94" t="str">
        <v>神经内科</v>
      </c>
      <c r="V7786" s="95" t="s">
        <v>33</v>
      </c>
      <c r="W7786" s="93">
        <f>_xlfn.XLOOKUP(M7786,匹配表1065!D:D,匹配表1065!F:F)*N7786</f>
        <v>12</v>
      </c>
    </row>
    <row r="7787" customHeight="1" spans="1:23">
      <c r="A7787" s="94" t="s">
        <v>954</v>
      </c>
      <c r="B7787" s="106">
        <v>46262</v>
      </c>
      <c r="C7787" s="121" t="str">
        <f t="shared" si="244"/>
        <v>8月第5周</v>
      </c>
      <c r="D7787" s="109" t="s">
        <v>993</v>
      </c>
      <c r="E7787" s="93" t="str">
        <f t="shared" si="245"/>
        <v>8月第4周--周5</v>
      </c>
      <c r="F7787" s="95" t="s">
        <v>27</v>
      </c>
      <c r="G7787" s="95" t="s">
        <v>63</v>
      </c>
      <c r="H7787" s="92" t="str">
        <f>_xlfn.XLOOKUP(O7787,匹配表1065!T:T,匹配表1065!W:W)</f>
        <v>南京市</v>
      </c>
      <c r="I7787" s="116" t="str">
        <f>_xlfn.XLOOKUP(O7787,匹配表1065!T:T,匹配表1065!X:X)</f>
        <v>PME2001</v>
      </c>
      <c r="J7787" s="95" t="s">
        <v>64</v>
      </c>
      <c r="K7787" s="89" cm="1">
        <f ca="1" t="array" ref="K7787:L7787">_xlfn.XLOOKUP(J7787,匹配表1065!Y:Y,匹配表1065!AA:AB)</f>
        <v>31</v>
      </c>
      <c r="L7787" s="116" t="str">
        <v>3个月以上</v>
      </c>
      <c r="M7787" s="95" t="s">
        <v>30</v>
      </c>
      <c r="N7787" s="95">
        <v>2</v>
      </c>
      <c r="O7787" s="118" t="str">
        <f>_xlfn.XLOOKUP(P7787,匹配表1065!U:U,匹配表1065!T:T)</f>
        <v>HO00000958</v>
      </c>
      <c r="P7787" s="94" t="s">
        <v>65</v>
      </c>
      <c r="Q7787" s="95" t="s">
        <v>68</v>
      </c>
      <c r="R7787" s="89" t="str">
        <f>_xlfn.XLOOKUP(Q7787,匹配表1065!L:L,匹配表1065!O:O)</f>
        <v>A</v>
      </c>
      <c r="S7787" s="93" t="str">
        <f>IFERROR(_xlfn.XLOOKUP(Q7787,匹配表1065!AI:AI,匹配表1065!AJ:AJ),"绿标")</f>
        <v>红标</v>
      </c>
      <c r="T7787" s="93" t="str" cm="1">
        <f t="array" ref="T7787:U7787">_xlfn.XLOOKUP(Q7787,匹配表1065!L:L,匹配表1065!M:N)</f>
        <v>头痛</v>
      </c>
      <c r="U7787" s="94" t="str">
        <v>神经内科</v>
      </c>
      <c r="V7787" s="95" t="s">
        <v>33</v>
      </c>
      <c r="W7787" s="93">
        <f>_xlfn.XLOOKUP(M7787,匹配表1065!D:D,匹配表1065!F:F)*N7787</f>
        <v>24</v>
      </c>
    </row>
    <row r="7788" customHeight="1" spans="1:23">
      <c r="A7788" s="94" t="s">
        <v>954</v>
      </c>
      <c r="B7788" s="106">
        <v>46262</v>
      </c>
      <c r="C7788" s="121" t="str">
        <f t="shared" ref="C7788:C7848" si="246">MONTH(B7788)&amp;TEXT(WEEKNUM(B7788,2)-WEEKNUM(B7788+1-DAY(B7788),2)+1,"月第0周")</f>
        <v>8月第5周</v>
      </c>
      <c r="D7788" s="109" t="s">
        <v>993</v>
      </c>
      <c r="E7788" s="93" t="str">
        <f t="shared" si="245"/>
        <v>8月第4周--周5</v>
      </c>
      <c r="F7788" s="95" t="s">
        <v>27</v>
      </c>
      <c r="G7788" s="95" t="s">
        <v>63</v>
      </c>
      <c r="H7788" s="92" t="str">
        <f>_xlfn.XLOOKUP(O7788,匹配表1065!T:T,匹配表1065!W:W)</f>
        <v>南京市</v>
      </c>
      <c r="I7788" s="116" t="str">
        <f>_xlfn.XLOOKUP(O7788,匹配表1065!T:T,匹配表1065!X:X)</f>
        <v>PME2001</v>
      </c>
      <c r="J7788" s="95" t="s">
        <v>64</v>
      </c>
      <c r="K7788" s="89" cm="1">
        <f ca="1" t="array" ref="K7788:L7788">_xlfn.XLOOKUP(J7788,匹配表1065!Y:Y,匹配表1065!AA:AB)</f>
        <v>31</v>
      </c>
      <c r="L7788" s="116" t="str">
        <v>3个月以上</v>
      </c>
      <c r="M7788" s="95" t="s">
        <v>35</v>
      </c>
      <c r="N7788" s="95">
        <v>1</v>
      </c>
      <c r="O7788" s="118" t="str">
        <f>_xlfn.XLOOKUP(P7788,匹配表1065!U:U,匹配表1065!T:T)</f>
        <v>HO00000958</v>
      </c>
      <c r="P7788" s="94" t="s">
        <v>65</v>
      </c>
      <c r="Q7788" s="95" t="s">
        <v>546</v>
      </c>
      <c r="R7788" s="89" t="str">
        <f>_xlfn.XLOOKUP(Q7788,匹配表1065!L:L,匹配表1065!O:O)</f>
        <v>B</v>
      </c>
      <c r="S7788" s="93" t="str">
        <f>IFERROR(_xlfn.XLOOKUP(Q7788,匹配表1065!AI:AI,匹配表1065!AJ:AJ),"绿标")</f>
        <v>绿标</v>
      </c>
      <c r="T7788" s="93" t="str" cm="1">
        <f t="array" ref="T7788:U7788">_xlfn.XLOOKUP(Q7788,匹配表1065!L:L,匹配表1065!M:N)</f>
        <v>脑血管</v>
      </c>
      <c r="U7788" s="94" t="str">
        <v>神经内科</v>
      </c>
      <c r="V7788" s="95" t="s">
        <v>58</v>
      </c>
      <c r="W7788" s="93">
        <f>_xlfn.XLOOKUP(M7788,匹配表1065!D:D,匹配表1065!F:F)*N7788</f>
        <v>4</v>
      </c>
    </row>
    <row r="7789" customHeight="1" spans="1:23">
      <c r="A7789" s="94" t="s">
        <v>954</v>
      </c>
      <c r="B7789" s="106">
        <v>46262</v>
      </c>
      <c r="C7789" s="121" t="str">
        <f t="shared" si="246"/>
        <v>8月第5周</v>
      </c>
      <c r="D7789" s="109" t="s">
        <v>993</v>
      </c>
      <c r="E7789" s="93" t="str">
        <f t="shared" si="245"/>
        <v>8月第4周--周5</v>
      </c>
      <c r="F7789" s="95" t="s">
        <v>27</v>
      </c>
      <c r="G7789" s="95" t="s">
        <v>63</v>
      </c>
      <c r="H7789" s="92" t="str">
        <f>_xlfn.XLOOKUP(O7789,匹配表1065!T:T,匹配表1065!W:W)</f>
        <v>南京市</v>
      </c>
      <c r="I7789" s="116" t="str">
        <f>_xlfn.XLOOKUP(O7789,匹配表1065!T:T,匹配表1065!X:X)</f>
        <v>PME2002</v>
      </c>
      <c r="J7789" s="95" t="s">
        <v>84</v>
      </c>
      <c r="K7789" s="89" cm="1">
        <f ca="1" t="array" ref="K7789:L7789">_xlfn.XLOOKUP(J7789,匹配表1065!Y:Y,匹配表1065!AA:AB)</f>
        <v>31</v>
      </c>
      <c r="L7789" s="116" t="str">
        <v>3个月以上</v>
      </c>
      <c r="M7789" s="95" t="s">
        <v>30</v>
      </c>
      <c r="N7789" s="95">
        <v>1</v>
      </c>
      <c r="O7789" s="118" t="str">
        <f>_xlfn.XLOOKUP(P7789,匹配表1065!U:U,匹配表1065!T:T)</f>
        <v>HO00000964</v>
      </c>
      <c r="P7789" s="94" t="s">
        <v>90</v>
      </c>
      <c r="Q7789" s="95" t="s">
        <v>281</v>
      </c>
      <c r="R7789" s="89" t="str">
        <f>_xlfn.XLOOKUP(Q7789,匹配表1065!L:L,匹配表1065!O:O)</f>
        <v>A</v>
      </c>
      <c r="S7789" s="93" t="str">
        <f>IFERROR(_xlfn.XLOOKUP(Q7789,匹配表1065!AI:AI,匹配表1065!AJ:AJ),"绿标")</f>
        <v>红标</v>
      </c>
      <c r="T7789" s="93" t="str" cm="1">
        <f t="array" ref="T7789:U7789">_xlfn.XLOOKUP(Q7789,匹配表1065!L:L,匹配表1065!M:N)</f>
        <v>头痛</v>
      </c>
      <c r="U7789" s="94" t="str">
        <v>神经内科</v>
      </c>
      <c r="V7789" s="95" t="s">
        <v>100</v>
      </c>
      <c r="W7789" s="93">
        <f>_xlfn.XLOOKUP(M7789,匹配表1065!D:D,匹配表1065!F:F)*N7789</f>
        <v>12</v>
      </c>
    </row>
    <row r="7790" customHeight="1" spans="1:23">
      <c r="A7790" s="94" t="s">
        <v>954</v>
      </c>
      <c r="B7790" s="106">
        <v>46262</v>
      </c>
      <c r="C7790" s="121" t="str">
        <f t="shared" si="246"/>
        <v>8月第5周</v>
      </c>
      <c r="D7790" s="109" t="s">
        <v>993</v>
      </c>
      <c r="E7790" s="93" t="str">
        <f t="shared" si="245"/>
        <v>8月第4周--周5</v>
      </c>
      <c r="F7790" s="95" t="s">
        <v>27</v>
      </c>
      <c r="G7790" s="95" t="s">
        <v>63</v>
      </c>
      <c r="H7790" s="92" t="str">
        <f>_xlfn.XLOOKUP(O7790,匹配表1065!T:T,匹配表1065!W:W)</f>
        <v>南京市</v>
      </c>
      <c r="I7790" s="116" t="str">
        <f>_xlfn.XLOOKUP(O7790,匹配表1065!T:T,匹配表1065!X:X)</f>
        <v>PME2002</v>
      </c>
      <c r="J7790" s="95" t="s">
        <v>84</v>
      </c>
      <c r="K7790" s="89" cm="1">
        <f ca="1" t="array" ref="K7790:L7790">_xlfn.XLOOKUP(J7790,匹配表1065!Y:Y,匹配表1065!AA:AB)</f>
        <v>31</v>
      </c>
      <c r="L7790" s="116" t="str">
        <v>3个月以上</v>
      </c>
      <c r="M7790" s="95" t="s">
        <v>30</v>
      </c>
      <c r="N7790" s="95">
        <v>1</v>
      </c>
      <c r="O7790" s="118" t="str">
        <f>_xlfn.XLOOKUP(P7790,匹配表1065!U:U,匹配表1065!T:T)</f>
        <v>HO00111156</v>
      </c>
      <c r="P7790" s="94" t="s">
        <v>85</v>
      </c>
      <c r="Q7790" s="95" t="s">
        <v>86</v>
      </c>
      <c r="R7790" s="89" t="str">
        <f>_xlfn.XLOOKUP(Q7790,匹配表1065!L:L,匹配表1065!O:O)</f>
        <v>D</v>
      </c>
      <c r="S7790" s="93" t="str">
        <f>IFERROR(_xlfn.XLOOKUP(Q7790,匹配表1065!AI:AI,匹配表1065!AJ:AJ),"绿标")</f>
        <v>红标</v>
      </c>
      <c r="T7790" s="93" t="str" cm="1">
        <f t="array" ref="T7790:U7790">_xlfn.XLOOKUP(Q7790,匹配表1065!L:L,匹配表1065!M:N)</f>
        <v>头痛</v>
      </c>
      <c r="U7790" s="94" t="str">
        <v>神经内科</v>
      </c>
      <c r="V7790" s="95" t="s">
        <v>42</v>
      </c>
      <c r="W7790" s="93">
        <f>_xlfn.XLOOKUP(M7790,匹配表1065!D:D,匹配表1065!F:F)*N7790</f>
        <v>12</v>
      </c>
    </row>
    <row r="7791" customHeight="1" spans="1:23">
      <c r="A7791" s="94" t="s">
        <v>954</v>
      </c>
      <c r="B7791" s="106">
        <v>46262</v>
      </c>
      <c r="C7791" s="121" t="str">
        <f t="shared" si="246"/>
        <v>8月第5周</v>
      </c>
      <c r="D7791" s="109" t="s">
        <v>993</v>
      </c>
      <c r="E7791" s="93" t="str">
        <f t="shared" si="245"/>
        <v>8月第4周--周5</v>
      </c>
      <c r="F7791" s="95" t="s">
        <v>27</v>
      </c>
      <c r="G7791" s="95" t="s">
        <v>63</v>
      </c>
      <c r="H7791" s="92" t="str">
        <f>_xlfn.XLOOKUP(O7791,匹配表1065!T:T,匹配表1065!W:W)</f>
        <v>南京市</v>
      </c>
      <c r="I7791" s="116" t="str">
        <f>_xlfn.XLOOKUP(O7791,匹配表1065!T:T,匹配表1065!X:X)</f>
        <v>PME2002</v>
      </c>
      <c r="J7791" s="95" t="s">
        <v>84</v>
      </c>
      <c r="K7791" s="89" cm="1">
        <f ca="1" t="array" ref="K7791:L7791">_xlfn.XLOOKUP(J7791,匹配表1065!Y:Y,匹配表1065!AA:AB)</f>
        <v>31</v>
      </c>
      <c r="L7791" s="116" t="str">
        <v>3个月以上</v>
      </c>
      <c r="M7791" s="95" t="s">
        <v>30</v>
      </c>
      <c r="N7791" s="95">
        <v>1</v>
      </c>
      <c r="O7791" s="118" t="str">
        <f>_xlfn.XLOOKUP(P7791,匹配表1065!U:U,匹配表1065!T:T)</f>
        <v>HO00111156</v>
      </c>
      <c r="P7791" s="94" t="s">
        <v>85</v>
      </c>
      <c r="Q7791" s="95" t="s">
        <v>558</v>
      </c>
      <c r="R7791" s="89" t="str">
        <f>_xlfn.XLOOKUP(Q7791,匹配表1065!L:L,匹配表1065!O:O)</f>
        <v>C</v>
      </c>
      <c r="S7791" s="93" t="str">
        <f>IFERROR(_xlfn.XLOOKUP(Q7791,匹配表1065!AI:AI,匹配表1065!AJ:AJ),"绿标")</f>
        <v>黑标</v>
      </c>
      <c r="T7791" s="93" t="str" cm="1">
        <f t="array" ref="T7791:U7791">_xlfn.XLOOKUP(Q7791,匹配表1065!L:L,匹配表1065!M:N)</f>
        <v>眩晕</v>
      </c>
      <c r="U7791" s="94" t="str">
        <v>耳鼻喉科</v>
      </c>
      <c r="V7791" s="95" t="s">
        <v>100</v>
      </c>
      <c r="W7791" s="93">
        <f>_xlfn.XLOOKUP(M7791,匹配表1065!D:D,匹配表1065!F:F)*N7791</f>
        <v>12</v>
      </c>
    </row>
    <row r="7792" customHeight="1" spans="1:23">
      <c r="A7792" s="94" t="s">
        <v>954</v>
      </c>
      <c r="B7792" s="106">
        <v>46262</v>
      </c>
      <c r="C7792" s="121" t="str">
        <f t="shared" si="246"/>
        <v>8月第5周</v>
      </c>
      <c r="D7792" s="109" t="s">
        <v>993</v>
      </c>
      <c r="E7792" s="93" t="str">
        <f t="shared" si="245"/>
        <v>8月第4周--周5</v>
      </c>
      <c r="F7792" s="95" t="s">
        <v>27</v>
      </c>
      <c r="G7792" s="95" t="s">
        <v>63</v>
      </c>
      <c r="H7792" s="92" t="str">
        <f>_xlfn.XLOOKUP(O7792,匹配表1065!T:T,匹配表1065!W:W)</f>
        <v>南京市</v>
      </c>
      <c r="I7792" s="116" t="str">
        <f>_xlfn.XLOOKUP(O7792,匹配表1065!T:T,匹配表1065!X:X)</f>
        <v>PME2002</v>
      </c>
      <c r="J7792" s="95" t="s">
        <v>84</v>
      </c>
      <c r="K7792" s="89" cm="1">
        <f ca="1" t="array" ref="K7792:L7792">_xlfn.XLOOKUP(J7792,匹配表1065!Y:Y,匹配表1065!AA:AB)</f>
        <v>31</v>
      </c>
      <c r="L7792" s="116" t="str">
        <v>3个月以上</v>
      </c>
      <c r="M7792" s="95" t="s">
        <v>30</v>
      </c>
      <c r="N7792" s="95">
        <v>1</v>
      </c>
      <c r="O7792" s="118" t="str">
        <f>_xlfn.XLOOKUP(P7792,匹配表1065!U:U,匹配表1065!T:T)</f>
        <v>HO00111156</v>
      </c>
      <c r="P7792" s="94" t="s">
        <v>85</v>
      </c>
      <c r="Q7792" s="95" t="s">
        <v>1015</v>
      </c>
      <c r="R7792" s="89" t="str">
        <f>_xlfn.XLOOKUP(Q7792,匹配表1065!L:L,匹配表1065!O:O)</f>
        <v>C</v>
      </c>
      <c r="S7792" s="93" t="str">
        <f>IFERROR(_xlfn.XLOOKUP(Q7792,匹配表1065!AI:AI,匹配表1065!AJ:AJ),"绿标")</f>
        <v>绿标</v>
      </c>
      <c r="T7792" s="93" t="str" cm="1">
        <f t="array" ref="T7792:U7792">_xlfn.XLOOKUP(Q7792,匹配表1065!L:L,匹配表1065!M:N)</f>
        <v>眩晕</v>
      </c>
      <c r="U7792" s="94" t="str">
        <v>耳鼻喉科</v>
      </c>
      <c r="V7792" s="95" t="s">
        <v>100</v>
      </c>
      <c r="W7792" s="93">
        <f>_xlfn.XLOOKUP(M7792,匹配表1065!D:D,匹配表1065!F:F)*N7792</f>
        <v>12</v>
      </c>
    </row>
    <row r="7793" customHeight="1" spans="1:23">
      <c r="A7793" s="94" t="s">
        <v>954</v>
      </c>
      <c r="B7793" s="106">
        <v>46262</v>
      </c>
      <c r="C7793" s="121" t="str">
        <f t="shared" si="246"/>
        <v>8月第5周</v>
      </c>
      <c r="D7793" s="109" t="s">
        <v>993</v>
      </c>
      <c r="E7793" s="93" t="str">
        <f t="shared" si="245"/>
        <v>8月第4周--周5</v>
      </c>
      <c r="F7793" s="95" t="s">
        <v>27</v>
      </c>
      <c r="G7793" s="95" t="s">
        <v>63</v>
      </c>
      <c r="H7793" s="92" t="str">
        <f>_xlfn.XLOOKUP(O7793,匹配表1065!T:T,匹配表1065!W:W)</f>
        <v>南京市</v>
      </c>
      <c r="I7793" s="116" t="str">
        <f>_xlfn.XLOOKUP(O7793,匹配表1065!T:T,匹配表1065!X:X)</f>
        <v>PME2002</v>
      </c>
      <c r="J7793" s="95" t="s">
        <v>84</v>
      </c>
      <c r="K7793" s="89" cm="1">
        <f ca="1" t="array" ref="K7793:L7793">_xlfn.XLOOKUP(J7793,匹配表1065!Y:Y,匹配表1065!AA:AB)</f>
        <v>31</v>
      </c>
      <c r="L7793" s="116" t="str">
        <v>3个月以上</v>
      </c>
      <c r="M7793" s="95" t="s">
        <v>30</v>
      </c>
      <c r="N7793" s="95">
        <v>1</v>
      </c>
      <c r="O7793" s="118" t="str">
        <f>_xlfn.XLOOKUP(P7793,匹配表1065!U:U,匹配表1065!T:T)</f>
        <v>HO00039936</v>
      </c>
      <c r="P7793" s="94" t="s">
        <v>87</v>
      </c>
      <c r="Q7793" s="95" t="s">
        <v>403</v>
      </c>
      <c r="R7793" s="89" t="str">
        <f>_xlfn.XLOOKUP(Q7793,匹配表1065!L:L,匹配表1065!O:O)</f>
        <v>C</v>
      </c>
      <c r="S7793" s="93" t="str">
        <f>IFERROR(_xlfn.XLOOKUP(Q7793,匹配表1065!AI:AI,匹配表1065!AJ:AJ),"绿标")</f>
        <v>绿标</v>
      </c>
      <c r="T7793" s="93" t="str" cm="1">
        <f t="array" ref="T7793:U7793">_xlfn.XLOOKUP(Q7793,匹配表1065!L:L,匹配表1065!M:N)</f>
        <v>眩晕</v>
      </c>
      <c r="U7793" s="94" t="str">
        <v>耳鼻喉科</v>
      </c>
      <c r="V7793" s="95" t="s">
        <v>100</v>
      </c>
      <c r="W7793" s="93">
        <f>_xlfn.XLOOKUP(M7793,匹配表1065!D:D,匹配表1065!F:F)*N7793</f>
        <v>12</v>
      </c>
    </row>
    <row r="7794" customHeight="1" spans="1:23">
      <c r="A7794" s="94" t="s">
        <v>954</v>
      </c>
      <c r="B7794" s="106">
        <v>46262</v>
      </c>
      <c r="C7794" s="121" t="str">
        <f t="shared" si="246"/>
        <v>8月第5周</v>
      </c>
      <c r="D7794" s="109" t="s">
        <v>993</v>
      </c>
      <c r="E7794" s="93" t="str">
        <f t="shared" si="245"/>
        <v>8月第4周--周5</v>
      </c>
      <c r="F7794" s="95" t="s">
        <v>27</v>
      </c>
      <c r="G7794" s="95" t="s">
        <v>63</v>
      </c>
      <c r="H7794" s="92" t="str">
        <f>_xlfn.XLOOKUP(O7794,匹配表1065!T:T,匹配表1065!W:W)</f>
        <v>南京市</v>
      </c>
      <c r="I7794" s="116" t="str">
        <f>_xlfn.XLOOKUP(O7794,匹配表1065!T:T,匹配表1065!X:X)</f>
        <v>PME2002</v>
      </c>
      <c r="J7794" s="95" t="s">
        <v>84</v>
      </c>
      <c r="K7794" s="89" cm="1">
        <f ca="1" t="array" ref="K7794:L7794">_xlfn.XLOOKUP(J7794,匹配表1065!Y:Y,匹配表1065!AA:AB)</f>
        <v>31</v>
      </c>
      <c r="L7794" s="116" t="str">
        <v>3个月以上</v>
      </c>
      <c r="M7794" s="95" t="s">
        <v>30</v>
      </c>
      <c r="N7794" s="95">
        <v>1</v>
      </c>
      <c r="O7794" s="118" t="str">
        <f>_xlfn.XLOOKUP(P7794,匹配表1065!U:U,匹配表1065!T:T)</f>
        <v>HO00039936</v>
      </c>
      <c r="P7794" s="94" t="s">
        <v>87</v>
      </c>
      <c r="Q7794" s="95" t="s">
        <v>88</v>
      </c>
      <c r="R7794" s="89" t="str">
        <f>_xlfn.XLOOKUP(Q7794,匹配表1065!L:L,匹配表1065!O:O)</f>
        <v>C</v>
      </c>
      <c r="S7794" s="93" t="str">
        <f>IFERROR(_xlfn.XLOOKUP(Q7794,匹配表1065!AI:AI,匹配表1065!AJ:AJ),"绿标")</f>
        <v>黑标</v>
      </c>
      <c r="T7794" s="93" t="str" cm="1">
        <f t="array" ref="T7794:U7794">_xlfn.XLOOKUP(Q7794,匹配表1065!L:L,匹配表1065!M:N)</f>
        <v>眩晕</v>
      </c>
      <c r="U7794" s="94" t="str">
        <v>耳鼻喉科</v>
      </c>
      <c r="V7794" s="95" t="s">
        <v>100</v>
      </c>
      <c r="W7794" s="93">
        <f>_xlfn.XLOOKUP(M7794,匹配表1065!D:D,匹配表1065!F:F)*N7794</f>
        <v>12</v>
      </c>
    </row>
    <row r="7795" customHeight="1" spans="1:23">
      <c r="A7795" s="94" t="s">
        <v>954</v>
      </c>
      <c r="B7795" s="106">
        <v>46262</v>
      </c>
      <c r="C7795" s="121" t="str">
        <f t="shared" si="246"/>
        <v>8月第5周</v>
      </c>
      <c r="D7795" s="109" t="s">
        <v>993</v>
      </c>
      <c r="E7795" s="93" t="str">
        <f t="shared" si="245"/>
        <v>8月第4周--周5</v>
      </c>
      <c r="F7795" s="95" t="s">
        <v>27</v>
      </c>
      <c r="G7795" s="95" t="s">
        <v>63</v>
      </c>
      <c r="H7795" s="92" t="e">
        <f>_xlfn.XLOOKUP(O7795,匹配表1065!T:T,匹配表1065!W:W)</f>
        <v>#N/A</v>
      </c>
      <c r="I7795" s="116" t="e">
        <f>_xlfn.XLOOKUP(O7795,匹配表1065!T:T,匹配表1065!X:X)</f>
        <v>#N/A</v>
      </c>
      <c r="J7795" s="95" t="s">
        <v>71</v>
      </c>
      <c r="K7795" s="89" cm="1">
        <f ca="1" t="array" ref="K7795:L7795">_xlfn.XLOOKUP(J7795,匹配表1065!Y:Y,匹配表1065!AA:AB)</f>
        <v>5</v>
      </c>
      <c r="L7795" s="116" t="str">
        <v>3个月以上</v>
      </c>
      <c r="M7795" s="95" t="s">
        <v>35</v>
      </c>
      <c r="N7795" s="95">
        <v>1</v>
      </c>
      <c r="O7795" s="118" t="e">
        <f>_xlfn.XLOOKUP(P7795,匹配表1065!U:U,匹配表1065!T:T)</f>
        <v>#N/A</v>
      </c>
      <c r="P7795" s="94" t="s">
        <v>921</v>
      </c>
      <c r="Q7795" s="95" t="s">
        <v>922</v>
      </c>
      <c r="R7795" s="89" t="str">
        <f>_xlfn.XLOOKUP(Q7795,匹配表1065!L:L,匹配表1065!O:O)</f>
        <v>A</v>
      </c>
      <c r="S7795" s="93" t="str">
        <f>IFERROR(_xlfn.XLOOKUP(Q7795,匹配表1065!AI:AI,匹配表1065!AJ:AJ),"绿标")</f>
        <v>绿标</v>
      </c>
      <c r="T7795" s="93" t="str" cm="1">
        <f t="array" ref="T7795:U7795">_xlfn.XLOOKUP(Q7795,匹配表1065!L:L,匹配表1065!M:N)</f>
        <v>头痛</v>
      </c>
      <c r="U7795" s="94" t="str">
        <v>神经内科</v>
      </c>
      <c r="V7795" s="95" t="s">
        <v>67</v>
      </c>
      <c r="W7795" s="93">
        <f>_xlfn.XLOOKUP(M7795,匹配表1065!D:D,匹配表1065!F:F)*N7795</f>
        <v>4</v>
      </c>
    </row>
    <row r="7796" customHeight="1" spans="1:23">
      <c r="A7796" s="94" t="s">
        <v>954</v>
      </c>
      <c r="B7796" s="106">
        <v>46262</v>
      </c>
      <c r="C7796" s="121" t="str">
        <f t="shared" si="246"/>
        <v>8月第5周</v>
      </c>
      <c r="D7796" s="109" t="s">
        <v>993</v>
      </c>
      <c r="E7796" s="93" t="str">
        <f t="shared" si="245"/>
        <v>8月第4周--周5</v>
      </c>
      <c r="F7796" s="95" t="s">
        <v>27</v>
      </c>
      <c r="G7796" s="95" t="s">
        <v>63</v>
      </c>
      <c r="H7796" s="92" t="e">
        <f>_xlfn.XLOOKUP(O7796,匹配表1065!T:T,匹配表1065!W:W)</f>
        <v>#N/A</v>
      </c>
      <c r="I7796" s="116" t="e">
        <f>_xlfn.XLOOKUP(O7796,匹配表1065!T:T,匹配表1065!X:X)</f>
        <v>#N/A</v>
      </c>
      <c r="J7796" s="95" t="s">
        <v>81</v>
      </c>
      <c r="K7796" s="89" cm="1">
        <f ca="1" t="array" ref="K7796:L7796">_xlfn.XLOOKUP(J7796,匹配表1065!Y:Y,匹配表1065!AA:AB)</f>
        <v>19</v>
      </c>
      <c r="L7796" s="116" t="str">
        <v>3个月以上</v>
      </c>
      <c r="M7796" s="95" t="s">
        <v>35</v>
      </c>
      <c r="N7796" s="95">
        <v>1</v>
      </c>
      <c r="O7796" s="118" t="e">
        <f>_xlfn.XLOOKUP(P7796,匹配表1065!U:U,匹配表1065!T:T)</f>
        <v>#N/A</v>
      </c>
      <c r="P7796" s="94" t="s">
        <v>1018</v>
      </c>
      <c r="Q7796" s="95" t="s">
        <v>655</v>
      </c>
      <c r="R7796" s="89" t="str">
        <f>_xlfn.XLOOKUP(Q7796,匹配表1065!L:L,匹配表1065!O:O)</f>
        <v>C</v>
      </c>
      <c r="S7796" s="93" t="str">
        <f>IFERROR(_xlfn.XLOOKUP(Q7796,匹配表1065!AI:AI,匹配表1065!AJ:AJ),"绿标")</f>
        <v>黑标</v>
      </c>
      <c r="T7796" s="93" t="str" cm="1">
        <f t="array" ref="T7796:U7796">_xlfn.XLOOKUP(Q7796,匹配表1065!L:L,匹配表1065!M:N)</f>
        <v>眩晕</v>
      </c>
      <c r="U7796" s="94" t="str">
        <v>神经内科</v>
      </c>
      <c r="V7796" s="95" t="s">
        <v>42</v>
      </c>
      <c r="W7796" s="93">
        <f>_xlfn.XLOOKUP(M7796,匹配表1065!D:D,匹配表1065!F:F)*N7796</f>
        <v>4</v>
      </c>
    </row>
    <row r="7797" customHeight="1" spans="1:23">
      <c r="A7797" s="94" t="s">
        <v>954</v>
      </c>
      <c r="B7797" s="106">
        <v>46262</v>
      </c>
      <c r="C7797" s="121" t="str">
        <f t="shared" si="246"/>
        <v>8月第5周</v>
      </c>
      <c r="D7797" s="109" t="s">
        <v>993</v>
      </c>
      <c r="E7797" s="93" t="str">
        <f t="shared" ref="E7797:E7848" si="247">D7797&amp;"--"&amp;"周"&amp;WEEKDAY(B7797,2)</f>
        <v>8月第4周--周5</v>
      </c>
      <c r="F7797" s="95" t="s">
        <v>27</v>
      </c>
      <c r="G7797" s="95" t="s">
        <v>63</v>
      </c>
      <c r="H7797" s="92" t="e">
        <f>_xlfn.XLOOKUP(O7797,匹配表1065!T:T,匹配表1065!W:W)</f>
        <v>#N/A</v>
      </c>
      <c r="I7797" s="116" t="e">
        <f>_xlfn.XLOOKUP(O7797,匹配表1065!T:T,匹配表1065!X:X)</f>
        <v>#N/A</v>
      </c>
      <c r="J7797" s="95" t="s">
        <v>81</v>
      </c>
      <c r="K7797" s="89" cm="1">
        <f ca="1" t="array" ref="K7797:L7797">_xlfn.XLOOKUP(J7797,匹配表1065!Y:Y,匹配表1065!AA:AB)</f>
        <v>19</v>
      </c>
      <c r="L7797" s="116" t="str">
        <v>3个月以上</v>
      </c>
      <c r="M7797" s="95" t="s">
        <v>30</v>
      </c>
      <c r="N7797" s="95">
        <v>1</v>
      </c>
      <c r="O7797" s="118" t="e">
        <f>_xlfn.XLOOKUP(P7797,匹配表1065!U:U,匹配表1065!T:T)</f>
        <v>#N/A</v>
      </c>
      <c r="P7797" s="94" t="s">
        <v>1018</v>
      </c>
      <c r="Q7797" s="95" t="s">
        <v>280</v>
      </c>
      <c r="R7797" s="89" t="str">
        <f>_xlfn.XLOOKUP(Q7797,匹配表1065!L:L,匹配表1065!O:O)</f>
        <v>D</v>
      </c>
      <c r="S7797" s="93" t="str">
        <f>IFERROR(_xlfn.XLOOKUP(Q7797,匹配表1065!AI:AI,匹配表1065!AJ:AJ),"绿标")</f>
        <v>红标</v>
      </c>
      <c r="T7797" s="93" t="str" cm="1">
        <f t="array" ref="T7797:U7797">_xlfn.XLOOKUP(Q7797,匹配表1065!L:L,匹配表1065!M:N)</f>
        <v>疼痛</v>
      </c>
      <c r="U7797" s="94" t="str">
        <v>疼痛科</v>
      </c>
      <c r="V7797" s="95" t="s">
        <v>42</v>
      </c>
      <c r="W7797" s="93">
        <f>_xlfn.XLOOKUP(M7797,匹配表1065!D:D,匹配表1065!F:F)*N7797</f>
        <v>12</v>
      </c>
    </row>
    <row r="7798" customHeight="1" spans="1:23">
      <c r="A7798" s="94" t="s">
        <v>954</v>
      </c>
      <c r="B7798" s="106">
        <v>46262</v>
      </c>
      <c r="C7798" s="121" t="str">
        <f t="shared" si="246"/>
        <v>8月第5周</v>
      </c>
      <c r="D7798" s="109" t="s">
        <v>993</v>
      </c>
      <c r="E7798" s="93" t="str">
        <f t="shared" si="247"/>
        <v>8月第4周--周5</v>
      </c>
      <c r="F7798" s="95" t="s">
        <v>27</v>
      </c>
      <c r="G7798" s="95" t="s">
        <v>63</v>
      </c>
      <c r="H7798" s="92" t="str">
        <f>_xlfn.XLOOKUP(O7798,匹配表1065!T:T,匹配表1065!W:W)</f>
        <v>南京市</v>
      </c>
      <c r="I7798" s="116" t="str">
        <f>_xlfn.XLOOKUP(O7798,匹配表1065!T:T,匹配表1065!X:X)</f>
        <v>PME2002</v>
      </c>
      <c r="J7798" s="95" t="s">
        <v>410</v>
      </c>
      <c r="K7798" s="89" cm="1">
        <f ca="1" t="array" ref="K7798:L7798">_xlfn.XLOOKUP(J7798,匹配表1065!Y:Y,匹配表1065!AA:AB)</f>
        <v>1</v>
      </c>
      <c r="L7798" s="116" t="str">
        <v>3个月以内</v>
      </c>
      <c r="M7798" s="95" t="s">
        <v>55</v>
      </c>
      <c r="N7798" s="95">
        <v>1</v>
      </c>
      <c r="O7798" s="118" t="str">
        <f>_xlfn.XLOOKUP(P7798,匹配表1065!U:U,匹配表1065!T:T)</f>
        <v>HO00000964</v>
      </c>
      <c r="P7798" s="94" t="s">
        <v>90</v>
      </c>
      <c r="Q7798" s="95" t="s">
        <v>213</v>
      </c>
      <c r="R7798" s="89" t="str">
        <f>_xlfn.XLOOKUP(Q7798,匹配表1065!L:L,匹配表1065!O:O)</f>
        <v>A</v>
      </c>
      <c r="S7798" s="93" t="str">
        <f>IFERROR(_xlfn.XLOOKUP(Q7798,匹配表1065!AI:AI,匹配表1065!AJ:AJ),"绿标")</f>
        <v>红标</v>
      </c>
      <c r="T7798" s="93" t="str" cm="1">
        <f t="array" ref="T7798:U7798">_xlfn.XLOOKUP(Q7798,匹配表1065!L:L,匹配表1065!M:N)</f>
        <v>头痛</v>
      </c>
      <c r="U7798" s="94" t="str">
        <v>神经内科</v>
      </c>
      <c r="V7798" s="95" t="s">
        <v>42</v>
      </c>
      <c r="W7798" s="93">
        <f>_xlfn.XLOOKUP(M7798,匹配表1065!D:D,匹配表1065!F:F)*N7798</f>
        <v>8</v>
      </c>
    </row>
    <row r="7799" customHeight="1" spans="1:23">
      <c r="A7799" s="94" t="s">
        <v>954</v>
      </c>
      <c r="B7799" s="106">
        <v>46262</v>
      </c>
      <c r="C7799" s="121" t="str">
        <f t="shared" si="246"/>
        <v>8月第5周</v>
      </c>
      <c r="D7799" s="109" t="s">
        <v>993</v>
      </c>
      <c r="E7799" s="93" t="str">
        <f t="shared" si="247"/>
        <v>8月第4周--周5</v>
      </c>
      <c r="F7799" s="95" t="s">
        <v>27</v>
      </c>
      <c r="G7799" s="95" t="s">
        <v>63</v>
      </c>
      <c r="H7799" s="92" t="str">
        <f>_xlfn.XLOOKUP(O7799,匹配表1065!T:T,匹配表1065!W:W)</f>
        <v>南京市</v>
      </c>
      <c r="I7799" s="116" t="str">
        <f>_xlfn.XLOOKUP(O7799,匹配表1065!T:T,匹配表1065!X:X)</f>
        <v>PME2002</v>
      </c>
      <c r="J7799" s="95" t="s">
        <v>410</v>
      </c>
      <c r="K7799" s="89" cm="1">
        <f ca="1" t="array" ref="K7799:L7799">_xlfn.XLOOKUP(J7799,匹配表1065!Y:Y,匹配表1065!AA:AB)</f>
        <v>1</v>
      </c>
      <c r="L7799" s="116" t="str">
        <v>3个月以内</v>
      </c>
      <c r="M7799" s="95" t="s">
        <v>35</v>
      </c>
      <c r="N7799" s="95">
        <v>1</v>
      </c>
      <c r="O7799" s="118" t="str">
        <f>_xlfn.XLOOKUP(P7799,匹配表1065!U:U,匹配表1065!T:T)</f>
        <v>HO00000964</v>
      </c>
      <c r="P7799" s="94" t="s">
        <v>90</v>
      </c>
      <c r="Q7799" s="95" t="s">
        <v>668</v>
      </c>
      <c r="R7799" s="89" t="str">
        <f>_xlfn.XLOOKUP(Q7799,匹配表1065!L:L,匹配表1065!O:O)</f>
        <v>A</v>
      </c>
      <c r="S7799" s="93" t="str">
        <f>IFERROR(_xlfn.XLOOKUP(Q7799,匹配表1065!AI:AI,匹配表1065!AJ:AJ),"绿标")</f>
        <v>绿标</v>
      </c>
      <c r="T7799" s="93" t="str" cm="1">
        <f t="array" ref="T7799:U7799">_xlfn.XLOOKUP(Q7799,匹配表1065!L:L,匹配表1065!M:N)</f>
        <v>头痛</v>
      </c>
      <c r="U7799" s="94" t="str">
        <v>神经内科</v>
      </c>
      <c r="V7799" s="95" t="s">
        <v>33</v>
      </c>
      <c r="W7799" s="93">
        <f>_xlfn.XLOOKUP(M7799,匹配表1065!D:D,匹配表1065!F:F)*N7799</f>
        <v>4</v>
      </c>
    </row>
    <row r="7800" customHeight="1" spans="1:23">
      <c r="A7800" s="94" t="s">
        <v>954</v>
      </c>
      <c r="B7800" s="106">
        <v>46262</v>
      </c>
      <c r="C7800" s="121" t="str">
        <f t="shared" si="246"/>
        <v>8月第5周</v>
      </c>
      <c r="D7800" s="109" t="s">
        <v>993</v>
      </c>
      <c r="E7800" s="93" t="str">
        <f t="shared" si="247"/>
        <v>8月第4周--周5</v>
      </c>
      <c r="F7800" s="95" t="s">
        <v>27</v>
      </c>
      <c r="G7800" s="95" t="s">
        <v>104</v>
      </c>
      <c r="H7800" s="92" t="str">
        <f>_xlfn.XLOOKUP(O7800,匹配表1065!T:T,匹配表1065!W:W)</f>
        <v>济南市</v>
      </c>
      <c r="I7800" s="116" t="str">
        <f>_xlfn.XLOOKUP(O7800,匹配表1065!T:T,匹配表1065!X:X)</f>
        <v>PME2026</v>
      </c>
      <c r="J7800" s="95" t="s">
        <v>116</v>
      </c>
      <c r="K7800" s="89" cm="1">
        <f ca="1" t="array" ref="K7800:L7800">_xlfn.XLOOKUP(J7800,匹配表1065!Y:Y,匹配表1065!AA:AB)</f>
        <v>13</v>
      </c>
      <c r="L7800" s="116" t="str">
        <v>3个月以上</v>
      </c>
      <c r="M7800" s="95" t="s">
        <v>30</v>
      </c>
      <c r="N7800" s="95">
        <v>1</v>
      </c>
      <c r="O7800" s="118" t="str">
        <f>_xlfn.XLOOKUP(P7800,匹配表1065!U:U,匹配表1065!T:T)</f>
        <v>HO00001409</v>
      </c>
      <c r="P7800" s="94" t="s">
        <v>117</v>
      </c>
      <c r="Q7800" s="95" t="s">
        <v>554</v>
      </c>
      <c r="R7800" s="89" t="str">
        <f>_xlfn.XLOOKUP(Q7800,匹配表1065!L:L,匹配表1065!O:O)</f>
        <v>B</v>
      </c>
      <c r="S7800" s="93" t="str">
        <f>IFERROR(_xlfn.XLOOKUP(Q7800,匹配表1065!AI:AI,匹配表1065!AJ:AJ),"绿标")</f>
        <v>红标</v>
      </c>
      <c r="T7800" s="93" t="str" cm="1">
        <f t="array" ref="T7800:U7800">_xlfn.XLOOKUP(Q7800,匹配表1065!L:L,匹配表1065!M:N)</f>
        <v>脑血管</v>
      </c>
      <c r="U7800" s="94" t="str">
        <v>神经内科</v>
      </c>
      <c r="V7800" s="95" t="s">
        <v>67</v>
      </c>
      <c r="W7800" s="93">
        <f>_xlfn.XLOOKUP(M7800,匹配表1065!D:D,匹配表1065!F:F)*N7800</f>
        <v>12</v>
      </c>
    </row>
    <row r="7801" customHeight="1" spans="1:23">
      <c r="A7801" s="94" t="s">
        <v>954</v>
      </c>
      <c r="B7801" s="106">
        <v>46262</v>
      </c>
      <c r="C7801" s="121" t="str">
        <f t="shared" si="246"/>
        <v>8月第5周</v>
      </c>
      <c r="D7801" s="109" t="s">
        <v>993</v>
      </c>
      <c r="E7801" s="93" t="str">
        <f t="shared" si="247"/>
        <v>8月第4周--周5</v>
      </c>
      <c r="F7801" s="95" t="s">
        <v>27</v>
      </c>
      <c r="G7801" s="95" t="s">
        <v>104</v>
      </c>
      <c r="H7801" s="92" t="str">
        <f>_xlfn.XLOOKUP(O7801,匹配表1065!T:T,匹配表1065!W:W)</f>
        <v>济南市</v>
      </c>
      <c r="I7801" s="116" t="str">
        <f>_xlfn.XLOOKUP(O7801,匹配表1065!T:T,匹配表1065!X:X)</f>
        <v>PME2044</v>
      </c>
      <c r="J7801" s="95" t="s">
        <v>105</v>
      </c>
      <c r="K7801" s="89" cm="1">
        <f ca="1" t="array" ref="K7801:L7801">_xlfn.XLOOKUP(J7801,匹配表1065!Y:Y,匹配表1065!AA:AB)</f>
        <v>8</v>
      </c>
      <c r="L7801" s="116" t="str">
        <v>3个月以上</v>
      </c>
      <c r="M7801" s="95" t="s">
        <v>30</v>
      </c>
      <c r="N7801" s="95">
        <v>1</v>
      </c>
      <c r="O7801" s="118" t="str">
        <f>_xlfn.XLOOKUP(P7801,匹配表1065!U:U,匹配表1065!T:T)</f>
        <v>HO00001401</v>
      </c>
      <c r="P7801" s="94" t="s">
        <v>106</v>
      </c>
      <c r="Q7801" s="95" t="s">
        <v>316</v>
      </c>
      <c r="R7801" s="89" t="str">
        <f>_xlfn.XLOOKUP(Q7801,匹配表1065!L:L,匹配表1065!O:O)</f>
        <v>B</v>
      </c>
      <c r="S7801" s="93" t="str">
        <f>IFERROR(_xlfn.XLOOKUP(Q7801,匹配表1065!AI:AI,匹配表1065!AJ:AJ),"绿标")</f>
        <v>绿标</v>
      </c>
      <c r="T7801" s="93" t="str" cm="1">
        <f t="array" ref="T7801:U7801">_xlfn.XLOOKUP(Q7801,匹配表1065!L:L,匹配表1065!M:N)</f>
        <v>脑血管</v>
      </c>
      <c r="U7801" s="94" t="str">
        <v>神经内科</v>
      </c>
      <c r="V7801" s="95" t="s">
        <v>42</v>
      </c>
      <c r="W7801" s="93">
        <f>_xlfn.XLOOKUP(M7801,匹配表1065!D:D,匹配表1065!F:F)*N7801</f>
        <v>12</v>
      </c>
    </row>
    <row r="7802" customHeight="1" spans="1:23">
      <c r="A7802" s="94" t="s">
        <v>954</v>
      </c>
      <c r="B7802" s="106">
        <v>46262</v>
      </c>
      <c r="C7802" s="121" t="str">
        <f t="shared" si="246"/>
        <v>8月第5周</v>
      </c>
      <c r="D7802" s="109" t="s">
        <v>993</v>
      </c>
      <c r="E7802" s="93" t="str">
        <f t="shared" si="247"/>
        <v>8月第4周--周5</v>
      </c>
      <c r="F7802" s="95" t="s">
        <v>27</v>
      </c>
      <c r="G7802" s="95" t="s">
        <v>104</v>
      </c>
      <c r="H7802" s="92" t="str">
        <f>_xlfn.XLOOKUP(O7802,匹配表1065!T:T,匹配表1065!W:W)</f>
        <v>济南市</v>
      </c>
      <c r="I7802" s="116" t="str">
        <f>_xlfn.XLOOKUP(O7802,匹配表1065!T:T,匹配表1065!X:X)</f>
        <v>PME2025</v>
      </c>
      <c r="J7802" s="95" t="s">
        <v>111</v>
      </c>
      <c r="K7802" s="89" cm="1">
        <f ca="1" t="array" ref="K7802:L7802">_xlfn.XLOOKUP(J7802,匹配表1065!Y:Y,匹配表1065!AA:AB)</f>
        <v>30</v>
      </c>
      <c r="L7802" s="116" t="str">
        <v>3个月以上</v>
      </c>
      <c r="M7802" s="95" t="s">
        <v>30</v>
      </c>
      <c r="N7802" s="95">
        <v>1</v>
      </c>
      <c r="O7802" s="118" t="str">
        <f>_xlfn.XLOOKUP(P7802,匹配表1065!U:U,匹配表1065!T:T)</f>
        <v>HO00001400</v>
      </c>
      <c r="P7802" s="94" t="s">
        <v>112</v>
      </c>
      <c r="Q7802" s="95" t="s">
        <v>308</v>
      </c>
      <c r="R7802" s="89" t="str">
        <f>_xlfn.XLOOKUP(Q7802,匹配表1065!L:L,匹配表1065!O:O)</f>
        <v>B</v>
      </c>
      <c r="S7802" s="93" t="str">
        <f>IFERROR(_xlfn.XLOOKUP(Q7802,匹配表1065!AI:AI,匹配表1065!AJ:AJ),"绿标")</f>
        <v>红标</v>
      </c>
      <c r="T7802" s="93" t="str" cm="1">
        <f t="array" ref="T7802:U7802">_xlfn.XLOOKUP(Q7802,匹配表1065!L:L,匹配表1065!M:N)</f>
        <v>脑血管</v>
      </c>
      <c r="U7802" s="94" t="str">
        <v>神经内科</v>
      </c>
      <c r="V7802" s="95" t="s">
        <v>42</v>
      </c>
      <c r="W7802" s="93">
        <f>_xlfn.XLOOKUP(M7802,匹配表1065!D:D,匹配表1065!F:F)*N7802</f>
        <v>12</v>
      </c>
    </row>
    <row r="7803" customHeight="1" spans="1:23">
      <c r="A7803" s="94" t="s">
        <v>954</v>
      </c>
      <c r="B7803" s="106">
        <v>46262</v>
      </c>
      <c r="C7803" s="121" t="str">
        <f t="shared" si="246"/>
        <v>8月第5周</v>
      </c>
      <c r="D7803" s="109" t="s">
        <v>993</v>
      </c>
      <c r="E7803" s="93" t="str">
        <f t="shared" si="247"/>
        <v>8月第4周--周5</v>
      </c>
      <c r="F7803" s="95" t="s">
        <v>27</v>
      </c>
      <c r="G7803" s="95" t="s">
        <v>104</v>
      </c>
      <c r="H7803" s="92" t="str">
        <f>_xlfn.XLOOKUP(O7803,匹配表1065!T:T,匹配表1065!W:W)</f>
        <v>济南市</v>
      </c>
      <c r="I7803" s="116" t="str">
        <f>_xlfn.XLOOKUP(O7803,匹配表1065!T:T,匹配表1065!X:X)</f>
        <v>PME2025</v>
      </c>
      <c r="J7803" s="95" t="s">
        <v>111</v>
      </c>
      <c r="K7803" s="89" cm="1">
        <f ca="1" t="array" ref="K7803:L7803">_xlfn.XLOOKUP(J7803,匹配表1065!Y:Y,匹配表1065!AA:AB)</f>
        <v>30</v>
      </c>
      <c r="L7803" s="116" t="str">
        <v>3个月以上</v>
      </c>
      <c r="M7803" s="95" t="s">
        <v>35</v>
      </c>
      <c r="N7803" s="95">
        <v>1</v>
      </c>
      <c r="O7803" s="118" t="str">
        <f>_xlfn.XLOOKUP(P7803,匹配表1065!U:U,匹配表1065!T:T)</f>
        <v>HO00001400</v>
      </c>
      <c r="P7803" s="94" t="s">
        <v>112</v>
      </c>
      <c r="Q7803" s="95" t="s">
        <v>434</v>
      </c>
      <c r="R7803" s="89" t="str">
        <f>_xlfn.XLOOKUP(Q7803,匹配表1065!L:L,匹配表1065!O:O)</f>
        <v>C</v>
      </c>
      <c r="S7803" s="93" t="str">
        <f>IFERROR(_xlfn.XLOOKUP(Q7803,匹配表1065!AI:AI,匹配表1065!AJ:AJ),"绿标")</f>
        <v>黑标</v>
      </c>
      <c r="T7803" s="93" t="str" cm="1">
        <f t="array" ref="T7803:U7803">_xlfn.XLOOKUP(Q7803,匹配表1065!L:L,匹配表1065!M:N)</f>
        <v>眩晕</v>
      </c>
      <c r="U7803" s="94" t="str">
        <v>耳鼻喉科</v>
      </c>
      <c r="V7803" s="95" t="s">
        <v>42</v>
      </c>
      <c r="W7803" s="93">
        <f>_xlfn.XLOOKUP(M7803,匹配表1065!D:D,匹配表1065!F:F)*N7803</f>
        <v>4</v>
      </c>
    </row>
    <row r="7804" customHeight="1" spans="1:23">
      <c r="A7804" s="94" t="s">
        <v>954</v>
      </c>
      <c r="B7804" s="106">
        <v>46262</v>
      </c>
      <c r="C7804" s="121" t="str">
        <f t="shared" si="246"/>
        <v>8月第5周</v>
      </c>
      <c r="D7804" s="109" t="s">
        <v>993</v>
      </c>
      <c r="E7804" s="93" t="str">
        <f t="shared" si="247"/>
        <v>8月第4周--周5</v>
      </c>
      <c r="F7804" s="95" t="s">
        <v>27</v>
      </c>
      <c r="G7804" s="95" t="s">
        <v>104</v>
      </c>
      <c r="H7804" s="92" t="str">
        <f>_xlfn.XLOOKUP(O7804,匹配表1065!T:T,匹配表1065!W:W)</f>
        <v>济南市</v>
      </c>
      <c r="I7804" s="116" t="str">
        <f>_xlfn.XLOOKUP(O7804,匹配表1065!T:T,匹配表1065!X:X)</f>
        <v>PME2025</v>
      </c>
      <c r="J7804" s="95" t="s">
        <v>111</v>
      </c>
      <c r="K7804" s="89" cm="1">
        <f ca="1" t="array" ref="K7804:L7804">_xlfn.XLOOKUP(J7804,匹配表1065!Y:Y,匹配表1065!AA:AB)</f>
        <v>30</v>
      </c>
      <c r="L7804" s="116" t="str">
        <v>3个月以上</v>
      </c>
      <c r="M7804" s="95" t="s">
        <v>30</v>
      </c>
      <c r="N7804" s="95">
        <v>1</v>
      </c>
      <c r="O7804" s="118" t="str">
        <f>_xlfn.XLOOKUP(P7804,匹配表1065!U:U,匹配表1065!T:T)</f>
        <v>HO00001400</v>
      </c>
      <c r="P7804" s="94" t="s">
        <v>112</v>
      </c>
      <c r="Q7804" s="95" t="s">
        <v>113</v>
      </c>
      <c r="R7804" s="89" t="str">
        <f>_xlfn.XLOOKUP(Q7804,匹配表1065!L:L,匹配表1065!O:O)</f>
        <v>B</v>
      </c>
      <c r="S7804" s="93" t="str">
        <f>IFERROR(_xlfn.XLOOKUP(Q7804,匹配表1065!AI:AI,匹配表1065!AJ:AJ),"绿标")</f>
        <v>红标</v>
      </c>
      <c r="T7804" s="93" t="str" cm="1">
        <f t="array" ref="T7804:U7804">_xlfn.XLOOKUP(Q7804,匹配表1065!L:L,匹配表1065!M:N)</f>
        <v>抑郁焦虑</v>
      </c>
      <c r="U7804" s="94" t="str">
        <v>神经内科</v>
      </c>
      <c r="V7804" s="95" t="s">
        <v>33</v>
      </c>
      <c r="W7804" s="93">
        <f>_xlfn.XLOOKUP(M7804,匹配表1065!D:D,匹配表1065!F:F)*N7804</f>
        <v>12</v>
      </c>
    </row>
    <row r="7805" customHeight="1" spans="1:23">
      <c r="A7805" s="94" t="s">
        <v>954</v>
      </c>
      <c r="B7805" s="106">
        <v>46262</v>
      </c>
      <c r="C7805" s="121" t="str">
        <f t="shared" si="246"/>
        <v>8月第5周</v>
      </c>
      <c r="D7805" s="109" t="s">
        <v>993</v>
      </c>
      <c r="E7805" s="93" t="str">
        <f t="shared" si="247"/>
        <v>8月第4周--周5</v>
      </c>
      <c r="F7805" s="95" t="s">
        <v>27</v>
      </c>
      <c r="G7805" s="95" t="s">
        <v>104</v>
      </c>
      <c r="H7805" s="92" t="str">
        <f>_xlfn.XLOOKUP(O7805,匹配表1065!T:T,匹配表1065!W:W)</f>
        <v>聊城市</v>
      </c>
      <c r="I7805" s="116" t="str">
        <f>_xlfn.XLOOKUP(O7805,匹配表1065!T:T,匹配表1065!X:X)</f>
        <v>PME2046</v>
      </c>
      <c r="J7805" s="95" t="s">
        <v>108</v>
      </c>
      <c r="K7805" s="89" cm="1">
        <f ca="1" t="array" ref="K7805:L7805">_xlfn.XLOOKUP(J7805,匹配表1065!Y:Y,匹配表1065!AA:AB)</f>
        <v>8</v>
      </c>
      <c r="L7805" s="116" t="str">
        <v>3个月以上</v>
      </c>
      <c r="M7805" s="95" t="s">
        <v>30</v>
      </c>
      <c r="N7805" s="95">
        <v>1</v>
      </c>
      <c r="O7805" s="118" t="str">
        <f>_xlfn.XLOOKUP(P7805,匹配表1065!U:U,匹配表1065!T:T)</f>
        <v>HO00001415</v>
      </c>
      <c r="P7805" s="94" t="s">
        <v>109</v>
      </c>
      <c r="Q7805" s="95" t="s">
        <v>110</v>
      </c>
      <c r="R7805" s="89" t="str">
        <f>_xlfn.XLOOKUP(Q7805,匹配表1065!L:L,匹配表1065!O:O)</f>
        <v>B</v>
      </c>
      <c r="S7805" s="93" t="str">
        <f>IFERROR(_xlfn.XLOOKUP(Q7805,匹配表1065!AI:AI,匹配表1065!AJ:AJ),"绿标")</f>
        <v>绿标</v>
      </c>
      <c r="T7805" s="93" t="str" cm="1">
        <f t="array" ref="T7805:U7805">_xlfn.XLOOKUP(Q7805,匹配表1065!L:L,匹配表1065!M:N)</f>
        <v>脑血管</v>
      </c>
      <c r="U7805" s="94" t="str">
        <v>神经内科</v>
      </c>
      <c r="V7805" s="95" t="s">
        <v>42</v>
      </c>
      <c r="W7805" s="93">
        <f>_xlfn.XLOOKUP(M7805,匹配表1065!D:D,匹配表1065!F:F)*N7805</f>
        <v>12</v>
      </c>
    </row>
    <row r="7806" customHeight="1" spans="1:23">
      <c r="A7806" s="94" t="s">
        <v>954</v>
      </c>
      <c r="B7806" s="106">
        <v>46262</v>
      </c>
      <c r="C7806" s="121" t="str">
        <f t="shared" si="246"/>
        <v>8月第5周</v>
      </c>
      <c r="D7806" s="109" t="s">
        <v>993</v>
      </c>
      <c r="E7806" s="93" t="str">
        <f t="shared" si="247"/>
        <v>8月第4周--周5</v>
      </c>
      <c r="F7806" s="95" t="s">
        <v>27</v>
      </c>
      <c r="G7806" s="95" t="s">
        <v>104</v>
      </c>
      <c r="H7806" s="92" t="str">
        <f>_xlfn.XLOOKUP(O7806,匹配表1065!T:T,匹配表1065!W:W)</f>
        <v>济南市</v>
      </c>
      <c r="I7806" s="116" t="str">
        <f>_xlfn.XLOOKUP(O7806,匹配表1065!T:T,匹配表1065!X:X)</f>
        <v>PME2029</v>
      </c>
      <c r="J7806" s="95" t="s">
        <v>128</v>
      </c>
      <c r="K7806" s="89" cm="1">
        <f ca="1" t="array" ref="K7806:L7806">_xlfn.XLOOKUP(J7806,匹配表1065!Y:Y,匹配表1065!AA:AB)</f>
        <v>13</v>
      </c>
      <c r="L7806" s="116" t="str">
        <v>3个月以上</v>
      </c>
      <c r="M7806" s="95" t="s">
        <v>30</v>
      </c>
      <c r="N7806" s="95">
        <v>1</v>
      </c>
      <c r="O7806" s="118" t="str">
        <f>_xlfn.XLOOKUP(P7806,匹配表1065!U:U,匹配表1065!T:T)</f>
        <v>HO00001403</v>
      </c>
      <c r="P7806" s="94" t="s">
        <v>329</v>
      </c>
      <c r="Q7806" s="95" t="s">
        <v>319</v>
      </c>
      <c r="R7806" s="89" t="str">
        <f>_xlfn.XLOOKUP(Q7806,匹配表1065!L:L,匹配表1065!O:O)</f>
        <v>B</v>
      </c>
      <c r="S7806" s="93" t="str">
        <f>IFERROR(_xlfn.XLOOKUP(Q7806,匹配表1065!AI:AI,匹配表1065!AJ:AJ),"绿标")</f>
        <v>绿标</v>
      </c>
      <c r="T7806" s="93" t="str" cm="1">
        <f t="array" ref="T7806:U7806">_xlfn.XLOOKUP(Q7806,匹配表1065!L:L,匹配表1065!M:N)</f>
        <v>脑血管</v>
      </c>
      <c r="U7806" s="94" t="str">
        <v>神经内科</v>
      </c>
      <c r="V7806" s="95" t="s">
        <v>42</v>
      </c>
      <c r="W7806" s="93">
        <f>_xlfn.XLOOKUP(M7806,匹配表1065!D:D,匹配表1065!F:F)*N7806</f>
        <v>12</v>
      </c>
    </row>
    <row r="7807" customHeight="1" spans="1:23">
      <c r="A7807" s="94" t="s">
        <v>954</v>
      </c>
      <c r="B7807" s="106">
        <v>46262</v>
      </c>
      <c r="C7807" s="121" t="str">
        <f t="shared" si="246"/>
        <v>8月第5周</v>
      </c>
      <c r="D7807" s="109" t="s">
        <v>993</v>
      </c>
      <c r="E7807" s="93" t="str">
        <f t="shared" si="247"/>
        <v>8月第4周--周5</v>
      </c>
      <c r="F7807" s="95" t="s">
        <v>27</v>
      </c>
      <c r="G7807" s="95" t="s">
        <v>104</v>
      </c>
      <c r="H7807" s="92" t="str">
        <f>_xlfn.XLOOKUP(O7807,匹配表1065!T:T,匹配表1065!W:W)</f>
        <v>济南市</v>
      </c>
      <c r="I7807" s="116" t="str">
        <f>_xlfn.XLOOKUP(O7807,匹配表1065!T:T,匹配表1065!X:X)</f>
        <v>PME2029</v>
      </c>
      <c r="J7807" s="95" t="s">
        <v>128</v>
      </c>
      <c r="K7807" s="89" cm="1">
        <f ca="1" t="array" ref="K7807:L7807">_xlfn.XLOOKUP(J7807,匹配表1065!Y:Y,匹配表1065!AA:AB)</f>
        <v>13</v>
      </c>
      <c r="L7807" s="116" t="str">
        <v>3个月以上</v>
      </c>
      <c r="M7807" s="95" t="s">
        <v>35</v>
      </c>
      <c r="N7807" s="95">
        <v>1</v>
      </c>
      <c r="O7807" s="118" t="str">
        <f>_xlfn.XLOOKUP(P7807,匹配表1065!U:U,匹配表1065!T:T)</f>
        <v>HO00001403</v>
      </c>
      <c r="P7807" s="94" t="s">
        <v>329</v>
      </c>
      <c r="Q7807" s="95" t="s">
        <v>330</v>
      </c>
      <c r="R7807" s="89" t="str">
        <f>_xlfn.XLOOKUP(Q7807,匹配表1065!L:L,匹配表1065!O:O)</f>
        <v>A</v>
      </c>
      <c r="S7807" s="93" t="str">
        <f>IFERROR(_xlfn.XLOOKUP(Q7807,匹配表1065!AI:AI,匹配表1065!AJ:AJ),"绿标")</f>
        <v>黑标</v>
      </c>
      <c r="T7807" s="93" t="str" cm="1">
        <f t="array" ref="T7807:U7807">_xlfn.XLOOKUP(Q7807,匹配表1065!L:L,匹配表1065!M:N)</f>
        <v>头痛</v>
      </c>
      <c r="U7807" s="94" t="str">
        <v>神经内科</v>
      </c>
      <c r="V7807" s="95" t="s">
        <v>58</v>
      </c>
      <c r="W7807" s="93">
        <f>_xlfn.XLOOKUP(M7807,匹配表1065!D:D,匹配表1065!F:F)*N7807</f>
        <v>4</v>
      </c>
    </row>
    <row r="7808" customHeight="1" spans="1:23">
      <c r="A7808" s="94" t="s">
        <v>954</v>
      </c>
      <c r="B7808" s="106">
        <v>46262</v>
      </c>
      <c r="C7808" s="121" t="str">
        <f t="shared" si="246"/>
        <v>8月第5周</v>
      </c>
      <c r="D7808" s="109" t="s">
        <v>993</v>
      </c>
      <c r="E7808" s="93" t="str">
        <f t="shared" si="247"/>
        <v>8月第4周--周5</v>
      </c>
      <c r="F7808" s="95" t="s">
        <v>27</v>
      </c>
      <c r="G7808" s="95" t="s">
        <v>104</v>
      </c>
      <c r="H7808" s="92" t="str">
        <f>_xlfn.XLOOKUP(O7808,匹配表1065!T:T,匹配表1065!W:W)</f>
        <v>济南市</v>
      </c>
      <c r="I7808" s="116" t="str">
        <f>_xlfn.XLOOKUP(O7808,匹配表1065!T:T,匹配表1065!X:X)</f>
        <v>PME2025</v>
      </c>
      <c r="J7808" s="95" t="s">
        <v>128</v>
      </c>
      <c r="K7808" s="89" cm="1">
        <f ca="1" t="array" ref="K7808:L7808">_xlfn.XLOOKUP(J7808,匹配表1065!Y:Y,匹配表1065!AA:AB)</f>
        <v>13</v>
      </c>
      <c r="L7808" s="116" t="str">
        <v>3个月以上</v>
      </c>
      <c r="M7808" s="95" t="s">
        <v>35</v>
      </c>
      <c r="N7808" s="95">
        <v>1</v>
      </c>
      <c r="O7808" s="118" t="str">
        <f>_xlfn.XLOOKUP(P7808,匹配表1065!U:U,匹配表1065!T:T)</f>
        <v>HO00001400</v>
      </c>
      <c r="P7808" s="94" t="s">
        <v>112</v>
      </c>
      <c r="Q7808" s="95" t="s">
        <v>466</v>
      </c>
      <c r="R7808" s="89" t="str">
        <f>_xlfn.XLOOKUP(Q7808,匹配表1065!L:L,匹配表1065!O:O)</f>
        <v>B</v>
      </c>
      <c r="S7808" s="93" t="str">
        <f>IFERROR(_xlfn.XLOOKUP(Q7808,匹配表1065!AI:AI,匹配表1065!AJ:AJ),"绿标")</f>
        <v>绿标</v>
      </c>
      <c r="T7808" s="93" t="str" cm="1">
        <f t="array" ref="T7808:U7808">_xlfn.XLOOKUP(Q7808,匹配表1065!L:L,匹配表1065!M:N)</f>
        <v>脑血管</v>
      </c>
      <c r="U7808" s="94" t="str">
        <v>神经内科</v>
      </c>
      <c r="V7808" s="95" t="s">
        <v>33</v>
      </c>
      <c r="W7808" s="93">
        <f>_xlfn.XLOOKUP(M7808,匹配表1065!D:D,匹配表1065!F:F)*N7808</f>
        <v>4</v>
      </c>
    </row>
    <row r="7809" customHeight="1" spans="1:23">
      <c r="A7809" s="94" t="s">
        <v>954</v>
      </c>
      <c r="B7809" s="106">
        <v>46262</v>
      </c>
      <c r="C7809" s="121" t="str">
        <f t="shared" si="246"/>
        <v>8月第5周</v>
      </c>
      <c r="D7809" s="109" t="s">
        <v>993</v>
      </c>
      <c r="E7809" s="93" t="str">
        <f t="shared" si="247"/>
        <v>8月第4周--周5</v>
      </c>
      <c r="F7809" s="95" t="s">
        <v>27</v>
      </c>
      <c r="G7809" s="95" t="s">
        <v>104</v>
      </c>
      <c r="H7809" s="92" t="str">
        <f>_xlfn.XLOOKUP(O7809,匹配表1065!T:T,匹配表1065!W:W)</f>
        <v>济南市</v>
      </c>
      <c r="I7809" s="116" t="str">
        <f>_xlfn.XLOOKUP(O7809,匹配表1065!T:T,匹配表1065!X:X)</f>
        <v>PME2029</v>
      </c>
      <c r="J7809" s="95" t="s">
        <v>128</v>
      </c>
      <c r="K7809" s="89" cm="1">
        <f ca="1" t="array" ref="K7809:L7809">_xlfn.XLOOKUP(J7809,匹配表1065!Y:Y,匹配表1065!AA:AB)</f>
        <v>13</v>
      </c>
      <c r="L7809" s="116" t="str">
        <v>3个月以上</v>
      </c>
      <c r="M7809" s="95" t="s">
        <v>35</v>
      </c>
      <c r="N7809" s="95">
        <v>1</v>
      </c>
      <c r="O7809" s="118" t="str">
        <f>_xlfn.XLOOKUP(P7809,匹配表1065!U:U,匹配表1065!T:T)</f>
        <v>HO00024281</v>
      </c>
      <c r="P7809" s="94" t="s">
        <v>129</v>
      </c>
      <c r="Q7809" s="95" t="s">
        <v>130</v>
      </c>
      <c r="R7809" s="89" t="str">
        <f>_xlfn.XLOOKUP(Q7809,匹配表1065!L:L,匹配表1065!O:O)</f>
        <v>B</v>
      </c>
      <c r="S7809" s="93" t="str">
        <f>IFERROR(_xlfn.XLOOKUP(Q7809,匹配表1065!AI:AI,匹配表1065!AJ:AJ),"绿标")</f>
        <v>绿标</v>
      </c>
      <c r="T7809" s="93" t="str" cm="1">
        <f t="array" ref="T7809:U7809">_xlfn.XLOOKUP(Q7809,匹配表1065!L:L,匹配表1065!M:N)</f>
        <v>脑血管</v>
      </c>
      <c r="U7809" s="94" t="str">
        <v>神经内科</v>
      </c>
      <c r="V7809" s="95" t="s">
        <v>33</v>
      </c>
      <c r="W7809" s="93">
        <f>_xlfn.XLOOKUP(M7809,匹配表1065!D:D,匹配表1065!F:F)*N7809</f>
        <v>4</v>
      </c>
    </row>
    <row r="7810" customHeight="1" spans="1:23">
      <c r="A7810" s="94" t="s">
        <v>954</v>
      </c>
      <c r="B7810" s="106">
        <v>46262</v>
      </c>
      <c r="C7810" s="121" t="str">
        <f t="shared" si="246"/>
        <v>8月第5周</v>
      </c>
      <c r="D7810" s="109" t="s">
        <v>993</v>
      </c>
      <c r="E7810" s="93" t="str">
        <f t="shared" si="247"/>
        <v>8月第4周--周5</v>
      </c>
      <c r="F7810" s="95" t="s">
        <v>27</v>
      </c>
      <c r="G7810" s="95" t="s">
        <v>104</v>
      </c>
      <c r="H7810" s="92" t="str">
        <f>_xlfn.XLOOKUP(O7810,匹配表1065!T:T,匹配表1065!W:W)</f>
        <v>济南市</v>
      </c>
      <c r="I7810" s="116" t="str">
        <f>_xlfn.XLOOKUP(O7810,匹配表1065!T:T,匹配表1065!X:X)</f>
        <v>PME2024</v>
      </c>
      <c r="J7810" s="95" t="s">
        <v>975</v>
      </c>
      <c r="K7810" s="89" t="e" cm="1">
        <f ca="1" t="array" ref="K7810">_xlfn.XLOOKUP(J7810,匹配表1065!Y:Y,匹配表1065!AA:AB)</f>
        <v>#N/A</v>
      </c>
      <c r="L7810" s="116"/>
      <c r="M7810" s="95" t="s">
        <v>55</v>
      </c>
      <c r="N7810" s="95">
        <v>1</v>
      </c>
      <c r="O7810" s="118" t="str">
        <f>_xlfn.XLOOKUP(P7810,匹配表1065!U:U,匹配表1065!T:T)</f>
        <v>HO00001404</v>
      </c>
      <c r="P7810" s="94" t="s">
        <v>126</v>
      </c>
      <c r="Q7810" s="95" t="s">
        <v>127</v>
      </c>
      <c r="R7810" s="89" t="str">
        <f>_xlfn.XLOOKUP(Q7810,匹配表1065!L:L,匹配表1065!O:O)</f>
        <v>A</v>
      </c>
      <c r="S7810" s="93" t="str">
        <f>IFERROR(_xlfn.XLOOKUP(Q7810,匹配表1065!AI:AI,匹配表1065!AJ:AJ),"绿标")</f>
        <v>红标</v>
      </c>
      <c r="T7810" s="93" t="str" cm="1">
        <f t="array" ref="T7810:U7810">_xlfn.XLOOKUP(Q7810,匹配表1065!L:L,匹配表1065!M:N)</f>
        <v>头痛</v>
      </c>
      <c r="U7810" s="94" t="str">
        <v>神经内科</v>
      </c>
      <c r="V7810" s="95" t="s">
        <v>67</v>
      </c>
      <c r="W7810" s="93">
        <f>_xlfn.XLOOKUP(M7810,匹配表1065!D:D,匹配表1065!F:F)*N7810</f>
        <v>8</v>
      </c>
    </row>
    <row r="7811" customHeight="1" spans="1:23">
      <c r="A7811" s="94" t="s">
        <v>954</v>
      </c>
      <c r="B7811" s="106">
        <v>46262</v>
      </c>
      <c r="C7811" s="121" t="str">
        <f t="shared" si="246"/>
        <v>8月第5周</v>
      </c>
      <c r="D7811" s="109" t="s">
        <v>993</v>
      </c>
      <c r="E7811" s="93" t="str">
        <f t="shared" si="247"/>
        <v>8月第4周--周5</v>
      </c>
      <c r="F7811" s="95" t="s">
        <v>27</v>
      </c>
      <c r="G7811" s="95" t="s">
        <v>28</v>
      </c>
      <c r="H7811" s="92" t="str">
        <f>_xlfn.XLOOKUP(O7811,匹配表1065!T:T,匹配表1065!W:W)</f>
        <v>南京市</v>
      </c>
      <c r="I7811" s="116" t="str">
        <f>_xlfn.XLOOKUP(O7811,匹配表1065!T:T,匹配表1065!X:X)</f>
        <v>PME2039</v>
      </c>
      <c r="J7811" s="95" t="s">
        <v>39</v>
      </c>
      <c r="K7811" s="89" cm="1">
        <f ca="1" t="array" ref="K7811:L7811">_xlfn.XLOOKUP(J7811,匹配表1065!Y:Y,匹配表1065!AA:AB)</f>
        <v>7</v>
      </c>
      <c r="L7811" s="116" t="str">
        <v>3个月以上</v>
      </c>
      <c r="M7811" s="95" t="s">
        <v>55</v>
      </c>
      <c r="N7811" s="95">
        <v>1</v>
      </c>
      <c r="O7811" s="118" t="str">
        <f>_xlfn.XLOOKUP(P7811,匹配表1065!U:U,匹配表1065!T:T)</f>
        <v>HO00000971</v>
      </c>
      <c r="P7811" s="94" t="s">
        <v>40</v>
      </c>
      <c r="Q7811" s="95" t="s">
        <v>442</v>
      </c>
      <c r="R7811" s="89" t="str">
        <f>_xlfn.XLOOKUP(Q7811,匹配表1065!L:L,匹配表1065!O:O)</f>
        <v>C</v>
      </c>
      <c r="S7811" s="93" t="str">
        <f>IFERROR(_xlfn.XLOOKUP(Q7811,匹配表1065!AI:AI,匹配表1065!AJ:AJ),"绿标")</f>
        <v>绿标</v>
      </c>
      <c r="T7811" s="93" t="str" cm="1">
        <f t="array" ref="T7811:U7811">_xlfn.XLOOKUP(Q7811,匹配表1065!L:L,匹配表1065!M:N)</f>
        <v>眩晕</v>
      </c>
      <c r="U7811" s="94" t="str">
        <v>耳鼻喉科</v>
      </c>
      <c r="V7811" s="95" t="s">
        <v>100</v>
      </c>
      <c r="W7811" s="93">
        <f>_xlfn.XLOOKUP(M7811,匹配表1065!D:D,匹配表1065!F:F)*N7811</f>
        <v>8</v>
      </c>
    </row>
    <row r="7812" customHeight="1" spans="1:23">
      <c r="A7812" s="94" t="s">
        <v>954</v>
      </c>
      <c r="B7812" s="106">
        <v>46262</v>
      </c>
      <c r="C7812" s="121" t="str">
        <f t="shared" si="246"/>
        <v>8月第5周</v>
      </c>
      <c r="D7812" s="109" t="s">
        <v>993</v>
      </c>
      <c r="E7812" s="93" t="str">
        <f t="shared" si="247"/>
        <v>8月第4周--周5</v>
      </c>
      <c r="F7812" s="95" t="s">
        <v>27</v>
      </c>
      <c r="G7812" s="95" t="s">
        <v>28</v>
      </c>
      <c r="H7812" s="92" t="str">
        <f>_xlfn.XLOOKUP(O7812,匹配表1065!T:T,匹配表1065!W:W)</f>
        <v>南京市</v>
      </c>
      <c r="I7812" s="116" t="str">
        <f>_xlfn.XLOOKUP(O7812,匹配表1065!T:T,匹配表1065!X:X)</f>
        <v>PME2005</v>
      </c>
      <c r="J7812" s="95" t="s">
        <v>54</v>
      </c>
      <c r="K7812" s="89" cm="1">
        <f ca="1" t="array" ref="K7812:L7812">_xlfn.XLOOKUP(J7812,匹配表1065!Y:Y,匹配表1065!AA:AB)</f>
        <v>3</v>
      </c>
      <c r="L7812" s="116" t="str">
        <v>3个月以上</v>
      </c>
      <c r="M7812" s="95" t="s">
        <v>30</v>
      </c>
      <c r="N7812" s="95">
        <v>1</v>
      </c>
      <c r="O7812" s="118" t="str">
        <f>_xlfn.XLOOKUP(P7812,匹配表1065!U:U,匹配表1065!T:T)</f>
        <v>HO00000975</v>
      </c>
      <c r="P7812" s="94" t="s">
        <v>56</v>
      </c>
      <c r="Q7812" s="95" t="s">
        <v>342</v>
      </c>
      <c r="R7812" s="89" t="str">
        <f>_xlfn.XLOOKUP(Q7812,匹配表1065!L:L,匹配表1065!O:O)</f>
        <v>A</v>
      </c>
      <c r="S7812" s="93" t="str">
        <f>IFERROR(_xlfn.XLOOKUP(Q7812,匹配表1065!AI:AI,匹配表1065!AJ:AJ),"绿标")</f>
        <v>绿标</v>
      </c>
      <c r="T7812" s="93" t="str" cm="1">
        <f t="array" ref="T7812:U7812">_xlfn.XLOOKUP(Q7812,匹配表1065!L:L,匹配表1065!M:N)</f>
        <v>头痛</v>
      </c>
      <c r="U7812" s="94" t="str">
        <v>神经内科</v>
      </c>
      <c r="V7812" s="95" t="s">
        <v>33</v>
      </c>
      <c r="W7812" s="93">
        <f>_xlfn.XLOOKUP(M7812,匹配表1065!D:D,匹配表1065!F:F)*N7812</f>
        <v>12</v>
      </c>
    </row>
    <row r="7813" customHeight="1" spans="1:23">
      <c r="A7813" s="94" t="s">
        <v>954</v>
      </c>
      <c r="B7813" s="106">
        <v>46262</v>
      </c>
      <c r="C7813" s="121" t="str">
        <f t="shared" si="246"/>
        <v>8月第5周</v>
      </c>
      <c r="D7813" s="109" t="s">
        <v>993</v>
      </c>
      <c r="E7813" s="93" t="str">
        <f t="shared" si="247"/>
        <v>8月第4周--周5</v>
      </c>
      <c r="F7813" s="95" t="s">
        <v>27</v>
      </c>
      <c r="G7813" s="95" t="s">
        <v>28</v>
      </c>
      <c r="H7813" s="92" t="str">
        <f>_xlfn.XLOOKUP(O7813,匹配表1065!T:T,匹配表1065!W:W)</f>
        <v>南京市</v>
      </c>
      <c r="I7813" s="116" t="str">
        <f>_xlfn.XLOOKUP(O7813,匹配表1065!T:T,匹配表1065!X:X)</f>
        <v>PME2005</v>
      </c>
      <c r="J7813" s="95" t="s">
        <v>54</v>
      </c>
      <c r="K7813" s="89" cm="1">
        <f ca="1" t="array" ref="K7813:L7813">_xlfn.XLOOKUP(J7813,匹配表1065!Y:Y,匹配表1065!AA:AB)</f>
        <v>3</v>
      </c>
      <c r="L7813" s="116" t="str">
        <v>3个月以上</v>
      </c>
      <c r="M7813" s="95" t="s">
        <v>133</v>
      </c>
      <c r="N7813" s="95">
        <v>1</v>
      </c>
      <c r="O7813" s="118" t="str">
        <f>_xlfn.XLOOKUP(P7813,匹配表1065!U:U,匹配表1065!T:T)</f>
        <v>HO00000975</v>
      </c>
      <c r="P7813" s="94" t="s">
        <v>56</v>
      </c>
      <c r="Q7813" s="95" t="s">
        <v>57</v>
      </c>
      <c r="R7813" s="89" t="str">
        <f>_xlfn.XLOOKUP(Q7813,匹配表1065!L:L,匹配表1065!O:O)</f>
        <v>C</v>
      </c>
      <c r="S7813" s="93" t="str">
        <f>IFERROR(_xlfn.XLOOKUP(Q7813,匹配表1065!AI:AI,匹配表1065!AJ:AJ),"绿标")</f>
        <v>绿标</v>
      </c>
      <c r="T7813" s="93" t="str" cm="1">
        <f t="array" ref="T7813:U7813">_xlfn.XLOOKUP(Q7813,匹配表1065!L:L,匹配表1065!M:N)</f>
        <v>眩晕</v>
      </c>
      <c r="U7813" s="94" t="str">
        <v>神经内科</v>
      </c>
      <c r="V7813" s="95" t="s">
        <v>100</v>
      </c>
      <c r="W7813" s="93">
        <f>_xlfn.XLOOKUP(M7813,匹配表1065!D:D,匹配表1065!F:F)*N7813</f>
        <v>1</v>
      </c>
    </row>
    <row r="7814" customHeight="1" spans="1:23">
      <c r="A7814" s="94" t="s">
        <v>954</v>
      </c>
      <c r="B7814" s="106">
        <v>46262</v>
      </c>
      <c r="C7814" s="121" t="str">
        <f t="shared" si="246"/>
        <v>8月第5周</v>
      </c>
      <c r="D7814" s="109" t="s">
        <v>993</v>
      </c>
      <c r="E7814" s="93" t="str">
        <f t="shared" si="247"/>
        <v>8月第4周--周5</v>
      </c>
      <c r="F7814" s="95" t="s">
        <v>27</v>
      </c>
      <c r="G7814" s="95" t="s">
        <v>28</v>
      </c>
      <c r="H7814" s="92" t="str">
        <f>_xlfn.XLOOKUP(O7814,匹配表1065!T:T,匹配表1065!W:W)</f>
        <v>南京市</v>
      </c>
      <c r="I7814" s="116" t="str">
        <f>_xlfn.XLOOKUP(O7814,匹配表1065!T:T,匹配表1065!X:X)</f>
        <v>PME2004</v>
      </c>
      <c r="J7814" s="95" t="s">
        <v>889</v>
      </c>
      <c r="K7814" s="89" t="e" cm="1">
        <f ca="1" t="array" ref="K7814">_xlfn.XLOOKUP(J7814,匹配表1065!Y:Y,匹配表1065!AA:AB)</f>
        <v>#N/A</v>
      </c>
      <c r="L7814" s="116"/>
      <c r="M7814" s="95" t="s">
        <v>35</v>
      </c>
      <c r="N7814" s="95">
        <v>1</v>
      </c>
      <c r="O7814" s="118" t="str">
        <f>_xlfn.XLOOKUP(P7814,匹配表1065!U:U,匹配表1065!T:T)</f>
        <v>HO00000972</v>
      </c>
      <c r="P7814" s="94" t="s">
        <v>36</v>
      </c>
      <c r="Q7814" s="95" t="s">
        <v>37</v>
      </c>
      <c r="R7814" s="89" t="str">
        <f>_xlfn.XLOOKUP(Q7814,匹配表1065!L:L,匹配表1065!O:O)</f>
        <v>A</v>
      </c>
      <c r="S7814" s="93" t="str">
        <f>IFERROR(_xlfn.XLOOKUP(Q7814,匹配表1065!AI:AI,匹配表1065!AJ:AJ),"绿标")</f>
        <v>绿标</v>
      </c>
      <c r="T7814" s="93" t="str" cm="1">
        <f t="array" ref="T7814:U7814">_xlfn.XLOOKUP(Q7814,匹配表1065!L:L,匹配表1065!M:N)</f>
        <v>头痛</v>
      </c>
      <c r="U7814" s="94" t="str">
        <v>神经内科</v>
      </c>
      <c r="V7814" s="95" t="s">
        <v>42</v>
      </c>
      <c r="W7814" s="93">
        <f>_xlfn.XLOOKUP(M7814,匹配表1065!D:D,匹配表1065!F:F)*N7814</f>
        <v>4</v>
      </c>
    </row>
    <row r="7815" customHeight="1" spans="1:23">
      <c r="A7815" s="94" t="s">
        <v>954</v>
      </c>
      <c r="B7815" s="106">
        <v>46262</v>
      </c>
      <c r="C7815" s="121" t="str">
        <f t="shared" si="246"/>
        <v>8月第5周</v>
      </c>
      <c r="D7815" s="109" t="s">
        <v>993</v>
      </c>
      <c r="E7815" s="93" t="str">
        <f t="shared" si="247"/>
        <v>8月第4周--周5</v>
      </c>
      <c r="F7815" s="95" t="s">
        <v>27</v>
      </c>
      <c r="G7815" s="95" t="s">
        <v>28</v>
      </c>
      <c r="H7815" s="92" t="str">
        <f>_xlfn.XLOOKUP(O7815,匹配表1065!T:T,匹配表1065!W:W)</f>
        <v>南京市</v>
      </c>
      <c r="I7815" s="116" t="str">
        <f>_xlfn.XLOOKUP(O7815,匹配表1065!T:T,匹配表1065!X:X)</f>
        <v>PME2040</v>
      </c>
      <c r="J7815" s="95" t="s">
        <v>50</v>
      </c>
      <c r="K7815" s="89" t="e" cm="1">
        <f ca="1" t="array" ref="K7815">_xlfn.XLOOKUP(J7815,匹配表1065!Y:Y,匹配表1065!AA:AB)</f>
        <v>#N/A</v>
      </c>
      <c r="L7815" s="116"/>
      <c r="M7815" s="95" t="s">
        <v>35</v>
      </c>
      <c r="N7815" s="95">
        <v>1</v>
      </c>
      <c r="O7815" s="118" t="str">
        <f>_xlfn.XLOOKUP(P7815,匹配表1065!U:U,匹配表1065!T:T)</f>
        <v>HO00000966</v>
      </c>
      <c r="P7815" s="94" t="s">
        <v>51</v>
      </c>
      <c r="Q7815" s="95" t="s">
        <v>199</v>
      </c>
      <c r="R7815" s="89" t="str">
        <f>_xlfn.XLOOKUP(Q7815,匹配表1065!L:L,匹配表1065!O:O)</f>
        <v>A</v>
      </c>
      <c r="S7815" s="93" t="str">
        <f>IFERROR(_xlfn.XLOOKUP(Q7815,匹配表1065!AI:AI,匹配表1065!AJ:AJ),"绿标")</f>
        <v>绿标</v>
      </c>
      <c r="T7815" s="93" t="str" cm="1">
        <f t="array" ref="T7815:U7815">_xlfn.XLOOKUP(Q7815,匹配表1065!L:L,匹配表1065!M:N)</f>
        <v>头痛</v>
      </c>
      <c r="U7815" s="94" t="str">
        <v>神经内科</v>
      </c>
      <c r="V7815" s="95" t="s">
        <v>100</v>
      </c>
      <c r="W7815" s="93">
        <f>_xlfn.XLOOKUP(M7815,匹配表1065!D:D,匹配表1065!F:F)*N7815</f>
        <v>4</v>
      </c>
    </row>
    <row r="7816" customHeight="1" spans="1:23">
      <c r="A7816" s="94" t="s">
        <v>954</v>
      </c>
      <c r="B7816" s="106">
        <v>46262</v>
      </c>
      <c r="C7816" s="121" t="str">
        <f t="shared" si="246"/>
        <v>8月第5周</v>
      </c>
      <c r="D7816" s="109" t="s">
        <v>993</v>
      </c>
      <c r="E7816" s="93" t="str">
        <f t="shared" si="247"/>
        <v>8月第4周--周5</v>
      </c>
      <c r="F7816" s="95" t="s">
        <v>27</v>
      </c>
      <c r="G7816" s="95" t="s">
        <v>28</v>
      </c>
      <c r="H7816" s="92" t="str">
        <f>_xlfn.XLOOKUP(O7816,匹配表1065!T:T,匹配表1065!W:W)</f>
        <v>南京市</v>
      </c>
      <c r="I7816" s="116" t="str">
        <f>_xlfn.XLOOKUP(O7816,匹配表1065!T:T,匹配表1065!X:X)</f>
        <v>PME2006</v>
      </c>
      <c r="J7816" s="95" t="s">
        <v>29</v>
      </c>
      <c r="K7816" s="89" cm="1">
        <f ca="1" t="array" ref="K7816:L7816">_xlfn.XLOOKUP(J7816,匹配表1065!Y:Y,匹配表1065!AA:AB)</f>
        <v>15</v>
      </c>
      <c r="L7816" s="116" t="str">
        <v>3个月以上</v>
      </c>
      <c r="M7816" s="95" t="s">
        <v>35</v>
      </c>
      <c r="N7816" s="95">
        <v>1</v>
      </c>
      <c r="O7816" s="118" t="str">
        <f>_xlfn.XLOOKUP(P7816,匹配表1065!U:U,匹配表1065!T:T)</f>
        <v>HO00000959</v>
      </c>
      <c r="P7816" s="94" t="s">
        <v>196</v>
      </c>
      <c r="Q7816" s="95" t="s">
        <v>268</v>
      </c>
      <c r="R7816" s="89" t="str">
        <f>_xlfn.XLOOKUP(Q7816,匹配表1065!L:L,匹配表1065!O:O)</f>
        <v>C</v>
      </c>
      <c r="S7816" s="93" t="str">
        <f>IFERROR(_xlfn.XLOOKUP(Q7816,匹配表1065!AI:AI,匹配表1065!AJ:AJ),"绿标")</f>
        <v>红标</v>
      </c>
      <c r="T7816" s="93" t="str" cm="1">
        <f t="array" ref="T7816:U7816">_xlfn.XLOOKUP(Q7816,匹配表1065!L:L,匹配表1065!M:N)</f>
        <v>眩晕</v>
      </c>
      <c r="U7816" s="94" t="str">
        <v>耳鼻喉科</v>
      </c>
      <c r="V7816" s="95" t="s">
        <v>100</v>
      </c>
      <c r="W7816" s="93">
        <f>_xlfn.XLOOKUP(M7816,匹配表1065!D:D,匹配表1065!F:F)*N7816</f>
        <v>4</v>
      </c>
    </row>
    <row r="7817" customHeight="1" spans="1:23">
      <c r="A7817" s="94" t="s">
        <v>954</v>
      </c>
      <c r="B7817" s="106">
        <v>46262</v>
      </c>
      <c r="C7817" s="121" t="str">
        <f t="shared" si="246"/>
        <v>8月第5周</v>
      </c>
      <c r="D7817" s="109" t="s">
        <v>993</v>
      </c>
      <c r="E7817" s="93" t="str">
        <f t="shared" si="247"/>
        <v>8月第4周--周5</v>
      </c>
      <c r="F7817" s="95" t="s">
        <v>27</v>
      </c>
      <c r="G7817" s="95" t="s">
        <v>28</v>
      </c>
      <c r="H7817" s="92" t="str">
        <f>_xlfn.XLOOKUP(O7817,匹配表1065!T:T,匹配表1065!W:W)</f>
        <v>南京市</v>
      </c>
      <c r="I7817" s="116" t="str">
        <f>_xlfn.XLOOKUP(O7817,匹配表1065!T:T,匹配表1065!X:X)</f>
        <v>PME2006</v>
      </c>
      <c r="J7817" s="95" t="s">
        <v>29</v>
      </c>
      <c r="K7817" s="89" cm="1">
        <f ca="1" t="array" ref="K7817:L7817">_xlfn.XLOOKUP(J7817,匹配表1065!Y:Y,匹配表1065!AA:AB)</f>
        <v>15</v>
      </c>
      <c r="L7817" s="116" t="str">
        <v>3个月以上</v>
      </c>
      <c r="M7817" s="95" t="s">
        <v>35</v>
      </c>
      <c r="N7817" s="95">
        <v>1</v>
      </c>
      <c r="O7817" s="118" t="str">
        <f>_xlfn.XLOOKUP(P7817,匹配表1065!U:U,匹配表1065!T:T)</f>
        <v>HO00000959</v>
      </c>
      <c r="P7817" s="94" t="s">
        <v>196</v>
      </c>
      <c r="Q7817" s="95" t="s">
        <v>838</v>
      </c>
      <c r="R7817" s="89" t="str">
        <f>_xlfn.XLOOKUP(Q7817,匹配表1065!L:L,匹配表1065!O:O)</f>
        <v>B</v>
      </c>
      <c r="S7817" s="93" t="str">
        <f>IFERROR(_xlfn.XLOOKUP(Q7817,匹配表1065!AI:AI,匹配表1065!AJ:AJ),"绿标")</f>
        <v>黑标</v>
      </c>
      <c r="T7817" s="93" t="str" cm="1">
        <f t="array" ref="T7817:U7817">_xlfn.XLOOKUP(Q7817,匹配表1065!L:L,匹配表1065!M:N)</f>
        <v>脑血管</v>
      </c>
      <c r="U7817" s="94" t="str">
        <v>神经内科</v>
      </c>
      <c r="V7817" s="95" t="s">
        <v>58</v>
      </c>
      <c r="W7817" s="93">
        <f>_xlfn.XLOOKUP(M7817,匹配表1065!D:D,匹配表1065!F:F)*N7817</f>
        <v>4</v>
      </c>
    </row>
    <row r="7818" customHeight="1" spans="1:23">
      <c r="A7818" s="94" t="s">
        <v>954</v>
      </c>
      <c r="B7818" s="106">
        <v>46262</v>
      </c>
      <c r="C7818" s="121" t="str">
        <f t="shared" si="246"/>
        <v>8月第5周</v>
      </c>
      <c r="D7818" s="109" t="s">
        <v>993</v>
      </c>
      <c r="E7818" s="93" t="str">
        <f t="shared" si="247"/>
        <v>8月第4周--周5</v>
      </c>
      <c r="F7818" s="95" t="s">
        <v>27</v>
      </c>
      <c r="G7818" s="95" t="s">
        <v>28</v>
      </c>
      <c r="H7818" s="92" t="str">
        <f>_xlfn.XLOOKUP(O7818,匹配表1065!T:T,匹配表1065!W:W)</f>
        <v>南京市</v>
      </c>
      <c r="I7818" s="116" t="str">
        <f>_xlfn.XLOOKUP(O7818,匹配表1065!T:T,匹配表1065!X:X)</f>
        <v>PME2006</v>
      </c>
      <c r="J7818" s="95" t="s">
        <v>29</v>
      </c>
      <c r="K7818" s="89" cm="1">
        <f ca="1" t="array" ref="K7818:L7818">_xlfn.XLOOKUP(J7818,匹配表1065!Y:Y,匹配表1065!AA:AB)</f>
        <v>15</v>
      </c>
      <c r="L7818" s="116" t="str">
        <v>3个月以上</v>
      </c>
      <c r="M7818" s="95" t="s">
        <v>35</v>
      </c>
      <c r="N7818" s="95">
        <v>1</v>
      </c>
      <c r="O7818" s="118" t="str">
        <f>_xlfn.XLOOKUP(P7818,匹配表1065!U:U,匹配表1065!T:T)</f>
        <v>HO00000965</v>
      </c>
      <c r="P7818" s="94" t="s">
        <v>31</v>
      </c>
      <c r="Q7818" s="95" t="s">
        <v>32</v>
      </c>
      <c r="R7818" s="89" t="str">
        <f>_xlfn.XLOOKUP(Q7818,匹配表1065!L:L,匹配表1065!O:O)</f>
        <v>A</v>
      </c>
      <c r="S7818" s="93" t="str">
        <f>IFERROR(_xlfn.XLOOKUP(Q7818,匹配表1065!AI:AI,匹配表1065!AJ:AJ),"绿标")</f>
        <v>绿标</v>
      </c>
      <c r="T7818" s="93" t="str" cm="1">
        <f t="array" ref="T7818:U7818">_xlfn.XLOOKUP(Q7818,匹配表1065!L:L,匹配表1065!M:N)</f>
        <v>头痛</v>
      </c>
      <c r="U7818" s="94" t="str">
        <v>神经内科</v>
      </c>
      <c r="V7818" s="95" t="s">
        <v>58</v>
      </c>
      <c r="W7818" s="93">
        <f>_xlfn.XLOOKUP(M7818,匹配表1065!D:D,匹配表1065!F:F)*N7818</f>
        <v>4</v>
      </c>
    </row>
    <row r="7819" customHeight="1" spans="1:23">
      <c r="A7819" s="94" t="s">
        <v>954</v>
      </c>
      <c r="B7819" s="106">
        <v>46262</v>
      </c>
      <c r="C7819" s="121" t="str">
        <f t="shared" si="246"/>
        <v>8月第5周</v>
      </c>
      <c r="D7819" s="109" t="s">
        <v>993</v>
      </c>
      <c r="E7819" s="93" t="str">
        <f t="shared" si="247"/>
        <v>8月第4周--周5</v>
      </c>
      <c r="F7819" s="95" t="s">
        <v>27</v>
      </c>
      <c r="G7819" s="95" t="s">
        <v>28</v>
      </c>
      <c r="H7819" s="92" t="str">
        <f>_xlfn.XLOOKUP(O7819,匹配表1065!T:T,匹配表1065!W:W)</f>
        <v>常州市</v>
      </c>
      <c r="I7819" s="116" t="str">
        <f>_xlfn.XLOOKUP(O7819,匹配表1065!T:T,匹配表1065!X:X)</f>
        <v>PME2015</v>
      </c>
      <c r="J7819" s="95" t="s">
        <v>45</v>
      </c>
      <c r="K7819" s="89" cm="1">
        <f ca="1" t="array" ref="K7819:L7819">_xlfn.XLOOKUP(J7819,匹配表1065!Y:Y,匹配表1065!AA:AB)</f>
        <v>9</v>
      </c>
      <c r="L7819" s="116" t="str">
        <v>3个月以上</v>
      </c>
      <c r="M7819" s="95" t="s">
        <v>35</v>
      </c>
      <c r="N7819" s="95">
        <v>1</v>
      </c>
      <c r="O7819" s="118" t="str">
        <f>_xlfn.XLOOKUP(P7819,匹配表1065!U:U,匹配表1065!T:T)</f>
        <v>HO00000941</v>
      </c>
      <c r="P7819" s="94" t="s">
        <v>542</v>
      </c>
      <c r="Q7819" s="95" t="s">
        <v>544</v>
      </c>
      <c r="R7819" s="89" t="str">
        <f>_xlfn.XLOOKUP(Q7819,匹配表1065!L:L,匹配表1065!O:O)</f>
        <v>A</v>
      </c>
      <c r="S7819" s="93" t="str">
        <f>IFERROR(_xlfn.XLOOKUP(Q7819,匹配表1065!AI:AI,匹配表1065!AJ:AJ),"绿标")</f>
        <v>绿标</v>
      </c>
      <c r="T7819" s="93" t="str" cm="1">
        <f t="array" ref="T7819:U7819">_xlfn.XLOOKUP(Q7819,匹配表1065!L:L,匹配表1065!M:N)</f>
        <v>头痛</v>
      </c>
      <c r="U7819" s="94" t="str">
        <v>神经内科</v>
      </c>
      <c r="V7819" s="95" t="s">
        <v>42</v>
      </c>
      <c r="W7819" s="93">
        <f>_xlfn.XLOOKUP(M7819,匹配表1065!D:D,匹配表1065!F:F)*N7819</f>
        <v>4</v>
      </c>
    </row>
    <row r="7820" customHeight="1" spans="1:23">
      <c r="A7820" s="94" t="s">
        <v>954</v>
      </c>
      <c r="B7820" s="106">
        <v>46262</v>
      </c>
      <c r="C7820" s="121" t="str">
        <f t="shared" si="246"/>
        <v>8月第5周</v>
      </c>
      <c r="D7820" s="109" t="s">
        <v>993</v>
      </c>
      <c r="E7820" s="93" t="str">
        <f t="shared" si="247"/>
        <v>8月第4周--周5</v>
      </c>
      <c r="F7820" s="95" t="s">
        <v>27</v>
      </c>
      <c r="G7820" s="95" t="s">
        <v>28</v>
      </c>
      <c r="H7820" s="92" t="str">
        <f>_xlfn.XLOOKUP(O7820,匹配表1065!T:T,匹配表1065!W:W)</f>
        <v>常州市</v>
      </c>
      <c r="I7820" s="116" t="str">
        <f>_xlfn.XLOOKUP(O7820,匹配表1065!T:T,匹配表1065!X:X)</f>
        <v>PME2015</v>
      </c>
      <c r="J7820" s="95" t="s">
        <v>45</v>
      </c>
      <c r="K7820" s="89" cm="1">
        <f ca="1" t="array" ref="K7820:L7820">_xlfn.XLOOKUP(J7820,匹配表1065!Y:Y,匹配表1065!AA:AB)</f>
        <v>9</v>
      </c>
      <c r="L7820" s="116" t="str">
        <v>3个月以上</v>
      </c>
      <c r="M7820" s="95" t="s">
        <v>55</v>
      </c>
      <c r="N7820" s="95">
        <v>1</v>
      </c>
      <c r="O7820" s="118" t="str">
        <f>_xlfn.XLOOKUP(P7820,匹配表1065!U:U,匹配表1065!T:T)</f>
        <v>HO00000941</v>
      </c>
      <c r="P7820" s="94" t="s">
        <v>542</v>
      </c>
      <c r="Q7820" s="95" t="s">
        <v>939</v>
      </c>
      <c r="R7820" s="89" t="str">
        <f>_xlfn.XLOOKUP(Q7820,匹配表1065!L:L,匹配表1065!O:O)</f>
        <v>B</v>
      </c>
      <c r="S7820" s="93" t="str">
        <f>IFERROR(_xlfn.XLOOKUP(Q7820,匹配表1065!AI:AI,匹配表1065!AJ:AJ),"绿标")</f>
        <v>绿标</v>
      </c>
      <c r="T7820" s="93" t="str" cm="1">
        <f t="array" ref="T7820:U7820">_xlfn.XLOOKUP(Q7820,匹配表1065!L:L,匹配表1065!M:N)</f>
        <v>脑血管</v>
      </c>
      <c r="U7820" s="94" t="str">
        <v>神经内科</v>
      </c>
      <c r="V7820" s="95" t="s">
        <v>42</v>
      </c>
      <c r="W7820" s="93">
        <f>_xlfn.XLOOKUP(M7820,匹配表1065!D:D,匹配表1065!F:F)*N7820</f>
        <v>8</v>
      </c>
    </row>
    <row r="7821" customHeight="1" spans="1:23">
      <c r="A7821" s="94" t="s">
        <v>954</v>
      </c>
      <c r="B7821" s="106">
        <v>46262</v>
      </c>
      <c r="C7821" s="121" t="str">
        <f t="shared" si="246"/>
        <v>8月第5周</v>
      </c>
      <c r="D7821" s="109" t="s">
        <v>993</v>
      </c>
      <c r="E7821" s="93" t="str">
        <f t="shared" si="247"/>
        <v>8月第4周--周5</v>
      </c>
      <c r="F7821" s="95" t="s">
        <v>27</v>
      </c>
      <c r="G7821" s="95" t="s">
        <v>28</v>
      </c>
      <c r="H7821" s="92" t="str">
        <f>_xlfn.XLOOKUP(O7821,匹配表1065!T:T,匹配表1065!W:W)</f>
        <v>扬州市</v>
      </c>
      <c r="I7821" s="116" t="str">
        <f>_xlfn.XLOOKUP(O7821,匹配表1065!T:T,匹配表1065!X:X)</f>
        <v>PME2012</v>
      </c>
      <c r="J7821" s="95" t="s">
        <v>60</v>
      </c>
      <c r="K7821" s="89" cm="1">
        <f ca="1" t="array" ref="K7821:L7821">_xlfn.XLOOKUP(J7821,匹配表1065!Y:Y,匹配表1065!AA:AB)</f>
        <v>13</v>
      </c>
      <c r="L7821" s="116" t="str">
        <v>3个月以上</v>
      </c>
      <c r="M7821" s="95" t="s">
        <v>30</v>
      </c>
      <c r="N7821" s="95">
        <v>1</v>
      </c>
      <c r="O7821" s="118" t="str">
        <f>_xlfn.XLOOKUP(P7821,匹配表1065!U:U,匹配表1065!T:T)</f>
        <v>HO00000968</v>
      </c>
      <c r="P7821" s="94" t="s">
        <v>61</v>
      </c>
      <c r="Q7821" s="95" t="s">
        <v>277</v>
      </c>
      <c r="R7821" s="89" t="str">
        <f>_xlfn.XLOOKUP(Q7821,匹配表1065!L:L,匹配表1065!O:O)</f>
        <v>B</v>
      </c>
      <c r="S7821" s="93" t="str">
        <f>IFERROR(_xlfn.XLOOKUP(Q7821,匹配表1065!AI:AI,匹配表1065!AJ:AJ),"绿标")</f>
        <v>绿标</v>
      </c>
      <c r="T7821" s="93" t="str" cm="1">
        <f t="array" ref="T7821:U7821">_xlfn.XLOOKUP(Q7821,匹配表1065!L:L,匹配表1065!M:N)</f>
        <v>脑血管</v>
      </c>
      <c r="U7821" s="94" t="str">
        <v>神经内科</v>
      </c>
      <c r="V7821" s="95" t="s">
        <v>42</v>
      </c>
      <c r="W7821" s="93">
        <f>_xlfn.XLOOKUP(M7821,匹配表1065!D:D,匹配表1065!F:F)*N7821</f>
        <v>12</v>
      </c>
    </row>
    <row r="7822" customHeight="1" spans="1:23">
      <c r="A7822" s="94" t="s">
        <v>954</v>
      </c>
      <c r="B7822" s="106">
        <v>46264</v>
      </c>
      <c r="C7822" s="121" t="str">
        <f t="shared" si="246"/>
        <v>8月第5周</v>
      </c>
      <c r="D7822" s="109" t="s">
        <v>993</v>
      </c>
      <c r="E7822" s="93" t="str">
        <f t="shared" si="247"/>
        <v>8月第4周--周7</v>
      </c>
      <c r="F7822" s="95" t="s">
        <v>27</v>
      </c>
      <c r="G7822" s="95" t="s">
        <v>167</v>
      </c>
      <c r="H7822" s="92" t="str">
        <f>_xlfn.XLOOKUP(O7822,匹配表1065!T:T,匹配表1065!W:W)</f>
        <v>苏州市</v>
      </c>
      <c r="I7822" s="116" t="str">
        <f>_xlfn.XLOOKUP(O7822,匹配表1065!T:T,匹配表1065!X:X)</f>
        <v>PME2011</v>
      </c>
      <c r="J7822" s="95" t="s">
        <v>168</v>
      </c>
      <c r="K7822" s="89" cm="1">
        <f ca="1" t="array" ref="K7822:L7822">_xlfn.XLOOKUP(J7822,匹配表1065!Y:Y,匹配表1065!AA:AB)</f>
        <v>19</v>
      </c>
      <c r="L7822" s="116" t="str">
        <v>3个月以上</v>
      </c>
      <c r="M7822" s="95" t="s">
        <v>30</v>
      </c>
      <c r="N7822" s="95">
        <v>1</v>
      </c>
      <c r="O7822" s="118" t="str">
        <f>_xlfn.XLOOKUP(P7822,匹配表1065!U:U,匹配表1065!T:T)</f>
        <v>HO00307823</v>
      </c>
      <c r="P7822" s="94" t="s">
        <v>169</v>
      </c>
      <c r="Q7822" s="95" t="s">
        <v>170</v>
      </c>
      <c r="R7822" s="89" t="str">
        <f>_xlfn.XLOOKUP(Q7822,匹配表1065!L:L,匹配表1065!O:O)</f>
        <v>A</v>
      </c>
      <c r="S7822" s="93" t="str">
        <f>IFERROR(_xlfn.XLOOKUP(Q7822,匹配表1065!AI:AI,匹配表1065!AJ:AJ),"绿标")</f>
        <v>红标</v>
      </c>
      <c r="T7822" s="93" t="str" cm="1">
        <f t="array" ref="T7822:U7822">_xlfn.XLOOKUP(Q7822,匹配表1065!L:L,匹配表1065!M:N)</f>
        <v>头痛</v>
      </c>
      <c r="U7822" s="94" t="str">
        <v>神经内科</v>
      </c>
      <c r="V7822" s="95" t="s">
        <v>100</v>
      </c>
      <c r="W7822" s="93">
        <f>_xlfn.XLOOKUP(M7822,匹配表1065!D:D,匹配表1065!F:F)*N7822</f>
        <v>12</v>
      </c>
    </row>
    <row r="7823" customHeight="1" spans="1:23">
      <c r="A7823" s="94" t="s">
        <v>954</v>
      </c>
      <c r="B7823" s="106">
        <v>46264</v>
      </c>
      <c r="C7823" s="121" t="str">
        <f t="shared" si="246"/>
        <v>8月第5周</v>
      </c>
      <c r="D7823" s="109" t="s">
        <v>993</v>
      </c>
      <c r="E7823" s="93" t="str">
        <f t="shared" si="247"/>
        <v>8月第4周--周7</v>
      </c>
      <c r="F7823" s="95" t="s">
        <v>27</v>
      </c>
      <c r="G7823" s="95" t="s">
        <v>167</v>
      </c>
      <c r="H7823" s="92" t="str">
        <f>_xlfn.XLOOKUP(O7823,匹配表1065!T:T,匹配表1065!W:W)</f>
        <v>苏州市</v>
      </c>
      <c r="I7823" s="116" t="str">
        <f>_xlfn.XLOOKUP(O7823,匹配表1065!T:T,匹配表1065!X:X)</f>
        <v>PME2016</v>
      </c>
      <c r="J7823" s="95" t="s">
        <v>173</v>
      </c>
      <c r="K7823" s="89" cm="1">
        <f ca="1" t="array" ref="K7823:L7823">_xlfn.XLOOKUP(J7823,匹配表1065!Y:Y,匹配表1065!AA:AB)</f>
        <v>1</v>
      </c>
      <c r="L7823" s="116" t="str">
        <v>3个月以内</v>
      </c>
      <c r="M7823" s="95" t="s">
        <v>35</v>
      </c>
      <c r="N7823" s="95">
        <v>1</v>
      </c>
      <c r="O7823" s="118" t="str">
        <f>_xlfn.XLOOKUP(P7823,匹配表1065!U:U,匹配表1065!T:T)</f>
        <v>HO00001048</v>
      </c>
      <c r="P7823" s="94" t="s">
        <v>176</v>
      </c>
      <c r="Q7823" s="95" t="s">
        <v>290</v>
      </c>
      <c r="R7823" s="89" t="str">
        <f>_xlfn.XLOOKUP(Q7823,匹配表1065!L:L,匹配表1065!O:O)</f>
        <v>A</v>
      </c>
      <c r="S7823" s="93" t="str">
        <f>IFERROR(_xlfn.XLOOKUP(Q7823,匹配表1065!AI:AI,匹配表1065!AJ:AJ),"绿标")</f>
        <v>红标</v>
      </c>
      <c r="T7823" s="93" t="str" cm="1">
        <f t="array" ref="T7823:U7823">_xlfn.XLOOKUP(Q7823,匹配表1065!L:L,匹配表1065!M:N)</f>
        <v>头痛</v>
      </c>
      <c r="U7823" s="94" t="str">
        <v>神经内科</v>
      </c>
      <c r="V7823" s="95" t="s">
        <v>33</v>
      </c>
      <c r="W7823" s="93">
        <f>_xlfn.XLOOKUP(M7823,匹配表1065!D:D,匹配表1065!F:F)*N7823</f>
        <v>4</v>
      </c>
    </row>
    <row r="7824" customHeight="1" spans="1:23">
      <c r="A7824" s="94" t="s">
        <v>954</v>
      </c>
      <c r="B7824" s="106">
        <v>46264</v>
      </c>
      <c r="C7824" s="121" t="str">
        <f t="shared" si="246"/>
        <v>8月第5周</v>
      </c>
      <c r="D7824" s="109" t="s">
        <v>993</v>
      </c>
      <c r="E7824" s="93" t="str">
        <f t="shared" si="247"/>
        <v>8月第4周--周7</v>
      </c>
      <c r="F7824" s="95" t="s">
        <v>27</v>
      </c>
      <c r="G7824" s="95" t="s">
        <v>167</v>
      </c>
      <c r="H7824" s="92" t="str">
        <f>_xlfn.XLOOKUP(O7824,匹配表1065!T:T,匹配表1065!W:W)</f>
        <v>无锡市</v>
      </c>
      <c r="I7824" s="116" t="str">
        <f>_xlfn.XLOOKUP(O7824,匹配表1065!T:T,匹配表1065!X:X)</f>
        <v>PME2014</v>
      </c>
      <c r="J7824" s="95" t="s">
        <v>581</v>
      </c>
      <c r="K7824" s="89" cm="1">
        <f ca="1" t="array" ref="K7824:L7824">_xlfn.XLOOKUP(J7824,匹配表1065!Y:Y,匹配表1065!AA:AB)</f>
        <v>1</v>
      </c>
      <c r="L7824" s="116" t="str">
        <v>3个月以内</v>
      </c>
      <c r="M7824" s="95" t="s">
        <v>35</v>
      </c>
      <c r="N7824" s="95">
        <v>1</v>
      </c>
      <c r="O7824" s="118" t="str">
        <f>_xlfn.XLOOKUP(P7824,匹配表1065!U:U,匹配表1065!T:T)</f>
        <v>HO00001112</v>
      </c>
      <c r="P7824" s="94" t="s">
        <v>594</v>
      </c>
      <c r="Q7824" s="95" t="s">
        <v>595</v>
      </c>
      <c r="R7824" s="89" t="str">
        <f>_xlfn.XLOOKUP(Q7824,匹配表1065!L:L,匹配表1065!O:O)</f>
        <v>A</v>
      </c>
      <c r="S7824" s="93" t="str">
        <f>IFERROR(_xlfn.XLOOKUP(Q7824,匹配表1065!AI:AI,匹配表1065!AJ:AJ),"绿标")</f>
        <v>红标</v>
      </c>
      <c r="T7824" s="93" t="str" cm="1">
        <f t="array" ref="T7824:U7824">_xlfn.XLOOKUP(Q7824,匹配表1065!L:L,匹配表1065!M:N)</f>
        <v>头痛</v>
      </c>
      <c r="U7824" s="94" t="str">
        <v>神经内科</v>
      </c>
      <c r="V7824" s="95" t="s">
        <v>33</v>
      </c>
      <c r="W7824" s="93">
        <f>_xlfn.XLOOKUP(M7824,匹配表1065!D:D,匹配表1065!F:F)*N7824</f>
        <v>4</v>
      </c>
    </row>
    <row r="7825" customHeight="1" spans="1:23">
      <c r="A7825" s="94" t="s">
        <v>954</v>
      </c>
      <c r="B7825" s="106">
        <v>46264</v>
      </c>
      <c r="C7825" s="121" t="str">
        <f t="shared" si="246"/>
        <v>8月第5周</v>
      </c>
      <c r="D7825" s="109" t="s">
        <v>993</v>
      </c>
      <c r="E7825" s="93" t="str">
        <f t="shared" si="247"/>
        <v>8月第4周--周7</v>
      </c>
      <c r="F7825" s="95" t="s">
        <v>27</v>
      </c>
      <c r="G7825" s="95" t="s">
        <v>167</v>
      </c>
      <c r="H7825" s="92" t="str">
        <f>_xlfn.XLOOKUP(O7825,匹配表1065!T:T,匹配表1065!W:W)</f>
        <v>苏州市</v>
      </c>
      <c r="I7825" s="116" t="str">
        <f>_xlfn.XLOOKUP(O7825,匹配表1065!T:T,匹配表1065!X:X)</f>
        <v>PME2010</v>
      </c>
      <c r="J7825" s="95" t="s">
        <v>186</v>
      </c>
      <c r="K7825" s="89" cm="1">
        <f ca="1" t="array" ref="K7825:L7825">_xlfn.XLOOKUP(J7825,匹配表1065!Y:Y,匹配表1065!AA:AB)</f>
        <v>6</v>
      </c>
      <c r="L7825" s="116" t="str">
        <v>3个月以上</v>
      </c>
      <c r="M7825" s="95" t="s">
        <v>35</v>
      </c>
      <c r="N7825" s="95">
        <v>1</v>
      </c>
      <c r="O7825" s="118" t="str">
        <f>_xlfn.XLOOKUP(P7825,匹配表1065!U:U,匹配表1065!T:T)</f>
        <v>HO00392084</v>
      </c>
      <c r="P7825" s="94" t="s">
        <v>187</v>
      </c>
      <c r="Q7825" s="95" t="s">
        <v>827</v>
      </c>
      <c r="R7825" s="89" t="str">
        <f>_xlfn.XLOOKUP(Q7825,匹配表1065!L:L,匹配表1065!O:O)</f>
        <v>A</v>
      </c>
      <c r="S7825" s="93" t="str">
        <f>IFERROR(_xlfn.XLOOKUP(Q7825,匹配表1065!AI:AI,匹配表1065!AJ:AJ),"绿标")</f>
        <v>绿标</v>
      </c>
      <c r="T7825" s="93" t="str" cm="1">
        <f t="array" ref="T7825:U7825">_xlfn.XLOOKUP(Q7825,匹配表1065!L:L,匹配表1065!M:N)</f>
        <v>头痛</v>
      </c>
      <c r="U7825" s="94" t="str">
        <v>神经内科</v>
      </c>
      <c r="V7825" s="95" t="s">
        <v>33</v>
      </c>
      <c r="W7825" s="93">
        <f>_xlfn.XLOOKUP(M7825,匹配表1065!D:D,匹配表1065!F:F)*N7825</f>
        <v>4</v>
      </c>
    </row>
    <row r="7826" customHeight="1" spans="1:23">
      <c r="A7826" s="94" t="s">
        <v>954</v>
      </c>
      <c r="B7826" s="106">
        <v>46264</v>
      </c>
      <c r="C7826" s="121" t="str">
        <f t="shared" si="246"/>
        <v>8月第5周</v>
      </c>
      <c r="D7826" s="109" t="s">
        <v>993</v>
      </c>
      <c r="E7826" s="93" t="str">
        <f t="shared" si="247"/>
        <v>8月第4周--周7</v>
      </c>
      <c r="F7826" s="95" t="s">
        <v>27</v>
      </c>
      <c r="G7826" s="95" t="s">
        <v>167</v>
      </c>
      <c r="H7826" s="92" t="str">
        <f>_xlfn.XLOOKUP(O7826,匹配表1065!T:T,匹配表1065!W:W)</f>
        <v>南通市</v>
      </c>
      <c r="I7826" s="116" t="str">
        <f>_xlfn.XLOOKUP(O7826,匹配表1065!T:T,匹配表1065!X:X)</f>
        <v>PME2013</v>
      </c>
      <c r="J7826" s="95" t="s">
        <v>180</v>
      </c>
      <c r="K7826" s="89" cm="1">
        <f ca="1" t="array" ref="K7826:L7826">_xlfn.XLOOKUP(J7826,匹配表1065!Y:Y,匹配表1065!AA:AB)</f>
        <v>51</v>
      </c>
      <c r="L7826" s="116" t="str">
        <v>3个月以上</v>
      </c>
      <c r="M7826" s="95" t="s">
        <v>35</v>
      </c>
      <c r="N7826" s="95">
        <v>1</v>
      </c>
      <c r="O7826" s="118" t="str">
        <f>_xlfn.XLOOKUP(P7826,匹配表1065!U:U,匹配表1065!T:T)</f>
        <v>HO00001066</v>
      </c>
      <c r="P7826" s="94" t="s">
        <v>183</v>
      </c>
      <c r="Q7826" s="95" t="s">
        <v>296</v>
      </c>
      <c r="R7826" s="89" t="str">
        <f>_xlfn.XLOOKUP(Q7826,匹配表1065!L:L,匹配表1065!O:O)</f>
        <v>C</v>
      </c>
      <c r="S7826" s="93" t="str">
        <f>IFERROR(_xlfn.XLOOKUP(Q7826,匹配表1065!AI:AI,匹配表1065!AJ:AJ),"绿标")</f>
        <v>红标</v>
      </c>
      <c r="T7826" s="93" t="str" cm="1">
        <f t="array" ref="T7826:U7826">_xlfn.XLOOKUP(Q7826,匹配表1065!L:L,匹配表1065!M:N)</f>
        <v>眩晕</v>
      </c>
      <c r="U7826" s="94" t="str">
        <v>耳鼻喉科</v>
      </c>
      <c r="V7826" s="95" t="s">
        <v>33</v>
      </c>
      <c r="W7826" s="93">
        <f>_xlfn.XLOOKUP(M7826,匹配表1065!D:D,匹配表1065!F:F)*N7826</f>
        <v>4</v>
      </c>
    </row>
    <row r="7827" customHeight="1" spans="1:23">
      <c r="A7827" s="94" t="s">
        <v>954</v>
      </c>
      <c r="B7827" s="106">
        <v>46264</v>
      </c>
      <c r="C7827" s="121" t="str">
        <f t="shared" si="246"/>
        <v>8月第5周</v>
      </c>
      <c r="D7827" s="109" t="s">
        <v>993</v>
      </c>
      <c r="E7827" s="93" t="str">
        <f t="shared" si="247"/>
        <v>8月第4周--周7</v>
      </c>
      <c r="F7827" s="95" t="s">
        <v>27</v>
      </c>
      <c r="G7827" s="95" t="s">
        <v>167</v>
      </c>
      <c r="H7827" s="92" t="str">
        <f>_xlfn.XLOOKUP(O7827,匹配表1065!T:T,匹配表1065!W:W)</f>
        <v>苏州市</v>
      </c>
      <c r="I7827" s="116" t="str">
        <f>_xlfn.XLOOKUP(O7827,匹配表1065!T:T,匹配表1065!X:X)</f>
        <v>PME2009</v>
      </c>
      <c r="J7827" s="95" t="s">
        <v>193</v>
      </c>
      <c r="K7827" s="89" cm="1">
        <f ca="1" t="array" ref="K7827:L7827">_xlfn.XLOOKUP(J7827,匹配表1065!Y:Y,匹配表1065!AA:AB)</f>
        <v>7</v>
      </c>
      <c r="L7827" s="116" t="str">
        <v>3个月以上</v>
      </c>
      <c r="M7827" s="95" t="s">
        <v>35</v>
      </c>
      <c r="N7827" s="95">
        <v>1</v>
      </c>
      <c r="O7827" s="118" t="str">
        <f>_xlfn.XLOOKUP(P7827,匹配表1065!U:U,匹配表1065!T:T)</f>
        <v>HO00139397</v>
      </c>
      <c r="P7827" s="94" t="s">
        <v>294</v>
      </c>
      <c r="Q7827" s="95" t="s">
        <v>295</v>
      </c>
      <c r="R7827" s="89" t="str">
        <f>_xlfn.XLOOKUP(Q7827,匹配表1065!L:L,匹配表1065!O:O)</f>
        <v>A</v>
      </c>
      <c r="S7827" s="93" t="str">
        <f>IFERROR(_xlfn.XLOOKUP(Q7827,匹配表1065!AI:AI,匹配表1065!AJ:AJ),"绿标")</f>
        <v>红标</v>
      </c>
      <c r="T7827" s="93" t="str" cm="1">
        <f t="array" ref="T7827:U7827">_xlfn.XLOOKUP(Q7827,匹配表1065!L:L,匹配表1065!M:N)</f>
        <v>头痛</v>
      </c>
      <c r="U7827" s="94" t="str">
        <v>神经内科</v>
      </c>
      <c r="V7827" s="95" t="s">
        <v>33</v>
      </c>
      <c r="W7827" s="93">
        <f>_xlfn.XLOOKUP(M7827,匹配表1065!D:D,匹配表1065!F:F)*N7827</f>
        <v>4</v>
      </c>
    </row>
    <row r="7828" customHeight="1" spans="1:23">
      <c r="A7828" s="94" t="s">
        <v>954</v>
      </c>
      <c r="B7828" s="106">
        <v>46264</v>
      </c>
      <c r="C7828" s="121" t="str">
        <f t="shared" si="246"/>
        <v>8月第5周</v>
      </c>
      <c r="D7828" s="109" t="s">
        <v>993</v>
      </c>
      <c r="E7828" s="93" t="str">
        <f t="shared" si="247"/>
        <v>8月第4周--周7</v>
      </c>
      <c r="F7828" s="95" t="s">
        <v>27</v>
      </c>
      <c r="G7828" s="95" t="s">
        <v>167</v>
      </c>
      <c r="H7828" s="92" t="str">
        <f>_xlfn.XLOOKUP(O7828,匹配表1065!T:T,匹配表1065!W:W)</f>
        <v>苏州市</v>
      </c>
      <c r="I7828" s="116" t="str">
        <f>_xlfn.XLOOKUP(O7828,匹配表1065!T:T,匹配表1065!X:X)</f>
        <v>PME2017</v>
      </c>
      <c r="J7828" s="95" t="s">
        <v>323</v>
      </c>
      <c r="K7828" s="89" cm="1">
        <f ca="1" t="array" ref="K7828:L7828">_xlfn.XLOOKUP(J7828,匹配表1065!Y:Y,匹配表1065!AA:AB)</f>
        <v>7</v>
      </c>
      <c r="L7828" s="116" t="str">
        <v>3个月以上</v>
      </c>
      <c r="M7828" s="95" t="s">
        <v>35</v>
      </c>
      <c r="N7828" s="95">
        <v>1</v>
      </c>
      <c r="O7828" s="118" t="str">
        <f>_xlfn.XLOOKUP(P7828,匹配表1065!U:U,匹配表1065!T:T)</f>
        <v>HO00017517</v>
      </c>
      <c r="P7828" s="94" t="s">
        <v>348</v>
      </c>
      <c r="Q7828" s="95" t="s">
        <v>705</v>
      </c>
      <c r="R7828" s="89" t="str">
        <f>_xlfn.XLOOKUP(Q7828,匹配表1065!L:L,匹配表1065!O:O)</f>
        <v>C</v>
      </c>
      <c r="S7828" s="93" t="str">
        <f>IFERROR(_xlfn.XLOOKUP(Q7828,匹配表1065!AI:AI,匹配表1065!AJ:AJ),"绿标")</f>
        <v>红标</v>
      </c>
      <c r="T7828" s="93" t="str" cm="1">
        <f t="array" ref="T7828:U7828">_xlfn.XLOOKUP(Q7828,匹配表1065!L:L,匹配表1065!M:N)</f>
        <v>眩晕</v>
      </c>
      <c r="U7828" s="94" t="str">
        <v>耳鼻喉科</v>
      </c>
      <c r="V7828" s="95" t="s">
        <v>33</v>
      </c>
      <c r="W7828" s="93">
        <f>_xlfn.XLOOKUP(M7828,匹配表1065!D:D,匹配表1065!F:F)*N7828</f>
        <v>4</v>
      </c>
    </row>
    <row r="7829" customHeight="1" spans="1:23">
      <c r="A7829" s="94" t="s">
        <v>954</v>
      </c>
      <c r="B7829" s="106">
        <v>46264</v>
      </c>
      <c r="C7829" s="121" t="str">
        <f t="shared" si="246"/>
        <v>8月第5周</v>
      </c>
      <c r="D7829" s="109" t="s">
        <v>993</v>
      </c>
      <c r="E7829" s="93" t="str">
        <f t="shared" si="247"/>
        <v>8月第4周--周7</v>
      </c>
      <c r="F7829" s="95" t="s">
        <v>27</v>
      </c>
      <c r="G7829" s="95" t="s">
        <v>104</v>
      </c>
      <c r="H7829" s="92" t="str">
        <f>_xlfn.XLOOKUP(O7829,匹配表1065!T:T,匹配表1065!W:W)</f>
        <v>济南市</v>
      </c>
      <c r="I7829" s="116" t="str">
        <f>_xlfn.XLOOKUP(O7829,匹配表1065!T:T,匹配表1065!X:X)</f>
        <v>PME2026</v>
      </c>
      <c r="J7829" s="95" t="s">
        <v>116</v>
      </c>
      <c r="K7829" s="89" cm="1">
        <f ca="1" t="array" ref="K7829:L7829">_xlfn.XLOOKUP(J7829,匹配表1065!Y:Y,匹配表1065!AA:AB)</f>
        <v>13</v>
      </c>
      <c r="L7829" s="116" t="str">
        <v>3个月以上</v>
      </c>
      <c r="M7829" s="95" t="s">
        <v>35</v>
      </c>
      <c r="N7829" s="95">
        <v>1</v>
      </c>
      <c r="O7829" s="118" t="str">
        <f>_xlfn.XLOOKUP(P7829,匹配表1065!U:U,匹配表1065!T:T)</f>
        <v>HO00001409</v>
      </c>
      <c r="P7829" s="94" t="s">
        <v>117</v>
      </c>
      <c r="Q7829" s="95" t="s">
        <v>118</v>
      </c>
      <c r="R7829" s="89" t="str">
        <f>_xlfn.XLOOKUP(Q7829,匹配表1065!L:L,匹配表1065!O:O)</f>
        <v>A</v>
      </c>
      <c r="S7829" s="93" t="str">
        <f>IFERROR(_xlfn.XLOOKUP(Q7829,匹配表1065!AI:AI,匹配表1065!AJ:AJ),"绿标")</f>
        <v>绿标</v>
      </c>
      <c r="T7829" s="93" t="str" cm="1">
        <f t="array" ref="T7829:U7829">_xlfn.XLOOKUP(Q7829,匹配表1065!L:L,匹配表1065!M:N)</f>
        <v>头痛</v>
      </c>
      <c r="U7829" s="94" t="str">
        <v>神经内科</v>
      </c>
      <c r="V7829" s="95" t="s">
        <v>33</v>
      </c>
      <c r="W7829" s="93">
        <f>_xlfn.XLOOKUP(M7829,匹配表1065!D:D,匹配表1065!F:F)*N7829</f>
        <v>4</v>
      </c>
    </row>
    <row r="7830" customHeight="1" spans="1:23">
      <c r="A7830" s="94" t="s">
        <v>954</v>
      </c>
      <c r="B7830" s="106">
        <v>46264</v>
      </c>
      <c r="C7830" s="121" t="str">
        <f t="shared" si="246"/>
        <v>8月第5周</v>
      </c>
      <c r="D7830" s="109" t="s">
        <v>993</v>
      </c>
      <c r="E7830" s="93" t="str">
        <f t="shared" si="247"/>
        <v>8月第4周--周7</v>
      </c>
      <c r="F7830" s="95" t="s">
        <v>27</v>
      </c>
      <c r="G7830" s="95" t="s">
        <v>104</v>
      </c>
      <c r="H7830" s="92" t="str">
        <f>_xlfn.XLOOKUP(O7830,匹配表1065!T:T,匹配表1065!W:W)</f>
        <v>济南市</v>
      </c>
      <c r="I7830" s="116" t="str">
        <f>_xlfn.XLOOKUP(O7830,匹配表1065!T:T,匹配表1065!X:X)</f>
        <v>PME2025</v>
      </c>
      <c r="J7830" s="95" t="s">
        <v>111</v>
      </c>
      <c r="K7830" s="89" cm="1">
        <f ca="1" t="array" ref="K7830:L7830">_xlfn.XLOOKUP(J7830,匹配表1065!Y:Y,匹配表1065!AA:AB)</f>
        <v>30</v>
      </c>
      <c r="L7830" s="116" t="str">
        <v>3个月以上</v>
      </c>
      <c r="M7830" s="95" t="s">
        <v>35</v>
      </c>
      <c r="N7830" s="95">
        <v>1</v>
      </c>
      <c r="O7830" s="118" t="str">
        <f>_xlfn.XLOOKUP(P7830,匹配表1065!U:U,匹配表1065!T:T)</f>
        <v>HO00001400</v>
      </c>
      <c r="P7830" s="94" t="s">
        <v>112</v>
      </c>
      <c r="Q7830" s="95" t="s">
        <v>989</v>
      </c>
      <c r="R7830" s="89" t="str">
        <f>_xlfn.XLOOKUP(Q7830,匹配表1065!L:L,匹配表1065!O:O)</f>
        <v>B</v>
      </c>
      <c r="S7830" s="93" t="str">
        <f>IFERROR(_xlfn.XLOOKUP(Q7830,匹配表1065!AI:AI,匹配表1065!AJ:AJ),"绿标")</f>
        <v>绿标</v>
      </c>
      <c r="T7830" s="93" t="str" cm="1">
        <f t="array" ref="T7830:U7830">_xlfn.XLOOKUP(Q7830,匹配表1065!L:L,匹配表1065!M:N)</f>
        <v>癫痫</v>
      </c>
      <c r="U7830" s="94" t="str">
        <v>神经内科</v>
      </c>
      <c r="V7830" s="95" t="s">
        <v>58</v>
      </c>
      <c r="W7830" s="93">
        <f>_xlfn.XLOOKUP(M7830,匹配表1065!D:D,匹配表1065!F:F)*N7830</f>
        <v>4</v>
      </c>
    </row>
    <row r="7831" customHeight="1" spans="1:23">
      <c r="A7831" s="94" t="s">
        <v>954</v>
      </c>
      <c r="B7831" s="106">
        <v>46264</v>
      </c>
      <c r="C7831" s="121" t="str">
        <f t="shared" si="246"/>
        <v>8月第5周</v>
      </c>
      <c r="D7831" s="109" t="s">
        <v>993</v>
      </c>
      <c r="E7831" s="93" t="str">
        <f t="shared" si="247"/>
        <v>8月第4周--周7</v>
      </c>
      <c r="F7831" s="95" t="s">
        <v>27</v>
      </c>
      <c r="G7831" s="95" t="s">
        <v>104</v>
      </c>
      <c r="H7831" s="92" t="str">
        <f>_xlfn.XLOOKUP(O7831,匹配表1065!T:T,匹配表1065!W:W)</f>
        <v>济南市</v>
      </c>
      <c r="I7831" s="116" t="str">
        <f>_xlfn.XLOOKUP(O7831,匹配表1065!T:T,匹配表1065!X:X)</f>
        <v>PME2025</v>
      </c>
      <c r="J7831" s="95" t="s">
        <v>111</v>
      </c>
      <c r="K7831" s="89" cm="1">
        <f ca="1" t="array" ref="K7831:L7831">_xlfn.XLOOKUP(J7831,匹配表1065!Y:Y,匹配表1065!AA:AB)</f>
        <v>30</v>
      </c>
      <c r="L7831" s="116" t="str">
        <v>3个月以上</v>
      </c>
      <c r="M7831" s="95" t="s">
        <v>55</v>
      </c>
      <c r="N7831" s="95">
        <v>1</v>
      </c>
      <c r="O7831" s="118" t="str">
        <f>_xlfn.XLOOKUP(P7831,匹配表1065!U:U,匹配表1065!T:T)</f>
        <v>HO00001400</v>
      </c>
      <c r="P7831" s="94" t="s">
        <v>112</v>
      </c>
      <c r="Q7831" s="95" t="s">
        <v>309</v>
      </c>
      <c r="R7831" s="89" t="str">
        <f>_xlfn.XLOOKUP(Q7831,匹配表1065!L:L,匹配表1065!O:O)</f>
        <v>A</v>
      </c>
      <c r="S7831" s="93" t="str">
        <f>IFERROR(_xlfn.XLOOKUP(Q7831,匹配表1065!AI:AI,匹配表1065!AJ:AJ),"绿标")</f>
        <v>红标</v>
      </c>
      <c r="T7831" s="93" t="str" cm="1">
        <f t="array" ref="T7831:U7831">_xlfn.XLOOKUP(Q7831,匹配表1065!L:L,匹配表1065!M:N)</f>
        <v>头痛</v>
      </c>
      <c r="U7831" s="94" t="str">
        <v>神经内科</v>
      </c>
      <c r="V7831" s="95" t="s">
        <v>33</v>
      </c>
      <c r="W7831" s="93">
        <f>_xlfn.XLOOKUP(M7831,匹配表1065!D:D,匹配表1065!F:F)*N7831</f>
        <v>8</v>
      </c>
    </row>
    <row r="7832" customHeight="1" spans="1:23">
      <c r="A7832" s="94" t="s">
        <v>954</v>
      </c>
      <c r="B7832" s="106">
        <v>46264</v>
      </c>
      <c r="C7832" s="121" t="str">
        <f t="shared" si="246"/>
        <v>8月第5周</v>
      </c>
      <c r="D7832" s="109" t="s">
        <v>993</v>
      </c>
      <c r="E7832" s="93" t="str">
        <f t="shared" si="247"/>
        <v>8月第4周--周7</v>
      </c>
      <c r="F7832" s="95" t="s">
        <v>27</v>
      </c>
      <c r="G7832" s="95" t="s">
        <v>104</v>
      </c>
      <c r="H7832" s="92" t="str">
        <f>_xlfn.XLOOKUP(O7832,匹配表1065!T:T,匹配表1065!W:W)</f>
        <v>济南市</v>
      </c>
      <c r="I7832" s="116" t="str">
        <f>_xlfn.XLOOKUP(O7832,匹配表1065!T:T,匹配表1065!X:X)</f>
        <v>PME2025</v>
      </c>
      <c r="J7832" s="95" t="s">
        <v>128</v>
      </c>
      <c r="K7832" s="89" cm="1">
        <f ca="1" t="array" ref="K7832:L7832">_xlfn.XLOOKUP(J7832,匹配表1065!Y:Y,匹配表1065!AA:AB)</f>
        <v>13</v>
      </c>
      <c r="L7832" s="116" t="str">
        <v>3个月以上</v>
      </c>
      <c r="M7832" s="95" t="s">
        <v>55</v>
      </c>
      <c r="N7832" s="95">
        <v>1</v>
      </c>
      <c r="O7832" s="118" t="str">
        <f>_xlfn.XLOOKUP(P7832,匹配表1065!U:U,匹配表1065!T:T)</f>
        <v>HO00001400</v>
      </c>
      <c r="P7832" s="94" t="s">
        <v>112</v>
      </c>
      <c r="Q7832" s="95" t="s">
        <v>131</v>
      </c>
      <c r="R7832" s="89" t="str">
        <f>_xlfn.XLOOKUP(Q7832,匹配表1065!L:L,匹配表1065!O:O)</f>
        <v>B</v>
      </c>
      <c r="S7832" s="93" t="str">
        <f>IFERROR(_xlfn.XLOOKUP(Q7832,匹配表1065!AI:AI,匹配表1065!AJ:AJ),"绿标")</f>
        <v>红标</v>
      </c>
      <c r="T7832" s="93" t="str" cm="1">
        <f t="array" ref="T7832:U7832">_xlfn.XLOOKUP(Q7832,匹配表1065!L:L,匹配表1065!M:N)</f>
        <v>脑血管</v>
      </c>
      <c r="U7832" s="94" t="str">
        <v>神经内科</v>
      </c>
      <c r="V7832" s="95" t="s">
        <v>33</v>
      </c>
      <c r="W7832" s="93">
        <f>_xlfn.XLOOKUP(M7832,匹配表1065!D:D,匹配表1065!F:F)*N7832</f>
        <v>8</v>
      </c>
    </row>
    <row r="7833" customHeight="1" spans="1:23">
      <c r="A7833" s="94" t="s">
        <v>954</v>
      </c>
      <c r="B7833" s="106">
        <v>46264</v>
      </c>
      <c r="C7833" s="121" t="str">
        <f t="shared" si="246"/>
        <v>8月第5周</v>
      </c>
      <c r="D7833" s="109" t="s">
        <v>993</v>
      </c>
      <c r="E7833" s="93" t="str">
        <f t="shared" si="247"/>
        <v>8月第4周--周7</v>
      </c>
      <c r="F7833" s="95" t="s">
        <v>27</v>
      </c>
      <c r="G7833" s="95" t="s">
        <v>104</v>
      </c>
      <c r="H7833" s="92" t="str">
        <f>_xlfn.XLOOKUP(O7833,匹配表1065!T:T,匹配表1065!W:W)</f>
        <v>临沂市</v>
      </c>
      <c r="I7833" s="116" t="str">
        <f>_xlfn.XLOOKUP(O7833,匹配表1065!T:T,匹配表1065!X:X)</f>
        <v>PME2045</v>
      </c>
      <c r="J7833" s="95" t="s">
        <v>927</v>
      </c>
      <c r="K7833" s="89" t="e" cm="1">
        <f ca="1" t="array" ref="K7833">_xlfn.XLOOKUP(J7833,匹配表1065!Y:Y,匹配表1065!AA:AB)</f>
        <v>#N/A</v>
      </c>
      <c r="L7833" s="116"/>
      <c r="M7833" s="95" t="s">
        <v>55</v>
      </c>
      <c r="N7833" s="95">
        <v>1</v>
      </c>
      <c r="O7833" s="118" t="str">
        <f>_xlfn.XLOOKUP(P7833,匹配表1065!U:U,匹配表1065!T:T)</f>
        <v>HO00001523</v>
      </c>
      <c r="P7833" s="94" t="s">
        <v>238</v>
      </c>
      <c r="Q7833" s="95" t="s">
        <v>555</v>
      </c>
      <c r="R7833" s="89" t="str">
        <f>_xlfn.XLOOKUP(Q7833,匹配表1065!L:L,匹配表1065!O:O)</f>
        <v>A</v>
      </c>
      <c r="S7833" s="93" t="str">
        <f>IFERROR(_xlfn.XLOOKUP(Q7833,匹配表1065!AI:AI,匹配表1065!AJ:AJ),"绿标")</f>
        <v>绿标</v>
      </c>
      <c r="T7833" s="93" t="str" cm="1">
        <f t="array" ref="T7833:U7833">_xlfn.XLOOKUP(Q7833,匹配表1065!L:L,匹配表1065!M:N)</f>
        <v>头痛</v>
      </c>
      <c r="U7833" s="94" t="str">
        <v>神经内科</v>
      </c>
      <c r="V7833" s="95" t="s">
        <v>42</v>
      </c>
      <c r="W7833" s="93">
        <f>_xlfn.XLOOKUP(M7833,匹配表1065!D:D,匹配表1065!F:F)*N7833</f>
        <v>8</v>
      </c>
    </row>
    <row r="7834" customHeight="1" spans="1:23">
      <c r="A7834" s="94" t="s">
        <v>954</v>
      </c>
      <c r="B7834" s="106">
        <v>46264</v>
      </c>
      <c r="C7834" s="121" t="str">
        <f t="shared" si="246"/>
        <v>8月第5周</v>
      </c>
      <c r="D7834" s="109" t="s">
        <v>993</v>
      </c>
      <c r="E7834" s="93" t="str">
        <f t="shared" si="247"/>
        <v>8月第4周--周7</v>
      </c>
      <c r="F7834" s="95" t="s">
        <v>27</v>
      </c>
      <c r="G7834" s="95" t="s">
        <v>104</v>
      </c>
      <c r="H7834" s="92" t="str">
        <f>_xlfn.XLOOKUP(O7834,匹配表1065!T:T,匹配表1065!W:W)</f>
        <v>聊城市</v>
      </c>
      <c r="I7834" s="116" t="str">
        <f>_xlfn.XLOOKUP(O7834,匹配表1065!T:T,匹配表1065!X:X)</f>
        <v>PME2046</v>
      </c>
      <c r="J7834" s="95" t="s">
        <v>108</v>
      </c>
      <c r="K7834" s="89" cm="1">
        <f ca="1" t="array" ref="K7834:L7834">_xlfn.XLOOKUP(J7834,匹配表1065!Y:Y,匹配表1065!AA:AB)</f>
        <v>8</v>
      </c>
      <c r="L7834" s="116" t="str">
        <v>3个月以上</v>
      </c>
      <c r="M7834" s="95" t="s">
        <v>35</v>
      </c>
      <c r="N7834" s="95">
        <v>1</v>
      </c>
      <c r="O7834" s="118" t="str">
        <f>_xlfn.XLOOKUP(P7834,匹配表1065!U:U,匹配表1065!T:T)</f>
        <v>HO00001415</v>
      </c>
      <c r="P7834" s="94" t="s">
        <v>109</v>
      </c>
      <c r="Q7834" s="95" t="s">
        <v>734</v>
      </c>
      <c r="R7834" s="89" t="str">
        <f>_xlfn.XLOOKUP(Q7834,匹配表1065!L:L,匹配表1065!O:O)</f>
        <v>B</v>
      </c>
      <c r="S7834" s="93" t="str">
        <f>IFERROR(_xlfn.XLOOKUP(Q7834,匹配表1065!AI:AI,匹配表1065!AJ:AJ),"绿标")</f>
        <v>黑标</v>
      </c>
      <c r="T7834" s="93" t="str" cm="1">
        <f t="array" ref="T7834:U7834">_xlfn.XLOOKUP(Q7834,匹配表1065!L:L,匹配表1065!M:N)</f>
        <v>脑血管</v>
      </c>
      <c r="U7834" s="94" t="str">
        <v>神经内科</v>
      </c>
      <c r="V7834" s="95" t="s">
        <v>42</v>
      </c>
      <c r="W7834" s="93">
        <f>_xlfn.XLOOKUP(M7834,匹配表1065!D:D,匹配表1065!F:F)*N7834</f>
        <v>4</v>
      </c>
    </row>
    <row r="7835" customHeight="1" spans="1:23">
      <c r="A7835" s="94" t="s">
        <v>954</v>
      </c>
      <c r="B7835" s="106">
        <v>46264</v>
      </c>
      <c r="C7835" s="121" t="str">
        <f t="shared" si="246"/>
        <v>8月第5周</v>
      </c>
      <c r="D7835" s="109" t="s">
        <v>993</v>
      </c>
      <c r="E7835" s="93" t="str">
        <f t="shared" si="247"/>
        <v>8月第4周--周7</v>
      </c>
      <c r="F7835" s="95" t="s">
        <v>27</v>
      </c>
      <c r="G7835" s="95" t="s">
        <v>92</v>
      </c>
      <c r="H7835" s="92" t="str">
        <f>_xlfn.XLOOKUP(O7835,匹配表1065!T:T,匹配表1065!W:W)</f>
        <v>合肥市</v>
      </c>
      <c r="I7835" s="116" t="str">
        <f>_xlfn.XLOOKUP(O7835,匹配表1065!T:T,匹配表1065!X:X)</f>
        <v>PME2007</v>
      </c>
      <c r="J7835" s="95" t="s">
        <v>93</v>
      </c>
      <c r="K7835" s="89" cm="1">
        <f ca="1" t="array" ref="K7835:L7835">_xlfn.XLOOKUP(J7835,匹配表1065!Y:Y,匹配表1065!AA:AB)</f>
        <v>9</v>
      </c>
      <c r="L7835" s="116" t="str">
        <v>3个月以上</v>
      </c>
      <c r="M7835" s="95" t="s">
        <v>55</v>
      </c>
      <c r="N7835" s="95">
        <v>1</v>
      </c>
      <c r="O7835" s="118" t="str">
        <f>_xlfn.XLOOKUP(P7835,匹配表1065!U:U,匹配表1065!T:T)</f>
        <v>HO00000001</v>
      </c>
      <c r="P7835" s="94" t="s">
        <v>94</v>
      </c>
      <c r="Q7835" s="95" t="s">
        <v>207</v>
      </c>
      <c r="R7835" s="89" t="str">
        <f>_xlfn.XLOOKUP(Q7835,匹配表1065!L:L,匹配表1065!O:O)</f>
        <v>C</v>
      </c>
      <c r="S7835" s="93" t="str">
        <f>IFERROR(_xlfn.XLOOKUP(Q7835,匹配表1065!AI:AI,匹配表1065!AJ:AJ),"绿标")</f>
        <v>红标</v>
      </c>
      <c r="T7835" s="93" t="str" cm="1">
        <f t="array" ref="T7835:U7835">_xlfn.XLOOKUP(Q7835,匹配表1065!L:L,匹配表1065!M:N)</f>
        <v>眩晕</v>
      </c>
      <c r="U7835" s="94" t="str">
        <v>神经内科</v>
      </c>
      <c r="V7835" s="95" t="s">
        <v>33</v>
      </c>
      <c r="W7835" s="93">
        <f>_xlfn.XLOOKUP(M7835,匹配表1065!D:D,匹配表1065!F:F)*N7835</f>
        <v>8</v>
      </c>
    </row>
    <row r="7836" customHeight="1" spans="1:23">
      <c r="A7836" s="94" t="s">
        <v>954</v>
      </c>
      <c r="B7836" s="106">
        <v>46264</v>
      </c>
      <c r="C7836" s="121" t="str">
        <f t="shared" si="246"/>
        <v>8月第5周</v>
      </c>
      <c r="D7836" s="109" t="s">
        <v>993</v>
      </c>
      <c r="E7836" s="93" t="str">
        <f t="shared" si="247"/>
        <v>8月第4周--周7</v>
      </c>
      <c r="F7836" s="95" t="s">
        <v>27</v>
      </c>
      <c r="G7836" s="95" t="s">
        <v>136</v>
      </c>
      <c r="H7836" s="92" t="str">
        <f>_xlfn.XLOOKUP(O7836,匹配表1065!T:T,匹配表1065!W:W)</f>
        <v>青岛市</v>
      </c>
      <c r="I7836" s="116" t="str">
        <f>_xlfn.XLOOKUP(O7836,匹配表1065!T:T,匹配表1065!X:X)</f>
        <v>PME2032</v>
      </c>
      <c r="J7836" s="95" t="s">
        <v>143</v>
      </c>
      <c r="K7836" s="89" cm="1">
        <f ca="1" t="array" ref="K7836:L7836">_xlfn.XLOOKUP(J7836,匹配表1065!Y:Y,匹配表1065!AA:AB)</f>
        <v>31</v>
      </c>
      <c r="L7836" s="116" t="str">
        <v>3个月以上</v>
      </c>
      <c r="M7836" s="95" t="s">
        <v>35</v>
      </c>
      <c r="N7836" s="95">
        <v>1</v>
      </c>
      <c r="O7836" s="118" t="str">
        <f>_xlfn.XLOOKUP(P7836,匹配表1065!U:U,匹配表1065!T:T)</f>
        <v>HO00001482</v>
      </c>
      <c r="P7836" s="94" t="s">
        <v>146</v>
      </c>
      <c r="Q7836" s="95" t="s">
        <v>147</v>
      </c>
      <c r="R7836" s="89" t="str">
        <f>_xlfn.XLOOKUP(Q7836,匹配表1065!L:L,匹配表1065!O:O)</f>
        <v>A</v>
      </c>
      <c r="S7836" s="93" t="str">
        <f>IFERROR(_xlfn.XLOOKUP(Q7836,匹配表1065!AI:AI,匹配表1065!AJ:AJ),"绿标")</f>
        <v>红标</v>
      </c>
      <c r="T7836" s="93" t="str" cm="1">
        <f t="array" ref="T7836:U7836">_xlfn.XLOOKUP(Q7836,匹配表1065!L:L,匹配表1065!M:N)</f>
        <v>头痛</v>
      </c>
      <c r="U7836" s="94" t="str">
        <v>神经内科</v>
      </c>
      <c r="V7836" s="95" t="s">
        <v>58</v>
      </c>
      <c r="W7836" s="93">
        <f>_xlfn.XLOOKUP(M7836,匹配表1065!D:D,匹配表1065!F:F)*N7836</f>
        <v>4</v>
      </c>
    </row>
    <row r="7837" customHeight="1" spans="1:23">
      <c r="A7837" s="94" t="s">
        <v>954</v>
      </c>
      <c r="B7837" s="106">
        <v>46264</v>
      </c>
      <c r="C7837" s="121" t="str">
        <f t="shared" si="246"/>
        <v>8月第5周</v>
      </c>
      <c r="D7837" s="109" t="s">
        <v>993</v>
      </c>
      <c r="E7837" s="93" t="str">
        <f t="shared" si="247"/>
        <v>8月第4周--周7</v>
      </c>
      <c r="F7837" s="95" t="s">
        <v>27</v>
      </c>
      <c r="G7837" s="95" t="s">
        <v>136</v>
      </c>
      <c r="H7837" s="92" t="str">
        <f>_xlfn.XLOOKUP(O7837,匹配表1065!T:T,匹配表1065!W:W)</f>
        <v>淄博市</v>
      </c>
      <c r="I7837" s="116" t="str">
        <f>_xlfn.XLOOKUP(O7837,匹配表1065!T:T,匹配表1065!X:X)</f>
        <v>PME2043</v>
      </c>
      <c r="J7837" s="95" t="s">
        <v>140</v>
      </c>
      <c r="K7837" s="89" cm="1">
        <f ca="1" t="array" ref="K7837:L7837">_xlfn.XLOOKUP(J7837,匹配表1065!Y:Y,匹配表1065!AA:AB)</f>
        <v>9</v>
      </c>
      <c r="L7837" s="116" t="str">
        <v>3个月以上</v>
      </c>
      <c r="M7837" s="95" t="s">
        <v>35</v>
      </c>
      <c r="N7837" s="95">
        <v>1</v>
      </c>
      <c r="O7837" s="118" t="str">
        <f>_xlfn.XLOOKUP(P7837,匹配表1065!U:U,匹配表1065!T:T)</f>
        <v>HO00001431</v>
      </c>
      <c r="P7837" s="94" t="s">
        <v>244</v>
      </c>
      <c r="Q7837" s="95" t="s">
        <v>678</v>
      </c>
      <c r="R7837" s="89" t="str">
        <f>_xlfn.XLOOKUP(Q7837,匹配表1065!L:L,匹配表1065!O:O)</f>
        <v>B</v>
      </c>
      <c r="S7837" s="93" t="str">
        <f>IFERROR(_xlfn.XLOOKUP(Q7837,匹配表1065!AI:AI,匹配表1065!AJ:AJ),"绿标")</f>
        <v>黑标</v>
      </c>
      <c r="T7837" s="93" t="str" cm="1">
        <f t="array" ref="T7837:U7837">_xlfn.XLOOKUP(Q7837,匹配表1065!L:L,匹配表1065!M:N)</f>
        <v>脑血管</v>
      </c>
      <c r="U7837" s="94" t="str">
        <v>神经内科</v>
      </c>
      <c r="V7837" s="95" t="s">
        <v>33</v>
      </c>
      <c r="W7837" s="93">
        <f>_xlfn.XLOOKUP(M7837,匹配表1065!D:D,匹配表1065!F:F)*N7837</f>
        <v>4</v>
      </c>
    </row>
    <row r="7838" customHeight="1" spans="1:23">
      <c r="A7838" s="94" t="s">
        <v>954</v>
      </c>
      <c r="B7838" s="106">
        <v>46264</v>
      </c>
      <c r="C7838" s="121" t="str">
        <f t="shared" si="246"/>
        <v>8月第5周</v>
      </c>
      <c r="D7838" s="109" t="s">
        <v>993</v>
      </c>
      <c r="E7838" s="93" t="str">
        <f t="shared" si="247"/>
        <v>8月第4周--周7</v>
      </c>
      <c r="F7838" s="95" t="s">
        <v>27</v>
      </c>
      <c r="G7838" s="95" t="s">
        <v>136</v>
      </c>
      <c r="H7838" s="92" t="str">
        <f>_xlfn.XLOOKUP(O7838,匹配表1065!T:T,匹配表1065!W:W)</f>
        <v>烟台市</v>
      </c>
      <c r="I7838" s="116" t="str">
        <f>_xlfn.XLOOKUP(O7838,匹配表1065!T:T,匹配表1065!X:X)</f>
        <v>PME2034</v>
      </c>
      <c r="J7838" s="95" t="s">
        <v>501</v>
      </c>
      <c r="K7838" s="89" cm="1">
        <f ca="1" t="array" ref="K7838:L7838">_xlfn.XLOOKUP(J7838,匹配表1065!Y:Y,匹配表1065!AA:AB)</f>
        <v>4</v>
      </c>
      <c r="L7838" s="116" t="str">
        <v>3个月以上</v>
      </c>
      <c r="M7838" s="95" t="s">
        <v>35</v>
      </c>
      <c r="N7838" s="95">
        <v>1</v>
      </c>
      <c r="O7838" s="118" t="str">
        <f>_xlfn.XLOOKUP(P7838,匹配表1065!U:U,匹配表1065!T:T)</f>
        <v>HO00024017</v>
      </c>
      <c r="P7838" s="94" t="s">
        <v>698</v>
      </c>
      <c r="Q7838" s="95" t="s">
        <v>914</v>
      </c>
      <c r="R7838" s="89" t="str">
        <f>_xlfn.XLOOKUP(Q7838,匹配表1065!L:L,匹配表1065!O:O)</f>
        <v>A</v>
      </c>
      <c r="S7838" s="93" t="str">
        <f>IFERROR(_xlfn.XLOOKUP(Q7838,匹配表1065!AI:AI,匹配表1065!AJ:AJ),"绿标")</f>
        <v>绿标</v>
      </c>
      <c r="T7838" s="93" t="str" cm="1">
        <f t="array" ref="T7838:U7838">_xlfn.XLOOKUP(Q7838,匹配表1065!L:L,匹配表1065!M:N)</f>
        <v>头痛</v>
      </c>
      <c r="U7838" s="94" t="str">
        <v>神经内科</v>
      </c>
      <c r="V7838" s="95" t="s">
        <v>33</v>
      </c>
      <c r="W7838" s="93">
        <f>_xlfn.XLOOKUP(M7838,匹配表1065!D:D,匹配表1065!F:F)*N7838</f>
        <v>4</v>
      </c>
    </row>
    <row r="7839" customHeight="1" spans="1:23">
      <c r="A7839" s="94" t="s">
        <v>954</v>
      </c>
      <c r="B7839" s="106">
        <v>46264</v>
      </c>
      <c r="C7839" s="121" t="str">
        <f t="shared" si="246"/>
        <v>8月第5周</v>
      </c>
      <c r="D7839" s="109" t="s">
        <v>993</v>
      </c>
      <c r="E7839" s="93" t="str">
        <f t="shared" si="247"/>
        <v>8月第4周--周7</v>
      </c>
      <c r="F7839" s="95" t="s">
        <v>27</v>
      </c>
      <c r="G7839" s="95" t="s">
        <v>136</v>
      </c>
      <c r="H7839" s="92" t="str">
        <f>_xlfn.XLOOKUP(O7839,匹配表1065!T:T,匹配表1065!W:W)</f>
        <v>青岛市</v>
      </c>
      <c r="I7839" s="116" t="str">
        <f>_xlfn.XLOOKUP(O7839,匹配表1065!T:T,匹配表1065!X:X)</f>
        <v>PME2031</v>
      </c>
      <c r="J7839" s="95" t="s">
        <v>155</v>
      </c>
      <c r="K7839" s="89" cm="1">
        <f ca="1" t="array" ref="K7839:L7839">_xlfn.XLOOKUP(J7839,匹配表1065!Y:Y,匹配表1065!AA:AB)</f>
        <v>31</v>
      </c>
      <c r="L7839" s="116" t="str">
        <v>3个月以上</v>
      </c>
      <c r="M7839" s="95" t="s">
        <v>35</v>
      </c>
      <c r="N7839" s="95">
        <v>1</v>
      </c>
      <c r="O7839" s="118" t="str">
        <f>_xlfn.XLOOKUP(P7839,匹配表1065!U:U,匹配表1065!T:T)</f>
        <v>HO00001478</v>
      </c>
      <c r="P7839" s="94" t="s">
        <v>156</v>
      </c>
      <c r="Q7839" s="95" t="s">
        <v>158</v>
      </c>
      <c r="R7839" s="89" t="str">
        <f>_xlfn.XLOOKUP(Q7839,匹配表1065!L:L,匹配表1065!O:O)</f>
        <v>C</v>
      </c>
      <c r="S7839" s="93" t="str">
        <f>IFERROR(_xlfn.XLOOKUP(Q7839,匹配表1065!AI:AI,匹配表1065!AJ:AJ),"绿标")</f>
        <v>绿标</v>
      </c>
      <c r="T7839" s="93" t="str" cm="1">
        <f t="array" ref="T7839:U7839">_xlfn.XLOOKUP(Q7839,匹配表1065!L:L,匹配表1065!M:N)</f>
        <v>眩晕</v>
      </c>
      <c r="U7839" s="94" t="str">
        <v>耳鼻喉科</v>
      </c>
      <c r="V7839" s="95" t="s">
        <v>100</v>
      </c>
      <c r="W7839" s="93">
        <f>_xlfn.XLOOKUP(M7839,匹配表1065!D:D,匹配表1065!F:F)*N7839</f>
        <v>4</v>
      </c>
    </row>
    <row r="7840" customHeight="1" spans="1:23">
      <c r="A7840" s="94" t="s">
        <v>954</v>
      </c>
      <c r="B7840" s="106">
        <v>46264</v>
      </c>
      <c r="C7840" s="121" t="str">
        <f t="shared" si="246"/>
        <v>8月第5周</v>
      </c>
      <c r="D7840" s="109" t="s">
        <v>993</v>
      </c>
      <c r="E7840" s="93" t="str">
        <f t="shared" si="247"/>
        <v>8月第4周--周7</v>
      </c>
      <c r="F7840" s="95" t="s">
        <v>27</v>
      </c>
      <c r="G7840" s="95" t="s">
        <v>136</v>
      </c>
      <c r="H7840" s="92" t="str">
        <f>_xlfn.XLOOKUP(O7840,匹配表1065!T:T,匹配表1065!W:W)</f>
        <v>青岛市</v>
      </c>
      <c r="I7840" s="116" t="str">
        <f>_xlfn.XLOOKUP(O7840,匹配表1065!T:T,匹配表1065!X:X)</f>
        <v>PME2035</v>
      </c>
      <c r="J7840" s="95" t="s">
        <v>150</v>
      </c>
      <c r="K7840" s="89" cm="1">
        <f ca="1" t="array" ref="K7840:L7840">_xlfn.XLOOKUP(J7840,匹配表1065!Y:Y,匹配表1065!AA:AB)</f>
        <v>8</v>
      </c>
      <c r="L7840" s="116" t="str">
        <v>3个月以上</v>
      </c>
      <c r="M7840" s="95" t="s">
        <v>35</v>
      </c>
      <c r="N7840" s="95">
        <v>1</v>
      </c>
      <c r="O7840" s="118" t="str">
        <f>_xlfn.XLOOKUP(P7840,匹配表1065!U:U,匹配表1065!T:T)</f>
        <v>HO00001477</v>
      </c>
      <c r="P7840" s="94" t="s">
        <v>153</v>
      </c>
      <c r="Q7840" s="95" t="s">
        <v>154</v>
      </c>
      <c r="R7840" s="89" t="str">
        <f>_xlfn.XLOOKUP(Q7840,匹配表1065!L:L,匹配表1065!O:O)</f>
        <v>B</v>
      </c>
      <c r="S7840" s="93" t="str">
        <f>IFERROR(_xlfn.XLOOKUP(Q7840,匹配表1065!AI:AI,匹配表1065!AJ:AJ),"绿标")</f>
        <v>绿标</v>
      </c>
      <c r="T7840" s="93" t="str" cm="1">
        <f t="array" ref="T7840:U7840">_xlfn.XLOOKUP(Q7840,匹配表1065!L:L,匹配表1065!M:N)</f>
        <v>脑血管</v>
      </c>
      <c r="U7840" s="94" t="str">
        <v>神经内科</v>
      </c>
      <c r="V7840" s="95" t="s">
        <v>33</v>
      </c>
      <c r="W7840" s="93">
        <f>_xlfn.XLOOKUP(M7840,匹配表1065!D:D,匹配表1065!F:F)*N7840</f>
        <v>4</v>
      </c>
    </row>
    <row r="7841" customHeight="1" spans="1:23">
      <c r="A7841" s="94" t="s">
        <v>954</v>
      </c>
      <c r="B7841" s="106">
        <v>46264</v>
      </c>
      <c r="C7841" s="121" t="str">
        <f t="shared" si="246"/>
        <v>8月第5周</v>
      </c>
      <c r="D7841" s="109" t="s">
        <v>993</v>
      </c>
      <c r="E7841" s="93" t="str">
        <f t="shared" si="247"/>
        <v>8月第4周--周7</v>
      </c>
      <c r="F7841" s="95" t="s">
        <v>27</v>
      </c>
      <c r="G7841" s="95" t="s">
        <v>28</v>
      </c>
      <c r="H7841" s="92" t="str">
        <f>_xlfn.XLOOKUP(O7841,匹配表1065!T:T,匹配表1065!W:W)</f>
        <v>南京市</v>
      </c>
      <c r="I7841" s="116" t="str">
        <f>_xlfn.XLOOKUP(O7841,匹配表1065!T:T,匹配表1065!X:X)</f>
        <v>PME2005</v>
      </c>
      <c r="J7841" s="95" t="s">
        <v>54</v>
      </c>
      <c r="K7841" s="89" cm="1">
        <f ca="1" t="array" ref="K7841:L7841">_xlfn.XLOOKUP(J7841,匹配表1065!Y:Y,匹配表1065!AA:AB)</f>
        <v>3</v>
      </c>
      <c r="L7841" s="116" t="str">
        <v>3个月以上</v>
      </c>
      <c r="M7841" s="95" t="s">
        <v>35</v>
      </c>
      <c r="N7841" s="95">
        <v>1</v>
      </c>
      <c r="O7841" s="118" t="str">
        <f>_xlfn.XLOOKUP(P7841,匹配表1065!U:U,匹配表1065!T:T)</f>
        <v>HO00000975</v>
      </c>
      <c r="P7841" s="94" t="s">
        <v>56</v>
      </c>
      <c r="Q7841" s="95" t="s">
        <v>592</v>
      </c>
      <c r="R7841" s="89" t="str">
        <f>_xlfn.XLOOKUP(Q7841,匹配表1065!L:L,匹配表1065!O:O)</f>
        <v>A</v>
      </c>
      <c r="S7841" s="93" t="str">
        <f>IFERROR(_xlfn.XLOOKUP(Q7841,匹配表1065!AI:AI,匹配表1065!AJ:AJ),"绿标")</f>
        <v>绿标</v>
      </c>
      <c r="T7841" s="93" t="str" cm="1">
        <f t="array" ref="T7841:U7841">_xlfn.XLOOKUP(Q7841,匹配表1065!L:L,匹配表1065!M:N)</f>
        <v>头痛</v>
      </c>
      <c r="U7841" s="94" t="str">
        <v>神经内科</v>
      </c>
      <c r="V7841" s="95" t="s">
        <v>58</v>
      </c>
      <c r="W7841" s="93">
        <f>_xlfn.XLOOKUP(M7841,匹配表1065!D:D,匹配表1065!F:F)*N7841</f>
        <v>4</v>
      </c>
    </row>
    <row r="7842" customHeight="1" spans="1:23">
      <c r="A7842" s="94" t="s">
        <v>954</v>
      </c>
      <c r="B7842" s="106">
        <v>46264</v>
      </c>
      <c r="C7842" s="121" t="str">
        <f t="shared" si="246"/>
        <v>8月第5周</v>
      </c>
      <c r="D7842" s="109" t="s">
        <v>993</v>
      </c>
      <c r="E7842" s="93" t="str">
        <f t="shared" si="247"/>
        <v>8月第4周--周7</v>
      </c>
      <c r="F7842" s="95" t="s">
        <v>27</v>
      </c>
      <c r="G7842" s="95" t="s">
        <v>28</v>
      </c>
      <c r="H7842" s="92" t="str">
        <f>_xlfn.XLOOKUP(O7842,匹配表1065!T:T,匹配表1065!W:W)</f>
        <v>南京市</v>
      </c>
      <c r="I7842" s="116" t="str">
        <f>_xlfn.XLOOKUP(O7842,匹配表1065!T:T,匹配表1065!X:X)</f>
        <v>PME2005</v>
      </c>
      <c r="J7842" s="95" t="s">
        <v>54</v>
      </c>
      <c r="K7842" s="89" cm="1">
        <f ca="1" t="array" ref="K7842:L7842">_xlfn.XLOOKUP(J7842,匹配表1065!Y:Y,匹配表1065!AA:AB)</f>
        <v>3</v>
      </c>
      <c r="L7842" s="116" t="str">
        <v>3个月以上</v>
      </c>
      <c r="M7842" s="95" t="s">
        <v>35</v>
      </c>
      <c r="N7842" s="95">
        <v>1</v>
      </c>
      <c r="O7842" s="118" t="str">
        <f>_xlfn.XLOOKUP(P7842,匹配表1065!U:U,匹配表1065!T:T)</f>
        <v>HO00000975</v>
      </c>
      <c r="P7842" s="94" t="s">
        <v>56</v>
      </c>
      <c r="Q7842" s="95" t="s">
        <v>960</v>
      </c>
      <c r="R7842" s="89" t="str">
        <f>_xlfn.XLOOKUP(Q7842,匹配表1065!L:L,匹配表1065!O:O)</f>
        <v>B</v>
      </c>
      <c r="S7842" s="93" t="str">
        <f>IFERROR(_xlfn.XLOOKUP(Q7842,匹配表1065!AI:AI,匹配表1065!AJ:AJ),"绿标")</f>
        <v>绿标</v>
      </c>
      <c r="T7842" s="93" t="str" cm="1">
        <f t="array" ref="T7842:U7842">_xlfn.XLOOKUP(Q7842,匹配表1065!L:L,匹配表1065!M:N)</f>
        <v>帕金森</v>
      </c>
      <c r="U7842" s="94" t="str">
        <v>神经内科</v>
      </c>
      <c r="V7842" s="95" t="s">
        <v>58</v>
      </c>
      <c r="W7842" s="93">
        <f>_xlfn.XLOOKUP(M7842,匹配表1065!D:D,匹配表1065!F:F)*N7842</f>
        <v>4</v>
      </c>
    </row>
    <row r="7843" customHeight="1" spans="1:23">
      <c r="A7843" s="94" t="s">
        <v>954</v>
      </c>
      <c r="B7843" s="106">
        <v>46264</v>
      </c>
      <c r="C7843" s="121" t="str">
        <f t="shared" si="246"/>
        <v>8月第5周</v>
      </c>
      <c r="D7843" s="109" t="s">
        <v>993</v>
      </c>
      <c r="E7843" s="93" t="str">
        <f t="shared" si="247"/>
        <v>8月第4周--周7</v>
      </c>
      <c r="F7843" s="95" t="s">
        <v>27</v>
      </c>
      <c r="G7843" s="95" t="s">
        <v>28</v>
      </c>
      <c r="H7843" s="92" t="str">
        <f>_xlfn.XLOOKUP(O7843,匹配表1065!T:T,匹配表1065!W:W)</f>
        <v>扬州市</v>
      </c>
      <c r="I7843" s="116" t="str">
        <f>_xlfn.XLOOKUP(O7843,匹配表1065!T:T,匹配表1065!X:X)</f>
        <v>PME2012</v>
      </c>
      <c r="J7843" s="95" t="s">
        <v>60</v>
      </c>
      <c r="K7843" s="89" cm="1">
        <f ca="1" t="array" ref="K7843:L7843">_xlfn.XLOOKUP(J7843,匹配表1065!Y:Y,匹配表1065!AA:AB)</f>
        <v>13</v>
      </c>
      <c r="L7843" s="116" t="str">
        <v>3个月以上</v>
      </c>
      <c r="M7843" s="95" t="s">
        <v>35</v>
      </c>
      <c r="N7843" s="95">
        <v>1</v>
      </c>
      <c r="O7843" s="118" t="str">
        <f>_xlfn.XLOOKUP(P7843,匹配表1065!U:U,匹配表1065!T:T)</f>
        <v>HO00000968</v>
      </c>
      <c r="P7843" s="94" t="s">
        <v>61</v>
      </c>
      <c r="Q7843" s="95" t="s">
        <v>406</v>
      </c>
      <c r="R7843" s="89" t="str">
        <f>_xlfn.XLOOKUP(Q7843,匹配表1065!L:L,匹配表1065!O:O)</f>
        <v>B</v>
      </c>
      <c r="S7843" s="93" t="str">
        <f>IFERROR(_xlfn.XLOOKUP(Q7843,匹配表1065!AI:AI,匹配表1065!AJ:AJ),"绿标")</f>
        <v>红标</v>
      </c>
      <c r="T7843" s="93" t="str" cm="1">
        <f t="array" ref="T7843:U7843">_xlfn.XLOOKUP(Q7843,匹配表1065!L:L,匹配表1065!M:N)</f>
        <v>脑血管</v>
      </c>
      <c r="U7843" s="94" t="str">
        <v>神经内科</v>
      </c>
      <c r="V7843" s="95" t="s">
        <v>33</v>
      </c>
      <c r="W7843" s="93">
        <f>_xlfn.XLOOKUP(M7843,匹配表1065!D:D,匹配表1065!F:F)*N7843</f>
        <v>4</v>
      </c>
    </row>
    <row r="7844" customHeight="1" spans="1:23">
      <c r="A7844" s="94" t="s">
        <v>954</v>
      </c>
      <c r="B7844" s="106">
        <v>46264</v>
      </c>
      <c r="C7844" s="121" t="str">
        <f t="shared" si="246"/>
        <v>8月第5周</v>
      </c>
      <c r="D7844" s="109" t="s">
        <v>993</v>
      </c>
      <c r="E7844" s="93" t="str">
        <f t="shared" si="247"/>
        <v>8月第4周--周7</v>
      </c>
      <c r="F7844" s="95" t="s">
        <v>27</v>
      </c>
      <c r="G7844" s="95" t="s">
        <v>28</v>
      </c>
      <c r="H7844" s="92" t="str">
        <f>_xlfn.XLOOKUP(O7844,匹配表1065!T:T,匹配表1065!W:W)</f>
        <v>南京市</v>
      </c>
      <c r="I7844" s="116" t="str">
        <f>_xlfn.XLOOKUP(O7844,匹配表1065!T:T,匹配表1065!X:X)</f>
        <v>PME2006</v>
      </c>
      <c r="J7844" s="95" t="s">
        <v>29</v>
      </c>
      <c r="K7844" s="89" cm="1">
        <f ca="1" t="array" ref="K7844:L7844">_xlfn.XLOOKUP(J7844,匹配表1065!Y:Y,匹配表1065!AA:AB)</f>
        <v>15</v>
      </c>
      <c r="L7844" s="116" t="str">
        <v>3个月以上</v>
      </c>
      <c r="M7844" s="95" t="s">
        <v>35</v>
      </c>
      <c r="N7844" s="95">
        <v>1</v>
      </c>
      <c r="O7844" s="118" t="str">
        <f>_xlfn.XLOOKUP(P7844,匹配表1065!U:U,匹配表1065!T:T)</f>
        <v>HO00000959</v>
      </c>
      <c r="P7844" s="94" t="s">
        <v>196</v>
      </c>
      <c r="Q7844" s="95" t="s">
        <v>838</v>
      </c>
      <c r="R7844" s="89" t="str">
        <f>_xlfn.XLOOKUP(Q7844,匹配表1065!L:L,匹配表1065!O:O)</f>
        <v>B</v>
      </c>
      <c r="S7844" s="93" t="str">
        <f>IFERROR(_xlfn.XLOOKUP(Q7844,匹配表1065!AI:AI,匹配表1065!AJ:AJ),"绿标")</f>
        <v>黑标</v>
      </c>
      <c r="T7844" s="93" t="str" cm="1">
        <f t="array" ref="T7844:U7844">_xlfn.XLOOKUP(Q7844,匹配表1065!L:L,匹配表1065!M:N)</f>
        <v>脑血管</v>
      </c>
      <c r="U7844" s="94" t="str">
        <v>神经内科</v>
      </c>
      <c r="V7844" s="95" t="s">
        <v>58</v>
      </c>
      <c r="W7844" s="93">
        <f>_xlfn.XLOOKUP(M7844,匹配表1065!D:D,匹配表1065!F:F)*N7844</f>
        <v>4</v>
      </c>
    </row>
    <row r="7845" customHeight="1" spans="1:23">
      <c r="A7845" s="94" t="s">
        <v>954</v>
      </c>
      <c r="B7845" s="106">
        <v>46264</v>
      </c>
      <c r="C7845" s="121" t="str">
        <f t="shared" si="246"/>
        <v>8月第5周</v>
      </c>
      <c r="D7845" s="109" t="s">
        <v>993</v>
      </c>
      <c r="E7845" s="93" t="str">
        <f t="shared" si="247"/>
        <v>8月第4周--周7</v>
      </c>
      <c r="F7845" s="95" t="s">
        <v>27</v>
      </c>
      <c r="G7845" s="95" t="s">
        <v>28</v>
      </c>
      <c r="H7845" s="92" t="str">
        <f>_xlfn.XLOOKUP(O7845,匹配表1065!T:T,匹配表1065!W:W)</f>
        <v>常州市</v>
      </c>
      <c r="I7845" s="116" t="str">
        <f>_xlfn.XLOOKUP(O7845,匹配表1065!T:T,匹配表1065!X:X)</f>
        <v>PME2015</v>
      </c>
      <c r="J7845" s="95" t="s">
        <v>45</v>
      </c>
      <c r="K7845" s="89" cm="1">
        <f ca="1" t="array" ref="K7845:L7845">_xlfn.XLOOKUP(J7845,匹配表1065!Y:Y,匹配表1065!AA:AB)</f>
        <v>9</v>
      </c>
      <c r="L7845" s="116" t="str">
        <v>3个月以上</v>
      </c>
      <c r="M7845" s="95" t="s">
        <v>35</v>
      </c>
      <c r="N7845" s="95">
        <v>1</v>
      </c>
      <c r="O7845" s="118" t="str">
        <f>_xlfn.XLOOKUP(P7845,匹配表1065!U:U,匹配表1065!T:T)</f>
        <v>HO00000941</v>
      </c>
      <c r="P7845" s="94" t="s">
        <v>542</v>
      </c>
      <c r="Q7845" s="95" t="s">
        <v>939</v>
      </c>
      <c r="R7845" s="89" t="str">
        <f>_xlfn.XLOOKUP(Q7845,匹配表1065!L:L,匹配表1065!O:O)</f>
        <v>B</v>
      </c>
      <c r="S7845" s="93" t="str">
        <f>IFERROR(_xlfn.XLOOKUP(Q7845,匹配表1065!AI:AI,匹配表1065!AJ:AJ),"绿标")</f>
        <v>绿标</v>
      </c>
      <c r="T7845" s="93" t="str" cm="1">
        <f t="array" ref="T7845:U7845">_xlfn.XLOOKUP(Q7845,匹配表1065!L:L,匹配表1065!M:N)</f>
        <v>脑血管</v>
      </c>
      <c r="U7845" s="94" t="str">
        <v>神经内科</v>
      </c>
      <c r="V7845" s="95" t="s">
        <v>42</v>
      </c>
      <c r="W7845" s="93">
        <f>_xlfn.XLOOKUP(M7845,匹配表1065!D:D,匹配表1065!F:F)*N7845</f>
        <v>4</v>
      </c>
    </row>
    <row r="7846" customHeight="1" spans="1:23">
      <c r="A7846" s="94" t="s">
        <v>954</v>
      </c>
      <c r="B7846" s="106">
        <v>46264</v>
      </c>
      <c r="C7846" s="121" t="str">
        <f t="shared" si="246"/>
        <v>8月第5周</v>
      </c>
      <c r="D7846" s="109" t="s">
        <v>993</v>
      </c>
      <c r="E7846" s="93" t="str">
        <f t="shared" si="247"/>
        <v>8月第4周--周7</v>
      </c>
      <c r="F7846" s="95" t="s">
        <v>27</v>
      </c>
      <c r="G7846" s="95" t="s">
        <v>63</v>
      </c>
      <c r="H7846" s="92" t="str">
        <f>_xlfn.XLOOKUP(O7846,匹配表1065!T:T,匹配表1065!W:W)</f>
        <v>南京市</v>
      </c>
      <c r="I7846" s="116" t="str">
        <f>_xlfn.XLOOKUP(O7846,匹配表1065!T:T,匹配表1065!X:X)</f>
        <v>PME2002</v>
      </c>
      <c r="J7846" s="95" t="s">
        <v>410</v>
      </c>
      <c r="K7846" s="89" cm="1">
        <f ca="1" t="array" ref="K7846:L7846">_xlfn.XLOOKUP(J7846,匹配表1065!Y:Y,匹配表1065!AA:AB)</f>
        <v>1</v>
      </c>
      <c r="L7846" s="116" t="str">
        <v>3个月以内</v>
      </c>
      <c r="M7846" s="95" t="s">
        <v>30</v>
      </c>
      <c r="N7846" s="95">
        <v>1</v>
      </c>
      <c r="O7846" s="118" t="str">
        <f>_xlfn.XLOOKUP(P7846,匹配表1065!U:U,匹配表1065!T:T)</f>
        <v>HO00000964</v>
      </c>
      <c r="P7846" s="94" t="s">
        <v>90</v>
      </c>
      <c r="Q7846" s="95" t="s">
        <v>333</v>
      </c>
      <c r="R7846" s="89" t="str">
        <f>_xlfn.XLOOKUP(Q7846,匹配表1065!L:L,匹配表1065!O:O)</f>
        <v>A</v>
      </c>
      <c r="S7846" s="93" t="str">
        <f>IFERROR(_xlfn.XLOOKUP(Q7846,匹配表1065!AI:AI,匹配表1065!AJ:AJ),"绿标")</f>
        <v>红标</v>
      </c>
      <c r="T7846" s="93" t="str" cm="1">
        <f t="array" ref="T7846:U7846">_xlfn.XLOOKUP(Q7846,匹配表1065!L:L,匹配表1065!M:N)</f>
        <v>头痛</v>
      </c>
      <c r="U7846" s="94" t="str">
        <v>神经内科</v>
      </c>
      <c r="V7846" s="95" t="s">
        <v>100</v>
      </c>
      <c r="W7846" s="93">
        <f>_xlfn.XLOOKUP(M7846,匹配表1065!D:D,匹配表1065!F:F)*N7846</f>
        <v>12</v>
      </c>
    </row>
    <row r="7847" customHeight="1" spans="1:23">
      <c r="A7847" s="94" t="s">
        <v>954</v>
      </c>
      <c r="B7847" s="106">
        <v>46264</v>
      </c>
      <c r="C7847" s="121" t="str">
        <f t="shared" si="246"/>
        <v>8月第5周</v>
      </c>
      <c r="D7847" s="109" t="s">
        <v>993</v>
      </c>
      <c r="E7847" s="93" t="str">
        <f t="shared" si="247"/>
        <v>8月第4周--周7</v>
      </c>
      <c r="F7847" s="95" t="s">
        <v>27</v>
      </c>
      <c r="G7847" s="95" t="s">
        <v>63</v>
      </c>
      <c r="H7847" s="92" t="str">
        <f>_xlfn.XLOOKUP(O7847,匹配表1065!T:T,匹配表1065!W:W)</f>
        <v>徐州市</v>
      </c>
      <c r="I7847" s="116" t="str">
        <f>_xlfn.XLOOKUP(O7847,匹配表1065!T:T,匹配表1065!X:X)</f>
        <v>PME2008</v>
      </c>
      <c r="J7847" s="95" t="s">
        <v>81</v>
      </c>
      <c r="K7847" s="89" cm="1">
        <f ca="1" t="array" ref="K7847:L7847">_xlfn.XLOOKUP(J7847,匹配表1065!Y:Y,匹配表1065!AA:AB)</f>
        <v>19</v>
      </c>
      <c r="L7847" s="116" t="str">
        <v>3个月以上</v>
      </c>
      <c r="M7847" s="95" t="s">
        <v>202</v>
      </c>
      <c r="N7847" s="95">
        <v>1</v>
      </c>
      <c r="O7847" s="118" t="str">
        <f>_xlfn.XLOOKUP(P7847,匹配表1065!U:U,匹配表1065!T:T)</f>
        <v>HO00000989</v>
      </c>
      <c r="P7847" s="94" t="s">
        <v>214</v>
      </c>
      <c r="Q7847" s="95" t="s">
        <v>215</v>
      </c>
      <c r="R7847" s="89" t="str">
        <f>_xlfn.XLOOKUP(Q7847,匹配表1065!L:L,匹配表1065!O:O)</f>
        <v>A</v>
      </c>
      <c r="S7847" s="93" t="str">
        <f>IFERROR(_xlfn.XLOOKUP(Q7847,匹配表1065!AI:AI,匹配表1065!AJ:AJ),"绿标")</f>
        <v>红标</v>
      </c>
      <c r="T7847" s="93" t="str" cm="1">
        <f t="array" ref="T7847:U7847">_xlfn.XLOOKUP(Q7847,匹配表1065!L:L,匹配表1065!M:N)</f>
        <v>头痛</v>
      </c>
      <c r="U7847" s="94" t="str">
        <v>神经内科</v>
      </c>
      <c r="V7847" s="95" t="s">
        <v>58</v>
      </c>
      <c r="W7847" s="93">
        <f>_xlfn.XLOOKUP(M7847,匹配表1065!D:D,匹配表1065!F:F)*N7847</f>
        <v>16</v>
      </c>
    </row>
    <row r="7848" customHeight="1" spans="1:23">
      <c r="A7848" s="94" t="s">
        <v>954</v>
      </c>
      <c r="B7848" s="106">
        <v>46264</v>
      </c>
      <c r="C7848" s="121" t="str">
        <f t="shared" si="246"/>
        <v>8月第5周</v>
      </c>
      <c r="D7848" s="109" t="s">
        <v>993</v>
      </c>
      <c r="E7848" s="93" t="str">
        <f t="shared" si="247"/>
        <v>8月第4周--周7</v>
      </c>
      <c r="F7848" s="95" t="s">
        <v>27</v>
      </c>
      <c r="G7848" s="95" t="s">
        <v>63</v>
      </c>
      <c r="H7848" s="92" t="str">
        <f>_xlfn.XLOOKUP(O7848,匹配表1065!T:T,匹配表1065!W:W)</f>
        <v>南京市</v>
      </c>
      <c r="I7848" s="116" t="str">
        <f>_xlfn.XLOOKUP(O7848,匹配表1065!T:T,匹配表1065!X:X)</f>
        <v>PME2002</v>
      </c>
      <c r="J7848" s="95" t="s">
        <v>84</v>
      </c>
      <c r="K7848" s="89" cm="1">
        <f ca="1" t="array" ref="K7848:L7848">_xlfn.XLOOKUP(J7848,匹配表1065!Y:Y,匹配表1065!AA:AB)</f>
        <v>31</v>
      </c>
      <c r="L7848" s="116" t="str">
        <v>3个月以上</v>
      </c>
      <c r="M7848" s="95" t="s">
        <v>35</v>
      </c>
      <c r="N7848" s="95">
        <v>1</v>
      </c>
      <c r="O7848" s="118" t="str">
        <f>_xlfn.XLOOKUP(P7848,匹配表1065!U:U,匹配表1065!T:T)</f>
        <v>HO00000964</v>
      </c>
      <c r="P7848" s="94" t="s">
        <v>90</v>
      </c>
      <c r="Q7848" s="95" t="s">
        <v>332</v>
      </c>
      <c r="R7848" s="89" t="str">
        <f>_xlfn.XLOOKUP(Q7848,匹配表1065!L:L,匹配表1065!O:O)</f>
        <v>D</v>
      </c>
      <c r="S7848" s="93" t="str">
        <f>IFERROR(_xlfn.XLOOKUP(Q7848,匹配表1065!AI:AI,匹配表1065!AJ:AJ),"绿标")</f>
        <v>绿标</v>
      </c>
      <c r="T7848" s="93" t="str" cm="1">
        <f t="array" ref="T7848:U7848">_xlfn.XLOOKUP(Q7848,匹配表1065!L:L,匹配表1065!M:N)</f>
        <v>疼痛</v>
      </c>
      <c r="U7848" s="94" t="str">
        <v>疼痛科</v>
      </c>
      <c r="V7848" s="95" t="s">
        <v>58</v>
      </c>
      <c r="W7848" s="93">
        <f>_xlfn.XLOOKUP(M7848,匹配表1065!D:D,匹配表1065!F:F)*N7848</f>
        <v>4</v>
      </c>
    </row>
  </sheetData>
  <autoFilter xmlns:etc="http://www.wps.cn/officeDocument/2017/etCustomData" ref="A2:W7848" etc:filterBottomFollowUsedRange="0">
    <extLst/>
  </autoFilter>
  <dataValidations count="2">
    <dataValidation type="list" allowBlank="1" showInputMessage="1" showErrorMessage="1" sqref="M1 M3:M6939">
      <formula1>匹配表1065!$D$2:$D$8</formula1>
    </dataValidation>
    <dataValidation type="list" allowBlank="1" showInputMessage="1" showErrorMessage="1" sqref="V1:V6280">
      <formula1>匹配表1065!$AM$2:$AM$10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91"/>
  <sheetViews>
    <sheetView zoomScale="66" zoomScaleNormal="66" topLeftCell="C1065" workbookViewId="0">
      <selection activeCell="R1082" sqref="R1082"/>
    </sheetView>
  </sheetViews>
  <sheetFormatPr defaultColWidth="9.0625" defaultRowHeight="16.8"/>
  <cols>
    <col min="1" max="2" width="9.0625" style="55" hidden="1" customWidth="1"/>
    <col min="8" max="9" width="9.0625" style="56"/>
    <col min="10" max="10" width="14.8660714285714" style="56" customWidth="1"/>
    <col min="11" max="11" width="23.4017857142857" style="56" customWidth="1"/>
    <col min="12" max="15" width="9.0625" style="56"/>
    <col min="18" max="18" width="11" style="55" customWidth="1"/>
    <col min="19" max="19" width="9.92857142857143" style="55" customWidth="1"/>
    <col min="20" max="20" width="15" style="55" customWidth="1"/>
    <col min="21" max="21" width="23.2678571428571" style="55" customWidth="1"/>
    <col min="22" max="22" width="5.19642857142857" style="55" customWidth="1"/>
    <col min="23" max="23" width="6.86607142857143" style="55" customWidth="1"/>
    <col min="24" max="24" width="10.7321428571429" style="55" customWidth="1"/>
    <col min="25" max="25" width="11.2678571428571" style="55" customWidth="1"/>
    <col min="26" max="26" width="9.0625" style="57"/>
    <col min="39" max="39" width="21.8660714285714" customWidth="1"/>
  </cols>
  <sheetData>
    <row r="1" ht="17" spans="1:39">
      <c r="A1" s="58" t="s">
        <v>1019</v>
      </c>
      <c r="B1" s="59"/>
      <c r="D1" t="s">
        <v>1020</v>
      </c>
      <c r="E1" t="s">
        <v>1021</v>
      </c>
      <c r="F1" t="s">
        <v>1022</v>
      </c>
      <c r="H1" s="56" t="s">
        <v>8</v>
      </c>
      <c r="I1" s="56" t="s">
        <v>11</v>
      </c>
      <c r="J1" s="56" t="s">
        <v>16</v>
      </c>
      <c r="K1" s="56" t="s">
        <v>17</v>
      </c>
      <c r="L1" s="56" t="s">
        <v>18</v>
      </c>
      <c r="M1" s="60" t="s">
        <v>1023</v>
      </c>
      <c r="N1" s="60" t="s">
        <v>1024</v>
      </c>
      <c r="O1" s="60" t="s">
        <v>1025</v>
      </c>
      <c r="R1" s="61" t="s">
        <v>1026</v>
      </c>
      <c r="S1" s="61" t="s">
        <v>1027</v>
      </c>
      <c r="T1" s="61" t="s">
        <v>1028</v>
      </c>
      <c r="U1" s="61" t="s">
        <v>1029</v>
      </c>
      <c r="V1" s="61" t="s">
        <v>1030</v>
      </c>
      <c r="W1" s="61" t="s">
        <v>9</v>
      </c>
      <c r="X1" s="61" t="s">
        <v>1031</v>
      </c>
      <c r="Y1" s="61" t="s">
        <v>1032</v>
      </c>
      <c r="Z1" s="62" t="s">
        <v>1033</v>
      </c>
      <c r="AA1" s="61" t="s">
        <v>1034</v>
      </c>
      <c r="AB1" s="61" t="s">
        <v>1035</v>
      </c>
      <c r="AF1" s="63" t="s">
        <v>1036</v>
      </c>
      <c r="AG1" s="63" t="s">
        <v>11</v>
      </c>
      <c r="AH1" s="63" t="s">
        <v>1029</v>
      </c>
      <c r="AI1" s="64" t="s">
        <v>1037</v>
      </c>
      <c r="AJ1" s="63" t="s">
        <v>1038</v>
      </c>
      <c r="AM1" s="65" t="s">
        <v>23</v>
      </c>
    </row>
    <row r="2" spans="1:39">
      <c r="A2" s="66" t="s">
        <v>1039</v>
      </c>
      <c r="B2" s="67">
        <v>4</v>
      </c>
      <c r="D2" s="68" t="s">
        <v>133</v>
      </c>
      <c r="E2" s="59" t="s">
        <v>1040</v>
      </c>
      <c r="F2">
        <v>1</v>
      </c>
      <c r="H2" s="56" t="s">
        <v>63</v>
      </c>
      <c r="I2" s="56" t="s">
        <v>64</v>
      </c>
      <c r="J2" s="56" t="s">
        <v>1041</v>
      </c>
      <c r="K2" s="56" t="s">
        <v>65</v>
      </c>
      <c r="L2" s="56" t="s">
        <v>209</v>
      </c>
      <c r="M2" s="56" t="s">
        <v>1012</v>
      </c>
      <c r="N2" s="56" t="s">
        <v>1013</v>
      </c>
      <c r="O2" s="56" t="s">
        <v>1010</v>
      </c>
      <c r="R2" s="55" t="s">
        <v>1042</v>
      </c>
      <c r="S2" s="55" t="s">
        <v>28</v>
      </c>
      <c r="T2" s="55" t="s">
        <v>1043</v>
      </c>
      <c r="U2" s="55" t="s">
        <v>272</v>
      </c>
      <c r="V2" s="55" t="s">
        <v>1044</v>
      </c>
      <c r="W2" s="55" t="s">
        <v>999</v>
      </c>
      <c r="X2" s="55" t="s">
        <v>1045</v>
      </c>
      <c r="Y2" s="55" t="s">
        <v>34</v>
      </c>
      <c r="Z2" s="57">
        <v>45901</v>
      </c>
      <c r="AA2" s="69">
        <f ca="1">DATEDIF(Z2,TODAY(),"M")</f>
        <v>11</v>
      </c>
      <c r="AB2" s="70" t="str">
        <f ca="1">LOOKUP(AA2,{0,1,3},{"1个月以内","3个月以内","3个月以上"})</f>
        <v>3个月以上</v>
      </c>
      <c r="AF2" s="64" t="s">
        <v>136</v>
      </c>
      <c r="AG2" s="64" t="s">
        <v>150</v>
      </c>
      <c r="AH2" s="64" t="s">
        <v>259</v>
      </c>
      <c r="AI2" s="64" t="s">
        <v>340</v>
      </c>
      <c r="AJ2" s="71" t="s">
        <v>1004</v>
      </c>
      <c r="AM2" s="72" t="s">
        <v>33</v>
      </c>
    </row>
    <row r="3" spans="1:39">
      <c r="A3" s="66" t="s">
        <v>1046</v>
      </c>
      <c r="B3" s="67">
        <v>8</v>
      </c>
      <c r="D3" s="68" t="s">
        <v>35</v>
      </c>
      <c r="E3" s="59" t="s">
        <v>1039</v>
      </c>
      <c r="F3">
        <v>4</v>
      </c>
      <c r="H3" s="56" t="s">
        <v>63</v>
      </c>
      <c r="I3" s="56" t="s">
        <v>77</v>
      </c>
      <c r="J3" s="56" t="s">
        <v>1041</v>
      </c>
      <c r="K3" s="56" t="s">
        <v>65</v>
      </c>
      <c r="L3" s="56" t="s">
        <v>409</v>
      </c>
      <c r="M3" s="56" t="s">
        <v>311</v>
      </c>
      <c r="N3" s="56" t="s">
        <v>1006</v>
      </c>
      <c r="O3" s="56" t="s">
        <v>1047</v>
      </c>
      <c r="R3" s="55" t="s">
        <v>1042</v>
      </c>
      <c r="S3" s="55" t="s">
        <v>28</v>
      </c>
      <c r="T3" s="55" t="s">
        <v>1048</v>
      </c>
      <c r="U3" s="55" t="s">
        <v>36</v>
      </c>
      <c r="V3" s="55" t="s">
        <v>1044</v>
      </c>
      <c r="W3" s="55" t="s">
        <v>999</v>
      </c>
      <c r="X3" s="55" t="s">
        <v>1045</v>
      </c>
      <c r="Y3" s="55" t="s">
        <v>34</v>
      </c>
      <c r="Z3" s="57">
        <v>45901</v>
      </c>
      <c r="AA3" s="69">
        <f ca="1" t="shared" ref="AA3:AA66" si="0">DATEDIF(Z3,TODAY(),"M")</f>
        <v>11</v>
      </c>
      <c r="AB3" s="70" t="str">
        <f ca="1">LOOKUP(AA3,{0,1,3},{"1个月以内","3个月以内","3个月以上"})</f>
        <v>3个月以上</v>
      </c>
      <c r="AF3" s="64" t="s">
        <v>136</v>
      </c>
      <c r="AG3" s="64" t="s">
        <v>150</v>
      </c>
      <c r="AH3" s="64" t="s">
        <v>259</v>
      </c>
      <c r="AI3" s="64" t="s">
        <v>260</v>
      </c>
      <c r="AJ3" s="71" t="s">
        <v>1004</v>
      </c>
      <c r="AM3" s="72" t="s">
        <v>42</v>
      </c>
    </row>
    <row r="4" spans="1:39">
      <c r="A4" s="66" t="s">
        <v>1049</v>
      </c>
      <c r="B4" s="67">
        <v>12</v>
      </c>
      <c r="D4" s="68" t="s">
        <v>55</v>
      </c>
      <c r="E4" s="59" t="s">
        <v>1046</v>
      </c>
      <c r="F4">
        <v>8</v>
      </c>
      <c r="H4" s="56" t="s">
        <v>63</v>
      </c>
      <c r="I4" s="56" t="s">
        <v>71</v>
      </c>
      <c r="J4" s="56" t="s">
        <v>1050</v>
      </c>
      <c r="K4" s="56" t="s">
        <v>72</v>
      </c>
      <c r="L4" s="56" t="s">
        <v>73</v>
      </c>
      <c r="M4" s="56" t="s">
        <v>1012</v>
      </c>
      <c r="N4" s="73" t="s">
        <v>1006</v>
      </c>
      <c r="O4" s="56" t="s">
        <v>1051</v>
      </c>
      <c r="R4" s="55" t="s">
        <v>1042</v>
      </c>
      <c r="S4" s="55" t="s">
        <v>28</v>
      </c>
      <c r="T4" s="55" t="s">
        <v>1052</v>
      </c>
      <c r="U4" s="55" t="s">
        <v>1053</v>
      </c>
      <c r="V4" s="55" t="s">
        <v>1044</v>
      </c>
      <c r="W4" s="55" t="s">
        <v>999</v>
      </c>
      <c r="X4" s="55" t="s">
        <v>1045</v>
      </c>
      <c r="Y4" s="55" t="s">
        <v>34</v>
      </c>
      <c r="Z4" s="57">
        <v>45901</v>
      </c>
      <c r="AA4" s="69">
        <f ca="1" t="shared" si="0"/>
        <v>11</v>
      </c>
      <c r="AB4" s="70" t="str">
        <f ca="1">LOOKUP(AA4,{0,1,3},{"1个月以内","3个月以内","3个月以上"})</f>
        <v>3个月以上</v>
      </c>
      <c r="AF4" s="64" t="s">
        <v>136</v>
      </c>
      <c r="AG4" s="64" t="s">
        <v>150</v>
      </c>
      <c r="AH4" s="64" t="s">
        <v>259</v>
      </c>
      <c r="AI4" s="64" t="s">
        <v>437</v>
      </c>
      <c r="AJ4" s="71" t="s">
        <v>1004</v>
      </c>
      <c r="AM4" s="72" t="s">
        <v>58</v>
      </c>
    </row>
    <row r="5" spans="1:39">
      <c r="A5" s="66" t="s">
        <v>1054</v>
      </c>
      <c r="B5" s="67">
        <v>16</v>
      </c>
      <c r="D5" s="68" t="s">
        <v>30</v>
      </c>
      <c r="E5" s="59" t="s">
        <v>1049</v>
      </c>
      <c r="F5">
        <v>12</v>
      </c>
      <c r="H5" s="56" t="s">
        <v>63</v>
      </c>
      <c r="I5" s="56" t="s">
        <v>81</v>
      </c>
      <c r="J5" s="56" t="s">
        <v>1055</v>
      </c>
      <c r="K5" s="56" t="s">
        <v>214</v>
      </c>
      <c r="L5" s="56" t="s">
        <v>215</v>
      </c>
      <c r="M5" s="56" t="s">
        <v>1005</v>
      </c>
      <c r="N5" s="56" t="s">
        <v>1006</v>
      </c>
      <c r="O5" s="56" t="s">
        <v>1003</v>
      </c>
      <c r="R5" s="55" t="s">
        <v>1042</v>
      </c>
      <c r="S5" s="55" t="s">
        <v>28</v>
      </c>
      <c r="T5" s="55" t="s">
        <v>1056</v>
      </c>
      <c r="U5" s="55" t="s">
        <v>1057</v>
      </c>
      <c r="V5" s="55" t="s">
        <v>1044</v>
      </c>
      <c r="W5" s="55" t="s">
        <v>999</v>
      </c>
      <c r="X5" s="55" t="s">
        <v>1045</v>
      </c>
      <c r="Y5" s="55" t="s">
        <v>34</v>
      </c>
      <c r="Z5" s="57">
        <v>45901</v>
      </c>
      <c r="AA5" s="69">
        <f ca="1" t="shared" si="0"/>
        <v>11</v>
      </c>
      <c r="AB5" s="70" t="str">
        <f ca="1">LOOKUP(AA5,{0,1,3},{"1个月以内","3个月以内","3个月以上"})</f>
        <v>3个月以上</v>
      </c>
      <c r="AF5" s="64" t="s">
        <v>136</v>
      </c>
      <c r="AG5" s="64" t="s">
        <v>150</v>
      </c>
      <c r="AH5" s="64" t="s">
        <v>259</v>
      </c>
      <c r="AI5" s="64" t="s">
        <v>397</v>
      </c>
      <c r="AJ5" s="71" t="s">
        <v>1011</v>
      </c>
      <c r="AM5" s="72" t="s">
        <v>100</v>
      </c>
    </row>
    <row r="6" spans="1:39">
      <c r="A6" s="66" t="s">
        <v>1058</v>
      </c>
      <c r="B6" s="67">
        <v>20</v>
      </c>
      <c r="D6" s="68" t="s">
        <v>202</v>
      </c>
      <c r="E6" s="59" t="s">
        <v>1054</v>
      </c>
      <c r="F6">
        <v>16</v>
      </c>
      <c r="H6" s="56" t="s">
        <v>63</v>
      </c>
      <c r="I6" s="56" t="s">
        <v>77</v>
      </c>
      <c r="J6" s="56" t="s">
        <v>1041</v>
      </c>
      <c r="K6" s="56" t="s">
        <v>65</v>
      </c>
      <c r="L6" s="56" t="s">
        <v>216</v>
      </c>
      <c r="M6" s="56" t="s">
        <v>1005</v>
      </c>
      <c r="N6" s="56" t="s">
        <v>1006</v>
      </c>
      <c r="O6" s="56" t="s">
        <v>1003</v>
      </c>
      <c r="R6" s="55" t="s">
        <v>1042</v>
      </c>
      <c r="S6" s="55" t="s">
        <v>28</v>
      </c>
      <c r="T6" s="55" t="s">
        <v>1059</v>
      </c>
      <c r="U6" s="55" t="s">
        <v>343</v>
      </c>
      <c r="V6" s="55" t="s">
        <v>1044</v>
      </c>
      <c r="W6" s="55" t="s">
        <v>999</v>
      </c>
      <c r="X6" s="55" t="s">
        <v>1045</v>
      </c>
      <c r="Y6" s="55" t="s">
        <v>34</v>
      </c>
      <c r="Z6" s="57">
        <v>45901</v>
      </c>
      <c r="AA6" s="69">
        <f ca="1" t="shared" si="0"/>
        <v>11</v>
      </c>
      <c r="AB6" s="70" t="str">
        <f ca="1">LOOKUP(AA6,{0,1,3},{"1个月以内","3个月以内","3个月以上"})</f>
        <v>3个月以上</v>
      </c>
      <c r="AF6" s="64" t="s">
        <v>136</v>
      </c>
      <c r="AG6" s="64" t="s">
        <v>150</v>
      </c>
      <c r="AH6" s="64" t="s">
        <v>259</v>
      </c>
      <c r="AI6" s="64" t="s">
        <v>1060</v>
      </c>
      <c r="AJ6" s="71" t="s">
        <v>1011</v>
      </c>
      <c r="AM6" s="72" t="s">
        <v>67</v>
      </c>
    </row>
    <row r="7" spans="1:39">
      <c r="A7" s="66" t="s">
        <v>1061</v>
      </c>
      <c r="B7" s="67">
        <v>24</v>
      </c>
      <c r="D7" s="68" t="s">
        <v>574</v>
      </c>
      <c r="E7" s="59" t="s">
        <v>1058</v>
      </c>
      <c r="F7">
        <v>20</v>
      </c>
      <c r="H7" s="56" t="s">
        <v>63</v>
      </c>
      <c r="I7" s="56" t="s">
        <v>77</v>
      </c>
      <c r="J7" s="56" t="s">
        <v>1041</v>
      </c>
      <c r="K7" s="56" t="s">
        <v>65</v>
      </c>
      <c r="L7" s="56" t="s">
        <v>657</v>
      </c>
      <c r="M7" s="56" t="s">
        <v>1062</v>
      </c>
      <c r="N7" s="56" t="s">
        <v>1006</v>
      </c>
      <c r="O7" s="56" t="s">
        <v>1047</v>
      </c>
      <c r="R7" s="55" t="s">
        <v>1042</v>
      </c>
      <c r="S7" s="55" t="s">
        <v>28</v>
      </c>
      <c r="T7" s="55" t="s">
        <v>1063</v>
      </c>
      <c r="U7" s="55" t="s">
        <v>1064</v>
      </c>
      <c r="V7" s="55" t="s">
        <v>1044</v>
      </c>
      <c r="W7" s="55" t="s">
        <v>999</v>
      </c>
      <c r="X7" s="55" t="s">
        <v>1045</v>
      </c>
      <c r="Y7" s="55" t="s">
        <v>34</v>
      </c>
      <c r="Z7" s="57">
        <v>45901</v>
      </c>
      <c r="AA7" s="69">
        <f ca="1" t="shared" si="0"/>
        <v>11</v>
      </c>
      <c r="AB7" s="70" t="str">
        <f ca="1">LOOKUP(AA7,{0,1,3},{"1个月以内","3个月以内","3个月以上"})</f>
        <v>3个月以上</v>
      </c>
      <c r="AF7" s="64" t="s">
        <v>136</v>
      </c>
      <c r="AG7" s="64" t="s">
        <v>150</v>
      </c>
      <c r="AH7" s="64" t="s">
        <v>259</v>
      </c>
      <c r="AI7" s="64" t="s">
        <v>752</v>
      </c>
      <c r="AJ7" s="71" t="s">
        <v>1065</v>
      </c>
      <c r="AM7" s="72" t="s">
        <v>70</v>
      </c>
    </row>
    <row r="8" spans="1:39">
      <c r="A8" s="66" t="s">
        <v>1066</v>
      </c>
      <c r="B8" s="67">
        <v>28</v>
      </c>
      <c r="D8" s="68" t="s">
        <v>631</v>
      </c>
      <c r="E8" s="59" t="s">
        <v>1061</v>
      </c>
      <c r="F8">
        <v>24</v>
      </c>
      <c r="H8" s="56" t="s">
        <v>63</v>
      </c>
      <c r="I8" s="56" t="s">
        <v>77</v>
      </c>
      <c r="J8" s="56" t="s">
        <v>1041</v>
      </c>
      <c r="K8" s="56" t="s">
        <v>65</v>
      </c>
      <c r="L8" s="56" t="s">
        <v>562</v>
      </c>
      <c r="M8" s="56" t="s">
        <v>1005</v>
      </c>
      <c r="N8" s="56" t="s">
        <v>1006</v>
      </c>
      <c r="O8" s="56" t="s">
        <v>1003</v>
      </c>
      <c r="R8" s="55" t="s">
        <v>1042</v>
      </c>
      <c r="S8" s="55" t="s">
        <v>28</v>
      </c>
      <c r="T8" s="55" t="s">
        <v>1067</v>
      </c>
      <c r="U8" s="55" t="s">
        <v>1068</v>
      </c>
      <c r="V8" s="55" t="s">
        <v>1044</v>
      </c>
      <c r="W8" s="55" t="s">
        <v>999</v>
      </c>
      <c r="X8" s="55" t="s">
        <v>1045</v>
      </c>
      <c r="Y8" s="55" t="s">
        <v>34</v>
      </c>
      <c r="Z8" s="57">
        <v>45901</v>
      </c>
      <c r="AA8" s="69">
        <f ca="1" t="shared" si="0"/>
        <v>11</v>
      </c>
      <c r="AB8" s="70" t="str">
        <f ca="1">LOOKUP(AA8,{0,1,3},{"1个月以内","3个月以内","3个月以上"})</f>
        <v>3个月以上</v>
      </c>
      <c r="AF8" s="64" t="s">
        <v>136</v>
      </c>
      <c r="AG8" s="64" t="s">
        <v>150</v>
      </c>
      <c r="AH8" s="64" t="s">
        <v>259</v>
      </c>
      <c r="AI8" s="64" t="s">
        <v>474</v>
      </c>
      <c r="AJ8" s="71" t="s">
        <v>1065</v>
      </c>
      <c r="AM8" s="74" t="s">
        <v>933</v>
      </c>
    </row>
    <row r="9" spans="1:39">
      <c r="A9" s="66" t="s">
        <v>1069</v>
      </c>
      <c r="B9" s="67">
        <v>32</v>
      </c>
      <c r="H9" s="56" t="s">
        <v>63</v>
      </c>
      <c r="I9" s="56" t="s">
        <v>74</v>
      </c>
      <c r="J9" s="56" t="s">
        <v>1070</v>
      </c>
      <c r="K9" s="56" t="s">
        <v>75</v>
      </c>
      <c r="L9" s="56" t="s">
        <v>279</v>
      </c>
      <c r="M9" s="56" t="s">
        <v>1062</v>
      </c>
      <c r="N9" s="56" t="s">
        <v>1006</v>
      </c>
      <c r="O9" s="56" t="s">
        <v>1047</v>
      </c>
      <c r="R9" s="55" t="s">
        <v>1042</v>
      </c>
      <c r="S9" s="55" t="s">
        <v>28</v>
      </c>
      <c r="T9" s="55" t="s">
        <v>1071</v>
      </c>
      <c r="U9" s="55" t="s">
        <v>1072</v>
      </c>
      <c r="V9" s="55" t="s">
        <v>1044</v>
      </c>
      <c r="W9" s="55" t="s">
        <v>999</v>
      </c>
      <c r="X9" s="55" t="s">
        <v>1045</v>
      </c>
      <c r="Y9" s="55" t="s">
        <v>34</v>
      </c>
      <c r="Z9" s="57">
        <v>45901</v>
      </c>
      <c r="AA9" s="69">
        <f ca="1" t="shared" si="0"/>
        <v>11</v>
      </c>
      <c r="AB9" s="70" t="str">
        <f ca="1">LOOKUP(AA9,{0,1,3},{"1个月以内","3个月以内","3个月以上"})</f>
        <v>3个月以上</v>
      </c>
      <c r="AF9" s="64" t="s">
        <v>136</v>
      </c>
      <c r="AG9" s="64" t="s">
        <v>150</v>
      </c>
      <c r="AH9" s="64" t="s">
        <v>259</v>
      </c>
      <c r="AI9" s="64" t="s">
        <v>772</v>
      </c>
      <c r="AJ9" s="71" t="s">
        <v>1065</v>
      </c>
      <c r="AM9" s="74" t="s">
        <v>1073</v>
      </c>
    </row>
    <row r="10" spans="1:39">
      <c r="A10" s="66" t="s">
        <v>1074</v>
      </c>
      <c r="B10" s="67">
        <v>36</v>
      </c>
      <c r="H10" s="56" t="s">
        <v>63</v>
      </c>
      <c r="I10" s="56" t="s">
        <v>84</v>
      </c>
      <c r="J10" s="56" t="s">
        <v>1002</v>
      </c>
      <c r="K10" s="56" t="s">
        <v>90</v>
      </c>
      <c r="L10" s="56" t="s">
        <v>281</v>
      </c>
      <c r="M10" s="56" t="s">
        <v>1005</v>
      </c>
      <c r="N10" s="56" t="s">
        <v>1006</v>
      </c>
      <c r="O10" s="56" t="s">
        <v>1003</v>
      </c>
      <c r="R10" s="55" t="s">
        <v>1042</v>
      </c>
      <c r="S10" s="55" t="s">
        <v>28</v>
      </c>
      <c r="T10" s="55" t="s">
        <v>1075</v>
      </c>
      <c r="U10" s="55" t="s">
        <v>1076</v>
      </c>
      <c r="V10" s="55" t="s">
        <v>1044</v>
      </c>
      <c r="W10" s="55" t="s">
        <v>999</v>
      </c>
      <c r="X10" s="55" t="s">
        <v>1045</v>
      </c>
      <c r="Y10" s="55" t="s">
        <v>34</v>
      </c>
      <c r="Z10" s="57">
        <v>45901</v>
      </c>
      <c r="AA10" s="69">
        <f ca="1" t="shared" si="0"/>
        <v>11</v>
      </c>
      <c r="AB10" s="70" t="str">
        <f ca="1">LOOKUP(AA10,{0,1,3},{"1个月以内","3个月以内","3个月以上"})</f>
        <v>3个月以上</v>
      </c>
      <c r="AF10" s="64" t="s">
        <v>136</v>
      </c>
      <c r="AG10" s="64" t="s">
        <v>150</v>
      </c>
      <c r="AH10" s="64" t="s">
        <v>259</v>
      </c>
      <c r="AI10" s="64" t="s">
        <v>779</v>
      </c>
      <c r="AJ10" s="71" t="s">
        <v>1065</v>
      </c>
      <c r="AM10" s="74" t="s">
        <v>311</v>
      </c>
    </row>
    <row r="11" spans="1:39">
      <c r="A11" s="66" t="s">
        <v>1077</v>
      </c>
      <c r="B11" s="67">
        <v>40</v>
      </c>
      <c r="H11" s="56" t="s">
        <v>63</v>
      </c>
      <c r="I11" s="56" t="s">
        <v>84</v>
      </c>
      <c r="J11" s="56" t="s">
        <v>1002</v>
      </c>
      <c r="K11" s="56" t="s">
        <v>90</v>
      </c>
      <c r="L11" s="56" t="s">
        <v>283</v>
      </c>
      <c r="M11" s="56" t="s">
        <v>1078</v>
      </c>
      <c r="N11" s="56" t="s">
        <v>1079</v>
      </c>
      <c r="O11" s="56" t="s">
        <v>1051</v>
      </c>
      <c r="R11" s="55" t="s">
        <v>1042</v>
      </c>
      <c r="S11" s="55" t="s">
        <v>28</v>
      </c>
      <c r="T11" s="55" t="s">
        <v>1080</v>
      </c>
      <c r="U11" s="55" t="s">
        <v>1081</v>
      </c>
      <c r="V11" s="55" t="s">
        <v>1044</v>
      </c>
      <c r="W11" s="55" t="s">
        <v>999</v>
      </c>
      <c r="X11" s="55" t="s">
        <v>1082</v>
      </c>
      <c r="Y11" s="55" t="s">
        <v>54</v>
      </c>
      <c r="Z11" s="57">
        <v>46160</v>
      </c>
      <c r="AA11" s="69">
        <f ca="1" t="shared" si="0"/>
        <v>3</v>
      </c>
      <c r="AB11" s="70" t="str">
        <f ca="1">LOOKUP(AA11,{0,1,3},{"1个月以内","3个月以内","3个月以上"})</f>
        <v>3个月以上</v>
      </c>
      <c r="AF11" s="64" t="s">
        <v>136</v>
      </c>
      <c r="AG11" s="64" t="s">
        <v>150</v>
      </c>
      <c r="AH11" s="64" t="s">
        <v>259</v>
      </c>
      <c r="AI11" s="64" t="s">
        <v>398</v>
      </c>
      <c r="AJ11" s="71" t="s">
        <v>1011</v>
      </c>
    </row>
    <row r="12" spans="1:39">
      <c r="A12" s="66" t="s">
        <v>1040</v>
      </c>
      <c r="B12" s="67">
        <v>1</v>
      </c>
      <c r="H12" s="56" t="s">
        <v>92</v>
      </c>
      <c r="I12" s="56" t="s">
        <v>93</v>
      </c>
      <c r="J12" s="56" t="s">
        <v>1083</v>
      </c>
      <c r="K12" s="56" t="s">
        <v>94</v>
      </c>
      <c r="L12" s="56" t="s">
        <v>207</v>
      </c>
      <c r="M12" s="56" t="s">
        <v>1012</v>
      </c>
      <c r="N12" s="56" t="s">
        <v>1006</v>
      </c>
      <c r="O12" s="56" t="s">
        <v>1010</v>
      </c>
      <c r="R12" s="55" t="s">
        <v>1042</v>
      </c>
      <c r="S12" s="55" t="s">
        <v>28</v>
      </c>
      <c r="T12" s="55" t="s">
        <v>1084</v>
      </c>
      <c r="U12" s="55" t="s">
        <v>1085</v>
      </c>
      <c r="V12" s="55" t="s">
        <v>1044</v>
      </c>
      <c r="W12" s="55" t="s">
        <v>999</v>
      </c>
      <c r="X12" s="55" t="s">
        <v>1082</v>
      </c>
      <c r="Y12" s="55" t="s">
        <v>54</v>
      </c>
      <c r="Z12" s="57">
        <v>46160</v>
      </c>
      <c r="AA12" s="69">
        <f ca="1" t="shared" si="0"/>
        <v>3</v>
      </c>
      <c r="AB12" s="70" t="str">
        <f ca="1">LOOKUP(AA12,{0,1,3},{"1个月以内","3个月以内","3个月以上"})</f>
        <v>3个月以上</v>
      </c>
      <c r="AF12" s="64" t="s">
        <v>136</v>
      </c>
      <c r="AG12" s="64" t="s">
        <v>150</v>
      </c>
      <c r="AH12" s="64" t="s">
        <v>153</v>
      </c>
      <c r="AI12" s="64" t="s">
        <v>811</v>
      </c>
      <c r="AJ12" s="71" t="s">
        <v>1004</v>
      </c>
    </row>
    <row r="13" spans="1:39">
      <c r="A13" s="66" t="s">
        <v>1086</v>
      </c>
      <c r="B13" s="67">
        <v>2</v>
      </c>
      <c r="H13" s="56" t="s">
        <v>92</v>
      </c>
      <c r="I13" s="56" t="s">
        <v>93</v>
      </c>
      <c r="J13" s="56" t="s">
        <v>1083</v>
      </c>
      <c r="K13" s="56" t="s">
        <v>94</v>
      </c>
      <c r="L13" s="56" t="s">
        <v>96</v>
      </c>
      <c r="M13" s="56" t="s">
        <v>1062</v>
      </c>
      <c r="N13" s="56" t="s">
        <v>1006</v>
      </c>
      <c r="O13" s="56" t="s">
        <v>1047</v>
      </c>
      <c r="R13" s="55" t="s">
        <v>1042</v>
      </c>
      <c r="S13" s="55" t="s">
        <v>28</v>
      </c>
      <c r="T13" s="55" t="s">
        <v>1087</v>
      </c>
      <c r="U13" s="55" t="s">
        <v>56</v>
      </c>
      <c r="V13" s="55" t="s">
        <v>1044</v>
      </c>
      <c r="W13" s="55" t="s">
        <v>999</v>
      </c>
      <c r="X13" s="55" t="s">
        <v>1082</v>
      </c>
      <c r="Y13" s="55" t="s">
        <v>54</v>
      </c>
      <c r="Z13" s="57">
        <v>46160</v>
      </c>
      <c r="AA13" s="69">
        <f ca="1" t="shared" si="0"/>
        <v>3</v>
      </c>
      <c r="AB13" s="70" t="str">
        <f ca="1">LOOKUP(AA13,{0,1,3},{"1个月以内","3个月以内","3个月以上"})</f>
        <v>3个月以上</v>
      </c>
      <c r="AF13" s="64" t="s">
        <v>136</v>
      </c>
      <c r="AG13" s="64" t="s">
        <v>150</v>
      </c>
      <c r="AH13" s="64" t="s">
        <v>153</v>
      </c>
      <c r="AI13" s="64" t="s">
        <v>307</v>
      </c>
      <c r="AJ13" s="71" t="s">
        <v>1004</v>
      </c>
    </row>
    <row r="14" spans="1:39">
      <c r="A14" s="66" t="s">
        <v>1088</v>
      </c>
      <c r="B14" s="67">
        <v>3</v>
      </c>
      <c r="H14" s="56" t="s">
        <v>92</v>
      </c>
      <c r="I14" s="56" t="s">
        <v>93</v>
      </c>
      <c r="J14" s="56" t="s">
        <v>1083</v>
      </c>
      <c r="K14" s="56" t="s">
        <v>94</v>
      </c>
      <c r="L14" s="56" t="s">
        <v>206</v>
      </c>
      <c r="M14" s="56" t="s">
        <v>1005</v>
      </c>
      <c r="N14" s="56" t="s">
        <v>1006</v>
      </c>
      <c r="O14" s="56" t="s">
        <v>1003</v>
      </c>
      <c r="R14" s="55" t="s">
        <v>1042</v>
      </c>
      <c r="S14" s="55" t="s">
        <v>28</v>
      </c>
      <c r="T14" s="55" t="s">
        <v>1089</v>
      </c>
      <c r="U14" s="55" t="s">
        <v>1090</v>
      </c>
      <c r="V14" s="55" t="s">
        <v>1044</v>
      </c>
      <c r="W14" s="55" t="s">
        <v>999</v>
      </c>
      <c r="X14" s="55" t="s">
        <v>1082</v>
      </c>
      <c r="Y14" s="55" t="s">
        <v>54</v>
      </c>
      <c r="Z14" s="57">
        <v>46160</v>
      </c>
      <c r="AA14" s="69">
        <f ca="1" t="shared" si="0"/>
        <v>3</v>
      </c>
      <c r="AB14" s="70" t="str">
        <f ca="1">LOOKUP(AA14,{0,1,3},{"1个月以内","3个月以内","3个月以上"})</f>
        <v>3个月以上</v>
      </c>
      <c r="AF14" s="64" t="s">
        <v>136</v>
      </c>
      <c r="AG14" s="64" t="s">
        <v>150</v>
      </c>
      <c r="AH14" s="64" t="s">
        <v>153</v>
      </c>
      <c r="AI14" s="64" t="s">
        <v>1091</v>
      </c>
      <c r="AJ14" s="71" t="s">
        <v>1065</v>
      </c>
    </row>
    <row r="15" spans="1:39">
      <c r="A15" s="66" t="s">
        <v>1092</v>
      </c>
      <c r="B15" s="67">
        <v>4</v>
      </c>
      <c r="H15" s="56" t="s">
        <v>92</v>
      </c>
      <c r="I15" s="56" t="s">
        <v>547</v>
      </c>
      <c r="J15" s="56" t="s">
        <v>1093</v>
      </c>
      <c r="K15" s="56" t="s">
        <v>285</v>
      </c>
      <c r="L15" s="56" t="s">
        <v>548</v>
      </c>
      <c r="M15" s="56" t="s">
        <v>1062</v>
      </c>
      <c r="N15" s="56" t="s">
        <v>1006</v>
      </c>
      <c r="O15" s="56" t="s">
        <v>1047</v>
      </c>
      <c r="R15" s="55" t="s">
        <v>1042</v>
      </c>
      <c r="S15" s="55" t="s">
        <v>28</v>
      </c>
      <c r="T15" s="55" t="s">
        <v>1094</v>
      </c>
      <c r="U15" s="55" t="s">
        <v>1095</v>
      </c>
      <c r="V15" s="55" t="s">
        <v>1044</v>
      </c>
      <c r="W15" s="55" t="s">
        <v>999</v>
      </c>
      <c r="X15" s="55" t="s">
        <v>1082</v>
      </c>
      <c r="Y15" s="55" t="s">
        <v>54</v>
      </c>
      <c r="Z15" s="57">
        <v>46160</v>
      </c>
      <c r="AA15" s="69">
        <f ca="1" t="shared" si="0"/>
        <v>3</v>
      </c>
      <c r="AB15" s="70" t="str">
        <f ca="1">LOOKUP(AA15,{0,1,3},{"1个月以内","3个月以内","3个月以上"})</f>
        <v>3个月以上</v>
      </c>
      <c r="AF15" s="64" t="s">
        <v>136</v>
      </c>
      <c r="AG15" s="64" t="s">
        <v>150</v>
      </c>
      <c r="AH15" s="64" t="s">
        <v>153</v>
      </c>
      <c r="AI15" s="64" t="s">
        <v>790</v>
      </c>
      <c r="AJ15" s="71" t="s">
        <v>1065</v>
      </c>
    </row>
    <row r="16" spans="1:39">
      <c r="A16" s="66" t="s">
        <v>1096</v>
      </c>
      <c r="B16" s="67">
        <v>5</v>
      </c>
      <c r="H16" s="56" t="s">
        <v>136</v>
      </c>
      <c r="I16" s="56" t="s">
        <v>155</v>
      </c>
      <c r="J16" s="56" t="s">
        <v>1097</v>
      </c>
      <c r="K16" s="56" t="s">
        <v>159</v>
      </c>
      <c r="L16" s="56" t="s">
        <v>160</v>
      </c>
      <c r="M16" s="56" t="s">
        <v>1005</v>
      </c>
      <c r="N16" s="56" t="s">
        <v>1006</v>
      </c>
      <c r="O16" s="56" t="s">
        <v>1003</v>
      </c>
      <c r="R16" s="55" t="s">
        <v>1042</v>
      </c>
      <c r="S16" s="55" t="s">
        <v>28</v>
      </c>
      <c r="T16" s="55" t="s">
        <v>1098</v>
      </c>
      <c r="U16" s="55" t="s">
        <v>1099</v>
      </c>
      <c r="V16" s="55" t="s">
        <v>1044</v>
      </c>
      <c r="W16" s="55" t="s">
        <v>999</v>
      </c>
      <c r="X16" s="55" t="s">
        <v>1082</v>
      </c>
      <c r="Y16" s="55" t="s">
        <v>54</v>
      </c>
      <c r="Z16" s="57">
        <v>46160</v>
      </c>
      <c r="AA16" s="69">
        <f ca="1" t="shared" si="0"/>
        <v>3</v>
      </c>
      <c r="AB16" s="70" t="str">
        <f ca="1">LOOKUP(AA16,{0,1,3},{"1个月以内","3个月以内","3个月以上"})</f>
        <v>3个月以上</v>
      </c>
      <c r="AF16" s="64" t="s">
        <v>136</v>
      </c>
      <c r="AG16" s="64" t="s">
        <v>150</v>
      </c>
      <c r="AH16" s="64" t="s">
        <v>153</v>
      </c>
      <c r="AI16" s="64" t="s">
        <v>538</v>
      </c>
      <c r="AJ16" s="71" t="s">
        <v>1004</v>
      </c>
    </row>
    <row r="17" spans="1:36">
      <c r="A17" s="66" t="s">
        <v>1100</v>
      </c>
      <c r="B17" s="67">
        <v>6</v>
      </c>
      <c r="H17" s="56" t="s">
        <v>136</v>
      </c>
      <c r="I17" s="56" t="s">
        <v>155</v>
      </c>
      <c r="J17" s="56" t="s">
        <v>1097</v>
      </c>
      <c r="K17" s="56" t="s">
        <v>159</v>
      </c>
      <c r="L17" s="56" t="s">
        <v>339</v>
      </c>
      <c r="M17" s="56" t="s">
        <v>1012</v>
      </c>
      <c r="N17" s="56" t="s">
        <v>1006</v>
      </c>
      <c r="O17" s="56" t="s">
        <v>1010</v>
      </c>
      <c r="R17" s="55" t="s">
        <v>1042</v>
      </c>
      <c r="S17" s="55" t="s">
        <v>28</v>
      </c>
      <c r="T17" s="55" t="s">
        <v>1101</v>
      </c>
      <c r="U17" s="55" t="s">
        <v>1102</v>
      </c>
      <c r="V17" s="55" t="s">
        <v>1044</v>
      </c>
      <c r="W17" s="55" t="s">
        <v>999</v>
      </c>
      <c r="X17" s="55" t="s">
        <v>1082</v>
      </c>
      <c r="Y17" s="55" t="s">
        <v>54</v>
      </c>
      <c r="Z17" s="57">
        <v>46160</v>
      </c>
      <c r="AA17" s="69">
        <f ca="1" t="shared" si="0"/>
        <v>3</v>
      </c>
      <c r="AB17" s="70" t="str">
        <f ca="1">LOOKUP(AA17,{0,1,3},{"1个月以内","3个月以内","3个月以上"})</f>
        <v>3个月以上</v>
      </c>
      <c r="AF17" s="64" t="s">
        <v>136</v>
      </c>
      <c r="AG17" s="64" t="s">
        <v>150</v>
      </c>
      <c r="AH17" s="64" t="s">
        <v>153</v>
      </c>
      <c r="AI17" s="64" t="s">
        <v>1103</v>
      </c>
      <c r="AJ17" s="71" t="s">
        <v>1011</v>
      </c>
    </row>
    <row r="18" spans="1:36">
      <c r="A18" s="66" t="s">
        <v>1104</v>
      </c>
      <c r="B18" s="67">
        <v>7</v>
      </c>
      <c r="H18" s="56" t="s">
        <v>136</v>
      </c>
      <c r="I18" s="56" t="s">
        <v>137</v>
      </c>
      <c r="J18" s="56" t="s">
        <v>1105</v>
      </c>
      <c r="K18" s="56" t="s">
        <v>246</v>
      </c>
      <c r="L18" s="56" t="s">
        <v>677</v>
      </c>
      <c r="M18" s="56" t="s">
        <v>1005</v>
      </c>
      <c r="N18" s="56" t="s">
        <v>1006</v>
      </c>
      <c r="O18" s="56" t="s">
        <v>1003</v>
      </c>
      <c r="R18" s="55" t="s">
        <v>1042</v>
      </c>
      <c r="S18" s="55" t="s">
        <v>28</v>
      </c>
      <c r="T18" s="55" t="s">
        <v>1106</v>
      </c>
      <c r="U18" s="55" t="s">
        <v>1107</v>
      </c>
      <c r="V18" s="55" t="s">
        <v>1044</v>
      </c>
      <c r="W18" s="55" t="s">
        <v>999</v>
      </c>
      <c r="X18" s="55" t="s">
        <v>1082</v>
      </c>
      <c r="Y18" s="55" t="s">
        <v>54</v>
      </c>
      <c r="Z18" s="57">
        <v>46160</v>
      </c>
      <c r="AA18" s="69">
        <f ca="1" t="shared" si="0"/>
        <v>3</v>
      </c>
      <c r="AB18" s="70" t="str">
        <f ca="1">LOOKUP(AA18,{0,1,3},{"1个月以内","3个月以内","3个月以上"})</f>
        <v>3个月以上</v>
      </c>
      <c r="AF18" s="64" t="s">
        <v>136</v>
      </c>
      <c r="AG18" s="64" t="s">
        <v>150</v>
      </c>
      <c r="AH18" s="64" t="s">
        <v>153</v>
      </c>
      <c r="AI18" s="64" t="s">
        <v>500</v>
      </c>
      <c r="AJ18" s="71" t="s">
        <v>1004</v>
      </c>
    </row>
    <row r="19" spans="1:36">
      <c r="A19" s="66" t="s">
        <v>1108</v>
      </c>
      <c r="B19" s="67">
        <v>8</v>
      </c>
      <c r="H19" s="56" t="s">
        <v>136</v>
      </c>
      <c r="I19" s="56" t="s">
        <v>137</v>
      </c>
      <c r="J19" s="56" t="s">
        <v>1109</v>
      </c>
      <c r="K19" s="56" t="s">
        <v>419</v>
      </c>
      <c r="L19" s="56" t="s">
        <v>570</v>
      </c>
      <c r="M19" s="56" t="s">
        <v>1062</v>
      </c>
      <c r="N19" s="56" t="s">
        <v>1006</v>
      </c>
      <c r="O19" s="56" t="s">
        <v>1047</v>
      </c>
      <c r="R19" s="55" t="s">
        <v>1042</v>
      </c>
      <c r="S19" s="55" t="s">
        <v>28</v>
      </c>
      <c r="T19" s="55" t="s">
        <v>1110</v>
      </c>
      <c r="U19" s="55" t="s">
        <v>196</v>
      </c>
      <c r="V19" s="55" t="s">
        <v>1044</v>
      </c>
      <c r="W19" s="55" t="s">
        <v>999</v>
      </c>
      <c r="X19" s="55" t="s">
        <v>1111</v>
      </c>
      <c r="Y19" s="55" t="s">
        <v>29</v>
      </c>
      <c r="Z19" s="57">
        <v>45803</v>
      </c>
      <c r="AA19" s="69">
        <f ca="1" t="shared" si="0"/>
        <v>15</v>
      </c>
      <c r="AB19" s="70" t="str">
        <f ca="1">LOOKUP(AA19,{0,1,3},{"1个月以内","3个月以内","3个月以上"})</f>
        <v>3个月以上</v>
      </c>
      <c r="AF19" s="64" t="s">
        <v>136</v>
      </c>
      <c r="AG19" s="64" t="s">
        <v>150</v>
      </c>
      <c r="AH19" s="64" t="s">
        <v>153</v>
      </c>
      <c r="AI19" s="64" t="s">
        <v>1112</v>
      </c>
      <c r="AJ19" s="71" t="s">
        <v>1065</v>
      </c>
    </row>
    <row r="20" spans="1:36">
      <c r="A20" s="66" t="s">
        <v>1113</v>
      </c>
      <c r="B20" s="67">
        <v>9</v>
      </c>
      <c r="H20" s="56" t="s">
        <v>136</v>
      </c>
      <c r="I20" s="56" t="s">
        <v>140</v>
      </c>
      <c r="J20" s="56" t="s">
        <v>1114</v>
      </c>
      <c r="K20" s="56" t="s">
        <v>141</v>
      </c>
      <c r="L20" s="56" t="s">
        <v>298</v>
      </c>
      <c r="M20" s="56" t="s">
        <v>1012</v>
      </c>
      <c r="N20" s="56" t="s">
        <v>1006</v>
      </c>
      <c r="O20" s="56" t="s">
        <v>1010</v>
      </c>
      <c r="R20" s="55" t="s">
        <v>1042</v>
      </c>
      <c r="S20" s="55" t="s">
        <v>28</v>
      </c>
      <c r="T20" s="55" t="s">
        <v>1115</v>
      </c>
      <c r="U20" s="55" t="s">
        <v>31</v>
      </c>
      <c r="V20" s="55" t="s">
        <v>1044</v>
      </c>
      <c r="W20" s="55" t="s">
        <v>999</v>
      </c>
      <c r="X20" s="55" t="s">
        <v>1111</v>
      </c>
      <c r="Y20" s="55" t="s">
        <v>29</v>
      </c>
      <c r="Z20" s="57">
        <v>45803</v>
      </c>
      <c r="AA20" s="69">
        <f ca="1" t="shared" si="0"/>
        <v>15</v>
      </c>
      <c r="AB20" s="70" t="str">
        <f ca="1">LOOKUP(AA20,{0,1,3},{"1个月以内","3个月以内","3个月以上"})</f>
        <v>3个月以上</v>
      </c>
      <c r="AF20" s="64" t="s">
        <v>136</v>
      </c>
      <c r="AG20" s="64" t="s">
        <v>150</v>
      </c>
      <c r="AH20" s="64" t="s">
        <v>153</v>
      </c>
      <c r="AI20" s="64" t="s">
        <v>1116</v>
      </c>
      <c r="AJ20" s="71" t="s">
        <v>1065</v>
      </c>
    </row>
    <row r="21" spans="1:36">
      <c r="A21" s="66" t="s">
        <v>1117</v>
      </c>
      <c r="B21" s="67">
        <v>10</v>
      </c>
      <c r="H21" s="56" t="s">
        <v>136</v>
      </c>
      <c r="I21" s="56" t="s">
        <v>136</v>
      </c>
      <c r="J21" s="56" t="s">
        <v>1118</v>
      </c>
      <c r="K21" s="56" t="s">
        <v>457</v>
      </c>
      <c r="L21" s="56" t="s">
        <v>458</v>
      </c>
      <c r="M21" s="56" t="s">
        <v>1012</v>
      </c>
      <c r="N21" s="56" t="s">
        <v>1006</v>
      </c>
      <c r="O21" s="56" t="s">
        <v>1010</v>
      </c>
      <c r="R21" s="55" t="s">
        <v>1042</v>
      </c>
      <c r="S21" s="55" t="s">
        <v>28</v>
      </c>
      <c r="T21" s="55" t="s">
        <v>1119</v>
      </c>
      <c r="U21" s="55" t="s">
        <v>1120</v>
      </c>
      <c r="V21" s="55" t="s">
        <v>1044</v>
      </c>
      <c r="W21" s="55" t="s">
        <v>999</v>
      </c>
      <c r="X21" s="55" t="s">
        <v>1111</v>
      </c>
      <c r="Y21" s="55" t="s">
        <v>29</v>
      </c>
      <c r="Z21" s="57">
        <v>45803</v>
      </c>
      <c r="AA21" s="69">
        <f ca="1" t="shared" si="0"/>
        <v>15</v>
      </c>
      <c r="AB21" s="70" t="str">
        <f ca="1">LOOKUP(AA21,{0,1,3},{"1个月以内","3个月以内","3个月以上"})</f>
        <v>3个月以上</v>
      </c>
      <c r="AF21" s="64" t="s">
        <v>136</v>
      </c>
      <c r="AG21" s="64" t="s">
        <v>150</v>
      </c>
      <c r="AH21" s="64" t="s">
        <v>153</v>
      </c>
      <c r="AI21" s="64" t="s">
        <v>154</v>
      </c>
      <c r="AJ21" s="71" t="s">
        <v>1011</v>
      </c>
    </row>
    <row r="22" spans="1:36">
      <c r="A22" s="68"/>
      <c r="B22" s="59"/>
      <c r="H22" s="56" t="s">
        <v>136</v>
      </c>
      <c r="I22" s="56" t="s">
        <v>136</v>
      </c>
      <c r="J22" s="56" t="s">
        <v>1121</v>
      </c>
      <c r="K22" s="56" t="s">
        <v>164</v>
      </c>
      <c r="L22" s="56" t="s">
        <v>165</v>
      </c>
      <c r="M22" s="56" t="s">
        <v>1012</v>
      </c>
      <c r="N22" s="56" t="s">
        <v>1006</v>
      </c>
      <c r="O22" s="56" t="s">
        <v>1010</v>
      </c>
      <c r="R22" s="55" t="s">
        <v>1042</v>
      </c>
      <c r="S22" s="55" t="s">
        <v>28</v>
      </c>
      <c r="T22" s="55" t="s">
        <v>1122</v>
      </c>
      <c r="U22" s="55" t="s">
        <v>1123</v>
      </c>
      <c r="V22" s="55" t="s">
        <v>1044</v>
      </c>
      <c r="W22" s="55" t="s">
        <v>999</v>
      </c>
      <c r="X22" s="55" t="s">
        <v>1111</v>
      </c>
      <c r="Y22" s="55" t="s">
        <v>29</v>
      </c>
      <c r="Z22" s="57">
        <v>45803</v>
      </c>
      <c r="AA22" s="69">
        <f ca="1" t="shared" si="0"/>
        <v>15</v>
      </c>
      <c r="AB22" s="70" t="str">
        <f ca="1">LOOKUP(AA22,{0,1,3},{"1个月以内","3个月以内","3个月以上"})</f>
        <v>3个月以上</v>
      </c>
      <c r="AF22" s="64" t="s">
        <v>136</v>
      </c>
      <c r="AG22" s="64" t="s">
        <v>150</v>
      </c>
      <c r="AH22" s="64" t="s">
        <v>153</v>
      </c>
      <c r="AI22" s="64" t="s">
        <v>737</v>
      </c>
      <c r="AJ22" s="71" t="s">
        <v>1011</v>
      </c>
    </row>
    <row r="23" spans="1:36">
      <c r="A23" s="75"/>
      <c r="B23" s="59"/>
      <c r="H23" s="56" t="s">
        <v>136</v>
      </c>
      <c r="I23" s="56" t="s">
        <v>136</v>
      </c>
      <c r="J23" s="56" t="s">
        <v>1124</v>
      </c>
      <c r="K23" s="56" t="s">
        <v>256</v>
      </c>
      <c r="L23" s="56" t="s">
        <v>303</v>
      </c>
      <c r="M23" s="56" t="s">
        <v>1012</v>
      </c>
      <c r="N23" s="56" t="s">
        <v>1006</v>
      </c>
      <c r="O23" s="56" t="s">
        <v>1010</v>
      </c>
      <c r="R23" s="55" t="s">
        <v>1042</v>
      </c>
      <c r="S23" s="55" t="s">
        <v>28</v>
      </c>
      <c r="T23" s="55" t="s">
        <v>1125</v>
      </c>
      <c r="U23" s="55" t="s">
        <v>540</v>
      </c>
      <c r="V23" s="55" t="s">
        <v>1044</v>
      </c>
      <c r="W23" s="55" t="s">
        <v>999</v>
      </c>
      <c r="X23" s="55" t="s">
        <v>1111</v>
      </c>
      <c r="Y23" s="55" t="s">
        <v>29</v>
      </c>
      <c r="Z23" s="57">
        <v>45803</v>
      </c>
      <c r="AA23" s="69">
        <f ca="1" t="shared" si="0"/>
        <v>15</v>
      </c>
      <c r="AB23" s="70" t="str">
        <f ca="1">LOOKUP(AA23,{0,1,3},{"1个月以内","3个月以内","3个月以上"})</f>
        <v>3个月以上</v>
      </c>
      <c r="AF23" s="64" t="s">
        <v>136</v>
      </c>
      <c r="AG23" s="64" t="s">
        <v>150</v>
      </c>
      <c r="AH23" s="64" t="s">
        <v>153</v>
      </c>
      <c r="AI23" s="64" t="s">
        <v>1126</v>
      </c>
      <c r="AJ23" s="71" t="s">
        <v>1065</v>
      </c>
    </row>
    <row r="24" spans="1:36">
      <c r="A24" s="68"/>
      <c r="B24" s="59"/>
      <c r="H24" s="56" t="s">
        <v>136</v>
      </c>
      <c r="I24" s="56" t="s">
        <v>140</v>
      </c>
      <c r="J24" s="56" t="s">
        <v>1127</v>
      </c>
      <c r="K24" s="56" t="s">
        <v>244</v>
      </c>
      <c r="L24" s="56" t="s">
        <v>678</v>
      </c>
      <c r="M24" s="56" t="s">
        <v>1062</v>
      </c>
      <c r="N24" s="56" t="s">
        <v>1006</v>
      </c>
      <c r="O24" s="56" t="s">
        <v>1047</v>
      </c>
      <c r="R24" s="55" t="s">
        <v>1042</v>
      </c>
      <c r="S24" s="55" t="s">
        <v>28</v>
      </c>
      <c r="T24" s="55" t="s">
        <v>1128</v>
      </c>
      <c r="U24" s="55" t="s">
        <v>269</v>
      </c>
      <c r="V24" s="55" t="s">
        <v>1044</v>
      </c>
      <c r="W24" s="55" t="s">
        <v>999</v>
      </c>
      <c r="X24" s="55" t="s">
        <v>1111</v>
      </c>
      <c r="Y24" s="55" t="s">
        <v>29</v>
      </c>
      <c r="Z24" s="57">
        <v>45803</v>
      </c>
      <c r="AA24" s="69">
        <f ca="1" t="shared" si="0"/>
        <v>15</v>
      </c>
      <c r="AB24" s="70" t="str">
        <f ca="1">LOOKUP(AA24,{0,1,3},{"1个月以内","3个月以内","3个月以上"})</f>
        <v>3个月以上</v>
      </c>
      <c r="AF24" s="64" t="s">
        <v>136</v>
      </c>
      <c r="AG24" s="64" t="s">
        <v>150</v>
      </c>
      <c r="AH24" s="64" t="s">
        <v>153</v>
      </c>
      <c r="AI24" s="64" t="s">
        <v>1129</v>
      </c>
      <c r="AJ24" s="71" t="s">
        <v>1065</v>
      </c>
    </row>
    <row r="25" spans="1:36">
      <c r="H25" s="56" t="s">
        <v>136</v>
      </c>
      <c r="I25" s="56" t="s">
        <v>140</v>
      </c>
      <c r="J25" s="56" t="s">
        <v>1127</v>
      </c>
      <c r="K25" s="56" t="s">
        <v>244</v>
      </c>
      <c r="L25" s="56" t="s">
        <v>633</v>
      </c>
      <c r="M25" s="56" t="s">
        <v>1062</v>
      </c>
      <c r="N25" s="56" t="s">
        <v>1006</v>
      </c>
      <c r="O25" s="56" t="s">
        <v>1047</v>
      </c>
      <c r="R25" s="55" t="s">
        <v>1042</v>
      </c>
      <c r="S25" s="55" t="s">
        <v>28</v>
      </c>
      <c r="T25" s="55" t="s">
        <v>1130</v>
      </c>
      <c r="U25" s="55" t="s">
        <v>1131</v>
      </c>
      <c r="V25" s="55" t="s">
        <v>1044</v>
      </c>
      <c r="W25" s="55" t="s">
        <v>1132</v>
      </c>
      <c r="X25" s="55" t="s">
        <v>1133</v>
      </c>
      <c r="Y25" s="55" t="s">
        <v>60</v>
      </c>
      <c r="Z25" s="57">
        <v>45839</v>
      </c>
      <c r="AA25" s="69">
        <f ca="1" t="shared" si="0"/>
        <v>13</v>
      </c>
      <c r="AB25" s="70" t="str">
        <f ca="1">LOOKUP(AA25,{0,1,3},{"1个月以内","3个月以内","3个月以上"})</f>
        <v>3个月以上</v>
      </c>
      <c r="AF25" s="64" t="s">
        <v>136</v>
      </c>
      <c r="AG25" s="64" t="s">
        <v>150</v>
      </c>
      <c r="AH25" s="64" t="s">
        <v>153</v>
      </c>
      <c r="AI25" s="64" t="s">
        <v>1134</v>
      </c>
      <c r="AJ25" s="71" t="s">
        <v>1065</v>
      </c>
    </row>
    <row r="26" spans="1:36">
      <c r="H26" s="56" t="s">
        <v>136</v>
      </c>
      <c r="I26" s="56" t="s">
        <v>143</v>
      </c>
      <c r="J26" s="56" t="s">
        <v>1135</v>
      </c>
      <c r="K26" s="56" t="s">
        <v>146</v>
      </c>
      <c r="L26" s="56" t="s">
        <v>147</v>
      </c>
      <c r="M26" s="56" t="s">
        <v>1005</v>
      </c>
      <c r="N26" s="56" t="s">
        <v>1006</v>
      </c>
      <c r="O26" s="56" t="s">
        <v>1003</v>
      </c>
      <c r="R26" s="55" t="s">
        <v>1042</v>
      </c>
      <c r="S26" s="55" t="s">
        <v>28</v>
      </c>
      <c r="T26" s="55" t="s">
        <v>1136</v>
      </c>
      <c r="U26" s="55" t="s">
        <v>1137</v>
      </c>
      <c r="V26" s="55" t="s">
        <v>1044</v>
      </c>
      <c r="W26" s="55" t="s">
        <v>1138</v>
      </c>
      <c r="X26" s="55" t="s">
        <v>1133</v>
      </c>
      <c r="Y26" s="55" t="s">
        <v>60</v>
      </c>
      <c r="Z26" s="57">
        <v>45839</v>
      </c>
      <c r="AA26" s="69">
        <f ca="1" t="shared" si="0"/>
        <v>13</v>
      </c>
      <c r="AB26" s="70" t="str">
        <f ca="1">LOOKUP(AA26,{0,1,3},{"1个月以内","3个月以内","3个月以上"})</f>
        <v>3个月以上</v>
      </c>
      <c r="AF26" s="64" t="s">
        <v>136</v>
      </c>
      <c r="AG26" s="64" t="s">
        <v>150</v>
      </c>
      <c r="AH26" s="64" t="s">
        <v>1139</v>
      </c>
      <c r="AI26" s="64" t="s">
        <v>152</v>
      </c>
      <c r="AJ26" s="71" t="s">
        <v>1004</v>
      </c>
    </row>
    <row r="27" spans="1:36">
      <c r="H27" s="56" t="s">
        <v>136</v>
      </c>
      <c r="I27" s="56" t="s">
        <v>143</v>
      </c>
      <c r="J27" s="56" t="s">
        <v>1135</v>
      </c>
      <c r="K27" s="56" t="s">
        <v>146</v>
      </c>
      <c r="L27" s="56" t="s">
        <v>299</v>
      </c>
      <c r="M27" s="56" t="s">
        <v>1012</v>
      </c>
      <c r="N27" s="56" t="s">
        <v>1013</v>
      </c>
      <c r="O27" s="56" t="s">
        <v>1010</v>
      </c>
      <c r="R27" s="55" t="s">
        <v>1042</v>
      </c>
      <c r="S27" s="55" t="s">
        <v>28</v>
      </c>
      <c r="T27" s="55" t="s">
        <v>1140</v>
      </c>
      <c r="U27" s="55" t="s">
        <v>200</v>
      </c>
      <c r="V27" s="55" t="s">
        <v>1044</v>
      </c>
      <c r="W27" s="55" t="s">
        <v>1138</v>
      </c>
      <c r="X27" s="55" t="s">
        <v>1133</v>
      </c>
      <c r="Y27" s="55" t="s">
        <v>60</v>
      </c>
      <c r="Z27" s="57">
        <v>45839</v>
      </c>
      <c r="AA27" s="69">
        <f ca="1" t="shared" si="0"/>
        <v>13</v>
      </c>
      <c r="AB27" s="70" t="str">
        <f ca="1">LOOKUP(AA27,{0,1,3},{"1个月以内","3个月以内","3个月以上"})</f>
        <v>3个月以上</v>
      </c>
      <c r="AF27" s="64" t="s">
        <v>136</v>
      </c>
      <c r="AG27" s="64" t="s">
        <v>150</v>
      </c>
      <c r="AH27" s="64" t="s">
        <v>1139</v>
      </c>
      <c r="AI27" s="64" t="s">
        <v>1141</v>
      </c>
      <c r="AJ27" s="71" t="s">
        <v>1011</v>
      </c>
    </row>
    <row r="28" spans="1:36">
      <c r="H28" s="56" t="s">
        <v>136</v>
      </c>
      <c r="I28" s="56" t="s">
        <v>143</v>
      </c>
      <c r="J28" s="56" t="s">
        <v>1135</v>
      </c>
      <c r="K28" s="56" t="s">
        <v>146</v>
      </c>
      <c r="L28" s="56" t="s">
        <v>249</v>
      </c>
      <c r="M28" s="56" t="s">
        <v>1012</v>
      </c>
      <c r="N28" s="56" t="s">
        <v>1013</v>
      </c>
      <c r="O28" s="56" t="s">
        <v>1010</v>
      </c>
      <c r="R28" s="55" t="s">
        <v>1042</v>
      </c>
      <c r="S28" s="55" t="s">
        <v>28</v>
      </c>
      <c r="T28" s="55" t="s">
        <v>1142</v>
      </c>
      <c r="U28" s="55" t="s">
        <v>61</v>
      </c>
      <c r="V28" s="55" t="s">
        <v>1044</v>
      </c>
      <c r="W28" s="55" t="s">
        <v>1132</v>
      </c>
      <c r="X28" s="55" t="s">
        <v>1133</v>
      </c>
      <c r="Y28" s="55" t="s">
        <v>60</v>
      </c>
      <c r="Z28" s="57">
        <v>45839</v>
      </c>
      <c r="AA28" s="69">
        <f ca="1" t="shared" si="0"/>
        <v>13</v>
      </c>
      <c r="AB28" s="70" t="str">
        <f ca="1">LOOKUP(AA28,{0,1,3},{"1个月以内","3个月以内","3个月以上"})</f>
        <v>3个月以上</v>
      </c>
      <c r="AF28" s="64" t="s">
        <v>136</v>
      </c>
      <c r="AG28" s="64" t="s">
        <v>150</v>
      </c>
      <c r="AH28" s="64" t="s">
        <v>1139</v>
      </c>
      <c r="AI28" s="64" t="s">
        <v>1143</v>
      </c>
      <c r="AJ28" s="71" t="s">
        <v>1065</v>
      </c>
    </row>
    <row r="29" spans="1:36">
      <c r="H29" s="56" t="s">
        <v>136</v>
      </c>
      <c r="I29" s="56" t="s">
        <v>501</v>
      </c>
      <c r="J29" s="56" t="s">
        <v>1144</v>
      </c>
      <c r="K29" s="56" t="s">
        <v>1145</v>
      </c>
      <c r="L29" s="56" t="s">
        <v>503</v>
      </c>
      <c r="M29" s="56" t="s">
        <v>1005</v>
      </c>
      <c r="N29" s="56" t="s">
        <v>1006</v>
      </c>
      <c r="O29" s="56" t="s">
        <v>1003</v>
      </c>
      <c r="R29" s="55" t="s">
        <v>1042</v>
      </c>
      <c r="S29" s="55" t="s">
        <v>28</v>
      </c>
      <c r="T29" s="55" t="s">
        <v>1146</v>
      </c>
      <c r="U29" s="55" t="s">
        <v>443</v>
      </c>
      <c r="V29" s="55" t="s">
        <v>1044</v>
      </c>
      <c r="W29" s="55" t="s">
        <v>1132</v>
      </c>
      <c r="X29" s="55" t="s">
        <v>1133</v>
      </c>
      <c r="Y29" s="55" t="s">
        <v>60</v>
      </c>
      <c r="Z29" s="57">
        <v>45839</v>
      </c>
      <c r="AA29" s="69">
        <f ca="1" t="shared" si="0"/>
        <v>13</v>
      </c>
      <c r="AB29" s="70" t="str">
        <f ca="1">LOOKUP(AA29,{0,1,3},{"1个月以内","3个月以内","3个月以上"})</f>
        <v>3个月以上</v>
      </c>
      <c r="AF29" s="64" t="s">
        <v>136</v>
      </c>
      <c r="AG29" s="64" t="s">
        <v>155</v>
      </c>
      <c r="AH29" s="64" t="s">
        <v>1147</v>
      </c>
      <c r="AI29" s="64" t="s">
        <v>339</v>
      </c>
      <c r="AJ29" s="71" t="s">
        <v>1004</v>
      </c>
    </row>
    <row r="30" spans="1:36">
      <c r="H30" s="56" t="s">
        <v>136</v>
      </c>
      <c r="I30" s="56" t="s">
        <v>150</v>
      </c>
      <c r="J30" s="56" t="s">
        <v>1148</v>
      </c>
      <c r="K30" s="56" t="s">
        <v>259</v>
      </c>
      <c r="L30" s="56" t="s">
        <v>340</v>
      </c>
      <c r="M30" s="56" t="s">
        <v>1005</v>
      </c>
      <c r="N30" s="56" t="s">
        <v>1006</v>
      </c>
      <c r="O30" s="56" t="s">
        <v>1003</v>
      </c>
      <c r="R30" s="55" t="s">
        <v>1042</v>
      </c>
      <c r="S30" s="55" t="s">
        <v>28</v>
      </c>
      <c r="T30" s="55" t="s">
        <v>1149</v>
      </c>
      <c r="U30" s="55" t="s">
        <v>1150</v>
      </c>
      <c r="V30" s="55" t="s">
        <v>1044</v>
      </c>
      <c r="W30" s="55" t="s">
        <v>1132</v>
      </c>
      <c r="X30" s="55" t="s">
        <v>1133</v>
      </c>
      <c r="Y30" s="55" t="s">
        <v>60</v>
      </c>
      <c r="Z30" s="57">
        <v>45839</v>
      </c>
      <c r="AA30" s="69">
        <f ca="1" t="shared" si="0"/>
        <v>13</v>
      </c>
      <c r="AB30" s="70" t="str">
        <f ca="1">LOOKUP(AA30,{0,1,3},{"1个月以内","3个月以内","3个月以上"})</f>
        <v>3个月以上</v>
      </c>
      <c r="AF30" s="64" t="s">
        <v>136</v>
      </c>
      <c r="AG30" s="64" t="s">
        <v>155</v>
      </c>
      <c r="AH30" s="64" t="s">
        <v>1151</v>
      </c>
      <c r="AI30" s="64" t="s">
        <v>607</v>
      </c>
      <c r="AJ30" s="71" t="s">
        <v>1011</v>
      </c>
    </row>
    <row r="31" spans="1:36">
      <c r="H31" s="56" t="s">
        <v>136</v>
      </c>
      <c r="I31" s="56" t="s">
        <v>150</v>
      </c>
      <c r="J31" s="56" t="s">
        <v>1152</v>
      </c>
      <c r="K31" s="56" t="s">
        <v>499</v>
      </c>
      <c r="L31" s="56" t="s">
        <v>500</v>
      </c>
      <c r="M31" s="56" t="s">
        <v>1005</v>
      </c>
      <c r="N31" s="56" t="s">
        <v>1006</v>
      </c>
      <c r="O31" s="56" t="s">
        <v>1003</v>
      </c>
      <c r="R31" s="55" t="s">
        <v>1042</v>
      </c>
      <c r="S31" s="55" t="s">
        <v>28</v>
      </c>
      <c r="T31" s="55" t="s">
        <v>1153</v>
      </c>
      <c r="U31" s="55" t="s">
        <v>1154</v>
      </c>
      <c r="V31" s="55" t="s">
        <v>1044</v>
      </c>
      <c r="W31" s="55" t="s">
        <v>1132</v>
      </c>
      <c r="X31" s="55" t="s">
        <v>1133</v>
      </c>
      <c r="Y31" s="55" t="s">
        <v>60</v>
      </c>
      <c r="Z31" s="57">
        <v>45839</v>
      </c>
      <c r="AA31" s="69">
        <f ca="1" t="shared" si="0"/>
        <v>13</v>
      </c>
      <c r="AB31" s="70" t="str">
        <f ca="1">LOOKUP(AA31,{0,1,3},{"1个月以内","3个月以内","3个月以上"})</f>
        <v>3个月以上</v>
      </c>
      <c r="AF31" s="64" t="s">
        <v>136</v>
      </c>
      <c r="AG31" s="64" t="s">
        <v>155</v>
      </c>
      <c r="AH31" s="64" t="s">
        <v>156</v>
      </c>
      <c r="AI31" s="64" t="s">
        <v>157</v>
      </c>
      <c r="AJ31" s="71" t="s">
        <v>1004</v>
      </c>
    </row>
    <row r="32" spans="1:36">
      <c r="A32" s="68"/>
      <c r="B32" s="59"/>
      <c r="H32" s="56" t="s">
        <v>136</v>
      </c>
      <c r="I32" s="56" t="s">
        <v>150</v>
      </c>
      <c r="J32" s="56" t="s">
        <v>1148</v>
      </c>
      <c r="K32" s="56" t="s">
        <v>259</v>
      </c>
      <c r="L32" s="56" t="s">
        <v>260</v>
      </c>
      <c r="M32" s="56" t="s">
        <v>1012</v>
      </c>
      <c r="N32" s="56" t="s">
        <v>1013</v>
      </c>
      <c r="O32" s="56" t="s">
        <v>1010</v>
      </c>
      <c r="R32" s="55" t="s">
        <v>1042</v>
      </c>
      <c r="S32" s="55" t="s">
        <v>28</v>
      </c>
      <c r="T32" s="55" t="s">
        <v>1155</v>
      </c>
      <c r="U32" s="55" t="s">
        <v>526</v>
      </c>
      <c r="V32" s="55" t="s">
        <v>1044</v>
      </c>
      <c r="W32" s="55" t="s">
        <v>1132</v>
      </c>
      <c r="X32" s="55" t="s">
        <v>1133</v>
      </c>
      <c r="Y32" s="55" t="s">
        <v>60</v>
      </c>
      <c r="Z32" s="57">
        <v>45839</v>
      </c>
      <c r="AA32" s="69">
        <f ca="1" t="shared" si="0"/>
        <v>13</v>
      </c>
      <c r="AB32" s="70" t="str">
        <f ca="1">LOOKUP(AA32,{0,1,3},{"1个月以内","3个月以内","3个月以上"})</f>
        <v>3个月以上</v>
      </c>
      <c r="AF32" s="64" t="s">
        <v>136</v>
      </c>
      <c r="AG32" s="64" t="s">
        <v>155</v>
      </c>
      <c r="AH32" s="64" t="s">
        <v>156</v>
      </c>
      <c r="AI32" s="64" t="s">
        <v>300</v>
      </c>
      <c r="AJ32" s="71" t="s">
        <v>1004</v>
      </c>
    </row>
    <row r="33" spans="1:36">
      <c r="A33" s="68"/>
      <c r="B33" s="59"/>
      <c r="H33" s="56" t="s">
        <v>136</v>
      </c>
      <c r="I33" s="56" t="s">
        <v>150</v>
      </c>
      <c r="J33" s="56" t="s">
        <v>1148</v>
      </c>
      <c r="K33" s="56" t="s">
        <v>259</v>
      </c>
      <c r="L33" s="56" t="s">
        <v>397</v>
      </c>
      <c r="M33" s="56" t="s">
        <v>1012</v>
      </c>
      <c r="N33" s="56" t="s">
        <v>1006</v>
      </c>
      <c r="O33" s="56" t="s">
        <v>1010</v>
      </c>
      <c r="R33" s="55" t="s">
        <v>1042</v>
      </c>
      <c r="S33" s="55" t="s">
        <v>28</v>
      </c>
      <c r="T33" s="55" t="s">
        <v>1156</v>
      </c>
      <c r="U33" s="55" t="s">
        <v>1157</v>
      </c>
      <c r="V33" s="55" t="s">
        <v>1044</v>
      </c>
      <c r="W33" s="55" t="s">
        <v>1138</v>
      </c>
      <c r="X33" s="55" t="s">
        <v>1133</v>
      </c>
      <c r="Y33" s="55" t="s">
        <v>60</v>
      </c>
      <c r="Z33" s="57">
        <v>45839</v>
      </c>
      <c r="AA33" s="69">
        <f ca="1" t="shared" si="0"/>
        <v>13</v>
      </c>
      <c r="AB33" s="70" t="str">
        <f ca="1">LOOKUP(AA33,{0,1,3},{"1个月以内","3个月以内","3个月以上"})</f>
        <v>3个月以上</v>
      </c>
      <c r="AF33" s="64" t="s">
        <v>136</v>
      </c>
      <c r="AG33" s="64" t="s">
        <v>155</v>
      </c>
      <c r="AH33" s="64" t="s">
        <v>1151</v>
      </c>
      <c r="AI33" s="64" t="s">
        <v>1158</v>
      </c>
      <c r="AJ33" s="71" t="s">
        <v>1011</v>
      </c>
    </row>
    <row r="34" spans="1:36">
      <c r="A34" s="68"/>
      <c r="B34" s="59"/>
      <c r="H34" s="56" t="s">
        <v>136</v>
      </c>
      <c r="I34" s="56" t="s">
        <v>150</v>
      </c>
      <c r="J34" s="56" t="s">
        <v>1159</v>
      </c>
      <c r="K34" s="56" t="s">
        <v>151</v>
      </c>
      <c r="L34" s="56" t="s">
        <v>152</v>
      </c>
      <c r="M34" s="56" t="s">
        <v>1012</v>
      </c>
      <c r="N34" s="56" t="s">
        <v>1006</v>
      </c>
      <c r="O34" s="56" t="s">
        <v>1010</v>
      </c>
      <c r="R34" s="55" t="s">
        <v>1042</v>
      </c>
      <c r="S34" s="55" t="s">
        <v>28</v>
      </c>
      <c r="T34" s="55" t="s">
        <v>1160</v>
      </c>
      <c r="U34" s="55" t="s">
        <v>1161</v>
      </c>
      <c r="V34" s="55" t="s">
        <v>1044</v>
      </c>
      <c r="W34" s="55" t="s">
        <v>1132</v>
      </c>
      <c r="X34" s="55" t="s">
        <v>1133</v>
      </c>
      <c r="Y34" s="55" t="s">
        <v>60</v>
      </c>
      <c r="Z34" s="57">
        <v>45839</v>
      </c>
      <c r="AA34" s="69">
        <f ca="1" t="shared" si="0"/>
        <v>13</v>
      </c>
      <c r="AB34" s="70" t="str">
        <f ca="1">LOOKUP(AA34,{0,1,3},{"1个月以内","3个月以内","3个月以上"})</f>
        <v>3个月以上</v>
      </c>
      <c r="AF34" s="64" t="s">
        <v>136</v>
      </c>
      <c r="AG34" s="64" t="s">
        <v>155</v>
      </c>
      <c r="AH34" s="64" t="s">
        <v>1151</v>
      </c>
      <c r="AI34" s="64" t="s">
        <v>632</v>
      </c>
      <c r="AJ34" s="71" t="s">
        <v>1065</v>
      </c>
    </row>
    <row r="35" spans="1:36">
      <c r="A35" s="68"/>
      <c r="B35" s="59"/>
      <c r="H35" s="56" t="s">
        <v>167</v>
      </c>
      <c r="I35" s="56" t="s">
        <v>193</v>
      </c>
      <c r="J35" s="56" t="s">
        <v>1162</v>
      </c>
      <c r="K35" s="56" t="s">
        <v>194</v>
      </c>
      <c r="L35" s="56" t="s">
        <v>195</v>
      </c>
      <c r="M35" s="56" t="s">
        <v>1012</v>
      </c>
      <c r="N35" s="56" t="s">
        <v>1013</v>
      </c>
      <c r="O35" s="56" t="s">
        <v>1010</v>
      </c>
      <c r="R35" s="55" t="s">
        <v>1042</v>
      </c>
      <c r="S35" s="55" t="s">
        <v>28</v>
      </c>
      <c r="T35" s="55" t="s">
        <v>1163</v>
      </c>
      <c r="U35" s="55" t="s">
        <v>1164</v>
      </c>
      <c r="V35" s="55" t="s">
        <v>1044</v>
      </c>
      <c r="W35" s="55" t="s">
        <v>1132</v>
      </c>
      <c r="X35" s="55" t="s">
        <v>1133</v>
      </c>
      <c r="Y35" s="55" t="s">
        <v>60</v>
      </c>
      <c r="Z35" s="57">
        <v>45839</v>
      </c>
      <c r="AA35" s="69">
        <f ca="1" t="shared" si="0"/>
        <v>13</v>
      </c>
      <c r="AB35" s="70" t="str">
        <f ca="1">LOOKUP(AA35,{0,1,3},{"1个月以内","3个月以内","3个月以上"})</f>
        <v>3个月以上</v>
      </c>
      <c r="AF35" s="64" t="s">
        <v>136</v>
      </c>
      <c r="AG35" s="64" t="s">
        <v>155</v>
      </c>
      <c r="AH35" s="64" t="s">
        <v>1165</v>
      </c>
      <c r="AI35" s="64" t="s">
        <v>1166</v>
      </c>
      <c r="AJ35" s="71" t="s">
        <v>1065</v>
      </c>
    </row>
    <row r="36" spans="1:36">
      <c r="A36" s="68"/>
      <c r="B36" s="59"/>
      <c r="H36" s="56" t="s">
        <v>167</v>
      </c>
      <c r="I36" s="56" t="s">
        <v>193</v>
      </c>
      <c r="J36" s="56" t="s">
        <v>1167</v>
      </c>
      <c r="K36" s="56" t="s">
        <v>294</v>
      </c>
      <c r="L36" s="56" t="s">
        <v>295</v>
      </c>
      <c r="M36" s="56" t="s">
        <v>1005</v>
      </c>
      <c r="N36" s="56" t="s">
        <v>1006</v>
      </c>
      <c r="O36" s="56" t="s">
        <v>1003</v>
      </c>
      <c r="R36" s="55" t="s">
        <v>1042</v>
      </c>
      <c r="S36" s="55" t="s">
        <v>28</v>
      </c>
      <c r="T36" s="55" t="s">
        <v>1168</v>
      </c>
      <c r="U36" s="55" t="s">
        <v>489</v>
      </c>
      <c r="V36" s="55" t="s">
        <v>1044</v>
      </c>
      <c r="W36" s="55" t="s">
        <v>1138</v>
      </c>
      <c r="X36" s="55" t="s">
        <v>1133</v>
      </c>
      <c r="Y36" s="55" t="s">
        <v>60</v>
      </c>
      <c r="Z36" s="57">
        <v>45839</v>
      </c>
      <c r="AA36" s="69">
        <f ca="1" t="shared" si="0"/>
        <v>13</v>
      </c>
      <c r="AB36" s="70" t="str">
        <f ca="1">LOOKUP(AA36,{0,1,3},{"1个月以内","3个月以内","3个月以上"})</f>
        <v>3个月以上</v>
      </c>
      <c r="AF36" s="64" t="s">
        <v>136</v>
      </c>
      <c r="AG36" s="64" t="s">
        <v>155</v>
      </c>
      <c r="AH36" s="64" t="s">
        <v>1147</v>
      </c>
      <c r="AI36" s="64" t="s">
        <v>731</v>
      </c>
      <c r="AJ36" s="71" t="s">
        <v>1011</v>
      </c>
    </row>
    <row r="37" spans="1:36">
      <c r="A37" s="68"/>
      <c r="B37" s="59"/>
      <c r="H37" s="56" t="s">
        <v>167</v>
      </c>
      <c r="I37" s="56" t="s">
        <v>193</v>
      </c>
      <c r="J37" s="56" t="s">
        <v>1169</v>
      </c>
      <c r="K37" s="56" t="s">
        <v>229</v>
      </c>
      <c r="L37" s="56" t="s">
        <v>230</v>
      </c>
      <c r="M37" s="56" t="s">
        <v>1005</v>
      </c>
      <c r="N37" s="56" t="s">
        <v>1006</v>
      </c>
      <c r="O37" s="56" t="s">
        <v>1003</v>
      </c>
      <c r="R37" s="55" t="s">
        <v>1042</v>
      </c>
      <c r="S37" s="55" t="s">
        <v>28</v>
      </c>
      <c r="T37" s="55" t="s">
        <v>1170</v>
      </c>
      <c r="U37" s="55" t="s">
        <v>1171</v>
      </c>
      <c r="V37" s="55" t="s">
        <v>1044</v>
      </c>
      <c r="W37" s="55" t="s">
        <v>1138</v>
      </c>
      <c r="X37" s="55" t="s">
        <v>1133</v>
      </c>
      <c r="Y37" s="55" t="s">
        <v>60</v>
      </c>
      <c r="Z37" s="57">
        <v>45839</v>
      </c>
      <c r="AA37" s="69">
        <f ca="1" t="shared" si="0"/>
        <v>13</v>
      </c>
      <c r="AB37" s="70" t="str">
        <f ca="1">LOOKUP(AA37,{0,1,3},{"1个月以内","3个月以内","3个月以上"})</f>
        <v>3个月以上</v>
      </c>
      <c r="AF37" s="64" t="s">
        <v>136</v>
      </c>
      <c r="AG37" s="64" t="s">
        <v>155</v>
      </c>
      <c r="AH37" s="64" t="s">
        <v>156</v>
      </c>
      <c r="AI37" s="64" t="s">
        <v>1172</v>
      </c>
      <c r="AJ37" s="71" t="s">
        <v>1011</v>
      </c>
    </row>
    <row r="38" spans="1:36">
      <c r="A38" s="68"/>
      <c r="B38" s="59"/>
      <c r="H38" s="56" t="s">
        <v>167</v>
      </c>
      <c r="I38" s="56" t="s">
        <v>581</v>
      </c>
      <c r="J38" s="56" t="s">
        <v>1173</v>
      </c>
      <c r="K38" s="56" t="s">
        <v>594</v>
      </c>
      <c r="L38" s="56" t="s">
        <v>595</v>
      </c>
      <c r="M38" s="56" t="s">
        <v>1005</v>
      </c>
      <c r="N38" s="56" t="s">
        <v>1006</v>
      </c>
      <c r="O38" s="56" t="s">
        <v>1003</v>
      </c>
      <c r="R38" s="55" t="s">
        <v>1042</v>
      </c>
      <c r="S38" s="55" t="s">
        <v>28</v>
      </c>
      <c r="T38" s="55" t="s">
        <v>1174</v>
      </c>
      <c r="U38" s="55" t="s">
        <v>1175</v>
      </c>
      <c r="V38" s="55" t="s">
        <v>1044</v>
      </c>
      <c r="W38" s="55" t="s">
        <v>1132</v>
      </c>
      <c r="X38" s="55" t="s">
        <v>1133</v>
      </c>
      <c r="Y38" s="55" t="s">
        <v>60</v>
      </c>
      <c r="Z38" s="57">
        <v>45839</v>
      </c>
      <c r="AA38" s="69">
        <f ca="1" t="shared" si="0"/>
        <v>13</v>
      </c>
      <c r="AB38" s="70" t="str">
        <f ca="1">LOOKUP(AA38,{0,1,3},{"1个月以内","3个月以内","3个月以上"})</f>
        <v>3个月以上</v>
      </c>
      <c r="AF38" s="64" t="s">
        <v>136</v>
      </c>
      <c r="AG38" s="64" t="s">
        <v>155</v>
      </c>
      <c r="AH38" s="64" t="s">
        <v>1147</v>
      </c>
      <c r="AI38" s="64" t="s">
        <v>160</v>
      </c>
      <c r="AJ38" s="71" t="s">
        <v>1004</v>
      </c>
    </row>
    <row r="39" spans="1:36">
      <c r="A39" s="68"/>
      <c r="B39" s="59"/>
      <c r="H39" s="56" t="s">
        <v>167</v>
      </c>
      <c r="I39" s="56" t="s">
        <v>581</v>
      </c>
      <c r="J39" s="56" t="s">
        <v>1176</v>
      </c>
      <c r="K39" s="56" t="s">
        <v>628</v>
      </c>
      <c r="L39" s="56" t="s">
        <v>629</v>
      </c>
      <c r="M39" s="56" t="s">
        <v>1012</v>
      </c>
      <c r="N39" s="56" t="s">
        <v>1013</v>
      </c>
      <c r="O39" s="56" t="s">
        <v>1010</v>
      </c>
      <c r="R39" s="55" t="s">
        <v>1042</v>
      </c>
      <c r="S39" s="55" t="s">
        <v>28</v>
      </c>
      <c r="T39" s="55" t="s">
        <v>1177</v>
      </c>
      <c r="U39" s="55" t="s">
        <v>1178</v>
      </c>
      <c r="V39" s="55" t="s">
        <v>1044</v>
      </c>
      <c r="W39" s="55" t="s">
        <v>1132</v>
      </c>
      <c r="X39" s="55" t="s">
        <v>1133</v>
      </c>
      <c r="Y39" s="55" t="s">
        <v>60</v>
      </c>
      <c r="Z39" s="57">
        <v>45839</v>
      </c>
      <c r="AA39" s="69">
        <f ca="1" t="shared" si="0"/>
        <v>13</v>
      </c>
      <c r="AB39" s="70" t="str">
        <f ca="1">LOOKUP(AA39,{0,1,3},{"1个月以内","3个月以内","3个月以上"})</f>
        <v>3个月以上</v>
      </c>
      <c r="AF39" s="64" t="s">
        <v>136</v>
      </c>
      <c r="AG39" s="64" t="s">
        <v>155</v>
      </c>
      <c r="AH39" s="64" t="s">
        <v>1147</v>
      </c>
      <c r="AI39" s="64" t="s">
        <v>550</v>
      </c>
      <c r="AJ39" s="71" t="s">
        <v>1004</v>
      </c>
    </row>
    <row r="40" spans="1:36">
      <c r="A40" s="68"/>
      <c r="B40" s="59"/>
      <c r="H40" s="56" t="s">
        <v>167</v>
      </c>
      <c r="I40" s="56" t="s">
        <v>173</v>
      </c>
      <c r="J40" s="56" t="s">
        <v>1179</v>
      </c>
      <c r="K40" s="56" t="s">
        <v>176</v>
      </c>
      <c r="L40" s="56" t="s">
        <v>290</v>
      </c>
      <c r="M40" s="56" t="s">
        <v>1005</v>
      </c>
      <c r="N40" s="56" t="s">
        <v>1006</v>
      </c>
      <c r="O40" s="56" t="s">
        <v>1003</v>
      </c>
      <c r="R40" s="55" t="s">
        <v>1042</v>
      </c>
      <c r="S40" s="55" t="s">
        <v>28</v>
      </c>
      <c r="T40" s="55" t="s">
        <v>1180</v>
      </c>
      <c r="U40" s="55" t="s">
        <v>1181</v>
      </c>
      <c r="V40" s="55" t="s">
        <v>1044</v>
      </c>
      <c r="W40" s="55" t="s">
        <v>1132</v>
      </c>
      <c r="X40" s="55" t="s">
        <v>1133</v>
      </c>
      <c r="Y40" s="55" t="s">
        <v>60</v>
      </c>
      <c r="Z40" s="57">
        <v>45839</v>
      </c>
      <c r="AA40" s="69">
        <f ca="1" t="shared" si="0"/>
        <v>13</v>
      </c>
      <c r="AB40" s="70" t="str">
        <f ca="1">LOOKUP(AA40,{0,1,3},{"1个月以内","3个月以内","3个月以上"})</f>
        <v>3个月以上</v>
      </c>
      <c r="AF40" s="64" t="s">
        <v>136</v>
      </c>
      <c r="AG40" s="64" t="s">
        <v>155</v>
      </c>
      <c r="AH40" s="64" t="s">
        <v>253</v>
      </c>
      <c r="AI40" s="64" t="s">
        <v>986</v>
      </c>
      <c r="AJ40" s="71" t="s">
        <v>1065</v>
      </c>
    </row>
    <row r="41" spans="1:36">
      <c r="A41" s="68"/>
      <c r="B41" s="59"/>
      <c r="H41" s="56" t="s">
        <v>167</v>
      </c>
      <c r="I41" s="56" t="s">
        <v>173</v>
      </c>
      <c r="J41" s="56" t="s">
        <v>1182</v>
      </c>
      <c r="K41" s="56" t="s">
        <v>174</v>
      </c>
      <c r="L41" s="56" t="s">
        <v>175</v>
      </c>
      <c r="M41" s="56" t="s">
        <v>1005</v>
      </c>
      <c r="N41" s="56" t="s">
        <v>1006</v>
      </c>
      <c r="O41" s="56" t="s">
        <v>1003</v>
      </c>
      <c r="R41" s="55" t="s">
        <v>1042</v>
      </c>
      <c r="S41" s="55" t="s">
        <v>28</v>
      </c>
      <c r="T41" s="55" t="s">
        <v>1183</v>
      </c>
      <c r="U41" s="55" t="s">
        <v>1184</v>
      </c>
      <c r="V41" s="55" t="s">
        <v>1044</v>
      </c>
      <c r="W41" s="55" t="s">
        <v>1138</v>
      </c>
      <c r="X41" s="55" t="s">
        <v>1133</v>
      </c>
      <c r="Y41" s="55" t="s">
        <v>60</v>
      </c>
      <c r="Z41" s="57">
        <v>45839</v>
      </c>
      <c r="AA41" s="69">
        <f ca="1" t="shared" si="0"/>
        <v>13</v>
      </c>
      <c r="AB41" s="70" t="str">
        <f ca="1">LOOKUP(AA41,{0,1,3},{"1个月以内","3个月以内","3个月以上"})</f>
        <v>3个月以上</v>
      </c>
      <c r="AF41" s="64" t="s">
        <v>136</v>
      </c>
      <c r="AG41" s="64" t="s">
        <v>155</v>
      </c>
      <c r="AH41" s="64" t="s">
        <v>153</v>
      </c>
      <c r="AI41" s="64" t="s">
        <v>572</v>
      </c>
      <c r="AJ41" s="71" t="s">
        <v>1065</v>
      </c>
    </row>
    <row r="42" spans="1:36">
      <c r="A42" s="68"/>
      <c r="B42" s="59"/>
      <c r="H42" s="56" t="s">
        <v>167</v>
      </c>
      <c r="I42" s="56" t="s">
        <v>173</v>
      </c>
      <c r="J42" s="56" t="s">
        <v>1185</v>
      </c>
      <c r="K42" s="56" t="s">
        <v>221</v>
      </c>
      <c r="L42" s="56" t="s">
        <v>291</v>
      </c>
      <c r="M42" s="56" t="s">
        <v>1005</v>
      </c>
      <c r="N42" s="56" t="s">
        <v>1006</v>
      </c>
      <c r="O42" s="56" t="s">
        <v>1003</v>
      </c>
      <c r="R42" s="55" t="s">
        <v>1042</v>
      </c>
      <c r="S42" s="55" t="s">
        <v>28</v>
      </c>
      <c r="T42" s="55" t="s">
        <v>1186</v>
      </c>
      <c r="U42" s="55" t="s">
        <v>1187</v>
      </c>
      <c r="V42" s="55" t="s">
        <v>1044</v>
      </c>
      <c r="W42" s="55" t="s">
        <v>1138</v>
      </c>
      <c r="X42" s="55" t="s">
        <v>1133</v>
      </c>
      <c r="Y42" s="55" t="s">
        <v>60</v>
      </c>
      <c r="Z42" s="57">
        <v>45839</v>
      </c>
      <c r="AA42" s="69">
        <f ca="1" t="shared" si="0"/>
        <v>13</v>
      </c>
      <c r="AB42" s="70" t="str">
        <f ca="1">LOOKUP(AA42,{0,1,3},{"1个月以内","3个月以内","3个月以上"})</f>
        <v>3个月以上</v>
      </c>
      <c r="AF42" s="64" t="s">
        <v>136</v>
      </c>
      <c r="AG42" s="64" t="s">
        <v>155</v>
      </c>
      <c r="AH42" s="64" t="s">
        <v>253</v>
      </c>
      <c r="AI42" s="64" t="s">
        <v>254</v>
      </c>
      <c r="AJ42" s="71" t="s">
        <v>1004</v>
      </c>
    </row>
    <row r="43" spans="1:36">
      <c r="A43" s="68"/>
      <c r="B43" s="59"/>
      <c r="H43" s="56" t="s">
        <v>167</v>
      </c>
      <c r="I43" s="56" t="s">
        <v>168</v>
      </c>
      <c r="J43" s="56" t="s">
        <v>1188</v>
      </c>
      <c r="K43" s="56" t="s">
        <v>169</v>
      </c>
      <c r="L43" s="56" t="s">
        <v>172</v>
      </c>
      <c r="M43" s="56" t="s">
        <v>1012</v>
      </c>
      <c r="N43" s="56" t="s">
        <v>1006</v>
      </c>
      <c r="O43" s="56" t="s">
        <v>1010</v>
      </c>
      <c r="R43" s="55" t="s">
        <v>1042</v>
      </c>
      <c r="S43" s="55" t="s">
        <v>28</v>
      </c>
      <c r="T43" s="55" t="s">
        <v>1189</v>
      </c>
      <c r="U43" s="55" t="s">
        <v>1190</v>
      </c>
      <c r="V43" s="55" t="s">
        <v>1044</v>
      </c>
      <c r="W43" s="55" t="s">
        <v>1132</v>
      </c>
      <c r="X43" s="55" t="s">
        <v>1133</v>
      </c>
      <c r="Y43" s="55" t="s">
        <v>60</v>
      </c>
      <c r="Z43" s="57">
        <v>45839</v>
      </c>
      <c r="AA43" s="69">
        <f ca="1" t="shared" si="0"/>
        <v>13</v>
      </c>
      <c r="AB43" s="70" t="str">
        <f ca="1">LOOKUP(AA43,{0,1,3},{"1个月以内","3个月以内","3个月以上"})</f>
        <v>3个月以上</v>
      </c>
      <c r="AF43" s="64" t="s">
        <v>136</v>
      </c>
      <c r="AG43" s="64" t="s">
        <v>155</v>
      </c>
      <c r="AH43" s="64" t="s">
        <v>1151</v>
      </c>
      <c r="AI43" s="64" t="s">
        <v>252</v>
      </c>
      <c r="AJ43" s="71" t="s">
        <v>1011</v>
      </c>
    </row>
    <row r="44" spans="1:36">
      <c r="A44" s="68"/>
      <c r="B44" s="59"/>
      <c r="H44" s="56" t="s">
        <v>167</v>
      </c>
      <c r="I44" s="56" t="s">
        <v>168</v>
      </c>
      <c r="J44" s="56" t="s">
        <v>1188</v>
      </c>
      <c r="K44" s="56" t="s">
        <v>169</v>
      </c>
      <c r="L44" s="56" t="s">
        <v>170</v>
      </c>
      <c r="M44" s="56" t="s">
        <v>1005</v>
      </c>
      <c r="N44" s="56" t="s">
        <v>1006</v>
      </c>
      <c r="O44" s="56" t="s">
        <v>1003</v>
      </c>
      <c r="R44" s="55" t="s">
        <v>1042</v>
      </c>
      <c r="S44" s="55" t="s">
        <v>28</v>
      </c>
      <c r="T44" s="55" t="s">
        <v>1191</v>
      </c>
      <c r="U44" s="55" t="s">
        <v>1192</v>
      </c>
      <c r="V44" s="55" t="s">
        <v>1044</v>
      </c>
      <c r="W44" s="55" t="s">
        <v>1138</v>
      </c>
      <c r="X44" s="55" t="s">
        <v>1133</v>
      </c>
      <c r="Y44" s="55" t="s">
        <v>60</v>
      </c>
      <c r="Z44" s="57">
        <v>45839</v>
      </c>
      <c r="AA44" s="69">
        <f ca="1" t="shared" si="0"/>
        <v>13</v>
      </c>
      <c r="AB44" s="70" t="str">
        <f ca="1">LOOKUP(AA44,{0,1,3},{"1个月以内","3个月以内","3个月以上"})</f>
        <v>3个月以上</v>
      </c>
      <c r="AF44" s="64" t="s">
        <v>136</v>
      </c>
      <c r="AG44" s="64" t="s">
        <v>155</v>
      </c>
      <c r="AH44" s="64" t="s">
        <v>1151</v>
      </c>
      <c r="AI44" s="64" t="s">
        <v>958</v>
      </c>
      <c r="AJ44" s="71" t="s">
        <v>1011</v>
      </c>
    </row>
    <row r="45" spans="1:36">
      <c r="A45" s="68"/>
      <c r="B45" s="59"/>
      <c r="H45" s="56" t="s">
        <v>167</v>
      </c>
      <c r="I45" s="56" t="s">
        <v>168</v>
      </c>
      <c r="J45" s="56" t="s">
        <v>1188</v>
      </c>
      <c r="K45" s="56" t="s">
        <v>169</v>
      </c>
      <c r="L45" s="56" t="s">
        <v>171</v>
      </c>
      <c r="M45" s="56" t="s">
        <v>1062</v>
      </c>
      <c r="N45" s="56" t="s">
        <v>1006</v>
      </c>
      <c r="O45" s="56" t="s">
        <v>1047</v>
      </c>
      <c r="R45" s="55" t="s">
        <v>1042</v>
      </c>
      <c r="S45" s="55" t="s">
        <v>28</v>
      </c>
      <c r="T45" s="55" t="s">
        <v>1193</v>
      </c>
      <c r="U45" s="55" t="s">
        <v>1194</v>
      </c>
      <c r="V45" s="55" t="s">
        <v>1044</v>
      </c>
      <c r="W45" s="55" t="s">
        <v>1132</v>
      </c>
      <c r="X45" s="55" t="s">
        <v>1133</v>
      </c>
      <c r="Y45" s="55" t="s">
        <v>60</v>
      </c>
      <c r="Z45" s="57">
        <v>45839</v>
      </c>
      <c r="AA45" s="69">
        <f ca="1" t="shared" si="0"/>
        <v>13</v>
      </c>
      <c r="AB45" s="70" t="str">
        <f ca="1">LOOKUP(AA45,{0,1,3},{"1个月以内","3个月以内","3个月以上"})</f>
        <v>3个月以上</v>
      </c>
      <c r="AF45" s="64" t="s">
        <v>136</v>
      </c>
      <c r="AG45" s="64" t="s">
        <v>155</v>
      </c>
      <c r="AH45" s="64" t="s">
        <v>253</v>
      </c>
      <c r="AI45" s="64" t="s">
        <v>1195</v>
      </c>
      <c r="AJ45" s="71" t="s">
        <v>1065</v>
      </c>
    </row>
    <row r="46" spans="1:36">
      <c r="A46" s="68"/>
      <c r="B46" s="59"/>
      <c r="H46" s="56" t="s">
        <v>167</v>
      </c>
      <c r="I46" s="56" t="s">
        <v>186</v>
      </c>
      <c r="J46" s="56" t="s">
        <v>1196</v>
      </c>
      <c r="K46" s="56" t="s">
        <v>218</v>
      </c>
      <c r="L46" s="56" t="s">
        <v>219</v>
      </c>
      <c r="M46" s="56" t="s">
        <v>311</v>
      </c>
      <c r="N46" s="56" t="s">
        <v>311</v>
      </c>
      <c r="O46" s="56" t="s">
        <v>1051</v>
      </c>
      <c r="R46" s="55" t="s">
        <v>1042</v>
      </c>
      <c r="S46" s="55" t="s">
        <v>28</v>
      </c>
      <c r="T46" s="55" t="s">
        <v>1197</v>
      </c>
      <c r="U46" s="55" t="s">
        <v>1198</v>
      </c>
      <c r="V46" s="55" t="s">
        <v>1044</v>
      </c>
      <c r="W46" s="55" t="s">
        <v>1132</v>
      </c>
      <c r="X46" s="55" t="s">
        <v>1133</v>
      </c>
      <c r="Y46" s="55" t="s">
        <v>60</v>
      </c>
      <c r="Z46" s="57">
        <v>45839</v>
      </c>
      <c r="AA46" s="69">
        <f ca="1" t="shared" si="0"/>
        <v>13</v>
      </c>
      <c r="AB46" s="70" t="str">
        <f ca="1">LOOKUP(AA46,{0,1,3},{"1个月以内","3个月以内","3个月以上"})</f>
        <v>3个月以上</v>
      </c>
      <c r="AF46" s="64" t="s">
        <v>136</v>
      </c>
      <c r="AG46" s="64" t="s">
        <v>155</v>
      </c>
      <c r="AH46" s="64" t="s">
        <v>1147</v>
      </c>
      <c r="AI46" s="64" t="s">
        <v>587</v>
      </c>
      <c r="AJ46" s="71" t="s">
        <v>1011</v>
      </c>
    </row>
    <row r="47" spans="1:36">
      <c r="A47" s="68"/>
      <c r="B47" s="59"/>
      <c r="H47" s="56" t="s">
        <v>167</v>
      </c>
      <c r="I47" s="56" t="s">
        <v>186</v>
      </c>
      <c r="J47" s="56" t="s">
        <v>1199</v>
      </c>
      <c r="K47" s="56" t="s">
        <v>189</v>
      </c>
      <c r="L47" s="56" t="s">
        <v>217</v>
      </c>
      <c r="M47" s="56" t="s">
        <v>1005</v>
      </c>
      <c r="N47" s="56" t="s">
        <v>1006</v>
      </c>
      <c r="O47" s="56" t="s">
        <v>1003</v>
      </c>
      <c r="R47" s="55" t="s">
        <v>1042</v>
      </c>
      <c r="S47" s="55" t="s">
        <v>28</v>
      </c>
      <c r="T47" s="55" t="s">
        <v>1200</v>
      </c>
      <c r="U47" s="55" t="s">
        <v>407</v>
      </c>
      <c r="V47" s="55" t="s">
        <v>1044</v>
      </c>
      <c r="W47" s="55" t="s">
        <v>1132</v>
      </c>
      <c r="X47" s="55" t="s">
        <v>1133</v>
      </c>
      <c r="Y47" s="55" t="s">
        <v>60</v>
      </c>
      <c r="Z47" s="57">
        <v>45839</v>
      </c>
      <c r="AA47" s="69">
        <f ca="1" t="shared" si="0"/>
        <v>13</v>
      </c>
      <c r="AB47" s="70" t="str">
        <f ca="1">LOOKUP(AA47,{0,1,3},{"1个月以内","3个月以内","3个月以上"})</f>
        <v>3个月以上</v>
      </c>
      <c r="AF47" s="64" t="s">
        <v>136</v>
      </c>
      <c r="AG47" s="64" t="s">
        <v>155</v>
      </c>
      <c r="AH47" s="64" t="s">
        <v>1151</v>
      </c>
      <c r="AI47" s="64" t="s">
        <v>1201</v>
      </c>
      <c r="AJ47" s="71" t="s">
        <v>1065</v>
      </c>
    </row>
    <row r="48" spans="1:36">
      <c r="A48" s="68"/>
      <c r="B48" s="59"/>
      <c r="H48" s="56" t="s">
        <v>167</v>
      </c>
      <c r="I48" s="56" t="s">
        <v>180</v>
      </c>
      <c r="J48" s="56" t="s">
        <v>1202</v>
      </c>
      <c r="K48" s="56" t="s">
        <v>181</v>
      </c>
      <c r="L48" s="56" t="s">
        <v>182</v>
      </c>
      <c r="M48" s="56" t="s">
        <v>1012</v>
      </c>
      <c r="N48" s="56" t="s">
        <v>1006</v>
      </c>
      <c r="O48" s="56" t="s">
        <v>1010</v>
      </c>
      <c r="R48" s="55" t="s">
        <v>1042</v>
      </c>
      <c r="S48" s="55" t="s">
        <v>28</v>
      </c>
      <c r="T48" s="55" t="s">
        <v>1203</v>
      </c>
      <c r="U48" s="55" t="s">
        <v>1204</v>
      </c>
      <c r="V48" s="55" t="s">
        <v>1044</v>
      </c>
      <c r="W48" s="55" t="s">
        <v>1138</v>
      </c>
      <c r="X48" s="55" t="s">
        <v>1133</v>
      </c>
      <c r="Y48" s="55" t="s">
        <v>60</v>
      </c>
      <c r="Z48" s="57">
        <v>45839</v>
      </c>
      <c r="AA48" s="69">
        <f ca="1" t="shared" si="0"/>
        <v>13</v>
      </c>
      <c r="AB48" s="70" t="str">
        <f ca="1">LOOKUP(AA48,{0,1,3},{"1个月以内","3个月以内","3个月以上"})</f>
        <v>3个月以上</v>
      </c>
      <c r="AF48" s="64" t="s">
        <v>136</v>
      </c>
      <c r="AG48" s="64" t="s">
        <v>155</v>
      </c>
      <c r="AH48" s="64" t="s">
        <v>156</v>
      </c>
      <c r="AI48" s="64" t="s">
        <v>1205</v>
      </c>
      <c r="AJ48" s="71" t="s">
        <v>1065</v>
      </c>
    </row>
    <row r="49" spans="1:36">
      <c r="A49" s="68"/>
      <c r="B49" s="59"/>
      <c r="H49" s="56" t="s">
        <v>167</v>
      </c>
      <c r="I49" s="56" t="s">
        <v>180</v>
      </c>
      <c r="J49" s="56" t="s">
        <v>1206</v>
      </c>
      <c r="K49" s="56" t="s">
        <v>183</v>
      </c>
      <c r="L49" s="56" t="s">
        <v>296</v>
      </c>
      <c r="M49" s="56" t="s">
        <v>1012</v>
      </c>
      <c r="N49" s="56" t="s">
        <v>1013</v>
      </c>
      <c r="O49" s="56" t="s">
        <v>1010</v>
      </c>
      <c r="R49" s="55" t="s">
        <v>1042</v>
      </c>
      <c r="S49" s="55" t="s">
        <v>28</v>
      </c>
      <c r="T49" s="55" t="s">
        <v>1207</v>
      </c>
      <c r="U49" s="55" t="s">
        <v>1208</v>
      </c>
      <c r="V49" s="55" t="s">
        <v>1044</v>
      </c>
      <c r="W49" s="55" t="s">
        <v>1138</v>
      </c>
      <c r="X49" s="55" t="s">
        <v>1133</v>
      </c>
      <c r="Y49" s="55" t="s">
        <v>60</v>
      </c>
      <c r="Z49" s="57">
        <v>45839</v>
      </c>
      <c r="AA49" s="69">
        <f ca="1" t="shared" si="0"/>
        <v>13</v>
      </c>
      <c r="AB49" s="70" t="str">
        <f ca="1">LOOKUP(AA49,{0,1,3},{"1个月以内","3个月以内","3个月以上"})</f>
        <v>3个月以上</v>
      </c>
      <c r="AF49" s="64" t="s">
        <v>136</v>
      </c>
      <c r="AG49" s="64" t="s">
        <v>155</v>
      </c>
      <c r="AH49" s="64" t="s">
        <v>156</v>
      </c>
      <c r="AI49" s="64" t="s">
        <v>1209</v>
      </c>
      <c r="AJ49" s="71" t="s">
        <v>1065</v>
      </c>
    </row>
    <row r="50" spans="1:36">
      <c r="A50" s="68"/>
      <c r="B50" s="59"/>
      <c r="H50" s="56" t="s">
        <v>167</v>
      </c>
      <c r="I50" s="56" t="s">
        <v>180</v>
      </c>
      <c r="J50" s="56" t="s">
        <v>1206</v>
      </c>
      <c r="K50" s="56" t="s">
        <v>183</v>
      </c>
      <c r="L50" s="56" t="s">
        <v>352</v>
      </c>
      <c r="M50" s="56" t="s">
        <v>1012</v>
      </c>
      <c r="N50" s="56" t="s">
        <v>1013</v>
      </c>
      <c r="O50" s="56" t="s">
        <v>1010</v>
      </c>
      <c r="R50" s="55" t="s">
        <v>1042</v>
      </c>
      <c r="S50" s="55" t="s">
        <v>28</v>
      </c>
      <c r="T50" s="55" t="s">
        <v>1210</v>
      </c>
      <c r="U50" s="55" t="s">
        <v>203</v>
      </c>
      <c r="V50" s="55" t="s">
        <v>1044</v>
      </c>
      <c r="W50" s="55" t="s">
        <v>1211</v>
      </c>
      <c r="X50" s="55" t="s">
        <v>1212</v>
      </c>
      <c r="Y50" s="55" t="s">
        <v>45</v>
      </c>
      <c r="Z50" s="57">
        <v>45980</v>
      </c>
      <c r="AA50" s="69">
        <f ca="1" t="shared" si="0"/>
        <v>9</v>
      </c>
      <c r="AB50" s="70" t="str">
        <f ca="1">LOOKUP(AA50,{0,1,3},{"1个月以内","3个月以内","3个月以上"})</f>
        <v>3个月以上</v>
      </c>
      <c r="AF50" s="64" t="s">
        <v>136</v>
      </c>
      <c r="AG50" s="64" t="s">
        <v>155</v>
      </c>
      <c r="AH50" s="64" t="s">
        <v>156</v>
      </c>
      <c r="AI50" s="64" t="s">
        <v>725</v>
      </c>
      <c r="AJ50" s="71" t="s">
        <v>1011</v>
      </c>
    </row>
    <row r="51" spans="1:36">
      <c r="A51" s="68"/>
      <c r="B51" s="59"/>
      <c r="H51" s="56" t="s">
        <v>167</v>
      </c>
      <c r="I51" s="56" t="s">
        <v>323</v>
      </c>
      <c r="J51" s="56" t="s">
        <v>1199</v>
      </c>
      <c r="K51" s="56" t="s">
        <v>346</v>
      </c>
      <c r="L51" s="56" t="s">
        <v>347</v>
      </c>
      <c r="M51" s="56" t="s">
        <v>1005</v>
      </c>
      <c r="N51" s="56" t="s">
        <v>1006</v>
      </c>
      <c r="O51" s="56" t="s">
        <v>1003</v>
      </c>
      <c r="R51" s="55" t="s">
        <v>1042</v>
      </c>
      <c r="S51" s="55" t="s">
        <v>28</v>
      </c>
      <c r="T51" s="55" t="s">
        <v>1213</v>
      </c>
      <c r="U51" s="55" t="s">
        <v>542</v>
      </c>
      <c r="V51" s="55" t="s">
        <v>1044</v>
      </c>
      <c r="W51" s="55" t="s">
        <v>1211</v>
      </c>
      <c r="X51" s="55" t="s">
        <v>1212</v>
      </c>
      <c r="Y51" s="55" t="s">
        <v>45</v>
      </c>
      <c r="Z51" s="57">
        <v>45980</v>
      </c>
      <c r="AA51" s="69">
        <f ca="1" t="shared" si="0"/>
        <v>9</v>
      </c>
      <c r="AB51" s="70" t="str">
        <f ca="1">LOOKUP(AA51,{0,1,3},{"1个月以内","3个月以内","3个月以上"})</f>
        <v>3个月以上</v>
      </c>
      <c r="AF51" s="64" t="s">
        <v>136</v>
      </c>
      <c r="AG51" s="64" t="s">
        <v>155</v>
      </c>
      <c r="AH51" s="64" t="s">
        <v>156</v>
      </c>
      <c r="AI51" s="64" t="s">
        <v>1214</v>
      </c>
      <c r="AJ51" s="71" t="s">
        <v>1065</v>
      </c>
    </row>
    <row r="52" spans="1:36">
      <c r="A52" s="68"/>
      <c r="B52" s="59"/>
      <c r="H52" s="56" t="s">
        <v>28</v>
      </c>
      <c r="I52" s="56" t="s">
        <v>39</v>
      </c>
      <c r="J52" s="56" t="s">
        <v>1215</v>
      </c>
      <c r="K52" s="56" t="s">
        <v>40</v>
      </c>
      <c r="L52" s="56" t="s">
        <v>41</v>
      </c>
      <c r="M52" s="56" t="s">
        <v>1005</v>
      </c>
      <c r="N52" s="56" t="s">
        <v>1006</v>
      </c>
      <c r="O52" s="56" t="s">
        <v>1003</v>
      </c>
      <c r="R52" s="55" t="s">
        <v>1042</v>
      </c>
      <c r="S52" s="55" t="s">
        <v>28</v>
      </c>
      <c r="T52" s="55" t="s">
        <v>1216</v>
      </c>
      <c r="U52" s="55" t="s">
        <v>274</v>
      </c>
      <c r="V52" s="55" t="s">
        <v>1044</v>
      </c>
      <c r="W52" s="55" t="s">
        <v>1211</v>
      </c>
      <c r="X52" s="55" t="s">
        <v>1212</v>
      </c>
      <c r="Y52" s="55" t="s">
        <v>45</v>
      </c>
      <c r="Z52" s="57">
        <v>45980</v>
      </c>
      <c r="AA52" s="69">
        <f ca="1" t="shared" si="0"/>
        <v>9</v>
      </c>
      <c r="AB52" s="70" t="str">
        <f ca="1">LOOKUP(AA52,{0,1,3},{"1个月以内","3个月以内","3个月以上"})</f>
        <v>3个月以上</v>
      </c>
      <c r="AF52" s="64" t="s">
        <v>136</v>
      </c>
      <c r="AG52" s="64" t="s">
        <v>155</v>
      </c>
      <c r="AH52" s="64" t="s">
        <v>156</v>
      </c>
      <c r="AI52" s="64" t="s">
        <v>1217</v>
      </c>
      <c r="AJ52" s="71" t="s">
        <v>1011</v>
      </c>
    </row>
    <row r="53" spans="1:36">
      <c r="A53" s="68"/>
      <c r="B53" s="59"/>
      <c r="H53" s="56" t="s">
        <v>28</v>
      </c>
      <c r="I53" s="56" t="s">
        <v>39</v>
      </c>
      <c r="J53" s="56" t="s">
        <v>1218</v>
      </c>
      <c r="K53" s="56" t="s">
        <v>43</v>
      </c>
      <c r="L53" s="56" t="s">
        <v>44</v>
      </c>
      <c r="M53" s="56" t="s">
        <v>1005</v>
      </c>
      <c r="N53" s="56" t="s">
        <v>1006</v>
      </c>
      <c r="O53" s="56" t="s">
        <v>1003</v>
      </c>
      <c r="R53" s="55" t="s">
        <v>1042</v>
      </c>
      <c r="S53" s="55" t="s">
        <v>28</v>
      </c>
      <c r="T53" s="55" t="s">
        <v>1219</v>
      </c>
      <c r="U53" s="55" t="s">
        <v>1220</v>
      </c>
      <c r="V53" s="55" t="s">
        <v>1044</v>
      </c>
      <c r="W53" s="55" t="s">
        <v>1211</v>
      </c>
      <c r="X53" s="55" t="s">
        <v>1212</v>
      </c>
      <c r="Y53" s="55" t="s">
        <v>45</v>
      </c>
      <c r="Z53" s="57">
        <v>45980</v>
      </c>
      <c r="AA53" s="69">
        <f ca="1" t="shared" si="0"/>
        <v>9</v>
      </c>
      <c r="AB53" s="70" t="str">
        <f ca="1">LOOKUP(AA53,{0,1,3},{"1个月以内","3个月以内","3个月以上"})</f>
        <v>3个月以上</v>
      </c>
      <c r="AF53" s="64" t="s">
        <v>136</v>
      </c>
      <c r="AG53" s="64" t="s">
        <v>155</v>
      </c>
      <c r="AH53" s="64" t="s">
        <v>156</v>
      </c>
      <c r="AI53" s="64" t="s">
        <v>158</v>
      </c>
      <c r="AJ53" s="71" t="s">
        <v>1011</v>
      </c>
    </row>
    <row r="54" spans="1:36">
      <c r="A54" s="68"/>
      <c r="B54" s="59"/>
      <c r="H54" s="56" t="s">
        <v>28</v>
      </c>
      <c r="I54" s="76" t="s">
        <v>50</v>
      </c>
      <c r="J54" s="56" t="s">
        <v>1221</v>
      </c>
      <c r="K54" s="56" t="s">
        <v>51</v>
      </c>
      <c r="L54" s="56" t="s">
        <v>445</v>
      </c>
      <c r="M54" s="56" t="s">
        <v>311</v>
      </c>
      <c r="N54" s="56" t="s">
        <v>1006</v>
      </c>
      <c r="O54" s="56" t="s">
        <v>1047</v>
      </c>
      <c r="R54" s="55" t="s">
        <v>1042</v>
      </c>
      <c r="S54" s="55" t="s">
        <v>28</v>
      </c>
      <c r="T54" s="55" t="s">
        <v>1222</v>
      </c>
      <c r="U54" s="55" t="s">
        <v>640</v>
      </c>
      <c r="V54" s="55" t="s">
        <v>1044</v>
      </c>
      <c r="W54" s="55" t="s">
        <v>1211</v>
      </c>
      <c r="X54" s="55" t="s">
        <v>1212</v>
      </c>
      <c r="Y54" s="55" t="s">
        <v>45</v>
      </c>
      <c r="Z54" s="57">
        <v>45980</v>
      </c>
      <c r="AA54" s="69">
        <f ca="1" t="shared" si="0"/>
        <v>9</v>
      </c>
      <c r="AB54" s="70" t="str">
        <f ca="1">LOOKUP(AA54,{0,1,3},{"1个月以内","3个月以内","3个月以上"})</f>
        <v>3个月以上</v>
      </c>
      <c r="AF54" s="64" t="s">
        <v>136</v>
      </c>
      <c r="AG54" s="64" t="s">
        <v>155</v>
      </c>
      <c r="AH54" s="64" t="s">
        <v>156</v>
      </c>
      <c r="AI54" s="64" t="s">
        <v>1223</v>
      </c>
      <c r="AJ54" s="71" t="s">
        <v>1065</v>
      </c>
    </row>
    <row r="55" spans="1:36">
      <c r="A55" s="68"/>
      <c r="B55" s="59"/>
      <c r="H55" s="56" t="s">
        <v>28</v>
      </c>
      <c r="I55" s="76" t="s">
        <v>50</v>
      </c>
      <c r="J55" s="56" t="s">
        <v>1221</v>
      </c>
      <c r="K55" s="56" t="s">
        <v>51</v>
      </c>
      <c r="L55" s="56" t="s">
        <v>487</v>
      </c>
      <c r="M55" s="56" t="s">
        <v>1224</v>
      </c>
      <c r="N55" s="56" t="s">
        <v>1006</v>
      </c>
      <c r="O55" s="56" t="s">
        <v>1047</v>
      </c>
      <c r="R55" s="55" t="s">
        <v>1042</v>
      </c>
      <c r="S55" s="55" t="s">
        <v>28</v>
      </c>
      <c r="T55" s="55" t="s">
        <v>1225</v>
      </c>
      <c r="U55" s="55" t="s">
        <v>941</v>
      </c>
      <c r="V55" s="55" t="s">
        <v>1044</v>
      </c>
      <c r="W55" s="55" t="s">
        <v>1211</v>
      </c>
      <c r="X55" s="55" t="s">
        <v>1212</v>
      </c>
      <c r="Y55" s="55" t="s">
        <v>45</v>
      </c>
      <c r="Z55" s="57">
        <v>45980</v>
      </c>
      <c r="AA55" s="69">
        <f ca="1" t="shared" si="0"/>
        <v>9</v>
      </c>
      <c r="AB55" s="70" t="str">
        <f ca="1">LOOKUP(AA55,{0,1,3},{"1个月以内","3个月以内","3个月以上"})</f>
        <v>3个月以上</v>
      </c>
      <c r="AF55" s="64" t="s">
        <v>136</v>
      </c>
      <c r="AG55" s="64" t="s">
        <v>155</v>
      </c>
      <c r="AH55" s="64" t="s">
        <v>156</v>
      </c>
      <c r="AI55" s="64" t="s">
        <v>1226</v>
      </c>
      <c r="AJ55" s="71" t="s">
        <v>1065</v>
      </c>
    </row>
    <row r="56" spans="1:36">
      <c r="A56" s="68"/>
      <c r="B56" s="59"/>
      <c r="H56" s="56" t="s">
        <v>28</v>
      </c>
      <c r="I56" s="76" t="s">
        <v>50</v>
      </c>
      <c r="J56" s="56" t="s">
        <v>1221</v>
      </c>
      <c r="K56" s="56" t="s">
        <v>51</v>
      </c>
      <c r="L56" s="56" t="s">
        <v>376</v>
      </c>
      <c r="M56" s="56" t="s">
        <v>1224</v>
      </c>
      <c r="N56" s="56" t="s">
        <v>1006</v>
      </c>
      <c r="O56" s="56" t="s">
        <v>1047</v>
      </c>
      <c r="R56" s="55" t="s">
        <v>1042</v>
      </c>
      <c r="S56" s="55" t="s">
        <v>28</v>
      </c>
      <c r="T56" s="55" t="s">
        <v>1227</v>
      </c>
      <c r="U56" s="55" t="s">
        <v>374</v>
      </c>
      <c r="V56" s="55" t="s">
        <v>1044</v>
      </c>
      <c r="W56" s="55" t="s">
        <v>1211</v>
      </c>
      <c r="X56" s="55" t="s">
        <v>1212</v>
      </c>
      <c r="Y56" s="55" t="s">
        <v>45</v>
      </c>
      <c r="Z56" s="57">
        <v>45980</v>
      </c>
      <c r="AA56" s="69">
        <f ca="1" t="shared" si="0"/>
        <v>9</v>
      </c>
      <c r="AB56" s="70" t="str">
        <f ca="1">LOOKUP(AA56,{0,1,3},{"1个月以内","3个月以内","3个月以上"})</f>
        <v>3个月以上</v>
      </c>
      <c r="AF56" s="64" t="s">
        <v>136</v>
      </c>
      <c r="AG56" s="64" t="s">
        <v>155</v>
      </c>
      <c r="AH56" s="64" t="s">
        <v>1147</v>
      </c>
      <c r="AI56" s="64" t="s">
        <v>1228</v>
      </c>
      <c r="AJ56" s="71" t="s">
        <v>1065</v>
      </c>
    </row>
    <row r="57" spans="1:36">
      <c r="A57" s="68"/>
      <c r="B57" s="59"/>
      <c r="H57" s="56" t="s">
        <v>28</v>
      </c>
      <c r="I57" s="56" t="s">
        <v>60</v>
      </c>
      <c r="J57" s="56" t="s">
        <v>1142</v>
      </c>
      <c r="K57" s="56" t="s">
        <v>61</v>
      </c>
      <c r="L57" s="56" t="s">
        <v>406</v>
      </c>
      <c r="M57" s="56" t="s">
        <v>1062</v>
      </c>
      <c r="N57" s="56" t="s">
        <v>1006</v>
      </c>
      <c r="O57" s="56" t="s">
        <v>1047</v>
      </c>
      <c r="R57" s="55" t="s">
        <v>1042</v>
      </c>
      <c r="S57" s="55" t="s">
        <v>28</v>
      </c>
      <c r="T57" s="55" t="s">
        <v>1229</v>
      </c>
      <c r="U57" s="55" t="s">
        <v>1230</v>
      </c>
      <c r="V57" s="55" t="s">
        <v>1044</v>
      </c>
      <c r="W57" s="55" t="s">
        <v>1211</v>
      </c>
      <c r="X57" s="55" t="s">
        <v>1212</v>
      </c>
      <c r="Y57" s="55" t="s">
        <v>45</v>
      </c>
      <c r="Z57" s="57">
        <v>45980</v>
      </c>
      <c r="AA57" s="69">
        <f ca="1" t="shared" si="0"/>
        <v>9</v>
      </c>
      <c r="AB57" s="70" t="str">
        <f ca="1">LOOKUP(AA57,{0,1,3},{"1个月以内","3个月以内","3个月以上"})</f>
        <v>3个月以上</v>
      </c>
      <c r="AF57" s="64" t="s">
        <v>136</v>
      </c>
      <c r="AG57" s="64" t="s">
        <v>155</v>
      </c>
      <c r="AH57" s="64" t="s">
        <v>1147</v>
      </c>
      <c r="AI57" s="64" t="s">
        <v>250</v>
      </c>
      <c r="AJ57" s="71" t="s">
        <v>1011</v>
      </c>
    </row>
    <row r="58" spans="1:36">
      <c r="A58" s="68"/>
      <c r="B58" s="59"/>
      <c r="H58" s="56" t="s">
        <v>28</v>
      </c>
      <c r="I58" s="56" t="s">
        <v>60</v>
      </c>
      <c r="J58" s="56" t="s">
        <v>1200</v>
      </c>
      <c r="K58" s="56" t="s">
        <v>407</v>
      </c>
      <c r="L58" s="56" t="s">
        <v>408</v>
      </c>
      <c r="M58" s="56" t="s">
        <v>1012</v>
      </c>
      <c r="N58" s="56" t="s">
        <v>1006</v>
      </c>
      <c r="O58" s="56" t="s">
        <v>1010</v>
      </c>
      <c r="R58" s="55" t="s">
        <v>1042</v>
      </c>
      <c r="S58" s="55" t="s">
        <v>28</v>
      </c>
      <c r="T58" s="55" t="s">
        <v>1231</v>
      </c>
      <c r="U58" s="55" t="s">
        <v>46</v>
      </c>
      <c r="V58" s="55" t="s">
        <v>1044</v>
      </c>
      <c r="W58" s="55" t="s">
        <v>1211</v>
      </c>
      <c r="X58" s="55" t="s">
        <v>1212</v>
      </c>
      <c r="Y58" s="55" t="s">
        <v>45</v>
      </c>
      <c r="Z58" s="57">
        <v>45980</v>
      </c>
      <c r="AA58" s="69">
        <f ca="1" t="shared" si="0"/>
        <v>9</v>
      </c>
      <c r="AB58" s="70" t="str">
        <f ca="1">LOOKUP(AA58,{0,1,3},{"1个月以内","3个月以内","3个月以上"})</f>
        <v>3个月以上</v>
      </c>
      <c r="AF58" s="64" t="s">
        <v>136</v>
      </c>
      <c r="AG58" s="64" t="s">
        <v>155</v>
      </c>
      <c r="AH58" s="64" t="s">
        <v>1147</v>
      </c>
      <c r="AI58" s="64" t="s">
        <v>1232</v>
      </c>
      <c r="AJ58" s="71" t="s">
        <v>1065</v>
      </c>
    </row>
    <row r="59" spans="1:36">
      <c r="A59" s="68"/>
      <c r="B59" s="59"/>
      <c r="H59" s="56" t="s">
        <v>28</v>
      </c>
      <c r="I59" s="56" t="s">
        <v>60</v>
      </c>
      <c r="J59" s="56" t="s">
        <v>1142</v>
      </c>
      <c r="K59" s="56" t="s">
        <v>61</v>
      </c>
      <c r="L59" s="56" t="s">
        <v>62</v>
      </c>
      <c r="M59" s="56" t="s">
        <v>1005</v>
      </c>
      <c r="N59" s="56" t="s">
        <v>1006</v>
      </c>
      <c r="O59" s="56" t="s">
        <v>1003</v>
      </c>
      <c r="R59" s="55" t="s">
        <v>1042</v>
      </c>
      <c r="S59" s="55" t="s">
        <v>28</v>
      </c>
      <c r="T59" s="55" t="s">
        <v>1233</v>
      </c>
      <c r="U59" s="55" t="s">
        <v>1234</v>
      </c>
      <c r="V59" s="55" t="s">
        <v>1044</v>
      </c>
      <c r="W59" s="55" t="s">
        <v>1211</v>
      </c>
      <c r="X59" s="55" t="s">
        <v>1212</v>
      </c>
      <c r="Y59" s="55" t="s">
        <v>45</v>
      </c>
      <c r="Z59" s="57">
        <v>45980</v>
      </c>
      <c r="AA59" s="69">
        <f ca="1" t="shared" si="0"/>
        <v>9</v>
      </c>
      <c r="AB59" s="70" t="str">
        <f ca="1">LOOKUP(AA59,{0,1,3},{"1个月以内","3个月以内","3个月以上"})</f>
        <v>3个月以上</v>
      </c>
      <c r="AF59" s="64" t="s">
        <v>136</v>
      </c>
      <c r="AG59" s="64" t="s">
        <v>137</v>
      </c>
      <c r="AH59" s="64" t="s">
        <v>1235</v>
      </c>
      <c r="AI59" s="64" t="s">
        <v>1236</v>
      </c>
      <c r="AJ59" s="71" t="s">
        <v>1065</v>
      </c>
    </row>
    <row r="60" spans="1:36">
      <c r="A60" s="68"/>
      <c r="B60" s="59"/>
      <c r="H60" s="56" t="s">
        <v>28</v>
      </c>
      <c r="I60" s="56" t="s">
        <v>29</v>
      </c>
      <c r="J60" s="56" t="s">
        <v>1115</v>
      </c>
      <c r="K60" s="56" t="s">
        <v>31</v>
      </c>
      <c r="L60" s="56" t="s">
        <v>485</v>
      </c>
      <c r="M60" s="56" t="s">
        <v>1005</v>
      </c>
      <c r="N60" s="56" t="s">
        <v>1006</v>
      </c>
      <c r="O60" s="56" t="s">
        <v>1003</v>
      </c>
      <c r="R60" s="55" t="s">
        <v>1042</v>
      </c>
      <c r="S60" s="55" t="s">
        <v>28</v>
      </c>
      <c r="T60" s="55" t="s">
        <v>1237</v>
      </c>
      <c r="U60" s="55" t="s">
        <v>48</v>
      </c>
      <c r="V60" s="55" t="s">
        <v>1044</v>
      </c>
      <c r="W60" s="55" t="s">
        <v>1211</v>
      </c>
      <c r="X60" s="55" t="s">
        <v>1212</v>
      </c>
      <c r="Y60" s="55" t="s">
        <v>45</v>
      </c>
      <c r="Z60" s="57">
        <v>45980</v>
      </c>
      <c r="AA60" s="69">
        <f ca="1" t="shared" si="0"/>
        <v>9</v>
      </c>
      <c r="AB60" s="70" t="str">
        <f ca="1">LOOKUP(AA60,{0,1,3},{"1个月以内","3个月以内","3个月以上"})</f>
        <v>3个月以上</v>
      </c>
      <c r="AF60" s="64" t="s">
        <v>136</v>
      </c>
      <c r="AG60" s="64" t="s">
        <v>137</v>
      </c>
      <c r="AH60" s="64" t="s">
        <v>1235</v>
      </c>
      <c r="AI60" s="64" t="s">
        <v>1238</v>
      </c>
      <c r="AJ60" s="71" t="s">
        <v>1011</v>
      </c>
    </row>
    <row r="61" spans="1:36">
      <c r="A61" s="68"/>
      <c r="B61" s="59"/>
      <c r="H61" s="56" t="s">
        <v>28</v>
      </c>
      <c r="I61" s="56" t="s">
        <v>29</v>
      </c>
      <c r="J61" s="56" t="s">
        <v>1115</v>
      </c>
      <c r="K61" s="56" t="s">
        <v>31</v>
      </c>
      <c r="L61" s="56" t="s">
        <v>32</v>
      </c>
      <c r="M61" s="56" t="s">
        <v>1005</v>
      </c>
      <c r="N61" s="56" t="s">
        <v>1006</v>
      </c>
      <c r="O61" s="56" t="s">
        <v>1003</v>
      </c>
      <c r="R61" s="55" t="s">
        <v>1042</v>
      </c>
      <c r="S61" s="55" t="s">
        <v>28</v>
      </c>
      <c r="T61" s="55" t="s">
        <v>1239</v>
      </c>
      <c r="U61" s="55" t="s">
        <v>1240</v>
      </c>
      <c r="V61" s="55" t="s">
        <v>1044</v>
      </c>
      <c r="W61" s="55" t="s">
        <v>1211</v>
      </c>
      <c r="X61" s="55" t="s">
        <v>1212</v>
      </c>
      <c r="Y61" s="55" t="s">
        <v>45</v>
      </c>
      <c r="Z61" s="57">
        <v>45980</v>
      </c>
      <c r="AA61" s="69">
        <f ca="1" t="shared" si="0"/>
        <v>9</v>
      </c>
      <c r="AB61" s="70" t="str">
        <f ca="1">LOOKUP(AA61,{0,1,3},{"1个月以内","3个月以内","3个月以上"})</f>
        <v>3个月以上</v>
      </c>
      <c r="AF61" s="64" t="s">
        <v>136</v>
      </c>
      <c r="AG61" s="64" t="s">
        <v>137</v>
      </c>
      <c r="AH61" s="64" t="s">
        <v>1235</v>
      </c>
      <c r="AI61" s="64" t="s">
        <v>460</v>
      </c>
      <c r="AJ61" s="71" t="s">
        <v>1004</v>
      </c>
    </row>
    <row r="62" spans="1:36">
      <c r="A62" s="68"/>
      <c r="B62" s="59"/>
      <c r="H62" s="56" t="s">
        <v>28</v>
      </c>
      <c r="I62" s="56" t="s">
        <v>29</v>
      </c>
      <c r="J62" s="56" t="s">
        <v>1110</v>
      </c>
      <c r="K62" s="56" t="s">
        <v>196</v>
      </c>
      <c r="L62" s="56" t="s">
        <v>268</v>
      </c>
      <c r="M62" s="56" t="s">
        <v>1012</v>
      </c>
      <c r="N62" s="56" t="s">
        <v>1013</v>
      </c>
      <c r="O62" s="56" t="s">
        <v>1010</v>
      </c>
      <c r="R62" s="55" t="s">
        <v>1042</v>
      </c>
      <c r="S62" s="55" t="s">
        <v>28</v>
      </c>
      <c r="T62" s="55" t="s">
        <v>1241</v>
      </c>
      <c r="U62" s="55" t="s">
        <v>947</v>
      </c>
      <c r="V62" s="55" t="s">
        <v>1044</v>
      </c>
      <c r="W62" s="55" t="s">
        <v>1211</v>
      </c>
      <c r="X62" s="55" t="s">
        <v>1212</v>
      </c>
      <c r="Y62" s="55" t="s">
        <v>45</v>
      </c>
      <c r="Z62" s="57">
        <v>45980</v>
      </c>
      <c r="AA62" s="69">
        <f ca="1" t="shared" si="0"/>
        <v>9</v>
      </c>
      <c r="AB62" s="70" t="str">
        <f ca="1">LOOKUP(AA62,{0,1,3},{"1个月以内","3个月以内","3个月以上"})</f>
        <v>3个月以上</v>
      </c>
      <c r="AF62" s="64" t="s">
        <v>136</v>
      </c>
      <c r="AG62" s="64" t="s">
        <v>137</v>
      </c>
      <c r="AH62" s="64" t="s">
        <v>1235</v>
      </c>
      <c r="AI62" s="64" t="s">
        <v>634</v>
      </c>
      <c r="AJ62" s="71" t="s">
        <v>1065</v>
      </c>
    </row>
    <row r="63" spans="1:36">
      <c r="A63" s="68"/>
      <c r="B63" s="59"/>
      <c r="H63" s="56" t="s">
        <v>28</v>
      </c>
      <c r="I63" s="56" t="s">
        <v>34</v>
      </c>
      <c r="J63" s="56" t="s">
        <v>1048</v>
      </c>
      <c r="K63" s="56" t="s">
        <v>36</v>
      </c>
      <c r="L63" s="56" t="s">
        <v>37</v>
      </c>
      <c r="M63" s="56" t="s">
        <v>1005</v>
      </c>
      <c r="N63" s="56" t="s">
        <v>1006</v>
      </c>
      <c r="O63" s="56" t="s">
        <v>1003</v>
      </c>
      <c r="R63" s="55" t="s">
        <v>1042</v>
      </c>
      <c r="S63" s="55" t="s">
        <v>28</v>
      </c>
      <c r="T63" s="55" t="s">
        <v>1242</v>
      </c>
      <c r="U63" s="55" t="s">
        <v>1243</v>
      </c>
      <c r="V63" s="55" t="s">
        <v>1044</v>
      </c>
      <c r="W63" s="55" t="s">
        <v>1211</v>
      </c>
      <c r="X63" s="55" t="s">
        <v>1212</v>
      </c>
      <c r="Y63" s="55" t="s">
        <v>45</v>
      </c>
      <c r="Z63" s="57">
        <v>45980</v>
      </c>
      <c r="AA63" s="69">
        <f ca="1" t="shared" si="0"/>
        <v>9</v>
      </c>
      <c r="AB63" s="70" t="str">
        <f ca="1">LOOKUP(AA63,{0,1,3},{"1个月以内","3个月以内","3个月以上"})</f>
        <v>3个月以上</v>
      </c>
      <c r="AF63" s="64" t="s">
        <v>136</v>
      </c>
      <c r="AG63" s="64" t="s">
        <v>137</v>
      </c>
      <c r="AH63" s="64" t="s">
        <v>246</v>
      </c>
      <c r="AI63" s="64" t="s">
        <v>306</v>
      </c>
      <c r="AJ63" s="71" t="s">
        <v>1004</v>
      </c>
    </row>
    <row r="64" spans="1:36">
      <c r="A64" s="68"/>
      <c r="B64" s="59"/>
      <c r="H64" s="56" t="s">
        <v>28</v>
      </c>
      <c r="I64" s="56" t="s">
        <v>45</v>
      </c>
      <c r="J64" s="56" t="s">
        <v>1210</v>
      </c>
      <c r="K64" s="56" t="s">
        <v>203</v>
      </c>
      <c r="L64" s="56" t="s">
        <v>204</v>
      </c>
      <c r="M64" s="56" t="s">
        <v>1012</v>
      </c>
      <c r="N64" s="56" t="s">
        <v>1013</v>
      </c>
      <c r="O64" s="56" t="s">
        <v>1010</v>
      </c>
      <c r="R64" s="55" t="s">
        <v>1042</v>
      </c>
      <c r="S64" s="55" t="s">
        <v>28</v>
      </c>
      <c r="T64" s="55" t="s">
        <v>1244</v>
      </c>
      <c r="U64" s="55" t="s">
        <v>1245</v>
      </c>
      <c r="V64" s="55" t="s">
        <v>1044</v>
      </c>
      <c r="W64" s="55" t="s">
        <v>1211</v>
      </c>
      <c r="X64" s="55" t="s">
        <v>1212</v>
      </c>
      <c r="Y64" s="55" t="s">
        <v>45</v>
      </c>
      <c r="Z64" s="57">
        <v>45980</v>
      </c>
      <c r="AA64" s="69">
        <f ca="1" t="shared" si="0"/>
        <v>9</v>
      </c>
      <c r="AB64" s="70" t="str">
        <f ca="1">LOOKUP(AA64,{0,1,3},{"1个月以内","3个月以内","3个月以上"})</f>
        <v>3个月以上</v>
      </c>
      <c r="AF64" s="64" t="s">
        <v>136</v>
      </c>
      <c r="AG64" s="64" t="s">
        <v>137</v>
      </c>
      <c r="AH64" s="64" t="s">
        <v>246</v>
      </c>
      <c r="AI64" s="64" t="s">
        <v>247</v>
      </c>
      <c r="AJ64" s="71" t="s">
        <v>1011</v>
      </c>
    </row>
    <row r="65" spans="1:36">
      <c r="A65" s="68"/>
      <c r="B65" s="59"/>
      <c r="H65" s="56" t="s">
        <v>28</v>
      </c>
      <c r="I65" s="56" t="s">
        <v>45</v>
      </c>
      <c r="J65" s="56" t="s">
        <v>1222</v>
      </c>
      <c r="K65" s="56" t="s">
        <v>640</v>
      </c>
      <c r="L65" s="56" t="s">
        <v>641</v>
      </c>
      <c r="M65" s="56" t="s">
        <v>1005</v>
      </c>
      <c r="N65" s="56" t="s">
        <v>1006</v>
      </c>
      <c r="O65" s="56" t="s">
        <v>1003</v>
      </c>
      <c r="R65" s="55" t="s">
        <v>1042</v>
      </c>
      <c r="S65" s="55" t="s">
        <v>28</v>
      </c>
      <c r="T65" s="55" t="s">
        <v>1246</v>
      </c>
      <c r="U65" s="55" t="s">
        <v>1247</v>
      </c>
      <c r="V65" s="55" t="s">
        <v>1044</v>
      </c>
      <c r="W65" s="55" t="s">
        <v>1211</v>
      </c>
      <c r="X65" s="55" t="s">
        <v>1212</v>
      </c>
      <c r="Y65" s="55" t="s">
        <v>45</v>
      </c>
      <c r="Z65" s="57">
        <v>45980</v>
      </c>
      <c r="AA65" s="69">
        <f ca="1" t="shared" si="0"/>
        <v>9</v>
      </c>
      <c r="AB65" s="70" t="str">
        <f ca="1">LOOKUP(AA65,{0,1,3},{"1个月以内","3个月以内","3个月以上"})</f>
        <v>3个月以上</v>
      </c>
      <c r="AF65" s="64" t="s">
        <v>136</v>
      </c>
      <c r="AG65" s="64" t="s">
        <v>137</v>
      </c>
      <c r="AH65" s="64" t="s">
        <v>1248</v>
      </c>
      <c r="AI65" s="64" t="s">
        <v>420</v>
      </c>
      <c r="AJ65" s="71" t="s">
        <v>1004</v>
      </c>
    </row>
    <row r="66" spans="1:36">
      <c r="A66" s="68"/>
      <c r="B66" s="59"/>
      <c r="H66" s="56" t="s">
        <v>28</v>
      </c>
      <c r="I66" s="56" t="s">
        <v>45</v>
      </c>
      <c r="J66" s="56" t="s">
        <v>1213</v>
      </c>
      <c r="K66" s="56" t="s">
        <v>542</v>
      </c>
      <c r="L66" s="56" t="s">
        <v>544</v>
      </c>
      <c r="M66" s="56" t="s">
        <v>1005</v>
      </c>
      <c r="N66" s="56" t="s">
        <v>1006</v>
      </c>
      <c r="O66" s="56" t="s">
        <v>1003</v>
      </c>
      <c r="R66" s="55" t="s">
        <v>1042</v>
      </c>
      <c r="S66" s="55" t="s">
        <v>28</v>
      </c>
      <c r="T66" s="55" t="s">
        <v>1249</v>
      </c>
      <c r="U66" s="55" t="s">
        <v>1250</v>
      </c>
      <c r="V66" s="55" t="s">
        <v>1044</v>
      </c>
      <c r="W66" s="55" t="s">
        <v>1211</v>
      </c>
      <c r="X66" s="55" t="s">
        <v>1212</v>
      </c>
      <c r="Y66" s="55" t="s">
        <v>45</v>
      </c>
      <c r="Z66" s="57">
        <v>45980</v>
      </c>
      <c r="AA66" s="69">
        <f ca="1" t="shared" si="0"/>
        <v>9</v>
      </c>
      <c r="AB66" s="70" t="str">
        <f ca="1">LOOKUP(AA66,{0,1,3},{"1个月以内","3个月以内","3个月以上"})</f>
        <v>3个月以上</v>
      </c>
      <c r="AF66" s="64" t="s">
        <v>136</v>
      </c>
      <c r="AG66" s="64" t="s">
        <v>137</v>
      </c>
      <c r="AH66" s="64" t="s">
        <v>1248</v>
      </c>
      <c r="AI66" s="64" t="s">
        <v>606</v>
      </c>
      <c r="AJ66" s="71" t="s">
        <v>1065</v>
      </c>
    </row>
    <row r="67" spans="1:36">
      <c r="A67" s="68"/>
      <c r="B67" s="59"/>
      <c r="H67" s="56" t="s">
        <v>28</v>
      </c>
      <c r="I67" s="56" t="s">
        <v>54</v>
      </c>
      <c r="J67" s="56" t="s">
        <v>1087</v>
      </c>
      <c r="K67" s="56" t="s">
        <v>56</v>
      </c>
      <c r="L67" s="56" t="s">
        <v>57</v>
      </c>
      <c r="M67" s="56" t="s">
        <v>1012</v>
      </c>
      <c r="N67" s="56" t="s">
        <v>1006</v>
      </c>
      <c r="O67" s="56" t="s">
        <v>1010</v>
      </c>
      <c r="R67" s="55" t="s">
        <v>1042</v>
      </c>
      <c r="S67" s="55" t="s">
        <v>28</v>
      </c>
      <c r="T67" s="55" t="s">
        <v>1251</v>
      </c>
      <c r="U67" s="55" t="s">
        <v>1252</v>
      </c>
      <c r="V67" s="55" t="s">
        <v>1044</v>
      </c>
      <c r="W67" s="55" t="s">
        <v>1211</v>
      </c>
      <c r="X67" s="55" t="s">
        <v>1212</v>
      </c>
      <c r="Y67" s="55" t="s">
        <v>45</v>
      </c>
      <c r="Z67" s="57">
        <v>45980</v>
      </c>
      <c r="AA67" s="69">
        <f ca="1" t="shared" ref="AA67:AA130" si="1">DATEDIF(Z67,TODAY(),"M")</f>
        <v>9</v>
      </c>
      <c r="AB67" s="70" t="str">
        <f ca="1">LOOKUP(AA67,{0,1,3},{"1个月以内","3个月以内","3个月以上"})</f>
        <v>3个月以上</v>
      </c>
      <c r="AF67" s="64" t="s">
        <v>136</v>
      </c>
      <c r="AG67" s="64" t="s">
        <v>137</v>
      </c>
      <c r="AH67" s="64" t="s">
        <v>1248</v>
      </c>
      <c r="AI67" s="64" t="s">
        <v>570</v>
      </c>
      <c r="AJ67" s="71" t="s">
        <v>1011</v>
      </c>
    </row>
    <row r="68" spans="1:36">
      <c r="A68" s="68"/>
      <c r="B68" s="59"/>
      <c r="H68" s="56" t="s">
        <v>104</v>
      </c>
      <c r="I68" s="56" t="s">
        <v>111</v>
      </c>
      <c r="J68" s="56" t="s">
        <v>1253</v>
      </c>
      <c r="K68" s="56" t="s">
        <v>112</v>
      </c>
      <c r="L68" s="56" t="s">
        <v>113</v>
      </c>
      <c r="M68" s="56" t="s">
        <v>1254</v>
      </c>
      <c r="N68" s="56" t="s">
        <v>1006</v>
      </c>
      <c r="O68" s="56" t="s">
        <v>1047</v>
      </c>
      <c r="R68" s="55" t="s">
        <v>1042</v>
      </c>
      <c r="S68" s="55" t="s">
        <v>28</v>
      </c>
      <c r="T68" s="55" t="s">
        <v>1215</v>
      </c>
      <c r="U68" s="55" t="s">
        <v>40</v>
      </c>
      <c r="V68" s="55" t="s">
        <v>1044</v>
      </c>
      <c r="W68" s="55" t="s">
        <v>999</v>
      </c>
      <c r="X68" s="55" t="s">
        <v>1255</v>
      </c>
      <c r="Y68" s="55" t="s">
        <v>39</v>
      </c>
      <c r="Z68" s="57">
        <v>46026</v>
      </c>
      <c r="AA68" s="69">
        <f ca="1" t="shared" si="1"/>
        <v>7</v>
      </c>
      <c r="AB68" s="70" t="str">
        <f ca="1">LOOKUP(AA68,{0,1,3},{"1个月以内","3个月以内","3个月以上"})</f>
        <v>3个月以上</v>
      </c>
      <c r="AF68" s="64" t="s">
        <v>136</v>
      </c>
      <c r="AG68" s="64" t="s">
        <v>137</v>
      </c>
      <c r="AH68" s="64" t="s">
        <v>1248</v>
      </c>
      <c r="AI68" s="64" t="s">
        <v>1256</v>
      </c>
      <c r="AJ68" s="71" t="s">
        <v>1011</v>
      </c>
    </row>
    <row r="69" spans="1:36">
      <c r="A69" s="68"/>
      <c r="B69" s="59"/>
      <c r="H69" s="56" t="s">
        <v>104</v>
      </c>
      <c r="I69" s="56" t="s">
        <v>111</v>
      </c>
      <c r="J69" s="56" t="s">
        <v>1253</v>
      </c>
      <c r="K69" s="56" t="s">
        <v>112</v>
      </c>
      <c r="L69" s="56" t="s">
        <v>331</v>
      </c>
      <c r="M69" s="56" t="s">
        <v>1012</v>
      </c>
      <c r="N69" s="56" t="s">
        <v>1006</v>
      </c>
      <c r="O69" s="56" t="s">
        <v>1010</v>
      </c>
      <c r="R69" s="55" t="s">
        <v>1042</v>
      </c>
      <c r="S69" s="55" t="s">
        <v>28</v>
      </c>
      <c r="T69" s="55" t="s">
        <v>1257</v>
      </c>
      <c r="U69" s="55" t="s">
        <v>935</v>
      </c>
      <c r="V69" s="55" t="s">
        <v>1044</v>
      </c>
      <c r="W69" s="55" t="s">
        <v>999</v>
      </c>
      <c r="X69" s="55" t="s">
        <v>1255</v>
      </c>
      <c r="Y69" s="55" t="s">
        <v>39</v>
      </c>
      <c r="Z69" s="57">
        <v>46026</v>
      </c>
      <c r="AA69" s="69">
        <f ca="1" t="shared" si="1"/>
        <v>7</v>
      </c>
      <c r="AB69" s="70" t="str">
        <f ca="1">LOOKUP(AA69,{0,1,3},{"1个月以内","3个月以内","3个月以上"})</f>
        <v>3个月以上</v>
      </c>
      <c r="AF69" s="64" t="s">
        <v>136</v>
      </c>
      <c r="AG69" s="64" t="s">
        <v>137</v>
      </c>
      <c r="AH69" s="64" t="s">
        <v>1248</v>
      </c>
      <c r="AI69" s="64" t="s">
        <v>436</v>
      </c>
      <c r="AJ69" s="71" t="s">
        <v>1004</v>
      </c>
    </row>
    <row r="70" spans="1:36">
      <c r="A70" s="68"/>
      <c r="B70" s="59"/>
      <c r="H70" s="56" t="s">
        <v>104</v>
      </c>
      <c r="I70" s="56" t="s">
        <v>111</v>
      </c>
      <c r="J70" s="56" t="s">
        <v>1253</v>
      </c>
      <c r="K70" s="56" t="s">
        <v>112</v>
      </c>
      <c r="L70" s="56" t="s">
        <v>597</v>
      </c>
      <c r="M70" s="56" t="s">
        <v>1062</v>
      </c>
      <c r="N70" s="56" t="s">
        <v>1006</v>
      </c>
      <c r="O70" s="56" t="s">
        <v>1047</v>
      </c>
      <c r="R70" s="55" t="s">
        <v>1042</v>
      </c>
      <c r="S70" s="55" t="s">
        <v>28</v>
      </c>
      <c r="T70" s="55" t="s">
        <v>1258</v>
      </c>
      <c r="U70" s="55" t="s">
        <v>1259</v>
      </c>
      <c r="V70" s="55" t="s">
        <v>1044</v>
      </c>
      <c r="W70" s="55" t="s">
        <v>999</v>
      </c>
      <c r="X70" s="55" t="s">
        <v>1255</v>
      </c>
      <c r="Y70" s="55" t="s">
        <v>39</v>
      </c>
      <c r="Z70" s="57">
        <v>46026</v>
      </c>
      <c r="AA70" s="69">
        <f ca="1" t="shared" si="1"/>
        <v>7</v>
      </c>
      <c r="AB70" s="70" t="str">
        <f ca="1">LOOKUP(AA70,{0,1,3},{"1个月以内","3个月以内","3个月以上"})</f>
        <v>3个月以上</v>
      </c>
      <c r="AF70" s="64" t="s">
        <v>136</v>
      </c>
      <c r="AG70" s="64" t="s">
        <v>137</v>
      </c>
      <c r="AH70" s="64" t="s">
        <v>367</v>
      </c>
      <c r="AI70" s="64" t="s">
        <v>850</v>
      </c>
      <c r="AJ70" s="71" t="s">
        <v>1004</v>
      </c>
    </row>
    <row r="71" spans="1:36">
      <c r="A71" s="68"/>
      <c r="B71" s="59"/>
      <c r="H71" s="56" t="s">
        <v>104</v>
      </c>
      <c r="I71" s="56" t="s">
        <v>111</v>
      </c>
      <c r="J71" s="56" t="s">
        <v>1253</v>
      </c>
      <c r="K71" s="56" t="s">
        <v>112</v>
      </c>
      <c r="L71" s="56" t="s">
        <v>492</v>
      </c>
      <c r="M71" s="56" t="s">
        <v>1062</v>
      </c>
      <c r="N71" s="56" t="s">
        <v>1006</v>
      </c>
      <c r="O71" s="56" t="s">
        <v>1047</v>
      </c>
      <c r="R71" s="55" t="s">
        <v>1042</v>
      </c>
      <c r="S71" s="55" t="s">
        <v>28</v>
      </c>
      <c r="T71" s="55" t="s">
        <v>1260</v>
      </c>
      <c r="U71" s="55" t="s">
        <v>1261</v>
      </c>
      <c r="V71" s="55" t="s">
        <v>1044</v>
      </c>
      <c r="W71" s="55" t="s">
        <v>999</v>
      </c>
      <c r="X71" s="55" t="s">
        <v>1255</v>
      </c>
      <c r="Y71" s="55" t="s">
        <v>39</v>
      </c>
      <c r="Z71" s="57">
        <v>46026</v>
      </c>
      <c r="AA71" s="69">
        <f ca="1" t="shared" si="1"/>
        <v>7</v>
      </c>
      <c r="AB71" s="70" t="str">
        <f ca="1">LOOKUP(AA71,{0,1,3},{"1个月以内","3个月以内","3个月以上"})</f>
        <v>3个月以上</v>
      </c>
      <c r="AF71" s="64" t="s">
        <v>136</v>
      </c>
      <c r="AG71" s="64" t="s">
        <v>137</v>
      </c>
      <c r="AH71" s="64" t="s">
        <v>367</v>
      </c>
      <c r="AI71" s="64" t="s">
        <v>1262</v>
      </c>
      <c r="AJ71" s="71" t="s">
        <v>1011</v>
      </c>
    </row>
    <row r="72" spans="1:36">
      <c r="A72" s="68"/>
      <c r="B72" s="59"/>
      <c r="H72" s="56" t="s">
        <v>104</v>
      </c>
      <c r="I72" s="56" t="s">
        <v>108</v>
      </c>
      <c r="J72" s="56" t="s">
        <v>1263</v>
      </c>
      <c r="K72" s="56" t="s">
        <v>109</v>
      </c>
      <c r="L72" s="56" t="s">
        <v>317</v>
      </c>
      <c r="M72" s="56" t="s">
        <v>1005</v>
      </c>
      <c r="N72" s="56" t="s">
        <v>1006</v>
      </c>
      <c r="O72" s="56" t="s">
        <v>1003</v>
      </c>
      <c r="R72" s="55" t="s">
        <v>1042</v>
      </c>
      <c r="S72" s="55" t="s">
        <v>28</v>
      </c>
      <c r="T72" s="55" t="s">
        <v>1264</v>
      </c>
      <c r="U72" s="55" t="s">
        <v>1265</v>
      </c>
      <c r="V72" s="55" t="s">
        <v>1044</v>
      </c>
      <c r="W72" s="55" t="s">
        <v>1266</v>
      </c>
      <c r="X72" s="55" t="s">
        <v>1255</v>
      </c>
      <c r="Y72" s="55" t="s">
        <v>39</v>
      </c>
      <c r="Z72" s="57">
        <v>46026</v>
      </c>
      <c r="AA72" s="69">
        <f ca="1" t="shared" si="1"/>
        <v>7</v>
      </c>
      <c r="AB72" s="70" t="str">
        <f ca="1">LOOKUP(AA72,{0,1,3},{"1个月以内","3个月以内","3个月以上"})</f>
        <v>3个月以上</v>
      </c>
      <c r="AF72" s="64" t="s">
        <v>136</v>
      </c>
      <c r="AG72" s="64" t="s">
        <v>137</v>
      </c>
      <c r="AH72" s="64" t="s">
        <v>367</v>
      </c>
      <c r="AI72" s="64" t="s">
        <v>1267</v>
      </c>
      <c r="AJ72" s="71" t="s">
        <v>1065</v>
      </c>
    </row>
    <row r="73" spans="1:36">
      <c r="A73" s="68"/>
      <c r="B73" s="59"/>
      <c r="H73" s="56" t="s">
        <v>104</v>
      </c>
      <c r="I73" s="56" t="s">
        <v>108</v>
      </c>
      <c r="J73" s="56" t="s">
        <v>1263</v>
      </c>
      <c r="K73" s="56" t="s">
        <v>109</v>
      </c>
      <c r="L73" s="56" t="s">
        <v>110</v>
      </c>
      <c r="M73" s="56" t="s">
        <v>1062</v>
      </c>
      <c r="N73" s="56" t="s">
        <v>1006</v>
      </c>
      <c r="O73" s="56" t="s">
        <v>1047</v>
      </c>
      <c r="R73" s="55" t="s">
        <v>1042</v>
      </c>
      <c r="S73" s="55" t="s">
        <v>28</v>
      </c>
      <c r="T73" s="55" t="s">
        <v>1268</v>
      </c>
      <c r="U73" s="55" t="s">
        <v>266</v>
      </c>
      <c r="V73" s="55" t="s">
        <v>1044</v>
      </c>
      <c r="W73" s="55" t="s">
        <v>1266</v>
      </c>
      <c r="X73" s="55" t="s">
        <v>1255</v>
      </c>
      <c r="Y73" s="55" t="s">
        <v>39</v>
      </c>
      <c r="Z73" s="57">
        <v>46026</v>
      </c>
      <c r="AA73" s="69">
        <f ca="1" t="shared" si="1"/>
        <v>7</v>
      </c>
      <c r="AB73" s="70" t="str">
        <f ca="1">LOOKUP(AA73,{0,1,3},{"1个月以内","3个月以内","3个月以上"})</f>
        <v>3个月以上</v>
      </c>
      <c r="AF73" s="64" t="s">
        <v>136</v>
      </c>
      <c r="AG73" s="64" t="s">
        <v>137</v>
      </c>
      <c r="AH73" s="64" t="s">
        <v>367</v>
      </c>
      <c r="AI73" s="64" t="s">
        <v>495</v>
      </c>
      <c r="AJ73" s="71" t="s">
        <v>1065</v>
      </c>
    </row>
    <row r="74" spans="1:36">
      <c r="A74" s="68"/>
      <c r="B74" s="59"/>
      <c r="H74" s="56" t="s">
        <v>104</v>
      </c>
      <c r="I74" s="56" t="s">
        <v>105</v>
      </c>
      <c r="J74" s="56" t="s">
        <v>1269</v>
      </c>
      <c r="K74" s="56" t="s">
        <v>106</v>
      </c>
      <c r="L74" s="56" t="s">
        <v>107</v>
      </c>
      <c r="M74" s="56" t="s">
        <v>1062</v>
      </c>
      <c r="N74" s="56" t="s">
        <v>1006</v>
      </c>
      <c r="O74" s="56" t="s">
        <v>1047</v>
      </c>
      <c r="R74" s="55" t="s">
        <v>1042</v>
      </c>
      <c r="S74" s="55" t="s">
        <v>28</v>
      </c>
      <c r="T74" s="55" t="s">
        <v>1218</v>
      </c>
      <c r="U74" s="55" t="s">
        <v>43</v>
      </c>
      <c r="V74" s="55" t="s">
        <v>1044</v>
      </c>
      <c r="W74" s="55" t="s">
        <v>1266</v>
      </c>
      <c r="X74" s="55" t="s">
        <v>1255</v>
      </c>
      <c r="Y74" s="55" t="s">
        <v>39</v>
      </c>
      <c r="Z74" s="57">
        <v>46026</v>
      </c>
      <c r="AA74" s="69">
        <f ca="1" t="shared" si="1"/>
        <v>7</v>
      </c>
      <c r="AB74" s="70" t="str">
        <f ca="1">LOOKUP(AA74,{0,1,3},{"1个月以内","3个月以内","3个月以上"})</f>
        <v>3个月以上</v>
      </c>
      <c r="AF74" s="64" t="s">
        <v>136</v>
      </c>
      <c r="AG74" s="64" t="s">
        <v>137</v>
      </c>
      <c r="AH74" s="64" t="s">
        <v>367</v>
      </c>
      <c r="AI74" s="64" t="s">
        <v>1270</v>
      </c>
      <c r="AJ74" s="71" t="s">
        <v>1065</v>
      </c>
    </row>
    <row r="75" spans="1:36">
      <c r="A75" s="68"/>
      <c r="B75" s="59"/>
      <c r="H75" s="56" t="s">
        <v>104</v>
      </c>
      <c r="I75" s="56" t="s">
        <v>116</v>
      </c>
      <c r="J75" s="56" t="s">
        <v>1271</v>
      </c>
      <c r="K75" s="56" t="s">
        <v>117</v>
      </c>
      <c r="L75" s="56" t="s">
        <v>118</v>
      </c>
      <c r="M75" s="56" t="s">
        <v>1005</v>
      </c>
      <c r="N75" s="56" t="s">
        <v>1006</v>
      </c>
      <c r="O75" s="56" t="s">
        <v>1003</v>
      </c>
      <c r="R75" s="55" t="s">
        <v>1042</v>
      </c>
      <c r="S75" s="55" t="s">
        <v>28</v>
      </c>
      <c r="T75" s="55" t="s">
        <v>1272</v>
      </c>
      <c r="U75" s="55" t="s">
        <v>1273</v>
      </c>
      <c r="V75" s="55" t="s">
        <v>1044</v>
      </c>
      <c r="W75" s="55" t="s">
        <v>1266</v>
      </c>
      <c r="X75" s="55" t="s">
        <v>1255</v>
      </c>
      <c r="Y75" s="55" t="s">
        <v>39</v>
      </c>
      <c r="Z75" s="57">
        <v>46026</v>
      </c>
      <c r="AA75" s="69">
        <f ca="1" t="shared" si="1"/>
        <v>7</v>
      </c>
      <c r="AB75" s="70" t="str">
        <f ca="1">LOOKUP(AA75,{0,1,3},{"1个月以内","3个月以内","3个月以上"})</f>
        <v>3个月以上</v>
      </c>
      <c r="AF75" s="64" t="s">
        <v>136</v>
      </c>
      <c r="AG75" s="64" t="s">
        <v>137</v>
      </c>
      <c r="AH75" s="64" t="s">
        <v>367</v>
      </c>
      <c r="AI75" s="64" t="s">
        <v>1274</v>
      </c>
      <c r="AJ75" s="71" t="s">
        <v>1065</v>
      </c>
    </row>
    <row r="76" spans="1:36">
      <c r="A76" s="68"/>
      <c r="B76" s="59"/>
      <c r="H76" s="56" t="s">
        <v>104</v>
      </c>
      <c r="I76" s="56" t="s">
        <v>116</v>
      </c>
      <c r="J76" s="56" t="s">
        <v>1275</v>
      </c>
      <c r="K76" s="56" t="s">
        <v>238</v>
      </c>
      <c r="L76" s="56" t="s">
        <v>239</v>
      </c>
      <c r="M76" s="56" t="s">
        <v>1005</v>
      </c>
      <c r="N76" s="56" t="s">
        <v>1006</v>
      </c>
      <c r="O76" s="56" t="s">
        <v>1003</v>
      </c>
      <c r="R76" s="55" t="s">
        <v>1042</v>
      </c>
      <c r="S76" s="55" t="s">
        <v>28</v>
      </c>
      <c r="T76" s="55" t="s">
        <v>1276</v>
      </c>
      <c r="U76" s="55" t="s">
        <v>1277</v>
      </c>
      <c r="V76" s="55" t="s">
        <v>1044</v>
      </c>
      <c r="W76" s="55" t="s">
        <v>1266</v>
      </c>
      <c r="X76" s="55" t="s">
        <v>1255</v>
      </c>
      <c r="Y76" s="55" t="s">
        <v>39</v>
      </c>
      <c r="Z76" s="57">
        <v>46026</v>
      </c>
      <c r="AA76" s="69">
        <f ca="1" t="shared" si="1"/>
        <v>7</v>
      </c>
      <c r="AB76" s="70" t="str">
        <f ca="1">LOOKUP(AA76,{0,1,3},{"1个月以内","3个月以内","3个月以上"})</f>
        <v>3个月以上</v>
      </c>
      <c r="AF76" s="64" t="s">
        <v>136</v>
      </c>
      <c r="AG76" s="64" t="s">
        <v>137</v>
      </c>
      <c r="AH76" s="64" t="s">
        <v>367</v>
      </c>
      <c r="AI76" s="64" t="s">
        <v>456</v>
      </c>
      <c r="AJ76" s="71" t="s">
        <v>1011</v>
      </c>
    </row>
    <row r="77" spans="1:36">
      <c r="A77" s="68"/>
      <c r="B77" s="59"/>
      <c r="H77" s="56" t="s">
        <v>104</v>
      </c>
      <c r="I77" s="56" t="s">
        <v>128</v>
      </c>
      <c r="J77" s="56" t="s">
        <v>1253</v>
      </c>
      <c r="K77" s="56" t="s">
        <v>112</v>
      </c>
      <c r="L77" s="56" t="s">
        <v>357</v>
      </c>
      <c r="M77" s="56" t="s">
        <v>1224</v>
      </c>
      <c r="N77" s="56" t="s">
        <v>1006</v>
      </c>
      <c r="O77" s="56" t="s">
        <v>1047</v>
      </c>
      <c r="R77" s="55" t="s">
        <v>1042</v>
      </c>
      <c r="S77" s="55" t="s">
        <v>28</v>
      </c>
      <c r="T77" s="55" t="s">
        <v>1278</v>
      </c>
      <c r="U77" s="55" t="s">
        <v>1279</v>
      </c>
      <c r="V77" s="55" t="s">
        <v>1044</v>
      </c>
      <c r="W77" s="55" t="s">
        <v>1266</v>
      </c>
      <c r="X77" s="55" t="s">
        <v>1255</v>
      </c>
      <c r="Y77" s="55" t="s">
        <v>39</v>
      </c>
      <c r="Z77" s="57">
        <v>46026</v>
      </c>
      <c r="AA77" s="69">
        <f ca="1" t="shared" si="1"/>
        <v>7</v>
      </c>
      <c r="AB77" s="70" t="str">
        <f ca="1">LOOKUP(AA77,{0,1,3},{"1个月以内","3个月以内","3个月以上"})</f>
        <v>3个月以上</v>
      </c>
      <c r="AF77" s="64" t="s">
        <v>136</v>
      </c>
      <c r="AG77" s="64" t="s">
        <v>137</v>
      </c>
      <c r="AH77" s="64" t="s">
        <v>367</v>
      </c>
      <c r="AI77" s="64" t="s">
        <v>593</v>
      </c>
      <c r="AJ77" s="71" t="s">
        <v>1065</v>
      </c>
    </row>
    <row r="78" spans="1:36">
      <c r="A78" s="68"/>
      <c r="B78" s="59"/>
      <c r="H78" s="56" t="s">
        <v>104</v>
      </c>
      <c r="I78" s="56" t="s">
        <v>128</v>
      </c>
      <c r="J78" s="56" t="s">
        <v>1253</v>
      </c>
      <c r="K78" s="56" t="s">
        <v>112</v>
      </c>
      <c r="L78" s="56" t="s">
        <v>131</v>
      </c>
      <c r="M78" s="56" t="s">
        <v>1062</v>
      </c>
      <c r="N78" s="56" t="s">
        <v>1006</v>
      </c>
      <c r="O78" s="56" t="s">
        <v>1047</v>
      </c>
      <c r="R78" s="55" t="s">
        <v>1042</v>
      </c>
      <c r="S78" s="55" t="s">
        <v>28</v>
      </c>
      <c r="T78" s="55" t="s">
        <v>1280</v>
      </c>
      <c r="U78" s="55" t="s">
        <v>1281</v>
      </c>
      <c r="V78" s="55" t="s">
        <v>1044</v>
      </c>
      <c r="W78" s="55" t="s">
        <v>1266</v>
      </c>
      <c r="X78" s="55" t="s">
        <v>1255</v>
      </c>
      <c r="Y78" s="55" t="s">
        <v>39</v>
      </c>
      <c r="Z78" s="57">
        <v>46026</v>
      </c>
      <c r="AA78" s="69">
        <f ca="1" t="shared" si="1"/>
        <v>7</v>
      </c>
      <c r="AB78" s="70" t="str">
        <f ca="1">LOOKUP(AA78,{0,1,3},{"1个月以内","3个月以内","3个月以上"})</f>
        <v>3个月以上</v>
      </c>
      <c r="AF78" s="64" t="s">
        <v>136</v>
      </c>
      <c r="AG78" s="64" t="s">
        <v>137</v>
      </c>
      <c r="AH78" s="64" t="s">
        <v>367</v>
      </c>
      <c r="AI78" s="64" t="s">
        <v>1282</v>
      </c>
      <c r="AJ78" s="71" t="s">
        <v>1011</v>
      </c>
    </row>
    <row r="79" spans="1:36">
      <c r="A79" s="68"/>
      <c r="B79" s="59"/>
      <c r="H79" s="56" t="s">
        <v>104</v>
      </c>
      <c r="I79" s="56" t="s">
        <v>128</v>
      </c>
      <c r="J79" s="56" t="s">
        <v>1283</v>
      </c>
      <c r="K79" s="56" t="s">
        <v>129</v>
      </c>
      <c r="L79" s="56" t="s">
        <v>130</v>
      </c>
      <c r="M79" s="56" t="s">
        <v>1062</v>
      </c>
      <c r="N79" s="56" t="s">
        <v>1006</v>
      </c>
      <c r="O79" s="56" t="s">
        <v>1047</v>
      </c>
      <c r="R79" s="55" t="s">
        <v>1042</v>
      </c>
      <c r="S79" s="55" t="s">
        <v>28</v>
      </c>
      <c r="T79" s="55" t="s">
        <v>1284</v>
      </c>
      <c r="U79" s="55" t="s">
        <v>1285</v>
      </c>
      <c r="V79" s="55" t="s">
        <v>1044</v>
      </c>
      <c r="W79" s="55" t="s">
        <v>999</v>
      </c>
      <c r="X79" s="55" t="s">
        <v>1255</v>
      </c>
      <c r="Y79" s="55" t="s">
        <v>39</v>
      </c>
      <c r="Z79" s="57">
        <v>46026</v>
      </c>
      <c r="AA79" s="69">
        <f ca="1" t="shared" si="1"/>
        <v>7</v>
      </c>
      <c r="AB79" s="70" t="str">
        <f ca="1">LOOKUP(AA79,{0,1,3},{"1个月以内","3个月以内","3个月以上"})</f>
        <v>3个月以上</v>
      </c>
      <c r="AF79" s="64" t="s">
        <v>136</v>
      </c>
      <c r="AG79" s="64" t="s">
        <v>137</v>
      </c>
      <c r="AH79" s="64" t="s">
        <v>365</v>
      </c>
      <c r="AI79" s="64" t="s">
        <v>366</v>
      </c>
      <c r="AJ79" s="71" t="s">
        <v>1065</v>
      </c>
    </row>
    <row r="80" spans="1:36">
      <c r="A80" s="68"/>
      <c r="B80" s="59"/>
      <c r="H80" s="56" t="s">
        <v>104</v>
      </c>
      <c r="I80" s="56" t="s">
        <v>128</v>
      </c>
      <c r="J80" s="56" t="s">
        <v>1286</v>
      </c>
      <c r="K80" s="56" t="s">
        <v>329</v>
      </c>
      <c r="L80" s="56" t="s">
        <v>505</v>
      </c>
      <c r="M80" s="56" t="s">
        <v>1062</v>
      </c>
      <c r="N80" s="56" t="s">
        <v>1006</v>
      </c>
      <c r="O80" s="56" t="s">
        <v>1047</v>
      </c>
      <c r="R80" s="55" t="s">
        <v>1042</v>
      </c>
      <c r="S80" s="55" t="s">
        <v>28</v>
      </c>
      <c r="T80" s="55" t="s">
        <v>1287</v>
      </c>
      <c r="U80" s="55" t="s">
        <v>1288</v>
      </c>
      <c r="V80" s="55" t="s">
        <v>1044</v>
      </c>
      <c r="W80" s="55" t="s">
        <v>999</v>
      </c>
      <c r="X80" s="55" t="s">
        <v>1255</v>
      </c>
      <c r="Y80" s="55" t="s">
        <v>39</v>
      </c>
      <c r="Z80" s="57">
        <v>46026</v>
      </c>
      <c r="AA80" s="69">
        <f ca="1" t="shared" si="1"/>
        <v>7</v>
      </c>
      <c r="AB80" s="70" t="str">
        <f ca="1">LOOKUP(AA80,{0,1,3},{"1个月以内","3个月以内","3个月以上"})</f>
        <v>3个月以上</v>
      </c>
      <c r="AF80" s="64" t="s">
        <v>136</v>
      </c>
      <c r="AG80" s="64" t="s">
        <v>137</v>
      </c>
      <c r="AH80" s="64" t="s">
        <v>365</v>
      </c>
      <c r="AI80" s="64" t="s">
        <v>496</v>
      </c>
      <c r="AJ80" s="71" t="s">
        <v>1004</v>
      </c>
    </row>
    <row r="81" spans="1:36">
      <c r="A81" s="68"/>
      <c r="B81" s="59"/>
      <c r="H81" s="56" t="s">
        <v>104</v>
      </c>
      <c r="I81" s="56" t="s">
        <v>121</v>
      </c>
      <c r="J81" s="56" t="s">
        <v>1289</v>
      </c>
      <c r="K81" s="56" t="s">
        <v>122</v>
      </c>
      <c r="L81" s="56" t="s">
        <v>123</v>
      </c>
      <c r="M81" s="56" t="s">
        <v>1005</v>
      </c>
      <c r="N81" s="56" t="s">
        <v>1006</v>
      </c>
      <c r="O81" s="56" t="s">
        <v>1003</v>
      </c>
      <c r="R81" s="55" t="s">
        <v>1042</v>
      </c>
      <c r="S81" s="55" t="s">
        <v>28</v>
      </c>
      <c r="T81" s="55" t="s">
        <v>1221</v>
      </c>
      <c r="U81" s="55" t="s">
        <v>51</v>
      </c>
      <c r="V81" s="55" t="s">
        <v>1044</v>
      </c>
      <c r="W81" s="55" t="s">
        <v>999</v>
      </c>
      <c r="X81" s="55" t="s">
        <v>1290</v>
      </c>
      <c r="Y81" s="55" t="s">
        <v>1291</v>
      </c>
      <c r="Z81" s="57">
        <v>0</v>
      </c>
      <c r="AA81" s="69">
        <f ca="1" t="shared" si="1"/>
        <v>1519</v>
      </c>
      <c r="AB81" s="70" t="str">
        <f ca="1">LOOKUP(AA81,{0,1,3},{"1个月以内","3个月以内","3个月以上"})</f>
        <v>3个月以上</v>
      </c>
      <c r="AF81" s="64" t="s">
        <v>136</v>
      </c>
      <c r="AG81" s="64" t="s">
        <v>137</v>
      </c>
      <c r="AH81" s="64" t="s">
        <v>1292</v>
      </c>
      <c r="AI81" s="64" t="s">
        <v>1293</v>
      </c>
      <c r="AJ81" s="71" t="s">
        <v>1065</v>
      </c>
    </row>
    <row r="82" spans="1:36">
      <c r="A82" s="68"/>
      <c r="B82" s="59"/>
      <c r="H82" s="56" t="s">
        <v>104</v>
      </c>
      <c r="I82" s="56" t="s">
        <v>121</v>
      </c>
      <c r="J82" s="56" t="s">
        <v>1289</v>
      </c>
      <c r="K82" s="56" t="s">
        <v>122</v>
      </c>
      <c r="L82" s="56" t="s">
        <v>124</v>
      </c>
      <c r="M82" s="56" t="s">
        <v>1005</v>
      </c>
      <c r="N82" s="56" t="s">
        <v>1006</v>
      </c>
      <c r="O82" s="56" t="s">
        <v>1003</v>
      </c>
      <c r="R82" s="55" t="s">
        <v>1042</v>
      </c>
      <c r="S82" s="55" t="s">
        <v>28</v>
      </c>
      <c r="T82" s="55" t="s">
        <v>1294</v>
      </c>
      <c r="U82" s="55" t="s">
        <v>1295</v>
      </c>
      <c r="V82" s="55" t="s">
        <v>1044</v>
      </c>
      <c r="W82" s="55" t="s">
        <v>999</v>
      </c>
      <c r="X82" s="55" t="s">
        <v>1290</v>
      </c>
      <c r="Y82" s="55" t="s">
        <v>1291</v>
      </c>
      <c r="Z82" s="57">
        <v>0</v>
      </c>
      <c r="AA82" s="69">
        <f ca="1" t="shared" si="1"/>
        <v>1519</v>
      </c>
      <c r="AB82" s="70" t="str">
        <f ca="1">LOOKUP(AA82,{0,1,3},{"1个月以内","3个月以内","3个月以上"})</f>
        <v>3个月以上</v>
      </c>
      <c r="AF82" s="64" t="s">
        <v>136</v>
      </c>
      <c r="AG82" s="64" t="s">
        <v>137</v>
      </c>
      <c r="AH82" s="64" t="s">
        <v>1292</v>
      </c>
      <c r="AI82" s="64" t="s">
        <v>1296</v>
      </c>
      <c r="AJ82" s="71" t="s">
        <v>1011</v>
      </c>
    </row>
    <row r="83" spans="1:36">
      <c r="A83" s="68"/>
      <c r="B83" s="59"/>
      <c r="H83" s="56" t="s">
        <v>104</v>
      </c>
      <c r="I83" s="56" t="s">
        <v>125</v>
      </c>
      <c r="J83" s="56" t="s">
        <v>1297</v>
      </c>
      <c r="K83" s="56" t="s">
        <v>126</v>
      </c>
      <c r="L83" s="56" t="s">
        <v>234</v>
      </c>
      <c r="M83" s="56" t="s">
        <v>1005</v>
      </c>
      <c r="N83" s="56" t="s">
        <v>1006</v>
      </c>
      <c r="O83" s="56" t="s">
        <v>1003</v>
      </c>
      <c r="R83" s="55" t="s">
        <v>1042</v>
      </c>
      <c r="S83" s="55" t="s">
        <v>28</v>
      </c>
      <c r="T83" s="55" t="s">
        <v>1260</v>
      </c>
      <c r="U83" s="55" t="s">
        <v>1261</v>
      </c>
      <c r="V83" s="55" t="s">
        <v>1044</v>
      </c>
      <c r="W83" s="55" t="s">
        <v>999</v>
      </c>
      <c r="X83" s="55" t="s">
        <v>1290</v>
      </c>
      <c r="Y83" s="55" t="s">
        <v>1291</v>
      </c>
      <c r="Z83" s="57">
        <v>0</v>
      </c>
      <c r="AA83" s="69">
        <f ca="1" t="shared" si="1"/>
        <v>1519</v>
      </c>
      <c r="AB83" s="70" t="str">
        <f ca="1">LOOKUP(AA83,{0,1,3},{"1个月以内","3个月以内","3个月以上"})</f>
        <v>3个月以上</v>
      </c>
      <c r="AF83" s="64" t="s">
        <v>136</v>
      </c>
      <c r="AG83" s="64" t="s">
        <v>137</v>
      </c>
      <c r="AH83" s="64" t="s">
        <v>1292</v>
      </c>
      <c r="AI83" s="64" t="s">
        <v>1298</v>
      </c>
      <c r="AJ83" s="71" t="s">
        <v>1065</v>
      </c>
    </row>
    <row r="84" spans="1:36">
      <c r="A84" s="68"/>
      <c r="B84" s="59"/>
      <c r="H84" s="56" t="s">
        <v>63</v>
      </c>
      <c r="I84" s="56" t="s">
        <v>64</v>
      </c>
      <c r="J84" s="56" t="s">
        <v>1041</v>
      </c>
      <c r="K84" s="56" t="s">
        <v>65</v>
      </c>
      <c r="L84" s="56" t="s">
        <v>68</v>
      </c>
      <c r="M84" s="56" t="s">
        <v>1005</v>
      </c>
      <c r="N84" s="56" t="s">
        <v>1006</v>
      </c>
      <c r="O84" s="56" t="s">
        <v>1003</v>
      </c>
      <c r="R84" s="55" t="s">
        <v>1042</v>
      </c>
      <c r="S84" s="55" t="s">
        <v>28</v>
      </c>
      <c r="T84" s="55" t="s">
        <v>1299</v>
      </c>
      <c r="U84" s="55" t="s">
        <v>1300</v>
      </c>
      <c r="V84" s="55" t="s">
        <v>1044</v>
      </c>
      <c r="W84" s="55" t="s">
        <v>999</v>
      </c>
      <c r="X84" s="55" t="s">
        <v>1290</v>
      </c>
      <c r="Y84" s="55" t="s">
        <v>1291</v>
      </c>
      <c r="Z84" s="57">
        <v>0</v>
      </c>
      <c r="AA84" s="69">
        <f ca="1" t="shared" si="1"/>
        <v>1519</v>
      </c>
      <c r="AB84" s="70" t="str">
        <f ca="1">LOOKUP(AA84,{0,1,3},{"1个月以内","3个月以内","3个月以上"})</f>
        <v>3个月以上</v>
      </c>
      <c r="AF84" s="64" t="s">
        <v>136</v>
      </c>
      <c r="AG84" s="64" t="s">
        <v>136</v>
      </c>
      <c r="AH84" s="64" t="s">
        <v>162</v>
      </c>
      <c r="AI84" s="64" t="s">
        <v>166</v>
      </c>
      <c r="AJ84" s="71" t="s">
        <v>1004</v>
      </c>
    </row>
    <row r="85" spans="1:36">
      <c r="A85" s="68"/>
      <c r="B85" s="59"/>
      <c r="H85" s="56" t="s">
        <v>63</v>
      </c>
      <c r="I85" s="56" t="s">
        <v>64</v>
      </c>
      <c r="J85" s="56" t="s">
        <v>1041</v>
      </c>
      <c r="K85" s="56" t="s">
        <v>65</v>
      </c>
      <c r="L85" s="56" t="s">
        <v>652</v>
      </c>
      <c r="M85" s="56" t="s">
        <v>1062</v>
      </c>
      <c r="N85" s="56" t="s">
        <v>1006</v>
      </c>
      <c r="O85" s="56" t="s">
        <v>1047</v>
      </c>
      <c r="R85" s="55" t="s">
        <v>1042</v>
      </c>
      <c r="S85" s="55" t="s">
        <v>28</v>
      </c>
      <c r="T85" s="55" t="s">
        <v>1301</v>
      </c>
      <c r="U85" s="55" t="s">
        <v>1302</v>
      </c>
      <c r="V85" s="55" t="s">
        <v>1044</v>
      </c>
      <c r="W85" s="55" t="s">
        <v>999</v>
      </c>
      <c r="X85" s="55" t="s">
        <v>1290</v>
      </c>
      <c r="Y85" s="55" t="s">
        <v>1291</v>
      </c>
      <c r="Z85" s="57">
        <v>0</v>
      </c>
      <c r="AA85" s="69">
        <f ca="1" t="shared" si="1"/>
        <v>1519</v>
      </c>
      <c r="AB85" s="70" t="str">
        <f ca="1">LOOKUP(AA85,{0,1,3},{"1个月以内","3个月以内","3个月以上"})</f>
        <v>3个月以上</v>
      </c>
      <c r="AF85" s="64" t="s">
        <v>136</v>
      </c>
      <c r="AG85" s="64" t="s">
        <v>136</v>
      </c>
      <c r="AH85" s="64" t="s">
        <v>162</v>
      </c>
      <c r="AI85" s="64" t="s">
        <v>870</v>
      </c>
      <c r="AJ85" s="71" t="s">
        <v>1011</v>
      </c>
    </row>
    <row r="86" spans="1:36">
      <c r="A86" s="68"/>
      <c r="B86" s="59"/>
      <c r="H86" s="56" t="s">
        <v>63</v>
      </c>
      <c r="I86" s="56" t="s">
        <v>84</v>
      </c>
      <c r="J86" s="56" t="s">
        <v>1002</v>
      </c>
      <c r="K86" s="56" t="s">
        <v>90</v>
      </c>
      <c r="L86" s="56" t="s">
        <v>332</v>
      </c>
      <c r="M86" s="56" t="s">
        <v>1078</v>
      </c>
      <c r="N86" s="56" t="s">
        <v>1079</v>
      </c>
      <c r="O86" s="56" t="s">
        <v>1051</v>
      </c>
      <c r="R86" s="55" t="s">
        <v>1042</v>
      </c>
      <c r="S86" s="55" t="s">
        <v>28</v>
      </c>
      <c r="T86" s="55" t="s">
        <v>1303</v>
      </c>
      <c r="U86" s="55" t="s">
        <v>1304</v>
      </c>
      <c r="V86" s="55" t="s">
        <v>1044</v>
      </c>
      <c r="W86" s="55" t="s">
        <v>999</v>
      </c>
      <c r="X86" s="55" t="s">
        <v>1290</v>
      </c>
      <c r="Y86" s="55" t="s">
        <v>1291</v>
      </c>
      <c r="Z86" s="57">
        <v>0</v>
      </c>
      <c r="AA86" s="69">
        <f ca="1" t="shared" si="1"/>
        <v>1519</v>
      </c>
      <c r="AB86" s="70" t="str">
        <f ca="1">LOOKUP(AA86,{0,1,3},{"1个月以内","3个月以内","3个月以上"})</f>
        <v>3个月以上</v>
      </c>
      <c r="AF86" s="64" t="s">
        <v>136</v>
      </c>
      <c r="AG86" s="64" t="s">
        <v>136</v>
      </c>
      <c r="AH86" s="64" t="s">
        <v>162</v>
      </c>
      <c r="AI86" s="64" t="s">
        <v>498</v>
      </c>
      <c r="AJ86" s="71" t="s">
        <v>1004</v>
      </c>
    </row>
    <row r="87" spans="1:36">
      <c r="A87" s="68"/>
      <c r="B87" s="59"/>
      <c r="H87" s="56" t="s">
        <v>63</v>
      </c>
      <c r="I87" s="56" t="s">
        <v>84</v>
      </c>
      <c r="J87" s="56" t="s">
        <v>1305</v>
      </c>
      <c r="K87" s="56" t="s">
        <v>85</v>
      </c>
      <c r="L87" s="56" t="s">
        <v>86</v>
      </c>
      <c r="M87" s="56" t="s">
        <v>1005</v>
      </c>
      <c r="N87" s="56" t="s">
        <v>1006</v>
      </c>
      <c r="O87" s="56" t="s">
        <v>1051</v>
      </c>
      <c r="R87" s="55" t="s">
        <v>1042</v>
      </c>
      <c r="S87" s="55" t="s">
        <v>28</v>
      </c>
      <c r="T87" s="55" t="s">
        <v>1306</v>
      </c>
      <c r="U87" s="55" t="s">
        <v>1307</v>
      </c>
      <c r="V87" s="55" t="s">
        <v>1044</v>
      </c>
      <c r="W87" s="55" t="s">
        <v>999</v>
      </c>
      <c r="X87" s="55" t="s">
        <v>1290</v>
      </c>
      <c r="Y87" s="55" t="s">
        <v>1291</v>
      </c>
      <c r="Z87" s="57">
        <v>0</v>
      </c>
      <c r="AA87" s="69">
        <f ca="1" t="shared" si="1"/>
        <v>1519</v>
      </c>
      <c r="AB87" s="70" t="str">
        <f ca="1">LOOKUP(AA87,{0,1,3},{"1个月以内","3个月以内","3个月以上"})</f>
        <v>3个月以上</v>
      </c>
      <c r="AF87" s="64" t="s">
        <v>136</v>
      </c>
      <c r="AG87" s="64" t="s">
        <v>136</v>
      </c>
      <c r="AH87" s="64" t="s">
        <v>162</v>
      </c>
      <c r="AI87" s="64" t="s">
        <v>1308</v>
      </c>
      <c r="AJ87" s="71" t="s">
        <v>1065</v>
      </c>
    </row>
    <row r="88" spans="1:36">
      <c r="A88" s="68"/>
      <c r="B88" s="59"/>
      <c r="H88" s="56" t="s">
        <v>63</v>
      </c>
      <c r="I88" s="56" t="s">
        <v>84</v>
      </c>
      <c r="J88" s="56" t="s">
        <v>1009</v>
      </c>
      <c r="K88" s="56" t="s">
        <v>87</v>
      </c>
      <c r="L88" s="56" t="s">
        <v>403</v>
      </c>
      <c r="M88" s="56" t="s">
        <v>1012</v>
      </c>
      <c r="N88" s="56" t="s">
        <v>1013</v>
      </c>
      <c r="O88" s="56" t="s">
        <v>1010</v>
      </c>
      <c r="R88" s="55" t="s">
        <v>1042</v>
      </c>
      <c r="S88" s="55" t="s">
        <v>28</v>
      </c>
      <c r="T88" s="55" t="s">
        <v>1098</v>
      </c>
      <c r="U88" s="55" t="s">
        <v>1099</v>
      </c>
      <c r="V88" s="55" t="s">
        <v>1044</v>
      </c>
      <c r="W88" s="55" t="s">
        <v>999</v>
      </c>
      <c r="X88" s="55" t="s">
        <v>1290</v>
      </c>
      <c r="Y88" s="55" t="s">
        <v>1291</v>
      </c>
      <c r="Z88" s="57">
        <v>0</v>
      </c>
      <c r="AA88" s="69">
        <f ca="1" t="shared" si="1"/>
        <v>1519</v>
      </c>
      <c r="AB88" s="70" t="str">
        <f ca="1">LOOKUP(AA88,{0,1,3},{"1个月以内","3个月以内","3个月以上"})</f>
        <v>3个月以上</v>
      </c>
      <c r="AF88" s="64" t="s">
        <v>136</v>
      </c>
      <c r="AG88" s="64" t="s">
        <v>136</v>
      </c>
      <c r="AH88" s="64" t="s">
        <v>256</v>
      </c>
      <c r="AI88" s="64" t="s">
        <v>632</v>
      </c>
      <c r="AJ88" s="71" t="s">
        <v>1011</v>
      </c>
    </row>
    <row r="89" spans="1:36">
      <c r="A89" s="68"/>
      <c r="B89" s="59"/>
      <c r="H89" s="56" t="s">
        <v>63</v>
      </c>
      <c r="I89" s="56" t="s">
        <v>410</v>
      </c>
      <c r="J89" s="56" t="s">
        <v>1002</v>
      </c>
      <c r="K89" s="56" t="s">
        <v>90</v>
      </c>
      <c r="L89" s="56" t="s">
        <v>667</v>
      </c>
      <c r="M89" s="56" t="s">
        <v>1062</v>
      </c>
      <c r="N89" s="56" t="s">
        <v>1006</v>
      </c>
      <c r="O89" s="56" t="s">
        <v>1047</v>
      </c>
      <c r="R89" s="55" t="s">
        <v>1042</v>
      </c>
      <c r="S89" s="55" t="s">
        <v>28</v>
      </c>
      <c r="T89" s="55" t="s">
        <v>1309</v>
      </c>
      <c r="U89" s="55" t="s">
        <v>1310</v>
      </c>
      <c r="V89" s="55" t="s">
        <v>1044</v>
      </c>
      <c r="W89" s="55" t="s">
        <v>999</v>
      </c>
      <c r="X89" s="55" t="s">
        <v>1290</v>
      </c>
      <c r="Y89" s="55" t="s">
        <v>1291</v>
      </c>
      <c r="Z89" s="57">
        <v>0</v>
      </c>
      <c r="AA89" s="69">
        <f ca="1" t="shared" si="1"/>
        <v>1519</v>
      </c>
      <c r="AB89" s="70" t="str">
        <f ca="1">LOOKUP(AA89,{0,1,3},{"1个月以内","3个月以内","3个月以上"})</f>
        <v>3个月以上</v>
      </c>
      <c r="AF89" s="64" t="s">
        <v>136</v>
      </c>
      <c r="AG89" s="64" t="s">
        <v>136</v>
      </c>
      <c r="AH89" s="64" t="s">
        <v>256</v>
      </c>
      <c r="AI89" s="64" t="s">
        <v>459</v>
      </c>
      <c r="AJ89" s="71" t="s">
        <v>1004</v>
      </c>
    </row>
    <row r="90" spans="1:36">
      <c r="A90" s="68"/>
      <c r="B90" s="59"/>
      <c r="H90" s="56" t="s">
        <v>63</v>
      </c>
      <c r="I90" s="56" t="s">
        <v>410</v>
      </c>
      <c r="J90" s="56" t="s">
        <v>1002</v>
      </c>
      <c r="K90" s="56" t="s">
        <v>90</v>
      </c>
      <c r="L90" s="56" t="s">
        <v>679</v>
      </c>
      <c r="M90" s="56" t="s">
        <v>1062</v>
      </c>
      <c r="N90" s="56" t="s">
        <v>1006</v>
      </c>
      <c r="O90" s="56" t="s">
        <v>1047</v>
      </c>
      <c r="R90" s="55" t="s">
        <v>1042</v>
      </c>
      <c r="S90" s="55" t="s">
        <v>28</v>
      </c>
      <c r="T90" s="55" t="s">
        <v>1311</v>
      </c>
      <c r="U90" s="55" t="s">
        <v>1312</v>
      </c>
      <c r="V90" s="55" t="s">
        <v>1044</v>
      </c>
      <c r="W90" s="55" t="s">
        <v>999</v>
      </c>
      <c r="X90" s="55" t="s">
        <v>1290</v>
      </c>
      <c r="Y90" s="55" t="s">
        <v>1291</v>
      </c>
      <c r="Z90" s="57">
        <v>0</v>
      </c>
      <c r="AA90" s="69">
        <f ca="1" t="shared" si="1"/>
        <v>1519</v>
      </c>
      <c r="AB90" s="70" t="str">
        <f ca="1">LOOKUP(AA90,{0,1,3},{"1个月以内","3个月以内","3个月以上"})</f>
        <v>3个月以上</v>
      </c>
      <c r="AF90" s="64" t="s">
        <v>136</v>
      </c>
      <c r="AG90" s="64" t="s">
        <v>136</v>
      </c>
      <c r="AH90" s="64" t="s">
        <v>1313</v>
      </c>
      <c r="AI90" s="64" t="s">
        <v>475</v>
      </c>
      <c r="AJ90" s="71" t="s">
        <v>1004</v>
      </c>
    </row>
    <row r="91" spans="1:36">
      <c r="A91" s="68"/>
      <c r="B91" s="59"/>
      <c r="H91" s="56" t="s">
        <v>63</v>
      </c>
      <c r="I91" s="56" t="s">
        <v>71</v>
      </c>
      <c r="J91" s="56" t="s">
        <v>1055</v>
      </c>
      <c r="K91" s="56" t="s">
        <v>214</v>
      </c>
      <c r="L91" s="56" t="s">
        <v>401</v>
      </c>
      <c r="M91" s="56" t="s">
        <v>1012</v>
      </c>
      <c r="N91" s="56" t="s">
        <v>1013</v>
      </c>
      <c r="O91" s="56" t="s">
        <v>1010</v>
      </c>
      <c r="R91" s="55" t="s">
        <v>1042</v>
      </c>
      <c r="S91" s="55" t="s">
        <v>28</v>
      </c>
      <c r="T91" s="55" t="s">
        <v>1314</v>
      </c>
      <c r="U91" s="55" t="s">
        <v>1315</v>
      </c>
      <c r="V91" s="55" t="s">
        <v>1044</v>
      </c>
      <c r="W91" s="55" t="s">
        <v>999</v>
      </c>
      <c r="X91" s="55" t="s">
        <v>1290</v>
      </c>
      <c r="Y91" s="55" t="s">
        <v>1291</v>
      </c>
      <c r="Z91" s="57">
        <v>0</v>
      </c>
      <c r="AA91" s="69">
        <f ca="1" t="shared" si="1"/>
        <v>1519</v>
      </c>
      <c r="AB91" s="70" t="str">
        <f ca="1">LOOKUP(AA91,{0,1,3},{"1个月以内","3个月以内","3个月以上"})</f>
        <v>3个月以上</v>
      </c>
      <c r="AF91" s="64" t="s">
        <v>136</v>
      </c>
      <c r="AG91" s="64" t="s">
        <v>136</v>
      </c>
      <c r="AH91" s="64" t="s">
        <v>256</v>
      </c>
      <c r="AI91" s="64" t="s">
        <v>303</v>
      </c>
      <c r="AJ91" s="71" t="s">
        <v>1004</v>
      </c>
    </row>
    <row r="92" spans="1:36">
      <c r="A92" s="68"/>
      <c r="B92" s="59"/>
      <c r="H92" s="56" t="s">
        <v>63</v>
      </c>
      <c r="I92" s="56" t="s">
        <v>74</v>
      </c>
      <c r="J92" s="56" t="s">
        <v>1070</v>
      </c>
      <c r="K92" s="56" t="s">
        <v>75</v>
      </c>
      <c r="L92" s="56" t="s">
        <v>577</v>
      </c>
      <c r="M92" s="56" t="s">
        <v>1012</v>
      </c>
      <c r="N92" s="56" t="s">
        <v>1013</v>
      </c>
      <c r="O92" s="56" t="s">
        <v>1010</v>
      </c>
      <c r="R92" s="55" t="s">
        <v>1316</v>
      </c>
      <c r="S92" s="55" t="s">
        <v>167</v>
      </c>
      <c r="T92" s="55" t="s">
        <v>1317</v>
      </c>
      <c r="U92" s="55" t="s">
        <v>451</v>
      </c>
      <c r="V92" s="55" t="s">
        <v>1044</v>
      </c>
      <c r="W92" s="55" t="s">
        <v>1318</v>
      </c>
      <c r="X92" s="55" t="s">
        <v>1319</v>
      </c>
      <c r="Y92" s="55" t="s">
        <v>193</v>
      </c>
      <c r="Z92" s="57">
        <v>46027</v>
      </c>
      <c r="AA92" s="69">
        <f ca="1" t="shared" si="1"/>
        <v>7</v>
      </c>
      <c r="AB92" s="70" t="str">
        <f ca="1">LOOKUP(AA92,{0,1,3},{"1个月以内","3个月以内","3个月以上"})</f>
        <v>3个月以上</v>
      </c>
      <c r="AF92" s="64" t="s">
        <v>136</v>
      </c>
      <c r="AG92" s="64" t="s">
        <v>136</v>
      </c>
      <c r="AH92" s="64" t="s">
        <v>162</v>
      </c>
      <c r="AI92" s="64" t="s">
        <v>1320</v>
      </c>
      <c r="AJ92" s="71" t="s">
        <v>1065</v>
      </c>
    </row>
    <row r="93" spans="1:36">
      <c r="A93" s="68"/>
      <c r="B93" s="59"/>
      <c r="H93" s="56" t="s">
        <v>63</v>
      </c>
      <c r="I93" s="56" t="s">
        <v>74</v>
      </c>
      <c r="J93" s="56" t="s">
        <v>1321</v>
      </c>
      <c r="K93" s="56" t="s">
        <v>510</v>
      </c>
      <c r="L93" s="56" t="s">
        <v>511</v>
      </c>
      <c r="M93" s="56" t="s">
        <v>1005</v>
      </c>
      <c r="N93" s="56" t="s">
        <v>1006</v>
      </c>
      <c r="O93" s="56" t="s">
        <v>1003</v>
      </c>
      <c r="R93" s="55" t="s">
        <v>1316</v>
      </c>
      <c r="S93" s="55" t="s">
        <v>167</v>
      </c>
      <c r="T93" s="55" t="s">
        <v>1322</v>
      </c>
      <c r="U93" s="55" t="s">
        <v>1323</v>
      </c>
      <c r="V93" s="55" t="s">
        <v>1044</v>
      </c>
      <c r="W93" s="55" t="s">
        <v>1324</v>
      </c>
      <c r="X93" s="55" t="s">
        <v>1319</v>
      </c>
      <c r="Y93" s="55" t="s">
        <v>193</v>
      </c>
      <c r="Z93" s="57">
        <v>46027</v>
      </c>
      <c r="AA93" s="69">
        <f ca="1" t="shared" si="1"/>
        <v>7</v>
      </c>
      <c r="AB93" s="70" t="str">
        <f ca="1">LOOKUP(AA93,{0,1,3},{"1个月以内","3个月以内","3个月以上"})</f>
        <v>3个月以上</v>
      </c>
      <c r="AF93" s="64" t="s">
        <v>136</v>
      </c>
      <c r="AG93" s="64" t="s">
        <v>136</v>
      </c>
      <c r="AH93" s="64" t="s">
        <v>162</v>
      </c>
      <c r="AI93" s="64" t="s">
        <v>1325</v>
      </c>
      <c r="AJ93" s="71" t="s">
        <v>1065</v>
      </c>
    </row>
    <row r="94" spans="1:36">
      <c r="A94" s="68"/>
      <c r="B94" s="59"/>
      <c r="H94" s="56" t="s">
        <v>28</v>
      </c>
      <c r="I94" s="56" t="s">
        <v>29</v>
      </c>
      <c r="J94" s="56" t="s">
        <v>1110</v>
      </c>
      <c r="K94" s="56" t="s">
        <v>196</v>
      </c>
      <c r="L94" s="56" t="s">
        <v>197</v>
      </c>
      <c r="M94" s="56" t="s">
        <v>1012</v>
      </c>
      <c r="N94" s="56" t="s">
        <v>1006</v>
      </c>
      <c r="O94" s="56" t="s">
        <v>1010</v>
      </c>
      <c r="R94" s="55" t="s">
        <v>1316</v>
      </c>
      <c r="S94" s="55" t="s">
        <v>167</v>
      </c>
      <c r="T94" s="55" t="s">
        <v>1326</v>
      </c>
      <c r="U94" s="55" t="s">
        <v>1327</v>
      </c>
      <c r="V94" s="55" t="s">
        <v>1044</v>
      </c>
      <c r="W94" s="55" t="s">
        <v>1324</v>
      </c>
      <c r="X94" s="55" t="s">
        <v>1319</v>
      </c>
      <c r="Y94" s="55" t="s">
        <v>193</v>
      </c>
      <c r="Z94" s="57">
        <v>46027</v>
      </c>
      <c r="AA94" s="69">
        <f ca="1" t="shared" si="1"/>
        <v>7</v>
      </c>
      <c r="AB94" s="70" t="str">
        <f ca="1">LOOKUP(AA94,{0,1,3},{"1个月以内","3个月以内","3个月以上"})</f>
        <v>3个月以上</v>
      </c>
      <c r="AF94" s="64" t="s">
        <v>136</v>
      </c>
      <c r="AG94" s="64" t="s">
        <v>136</v>
      </c>
      <c r="AH94" s="64" t="s">
        <v>1328</v>
      </c>
      <c r="AI94" s="64" t="s">
        <v>476</v>
      </c>
      <c r="AJ94" s="71" t="s">
        <v>1065</v>
      </c>
    </row>
    <row r="95" spans="1:36">
      <c r="A95" s="68"/>
      <c r="B95" s="59"/>
      <c r="H95" s="56" t="s">
        <v>28</v>
      </c>
      <c r="I95" s="76" t="s">
        <v>50</v>
      </c>
      <c r="J95" s="56" t="s">
        <v>1221</v>
      </c>
      <c r="K95" s="56" t="s">
        <v>51</v>
      </c>
      <c r="L95" s="56" t="s">
        <v>53</v>
      </c>
      <c r="M95" s="56" t="s">
        <v>1005</v>
      </c>
      <c r="N95" s="56" t="s">
        <v>1006</v>
      </c>
      <c r="O95" s="56" t="s">
        <v>1003</v>
      </c>
      <c r="R95" s="55" t="s">
        <v>1316</v>
      </c>
      <c r="S95" s="55" t="s">
        <v>167</v>
      </c>
      <c r="T95" s="55" t="s">
        <v>1329</v>
      </c>
      <c r="U95" s="55" t="s">
        <v>1330</v>
      </c>
      <c r="V95" s="55" t="s">
        <v>1044</v>
      </c>
      <c r="W95" s="55" t="s">
        <v>1324</v>
      </c>
      <c r="X95" s="55" t="s">
        <v>1319</v>
      </c>
      <c r="Y95" s="55" t="s">
        <v>193</v>
      </c>
      <c r="Z95" s="57">
        <v>46027</v>
      </c>
      <c r="AA95" s="69">
        <f ca="1" t="shared" si="1"/>
        <v>7</v>
      </c>
      <c r="AB95" s="70" t="str">
        <f ca="1">LOOKUP(AA95,{0,1,3},{"1个月以内","3个月以内","3个月以上"})</f>
        <v>3个月以上</v>
      </c>
      <c r="AF95" s="64" t="s">
        <v>136</v>
      </c>
      <c r="AG95" s="64" t="s">
        <v>136</v>
      </c>
      <c r="AH95" s="64" t="s">
        <v>1328</v>
      </c>
      <c r="AI95" s="64" t="s">
        <v>1331</v>
      </c>
      <c r="AJ95" s="71" t="s">
        <v>1065</v>
      </c>
    </row>
    <row r="96" spans="1:36">
      <c r="A96" s="68"/>
      <c r="B96" s="59"/>
      <c r="H96" s="56" t="s">
        <v>28</v>
      </c>
      <c r="I96" s="76" t="s">
        <v>50</v>
      </c>
      <c r="J96" s="56" t="s">
        <v>1221</v>
      </c>
      <c r="K96" s="56" t="s">
        <v>51</v>
      </c>
      <c r="L96" s="56" t="s">
        <v>638</v>
      </c>
      <c r="M96" s="56" t="s">
        <v>1005</v>
      </c>
      <c r="N96" s="56" t="s">
        <v>1006</v>
      </c>
      <c r="O96" s="56" t="s">
        <v>1003</v>
      </c>
      <c r="R96" s="55" t="s">
        <v>1316</v>
      </c>
      <c r="S96" s="55" t="s">
        <v>167</v>
      </c>
      <c r="T96" s="55" t="s">
        <v>1332</v>
      </c>
      <c r="U96" s="55" t="s">
        <v>1333</v>
      </c>
      <c r="V96" s="55" t="s">
        <v>1044</v>
      </c>
      <c r="W96" s="55" t="s">
        <v>1324</v>
      </c>
      <c r="X96" s="55" t="s">
        <v>1319</v>
      </c>
      <c r="Y96" s="55" t="s">
        <v>193</v>
      </c>
      <c r="Z96" s="57">
        <v>46027</v>
      </c>
      <c r="AA96" s="69">
        <f ca="1" t="shared" si="1"/>
        <v>7</v>
      </c>
      <c r="AB96" s="70" t="str">
        <f ca="1">LOOKUP(AA96,{0,1,3},{"1个月以内","3个月以内","3个月以上"})</f>
        <v>3个月以上</v>
      </c>
      <c r="AF96" s="64" t="s">
        <v>136</v>
      </c>
      <c r="AG96" s="64" t="s">
        <v>136</v>
      </c>
      <c r="AH96" s="64" t="s">
        <v>162</v>
      </c>
      <c r="AI96" s="64" t="s">
        <v>1334</v>
      </c>
      <c r="AJ96" s="71" t="s">
        <v>1065</v>
      </c>
    </row>
    <row r="97" spans="1:36">
      <c r="A97" s="68"/>
      <c r="B97" s="59"/>
      <c r="H97" s="56" t="s">
        <v>28</v>
      </c>
      <c r="I97" s="56" t="s">
        <v>34</v>
      </c>
      <c r="J97" s="56" t="s">
        <v>1048</v>
      </c>
      <c r="K97" s="56" t="s">
        <v>36</v>
      </c>
      <c r="L97" s="56" t="s">
        <v>38</v>
      </c>
      <c r="M97" s="56" t="s">
        <v>1062</v>
      </c>
      <c r="N97" s="56" t="s">
        <v>1006</v>
      </c>
      <c r="O97" s="56" t="s">
        <v>1047</v>
      </c>
      <c r="R97" s="55" t="s">
        <v>1316</v>
      </c>
      <c r="S97" s="55" t="s">
        <v>167</v>
      </c>
      <c r="T97" s="55" t="s">
        <v>1335</v>
      </c>
      <c r="U97" s="55" t="s">
        <v>1336</v>
      </c>
      <c r="V97" s="55" t="s">
        <v>1044</v>
      </c>
      <c r="W97" s="55" t="s">
        <v>1324</v>
      </c>
      <c r="X97" s="55" t="s">
        <v>1319</v>
      </c>
      <c r="Y97" s="55" t="s">
        <v>193</v>
      </c>
      <c r="Z97" s="57">
        <v>46027</v>
      </c>
      <c r="AA97" s="69">
        <f ca="1" t="shared" si="1"/>
        <v>7</v>
      </c>
      <c r="AB97" s="70" t="str">
        <f ca="1">LOOKUP(AA97,{0,1,3},{"1个月以内","3个月以内","3个月以上"})</f>
        <v>3个月以上</v>
      </c>
      <c r="AF97" s="64" t="s">
        <v>136</v>
      </c>
      <c r="AG97" s="64" t="s">
        <v>136</v>
      </c>
      <c r="AH97" s="64" t="s">
        <v>162</v>
      </c>
      <c r="AI97" s="64" t="s">
        <v>163</v>
      </c>
      <c r="AJ97" s="71" t="s">
        <v>1004</v>
      </c>
    </row>
    <row r="98" spans="1:36">
      <c r="A98" s="68"/>
      <c r="B98" s="59"/>
      <c r="H98" s="56" t="s">
        <v>28</v>
      </c>
      <c r="I98" s="56" t="s">
        <v>34</v>
      </c>
      <c r="J98" s="56" t="s">
        <v>1043</v>
      </c>
      <c r="K98" s="56" t="s">
        <v>272</v>
      </c>
      <c r="L98" s="56" t="s">
        <v>273</v>
      </c>
      <c r="M98" s="56" t="s">
        <v>1005</v>
      </c>
      <c r="N98" s="56" t="s">
        <v>1006</v>
      </c>
      <c r="O98" s="56" t="s">
        <v>1003</v>
      </c>
      <c r="R98" s="55" t="s">
        <v>1316</v>
      </c>
      <c r="S98" s="55" t="s">
        <v>167</v>
      </c>
      <c r="T98" s="55" t="s">
        <v>1337</v>
      </c>
      <c r="U98" s="55" t="s">
        <v>382</v>
      </c>
      <c r="V98" s="55" t="s">
        <v>1044</v>
      </c>
      <c r="W98" s="55" t="s">
        <v>1324</v>
      </c>
      <c r="X98" s="55" t="s">
        <v>1319</v>
      </c>
      <c r="Y98" s="55" t="s">
        <v>193</v>
      </c>
      <c r="Z98" s="57">
        <v>46027</v>
      </c>
      <c r="AA98" s="69">
        <f ca="1" t="shared" si="1"/>
        <v>7</v>
      </c>
      <c r="AB98" s="70" t="str">
        <f ca="1">LOOKUP(AA98,{0,1,3},{"1个月以内","3个月以内","3个月以上"})</f>
        <v>3个月以上</v>
      </c>
      <c r="AF98" s="64" t="s">
        <v>136</v>
      </c>
      <c r="AG98" s="64" t="s">
        <v>136</v>
      </c>
      <c r="AH98" s="64" t="s">
        <v>162</v>
      </c>
      <c r="AI98" s="64" t="s">
        <v>1338</v>
      </c>
      <c r="AJ98" s="71" t="s">
        <v>1011</v>
      </c>
    </row>
    <row r="99" spans="1:36">
      <c r="A99" s="68"/>
      <c r="B99" s="59"/>
      <c r="H99" s="56" t="s">
        <v>28</v>
      </c>
      <c r="I99" s="56" t="s">
        <v>45</v>
      </c>
      <c r="J99" s="56" t="s">
        <v>1237</v>
      </c>
      <c r="K99" s="56" t="s">
        <v>48</v>
      </c>
      <c r="L99" s="56" t="s">
        <v>49</v>
      </c>
      <c r="M99" s="56" t="s">
        <v>1062</v>
      </c>
      <c r="N99" s="56" t="s">
        <v>1006</v>
      </c>
      <c r="O99" s="56" t="s">
        <v>1047</v>
      </c>
      <c r="R99" s="55" t="s">
        <v>1316</v>
      </c>
      <c r="S99" s="55" t="s">
        <v>167</v>
      </c>
      <c r="T99" s="55" t="s">
        <v>1339</v>
      </c>
      <c r="U99" s="55" t="s">
        <v>1340</v>
      </c>
      <c r="V99" s="55" t="s">
        <v>1044</v>
      </c>
      <c r="W99" s="55" t="s">
        <v>1324</v>
      </c>
      <c r="X99" s="55" t="s">
        <v>1319</v>
      </c>
      <c r="Y99" s="55" t="s">
        <v>193</v>
      </c>
      <c r="Z99" s="57">
        <v>46027</v>
      </c>
      <c r="AA99" s="69">
        <f ca="1" t="shared" si="1"/>
        <v>7</v>
      </c>
      <c r="AB99" s="70" t="str">
        <f ca="1">LOOKUP(AA99,{0,1,3},{"1个月以内","3个月以内","3个月以上"})</f>
        <v>3个月以上</v>
      </c>
      <c r="AF99" s="64" t="s">
        <v>136</v>
      </c>
      <c r="AG99" s="64" t="s">
        <v>136</v>
      </c>
      <c r="AH99" s="64" t="s">
        <v>162</v>
      </c>
      <c r="AI99" s="64" t="s">
        <v>1341</v>
      </c>
      <c r="AJ99" s="71" t="s">
        <v>1065</v>
      </c>
    </row>
    <row r="100" spans="1:36">
      <c r="A100" s="68"/>
      <c r="B100" s="59"/>
      <c r="H100" s="56" t="s">
        <v>92</v>
      </c>
      <c r="I100" s="56" t="s">
        <v>101</v>
      </c>
      <c r="J100" s="56" t="s">
        <v>1342</v>
      </c>
      <c r="K100" s="56" t="s">
        <v>102</v>
      </c>
      <c r="L100" s="56" t="s">
        <v>661</v>
      </c>
      <c r="M100" s="56" t="s">
        <v>1005</v>
      </c>
      <c r="N100" s="56" t="s">
        <v>1006</v>
      </c>
      <c r="O100" s="56" t="s">
        <v>1003</v>
      </c>
      <c r="R100" s="55" t="s">
        <v>1316</v>
      </c>
      <c r="S100" s="55" t="s">
        <v>167</v>
      </c>
      <c r="T100" s="55" t="s">
        <v>1343</v>
      </c>
      <c r="U100" s="55" t="s">
        <v>1344</v>
      </c>
      <c r="V100" s="55" t="s">
        <v>1044</v>
      </c>
      <c r="W100" s="55" t="s">
        <v>1318</v>
      </c>
      <c r="X100" s="55" t="s">
        <v>1319</v>
      </c>
      <c r="Y100" s="55" t="s">
        <v>193</v>
      </c>
      <c r="Z100" s="57">
        <v>46027</v>
      </c>
      <c r="AA100" s="69">
        <f ca="1" t="shared" si="1"/>
        <v>7</v>
      </c>
      <c r="AB100" s="70" t="str">
        <f ca="1">LOOKUP(AA100,{0,1,3},{"1个月以内","3个月以内","3个月以上"})</f>
        <v>3个月以上</v>
      </c>
      <c r="AF100" s="64" t="s">
        <v>136</v>
      </c>
      <c r="AG100" s="64" t="s">
        <v>136</v>
      </c>
      <c r="AH100" s="64" t="s">
        <v>256</v>
      </c>
      <c r="AI100" s="64" t="s">
        <v>1345</v>
      </c>
      <c r="AJ100" s="71" t="s">
        <v>1011</v>
      </c>
    </row>
    <row r="101" spans="1:36">
      <c r="A101" s="68"/>
      <c r="B101" s="59"/>
      <c r="H101" s="56" t="s">
        <v>92</v>
      </c>
      <c r="I101" s="56" t="s">
        <v>101</v>
      </c>
      <c r="J101" s="56" t="s">
        <v>1342</v>
      </c>
      <c r="K101" s="56" t="s">
        <v>102</v>
      </c>
      <c r="L101" s="56" t="s">
        <v>103</v>
      </c>
      <c r="M101" s="56" t="s">
        <v>1005</v>
      </c>
      <c r="N101" s="56" t="s">
        <v>1006</v>
      </c>
      <c r="O101" s="56" t="s">
        <v>1003</v>
      </c>
      <c r="R101" s="55" t="s">
        <v>1316</v>
      </c>
      <c r="S101" s="55" t="s">
        <v>167</v>
      </c>
      <c r="T101" s="55" t="s">
        <v>1169</v>
      </c>
      <c r="U101" s="55" t="s">
        <v>229</v>
      </c>
      <c r="V101" s="55" t="s">
        <v>1044</v>
      </c>
      <c r="W101" s="55" t="s">
        <v>1318</v>
      </c>
      <c r="X101" s="55" t="s">
        <v>1319</v>
      </c>
      <c r="Y101" s="55" t="s">
        <v>193</v>
      </c>
      <c r="Z101" s="57">
        <v>46027</v>
      </c>
      <c r="AA101" s="69">
        <f ca="1" t="shared" si="1"/>
        <v>7</v>
      </c>
      <c r="AB101" s="70" t="str">
        <f ca="1">LOOKUP(AA101,{0,1,3},{"1个月以内","3个月以内","3个月以上"})</f>
        <v>3个月以上</v>
      </c>
      <c r="AF101" s="64" t="s">
        <v>136</v>
      </c>
      <c r="AG101" s="64" t="s">
        <v>136</v>
      </c>
      <c r="AH101" s="64" t="s">
        <v>1328</v>
      </c>
      <c r="AI101" s="64" t="s">
        <v>458</v>
      </c>
      <c r="AJ101" s="71" t="s">
        <v>1065</v>
      </c>
    </row>
    <row r="102" spans="1:36">
      <c r="A102" s="68"/>
      <c r="B102" s="59"/>
      <c r="H102" s="56" t="s">
        <v>92</v>
      </c>
      <c r="I102" s="56" t="s">
        <v>93</v>
      </c>
      <c r="J102" s="56" t="s">
        <v>1083</v>
      </c>
      <c r="K102" s="56" t="s">
        <v>94</v>
      </c>
      <c r="L102" s="56" t="s">
        <v>95</v>
      </c>
      <c r="M102" s="56" t="s">
        <v>1062</v>
      </c>
      <c r="N102" s="56" t="s">
        <v>1006</v>
      </c>
      <c r="O102" s="56" t="s">
        <v>1047</v>
      </c>
      <c r="R102" s="55" t="s">
        <v>1316</v>
      </c>
      <c r="S102" s="55" t="s">
        <v>167</v>
      </c>
      <c r="T102" s="55" t="s">
        <v>1346</v>
      </c>
      <c r="U102" s="55" t="s">
        <v>1347</v>
      </c>
      <c r="V102" s="55" t="s">
        <v>1044</v>
      </c>
      <c r="W102" s="55" t="s">
        <v>1324</v>
      </c>
      <c r="X102" s="55" t="s">
        <v>1319</v>
      </c>
      <c r="Y102" s="55" t="s">
        <v>193</v>
      </c>
      <c r="Z102" s="57">
        <v>46027</v>
      </c>
      <c r="AA102" s="69">
        <f ca="1" t="shared" si="1"/>
        <v>7</v>
      </c>
      <c r="AB102" s="70" t="str">
        <f ca="1">LOOKUP(AA102,{0,1,3},{"1个月以内","3个月以内","3个月以上"})</f>
        <v>3个月以上</v>
      </c>
      <c r="AF102" s="64" t="s">
        <v>136</v>
      </c>
      <c r="AG102" s="64" t="s">
        <v>136</v>
      </c>
      <c r="AH102" s="64" t="s">
        <v>1313</v>
      </c>
      <c r="AI102" s="64" t="s">
        <v>1348</v>
      </c>
      <c r="AJ102" s="71" t="s">
        <v>1011</v>
      </c>
    </row>
    <row r="103" spans="1:36">
      <c r="A103" s="68"/>
      <c r="B103" s="59"/>
      <c r="H103" s="56" t="s">
        <v>92</v>
      </c>
      <c r="I103" s="56" t="s">
        <v>93</v>
      </c>
      <c r="J103" s="56" t="s">
        <v>1083</v>
      </c>
      <c r="K103" s="56" t="s">
        <v>94</v>
      </c>
      <c r="L103" s="56" t="s">
        <v>433</v>
      </c>
      <c r="M103" s="56" t="s">
        <v>1005</v>
      </c>
      <c r="N103" s="56" t="s">
        <v>1006</v>
      </c>
      <c r="O103" s="56" t="s">
        <v>1003</v>
      </c>
      <c r="R103" s="55" t="s">
        <v>1316</v>
      </c>
      <c r="S103" s="55" t="s">
        <v>167</v>
      </c>
      <c r="T103" s="55" t="s">
        <v>1349</v>
      </c>
      <c r="U103" s="55" t="s">
        <v>1350</v>
      </c>
      <c r="V103" s="55" t="s">
        <v>1044</v>
      </c>
      <c r="W103" s="55" t="s">
        <v>1318</v>
      </c>
      <c r="X103" s="55" t="s">
        <v>1319</v>
      </c>
      <c r="Y103" s="55" t="s">
        <v>193</v>
      </c>
      <c r="Z103" s="57">
        <v>46027</v>
      </c>
      <c r="AA103" s="69">
        <f ca="1" t="shared" si="1"/>
        <v>7</v>
      </c>
      <c r="AB103" s="70" t="str">
        <f ca="1">LOOKUP(AA103,{0,1,3},{"1个月以内","3个月以内","3个月以上"})</f>
        <v>3个月以上</v>
      </c>
      <c r="AF103" s="64" t="s">
        <v>136</v>
      </c>
      <c r="AG103" s="64" t="s">
        <v>136</v>
      </c>
      <c r="AH103" s="64" t="s">
        <v>1313</v>
      </c>
      <c r="AI103" s="64" t="s">
        <v>475</v>
      </c>
      <c r="AJ103" s="71" t="s">
        <v>1065</v>
      </c>
    </row>
    <row r="104" spans="1:36">
      <c r="A104" s="68"/>
      <c r="B104" s="59"/>
      <c r="H104" s="56" t="s">
        <v>136</v>
      </c>
      <c r="I104" s="56" t="s">
        <v>140</v>
      </c>
      <c r="J104" s="56" t="s">
        <v>1114</v>
      </c>
      <c r="K104" s="56" t="s">
        <v>141</v>
      </c>
      <c r="L104" s="56" t="s">
        <v>142</v>
      </c>
      <c r="M104" s="56" t="s">
        <v>1062</v>
      </c>
      <c r="N104" s="56" t="s">
        <v>1006</v>
      </c>
      <c r="O104" s="56" t="s">
        <v>1047</v>
      </c>
      <c r="R104" s="55" t="s">
        <v>1316</v>
      </c>
      <c r="S104" s="55" t="s">
        <v>167</v>
      </c>
      <c r="T104" s="55" t="s">
        <v>1162</v>
      </c>
      <c r="U104" s="55" t="s">
        <v>194</v>
      </c>
      <c r="V104" s="55" t="s">
        <v>1044</v>
      </c>
      <c r="W104" s="55" t="s">
        <v>1324</v>
      </c>
      <c r="X104" s="55" t="s">
        <v>1319</v>
      </c>
      <c r="Y104" s="55" t="s">
        <v>193</v>
      </c>
      <c r="Z104" s="57">
        <v>46027</v>
      </c>
      <c r="AA104" s="69">
        <f ca="1" t="shared" si="1"/>
        <v>7</v>
      </c>
      <c r="AB104" s="70" t="str">
        <f ca="1">LOOKUP(AA104,{0,1,3},{"1个月以内","3个月以内","3个月以上"})</f>
        <v>3个月以上</v>
      </c>
      <c r="AF104" s="64" t="s">
        <v>136</v>
      </c>
      <c r="AG104" s="64" t="s">
        <v>136</v>
      </c>
      <c r="AH104" s="64" t="s">
        <v>256</v>
      </c>
      <c r="AI104" s="64" t="s">
        <v>1351</v>
      </c>
      <c r="AJ104" s="71" t="s">
        <v>1011</v>
      </c>
    </row>
    <row r="105" spans="1:36">
      <c r="A105" s="68"/>
      <c r="B105" s="59"/>
      <c r="H105" s="56" t="s">
        <v>136</v>
      </c>
      <c r="I105" s="56" t="s">
        <v>140</v>
      </c>
      <c r="J105" s="56" t="s">
        <v>1127</v>
      </c>
      <c r="K105" s="56" t="s">
        <v>244</v>
      </c>
      <c r="L105" s="56" t="s">
        <v>361</v>
      </c>
      <c r="M105" s="56" t="s">
        <v>1062</v>
      </c>
      <c r="N105" s="56" t="s">
        <v>1006</v>
      </c>
      <c r="O105" s="56" t="s">
        <v>1047</v>
      </c>
      <c r="R105" s="55" t="s">
        <v>1316</v>
      </c>
      <c r="S105" s="55" t="s">
        <v>167</v>
      </c>
      <c r="T105" s="55" t="s">
        <v>1352</v>
      </c>
      <c r="U105" s="55" t="s">
        <v>1353</v>
      </c>
      <c r="V105" s="55" t="s">
        <v>1044</v>
      </c>
      <c r="W105" s="55" t="s">
        <v>1324</v>
      </c>
      <c r="X105" s="55" t="s">
        <v>1319</v>
      </c>
      <c r="Y105" s="55" t="s">
        <v>193</v>
      </c>
      <c r="Z105" s="57">
        <v>46027</v>
      </c>
      <c r="AA105" s="69">
        <f ca="1" t="shared" si="1"/>
        <v>7</v>
      </c>
      <c r="AB105" s="70" t="str">
        <f ca="1">LOOKUP(AA105,{0,1,3},{"1个月以内","3个月以内","3个月以上"})</f>
        <v>3个月以上</v>
      </c>
      <c r="AF105" s="64" t="s">
        <v>136</v>
      </c>
      <c r="AG105" s="64" t="s">
        <v>136</v>
      </c>
      <c r="AH105" s="64" t="s">
        <v>162</v>
      </c>
      <c r="AI105" s="64" t="s">
        <v>255</v>
      </c>
      <c r="AJ105" s="71" t="s">
        <v>1065</v>
      </c>
    </row>
    <row r="106" spans="1:36">
      <c r="A106" s="68"/>
      <c r="B106" s="59"/>
      <c r="H106" s="56" t="s">
        <v>136</v>
      </c>
      <c r="I106" s="56" t="s">
        <v>137</v>
      </c>
      <c r="J106" s="56" t="s">
        <v>1105</v>
      </c>
      <c r="K106" s="56" t="s">
        <v>246</v>
      </c>
      <c r="L106" s="56" t="s">
        <v>306</v>
      </c>
      <c r="M106" s="56" t="s">
        <v>1005</v>
      </c>
      <c r="N106" s="56" t="s">
        <v>1006</v>
      </c>
      <c r="O106" s="56" t="s">
        <v>1003</v>
      </c>
      <c r="R106" s="55" t="s">
        <v>1316</v>
      </c>
      <c r="S106" s="55" t="s">
        <v>167</v>
      </c>
      <c r="T106" s="55" t="s">
        <v>1167</v>
      </c>
      <c r="U106" s="55" t="s">
        <v>294</v>
      </c>
      <c r="V106" s="55" t="s">
        <v>1044</v>
      </c>
      <c r="W106" s="55" t="s">
        <v>1324</v>
      </c>
      <c r="X106" s="55" t="s">
        <v>1319</v>
      </c>
      <c r="Y106" s="55" t="s">
        <v>193</v>
      </c>
      <c r="Z106" s="57">
        <v>46027</v>
      </c>
      <c r="AA106" s="69">
        <f ca="1" t="shared" si="1"/>
        <v>7</v>
      </c>
      <c r="AB106" s="70" t="str">
        <f ca="1">LOOKUP(AA106,{0,1,3},{"1个月以内","3个月以内","3个月以上"})</f>
        <v>3个月以上</v>
      </c>
      <c r="AF106" s="64" t="s">
        <v>136</v>
      </c>
      <c r="AG106" s="64" t="s">
        <v>136</v>
      </c>
      <c r="AH106" s="64" t="s">
        <v>256</v>
      </c>
      <c r="AI106" s="64" t="s">
        <v>1354</v>
      </c>
      <c r="AJ106" s="71" t="s">
        <v>1011</v>
      </c>
    </row>
    <row r="107" spans="1:36">
      <c r="A107" s="68"/>
      <c r="B107" s="59"/>
      <c r="H107" s="56" t="s">
        <v>136</v>
      </c>
      <c r="I107" s="56" t="s">
        <v>137</v>
      </c>
      <c r="J107" s="56" t="s">
        <v>1355</v>
      </c>
      <c r="K107" s="56" t="s">
        <v>304</v>
      </c>
      <c r="L107" s="56" t="s">
        <v>305</v>
      </c>
      <c r="M107" s="56" t="s">
        <v>1012</v>
      </c>
      <c r="N107" s="56" t="s">
        <v>1013</v>
      </c>
      <c r="O107" s="56" t="s">
        <v>1010</v>
      </c>
      <c r="R107" s="55" t="s">
        <v>1316</v>
      </c>
      <c r="S107" s="55" t="s">
        <v>167</v>
      </c>
      <c r="T107" s="55" t="s">
        <v>1356</v>
      </c>
      <c r="U107" s="55" t="s">
        <v>1357</v>
      </c>
      <c r="V107" s="55" t="s">
        <v>1044</v>
      </c>
      <c r="W107" s="55" t="s">
        <v>1318</v>
      </c>
      <c r="X107" s="55" t="s">
        <v>1319</v>
      </c>
      <c r="Y107" s="55" t="s">
        <v>193</v>
      </c>
      <c r="Z107" s="57">
        <v>46027</v>
      </c>
      <c r="AA107" s="69">
        <f ca="1" t="shared" si="1"/>
        <v>7</v>
      </c>
      <c r="AB107" s="70" t="str">
        <f ca="1">LOOKUP(AA107,{0,1,3},{"1个月以内","3个月以内","3个月以上"})</f>
        <v>3个月以上</v>
      </c>
      <c r="AF107" s="64" t="s">
        <v>136</v>
      </c>
      <c r="AG107" s="64" t="s">
        <v>136</v>
      </c>
      <c r="AH107" s="64" t="s">
        <v>256</v>
      </c>
      <c r="AI107" s="64" t="s">
        <v>1358</v>
      </c>
      <c r="AJ107" s="71" t="s">
        <v>1004</v>
      </c>
    </row>
    <row r="108" spans="1:36">
      <c r="A108" s="68"/>
      <c r="B108" s="59"/>
      <c r="H108" s="56" t="s">
        <v>136</v>
      </c>
      <c r="I108" s="56" t="s">
        <v>143</v>
      </c>
      <c r="J108" s="56" t="s">
        <v>1135</v>
      </c>
      <c r="K108" s="56" t="s">
        <v>146</v>
      </c>
      <c r="L108" s="56" t="s">
        <v>149</v>
      </c>
      <c r="M108" s="56" t="s">
        <v>1062</v>
      </c>
      <c r="N108" s="56" t="s">
        <v>1006</v>
      </c>
      <c r="O108" s="56" t="s">
        <v>1047</v>
      </c>
      <c r="R108" s="55" t="s">
        <v>1316</v>
      </c>
      <c r="S108" s="55" t="s">
        <v>167</v>
      </c>
      <c r="T108" s="55" t="s">
        <v>1359</v>
      </c>
      <c r="U108" s="55" t="s">
        <v>1360</v>
      </c>
      <c r="V108" s="55" t="s">
        <v>1044</v>
      </c>
      <c r="W108" s="55" t="s">
        <v>1318</v>
      </c>
      <c r="X108" s="55" t="s">
        <v>1319</v>
      </c>
      <c r="Y108" s="55" t="s">
        <v>193</v>
      </c>
      <c r="Z108" s="57">
        <v>46027</v>
      </c>
      <c r="AA108" s="69">
        <f ca="1" t="shared" si="1"/>
        <v>7</v>
      </c>
      <c r="AB108" s="70" t="str">
        <f ca="1">LOOKUP(AA108,{0,1,3},{"1个月以内","3个月以内","3个月以上"})</f>
        <v>3个月以上</v>
      </c>
      <c r="AF108" s="64" t="s">
        <v>136</v>
      </c>
      <c r="AG108" s="64" t="s">
        <v>136</v>
      </c>
      <c r="AH108" s="64" t="s">
        <v>162</v>
      </c>
      <c r="AI108" s="64" t="s">
        <v>1361</v>
      </c>
      <c r="AJ108" s="71" t="s">
        <v>1065</v>
      </c>
    </row>
    <row r="109" spans="1:36">
      <c r="A109" s="68"/>
      <c r="B109" s="59"/>
      <c r="H109" s="56" t="s">
        <v>136</v>
      </c>
      <c r="I109" s="56" t="s">
        <v>143</v>
      </c>
      <c r="J109" s="56" t="s">
        <v>1362</v>
      </c>
      <c r="K109" s="56" t="s">
        <v>568</v>
      </c>
      <c r="L109" s="56" t="s">
        <v>569</v>
      </c>
      <c r="M109" s="56" t="s">
        <v>1005</v>
      </c>
      <c r="N109" s="56" t="s">
        <v>1006</v>
      </c>
      <c r="O109" s="56" t="s">
        <v>1003</v>
      </c>
      <c r="R109" s="55" t="s">
        <v>1316</v>
      </c>
      <c r="S109" s="55" t="s">
        <v>167</v>
      </c>
      <c r="T109" s="55" t="s">
        <v>1363</v>
      </c>
      <c r="U109" s="55" t="s">
        <v>227</v>
      </c>
      <c r="V109" s="55" t="s">
        <v>1044</v>
      </c>
      <c r="W109" s="55" t="s">
        <v>1324</v>
      </c>
      <c r="X109" s="55" t="s">
        <v>1319</v>
      </c>
      <c r="Y109" s="55" t="s">
        <v>193</v>
      </c>
      <c r="Z109" s="57">
        <v>46027</v>
      </c>
      <c r="AA109" s="69">
        <f ca="1" t="shared" si="1"/>
        <v>7</v>
      </c>
      <c r="AB109" s="70" t="str">
        <f ca="1">LOOKUP(AA109,{0,1,3},{"1个月以内","3个月以内","3个月以上"})</f>
        <v>3个月以上</v>
      </c>
      <c r="AF109" s="64" t="s">
        <v>136</v>
      </c>
      <c r="AG109" s="64" t="s">
        <v>136</v>
      </c>
      <c r="AH109" s="64" t="s">
        <v>162</v>
      </c>
      <c r="AI109" s="64" t="s">
        <v>1364</v>
      </c>
      <c r="AJ109" s="71" t="s">
        <v>1065</v>
      </c>
    </row>
    <row r="110" spans="1:36">
      <c r="A110" s="68"/>
      <c r="B110" s="59"/>
      <c r="H110" s="56" t="s">
        <v>136</v>
      </c>
      <c r="I110" s="56" t="s">
        <v>150</v>
      </c>
      <c r="J110" s="56" t="s">
        <v>1365</v>
      </c>
      <c r="K110" s="56" t="s">
        <v>153</v>
      </c>
      <c r="L110" s="56" t="s">
        <v>154</v>
      </c>
      <c r="M110" s="56" t="s">
        <v>1062</v>
      </c>
      <c r="N110" s="56" t="s">
        <v>1006</v>
      </c>
      <c r="O110" s="56" t="s">
        <v>1047</v>
      </c>
      <c r="R110" s="55" t="s">
        <v>1316</v>
      </c>
      <c r="S110" s="55" t="s">
        <v>167</v>
      </c>
      <c r="T110" s="55" t="s">
        <v>1366</v>
      </c>
      <c r="U110" s="55" t="s">
        <v>1367</v>
      </c>
      <c r="V110" s="55" t="s">
        <v>1044</v>
      </c>
      <c r="W110" s="55" t="s">
        <v>1324</v>
      </c>
      <c r="X110" s="55" t="s">
        <v>1319</v>
      </c>
      <c r="Y110" s="55" t="s">
        <v>193</v>
      </c>
      <c r="Z110" s="57">
        <v>46027</v>
      </c>
      <c r="AA110" s="69">
        <f ca="1" t="shared" si="1"/>
        <v>7</v>
      </c>
      <c r="AB110" s="70" t="str">
        <f ca="1">LOOKUP(AA110,{0,1,3},{"1个月以内","3个月以内","3个月以上"})</f>
        <v>3个月以上</v>
      </c>
      <c r="AF110" s="64" t="s">
        <v>136</v>
      </c>
      <c r="AG110" s="64" t="s">
        <v>136</v>
      </c>
      <c r="AH110" s="64" t="s">
        <v>256</v>
      </c>
      <c r="AI110" s="64" t="s">
        <v>497</v>
      </c>
      <c r="AJ110" s="71" t="s">
        <v>1011</v>
      </c>
    </row>
    <row r="111" spans="1:36">
      <c r="A111" s="68"/>
      <c r="B111" s="59"/>
      <c r="H111" s="56" t="s">
        <v>136</v>
      </c>
      <c r="I111" s="56" t="s">
        <v>136</v>
      </c>
      <c r="J111" s="56" t="s">
        <v>1368</v>
      </c>
      <c r="K111" s="56" t="s">
        <v>162</v>
      </c>
      <c r="L111" s="56" t="s">
        <v>255</v>
      </c>
      <c r="M111" s="56" t="s">
        <v>1012</v>
      </c>
      <c r="N111" s="56" t="s">
        <v>1013</v>
      </c>
      <c r="O111" s="56" t="s">
        <v>1010</v>
      </c>
      <c r="R111" s="55" t="s">
        <v>1316</v>
      </c>
      <c r="S111" s="55" t="s">
        <v>167</v>
      </c>
      <c r="T111" s="55" t="s">
        <v>1369</v>
      </c>
      <c r="U111" s="55" t="s">
        <v>189</v>
      </c>
      <c r="V111" s="55" t="s">
        <v>1044</v>
      </c>
      <c r="W111" s="55" t="s">
        <v>1324</v>
      </c>
      <c r="X111" s="55" t="s">
        <v>1370</v>
      </c>
      <c r="Y111" s="55" t="s">
        <v>186</v>
      </c>
      <c r="Z111" s="57">
        <v>46055</v>
      </c>
      <c r="AA111" s="69">
        <f ca="1" t="shared" si="1"/>
        <v>6</v>
      </c>
      <c r="AB111" s="70" t="str">
        <f ca="1">LOOKUP(AA111,{0,1,3},{"1个月以内","3个月以内","3个月以上"})</f>
        <v>3个月以上</v>
      </c>
      <c r="AF111" s="64" t="s">
        <v>136</v>
      </c>
      <c r="AG111" s="64" t="s">
        <v>136</v>
      </c>
      <c r="AH111" s="64" t="s">
        <v>1313</v>
      </c>
      <c r="AI111" s="64" t="s">
        <v>1371</v>
      </c>
      <c r="AJ111" s="71" t="s">
        <v>1011</v>
      </c>
    </row>
    <row r="112" spans="1:36">
      <c r="A112" s="68"/>
      <c r="B112" s="59"/>
      <c r="H112" s="56" t="s">
        <v>136</v>
      </c>
      <c r="I112" s="56" t="s">
        <v>136</v>
      </c>
      <c r="J112" s="56" t="s">
        <v>1124</v>
      </c>
      <c r="K112" s="56" t="s">
        <v>256</v>
      </c>
      <c r="L112" s="56" t="s">
        <v>459</v>
      </c>
      <c r="M112" s="56" t="s">
        <v>1062</v>
      </c>
      <c r="N112" s="56" t="s">
        <v>1006</v>
      </c>
      <c r="O112" s="56" t="s">
        <v>1047</v>
      </c>
      <c r="R112" s="55" t="s">
        <v>1316</v>
      </c>
      <c r="S112" s="55" t="s">
        <v>167</v>
      </c>
      <c r="T112" s="55" t="s">
        <v>1372</v>
      </c>
      <c r="U112" s="55" t="s">
        <v>449</v>
      </c>
      <c r="V112" s="55" t="s">
        <v>1044</v>
      </c>
      <c r="W112" s="55" t="s">
        <v>1324</v>
      </c>
      <c r="X112" s="55" t="s">
        <v>1370</v>
      </c>
      <c r="Y112" s="55" t="s">
        <v>186</v>
      </c>
      <c r="Z112" s="57">
        <v>46055</v>
      </c>
      <c r="AA112" s="69">
        <f ca="1" t="shared" si="1"/>
        <v>6</v>
      </c>
      <c r="AB112" s="70" t="str">
        <f ca="1">LOOKUP(AA112,{0,1,3},{"1个月以内","3个月以内","3个月以上"})</f>
        <v>3个月以上</v>
      </c>
      <c r="AF112" s="64" t="s">
        <v>136</v>
      </c>
      <c r="AG112" s="64" t="s">
        <v>136</v>
      </c>
      <c r="AH112" s="64" t="s">
        <v>256</v>
      </c>
      <c r="AI112" s="64" t="s">
        <v>1345</v>
      </c>
      <c r="AJ112" s="71" t="s">
        <v>1011</v>
      </c>
    </row>
    <row r="113" spans="1:36">
      <c r="A113" s="68"/>
      <c r="B113" s="59"/>
      <c r="H113" s="56" t="s">
        <v>136</v>
      </c>
      <c r="I113" s="56" t="s">
        <v>155</v>
      </c>
      <c r="J113" s="56" t="s">
        <v>1373</v>
      </c>
      <c r="K113" s="56" t="s">
        <v>156</v>
      </c>
      <c r="L113" s="56" t="s">
        <v>157</v>
      </c>
      <c r="M113" s="56" t="s">
        <v>1005</v>
      </c>
      <c r="N113" s="56" t="s">
        <v>1006</v>
      </c>
      <c r="O113" s="56" t="s">
        <v>1003</v>
      </c>
      <c r="R113" s="55" t="s">
        <v>1316</v>
      </c>
      <c r="S113" s="55" t="s">
        <v>167</v>
      </c>
      <c r="T113" s="55" t="s">
        <v>1374</v>
      </c>
      <c r="U113" s="55" t="s">
        <v>191</v>
      </c>
      <c r="V113" s="55" t="s">
        <v>1044</v>
      </c>
      <c r="W113" s="55" t="s">
        <v>1324</v>
      </c>
      <c r="X113" s="55" t="s">
        <v>1370</v>
      </c>
      <c r="Y113" s="55" t="s">
        <v>186</v>
      </c>
      <c r="Z113" s="57">
        <v>46055</v>
      </c>
      <c r="AA113" s="69">
        <f ca="1" t="shared" si="1"/>
        <v>6</v>
      </c>
      <c r="AB113" s="70" t="str">
        <f ca="1">LOOKUP(AA113,{0,1,3},{"1个月以内","3个月以内","3个月以上"})</f>
        <v>3个月以上</v>
      </c>
      <c r="AF113" s="64" t="s">
        <v>136</v>
      </c>
      <c r="AG113" s="64" t="s">
        <v>136</v>
      </c>
      <c r="AH113" s="64" t="s">
        <v>256</v>
      </c>
      <c r="AI113" s="64" t="s">
        <v>258</v>
      </c>
      <c r="AJ113" s="71" t="s">
        <v>1004</v>
      </c>
    </row>
    <row r="114" spans="1:36">
      <c r="A114" s="68"/>
      <c r="B114" s="59"/>
      <c r="H114" s="56" t="s">
        <v>136</v>
      </c>
      <c r="I114" s="56" t="s">
        <v>155</v>
      </c>
      <c r="J114" s="56" t="s">
        <v>1375</v>
      </c>
      <c r="K114" s="56" t="s">
        <v>253</v>
      </c>
      <c r="L114" s="56" t="s">
        <v>254</v>
      </c>
      <c r="M114" s="56" t="s">
        <v>1062</v>
      </c>
      <c r="N114" s="56" t="s">
        <v>1006</v>
      </c>
      <c r="O114" s="56" t="s">
        <v>1047</v>
      </c>
      <c r="R114" s="55" t="s">
        <v>1316</v>
      </c>
      <c r="S114" s="55" t="s">
        <v>167</v>
      </c>
      <c r="T114" s="55" t="s">
        <v>1376</v>
      </c>
      <c r="U114" s="55" t="s">
        <v>326</v>
      </c>
      <c r="V114" s="55" t="s">
        <v>1044</v>
      </c>
      <c r="W114" s="55" t="s">
        <v>1324</v>
      </c>
      <c r="X114" s="55" t="s">
        <v>1370</v>
      </c>
      <c r="Y114" s="55" t="s">
        <v>186</v>
      </c>
      <c r="Z114" s="57">
        <v>46055</v>
      </c>
      <c r="AA114" s="69">
        <f ca="1" t="shared" si="1"/>
        <v>6</v>
      </c>
      <c r="AB114" s="70" t="str">
        <f ca="1">LOOKUP(AA114,{0,1,3},{"1个月以内","3个月以内","3个月以上"})</f>
        <v>3个月以上</v>
      </c>
      <c r="AF114" s="64" t="s">
        <v>136</v>
      </c>
      <c r="AG114" s="64" t="s">
        <v>136</v>
      </c>
      <c r="AH114" s="64" t="s">
        <v>424</v>
      </c>
      <c r="AI114" s="64" t="s">
        <v>425</v>
      </c>
      <c r="AJ114" s="71" t="s">
        <v>1065</v>
      </c>
    </row>
    <row r="115" spans="1:36">
      <c r="A115" s="68"/>
      <c r="B115" s="59"/>
      <c r="H115" s="56" t="s">
        <v>167</v>
      </c>
      <c r="I115" s="56" t="s">
        <v>173</v>
      </c>
      <c r="J115" s="56" t="s">
        <v>1179</v>
      </c>
      <c r="K115" s="56" t="s">
        <v>176</v>
      </c>
      <c r="L115" s="56" t="s">
        <v>177</v>
      </c>
      <c r="M115" s="56" t="s">
        <v>1005</v>
      </c>
      <c r="N115" s="56" t="s">
        <v>1006</v>
      </c>
      <c r="O115" s="56" t="s">
        <v>1003</v>
      </c>
      <c r="R115" s="55" t="s">
        <v>1316</v>
      </c>
      <c r="S115" s="55" t="s">
        <v>167</v>
      </c>
      <c r="T115" s="55" t="s">
        <v>1377</v>
      </c>
      <c r="U115" s="55" t="s">
        <v>1378</v>
      </c>
      <c r="V115" s="55" t="s">
        <v>1044</v>
      </c>
      <c r="W115" s="55" t="s">
        <v>1324</v>
      </c>
      <c r="X115" s="55" t="s">
        <v>1370</v>
      </c>
      <c r="Y115" s="55" t="s">
        <v>186</v>
      </c>
      <c r="Z115" s="57">
        <v>46055</v>
      </c>
      <c r="AA115" s="69">
        <f ca="1" t="shared" si="1"/>
        <v>6</v>
      </c>
      <c r="AB115" s="70" t="str">
        <f ca="1">LOOKUP(AA115,{0,1,3},{"1个月以内","3个月以内","3个月以上"})</f>
        <v>3个月以上</v>
      </c>
      <c r="AF115" s="64" t="s">
        <v>136</v>
      </c>
      <c r="AG115" s="64" t="s">
        <v>136</v>
      </c>
      <c r="AH115" s="64" t="s">
        <v>1313</v>
      </c>
      <c r="AI115" s="64" t="s">
        <v>1379</v>
      </c>
      <c r="AJ115" s="71" t="s">
        <v>1065</v>
      </c>
    </row>
    <row r="116" spans="1:36">
      <c r="A116" s="68"/>
      <c r="B116" s="59"/>
      <c r="H116" s="56" t="s">
        <v>167</v>
      </c>
      <c r="I116" s="56" t="s">
        <v>186</v>
      </c>
      <c r="J116" s="56" t="s">
        <v>1374</v>
      </c>
      <c r="K116" s="56" t="s">
        <v>191</v>
      </c>
      <c r="L116" s="56" t="s">
        <v>354</v>
      </c>
      <c r="M116" s="56" t="s">
        <v>1005</v>
      </c>
      <c r="N116" s="56" t="s">
        <v>1006</v>
      </c>
      <c r="O116" s="56" t="s">
        <v>1003</v>
      </c>
      <c r="R116" s="55" t="s">
        <v>1316</v>
      </c>
      <c r="S116" s="55" t="s">
        <v>167</v>
      </c>
      <c r="T116" s="55" t="s">
        <v>1380</v>
      </c>
      <c r="U116" s="55" t="s">
        <v>1381</v>
      </c>
      <c r="V116" s="55" t="s">
        <v>1044</v>
      </c>
      <c r="W116" s="55" t="s">
        <v>1324</v>
      </c>
      <c r="X116" s="55" t="s">
        <v>1370</v>
      </c>
      <c r="Y116" s="55" t="s">
        <v>186</v>
      </c>
      <c r="Z116" s="57">
        <v>46055</v>
      </c>
      <c r="AA116" s="69">
        <f ca="1" t="shared" si="1"/>
        <v>6</v>
      </c>
      <c r="AB116" s="70" t="str">
        <f ca="1">LOOKUP(AA116,{0,1,3},{"1个月以内","3个月以内","3个月以上"})</f>
        <v>3个月以上</v>
      </c>
      <c r="AF116" s="64" t="s">
        <v>136</v>
      </c>
      <c r="AG116" s="64" t="s">
        <v>136</v>
      </c>
      <c r="AH116" s="64" t="s">
        <v>162</v>
      </c>
      <c r="AI116" s="64" t="s">
        <v>1382</v>
      </c>
      <c r="AJ116" s="71" t="s">
        <v>1065</v>
      </c>
    </row>
    <row r="117" spans="1:36">
      <c r="A117" s="68"/>
      <c r="B117" s="59"/>
      <c r="H117" s="56" t="s">
        <v>167</v>
      </c>
      <c r="I117" s="56" t="s">
        <v>186</v>
      </c>
      <c r="J117" s="56" t="s">
        <v>1383</v>
      </c>
      <c r="K117" s="56" t="s">
        <v>187</v>
      </c>
      <c r="L117" s="56" t="s">
        <v>188</v>
      </c>
      <c r="M117" s="56" t="s">
        <v>1005</v>
      </c>
      <c r="N117" s="56" t="s">
        <v>1006</v>
      </c>
      <c r="O117" s="56" t="s">
        <v>1003</v>
      </c>
      <c r="R117" s="55" t="s">
        <v>1316</v>
      </c>
      <c r="S117" s="55" t="s">
        <v>167</v>
      </c>
      <c r="T117" s="55" t="s">
        <v>1384</v>
      </c>
      <c r="U117" s="55" t="s">
        <v>1385</v>
      </c>
      <c r="V117" s="55" t="s">
        <v>1044</v>
      </c>
      <c r="W117" s="55" t="s">
        <v>1324</v>
      </c>
      <c r="X117" s="55" t="s">
        <v>1370</v>
      </c>
      <c r="Y117" s="55" t="s">
        <v>186</v>
      </c>
      <c r="Z117" s="57">
        <v>46055</v>
      </c>
      <c r="AA117" s="69">
        <f ca="1" t="shared" si="1"/>
        <v>6</v>
      </c>
      <c r="AB117" s="70" t="str">
        <f ca="1">LOOKUP(AA117,{0,1,3},{"1个月以内","3个月以内","3个月以上"})</f>
        <v>3个月以上</v>
      </c>
      <c r="AF117" s="64" t="s">
        <v>136</v>
      </c>
      <c r="AG117" s="64" t="s">
        <v>136</v>
      </c>
      <c r="AH117" s="64" t="s">
        <v>424</v>
      </c>
      <c r="AI117" s="64" t="s">
        <v>1386</v>
      </c>
      <c r="AJ117" s="71" t="s">
        <v>1065</v>
      </c>
    </row>
    <row r="118" spans="1:36">
      <c r="A118" s="68"/>
      <c r="B118" s="59"/>
      <c r="H118" s="56" t="s">
        <v>167</v>
      </c>
      <c r="I118" s="56" t="s">
        <v>186</v>
      </c>
      <c r="J118" s="56" t="s">
        <v>1372</v>
      </c>
      <c r="K118" s="56" t="s">
        <v>449</v>
      </c>
      <c r="L118" s="56" t="s">
        <v>450</v>
      </c>
      <c r="M118" s="56" t="s">
        <v>1012</v>
      </c>
      <c r="N118" s="56" t="s">
        <v>1006</v>
      </c>
      <c r="O118" s="56" t="s">
        <v>1010</v>
      </c>
      <c r="R118" s="55" t="s">
        <v>1316</v>
      </c>
      <c r="S118" s="55" t="s">
        <v>167</v>
      </c>
      <c r="T118" s="55" t="s">
        <v>1387</v>
      </c>
      <c r="U118" s="55" t="s">
        <v>1388</v>
      </c>
      <c r="V118" s="55" t="s">
        <v>1044</v>
      </c>
      <c r="W118" s="55" t="s">
        <v>1324</v>
      </c>
      <c r="X118" s="55" t="s">
        <v>1370</v>
      </c>
      <c r="Y118" s="55" t="s">
        <v>186</v>
      </c>
      <c r="Z118" s="57">
        <v>46055</v>
      </c>
      <c r="AA118" s="69">
        <f ca="1" t="shared" si="1"/>
        <v>6</v>
      </c>
      <c r="AB118" s="70" t="str">
        <f ca="1">LOOKUP(AA118,{0,1,3},{"1个月以内","3个月以内","3个月以上"})</f>
        <v>3个月以上</v>
      </c>
      <c r="AF118" s="64" t="s">
        <v>136</v>
      </c>
      <c r="AG118" s="64" t="s">
        <v>136</v>
      </c>
      <c r="AH118" s="64" t="s">
        <v>162</v>
      </c>
      <c r="AI118" s="64" t="s">
        <v>619</v>
      </c>
      <c r="AJ118" s="71" t="s">
        <v>1004</v>
      </c>
    </row>
    <row r="119" spans="1:36">
      <c r="A119" s="68"/>
      <c r="B119" s="59"/>
      <c r="H119" s="56" t="s">
        <v>167</v>
      </c>
      <c r="I119" s="56" t="s">
        <v>581</v>
      </c>
      <c r="J119" s="56" t="s">
        <v>1176</v>
      </c>
      <c r="K119" s="56" t="s">
        <v>628</v>
      </c>
      <c r="L119" s="56" t="s">
        <v>670</v>
      </c>
      <c r="M119" s="56" t="s">
        <v>1012</v>
      </c>
      <c r="N119" s="56" t="s">
        <v>1013</v>
      </c>
      <c r="O119" s="56" t="s">
        <v>1010</v>
      </c>
      <c r="R119" s="55" t="s">
        <v>1316</v>
      </c>
      <c r="S119" s="55" t="s">
        <v>167</v>
      </c>
      <c r="T119" s="55" t="s">
        <v>1389</v>
      </c>
      <c r="U119" s="55" t="s">
        <v>1390</v>
      </c>
      <c r="V119" s="55" t="s">
        <v>1044</v>
      </c>
      <c r="W119" s="55" t="s">
        <v>1324</v>
      </c>
      <c r="X119" s="55" t="s">
        <v>1370</v>
      </c>
      <c r="Y119" s="55" t="s">
        <v>186</v>
      </c>
      <c r="Z119" s="57">
        <v>46055</v>
      </c>
      <c r="AA119" s="69">
        <f ca="1" t="shared" si="1"/>
        <v>6</v>
      </c>
      <c r="AB119" s="70" t="str">
        <f ca="1">LOOKUP(AA119,{0,1,3},{"1个月以内","3个月以内","3个月以上"})</f>
        <v>3个月以上</v>
      </c>
      <c r="AF119" s="64" t="s">
        <v>136</v>
      </c>
      <c r="AG119" s="64" t="s">
        <v>136</v>
      </c>
      <c r="AH119" s="64" t="s">
        <v>162</v>
      </c>
      <c r="AI119" s="64" t="s">
        <v>1391</v>
      </c>
      <c r="AJ119" s="71" t="s">
        <v>1011</v>
      </c>
    </row>
    <row r="120" spans="1:36">
      <c r="A120" s="68"/>
      <c r="B120" s="59"/>
      <c r="H120" s="56" t="s">
        <v>167</v>
      </c>
      <c r="I120" s="56" t="s">
        <v>581</v>
      </c>
      <c r="J120" s="56" t="s">
        <v>1176</v>
      </c>
      <c r="K120" s="56" t="s">
        <v>628</v>
      </c>
      <c r="L120" s="56" t="s">
        <v>680</v>
      </c>
      <c r="M120" s="56" t="s">
        <v>1062</v>
      </c>
      <c r="N120" s="56" t="s">
        <v>1006</v>
      </c>
      <c r="O120" s="56" t="s">
        <v>1047</v>
      </c>
      <c r="R120" s="55" t="s">
        <v>1316</v>
      </c>
      <c r="S120" s="55" t="s">
        <v>167</v>
      </c>
      <c r="T120" s="55" t="s">
        <v>1196</v>
      </c>
      <c r="U120" s="55" t="s">
        <v>218</v>
      </c>
      <c r="V120" s="55" t="s">
        <v>1044</v>
      </c>
      <c r="W120" s="55" t="s">
        <v>1324</v>
      </c>
      <c r="X120" s="55" t="s">
        <v>1370</v>
      </c>
      <c r="Y120" s="55" t="s">
        <v>186</v>
      </c>
      <c r="Z120" s="57">
        <v>46055</v>
      </c>
      <c r="AA120" s="69">
        <f ca="1" t="shared" si="1"/>
        <v>6</v>
      </c>
      <c r="AB120" s="70" t="str">
        <f ca="1">LOOKUP(AA120,{0,1,3},{"1个月以内","3个月以内","3个月以上"})</f>
        <v>3个月以上</v>
      </c>
      <c r="AF120" s="64" t="s">
        <v>136</v>
      </c>
      <c r="AG120" s="64" t="s">
        <v>136</v>
      </c>
      <c r="AH120" s="64" t="s">
        <v>162</v>
      </c>
      <c r="AI120" s="64" t="s">
        <v>636</v>
      </c>
      <c r="AJ120" s="71" t="s">
        <v>1011</v>
      </c>
    </row>
    <row r="121" spans="1:36">
      <c r="A121" s="68"/>
      <c r="B121" s="59"/>
      <c r="H121" s="56" t="s">
        <v>167</v>
      </c>
      <c r="I121" s="56" t="s">
        <v>180</v>
      </c>
      <c r="J121" s="56" t="s">
        <v>1206</v>
      </c>
      <c r="K121" s="56" t="s">
        <v>183</v>
      </c>
      <c r="L121" s="56" t="s">
        <v>185</v>
      </c>
      <c r="M121" s="56" t="s">
        <v>1005</v>
      </c>
      <c r="N121" s="56" t="s">
        <v>1006</v>
      </c>
      <c r="O121" s="56" t="s">
        <v>1003</v>
      </c>
      <c r="R121" s="55" t="s">
        <v>1316</v>
      </c>
      <c r="S121" s="55" t="s">
        <v>167</v>
      </c>
      <c r="T121" s="55" t="s">
        <v>1392</v>
      </c>
      <c r="U121" s="55" t="s">
        <v>1393</v>
      </c>
      <c r="V121" s="55" t="s">
        <v>1044</v>
      </c>
      <c r="W121" s="55" t="s">
        <v>1324</v>
      </c>
      <c r="X121" s="55" t="s">
        <v>1370</v>
      </c>
      <c r="Y121" s="55" t="s">
        <v>186</v>
      </c>
      <c r="Z121" s="57">
        <v>46055</v>
      </c>
      <c r="AA121" s="69">
        <f ca="1" t="shared" si="1"/>
        <v>6</v>
      </c>
      <c r="AB121" s="70" t="str">
        <f ca="1">LOOKUP(AA121,{0,1,3},{"1个月以内","3个月以内","3个月以上"})</f>
        <v>3个月以上</v>
      </c>
      <c r="AF121" s="64" t="s">
        <v>136</v>
      </c>
      <c r="AG121" s="64" t="s">
        <v>136</v>
      </c>
      <c r="AH121" s="64" t="s">
        <v>162</v>
      </c>
      <c r="AI121" s="64" t="s">
        <v>608</v>
      </c>
      <c r="AJ121" s="71" t="s">
        <v>1065</v>
      </c>
    </row>
    <row r="122" spans="1:36">
      <c r="A122" s="68"/>
      <c r="B122" s="59"/>
      <c r="H122" s="56" t="s">
        <v>167</v>
      </c>
      <c r="I122" s="56" t="s">
        <v>323</v>
      </c>
      <c r="J122" s="56" t="s">
        <v>1199</v>
      </c>
      <c r="K122" s="56" t="s">
        <v>346</v>
      </c>
      <c r="L122" s="56" t="s">
        <v>681</v>
      </c>
      <c r="M122" s="56" t="s">
        <v>1012</v>
      </c>
      <c r="N122" s="56" t="s">
        <v>1013</v>
      </c>
      <c r="O122" s="56" t="s">
        <v>1010</v>
      </c>
      <c r="R122" s="55" t="s">
        <v>1316</v>
      </c>
      <c r="S122" s="55" t="s">
        <v>167</v>
      </c>
      <c r="T122" s="55" t="s">
        <v>1394</v>
      </c>
      <c r="U122" s="55" t="s">
        <v>1395</v>
      </c>
      <c r="V122" s="55" t="s">
        <v>1044</v>
      </c>
      <c r="W122" s="55" t="s">
        <v>1324</v>
      </c>
      <c r="X122" s="55" t="s">
        <v>1370</v>
      </c>
      <c r="Y122" s="55" t="s">
        <v>186</v>
      </c>
      <c r="Z122" s="57">
        <v>46055</v>
      </c>
      <c r="AA122" s="69">
        <f ca="1" t="shared" si="1"/>
        <v>6</v>
      </c>
      <c r="AB122" s="70" t="str">
        <f ca="1">LOOKUP(AA122,{0,1,3},{"1个月以内","3个月以内","3个月以上"})</f>
        <v>3个月以上</v>
      </c>
      <c r="AF122" s="64" t="s">
        <v>136</v>
      </c>
      <c r="AG122" s="64" t="s">
        <v>136</v>
      </c>
      <c r="AH122" s="64" t="s">
        <v>1328</v>
      </c>
      <c r="AI122" s="64" t="s">
        <v>1396</v>
      </c>
      <c r="AJ122" s="71" t="s">
        <v>1011</v>
      </c>
    </row>
    <row r="123" spans="1:36">
      <c r="A123" s="68"/>
      <c r="B123" s="59"/>
      <c r="H123" s="56" t="s">
        <v>167</v>
      </c>
      <c r="I123" s="56" t="s">
        <v>323</v>
      </c>
      <c r="J123" s="56" t="s">
        <v>1199</v>
      </c>
      <c r="K123" s="56" t="s">
        <v>346</v>
      </c>
      <c r="L123" s="56" t="s">
        <v>456</v>
      </c>
      <c r="M123" s="56" t="s">
        <v>1062</v>
      </c>
      <c r="N123" s="56" t="s">
        <v>1006</v>
      </c>
      <c r="O123" s="56" t="s">
        <v>1047</v>
      </c>
      <c r="R123" s="55" t="s">
        <v>1316</v>
      </c>
      <c r="S123" s="55" t="s">
        <v>167</v>
      </c>
      <c r="T123" s="55" t="s">
        <v>1383</v>
      </c>
      <c r="U123" s="55" t="s">
        <v>187</v>
      </c>
      <c r="V123" s="55" t="s">
        <v>1044</v>
      </c>
      <c r="W123" s="55" t="s">
        <v>1324</v>
      </c>
      <c r="X123" s="55" t="s">
        <v>1370</v>
      </c>
      <c r="Y123" s="55" t="s">
        <v>186</v>
      </c>
      <c r="Z123" s="57">
        <v>46055</v>
      </c>
      <c r="AA123" s="69">
        <f ca="1" t="shared" si="1"/>
        <v>6</v>
      </c>
      <c r="AB123" s="70" t="str">
        <f ca="1">LOOKUP(AA123,{0,1,3},{"1个月以内","3个月以内","3个月以上"})</f>
        <v>3个月以上</v>
      </c>
      <c r="AF123" s="64" t="s">
        <v>136</v>
      </c>
      <c r="AG123" s="64" t="s">
        <v>136</v>
      </c>
      <c r="AH123" s="64" t="s">
        <v>256</v>
      </c>
      <c r="AI123" s="64" t="s">
        <v>1397</v>
      </c>
      <c r="AJ123" s="71" t="s">
        <v>1065</v>
      </c>
    </row>
    <row r="124" spans="1:36">
      <c r="A124" s="68"/>
      <c r="B124" s="59"/>
      <c r="H124" s="56" t="s">
        <v>167</v>
      </c>
      <c r="I124" s="56" t="s">
        <v>180</v>
      </c>
      <c r="J124" s="56" t="s">
        <v>1398</v>
      </c>
      <c r="K124" s="56" t="s">
        <v>350</v>
      </c>
      <c r="L124" s="56" t="s">
        <v>351</v>
      </c>
      <c r="M124" s="56" t="s">
        <v>1012</v>
      </c>
      <c r="N124" s="56" t="s">
        <v>1006</v>
      </c>
      <c r="O124" s="56" t="s">
        <v>1010</v>
      </c>
      <c r="R124" s="55" t="s">
        <v>1316</v>
      </c>
      <c r="S124" s="55" t="s">
        <v>167</v>
      </c>
      <c r="T124" s="55" t="s">
        <v>1399</v>
      </c>
      <c r="U124" s="55" t="s">
        <v>1400</v>
      </c>
      <c r="V124" s="55" t="s">
        <v>1044</v>
      </c>
      <c r="W124" s="55" t="s">
        <v>1324</v>
      </c>
      <c r="X124" s="55" t="s">
        <v>1370</v>
      </c>
      <c r="Y124" s="55" t="s">
        <v>186</v>
      </c>
      <c r="Z124" s="57">
        <v>46055</v>
      </c>
      <c r="AA124" s="69">
        <f ca="1" t="shared" si="1"/>
        <v>6</v>
      </c>
      <c r="AB124" s="70" t="str">
        <f ca="1">LOOKUP(AA124,{0,1,3},{"1个月以内","3个月以内","3个月以上"})</f>
        <v>3个月以上</v>
      </c>
      <c r="AF124" s="64" t="s">
        <v>136</v>
      </c>
      <c r="AG124" s="64" t="s">
        <v>136</v>
      </c>
      <c r="AH124" s="64" t="s">
        <v>1313</v>
      </c>
      <c r="AI124" s="64" t="s">
        <v>1401</v>
      </c>
      <c r="AJ124" s="71" t="s">
        <v>1065</v>
      </c>
    </row>
    <row r="125" spans="1:36">
      <c r="A125" s="68"/>
      <c r="B125" s="59"/>
      <c r="H125" s="56" t="s">
        <v>167</v>
      </c>
      <c r="I125" s="56" t="s">
        <v>168</v>
      </c>
      <c r="J125" s="56" t="s">
        <v>1188</v>
      </c>
      <c r="K125" s="56" t="s">
        <v>169</v>
      </c>
      <c r="L125" s="56" t="s">
        <v>585</v>
      </c>
      <c r="M125" s="56" t="s">
        <v>1062</v>
      </c>
      <c r="N125" s="56" t="s">
        <v>1006</v>
      </c>
      <c r="O125" s="56" t="s">
        <v>1047</v>
      </c>
      <c r="R125" s="55" t="s">
        <v>1316</v>
      </c>
      <c r="S125" s="55" t="s">
        <v>167</v>
      </c>
      <c r="T125" s="55" t="s">
        <v>1402</v>
      </c>
      <c r="U125" s="55" t="s">
        <v>1403</v>
      </c>
      <c r="V125" s="55" t="s">
        <v>1044</v>
      </c>
      <c r="W125" s="55" t="s">
        <v>1324</v>
      </c>
      <c r="X125" s="55" t="s">
        <v>1370</v>
      </c>
      <c r="Y125" s="55" t="s">
        <v>186</v>
      </c>
      <c r="Z125" s="57">
        <v>46055</v>
      </c>
      <c r="AA125" s="69">
        <f ca="1" t="shared" si="1"/>
        <v>6</v>
      </c>
      <c r="AB125" s="70" t="str">
        <f ca="1">LOOKUP(AA125,{0,1,3},{"1个月以内","3个月以内","3个月以上"})</f>
        <v>3个月以上</v>
      </c>
      <c r="AF125" s="64" t="s">
        <v>136</v>
      </c>
      <c r="AG125" s="64" t="s">
        <v>136</v>
      </c>
      <c r="AH125" s="64" t="s">
        <v>424</v>
      </c>
      <c r="AI125" s="64" t="s">
        <v>1404</v>
      </c>
      <c r="AJ125" s="71" t="s">
        <v>1065</v>
      </c>
    </row>
    <row r="126" spans="1:36">
      <c r="A126" s="68"/>
      <c r="B126" s="59"/>
      <c r="H126" s="56" t="s">
        <v>104</v>
      </c>
      <c r="I126" s="56" t="s">
        <v>111</v>
      </c>
      <c r="J126" s="56" t="s">
        <v>1253</v>
      </c>
      <c r="K126" s="56" t="s">
        <v>112</v>
      </c>
      <c r="L126" s="56" t="s">
        <v>114</v>
      </c>
      <c r="M126" s="56" t="s">
        <v>1005</v>
      </c>
      <c r="N126" s="56" t="s">
        <v>1006</v>
      </c>
      <c r="O126" s="56" t="s">
        <v>1003</v>
      </c>
      <c r="R126" s="55" t="s">
        <v>1316</v>
      </c>
      <c r="S126" s="55" t="s">
        <v>167</v>
      </c>
      <c r="T126" s="55" t="s">
        <v>1405</v>
      </c>
      <c r="U126" s="55" t="s">
        <v>1406</v>
      </c>
      <c r="V126" s="55" t="s">
        <v>1044</v>
      </c>
      <c r="W126" s="55" t="s">
        <v>1324</v>
      </c>
      <c r="X126" s="55" t="s">
        <v>1407</v>
      </c>
      <c r="Y126" s="55" t="s">
        <v>168</v>
      </c>
      <c r="Z126" s="57">
        <v>45674</v>
      </c>
      <c r="AA126" s="69">
        <f ca="1" t="shared" si="1"/>
        <v>19</v>
      </c>
      <c r="AB126" s="70" t="str">
        <f ca="1">LOOKUP(AA126,{0,1,3},{"1个月以内","3个月以内","3个月以上"})</f>
        <v>3个月以上</v>
      </c>
      <c r="AF126" s="64" t="s">
        <v>136</v>
      </c>
      <c r="AG126" s="64" t="s">
        <v>136</v>
      </c>
      <c r="AH126" s="64" t="s">
        <v>256</v>
      </c>
      <c r="AI126" s="64" t="s">
        <v>702</v>
      </c>
      <c r="AJ126" s="71" t="s">
        <v>1065</v>
      </c>
    </row>
    <row r="127" spans="1:36">
      <c r="A127" s="68"/>
      <c r="B127" s="59"/>
      <c r="H127" s="56" t="s">
        <v>104</v>
      </c>
      <c r="I127" s="56" t="s">
        <v>116</v>
      </c>
      <c r="J127" s="56" t="s">
        <v>1408</v>
      </c>
      <c r="K127" s="56" t="s">
        <v>119</v>
      </c>
      <c r="L127" s="56" t="s">
        <v>310</v>
      </c>
      <c r="M127" s="56" t="s">
        <v>1254</v>
      </c>
      <c r="N127" s="56" t="s">
        <v>1409</v>
      </c>
      <c r="O127" s="56" t="s">
        <v>1051</v>
      </c>
      <c r="R127" s="55" t="s">
        <v>1316</v>
      </c>
      <c r="S127" s="55" t="s">
        <v>167</v>
      </c>
      <c r="T127" s="55" t="s">
        <v>1410</v>
      </c>
      <c r="U127" s="55" t="s">
        <v>1411</v>
      </c>
      <c r="V127" s="55" t="s">
        <v>1044</v>
      </c>
      <c r="W127" s="55" t="s">
        <v>1324</v>
      </c>
      <c r="X127" s="55" t="s">
        <v>1407</v>
      </c>
      <c r="Y127" s="55" t="s">
        <v>168</v>
      </c>
      <c r="Z127" s="57">
        <v>45674</v>
      </c>
      <c r="AA127" s="69">
        <f ca="1" t="shared" si="1"/>
        <v>19</v>
      </c>
      <c r="AB127" s="70" t="str">
        <f ca="1">LOOKUP(AA127,{0,1,3},{"1个月以内","3个月以内","3个月以上"})</f>
        <v>3个月以上</v>
      </c>
      <c r="AF127" s="64" t="s">
        <v>136</v>
      </c>
      <c r="AG127" s="64" t="s">
        <v>136</v>
      </c>
      <c r="AH127" s="64" t="s">
        <v>256</v>
      </c>
      <c r="AI127" s="64" t="s">
        <v>1412</v>
      </c>
      <c r="AJ127" s="71" t="s">
        <v>1065</v>
      </c>
    </row>
    <row r="128" spans="1:36">
      <c r="A128" s="68"/>
      <c r="B128" s="59"/>
      <c r="H128" s="56" t="s">
        <v>104</v>
      </c>
      <c r="I128" s="56" t="s">
        <v>128</v>
      </c>
      <c r="J128" s="56" t="s">
        <v>1253</v>
      </c>
      <c r="K128" s="56" t="s">
        <v>112</v>
      </c>
      <c r="L128" s="56" t="s">
        <v>241</v>
      </c>
      <c r="M128" s="56" t="s">
        <v>1005</v>
      </c>
      <c r="N128" s="56" t="s">
        <v>1006</v>
      </c>
      <c r="O128" s="56" t="s">
        <v>1003</v>
      </c>
      <c r="R128" s="55" t="s">
        <v>1316</v>
      </c>
      <c r="S128" s="55" t="s">
        <v>167</v>
      </c>
      <c r="T128" s="55" t="s">
        <v>1188</v>
      </c>
      <c r="U128" s="55" t="s">
        <v>169</v>
      </c>
      <c r="V128" s="55" t="s">
        <v>1044</v>
      </c>
      <c r="W128" s="55" t="s">
        <v>1324</v>
      </c>
      <c r="X128" s="55" t="s">
        <v>1407</v>
      </c>
      <c r="Y128" s="55" t="s">
        <v>168</v>
      </c>
      <c r="Z128" s="57">
        <v>45674</v>
      </c>
      <c r="AA128" s="69">
        <f ca="1" t="shared" si="1"/>
        <v>19</v>
      </c>
      <c r="AB128" s="70" t="str">
        <f ca="1">LOOKUP(AA128,{0,1,3},{"1个月以内","3个月以内","3个月以上"})</f>
        <v>3个月以上</v>
      </c>
      <c r="AF128" s="64" t="s">
        <v>136</v>
      </c>
      <c r="AG128" s="64" t="s">
        <v>136</v>
      </c>
      <c r="AH128" s="64" t="s">
        <v>1313</v>
      </c>
      <c r="AI128" s="64" t="s">
        <v>815</v>
      </c>
      <c r="AJ128" s="71" t="s">
        <v>1065</v>
      </c>
    </row>
    <row r="129" spans="1:36">
      <c r="A129" s="68"/>
      <c r="B129" s="59"/>
      <c r="H129" s="56" t="s">
        <v>104</v>
      </c>
      <c r="I129" s="56" t="s">
        <v>128</v>
      </c>
      <c r="J129" s="56" t="s">
        <v>1286</v>
      </c>
      <c r="K129" s="56" t="s">
        <v>329</v>
      </c>
      <c r="L129" s="56" t="s">
        <v>455</v>
      </c>
      <c r="M129" s="56" t="s">
        <v>1012</v>
      </c>
      <c r="N129" s="56" t="s">
        <v>1013</v>
      </c>
      <c r="O129" s="56" t="s">
        <v>1010</v>
      </c>
      <c r="R129" s="55" t="s">
        <v>1316</v>
      </c>
      <c r="S129" s="55" t="s">
        <v>167</v>
      </c>
      <c r="T129" s="55" t="s">
        <v>1413</v>
      </c>
      <c r="U129" s="55" t="s">
        <v>1414</v>
      </c>
      <c r="V129" s="55" t="s">
        <v>1044</v>
      </c>
      <c r="W129" s="55" t="s">
        <v>1324</v>
      </c>
      <c r="X129" s="55" t="s">
        <v>1407</v>
      </c>
      <c r="Y129" s="55" t="s">
        <v>168</v>
      </c>
      <c r="Z129" s="57">
        <v>45674</v>
      </c>
      <c r="AA129" s="69">
        <f ca="1" t="shared" si="1"/>
        <v>19</v>
      </c>
      <c r="AB129" s="70" t="str">
        <f ca="1">LOOKUP(AA129,{0,1,3},{"1个月以内","3个月以内","3个月以上"})</f>
        <v>3个月以上</v>
      </c>
      <c r="AF129" s="64" t="s">
        <v>136</v>
      </c>
      <c r="AG129" s="64" t="s">
        <v>143</v>
      </c>
      <c r="AH129" s="64" t="s">
        <v>146</v>
      </c>
      <c r="AI129" s="64" t="s">
        <v>1415</v>
      </c>
      <c r="AJ129" s="71" t="s">
        <v>1065</v>
      </c>
    </row>
    <row r="130" spans="1:36">
      <c r="A130" s="68"/>
      <c r="B130" s="59"/>
      <c r="H130" s="56" t="s">
        <v>104</v>
      </c>
      <c r="I130" s="56" t="s">
        <v>125</v>
      </c>
      <c r="J130" s="56" t="s">
        <v>1297</v>
      </c>
      <c r="K130" s="56" t="s">
        <v>126</v>
      </c>
      <c r="L130" s="56" t="s">
        <v>127</v>
      </c>
      <c r="M130" s="56" t="s">
        <v>1005</v>
      </c>
      <c r="N130" s="56" t="s">
        <v>1006</v>
      </c>
      <c r="O130" s="56" t="s">
        <v>1003</v>
      </c>
      <c r="R130" s="55" t="s">
        <v>1316</v>
      </c>
      <c r="S130" s="55" t="s">
        <v>167</v>
      </c>
      <c r="T130" s="55" t="s">
        <v>1398</v>
      </c>
      <c r="U130" s="55" t="s">
        <v>350</v>
      </c>
      <c r="V130" s="55" t="s">
        <v>1044</v>
      </c>
      <c r="W130" s="55" t="s">
        <v>1416</v>
      </c>
      <c r="X130" s="55" t="s">
        <v>1417</v>
      </c>
      <c r="Y130" s="55" t="s">
        <v>180</v>
      </c>
      <c r="Z130" s="57">
        <v>44701</v>
      </c>
      <c r="AA130" s="69">
        <f ca="1" t="shared" si="1"/>
        <v>51</v>
      </c>
      <c r="AB130" s="70" t="str">
        <f ca="1">LOOKUP(AA130,{0,1,3},{"1个月以内","3个月以内","3个月以上"})</f>
        <v>3个月以上</v>
      </c>
      <c r="AF130" s="64" t="s">
        <v>136</v>
      </c>
      <c r="AG130" s="64" t="s">
        <v>143</v>
      </c>
      <c r="AH130" s="64" t="s">
        <v>146</v>
      </c>
      <c r="AI130" s="64" t="s">
        <v>1418</v>
      </c>
      <c r="AJ130" s="71" t="s">
        <v>1065</v>
      </c>
    </row>
    <row r="131" spans="1:36">
      <c r="A131" s="68"/>
      <c r="B131" s="59"/>
      <c r="H131" s="56" t="s">
        <v>28</v>
      </c>
      <c r="I131" s="56" t="s">
        <v>60</v>
      </c>
      <c r="J131" s="56" t="s">
        <v>1142</v>
      </c>
      <c r="K131" s="56" t="s">
        <v>61</v>
      </c>
      <c r="L131" s="56" t="s">
        <v>369</v>
      </c>
      <c r="M131" s="56" t="s">
        <v>1224</v>
      </c>
      <c r="N131" s="56" t="s">
        <v>1006</v>
      </c>
      <c r="O131" s="56" t="s">
        <v>1047</v>
      </c>
      <c r="R131" s="55" t="s">
        <v>1316</v>
      </c>
      <c r="S131" s="55" t="s">
        <v>167</v>
      </c>
      <c r="T131" s="55" t="s">
        <v>1202</v>
      </c>
      <c r="U131" s="55" t="s">
        <v>181</v>
      </c>
      <c r="V131" s="55" t="s">
        <v>1044</v>
      </c>
      <c r="W131" s="55" t="s">
        <v>1416</v>
      </c>
      <c r="X131" s="55" t="s">
        <v>1417</v>
      </c>
      <c r="Y131" s="55" t="s">
        <v>180</v>
      </c>
      <c r="Z131" s="57">
        <v>44701</v>
      </c>
      <c r="AA131" s="69">
        <f ca="1" t="shared" ref="AA131:AA194" si="2">DATEDIF(Z131,TODAY(),"M")</f>
        <v>51</v>
      </c>
      <c r="AB131" s="70" t="str">
        <f ca="1">LOOKUP(AA131,{0,1,3},{"1个月以内","3个月以内","3个月以上"})</f>
        <v>3个月以上</v>
      </c>
      <c r="AF131" s="64" t="s">
        <v>136</v>
      </c>
      <c r="AG131" s="64" t="s">
        <v>143</v>
      </c>
      <c r="AH131" s="64" t="s">
        <v>146</v>
      </c>
      <c r="AI131" s="64" t="s">
        <v>1419</v>
      </c>
      <c r="AJ131" s="71" t="s">
        <v>1065</v>
      </c>
    </row>
    <row r="132" spans="1:36">
      <c r="A132" s="68"/>
      <c r="B132" s="59"/>
      <c r="H132" s="56" t="s">
        <v>28</v>
      </c>
      <c r="I132" s="76" t="s">
        <v>50</v>
      </c>
      <c r="J132" s="56" t="s">
        <v>1221</v>
      </c>
      <c r="K132" s="56" t="s">
        <v>51</v>
      </c>
      <c r="L132" s="56" t="s">
        <v>199</v>
      </c>
      <c r="M132" s="56" t="s">
        <v>1005</v>
      </c>
      <c r="N132" s="56" t="s">
        <v>1006</v>
      </c>
      <c r="O132" s="56" t="s">
        <v>1003</v>
      </c>
      <c r="R132" s="55" t="s">
        <v>1316</v>
      </c>
      <c r="S132" s="55" t="s">
        <v>167</v>
      </c>
      <c r="T132" s="55" t="s">
        <v>1420</v>
      </c>
      <c r="U132" s="55" t="s">
        <v>1421</v>
      </c>
      <c r="V132" s="55" t="s">
        <v>1044</v>
      </c>
      <c r="W132" s="55" t="s">
        <v>1416</v>
      </c>
      <c r="X132" s="55" t="s">
        <v>1417</v>
      </c>
      <c r="Y132" s="55" t="s">
        <v>180</v>
      </c>
      <c r="Z132" s="57">
        <v>44701</v>
      </c>
      <c r="AA132" s="69">
        <f ca="1" t="shared" si="2"/>
        <v>51</v>
      </c>
      <c r="AB132" s="70" t="str">
        <f ca="1">LOOKUP(AA132,{0,1,3},{"1个月以内","3个月以内","3个月以上"})</f>
        <v>3个月以上</v>
      </c>
      <c r="AF132" s="64" t="s">
        <v>136</v>
      </c>
      <c r="AG132" s="64" t="s">
        <v>143</v>
      </c>
      <c r="AH132" s="64" t="s">
        <v>146</v>
      </c>
      <c r="AI132" s="64" t="s">
        <v>1422</v>
      </c>
      <c r="AJ132" s="71" t="s">
        <v>1011</v>
      </c>
    </row>
    <row r="133" spans="1:36">
      <c r="A133" s="68"/>
      <c r="B133" s="59"/>
      <c r="H133" s="56" t="s">
        <v>28</v>
      </c>
      <c r="I133" s="56" t="s">
        <v>39</v>
      </c>
      <c r="J133" s="56" t="s">
        <v>1215</v>
      </c>
      <c r="K133" s="56" t="s">
        <v>40</v>
      </c>
      <c r="L133" s="56" t="s">
        <v>674</v>
      </c>
      <c r="M133" s="56" t="s">
        <v>1078</v>
      </c>
      <c r="N133" s="56" t="s">
        <v>1079</v>
      </c>
      <c r="O133" s="56" t="s">
        <v>1051</v>
      </c>
      <c r="R133" s="55" t="s">
        <v>1316</v>
      </c>
      <c r="S133" s="55" t="s">
        <v>167</v>
      </c>
      <c r="T133" s="55" t="s">
        <v>1423</v>
      </c>
      <c r="U133" s="55" t="s">
        <v>1424</v>
      </c>
      <c r="V133" s="55" t="s">
        <v>1044</v>
      </c>
      <c r="W133" s="55" t="s">
        <v>1416</v>
      </c>
      <c r="X133" s="55" t="s">
        <v>1417</v>
      </c>
      <c r="Y133" s="55" t="s">
        <v>180</v>
      </c>
      <c r="Z133" s="57">
        <v>44701</v>
      </c>
      <c r="AA133" s="69">
        <f ca="1" t="shared" si="2"/>
        <v>51</v>
      </c>
      <c r="AB133" s="70" t="str">
        <f ca="1">LOOKUP(AA133,{0,1,3},{"1个月以内","3个月以内","3个月以上"})</f>
        <v>3个月以上</v>
      </c>
      <c r="AF133" s="64" t="s">
        <v>136</v>
      </c>
      <c r="AG133" s="64" t="s">
        <v>143</v>
      </c>
      <c r="AH133" s="64" t="s">
        <v>146</v>
      </c>
      <c r="AI133" s="64" t="s">
        <v>1425</v>
      </c>
      <c r="AJ133" s="71" t="s">
        <v>1065</v>
      </c>
    </row>
    <row r="134" spans="1:36">
      <c r="A134" s="68"/>
      <c r="B134" s="59"/>
      <c r="H134" s="56" t="s">
        <v>28</v>
      </c>
      <c r="I134" s="56" t="s">
        <v>39</v>
      </c>
      <c r="J134" s="56" t="s">
        <v>1218</v>
      </c>
      <c r="K134" s="56" t="s">
        <v>43</v>
      </c>
      <c r="L134" s="56" t="s">
        <v>198</v>
      </c>
      <c r="M134" s="56" t="s">
        <v>1062</v>
      </c>
      <c r="N134" s="56" t="s">
        <v>1006</v>
      </c>
      <c r="O134" s="56" t="s">
        <v>1047</v>
      </c>
      <c r="R134" s="55" t="s">
        <v>1316</v>
      </c>
      <c r="S134" s="55" t="s">
        <v>167</v>
      </c>
      <c r="T134" s="55" t="s">
        <v>1426</v>
      </c>
      <c r="U134" s="55" t="s">
        <v>1427</v>
      </c>
      <c r="V134" s="55" t="s">
        <v>1044</v>
      </c>
      <c r="W134" s="55" t="s">
        <v>1416</v>
      </c>
      <c r="X134" s="55" t="s">
        <v>1417</v>
      </c>
      <c r="Y134" s="55" t="s">
        <v>180</v>
      </c>
      <c r="Z134" s="57">
        <v>44701</v>
      </c>
      <c r="AA134" s="69">
        <f ca="1" t="shared" si="2"/>
        <v>51</v>
      </c>
      <c r="AB134" s="70" t="str">
        <f ca="1">LOOKUP(AA134,{0,1,3},{"1个月以内","3个月以内","3个月以上"})</f>
        <v>3个月以上</v>
      </c>
      <c r="AF134" s="64" t="s">
        <v>136</v>
      </c>
      <c r="AG134" s="64" t="s">
        <v>143</v>
      </c>
      <c r="AH134" s="64" t="s">
        <v>146</v>
      </c>
      <c r="AI134" s="64" t="s">
        <v>471</v>
      </c>
      <c r="AJ134" s="71" t="s">
        <v>1004</v>
      </c>
    </row>
    <row r="135" spans="1:36">
      <c r="A135" s="68"/>
      <c r="B135" s="59"/>
      <c r="H135" s="56" t="s">
        <v>63</v>
      </c>
      <c r="I135" s="56" t="s">
        <v>64</v>
      </c>
      <c r="J135" s="56" t="s">
        <v>1041</v>
      </c>
      <c r="K135" s="56" t="s">
        <v>65</v>
      </c>
      <c r="L135" s="56" t="s">
        <v>69</v>
      </c>
      <c r="M135" s="56" t="s">
        <v>1012</v>
      </c>
      <c r="N135" s="56" t="s">
        <v>1013</v>
      </c>
      <c r="O135" s="56" t="s">
        <v>1010</v>
      </c>
      <c r="R135" s="55" t="s">
        <v>1316</v>
      </c>
      <c r="S135" s="55" t="s">
        <v>167</v>
      </c>
      <c r="T135" s="55" t="s">
        <v>1206</v>
      </c>
      <c r="U135" s="55" t="s">
        <v>183</v>
      </c>
      <c r="V135" s="55" t="s">
        <v>1044</v>
      </c>
      <c r="W135" s="55" t="s">
        <v>1416</v>
      </c>
      <c r="X135" s="55" t="s">
        <v>1417</v>
      </c>
      <c r="Y135" s="55" t="s">
        <v>180</v>
      </c>
      <c r="Z135" s="57">
        <v>44701</v>
      </c>
      <c r="AA135" s="69">
        <f ca="1" t="shared" si="2"/>
        <v>51</v>
      </c>
      <c r="AB135" s="70" t="str">
        <f ca="1">LOOKUP(AA135,{0,1,3},{"1个月以内","3个月以内","3个月以上"})</f>
        <v>3个月以上</v>
      </c>
      <c r="AF135" s="64" t="s">
        <v>136</v>
      </c>
      <c r="AG135" s="64" t="s">
        <v>143</v>
      </c>
      <c r="AH135" s="64" t="s">
        <v>1428</v>
      </c>
      <c r="AI135" s="64" t="s">
        <v>1429</v>
      </c>
      <c r="AJ135" s="71" t="s">
        <v>1011</v>
      </c>
    </row>
    <row r="136" spans="1:36">
      <c r="A136" s="68"/>
      <c r="B136" s="59"/>
      <c r="H136" s="56" t="s">
        <v>63</v>
      </c>
      <c r="I136" s="56" t="s">
        <v>74</v>
      </c>
      <c r="J136" s="56" t="s">
        <v>1070</v>
      </c>
      <c r="K136" s="56" t="s">
        <v>75</v>
      </c>
      <c r="L136" s="56" t="s">
        <v>210</v>
      </c>
      <c r="M136" s="56" t="s">
        <v>1005</v>
      </c>
      <c r="N136" s="56" t="s">
        <v>1006</v>
      </c>
      <c r="O136" s="56" t="s">
        <v>1003</v>
      </c>
      <c r="R136" s="55" t="s">
        <v>1316</v>
      </c>
      <c r="S136" s="55" t="s">
        <v>167</v>
      </c>
      <c r="T136" s="55" t="s">
        <v>1430</v>
      </c>
      <c r="U136" s="55" t="s">
        <v>1431</v>
      </c>
      <c r="V136" s="55" t="s">
        <v>1044</v>
      </c>
      <c r="W136" s="55" t="s">
        <v>1416</v>
      </c>
      <c r="X136" s="55" t="s">
        <v>1417</v>
      </c>
      <c r="Y136" s="55" t="s">
        <v>180</v>
      </c>
      <c r="Z136" s="57">
        <v>44701</v>
      </c>
      <c r="AA136" s="69">
        <f ca="1" t="shared" si="2"/>
        <v>51</v>
      </c>
      <c r="AB136" s="70" t="str">
        <f ca="1">LOOKUP(AA136,{0,1,3},{"1个月以内","3个月以内","3个月以上"})</f>
        <v>3个月以上</v>
      </c>
      <c r="AF136" s="64" t="s">
        <v>136</v>
      </c>
      <c r="AG136" s="64" t="s">
        <v>143</v>
      </c>
      <c r="AH136" s="64" t="s">
        <v>146</v>
      </c>
      <c r="AI136" s="64" t="s">
        <v>1432</v>
      </c>
      <c r="AJ136" s="71" t="s">
        <v>1011</v>
      </c>
    </row>
    <row r="137" spans="1:36">
      <c r="A137" s="68"/>
      <c r="B137" s="59"/>
      <c r="H137" s="56" t="s">
        <v>63</v>
      </c>
      <c r="I137" s="56" t="s">
        <v>77</v>
      </c>
      <c r="J137" s="56" t="s">
        <v>1041</v>
      </c>
      <c r="K137" s="56" t="s">
        <v>65</v>
      </c>
      <c r="L137" s="56" t="s">
        <v>78</v>
      </c>
      <c r="M137" s="56" t="s">
        <v>1012</v>
      </c>
      <c r="N137" s="56" t="s">
        <v>1006</v>
      </c>
      <c r="O137" s="56" t="s">
        <v>1010</v>
      </c>
      <c r="R137" s="55" t="s">
        <v>1316</v>
      </c>
      <c r="S137" s="55" t="s">
        <v>167</v>
      </c>
      <c r="T137" s="55" t="s">
        <v>1433</v>
      </c>
      <c r="U137" s="55" t="s">
        <v>1434</v>
      </c>
      <c r="V137" s="55" t="s">
        <v>1044</v>
      </c>
      <c r="W137" s="55" t="s">
        <v>1416</v>
      </c>
      <c r="X137" s="55" t="s">
        <v>1417</v>
      </c>
      <c r="Y137" s="55" t="s">
        <v>180</v>
      </c>
      <c r="Z137" s="57">
        <v>44701</v>
      </c>
      <c r="AA137" s="69">
        <f ca="1" t="shared" si="2"/>
        <v>51</v>
      </c>
      <c r="AB137" s="70" t="str">
        <f ca="1">LOOKUP(AA137,{0,1,3},{"1个月以内","3个月以内","3个月以上"})</f>
        <v>3个月以上</v>
      </c>
      <c r="AF137" s="64" t="s">
        <v>136</v>
      </c>
      <c r="AG137" s="64" t="s">
        <v>143</v>
      </c>
      <c r="AH137" s="64" t="s">
        <v>146</v>
      </c>
      <c r="AI137" s="64" t="s">
        <v>586</v>
      </c>
      <c r="AJ137" s="71" t="s">
        <v>1011</v>
      </c>
    </row>
    <row r="138" spans="1:36">
      <c r="A138" s="68"/>
      <c r="B138" s="59"/>
      <c r="H138" s="56" t="s">
        <v>63</v>
      </c>
      <c r="I138" s="56" t="s">
        <v>84</v>
      </c>
      <c r="J138" s="56" t="s">
        <v>1002</v>
      </c>
      <c r="K138" s="56" t="s">
        <v>90</v>
      </c>
      <c r="L138" s="56" t="s">
        <v>531</v>
      </c>
      <c r="M138" s="56" t="s">
        <v>1224</v>
      </c>
      <c r="N138" s="56" t="s">
        <v>1006</v>
      </c>
      <c r="O138" s="56" t="s">
        <v>1047</v>
      </c>
      <c r="R138" s="55" t="s">
        <v>1316</v>
      </c>
      <c r="S138" s="55" t="s">
        <v>167</v>
      </c>
      <c r="T138" s="55" t="s">
        <v>1435</v>
      </c>
      <c r="U138" s="55" t="s">
        <v>1436</v>
      </c>
      <c r="V138" s="55" t="s">
        <v>1044</v>
      </c>
      <c r="W138" s="55" t="s">
        <v>1416</v>
      </c>
      <c r="X138" s="55" t="s">
        <v>1417</v>
      </c>
      <c r="Y138" s="55" t="s">
        <v>180</v>
      </c>
      <c r="Z138" s="57">
        <v>44701</v>
      </c>
      <c r="AA138" s="69">
        <f ca="1" t="shared" si="2"/>
        <v>51</v>
      </c>
      <c r="AB138" s="70" t="str">
        <f ca="1">LOOKUP(AA138,{0,1,3},{"1个月以内","3个月以内","3个月以上"})</f>
        <v>3个月以上</v>
      </c>
      <c r="AF138" s="64" t="s">
        <v>136</v>
      </c>
      <c r="AG138" s="64" t="s">
        <v>143</v>
      </c>
      <c r="AH138" s="64" t="s">
        <v>146</v>
      </c>
      <c r="AI138" s="64" t="s">
        <v>249</v>
      </c>
      <c r="AJ138" s="71" t="s">
        <v>1011</v>
      </c>
    </row>
    <row r="139" spans="1:36">
      <c r="A139" s="68"/>
      <c r="B139" s="59"/>
      <c r="H139" s="56" t="s">
        <v>63</v>
      </c>
      <c r="I139" s="56" t="s">
        <v>84</v>
      </c>
      <c r="J139" s="56" t="s">
        <v>1002</v>
      </c>
      <c r="K139" s="56" t="s">
        <v>90</v>
      </c>
      <c r="L139" s="56" t="s">
        <v>682</v>
      </c>
      <c r="M139" s="56" t="s">
        <v>1078</v>
      </c>
      <c r="N139" s="56" t="s">
        <v>1079</v>
      </c>
      <c r="O139" s="56" t="s">
        <v>1051</v>
      </c>
      <c r="R139" s="55" t="s">
        <v>1316</v>
      </c>
      <c r="S139" s="55" t="s">
        <v>167</v>
      </c>
      <c r="T139" s="55" t="s">
        <v>1437</v>
      </c>
      <c r="U139" s="55" t="s">
        <v>1438</v>
      </c>
      <c r="V139" s="55" t="s">
        <v>1044</v>
      </c>
      <c r="W139" s="55" t="s">
        <v>1416</v>
      </c>
      <c r="X139" s="55" t="s">
        <v>1417</v>
      </c>
      <c r="Y139" s="55" t="s">
        <v>180</v>
      </c>
      <c r="Z139" s="57">
        <v>44701</v>
      </c>
      <c r="AA139" s="69">
        <f ca="1" t="shared" si="2"/>
        <v>51</v>
      </c>
      <c r="AB139" s="70" t="str">
        <f ca="1">LOOKUP(AA139,{0,1,3},{"1个月以内","3个月以内","3个月以上"})</f>
        <v>3个月以上</v>
      </c>
      <c r="AF139" s="64" t="s">
        <v>136</v>
      </c>
      <c r="AG139" s="64" t="s">
        <v>143</v>
      </c>
      <c r="AH139" s="64" t="s">
        <v>146</v>
      </c>
      <c r="AI139" s="64" t="s">
        <v>1439</v>
      </c>
      <c r="AJ139" s="71" t="s">
        <v>1011</v>
      </c>
    </row>
    <row r="140" spans="1:36">
      <c r="A140" s="68"/>
      <c r="B140" s="59"/>
      <c r="H140" s="56" t="s">
        <v>63</v>
      </c>
      <c r="I140" s="56" t="s">
        <v>84</v>
      </c>
      <c r="J140" s="56" t="s">
        <v>1009</v>
      </c>
      <c r="K140" s="56" t="s">
        <v>87</v>
      </c>
      <c r="L140" s="56" t="s">
        <v>88</v>
      </c>
      <c r="M140" s="56" t="s">
        <v>1012</v>
      </c>
      <c r="N140" s="56" t="s">
        <v>1013</v>
      </c>
      <c r="O140" s="56" t="s">
        <v>1010</v>
      </c>
      <c r="R140" s="55" t="s">
        <v>1316</v>
      </c>
      <c r="S140" s="55" t="s">
        <v>167</v>
      </c>
      <c r="T140" s="55" t="s">
        <v>1440</v>
      </c>
      <c r="U140" s="55" t="s">
        <v>1441</v>
      </c>
      <c r="V140" s="55" t="s">
        <v>1044</v>
      </c>
      <c r="W140" s="55" t="s">
        <v>1416</v>
      </c>
      <c r="X140" s="55" t="s">
        <v>1417</v>
      </c>
      <c r="Y140" s="55" t="s">
        <v>180</v>
      </c>
      <c r="Z140" s="57">
        <v>44701</v>
      </c>
      <c r="AA140" s="69">
        <f ca="1" t="shared" si="2"/>
        <v>51</v>
      </c>
      <c r="AB140" s="70" t="str">
        <f ca="1">LOOKUP(AA140,{0,1,3},{"1个月以内","3个月以内","3个月以上"})</f>
        <v>3个月以上</v>
      </c>
      <c r="AF140" s="64" t="s">
        <v>136</v>
      </c>
      <c r="AG140" s="64" t="s">
        <v>143</v>
      </c>
      <c r="AH140" s="64" t="s">
        <v>144</v>
      </c>
      <c r="AI140" s="64" t="s">
        <v>472</v>
      </c>
      <c r="AJ140" s="71" t="s">
        <v>1011</v>
      </c>
    </row>
    <row r="141" spans="1:36">
      <c r="A141" s="68"/>
      <c r="B141" s="59"/>
      <c r="H141" s="56" t="s">
        <v>63</v>
      </c>
      <c r="I141" s="56" t="s">
        <v>81</v>
      </c>
      <c r="J141" s="56" t="s">
        <v>1442</v>
      </c>
      <c r="K141" s="56" t="s">
        <v>82</v>
      </c>
      <c r="L141" s="56" t="s">
        <v>280</v>
      </c>
      <c r="M141" s="56" t="s">
        <v>1078</v>
      </c>
      <c r="N141" s="56" t="s">
        <v>1079</v>
      </c>
      <c r="O141" s="56" t="s">
        <v>1051</v>
      </c>
      <c r="R141" s="55" t="s">
        <v>1316</v>
      </c>
      <c r="S141" s="55" t="s">
        <v>167</v>
      </c>
      <c r="T141" s="55" t="s">
        <v>1443</v>
      </c>
      <c r="U141" s="55" t="s">
        <v>1444</v>
      </c>
      <c r="V141" s="55" t="s">
        <v>1044</v>
      </c>
      <c r="W141" s="55" t="s">
        <v>1416</v>
      </c>
      <c r="X141" s="55" t="s">
        <v>1417</v>
      </c>
      <c r="Y141" s="55" t="s">
        <v>180</v>
      </c>
      <c r="Z141" s="57">
        <v>44701</v>
      </c>
      <c r="AA141" s="69">
        <f ca="1" t="shared" si="2"/>
        <v>51</v>
      </c>
      <c r="AB141" s="70" t="str">
        <f ca="1">LOOKUP(AA141,{0,1,3},{"1个月以内","3个月以内","3个月以上"})</f>
        <v>3个月以上</v>
      </c>
      <c r="AF141" s="64" t="s">
        <v>136</v>
      </c>
      <c r="AG141" s="64" t="s">
        <v>143</v>
      </c>
      <c r="AH141" s="64" t="s">
        <v>144</v>
      </c>
      <c r="AI141" s="64" t="s">
        <v>145</v>
      </c>
      <c r="AJ141" s="71" t="s">
        <v>1004</v>
      </c>
    </row>
    <row r="142" spans="1:36">
      <c r="A142" s="68"/>
      <c r="B142" s="59"/>
      <c r="H142" s="56" t="s">
        <v>104</v>
      </c>
      <c r="I142" s="56" t="s">
        <v>116</v>
      </c>
      <c r="J142" s="56" t="s">
        <v>1271</v>
      </c>
      <c r="K142" s="56" t="s">
        <v>117</v>
      </c>
      <c r="L142" s="56" t="s">
        <v>312</v>
      </c>
      <c r="M142" s="56" t="s">
        <v>1005</v>
      </c>
      <c r="N142" s="56" t="s">
        <v>1006</v>
      </c>
      <c r="O142" s="56" t="s">
        <v>1003</v>
      </c>
      <c r="R142" s="55" t="s">
        <v>1316</v>
      </c>
      <c r="S142" s="55" t="s">
        <v>167</v>
      </c>
      <c r="T142" s="55" t="s">
        <v>1445</v>
      </c>
      <c r="U142" s="55" t="s">
        <v>1446</v>
      </c>
      <c r="V142" s="55" t="s">
        <v>1044</v>
      </c>
      <c r="W142" s="55" t="s">
        <v>1416</v>
      </c>
      <c r="X142" s="55" t="s">
        <v>1417</v>
      </c>
      <c r="Y142" s="55" t="s">
        <v>180</v>
      </c>
      <c r="Z142" s="57">
        <v>44701</v>
      </c>
      <c r="AA142" s="69">
        <f ca="1" t="shared" si="2"/>
        <v>51</v>
      </c>
      <c r="AB142" s="70" t="str">
        <f ca="1">LOOKUP(AA142,{0,1,3},{"1个月以内","3个月以内","3个月以上"})</f>
        <v>3个月以上</v>
      </c>
      <c r="AF142" s="64" t="s">
        <v>136</v>
      </c>
      <c r="AG142" s="64" t="s">
        <v>143</v>
      </c>
      <c r="AH142" s="64" t="s">
        <v>146</v>
      </c>
      <c r="AI142" s="64" t="s">
        <v>1447</v>
      </c>
      <c r="AJ142" s="71" t="s">
        <v>1011</v>
      </c>
    </row>
    <row r="143" spans="1:36">
      <c r="A143" s="68"/>
      <c r="B143" s="59"/>
      <c r="H143" s="56" t="s">
        <v>104</v>
      </c>
      <c r="I143" s="56" t="s">
        <v>108</v>
      </c>
      <c r="J143" s="56" t="s">
        <v>1263</v>
      </c>
      <c r="K143" s="56" t="s">
        <v>109</v>
      </c>
      <c r="L143" s="56" t="s">
        <v>524</v>
      </c>
      <c r="M143" s="56" t="s">
        <v>1062</v>
      </c>
      <c r="N143" s="56" t="s">
        <v>1006</v>
      </c>
      <c r="O143" s="56" t="s">
        <v>1047</v>
      </c>
      <c r="R143" s="55" t="s">
        <v>1316</v>
      </c>
      <c r="S143" s="55" t="s">
        <v>167</v>
      </c>
      <c r="T143" s="55" t="s">
        <v>1448</v>
      </c>
      <c r="U143" s="55" t="s">
        <v>831</v>
      </c>
      <c r="V143" s="55" t="s">
        <v>1044</v>
      </c>
      <c r="W143" s="55" t="s">
        <v>1416</v>
      </c>
      <c r="X143" s="55" t="s">
        <v>1417</v>
      </c>
      <c r="Y143" s="55" t="s">
        <v>180</v>
      </c>
      <c r="Z143" s="57">
        <v>44701</v>
      </c>
      <c r="AA143" s="69">
        <f ca="1" t="shared" si="2"/>
        <v>51</v>
      </c>
      <c r="AB143" s="70" t="str">
        <f ca="1">LOOKUP(AA143,{0,1,3},{"1个月以内","3个月以内","3个月以上"})</f>
        <v>3个月以上</v>
      </c>
      <c r="AF143" s="64" t="s">
        <v>136</v>
      </c>
      <c r="AG143" s="64" t="s">
        <v>143</v>
      </c>
      <c r="AH143" s="64" t="s">
        <v>146</v>
      </c>
      <c r="AI143" s="64" t="s">
        <v>1449</v>
      </c>
      <c r="AJ143" s="71" t="s">
        <v>1011</v>
      </c>
    </row>
    <row r="144" spans="1:36">
      <c r="A144" s="68"/>
      <c r="B144" s="59"/>
      <c r="H144" s="56" t="s">
        <v>104</v>
      </c>
      <c r="I144" s="56" t="s">
        <v>108</v>
      </c>
      <c r="J144" s="56" t="s">
        <v>1263</v>
      </c>
      <c r="K144" s="56" t="s">
        <v>109</v>
      </c>
      <c r="L144" s="56" t="s">
        <v>355</v>
      </c>
      <c r="M144" s="56" t="s">
        <v>1062</v>
      </c>
      <c r="N144" s="56" t="s">
        <v>1006</v>
      </c>
      <c r="O144" s="56" t="s">
        <v>1047</v>
      </c>
      <c r="R144" s="55" t="s">
        <v>1316</v>
      </c>
      <c r="S144" s="55" t="s">
        <v>167</v>
      </c>
      <c r="T144" s="55" t="s">
        <v>1450</v>
      </c>
      <c r="U144" s="55" t="s">
        <v>1451</v>
      </c>
      <c r="V144" s="55" t="s">
        <v>1044</v>
      </c>
      <c r="W144" s="55" t="s">
        <v>1416</v>
      </c>
      <c r="X144" s="55" t="s">
        <v>1417</v>
      </c>
      <c r="Y144" s="55" t="s">
        <v>180</v>
      </c>
      <c r="Z144" s="57">
        <v>44701</v>
      </c>
      <c r="AA144" s="69">
        <f ca="1" t="shared" si="2"/>
        <v>51</v>
      </c>
      <c r="AB144" s="70" t="str">
        <f ca="1">LOOKUP(AA144,{0,1,3},{"1个月以内","3个月以内","3个月以上"})</f>
        <v>3个月以上</v>
      </c>
      <c r="AF144" s="64" t="s">
        <v>136</v>
      </c>
      <c r="AG144" s="64" t="s">
        <v>143</v>
      </c>
      <c r="AH144" s="64" t="s">
        <v>146</v>
      </c>
      <c r="AI144" s="64" t="s">
        <v>569</v>
      </c>
      <c r="AJ144" s="71" t="s">
        <v>1004</v>
      </c>
    </row>
    <row r="145" spans="1:36">
      <c r="A145" s="68"/>
      <c r="B145" s="59"/>
      <c r="H145" s="56" t="s">
        <v>104</v>
      </c>
      <c r="I145" s="56" t="s">
        <v>125</v>
      </c>
      <c r="J145" s="56" t="s">
        <v>1297</v>
      </c>
      <c r="K145" s="56" t="s">
        <v>126</v>
      </c>
      <c r="L145" s="56" t="s">
        <v>235</v>
      </c>
      <c r="M145" s="56" t="s">
        <v>1062</v>
      </c>
      <c r="N145" s="56" t="s">
        <v>1006</v>
      </c>
      <c r="O145" s="56" t="s">
        <v>1047</v>
      </c>
      <c r="R145" s="55" t="s">
        <v>1316</v>
      </c>
      <c r="S145" s="55" t="s">
        <v>167</v>
      </c>
      <c r="T145" s="55" t="s">
        <v>1452</v>
      </c>
      <c r="U145" s="55" t="s">
        <v>1453</v>
      </c>
      <c r="V145" s="55" t="s">
        <v>1044</v>
      </c>
      <c r="W145" s="55" t="s">
        <v>1416</v>
      </c>
      <c r="X145" s="55" t="s">
        <v>1417</v>
      </c>
      <c r="Y145" s="55" t="s">
        <v>180</v>
      </c>
      <c r="Z145" s="57">
        <v>44701</v>
      </c>
      <c r="AA145" s="69">
        <f ca="1" t="shared" si="2"/>
        <v>51</v>
      </c>
      <c r="AB145" s="70" t="str">
        <f ca="1">LOOKUP(AA145,{0,1,3},{"1个月以内","3个月以内","3个月以上"})</f>
        <v>3个月以上</v>
      </c>
      <c r="AF145" s="64" t="s">
        <v>136</v>
      </c>
      <c r="AG145" s="64" t="s">
        <v>143</v>
      </c>
      <c r="AH145" s="64" t="s">
        <v>146</v>
      </c>
      <c r="AI145" s="64" t="s">
        <v>1454</v>
      </c>
      <c r="AJ145" s="71" t="s">
        <v>1065</v>
      </c>
    </row>
    <row r="146" spans="1:36">
      <c r="A146" s="68"/>
      <c r="B146" s="59"/>
      <c r="H146" s="56" t="s">
        <v>104</v>
      </c>
      <c r="I146" s="56" t="s">
        <v>105</v>
      </c>
      <c r="J146" s="56" t="s">
        <v>1269</v>
      </c>
      <c r="K146" s="56" t="s">
        <v>106</v>
      </c>
      <c r="L146" s="56" t="s">
        <v>683</v>
      </c>
      <c r="M146" s="56" t="s">
        <v>1062</v>
      </c>
      <c r="N146" s="56" t="s">
        <v>1006</v>
      </c>
      <c r="O146" s="56" t="s">
        <v>1047</v>
      </c>
      <c r="R146" s="55" t="s">
        <v>1316</v>
      </c>
      <c r="S146" s="55" t="s">
        <v>167</v>
      </c>
      <c r="T146" s="55" t="s">
        <v>1455</v>
      </c>
      <c r="U146" s="55" t="s">
        <v>726</v>
      </c>
      <c r="V146" s="55" t="s">
        <v>1044</v>
      </c>
      <c r="W146" s="55" t="s">
        <v>1416</v>
      </c>
      <c r="X146" s="55" t="s">
        <v>1417</v>
      </c>
      <c r="Y146" s="55" t="s">
        <v>180</v>
      </c>
      <c r="Z146" s="57">
        <v>44701</v>
      </c>
      <c r="AA146" s="69">
        <f ca="1" t="shared" si="2"/>
        <v>51</v>
      </c>
      <c r="AB146" s="70" t="str">
        <f ca="1">LOOKUP(AA146,{0,1,3},{"1个月以内","3个月以内","3个月以上"})</f>
        <v>3个月以上</v>
      </c>
      <c r="AF146" s="64" t="s">
        <v>136</v>
      </c>
      <c r="AG146" s="64" t="s">
        <v>143</v>
      </c>
      <c r="AH146" s="64" t="s">
        <v>146</v>
      </c>
      <c r="AI146" s="64" t="s">
        <v>797</v>
      </c>
      <c r="AJ146" s="71" t="s">
        <v>1011</v>
      </c>
    </row>
    <row r="147" spans="1:36">
      <c r="A147" s="68"/>
      <c r="B147" s="59"/>
      <c r="H147" s="56" t="s">
        <v>104</v>
      </c>
      <c r="I147" s="56" t="s">
        <v>111</v>
      </c>
      <c r="J147" s="56" t="s">
        <v>1253</v>
      </c>
      <c r="K147" s="56" t="s">
        <v>112</v>
      </c>
      <c r="L147" s="56" t="s">
        <v>262</v>
      </c>
      <c r="M147" s="56" t="s">
        <v>1062</v>
      </c>
      <c r="N147" s="56" t="s">
        <v>1006</v>
      </c>
      <c r="O147" s="56" t="s">
        <v>1047</v>
      </c>
      <c r="R147" s="55" t="s">
        <v>1316</v>
      </c>
      <c r="S147" s="55" t="s">
        <v>167</v>
      </c>
      <c r="T147" s="55" t="s">
        <v>1456</v>
      </c>
      <c r="U147" s="55" t="s">
        <v>1457</v>
      </c>
      <c r="V147" s="55" t="s">
        <v>1044</v>
      </c>
      <c r="W147" s="55" t="s">
        <v>1416</v>
      </c>
      <c r="X147" s="55" t="s">
        <v>1417</v>
      </c>
      <c r="Y147" s="55" t="s">
        <v>180</v>
      </c>
      <c r="Z147" s="57">
        <v>44701</v>
      </c>
      <c r="AA147" s="69">
        <f ca="1" t="shared" si="2"/>
        <v>51</v>
      </c>
      <c r="AB147" s="70" t="str">
        <f ca="1">LOOKUP(AA147,{0,1,3},{"1个月以内","3个月以内","3个月以上"})</f>
        <v>3个月以上</v>
      </c>
      <c r="AF147" s="64" t="s">
        <v>136</v>
      </c>
      <c r="AG147" s="64" t="s">
        <v>143</v>
      </c>
      <c r="AH147" s="64" t="s">
        <v>146</v>
      </c>
      <c r="AI147" s="64" t="s">
        <v>1458</v>
      </c>
      <c r="AJ147" s="71" t="s">
        <v>1065</v>
      </c>
    </row>
    <row r="148" spans="1:36">
      <c r="A148" s="68"/>
      <c r="B148" s="59"/>
      <c r="H148" s="56" t="s">
        <v>104</v>
      </c>
      <c r="I148" s="56" t="s">
        <v>128</v>
      </c>
      <c r="J148" s="56" t="s">
        <v>1253</v>
      </c>
      <c r="K148" s="56" t="s">
        <v>112</v>
      </c>
      <c r="L148" s="56" t="s">
        <v>242</v>
      </c>
      <c r="M148" s="56" t="s">
        <v>1224</v>
      </c>
      <c r="N148" s="56" t="s">
        <v>1006</v>
      </c>
      <c r="O148" s="56" t="s">
        <v>1047</v>
      </c>
      <c r="R148" s="55" t="s">
        <v>1316</v>
      </c>
      <c r="S148" s="55" t="s">
        <v>167</v>
      </c>
      <c r="T148" s="55" t="s">
        <v>1459</v>
      </c>
      <c r="U148" s="55" t="s">
        <v>1460</v>
      </c>
      <c r="V148" s="55" t="s">
        <v>1044</v>
      </c>
      <c r="W148" s="55" t="s">
        <v>1416</v>
      </c>
      <c r="X148" s="55" t="s">
        <v>1417</v>
      </c>
      <c r="Y148" s="55" t="s">
        <v>180</v>
      </c>
      <c r="Z148" s="57">
        <v>44701</v>
      </c>
      <c r="AA148" s="69">
        <f ca="1" t="shared" si="2"/>
        <v>51</v>
      </c>
      <c r="AB148" s="70" t="str">
        <f ca="1">LOOKUP(AA148,{0,1,3},{"1个月以内","3个月以内","3个月以上"})</f>
        <v>3个月以上</v>
      </c>
      <c r="AF148" s="64" t="s">
        <v>136</v>
      </c>
      <c r="AG148" s="64" t="s">
        <v>143</v>
      </c>
      <c r="AH148" s="64" t="s">
        <v>146</v>
      </c>
      <c r="AI148" s="64" t="s">
        <v>149</v>
      </c>
      <c r="AJ148" s="71" t="s">
        <v>1004</v>
      </c>
    </row>
    <row r="149" spans="1:36">
      <c r="A149" s="68"/>
      <c r="B149" s="59"/>
      <c r="H149" s="56" t="s">
        <v>104</v>
      </c>
      <c r="I149" s="56" t="s">
        <v>121</v>
      </c>
      <c r="J149" s="56" t="s">
        <v>1289</v>
      </c>
      <c r="K149" s="56" t="s">
        <v>122</v>
      </c>
      <c r="L149" s="56" t="s">
        <v>328</v>
      </c>
      <c r="M149" s="56" t="s">
        <v>1254</v>
      </c>
      <c r="N149" s="56" t="s">
        <v>1006</v>
      </c>
      <c r="O149" s="56" t="s">
        <v>1047</v>
      </c>
      <c r="R149" s="55" t="s">
        <v>1316</v>
      </c>
      <c r="S149" s="55" t="s">
        <v>167</v>
      </c>
      <c r="T149" s="55" t="s">
        <v>1461</v>
      </c>
      <c r="U149" s="55" t="s">
        <v>808</v>
      </c>
      <c r="V149" s="55" t="s">
        <v>1044</v>
      </c>
      <c r="W149" s="55" t="s">
        <v>1416</v>
      </c>
      <c r="X149" s="55" t="s">
        <v>1417</v>
      </c>
      <c r="Y149" s="55" t="s">
        <v>180</v>
      </c>
      <c r="Z149" s="57">
        <v>44701</v>
      </c>
      <c r="AA149" s="69">
        <f ca="1" t="shared" si="2"/>
        <v>51</v>
      </c>
      <c r="AB149" s="70" t="str">
        <f ca="1">LOOKUP(AA149,{0,1,3},{"1个月以内","3个月以内","3个月以上"})</f>
        <v>3个月以上</v>
      </c>
      <c r="AF149" s="64" t="s">
        <v>136</v>
      </c>
      <c r="AG149" s="64" t="s">
        <v>143</v>
      </c>
      <c r="AH149" s="64" t="s">
        <v>146</v>
      </c>
      <c r="AI149" s="64" t="s">
        <v>1462</v>
      </c>
      <c r="AJ149" s="71" t="s">
        <v>1065</v>
      </c>
    </row>
    <row r="150" spans="1:36">
      <c r="A150" s="68"/>
      <c r="B150" s="59"/>
      <c r="H150" s="56" t="s">
        <v>92</v>
      </c>
      <c r="I150" s="56" t="s">
        <v>101</v>
      </c>
      <c r="J150" s="56" t="s">
        <v>1342</v>
      </c>
      <c r="K150" s="56" t="s">
        <v>102</v>
      </c>
      <c r="L150" s="56" t="s">
        <v>684</v>
      </c>
      <c r="M150" s="56" t="s">
        <v>1062</v>
      </c>
      <c r="N150" s="56" t="s">
        <v>1006</v>
      </c>
      <c r="O150" s="56" t="s">
        <v>1047</v>
      </c>
      <c r="R150" s="55" t="s">
        <v>1316</v>
      </c>
      <c r="S150" s="55" t="s">
        <v>167</v>
      </c>
      <c r="T150" s="55" t="s">
        <v>1463</v>
      </c>
      <c r="U150" s="55" t="s">
        <v>1464</v>
      </c>
      <c r="V150" s="55" t="s">
        <v>1044</v>
      </c>
      <c r="W150" s="55" t="s">
        <v>1416</v>
      </c>
      <c r="X150" s="55" t="s">
        <v>1417</v>
      </c>
      <c r="Y150" s="55" t="s">
        <v>180</v>
      </c>
      <c r="Z150" s="57">
        <v>44701</v>
      </c>
      <c r="AA150" s="69">
        <f ca="1" t="shared" si="2"/>
        <v>51</v>
      </c>
      <c r="AB150" s="70" t="str">
        <f ca="1">LOOKUP(AA150,{0,1,3},{"1个月以内","3个月以内","3个月以上"})</f>
        <v>3个月以上</v>
      </c>
      <c r="AF150" s="64" t="s">
        <v>136</v>
      </c>
      <c r="AG150" s="64" t="s">
        <v>143</v>
      </c>
      <c r="AH150" s="64" t="s">
        <v>146</v>
      </c>
      <c r="AI150" s="64" t="s">
        <v>1465</v>
      </c>
      <c r="AJ150" s="71" t="s">
        <v>1065</v>
      </c>
    </row>
    <row r="151" spans="1:36">
      <c r="A151" s="68"/>
      <c r="B151" s="59"/>
      <c r="H151" s="56" t="s">
        <v>136</v>
      </c>
      <c r="I151" s="56" t="s">
        <v>140</v>
      </c>
      <c r="J151" s="56" t="s">
        <v>1114</v>
      </c>
      <c r="K151" s="56" t="s">
        <v>141</v>
      </c>
      <c r="L151" s="56" t="s">
        <v>422</v>
      </c>
      <c r="M151" s="56" t="s">
        <v>1005</v>
      </c>
      <c r="N151" s="56" t="s">
        <v>1006</v>
      </c>
      <c r="O151" s="56" t="s">
        <v>1003</v>
      </c>
      <c r="R151" s="55" t="s">
        <v>1316</v>
      </c>
      <c r="S151" s="55" t="s">
        <v>167</v>
      </c>
      <c r="T151" s="55" t="s">
        <v>1466</v>
      </c>
      <c r="U151" s="55" t="s">
        <v>1467</v>
      </c>
      <c r="V151" s="55" t="s">
        <v>1044</v>
      </c>
      <c r="W151" s="55" t="s">
        <v>1416</v>
      </c>
      <c r="X151" s="55" t="s">
        <v>1417</v>
      </c>
      <c r="Y151" s="55" t="s">
        <v>180</v>
      </c>
      <c r="Z151" s="57">
        <v>44701</v>
      </c>
      <c r="AA151" s="69">
        <f ca="1" t="shared" si="2"/>
        <v>51</v>
      </c>
      <c r="AB151" s="70" t="str">
        <f ca="1">LOOKUP(AA151,{0,1,3},{"1个月以内","3个月以内","3个月以上"})</f>
        <v>3个月以上</v>
      </c>
      <c r="AF151" s="64" t="s">
        <v>136</v>
      </c>
      <c r="AG151" s="64" t="s">
        <v>143</v>
      </c>
      <c r="AH151" s="64" t="s">
        <v>1428</v>
      </c>
      <c r="AI151" s="64" t="s">
        <v>1396</v>
      </c>
      <c r="AJ151" s="71" t="s">
        <v>1004</v>
      </c>
    </row>
    <row r="152" spans="1:36">
      <c r="A152" s="68"/>
      <c r="B152" s="59"/>
      <c r="H152" s="56" t="s">
        <v>136</v>
      </c>
      <c r="I152" s="56" t="s">
        <v>143</v>
      </c>
      <c r="J152" s="56" t="s">
        <v>1468</v>
      </c>
      <c r="K152" s="56" t="s">
        <v>363</v>
      </c>
      <c r="L152" s="56" t="s">
        <v>364</v>
      </c>
      <c r="M152" s="56" t="s">
        <v>1062</v>
      </c>
      <c r="N152" s="56" t="s">
        <v>1006</v>
      </c>
      <c r="O152" s="56" t="s">
        <v>1047</v>
      </c>
      <c r="R152" s="55" t="s">
        <v>1316</v>
      </c>
      <c r="S152" s="55" t="s">
        <v>167</v>
      </c>
      <c r="T152" s="55" t="s">
        <v>1469</v>
      </c>
      <c r="U152" s="55" t="s">
        <v>1470</v>
      </c>
      <c r="V152" s="55" t="s">
        <v>1044</v>
      </c>
      <c r="W152" s="55" t="s">
        <v>1416</v>
      </c>
      <c r="X152" s="55" t="s">
        <v>1417</v>
      </c>
      <c r="Y152" s="55" t="s">
        <v>180</v>
      </c>
      <c r="Z152" s="57">
        <v>44701</v>
      </c>
      <c r="AA152" s="69">
        <f ca="1" t="shared" si="2"/>
        <v>51</v>
      </c>
      <c r="AB152" s="70" t="str">
        <f ca="1">LOOKUP(AA152,{0,1,3},{"1个月以内","3个月以内","3个月以上"})</f>
        <v>3个月以上</v>
      </c>
      <c r="AF152" s="64" t="s">
        <v>136</v>
      </c>
      <c r="AG152" s="64" t="s">
        <v>143</v>
      </c>
      <c r="AH152" s="64" t="s">
        <v>1428</v>
      </c>
      <c r="AI152" s="64" t="s">
        <v>1471</v>
      </c>
      <c r="AJ152" s="71" t="s">
        <v>1065</v>
      </c>
    </row>
    <row r="153" spans="1:36">
      <c r="A153" s="68"/>
      <c r="B153" s="59"/>
      <c r="H153" s="56" t="s">
        <v>136</v>
      </c>
      <c r="I153" s="56" t="s">
        <v>137</v>
      </c>
      <c r="J153" s="56" t="s">
        <v>1109</v>
      </c>
      <c r="K153" s="56" t="s">
        <v>419</v>
      </c>
      <c r="L153" s="56" t="s">
        <v>685</v>
      </c>
      <c r="M153" s="56" t="s">
        <v>1062</v>
      </c>
      <c r="N153" s="56" t="s">
        <v>1006</v>
      </c>
      <c r="O153" s="56" t="s">
        <v>1047</v>
      </c>
      <c r="R153" s="55" t="s">
        <v>1316</v>
      </c>
      <c r="S153" s="55" t="s">
        <v>167</v>
      </c>
      <c r="T153" s="55" t="s">
        <v>1472</v>
      </c>
      <c r="U153" s="55" t="s">
        <v>1473</v>
      </c>
      <c r="V153" s="55" t="s">
        <v>1044</v>
      </c>
      <c r="W153" s="55" t="s">
        <v>1318</v>
      </c>
      <c r="X153" s="55" t="s">
        <v>1474</v>
      </c>
      <c r="Y153" s="55" t="s">
        <v>581</v>
      </c>
      <c r="Z153" s="57">
        <v>46204</v>
      </c>
      <c r="AA153" s="69">
        <f ca="1" t="shared" si="2"/>
        <v>1</v>
      </c>
      <c r="AB153" s="70" t="str">
        <f ca="1">LOOKUP(AA153,{0,1,3},{"1个月以内","3个月以内","3个月以上"})</f>
        <v>3个月以内</v>
      </c>
      <c r="AF153" s="64" t="s">
        <v>136</v>
      </c>
      <c r="AG153" s="64" t="s">
        <v>143</v>
      </c>
      <c r="AH153" s="64" t="s">
        <v>1428</v>
      </c>
      <c r="AI153" s="64" t="s">
        <v>1475</v>
      </c>
      <c r="AJ153" s="71" t="s">
        <v>1004</v>
      </c>
    </row>
    <row r="154" spans="1:36">
      <c r="A154" s="68"/>
      <c r="B154" s="59"/>
      <c r="H154" s="56" t="s">
        <v>136</v>
      </c>
      <c r="I154" s="56" t="s">
        <v>137</v>
      </c>
      <c r="J154" s="56" t="s">
        <v>1355</v>
      </c>
      <c r="K154" s="56" t="s">
        <v>304</v>
      </c>
      <c r="L154" s="56" t="s">
        <v>686</v>
      </c>
      <c r="M154" s="56" t="s">
        <v>1062</v>
      </c>
      <c r="N154" s="56" t="s">
        <v>1006</v>
      </c>
      <c r="O154" s="56" t="s">
        <v>1047</v>
      </c>
      <c r="R154" s="55" t="s">
        <v>1316</v>
      </c>
      <c r="S154" s="55" t="s">
        <v>167</v>
      </c>
      <c r="T154" s="55" t="s">
        <v>1476</v>
      </c>
      <c r="U154" s="55" t="s">
        <v>1477</v>
      </c>
      <c r="V154" s="55" t="s">
        <v>1044</v>
      </c>
      <c r="W154" s="55" t="s">
        <v>1318</v>
      </c>
      <c r="X154" s="55" t="s">
        <v>1474</v>
      </c>
      <c r="Y154" s="55" t="s">
        <v>581</v>
      </c>
      <c r="Z154" s="57">
        <v>46204</v>
      </c>
      <c r="AA154" s="69">
        <f ca="1" t="shared" si="2"/>
        <v>1</v>
      </c>
      <c r="AB154" s="70" t="str">
        <f ca="1">LOOKUP(AA154,{0,1,3},{"1个月以内","3个月以内","3个月以上"})</f>
        <v>3个月以内</v>
      </c>
      <c r="AF154" s="64" t="s">
        <v>136</v>
      </c>
      <c r="AG154" s="64" t="s">
        <v>143</v>
      </c>
      <c r="AH154" s="64" t="s">
        <v>1428</v>
      </c>
      <c r="AI154" s="64" t="s">
        <v>364</v>
      </c>
      <c r="AJ154" s="71" t="s">
        <v>1004</v>
      </c>
    </row>
    <row r="155" spans="1:36">
      <c r="A155" s="68"/>
      <c r="B155" s="59"/>
      <c r="H155" s="56" t="s">
        <v>136</v>
      </c>
      <c r="I155" s="56" t="s">
        <v>136</v>
      </c>
      <c r="J155" s="56" t="s">
        <v>1478</v>
      </c>
      <c r="K155" s="56" t="s">
        <v>395</v>
      </c>
      <c r="L155" s="56" t="s">
        <v>475</v>
      </c>
      <c r="M155" s="56" t="s">
        <v>1005</v>
      </c>
      <c r="N155" s="56" t="s">
        <v>1006</v>
      </c>
      <c r="O155" s="56" t="s">
        <v>1003</v>
      </c>
      <c r="R155" s="55" t="s">
        <v>1316</v>
      </c>
      <c r="S155" s="55" t="s">
        <v>167</v>
      </c>
      <c r="T155" s="55" t="s">
        <v>1479</v>
      </c>
      <c r="U155" s="55" t="s">
        <v>662</v>
      </c>
      <c r="V155" s="55" t="s">
        <v>1044</v>
      </c>
      <c r="W155" s="55" t="s">
        <v>1318</v>
      </c>
      <c r="X155" s="55" t="s">
        <v>1474</v>
      </c>
      <c r="Y155" s="55" t="s">
        <v>581</v>
      </c>
      <c r="Z155" s="57">
        <v>46204</v>
      </c>
      <c r="AA155" s="69">
        <f ca="1" t="shared" si="2"/>
        <v>1</v>
      </c>
      <c r="AB155" s="70" t="str">
        <f ca="1">LOOKUP(AA155,{0,1,3},{"1个月以内","3个月以内","3个月以上"})</f>
        <v>3个月以内</v>
      </c>
      <c r="AF155" s="64" t="s">
        <v>136</v>
      </c>
      <c r="AG155" s="64" t="s">
        <v>143</v>
      </c>
      <c r="AH155" s="64" t="s">
        <v>1428</v>
      </c>
      <c r="AI155" s="64" t="s">
        <v>1480</v>
      </c>
      <c r="AJ155" s="71" t="s">
        <v>1065</v>
      </c>
    </row>
    <row r="156" spans="1:36">
      <c r="A156" s="68"/>
      <c r="B156" s="59"/>
      <c r="H156" s="56" t="s">
        <v>136</v>
      </c>
      <c r="I156" s="56" t="s">
        <v>136</v>
      </c>
      <c r="J156" s="56" t="s">
        <v>1478</v>
      </c>
      <c r="K156" s="56" t="s">
        <v>395</v>
      </c>
      <c r="L156" s="56" t="s">
        <v>396</v>
      </c>
      <c r="M156" s="56" t="s">
        <v>1012</v>
      </c>
      <c r="N156" s="56" t="s">
        <v>1006</v>
      </c>
      <c r="O156" s="56" t="s">
        <v>1010</v>
      </c>
      <c r="R156" s="55" t="s">
        <v>1316</v>
      </c>
      <c r="S156" s="55" t="s">
        <v>167</v>
      </c>
      <c r="T156" s="55" t="s">
        <v>1481</v>
      </c>
      <c r="U156" s="55" t="s">
        <v>1482</v>
      </c>
      <c r="V156" s="55" t="s">
        <v>1044</v>
      </c>
      <c r="W156" s="55" t="s">
        <v>1318</v>
      </c>
      <c r="X156" s="55" t="s">
        <v>1474</v>
      </c>
      <c r="Y156" s="55" t="s">
        <v>581</v>
      </c>
      <c r="Z156" s="57">
        <v>46204</v>
      </c>
      <c r="AA156" s="69">
        <f ca="1" t="shared" si="2"/>
        <v>1</v>
      </c>
      <c r="AB156" s="70" t="str">
        <f ca="1">LOOKUP(AA156,{0,1,3},{"1个月以内","3个月以内","3个月以上"})</f>
        <v>3个月以内</v>
      </c>
      <c r="AF156" s="64" t="s">
        <v>136</v>
      </c>
      <c r="AG156" s="64" t="s">
        <v>143</v>
      </c>
      <c r="AH156" s="64" t="s">
        <v>146</v>
      </c>
      <c r="AI156" s="64" t="s">
        <v>549</v>
      </c>
      <c r="AJ156" s="71" t="s">
        <v>1004</v>
      </c>
    </row>
    <row r="157" spans="1:36">
      <c r="A157" s="68"/>
      <c r="B157" s="59"/>
      <c r="H157" s="56" t="s">
        <v>136</v>
      </c>
      <c r="I157" s="56" t="s">
        <v>136</v>
      </c>
      <c r="J157" s="56" t="s">
        <v>1124</v>
      </c>
      <c r="K157" s="56" t="s">
        <v>256</v>
      </c>
      <c r="L157" s="56" t="s">
        <v>258</v>
      </c>
      <c r="M157" s="56" t="s">
        <v>1005</v>
      </c>
      <c r="N157" s="56" t="s">
        <v>1006</v>
      </c>
      <c r="O157" s="56" t="s">
        <v>1003</v>
      </c>
      <c r="R157" s="55" t="s">
        <v>1316</v>
      </c>
      <c r="S157" s="55" t="s">
        <v>167</v>
      </c>
      <c r="T157" s="55" t="s">
        <v>1483</v>
      </c>
      <c r="U157" s="55" t="s">
        <v>582</v>
      </c>
      <c r="V157" s="55" t="s">
        <v>1044</v>
      </c>
      <c r="W157" s="55" t="s">
        <v>1318</v>
      </c>
      <c r="X157" s="55" t="s">
        <v>1474</v>
      </c>
      <c r="Y157" s="55" t="s">
        <v>581</v>
      </c>
      <c r="Z157" s="57">
        <v>46204</v>
      </c>
      <c r="AA157" s="69">
        <f ca="1" t="shared" si="2"/>
        <v>1</v>
      </c>
      <c r="AB157" s="70" t="str">
        <f ca="1">LOOKUP(AA157,{0,1,3},{"1个月以内","3个月以内","3个月以上"})</f>
        <v>3个月以内</v>
      </c>
      <c r="AF157" s="64" t="s">
        <v>136</v>
      </c>
      <c r="AG157" s="64" t="s">
        <v>143</v>
      </c>
      <c r="AH157" s="64" t="s">
        <v>146</v>
      </c>
      <c r="AI157" s="64" t="s">
        <v>299</v>
      </c>
      <c r="AJ157" s="71" t="s">
        <v>1011</v>
      </c>
    </row>
    <row r="158" spans="1:36">
      <c r="A158" s="68"/>
      <c r="B158" s="59"/>
      <c r="H158" s="56" t="s">
        <v>136</v>
      </c>
      <c r="I158" s="56" t="s">
        <v>150</v>
      </c>
      <c r="J158" s="56" t="s">
        <v>1148</v>
      </c>
      <c r="K158" s="56" t="s">
        <v>259</v>
      </c>
      <c r="L158" s="56" t="s">
        <v>687</v>
      </c>
      <c r="M158" s="56" t="s">
        <v>1012</v>
      </c>
      <c r="N158" s="56" t="s">
        <v>1013</v>
      </c>
      <c r="O158" s="56" t="s">
        <v>1010</v>
      </c>
      <c r="R158" s="55" t="s">
        <v>1316</v>
      </c>
      <c r="S158" s="55" t="s">
        <v>167</v>
      </c>
      <c r="T158" s="55" t="s">
        <v>1173</v>
      </c>
      <c r="U158" s="55" t="s">
        <v>594</v>
      </c>
      <c r="V158" s="55" t="s">
        <v>1044</v>
      </c>
      <c r="W158" s="55" t="s">
        <v>1318</v>
      </c>
      <c r="X158" s="55" t="s">
        <v>1474</v>
      </c>
      <c r="Y158" s="55" t="s">
        <v>581</v>
      </c>
      <c r="Z158" s="57">
        <v>46204</v>
      </c>
      <c r="AA158" s="69">
        <f ca="1" t="shared" si="2"/>
        <v>1</v>
      </c>
      <c r="AB158" s="70" t="str">
        <f ca="1">LOOKUP(AA158,{0,1,3},{"1个月以内","3个月以内","3个月以上"})</f>
        <v>3个月以内</v>
      </c>
      <c r="AF158" s="64" t="s">
        <v>136</v>
      </c>
      <c r="AG158" s="64" t="s">
        <v>143</v>
      </c>
      <c r="AH158" s="64" t="s">
        <v>146</v>
      </c>
      <c r="AI158" s="64" t="s">
        <v>536</v>
      </c>
      <c r="AJ158" s="71" t="s">
        <v>1011</v>
      </c>
    </row>
    <row r="159" spans="1:36">
      <c r="A159" s="68"/>
      <c r="B159" s="59"/>
      <c r="H159" s="56" t="s">
        <v>167</v>
      </c>
      <c r="I159" s="56" t="s">
        <v>173</v>
      </c>
      <c r="J159" s="56" t="s">
        <v>1179</v>
      </c>
      <c r="K159" s="56" t="s">
        <v>176</v>
      </c>
      <c r="L159" s="56" t="s">
        <v>426</v>
      </c>
      <c r="M159" s="56" t="s">
        <v>1012</v>
      </c>
      <c r="N159" s="56" t="s">
        <v>1013</v>
      </c>
      <c r="O159" s="56" t="s">
        <v>1010</v>
      </c>
      <c r="R159" s="55" t="s">
        <v>1316</v>
      </c>
      <c r="S159" s="55" t="s">
        <v>167</v>
      </c>
      <c r="T159" s="55" t="s">
        <v>1484</v>
      </c>
      <c r="U159" s="55" t="s">
        <v>1485</v>
      </c>
      <c r="V159" s="55" t="s">
        <v>1044</v>
      </c>
      <c r="W159" s="55" t="s">
        <v>1318</v>
      </c>
      <c r="X159" s="55" t="s">
        <v>1474</v>
      </c>
      <c r="Y159" s="55" t="s">
        <v>581</v>
      </c>
      <c r="Z159" s="57">
        <v>46204</v>
      </c>
      <c r="AA159" s="69">
        <f ca="1" t="shared" si="2"/>
        <v>1</v>
      </c>
      <c r="AB159" s="70" t="str">
        <f ca="1">LOOKUP(AA159,{0,1,3},{"1个月以内","3个月以内","3个月以上"})</f>
        <v>3个月以内</v>
      </c>
      <c r="AF159" s="64" t="s">
        <v>136</v>
      </c>
      <c r="AG159" s="64" t="s">
        <v>143</v>
      </c>
      <c r="AH159" s="64" t="s">
        <v>146</v>
      </c>
      <c r="AI159" s="64" t="s">
        <v>147</v>
      </c>
      <c r="AJ159" s="71" t="s">
        <v>1004</v>
      </c>
    </row>
    <row r="160" spans="1:36">
      <c r="A160" s="68"/>
      <c r="B160" s="59"/>
      <c r="H160" s="56" t="s">
        <v>167</v>
      </c>
      <c r="I160" s="56" t="s">
        <v>173</v>
      </c>
      <c r="J160" s="56" t="s">
        <v>1179</v>
      </c>
      <c r="K160" s="56" t="s">
        <v>176</v>
      </c>
      <c r="L160" s="56" t="s">
        <v>220</v>
      </c>
      <c r="M160" s="56" t="s">
        <v>1005</v>
      </c>
      <c r="N160" s="56" t="s">
        <v>1006</v>
      </c>
      <c r="O160" s="56" t="s">
        <v>1003</v>
      </c>
      <c r="R160" s="55" t="s">
        <v>1316</v>
      </c>
      <c r="S160" s="55" t="s">
        <v>167</v>
      </c>
      <c r="T160" s="55" t="s">
        <v>1176</v>
      </c>
      <c r="U160" s="55" t="s">
        <v>628</v>
      </c>
      <c r="V160" s="55" t="s">
        <v>1044</v>
      </c>
      <c r="W160" s="55" t="s">
        <v>1318</v>
      </c>
      <c r="X160" s="55" t="s">
        <v>1474</v>
      </c>
      <c r="Y160" s="55" t="s">
        <v>581</v>
      </c>
      <c r="Z160" s="57">
        <v>46204</v>
      </c>
      <c r="AA160" s="69">
        <f ca="1" t="shared" si="2"/>
        <v>1</v>
      </c>
      <c r="AB160" s="70" t="str">
        <f ca="1">LOOKUP(AA160,{0,1,3},{"1个月以内","3个月以内","3个月以上"})</f>
        <v>3个月以内</v>
      </c>
      <c r="AF160" s="64" t="s">
        <v>136</v>
      </c>
      <c r="AG160" s="64" t="s">
        <v>143</v>
      </c>
      <c r="AH160" s="64" t="s">
        <v>146</v>
      </c>
      <c r="AI160" s="64" t="s">
        <v>1486</v>
      </c>
      <c r="AJ160" s="71" t="s">
        <v>1011</v>
      </c>
    </row>
    <row r="161" spans="1:36">
      <c r="A161" s="68"/>
      <c r="B161" s="59"/>
      <c r="H161" s="56" t="s">
        <v>167</v>
      </c>
      <c r="I161" s="56" t="s">
        <v>323</v>
      </c>
      <c r="J161" s="56" t="s">
        <v>1199</v>
      </c>
      <c r="K161" s="56" t="s">
        <v>346</v>
      </c>
      <c r="L161" s="56" t="s">
        <v>428</v>
      </c>
      <c r="M161" s="56" t="s">
        <v>1062</v>
      </c>
      <c r="N161" s="56" t="s">
        <v>1006</v>
      </c>
      <c r="O161" s="56" t="s">
        <v>1047</v>
      </c>
      <c r="R161" s="55" t="s">
        <v>1316</v>
      </c>
      <c r="S161" s="55" t="s">
        <v>167</v>
      </c>
      <c r="T161" s="55" t="s">
        <v>1487</v>
      </c>
      <c r="U161" s="55" t="s">
        <v>1488</v>
      </c>
      <c r="V161" s="55" t="s">
        <v>1044</v>
      </c>
      <c r="W161" s="55" t="s">
        <v>1318</v>
      </c>
      <c r="X161" s="55" t="s">
        <v>1474</v>
      </c>
      <c r="Y161" s="55" t="s">
        <v>581</v>
      </c>
      <c r="Z161" s="57">
        <v>46204</v>
      </c>
      <c r="AA161" s="69">
        <f ca="1" t="shared" si="2"/>
        <v>1</v>
      </c>
      <c r="AB161" s="70" t="str">
        <f ca="1">LOOKUP(AA161,{0,1,3},{"1个月以内","3个月以内","3个月以上"})</f>
        <v>3个月以内</v>
      </c>
      <c r="AF161" s="64" t="s">
        <v>136</v>
      </c>
      <c r="AG161" s="64" t="s">
        <v>143</v>
      </c>
      <c r="AH161" s="64" t="s">
        <v>146</v>
      </c>
      <c r="AI161" s="64" t="s">
        <v>1489</v>
      </c>
      <c r="AJ161" s="71" t="s">
        <v>1065</v>
      </c>
    </row>
    <row r="162" spans="1:36">
      <c r="A162" s="68"/>
      <c r="B162" s="59"/>
      <c r="H162" s="56" t="s">
        <v>167</v>
      </c>
      <c r="I162" s="56" t="s">
        <v>323</v>
      </c>
      <c r="J162" s="56" t="s">
        <v>1199</v>
      </c>
      <c r="K162" s="56" t="s">
        <v>346</v>
      </c>
      <c r="L162" s="56" t="s">
        <v>672</v>
      </c>
      <c r="M162" s="56" t="s">
        <v>1062</v>
      </c>
      <c r="N162" s="56" t="s">
        <v>1006</v>
      </c>
      <c r="O162" s="56" t="s">
        <v>1047</v>
      </c>
      <c r="R162" s="55" t="s">
        <v>1316</v>
      </c>
      <c r="S162" s="55" t="s">
        <v>167</v>
      </c>
      <c r="T162" s="55" t="s">
        <v>1490</v>
      </c>
      <c r="U162" s="55" t="s">
        <v>1491</v>
      </c>
      <c r="V162" s="55" t="s">
        <v>1044</v>
      </c>
      <c r="W162" s="55" t="s">
        <v>1318</v>
      </c>
      <c r="X162" s="55" t="s">
        <v>1474</v>
      </c>
      <c r="Y162" s="55" t="s">
        <v>581</v>
      </c>
      <c r="Z162" s="57">
        <v>46204</v>
      </c>
      <c r="AA162" s="69">
        <f ca="1" t="shared" si="2"/>
        <v>1</v>
      </c>
      <c r="AB162" s="70" t="str">
        <f ca="1">LOOKUP(AA162,{0,1,3},{"1个月以内","3个月以内","3个月以上"})</f>
        <v>3个月以内</v>
      </c>
      <c r="AF162" s="64" t="s">
        <v>136</v>
      </c>
      <c r="AG162" s="64" t="s">
        <v>143</v>
      </c>
      <c r="AH162" s="64" t="s">
        <v>146</v>
      </c>
      <c r="AI162" s="64" t="s">
        <v>1492</v>
      </c>
      <c r="AJ162" s="71" t="s">
        <v>1011</v>
      </c>
    </row>
    <row r="163" spans="1:36">
      <c r="A163" s="68"/>
      <c r="B163" s="59"/>
      <c r="H163" s="56" t="s">
        <v>167</v>
      </c>
      <c r="I163" s="56" t="s">
        <v>180</v>
      </c>
      <c r="J163" s="56" t="s">
        <v>1206</v>
      </c>
      <c r="K163" s="56" t="s">
        <v>183</v>
      </c>
      <c r="L163" s="56" t="s">
        <v>184</v>
      </c>
      <c r="M163" s="56" t="s">
        <v>1005</v>
      </c>
      <c r="N163" s="56" t="s">
        <v>1006</v>
      </c>
      <c r="O163" s="56" t="s">
        <v>1003</v>
      </c>
      <c r="R163" s="55" t="s">
        <v>1316</v>
      </c>
      <c r="S163" s="55" t="s">
        <v>167</v>
      </c>
      <c r="T163" s="55" t="s">
        <v>1493</v>
      </c>
      <c r="U163" s="55" t="s">
        <v>1494</v>
      </c>
      <c r="V163" s="55" t="s">
        <v>1044</v>
      </c>
      <c r="W163" s="55" t="s">
        <v>1318</v>
      </c>
      <c r="X163" s="55" t="s">
        <v>1474</v>
      </c>
      <c r="Y163" s="55" t="s">
        <v>581</v>
      </c>
      <c r="Z163" s="57">
        <v>46204</v>
      </c>
      <c r="AA163" s="69">
        <f ca="1" t="shared" si="2"/>
        <v>1</v>
      </c>
      <c r="AB163" s="70" t="str">
        <f ca="1">LOOKUP(AA163,{0,1,3},{"1个月以内","3个月以内","3个月以上"})</f>
        <v>3个月以内</v>
      </c>
      <c r="AF163" s="64" t="s">
        <v>136</v>
      </c>
      <c r="AG163" s="64" t="s">
        <v>143</v>
      </c>
      <c r="AH163" s="64" t="s">
        <v>146</v>
      </c>
      <c r="AI163" s="64" t="s">
        <v>248</v>
      </c>
      <c r="AJ163" s="71" t="s">
        <v>1004</v>
      </c>
    </row>
    <row r="164" spans="1:36">
      <c r="A164" s="68"/>
      <c r="B164" s="59"/>
      <c r="H164" s="56" t="s">
        <v>167</v>
      </c>
      <c r="I164" s="56" t="s">
        <v>193</v>
      </c>
      <c r="J164" s="56" t="s">
        <v>1363</v>
      </c>
      <c r="K164" s="56" t="s">
        <v>227</v>
      </c>
      <c r="L164" s="56" t="s">
        <v>228</v>
      </c>
      <c r="M164" s="56" t="s">
        <v>1062</v>
      </c>
      <c r="N164" s="56" t="s">
        <v>1006</v>
      </c>
      <c r="O164" s="56" t="s">
        <v>1047</v>
      </c>
      <c r="R164" s="55" t="s">
        <v>1316</v>
      </c>
      <c r="S164" s="55" t="s">
        <v>167</v>
      </c>
      <c r="T164" s="55" t="s">
        <v>1495</v>
      </c>
      <c r="U164" s="55" t="s">
        <v>928</v>
      </c>
      <c r="V164" s="55" t="s">
        <v>1044</v>
      </c>
      <c r="W164" s="55" t="s">
        <v>1318</v>
      </c>
      <c r="X164" s="55" t="s">
        <v>1474</v>
      </c>
      <c r="Y164" s="55" t="s">
        <v>581</v>
      </c>
      <c r="Z164" s="57">
        <v>46204</v>
      </c>
      <c r="AA164" s="69">
        <f ca="1" t="shared" si="2"/>
        <v>1</v>
      </c>
      <c r="AB164" s="70" t="str">
        <f ca="1">LOOKUP(AA164,{0,1,3},{"1个月以内","3个月以内","3个月以上"})</f>
        <v>3个月以内</v>
      </c>
      <c r="AF164" s="64" t="s">
        <v>136</v>
      </c>
      <c r="AG164" s="64" t="s">
        <v>143</v>
      </c>
      <c r="AH164" s="64" t="s">
        <v>146</v>
      </c>
      <c r="AI164" s="64" t="s">
        <v>1496</v>
      </c>
      <c r="AJ164" s="71" t="s">
        <v>1011</v>
      </c>
    </row>
    <row r="165" spans="1:36">
      <c r="A165" s="68"/>
      <c r="B165" s="59"/>
      <c r="H165" s="56" t="s">
        <v>167</v>
      </c>
      <c r="I165" s="56" t="s">
        <v>193</v>
      </c>
      <c r="J165" s="56" t="s">
        <v>1363</v>
      </c>
      <c r="K165" s="56" t="s">
        <v>227</v>
      </c>
      <c r="L165" s="56" t="s">
        <v>609</v>
      </c>
      <c r="M165" s="56" t="s">
        <v>1062</v>
      </c>
      <c r="N165" s="56" t="s">
        <v>1006</v>
      </c>
      <c r="O165" s="56" t="s">
        <v>1047</v>
      </c>
      <c r="R165" s="55" t="s">
        <v>1316</v>
      </c>
      <c r="S165" s="55" t="s">
        <v>167</v>
      </c>
      <c r="T165" s="55" t="s">
        <v>1497</v>
      </c>
      <c r="U165" s="55" t="s">
        <v>1498</v>
      </c>
      <c r="V165" s="55" t="s">
        <v>1044</v>
      </c>
      <c r="W165" s="55" t="s">
        <v>1318</v>
      </c>
      <c r="X165" s="55" t="s">
        <v>1474</v>
      </c>
      <c r="Y165" s="55" t="s">
        <v>581</v>
      </c>
      <c r="Z165" s="57">
        <v>46204</v>
      </c>
      <c r="AA165" s="69">
        <f ca="1" t="shared" si="2"/>
        <v>1</v>
      </c>
      <c r="AB165" s="70" t="str">
        <f ca="1">LOOKUP(AA165,{0,1,3},{"1个月以内","3个月以内","3个月以上"})</f>
        <v>3个月以内</v>
      </c>
      <c r="AF165" s="64" t="s">
        <v>136</v>
      </c>
      <c r="AG165" s="64" t="s">
        <v>143</v>
      </c>
      <c r="AH165" s="64" t="s">
        <v>1499</v>
      </c>
      <c r="AI165" s="64" t="s">
        <v>1500</v>
      </c>
      <c r="AJ165" s="71" t="s">
        <v>1011</v>
      </c>
    </row>
    <row r="166" spans="1:36">
      <c r="A166" s="68"/>
      <c r="B166" s="59"/>
      <c r="H166" s="56" t="s">
        <v>28</v>
      </c>
      <c r="I166" s="56" t="s">
        <v>60</v>
      </c>
      <c r="J166" s="56" t="s">
        <v>1142</v>
      </c>
      <c r="K166" s="56" t="s">
        <v>61</v>
      </c>
      <c r="L166" s="56" t="s">
        <v>617</v>
      </c>
      <c r="M166" s="56" t="s">
        <v>1062</v>
      </c>
      <c r="N166" s="56" t="s">
        <v>1006</v>
      </c>
      <c r="O166" s="56" t="s">
        <v>1047</v>
      </c>
      <c r="R166" s="55" t="s">
        <v>1316</v>
      </c>
      <c r="S166" s="55" t="s">
        <v>167</v>
      </c>
      <c r="T166" s="55" t="s">
        <v>1501</v>
      </c>
      <c r="U166" s="55" t="s">
        <v>1502</v>
      </c>
      <c r="V166" s="55" t="s">
        <v>1044</v>
      </c>
      <c r="W166" s="55" t="s">
        <v>1318</v>
      </c>
      <c r="X166" s="55" t="s">
        <v>1474</v>
      </c>
      <c r="Y166" s="55" t="s">
        <v>581</v>
      </c>
      <c r="Z166" s="57">
        <v>46204</v>
      </c>
      <c r="AA166" s="69">
        <f ca="1" t="shared" si="2"/>
        <v>1</v>
      </c>
      <c r="AB166" s="70" t="str">
        <f ca="1">LOOKUP(AA166,{0,1,3},{"1个月以内","3个月以内","3个月以上"})</f>
        <v>3个月以内</v>
      </c>
      <c r="AF166" s="64" t="s">
        <v>136</v>
      </c>
      <c r="AG166" s="64" t="s">
        <v>140</v>
      </c>
      <c r="AH166" s="64" t="s">
        <v>244</v>
      </c>
      <c r="AI166" s="64" t="s">
        <v>567</v>
      </c>
      <c r="AJ166" s="71" t="s">
        <v>1004</v>
      </c>
    </row>
    <row r="167" spans="1:36">
      <c r="A167" s="68"/>
      <c r="B167" s="59"/>
      <c r="H167" s="56" t="s">
        <v>28</v>
      </c>
      <c r="I167" s="56" t="s">
        <v>39</v>
      </c>
      <c r="J167" s="56" t="s">
        <v>1218</v>
      </c>
      <c r="K167" s="56" t="s">
        <v>43</v>
      </c>
      <c r="L167" s="56" t="s">
        <v>688</v>
      </c>
      <c r="M167" s="56" t="s">
        <v>1062</v>
      </c>
      <c r="N167" s="56" t="s">
        <v>1006</v>
      </c>
      <c r="O167" s="56" t="s">
        <v>1047</v>
      </c>
      <c r="R167" s="55" t="s">
        <v>1316</v>
      </c>
      <c r="S167" s="55" t="s">
        <v>167</v>
      </c>
      <c r="T167" s="55" t="s">
        <v>1503</v>
      </c>
      <c r="U167" s="55" t="s">
        <v>1504</v>
      </c>
      <c r="V167" s="55" t="s">
        <v>1044</v>
      </c>
      <c r="W167" s="55" t="s">
        <v>1318</v>
      </c>
      <c r="X167" s="55" t="s">
        <v>1474</v>
      </c>
      <c r="Y167" s="55" t="s">
        <v>581</v>
      </c>
      <c r="Z167" s="57">
        <v>46204</v>
      </c>
      <c r="AA167" s="69">
        <f ca="1" t="shared" si="2"/>
        <v>1</v>
      </c>
      <c r="AB167" s="70" t="str">
        <f ca="1">LOOKUP(AA167,{0,1,3},{"1个月以内","3个月以内","3个月以上"})</f>
        <v>3个月以内</v>
      </c>
      <c r="AF167" s="64" t="s">
        <v>136</v>
      </c>
      <c r="AG167" s="64" t="s">
        <v>140</v>
      </c>
      <c r="AH167" s="64" t="s">
        <v>244</v>
      </c>
      <c r="AI167" s="64" t="s">
        <v>473</v>
      </c>
      <c r="AJ167" s="71" t="s">
        <v>1004</v>
      </c>
    </row>
    <row r="168" spans="1:36">
      <c r="A168" s="68"/>
      <c r="B168" s="59"/>
      <c r="H168" s="56" t="s">
        <v>28</v>
      </c>
      <c r="I168" s="56" t="s">
        <v>39</v>
      </c>
      <c r="J168" s="56" t="s">
        <v>1268</v>
      </c>
      <c r="K168" s="56" t="s">
        <v>266</v>
      </c>
      <c r="L168" s="56" t="s">
        <v>689</v>
      </c>
      <c r="M168" s="56" t="s">
        <v>1062</v>
      </c>
      <c r="N168" s="56" t="s">
        <v>1006</v>
      </c>
      <c r="O168" s="56" t="s">
        <v>1047</v>
      </c>
      <c r="R168" s="55" t="s">
        <v>1316</v>
      </c>
      <c r="S168" s="55" t="s">
        <v>167</v>
      </c>
      <c r="T168" s="55" t="s">
        <v>1505</v>
      </c>
      <c r="U168" s="55" t="s">
        <v>1506</v>
      </c>
      <c r="V168" s="55" t="s">
        <v>1044</v>
      </c>
      <c r="W168" s="55" t="s">
        <v>1318</v>
      </c>
      <c r="X168" s="55" t="s">
        <v>1474</v>
      </c>
      <c r="Y168" s="55" t="s">
        <v>581</v>
      </c>
      <c r="Z168" s="57">
        <v>46204</v>
      </c>
      <c r="AA168" s="69">
        <f ca="1" t="shared" si="2"/>
        <v>1</v>
      </c>
      <c r="AB168" s="70" t="str">
        <f ca="1">LOOKUP(AA168,{0,1,3},{"1个月以内","3个月以内","3个月以上"})</f>
        <v>3个月以内</v>
      </c>
      <c r="AF168" s="64" t="s">
        <v>136</v>
      </c>
      <c r="AG168" s="64" t="s">
        <v>140</v>
      </c>
      <c r="AH168" s="64" t="s">
        <v>244</v>
      </c>
      <c r="AI168" s="64" t="s">
        <v>423</v>
      </c>
      <c r="AJ168" s="71" t="s">
        <v>1004</v>
      </c>
    </row>
    <row r="169" spans="1:36">
      <c r="A169" s="68"/>
      <c r="B169" s="59"/>
      <c r="H169" s="56" t="s">
        <v>28</v>
      </c>
      <c r="I169" s="56" t="s">
        <v>45</v>
      </c>
      <c r="J169" s="56" t="s">
        <v>1216</v>
      </c>
      <c r="K169" s="56" t="s">
        <v>274</v>
      </c>
      <c r="L169" s="56" t="s">
        <v>275</v>
      </c>
      <c r="M169" s="56" t="s">
        <v>1062</v>
      </c>
      <c r="N169" s="56" t="s">
        <v>1006</v>
      </c>
      <c r="O169" s="56" t="s">
        <v>1047</v>
      </c>
      <c r="R169" s="55" t="s">
        <v>1316</v>
      </c>
      <c r="S169" s="55" t="s">
        <v>167</v>
      </c>
      <c r="T169" s="55" t="s">
        <v>1507</v>
      </c>
      <c r="U169" s="55" t="s">
        <v>1508</v>
      </c>
      <c r="V169" s="55" t="s">
        <v>1044</v>
      </c>
      <c r="W169" s="55" t="s">
        <v>1318</v>
      </c>
      <c r="X169" s="55" t="s">
        <v>1474</v>
      </c>
      <c r="Y169" s="55" t="s">
        <v>581</v>
      </c>
      <c r="Z169" s="57">
        <v>46204</v>
      </c>
      <c r="AA169" s="69">
        <f ca="1" t="shared" si="2"/>
        <v>1</v>
      </c>
      <c r="AB169" s="70" t="str">
        <f ca="1">LOOKUP(AA169,{0,1,3},{"1个月以内","3个月以内","3个月以上"})</f>
        <v>3个月以内</v>
      </c>
      <c r="AF169" s="64" t="s">
        <v>136</v>
      </c>
      <c r="AG169" s="64" t="s">
        <v>140</v>
      </c>
      <c r="AH169" s="64" t="s">
        <v>244</v>
      </c>
      <c r="AI169" s="64" t="s">
        <v>361</v>
      </c>
      <c r="AJ169" s="71" t="s">
        <v>1004</v>
      </c>
    </row>
    <row r="170" spans="1:36">
      <c r="A170" s="68"/>
      <c r="B170" s="59"/>
      <c r="H170" s="56" t="s">
        <v>28</v>
      </c>
      <c r="I170" s="76" t="s">
        <v>50</v>
      </c>
      <c r="J170" s="56" t="s">
        <v>1221</v>
      </c>
      <c r="K170" s="56" t="s">
        <v>51</v>
      </c>
      <c r="L170" s="56" t="s">
        <v>278</v>
      </c>
      <c r="M170" s="56" t="s">
        <v>1005</v>
      </c>
      <c r="N170" s="56" t="s">
        <v>1006</v>
      </c>
      <c r="O170" s="56" t="s">
        <v>1003</v>
      </c>
      <c r="R170" s="55" t="s">
        <v>1316</v>
      </c>
      <c r="S170" s="55" t="s">
        <v>167</v>
      </c>
      <c r="T170" s="55" t="s">
        <v>1509</v>
      </c>
      <c r="U170" s="55" t="s">
        <v>1510</v>
      </c>
      <c r="V170" s="55" t="s">
        <v>1044</v>
      </c>
      <c r="W170" s="55" t="s">
        <v>1318</v>
      </c>
      <c r="X170" s="55" t="s">
        <v>1474</v>
      </c>
      <c r="Y170" s="55" t="s">
        <v>581</v>
      </c>
      <c r="Z170" s="57">
        <v>46204</v>
      </c>
      <c r="AA170" s="69">
        <f ca="1" t="shared" si="2"/>
        <v>1</v>
      </c>
      <c r="AB170" s="70" t="str">
        <f ca="1">LOOKUP(AA170,{0,1,3},{"1个月以内","3个月以内","3个月以上"})</f>
        <v>3个月以内</v>
      </c>
      <c r="AF170" s="64" t="s">
        <v>136</v>
      </c>
      <c r="AG170" s="64" t="s">
        <v>140</v>
      </c>
      <c r="AH170" s="64" t="s">
        <v>141</v>
      </c>
      <c r="AI170" s="64" t="s">
        <v>142</v>
      </c>
      <c r="AJ170" s="71" t="s">
        <v>1004</v>
      </c>
    </row>
    <row r="171" spans="1:36">
      <c r="A171" s="68"/>
      <c r="B171" s="59"/>
      <c r="H171" s="56" t="s">
        <v>28</v>
      </c>
      <c r="I171" s="56" t="s">
        <v>34</v>
      </c>
      <c r="J171" s="56" t="s">
        <v>1043</v>
      </c>
      <c r="K171" s="56" t="s">
        <v>272</v>
      </c>
      <c r="L171" s="56" t="s">
        <v>441</v>
      </c>
      <c r="M171" s="56" t="s">
        <v>1062</v>
      </c>
      <c r="N171" s="56" t="s">
        <v>1006</v>
      </c>
      <c r="O171" s="56" t="s">
        <v>1047</v>
      </c>
      <c r="R171" s="55" t="s">
        <v>1316</v>
      </c>
      <c r="S171" s="55" t="s">
        <v>167</v>
      </c>
      <c r="T171" s="55" t="s">
        <v>1511</v>
      </c>
      <c r="U171" s="55" t="s">
        <v>1512</v>
      </c>
      <c r="V171" s="55" t="s">
        <v>1044</v>
      </c>
      <c r="W171" s="55" t="s">
        <v>1318</v>
      </c>
      <c r="X171" s="55" t="s">
        <v>1474</v>
      </c>
      <c r="Y171" s="55" t="s">
        <v>581</v>
      </c>
      <c r="Z171" s="57">
        <v>46204</v>
      </c>
      <c r="AA171" s="69">
        <f ca="1" t="shared" si="2"/>
        <v>1</v>
      </c>
      <c r="AB171" s="70" t="str">
        <f ca="1">LOOKUP(AA171,{0,1,3},{"1个月以内","3个月以内","3个月以上"})</f>
        <v>3个月以内</v>
      </c>
      <c r="AF171" s="64" t="s">
        <v>136</v>
      </c>
      <c r="AG171" s="64" t="s">
        <v>140</v>
      </c>
      <c r="AH171" s="64" t="s">
        <v>244</v>
      </c>
      <c r="AI171" s="64" t="s">
        <v>849</v>
      </c>
      <c r="AJ171" s="71" t="s">
        <v>1004</v>
      </c>
    </row>
    <row r="172" spans="1:36">
      <c r="A172" s="68"/>
      <c r="B172" s="59"/>
      <c r="H172" s="56" t="s">
        <v>28</v>
      </c>
      <c r="I172" s="56" t="s">
        <v>34</v>
      </c>
      <c r="J172" s="56" t="s">
        <v>1043</v>
      </c>
      <c r="K172" s="56" t="s">
        <v>272</v>
      </c>
      <c r="L172" s="56" t="s">
        <v>590</v>
      </c>
      <c r="M172" s="56" t="s">
        <v>1062</v>
      </c>
      <c r="N172" s="56" t="s">
        <v>1006</v>
      </c>
      <c r="O172" s="56" t="s">
        <v>1047</v>
      </c>
      <c r="R172" s="55" t="s">
        <v>1316</v>
      </c>
      <c r="S172" s="55" t="s">
        <v>167</v>
      </c>
      <c r="T172" s="55" t="s">
        <v>1513</v>
      </c>
      <c r="U172" s="55" t="s">
        <v>1514</v>
      </c>
      <c r="V172" s="55" t="s">
        <v>1044</v>
      </c>
      <c r="W172" s="55" t="s">
        <v>1318</v>
      </c>
      <c r="X172" s="55" t="s">
        <v>1474</v>
      </c>
      <c r="Y172" s="55" t="s">
        <v>581</v>
      </c>
      <c r="Z172" s="57">
        <v>46204</v>
      </c>
      <c r="AA172" s="69">
        <f ca="1" t="shared" si="2"/>
        <v>1</v>
      </c>
      <c r="AB172" s="70" t="str">
        <f ca="1">LOOKUP(AA172,{0,1,3},{"1个月以内","3个月以内","3个月以上"})</f>
        <v>3个月以内</v>
      </c>
      <c r="AF172" s="64" t="s">
        <v>136</v>
      </c>
      <c r="AG172" s="64" t="s">
        <v>140</v>
      </c>
      <c r="AH172" s="64" t="s">
        <v>141</v>
      </c>
      <c r="AI172" s="64" t="s">
        <v>422</v>
      </c>
      <c r="AJ172" s="71" t="s">
        <v>1004</v>
      </c>
    </row>
    <row r="173" spans="1:36">
      <c r="A173" s="68"/>
      <c r="B173" s="59"/>
      <c r="H173" s="56" t="s">
        <v>28</v>
      </c>
      <c r="I173" s="56" t="s">
        <v>54</v>
      </c>
      <c r="J173" s="56" t="s">
        <v>1087</v>
      </c>
      <c r="K173" s="56" t="s">
        <v>56</v>
      </c>
      <c r="L173" s="56" t="s">
        <v>264</v>
      </c>
      <c r="M173" s="56" t="s">
        <v>1005</v>
      </c>
      <c r="N173" s="56" t="s">
        <v>1006</v>
      </c>
      <c r="O173" s="56" t="s">
        <v>1003</v>
      </c>
      <c r="R173" s="55" t="s">
        <v>1316</v>
      </c>
      <c r="S173" s="55" t="s">
        <v>167</v>
      </c>
      <c r="T173" s="55" t="s">
        <v>1515</v>
      </c>
      <c r="U173" s="55" t="s">
        <v>1516</v>
      </c>
      <c r="V173" s="55" t="s">
        <v>1044</v>
      </c>
      <c r="W173" s="55" t="s">
        <v>1318</v>
      </c>
      <c r="X173" s="55" t="s">
        <v>1474</v>
      </c>
      <c r="Y173" s="55" t="s">
        <v>581</v>
      </c>
      <c r="Z173" s="57">
        <v>46204</v>
      </c>
      <c r="AA173" s="69">
        <f ca="1" t="shared" si="2"/>
        <v>1</v>
      </c>
      <c r="AB173" s="70" t="str">
        <f ca="1">LOOKUP(AA173,{0,1,3},{"1个月以内","3个月以内","3个月以上"})</f>
        <v>3个月以内</v>
      </c>
      <c r="AF173" s="64" t="s">
        <v>136</v>
      </c>
      <c r="AG173" s="64" t="s">
        <v>140</v>
      </c>
      <c r="AH173" s="64" t="s">
        <v>141</v>
      </c>
      <c r="AI173" s="64" t="s">
        <v>298</v>
      </c>
      <c r="AJ173" s="71" t="s">
        <v>1004</v>
      </c>
    </row>
    <row r="174" spans="1:36">
      <c r="A174" s="68"/>
      <c r="B174" s="59"/>
      <c r="H174" s="56" t="s">
        <v>92</v>
      </c>
      <c r="I174" s="56" t="s">
        <v>93</v>
      </c>
      <c r="J174" s="56" t="s">
        <v>1083</v>
      </c>
      <c r="K174" s="56" t="s">
        <v>94</v>
      </c>
      <c r="L174" s="56" t="s">
        <v>284</v>
      </c>
      <c r="M174" s="56" t="s">
        <v>1005</v>
      </c>
      <c r="N174" s="56" t="s">
        <v>1006</v>
      </c>
      <c r="O174" s="56" t="s">
        <v>1003</v>
      </c>
      <c r="R174" s="55" t="s">
        <v>1316</v>
      </c>
      <c r="S174" s="55" t="s">
        <v>167</v>
      </c>
      <c r="T174" s="55" t="s">
        <v>1517</v>
      </c>
      <c r="U174" s="55" t="s">
        <v>1518</v>
      </c>
      <c r="V174" s="55" t="s">
        <v>1044</v>
      </c>
      <c r="W174" s="55" t="s">
        <v>1318</v>
      </c>
      <c r="X174" s="55" t="s">
        <v>1474</v>
      </c>
      <c r="Y174" s="55" t="s">
        <v>581</v>
      </c>
      <c r="Z174" s="57">
        <v>46204</v>
      </c>
      <c r="AA174" s="69">
        <f ca="1" t="shared" si="2"/>
        <v>1</v>
      </c>
      <c r="AB174" s="70" t="str">
        <f ca="1">LOOKUP(AA174,{0,1,3},{"1个月以内","3个月以内","3个月以上"})</f>
        <v>3个月以内</v>
      </c>
      <c r="AF174" s="64" t="s">
        <v>136</v>
      </c>
      <c r="AG174" s="64" t="s">
        <v>140</v>
      </c>
      <c r="AH174" s="64" t="s">
        <v>244</v>
      </c>
      <c r="AI174" s="64" t="s">
        <v>1519</v>
      </c>
      <c r="AJ174" s="71" t="s">
        <v>1011</v>
      </c>
    </row>
    <row r="175" spans="1:36">
      <c r="A175" s="68"/>
      <c r="B175" s="59"/>
      <c r="H175" s="56" t="s">
        <v>63</v>
      </c>
      <c r="I175" s="56" t="s">
        <v>64</v>
      </c>
      <c r="J175" s="56" t="s">
        <v>1041</v>
      </c>
      <c r="K175" s="56" t="s">
        <v>65</v>
      </c>
      <c r="L175" s="56" t="s">
        <v>529</v>
      </c>
      <c r="M175" s="56" t="s">
        <v>1062</v>
      </c>
      <c r="N175" s="56" t="s">
        <v>1006</v>
      </c>
      <c r="O175" s="56" t="s">
        <v>1047</v>
      </c>
      <c r="R175" s="55" t="s">
        <v>1316</v>
      </c>
      <c r="S175" s="55" t="s">
        <v>167</v>
      </c>
      <c r="T175" s="55" t="s">
        <v>1520</v>
      </c>
      <c r="U175" s="55" t="s">
        <v>1521</v>
      </c>
      <c r="V175" s="55" t="s">
        <v>1044</v>
      </c>
      <c r="W175" s="55" t="s">
        <v>1318</v>
      </c>
      <c r="X175" s="55" t="s">
        <v>1474</v>
      </c>
      <c r="Y175" s="55" t="s">
        <v>581</v>
      </c>
      <c r="Z175" s="57">
        <v>46204</v>
      </c>
      <c r="AA175" s="69">
        <f ca="1" t="shared" si="2"/>
        <v>1</v>
      </c>
      <c r="AB175" s="70" t="str">
        <f ca="1">LOOKUP(AA175,{0,1,3},{"1个月以内","3个月以内","3个月以上"})</f>
        <v>3个月以内</v>
      </c>
      <c r="AF175" s="64" t="s">
        <v>136</v>
      </c>
      <c r="AG175" s="64" t="s">
        <v>140</v>
      </c>
      <c r="AH175" s="64" t="s">
        <v>1522</v>
      </c>
      <c r="AI175" s="64" t="s">
        <v>1523</v>
      </c>
      <c r="AJ175" s="71" t="s">
        <v>1011</v>
      </c>
    </row>
    <row r="176" spans="1:36">
      <c r="A176" s="68"/>
      <c r="B176" s="59"/>
      <c r="H176" s="56" t="s">
        <v>63</v>
      </c>
      <c r="I176" s="56" t="s">
        <v>84</v>
      </c>
      <c r="J176" s="56" t="s">
        <v>1009</v>
      </c>
      <c r="K176" s="56" t="s">
        <v>87</v>
      </c>
      <c r="L176" s="56" t="s">
        <v>282</v>
      </c>
      <c r="M176" s="56" t="s">
        <v>1224</v>
      </c>
      <c r="N176" s="56" t="s">
        <v>1006</v>
      </c>
      <c r="O176" s="56" t="s">
        <v>1047</v>
      </c>
      <c r="R176" s="55" t="s">
        <v>1316</v>
      </c>
      <c r="S176" s="55" t="s">
        <v>167</v>
      </c>
      <c r="T176" s="55" t="s">
        <v>1185</v>
      </c>
      <c r="U176" s="55" t="s">
        <v>221</v>
      </c>
      <c r="V176" s="55" t="s">
        <v>1044</v>
      </c>
      <c r="W176" s="55" t="s">
        <v>1324</v>
      </c>
      <c r="X176" s="55" t="s">
        <v>1524</v>
      </c>
      <c r="Y176" s="55" t="s">
        <v>173</v>
      </c>
      <c r="Z176" s="57">
        <v>46204</v>
      </c>
      <c r="AA176" s="69">
        <f ca="1" t="shared" si="2"/>
        <v>1</v>
      </c>
      <c r="AB176" s="70" t="str">
        <f ca="1">LOOKUP(AA176,{0,1,3},{"1个月以内","3个月以内","3个月以上"})</f>
        <v>3个月以内</v>
      </c>
      <c r="AF176" s="64" t="s">
        <v>136</v>
      </c>
      <c r="AG176" s="64" t="s">
        <v>140</v>
      </c>
      <c r="AH176" s="64" t="s">
        <v>244</v>
      </c>
      <c r="AI176" s="64" t="s">
        <v>1525</v>
      </c>
      <c r="AJ176" s="71" t="s">
        <v>1011</v>
      </c>
    </row>
    <row r="177" spans="1:36">
      <c r="A177" s="68"/>
      <c r="B177" s="59"/>
      <c r="H177" s="56" t="s">
        <v>63</v>
      </c>
      <c r="I177" s="56" t="s">
        <v>84</v>
      </c>
      <c r="J177" s="56" t="s">
        <v>1009</v>
      </c>
      <c r="K177" s="56" t="s">
        <v>87</v>
      </c>
      <c r="L177" s="56" t="s">
        <v>604</v>
      </c>
      <c r="M177" s="56" t="s">
        <v>1005</v>
      </c>
      <c r="N177" s="56" t="s">
        <v>1006</v>
      </c>
      <c r="O177" s="56" t="s">
        <v>1003</v>
      </c>
      <c r="R177" s="55" t="s">
        <v>1316</v>
      </c>
      <c r="S177" s="55" t="s">
        <v>167</v>
      </c>
      <c r="T177" s="55" t="s">
        <v>1526</v>
      </c>
      <c r="U177" s="55" t="s">
        <v>1527</v>
      </c>
      <c r="V177" s="55" t="s">
        <v>1044</v>
      </c>
      <c r="W177" s="55" t="s">
        <v>1324</v>
      </c>
      <c r="X177" s="55" t="s">
        <v>1524</v>
      </c>
      <c r="Y177" s="55" t="s">
        <v>173</v>
      </c>
      <c r="Z177" s="57">
        <v>46204</v>
      </c>
      <c r="AA177" s="69">
        <f ca="1" t="shared" si="2"/>
        <v>1</v>
      </c>
      <c r="AB177" s="70" t="str">
        <f ca="1">LOOKUP(AA177,{0,1,3},{"1个月以内","3个月以内","3个月以上"})</f>
        <v>3个月以内</v>
      </c>
      <c r="AF177" s="64" t="s">
        <v>136</v>
      </c>
      <c r="AG177" s="64" t="s">
        <v>140</v>
      </c>
      <c r="AH177" s="64" t="s">
        <v>1522</v>
      </c>
      <c r="AI177" s="64" t="s">
        <v>1528</v>
      </c>
      <c r="AJ177" s="71" t="s">
        <v>1011</v>
      </c>
    </row>
    <row r="178" spans="1:36">
      <c r="A178" s="68"/>
      <c r="B178" s="59"/>
      <c r="H178" s="56" t="s">
        <v>63</v>
      </c>
      <c r="I178" s="56" t="s">
        <v>71</v>
      </c>
      <c r="J178" s="56" t="s">
        <v>1050</v>
      </c>
      <c r="K178" s="56" t="s">
        <v>72</v>
      </c>
      <c r="L178" s="56" t="s">
        <v>654</v>
      </c>
      <c r="M178" s="56" t="s">
        <v>1012</v>
      </c>
      <c r="N178" s="56" t="s">
        <v>1013</v>
      </c>
      <c r="O178" s="56" t="s">
        <v>1010</v>
      </c>
      <c r="R178" s="55" t="s">
        <v>1316</v>
      </c>
      <c r="S178" s="55" t="s">
        <v>167</v>
      </c>
      <c r="T178" s="55" t="s">
        <v>1179</v>
      </c>
      <c r="U178" s="55" t="s">
        <v>176</v>
      </c>
      <c r="V178" s="55" t="s">
        <v>1044</v>
      </c>
      <c r="W178" s="55" t="s">
        <v>1324</v>
      </c>
      <c r="X178" s="55" t="s">
        <v>1524</v>
      </c>
      <c r="Y178" s="55" t="s">
        <v>173</v>
      </c>
      <c r="Z178" s="57">
        <v>46204</v>
      </c>
      <c r="AA178" s="69">
        <f ca="1" t="shared" si="2"/>
        <v>1</v>
      </c>
      <c r="AB178" s="70" t="str">
        <f ca="1">LOOKUP(AA178,{0,1,3},{"1个月以内","3个月以内","3个月以上"})</f>
        <v>3个月以内</v>
      </c>
      <c r="AF178" s="64" t="s">
        <v>136</v>
      </c>
      <c r="AG178" s="64" t="s">
        <v>140</v>
      </c>
      <c r="AH178" s="64" t="s">
        <v>1529</v>
      </c>
      <c r="AI178" s="64" t="s">
        <v>740</v>
      </c>
      <c r="AJ178" s="71" t="s">
        <v>1011</v>
      </c>
    </row>
    <row r="179" spans="1:36">
      <c r="A179" s="68"/>
      <c r="B179" s="59"/>
      <c r="H179" s="56" t="s">
        <v>63</v>
      </c>
      <c r="I179" s="56" t="s">
        <v>410</v>
      </c>
      <c r="J179" s="56" t="s">
        <v>1002</v>
      </c>
      <c r="K179" s="56" t="s">
        <v>90</v>
      </c>
      <c r="L179" s="56" t="s">
        <v>211</v>
      </c>
      <c r="M179" s="56" t="s">
        <v>1005</v>
      </c>
      <c r="N179" s="56" t="s">
        <v>1006</v>
      </c>
      <c r="O179" s="56" t="s">
        <v>1051</v>
      </c>
      <c r="R179" s="55" t="s">
        <v>1316</v>
      </c>
      <c r="S179" s="55" t="s">
        <v>167</v>
      </c>
      <c r="T179" s="55" t="s">
        <v>1530</v>
      </c>
      <c r="U179" s="55" t="s">
        <v>1531</v>
      </c>
      <c r="V179" s="55" t="s">
        <v>1044</v>
      </c>
      <c r="W179" s="55" t="s">
        <v>1324</v>
      </c>
      <c r="X179" s="55" t="s">
        <v>1524</v>
      </c>
      <c r="Y179" s="55" t="s">
        <v>173</v>
      </c>
      <c r="Z179" s="57">
        <v>46204</v>
      </c>
      <c r="AA179" s="69">
        <f ca="1" t="shared" si="2"/>
        <v>1</v>
      </c>
      <c r="AB179" s="70" t="str">
        <f ca="1">LOOKUP(AA179,{0,1,3},{"1个月以内","3个月以内","3个月以上"})</f>
        <v>3个月以内</v>
      </c>
      <c r="AF179" s="64" t="s">
        <v>136</v>
      </c>
      <c r="AG179" s="64" t="s">
        <v>140</v>
      </c>
      <c r="AH179" s="64" t="s">
        <v>244</v>
      </c>
      <c r="AI179" s="64" t="s">
        <v>245</v>
      </c>
      <c r="AJ179" s="71" t="s">
        <v>1011</v>
      </c>
    </row>
    <row r="180" spans="1:36">
      <c r="A180" s="68"/>
      <c r="B180" s="59"/>
      <c r="H180" s="56" t="s">
        <v>63</v>
      </c>
      <c r="I180" s="56" t="s">
        <v>77</v>
      </c>
      <c r="J180" s="56" t="s">
        <v>1041</v>
      </c>
      <c r="K180" s="56" t="s">
        <v>65</v>
      </c>
      <c r="L180" s="56" t="s">
        <v>690</v>
      </c>
      <c r="M180" s="56" t="s">
        <v>1005</v>
      </c>
      <c r="N180" s="56" t="s">
        <v>1006</v>
      </c>
      <c r="O180" s="56" t="s">
        <v>1003</v>
      </c>
      <c r="R180" s="55" t="s">
        <v>1316</v>
      </c>
      <c r="S180" s="55" t="s">
        <v>167</v>
      </c>
      <c r="T180" s="55" t="s">
        <v>1182</v>
      </c>
      <c r="U180" s="55" t="s">
        <v>174</v>
      </c>
      <c r="V180" s="55" t="s">
        <v>1044</v>
      </c>
      <c r="W180" s="55" t="s">
        <v>1324</v>
      </c>
      <c r="X180" s="55" t="s">
        <v>1524</v>
      </c>
      <c r="Y180" s="55" t="s">
        <v>173</v>
      </c>
      <c r="Z180" s="57">
        <v>46204</v>
      </c>
      <c r="AA180" s="69">
        <f ca="1" t="shared" si="2"/>
        <v>1</v>
      </c>
      <c r="AB180" s="70" t="str">
        <f ca="1">LOOKUP(AA180,{0,1,3},{"1个月以内","3个月以内","3个月以上"})</f>
        <v>3个月以内</v>
      </c>
      <c r="AF180" s="64" t="s">
        <v>136</v>
      </c>
      <c r="AG180" s="64" t="s">
        <v>140</v>
      </c>
      <c r="AH180" s="64" t="s">
        <v>244</v>
      </c>
      <c r="AI180" s="64" t="s">
        <v>1532</v>
      </c>
      <c r="AJ180" s="71" t="s">
        <v>1011</v>
      </c>
    </row>
    <row r="181" spans="1:36">
      <c r="A181" s="68"/>
      <c r="B181" s="59"/>
      <c r="H181" s="56" t="s">
        <v>104</v>
      </c>
      <c r="I181" s="56" t="s">
        <v>111</v>
      </c>
      <c r="J181" s="56" t="s">
        <v>1253</v>
      </c>
      <c r="K181" s="56" t="s">
        <v>112</v>
      </c>
      <c r="L181" s="56" t="s">
        <v>308</v>
      </c>
      <c r="M181" s="56" t="s">
        <v>1062</v>
      </c>
      <c r="N181" s="56" t="s">
        <v>1006</v>
      </c>
      <c r="O181" s="56" t="s">
        <v>1047</v>
      </c>
      <c r="R181" s="55" t="s">
        <v>1316</v>
      </c>
      <c r="S181" s="55" t="s">
        <v>167</v>
      </c>
      <c r="T181" s="55" t="s">
        <v>1533</v>
      </c>
      <c r="U181" s="55" t="s">
        <v>1534</v>
      </c>
      <c r="V181" s="55" t="s">
        <v>1044</v>
      </c>
      <c r="W181" s="55" t="s">
        <v>1324</v>
      </c>
      <c r="X181" s="55" t="s">
        <v>1524</v>
      </c>
      <c r="Y181" s="55" t="s">
        <v>173</v>
      </c>
      <c r="Z181" s="57">
        <v>46204</v>
      </c>
      <c r="AA181" s="69">
        <f ca="1" t="shared" si="2"/>
        <v>1</v>
      </c>
      <c r="AB181" s="70" t="str">
        <f ca="1">LOOKUP(AA181,{0,1,3},{"1个月以内","3个月以内","3个月以上"})</f>
        <v>3个月以内</v>
      </c>
      <c r="AF181" s="64" t="s">
        <v>136</v>
      </c>
      <c r="AG181" s="64" t="s">
        <v>140</v>
      </c>
      <c r="AH181" s="64" t="s">
        <v>244</v>
      </c>
      <c r="AI181" s="64" t="s">
        <v>1535</v>
      </c>
      <c r="AJ181" s="71" t="s">
        <v>1011</v>
      </c>
    </row>
    <row r="182" spans="1:36">
      <c r="A182" s="68"/>
      <c r="B182" s="59"/>
      <c r="H182" s="56" t="s">
        <v>104</v>
      </c>
      <c r="I182" s="56" t="s">
        <v>116</v>
      </c>
      <c r="J182" s="56" t="s">
        <v>1271</v>
      </c>
      <c r="K182" s="56" t="s">
        <v>117</v>
      </c>
      <c r="L182" s="56" t="s">
        <v>554</v>
      </c>
      <c r="M182" s="56" t="s">
        <v>1062</v>
      </c>
      <c r="N182" s="56" t="s">
        <v>1006</v>
      </c>
      <c r="O182" s="56" t="s">
        <v>1047</v>
      </c>
      <c r="R182" s="55" t="s">
        <v>1316</v>
      </c>
      <c r="S182" s="55" t="s">
        <v>167</v>
      </c>
      <c r="T182" s="55" t="s">
        <v>1536</v>
      </c>
      <c r="U182" s="55" t="s">
        <v>1537</v>
      </c>
      <c r="V182" s="55" t="s">
        <v>1044</v>
      </c>
      <c r="W182" s="55" t="s">
        <v>1324</v>
      </c>
      <c r="X182" s="55" t="s">
        <v>1524</v>
      </c>
      <c r="Y182" s="55" t="s">
        <v>173</v>
      </c>
      <c r="Z182" s="57">
        <v>46204</v>
      </c>
      <c r="AA182" s="69">
        <f ca="1" t="shared" si="2"/>
        <v>1</v>
      </c>
      <c r="AB182" s="70" t="str">
        <f ca="1">LOOKUP(AA182,{0,1,3},{"1个月以内","3个月以内","3个月以上"})</f>
        <v>3个月以内</v>
      </c>
      <c r="AF182" s="64" t="s">
        <v>136</v>
      </c>
      <c r="AG182" s="64" t="s">
        <v>140</v>
      </c>
      <c r="AH182" s="64" t="s">
        <v>244</v>
      </c>
      <c r="AI182" s="64" t="s">
        <v>1538</v>
      </c>
      <c r="AJ182" s="71" t="s">
        <v>1065</v>
      </c>
    </row>
    <row r="183" spans="1:36">
      <c r="A183" s="68"/>
      <c r="B183" s="59"/>
      <c r="H183" s="56" t="s">
        <v>104</v>
      </c>
      <c r="I183" s="56" t="s">
        <v>116</v>
      </c>
      <c r="J183" s="56" t="s">
        <v>1271</v>
      </c>
      <c r="K183" s="56" t="s">
        <v>117</v>
      </c>
      <c r="L183" s="56" t="s">
        <v>465</v>
      </c>
      <c r="M183" s="56" t="s">
        <v>1062</v>
      </c>
      <c r="N183" s="56" t="s">
        <v>1006</v>
      </c>
      <c r="O183" s="56" t="s">
        <v>1047</v>
      </c>
      <c r="R183" s="55" t="s">
        <v>1316</v>
      </c>
      <c r="S183" s="55" t="s">
        <v>167</v>
      </c>
      <c r="T183" s="55" t="s">
        <v>1539</v>
      </c>
      <c r="U183" s="55" t="s">
        <v>1540</v>
      </c>
      <c r="V183" s="55" t="s">
        <v>1044</v>
      </c>
      <c r="W183" s="55" t="s">
        <v>1324</v>
      </c>
      <c r="X183" s="55" t="s">
        <v>1524</v>
      </c>
      <c r="Y183" s="55" t="s">
        <v>173</v>
      </c>
      <c r="Z183" s="57">
        <v>46204</v>
      </c>
      <c r="AA183" s="69">
        <f ca="1" t="shared" si="2"/>
        <v>1</v>
      </c>
      <c r="AB183" s="70" t="str">
        <f ca="1">LOOKUP(AA183,{0,1,3},{"1个月以内","3个月以内","3个月以上"})</f>
        <v>3个月以内</v>
      </c>
      <c r="AF183" s="64" t="s">
        <v>136</v>
      </c>
      <c r="AG183" s="64" t="s">
        <v>140</v>
      </c>
      <c r="AH183" s="64" t="s">
        <v>244</v>
      </c>
      <c r="AI183" s="64" t="s">
        <v>1541</v>
      </c>
      <c r="AJ183" s="71" t="s">
        <v>1065</v>
      </c>
    </row>
    <row r="184" spans="1:36">
      <c r="A184" s="68"/>
      <c r="B184" s="59"/>
      <c r="H184" s="56" t="s">
        <v>104</v>
      </c>
      <c r="I184" s="56" t="s">
        <v>125</v>
      </c>
      <c r="J184" s="56" t="s">
        <v>1297</v>
      </c>
      <c r="K184" s="56" t="s">
        <v>126</v>
      </c>
      <c r="L184" s="56" t="s">
        <v>414</v>
      </c>
      <c r="M184" s="56" t="s">
        <v>311</v>
      </c>
      <c r="N184" s="56" t="s">
        <v>1006</v>
      </c>
      <c r="O184" s="56" t="s">
        <v>1047</v>
      </c>
      <c r="R184" s="55" t="s">
        <v>1316</v>
      </c>
      <c r="S184" s="55" t="s">
        <v>167</v>
      </c>
      <c r="T184" s="55" t="s">
        <v>1542</v>
      </c>
      <c r="U184" s="55" t="s">
        <v>1543</v>
      </c>
      <c r="V184" s="55" t="s">
        <v>1044</v>
      </c>
      <c r="W184" s="55" t="s">
        <v>1324</v>
      </c>
      <c r="X184" s="55" t="s">
        <v>1544</v>
      </c>
      <c r="Y184" s="55" t="s">
        <v>323</v>
      </c>
      <c r="Z184" s="57">
        <v>46026</v>
      </c>
      <c r="AA184" s="69">
        <f ca="1" t="shared" si="2"/>
        <v>7</v>
      </c>
      <c r="AB184" s="70" t="str">
        <f ca="1">LOOKUP(AA184,{0,1,3},{"1个月以内","3个月以内","3个月以上"})</f>
        <v>3个月以上</v>
      </c>
      <c r="AF184" s="64" t="s">
        <v>136</v>
      </c>
      <c r="AG184" s="64" t="s">
        <v>140</v>
      </c>
      <c r="AH184" s="64" t="s">
        <v>244</v>
      </c>
      <c r="AI184" s="64" t="s">
        <v>678</v>
      </c>
      <c r="AJ184" s="71" t="s">
        <v>1065</v>
      </c>
    </row>
    <row r="185" spans="1:36">
      <c r="A185" s="68"/>
      <c r="B185" s="59"/>
      <c r="H185" s="56" t="s">
        <v>104</v>
      </c>
      <c r="I185" s="56" t="s">
        <v>125</v>
      </c>
      <c r="J185" s="56" t="s">
        <v>1297</v>
      </c>
      <c r="K185" s="56" t="s">
        <v>126</v>
      </c>
      <c r="L185" s="56" t="s">
        <v>691</v>
      </c>
      <c r="M185" s="56" t="s">
        <v>1062</v>
      </c>
      <c r="N185" s="56" t="s">
        <v>1006</v>
      </c>
      <c r="O185" s="56" t="s">
        <v>1047</v>
      </c>
      <c r="R185" s="55" t="s">
        <v>1316</v>
      </c>
      <c r="S185" s="55" t="s">
        <v>167</v>
      </c>
      <c r="T185" s="55" t="s">
        <v>1199</v>
      </c>
      <c r="U185" s="55" t="s">
        <v>346</v>
      </c>
      <c r="V185" s="55" t="s">
        <v>1044</v>
      </c>
      <c r="W185" s="55" t="s">
        <v>1324</v>
      </c>
      <c r="X185" s="55" t="s">
        <v>1544</v>
      </c>
      <c r="Y185" s="55" t="s">
        <v>323</v>
      </c>
      <c r="Z185" s="57">
        <v>46026</v>
      </c>
      <c r="AA185" s="69">
        <f ca="1" t="shared" si="2"/>
        <v>7</v>
      </c>
      <c r="AB185" s="70" t="str">
        <f ca="1">LOOKUP(AA185,{0,1,3},{"1个月以内","3个月以内","3个月以上"})</f>
        <v>3个月以上</v>
      </c>
      <c r="AF185" s="64" t="s">
        <v>136</v>
      </c>
      <c r="AG185" s="64" t="s">
        <v>140</v>
      </c>
      <c r="AH185" s="64" t="s">
        <v>244</v>
      </c>
      <c r="AI185" s="64" t="s">
        <v>362</v>
      </c>
      <c r="AJ185" s="71" t="s">
        <v>1065</v>
      </c>
    </row>
    <row r="186" spans="1:36">
      <c r="A186" s="68"/>
      <c r="B186" s="59"/>
      <c r="H186" s="56" t="s">
        <v>104</v>
      </c>
      <c r="I186" s="56" t="s">
        <v>125</v>
      </c>
      <c r="J186" s="56" t="s">
        <v>1297</v>
      </c>
      <c r="K186" s="56" t="s">
        <v>126</v>
      </c>
      <c r="L186" s="56" t="s">
        <v>692</v>
      </c>
      <c r="M186" s="56" t="s">
        <v>1062</v>
      </c>
      <c r="N186" s="56" t="s">
        <v>1006</v>
      </c>
      <c r="O186" s="56" t="s">
        <v>1047</v>
      </c>
      <c r="R186" s="55" t="s">
        <v>1316</v>
      </c>
      <c r="S186" s="55" t="s">
        <v>167</v>
      </c>
      <c r="T186" s="55" t="s">
        <v>1545</v>
      </c>
      <c r="U186" s="55" t="s">
        <v>447</v>
      </c>
      <c r="V186" s="55" t="s">
        <v>1044</v>
      </c>
      <c r="W186" s="55" t="s">
        <v>1324</v>
      </c>
      <c r="X186" s="55" t="s">
        <v>1544</v>
      </c>
      <c r="Y186" s="55" t="s">
        <v>323</v>
      </c>
      <c r="Z186" s="57">
        <v>46026</v>
      </c>
      <c r="AA186" s="69">
        <f ca="1" t="shared" si="2"/>
        <v>7</v>
      </c>
      <c r="AB186" s="70" t="str">
        <f ca="1">LOOKUP(AA186,{0,1,3},{"1个月以内","3个月以内","3个月以上"})</f>
        <v>3个月以上</v>
      </c>
      <c r="AF186" s="64" t="s">
        <v>136</v>
      </c>
      <c r="AG186" s="64" t="s">
        <v>140</v>
      </c>
      <c r="AH186" s="64" t="s">
        <v>1522</v>
      </c>
      <c r="AI186" s="64" t="s">
        <v>1546</v>
      </c>
      <c r="AJ186" s="71" t="s">
        <v>1065</v>
      </c>
    </row>
    <row r="187" spans="1:36">
      <c r="A187" s="68"/>
      <c r="B187" s="59"/>
      <c r="H187" s="56" t="s">
        <v>104</v>
      </c>
      <c r="I187" s="56" t="s">
        <v>105</v>
      </c>
      <c r="J187" s="56" t="s">
        <v>1547</v>
      </c>
      <c r="K187" s="56" t="s">
        <v>315</v>
      </c>
      <c r="L187" s="56" t="s">
        <v>316</v>
      </c>
      <c r="M187" s="56" t="s">
        <v>1062</v>
      </c>
      <c r="N187" s="56" t="s">
        <v>1006</v>
      </c>
      <c r="O187" s="56" t="s">
        <v>1047</v>
      </c>
      <c r="R187" s="55" t="s">
        <v>1316</v>
      </c>
      <c r="S187" s="55" t="s">
        <v>167</v>
      </c>
      <c r="T187" s="55" t="s">
        <v>1548</v>
      </c>
      <c r="U187" s="55" t="s">
        <v>783</v>
      </c>
      <c r="V187" s="55" t="s">
        <v>1044</v>
      </c>
      <c r="W187" s="55" t="s">
        <v>1324</v>
      </c>
      <c r="X187" s="55" t="s">
        <v>1544</v>
      </c>
      <c r="Y187" s="55" t="s">
        <v>323</v>
      </c>
      <c r="Z187" s="57">
        <v>46026</v>
      </c>
      <c r="AA187" s="69">
        <f ca="1" t="shared" si="2"/>
        <v>7</v>
      </c>
      <c r="AB187" s="70" t="str">
        <f ca="1">LOOKUP(AA187,{0,1,3},{"1个月以内","3个月以内","3个月以上"})</f>
        <v>3个月以上</v>
      </c>
      <c r="AF187" s="64" t="s">
        <v>136</v>
      </c>
      <c r="AG187" s="64" t="s">
        <v>140</v>
      </c>
      <c r="AH187" s="64" t="s">
        <v>1529</v>
      </c>
      <c r="AI187" s="64" t="s">
        <v>1549</v>
      </c>
      <c r="AJ187" s="71" t="s">
        <v>1065</v>
      </c>
    </row>
    <row r="188" spans="1:36">
      <c r="A188" s="68"/>
      <c r="B188" s="59"/>
      <c r="H188" s="56" t="s">
        <v>104</v>
      </c>
      <c r="I188" s="56" t="s">
        <v>128</v>
      </c>
      <c r="J188" s="56" t="s">
        <v>1286</v>
      </c>
      <c r="K188" s="56" t="s">
        <v>329</v>
      </c>
      <c r="L188" s="56" t="s">
        <v>330</v>
      </c>
      <c r="M188" s="56" t="s">
        <v>1005</v>
      </c>
      <c r="N188" s="56" t="s">
        <v>1006</v>
      </c>
      <c r="O188" s="56" t="s">
        <v>1003</v>
      </c>
      <c r="R188" s="55" t="s">
        <v>1316</v>
      </c>
      <c r="S188" s="55" t="s">
        <v>167</v>
      </c>
      <c r="T188" s="55" t="s">
        <v>1550</v>
      </c>
      <c r="U188" s="55" t="s">
        <v>1551</v>
      </c>
      <c r="V188" s="55" t="s">
        <v>1044</v>
      </c>
      <c r="W188" s="55" t="s">
        <v>1324</v>
      </c>
      <c r="X188" s="55" t="s">
        <v>1544</v>
      </c>
      <c r="Y188" s="55" t="s">
        <v>323</v>
      </c>
      <c r="Z188" s="57">
        <v>46026</v>
      </c>
      <c r="AA188" s="69">
        <f ca="1" t="shared" si="2"/>
        <v>7</v>
      </c>
      <c r="AB188" s="70" t="str">
        <f ca="1">LOOKUP(AA188,{0,1,3},{"1个月以内","3个月以内","3个月以上"})</f>
        <v>3个月以上</v>
      </c>
      <c r="AF188" s="64" t="s">
        <v>136</v>
      </c>
      <c r="AG188" s="64" t="s">
        <v>140</v>
      </c>
      <c r="AH188" s="64" t="s">
        <v>1529</v>
      </c>
      <c r="AI188" s="64" t="s">
        <v>1552</v>
      </c>
      <c r="AJ188" s="71" t="s">
        <v>1065</v>
      </c>
    </row>
    <row r="189" spans="1:36">
      <c r="A189" s="68"/>
      <c r="B189" s="59"/>
      <c r="H189" s="56" t="s">
        <v>167</v>
      </c>
      <c r="I189" s="56" t="s">
        <v>186</v>
      </c>
      <c r="J189" s="56" t="s">
        <v>1196</v>
      </c>
      <c r="K189" s="56" t="s">
        <v>218</v>
      </c>
      <c r="L189" s="56" t="s">
        <v>289</v>
      </c>
      <c r="M189" s="56" t="s">
        <v>1012</v>
      </c>
      <c r="N189" s="56" t="s">
        <v>1006</v>
      </c>
      <c r="O189" s="56" t="s">
        <v>1010</v>
      </c>
      <c r="R189" s="55" t="s">
        <v>1316</v>
      </c>
      <c r="S189" s="55" t="s">
        <v>167</v>
      </c>
      <c r="T189" s="55" t="s">
        <v>1553</v>
      </c>
      <c r="U189" s="55" t="s">
        <v>387</v>
      </c>
      <c r="V189" s="55" t="s">
        <v>1044</v>
      </c>
      <c r="W189" s="55" t="s">
        <v>1324</v>
      </c>
      <c r="X189" s="55" t="s">
        <v>1544</v>
      </c>
      <c r="Y189" s="55" t="s">
        <v>323</v>
      </c>
      <c r="Z189" s="57">
        <v>46026</v>
      </c>
      <c r="AA189" s="69">
        <f ca="1" t="shared" si="2"/>
        <v>7</v>
      </c>
      <c r="AB189" s="70" t="str">
        <f ca="1">LOOKUP(AA189,{0,1,3},{"1个月以内","3个月以内","3个月以上"})</f>
        <v>3个月以上</v>
      </c>
      <c r="AF189" s="64" t="s">
        <v>136</v>
      </c>
      <c r="AG189" s="64" t="s">
        <v>140</v>
      </c>
      <c r="AH189" s="64" t="s">
        <v>244</v>
      </c>
      <c r="AI189" s="64" t="s">
        <v>1554</v>
      </c>
      <c r="AJ189" s="71" t="s">
        <v>1065</v>
      </c>
    </row>
    <row r="190" spans="1:36">
      <c r="A190" s="68"/>
      <c r="B190" s="59"/>
      <c r="H190" s="56" t="s">
        <v>167</v>
      </c>
      <c r="I190" s="56" t="s">
        <v>186</v>
      </c>
      <c r="J190" s="56" t="s">
        <v>1196</v>
      </c>
      <c r="K190" s="56" t="s">
        <v>218</v>
      </c>
      <c r="L190" s="56" t="s">
        <v>494</v>
      </c>
      <c r="M190" s="56" t="s">
        <v>1224</v>
      </c>
      <c r="N190" s="56" t="s">
        <v>1006</v>
      </c>
      <c r="O190" s="56" t="s">
        <v>1047</v>
      </c>
      <c r="R190" s="55" t="s">
        <v>1316</v>
      </c>
      <c r="S190" s="55" t="s">
        <v>167</v>
      </c>
      <c r="T190" s="55" t="s">
        <v>1555</v>
      </c>
      <c r="U190" s="55" t="s">
        <v>324</v>
      </c>
      <c r="V190" s="55" t="s">
        <v>1044</v>
      </c>
      <c r="W190" s="55" t="s">
        <v>1324</v>
      </c>
      <c r="X190" s="55" t="s">
        <v>1544</v>
      </c>
      <c r="Y190" s="55" t="s">
        <v>323</v>
      </c>
      <c r="Z190" s="57">
        <v>46026</v>
      </c>
      <c r="AA190" s="69">
        <f ca="1" t="shared" si="2"/>
        <v>7</v>
      </c>
      <c r="AB190" s="70" t="str">
        <f ca="1">LOOKUP(AA190,{0,1,3},{"1个月以内","3个月以内","3个月以上"})</f>
        <v>3个月以上</v>
      </c>
      <c r="AF190" s="64" t="s">
        <v>136</v>
      </c>
      <c r="AG190" s="64" t="s">
        <v>140</v>
      </c>
      <c r="AH190" s="64" t="s">
        <v>244</v>
      </c>
      <c r="AI190" s="64" t="s">
        <v>1556</v>
      </c>
      <c r="AJ190" s="71" t="s">
        <v>1065</v>
      </c>
    </row>
    <row r="191" spans="1:36">
      <c r="A191" s="68"/>
      <c r="B191" s="59"/>
      <c r="H191" s="56" t="s">
        <v>167</v>
      </c>
      <c r="I191" s="56" t="s">
        <v>168</v>
      </c>
      <c r="J191" s="56" t="s">
        <v>1188</v>
      </c>
      <c r="K191" s="56" t="s">
        <v>169</v>
      </c>
      <c r="L191" s="56" t="s">
        <v>478</v>
      </c>
      <c r="M191" s="56" t="s">
        <v>1224</v>
      </c>
      <c r="N191" s="56" t="s">
        <v>1006</v>
      </c>
      <c r="O191" s="56" t="s">
        <v>1047</v>
      </c>
      <c r="R191" s="55" t="s">
        <v>1316</v>
      </c>
      <c r="S191" s="55" t="s">
        <v>167</v>
      </c>
      <c r="T191" s="55" t="s">
        <v>1557</v>
      </c>
      <c r="U191" s="55" t="s">
        <v>1558</v>
      </c>
      <c r="V191" s="55" t="s">
        <v>1044</v>
      </c>
      <c r="W191" s="55" t="s">
        <v>1324</v>
      </c>
      <c r="X191" s="55" t="s">
        <v>1544</v>
      </c>
      <c r="Y191" s="55" t="s">
        <v>323</v>
      </c>
      <c r="Z191" s="57">
        <v>46026</v>
      </c>
      <c r="AA191" s="69">
        <f ca="1" t="shared" si="2"/>
        <v>7</v>
      </c>
      <c r="AB191" s="70" t="str">
        <f ca="1">LOOKUP(AA191,{0,1,3},{"1个月以内","3个月以内","3个月以上"})</f>
        <v>3个月以上</v>
      </c>
      <c r="AF191" s="64" t="s">
        <v>136</v>
      </c>
      <c r="AG191" s="64" t="s">
        <v>140</v>
      </c>
      <c r="AH191" s="64" t="s">
        <v>1529</v>
      </c>
      <c r="AI191" s="64" t="s">
        <v>1559</v>
      </c>
      <c r="AJ191" s="71" t="s">
        <v>1065</v>
      </c>
    </row>
    <row r="192" spans="1:36">
      <c r="A192" s="68"/>
      <c r="B192" s="59"/>
      <c r="H192" s="56" t="s">
        <v>167</v>
      </c>
      <c r="I192" s="56" t="s">
        <v>168</v>
      </c>
      <c r="J192" s="56" t="s">
        <v>1188</v>
      </c>
      <c r="K192" s="56" t="s">
        <v>169</v>
      </c>
      <c r="L192" s="56" t="s">
        <v>430</v>
      </c>
      <c r="M192" s="56" t="s">
        <v>1062</v>
      </c>
      <c r="N192" s="56" t="s">
        <v>1006</v>
      </c>
      <c r="O192" s="56" t="s">
        <v>1047</v>
      </c>
      <c r="R192" s="55" t="s">
        <v>1316</v>
      </c>
      <c r="S192" s="55" t="s">
        <v>167</v>
      </c>
      <c r="T192" s="55" t="s">
        <v>1560</v>
      </c>
      <c r="U192" s="55" t="s">
        <v>348</v>
      </c>
      <c r="V192" s="55" t="s">
        <v>1044</v>
      </c>
      <c r="W192" s="55" t="s">
        <v>1324</v>
      </c>
      <c r="X192" s="55" t="s">
        <v>1544</v>
      </c>
      <c r="Y192" s="55" t="s">
        <v>323</v>
      </c>
      <c r="Z192" s="57">
        <v>46026</v>
      </c>
      <c r="AA192" s="69">
        <f ca="1" t="shared" si="2"/>
        <v>7</v>
      </c>
      <c r="AB192" s="70" t="str">
        <f ca="1">LOOKUP(AA192,{0,1,3},{"1个月以内","3个月以内","3个月以上"})</f>
        <v>3个月以上</v>
      </c>
      <c r="AF192" s="64" t="s">
        <v>136</v>
      </c>
      <c r="AG192" s="64" t="s">
        <v>140</v>
      </c>
      <c r="AH192" s="64" t="s">
        <v>1529</v>
      </c>
      <c r="AI192" s="64" t="s">
        <v>1561</v>
      </c>
      <c r="AJ192" s="71" t="s">
        <v>1065</v>
      </c>
    </row>
    <row r="193" spans="1:36">
      <c r="A193" s="68"/>
      <c r="B193" s="59"/>
      <c r="H193" s="56" t="s">
        <v>167</v>
      </c>
      <c r="I193" s="56" t="s">
        <v>180</v>
      </c>
      <c r="J193" s="56" t="s">
        <v>1202</v>
      </c>
      <c r="K193" s="56" t="s">
        <v>181</v>
      </c>
      <c r="L193" s="56" t="s">
        <v>297</v>
      </c>
      <c r="M193" s="56" t="s">
        <v>1062</v>
      </c>
      <c r="N193" s="56" t="s">
        <v>1006</v>
      </c>
      <c r="O193" s="56" t="s">
        <v>1047</v>
      </c>
      <c r="R193" s="55" t="s">
        <v>1316</v>
      </c>
      <c r="S193" s="55" t="s">
        <v>167</v>
      </c>
      <c r="T193" s="55" t="s">
        <v>1562</v>
      </c>
      <c r="U193" s="55" t="s">
        <v>1563</v>
      </c>
      <c r="V193" s="55" t="s">
        <v>1044</v>
      </c>
      <c r="W193" s="55" t="s">
        <v>1324</v>
      </c>
      <c r="X193" s="55" t="s">
        <v>1544</v>
      </c>
      <c r="Y193" s="55" t="s">
        <v>323</v>
      </c>
      <c r="Z193" s="57">
        <v>46026</v>
      </c>
      <c r="AA193" s="69">
        <f ca="1" t="shared" si="2"/>
        <v>7</v>
      </c>
      <c r="AB193" s="70" t="str">
        <f ca="1">LOOKUP(AA193,{0,1,3},{"1个月以内","3个月以内","3个月以上"})</f>
        <v>3个月以上</v>
      </c>
      <c r="AF193" s="64" t="s">
        <v>136</v>
      </c>
      <c r="AG193" s="64" t="s">
        <v>140</v>
      </c>
      <c r="AH193" s="64" t="s">
        <v>244</v>
      </c>
      <c r="AI193" s="64" t="s">
        <v>1564</v>
      </c>
      <c r="AJ193" s="71" t="s">
        <v>1065</v>
      </c>
    </row>
    <row r="194" spans="1:36">
      <c r="A194" s="68"/>
      <c r="B194" s="59"/>
      <c r="H194" s="56" t="s">
        <v>136</v>
      </c>
      <c r="I194" s="56" t="s">
        <v>137</v>
      </c>
      <c r="J194" s="56" t="s">
        <v>1565</v>
      </c>
      <c r="K194" s="56" t="s">
        <v>622</v>
      </c>
      <c r="L194" s="56" t="s">
        <v>623</v>
      </c>
      <c r="M194" s="56" t="s">
        <v>1005</v>
      </c>
      <c r="N194" s="56" t="s">
        <v>1006</v>
      </c>
      <c r="O194" s="56" t="s">
        <v>1003</v>
      </c>
      <c r="R194" s="55" t="s">
        <v>1316</v>
      </c>
      <c r="S194" s="55" t="s">
        <v>167</v>
      </c>
      <c r="T194" s="55" t="s">
        <v>1566</v>
      </c>
      <c r="U194" s="55" t="s">
        <v>1567</v>
      </c>
      <c r="V194" s="55" t="s">
        <v>1044</v>
      </c>
      <c r="W194" s="55" t="s">
        <v>1324</v>
      </c>
      <c r="X194" s="55" t="s">
        <v>1544</v>
      </c>
      <c r="Y194" s="55" t="s">
        <v>323</v>
      </c>
      <c r="Z194" s="57">
        <v>46026</v>
      </c>
      <c r="AA194" s="69">
        <f ca="1" t="shared" si="2"/>
        <v>7</v>
      </c>
      <c r="AB194" s="70" t="str">
        <f ca="1">LOOKUP(AA194,{0,1,3},{"1个月以内","3个月以内","3个月以上"})</f>
        <v>3个月以上</v>
      </c>
      <c r="AF194" s="64" t="s">
        <v>136</v>
      </c>
      <c r="AG194" s="64" t="s">
        <v>140</v>
      </c>
      <c r="AH194" s="64" t="s">
        <v>244</v>
      </c>
      <c r="AI194" s="64" t="s">
        <v>1568</v>
      </c>
      <c r="AJ194" s="71" t="s">
        <v>1065</v>
      </c>
    </row>
    <row r="195" spans="1:36">
      <c r="A195" s="68"/>
      <c r="B195" s="59"/>
      <c r="H195" s="56" t="s">
        <v>136</v>
      </c>
      <c r="I195" s="56" t="s">
        <v>143</v>
      </c>
      <c r="J195" s="56" t="s">
        <v>1135</v>
      </c>
      <c r="K195" s="56" t="s">
        <v>146</v>
      </c>
      <c r="L195" s="56" t="s">
        <v>549</v>
      </c>
      <c r="M195" s="56" t="s">
        <v>1005</v>
      </c>
      <c r="N195" s="56" t="s">
        <v>1006</v>
      </c>
      <c r="O195" s="56" t="s">
        <v>1003</v>
      </c>
      <c r="R195" s="55" t="s">
        <v>1316</v>
      </c>
      <c r="S195" s="55" t="s">
        <v>167</v>
      </c>
      <c r="T195" s="55" t="s">
        <v>1405</v>
      </c>
      <c r="U195" s="55" t="s">
        <v>1406</v>
      </c>
      <c r="V195" s="55" t="s">
        <v>1044</v>
      </c>
      <c r="W195" s="55" t="s">
        <v>1324</v>
      </c>
      <c r="X195" s="55" t="s">
        <v>1569</v>
      </c>
      <c r="Y195" s="55" t="s">
        <v>1570</v>
      </c>
      <c r="Z195" s="57">
        <v>0</v>
      </c>
      <c r="AA195" s="69">
        <f ca="1" t="shared" ref="AA195:AA258" si="3">DATEDIF(Z195,TODAY(),"M")</f>
        <v>1519</v>
      </c>
      <c r="AB195" s="70" t="str">
        <f ca="1">LOOKUP(AA195,{0,1,3},{"1个月以内","3个月以内","3个月以上"})</f>
        <v>3个月以上</v>
      </c>
      <c r="AF195" s="64" t="s">
        <v>136</v>
      </c>
      <c r="AG195" s="64" t="s">
        <v>140</v>
      </c>
      <c r="AH195" s="64" t="s">
        <v>1522</v>
      </c>
      <c r="AI195" s="64" t="s">
        <v>1571</v>
      </c>
      <c r="AJ195" s="71" t="s">
        <v>1065</v>
      </c>
    </row>
    <row r="196" spans="1:36">
      <c r="A196" s="68"/>
      <c r="B196" s="59"/>
      <c r="H196" s="56" t="s">
        <v>136</v>
      </c>
      <c r="I196" s="56" t="s">
        <v>155</v>
      </c>
      <c r="J196" s="56" t="s">
        <v>1373</v>
      </c>
      <c r="K196" s="56" t="s">
        <v>156</v>
      </c>
      <c r="L196" s="56" t="s">
        <v>300</v>
      </c>
      <c r="M196" s="56" t="s">
        <v>1012</v>
      </c>
      <c r="N196" s="56" t="s">
        <v>1006</v>
      </c>
      <c r="O196" s="56" t="s">
        <v>1010</v>
      </c>
      <c r="R196" s="55" t="s">
        <v>1316</v>
      </c>
      <c r="S196" s="55" t="s">
        <v>167</v>
      </c>
      <c r="T196" s="55" t="s">
        <v>1188</v>
      </c>
      <c r="U196" s="55" t="s">
        <v>169</v>
      </c>
      <c r="V196" s="55" t="s">
        <v>1044</v>
      </c>
      <c r="W196" s="55" t="s">
        <v>1324</v>
      </c>
      <c r="X196" s="55" t="s">
        <v>1569</v>
      </c>
      <c r="Y196" s="55" t="s">
        <v>1570</v>
      </c>
      <c r="Z196" s="57">
        <v>0</v>
      </c>
      <c r="AA196" s="69">
        <f ca="1" t="shared" si="3"/>
        <v>1519</v>
      </c>
      <c r="AB196" s="70" t="str">
        <f ca="1">LOOKUP(AA196,{0,1,3},{"1个月以内","3个月以内","3个月以上"})</f>
        <v>3个月以上</v>
      </c>
      <c r="AF196" s="64" t="s">
        <v>167</v>
      </c>
      <c r="AG196" s="64" t="s">
        <v>168</v>
      </c>
      <c r="AH196" s="64" t="s">
        <v>1572</v>
      </c>
      <c r="AI196" s="64" t="s">
        <v>479</v>
      </c>
      <c r="AJ196" s="71" t="s">
        <v>1011</v>
      </c>
    </row>
    <row r="197" spans="1:36">
      <c r="A197" s="68"/>
      <c r="B197" s="59"/>
      <c r="H197" s="56" t="s">
        <v>136</v>
      </c>
      <c r="I197" s="56" t="s">
        <v>155</v>
      </c>
      <c r="J197" s="56" t="s">
        <v>1097</v>
      </c>
      <c r="K197" s="56" t="s">
        <v>159</v>
      </c>
      <c r="L197" s="56" t="s">
        <v>587</v>
      </c>
      <c r="M197" s="56" t="s">
        <v>1078</v>
      </c>
      <c r="N197" s="56" t="s">
        <v>1079</v>
      </c>
      <c r="O197" s="56" t="s">
        <v>1051</v>
      </c>
      <c r="R197" s="55" t="s">
        <v>1573</v>
      </c>
      <c r="S197" s="55" t="s">
        <v>63</v>
      </c>
      <c r="T197" s="55" t="s">
        <v>1041</v>
      </c>
      <c r="U197" s="55" t="s">
        <v>65</v>
      </c>
      <c r="V197" s="55" t="s">
        <v>1044</v>
      </c>
      <c r="W197" s="55" t="s">
        <v>999</v>
      </c>
      <c r="X197" s="55" t="s">
        <v>1574</v>
      </c>
      <c r="Y197" s="55" t="s">
        <v>64</v>
      </c>
      <c r="Z197" s="57">
        <v>45299</v>
      </c>
      <c r="AA197" s="69">
        <f ca="1" t="shared" si="3"/>
        <v>31</v>
      </c>
      <c r="AB197" s="70" t="str">
        <f ca="1">LOOKUP(AA197,{0,1,3},{"1个月以内","3个月以内","3个月以上"})</f>
        <v>3个月以上</v>
      </c>
      <c r="AF197" s="64" t="s">
        <v>167</v>
      </c>
      <c r="AG197" s="64" t="s">
        <v>168</v>
      </c>
      <c r="AH197" s="64" t="s">
        <v>1572</v>
      </c>
      <c r="AI197" s="64" t="s">
        <v>1575</v>
      </c>
      <c r="AJ197" s="71" t="s">
        <v>1065</v>
      </c>
    </row>
    <row r="198" spans="1:36">
      <c r="A198" s="68"/>
      <c r="B198" s="59"/>
      <c r="H198" s="56" t="s">
        <v>136</v>
      </c>
      <c r="I198" s="56" t="s">
        <v>136</v>
      </c>
      <c r="J198" s="56" t="s">
        <v>1576</v>
      </c>
      <c r="K198" s="56" t="s">
        <v>1577</v>
      </c>
      <c r="L198" s="56" t="s">
        <v>338</v>
      </c>
      <c r="M198" s="56" t="s">
        <v>1012</v>
      </c>
      <c r="N198" s="56" t="s">
        <v>1006</v>
      </c>
      <c r="O198" s="56" t="s">
        <v>1010</v>
      </c>
      <c r="R198" s="55" t="s">
        <v>1573</v>
      </c>
      <c r="S198" s="55" t="s">
        <v>63</v>
      </c>
      <c r="T198" s="55" t="s">
        <v>1578</v>
      </c>
      <c r="U198" s="55" t="s">
        <v>1579</v>
      </c>
      <c r="V198" s="55" t="s">
        <v>1044</v>
      </c>
      <c r="W198" s="55" t="s">
        <v>999</v>
      </c>
      <c r="X198" s="55" t="s">
        <v>1574</v>
      </c>
      <c r="Y198" s="55" t="s">
        <v>64</v>
      </c>
      <c r="Z198" s="57">
        <v>45299</v>
      </c>
      <c r="AA198" s="69">
        <f ca="1" t="shared" si="3"/>
        <v>31</v>
      </c>
      <c r="AB198" s="70" t="str">
        <f ca="1">LOOKUP(AA198,{0,1,3},{"1个月以内","3个月以内","3个月以上"})</f>
        <v>3个月以上</v>
      </c>
      <c r="AF198" s="64" t="s">
        <v>167</v>
      </c>
      <c r="AG198" s="64" t="s">
        <v>168</v>
      </c>
      <c r="AH198" s="64" t="s">
        <v>1572</v>
      </c>
      <c r="AI198" s="64" t="s">
        <v>925</v>
      </c>
      <c r="AJ198" s="71" t="s">
        <v>1065</v>
      </c>
    </row>
    <row r="199" spans="1:36">
      <c r="A199" s="68"/>
      <c r="B199" s="59"/>
      <c r="H199" s="56" t="s">
        <v>136</v>
      </c>
      <c r="I199" s="56" t="s">
        <v>150</v>
      </c>
      <c r="J199" s="56" t="s">
        <v>1148</v>
      </c>
      <c r="K199" s="56" t="s">
        <v>259</v>
      </c>
      <c r="L199" s="56" t="s">
        <v>398</v>
      </c>
      <c r="M199" s="56" t="s">
        <v>1012</v>
      </c>
      <c r="N199" s="56" t="s">
        <v>1013</v>
      </c>
      <c r="O199" s="56" t="s">
        <v>1010</v>
      </c>
      <c r="R199" s="55" t="s">
        <v>1573</v>
      </c>
      <c r="S199" s="55" t="s">
        <v>63</v>
      </c>
      <c r="T199" s="55" t="s">
        <v>1580</v>
      </c>
      <c r="U199" s="55" t="s">
        <v>1581</v>
      </c>
      <c r="V199" s="55" t="s">
        <v>1044</v>
      </c>
      <c r="W199" s="55" t="s">
        <v>999</v>
      </c>
      <c r="X199" s="55" t="s">
        <v>1574</v>
      </c>
      <c r="Y199" s="55" t="s">
        <v>64</v>
      </c>
      <c r="Z199" s="57">
        <v>45299</v>
      </c>
      <c r="AA199" s="69">
        <f ca="1" t="shared" si="3"/>
        <v>31</v>
      </c>
      <c r="AB199" s="70" t="str">
        <f ca="1">LOOKUP(AA199,{0,1,3},{"1个月以内","3个月以内","3个月以上"})</f>
        <v>3个月以上</v>
      </c>
      <c r="AF199" s="64" t="s">
        <v>167</v>
      </c>
      <c r="AG199" s="64" t="s">
        <v>168</v>
      </c>
      <c r="AH199" s="64" t="s">
        <v>1572</v>
      </c>
      <c r="AI199" s="64" t="s">
        <v>1582</v>
      </c>
      <c r="AJ199" s="71" t="s">
        <v>1011</v>
      </c>
    </row>
    <row r="200" spans="1:36">
      <c r="A200" s="68"/>
      <c r="B200" s="59"/>
      <c r="H200" s="56" t="s">
        <v>28</v>
      </c>
      <c r="I200" s="56" t="s">
        <v>39</v>
      </c>
      <c r="J200" s="56" t="s">
        <v>1215</v>
      </c>
      <c r="K200" s="56" t="s">
        <v>40</v>
      </c>
      <c r="L200" s="56" t="s">
        <v>379</v>
      </c>
      <c r="M200" s="56" t="s">
        <v>1005</v>
      </c>
      <c r="N200" s="56" t="s">
        <v>1006</v>
      </c>
      <c r="O200" s="56" t="s">
        <v>1003</v>
      </c>
      <c r="R200" s="55" t="s">
        <v>1573</v>
      </c>
      <c r="S200" s="55" t="s">
        <v>63</v>
      </c>
      <c r="T200" s="55" t="s">
        <v>1002</v>
      </c>
      <c r="U200" s="55" t="s">
        <v>90</v>
      </c>
      <c r="V200" s="55" t="s">
        <v>1044</v>
      </c>
      <c r="W200" s="55" t="s">
        <v>999</v>
      </c>
      <c r="X200" s="55" t="s">
        <v>1000</v>
      </c>
      <c r="Y200" s="55" t="s">
        <v>84</v>
      </c>
      <c r="Z200" s="57">
        <v>45315</v>
      </c>
      <c r="AA200" s="69">
        <f ca="1" t="shared" si="3"/>
        <v>31</v>
      </c>
      <c r="AB200" s="70" t="str">
        <f ca="1">LOOKUP(AA200,{0,1,3},{"1个月以内","3个月以内","3个月以上"})</f>
        <v>3个月以上</v>
      </c>
      <c r="AF200" s="64" t="s">
        <v>167</v>
      </c>
      <c r="AG200" s="64" t="s">
        <v>168</v>
      </c>
      <c r="AH200" s="64" t="s">
        <v>1572</v>
      </c>
      <c r="AI200" s="64" t="s">
        <v>1583</v>
      </c>
      <c r="AJ200" s="71" t="s">
        <v>1065</v>
      </c>
    </row>
    <row r="201" spans="1:36">
      <c r="H201" s="56" t="s">
        <v>28</v>
      </c>
      <c r="I201" s="76" t="s">
        <v>50</v>
      </c>
      <c r="J201" s="56" t="s">
        <v>1221</v>
      </c>
      <c r="K201" s="56" t="s">
        <v>51</v>
      </c>
      <c r="L201" s="56" t="s">
        <v>377</v>
      </c>
      <c r="M201" s="56" t="s">
        <v>1224</v>
      </c>
      <c r="N201" s="56" t="s">
        <v>1006</v>
      </c>
      <c r="O201" s="56" t="s">
        <v>1047</v>
      </c>
      <c r="R201" s="55" t="s">
        <v>1573</v>
      </c>
      <c r="S201" s="55" t="s">
        <v>63</v>
      </c>
      <c r="T201" s="55" t="s">
        <v>1009</v>
      </c>
      <c r="U201" s="55" t="s">
        <v>87</v>
      </c>
      <c r="V201" s="55" t="s">
        <v>1044</v>
      </c>
      <c r="W201" s="55" t="s">
        <v>999</v>
      </c>
      <c r="X201" s="55" t="s">
        <v>1000</v>
      </c>
      <c r="Y201" s="55" t="s">
        <v>84</v>
      </c>
      <c r="Z201" s="57">
        <v>45315</v>
      </c>
      <c r="AA201" s="69">
        <f ca="1" t="shared" si="3"/>
        <v>31</v>
      </c>
      <c r="AB201" s="70" t="str">
        <f ca="1">LOOKUP(AA201,{0,1,3},{"1个月以内","3个月以内","3个月以上"})</f>
        <v>3个月以上</v>
      </c>
      <c r="AF201" s="64" t="s">
        <v>167</v>
      </c>
      <c r="AG201" s="64" t="s">
        <v>168</v>
      </c>
      <c r="AH201" s="64" t="s">
        <v>1572</v>
      </c>
      <c r="AI201" s="64" t="s">
        <v>170</v>
      </c>
      <c r="AJ201" s="71" t="s">
        <v>1004</v>
      </c>
    </row>
    <row r="202" spans="1:36">
      <c r="H202" s="56" t="s">
        <v>28</v>
      </c>
      <c r="I202" s="56" t="s">
        <v>34</v>
      </c>
      <c r="J202" s="56" t="s">
        <v>1059</v>
      </c>
      <c r="K202" s="56" t="s">
        <v>343</v>
      </c>
      <c r="L202" s="56" t="s">
        <v>539</v>
      </c>
      <c r="M202" s="56" t="s">
        <v>1078</v>
      </c>
      <c r="N202" s="56" t="s">
        <v>1079</v>
      </c>
      <c r="O202" s="56" t="s">
        <v>1051</v>
      </c>
      <c r="R202" s="55" t="s">
        <v>1573</v>
      </c>
      <c r="S202" s="55" t="s">
        <v>63</v>
      </c>
      <c r="T202" s="55" t="s">
        <v>1305</v>
      </c>
      <c r="U202" s="55" t="s">
        <v>85</v>
      </c>
      <c r="V202" s="55" t="s">
        <v>1044</v>
      </c>
      <c r="W202" s="55" t="s">
        <v>999</v>
      </c>
      <c r="X202" s="55" t="s">
        <v>1000</v>
      </c>
      <c r="Y202" s="55" t="s">
        <v>84</v>
      </c>
      <c r="Z202" s="57">
        <v>45315</v>
      </c>
      <c r="AA202" s="69">
        <f ca="1" t="shared" si="3"/>
        <v>31</v>
      </c>
      <c r="AB202" s="70" t="str">
        <f ca="1">LOOKUP(AA202,{0,1,3},{"1个月以内","3个月以内","3个月以上"})</f>
        <v>3个月以上</v>
      </c>
      <c r="AF202" s="64" t="s">
        <v>167</v>
      </c>
      <c r="AG202" s="64" t="s">
        <v>168</v>
      </c>
      <c r="AH202" s="64" t="s">
        <v>1572</v>
      </c>
      <c r="AI202" s="64" t="s">
        <v>645</v>
      </c>
      <c r="AJ202" s="71" t="s">
        <v>1011</v>
      </c>
    </row>
    <row r="203" spans="1:36">
      <c r="H203" s="56" t="s">
        <v>63</v>
      </c>
      <c r="I203" s="56" t="s">
        <v>84</v>
      </c>
      <c r="J203" s="56" t="s">
        <v>1002</v>
      </c>
      <c r="K203" s="56" t="s">
        <v>90</v>
      </c>
      <c r="L203" s="56" t="s">
        <v>212</v>
      </c>
      <c r="M203" s="56" t="s">
        <v>1062</v>
      </c>
      <c r="N203" s="56" t="s">
        <v>1006</v>
      </c>
      <c r="O203" s="56" t="s">
        <v>1047</v>
      </c>
      <c r="R203" s="55" t="s">
        <v>1573</v>
      </c>
      <c r="S203" s="55" t="s">
        <v>63</v>
      </c>
      <c r="T203" s="55" t="s">
        <v>1584</v>
      </c>
      <c r="U203" s="55" t="s">
        <v>1585</v>
      </c>
      <c r="V203" s="55" t="s">
        <v>1044</v>
      </c>
      <c r="W203" s="55" t="s">
        <v>999</v>
      </c>
      <c r="X203" s="55" t="s">
        <v>1000</v>
      </c>
      <c r="Y203" s="55" t="s">
        <v>84</v>
      </c>
      <c r="Z203" s="57">
        <v>45315</v>
      </c>
      <c r="AA203" s="69">
        <f ca="1" t="shared" si="3"/>
        <v>31</v>
      </c>
      <c r="AB203" s="70" t="str">
        <f ca="1">LOOKUP(AA203,{0,1,3},{"1个月以内","3个月以内","3个月以上"})</f>
        <v>3个月以上</v>
      </c>
      <c r="AF203" s="64" t="s">
        <v>167</v>
      </c>
      <c r="AG203" s="64" t="s">
        <v>168</v>
      </c>
      <c r="AH203" s="64" t="s">
        <v>1572</v>
      </c>
      <c r="AI203" s="64" t="s">
        <v>172</v>
      </c>
      <c r="AJ203" s="71" t="s">
        <v>1011</v>
      </c>
    </row>
    <row r="204" spans="1:36">
      <c r="H204" s="56" t="s">
        <v>63</v>
      </c>
      <c r="I204" s="56" t="s">
        <v>74</v>
      </c>
      <c r="J204" s="56" t="s">
        <v>1070</v>
      </c>
      <c r="K204" s="56" t="s">
        <v>75</v>
      </c>
      <c r="L204" s="56" t="s">
        <v>507</v>
      </c>
      <c r="M204" s="56" t="s">
        <v>1078</v>
      </c>
      <c r="N204" s="56" t="s">
        <v>1079</v>
      </c>
      <c r="O204" s="56" t="s">
        <v>1051</v>
      </c>
      <c r="R204" s="55" t="s">
        <v>1573</v>
      </c>
      <c r="S204" s="55" t="s">
        <v>63</v>
      </c>
      <c r="T204" s="55" t="s">
        <v>1586</v>
      </c>
      <c r="U204" s="55" t="s">
        <v>1587</v>
      </c>
      <c r="V204" s="55" t="s">
        <v>1044</v>
      </c>
      <c r="W204" s="55" t="s">
        <v>1588</v>
      </c>
      <c r="X204" s="55" t="s">
        <v>1589</v>
      </c>
      <c r="Y204" s="55" t="s">
        <v>81</v>
      </c>
      <c r="Z204" s="57">
        <v>45659</v>
      </c>
      <c r="AA204" s="69">
        <f ca="1" t="shared" si="3"/>
        <v>19</v>
      </c>
      <c r="AB204" s="70" t="str">
        <f ca="1">LOOKUP(AA204,{0,1,3},{"1个月以内","3个月以内","3个月以上"})</f>
        <v>3个月以上</v>
      </c>
      <c r="AF204" s="64" t="s">
        <v>167</v>
      </c>
      <c r="AG204" s="64" t="s">
        <v>168</v>
      </c>
      <c r="AH204" s="64" t="s">
        <v>1572</v>
      </c>
      <c r="AI204" s="64" t="s">
        <v>771</v>
      </c>
      <c r="AJ204" s="71" t="s">
        <v>1011</v>
      </c>
    </row>
    <row r="205" spans="1:36">
      <c r="H205" s="56" t="s">
        <v>63</v>
      </c>
      <c r="I205" s="56" t="s">
        <v>77</v>
      </c>
      <c r="J205" s="56" t="s">
        <v>1590</v>
      </c>
      <c r="K205" s="56" t="s">
        <v>79</v>
      </c>
      <c r="L205" s="56" t="s">
        <v>693</v>
      </c>
      <c r="M205" s="56" t="s">
        <v>311</v>
      </c>
      <c r="N205" s="56" t="s">
        <v>311</v>
      </c>
      <c r="O205" s="56" t="s">
        <v>1051</v>
      </c>
      <c r="R205" s="55" t="s">
        <v>1573</v>
      </c>
      <c r="S205" s="55" t="s">
        <v>63</v>
      </c>
      <c r="T205" s="55" t="s">
        <v>1591</v>
      </c>
      <c r="U205" s="55" t="s">
        <v>1592</v>
      </c>
      <c r="V205" s="55" t="s">
        <v>1044</v>
      </c>
      <c r="W205" s="55" t="s">
        <v>1588</v>
      </c>
      <c r="X205" s="55" t="s">
        <v>1589</v>
      </c>
      <c r="Y205" s="55" t="s">
        <v>81</v>
      </c>
      <c r="Z205" s="57">
        <v>45659</v>
      </c>
      <c r="AA205" s="69">
        <f ca="1" t="shared" si="3"/>
        <v>19</v>
      </c>
      <c r="AB205" s="70" t="str">
        <f ca="1">LOOKUP(AA205,{0,1,3},{"1个月以内","3个月以内","3个月以上"})</f>
        <v>3个月以上</v>
      </c>
      <c r="AF205" s="64" t="s">
        <v>167</v>
      </c>
      <c r="AG205" s="64" t="s">
        <v>168</v>
      </c>
      <c r="AH205" s="64" t="s">
        <v>1572</v>
      </c>
      <c r="AI205" s="64" t="s">
        <v>224</v>
      </c>
      <c r="AJ205" s="71" t="s">
        <v>1011</v>
      </c>
    </row>
    <row r="206" spans="1:36">
      <c r="H206" s="56" t="s">
        <v>63</v>
      </c>
      <c r="I206" s="56" t="s">
        <v>410</v>
      </c>
      <c r="J206" s="56" t="s">
        <v>1002</v>
      </c>
      <c r="K206" s="56" t="s">
        <v>90</v>
      </c>
      <c r="L206" s="56" t="s">
        <v>333</v>
      </c>
      <c r="M206" s="56" t="s">
        <v>1005</v>
      </c>
      <c r="N206" s="56" t="s">
        <v>1006</v>
      </c>
      <c r="O206" s="56" t="s">
        <v>1003</v>
      </c>
      <c r="R206" s="55" t="s">
        <v>1573</v>
      </c>
      <c r="S206" s="55" t="s">
        <v>63</v>
      </c>
      <c r="T206" s="55" t="s">
        <v>1055</v>
      </c>
      <c r="U206" s="55" t="s">
        <v>214</v>
      </c>
      <c r="V206" s="55" t="s">
        <v>1044</v>
      </c>
      <c r="W206" s="55" t="s">
        <v>1588</v>
      </c>
      <c r="X206" s="55" t="s">
        <v>1589</v>
      </c>
      <c r="Y206" s="55" t="s">
        <v>81</v>
      </c>
      <c r="Z206" s="57">
        <v>45659</v>
      </c>
      <c r="AA206" s="69">
        <f ca="1" t="shared" si="3"/>
        <v>19</v>
      </c>
      <c r="AB206" s="70" t="str">
        <f ca="1">LOOKUP(AA206,{0,1,3},{"1个月以内","3个月以内","3个月以上"})</f>
        <v>3个月以上</v>
      </c>
      <c r="AF206" s="64" t="s">
        <v>167</v>
      </c>
      <c r="AG206" s="64" t="s">
        <v>168</v>
      </c>
      <c r="AH206" s="64" t="s">
        <v>1572</v>
      </c>
      <c r="AI206" s="64" t="s">
        <v>385</v>
      </c>
      <c r="AJ206" s="71" t="s">
        <v>1011</v>
      </c>
    </row>
    <row r="207" spans="1:36">
      <c r="H207" s="56" t="s">
        <v>63</v>
      </c>
      <c r="I207" s="56" t="s">
        <v>81</v>
      </c>
      <c r="J207" s="56" t="s">
        <v>1442</v>
      </c>
      <c r="K207" s="56" t="s">
        <v>82</v>
      </c>
      <c r="L207" s="56" t="s">
        <v>83</v>
      </c>
      <c r="M207" s="56" t="s">
        <v>1254</v>
      </c>
      <c r="N207" s="56" t="s">
        <v>1006</v>
      </c>
      <c r="O207" s="56" t="s">
        <v>1047</v>
      </c>
      <c r="R207" s="55" t="s">
        <v>1573</v>
      </c>
      <c r="S207" s="55" t="s">
        <v>63</v>
      </c>
      <c r="T207" s="55" t="s">
        <v>1593</v>
      </c>
      <c r="U207" s="55" t="s">
        <v>1594</v>
      </c>
      <c r="V207" s="55" t="s">
        <v>1044</v>
      </c>
      <c r="W207" s="55" t="s">
        <v>1588</v>
      </c>
      <c r="X207" s="55" t="s">
        <v>1589</v>
      </c>
      <c r="Y207" s="55" t="s">
        <v>81</v>
      </c>
      <c r="Z207" s="57">
        <v>45659</v>
      </c>
      <c r="AA207" s="69">
        <f ca="1" t="shared" si="3"/>
        <v>19</v>
      </c>
      <c r="AB207" s="70" t="str">
        <f ca="1">LOOKUP(AA207,{0,1,3},{"1个月以内","3个月以内","3个月以上"})</f>
        <v>3个月以上</v>
      </c>
      <c r="AF207" s="64" t="s">
        <v>167</v>
      </c>
      <c r="AG207" s="64" t="s">
        <v>168</v>
      </c>
      <c r="AH207" s="64" t="s">
        <v>1572</v>
      </c>
      <c r="AI207" s="64" t="s">
        <v>171</v>
      </c>
      <c r="AJ207" s="71" t="s">
        <v>1011</v>
      </c>
    </row>
    <row r="208" spans="1:36">
      <c r="H208" s="56" t="s">
        <v>104</v>
      </c>
      <c r="I208" s="56" t="s">
        <v>116</v>
      </c>
      <c r="J208" s="56" t="s">
        <v>1271</v>
      </c>
      <c r="K208" s="56" t="s">
        <v>117</v>
      </c>
      <c r="L208" s="56" t="s">
        <v>504</v>
      </c>
      <c r="M208" s="56" t="s">
        <v>1062</v>
      </c>
      <c r="N208" s="56" t="s">
        <v>1006</v>
      </c>
      <c r="O208" s="56" t="s">
        <v>1047</v>
      </c>
      <c r="R208" s="55" t="s">
        <v>1573</v>
      </c>
      <c r="S208" s="55" t="s">
        <v>63</v>
      </c>
      <c r="T208" s="55" t="s">
        <v>1595</v>
      </c>
      <c r="U208" s="55" t="s">
        <v>1596</v>
      </c>
      <c r="V208" s="55" t="s">
        <v>1044</v>
      </c>
      <c r="W208" s="55" t="s">
        <v>1588</v>
      </c>
      <c r="X208" s="55" t="s">
        <v>1589</v>
      </c>
      <c r="Y208" s="55" t="s">
        <v>81</v>
      </c>
      <c r="Z208" s="57">
        <v>45659</v>
      </c>
      <c r="AA208" s="69">
        <f ca="1" t="shared" si="3"/>
        <v>19</v>
      </c>
      <c r="AB208" s="70" t="str">
        <f ca="1">LOOKUP(AA208,{0,1,3},{"1个月以内","3个月以内","3个月以上"})</f>
        <v>3个月以上</v>
      </c>
      <c r="AF208" s="64" t="s">
        <v>167</v>
      </c>
      <c r="AG208" s="64" t="s">
        <v>168</v>
      </c>
      <c r="AH208" s="64" t="s">
        <v>1572</v>
      </c>
      <c r="AI208" s="64" t="s">
        <v>438</v>
      </c>
      <c r="AJ208" s="71" t="s">
        <v>1004</v>
      </c>
    </row>
    <row r="209" spans="8:36">
      <c r="H209" s="56" t="s">
        <v>104</v>
      </c>
      <c r="I209" s="56" t="s">
        <v>116</v>
      </c>
      <c r="J209" s="56" t="s">
        <v>1275</v>
      </c>
      <c r="K209" s="56" t="s">
        <v>238</v>
      </c>
      <c r="L209" s="56" t="s">
        <v>555</v>
      </c>
      <c r="M209" s="56" t="s">
        <v>1005</v>
      </c>
      <c r="N209" s="56" t="s">
        <v>1006</v>
      </c>
      <c r="O209" s="56" t="s">
        <v>1003</v>
      </c>
      <c r="R209" s="55" t="s">
        <v>1573</v>
      </c>
      <c r="S209" s="55" t="s">
        <v>63</v>
      </c>
      <c r="T209" s="55" t="s">
        <v>1442</v>
      </c>
      <c r="U209" s="55" t="s">
        <v>82</v>
      </c>
      <c r="V209" s="55" t="s">
        <v>1044</v>
      </c>
      <c r="W209" s="55" t="s">
        <v>1588</v>
      </c>
      <c r="X209" s="55" t="s">
        <v>1589</v>
      </c>
      <c r="Y209" s="55" t="s">
        <v>81</v>
      </c>
      <c r="Z209" s="57">
        <v>45659</v>
      </c>
      <c r="AA209" s="69">
        <f ca="1" t="shared" si="3"/>
        <v>19</v>
      </c>
      <c r="AB209" s="70" t="str">
        <f ca="1">LOOKUP(AA209,{0,1,3},{"1个月以内","3个月以内","3个月以上"})</f>
        <v>3个月以上</v>
      </c>
      <c r="AF209" s="64" t="s">
        <v>167</v>
      </c>
      <c r="AG209" s="64" t="s">
        <v>168</v>
      </c>
      <c r="AH209" s="64" t="s">
        <v>1572</v>
      </c>
      <c r="AI209" s="64" t="s">
        <v>430</v>
      </c>
      <c r="AJ209" s="71" t="s">
        <v>1065</v>
      </c>
    </row>
    <row r="210" spans="8:36">
      <c r="H210" s="56" t="s">
        <v>104</v>
      </c>
      <c r="I210" s="56" t="s">
        <v>108</v>
      </c>
      <c r="J210" s="56" t="s">
        <v>1263</v>
      </c>
      <c r="K210" s="56" t="s">
        <v>109</v>
      </c>
      <c r="L210" s="56" t="s">
        <v>318</v>
      </c>
      <c r="M210" s="56" t="s">
        <v>1012</v>
      </c>
      <c r="N210" s="56" t="s">
        <v>1013</v>
      </c>
      <c r="O210" s="56" t="s">
        <v>1010</v>
      </c>
      <c r="R210" s="55" t="s">
        <v>1573</v>
      </c>
      <c r="S210" s="55" t="s">
        <v>63</v>
      </c>
      <c r="T210" s="55" t="s">
        <v>1597</v>
      </c>
      <c r="U210" s="55" t="s">
        <v>1598</v>
      </c>
      <c r="V210" s="55" t="s">
        <v>1044</v>
      </c>
      <c r="W210" s="55" t="s">
        <v>1588</v>
      </c>
      <c r="X210" s="55" t="s">
        <v>1589</v>
      </c>
      <c r="Y210" s="55" t="s">
        <v>81</v>
      </c>
      <c r="Z210" s="57">
        <v>45659</v>
      </c>
      <c r="AA210" s="69">
        <f ca="1" t="shared" si="3"/>
        <v>19</v>
      </c>
      <c r="AB210" s="70" t="str">
        <f ca="1">LOOKUP(AA210,{0,1,3},{"1个月以内","3个月以内","3个月以上"})</f>
        <v>3个月以上</v>
      </c>
      <c r="AF210" s="64" t="s">
        <v>167</v>
      </c>
      <c r="AG210" s="64" t="s">
        <v>168</v>
      </c>
      <c r="AH210" s="64" t="s">
        <v>1572</v>
      </c>
      <c r="AI210" s="64" t="s">
        <v>453</v>
      </c>
      <c r="AJ210" s="71" t="s">
        <v>1011</v>
      </c>
    </row>
    <row r="211" spans="8:36">
      <c r="H211" s="56" t="s">
        <v>104</v>
      </c>
      <c r="I211" s="56" t="s">
        <v>125</v>
      </c>
      <c r="J211" s="56" t="s">
        <v>1297</v>
      </c>
      <c r="K211" s="56" t="s">
        <v>126</v>
      </c>
      <c r="L211" s="56" t="s">
        <v>523</v>
      </c>
      <c r="M211" s="56" t="s">
        <v>1062</v>
      </c>
      <c r="N211" s="56" t="s">
        <v>1006</v>
      </c>
      <c r="O211" s="56" t="s">
        <v>1047</v>
      </c>
      <c r="R211" s="55" t="s">
        <v>1573</v>
      </c>
      <c r="S211" s="55" t="s">
        <v>63</v>
      </c>
      <c r="T211" s="55" t="s">
        <v>1599</v>
      </c>
      <c r="U211" s="55" t="s">
        <v>1600</v>
      </c>
      <c r="V211" s="55" t="s">
        <v>1044</v>
      </c>
      <c r="W211" s="55" t="s">
        <v>1588</v>
      </c>
      <c r="X211" s="55" t="s">
        <v>1589</v>
      </c>
      <c r="Y211" s="55" t="s">
        <v>81</v>
      </c>
      <c r="Z211" s="57">
        <v>45659</v>
      </c>
      <c r="AA211" s="69">
        <f ca="1" t="shared" si="3"/>
        <v>19</v>
      </c>
      <c r="AB211" s="70" t="str">
        <f ca="1">LOOKUP(AA211,{0,1,3},{"1个月以内","3个月以内","3个月以上"})</f>
        <v>3个月以上</v>
      </c>
      <c r="AF211" s="64" t="s">
        <v>167</v>
      </c>
      <c r="AG211" s="64" t="s">
        <v>168</v>
      </c>
      <c r="AH211" s="64" t="s">
        <v>1572</v>
      </c>
      <c r="AI211" s="64" t="s">
        <v>1601</v>
      </c>
      <c r="AJ211" s="71" t="s">
        <v>1011</v>
      </c>
    </row>
    <row r="212" spans="8:36">
      <c r="H212" s="56" t="s">
        <v>167</v>
      </c>
      <c r="I212" s="56" t="s">
        <v>323</v>
      </c>
      <c r="J212" s="56" t="s">
        <v>1560</v>
      </c>
      <c r="K212" s="56" t="s">
        <v>348</v>
      </c>
      <c r="L212" s="56" t="s">
        <v>659</v>
      </c>
      <c r="M212" s="56" t="s">
        <v>1012</v>
      </c>
      <c r="N212" s="56" t="s">
        <v>1013</v>
      </c>
      <c r="O212" s="56" t="s">
        <v>1010</v>
      </c>
      <c r="R212" s="55" t="s">
        <v>1573</v>
      </c>
      <c r="S212" s="55" t="s">
        <v>63</v>
      </c>
      <c r="T212" s="55" t="s">
        <v>1602</v>
      </c>
      <c r="U212" s="55" t="s">
        <v>1603</v>
      </c>
      <c r="V212" s="55" t="s">
        <v>1044</v>
      </c>
      <c r="W212" s="55" t="s">
        <v>1588</v>
      </c>
      <c r="X212" s="55" t="s">
        <v>1589</v>
      </c>
      <c r="Y212" s="55" t="s">
        <v>81</v>
      </c>
      <c r="Z212" s="57">
        <v>45659</v>
      </c>
      <c r="AA212" s="69">
        <f ca="1" t="shared" si="3"/>
        <v>19</v>
      </c>
      <c r="AB212" s="70" t="str">
        <f ca="1">LOOKUP(AA212,{0,1,3},{"1个月以内","3个月以内","3个月以上"})</f>
        <v>3个月以上</v>
      </c>
      <c r="AF212" s="64" t="s">
        <v>167</v>
      </c>
      <c r="AG212" s="64" t="s">
        <v>168</v>
      </c>
      <c r="AH212" s="64" t="s">
        <v>1572</v>
      </c>
      <c r="AI212" s="64" t="s">
        <v>225</v>
      </c>
      <c r="AJ212" s="71" t="s">
        <v>1011</v>
      </c>
    </row>
    <row r="213" spans="8:36">
      <c r="H213" s="56" t="s">
        <v>167</v>
      </c>
      <c r="I213" s="56" t="s">
        <v>581</v>
      </c>
      <c r="J213" s="56" t="s">
        <v>1483</v>
      </c>
      <c r="K213" s="56" t="s">
        <v>582</v>
      </c>
      <c r="L213" s="56" t="s">
        <v>694</v>
      </c>
      <c r="M213" s="56" t="s">
        <v>1005</v>
      </c>
      <c r="N213" s="56" t="s">
        <v>1006</v>
      </c>
      <c r="O213" s="56" t="s">
        <v>1003</v>
      </c>
      <c r="R213" s="55" t="s">
        <v>1573</v>
      </c>
      <c r="S213" s="55" t="s">
        <v>63</v>
      </c>
      <c r="T213" s="55" t="s">
        <v>1604</v>
      </c>
      <c r="U213" s="55" t="s">
        <v>1605</v>
      </c>
      <c r="V213" s="55" t="s">
        <v>1044</v>
      </c>
      <c r="W213" s="55" t="s">
        <v>1588</v>
      </c>
      <c r="X213" s="55" t="s">
        <v>1589</v>
      </c>
      <c r="Y213" s="55" t="s">
        <v>81</v>
      </c>
      <c r="Z213" s="57">
        <v>45659</v>
      </c>
      <c r="AA213" s="69">
        <f ca="1" t="shared" si="3"/>
        <v>19</v>
      </c>
      <c r="AB213" s="70" t="str">
        <f ca="1">LOOKUP(AA213,{0,1,3},{"1个月以内","3个月以内","3个月以上"})</f>
        <v>3个月以上</v>
      </c>
      <c r="AF213" s="64" t="s">
        <v>167</v>
      </c>
      <c r="AG213" s="64" t="s">
        <v>168</v>
      </c>
      <c r="AH213" s="64" t="s">
        <v>1572</v>
      </c>
      <c r="AI213" s="64" t="s">
        <v>626</v>
      </c>
      <c r="AJ213" s="71" t="s">
        <v>1011</v>
      </c>
    </row>
    <row r="214" spans="8:36">
      <c r="H214" s="56" t="s">
        <v>167</v>
      </c>
      <c r="I214" s="56" t="s">
        <v>193</v>
      </c>
      <c r="J214" s="56" t="s">
        <v>1363</v>
      </c>
      <c r="K214" s="56" t="s">
        <v>227</v>
      </c>
      <c r="L214" s="56" t="s">
        <v>695</v>
      </c>
      <c r="M214" s="56" t="s">
        <v>1062</v>
      </c>
      <c r="N214" s="56" t="s">
        <v>1006</v>
      </c>
      <c r="O214" s="56" t="s">
        <v>1047</v>
      </c>
      <c r="R214" s="55" t="s">
        <v>1573</v>
      </c>
      <c r="S214" s="55" t="s">
        <v>63</v>
      </c>
      <c r="T214" s="55" t="s">
        <v>1606</v>
      </c>
      <c r="U214" s="55" t="s">
        <v>1607</v>
      </c>
      <c r="V214" s="55" t="s">
        <v>1044</v>
      </c>
      <c r="W214" s="55" t="s">
        <v>1588</v>
      </c>
      <c r="X214" s="55" t="s">
        <v>1589</v>
      </c>
      <c r="Y214" s="55" t="s">
        <v>81</v>
      </c>
      <c r="Z214" s="57">
        <v>45659</v>
      </c>
      <c r="AA214" s="69">
        <f ca="1" t="shared" si="3"/>
        <v>19</v>
      </c>
      <c r="AB214" s="70" t="str">
        <f ca="1">LOOKUP(AA214,{0,1,3},{"1个月以内","3个月以内","3个月以上"})</f>
        <v>3个月以上</v>
      </c>
      <c r="AF214" s="64" t="s">
        <v>167</v>
      </c>
      <c r="AG214" s="64" t="s">
        <v>168</v>
      </c>
      <c r="AH214" s="64" t="s">
        <v>1572</v>
      </c>
      <c r="AI214" s="64" t="s">
        <v>288</v>
      </c>
      <c r="AJ214" s="71" t="s">
        <v>1004</v>
      </c>
    </row>
    <row r="215" spans="8:36">
      <c r="H215" s="56" t="s">
        <v>167</v>
      </c>
      <c r="I215" s="56" t="s">
        <v>186</v>
      </c>
      <c r="J215" s="56" t="s">
        <v>1376</v>
      </c>
      <c r="K215" s="56" t="s">
        <v>326</v>
      </c>
      <c r="L215" s="56" t="s">
        <v>696</v>
      </c>
      <c r="M215" s="56" t="s">
        <v>1012</v>
      </c>
      <c r="N215" s="56" t="s">
        <v>1013</v>
      </c>
      <c r="O215" s="56" t="s">
        <v>1010</v>
      </c>
      <c r="R215" s="55" t="s">
        <v>1573</v>
      </c>
      <c r="S215" s="55" t="s">
        <v>63</v>
      </c>
      <c r="T215" s="55" t="s">
        <v>1608</v>
      </c>
      <c r="U215" s="55" t="s">
        <v>1609</v>
      </c>
      <c r="V215" s="55" t="s">
        <v>1044</v>
      </c>
      <c r="W215" s="55" t="s">
        <v>1588</v>
      </c>
      <c r="X215" s="55" t="s">
        <v>1589</v>
      </c>
      <c r="Y215" s="55" t="s">
        <v>81</v>
      </c>
      <c r="Z215" s="57">
        <v>45659</v>
      </c>
      <c r="AA215" s="69">
        <f ca="1" t="shared" si="3"/>
        <v>19</v>
      </c>
      <c r="AB215" s="70" t="str">
        <f ca="1">LOOKUP(AA215,{0,1,3},{"1个月以内","3个月以内","3个月以上"})</f>
        <v>3个月以上</v>
      </c>
      <c r="AF215" s="64" t="s">
        <v>167</v>
      </c>
      <c r="AG215" s="64" t="s">
        <v>168</v>
      </c>
      <c r="AH215" s="64" t="s">
        <v>1572</v>
      </c>
      <c r="AI215" s="64" t="s">
        <v>857</v>
      </c>
      <c r="AJ215" s="71" t="s">
        <v>1011</v>
      </c>
    </row>
    <row r="216" spans="8:36">
      <c r="H216" s="56" t="s">
        <v>136</v>
      </c>
      <c r="I216" s="56" t="s">
        <v>140</v>
      </c>
      <c r="J216" s="56" t="s">
        <v>1114</v>
      </c>
      <c r="K216" s="56" t="s">
        <v>141</v>
      </c>
      <c r="L216" s="56" t="s">
        <v>697</v>
      </c>
      <c r="M216" s="56" t="s">
        <v>1062</v>
      </c>
      <c r="N216" s="56" t="s">
        <v>1006</v>
      </c>
      <c r="O216" s="56" t="s">
        <v>1047</v>
      </c>
      <c r="R216" s="55" t="s">
        <v>1573</v>
      </c>
      <c r="S216" s="55" t="s">
        <v>63</v>
      </c>
      <c r="T216" s="55" t="s">
        <v>1610</v>
      </c>
      <c r="U216" s="55" t="s">
        <v>1611</v>
      </c>
      <c r="V216" s="55" t="s">
        <v>1044</v>
      </c>
      <c r="W216" s="55" t="s">
        <v>1588</v>
      </c>
      <c r="X216" s="55" t="s">
        <v>1589</v>
      </c>
      <c r="Y216" s="55" t="s">
        <v>81</v>
      </c>
      <c r="Z216" s="57">
        <v>45659</v>
      </c>
      <c r="AA216" s="69">
        <f ca="1" t="shared" si="3"/>
        <v>19</v>
      </c>
      <c r="AB216" s="70" t="str">
        <f ca="1">LOOKUP(AA216,{0,1,3},{"1个月以内","3个月以内","3个月以上"})</f>
        <v>3个月以上</v>
      </c>
      <c r="AF216" s="64" t="s">
        <v>167</v>
      </c>
      <c r="AG216" s="64" t="s">
        <v>168</v>
      </c>
      <c r="AH216" s="64" t="s">
        <v>1572</v>
      </c>
      <c r="AI216" s="64" t="s">
        <v>1612</v>
      </c>
      <c r="AJ216" s="71" t="s">
        <v>1011</v>
      </c>
    </row>
    <row r="217" spans="8:36">
      <c r="H217" s="56" t="s">
        <v>136</v>
      </c>
      <c r="I217" s="56" t="s">
        <v>155</v>
      </c>
      <c r="J217" s="56" t="s">
        <v>1097</v>
      </c>
      <c r="K217" s="56" t="s">
        <v>159</v>
      </c>
      <c r="L217" s="56" t="s">
        <v>250</v>
      </c>
      <c r="M217" s="56" t="s">
        <v>1005</v>
      </c>
      <c r="N217" s="56" t="s">
        <v>1006</v>
      </c>
      <c r="O217" s="56" t="s">
        <v>1003</v>
      </c>
      <c r="R217" s="55" t="s">
        <v>1573</v>
      </c>
      <c r="S217" s="55" t="s">
        <v>63</v>
      </c>
      <c r="T217" s="55" t="s">
        <v>1613</v>
      </c>
      <c r="U217" s="55" t="s">
        <v>1614</v>
      </c>
      <c r="V217" s="55" t="s">
        <v>1044</v>
      </c>
      <c r="W217" s="55" t="s">
        <v>1588</v>
      </c>
      <c r="X217" s="55" t="s">
        <v>1589</v>
      </c>
      <c r="Y217" s="55" t="s">
        <v>81</v>
      </c>
      <c r="Z217" s="57">
        <v>45659</v>
      </c>
      <c r="AA217" s="69">
        <f ca="1" t="shared" si="3"/>
        <v>19</v>
      </c>
      <c r="AB217" s="70" t="str">
        <f ca="1">LOOKUP(AA217,{0,1,3},{"1个月以内","3个月以内","3个月以上"})</f>
        <v>3个月以上</v>
      </c>
      <c r="AF217" s="64" t="s">
        <v>167</v>
      </c>
      <c r="AG217" s="64" t="s">
        <v>168</v>
      </c>
      <c r="AH217" s="64" t="s">
        <v>1572</v>
      </c>
      <c r="AI217" s="64" t="s">
        <v>1615</v>
      </c>
      <c r="AJ217" s="71" t="s">
        <v>1011</v>
      </c>
    </row>
    <row r="218" spans="8:36">
      <c r="H218" s="56" t="s">
        <v>136</v>
      </c>
      <c r="I218" s="56" t="s">
        <v>143</v>
      </c>
      <c r="J218" s="56" t="s">
        <v>1616</v>
      </c>
      <c r="K218" s="56" t="s">
        <v>144</v>
      </c>
      <c r="L218" s="56" t="s">
        <v>145</v>
      </c>
      <c r="M218" s="56" t="s">
        <v>1254</v>
      </c>
      <c r="N218" s="56" t="s">
        <v>1409</v>
      </c>
      <c r="O218" s="56" t="s">
        <v>1051</v>
      </c>
      <c r="R218" s="55" t="s">
        <v>1573</v>
      </c>
      <c r="S218" s="55" t="s">
        <v>63</v>
      </c>
      <c r="T218" s="55" t="s">
        <v>1617</v>
      </c>
      <c r="U218" s="55" t="s">
        <v>1618</v>
      </c>
      <c r="V218" s="55" t="s">
        <v>1044</v>
      </c>
      <c r="W218" s="55" t="s">
        <v>1588</v>
      </c>
      <c r="X218" s="55" t="s">
        <v>1589</v>
      </c>
      <c r="Y218" s="55" t="s">
        <v>81</v>
      </c>
      <c r="Z218" s="57">
        <v>45659</v>
      </c>
      <c r="AA218" s="69">
        <f ca="1" t="shared" si="3"/>
        <v>19</v>
      </c>
      <c r="AB218" s="70" t="str">
        <f ca="1">LOOKUP(AA218,{0,1,3},{"1个月以内","3个月以内","3个月以上"})</f>
        <v>3个月以上</v>
      </c>
      <c r="AF218" s="64" t="s">
        <v>167</v>
      </c>
      <c r="AG218" s="64" t="s">
        <v>168</v>
      </c>
      <c r="AH218" s="64" t="s">
        <v>1572</v>
      </c>
      <c r="AI218" s="64" t="s">
        <v>897</v>
      </c>
      <c r="AJ218" s="71" t="s">
        <v>1011</v>
      </c>
    </row>
    <row r="219" spans="8:36">
      <c r="H219" s="56" t="s">
        <v>136</v>
      </c>
      <c r="I219" s="56" t="s">
        <v>501</v>
      </c>
      <c r="J219" s="56" t="s">
        <v>1619</v>
      </c>
      <c r="K219" s="56" t="s">
        <v>698</v>
      </c>
      <c r="L219" s="56" t="s">
        <v>699</v>
      </c>
      <c r="M219" s="56" t="s">
        <v>1005</v>
      </c>
      <c r="N219" s="56" t="s">
        <v>1006</v>
      </c>
      <c r="O219" s="56" t="s">
        <v>1003</v>
      </c>
      <c r="R219" s="55" t="s">
        <v>1573</v>
      </c>
      <c r="S219" s="55" t="s">
        <v>63</v>
      </c>
      <c r="T219" s="55" t="s">
        <v>1620</v>
      </c>
      <c r="U219" s="55" t="s">
        <v>512</v>
      </c>
      <c r="V219" s="55" t="s">
        <v>1044</v>
      </c>
      <c r="W219" s="55" t="s">
        <v>1588</v>
      </c>
      <c r="X219" s="55" t="s">
        <v>1589</v>
      </c>
      <c r="Y219" s="55" t="s">
        <v>81</v>
      </c>
      <c r="Z219" s="57">
        <v>45659</v>
      </c>
      <c r="AA219" s="69">
        <f ca="1" t="shared" si="3"/>
        <v>19</v>
      </c>
      <c r="AB219" s="70" t="str">
        <f ca="1">LOOKUP(AA219,{0,1,3},{"1个月以内","3个月以内","3个月以上"})</f>
        <v>3个月以上</v>
      </c>
      <c r="AF219" s="64" t="s">
        <v>167</v>
      </c>
      <c r="AG219" s="64" t="s">
        <v>1621</v>
      </c>
      <c r="AH219" s="64" t="s">
        <v>174</v>
      </c>
      <c r="AI219" s="64" t="s">
        <v>175</v>
      </c>
      <c r="AJ219" s="71" t="s">
        <v>1004</v>
      </c>
    </row>
    <row r="220" spans="8:36">
      <c r="H220" s="56" t="s">
        <v>136</v>
      </c>
      <c r="I220" s="56" t="s">
        <v>137</v>
      </c>
      <c r="J220" s="56" t="s">
        <v>1565</v>
      </c>
      <c r="K220" s="56" t="s">
        <v>622</v>
      </c>
      <c r="L220" s="56" t="s">
        <v>701</v>
      </c>
      <c r="M220" s="56" t="s">
        <v>1062</v>
      </c>
      <c r="N220" s="56" t="s">
        <v>1006</v>
      </c>
      <c r="O220" s="56" t="s">
        <v>1047</v>
      </c>
      <c r="R220" s="55" t="s">
        <v>1573</v>
      </c>
      <c r="S220" s="55" t="s">
        <v>63</v>
      </c>
      <c r="T220" s="55" t="s">
        <v>1041</v>
      </c>
      <c r="U220" s="55" t="s">
        <v>65</v>
      </c>
      <c r="V220" s="55" t="s">
        <v>1044</v>
      </c>
      <c r="W220" s="55" t="s">
        <v>999</v>
      </c>
      <c r="X220" s="55" t="s">
        <v>1622</v>
      </c>
      <c r="Y220" s="55" t="s">
        <v>77</v>
      </c>
      <c r="Z220" s="57">
        <v>45992</v>
      </c>
      <c r="AA220" s="69">
        <f ca="1" t="shared" si="3"/>
        <v>8</v>
      </c>
      <c r="AB220" s="70" t="str">
        <f ca="1">LOOKUP(AA220,{0,1,3},{"1个月以内","3个月以内","3个月以上"})</f>
        <v>3个月以上</v>
      </c>
      <c r="AF220" s="64" t="s">
        <v>167</v>
      </c>
      <c r="AG220" s="64" t="s">
        <v>1621</v>
      </c>
      <c r="AH220" s="64" t="s">
        <v>176</v>
      </c>
      <c r="AI220" s="64" t="s">
        <v>292</v>
      </c>
      <c r="AJ220" s="71" t="s">
        <v>1004</v>
      </c>
    </row>
    <row r="221" spans="8:36">
      <c r="H221" s="56" t="s">
        <v>136</v>
      </c>
      <c r="I221" s="56" t="s">
        <v>143</v>
      </c>
      <c r="J221" s="56" t="s">
        <v>1135</v>
      </c>
      <c r="K221" s="56" t="s">
        <v>146</v>
      </c>
      <c r="L221" s="56" t="s">
        <v>586</v>
      </c>
      <c r="M221" s="56" t="s">
        <v>1012</v>
      </c>
      <c r="N221" s="56" t="s">
        <v>1013</v>
      </c>
      <c r="O221" s="56" t="s">
        <v>1010</v>
      </c>
      <c r="R221" s="55" t="s">
        <v>1573</v>
      </c>
      <c r="S221" s="55" t="s">
        <v>63</v>
      </c>
      <c r="T221" s="55" t="s">
        <v>1623</v>
      </c>
      <c r="U221" s="55" t="s">
        <v>1624</v>
      </c>
      <c r="V221" s="55" t="s">
        <v>1044</v>
      </c>
      <c r="W221" s="55" t="s">
        <v>999</v>
      </c>
      <c r="X221" s="55" t="s">
        <v>1622</v>
      </c>
      <c r="Y221" s="55" t="s">
        <v>77</v>
      </c>
      <c r="Z221" s="57">
        <v>45992</v>
      </c>
      <c r="AA221" s="69">
        <f ca="1" t="shared" si="3"/>
        <v>8</v>
      </c>
      <c r="AB221" s="70" t="str">
        <f ca="1">LOOKUP(AA221,{0,1,3},{"1个月以内","3个月以内","3个月以上"})</f>
        <v>3个月以上</v>
      </c>
      <c r="AF221" s="64" t="s">
        <v>167</v>
      </c>
      <c r="AG221" s="64" t="s">
        <v>1621</v>
      </c>
      <c r="AH221" s="64" t="s">
        <v>176</v>
      </c>
      <c r="AI221" s="64" t="s">
        <v>290</v>
      </c>
      <c r="AJ221" s="71" t="s">
        <v>1004</v>
      </c>
    </row>
    <row r="222" spans="8:36">
      <c r="H222" s="56" t="s">
        <v>136</v>
      </c>
      <c r="I222" s="56" t="s">
        <v>136</v>
      </c>
      <c r="J222" s="56" t="s">
        <v>1124</v>
      </c>
      <c r="K222" s="56" t="s">
        <v>256</v>
      </c>
      <c r="L222" s="56" t="s">
        <v>702</v>
      </c>
      <c r="M222" s="56" t="s">
        <v>1062</v>
      </c>
      <c r="N222" s="56" t="s">
        <v>1006</v>
      </c>
      <c r="O222" s="56" t="s">
        <v>1047</v>
      </c>
      <c r="R222" s="55" t="s">
        <v>1573</v>
      </c>
      <c r="S222" s="55" t="s">
        <v>63</v>
      </c>
      <c r="T222" s="55" t="s">
        <v>1590</v>
      </c>
      <c r="U222" s="55" t="s">
        <v>79</v>
      </c>
      <c r="V222" s="55" t="s">
        <v>1044</v>
      </c>
      <c r="W222" s="55" t="s">
        <v>999</v>
      </c>
      <c r="X222" s="55" t="s">
        <v>1622</v>
      </c>
      <c r="Y222" s="55" t="s">
        <v>77</v>
      </c>
      <c r="Z222" s="57">
        <v>45992</v>
      </c>
      <c r="AA222" s="69">
        <f ca="1" t="shared" si="3"/>
        <v>8</v>
      </c>
      <c r="AB222" s="70" t="str">
        <f ca="1">LOOKUP(AA222,{0,1,3},{"1个月以内","3个月以内","3个月以上"})</f>
        <v>3个月以上</v>
      </c>
      <c r="AF222" s="64" t="s">
        <v>167</v>
      </c>
      <c r="AG222" s="64" t="s">
        <v>1621</v>
      </c>
      <c r="AH222" s="64" t="s">
        <v>176</v>
      </c>
      <c r="AI222" s="64" t="s">
        <v>220</v>
      </c>
      <c r="AJ222" s="71" t="s">
        <v>1004</v>
      </c>
    </row>
    <row r="223" spans="8:36">
      <c r="H223" s="56" t="s">
        <v>104</v>
      </c>
      <c r="I223" s="56" t="s">
        <v>125</v>
      </c>
      <c r="J223" s="56" t="s">
        <v>1297</v>
      </c>
      <c r="K223" s="56" t="s">
        <v>126</v>
      </c>
      <c r="L223" s="56" t="s">
        <v>703</v>
      </c>
      <c r="M223" s="56" t="s">
        <v>311</v>
      </c>
      <c r="N223" s="56" t="s">
        <v>311</v>
      </c>
      <c r="O223" s="56" t="s">
        <v>1051</v>
      </c>
      <c r="R223" s="55" t="s">
        <v>1573</v>
      </c>
      <c r="S223" s="55" t="s">
        <v>63</v>
      </c>
      <c r="T223" s="55" t="s">
        <v>1002</v>
      </c>
      <c r="U223" s="55" t="s">
        <v>90</v>
      </c>
      <c r="V223" s="55" t="s">
        <v>1044</v>
      </c>
      <c r="W223" s="55" t="s">
        <v>999</v>
      </c>
      <c r="X223" s="55" t="s">
        <v>1625</v>
      </c>
      <c r="Y223" s="55" t="s">
        <v>410</v>
      </c>
      <c r="Z223" s="57">
        <v>46204</v>
      </c>
      <c r="AA223" s="69">
        <f ca="1" t="shared" si="3"/>
        <v>1</v>
      </c>
      <c r="AB223" s="70" t="str">
        <f ca="1">LOOKUP(AA223,{0,1,3},{"1个月以内","3个月以内","3个月以上"})</f>
        <v>3个月以内</v>
      </c>
      <c r="AF223" s="64" t="s">
        <v>167</v>
      </c>
      <c r="AG223" s="64" t="s">
        <v>1621</v>
      </c>
      <c r="AH223" s="64" t="s">
        <v>174</v>
      </c>
      <c r="AI223" s="64" t="s">
        <v>293</v>
      </c>
      <c r="AJ223" s="71" t="s">
        <v>1011</v>
      </c>
    </row>
    <row r="224" spans="8:36">
      <c r="H224" s="56" t="s">
        <v>104</v>
      </c>
      <c r="I224" s="56" t="s">
        <v>121</v>
      </c>
      <c r="J224" s="56" t="s">
        <v>1289</v>
      </c>
      <c r="K224" s="56" t="s">
        <v>122</v>
      </c>
      <c r="L224" s="56" t="s">
        <v>704</v>
      </c>
      <c r="M224" s="56" t="s">
        <v>1062</v>
      </c>
      <c r="N224" s="56" t="s">
        <v>1006</v>
      </c>
      <c r="O224" s="56" t="s">
        <v>1047</v>
      </c>
      <c r="R224" s="55" t="s">
        <v>1573</v>
      </c>
      <c r="S224" s="55" t="s">
        <v>63</v>
      </c>
      <c r="T224" s="55" t="s">
        <v>1626</v>
      </c>
      <c r="U224" s="55" t="s">
        <v>1627</v>
      </c>
      <c r="V224" s="55" t="s">
        <v>1044</v>
      </c>
      <c r="W224" s="55" t="s">
        <v>999</v>
      </c>
      <c r="X224" s="55" t="s">
        <v>1625</v>
      </c>
      <c r="Y224" s="55" t="s">
        <v>410</v>
      </c>
      <c r="Z224" s="57">
        <v>46204</v>
      </c>
      <c r="AA224" s="69">
        <f ca="1" t="shared" si="3"/>
        <v>1</v>
      </c>
      <c r="AB224" s="70" t="str">
        <f ca="1">LOOKUP(AA224,{0,1,3},{"1个月以内","3个月以内","3个月以上"})</f>
        <v>3个月以内</v>
      </c>
      <c r="AF224" s="64" t="s">
        <v>167</v>
      </c>
      <c r="AG224" s="64" t="s">
        <v>1621</v>
      </c>
      <c r="AH224" s="64" t="s">
        <v>221</v>
      </c>
      <c r="AI224" s="64" t="s">
        <v>222</v>
      </c>
      <c r="AJ224" s="71" t="s">
        <v>1011</v>
      </c>
    </row>
    <row r="225" spans="8:36">
      <c r="H225" s="56" t="s">
        <v>167</v>
      </c>
      <c r="I225" s="56" t="s">
        <v>168</v>
      </c>
      <c r="J225" s="56" t="s">
        <v>1188</v>
      </c>
      <c r="K225" s="56" t="s">
        <v>169</v>
      </c>
      <c r="L225" s="56" t="s">
        <v>453</v>
      </c>
      <c r="M225" s="56" t="s">
        <v>1062</v>
      </c>
      <c r="N225" s="56" t="s">
        <v>1006</v>
      </c>
      <c r="O225" s="56" t="s">
        <v>1047</v>
      </c>
      <c r="R225" s="55" t="s">
        <v>1573</v>
      </c>
      <c r="S225" s="55" t="s">
        <v>63</v>
      </c>
      <c r="T225" s="55" t="s">
        <v>1628</v>
      </c>
      <c r="U225" s="55" t="s">
        <v>1629</v>
      </c>
      <c r="V225" s="55" t="s">
        <v>1044</v>
      </c>
      <c r="W225" s="55" t="s">
        <v>999</v>
      </c>
      <c r="X225" s="55" t="s">
        <v>1625</v>
      </c>
      <c r="Y225" s="55" t="s">
        <v>410</v>
      </c>
      <c r="Z225" s="57">
        <v>46204</v>
      </c>
      <c r="AA225" s="69">
        <f ca="1" t="shared" si="3"/>
        <v>1</v>
      </c>
      <c r="AB225" s="70" t="str">
        <f ca="1">LOOKUP(AA225,{0,1,3},{"1个月以内","3个月以内","3个月以上"})</f>
        <v>3个月以内</v>
      </c>
      <c r="AF225" s="64" t="s">
        <v>167</v>
      </c>
      <c r="AG225" s="64" t="s">
        <v>1621</v>
      </c>
      <c r="AH225" s="64" t="s">
        <v>176</v>
      </c>
      <c r="AI225" s="64" t="s">
        <v>177</v>
      </c>
      <c r="AJ225" s="71" t="s">
        <v>1004</v>
      </c>
    </row>
    <row r="226" spans="8:36">
      <c r="H226" s="56" t="s">
        <v>167</v>
      </c>
      <c r="I226" s="56" t="s">
        <v>173</v>
      </c>
      <c r="J226" s="56" t="s">
        <v>1179</v>
      </c>
      <c r="K226" s="56" t="s">
        <v>176</v>
      </c>
      <c r="L226" s="56" t="s">
        <v>389</v>
      </c>
      <c r="M226" s="56" t="s">
        <v>1254</v>
      </c>
      <c r="N226" s="56" t="s">
        <v>1006</v>
      </c>
      <c r="O226" s="56" t="s">
        <v>1047</v>
      </c>
      <c r="R226" s="55" t="s">
        <v>1573</v>
      </c>
      <c r="S226" s="55" t="s">
        <v>63</v>
      </c>
      <c r="T226" s="55" t="s">
        <v>1630</v>
      </c>
      <c r="U226" s="55" t="s">
        <v>819</v>
      </c>
      <c r="V226" s="55" t="s">
        <v>1044</v>
      </c>
      <c r="W226" s="55" t="s">
        <v>1588</v>
      </c>
      <c r="X226" s="55" t="s">
        <v>1631</v>
      </c>
      <c r="Y226" s="55" t="s">
        <v>71</v>
      </c>
      <c r="Z226" s="57">
        <v>46083</v>
      </c>
      <c r="AA226" s="69">
        <f ca="1" t="shared" si="3"/>
        <v>5</v>
      </c>
      <c r="AB226" s="70" t="str">
        <f ca="1">LOOKUP(AA226,{0,1,3},{"1个月以内","3个月以内","3个月以上"})</f>
        <v>3个月以上</v>
      </c>
      <c r="AF226" s="64" t="s">
        <v>167</v>
      </c>
      <c r="AG226" s="64" t="s">
        <v>1621</v>
      </c>
      <c r="AH226" s="64" t="s">
        <v>176</v>
      </c>
      <c r="AI226" s="64" t="s">
        <v>426</v>
      </c>
      <c r="AJ226" s="71" t="s">
        <v>1004</v>
      </c>
    </row>
    <row r="227" spans="8:36">
      <c r="H227" s="56" t="s">
        <v>167</v>
      </c>
      <c r="I227" s="56" t="s">
        <v>323</v>
      </c>
      <c r="J227" s="56" t="s">
        <v>1560</v>
      </c>
      <c r="K227" s="56" t="s">
        <v>348</v>
      </c>
      <c r="L227" s="56" t="s">
        <v>705</v>
      </c>
      <c r="M227" s="56" t="s">
        <v>1012</v>
      </c>
      <c r="N227" s="56" t="s">
        <v>1013</v>
      </c>
      <c r="O227" s="56" t="s">
        <v>1010</v>
      </c>
      <c r="R227" s="55" t="s">
        <v>1573</v>
      </c>
      <c r="S227" s="55" t="s">
        <v>63</v>
      </c>
      <c r="T227" s="55" t="s">
        <v>1055</v>
      </c>
      <c r="U227" s="55" t="s">
        <v>214</v>
      </c>
      <c r="V227" s="55" t="s">
        <v>1044</v>
      </c>
      <c r="W227" s="55" t="s">
        <v>1588</v>
      </c>
      <c r="X227" s="55" t="s">
        <v>1631</v>
      </c>
      <c r="Y227" s="55" t="s">
        <v>71</v>
      </c>
      <c r="Z227" s="57">
        <v>46083</v>
      </c>
      <c r="AA227" s="69">
        <f ca="1" t="shared" si="3"/>
        <v>5</v>
      </c>
      <c r="AB227" s="70" t="str">
        <f ca="1">LOOKUP(AA227,{0,1,3},{"1个月以内","3个月以内","3个月以上"})</f>
        <v>3个月以上</v>
      </c>
      <c r="AF227" s="64" t="s">
        <v>167</v>
      </c>
      <c r="AG227" s="64" t="s">
        <v>1621</v>
      </c>
      <c r="AH227" s="64" t="s">
        <v>176</v>
      </c>
      <c r="AI227" s="64" t="s">
        <v>1632</v>
      </c>
      <c r="AJ227" s="71" t="s">
        <v>1011</v>
      </c>
    </row>
    <row r="228" spans="8:36">
      <c r="H228" s="56" t="s">
        <v>167</v>
      </c>
      <c r="I228" s="56" t="s">
        <v>193</v>
      </c>
      <c r="J228" s="56" t="s">
        <v>1337</v>
      </c>
      <c r="K228" s="56" t="s">
        <v>382</v>
      </c>
      <c r="L228" s="56" t="s">
        <v>706</v>
      </c>
      <c r="M228" s="56" t="s">
        <v>1062</v>
      </c>
      <c r="N228" s="56" t="s">
        <v>1006</v>
      </c>
      <c r="O228" s="56" t="s">
        <v>1047</v>
      </c>
      <c r="R228" s="55" t="s">
        <v>1573</v>
      </c>
      <c r="S228" s="55" t="s">
        <v>63</v>
      </c>
      <c r="T228" s="55" t="s">
        <v>1050</v>
      </c>
      <c r="U228" s="55" t="s">
        <v>72</v>
      </c>
      <c r="V228" s="55" t="s">
        <v>1044</v>
      </c>
      <c r="W228" s="55" t="s">
        <v>1633</v>
      </c>
      <c r="X228" s="55" t="s">
        <v>1631</v>
      </c>
      <c r="Y228" s="55" t="s">
        <v>71</v>
      </c>
      <c r="Z228" s="57">
        <v>46083</v>
      </c>
      <c r="AA228" s="69">
        <f ca="1" t="shared" si="3"/>
        <v>5</v>
      </c>
      <c r="AB228" s="70" t="str">
        <f ca="1">LOOKUP(AA228,{0,1,3},{"1个月以内","3个月以内","3个月以上"})</f>
        <v>3个月以上</v>
      </c>
      <c r="AF228" s="64" t="s">
        <v>167</v>
      </c>
      <c r="AG228" s="64" t="s">
        <v>1621</v>
      </c>
      <c r="AH228" s="64" t="s">
        <v>176</v>
      </c>
      <c r="AI228" s="64" t="s">
        <v>750</v>
      </c>
      <c r="AJ228" s="71" t="s">
        <v>1011</v>
      </c>
    </row>
    <row r="229" spans="8:36">
      <c r="H229" s="56" t="s">
        <v>167</v>
      </c>
      <c r="I229" s="56" t="s">
        <v>180</v>
      </c>
      <c r="J229" s="56" t="s">
        <v>1206</v>
      </c>
      <c r="K229" s="56" t="s">
        <v>183</v>
      </c>
      <c r="L229" s="56" t="s">
        <v>707</v>
      </c>
      <c r="M229" s="56" t="s">
        <v>1062</v>
      </c>
      <c r="N229" s="56" t="s">
        <v>1006</v>
      </c>
      <c r="O229" s="56" t="s">
        <v>1047</v>
      </c>
      <c r="R229" s="55" t="s">
        <v>1573</v>
      </c>
      <c r="S229" s="55" t="s">
        <v>63</v>
      </c>
      <c r="T229" s="55" t="s">
        <v>1634</v>
      </c>
      <c r="U229" s="55" t="s">
        <v>1635</v>
      </c>
      <c r="V229" s="55" t="s">
        <v>1044</v>
      </c>
      <c r="W229" s="55" t="s">
        <v>1633</v>
      </c>
      <c r="X229" s="55" t="s">
        <v>1631</v>
      </c>
      <c r="Y229" s="55" t="s">
        <v>71</v>
      </c>
      <c r="Z229" s="57">
        <v>46083</v>
      </c>
      <c r="AA229" s="69">
        <f ca="1" t="shared" si="3"/>
        <v>5</v>
      </c>
      <c r="AB229" s="70" t="str">
        <f ca="1">LOOKUP(AA229,{0,1,3},{"1个月以内","3个月以内","3个月以上"})</f>
        <v>3个月以上</v>
      </c>
      <c r="AF229" s="64" t="s">
        <v>167</v>
      </c>
      <c r="AG229" s="64" t="s">
        <v>1621</v>
      </c>
      <c r="AH229" s="64" t="s">
        <v>1636</v>
      </c>
      <c r="AI229" s="64" t="s">
        <v>1637</v>
      </c>
      <c r="AJ229" s="71" t="s">
        <v>1011</v>
      </c>
    </row>
    <row r="230" spans="8:36">
      <c r="H230" s="56" t="s">
        <v>104</v>
      </c>
      <c r="I230" s="56" t="s">
        <v>116</v>
      </c>
      <c r="J230" s="56" t="s">
        <v>1271</v>
      </c>
      <c r="K230" s="56" t="s">
        <v>117</v>
      </c>
      <c r="L230" s="56" t="s">
        <v>240</v>
      </c>
      <c r="M230" s="56" t="s">
        <v>1062</v>
      </c>
      <c r="N230" s="56" t="s">
        <v>1006</v>
      </c>
      <c r="O230" s="56" t="s">
        <v>1047</v>
      </c>
      <c r="R230" s="55" t="s">
        <v>1573</v>
      </c>
      <c r="S230" s="55" t="s">
        <v>63</v>
      </c>
      <c r="T230" s="55" t="s">
        <v>1638</v>
      </c>
      <c r="U230" s="55" t="s">
        <v>709</v>
      </c>
      <c r="V230" s="55" t="s">
        <v>1044</v>
      </c>
      <c r="W230" s="55" t="s">
        <v>1639</v>
      </c>
      <c r="X230" s="55" t="s">
        <v>1631</v>
      </c>
      <c r="Y230" s="55" t="s">
        <v>71</v>
      </c>
      <c r="Z230" s="57">
        <v>46083</v>
      </c>
      <c r="AA230" s="69">
        <f ca="1" t="shared" si="3"/>
        <v>5</v>
      </c>
      <c r="AB230" s="70" t="str">
        <f ca="1">LOOKUP(AA230,{0,1,3},{"1个月以内","3个月以内","3个月以上"})</f>
        <v>3个月以上</v>
      </c>
      <c r="AF230" s="64" t="s">
        <v>167</v>
      </c>
      <c r="AG230" s="64" t="s">
        <v>1621</v>
      </c>
      <c r="AH230" s="64" t="s">
        <v>176</v>
      </c>
      <c r="AI230" s="64" t="s">
        <v>664</v>
      </c>
      <c r="AJ230" s="71" t="s">
        <v>1011</v>
      </c>
    </row>
    <row r="231" spans="8:36">
      <c r="H231" s="56" t="s">
        <v>104</v>
      </c>
      <c r="I231" s="56" t="s">
        <v>116</v>
      </c>
      <c r="J231" s="56" t="s">
        <v>1275</v>
      </c>
      <c r="K231" s="56" t="s">
        <v>238</v>
      </c>
      <c r="L231" s="56" t="s">
        <v>708</v>
      </c>
      <c r="M231" s="56" t="s">
        <v>1062</v>
      </c>
      <c r="N231" s="56" t="s">
        <v>1006</v>
      </c>
      <c r="O231" s="56" t="s">
        <v>1047</v>
      </c>
      <c r="R231" s="55" t="s">
        <v>1573</v>
      </c>
      <c r="S231" s="55" t="s">
        <v>63</v>
      </c>
      <c r="T231" s="55" t="s">
        <v>1640</v>
      </c>
      <c r="U231" s="55" t="s">
        <v>1641</v>
      </c>
      <c r="V231" s="55" t="s">
        <v>1044</v>
      </c>
      <c r="W231" s="55" t="s">
        <v>1633</v>
      </c>
      <c r="X231" s="55" t="s">
        <v>1631</v>
      </c>
      <c r="Y231" s="55" t="s">
        <v>71</v>
      </c>
      <c r="Z231" s="57">
        <v>46083</v>
      </c>
      <c r="AA231" s="69">
        <f ca="1" t="shared" si="3"/>
        <v>5</v>
      </c>
      <c r="AB231" s="70" t="str">
        <f ca="1">LOOKUP(AA231,{0,1,3},{"1个月以内","3个月以内","3个月以上"})</f>
        <v>3个月以上</v>
      </c>
      <c r="AF231" s="64" t="s">
        <v>167</v>
      </c>
      <c r="AG231" s="64" t="s">
        <v>1621</v>
      </c>
      <c r="AH231" s="64" t="s">
        <v>176</v>
      </c>
      <c r="AI231" s="64" t="s">
        <v>519</v>
      </c>
      <c r="AJ231" s="71" t="s">
        <v>1065</v>
      </c>
    </row>
    <row r="232" spans="8:36">
      <c r="H232" s="56" t="s">
        <v>104</v>
      </c>
      <c r="I232" s="56" t="s">
        <v>125</v>
      </c>
      <c r="J232" s="56" t="s">
        <v>1297</v>
      </c>
      <c r="K232" s="56" t="s">
        <v>126</v>
      </c>
      <c r="L232" s="56" t="s">
        <v>522</v>
      </c>
      <c r="M232" s="56" t="s">
        <v>1062</v>
      </c>
      <c r="N232" s="56" t="s">
        <v>1006</v>
      </c>
      <c r="O232" s="56" t="s">
        <v>1047</v>
      </c>
      <c r="R232" s="55" t="s">
        <v>1573</v>
      </c>
      <c r="S232" s="55" t="s">
        <v>63</v>
      </c>
      <c r="T232" s="55" t="s">
        <v>1642</v>
      </c>
      <c r="U232" s="55" t="s">
        <v>1643</v>
      </c>
      <c r="V232" s="55" t="s">
        <v>1044</v>
      </c>
      <c r="W232" s="55" t="s">
        <v>1639</v>
      </c>
      <c r="X232" s="55" t="s">
        <v>1631</v>
      </c>
      <c r="Y232" s="55" t="s">
        <v>71</v>
      </c>
      <c r="Z232" s="57">
        <v>46083</v>
      </c>
      <c r="AA232" s="69">
        <f ca="1" t="shared" si="3"/>
        <v>5</v>
      </c>
      <c r="AB232" s="70" t="str">
        <f ca="1">LOOKUP(AA232,{0,1,3},{"1个月以内","3个月以内","3个月以上"})</f>
        <v>3个月以上</v>
      </c>
      <c r="AF232" s="64" t="s">
        <v>167</v>
      </c>
      <c r="AG232" s="64" t="s">
        <v>1621</v>
      </c>
      <c r="AH232" s="64" t="s">
        <v>176</v>
      </c>
      <c r="AI232" s="64" t="s">
        <v>1644</v>
      </c>
      <c r="AJ232" s="71" t="s">
        <v>1065</v>
      </c>
    </row>
    <row r="233" spans="8:36">
      <c r="H233" s="56" t="s">
        <v>104</v>
      </c>
      <c r="I233" s="56" t="s">
        <v>105</v>
      </c>
      <c r="J233" s="56" t="s">
        <v>1547</v>
      </c>
      <c r="K233" s="56" t="s">
        <v>315</v>
      </c>
      <c r="L233" s="56" t="s">
        <v>461</v>
      </c>
      <c r="M233" s="56" t="s">
        <v>1062</v>
      </c>
      <c r="N233" s="56" t="s">
        <v>1006</v>
      </c>
      <c r="O233" s="56" t="s">
        <v>1047</v>
      </c>
      <c r="R233" s="55" t="s">
        <v>1573</v>
      </c>
      <c r="S233" s="55" t="s">
        <v>63</v>
      </c>
      <c r="T233" s="55" t="s">
        <v>1645</v>
      </c>
      <c r="U233" s="55" t="s">
        <v>1646</v>
      </c>
      <c r="V233" s="55" t="s">
        <v>1044</v>
      </c>
      <c r="W233" s="55" t="s">
        <v>1639</v>
      </c>
      <c r="X233" s="55" t="s">
        <v>1631</v>
      </c>
      <c r="Y233" s="55" t="s">
        <v>71</v>
      </c>
      <c r="Z233" s="57">
        <v>46083</v>
      </c>
      <c r="AA233" s="69">
        <f ca="1" t="shared" si="3"/>
        <v>5</v>
      </c>
      <c r="AB233" s="70" t="str">
        <f ca="1">LOOKUP(AA233,{0,1,3},{"1个月以内","3个月以内","3个月以上"})</f>
        <v>3个月以上</v>
      </c>
      <c r="AF233" s="64" t="s">
        <v>167</v>
      </c>
      <c r="AG233" s="64" t="s">
        <v>1621</v>
      </c>
      <c r="AH233" s="64" t="s">
        <v>176</v>
      </c>
      <c r="AI233" s="64" t="s">
        <v>1647</v>
      </c>
      <c r="AJ233" s="71" t="s">
        <v>1065</v>
      </c>
    </row>
    <row r="234" spans="8:36">
      <c r="H234" s="56" t="s">
        <v>104</v>
      </c>
      <c r="I234" s="56" t="s">
        <v>121</v>
      </c>
      <c r="J234" s="56" t="s">
        <v>1648</v>
      </c>
      <c r="K234" s="56" t="s">
        <v>236</v>
      </c>
      <c r="L234" s="56" t="s">
        <v>464</v>
      </c>
      <c r="M234" s="56" t="s">
        <v>1062</v>
      </c>
      <c r="N234" s="56" t="s">
        <v>1006</v>
      </c>
      <c r="O234" s="56" t="s">
        <v>1047</v>
      </c>
      <c r="R234" s="55" t="s">
        <v>1573</v>
      </c>
      <c r="S234" s="55" t="s">
        <v>63</v>
      </c>
      <c r="T234" s="55" t="s">
        <v>1649</v>
      </c>
      <c r="U234" s="55" t="s">
        <v>1650</v>
      </c>
      <c r="V234" s="55" t="s">
        <v>1044</v>
      </c>
      <c r="W234" s="55" t="s">
        <v>1639</v>
      </c>
      <c r="X234" s="55" t="s">
        <v>1631</v>
      </c>
      <c r="Y234" s="55" t="s">
        <v>71</v>
      </c>
      <c r="Z234" s="57">
        <v>46083</v>
      </c>
      <c r="AA234" s="69">
        <f ca="1" t="shared" si="3"/>
        <v>5</v>
      </c>
      <c r="AB234" s="70" t="str">
        <f ca="1">LOOKUP(AA234,{0,1,3},{"1个月以内","3个月以内","3个月以上"})</f>
        <v>3个月以上</v>
      </c>
      <c r="AF234" s="64" t="s">
        <v>167</v>
      </c>
      <c r="AG234" s="64" t="s">
        <v>1621</v>
      </c>
      <c r="AH234" s="64" t="s">
        <v>221</v>
      </c>
      <c r="AI234" s="64" t="s">
        <v>741</v>
      </c>
      <c r="AJ234" s="71" t="s">
        <v>1011</v>
      </c>
    </row>
    <row r="235" spans="8:36">
      <c r="H235" s="56" t="s">
        <v>63</v>
      </c>
      <c r="I235" s="56" t="s">
        <v>71</v>
      </c>
      <c r="J235" s="56" t="s">
        <v>1638</v>
      </c>
      <c r="K235" s="56" t="s">
        <v>709</v>
      </c>
      <c r="L235" s="56" t="s">
        <v>710</v>
      </c>
      <c r="M235" s="56" t="s">
        <v>1005</v>
      </c>
      <c r="N235" s="56" t="s">
        <v>1006</v>
      </c>
      <c r="O235" s="56" t="s">
        <v>1003</v>
      </c>
      <c r="R235" s="55" t="s">
        <v>1573</v>
      </c>
      <c r="S235" s="55" t="s">
        <v>63</v>
      </c>
      <c r="T235" s="55" t="s">
        <v>1651</v>
      </c>
      <c r="U235" s="55" t="s">
        <v>1652</v>
      </c>
      <c r="V235" s="55" t="s">
        <v>1044</v>
      </c>
      <c r="W235" s="55" t="s">
        <v>1588</v>
      </c>
      <c r="X235" s="55" t="s">
        <v>1631</v>
      </c>
      <c r="Y235" s="55" t="s">
        <v>71</v>
      </c>
      <c r="Z235" s="57">
        <v>46083</v>
      </c>
      <c r="AA235" s="69">
        <f ca="1" t="shared" si="3"/>
        <v>5</v>
      </c>
      <c r="AB235" s="70" t="str">
        <f ca="1">LOOKUP(AA235,{0,1,3},{"1个月以内","3个月以内","3个月以上"})</f>
        <v>3个月以上</v>
      </c>
      <c r="AF235" s="64" t="s">
        <v>167</v>
      </c>
      <c r="AG235" s="64" t="s">
        <v>1621</v>
      </c>
      <c r="AH235" s="64" t="s">
        <v>176</v>
      </c>
      <c r="AI235" s="64" t="s">
        <v>389</v>
      </c>
      <c r="AJ235" s="71" t="s">
        <v>1011</v>
      </c>
    </row>
    <row r="236" spans="8:36">
      <c r="H236" s="56" t="s">
        <v>63</v>
      </c>
      <c r="I236" s="56" t="s">
        <v>74</v>
      </c>
      <c r="J236" s="56" t="s">
        <v>1070</v>
      </c>
      <c r="K236" s="56" t="s">
        <v>75</v>
      </c>
      <c r="L236" s="56" t="s">
        <v>468</v>
      </c>
      <c r="M236" s="56" t="s">
        <v>1062</v>
      </c>
      <c r="N236" s="56" t="s">
        <v>1006</v>
      </c>
      <c r="O236" s="56" t="s">
        <v>1047</v>
      </c>
      <c r="R236" s="55" t="s">
        <v>1573</v>
      </c>
      <c r="S236" s="55" t="s">
        <v>63</v>
      </c>
      <c r="T236" s="55" t="s">
        <v>1653</v>
      </c>
      <c r="U236" s="55" t="s">
        <v>1654</v>
      </c>
      <c r="V236" s="55" t="s">
        <v>1044</v>
      </c>
      <c r="W236" s="55" t="s">
        <v>1639</v>
      </c>
      <c r="X236" s="55" t="s">
        <v>1631</v>
      </c>
      <c r="Y236" s="55" t="s">
        <v>71</v>
      </c>
      <c r="Z236" s="57">
        <v>46083</v>
      </c>
      <c r="AA236" s="69">
        <f ca="1" t="shared" si="3"/>
        <v>5</v>
      </c>
      <c r="AB236" s="70" t="str">
        <f ca="1">LOOKUP(AA236,{0,1,3},{"1个月以内","3个月以内","3个月以上"})</f>
        <v>3个月以上</v>
      </c>
      <c r="AF236" s="64" t="s">
        <v>167</v>
      </c>
      <c r="AG236" s="64" t="s">
        <v>1621</v>
      </c>
      <c r="AH236" s="64" t="s">
        <v>176</v>
      </c>
      <c r="AI236" s="64" t="s">
        <v>480</v>
      </c>
      <c r="AJ236" s="71" t="s">
        <v>1011</v>
      </c>
    </row>
    <row r="237" spans="8:36">
      <c r="H237" s="56" t="s">
        <v>28</v>
      </c>
      <c r="I237" s="56" t="s">
        <v>29</v>
      </c>
      <c r="J237" s="56" t="s">
        <v>1110</v>
      </c>
      <c r="K237" s="56" t="s">
        <v>196</v>
      </c>
      <c r="L237" s="56" t="s">
        <v>440</v>
      </c>
      <c r="M237" s="56" t="s">
        <v>1005</v>
      </c>
      <c r="N237" s="56" t="s">
        <v>1006</v>
      </c>
      <c r="O237" s="56" t="s">
        <v>1003</v>
      </c>
      <c r="R237" s="55" t="s">
        <v>1573</v>
      </c>
      <c r="S237" s="55" t="s">
        <v>63</v>
      </c>
      <c r="T237" s="55" t="s">
        <v>1655</v>
      </c>
      <c r="U237" s="55" t="s">
        <v>1656</v>
      </c>
      <c r="V237" s="55" t="s">
        <v>1044</v>
      </c>
      <c r="W237" s="55" t="s">
        <v>1639</v>
      </c>
      <c r="X237" s="55" t="s">
        <v>1631</v>
      </c>
      <c r="Y237" s="55" t="s">
        <v>71</v>
      </c>
      <c r="Z237" s="57">
        <v>46083</v>
      </c>
      <c r="AA237" s="69">
        <f ca="1" t="shared" si="3"/>
        <v>5</v>
      </c>
      <c r="AB237" s="70" t="str">
        <f ca="1">LOOKUP(AA237,{0,1,3},{"1个月以内","3个月以内","3个月以上"})</f>
        <v>3个月以上</v>
      </c>
      <c r="AF237" s="64" t="s">
        <v>167</v>
      </c>
      <c r="AG237" s="64" t="s">
        <v>1621</v>
      </c>
      <c r="AH237" s="64" t="s">
        <v>176</v>
      </c>
      <c r="AI237" s="64" t="s">
        <v>1657</v>
      </c>
      <c r="AJ237" s="71" t="s">
        <v>1011</v>
      </c>
    </row>
    <row r="238" spans="8:36">
      <c r="H238" s="56" t="s">
        <v>28</v>
      </c>
      <c r="I238" s="56" t="s">
        <v>39</v>
      </c>
      <c r="J238" s="56" t="s">
        <v>1215</v>
      </c>
      <c r="K238" s="56" t="s">
        <v>40</v>
      </c>
      <c r="L238" s="56" t="s">
        <v>265</v>
      </c>
      <c r="M238" s="56" t="s">
        <v>1062</v>
      </c>
      <c r="N238" s="56" t="s">
        <v>1006</v>
      </c>
      <c r="O238" s="56" t="s">
        <v>1047</v>
      </c>
      <c r="R238" s="55" t="s">
        <v>1573</v>
      </c>
      <c r="S238" s="55" t="s">
        <v>63</v>
      </c>
      <c r="T238" s="55" t="s">
        <v>1658</v>
      </c>
      <c r="U238" s="55" t="s">
        <v>1659</v>
      </c>
      <c r="V238" s="55" t="s">
        <v>1044</v>
      </c>
      <c r="W238" s="55" t="s">
        <v>1639</v>
      </c>
      <c r="X238" s="55" t="s">
        <v>1631</v>
      </c>
      <c r="Y238" s="55" t="s">
        <v>71</v>
      </c>
      <c r="Z238" s="57">
        <v>46083</v>
      </c>
      <c r="AA238" s="69">
        <f ca="1" t="shared" si="3"/>
        <v>5</v>
      </c>
      <c r="AB238" s="70" t="str">
        <f ca="1">LOOKUP(AA238,{0,1,3},{"1个月以内","3个月以内","3个月以上"})</f>
        <v>3个月以上</v>
      </c>
      <c r="AF238" s="64" t="s">
        <v>167</v>
      </c>
      <c r="AG238" s="64" t="s">
        <v>1621</v>
      </c>
      <c r="AH238" s="64" t="s">
        <v>176</v>
      </c>
      <c r="AI238" s="64" t="s">
        <v>223</v>
      </c>
      <c r="AJ238" s="71" t="s">
        <v>1011</v>
      </c>
    </row>
    <row r="239" spans="8:36">
      <c r="H239" s="56" t="s">
        <v>28</v>
      </c>
      <c r="I239" s="56" t="s">
        <v>45</v>
      </c>
      <c r="J239" s="56" t="s">
        <v>1210</v>
      </c>
      <c r="K239" s="56" t="s">
        <v>203</v>
      </c>
      <c r="L239" s="56" t="s">
        <v>341</v>
      </c>
      <c r="M239" s="56" t="s">
        <v>1005</v>
      </c>
      <c r="N239" s="56" t="s">
        <v>1006</v>
      </c>
      <c r="O239" s="56" t="s">
        <v>1003</v>
      </c>
      <c r="R239" s="55" t="s">
        <v>1573</v>
      </c>
      <c r="S239" s="55" t="s">
        <v>63</v>
      </c>
      <c r="T239" s="55" t="s">
        <v>1660</v>
      </c>
      <c r="U239" s="55" t="s">
        <v>1661</v>
      </c>
      <c r="V239" s="55" t="s">
        <v>1044</v>
      </c>
      <c r="W239" s="55" t="s">
        <v>1633</v>
      </c>
      <c r="X239" s="55" t="s">
        <v>1631</v>
      </c>
      <c r="Y239" s="55" t="s">
        <v>71</v>
      </c>
      <c r="Z239" s="57">
        <v>46083</v>
      </c>
      <c r="AA239" s="69">
        <f ca="1" t="shared" si="3"/>
        <v>5</v>
      </c>
      <c r="AB239" s="70" t="str">
        <f ca="1">LOOKUP(AA239,{0,1,3},{"1个月以内","3个月以内","3个月以上"})</f>
        <v>3个月以上</v>
      </c>
      <c r="AF239" s="64" t="s">
        <v>167</v>
      </c>
      <c r="AG239" s="64" t="s">
        <v>1621</v>
      </c>
      <c r="AH239" s="64" t="s">
        <v>221</v>
      </c>
      <c r="AI239" s="64" t="s">
        <v>291</v>
      </c>
      <c r="AJ239" s="71" t="s">
        <v>1004</v>
      </c>
    </row>
    <row r="240" spans="8:36">
      <c r="H240" s="56" t="s">
        <v>92</v>
      </c>
      <c r="I240" s="56" t="s">
        <v>547</v>
      </c>
      <c r="J240" s="56" t="s">
        <v>1093</v>
      </c>
      <c r="K240" s="56" t="s">
        <v>285</v>
      </c>
      <c r="L240" s="56" t="s">
        <v>578</v>
      </c>
      <c r="M240" s="56" t="s">
        <v>1062</v>
      </c>
      <c r="N240" s="56" t="s">
        <v>1006</v>
      </c>
      <c r="O240" s="56" t="s">
        <v>1047</v>
      </c>
      <c r="R240" s="55" t="s">
        <v>1573</v>
      </c>
      <c r="S240" s="55" t="s">
        <v>63</v>
      </c>
      <c r="T240" s="55" t="s">
        <v>1662</v>
      </c>
      <c r="U240" s="55" t="s">
        <v>1663</v>
      </c>
      <c r="V240" s="55" t="s">
        <v>1044</v>
      </c>
      <c r="W240" s="55" t="s">
        <v>1633</v>
      </c>
      <c r="X240" s="55" t="s">
        <v>1631</v>
      </c>
      <c r="Y240" s="55" t="s">
        <v>71</v>
      </c>
      <c r="Z240" s="57">
        <v>46083</v>
      </c>
      <c r="AA240" s="69">
        <f ca="1" t="shared" si="3"/>
        <v>5</v>
      </c>
      <c r="AB240" s="70" t="str">
        <f ca="1">LOOKUP(AA240,{0,1,3},{"1个月以内","3个月以内","3个月以上"})</f>
        <v>3个月以上</v>
      </c>
      <c r="AF240" s="64" t="s">
        <v>167</v>
      </c>
      <c r="AG240" s="64" t="s">
        <v>180</v>
      </c>
      <c r="AH240" s="64" t="s">
        <v>183</v>
      </c>
      <c r="AI240" s="64" t="s">
        <v>610</v>
      </c>
      <c r="AJ240" s="71" t="s">
        <v>1065</v>
      </c>
    </row>
    <row r="241" spans="8:36">
      <c r="H241" s="56" t="s">
        <v>136</v>
      </c>
      <c r="I241" s="56" t="s">
        <v>140</v>
      </c>
      <c r="J241" s="56" t="s">
        <v>1127</v>
      </c>
      <c r="K241" s="56" t="s">
        <v>244</v>
      </c>
      <c r="L241" s="56" t="s">
        <v>567</v>
      </c>
      <c r="M241" s="56" t="s">
        <v>1005</v>
      </c>
      <c r="N241" s="56" t="s">
        <v>1006</v>
      </c>
      <c r="O241" s="56" t="s">
        <v>1003</v>
      </c>
      <c r="R241" s="55" t="s">
        <v>1573</v>
      </c>
      <c r="S241" s="55" t="s">
        <v>63</v>
      </c>
      <c r="T241" s="55" t="s">
        <v>1664</v>
      </c>
      <c r="U241" s="55" t="s">
        <v>843</v>
      </c>
      <c r="V241" s="55" t="s">
        <v>1044</v>
      </c>
      <c r="W241" s="55" t="s">
        <v>1665</v>
      </c>
      <c r="X241" s="55" t="s">
        <v>1666</v>
      </c>
      <c r="Y241" s="55" t="s">
        <v>74</v>
      </c>
      <c r="Z241" s="57">
        <v>46026</v>
      </c>
      <c r="AA241" s="69">
        <f ca="1" t="shared" si="3"/>
        <v>7</v>
      </c>
      <c r="AB241" s="70" t="str">
        <f ca="1">LOOKUP(AA241,{0,1,3},{"1个月以内","3个月以内","3个月以上"})</f>
        <v>3个月以上</v>
      </c>
      <c r="AF241" s="64" t="s">
        <v>167</v>
      </c>
      <c r="AG241" s="64" t="s">
        <v>180</v>
      </c>
      <c r="AH241" s="64" t="s">
        <v>183</v>
      </c>
      <c r="AI241" s="64" t="s">
        <v>707</v>
      </c>
      <c r="AJ241" s="71" t="s">
        <v>1011</v>
      </c>
    </row>
    <row r="242" spans="8:36">
      <c r="H242" s="56" t="s">
        <v>136</v>
      </c>
      <c r="I242" s="56" t="s">
        <v>143</v>
      </c>
      <c r="J242" s="56" t="s">
        <v>1135</v>
      </c>
      <c r="K242" s="56" t="s">
        <v>146</v>
      </c>
      <c r="L242" s="56" t="s">
        <v>471</v>
      </c>
      <c r="M242" s="56" t="s">
        <v>1005</v>
      </c>
      <c r="N242" s="56" t="s">
        <v>1006</v>
      </c>
      <c r="O242" s="56" t="s">
        <v>1003</v>
      </c>
      <c r="R242" s="55" t="s">
        <v>1573</v>
      </c>
      <c r="S242" s="55" t="s">
        <v>63</v>
      </c>
      <c r="T242" s="55" t="s">
        <v>1070</v>
      </c>
      <c r="U242" s="55" t="s">
        <v>75</v>
      </c>
      <c r="V242" s="55" t="s">
        <v>1044</v>
      </c>
      <c r="W242" s="55" t="s">
        <v>1665</v>
      </c>
      <c r="X242" s="55" t="s">
        <v>1666</v>
      </c>
      <c r="Y242" s="55" t="s">
        <v>74</v>
      </c>
      <c r="Z242" s="57">
        <v>46026</v>
      </c>
      <c r="AA242" s="69">
        <f ca="1" t="shared" si="3"/>
        <v>7</v>
      </c>
      <c r="AB242" s="70" t="str">
        <f ca="1">LOOKUP(AA242,{0,1,3},{"1个月以内","3个月以内","3个月以上"})</f>
        <v>3个月以上</v>
      </c>
      <c r="AF242" s="64" t="s">
        <v>167</v>
      </c>
      <c r="AG242" s="64" t="s">
        <v>180</v>
      </c>
      <c r="AH242" s="64" t="s">
        <v>183</v>
      </c>
      <c r="AI242" s="64" t="s">
        <v>1667</v>
      </c>
      <c r="AJ242" s="71" t="s">
        <v>1065</v>
      </c>
    </row>
    <row r="243" spans="8:36">
      <c r="H243" s="56" t="s">
        <v>136</v>
      </c>
      <c r="I243" s="56" t="s">
        <v>136</v>
      </c>
      <c r="J243" s="56" t="s">
        <v>1668</v>
      </c>
      <c r="K243" s="56" t="s">
        <v>424</v>
      </c>
      <c r="L243" s="56" t="s">
        <v>711</v>
      </c>
      <c r="M243" s="56" t="s">
        <v>1012</v>
      </c>
      <c r="N243" s="56" t="s">
        <v>1006</v>
      </c>
      <c r="O243" s="56" t="s">
        <v>1010</v>
      </c>
      <c r="R243" s="55" t="s">
        <v>1573</v>
      </c>
      <c r="S243" s="55" t="s">
        <v>63</v>
      </c>
      <c r="T243" s="55" t="s">
        <v>1669</v>
      </c>
      <c r="U243" s="55" t="s">
        <v>745</v>
      </c>
      <c r="V243" s="55" t="s">
        <v>1044</v>
      </c>
      <c r="W243" s="55" t="s">
        <v>1670</v>
      </c>
      <c r="X243" s="55" t="s">
        <v>1666</v>
      </c>
      <c r="Y243" s="55" t="s">
        <v>74</v>
      </c>
      <c r="Z243" s="57">
        <v>46026</v>
      </c>
      <c r="AA243" s="69">
        <f ca="1" t="shared" si="3"/>
        <v>7</v>
      </c>
      <c r="AB243" s="70" t="str">
        <f ca="1">LOOKUP(AA243,{0,1,3},{"1个月以内","3个月以内","3个月以上"})</f>
        <v>3个月以上</v>
      </c>
      <c r="AF243" s="64" t="s">
        <v>167</v>
      </c>
      <c r="AG243" s="64" t="s">
        <v>180</v>
      </c>
      <c r="AH243" s="64" t="s">
        <v>183</v>
      </c>
      <c r="AI243" s="64" t="s">
        <v>1671</v>
      </c>
      <c r="AJ243" s="71" t="s">
        <v>1011</v>
      </c>
    </row>
    <row r="244" spans="8:36">
      <c r="H244" s="56" t="s">
        <v>136</v>
      </c>
      <c r="I244" s="56" t="s">
        <v>150</v>
      </c>
      <c r="J244" s="56" t="s">
        <v>1148</v>
      </c>
      <c r="K244" s="56" t="s">
        <v>259</v>
      </c>
      <c r="L244" s="56" t="s">
        <v>588</v>
      </c>
      <c r="M244" s="56" t="s">
        <v>1062</v>
      </c>
      <c r="N244" s="56" t="s">
        <v>1006</v>
      </c>
      <c r="O244" s="56" t="s">
        <v>1047</v>
      </c>
      <c r="R244" s="55" t="s">
        <v>1573</v>
      </c>
      <c r="S244" s="55" t="s">
        <v>63</v>
      </c>
      <c r="T244" s="55" t="s">
        <v>1672</v>
      </c>
      <c r="U244" s="55" t="s">
        <v>1673</v>
      </c>
      <c r="V244" s="55" t="s">
        <v>1044</v>
      </c>
      <c r="W244" s="55" t="s">
        <v>1670</v>
      </c>
      <c r="X244" s="55" t="s">
        <v>1666</v>
      </c>
      <c r="Y244" s="55" t="s">
        <v>74</v>
      </c>
      <c r="Z244" s="57">
        <v>46026</v>
      </c>
      <c r="AA244" s="69">
        <f ca="1" t="shared" si="3"/>
        <v>7</v>
      </c>
      <c r="AB244" s="70" t="str">
        <f ca="1">LOOKUP(AA244,{0,1,3},{"1个月以内","3个月以内","3个月以上"})</f>
        <v>3个月以上</v>
      </c>
      <c r="AF244" s="64" t="s">
        <v>167</v>
      </c>
      <c r="AG244" s="64" t="s">
        <v>180</v>
      </c>
      <c r="AH244" s="64" t="s">
        <v>183</v>
      </c>
      <c r="AI244" s="64" t="s">
        <v>184</v>
      </c>
      <c r="AJ244" s="71" t="s">
        <v>1004</v>
      </c>
    </row>
    <row r="245" spans="8:36">
      <c r="H245" s="56" t="s">
        <v>167</v>
      </c>
      <c r="I245" s="56" t="s">
        <v>186</v>
      </c>
      <c r="J245" s="56" t="s">
        <v>1376</v>
      </c>
      <c r="K245" s="56" t="s">
        <v>326</v>
      </c>
      <c r="L245" s="56" t="s">
        <v>327</v>
      </c>
      <c r="M245" s="56" t="s">
        <v>1005</v>
      </c>
      <c r="N245" s="56" t="s">
        <v>1006</v>
      </c>
      <c r="O245" s="56" t="s">
        <v>1003</v>
      </c>
      <c r="R245" s="55" t="s">
        <v>1573</v>
      </c>
      <c r="S245" s="55" t="s">
        <v>63</v>
      </c>
      <c r="T245" s="55" t="s">
        <v>1674</v>
      </c>
      <c r="U245" s="55" t="s">
        <v>1675</v>
      </c>
      <c r="V245" s="55" t="s">
        <v>1044</v>
      </c>
      <c r="W245" s="55" t="s">
        <v>1670</v>
      </c>
      <c r="X245" s="55" t="s">
        <v>1666</v>
      </c>
      <c r="Y245" s="55" t="s">
        <v>74</v>
      </c>
      <c r="Z245" s="57">
        <v>46026</v>
      </c>
      <c r="AA245" s="69">
        <f ca="1" t="shared" si="3"/>
        <v>7</v>
      </c>
      <c r="AB245" s="70" t="str">
        <f ca="1">LOOKUP(AA245,{0,1,3},{"1个月以内","3个月以内","3个月以上"})</f>
        <v>3个月以上</v>
      </c>
      <c r="AF245" s="64" t="s">
        <v>167</v>
      </c>
      <c r="AG245" s="64" t="s">
        <v>180</v>
      </c>
      <c r="AH245" s="64" t="s">
        <v>181</v>
      </c>
      <c r="AI245" s="64" t="s">
        <v>1676</v>
      </c>
      <c r="AJ245" s="71" t="s">
        <v>1065</v>
      </c>
    </row>
    <row r="246" spans="8:36">
      <c r="H246" s="56" t="s">
        <v>167</v>
      </c>
      <c r="I246" s="56" t="s">
        <v>186</v>
      </c>
      <c r="J246" s="56" t="s">
        <v>1374</v>
      </c>
      <c r="K246" s="56" t="s">
        <v>191</v>
      </c>
      <c r="L246" s="56" t="s">
        <v>192</v>
      </c>
      <c r="M246" s="56" t="s">
        <v>1254</v>
      </c>
      <c r="N246" s="56" t="s">
        <v>1006</v>
      </c>
      <c r="O246" s="56" t="s">
        <v>1047</v>
      </c>
      <c r="R246" s="55" t="s">
        <v>1573</v>
      </c>
      <c r="S246" s="55" t="s">
        <v>63</v>
      </c>
      <c r="T246" s="55" t="s">
        <v>1677</v>
      </c>
      <c r="U246" s="55" t="s">
        <v>399</v>
      </c>
      <c r="V246" s="55" t="s">
        <v>1044</v>
      </c>
      <c r="W246" s="55" t="s">
        <v>1670</v>
      </c>
      <c r="X246" s="55" t="s">
        <v>1666</v>
      </c>
      <c r="Y246" s="55" t="s">
        <v>74</v>
      </c>
      <c r="Z246" s="57">
        <v>46026</v>
      </c>
      <c r="AA246" s="69">
        <f ca="1" t="shared" si="3"/>
        <v>7</v>
      </c>
      <c r="AB246" s="70" t="str">
        <f ca="1">LOOKUP(AA246,{0,1,3},{"1个月以内","3个月以内","3个月以上"})</f>
        <v>3个月以上</v>
      </c>
      <c r="AF246" s="64" t="s">
        <v>167</v>
      </c>
      <c r="AG246" s="64" t="s">
        <v>180</v>
      </c>
      <c r="AH246" s="64" t="s">
        <v>183</v>
      </c>
      <c r="AI246" s="64" t="s">
        <v>1678</v>
      </c>
      <c r="AJ246" s="71" t="s">
        <v>1065</v>
      </c>
    </row>
    <row r="247" spans="8:36">
      <c r="H247" s="56" t="s">
        <v>167</v>
      </c>
      <c r="I247" s="56" t="s">
        <v>168</v>
      </c>
      <c r="J247" s="56" t="s">
        <v>1188</v>
      </c>
      <c r="K247" s="56" t="s">
        <v>169</v>
      </c>
      <c r="L247" s="56" t="s">
        <v>645</v>
      </c>
      <c r="M247" s="56" t="s">
        <v>1062</v>
      </c>
      <c r="N247" s="56" t="s">
        <v>1006</v>
      </c>
      <c r="O247" s="56" t="s">
        <v>1047</v>
      </c>
      <c r="R247" s="55" t="s">
        <v>1573</v>
      </c>
      <c r="S247" s="55" t="s">
        <v>63</v>
      </c>
      <c r="T247" s="55" t="s">
        <v>1679</v>
      </c>
      <c r="U247" s="55" t="s">
        <v>1680</v>
      </c>
      <c r="V247" s="55" t="s">
        <v>1044</v>
      </c>
      <c r="W247" s="55" t="s">
        <v>1670</v>
      </c>
      <c r="X247" s="55" t="s">
        <v>1666</v>
      </c>
      <c r="Y247" s="55" t="s">
        <v>74</v>
      </c>
      <c r="Z247" s="57">
        <v>46026</v>
      </c>
      <c r="AA247" s="69">
        <f ca="1" t="shared" si="3"/>
        <v>7</v>
      </c>
      <c r="AB247" s="70" t="str">
        <f ca="1">LOOKUP(AA247,{0,1,3},{"1个月以内","3个月以内","3个月以上"})</f>
        <v>3个月以上</v>
      </c>
      <c r="AF247" s="64" t="s">
        <v>167</v>
      </c>
      <c r="AG247" s="64" t="s">
        <v>180</v>
      </c>
      <c r="AH247" s="64" t="s">
        <v>1681</v>
      </c>
      <c r="AI247" s="64" t="s">
        <v>351</v>
      </c>
      <c r="AJ247" s="71" t="s">
        <v>1004</v>
      </c>
    </row>
    <row r="248" spans="8:36">
      <c r="H248" s="56" t="s">
        <v>167</v>
      </c>
      <c r="I248" s="56" t="s">
        <v>323</v>
      </c>
      <c r="J248" s="56" t="s">
        <v>1555</v>
      </c>
      <c r="K248" s="56" t="s">
        <v>324</v>
      </c>
      <c r="L248" s="56" t="s">
        <v>476</v>
      </c>
      <c r="M248" s="56" t="s">
        <v>1062</v>
      </c>
      <c r="N248" s="56" t="s">
        <v>1006</v>
      </c>
      <c r="O248" s="56" t="s">
        <v>1047</v>
      </c>
      <c r="R248" s="55" t="s">
        <v>1573</v>
      </c>
      <c r="S248" s="55" t="s">
        <v>63</v>
      </c>
      <c r="T248" s="55" t="s">
        <v>1682</v>
      </c>
      <c r="U248" s="55" t="s">
        <v>1683</v>
      </c>
      <c r="V248" s="55" t="s">
        <v>1044</v>
      </c>
      <c r="W248" s="55" t="s">
        <v>1665</v>
      </c>
      <c r="X248" s="55" t="s">
        <v>1666</v>
      </c>
      <c r="Y248" s="55" t="s">
        <v>74</v>
      </c>
      <c r="Z248" s="57">
        <v>46026</v>
      </c>
      <c r="AA248" s="69">
        <f ca="1" t="shared" si="3"/>
        <v>7</v>
      </c>
      <c r="AB248" s="70" t="str">
        <f ca="1">LOOKUP(AA248,{0,1,3},{"1个月以内","3个月以内","3个月以上"})</f>
        <v>3个月以上</v>
      </c>
      <c r="AF248" s="64" t="s">
        <v>167</v>
      </c>
      <c r="AG248" s="64" t="s">
        <v>180</v>
      </c>
      <c r="AH248" s="64" t="s">
        <v>183</v>
      </c>
      <c r="AI248" s="64" t="s">
        <v>477</v>
      </c>
      <c r="AJ248" s="71" t="s">
        <v>1011</v>
      </c>
    </row>
    <row r="249" spans="8:36">
      <c r="H249" s="56" t="s">
        <v>167</v>
      </c>
      <c r="I249" s="56" t="s">
        <v>173</v>
      </c>
      <c r="J249" s="56" t="s">
        <v>1182</v>
      </c>
      <c r="K249" s="56" t="s">
        <v>174</v>
      </c>
      <c r="L249" s="56" t="s">
        <v>293</v>
      </c>
      <c r="M249" s="56" t="s">
        <v>1062</v>
      </c>
      <c r="N249" s="56" t="s">
        <v>1006</v>
      </c>
      <c r="O249" s="56" t="s">
        <v>1047</v>
      </c>
      <c r="R249" s="55" t="s">
        <v>1573</v>
      </c>
      <c r="S249" s="55" t="s">
        <v>63</v>
      </c>
      <c r="T249" s="55" t="s">
        <v>1684</v>
      </c>
      <c r="U249" s="55" t="s">
        <v>1685</v>
      </c>
      <c r="V249" s="55" t="s">
        <v>1044</v>
      </c>
      <c r="W249" s="55" t="s">
        <v>1665</v>
      </c>
      <c r="X249" s="55" t="s">
        <v>1666</v>
      </c>
      <c r="Y249" s="55" t="s">
        <v>74</v>
      </c>
      <c r="Z249" s="57">
        <v>46026</v>
      </c>
      <c r="AA249" s="69">
        <f ca="1" t="shared" si="3"/>
        <v>7</v>
      </c>
      <c r="AB249" s="70" t="str">
        <f ca="1">LOOKUP(AA249,{0,1,3},{"1个月以内","3个月以内","3个月以上"})</f>
        <v>3个月以上</v>
      </c>
      <c r="AF249" s="64" t="s">
        <v>167</v>
      </c>
      <c r="AG249" s="64" t="s">
        <v>180</v>
      </c>
      <c r="AH249" s="64" t="s">
        <v>183</v>
      </c>
      <c r="AI249" s="64" t="s">
        <v>1686</v>
      </c>
      <c r="AJ249" s="71" t="s">
        <v>1065</v>
      </c>
    </row>
    <row r="250" spans="8:36">
      <c r="H250" s="56" t="s">
        <v>167</v>
      </c>
      <c r="I250" s="56" t="s">
        <v>180</v>
      </c>
      <c r="J250" s="56" t="s">
        <v>1206</v>
      </c>
      <c r="K250" s="56" t="s">
        <v>183</v>
      </c>
      <c r="L250" s="56" t="s">
        <v>477</v>
      </c>
      <c r="M250" s="56" t="s">
        <v>1062</v>
      </c>
      <c r="N250" s="56" t="s">
        <v>1006</v>
      </c>
      <c r="O250" s="56" t="s">
        <v>1047</v>
      </c>
      <c r="R250" s="55" t="s">
        <v>1573</v>
      </c>
      <c r="S250" s="55" t="s">
        <v>63</v>
      </c>
      <c r="T250" s="55" t="s">
        <v>1321</v>
      </c>
      <c r="U250" s="55" t="s">
        <v>510</v>
      </c>
      <c r="V250" s="55" t="s">
        <v>1044</v>
      </c>
      <c r="W250" s="55" t="s">
        <v>1670</v>
      </c>
      <c r="X250" s="55" t="s">
        <v>1666</v>
      </c>
      <c r="Y250" s="55" t="s">
        <v>74</v>
      </c>
      <c r="Z250" s="57">
        <v>46026</v>
      </c>
      <c r="AA250" s="69">
        <f ca="1" t="shared" si="3"/>
        <v>7</v>
      </c>
      <c r="AB250" s="70" t="str">
        <f ca="1">LOOKUP(AA250,{0,1,3},{"1个月以内","3个月以内","3个月以上"})</f>
        <v>3个月以上</v>
      </c>
      <c r="AF250" s="64" t="s">
        <v>167</v>
      </c>
      <c r="AG250" s="64" t="s">
        <v>180</v>
      </c>
      <c r="AH250" s="64" t="s">
        <v>183</v>
      </c>
      <c r="AI250" s="64" t="s">
        <v>1687</v>
      </c>
      <c r="AJ250" s="71" t="s">
        <v>1011</v>
      </c>
    </row>
    <row r="251" spans="8:36">
      <c r="H251" s="56" t="s">
        <v>104</v>
      </c>
      <c r="I251" s="56" t="s">
        <v>105</v>
      </c>
      <c r="J251" s="56" t="s">
        <v>1269</v>
      </c>
      <c r="K251" s="56" t="s">
        <v>106</v>
      </c>
      <c r="L251" s="56" t="s">
        <v>243</v>
      </c>
      <c r="M251" s="56" t="s">
        <v>1062</v>
      </c>
      <c r="N251" s="56" t="s">
        <v>1006</v>
      </c>
      <c r="O251" s="56" t="s">
        <v>1047</v>
      </c>
      <c r="R251" s="55" t="s">
        <v>1573</v>
      </c>
      <c r="S251" s="55" t="s">
        <v>63</v>
      </c>
      <c r="T251" s="55" t="s">
        <v>1688</v>
      </c>
      <c r="U251" s="55" t="s">
        <v>508</v>
      </c>
      <c r="V251" s="55" t="s">
        <v>1044</v>
      </c>
      <c r="W251" s="55" t="s">
        <v>1665</v>
      </c>
      <c r="X251" s="55" t="s">
        <v>1666</v>
      </c>
      <c r="Y251" s="55" t="s">
        <v>74</v>
      </c>
      <c r="Z251" s="57">
        <v>46026</v>
      </c>
      <c r="AA251" s="69">
        <f ca="1" t="shared" si="3"/>
        <v>7</v>
      </c>
      <c r="AB251" s="70" t="str">
        <f ca="1">LOOKUP(AA251,{0,1,3},{"1个月以内","3个月以内","3个月以上"})</f>
        <v>3个月以上</v>
      </c>
      <c r="AF251" s="64" t="s">
        <v>167</v>
      </c>
      <c r="AG251" s="64" t="s">
        <v>180</v>
      </c>
      <c r="AH251" s="64" t="s">
        <v>183</v>
      </c>
      <c r="AI251" s="64" t="s">
        <v>432</v>
      </c>
      <c r="AJ251" s="71" t="s">
        <v>1011</v>
      </c>
    </row>
    <row r="252" spans="8:36">
      <c r="H252" s="56" t="s">
        <v>63</v>
      </c>
      <c r="I252" s="56" t="s">
        <v>77</v>
      </c>
      <c r="J252" s="56" t="s">
        <v>1041</v>
      </c>
      <c r="K252" s="56" t="s">
        <v>65</v>
      </c>
      <c r="L252" s="56" t="s">
        <v>656</v>
      </c>
      <c r="M252" s="56" t="s">
        <v>1254</v>
      </c>
      <c r="N252" s="56" t="s">
        <v>1006</v>
      </c>
      <c r="O252" s="56" t="s">
        <v>1051</v>
      </c>
      <c r="R252" s="55" t="s">
        <v>1573</v>
      </c>
      <c r="S252" s="55" t="s">
        <v>63</v>
      </c>
      <c r="T252" s="55" t="s">
        <v>1689</v>
      </c>
      <c r="U252" s="55" t="s">
        <v>1690</v>
      </c>
      <c r="V252" s="55" t="s">
        <v>1044</v>
      </c>
      <c r="W252" s="55" t="s">
        <v>1665</v>
      </c>
      <c r="X252" s="55" t="s">
        <v>1666</v>
      </c>
      <c r="Y252" s="55" t="s">
        <v>74</v>
      </c>
      <c r="Z252" s="57">
        <v>46026</v>
      </c>
      <c r="AA252" s="69">
        <f ca="1" t="shared" si="3"/>
        <v>7</v>
      </c>
      <c r="AB252" s="70" t="str">
        <f ca="1">LOOKUP(AA252,{0,1,3},{"1个月以内","3个月以内","3个月以上"})</f>
        <v>3个月以上</v>
      </c>
      <c r="AF252" s="64" t="s">
        <v>167</v>
      </c>
      <c r="AG252" s="64" t="s">
        <v>180</v>
      </c>
      <c r="AH252" s="64" t="s">
        <v>183</v>
      </c>
      <c r="AI252" s="64" t="s">
        <v>226</v>
      </c>
      <c r="AJ252" s="71" t="s">
        <v>1011</v>
      </c>
    </row>
    <row r="253" spans="8:36">
      <c r="H253" s="56" t="s">
        <v>63</v>
      </c>
      <c r="I253" s="56" t="s">
        <v>71</v>
      </c>
      <c r="J253" s="56" t="s">
        <v>1055</v>
      </c>
      <c r="K253" s="56" t="s">
        <v>214</v>
      </c>
      <c r="L253" s="56" t="s">
        <v>712</v>
      </c>
      <c r="M253" s="56" t="s">
        <v>1012</v>
      </c>
      <c r="N253" s="56" t="s">
        <v>1013</v>
      </c>
      <c r="O253" s="56" t="s">
        <v>1010</v>
      </c>
      <c r="R253" s="55" t="s">
        <v>1573</v>
      </c>
      <c r="S253" s="55" t="s">
        <v>63</v>
      </c>
      <c r="T253" s="55" t="s">
        <v>1691</v>
      </c>
      <c r="U253" s="55" t="s">
        <v>1692</v>
      </c>
      <c r="V253" s="55" t="s">
        <v>1044</v>
      </c>
      <c r="W253" s="55" t="s">
        <v>1665</v>
      </c>
      <c r="X253" s="55" t="s">
        <v>1666</v>
      </c>
      <c r="Y253" s="55" t="s">
        <v>74</v>
      </c>
      <c r="Z253" s="57">
        <v>46026</v>
      </c>
      <c r="AA253" s="69">
        <f ca="1" t="shared" si="3"/>
        <v>7</v>
      </c>
      <c r="AB253" s="70" t="str">
        <f ca="1">LOOKUP(AA253,{0,1,3},{"1个月以内","3个月以内","3个月以上"})</f>
        <v>3个月以上</v>
      </c>
      <c r="AF253" s="64" t="s">
        <v>167</v>
      </c>
      <c r="AG253" s="64" t="s">
        <v>180</v>
      </c>
      <c r="AH253" s="64" t="s">
        <v>183</v>
      </c>
      <c r="AI253" s="64" t="s">
        <v>296</v>
      </c>
      <c r="AJ253" s="71" t="s">
        <v>1004</v>
      </c>
    </row>
    <row r="254" spans="8:36">
      <c r="H254" s="56" t="s">
        <v>63</v>
      </c>
      <c r="I254" s="56" t="s">
        <v>81</v>
      </c>
      <c r="J254" s="56" t="s">
        <v>1442</v>
      </c>
      <c r="K254" s="56" t="s">
        <v>82</v>
      </c>
      <c r="L254" s="56" t="s">
        <v>653</v>
      </c>
      <c r="M254" s="56" t="s">
        <v>1012</v>
      </c>
      <c r="N254" s="56" t="s">
        <v>1006</v>
      </c>
      <c r="O254" s="56" t="s">
        <v>1010</v>
      </c>
      <c r="R254" s="55" t="s">
        <v>1573</v>
      </c>
      <c r="S254" s="55" t="s">
        <v>63</v>
      </c>
      <c r="T254" s="55" t="s">
        <v>1693</v>
      </c>
      <c r="U254" s="55" t="s">
        <v>1694</v>
      </c>
      <c r="V254" s="55" t="s">
        <v>1044</v>
      </c>
      <c r="W254" s="55" t="s">
        <v>1670</v>
      </c>
      <c r="X254" s="55" t="s">
        <v>1666</v>
      </c>
      <c r="Y254" s="55" t="s">
        <v>74</v>
      </c>
      <c r="Z254" s="57">
        <v>46026</v>
      </c>
      <c r="AA254" s="69">
        <f ca="1" t="shared" si="3"/>
        <v>7</v>
      </c>
      <c r="AB254" s="70" t="str">
        <f ca="1">LOOKUP(AA254,{0,1,3},{"1个月以内","3个月以内","3个月以上"})</f>
        <v>3个月以上</v>
      </c>
      <c r="AF254" s="64" t="s">
        <v>167</v>
      </c>
      <c r="AG254" s="64" t="s">
        <v>180</v>
      </c>
      <c r="AH254" s="64" t="s">
        <v>181</v>
      </c>
      <c r="AI254" s="64" t="s">
        <v>297</v>
      </c>
      <c r="AJ254" s="71" t="s">
        <v>1004</v>
      </c>
    </row>
    <row r="255" spans="8:36">
      <c r="H255" s="56" t="s">
        <v>63</v>
      </c>
      <c r="I255" s="56" t="s">
        <v>84</v>
      </c>
      <c r="J255" s="56" t="s">
        <v>1305</v>
      </c>
      <c r="K255" s="56" t="s">
        <v>85</v>
      </c>
      <c r="L255" s="56" t="s">
        <v>558</v>
      </c>
      <c r="M255" s="56" t="s">
        <v>1012</v>
      </c>
      <c r="N255" s="56" t="s">
        <v>1013</v>
      </c>
      <c r="O255" s="56" t="s">
        <v>1010</v>
      </c>
      <c r="R255" s="55" t="s">
        <v>1573</v>
      </c>
      <c r="S255" s="55" t="s">
        <v>63</v>
      </c>
      <c r="T255" s="55" t="s">
        <v>1695</v>
      </c>
      <c r="U255" s="55" t="s">
        <v>1696</v>
      </c>
      <c r="V255" s="55" t="s">
        <v>1044</v>
      </c>
      <c r="W255" s="55" t="s">
        <v>1665</v>
      </c>
      <c r="X255" s="55" t="s">
        <v>1666</v>
      </c>
      <c r="Y255" s="55" t="s">
        <v>74</v>
      </c>
      <c r="Z255" s="57">
        <v>46026</v>
      </c>
      <c r="AA255" s="69">
        <f ca="1" t="shared" si="3"/>
        <v>7</v>
      </c>
      <c r="AB255" s="70" t="str">
        <f ca="1">LOOKUP(AA255,{0,1,3},{"1个月以内","3个月以内","3个月以上"})</f>
        <v>3个月以上</v>
      </c>
      <c r="AF255" s="64" t="s">
        <v>167</v>
      </c>
      <c r="AG255" s="64" t="s">
        <v>180</v>
      </c>
      <c r="AH255" s="64" t="s">
        <v>1697</v>
      </c>
      <c r="AI255" s="64" t="s">
        <v>727</v>
      </c>
      <c r="AJ255" s="71" t="s">
        <v>1011</v>
      </c>
    </row>
    <row r="256" spans="8:36">
      <c r="H256" s="56" t="s">
        <v>63</v>
      </c>
      <c r="I256" s="56" t="s">
        <v>84</v>
      </c>
      <c r="J256" s="56" t="s">
        <v>1009</v>
      </c>
      <c r="K256" s="56" t="s">
        <v>87</v>
      </c>
      <c r="L256" s="56" t="s">
        <v>89</v>
      </c>
      <c r="M256" s="56" t="s">
        <v>1224</v>
      </c>
      <c r="N256" s="56" t="s">
        <v>1006</v>
      </c>
      <c r="O256" s="56" t="s">
        <v>1047</v>
      </c>
      <c r="R256" s="55" t="s">
        <v>1573</v>
      </c>
      <c r="S256" s="55" t="s">
        <v>63</v>
      </c>
      <c r="T256" s="55" t="s">
        <v>1698</v>
      </c>
      <c r="U256" s="55" t="s">
        <v>1699</v>
      </c>
      <c r="V256" s="55" t="s">
        <v>1044</v>
      </c>
      <c r="W256" s="55" t="s">
        <v>1670</v>
      </c>
      <c r="X256" s="55" t="s">
        <v>1666</v>
      </c>
      <c r="Y256" s="55" t="s">
        <v>74</v>
      </c>
      <c r="Z256" s="57">
        <v>46026</v>
      </c>
      <c r="AA256" s="69">
        <f ca="1" t="shared" si="3"/>
        <v>7</v>
      </c>
      <c r="AB256" s="70" t="str">
        <f ca="1">LOOKUP(AA256,{0,1,3},{"1个月以内","3个月以内","3个月以上"})</f>
        <v>3个月以上</v>
      </c>
      <c r="AF256" s="64" t="s">
        <v>167</v>
      </c>
      <c r="AG256" s="64" t="s">
        <v>180</v>
      </c>
      <c r="AH256" s="64" t="s">
        <v>181</v>
      </c>
      <c r="AI256" s="64" t="s">
        <v>658</v>
      </c>
      <c r="AJ256" s="71" t="s">
        <v>1004</v>
      </c>
    </row>
    <row r="257" spans="8:36">
      <c r="H257" s="56" t="s">
        <v>63</v>
      </c>
      <c r="I257" s="56" t="s">
        <v>84</v>
      </c>
      <c r="J257" s="56" t="s">
        <v>1305</v>
      </c>
      <c r="K257" s="56" t="s">
        <v>85</v>
      </c>
      <c r="L257" s="56" t="s">
        <v>360</v>
      </c>
      <c r="M257" s="56" t="s">
        <v>1062</v>
      </c>
      <c r="N257" s="56" t="s">
        <v>1006</v>
      </c>
      <c r="O257" s="56" t="s">
        <v>1047</v>
      </c>
      <c r="R257" s="55" t="s">
        <v>1573</v>
      </c>
      <c r="S257" s="55" t="s">
        <v>63</v>
      </c>
      <c r="T257" s="55" t="s">
        <v>1700</v>
      </c>
      <c r="U257" s="55" t="s">
        <v>1701</v>
      </c>
      <c r="V257" s="55" t="s">
        <v>1044</v>
      </c>
      <c r="W257" s="55" t="s">
        <v>1670</v>
      </c>
      <c r="X257" s="55" t="s">
        <v>1666</v>
      </c>
      <c r="Y257" s="55" t="s">
        <v>74</v>
      </c>
      <c r="Z257" s="57">
        <v>46026</v>
      </c>
      <c r="AA257" s="69">
        <f ca="1" t="shared" si="3"/>
        <v>7</v>
      </c>
      <c r="AB257" s="70" t="str">
        <f ca="1">LOOKUP(AA257,{0,1,3},{"1个月以内","3个月以内","3个月以上"})</f>
        <v>3个月以上</v>
      </c>
      <c r="AF257" s="64" t="s">
        <v>167</v>
      </c>
      <c r="AG257" s="64" t="s">
        <v>180</v>
      </c>
      <c r="AH257" s="64" t="s">
        <v>183</v>
      </c>
      <c r="AI257" s="64" t="s">
        <v>185</v>
      </c>
      <c r="AJ257" s="71" t="s">
        <v>1004</v>
      </c>
    </row>
    <row r="258" spans="8:36">
      <c r="H258" s="56" t="s">
        <v>28</v>
      </c>
      <c r="I258" s="76" t="s">
        <v>50</v>
      </c>
      <c r="J258" s="56" t="s">
        <v>1221</v>
      </c>
      <c r="K258" s="56" t="s">
        <v>51</v>
      </c>
      <c r="L258" s="56" t="s">
        <v>576</v>
      </c>
      <c r="M258" s="56" t="s">
        <v>1005</v>
      </c>
      <c r="N258" s="56" t="s">
        <v>1006</v>
      </c>
      <c r="O258" s="56" t="s">
        <v>1003</v>
      </c>
      <c r="R258" s="55" t="s">
        <v>1573</v>
      </c>
      <c r="S258" s="55" t="s">
        <v>63</v>
      </c>
      <c r="T258" s="55" t="s">
        <v>1702</v>
      </c>
      <c r="U258" s="55" t="s">
        <v>1703</v>
      </c>
      <c r="V258" s="55" t="s">
        <v>1044</v>
      </c>
      <c r="W258" s="55" t="s">
        <v>1665</v>
      </c>
      <c r="X258" s="55" t="s">
        <v>1666</v>
      </c>
      <c r="Y258" s="55" t="s">
        <v>74</v>
      </c>
      <c r="Z258" s="57">
        <v>46026</v>
      </c>
      <c r="AA258" s="69">
        <f ca="1" t="shared" si="3"/>
        <v>7</v>
      </c>
      <c r="AB258" s="70" t="str">
        <f ca="1">LOOKUP(AA258,{0,1,3},{"1个月以内","3个月以内","3个月以上"})</f>
        <v>3个月以上</v>
      </c>
      <c r="AF258" s="64" t="s">
        <v>167</v>
      </c>
      <c r="AG258" s="64" t="s">
        <v>180</v>
      </c>
      <c r="AH258" s="64" t="s">
        <v>181</v>
      </c>
      <c r="AI258" s="64" t="s">
        <v>1704</v>
      </c>
      <c r="AJ258" s="71" t="s">
        <v>1004</v>
      </c>
    </row>
    <row r="259" spans="8:36">
      <c r="H259" s="56" t="s">
        <v>28</v>
      </c>
      <c r="I259" s="56" t="s">
        <v>45</v>
      </c>
      <c r="J259" s="56" t="s">
        <v>1210</v>
      </c>
      <c r="K259" s="56" t="s">
        <v>203</v>
      </c>
      <c r="L259" s="56" t="s">
        <v>373</v>
      </c>
      <c r="M259" s="56" t="s">
        <v>1012</v>
      </c>
      <c r="N259" s="56" t="s">
        <v>1013</v>
      </c>
      <c r="O259" s="56" t="s">
        <v>1010</v>
      </c>
      <c r="R259" s="55" t="s">
        <v>1705</v>
      </c>
      <c r="S259" s="55" t="s">
        <v>104</v>
      </c>
      <c r="T259" s="55" t="s">
        <v>1297</v>
      </c>
      <c r="U259" s="55" t="s">
        <v>126</v>
      </c>
      <c r="V259" s="55" t="s">
        <v>1706</v>
      </c>
      <c r="W259" s="55" t="s">
        <v>1707</v>
      </c>
      <c r="X259" s="55" t="s">
        <v>1708</v>
      </c>
      <c r="Y259" s="55" t="s">
        <v>125</v>
      </c>
      <c r="Z259" s="57">
        <v>45964</v>
      </c>
      <c r="AA259" s="69">
        <f ca="1" t="shared" ref="AA259:AA322" si="4">DATEDIF(Z259,TODAY(),"M")</f>
        <v>9</v>
      </c>
      <c r="AB259" s="70" t="str">
        <f ca="1">LOOKUP(AA259,{0,1,3},{"1个月以内","3个月以内","3个月以上"})</f>
        <v>3个月以上</v>
      </c>
      <c r="AF259" s="64" t="s">
        <v>167</v>
      </c>
      <c r="AG259" s="64" t="s">
        <v>180</v>
      </c>
      <c r="AH259" s="64" t="s">
        <v>181</v>
      </c>
      <c r="AI259" s="64" t="s">
        <v>182</v>
      </c>
      <c r="AJ259" s="71" t="s">
        <v>1004</v>
      </c>
    </row>
    <row r="260" spans="8:36">
      <c r="H260" s="56" t="s">
        <v>28</v>
      </c>
      <c r="I260" s="56" t="s">
        <v>45</v>
      </c>
      <c r="J260" s="56" t="s">
        <v>1213</v>
      </c>
      <c r="K260" s="56" t="s">
        <v>542</v>
      </c>
      <c r="L260" s="56" t="s">
        <v>713</v>
      </c>
      <c r="M260" s="56" t="s">
        <v>311</v>
      </c>
      <c r="N260" s="56" t="s">
        <v>311</v>
      </c>
      <c r="O260" s="56" t="s">
        <v>1051</v>
      </c>
      <c r="R260" s="55" t="s">
        <v>1705</v>
      </c>
      <c r="S260" s="55" t="s">
        <v>104</v>
      </c>
      <c r="T260" s="55" t="s">
        <v>1709</v>
      </c>
      <c r="U260" s="55" t="s">
        <v>1710</v>
      </c>
      <c r="V260" s="55" t="s">
        <v>1706</v>
      </c>
      <c r="W260" s="55" t="s">
        <v>1707</v>
      </c>
      <c r="X260" s="55" t="s">
        <v>1708</v>
      </c>
      <c r="Y260" s="55" t="s">
        <v>125</v>
      </c>
      <c r="Z260" s="57">
        <v>45964</v>
      </c>
      <c r="AA260" s="69">
        <f ca="1" t="shared" si="4"/>
        <v>9</v>
      </c>
      <c r="AB260" s="70" t="str">
        <f ca="1">LOOKUP(AA260,{0,1,3},{"1个月以内","3个月以内","3个月以上"})</f>
        <v>3个月以上</v>
      </c>
      <c r="AF260" s="64" t="s">
        <v>167</v>
      </c>
      <c r="AG260" s="64" t="s">
        <v>180</v>
      </c>
      <c r="AH260" s="64" t="s">
        <v>1711</v>
      </c>
      <c r="AI260" s="64" t="s">
        <v>1712</v>
      </c>
      <c r="AJ260" s="71" t="s">
        <v>1011</v>
      </c>
    </row>
    <row r="261" spans="8:36">
      <c r="H261" s="56" t="s">
        <v>28</v>
      </c>
      <c r="I261" s="56" t="s">
        <v>29</v>
      </c>
      <c r="J261" s="56" t="s">
        <v>1115</v>
      </c>
      <c r="K261" s="56" t="s">
        <v>31</v>
      </c>
      <c r="L261" s="56" t="s">
        <v>575</v>
      </c>
      <c r="M261" s="56" t="s">
        <v>1062</v>
      </c>
      <c r="N261" s="56" t="s">
        <v>1006</v>
      </c>
      <c r="O261" s="56" t="s">
        <v>1047</v>
      </c>
      <c r="R261" s="55" t="s">
        <v>1705</v>
      </c>
      <c r="S261" s="55" t="s">
        <v>104</v>
      </c>
      <c r="T261" s="55" t="s">
        <v>1713</v>
      </c>
      <c r="U261" s="55" t="s">
        <v>1714</v>
      </c>
      <c r="V261" s="55" t="s">
        <v>1706</v>
      </c>
      <c r="W261" s="55" t="s">
        <v>1707</v>
      </c>
      <c r="X261" s="55" t="s">
        <v>1708</v>
      </c>
      <c r="Y261" s="55" t="s">
        <v>125</v>
      </c>
      <c r="Z261" s="57">
        <v>45964</v>
      </c>
      <c r="AA261" s="69">
        <f ca="1" t="shared" si="4"/>
        <v>9</v>
      </c>
      <c r="AB261" s="70" t="str">
        <f ca="1">LOOKUP(AA261,{0,1,3},{"1个月以内","3个月以内","3个月以上"})</f>
        <v>3个月以上</v>
      </c>
      <c r="AF261" s="64" t="s">
        <v>167</v>
      </c>
      <c r="AG261" s="64" t="s">
        <v>180</v>
      </c>
      <c r="AH261" s="64" t="s">
        <v>181</v>
      </c>
      <c r="AI261" s="64" t="s">
        <v>800</v>
      </c>
      <c r="AJ261" s="71" t="s">
        <v>1011</v>
      </c>
    </row>
    <row r="262" spans="8:36">
      <c r="H262" s="56" t="s">
        <v>28</v>
      </c>
      <c r="I262" s="56" t="s">
        <v>34</v>
      </c>
      <c r="J262" s="56" t="s">
        <v>1048</v>
      </c>
      <c r="K262" s="56" t="s">
        <v>36</v>
      </c>
      <c r="L262" s="56" t="s">
        <v>370</v>
      </c>
      <c r="M262" s="56" t="s">
        <v>1005</v>
      </c>
      <c r="N262" s="56" t="s">
        <v>1006</v>
      </c>
      <c r="O262" s="56" t="s">
        <v>1003</v>
      </c>
      <c r="R262" s="55" t="s">
        <v>1705</v>
      </c>
      <c r="S262" s="55" t="s">
        <v>104</v>
      </c>
      <c r="T262" s="55" t="s">
        <v>1715</v>
      </c>
      <c r="U262" s="55" t="s">
        <v>1716</v>
      </c>
      <c r="V262" s="55" t="s">
        <v>1706</v>
      </c>
      <c r="W262" s="55" t="s">
        <v>1707</v>
      </c>
      <c r="X262" s="55" t="s">
        <v>1708</v>
      </c>
      <c r="Y262" s="55" t="s">
        <v>125</v>
      </c>
      <c r="Z262" s="57">
        <v>45964</v>
      </c>
      <c r="AA262" s="69">
        <f ca="1" t="shared" si="4"/>
        <v>9</v>
      </c>
      <c r="AB262" s="70" t="str">
        <f ca="1">LOOKUP(AA262,{0,1,3},{"1个月以内","3个月以内","3个月以上"})</f>
        <v>3个月以上</v>
      </c>
      <c r="AF262" s="64" t="s">
        <v>167</v>
      </c>
      <c r="AG262" s="64" t="s">
        <v>180</v>
      </c>
      <c r="AH262" s="64" t="s">
        <v>181</v>
      </c>
      <c r="AI262" s="64" t="s">
        <v>1717</v>
      </c>
      <c r="AJ262" s="71" t="s">
        <v>1065</v>
      </c>
    </row>
    <row r="263" spans="8:36">
      <c r="H263" s="56" t="s">
        <v>136</v>
      </c>
      <c r="I263" s="56" t="s">
        <v>140</v>
      </c>
      <c r="J263" s="56" t="s">
        <v>1127</v>
      </c>
      <c r="K263" s="56" t="s">
        <v>244</v>
      </c>
      <c r="L263" s="56" t="s">
        <v>423</v>
      </c>
      <c r="M263" s="56" t="s">
        <v>1062</v>
      </c>
      <c r="N263" s="56" t="s">
        <v>1006</v>
      </c>
      <c r="O263" s="56" t="s">
        <v>1047</v>
      </c>
      <c r="R263" s="55" t="s">
        <v>1705</v>
      </c>
      <c r="S263" s="55" t="s">
        <v>104</v>
      </c>
      <c r="T263" s="55" t="s">
        <v>1718</v>
      </c>
      <c r="U263" s="55" t="s">
        <v>1719</v>
      </c>
      <c r="V263" s="55" t="s">
        <v>1706</v>
      </c>
      <c r="W263" s="55" t="s">
        <v>1707</v>
      </c>
      <c r="X263" s="55" t="s">
        <v>1708</v>
      </c>
      <c r="Y263" s="55" t="s">
        <v>125</v>
      </c>
      <c r="Z263" s="57">
        <v>45964</v>
      </c>
      <c r="AA263" s="69">
        <f ca="1" t="shared" si="4"/>
        <v>9</v>
      </c>
      <c r="AB263" s="70" t="str">
        <f ca="1">LOOKUP(AA263,{0,1,3},{"1个月以内","3个月以内","3个月以上"})</f>
        <v>3个月以上</v>
      </c>
      <c r="AF263" s="64" t="s">
        <v>167</v>
      </c>
      <c r="AG263" s="64" t="s">
        <v>180</v>
      </c>
      <c r="AH263" s="64" t="s">
        <v>181</v>
      </c>
      <c r="AI263" s="64" t="s">
        <v>431</v>
      </c>
      <c r="AJ263" s="71" t="s">
        <v>1004</v>
      </c>
    </row>
    <row r="264" spans="8:36">
      <c r="H264" s="56" t="s">
        <v>136</v>
      </c>
      <c r="I264" s="56" t="s">
        <v>137</v>
      </c>
      <c r="J264" s="56" t="s">
        <v>1720</v>
      </c>
      <c r="K264" s="56" t="s">
        <v>367</v>
      </c>
      <c r="L264" s="56" t="s">
        <v>593</v>
      </c>
      <c r="M264" s="56" t="s">
        <v>1062</v>
      </c>
      <c r="N264" s="56" t="s">
        <v>1006</v>
      </c>
      <c r="O264" s="56" t="s">
        <v>1047</v>
      </c>
      <c r="R264" s="55" t="s">
        <v>1705</v>
      </c>
      <c r="S264" s="55" t="s">
        <v>104</v>
      </c>
      <c r="T264" s="55" t="s">
        <v>1253</v>
      </c>
      <c r="U264" s="55" t="s">
        <v>112</v>
      </c>
      <c r="V264" s="55" t="s">
        <v>1706</v>
      </c>
      <c r="W264" s="55" t="s">
        <v>1707</v>
      </c>
      <c r="X264" s="55" t="s">
        <v>1721</v>
      </c>
      <c r="Y264" s="55" t="s">
        <v>111</v>
      </c>
      <c r="Z264" s="57">
        <v>45323</v>
      </c>
      <c r="AA264" s="69">
        <f ca="1" t="shared" si="4"/>
        <v>30</v>
      </c>
      <c r="AB264" s="70" t="str">
        <f ca="1">LOOKUP(AA264,{0,1,3},{"1个月以内","3个月以内","3个月以上"})</f>
        <v>3个月以上</v>
      </c>
      <c r="AF264" s="64" t="s">
        <v>167</v>
      </c>
      <c r="AG264" s="64" t="s">
        <v>180</v>
      </c>
      <c r="AH264" s="64" t="s">
        <v>181</v>
      </c>
      <c r="AI264" s="64" t="s">
        <v>1722</v>
      </c>
      <c r="AJ264" s="71" t="s">
        <v>1011</v>
      </c>
    </row>
    <row r="265" spans="8:36">
      <c r="H265" s="56" t="s">
        <v>136</v>
      </c>
      <c r="I265" s="56" t="s">
        <v>136</v>
      </c>
      <c r="J265" s="56" t="s">
        <v>1368</v>
      </c>
      <c r="K265" s="56" t="s">
        <v>162</v>
      </c>
      <c r="L265" s="56" t="s">
        <v>163</v>
      </c>
      <c r="M265" s="56" t="s">
        <v>1005</v>
      </c>
      <c r="N265" s="56" t="s">
        <v>1006</v>
      </c>
      <c r="O265" s="56" t="s">
        <v>1003</v>
      </c>
      <c r="R265" s="55" t="s">
        <v>1705</v>
      </c>
      <c r="S265" s="55" t="s">
        <v>104</v>
      </c>
      <c r="T265" s="55" t="s">
        <v>1723</v>
      </c>
      <c r="U265" s="55" t="s">
        <v>1724</v>
      </c>
      <c r="V265" s="55" t="s">
        <v>1706</v>
      </c>
      <c r="W265" s="55" t="s">
        <v>1707</v>
      </c>
      <c r="X265" s="55" t="s">
        <v>1721</v>
      </c>
      <c r="Y265" s="55" t="s">
        <v>111</v>
      </c>
      <c r="Z265" s="57">
        <v>45323</v>
      </c>
      <c r="AA265" s="69">
        <f ca="1" t="shared" si="4"/>
        <v>30</v>
      </c>
      <c r="AB265" s="70" t="str">
        <f ca="1">LOOKUP(AA265,{0,1,3},{"1个月以内","3个月以内","3个月以上"})</f>
        <v>3个月以上</v>
      </c>
      <c r="AF265" s="64" t="s">
        <v>167</v>
      </c>
      <c r="AG265" s="64" t="s">
        <v>180</v>
      </c>
      <c r="AH265" s="64" t="s">
        <v>183</v>
      </c>
      <c r="AI265" s="64" t="s">
        <v>1725</v>
      </c>
      <c r="AJ265" s="71" t="s">
        <v>1065</v>
      </c>
    </row>
    <row r="266" spans="8:36">
      <c r="H266" s="56" t="s">
        <v>136</v>
      </c>
      <c r="I266" s="56" t="s">
        <v>501</v>
      </c>
      <c r="J266" s="56" t="s">
        <v>1619</v>
      </c>
      <c r="K266" s="56" t="s">
        <v>824</v>
      </c>
      <c r="L266" s="56" t="s">
        <v>667</v>
      </c>
      <c r="M266" s="56" t="s">
        <v>1012</v>
      </c>
      <c r="N266" s="56" t="s">
        <v>1013</v>
      </c>
      <c r="O266" s="56" t="s">
        <v>1047</v>
      </c>
      <c r="R266" s="55" t="s">
        <v>1705</v>
      </c>
      <c r="S266" s="55" t="s">
        <v>104</v>
      </c>
      <c r="T266" s="55" t="s">
        <v>1726</v>
      </c>
      <c r="U266" s="55" t="s">
        <v>1727</v>
      </c>
      <c r="V266" s="55" t="s">
        <v>1706</v>
      </c>
      <c r="W266" s="55" t="s">
        <v>1707</v>
      </c>
      <c r="X266" s="55" t="s">
        <v>1721</v>
      </c>
      <c r="Y266" s="55" t="s">
        <v>111</v>
      </c>
      <c r="Z266" s="57">
        <v>45323</v>
      </c>
      <c r="AA266" s="69">
        <f ca="1" t="shared" si="4"/>
        <v>30</v>
      </c>
      <c r="AB266" s="70" t="str">
        <f ca="1">LOOKUP(AA266,{0,1,3},{"1个月以内","3个月以内","3个月以上"})</f>
        <v>3个月以上</v>
      </c>
      <c r="AF266" s="64" t="s">
        <v>167</v>
      </c>
      <c r="AG266" s="64" t="s">
        <v>180</v>
      </c>
      <c r="AH266" s="64" t="s">
        <v>181</v>
      </c>
      <c r="AI266" s="64" t="s">
        <v>1728</v>
      </c>
      <c r="AJ266" s="71" t="s">
        <v>1065</v>
      </c>
    </row>
    <row r="267" spans="8:36">
      <c r="H267" s="56" t="s">
        <v>92</v>
      </c>
      <c r="I267" s="56" t="s">
        <v>93</v>
      </c>
      <c r="J267" s="56" t="s">
        <v>1729</v>
      </c>
      <c r="K267" s="56" t="s">
        <v>714</v>
      </c>
      <c r="L267" s="56" t="s">
        <v>715</v>
      </c>
      <c r="M267" s="56" t="s">
        <v>1005</v>
      </c>
      <c r="N267" s="56" t="s">
        <v>1006</v>
      </c>
      <c r="O267" s="56" t="s">
        <v>1003</v>
      </c>
      <c r="R267" s="55" t="s">
        <v>1705</v>
      </c>
      <c r="S267" s="55" t="s">
        <v>104</v>
      </c>
      <c r="T267" s="55" t="s">
        <v>1730</v>
      </c>
      <c r="U267" s="55" t="s">
        <v>1731</v>
      </c>
      <c r="V267" s="55" t="s">
        <v>1706</v>
      </c>
      <c r="W267" s="55" t="s">
        <v>1707</v>
      </c>
      <c r="X267" s="55" t="s">
        <v>1721</v>
      </c>
      <c r="Y267" s="55" t="s">
        <v>111</v>
      </c>
      <c r="Z267" s="57">
        <v>45323</v>
      </c>
      <c r="AA267" s="69">
        <f ca="1" t="shared" si="4"/>
        <v>30</v>
      </c>
      <c r="AB267" s="70" t="str">
        <f ca="1">LOOKUP(AA267,{0,1,3},{"1个月以内","3个月以内","3个月以上"})</f>
        <v>3个月以上</v>
      </c>
      <c r="AF267" s="64" t="s">
        <v>167</v>
      </c>
      <c r="AG267" s="64" t="s">
        <v>180</v>
      </c>
      <c r="AH267" s="64" t="s">
        <v>183</v>
      </c>
      <c r="AI267" s="64" t="s">
        <v>552</v>
      </c>
      <c r="AJ267" s="71" t="s">
        <v>1004</v>
      </c>
    </row>
    <row r="268" spans="8:36">
      <c r="H268" s="56" t="s">
        <v>92</v>
      </c>
      <c r="I268" s="56" t="s">
        <v>93</v>
      </c>
      <c r="J268" s="56" t="s">
        <v>1083</v>
      </c>
      <c r="K268" s="56" t="s">
        <v>94</v>
      </c>
      <c r="L268" s="56" t="s">
        <v>716</v>
      </c>
      <c r="M268" s="56" t="s">
        <v>1005</v>
      </c>
      <c r="N268" s="56" t="s">
        <v>1006</v>
      </c>
      <c r="O268" s="56" t="s">
        <v>1003</v>
      </c>
      <c r="R268" s="55" t="s">
        <v>1705</v>
      </c>
      <c r="S268" s="55" t="s">
        <v>104</v>
      </c>
      <c r="T268" s="55" t="s">
        <v>1732</v>
      </c>
      <c r="U268" s="55" t="s">
        <v>649</v>
      </c>
      <c r="V268" s="55" t="s">
        <v>1706</v>
      </c>
      <c r="W268" s="55" t="s">
        <v>1707</v>
      </c>
      <c r="X268" s="55" t="s">
        <v>1721</v>
      </c>
      <c r="Y268" s="55" t="s">
        <v>111</v>
      </c>
      <c r="Z268" s="57">
        <v>45323</v>
      </c>
      <c r="AA268" s="69">
        <f ca="1" t="shared" si="4"/>
        <v>30</v>
      </c>
      <c r="AB268" s="70" t="str">
        <f ca="1">LOOKUP(AA268,{0,1,3},{"1个月以内","3个月以内","3个月以上"})</f>
        <v>3个月以上</v>
      </c>
      <c r="AF268" s="64" t="s">
        <v>167</v>
      </c>
      <c r="AG268" s="64" t="s">
        <v>180</v>
      </c>
      <c r="AH268" s="64" t="s">
        <v>181</v>
      </c>
      <c r="AI268" s="64" t="s">
        <v>1733</v>
      </c>
      <c r="AJ268" s="71" t="s">
        <v>1065</v>
      </c>
    </row>
    <row r="269" spans="8:36">
      <c r="H269" s="56" t="s">
        <v>167</v>
      </c>
      <c r="I269" s="56" t="s">
        <v>186</v>
      </c>
      <c r="J269" s="56" t="s">
        <v>1369</v>
      </c>
      <c r="K269" s="56" t="s">
        <v>189</v>
      </c>
      <c r="L269" s="56" t="s">
        <v>518</v>
      </c>
      <c r="M269" s="56" t="s">
        <v>1012</v>
      </c>
      <c r="N269" s="56" t="s">
        <v>1013</v>
      </c>
      <c r="O269" s="56" t="s">
        <v>1010</v>
      </c>
      <c r="R269" s="55" t="s">
        <v>1705</v>
      </c>
      <c r="S269" s="55" t="s">
        <v>104</v>
      </c>
      <c r="T269" s="55" t="s">
        <v>1734</v>
      </c>
      <c r="U269" s="55" t="s">
        <v>1735</v>
      </c>
      <c r="V269" s="55" t="s">
        <v>1706</v>
      </c>
      <c r="W269" s="55" t="s">
        <v>1707</v>
      </c>
      <c r="X269" s="55" t="s">
        <v>1721</v>
      </c>
      <c r="Y269" s="55" t="s">
        <v>111</v>
      </c>
      <c r="Z269" s="57">
        <v>45323</v>
      </c>
      <c r="AA269" s="69">
        <f ca="1" t="shared" si="4"/>
        <v>30</v>
      </c>
      <c r="AB269" s="70" t="str">
        <f ca="1">LOOKUP(AA269,{0,1,3},{"1个月以内","3个月以内","3个月以上"})</f>
        <v>3个月以上</v>
      </c>
      <c r="AF269" s="64" t="s">
        <v>167</v>
      </c>
      <c r="AG269" s="64" t="s">
        <v>186</v>
      </c>
      <c r="AH269" s="64" t="s">
        <v>191</v>
      </c>
      <c r="AI269" s="64" t="s">
        <v>192</v>
      </c>
      <c r="AJ269" s="71" t="s">
        <v>1011</v>
      </c>
    </row>
    <row r="270" spans="8:36">
      <c r="H270" s="56" t="s">
        <v>167</v>
      </c>
      <c r="I270" s="56" t="s">
        <v>193</v>
      </c>
      <c r="J270" s="56" t="s">
        <v>1363</v>
      </c>
      <c r="K270" s="56" t="s">
        <v>227</v>
      </c>
      <c r="L270" s="56" t="s">
        <v>596</v>
      </c>
      <c r="M270" s="56" t="s">
        <v>1062</v>
      </c>
      <c r="N270" s="56" t="s">
        <v>1006</v>
      </c>
      <c r="O270" s="56" t="s">
        <v>1047</v>
      </c>
      <c r="R270" s="55" t="s">
        <v>1705</v>
      </c>
      <c r="S270" s="55" t="s">
        <v>104</v>
      </c>
      <c r="T270" s="55" t="s">
        <v>1736</v>
      </c>
      <c r="U270" s="55" t="s">
        <v>462</v>
      </c>
      <c r="V270" s="55" t="s">
        <v>1706</v>
      </c>
      <c r="W270" s="55" t="s">
        <v>1707</v>
      </c>
      <c r="X270" s="55" t="s">
        <v>1721</v>
      </c>
      <c r="Y270" s="55" t="s">
        <v>111</v>
      </c>
      <c r="Z270" s="57">
        <v>45323</v>
      </c>
      <c r="AA270" s="69">
        <f ca="1" t="shared" si="4"/>
        <v>30</v>
      </c>
      <c r="AB270" s="70" t="str">
        <f ca="1">LOOKUP(AA270,{0,1,3},{"1个月以内","3个月以内","3个月以上"})</f>
        <v>3个月以上</v>
      </c>
      <c r="AF270" s="64" t="s">
        <v>167</v>
      </c>
      <c r="AG270" s="64" t="s">
        <v>186</v>
      </c>
      <c r="AH270" s="64" t="s">
        <v>1737</v>
      </c>
      <c r="AI270" s="64" t="s">
        <v>1738</v>
      </c>
      <c r="AJ270" s="71" t="s">
        <v>1004</v>
      </c>
    </row>
    <row r="271" spans="8:36">
      <c r="H271" s="56" t="s">
        <v>92</v>
      </c>
      <c r="I271" s="56" t="s">
        <v>1739</v>
      </c>
      <c r="J271" s="56" t="s">
        <v>1740</v>
      </c>
      <c r="K271" s="56" t="s">
        <v>98</v>
      </c>
      <c r="L271" s="56" t="s">
        <v>99</v>
      </c>
      <c r="M271" s="56" t="s">
        <v>1012</v>
      </c>
      <c r="N271" s="56" t="s">
        <v>1013</v>
      </c>
      <c r="O271" s="56" t="s">
        <v>1010</v>
      </c>
      <c r="R271" s="55" t="s">
        <v>1705</v>
      </c>
      <c r="S271" s="55" t="s">
        <v>104</v>
      </c>
      <c r="T271" s="55" t="s">
        <v>1271</v>
      </c>
      <c r="U271" s="55" t="s">
        <v>117</v>
      </c>
      <c r="V271" s="55" t="s">
        <v>1706</v>
      </c>
      <c r="W271" s="55" t="s">
        <v>1707</v>
      </c>
      <c r="X271" s="55" t="s">
        <v>1741</v>
      </c>
      <c r="Y271" s="55" t="s">
        <v>116</v>
      </c>
      <c r="Z271" s="57">
        <v>45839</v>
      </c>
      <c r="AA271" s="69">
        <f ca="1" t="shared" si="4"/>
        <v>13</v>
      </c>
      <c r="AB271" s="70" t="str">
        <f ca="1">LOOKUP(AA271,{0,1,3},{"1个月以内","3个月以内","3个月以上"})</f>
        <v>3个月以上</v>
      </c>
      <c r="AF271" s="64" t="s">
        <v>167</v>
      </c>
      <c r="AG271" s="64" t="s">
        <v>186</v>
      </c>
      <c r="AH271" s="64" t="s">
        <v>326</v>
      </c>
      <c r="AI271" s="64" t="s">
        <v>327</v>
      </c>
      <c r="AJ271" s="71" t="s">
        <v>1004</v>
      </c>
    </row>
    <row r="272" spans="8:36">
      <c r="H272" s="56" t="s">
        <v>92</v>
      </c>
      <c r="I272" s="56" t="s">
        <v>1739</v>
      </c>
      <c r="J272" s="56" t="s">
        <v>1740</v>
      </c>
      <c r="K272" s="56" t="s">
        <v>98</v>
      </c>
      <c r="L272" s="56" t="s">
        <v>717</v>
      </c>
      <c r="M272" s="56" t="s">
        <v>1005</v>
      </c>
      <c r="N272" s="56" t="s">
        <v>1006</v>
      </c>
      <c r="O272" s="56" t="s">
        <v>1003</v>
      </c>
      <c r="R272" s="55" t="s">
        <v>1705</v>
      </c>
      <c r="S272" s="55" t="s">
        <v>104</v>
      </c>
      <c r="T272" s="55" t="s">
        <v>1408</v>
      </c>
      <c r="U272" s="55" t="s">
        <v>119</v>
      </c>
      <c r="V272" s="55" t="s">
        <v>1706</v>
      </c>
      <c r="W272" s="55" t="s">
        <v>1707</v>
      </c>
      <c r="X272" s="55" t="s">
        <v>1741</v>
      </c>
      <c r="Y272" s="55" t="s">
        <v>116</v>
      </c>
      <c r="Z272" s="57">
        <v>45839</v>
      </c>
      <c r="AA272" s="69">
        <f ca="1" t="shared" si="4"/>
        <v>13</v>
      </c>
      <c r="AB272" s="70" t="str">
        <f ca="1">LOOKUP(AA272,{0,1,3},{"1个月以内","3个月以内","3个月以上"})</f>
        <v>3个月以上</v>
      </c>
      <c r="AF272" s="64" t="s">
        <v>167</v>
      </c>
      <c r="AG272" s="64" t="s">
        <v>186</v>
      </c>
      <c r="AH272" s="64" t="s">
        <v>326</v>
      </c>
      <c r="AI272" s="64" t="s">
        <v>1742</v>
      </c>
      <c r="AJ272" s="71" t="s">
        <v>1065</v>
      </c>
    </row>
    <row r="273" spans="8:36">
      <c r="H273" s="56" t="s">
        <v>63</v>
      </c>
      <c r="I273" s="56" t="s">
        <v>64</v>
      </c>
      <c r="J273" s="56" t="s">
        <v>1041</v>
      </c>
      <c r="K273" s="56" t="s">
        <v>65</v>
      </c>
      <c r="L273" s="56" t="s">
        <v>546</v>
      </c>
      <c r="M273" s="56" t="s">
        <v>1062</v>
      </c>
      <c r="N273" s="56" t="s">
        <v>1006</v>
      </c>
      <c r="O273" s="56" t="s">
        <v>1047</v>
      </c>
      <c r="R273" s="55" t="s">
        <v>1705</v>
      </c>
      <c r="S273" s="55" t="s">
        <v>104</v>
      </c>
      <c r="T273" s="55" t="s">
        <v>1743</v>
      </c>
      <c r="U273" s="55" t="s">
        <v>1744</v>
      </c>
      <c r="V273" s="55" t="s">
        <v>1706</v>
      </c>
      <c r="W273" s="55" t="s">
        <v>1707</v>
      </c>
      <c r="X273" s="55" t="s">
        <v>1741</v>
      </c>
      <c r="Y273" s="55" t="s">
        <v>116</v>
      </c>
      <c r="Z273" s="57">
        <v>45839</v>
      </c>
      <c r="AA273" s="69">
        <f ca="1" t="shared" si="4"/>
        <v>13</v>
      </c>
      <c r="AB273" s="70" t="str">
        <f ca="1">LOOKUP(AA273,{0,1,3},{"1个月以内","3个月以内","3个月以上"})</f>
        <v>3个月以上</v>
      </c>
      <c r="AF273" s="64" t="s">
        <v>167</v>
      </c>
      <c r="AG273" s="64" t="s">
        <v>186</v>
      </c>
      <c r="AH273" s="64" t="s">
        <v>1745</v>
      </c>
      <c r="AI273" s="64" t="s">
        <v>384</v>
      </c>
      <c r="AJ273" s="71" t="s">
        <v>1011</v>
      </c>
    </row>
    <row r="274" spans="8:36">
      <c r="H274" s="56" t="s">
        <v>63</v>
      </c>
      <c r="I274" s="56" t="s">
        <v>74</v>
      </c>
      <c r="J274" s="56" t="s">
        <v>1688</v>
      </c>
      <c r="K274" s="56" t="s">
        <v>508</v>
      </c>
      <c r="L274" s="56" t="s">
        <v>509</v>
      </c>
      <c r="M274" s="56" t="s">
        <v>1005</v>
      </c>
      <c r="N274" s="56" t="s">
        <v>1006</v>
      </c>
      <c r="O274" s="56" t="s">
        <v>1003</v>
      </c>
      <c r="R274" s="55" t="s">
        <v>1705</v>
      </c>
      <c r="S274" s="55" t="s">
        <v>104</v>
      </c>
      <c r="T274" s="55" t="s">
        <v>1746</v>
      </c>
      <c r="U274" s="55" t="s">
        <v>1747</v>
      </c>
      <c r="V274" s="55" t="s">
        <v>1706</v>
      </c>
      <c r="W274" s="55" t="s">
        <v>1707</v>
      </c>
      <c r="X274" s="55" t="s">
        <v>1741</v>
      </c>
      <c r="Y274" s="55" t="s">
        <v>116</v>
      </c>
      <c r="Z274" s="57">
        <v>45839</v>
      </c>
      <c r="AA274" s="69">
        <f ca="1" t="shared" si="4"/>
        <v>13</v>
      </c>
      <c r="AB274" s="70" t="str">
        <f ca="1">LOOKUP(AA274,{0,1,3},{"1个月以内","3个月以内","3个月以上"})</f>
        <v>3个月以上</v>
      </c>
      <c r="AF274" s="64" t="s">
        <v>167</v>
      </c>
      <c r="AG274" s="64" t="s">
        <v>186</v>
      </c>
      <c r="AH274" s="64" t="s">
        <v>1745</v>
      </c>
      <c r="AI274" s="64" t="s">
        <v>643</v>
      </c>
      <c r="AJ274" s="71" t="s">
        <v>1011</v>
      </c>
    </row>
    <row r="275" spans="8:36">
      <c r="H275" s="56" t="s">
        <v>63</v>
      </c>
      <c r="I275" s="56" t="s">
        <v>84</v>
      </c>
      <c r="J275" s="56" t="s">
        <v>1009</v>
      </c>
      <c r="K275" s="56" t="s">
        <v>87</v>
      </c>
      <c r="L275" s="56" t="s">
        <v>411</v>
      </c>
      <c r="M275" s="56" t="s">
        <v>1012</v>
      </c>
      <c r="N275" s="56" t="s">
        <v>1006</v>
      </c>
      <c r="O275" s="56" t="s">
        <v>1010</v>
      </c>
      <c r="R275" s="55" t="s">
        <v>1705</v>
      </c>
      <c r="S275" s="55" t="s">
        <v>104</v>
      </c>
      <c r="T275" s="55" t="s">
        <v>1748</v>
      </c>
      <c r="U275" s="55" t="s">
        <v>1749</v>
      </c>
      <c r="V275" s="55" t="s">
        <v>1706</v>
      </c>
      <c r="W275" s="55" t="s">
        <v>1707</v>
      </c>
      <c r="X275" s="55" t="s">
        <v>1741</v>
      </c>
      <c r="Y275" s="55" t="s">
        <v>116</v>
      </c>
      <c r="Z275" s="57">
        <v>45839</v>
      </c>
      <c r="AA275" s="69">
        <f ca="1" t="shared" si="4"/>
        <v>13</v>
      </c>
      <c r="AB275" s="70" t="str">
        <f ca="1">LOOKUP(AA275,{0,1,3},{"1个月以内","3个月以内","3个月以上"})</f>
        <v>3个月以上</v>
      </c>
      <c r="AF275" s="64" t="s">
        <v>167</v>
      </c>
      <c r="AG275" s="64" t="s">
        <v>186</v>
      </c>
      <c r="AH275" s="64" t="s">
        <v>1745</v>
      </c>
      <c r="AI275" s="64" t="s">
        <v>553</v>
      </c>
      <c r="AJ275" s="71" t="s">
        <v>1065</v>
      </c>
    </row>
    <row r="276" spans="8:36">
      <c r="H276" s="56" t="s">
        <v>136</v>
      </c>
      <c r="I276" s="56" t="s">
        <v>137</v>
      </c>
      <c r="J276" s="56" t="s">
        <v>1109</v>
      </c>
      <c r="K276" s="56" t="s">
        <v>419</v>
      </c>
      <c r="L276" s="56" t="s">
        <v>718</v>
      </c>
      <c r="M276" s="56" t="s">
        <v>1062</v>
      </c>
      <c r="N276" s="56" t="s">
        <v>1006</v>
      </c>
      <c r="O276" s="56" t="s">
        <v>1047</v>
      </c>
      <c r="R276" s="55" t="s">
        <v>1705</v>
      </c>
      <c r="S276" s="55" t="s">
        <v>104</v>
      </c>
      <c r="T276" s="55" t="s">
        <v>1750</v>
      </c>
      <c r="U276" s="55" t="s">
        <v>1751</v>
      </c>
      <c r="V276" s="55" t="s">
        <v>1706</v>
      </c>
      <c r="W276" s="55" t="s">
        <v>1707</v>
      </c>
      <c r="X276" s="55" t="s">
        <v>1741</v>
      </c>
      <c r="Y276" s="55" t="s">
        <v>116</v>
      </c>
      <c r="Z276" s="57">
        <v>45839</v>
      </c>
      <c r="AA276" s="69">
        <f ca="1" t="shared" si="4"/>
        <v>13</v>
      </c>
      <c r="AB276" s="70" t="str">
        <f ca="1">LOOKUP(AA276,{0,1,3},{"1个月以内","3个月以内","3个月以上"})</f>
        <v>3个月以上</v>
      </c>
      <c r="AF276" s="64" t="s">
        <v>167</v>
      </c>
      <c r="AG276" s="64" t="s">
        <v>186</v>
      </c>
      <c r="AH276" s="64" t="s">
        <v>1737</v>
      </c>
      <c r="AI276" s="64" t="s">
        <v>450</v>
      </c>
      <c r="AJ276" s="71" t="s">
        <v>1065</v>
      </c>
    </row>
    <row r="277" spans="8:36">
      <c r="H277" s="56" t="s">
        <v>136</v>
      </c>
      <c r="I277" s="56" t="s">
        <v>136</v>
      </c>
      <c r="J277" s="56" t="s">
        <v>1368</v>
      </c>
      <c r="K277" s="56" t="s">
        <v>162</v>
      </c>
      <c r="L277" s="56" t="s">
        <v>166</v>
      </c>
      <c r="M277" s="56" t="s">
        <v>1062</v>
      </c>
      <c r="N277" s="56" t="s">
        <v>1006</v>
      </c>
      <c r="O277" s="56" t="s">
        <v>1047</v>
      </c>
      <c r="R277" s="55" t="s">
        <v>1705</v>
      </c>
      <c r="S277" s="55" t="s">
        <v>104</v>
      </c>
      <c r="T277" s="55" t="s">
        <v>1752</v>
      </c>
      <c r="U277" s="55" t="s">
        <v>1753</v>
      </c>
      <c r="V277" s="55" t="s">
        <v>1706</v>
      </c>
      <c r="W277" s="55" t="s">
        <v>1707</v>
      </c>
      <c r="X277" s="55" t="s">
        <v>1741</v>
      </c>
      <c r="Y277" s="55" t="s">
        <v>116</v>
      </c>
      <c r="Z277" s="57">
        <v>45839</v>
      </c>
      <c r="AA277" s="69">
        <f ca="1" t="shared" si="4"/>
        <v>13</v>
      </c>
      <c r="AB277" s="70" t="str">
        <f ca="1">LOOKUP(AA277,{0,1,3},{"1个月以内","3个月以内","3个月以上"})</f>
        <v>3个月以上</v>
      </c>
      <c r="AF277" s="64" t="s">
        <v>167</v>
      </c>
      <c r="AG277" s="64" t="s">
        <v>186</v>
      </c>
      <c r="AH277" s="64" t="s">
        <v>191</v>
      </c>
      <c r="AI277" s="64" t="s">
        <v>354</v>
      </c>
      <c r="AJ277" s="71" t="s">
        <v>1065</v>
      </c>
    </row>
    <row r="278" spans="8:36">
      <c r="H278" s="56" t="s">
        <v>136</v>
      </c>
      <c r="I278" s="56" t="s">
        <v>136</v>
      </c>
      <c r="J278" s="56" t="s">
        <v>1124</v>
      </c>
      <c r="K278" s="56" t="s">
        <v>256</v>
      </c>
      <c r="L278" s="56" t="s">
        <v>719</v>
      </c>
      <c r="M278" s="56" t="s">
        <v>1005</v>
      </c>
      <c r="N278" s="56" t="s">
        <v>1006</v>
      </c>
      <c r="O278" s="56" t="s">
        <v>1003</v>
      </c>
      <c r="R278" s="55" t="s">
        <v>1705</v>
      </c>
      <c r="S278" s="55" t="s">
        <v>104</v>
      </c>
      <c r="T278" s="55" t="s">
        <v>1754</v>
      </c>
      <c r="U278" s="55" t="s">
        <v>1755</v>
      </c>
      <c r="V278" s="55" t="s">
        <v>1706</v>
      </c>
      <c r="W278" s="55" t="s">
        <v>1707</v>
      </c>
      <c r="X278" s="55" t="s">
        <v>1741</v>
      </c>
      <c r="Y278" s="55" t="s">
        <v>116</v>
      </c>
      <c r="Z278" s="57">
        <v>45839</v>
      </c>
      <c r="AA278" s="69">
        <f ca="1" t="shared" si="4"/>
        <v>13</v>
      </c>
      <c r="AB278" s="70" t="str">
        <f ca="1">LOOKUP(AA278,{0,1,3},{"1个月以内","3个月以内","3个月以上"})</f>
        <v>3个月以上</v>
      </c>
      <c r="AF278" s="64" t="s">
        <v>167</v>
      </c>
      <c r="AG278" s="64" t="s">
        <v>186</v>
      </c>
      <c r="AH278" s="64" t="s">
        <v>187</v>
      </c>
      <c r="AI278" s="64" t="s">
        <v>930</v>
      </c>
      <c r="AJ278" s="71" t="s">
        <v>1011</v>
      </c>
    </row>
    <row r="279" spans="8:36">
      <c r="H279" s="56" t="s">
        <v>136</v>
      </c>
      <c r="I279" s="56" t="s">
        <v>150</v>
      </c>
      <c r="J279" s="56" t="s">
        <v>1148</v>
      </c>
      <c r="K279" s="56" t="s">
        <v>259</v>
      </c>
      <c r="L279" s="56" t="s">
        <v>437</v>
      </c>
      <c r="M279" s="56" t="s">
        <v>1012</v>
      </c>
      <c r="N279" s="56" t="s">
        <v>1013</v>
      </c>
      <c r="O279" s="56" t="s">
        <v>1010</v>
      </c>
      <c r="R279" s="55" t="s">
        <v>1705</v>
      </c>
      <c r="S279" s="55" t="s">
        <v>104</v>
      </c>
      <c r="T279" s="55" t="s">
        <v>1756</v>
      </c>
      <c r="U279" s="55" t="s">
        <v>1757</v>
      </c>
      <c r="V279" s="55" t="s">
        <v>1706</v>
      </c>
      <c r="W279" s="55" t="s">
        <v>1707</v>
      </c>
      <c r="X279" s="55" t="s">
        <v>1741</v>
      </c>
      <c r="Y279" s="55" t="s">
        <v>116</v>
      </c>
      <c r="Z279" s="57">
        <v>45839</v>
      </c>
      <c r="AA279" s="69">
        <f ca="1" t="shared" si="4"/>
        <v>13</v>
      </c>
      <c r="AB279" s="70" t="str">
        <f ca="1">LOOKUP(AA279,{0,1,3},{"1个月以内","3个月以内","3个月以上"})</f>
        <v>3个月以上</v>
      </c>
      <c r="AF279" s="64" t="s">
        <v>167</v>
      </c>
      <c r="AG279" s="64" t="s">
        <v>186</v>
      </c>
      <c r="AH279" s="64" t="s">
        <v>187</v>
      </c>
      <c r="AI279" s="64" t="s">
        <v>1758</v>
      </c>
      <c r="AJ279" s="71" t="s">
        <v>1011</v>
      </c>
    </row>
    <row r="280" spans="8:36">
      <c r="H280" s="56" t="s">
        <v>136</v>
      </c>
      <c r="I280" s="56" t="s">
        <v>150</v>
      </c>
      <c r="J280" s="56" t="s">
        <v>1148</v>
      </c>
      <c r="K280" s="56" t="s">
        <v>259</v>
      </c>
      <c r="L280" s="56" t="s">
        <v>474</v>
      </c>
      <c r="M280" s="56" t="s">
        <v>1062</v>
      </c>
      <c r="N280" s="56" t="s">
        <v>1006</v>
      </c>
      <c r="O280" s="56" t="s">
        <v>1047</v>
      </c>
      <c r="R280" s="55" t="s">
        <v>1705</v>
      </c>
      <c r="S280" s="55" t="s">
        <v>104</v>
      </c>
      <c r="T280" s="55" t="s">
        <v>1759</v>
      </c>
      <c r="U280" s="55" t="s">
        <v>1760</v>
      </c>
      <c r="V280" s="55" t="s">
        <v>1706</v>
      </c>
      <c r="W280" s="55" t="s">
        <v>1707</v>
      </c>
      <c r="X280" s="55" t="s">
        <v>1741</v>
      </c>
      <c r="Y280" s="55" t="s">
        <v>116</v>
      </c>
      <c r="Z280" s="57">
        <v>45839</v>
      </c>
      <c r="AA280" s="69">
        <f ca="1" t="shared" si="4"/>
        <v>13</v>
      </c>
      <c r="AB280" s="70" t="str">
        <f ca="1">LOOKUP(AA280,{0,1,3},{"1个月以内","3个月以内","3个月以上"})</f>
        <v>3个月以上</v>
      </c>
      <c r="AF280" s="64" t="s">
        <v>167</v>
      </c>
      <c r="AG280" s="64" t="s">
        <v>186</v>
      </c>
      <c r="AH280" s="64" t="s">
        <v>326</v>
      </c>
      <c r="AI280" s="64" t="s">
        <v>1761</v>
      </c>
      <c r="AJ280" s="71" t="s">
        <v>1065</v>
      </c>
    </row>
    <row r="281" spans="8:36">
      <c r="H281" s="56" t="s">
        <v>104</v>
      </c>
      <c r="I281" s="56" t="s">
        <v>111</v>
      </c>
      <c r="J281" s="56" t="s">
        <v>1736</v>
      </c>
      <c r="K281" s="56" t="s">
        <v>462</v>
      </c>
      <c r="L281" s="56" t="s">
        <v>463</v>
      </c>
      <c r="M281" s="56" t="s">
        <v>1012</v>
      </c>
      <c r="N281" s="56" t="s">
        <v>1006</v>
      </c>
      <c r="O281" s="56" t="s">
        <v>1010</v>
      </c>
      <c r="R281" s="55" t="s">
        <v>1705</v>
      </c>
      <c r="S281" s="55" t="s">
        <v>104</v>
      </c>
      <c r="T281" s="55" t="s">
        <v>1762</v>
      </c>
      <c r="U281" s="55" t="s">
        <v>1763</v>
      </c>
      <c r="V281" s="55" t="s">
        <v>1706</v>
      </c>
      <c r="W281" s="55" t="s">
        <v>1707</v>
      </c>
      <c r="X281" s="55" t="s">
        <v>1741</v>
      </c>
      <c r="Y281" s="55" t="s">
        <v>116</v>
      </c>
      <c r="Z281" s="57">
        <v>45839</v>
      </c>
      <c r="AA281" s="69">
        <f ca="1" t="shared" si="4"/>
        <v>13</v>
      </c>
      <c r="AB281" s="70" t="str">
        <f ca="1">LOOKUP(AA281,{0,1,3},{"1个月以内","3个月以内","3个月以上"})</f>
        <v>3个月以上</v>
      </c>
      <c r="AF281" s="64" t="s">
        <v>167</v>
      </c>
      <c r="AG281" s="64" t="s">
        <v>186</v>
      </c>
      <c r="AH281" s="64" t="s">
        <v>191</v>
      </c>
      <c r="AI281" s="64" t="s">
        <v>1764</v>
      </c>
      <c r="AJ281" s="71" t="s">
        <v>1011</v>
      </c>
    </row>
    <row r="282" spans="8:36">
      <c r="H282" s="56" t="s">
        <v>104</v>
      </c>
      <c r="I282" s="56" t="s">
        <v>125</v>
      </c>
      <c r="J282" s="56" t="s">
        <v>1297</v>
      </c>
      <c r="K282" s="56" t="s">
        <v>126</v>
      </c>
      <c r="L282" s="56" t="s">
        <v>580</v>
      </c>
      <c r="M282" s="56" t="s">
        <v>1062</v>
      </c>
      <c r="N282" s="56" t="s">
        <v>1006</v>
      </c>
      <c r="O282" s="56" t="s">
        <v>1047</v>
      </c>
      <c r="R282" s="55" t="s">
        <v>1705</v>
      </c>
      <c r="S282" s="55" t="s">
        <v>104</v>
      </c>
      <c r="T282" s="55" t="s">
        <v>1765</v>
      </c>
      <c r="U282" s="55" t="s">
        <v>1766</v>
      </c>
      <c r="V282" s="55" t="s">
        <v>1706</v>
      </c>
      <c r="W282" s="55" t="s">
        <v>1707</v>
      </c>
      <c r="X282" s="55" t="s">
        <v>1741</v>
      </c>
      <c r="Y282" s="55" t="s">
        <v>116</v>
      </c>
      <c r="Z282" s="57">
        <v>45839</v>
      </c>
      <c r="AA282" s="69">
        <f ca="1" t="shared" si="4"/>
        <v>13</v>
      </c>
      <c r="AB282" s="70" t="str">
        <f ca="1">LOOKUP(AA282,{0,1,3},{"1个月以内","3个月以内","3个月以上"})</f>
        <v>3个月以上</v>
      </c>
      <c r="AF282" s="64" t="s">
        <v>167</v>
      </c>
      <c r="AG282" s="64" t="s">
        <v>186</v>
      </c>
      <c r="AH282" s="64" t="s">
        <v>191</v>
      </c>
      <c r="AI282" s="64" t="s">
        <v>1767</v>
      </c>
      <c r="AJ282" s="71" t="s">
        <v>1011</v>
      </c>
    </row>
    <row r="283" spans="8:36">
      <c r="H283" s="56" t="s">
        <v>167</v>
      </c>
      <c r="I283" s="56" t="s">
        <v>173</v>
      </c>
      <c r="J283" s="56" t="s">
        <v>1185</v>
      </c>
      <c r="K283" s="56" t="s">
        <v>221</v>
      </c>
      <c r="L283" s="56" t="s">
        <v>222</v>
      </c>
      <c r="M283" s="56" t="s">
        <v>1062</v>
      </c>
      <c r="N283" s="56" t="s">
        <v>1006</v>
      </c>
      <c r="O283" s="56" t="s">
        <v>1047</v>
      </c>
      <c r="R283" s="55" t="s">
        <v>1705</v>
      </c>
      <c r="S283" s="55" t="s">
        <v>104</v>
      </c>
      <c r="T283" s="55" t="s">
        <v>1768</v>
      </c>
      <c r="U283" s="55" t="s">
        <v>1769</v>
      </c>
      <c r="V283" s="55" t="s">
        <v>1706</v>
      </c>
      <c r="W283" s="55" t="s">
        <v>1707</v>
      </c>
      <c r="X283" s="55" t="s">
        <v>1741</v>
      </c>
      <c r="Y283" s="55" t="s">
        <v>116</v>
      </c>
      <c r="Z283" s="57">
        <v>45839</v>
      </c>
      <c r="AA283" s="69">
        <f ca="1" t="shared" si="4"/>
        <v>13</v>
      </c>
      <c r="AB283" s="70" t="str">
        <f ca="1">LOOKUP(AA283,{0,1,3},{"1个月以内","3个月以内","3个月以上"})</f>
        <v>3个月以上</v>
      </c>
      <c r="AF283" s="64" t="s">
        <v>167</v>
      </c>
      <c r="AG283" s="64" t="s">
        <v>186</v>
      </c>
      <c r="AH283" s="64" t="s">
        <v>326</v>
      </c>
      <c r="AI283" s="64" t="s">
        <v>1770</v>
      </c>
      <c r="AJ283" s="71" t="s">
        <v>1065</v>
      </c>
    </row>
    <row r="284" spans="8:36">
      <c r="H284" s="56" t="s">
        <v>167</v>
      </c>
      <c r="I284" s="56" t="s">
        <v>323</v>
      </c>
      <c r="J284" s="56" t="s">
        <v>1555</v>
      </c>
      <c r="K284" s="56" t="s">
        <v>324</v>
      </c>
      <c r="L284" s="56" t="s">
        <v>533</v>
      </c>
      <c r="M284" s="56" t="s">
        <v>1005</v>
      </c>
      <c r="N284" s="56" t="s">
        <v>1006</v>
      </c>
      <c r="O284" s="56" t="s">
        <v>1003</v>
      </c>
      <c r="R284" s="55" t="s">
        <v>1705</v>
      </c>
      <c r="S284" s="55" t="s">
        <v>104</v>
      </c>
      <c r="T284" s="55" t="s">
        <v>1771</v>
      </c>
      <c r="U284" s="55" t="s">
        <v>1772</v>
      </c>
      <c r="V284" s="55" t="s">
        <v>1706</v>
      </c>
      <c r="W284" s="55" t="s">
        <v>1773</v>
      </c>
      <c r="X284" s="55" t="s">
        <v>1774</v>
      </c>
      <c r="Y284" s="55" t="s">
        <v>121</v>
      </c>
      <c r="Z284" s="57">
        <v>45462</v>
      </c>
      <c r="AA284" s="69">
        <f ca="1" t="shared" si="4"/>
        <v>26</v>
      </c>
      <c r="AB284" s="70" t="str">
        <f ca="1">LOOKUP(AA284,{0,1,3},{"1个月以内","3个月以内","3个月以上"})</f>
        <v>3个月以上</v>
      </c>
      <c r="AF284" s="64" t="s">
        <v>167</v>
      </c>
      <c r="AG284" s="64" t="s">
        <v>186</v>
      </c>
      <c r="AH284" s="64" t="s">
        <v>1775</v>
      </c>
      <c r="AI284" s="64" t="s">
        <v>289</v>
      </c>
      <c r="AJ284" s="71" t="s">
        <v>1011</v>
      </c>
    </row>
    <row r="285" spans="8:36">
      <c r="H285" s="56" t="s">
        <v>167</v>
      </c>
      <c r="I285" s="56" t="s">
        <v>323</v>
      </c>
      <c r="J285" s="56" t="s">
        <v>1199</v>
      </c>
      <c r="K285" s="56" t="s">
        <v>346</v>
      </c>
      <c r="L285" s="56" t="s">
        <v>521</v>
      </c>
      <c r="M285" s="56" t="s">
        <v>1062</v>
      </c>
      <c r="N285" s="56" t="s">
        <v>1006</v>
      </c>
      <c r="O285" s="56" t="s">
        <v>1047</v>
      </c>
      <c r="R285" s="55" t="s">
        <v>1705</v>
      </c>
      <c r="S285" s="55" t="s">
        <v>104</v>
      </c>
      <c r="T285" s="55" t="s">
        <v>1289</v>
      </c>
      <c r="U285" s="55" t="s">
        <v>122</v>
      </c>
      <c r="V285" s="55" t="s">
        <v>1706</v>
      </c>
      <c r="W285" s="55" t="s">
        <v>1776</v>
      </c>
      <c r="X285" s="55" t="s">
        <v>1774</v>
      </c>
      <c r="Y285" s="55" t="s">
        <v>121</v>
      </c>
      <c r="Z285" s="57">
        <v>45462</v>
      </c>
      <c r="AA285" s="69">
        <f ca="1" t="shared" si="4"/>
        <v>26</v>
      </c>
      <c r="AB285" s="70" t="str">
        <f ca="1">LOOKUP(AA285,{0,1,3},{"1个月以内","3个月以内","3个月以上"})</f>
        <v>3个月以上</v>
      </c>
      <c r="AF285" s="64" t="s">
        <v>167</v>
      </c>
      <c r="AG285" s="64" t="s">
        <v>186</v>
      </c>
      <c r="AH285" s="64" t="s">
        <v>1737</v>
      </c>
      <c r="AI285" s="64" t="s">
        <v>1777</v>
      </c>
      <c r="AJ285" s="71" t="s">
        <v>1004</v>
      </c>
    </row>
    <row r="286" spans="8:36">
      <c r="H286" s="56" t="s">
        <v>28</v>
      </c>
      <c r="I286" s="56" t="s">
        <v>54</v>
      </c>
      <c r="J286" s="56" t="s">
        <v>1087</v>
      </c>
      <c r="K286" s="56" t="s">
        <v>56</v>
      </c>
      <c r="L286" s="56" t="s">
        <v>592</v>
      </c>
      <c r="M286" s="56" t="s">
        <v>1005</v>
      </c>
      <c r="N286" s="56" t="s">
        <v>1006</v>
      </c>
      <c r="O286" s="56" t="s">
        <v>1003</v>
      </c>
      <c r="R286" s="55" t="s">
        <v>1705</v>
      </c>
      <c r="S286" s="55" t="s">
        <v>104</v>
      </c>
      <c r="T286" s="55" t="s">
        <v>1778</v>
      </c>
      <c r="U286" s="55" t="s">
        <v>1779</v>
      </c>
      <c r="V286" s="55" t="s">
        <v>1706</v>
      </c>
      <c r="W286" s="55" t="s">
        <v>1776</v>
      </c>
      <c r="X286" s="55" t="s">
        <v>1774</v>
      </c>
      <c r="Y286" s="55" t="s">
        <v>121</v>
      </c>
      <c r="Z286" s="57">
        <v>45462</v>
      </c>
      <c r="AA286" s="69">
        <f ca="1" t="shared" si="4"/>
        <v>26</v>
      </c>
      <c r="AB286" s="70" t="str">
        <f ca="1">LOOKUP(AA286,{0,1,3},{"1个月以内","3个月以内","3个月以上"})</f>
        <v>3个月以上</v>
      </c>
      <c r="AF286" s="64" t="s">
        <v>167</v>
      </c>
      <c r="AG286" s="64" t="s">
        <v>186</v>
      </c>
      <c r="AH286" s="64" t="s">
        <v>1745</v>
      </c>
      <c r="AI286" s="64" t="s">
        <v>190</v>
      </c>
      <c r="AJ286" s="71" t="s">
        <v>1065</v>
      </c>
    </row>
    <row r="287" spans="8:36">
      <c r="H287" s="56" t="s">
        <v>104</v>
      </c>
      <c r="I287" s="56" t="s">
        <v>125</v>
      </c>
      <c r="J287" s="56" t="s">
        <v>1297</v>
      </c>
      <c r="K287" s="56" t="s">
        <v>126</v>
      </c>
      <c r="L287" s="56" t="s">
        <v>415</v>
      </c>
      <c r="M287" s="56" t="s">
        <v>1062</v>
      </c>
      <c r="N287" s="56" t="s">
        <v>1006</v>
      </c>
      <c r="O287" s="56" t="s">
        <v>1047</v>
      </c>
      <c r="R287" s="55" t="s">
        <v>1705</v>
      </c>
      <c r="S287" s="55" t="s">
        <v>104</v>
      </c>
      <c r="T287" s="55" t="s">
        <v>1780</v>
      </c>
      <c r="U287" s="55" t="s">
        <v>773</v>
      </c>
      <c r="V287" s="55" t="s">
        <v>1706</v>
      </c>
      <c r="W287" s="55" t="s">
        <v>1776</v>
      </c>
      <c r="X287" s="55" t="s">
        <v>1774</v>
      </c>
      <c r="Y287" s="55" t="s">
        <v>121</v>
      </c>
      <c r="Z287" s="57">
        <v>45462</v>
      </c>
      <c r="AA287" s="69">
        <f ca="1" t="shared" si="4"/>
        <v>26</v>
      </c>
      <c r="AB287" s="70" t="str">
        <f ca="1">LOOKUP(AA287,{0,1,3},{"1个月以内","3个月以内","3个月以上"})</f>
        <v>3个月以上</v>
      </c>
      <c r="AF287" s="64" t="s">
        <v>167</v>
      </c>
      <c r="AG287" s="64" t="s">
        <v>186</v>
      </c>
      <c r="AH287" s="64" t="s">
        <v>191</v>
      </c>
      <c r="AI287" s="64" t="s">
        <v>1781</v>
      </c>
      <c r="AJ287" s="71" t="s">
        <v>1011</v>
      </c>
    </row>
    <row r="288" spans="8:36">
      <c r="H288" s="56" t="s">
        <v>104</v>
      </c>
      <c r="I288" s="56" t="s">
        <v>125</v>
      </c>
      <c r="J288" s="56" t="s">
        <v>1297</v>
      </c>
      <c r="K288" s="56" t="s">
        <v>126</v>
      </c>
      <c r="L288" s="56" t="s">
        <v>720</v>
      </c>
      <c r="M288" s="56" t="s">
        <v>311</v>
      </c>
      <c r="N288" s="56" t="s">
        <v>311</v>
      </c>
      <c r="O288" s="56" t="s">
        <v>1051</v>
      </c>
      <c r="R288" s="55" t="s">
        <v>1705</v>
      </c>
      <c r="S288" s="55" t="s">
        <v>104</v>
      </c>
      <c r="T288" s="55" t="s">
        <v>1782</v>
      </c>
      <c r="U288" s="55" t="s">
        <v>1783</v>
      </c>
      <c r="V288" s="55" t="s">
        <v>1706</v>
      </c>
      <c r="W288" s="55" t="s">
        <v>1773</v>
      </c>
      <c r="X288" s="55" t="s">
        <v>1774</v>
      </c>
      <c r="Y288" s="55" t="s">
        <v>121</v>
      </c>
      <c r="Z288" s="57">
        <v>45462</v>
      </c>
      <c r="AA288" s="69">
        <f ca="1" t="shared" si="4"/>
        <v>26</v>
      </c>
      <c r="AB288" s="70" t="str">
        <f ca="1">LOOKUP(AA288,{0,1,3},{"1个月以内","3个月以内","3个月以上"})</f>
        <v>3个月以上</v>
      </c>
      <c r="AF288" s="64" t="s">
        <v>167</v>
      </c>
      <c r="AG288" s="64" t="s">
        <v>186</v>
      </c>
      <c r="AH288" s="64" t="s">
        <v>1745</v>
      </c>
      <c r="AI288" s="64" t="s">
        <v>1784</v>
      </c>
      <c r="AJ288" s="71" t="s">
        <v>1065</v>
      </c>
    </row>
    <row r="289" spans="8:36">
      <c r="H289" s="56" t="s">
        <v>104</v>
      </c>
      <c r="I289" s="56" t="s">
        <v>128</v>
      </c>
      <c r="J289" s="56" t="s">
        <v>1253</v>
      </c>
      <c r="K289" s="56" t="s">
        <v>112</v>
      </c>
      <c r="L289" s="56" t="s">
        <v>132</v>
      </c>
      <c r="M289" s="56" t="s">
        <v>1254</v>
      </c>
      <c r="N289" s="56" t="s">
        <v>1409</v>
      </c>
      <c r="O289" s="56" t="s">
        <v>1051</v>
      </c>
      <c r="R289" s="55" t="s">
        <v>1705</v>
      </c>
      <c r="S289" s="55" t="s">
        <v>104</v>
      </c>
      <c r="T289" s="55" t="s">
        <v>1785</v>
      </c>
      <c r="U289" s="55" t="s">
        <v>1786</v>
      </c>
      <c r="V289" s="55" t="s">
        <v>1706</v>
      </c>
      <c r="W289" s="55" t="s">
        <v>1776</v>
      </c>
      <c r="X289" s="55" t="s">
        <v>1774</v>
      </c>
      <c r="Y289" s="55" t="s">
        <v>121</v>
      </c>
      <c r="Z289" s="57">
        <v>45462</v>
      </c>
      <c r="AA289" s="69">
        <f ca="1" t="shared" si="4"/>
        <v>26</v>
      </c>
      <c r="AB289" s="70" t="str">
        <f ca="1">LOOKUP(AA289,{0,1,3},{"1个月以内","3个月以内","3个月以上"})</f>
        <v>3个月以上</v>
      </c>
      <c r="AF289" s="64" t="s">
        <v>167</v>
      </c>
      <c r="AG289" s="64" t="s">
        <v>186</v>
      </c>
      <c r="AH289" s="64" t="s">
        <v>187</v>
      </c>
      <c r="AI289" s="64" t="s">
        <v>188</v>
      </c>
      <c r="AJ289" s="71" t="s">
        <v>1065</v>
      </c>
    </row>
    <row r="290" spans="8:36">
      <c r="H290" s="56" t="s">
        <v>104</v>
      </c>
      <c r="I290" s="56" t="s">
        <v>105</v>
      </c>
      <c r="J290" s="56" t="s">
        <v>1269</v>
      </c>
      <c r="K290" s="56" t="s">
        <v>106</v>
      </c>
      <c r="L290" s="56" t="s">
        <v>602</v>
      </c>
      <c r="M290" s="56" t="s">
        <v>1062</v>
      </c>
      <c r="N290" s="56" t="s">
        <v>1006</v>
      </c>
      <c r="O290" s="56" t="s">
        <v>1047</v>
      </c>
      <c r="R290" s="55" t="s">
        <v>1705</v>
      </c>
      <c r="S290" s="55" t="s">
        <v>104</v>
      </c>
      <c r="T290" s="55" t="s">
        <v>1648</v>
      </c>
      <c r="U290" s="55" t="s">
        <v>236</v>
      </c>
      <c r="V290" s="55" t="s">
        <v>1706</v>
      </c>
      <c r="W290" s="55" t="s">
        <v>1776</v>
      </c>
      <c r="X290" s="55" t="s">
        <v>1774</v>
      </c>
      <c r="Y290" s="55" t="s">
        <v>121</v>
      </c>
      <c r="Z290" s="57">
        <v>45462</v>
      </c>
      <c r="AA290" s="69">
        <f ca="1" t="shared" si="4"/>
        <v>26</v>
      </c>
      <c r="AB290" s="70" t="str">
        <f ca="1">LOOKUP(AA290,{0,1,3},{"1个月以内","3个月以内","3个月以上"})</f>
        <v>3个月以上</v>
      </c>
      <c r="AF290" s="64" t="s">
        <v>167</v>
      </c>
      <c r="AG290" s="64" t="s">
        <v>186</v>
      </c>
      <c r="AH290" s="64" t="s">
        <v>191</v>
      </c>
      <c r="AI290" s="64" t="s">
        <v>1787</v>
      </c>
      <c r="AJ290" s="71" t="s">
        <v>1011</v>
      </c>
    </row>
    <row r="291" spans="8:36">
      <c r="H291" s="56" t="s">
        <v>104</v>
      </c>
      <c r="I291" s="56" t="s">
        <v>121</v>
      </c>
      <c r="J291" s="56" t="s">
        <v>1648</v>
      </c>
      <c r="K291" s="56" t="s">
        <v>236</v>
      </c>
      <c r="L291" s="56" t="s">
        <v>237</v>
      </c>
      <c r="M291" s="56" t="s">
        <v>1005</v>
      </c>
      <c r="N291" s="56" t="s">
        <v>1006</v>
      </c>
      <c r="O291" s="56" t="s">
        <v>1003</v>
      </c>
      <c r="R291" s="55" t="s">
        <v>1705</v>
      </c>
      <c r="S291" s="55" t="s">
        <v>104</v>
      </c>
      <c r="T291" s="55" t="s">
        <v>1788</v>
      </c>
      <c r="U291" s="55" t="s">
        <v>1789</v>
      </c>
      <c r="V291" s="55" t="s">
        <v>1706</v>
      </c>
      <c r="W291" s="55" t="s">
        <v>1773</v>
      </c>
      <c r="X291" s="55" t="s">
        <v>1774</v>
      </c>
      <c r="Y291" s="55" t="s">
        <v>121</v>
      </c>
      <c r="Z291" s="57">
        <v>45462</v>
      </c>
      <c r="AA291" s="69">
        <f ca="1" t="shared" si="4"/>
        <v>26</v>
      </c>
      <c r="AB291" s="70" t="str">
        <f ca="1">LOOKUP(AA291,{0,1,3},{"1个月以内","3个月以内","3个月以上"})</f>
        <v>3个月以上</v>
      </c>
      <c r="AF291" s="64" t="s">
        <v>167</v>
      </c>
      <c r="AG291" s="64" t="s">
        <v>186</v>
      </c>
      <c r="AH291" s="64" t="s">
        <v>1745</v>
      </c>
      <c r="AI291" s="64" t="s">
        <v>217</v>
      </c>
      <c r="AJ291" s="71" t="s">
        <v>1004</v>
      </c>
    </row>
    <row r="292" spans="8:36">
      <c r="H292" s="56" t="s">
        <v>28</v>
      </c>
      <c r="I292" s="56" t="s">
        <v>34</v>
      </c>
      <c r="J292" s="56" t="s">
        <v>1059</v>
      </c>
      <c r="K292" s="56" t="s">
        <v>343</v>
      </c>
      <c r="L292" s="56" t="s">
        <v>721</v>
      </c>
      <c r="M292" s="56" t="s">
        <v>1062</v>
      </c>
      <c r="N292" s="56" t="s">
        <v>1006</v>
      </c>
      <c r="O292" s="56" t="s">
        <v>1047</v>
      </c>
      <c r="R292" s="55" t="s">
        <v>1705</v>
      </c>
      <c r="S292" s="55" t="s">
        <v>104</v>
      </c>
      <c r="T292" s="55" t="s">
        <v>1790</v>
      </c>
      <c r="U292" s="55" t="s">
        <v>1791</v>
      </c>
      <c r="V292" s="55" t="s">
        <v>1706</v>
      </c>
      <c r="W292" s="55" t="s">
        <v>1776</v>
      </c>
      <c r="X292" s="55" t="s">
        <v>1774</v>
      </c>
      <c r="Y292" s="55" t="s">
        <v>121</v>
      </c>
      <c r="Z292" s="57">
        <v>45462</v>
      </c>
      <c r="AA292" s="69">
        <f ca="1" t="shared" si="4"/>
        <v>26</v>
      </c>
      <c r="AB292" s="70" t="str">
        <f ca="1">LOOKUP(AA292,{0,1,3},{"1个月以内","3个月以内","3个月以上"})</f>
        <v>3个月以上</v>
      </c>
      <c r="AF292" s="64" t="s">
        <v>167</v>
      </c>
      <c r="AG292" s="64" t="s">
        <v>186</v>
      </c>
      <c r="AH292" s="64" t="s">
        <v>326</v>
      </c>
      <c r="AI292" s="64" t="s">
        <v>1792</v>
      </c>
      <c r="AJ292" s="71" t="s">
        <v>1065</v>
      </c>
    </row>
    <row r="293" spans="8:36">
      <c r="H293" s="56" t="s">
        <v>28</v>
      </c>
      <c r="I293" s="56" t="s">
        <v>34</v>
      </c>
      <c r="J293" s="56" t="s">
        <v>1059</v>
      </c>
      <c r="K293" s="56" t="s">
        <v>343</v>
      </c>
      <c r="L293" s="56" t="s">
        <v>344</v>
      </c>
      <c r="M293" s="56" t="s">
        <v>1062</v>
      </c>
      <c r="N293" s="56" t="s">
        <v>1006</v>
      </c>
      <c r="O293" s="56" t="s">
        <v>1047</v>
      </c>
      <c r="R293" s="55" t="s">
        <v>1705</v>
      </c>
      <c r="S293" s="55" t="s">
        <v>104</v>
      </c>
      <c r="T293" s="55" t="s">
        <v>1793</v>
      </c>
      <c r="U293" s="55" t="s">
        <v>1794</v>
      </c>
      <c r="V293" s="55" t="s">
        <v>1706</v>
      </c>
      <c r="W293" s="55" t="s">
        <v>1773</v>
      </c>
      <c r="X293" s="55" t="s">
        <v>1774</v>
      </c>
      <c r="Y293" s="55" t="s">
        <v>121</v>
      </c>
      <c r="Z293" s="57">
        <v>45462</v>
      </c>
      <c r="AA293" s="69">
        <f ca="1" t="shared" si="4"/>
        <v>26</v>
      </c>
      <c r="AB293" s="70" t="str">
        <f ca="1">LOOKUP(AA293,{0,1,3},{"1个月以内","3个月以内","3个月以上"})</f>
        <v>3个月以上</v>
      </c>
      <c r="AF293" s="64" t="s">
        <v>167</v>
      </c>
      <c r="AG293" s="64" t="s">
        <v>186</v>
      </c>
      <c r="AH293" s="64" t="s">
        <v>326</v>
      </c>
      <c r="AI293" s="64" t="s">
        <v>1795</v>
      </c>
      <c r="AJ293" s="71" t="s">
        <v>1065</v>
      </c>
    </row>
    <row r="294" spans="8:36">
      <c r="H294" s="56" t="s">
        <v>63</v>
      </c>
      <c r="I294" s="56" t="s">
        <v>64</v>
      </c>
      <c r="J294" s="56" t="s">
        <v>1041</v>
      </c>
      <c r="K294" s="56" t="s">
        <v>65</v>
      </c>
      <c r="L294" s="56" t="s">
        <v>435</v>
      </c>
      <c r="M294" s="56" t="s">
        <v>1062</v>
      </c>
      <c r="N294" s="56" t="s">
        <v>1006</v>
      </c>
      <c r="O294" s="56" t="s">
        <v>1047</v>
      </c>
      <c r="R294" s="55" t="s">
        <v>1705</v>
      </c>
      <c r="S294" s="55" t="s">
        <v>104</v>
      </c>
      <c r="T294" s="55" t="s">
        <v>1796</v>
      </c>
      <c r="U294" s="55" t="s">
        <v>1797</v>
      </c>
      <c r="V294" s="55" t="s">
        <v>1706</v>
      </c>
      <c r="W294" s="55" t="s">
        <v>1776</v>
      </c>
      <c r="X294" s="55" t="s">
        <v>1774</v>
      </c>
      <c r="Y294" s="55" t="s">
        <v>121</v>
      </c>
      <c r="Z294" s="57">
        <v>45462</v>
      </c>
      <c r="AA294" s="69">
        <f ca="1" t="shared" si="4"/>
        <v>26</v>
      </c>
      <c r="AB294" s="70" t="str">
        <f ca="1">LOOKUP(AA294,{0,1,3},{"1个月以内","3个月以内","3个月以上"})</f>
        <v>3个月以上</v>
      </c>
      <c r="AF294" s="64" t="s">
        <v>167</v>
      </c>
      <c r="AG294" s="64" t="s">
        <v>186</v>
      </c>
      <c r="AH294" s="64" t="s">
        <v>326</v>
      </c>
      <c r="AI294" s="64" t="s">
        <v>1798</v>
      </c>
      <c r="AJ294" s="71" t="s">
        <v>1065</v>
      </c>
    </row>
    <row r="295" spans="8:36">
      <c r="H295" s="56" t="s">
        <v>63</v>
      </c>
      <c r="I295" s="56" t="s">
        <v>71</v>
      </c>
      <c r="J295" s="56" t="s">
        <v>1050</v>
      </c>
      <c r="K295" s="56" t="s">
        <v>72</v>
      </c>
      <c r="L295" s="56" t="s">
        <v>441</v>
      </c>
      <c r="M295" s="56" t="s">
        <v>1062</v>
      </c>
      <c r="N295" s="56" t="s">
        <v>1006</v>
      </c>
      <c r="O295" s="56" t="s">
        <v>1047</v>
      </c>
      <c r="R295" s="55" t="s">
        <v>1705</v>
      </c>
      <c r="S295" s="55" t="s">
        <v>104</v>
      </c>
      <c r="T295" s="55" t="s">
        <v>1799</v>
      </c>
      <c r="U295" s="55" t="s">
        <v>1800</v>
      </c>
      <c r="V295" s="55" t="s">
        <v>1706</v>
      </c>
      <c r="W295" s="55" t="s">
        <v>1773</v>
      </c>
      <c r="X295" s="55" t="s">
        <v>1774</v>
      </c>
      <c r="Y295" s="55" t="s">
        <v>121</v>
      </c>
      <c r="Z295" s="57">
        <v>45462</v>
      </c>
      <c r="AA295" s="69">
        <f ca="1" t="shared" si="4"/>
        <v>26</v>
      </c>
      <c r="AB295" s="70" t="str">
        <f ca="1">LOOKUP(AA295,{0,1,3},{"1个月以内","3个月以内","3个月以上"})</f>
        <v>3个月以上</v>
      </c>
      <c r="AF295" s="64" t="s">
        <v>167</v>
      </c>
      <c r="AG295" s="64" t="s">
        <v>186</v>
      </c>
      <c r="AH295" s="64" t="s">
        <v>1737</v>
      </c>
      <c r="AI295" s="64" t="s">
        <v>1801</v>
      </c>
      <c r="AJ295" s="71" t="s">
        <v>1011</v>
      </c>
    </row>
    <row r="296" spans="8:36">
      <c r="H296" s="56" t="s">
        <v>63</v>
      </c>
      <c r="I296" s="56" t="s">
        <v>81</v>
      </c>
      <c r="J296" s="56" t="s">
        <v>1442</v>
      </c>
      <c r="K296" s="56" t="s">
        <v>82</v>
      </c>
      <c r="L296" s="56" t="s">
        <v>530</v>
      </c>
      <c r="M296" s="56" t="s">
        <v>1005</v>
      </c>
      <c r="N296" s="56" t="s">
        <v>1006</v>
      </c>
      <c r="O296" s="56" t="s">
        <v>1003</v>
      </c>
      <c r="R296" s="55" t="s">
        <v>1705</v>
      </c>
      <c r="S296" s="55" t="s">
        <v>104</v>
      </c>
      <c r="T296" s="55" t="s">
        <v>1253</v>
      </c>
      <c r="U296" s="55" t="s">
        <v>112</v>
      </c>
      <c r="V296" s="55" t="s">
        <v>1706</v>
      </c>
      <c r="W296" s="55" t="s">
        <v>1707</v>
      </c>
      <c r="X296" s="55" t="s">
        <v>1802</v>
      </c>
      <c r="Y296" s="55" t="s">
        <v>128</v>
      </c>
      <c r="Z296" s="57">
        <v>45839</v>
      </c>
      <c r="AA296" s="69">
        <f ca="1" t="shared" si="4"/>
        <v>13</v>
      </c>
      <c r="AB296" s="70" t="str">
        <f ca="1">LOOKUP(AA296,{0,1,3},{"1个月以内","3个月以内","3个月以上"})</f>
        <v>3个月以上</v>
      </c>
      <c r="AF296" s="64" t="s">
        <v>167</v>
      </c>
      <c r="AG296" s="64" t="s">
        <v>186</v>
      </c>
      <c r="AH296" s="64" t="s">
        <v>187</v>
      </c>
      <c r="AI296" s="64" t="s">
        <v>1803</v>
      </c>
      <c r="AJ296" s="71" t="s">
        <v>1011</v>
      </c>
    </row>
    <row r="297" spans="8:36">
      <c r="H297" s="56" t="s">
        <v>63</v>
      </c>
      <c r="I297" s="56" t="s">
        <v>81</v>
      </c>
      <c r="J297" s="56" t="s">
        <v>1620</v>
      </c>
      <c r="K297" s="56" t="s">
        <v>512</v>
      </c>
      <c r="L297" s="56" t="s">
        <v>513</v>
      </c>
      <c r="M297" s="56" t="s">
        <v>1005</v>
      </c>
      <c r="N297" s="56" t="s">
        <v>1006</v>
      </c>
      <c r="O297" s="56" t="s">
        <v>1003</v>
      </c>
      <c r="R297" s="55" t="s">
        <v>1705</v>
      </c>
      <c r="S297" s="55" t="s">
        <v>104</v>
      </c>
      <c r="T297" s="55" t="s">
        <v>1286</v>
      </c>
      <c r="U297" s="55" t="s">
        <v>329</v>
      </c>
      <c r="V297" s="55" t="s">
        <v>1706</v>
      </c>
      <c r="W297" s="55" t="s">
        <v>1707</v>
      </c>
      <c r="X297" s="55" t="s">
        <v>1802</v>
      </c>
      <c r="Y297" s="55" t="s">
        <v>128</v>
      </c>
      <c r="Z297" s="57">
        <v>45839</v>
      </c>
      <c r="AA297" s="69">
        <f ca="1" t="shared" si="4"/>
        <v>13</v>
      </c>
      <c r="AB297" s="70" t="str">
        <f ca="1">LOOKUP(AA297,{0,1,3},{"1个月以内","3个月以内","3个月以上"})</f>
        <v>3个月以上</v>
      </c>
      <c r="AF297" s="64" t="s">
        <v>167</v>
      </c>
      <c r="AG297" s="64" t="s">
        <v>186</v>
      </c>
      <c r="AH297" s="64" t="s">
        <v>326</v>
      </c>
      <c r="AI297" s="64" t="s">
        <v>1804</v>
      </c>
      <c r="AJ297" s="71" t="s">
        <v>1065</v>
      </c>
    </row>
    <row r="298" spans="8:36">
      <c r="H298" s="56" t="s">
        <v>63</v>
      </c>
      <c r="I298" s="56" t="s">
        <v>410</v>
      </c>
      <c r="J298" s="56" t="s">
        <v>1002</v>
      </c>
      <c r="K298" s="56" t="s">
        <v>90</v>
      </c>
      <c r="L298" s="56" t="s">
        <v>722</v>
      </c>
      <c r="M298" s="56" t="s">
        <v>1078</v>
      </c>
      <c r="N298" s="56" t="s">
        <v>1079</v>
      </c>
      <c r="O298" s="56" t="s">
        <v>1051</v>
      </c>
      <c r="R298" s="55" t="s">
        <v>1705</v>
      </c>
      <c r="S298" s="55" t="s">
        <v>104</v>
      </c>
      <c r="T298" s="55" t="s">
        <v>1805</v>
      </c>
      <c r="U298" s="55" t="s">
        <v>1806</v>
      </c>
      <c r="V298" s="55" t="s">
        <v>1706</v>
      </c>
      <c r="W298" s="55" t="s">
        <v>1807</v>
      </c>
      <c r="X298" s="55" t="s">
        <v>1802</v>
      </c>
      <c r="Y298" s="55" t="s">
        <v>128</v>
      </c>
      <c r="Z298" s="57">
        <v>45839</v>
      </c>
      <c r="AA298" s="69">
        <f ca="1" t="shared" si="4"/>
        <v>13</v>
      </c>
      <c r="AB298" s="70" t="str">
        <f ca="1">LOOKUP(AA298,{0,1,3},{"1个月以内","3个月以内","3个月以上"})</f>
        <v>3个月以上</v>
      </c>
      <c r="AF298" s="64" t="s">
        <v>167</v>
      </c>
      <c r="AG298" s="64" t="s">
        <v>186</v>
      </c>
      <c r="AH298" s="64" t="s">
        <v>187</v>
      </c>
      <c r="AI298" s="64" t="s">
        <v>924</v>
      </c>
      <c r="AJ298" s="71" t="s">
        <v>1011</v>
      </c>
    </row>
    <row r="299" spans="8:36">
      <c r="H299" s="56" t="s">
        <v>92</v>
      </c>
      <c r="I299" s="56" t="s">
        <v>547</v>
      </c>
      <c r="J299" s="56" t="s">
        <v>1808</v>
      </c>
      <c r="K299" s="56" t="s">
        <v>723</v>
      </c>
      <c r="L299" s="56" t="s">
        <v>724</v>
      </c>
      <c r="M299" s="56" t="s">
        <v>1062</v>
      </c>
      <c r="N299" s="56" t="s">
        <v>1006</v>
      </c>
      <c r="O299" s="56" t="s">
        <v>1047</v>
      </c>
      <c r="R299" s="55" t="s">
        <v>1705</v>
      </c>
      <c r="S299" s="55" t="s">
        <v>104</v>
      </c>
      <c r="T299" s="55" t="s">
        <v>1809</v>
      </c>
      <c r="U299" s="55" t="s">
        <v>598</v>
      </c>
      <c r="V299" s="55" t="s">
        <v>1706</v>
      </c>
      <c r="W299" s="55" t="s">
        <v>1807</v>
      </c>
      <c r="X299" s="55" t="s">
        <v>1802</v>
      </c>
      <c r="Y299" s="55" t="s">
        <v>128</v>
      </c>
      <c r="Z299" s="57">
        <v>45839</v>
      </c>
      <c r="AA299" s="69">
        <f ca="1" t="shared" si="4"/>
        <v>13</v>
      </c>
      <c r="AB299" s="70" t="str">
        <f ca="1">LOOKUP(AA299,{0,1,3},{"1个月以内","3个月以内","3个月以上"})</f>
        <v>3个月以上</v>
      </c>
      <c r="AF299" s="64" t="s">
        <v>167</v>
      </c>
      <c r="AG299" s="64" t="s">
        <v>1810</v>
      </c>
      <c r="AH299" s="64" t="s">
        <v>628</v>
      </c>
      <c r="AI299" s="64" t="s">
        <v>807</v>
      </c>
      <c r="AJ299" s="71" t="s">
        <v>1011</v>
      </c>
    </row>
    <row r="300" spans="8:36">
      <c r="H300" s="56" t="s">
        <v>136</v>
      </c>
      <c r="I300" s="56" t="s">
        <v>137</v>
      </c>
      <c r="J300" s="56" t="s">
        <v>1811</v>
      </c>
      <c r="K300" s="56" t="s">
        <v>138</v>
      </c>
      <c r="L300" s="56" t="s">
        <v>394</v>
      </c>
      <c r="M300" s="56" t="s">
        <v>1062</v>
      </c>
      <c r="N300" s="56" t="s">
        <v>1006</v>
      </c>
      <c r="O300" s="56" t="s">
        <v>1047</v>
      </c>
      <c r="R300" s="55" t="s">
        <v>1705</v>
      </c>
      <c r="S300" s="55" t="s">
        <v>104</v>
      </c>
      <c r="T300" s="55" t="s">
        <v>1812</v>
      </c>
      <c r="U300" s="55" t="s">
        <v>1813</v>
      </c>
      <c r="V300" s="55" t="s">
        <v>1706</v>
      </c>
      <c r="W300" s="55" t="s">
        <v>1807</v>
      </c>
      <c r="X300" s="55" t="s">
        <v>1802</v>
      </c>
      <c r="Y300" s="55" t="s">
        <v>128</v>
      </c>
      <c r="Z300" s="57">
        <v>45839</v>
      </c>
      <c r="AA300" s="69">
        <f ca="1" t="shared" si="4"/>
        <v>13</v>
      </c>
      <c r="AB300" s="70" t="str">
        <f ca="1">LOOKUP(AA300,{0,1,3},{"1个月以内","3个月以内","3个月以上"})</f>
        <v>3个月以上</v>
      </c>
      <c r="AF300" s="64" t="s">
        <v>167</v>
      </c>
      <c r="AG300" s="64" t="s">
        <v>1810</v>
      </c>
      <c r="AH300" s="64" t="s">
        <v>594</v>
      </c>
      <c r="AI300" s="64" t="s">
        <v>1814</v>
      </c>
      <c r="AJ300" s="71" t="s">
        <v>1011</v>
      </c>
    </row>
    <row r="301" spans="8:36">
      <c r="H301" s="56" t="s">
        <v>136</v>
      </c>
      <c r="I301" s="56" t="s">
        <v>140</v>
      </c>
      <c r="J301" s="56" t="s">
        <v>1815</v>
      </c>
      <c r="K301" s="56" t="s">
        <v>1816</v>
      </c>
      <c r="L301" s="56" t="s">
        <v>535</v>
      </c>
      <c r="M301" s="56" t="s">
        <v>1062</v>
      </c>
      <c r="N301" s="56" t="s">
        <v>1006</v>
      </c>
      <c r="O301" s="56" t="s">
        <v>1047</v>
      </c>
      <c r="R301" s="55" t="s">
        <v>1705</v>
      </c>
      <c r="S301" s="55" t="s">
        <v>104</v>
      </c>
      <c r="T301" s="55" t="s">
        <v>1817</v>
      </c>
      <c r="U301" s="55" t="s">
        <v>1818</v>
      </c>
      <c r="V301" s="55" t="s">
        <v>1706</v>
      </c>
      <c r="W301" s="55" t="s">
        <v>1807</v>
      </c>
      <c r="X301" s="55" t="s">
        <v>1802</v>
      </c>
      <c r="Y301" s="55" t="s">
        <v>128</v>
      </c>
      <c r="Z301" s="57">
        <v>45839</v>
      </c>
      <c r="AA301" s="69">
        <f ca="1" t="shared" si="4"/>
        <v>13</v>
      </c>
      <c r="AB301" s="70" t="str">
        <f ca="1">LOOKUP(AA301,{0,1,3},{"1个月以内","3个月以内","3个月以上"})</f>
        <v>3个月以上</v>
      </c>
      <c r="AF301" s="64" t="s">
        <v>167</v>
      </c>
      <c r="AG301" s="64" t="s">
        <v>1810</v>
      </c>
      <c r="AH301" s="64" t="s">
        <v>594</v>
      </c>
      <c r="AI301" s="64" t="s">
        <v>1819</v>
      </c>
      <c r="AJ301" s="71" t="s">
        <v>1065</v>
      </c>
    </row>
    <row r="302" spans="8:36">
      <c r="H302" s="56" t="s">
        <v>136</v>
      </c>
      <c r="I302" s="56" t="s">
        <v>143</v>
      </c>
      <c r="J302" s="56" t="s">
        <v>1135</v>
      </c>
      <c r="K302" s="56" t="s">
        <v>146</v>
      </c>
      <c r="L302" s="56" t="s">
        <v>421</v>
      </c>
      <c r="M302" s="56" t="s">
        <v>1005</v>
      </c>
      <c r="N302" s="56" t="s">
        <v>1006</v>
      </c>
      <c r="O302" s="56" t="s">
        <v>1003</v>
      </c>
      <c r="R302" s="55" t="s">
        <v>1705</v>
      </c>
      <c r="S302" s="55" t="s">
        <v>104</v>
      </c>
      <c r="T302" s="55" t="s">
        <v>1283</v>
      </c>
      <c r="U302" s="55" t="s">
        <v>129</v>
      </c>
      <c r="V302" s="55" t="s">
        <v>1706</v>
      </c>
      <c r="W302" s="55" t="s">
        <v>1707</v>
      </c>
      <c r="X302" s="55" t="s">
        <v>1802</v>
      </c>
      <c r="Y302" s="55" t="s">
        <v>128</v>
      </c>
      <c r="Z302" s="57">
        <v>45839</v>
      </c>
      <c r="AA302" s="69">
        <f ca="1" t="shared" si="4"/>
        <v>13</v>
      </c>
      <c r="AB302" s="70" t="str">
        <f ca="1">LOOKUP(AA302,{0,1,3},{"1个月以内","3个月以内","3个月以上"})</f>
        <v>3个月以上</v>
      </c>
      <c r="AF302" s="64" t="s">
        <v>167</v>
      </c>
      <c r="AG302" s="64" t="s">
        <v>1810</v>
      </c>
      <c r="AH302" s="64" t="s">
        <v>582</v>
      </c>
      <c r="AI302" s="64" t="s">
        <v>583</v>
      </c>
      <c r="AJ302" s="71" t="s">
        <v>1065</v>
      </c>
    </row>
    <row r="303" spans="8:36">
      <c r="H303" s="56" t="s">
        <v>136</v>
      </c>
      <c r="I303" s="56" t="s">
        <v>136</v>
      </c>
      <c r="J303" s="56" t="s">
        <v>1124</v>
      </c>
      <c r="K303" s="56" t="s">
        <v>256</v>
      </c>
      <c r="L303" s="56" t="s">
        <v>497</v>
      </c>
      <c r="M303" s="56" t="s">
        <v>1005</v>
      </c>
      <c r="N303" s="56" t="s">
        <v>1006</v>
      </c>
      <c r="O303" s="56" t="s">
        <v>1003</v>
      </c>
      <c r="R303" s="55" t="s">
        <v>1705</v>
      </c>
      <c r="S303" s="55" t="s">
        <v>104</v>
      </c>
      <c r="T303" s="55" t="s">
        <v>1820</v>
      </c>
      <c r="U303" s="55" t="s">
        <v>1821</v>
      </c>
      <c r="V303" s="55" t="s">
        <v>1706</v>
      </c>
      <c r="W303" s="55" t="s">
        <v>1807</v>
      </c>
      <c r="X303" s="55" t="s">
        <v>1802</v>
      </c>
      <c r="Y303" s="55" t="s">
        <v>128</v>
      </c>
      <c r="Z303" s="57">
        <v>45839</v>
      </c>
      <c r="AA303" s="69">
        <f ca="1" t="shared" si="4"/>
        <v>13</v>
      </c>
      <c r="AB303" s="70" t="str">
        <f ca="1">LOOKUP(AA303,{0,1,3},{"1个月以内","3个月以内","3个月以上"})</f>
        <v>3个月以上</v>
      </c>
      <c r="AF303" s="64" t="s">
        <v>167</v>
      </c>
      <c r="AG303" s="64" t="s">
        <v>1810</v>
      </c>
      <c r="AH303" s="64" t="s">
        <v>594</v>
      </c>
      <c r="AI303" s="64" t="s">
        <v>595</v>
      </c>
      <c r="AJ303" s="71" t="s">
        <v>1004</v>
      </c>
    </row>
    <row r="304" spans="8:36">
      <c r="H304" s="56" t="s">
        <v>136</v>
      </c>
      <c r="I304" s="56" t="s">
        <v>155</v>
      </c>
      <c r="J304" s="56" t="s">
        <v>1373</v>
      </c>
      <c r="K304" s="56" t="s">
        <v>156</v>
      </c>
      <c r="L304" s="56" t="s">
        <v>158</v>
      </c>
      <c r="M304" s="56" t="s">
        <v>1012</v>
      </c>
      <c r="N304" s="56" t="s">
        <v>1013</v>
      </c>
      <c r="O304" s="56" t="s">
        <v>1010</v>
      </c>
      <c r="R304" s="55" t="s">
        <v>1705</v>
      </c>
      <c r="S304" s="55" t="s">
        <v>104</v>
      </c>
      <c r="T304" s="55" t="s">
        <v>1822</v>
      </c>
      <c r="U304" s="55" t="s">
        <v>1823</v>
      </c>
      <c r="V304" s="55" t="s">
        <v>1706</v>
      </c>
      <c r="W304" s="55" t="s">
        <v>1807</v>
      </c>
      <c r="X304" s="55" t="s">
        <v>1802</v>
      </c>
      <c r="Y304" s="55" t="s">
        <v>128</v>
      </c>
      <c r="Z304" s="57">
        <v>45839</v>
      </c>
      <c r="AA304" s="69">
        <f ca="1" t="shared" si="4"/>
        <v>13</v>
      </c>
      <c r="AB304" s="70" t="str">
        <f ca="1">LOOKUP(AA304,{0,1,3},{"1个月以内","3个月以内","3个月以上"})</f>
        <v>3个月以上</v>
      </c>
      <c r="AF304" s="64" t="s">
        <v>167</v>
      </c>
      <c r="AG304" s="64" t="s">
        <v>1810</v>
      </c>
      <c r="AH304" s="64" t="s">
        <v>628</v>
      </c>
      <c r="AI304" s="64" t="s">
        <v>680</v>
      </c>
      <c r="AJ304" s="71" t="s">
        <v>1011</v>
      </c>
    </row>
    <row r="305" spans="8:36">
      <c r="H305" s="56" t="s">
        <v>136</v>
      </c>
      <c r="I305" s="56" t="s">
        <v>155</v>
      </c>
      <c r="J305" s="56" t="s">
        <v>1373</v>
      </c>
      <c r="K305" s="56" t="s">
        <v>156</v>
      </c>
      <c r="L305" s="56" t="s">
        <v>725</v>
      </c>
      <c r="M305" s="56" t="s">
        <v>1012</v>
      </c>
      <c r="N305" s="56" t="s">
        <v>1013</v>
      </c>
      <c r="O305" s="56" t="s">
        <v>1010</v>
      </c>
      <c r="R305" s="55" t="s">
        <v>1705</v>
      </c>
      <c r="S305" s="55" t="s">
        <v>104</v>
      </c>
      <c r="T305" s="55" t="s">
        <v>1824</v>
      </c>
      <c r="U305" s="55" t="s">
        <v>1825</v>
      </c>
      <c r="V305" s="55" t="s">
        <v>1706</v>
      </c>
      <c r="W305" s="55" t="s">
        <v>1707</v>
      </c>
      <c r="X305" s="55" t="s">
        <v>1802</v>
      </c>
      <c r="Y305" s="55" t="s">
        <v>128</v>
      </c>
      <c r="Z305" s="57">
        <v>45839</v>
      </c>
      <c r="AA305" s="69">
        <f ca="1" t="shared" si="4"/>
        <v>13</v>
      </c>
      <c r="AB305" s="70" t="str">
        <f ca="1">LOOKUP(AA305,{0,1,3},{"1个月以内","3个月以内","3个月以上"})</f>
        <v>3个月以上</v>
      </c>
      <c r="AF305" s="64" t="s">
        <v>167</v>
      </c>
      <c r="AG305" s="64" t="s">
        <v>1810</v>
      </c>
      <c r="AH305" s="64" t="s">
        <v>662</v>
      </c>
      <c r="AI305" s="64" t="s">
        <v>663</v>
      </c>
      <c r="AJ305" s="71" t="s">
        <v>1004</v>
      </c>
    </row>
    <row r="306" spans="8:36">
      <c r="H306" s="56" t="s">
        <v>136</v>
      </c>
      <c r="I306" s="56" t="s">
        <v>150</v>
      </c>
      <c r="J306" s="56" t="s">
        <v>1148</v>
      </c>
      <c r="K306" s="56" t="s">
        <v>259</v>
      </c>
      <c r="L306" s="56" t="s">
        <v>538</v>
      </c>
      <c r="M306" s="56" t="s">
        <v>1012</v>
      </c>
      <c r="N306" s="56" t="s">
        <v>1013</v>
      </c>
      <c r="O306" s="56" t="s">
        <v>1010</v>
      </c>
      <c r="R306" s="55" t="s">
        <v>1705</v>
      </c>
      <c r="S306" s="55" t="s">
        <v>104</v>
      </c>
      <c r="T306" s="55" t="s">
        <v>1826</v>
      </c>
      <c r="U306" s="55" t="s">
        <v>1827</v>
      </c>
      <c r="V306" s="55" t="s">
        <v>1706</v>
      </c>
      <c r="W306" s="55" t="s">
        <v>1707</v>
      </c>
      <c r="X306" s="55" t="s">
        <v>1802</v>
      </c>
      <c r="Y306" s="55" t="s">
        <v>128</v>
      </c>
      <c r="Z306" s="57">
        <v>45839</v>
      </c>
      <c r="AA306" s="69">
        <f ca="1" t="shared" si="4"/>
        <v>13</v>
      </c>
      <c r="AB306" s="70" t="str">
        <f ca="1">LOOKUP(AA306,{0,1,3},{"1个月以内","3个月以内","3个月以上"})</f>
        <v>3个月以上</v>
      </c>
      <c r="AF306" s="64" t="s">
        <v>167</v>
      </c>
      <c r="AG306" s="64" t="s">
        <v>1810</v>
      </c>
      <c r="AH306" s="64" t="s">
        <v>662</v>
      </c>
      <c r="AI306" s="64" t="s">
        <v>671</v>
      </c>
      <c r="AJ306" s="71" t="s">
        <v>1011</v>
      </c>
    </row>
    <row r="307" spans="8:36">
      <c r="H307" s="56" t="s">
        <v>167</v>
      </c>
      <c r="I307" s="56" t="s">
        <v>180</v>
      </c>
      <c r="J307" s="56" t="s">
        <v>1455</v>
      </c>
      <c r="K307" s="56" t="s">
        <v>726</v>
      </c>
      <c r="L307" s="56" t="s">
        <v>727</v>
      </c>
      <c r="M307" s="56" t="s">
        <v>1012</v>
      </c>
      <c r="N307" s="56" t="s">
        <v>1006</v>
      </c>
      <c r="O307" s="56" t="s">
        <v>1010</v>
      </c>
      <c r="R307" s="55" t="s">
        <v>1705</v>
      </c>
      <c r="S307" s="55" t="s">
        <v>104</v>
      </c>
      <c r="T307" s="55" t="s">
        <v>1734</v>
      </c>
      <c r="U307" s="55" t="s">
        <v>1735</v>
      </c>
      <c r="V307" s="55" t="s">
        <v>1706</v>
      </c>
      <c r="W307" s="55" t="s">
        <v>1707</v>
      </c>
      <c r="X307" s="55" t="s">
        <v>1802</v>
      </c>
      <c r="Y307" s="55" t="s">
        <v>128</v>
      </c>
      <c r="Z307" s="57">
        <v>45839</v>
      </c>
      <c r="AA307" s="69">
        <f ca="1" t="shared" si="4"/>
        <v>13</v>
      </c>
      <c r="AB307" s="70" t="str">
        <f ca="1">LOOKUP(AA307,{0,1,3},{"1个月以内","3个月以内","3个月以上"})</f>
        <v>3个月以上</v>
      </c>
      <c r="AF307" s="64" t="s">
        <v>167</v>
      </c>
      <c r="AG307" s="64" t="s">
        <v>1810</v>
      </c>
      <c r="AH307" s="64" t="s">
        <v>628</v>
      </c>
      <c r="AI307" s="64" t="s">
        <v>1828</v>
      </c>
      <c r="AJ307" s="71" t="s">
        <v>1011</v>
      </c>
    </row>
    <row r="308" spans="8:36">
      <c r="H308" s="56" t="s">
        <v>167</v>
      </c>
      <c r="I308" s="56" t="s">
        <v>168</v>
      </c>
      <c r="J308" s="56" t="s">
        <v>1188</v>
      </c>
      <c r="K308" s="56" t="s">
        <v>169</v>
      </c>
      <c r="L308" s="56" t="s">
        <v>225</v>
      </c>
      <c r="M308" s="56" t="s">
        <v>1062</v>
      </c>
      <c r="N308" s="56" t="s">
        <v>1006</v>
      </c>
      <c r="O308" s="56" t="s">
        <v>1047</v>
      </c>
      <c r="R308" s="55" t="s">
        <v>1705</v>
      </c>
      <c r="S308" s="55" t="s">
        <v>104</v>
      </c>
      <c r="T308" s="55" t="s">
        <v>1829</v>
      </c>
      <c r="U308" s="55" t="s">
        <v>1830</v>
      </c>
      <c r="V308" s="55" t="s">
        <v>1706</v>
      </c>
      <c r="W308" s="55" t="s">
        <v>1707</v>
      </c>
      <c r="X308" s="55" t="s">
        <v>1802</v>
      </c>
      <c r="Y308" s="55" t="s">
        <v>128</v>
      </c>
      <c r="Z308" s="57">
        <v>45839</v>
      </c>
      <c r="AA308" s="69">
        <f ca="1" t="shared" si="4"/>
        <v>13</v>
      </c>
      <c r="AB308" s="70" t="str">
        <f ca="1">LOOKUP(AA308,{0,1,3},{"1个月以内","3个月以内","3个月以上"})</f>
        <v>3个月以上</v>
      </c>
      <c r="AF308" s="64" t="s">
        <v>167</v>
      </c>
      <c r="AG308" s="64" t="s">
        <v>1810</v>
      </c>
      <c r="AH308" s="64" t="s">
        <v>628</v>
      </c>
      <c r="AI308" s="64" t="s">
        <v>629</v>
      </c>
      <c r="AJ308" s="71" t="s">
        <v>1011</v>
      </c>
    </row>
    <row r="309" spans="8:36">
      <c r="H309" s="56" t="s">
        <v>167</v>
      </c>
      <c r="I309" s="56" t="s">
        <v>323</v>
      </c>
      <c r="J309" s="56" t="s">
        <v>1555</v>
      </c>
      <c r="K309" s="56" t="s">
        <v>324</v>
      </c>
      <c r="L309" s="56" t="s">
        <v>325</v>
      </c>
      <c r="M309" s="56" t="s">
        <v>1062</v>
      </c>
      <c r="N309" s="56" t="s">
        <v>1006</v>
      </c>
      <c r="O309" s="56" t="s">
        <v>1047</v>
      </c>
      <c r="R309" s="55" t="s">
        <v>1705</v>
      </c>
      <c r="S309" s="55" t="s">
        <v>104</v>
      </c>
      <c r="T309" s="55" t="s">
        <v>1831</v>
      </c>
      <c r="U309" s="55" t="s">
        <v>1832</v>
      </c>
      <c r="V309" s="55" t="s">
        <v>1706</v>
      </c>
      <c r="W309" s="55" t="s">
        <v>1707</v>
      </c>
      <c r="X309" s="55" t="s">
        <v>1802</v>
      </c>
      <c r="Y309" s="55" t="s">
        <v>128</v>
      </c>
      <c r="Z309" s="57">
        <v>45839</v>
      </c>
      <c r="AA309" s="69">
        <f ca="1" t="shared" si="4"/>
        <v>13</v>
      </c>
      <c r="AB309" s="70" t="str">
        <f ca="1">LOOKUP(AA309,{0,1,3},{"1个月以内","3个月以内","3个月以上"})</f>
        <v>3个月以上</v>
      </c>
      <c r="AF309" s="64" t="s">
        <v>167</v>
      </c>
      <c r="AG309" s="64" t="s">
        <v>1810</v>
      </c>
      <c r="AH309" s="64" t="s">
        <v>229</v>
      </c>
      <c r="AI309" s="64" t="s">
        <v>230</v>
      </c>
      <c r="AJ309" s="71" t="s">
        <v>1011</v>
      </c>
    </row>
    <row r="310" spans="8:36">
      <c r="H310" s="56" t="s">
        <v>167</v>
      </c>
      <c r="I310" s="56" t="s">
        <v>323</v>
      </c>
      <c r="J310" s="56" t="s">
        <v>1560</v>
      </c>
      <c r="K310" s="56" t="s">
        <v>348</v>
      </c>
      <c r="L310" s="56" t="s">
        <v>349</v>
      </c>
      <c r="M310" s="56" t="s">
        <v>1012</v>
      </c>
      <c r="N310" s="56" t="s">
        <v>1013</v>
      </c>
      <c r="O310" s="56" t="s">
        <v>1010</v>
      </c>
      <c r="R310" s="55" t="s">
        <v>1705</v>
      </c>
      <c r="S310" s="55" t="s">
        <v>104</v>
      </c>
      <c r="T310" s="55" t="s">
        <v>1269</v>
      </c>
      <c r="U310" s="55" t="s">
        <v>106</v>
      </c>
      <c r="V310" s="55" t="s">
        <v>1706</v>
      </c>
      <c r="W310" s="55" t="s">
        <v>1707</v>
      </c>
      <c r="X310" s="55" t="s">
        <v>1833</v>
      </c>
      <c r="Y310" s="55" t="s">
        <v>105</v>
      </c>
      <c r="Z310" s="57">
        <v>46002</v>
      </c>
      <c r="AA310" s="69">
        <f ca="1" t="shared" si="4"/>
        <v>8</v>
      </c>
      <c r="AB310" s="70" t="str">
        <f ca="1">LOOKUP(AA310,{0,1,3},{"1个月以内","3个月以内","3个月以上"})</f>
        <v>3个月以上</v>
      </c>
      <c r="AF310" s="64" t="s">
        <v>167</v>
      </c>
      <c r="AG310" s="64" t="s">
        <v>1810</v>
      </c>
      <c r="AH310" s="64" t="s">
        <v>1834</v>
      </c>
      <c r="AI310" s="64" t="s">
        <v>1835</v>
      </c>
      <c r="AJ310" s="71" t="s">
        <v>1065</v>
      </c>
    </row>
    <row r="311" spans="8:36">
      <c r="H311" s="56" t="s">
        <v>167</v>
      </c>
      <c r="I311" s="56" t="s">
        <v>581</v>
      </c>
      <c r="J311" s="56" t="s">
        <v>1483</v>
      </c>
      <c r="K311" s="56" t="s">
        <v>582</v>
      </c>
      <c r="L311" s="56" t="s">
        <v>728</v>
      </c>
      <c r="M311" s="56" t="s">
        <v>1012</v>
      </c>
      <c r="N311" s="56" t="s">
        <v>1013</v>
      </c>
      <c r="O311" s="56" t="s">
        <v>1010</v>
      </c>
      <c r="R311" s="55" t="s">
        <v>1705</v>
      </c>
      <c r="S311" s="55" t="s">
        <v>104</v>
      </c>
      <c r="T311" s="55" t="s">
        <v>1836</v>
      </c>
      <c r="U311" s="55" t="s">
        <v>1837</v>
      </c>
      <c r="V311" s="55" t="s">
        <v>1706</v>
      </c>
      <c r="W311" s="55" t="s">
        <v>1707</v>
      </c>
      <c r="X311" s="55" t="s">
        <v>1833</v>
      </c>
      <c r="Y311" s="55" t="s">
        <v>105</v>
      </c>
      <c r="Z311" s="57">
        <v>46002</v>
      </c>
      <c r="AA311" s="69">
        <f ca="1" t="shared" si="4"/>
        <v>8</v>
      </c>
      <c r="AB311" s="70" t="str">
        <f ca="1">LOOKUP(AA311,{0,1,3},{"1个月以内","3个月以内","3个月以上"})</f>
        <v>3个月以上</v>
      </c>
      <c r="AF311" s="64" t="s">
        <v>167</v>
      </c>
      <c r="AG311" s="64" t="s">
        <v>1810</v>
      </c>
      <c r="AH311" s="64" t="s">
        <v>451</v>
      </c>
      <c r="AI311" s="64" t="s">
        <v>1838</v>
      </c>
      <c r="AJ311" s="71" t="s">
        <v>1065</v>
      </c>
    </row>
    <row r="312" spans="8:36">
      <c r="H312" s="56" t="s">
        <v>28</v>
      </c>
      <c r="I312" s="56" t="s">
        <v>29</v>
      </c>
      <c r="J312" s="56" t="s">
        <v>1125</v>
      </c>
      <c r="K312" s="56" t="s">
        <v>540</v>
      </c>
      <c r="L312" s="56" t="s">
        <v>729</v>
      </c>
      <c r="M312" s="56" t="s">
        <v>1012</v>
      </c>
      <c r="N312" s="56" t="s">
        <v>1006</v>
      </c>
      <c r="O312" s="56" t="s">
        <v>1010</v>
      </c>
      <c r="R312" s="55" t="s">
        <v>1705</v>
      </c>
      <c r="S312" s="55" t="s">
        <v>104</v>
      </c>
      <c r="T312" s="55" t="s">
        <v>1839</v>
      </c>
      <c r="U312" s="55" t="s">
        <v>1840</v>
      </c>
      <c r="V312" s="55" t="s">
        <v>1706</v>
      </c>
      <c r="W312" s="55" t="s">
        <v>1707</v>
      </c>
      <c r="X312" s="55" t="s">
        <v>1833</v>
      </c>
      <c r="Y312" s="55" t="s">
        <v>105</v>
      </c>
      <c r="Z312" s="57">
        <v>46002</v>
      </c>
      <c r="AA312" s="69">
        <f ca="1" t="shared" si="4"/>
        <v>8</v>
      </c>
      <c r="AB312" s="70" t="str">
        <f ca="1">LOOKUP(AA312,{0,1,3},{"1个月以内","3个月以内","3个月以上"})</f>
        <v>3个月以上</v>
      </c>
      <c r="AF312" s="64" t="s">
        <v>167</v>
      </c>
      <c r="AG312" s="64" t="s">
        <v>1810</v>
      </c>
      <c r="AH312" s="64" t="s">
        <v>662</v>
      </c>
      <c r="AI312" s="64" t="s">
        <v>1841</v>
      </c>
      <c r="AJ312" s="71" t="s">
        <v>1065</v>
      </c>
    </row>
    <row r="313" spans="8:36">
      <c r="H313" s="56" t="s">
        <v>28</v>
      </c>
      <c r="I313" s="56" t="s">
        <v>60</v>
      </c>
      <c r="J313" s="56" t="s">
        <v>1142</v>
      </c>
      <c r="K313" s="56" t="s">
        <v>61</v>
      </c>
      <c r="L313" s="56" t="s">
        <v>277</v>
      </c>
      <c r="M313" s="56" t="s">
        <v>1062</v>
      </c>
      <c r="N313" s="56" t="s">
        <v>1006</v>
      </c>
      <c r="O313" s="56" t="s">
        <v>1047</v>
      </c>
      <c r="R313" s="55" t="s">
        <v>1705</v>
      </c>
      <c r="S313" s="55" t="s">
        <v>104</v>
      </c>
      <c r="T313" s="55" t="s">
        <v>1842</v>
      </c>
      <c r="U313" s="55" t="s">
        <v>1843</v>
      </c>
      <c r="V313" s="55" t="s">
        <v>1706</v>
      </c>
      <c r="W313" s="55" t="s">
        <v>1707</v>
      </c>
      <c r="X313" s="55" t="s">
        <v>1833</v>
      </c>
      <c r="Y313" s="55" t="s">
        <v>105</v>
      </c>
      <c r="Z313" s="57">
        <v>46002</v>
      </c>
      <c r="AA313" s="69">
        <f ca="1" t="shared" si="4"/>
        <v>8</v>
      </c>
      <c r="AB313" s="70" t="str">
        <f ca="1">LOOKUP(AA313,{0,1,3},{"1个月以内","3个月以内","3个月以上"})</f>
        <v>3个月以上</v>
      </c>
      <c r="AF313" s="64" t="s">
        <v>167</v>
      </c>
      <c r="AG313" s="64" t="s">
        <v>1810</v>
      </c>
      <c r="AH313" s="64" t="s">
        <v>582</v>
      </c>
      <c r="AI313" s="64" t="s">
        <v>728</v>
      </c>
      <c r="AJ313" s="71" t="s">
        <v>1004</v>
      </c>
    </row>
    <row r="314" spans="8:36">
      <c r="H314" s="56" t="s">
        <v>28</v>
      </c>
      <c r="I314" s="56" t="s">
        <v>39</v>
      </c>
      <c r="J314" s="56" t="s">
        <v>1215</v>
      </c>
      <c r="K314" s="56" t="s">
        <v>40</v>
      </c>
      <c r="L314" s="56" t="s">
        <v>442</v>
      </c>
      <c r="M314" s="56" t="s">
        <v>1012</v>
      </c>
      <c r="N314" s="56" t="s">
        <v>1013</v>
      </c>
      <c r="O314" s="56" t="s">
        <v>1010</v>
      </c>
      <c r="R314" s="55" t="s">
        <v>1705</v>
      </c>
      <c r="S314" s="55" t="s">
        <v>104</v>
      </c>
      <c r="T314" s="55" t="s">
        <v>1844</v>
      </c>
      <c r="U314" s="55" t="s">
        <v>1845</v>
      </c>
      <c r="V314" s="55" t="s">
        <v>1706</v>
      </c>
      <c r="W314" s="55" t="s">
        <v>1707</v>
      </c>
      <c r="X314" s="55" t="s">
        <v>1833</v>
      </c>
      <c r="Y314" s="55" t="s">
        <v>105</v>
      </c>
      <c r="Z314" s="57">
        <v>46002</v>
      </c>
      <c r="AA314" s="69">
        <f ca="1" t="shared" si="4"/>
        <v>8</v>
      </c>
      <c r="AB314" s="70" t="str">
        <f ca="1">LOOKUP(AA314,{0,1,3},{"1个月以内","3个月以内","3个月以上"})</f>
        <v>3个月以上</v>
      </c>
      <c r="AF314" s="64" t="s">
        <v>167</v>
      </c>
      <c r="AG314" s="64" t="s">
        <v>1810</v>
      </c>
      <c r="AH314" s="64" t="s">
        <v>594</v>
      </c>
      <c r="AI314" s="64" t="s">
        <v>1819</v>
      </c>
      <c r="AJ314" s="71" t="s">
        <v>1065</v>
      </c>
    </row>
    <row r="315" spans="8:36">
      <c r="H315" s="56" t="s">
        <v>28</v>
      </c>
      <c r="I315" s="56" t="s">
        <v>39</v>
      </c>
      <c r="J315" s="56" t="s">
        <v>1268</v>
      </c>
      <c r="K315" s="56" t="s">
        <v>266</v>
      </c>
      <c r="L315" s="56" t="s">
        <v>267</v>
      </c>
      <c r="M315" s="56" t="s">
        <v>1062</v>
      </c>
      <c r="N315" s="56" t="s">
        <v>1006</v>
      </c>
      <c r="O315" s="56" t="s">
        <v>1047</v>
      </c>
      <c r="R315" s="55" t="s">
        <v>1705</v>
      </c>
      <c r="S315" s="55" t="s">
        <v>104</v>
      </c>
      <c r="T315" s="55" t="s">
        <v>1846</v>
      </c>
      <c r="U315" s="55" t="s">
        <v>1847</v>
      </c>
      <c r="V315" s="55" t="s">
        <v>1706</v>
      </c>
      <c r="W315" s="55" t="s">
        <v>1707</v>
      </c>
      <c r="X315" s="55" t="s">
        <v>1833</v>
      </c>
      <c r="Y315" s="55" t="s">
        <v>105</v>
      </c>
      <c r="Z315" s="57">
        <v>46002</v>
      </c>
      <c r="AA315" s="69">
        <f ca="1" t="shared" si="4"/>
        <v>8</v>
      </c>
      <c r="AB315" s="70" t="str">
        <f ca="1">LOOKUP(AA315,{0,1,3},{"1个月以内","3个月以内","3个月以上"})</f>
        <v>3个月以上</v>
      </c>
      <c r="AF315" s="64" t="s">
        <v>167</v>
      </c>
      <c r="AG315" s="64" t="s">
        <v>1810</v>
      </c>
      <c r="AH315" s="64" t="s">
        <v>594</v>
      </c>
      <c r="AI315" s="64" t="s">
        <v>1848</v>
      </c>
      <c r="AJ315" s="71" t="s">
        <v>1065</v>
      </c>
    </row>
    <row r="316" spans="8:36">
      <c r="H316" s="56" t="s">
        <v>28</v>
      </c>
      <c r="I316" s="56" t="s">
        <v>45</v>
      </c>
      <c r="J316" s="56" t="s">
        <v>1231</v>
      </c>
      <c r="K316" s="56" t="s">
        <v>46</v>
      </c>
      <c r="L316" s="56" t="s">
        <v>730</v>
      </c>
      <c r="M316" s="56" t="s">
        <v>1062</v>
      </c>
      <c r="N316" s="56" t="s">
        <v>1006</v>
      </c>
      <c r="O316" s="56" t="s">
        <v>1047</v>
      </c>
      <c r="R316" s="55" t="s">
        <v>1705</v>
      </c>
      <c r="S316" s="55" t="s">
        <v>104</v>
      </c>
      <c r="T316" s="55" t="s">
        <v>1849</v>
      </c>
      <c r="U316" s="55" t="s">
        <v>1850</v>
      </c>
      <c r="V316" s="55" t="s">
        <v>1706</v>
      </c>
      <c r="W316" s="55" t="s">
        <v>1707</v>
      </c>
      <c r="X316" s="55" t="s">
        <v>1833</v>
      </c>
      <c r="Y316" s="55" t="s">
        <v>105</v>
      </c>
      <c r="Z316" s="57">
        <v>46002</v>
      </c>
      <c r="AA316" s="69">
        <f ca="1" t="shared" si="4"/>
        <v>8</v>
      </c>
      <c r="AB316" s="70" t="str">
        <f ca="1">LOOKUP(AA316,{0,1,3},{"1个月以内","3个月以内","3个月以上"})</f>
        <v>3个月以上</v>
      </c>
      <c r="AF316" s="64" t="s">
        <v>167</v>
      </c>
      <c r="AG316" s="64" t="s">
        <v>1810</v>
      </c>
      <c r="AH316" s="64" t="s">
        <v>582</v>
      </c>
      <c r="AI316" s="64" t="s">
        <v>801</v>
      </c>
      <c r="AJ316" s="71" t="s">
        <v>1004</v>
      </c>
    </row>
    <row r="317" spans="8:36">
      <c r="H317" s="56" t="s">
        <v>63</v>
      </c>
      <c r="I317" s="56" t="s">
        <v>64</v>
      </c>
      <c r="J317" s="56" t="s">
        <v>1041</v>
      </c>
      <c r="K317" s="56" t="s">
        <v>65</v>
      </c>
      <c r="L317" s="56" t="s">
        <v>545</v>
      </c>
      <c r="M317" s="56" t="s">
        <v>1062</v>
      </c>
      <c r="N317" s="56" t="s">
        <v>1006</v>
      </c>
      <c r="O317" s="56" t="s">
        <v>1047</v>
      </c>
      <c r="R317" s="55" t="s">
        <v>1705</v>
      </c>
      <c r="S317" s="55" t="s">
        <v>104</v>
      </c>
      <c r="T317" s="55" t="s">
        <v>1851</v>
      </c>
      <c r="U317" s="55" t="s">
        <v>1852</v>
      </c>
      <c r="V317" s="55" t="s">
        <v>1706</v>
      </c>
      <c r="W317" s="55" t="s">
        <v>1707</v>
      </c>
      <c r="X317" s="55" t="s">
        <v>1833</v>
      </c>
      <c r="Y317" s="55" t="s">
        <v>105</v>
      </c>
      <c r="Z317" s="57">
        <v>46002</v>
      </c>
      <c r="AA317" s="69">
        <f ca="1" t="shared" si="4"/>
        <v>8</v>
      </c>
      <c r="AB317" s="70" t="str">
        <f ca="1">LOOKUP(AA317,{0,1,3},{"1个月以内","3个月以内","3个月以上"})</f>
        <v>3个月以上</v>
      </c>
      <c r="AF317" s="64" t="s">
        <v>167</v>
      </c>
      <c r="AG317" s="64" t="s">
        <v>1810</v>
      </c>
      <c r="AH317" s="64" t="s">
        <v>582</v>
      </c>
      <c r="AI317" s="64" t="s">
        <v>1853</v>
      </c>
      <c r="AJ317" s="71" t="s">
        <v>1011</v>
      </c>
    </row>
    <row r="318" spans="8:36">
      <c r="H318" s="56" t="s">
        <v>63</v>
      </c>
      <c r="I318" s="56" t="s">
        <v>64</v>
      </c>
      <c r="J318" s="56" t="s">
        <v>1041</v>
      </c>
      <c r="K318" s="56" t="s">
        <v>65</v>
      </c>
      <c r="L318" s="56" t="s">
        <v>467</v>
      </c>
      <c r="M318" s="56" t="s">
        <v>1062</v>
      </c>
      <c r="N318" s="56" t="s">
        <v>1006</v>
      </c>
      <c r="O318" s="56" t="s">
        <v>1047</v>
      </c>
      <c r="R318" s="55" t="s">
        <v>1705</v>
      </c>
      <c r="S318" s="55" t="s">
        <v>104</v>
      </c>
      <c r="T318" s="55" t="s">
        <v>1854</v>
      </c>
      <c r="U318" s="55" t="s">
        <v>1855</v>
      </c>
      <c r="V318" s="55" t="s">
        <v>1706</v>
      </c>
      <c r="W318" s="55" t="s">
        <v>1707</v>
      </c>
      <c r="X318" s="55" t="s">
        <v>1833</v>
      </c>
      <c r="Y318" s="55" t="s">
        <v>105</v>
      </c>
      <c r="Z318" s="57">
        <v>46002</v>
      </c>
      <c r="AA318" s="69">
        <f ca="1" t="shared" si="4"/>
        <v>8</v>
      </c>
      <c r="AB318" s="70" t="str">
        <f ca="1">LOOKUP(AA318,{0,1,3},{"1个月以内","3个月以内","3个月以上"})</f>
        <v>3个月以上</v>
      </c>
      <c r="AF318" s="64" t="s">
        <v>167</v>
      </c>
      <c r="AG318" s="64" t="s">
        <v>1810</v>
      </c>
      <c r="AH318" s="64" t="s">
        <v>451</v>
      </c>
      <c r="AI318" s="64" t="s">
        <v>452</v>
      </c>
      <c r="AJ318" s="71" t="s">
        <v>1065</v>
      </c>
    </row>
    <row r="319" spans="8:36">
      <c r="H319" s="56" t="s">
        <v>63</v>
      </c>
      <c r="I319" s="56" t="s">
        <v>84</v>
      </c>
      <c r="J319" s="56" t="s">
        <v>1009</v>
      </c>
      <c r="K319" s="56" t="s">
        <v>87</v>
      </c>
      <c r="L319" s="56" t="s">
        <v>611</v>
      </c>
      <c r="M319" s="56" t="s">
        <v>1062</v>
      </c>
      <c r="N319" s="56" t="s">
        <v>1006</v>
      </c>
      <c r="O319" s="56" t="s">
        <v>1047</v>
      </c>
      <c r="R319" s="55" t="s">
        <v>1705</v>
      </c>
      <c r="S319" s="55" t="s">
        <v>104</v>
      </c>
      <c r="T319" s="55" t="s">
        <v>1856</v>
      </c>
      <c r="U319" s="55" t="s">
        <v>1857</v>
      </c>
      <c r="V319" s="55" t="s">
        <v>1706</v>
      </c>
      <c r="W319" s="55" t="s">
        <v>1707</v>
      </c>
      <c r="X319" s="55" t="s">
        <v>1833</v>
      </c>
      <c r="Y319" s="55" t="s">
        <v>105</v>
      </c>
      <c r="Z319" s="57">
        <v>46002</v>
      </c>
      <c r="AA319" s="69">
        <f ca="1" t="shared" si="4"/>
        <v>8</v>
      </c>
      <c r="AB319" s="70" t="str">
        <f ca="1">LOOKUP(AA319,{0,1,3},{"1个月以内","3个月以内","3个月以上"})</f>
        <v>3个月以上</v>
      </c>
      <c r="AF319" s="64" t="s">
        <v>167</v>
      </c>
      <c r="AG319" s="64" t="s">
        <v>1810</v>
      </c>
      <c r="AH319" s="64" t="s">
        <v>451</v>
      </c>
      <c r="AI319" s="64" t="s">
        <v>1858</v>
      </c>
      <c r="AJ319" s="71" t="s">
        <v>1065</v>
      </c>
    </row>
    <row r="320" spans="8:36">
      <c r="H320" s="56" t="s">
        <v>63</v>
      </c>
      <c r="I320" s="56" t="s">
        <v>84</v>
      </c>
      <c r="J320" s="56" t="s">
        <v>1009</v>
      </c>
      <c r="K320" s="56" t="s">
        <v>87</v>
      </c>
      <c r="L320" s="56" t="s">
        <v>514</v>
      </c>
      <c r="M320" s="56" t="s">
        <v>1062</v>
      </c>
      <c r="N320" s="56" t="s">
        <v>1006</v>
      </c>
      <c r="O320" s="56" t="s">
        <v>1047</v>
      </c>
      <c r="R320" s="55" t="s">
        <v>1705</v>
      </c>
      <c r="S320" s="55" t="s">
        <v>104</v>
      </c>
      <c r="T320" s="55" t="s">
        <v>1547</v>
      </c>
      <c r="U320" s="55" t="s">
        <v>315</v>
      </c>
      <c r="V320" s="55" t="s">
        <v>1706</v>
      </c>
      <c r="W320" s="55" t="s">
        <v>1707</v>
      </c>
      <c r="X320" s="55" t="s">
        <v>1833</v>
      </c>
      <c r="Y320" s="55" t="s">
        <v>105</v>
      </c>
      <c r="Z320" s="57">
        <v>46002</v>
      </c>
      <c r="AA320" s="69">
        <f ca="1" t="shared" si="4"/>
        <v>8</v>
      </c>
      <c r="AB320" s="70" t="str">
        <f ca="1">LOOKUP(AA320,{0,1,3},{"1个月以内","3个月以内","3个月以上"})</f>
        <v>3个月以上</v>
      </c>
      <c r="AF320" s="64" t="s">
        <v>167</v>
      </c>
      <c r="AG320" s="64" t="s">
        <v>1810</v>
      </c>
      <c r="AH320" s="64" t="s">
        <v>229</v>
      </c>
      <c r="AI320" s="64" t="s">
        <v>1859</v>
      </c>
      <c r="AJ320" s="71" t="s">
        <v>1065</v>
      </c>
    </row>
    <row r="321" spans="8:36">
      <c r="H321" s="56" t="s">
        <v>104</v>
      </c>
      <c r="I321" s="56" t="s">
        <v>121</v>
      </c>
      <c r="J321" s="56" t="s">
        <v>1289</v>
      </c>
      <c r="K321" s="56" t="s">
        <v>122</v>
      </c>
      <c r="L321" s="56" t="s">
        <v>313</v>
      </c>
      <c r="M321" s="56" t="s">
        <v>1062</v>
      </c>
      <c r="N321" s="56" t="s">
        <v>1006</v>
      </c>
      <c r="O321" s="56" t="s">
        <v>1047</v>
      </c>
      <c r="R321" s="55" t="s">
        <v>1705</v>
      </c>
      <c r="S321" s="55" t="s">
        <v>104</v>
      </c>
      <c r="T321" s="55" t="s">
        <v>1860</v>
      </c>
      <c r="U321" s="55" t="s">
        <v>1861</v>
      </c>
      <c r="V321" s="55" t="s">
        <v>1706</v>
      </c>
      <c r="W321" s="55" t="s">
        <v>1862</v>
      </c>
      <c r="X321" s="55" t="s">
        <v>1863</v>
      </c>
      <c r="Y321" s="55" t="s">
        <v>1864</v>
      </c>
      <c r="Z321" s="57">
        <v>46204</v>
      </c>
      <c r="AA321" s="69">
        <f ca="1" t="shared" si="4"/>
        <v>1</v>
      </c>
      <c r="AB321" s="70" t="str">
        <f ca="1">LOOKUP(AA321,{0,1,3},{"1个月以内","3个月以内","3个月以上"})</f>
        <v>3个月以内</v>
      </c>
      <c r="AF321" s="64" t="s">
        <v>167</v>
      </c>
      <c r="AG321" s="64" t="s">
        <v>1810</v>
      </c>
      <c r="AH321" s="64" t="s">
        <v>582</v>
      </c>
      <c r="AI321" s="64" t="s">
        <v>694</v>
      </c>
      <c r="AJ321" s="71" t="s">
        <v>1004</v>
      </c>
    </row>
    <row r="322" spans="8:36">
      <c r="H322" s="56" t="s">
        <v>104</v>
      </c>
      <c r="I322" s="56" t="s">
        <v>128</v>
      </c>
      <c r="J322" s="56" t="s">
        <v>1253</v>
      </c>
      <c r="K322" s="56" t="s">
        <v>112</v>
      </c>
      <c r="L322" s="56" t="s">
        <v>466</v>
      </c>
      <c r="M322" s="56" t="s">
        <v>1062</v>
      </c>
      <c r="N322" s="56" t="s">
        <v>1006</v>
      </c>
      <c r="O322" s="56" t="s">
        <v>1047</v>
      </c>
      <c r="R322" s="55" t="s">
        <v>1705</v>
      </c>
      <c r="S322" s="55" t="s">
        <v>104</v>
      </c>
      <c r="T322" s="55" t="s">
        <v>1865</v>
      </c>
      <c r="U322" s="55" t="s">
        <v>1866</v>
      </c>
      <c r="V322" s="55" t="s">
        <v>1706</v>
      </c>
      <c r="W322" s="55" t="s">
        <v>1867</v>
      </c>
      <c r="X322" s="55" t="s">
        <v>1863</v>
      </c>
      <c r="Y322" s="55" t="s">
        <v>1864</v>
      </c>
      <c r="Z322" s="57">
        <v>46204</v>
      </c>
      <c r="AA322" s="69">
        <f ca="1" t="shared" si="4"/>
        <v>1</v>
      </c>
      <c r="AB322" s="70" t="str">
        <f ca="1">LOOKUP(AA322,{0,1,3},{"1个月以内","3个月以内","3个月以上"})</f>
        <v>3个月以内</v>
      </c>
      <c r="AF322" s="64" t="s">
        <v>167</v>
      </c>
      <c r="AG322" s="64" t="s">
        <v>1810</v>
      </c>
      <c r="AH322" s="64" t="s">
        <v>594</v>
      </c>
      <c r="AI322" s="64" t="s">
        <v>1868</v>
      </c>
      <c r="AJ322" s="71" t="s">
        <v>1065</v>
      </c>
    </row>
    <row r="323" spans="8:36">
      <c r="H323" s="56" t="s">
        <v>136</v>
      </c>
      <c r="I323" s="56" t="s">
        <v>137</v>
      </c>
      <c r="J323" s="56" t="s">
        <v>1869</v>
      </c>
      <c r="K323" s="56" t="s">
        <v>365</v>
      </c>
      <c r="L323" s="56" t="s">
        <v>496</v>
      </c>
      <c r="M323" s="56" t="s">
        <v>1005</v>
      </c>
      <c r="N323" s="56" t="s">
        <v>1006</v>
      </c>
      <c r="O323" s="56" t="s">
        <v>1003</v>
      </c>
      <c r="R323" s="55" t="s">
        <v>1705</v>
      </c>
      <c r="S323" s="55" t="s">
        <v>104</v>
      </c>
      <c r="T323" s="55" t="s">
        <v>1870</v>
      </c>
      <c r="U323" s="55" t="s">
        <v>1871</v>
      </c>
      <c r="V323" s="55" t="s">
        <v>1706</v>
      </c>
      <c r="W323" s="55" t="s">
        <v>1862</v>
      </c>
      <c r="X323" s="55" t="s">
        <v>1863</v>
      </c>
      <c r="Y323" s="55" t="s">
        <v>1864</v>
      </c>
      <c r="Z323" s="57">
        <v>46204</v>
      </c>
      <c r="AA323" s="69">
        <f ca="1" t="shared" ref="AA323:AA386" si="5">DATEDIF(Z323,TODAY(),"M")</f>
        <v>1</v>
      </c>
      <c r="AB323" s="70" t="str">
        <f ca="1">LOOKUP(AA323,{0,1,3},{"1个月以内","3个月以内","3个月以上"})</f>
        <v>3个月以内</v>
      </c>
      <c r="AF323" s="64" t="s">
        <v>167</v>
      </c>
      <c r="AG323" s="64" t="s">
        <v>1810</v>
      </c>
      <c r="AH323" s="64" t="s">
        <v>582</v>
      </c>
      <c r="AI323" s="64" t="s">
        <v>1872</v>
      </c>
      <c r="AJ323" s="71" t="s">
        <v>1065</v>
      </c>
    </row>
    <row r="324" spans="8:36">
      <c r="H324" s="56" t="s">
        <v>136</v>
      </c>
      <c r="I324" s="56" t="s">
        <v>143</v>
      </c>
      <c r="J324" s="56" t="s">
        <v>1135</v>
      </c>
      <c r="K324" s="56" t="s">
        <v>146</v>
      </c>
      <c r="L324" s="56" t="s">
        <v>248</v>
      </c>
      <c r="M324" s="56" t="s">
        <v>1005</v>
      </c>
      <c r="N324" s="56" t="s">
        <v>1006</v>
      </c>
      <c r="O324" s="56" t="s">
        <v>1003</v>
      </c>
      <c r="R324" s="55" t="s">
        <v>1705</v>
      </c>
      <c r="S324" s="55" t="s">
        <v>104</v>
      </c>
      <c r="T324" s="55" t="s">
        <v>1873</v>
      </c>
      <c r="U324" s="55" t="s">
        <v>1874</v>
      </c>
      <c r="V324" s="55" t="s">
        <v>1706</v>
      </c>
      <c r="W324" s="55" t="s">
        <v>1875</v>
      </c>
      <c r="X324" s="55" t="s">
        <v>1863</v>
      </c>
      <c r="Y324" s="55" t="s">
        <v>1864</v>
      </c>
      <c r="Z324" s="57">
        <v>46204</v>
      </c>
      <c r="AA324" s="69">
        <f ca="1" t="shared" si="5"/>
        <v>1</v>
      </c>
      <c r="AB324" s="70" t="str">
        <f ca="1">LOOKUP(AA324,{0,1,3},{"1个月以内","3个月以内","3个月以上"})</f>
        <v>3个月以内</v>
      </c>
      <c r="AF324" s="64" t="s">
        <v>167</v>
      </c>
      <c r="AG324" s="64" t="s">
        <v>323</v>
      </c>
      <c r="AH324" s="64" t="s">
        <v>324</v>
      </c>
      <c r="AI324" s="64" t="s">
        <v>476</v>
      </c>
      <c r="AJ324" s="71" t="s">
        <v>1065</v>
      </c>
    </row>
    <row r="325" spans="8:36">
      <c r="H325" s="56" t="s">
        <v>136</v>
      </c>
      <c r="I325" s="56" t="s">
        <v>143</v>
      </c>
      <c r="J325" s="56" t="s">
        <v>1135</v>
      </c>
      <c r="K325" s="56" t="s">
        <v>146</v>
      </c>
      <c r="L325" s="56" t="s">
        <v>536</v>
      </c>
      <c r="M325" s="56" t="s">
        <v>1062</v>
      </c>
      <c r="N325" s="56" t="s">
        <v>1006</v>
      </c>
      <c r="O325" s="56" t="s">
        <v>1047</v>
      </c>
      <c r="R325" s="55" t="s">
        <v>1705</v>
      </c>
      <c r="S325" s="55" t="s">
        <v>104</v>
      </c>
      <c r="T325" s="55" t="s">
        <v>1876</v>
      </c>
      <c r="U325" s="55" t="s">
        <v>1877</v>
      </c>
      <c r="V325" s="55" t="s">
        <v>1706</v>
      </c>
      <c r="W325" s="55" t="s">
        <v>1862</v>
      </c>
      <c r="X325" s="55" t="s">
        <v>1863</v>
      </c>
      <c r="Y325" s="55" t="s">
        <v>1864</v>
      </c>
      <c r="Z325" s="57">
        <v>46204</v>
      </c>
      <c r="AA325" s="69">
        <f ca="1" t="shared" si="5"/>
        <v>1</v>
      </c>
      <c r="AB325" s="70" t="str">
        <f ca="1">LOOKUP(AA325,{0,1,3},{"1个月以内","3个月以内","3个月以上"})</f>
        <v>3个月以内</v>
      </c>
      <c r="AF325" s="64" t="s">
        <v>167</v>
      </c>
      <c r="AG325" s="64" t="s">
        <v>323</v>
      </c>
      <c r="AH325" s="64" t="s">
        <v>1878</v>
      </c>
      <c r="AI325" s="64" t="s">
        <v>659</v>
      </c>
      <c r="AJ325" s="71" t="s">
        <v>1065</v>
      </c>
    </row>
    <row r="326" spans="8:36">
      <c r="H326" s="56" t="s">
        <v>136</v>
      </c>
      <c r="I326" s="56" t="s">
        <v>155</v>
      </c>
      <c r="J326" s="56" t="s">
        <v>1097</v>
      </c>
      <c r="K326" s="56" t="s">
        <v>159</v>
      </c>
      <c r="L326" s="56" t="s">
        <v>731</v>
      </c>
      <c r="M326" s="56" t="s">
        <v>1012</v>
      </c>
      <c r="N326" s="56" t="s">
        <v>1013</v>
      </c>
      <c r="O326" s="56" t="s">
        <v>1010</v>
      </c>
      <c r="R326" s="55" t="s">
        <v>1705</v>
      </c>
      <c r="S326" s="55" t="s">
        <v>104</v>
      </c>
      <c r="T326" s="55" t="s">
        <v>1275</v>
      </c>
      <c r="U326" s="55" t="s">
        <v>238</v>
      </c>
      <c r="V326" s="55" t="s">
        <v>1706</v>
      </c>
      <c r="W326" s="55" t="s">
        <v>1875</v>
      </c>
      <c r="X326" s="55" t="s">
        <v>1863</v>
      </c>
      <c r="Y326" s="55" t="s">
        <v>1864</v>
      </c>
      <c r="Z326" s="57">
        <v>46204</v>
      </c>
      <c r="AA326" s="69">
        <f ca="1" t="shared" si="5"/>
        <v>1</v>
      </c>
      <c r="AB326" s="70" t="str">
        <f ca="1">LOOKUP(AA326,{0,1,3},{"1个月以内","3个月以内","3个月以上"})</f>
        <v>3个月以内</v>
      </c>
      <c r="AF326" s="64" t="s">
        <v>167</v>
      </c>
      <c r="AG326" s="64" t="s">
        <v>323</v>
      </c>
      <c r="AH326" s="64" t="s">
        <v>346</v>
      </c>
      <c r="AI326" s="64" t="s">
        <v>1879</v>
      </c>
      <c r="AJ326" s="71" t="s">
        <v>1065</v>
      </c>
    </row>
    <row r="327" spans="8:36">
      <c r="H327" s="56" t="s">
        <v>136</v>
      </c>
      <c r="I327" s="56" t="s">
        <v>150</v>
      </c>
      <c r="J327" s="56" t="s">
        <v>1148</v>
      </c>
      <c r="K327" s="56" t="s">
        <v>259</v>
      </c>
      <c r="L327" s="56" t="s">
        <v>732</v>
      </c>
      <c r="M327" s="56" t="s">
        <v>311</v>
      </c>
      <c r="N327" s="56" t="s">
        <v>311</v>
      </c>
      <c r="O327" s="56" t="s">
        <v>1051</v>
      </c>
      <c r="R327" s="55" t="s">
        <v>1705</v>
      </c>
      <c r="S327" s="55" t="s">
        <v>104</v>
      </c>
      <c r="T327" s="55" t="s">
        <v>1880</v>
      </c>
      <c r="U327" s="55" t="s">
        <v>1881</v>
      </c>
      <c r="V327" s="55" t="s">
        <v>1706</v>
      </c>
      <c r="W327" s="55" t="s">
        <v>1875</v>
      </c>
      <c r="X327" s="55" t="s">
        <v>1863</v>
      </c>
      <c r="Y327" s="55" t="s">
        <v>1864</v>
      </c>
      <c r="Z327" s="57">
        <v>46204</v>
      </c>
      <c r="AA327" s="69">
        <f ca="1" t="shared" si="5"/>
        <v>1</v>
      </c>
      <c r="AB327" s="70" t="str">
        <f ca="1">LOOKUP(AA327,{0,1,3},{"1个月以内","3个月以内","3个月以上"})</f>
        <v>3个月以内</v>
      </c>
      <c r="AF327" s="64" t="s">
        <v>167</v>
      </c>
      <c r="AG327" s="64" t="s">
        <v>323</v>
      </c>
      <c r="AH327" s="64" t="s">
        <v>1878</v>
      </c>
      <c r="AI327" s="64" t="s">
        <v>705</v>
      </c>
      <c r="AJ327" s="71" t="s">
        <v>1004</v>
      </c>
    </row>
    <row r="328" spans="8:36">
      <c r="H328" s="56" t="s">
        <v>167</v>
      </c>
      <c r="I328" s="56" t="s">
        <v>180</v>
      </c>
      <c r="J328" s="56" t="s">
        <v>1206</v>
      </c>
      <c r="K328" s="56" t="s">
        <v>183</v>
      </c>
      <c r="L328" s="56" t="s">
        <v>552</v>
      </c>
      <c r="M328" s="56" t="s">
        <v>1005</v>
      </c>
      <c r="N328" s="56" t="s">
        <v>1006</v>
      </c>
      <c r="O328" s="56" t="s">
        <v>1003</v>
      </c>
      <c r="R328" s="55" t="s">
        <v>1705</v>
      </c>
      <c r="S328" s="55" t="s">
        <v>104</v>
      </c>
      <c r="T328" s="55" t="s">
        <v>1882</v>
      </c>
      <c r="U328" s="55" t="s">
        <v>1883</v>
      </c>
      <c r="V328" s="55" t="s">
        <v>1706</v>
      </c>
      <c r="W328" s="55" t="s">
        <v>1875</v>
      </c>
      <c r="X328" s="55" t="s">
        <v>1863</v>
      </c>
      <c r="Y328" s="55" t="s">
        <v>1864</v>
      </c>
      <c r="Z328" s="57">
        <v>46204</v>
      </c>
      <c r="AA328" s="69">
        <f ca="1" t="shared" si="5"/>
        <v>1</v>
      </c>
      <c r="AB328" s="70" t="str">
        <f ca="1">LOOKUP(AA328,{0,1,3},{"1个月以内","3个月以内","3个月以上"})</f>
        <v>3个月以内</v>
      </c>
      <c r="AF328" s="64" t="s">
        <v>167</v>
      </c>
      <c r="AG328" s="64" t="s">
        <v>323</v>
      </c>
      <c r="AH328" s="64" t="s">
        <v>346</v>
      </c>
      <c r="AI328" s="64" t="s">
        <v>584</v>
      </c>
      <c r="AJ328" s="71" t="s">
        <v>1065</v>
      </c>
    </row>
    <row r="329" spans="8:36">
      <c r="H329" s="56" t="s">
        <v>167</v>
      </c>
      <c r="I329" s="56" t="s">
        <v>180</v>
      </c>
      <c r="J329" s="56" t="s">
        <v>1202</v>
      </c>
      <c r="K329" s="56" t="s">
        <v>181</v>
      </c>
      <c r="L329" s="56" t="s">
        <v>431</v>
      </c>
      <c r="M329" s="56" t="s">
        <v>1062</v>
      </c>
      <c r="N329" s="56" t="s">
        <v>1006</v>
      </c>
      <c r="O329" s="56" t="s">
        <v>1047</v>
      </c>
      <c r="R329" s="55" t="s">
        <v>1705</v>
      </c>
      <c r="S329" s="55" t="s">
        <v>104</v>
      </c>
      <c r="T329" s="55" t="s">
        <v>1884</v>
      </c>
      <c r="U329" s="55" t="s">
        <v>1885</v>
      </c>
      <c r="V329" s="55" t="s">
        <v>1706</v>
      </c>
      <c r="W329" s="55" t="s">
        <v>1886</v>
      </c>
      <c r="X329" s="55" t="s">
        <v>1863</v>
      </c>
      <c r="Y329" s="55" t="s">
        <v>1864</v>
      </c>
      <c r="Z329" s="57">
        <v>46204</v>
      </c>
      <c r="AA329" s="69">
        <f ca="1" t="shared" si="5"/>
        <v>1</v>
      </c>
      <c r="AB329" s="70" t="str">
        <f ca="1">LOOKUP(AA329,{0,1,3},{"1个月以内","3个月以内","3个月以上"})</f>
        <v>3个月以内</v>
      </c>
      <c r="AF329" s="64" t="s">
        <v>167</v>
      </c>
      <c r="AG329" s="64" t="s">
        <v>323</v>
      </c>
      <c r="AH329" s="64" t="s">
        <v>346</v>
      </c>
      <c r="AI329" s="64" t="s">
        <v>627</v>
      </c>
      <c r="AJ329" s="71" t="s">
        <v>1065</v>
      </c>
    </row>
    <row r="330" spans="8:36">
      <c r="H330" s="56" t="s">
        <v>167</v>
      </c>
      <c r="I330" s="56" t="s">
        <v>168</v>
      </c>
      <c r="J330" s="56" t="s">
        <v>1188</v>
      </c>
      <c r="K330" s="56" t="s">
        <v>169</v>
      </c>
      <c r="L330" s="56" t="s">
        <v>288</v>
      </c>
      <c r="M330" s="56" t="s">
        <v>1062</v>
      </c>
      <c r="N330" s="56" t="s">
        <v>1006</v>
      </c>
      <c r="O330" s="56" t="s">
        <v>1047</v>
      </c>
      <c r="R330" s="55" t="s">
        <v>1705</v>
      </c>
      <c r="S330" s="55" t="s">
        <v>104</v>
      </c>
      <c r="T330" s="55" t="s">
        <v>1887</v>
      </c>
      <c r="U330" s="55" t="s">
        <v>1888</v>
      </c>
      <c r="V330" s="55" t="s">
        <v>1706</v>
      </c>
      <c r="W330" s="55" t="s">
        <v>1886</v>
      </c>
      <c r="X330" s="55" t="s">
        <v>1863</v>
      </c>
      <c r="Y330" s="55" t="s">
        <v>1864</v>
      </c>
      <c r="Z330" s="57">
        <v>46204</v>
      </c>
      <c r="AA330" s="69">
        <f ca="1" t="shared" si="5"/>
        <v>1</v>
      </c>
      <c r="AB330" s="70" t="str">
        <f ca="1">LOOKUP(AA330,{0,1,3},{"1个月以内","3个月以内","3个月以上"})</f>
        <v>3个月以内</v>
      </c>
      <c r="AF330" s="64" t="s">
        <v>167</v>
      </c>
      <c r="AG330" s="64" t="s">
        <v>323</v>
      </c>
      <c r="AH330" s="64" t="s">
        <v>1889</v>
      </c>
      <c r="AI330" s="64" t="s">
        <v>388</v>
      </c>
      <c r="AJ330" s="71" t="s">
        <v>1004</v>
      </c>
    </row>
    <row r="331" spans="8:36">
      <c r="H331" s="56" t="s">
        <v>136</v>
      </c>
      <c r="I331" s="56" t="s">
        <v>137</v>
      </c>
      <c r="J331" s="56" t="s">
        <v>1105</v>
      </c>
      <c r="K331" s="56" t="s">
        <v>246</v>
      </c>
      <c r="L331" s="56" t="s">
        <v>247</v>
      </c>
      <c r="M331" s="56" t="s">
        <v>1012</v>
      </c>
      <c r="N331" s="56" t="s">
        <v>1013</v>
      </c>
      <c r="O331" s="56" t="s">
        <v>1010</v>
      </c>
      <c r="R331" s="55" t="s">
        <v>1705</v>
      </c>
      <c r="S331" s="55" t="s">
        <v>104</v>
      </c>
      <c r="T331" s="55" t="s">
        <v>1890</v>
      </c>
      <c r="U331" s="55" t="s">
        <v>1891</v>
      </c>
      <c r="V331" s="55" t="s">
        <v>1706</v>
      </c>
      <c r="W331" s="55" t="s">
        <v>1886</v>
      </c>
      <c r="X331" s="55" t="s">
        <v>1863</v>
      </c>
      <c r="Y331" s="55" t="s">
        <v>1864</v>
      </c>
      <c r="Z331" s="57">
        <v>46204</v>
      </c>
      <c r="AA331" s="69">
        <f ca="1" t="shared" si="5"/>
        <v>1</v>
      </c>
      <c r="AB331" s="70" t="str">
        <f ca="1">LOOKUP(AA331,{0,1,3},{"1个月以内","3个月以内","3个月以上"})</f>
        <v>3个月以内</v>
      </c>
      <c r="AF331" s="64" t="s">
        <v>167</v>
      </c>
      <c r="AG331" s="64" t="s">
        <v>323</v>
      </c>
      <c r="AH331" s="64" t="s">
        <v>346</v>
      </c>
      <c r="AI331" s="64" t="s">
        <v>347</v>
      </c>
      <c r="AJ331" s="71" t="s">
        <v>1004</v>
      </c>
    </row>
    <row r="332" spans="8:36">
      <c r="H332" s="56" t="s">
        <v>104</v>
      </c>
      <c r="I332" s="56" t="s">
        <v>108</v>
      </c>
      <c r="J332" s="56" t="s">
        <v>1263</v>
      </c>
      <c r="K332" s="56" t="s">
        <v>109</v>
      </c>
      <c r="L332" s="56" t="s">
        <v>734</v>
      </c>
      <c r="M332" s="56" t="s">
        <v>1062</v>
      </c>
      <c r="N332" s="56" t="s">
        <v>1006</v>
      </c>
      <c r="O332" s="56" t="s">
        <v>1047</v>
      </c>
      <c r="R332" s="55" t="s">
        <v>1705</v>
      </c>
      <c r="S332" s="55" t="s">
        <v>104</v>
      </c>
      <c r="T332" s="55" t="s">
        <v>1892</v>
      </c>
      <c r="U332" s="55" t="s">
        <v>1893</v>
      </c>
      <c r="V332" s="55" t="s">
        <v>1706</v>
      </c>
      <c r="W332" s="55" t="s">
        <v>1867</v>
      </c>
      <c r="X332" s="55" t="s">
        <v>1863</v>
      </c>
      <c r="Y332" s="55" t="s">
        <v>1864</v>
      </c>
      <c r="Z332" s="57">
        <v>46204</v>
      </c>
      <c r="AA332" s="69">
        <f ca="1" t="shared" si="5"/>
        <v>1</v>
      </c>
      <c r="AB332" s="70" t="str">
        <f ca="1">LOOKUP(AA332,{0,1,3},{"1个月以内","3个月以内","3个月以上"})</f>
        <v>3个月以内</v>
      </c>
      <c r="AF332" s="64" t="s">
        <v>167</v>
      </c>
      <c r="AG332" s="64" t="s">
        <v>323</v>
      </c>
      <c r="AH332" s="64" t="s">
        <v>1878</v>
      </c>
      <c r="AI332" s="64" t="s">
        <v>349</v>
      </c>
      <c r="AJ332" s="71" t="s">
        <v>1004</v>
      </c>
    </row>
    <row r="333" spans="8:36">
      <c r="H333" s="56" t="s">
        <v>28</v>
      </c>
      <c r="I333" s="56" t="s">
        <v>54</v>
      </c>
      <c r="J333" s="56" t="s">
        <v>1087</v>
      </c>
      <c r="K333" s="56" t="s">
        <v>56</v>
      </c>
      <c r="L333" s="56" t="s">
        <v>735</v>
      </c>
      <c r="M333" s="56" t="s">
        <v>1012</v>
      </c>
      <c r="N333" s="56" t="s">
        <v>1006</v>
      </c>
      <c r="O333" s="56" t="s">
        <v>1010</v>
      </c>
      <c r="R333" s="55" t="s">
        <v>1705</v>
      </c>
      <c r="S333" s="55" t="s">
        <v>104</v>
      </c>
      <c r="T333" s="55" t="s">
        <v>1894</v>
      </c>
      <c r="U333" s="55" t="s">
        <v>1895</v>
      </c>
      <c r="V333" s="55" t="s">
        <v>1706</v>
      </c>
      <c r="W333" s="55" t="s">
        <v>1862</v>
      </c>
      <c r="X333" s="55" t="s">
        <v>1863</v>
      </c>
      <c r="Y333" s="55" t="s">
        <v>1864</v>
      </c>
      <c r="Z333" s="57">
        <v>46204</v>
      </c>
      <c r="AA333" s="69">
        <f ca="1" t="shared" si="5"/>
        <v>1</v>
      </c>
      <c r="AB333" s="70" t="str">
        <f ca="1">LOOKUP(AA333,{0,1,3},{"1个月以内","3个月以内","3个月以上"})</f>
        <v>3个月以内</v>
      </c>
      <c r="AF333" s="64" t="s">
        <v>167</v>
      </c>
      <c r="AG333" s="64" t="s">
        <v>323</v>
      </c>
      <c r="AH333" s="64" t="s">
        <v>346</v>
      </c>
      <c r="AI333" s="64" t="s">
        <v>521</v>
      </c>
      <c r="AJ333" s="71" t="s">
        <v>1065</v>
      </c>
    </row>
    <row r="334" spans="8:36">
      <c r="H334" s="56" t="s">
        <v>28</v>
      </c>
      <c r="I334" s="56" t="s">
        <v>45</v>
      </c>
      <c r="J334" s="56" t="s">
        <v>1213</v>
      </c>
      <c r="K334" s="56" t="s">
        <v>542</v>
      </c>
      <c r="L334" s="56" t="s">
        <v>543</v>
      </c>
      <c r="M334" s="56" t="s">
        <v>1062</v>
      </c>
      <c r="N334" s="56" t="s">
        <v>1006</v>
      </c>
      <c r="O334" s="56" t="s">
        <v>1047</v>
      </c>
      <c r="R334" s="55" t="s">
        <v>1705</v>
      </c>
      <c r="S334" s="55" t="s">
        <v>104</v>
      </c>
      <c r="T334" s="55" t="s">
        <v>1896</v>
      </c>
      <c r="U334" s="55" t="s">
        <v>1897</v>
      </c>
      <c r="V334" s="55" t="s">
        <v>1706</v>
      </c>
      <c r="W334" s="55" t="s">
        <v>1862</v>
      </c>
      <c r="X334" s="55" t="s">
        <v>1863</v>
      </c>
      <c r="Y334" s="55" t="s">
        <v>1864</v>
      </c>
      <c r="Z334" s="57">
        <v>46204</v>
      </c>
      <c r="AA334" s="69">
        <f ca="1" t="shared" si="5"/>
        <v>1</v>
      </c>
      <c r="AB334" s="70" t="str">
        <f ca="1">LOOKUP(AA334,{0,1,3},{"1个月以内","3个月以内","3个月以上"})</f>
        <v>3个月以内</v>
      </c>
      <c r="AF334" s="64" t="s">
        <v>167</v>
      </c>
      <c r="AG334" s="64" t="s">
        <v>323</v>
      </c>
      <c r="AH334" s="64" t="s">
        <v>346</v>
      </c>
      <c r="AI334" s="64" t="s">
        <v>681</v>
      </c>
      <c r="AJ334" s="71" t="s">
        <v>1004</v>
      </c>
    </row>
    <row r="335" spans="8:36">
      <c r="H335" s="56" t="s">
        <v>92</v>
      </c>
      <c r="I335" s="56" t="s">
        <v>93</v>
      </c>
      <c r="J335" s="56" t="s">
        <v>1083</v>
      </c>
      <c r="K335" s="56" t="s">
        <v>94</v>
      </c>
      <c r="L335" s="56" t="s">
        <v>736</v>
      </c>
      <c r="M335" s="56" t="s">
        <v>1062</v>
      </c>
      <c r="N335" s="56" t="s">
        <v>1006</v>
      </c>
      <c r="O335" s="56" t="s">
        <v>1047</v>
      </c>
      <c r="R335" s="55" t="s">
        <v>1705</v>
      </c>
      <c r="S335" s="55" t="s">
        <v>104</v>
      </c>
      <c r="T335" s="55" t="s">
        <v>1898</v>
      </c>
      <c r="U335" s="55" t="s">
        <v>1899</v>
      </c>
      <c r="V335" s="55" t="s">
        <v>1706</v>
      </c>
      <c r="W335" s="55" t="s">
        <v>1867</v>
      </c>
      <c r="X335" s="55" t="s">
        <v>1863</v>
      </c>
      <c r="Y335" s="55" t="s">
        <v>1864</v>
      </c>
      <c r="Z335" s="57">
        <v>46204</v>
      </c>
      <c r="AA335" s="69">
        <f ca="1" t="shared" si="5"/>
        <v>1</v>
      </c>
      <c r="AB335" s="70" t="str">
        <f ca="1">LOOKUP(AA335,{0,1,3},{"1个月以内","3个月以内","3个月以上"})</f>
        <v>3个月以内</v>
      </c>
      <c r="AF335" s="64" t="s">
        <v>167</v>
      </c>
      <c r="AG335" s="64" t="s">
        <v>323</v>
      </c>
      <c r="AH335" s="64" t="s">
        <v>324</v>
      </c>
      <c r="AI335" s="64" t="s">
        <v>325</v>
      </c>
      <c r="AJ335" s="71" t="s">
        <v>1065</v>
      </c>
    </row>
    <row r="336" spans="8:36">
      <c r="H336" s="56" t="s">
        <v>92</v>
      </c>
      <c r="I336" s="56" t="s">
        <v>1739</v>
      </c>
      <c r="J336" s="56" t="s">
        <v>1900</v>
      </c>
      <c r="K336" s="56" t="s">
        <v>515</v>
      </c>
      <c r="L336" s="56" t="s">
        <v>516</v>
      </c>
      <c r="M336" s="56" t="s">
        <v>1005</v>
      </c>
      <c r="N336" s="56" t="s">
        <v>1006</v>
      </c>
      <c r="O336" s="56" t="s">
        <v>1003</v>
      </c>
      <c r="R336" s="55" t="s">
        <v>1705</v>
      </c>
      <c r="S336" s="55" t="s">
        <v>104</v>
      </c>
      <c r="T336" s="55" t="s">
        <v>1901</v>
      </c>
      <c r="U336" s="55" t="s">
        <v>1902</v>
      </c>
      <c r="V336" s="55" t="s">
        <v>1706</v>
      </c>
      <c r="W336" s="55" t="s">
        <v>1862</v>
      </c>
      <c r="X336" s="55" t="s">
        <v>1863</v>
      </c>
      <c r="Y336" s="55" t="s">
        <v>1864</v>
      </c>
      <c r="Z336" s="57">
        <v>46204</v>
      </c>
      <c r="AA336" s="69">
        <f ca="1" t="shared" si="5"/>
        <v>1</v>
      </c>
      <c r="AB336" s="70" t="str">
        <f ca="1">LOOKUP(AA336,{0,1,3},{"1个月以内","3个月以内","3个月以上"})</f>
        <v>3个月以内</v>
      </c>
      <c r="AF336" s="64" t="s">
        <v>167</v>
      </c>
      <c r="AG336" s="64" t="s">
        <v>323</v>
      </c>
      <c r="AH336" s="64" t="s">
        <v>324</v>
      </c>
      <c r="AI336" s="64" t="s">
        <v>1903</v>
      </c>
      <c r="AJ336" s="71" t="s">
        <v>1065</v>
      </c>
    </row>
    <row r="337" spans="8:36">
      <c r="H337" s="56" t="s">
        <v>136</v>
      </c>
      <c r="I337" s="56" t="s">
        <v>140</v>
      </c>
      <c r="J337" s="56" t="s">
        <v>1127</v>
      </c>
      <c r="K337" s="56" t="s">
        <v>244</v>
      </c>
      <c r="L337" s="56" t="s">
        <v>473</v>
      </c>
      <c r="M337" s="56" t="s">
        <v>1062</v>
      </c>
      <c r="N337" s="56" t="s">
        <v>1006</v>
      </c>
      <c r="O337" s="56" t="s">
        <v>1047</v>
      </c>
      <c r="R337" s="55" t="s">
        <v>1705</v>
      </c>
      <c r="S337" s="55" t="s">
        <v>104</v>
      </c>
      <c r="T337" s="55" t="s">
        <v>1904</v>
      </c>
      <c r="U337" s="55" t="s">
        <v>1905</v>
      </c>
      <c r="V337" s="55" t="s">
        <v>1706</v>
      </c>
      <c r="W337" s="55" t="s">
        <v>1886</v>
      </c>
      <c r="X337" s="55" t="s">
        <v>1863</v>
      </c>
      <c r="Y337" s="55" t="s">
        <v>1864</v>
      </c>
      <c r="Z337" s="57">
        <v>46204</v>
      </c>
      <c r="AA337" s="69">
        <f ca="1" t="shared" si="5"/>
        <v>1</v>
      </c>
      <c r="AB337" s="70" t="str">
        <f ca="1">LOOKUP(AA337,{0,1,3},{"1个月以内","3个月以内","3个月以上"})</f>
        <v>3个月以内</v>
      </c>
      <c r="AF337" s="64" t="s">
        <v>167</v>
      </c>
      <c r="AG337" s="64" t="s">
        <v>323</v>
      </c>
      <c r="AH337" s="64" t="s">
        <v>346</v>
      </c>
      <c r="AI337" s="64" t="s">
        <v>1906</v>
      </c>
      <c r="AJ337" s="71" t="s">
        <v>1065</v>
      </c>
    </row>
    <row r="338" spans="8:36">
      <c r="H338" s="56" t="s">
        <v>136</v>
      </c>
      <c r="I338" s="56" t="s">
        <v>136</v>
      </c>
      <c r="J338" s="56" t="s">
        <v>1118</v>
      </c>
      <c r="K338" s="56" t="s">
        <v>457</v>
      </c>
      <c r="L338" s="56" t="s">
        <v>476</v>
      </c>
      <c r="M338" s="56" t="s">
        <v>1012</v>
      </c>
      <c r="N338" s="56" t="s">
        <v>1006</v>
      </c>
      <c r="O338" s="56" t="s">
        <v>1047</v>
      </c>
      <c r="R338" s="55" t="s">
        <v>1705</v>
      </c>
      <c r="S338" s="55" t="s">
        <v>104</v>
      </c>
      <c r="T338" s="55" t="s">
        <v>1907</v>
      </c>
      <c r="U338" s="55" t="s">
        <v>1908</v>
      </c>
      <c r="V338" s="55" t="s">
        <v>1706</v>
      </c>
      <c r="W338" s="55" t="s">
        <v>1867</v>
      </c>
      <c r="X338" s="55" t="s">
        <v>1863</v>
      </c>
      <c r="Y338" s="55" t="s">
        <v>1864</v>
      </c>
      <c r="Z338" s="57">
        <v>46204</v>
      </c>
      <c r="AA338" s="69">
        <f ca="1" t="shared" si="5"/>
        <v>1</v>
      </c>
      <c r="AB338" s="70" t="str">
        <f ca="1">LOOKUP(AA338,{0,1,3},{"1个月以内","3个月以内","3个月以上"})</f>
        <v>3个月以内</v>
      </c>
      <c r="AF338" s="64" t="s">
        <v>167</v>
      </c>
      <c r="AG338" s="64" t="s">
        <v>193</v>
      </c>
      <c r="AH338" s="64" t="s">
        <v>294</v>
      </c>
      <c r="AI338" s="64" t="s">
        <v>295</v>
      </c>
      <c r="AJ338" s="71" t="s">
        <v>1004</v>
      </c>
    </row>
    <row r="339" spans="8:36">
      <c r="H339" s="56" t="s">
        <v>136</v>
      </c>
      <c r="I339" s="56" t="s">
        <v>150</v>
      </c>
      <c r="J339" s="56" t="s">
        <v>1148</v>
      </c>
      <c r="K339" s="56" t="s">
        <v>259</v>
      </c>
      <c r="L339" s="56" t="s">
        <v>571</v>
      </c>
      <c r="M339" s="56" t="s">
        <v>1012</v>
      </c>
      <c r="N339" s="56" t="s">
        <v>1013</v>
      </c>
      <c r="O339" s="56" t="s">
        <v>1010</v>
      </c>
      <c r="R339" s="55" t="s">
        <v>1705</v>
      </c>
      <c r="S339" s="55" t="s">
        <v>104</v>
      </c>
      <c r="T339" s="55" t="s">
        <v>1909</v>
      </c>
      <c r="U339" s="55" t="s">
        <v>1910</v>
      </c>
      <c r="V339" s="55" t="s">
        <v>1706</v>
      </c>
      <c r="W339" s="55" t="s">
        <v>1867</v>
      </c>
      <c r="X339" s="55" t="s">
        <v>1863</v>
      </c>
      <c r="Y339" s="55" t="s">
        <v>1864</v>
      </c>
      <c r="Z339" s="57">
        <v>46204</v>
      </c>
      <c r="AA339" s="69">
        <f ca="1" t="shared" si="5"/>
        <v>1</v>
      </c>
      <c r="AB339" s="70" t="str">
        <f ca="1">LOOKUP(AA339,{0,1,3},{"1个月以内","3个月以内","3个月以上"})</f>
        <v>3个月以内</v>
      </c>
      <c r="AF339" s="64" t="s">
        <v>167</v>
      </c>
      <c r="AG339" s="64" t="s">
        <v>193</v>
      </c>
      <c r="AH339" s="64" t="s">
        <v>194</v>
      </c>
      <c r="AI339" s="64" t="s">
        <v>195</v>
      </c>
      <c r="AJ339" s="71" t="s">
        <v>1004</v>
      </c>
    </row>
    <row r="340" spans="8:36">
      <c r="H340" s="56" t="s">
        <v>136</v>
      </c>
      <c r="I340" s="56" t="s">
        <v>150</v>
      </c>
      <c r="J340" s="56" t="s">
        <v>1152</v>
      </c>
      <c r="K340" s="56" t="s">
        <v>499</v>
      </c>
      <c r="L340" s="56" t="s">
        <v>737</v>
      </c>
      <c r="M340" s="56" t="s">
        <v>1062</v>
      </c>
      <c r="N340" s="56" t="s">
        <v>1006</v>
      </c>
      <c r="O340" s="56" t="s">
        <v>1047</v>
      </c>
      <c r="R340" s="55" t="s">
        <v>1705</v>
      </c>
      <c r="S340" s="55" t="s">
        <v>104</v>
      </c>
      <c r="T340" s="55" t="s">
        <v>1911</v>
      </c>
      <c r="U340" s="55" t="s">
        <v>1912</v>
      </c>
      <c r="V340" s="55" t="s">
        <v>1706</v>
      </c>
      <c r="W340" s="55" t="s">
        <v>1875</v>
      </c>
      <c r="X340" s="55" t="s">
        <v>1863</v>
      </c>
      <c r="Y340" s="55" t="s">
        <v>1864</v>
      </c>
      <c r="Z340" s="57">
        <v>46204</v>
      </c>
      <c r="AA340" s="69">
        <f ca="1" t="shared" si="5"/>
        <v>1</v>
      </c>
      <c r="AB340" s="70" t="str">
        <f ca="1">LOOKUP(AA340,{0,1,3},{"1个月以内","3个月以内","3个月以上"})</f>
        <v>3个月以内</v>
      </c>
      <c r="AF340" s="64" t="s">
        <v>167</v>
      </c>
      <c r="AG340" s="64" t="s">
        <v>193</v>
      </c>
      <c r="AH340" s="64" t="s">
        <v>382</v>
      </c>
      <c r="AI340" s="64" t="s">
        <v>1913</v>
      </c>
      <c r="AJ340" s="71" t="s">
        <v>1011</v>
      </c>
    </row>
    <row r="341" spans="8:36">
      <c r="H341" s="56" t="s">
        <v>104</v>
      </c>
      <c r="I341" s="56" t="s">
        <v>111</v>
      </c>
      <c r="J341" s="56" t="s">
        <v>1253</v>
      </c>
      <c r="K341" s="56" t="s">
        <v>112</v>
      </c>
      <c r="L341" s="56" t="s">
        <v>309</v>
      </c>
      <c r="M341" s="56" t="s">
        <v>1005</v>
      </c>
      <c r="N341" s="56" t="s">
        <v>1006</v>
      </c>
      <c r="O341" s="56" t="s">
        <v>1003</v>
      </c>
      <c r="R341" s="55" t="s">
        <v>1705</v>
      </c>
      <c r="S341" s="55" t="s">
        <v>104</v>
      </c>
      <c r="T341" s="55" t="s">
        <v>1914</v>
      </c>
      <c r="U341" s="55" t="s">
        <v>1915</v>
      </c>
      <c r="V341" s="55" t="s">
        <v>1706</v>
      </c>
      <c r="W341" s="55" t="s">
        <v>1886</v>
      </c>
      <c r="X341" s="55" t="s">
        <v>1863</v>
      </c>
      <c r="Y341" s="55" t="s">
        <v>1864</v>
      </c>
      <c r="Z341" s="57">
        <v>46204</v>
      </c>
      <c r="AA341" s="69">
        <f ca="1" t="shared" si="5"/>
        <v>1</v>
      </c>
      <c r="AB341" s="70" t="str">
        <f ca="1">LOOKUP(AA341,{0,1,3},{"1个月以内","3个月以内","3个月以上"})</f>
        <v>3个月以内</v>
      </c>
      <c r="AF341" s="64" t="s">
        <v>167</v>
      </c>
      <c r="AG341" s="64" t="s">
        <v>193</v>
      </c>
      <c r="AH341" s="64" t="s">
        <v>382</v>
      </c>
      <c r="AI341" s="64" t="s">
        <v>1916</v>
      </c>
      <c r="AJ341" s="71" t="s">
        <v>1011</v>
      </c>
    </row>
    <row r="342" spans="8:36">
      <c r="H342" s="56" t="s">
        <v>104</v>
      </c>
      <c r="I342" s="56" t="s">
        <v>116</v>
      </c>
      <c r="J342" s="56" t="s">
        <v>1408</v>
      </c>
      <c r="K342" s="56" t="s">
        <v>119</v>
      </c>
      <c r="L342" s="56" t="s">
        <v>738</v>
      </c>
      <c r="M342" s="56" t="s">
        <v>1254</v>
      </c>
      <c r="N342" s="56" t="s">
        <v>1409</v>
      </c>
      <c r="O342" s="56" t="s">
        <v>1051</v>
      </c>
      <c r="R342" s="55" t="s">
        <v>1705</v>
      </c>
      <c r="S342" s="55" t="s">
        <v>104</v>
      </c>
      <c r="T342" s="55" t="s">
        <v>1917</v>
      </c>
      <c r="U342" s="55" t="s">
        <v>1918</v>
      </c>
      <c r="V342" s="55" t="s">
        <v>1706</v>
      </c>
      <c r="W342" s="55" t="s">
        <v>1875</v>
      </c>
      <c r="X342" s="55" t="s">
        <v>1863</v>
      </c>
      <c r="Y342" s="55" t="s">
        <v>1864</v>
      </c>
      <c r="Z342" s="57">
        <v>46204</v>
      </c>
      <c r="AA342" s="69">
        <f ca="1" t="shared" si="5"/>
        <v>1</v>
      </c>
      <c r="AB342" s="70" t="str">
        <f ca="1">LOOKUP(AA342,{0,1,3},{"1个月以内","3个月以内","3个月以上"})</f>
        <v>3个月以内</v>
      </c>
      <c r="AF342" s="64" t="s">
        <v>167</v>
      </c>
      <c r="AG342" s="64" t="s">
        <v>193</v>
      </c>
      <c r="AH342" s="64" t="s">
        <v>227</v>
      </c>
      <c r="AI342" s="64" t="s">
        <v>1919</v>
      </c>
      <c r="AJ342" s="71" t="s">
        <v>1011</v>
      </c>
    </row>
    <row r="343" spans="8:36">
      <c r="H343" s="56" t="s">
        <v>104</v>
      </c>
      <c r="I343" s="56" t="s">
        <v>128</v>
      </c>
      <c r="J343" s="56" t="s">
        <v>1286</v>
      </c>
      <c r="K343" s="56" t="s">
        <v>329</v>
      </c>
      <c r="L343" s="56" t="s">
        <v>739</v>
      </c>
      <c r="M343" s="56" t="s">
        <v>1062</v>
      </c>
      <c r="N343" s="56" t="s">
        <v>1006</v>
      </c>
      <c r="O343" s="56" t="s">
        <v>1047</v>
      </c>
      <c r="R343" s="55" t="s">
        <v>1705</v>
      </c>
      <c r="S343" s="55" t="s">
        <v>104</v>
      </c>
      <c r="T343" s="55" t="s">
        <v>1920</v>
      </c>
      <c r="U343" s="55" t="s">
        <v>1921</v>
      </c>
      <c r="V343" s="55" t="s">
        <v>1706</v>
      </c>
      <c r="W343" s="55" t="s">
        <v>1862</v>
      </c>
      <c r="X343" s="55" t="s">
        <v>1863</v>
      </c>
      <c r="Y343" s="55" t="s">
        <v>1864</v>
      </c>
      <c r="Z343" s="57">
        <v>46204</v>
      </c>
      <c r="AA343" s="69">
        <f ca="1" t="shared" si="5"/>
        <v>1</v>
      </c>
      <c r="AB343" s="70" t="str">
        <f ca="1">LOOKUP(AA343,{0,1,3},{"1个月以内","3个月以内","3个月以上"})</f>
        <v>3个月以内</v>
      </c>
      <c r="AF343" s="64" t="s">
        <v>167</v>
      </c>
      <c r="AG343" s="64" t="s">
        <v>193</v>
      </c>
      <c r="AH343" s="64" t="s">
        <v>382</v>
      </c>
      <c r="AI343" s="64" t="s">
        <v>1922</v>
      </c>
      <c r="AJ343" s="71" t="s">
        <v>1065</v>
      </c>
    </row>
    <row r="344" spans="8:36">
      <c r="H344" s="56" t="s">
        <v>104</v>
      </c>
      <c r="I344" s="56" t="s">
        <v>128</v>
      </c>
      <c r="J344" s="56" t="s">
        <v>1286</v>
      </c>
      <c r="K344" s="56" t="s">
        <v>329</v>
      </c>
      <c r="L344" s="56" t="s">
        <v>740</v>
      </c>
      <c r="M344" s="56" t="s">
        <v>1062</v>
      </c>
      <c r="N344" s="56" t="s">
        <v>1006</v>
      </c>
      <c r="O344" s="56" t="s">
        <v>1047</v>
      </c>
      <c r="R344" s="55" t="s">
        <v>1705</v>
      </c>
      <c r="S344" s="55" t="s">
        <v>104</v>
      </c>
      <c r="T344" s="55" t="s">
        <v>1923</v>
      </c>
      <c r="U344" s="55" t="s">
        <v>1924</v>
      </c>
      <c r="V344" s="55" t="s">
        <v>1706</v>
      </c>
      <c r="W344" s="55" t="s">
        <v>1886</v>
      </c>
      <c r="X344" s="55" t="s">
        <v>1863</v>
      </c>
      <c r="Y344" s="55" t="s">
        <v>1864</v>
      </c>
      <c r="Z344" s="57">
        <v>46204</v>
      </c>
      <c r="AA344" s="69">
        <f ca="1" t="shared" si="5"/>
        <v>1</v>
      </c>
      <c r="AB344" s="70" t="str">
        <f ca="1">LOOKUP(AA344,{0,1,3},{"1个月以内","3个月以内","3个月以上"})</f>
        <v>3个月以内</v>
      </c>
      <c r="AF344" s="64" t="s">
        <v>167</v>
      </c>
      <c r="AG344" s="64" t="s">
        <v>193</v>
      </c>
      <c r="AH344" s="64" t="s">
        <v>382</v>
      </c>
      <c r="AI344" s="64" t="s">
        <v>1925</v>
      </c>
      <c r="AJ344" s="71" t="s">
        <v>1065</v>
      </c>
    </row>
    <row r="345" spans="8:36">
      <c r="H345" s="56" t="s">
        <v>104</v>
      </c>
      <c r="I345" s="56" t="s">
        <v>108</v>
      </c>
      <c r="J345" s="56" t="s">
        <v>1926</v>
      </c>
      <c r="K345" s="56" t="s">
        <v>231</v>
      </c>
      <c r="L345" s="56" t="s">
        <v>232</v>
      </c>
      <c r="M345" s="56" t="s">
        <v>1005</v>
      </c>
      <c r="N345" s="56" t="s">
        <v>1006</v>
      </c>
      <c r="O345" s="56" t="s">
        <v>1003</v>
      </c>
      <c r="R345" s="55" t="s">
        <v>1705</v>
      </c>
      <c r="S345" s="55" t="s">
        <v>104</v>
      </c>
      <c r="T345" s="55" t="s">
        <v>1927</v>
      </c>
      <c r="U345" s="55" t="s">
        <v>1928</v>
      </c>
      <c r="V345" s="55" t="s">
        <v>1706</v>
      </c>
      <c r="W345" s="55" t="s">
        <v>1862</v>
      </c>
      <c r="X345" s="55" t="s">
        <v>1863</v>
      </c>
      <c r="Y345" s="55" t="s">
        <v>1864</v>
      </c>
      <c r="Z345" s="57">
        <v>46204</v>
      </c>
      <c r="AA345" s="69">
        <f ca="1" t="shared" si="5"/>
        <v>1</v>
      </c>
      <c r="AB345" s="70" t="str">
        <f ca="1">LOOKUP(AA345,{0,1,3},{"1个月以内","3个月以内","3个月以上"})</f>
        <v>3个月以内</v>
      </c>
      <c r="AF345" s="64" t="s">
        <v>167</v>
      </c>
      <c r="AG345" s="64" t="s">
        <v>193</v>
      </c>
      <c r="AH345" s="64" t="s">
        <v>227</v>
      </c>
      <c r="AI345" s="64" t="s">
        <v>1929</v>
      </c>
      <c r="AJ345" s="71" t="s">
        <v>1065</v>
      </c>
    </row>
    <row r="346" spans="8:36">
      <c r="H346" s="56" t="s">
        <v>63</v>
      </c>
      <c r="I346" s="56" t="s">
        <v>74</v>
      </c>
      <c r="J346" s="56" t="s">
        <v>1688</v>
      </c>
      <c r="K346" s="56" t="s">
        <v>508</v>
      </c>
      <c r="L346" s="56" t="s">
        <v>561</v>
      </c>
      <c r="M346" s="56" t="s">
        <v>1012</v>
      </c>
      <c r="N346" s="56" t="s">
        <v>1006</v>
      </c>
      <c r="O346" s="56" t="s">
        <v>1010</v>
      </c>
      <c r="R346" s="55" t="s">
        <v>1705</v>
      </c>
      <c r="S346" s="55" t="s">
        <v>104</v>
      </c>
      <c r="T346" s="55" t="s">
        <v>1930</v>
      </c>
      <c r="U346" s="55" t="s">
        <v>1931</v>
      </c>
      <c r="V346" s="55" t="s">
        <v>1706</v>
      </c>
      <c r="W346" s="55" t="s">
        <v>1862</v>
      </c>
      <c r="X346" s="55" t="s">
        <v>1863</v>
      </c>
      <c r="Y346" s="55" t="s">
        <v>1864</v>
      </c>
      <c r="Z346" s="57">
        <v>46204</v>
      </c>
      <c r="AA346" s="69">
        <f ca="1" t="shared" si="5"/>
        <v>1</v>
      </c>
      <c r="AB346" s="70" t="str">
        <f ca="1">LOOKUP(AA346,{0,1,3},{"1个月以内","3个月以内","3个月以上"})</f>
        <v>3个月以内</v>
      </c>
      <c r="AF346" s="64" t="s">
        <v>167</v>
      </c>
      <c r="AG346" s="64" t="s">
        <v>193</v>
      </c>
      <c r="AH346" s="64" t="s">
        <v>227</v>
      </c>
      <c r="AI346" s="64" t="s">
        <v>560</v>
      </c>
      <c r="AJ346" s="71" t="s">
        <v>1065</v>
      </c>
    </row>
    <row r="347" spans="8:36">
      <c r="H347" s="56" t="s">
        <v>63</v>
      </c>
      <c r="I347" s="56" t="s">
        <v>71</v>
      </c>
      <c r="J347" s="56" t="s">
        <v>1055</v>
      </c>
      <c r="K347" s="56" t="s">
        <v>214</v>
      </c>
      <c r="L347" s="56" t="s">
        <v>454</v>
      </c>
      <c r="M347" s="56" t="s">
        <v>1012</v>
      </c>
      <c r="N347" s="56" t="s">
        <v>1013</v>
      </c>
      <c r="O347" s="56" t="s">
        <v>1010</v>
      </c>
      <c r="R347" s="55" t="s">
        <v>1705</v>
      </c>
      <c r="S347" s="55" t="s">
        <v>104</v>
      </c>
      <c r="T347" s="55" t="s">
        <v>1263</v>
      </c>
      <c r="U347" s="55" t="s">
        <v>109</v>
      </c>
      <c r="V347" s="55" t="s">
        <v>1706</v>
      </c>
      <c r="W347" s="55" t="s">
        <v>1932</v>
      </c>
      <c r="X347" s="55" t="s">
        <v>1933</v>
      </c>
      <c r="Y347" s="55" t="s">
        <v>108</v>
      </c>
      <c r="Z347" s="57">
        <v>46009</v>
      </c>
      <c r="AA347" s="69">
        <f ca="1" t="shared" si="5"/>
        <v>8</v>
      </c>
      <c r="AB347" s="70" t="str">
        <f ca="1">LOOKUP(AA347,{0,1,3},{"1个月以内","3个月以内","3个月以上"})</f>
        <v>3个月以上</v>
      </c>
      <c r="AF347" s="64" t="s">
        <v>167</v>
      </c>
      <c r="AG347" s="64" t="s">
        <v>193</v>
      </c>
      <c r="AH347" s="64" t="s">
        <v>1323</v>
      </c>
      <c r="AI347" s="64" t="s">
        <v>1934</v>
      </c>
      <c r="AJ347" s="71" t="s">
        <v>1011</v>
      </c>
    </row>
    <row r="348" spans="8:36">
      <c r="H348" s="56" t="s">
        <v>63</v>
      </c>
      <c r="I348" s="56" t="s">
        <v>77</v>
      </c>
      <c r="J348" s="56" t="s">
        <v>1041</v>
      </c>
      <c r="K348" s="56" t="s">
        <v>65</v>
      </c>
      <c r="L348" s="56" t="s">
        <v>66</v>
      </c>
      <c r="M348" s="56" t="s">
        <v>1005</v>
      </c>
      <c r="N348" s="56" t="s">
        <v>1006</v>
      </c>
      <c r="O348" s="56" t="s">
        <v>1003</v>
      </c>
      <c r="R348" s="55" t="s">
        <v>1705</v>
      </c>
      <c r="S348" s="55" t="s">
        <v>104</v>
      </c>
      <c r="T348" s="55" t="s">
        <v>1935</v>
      </c>
      <c r="U348" s="55" t="s">
        <v>647</v>
      </c>
      <c r="V348" s="55" t="s">
        <v>1706</v>
      </c>
      <c r="W348" s="55" t="s">
        <v>1936</v>
      </c>
      <c r="X348" s="55" t="s">
        <v>1933</v>
      </c>
      <c r="Y348" s="55" t="s">
        <v>108</v>
      </c>
      <c r="Z348" s="57">
        <v>46009</v>
      </c>
      <c r="AA348" s="69">
        <f ca="1" t="shared" si="5"/>
        <v>8</v>
      </c>
      <c r="AB348" s="70" t="str">
        <f ca="1">LOOKUP(AA348,{0,1,3},{"1个月以内","3个月以内","3个月以上"})</f>
        <v>3个月以上</v>
      </c>
      <c r="AF348" s="64" t="s">
        <v>167</v>
      </c>
      <c r="AG348" s="64" t="s">
        <v>193</v>
      </c>
      <c r="AH348" s="64" t="s">
        <v>227</v>
      </c>
      <c r="AI348" s="64" t="s">
        <v>1937</v>
      </c>
      <c r="AJ348" s="71" t="s">
        <v>1011</v>
      </c>
    </row>
    <row r="349" spans="8:36">
      <c r="H349" s="56" t="s">
        <v>28</v>
      </c>
      <c r="I349" s="56" t="s">
        <v>29</v>
      </c>
      <c r="J349" s="56" t="s">
        <v>1115</v>
      </c>
      <c r="K349" s="56" t="s">
        <v>31</v>
      </c>
      <c r="L349" s="56" t="s">
        <v>563</v>
      </c>
      <c r="M349" s="56" t="s">
        <v>1012</v>
      </c>
      <c r="N349" s="56" t="s">
        <v>1013</v>
      </c>
      <c r="O349" s="56" t="s">
        <v>1010</v>
      </c>
      <c r="R349" s="55" t="s">
        <v>1705</v>
      </c>
      <c r="S349" s="55" t="s">
        <v>104</v>
      </c>
      <c r="T349" s="55" t="s">
        <v>1938</v>
      </c>
      <c r="U349" s="55" t="s">
        <v>1939</v>
      </c>
      <c r="V349" s="55" t="s">
        <v>1706</v>
      </c>
      <c r="W349" s="55" t="s">
        <v>1936</v>
      </c>
      <c r="X349" s="55" t="s">
        <v>1933</v>
      </c>
      <c r="Y349" s="55" t="s">
        <v>108</v>
      </c>
      <c r="Z349" s="57">
        <v>46009</v>
      </c>
      <c r="AA349" s="69">
        <f ca="1" t="shared" si="5"/>
        <v>8</v>
      </c>
      <c r="AB349" s="70" t="str">
        <f ca="1">LOOKUP(AA349,{0,1,3},{"1个月以内","3个月以内","3个月以上"})</f>
        <v>3个月以上</v>
      </c>
      <c r="AF349" s="64" t="s">
        <v>167</v>
      </c>
      <c r="AG349" s="64" t="s">
        <v>193</v>
      </c>
      <c r="AH349" s="64" t="s">
        <v>227</v>
      </c>
      <c r="AI349" s="64" t="s">
        <v>1940</v>
      </c>
      <c r="AJ349" s="71" t="s">
        <v>1011</v>
      </c>
    </row>
    <row r="350" spans="8:36">
      <c r="H350" s="56" t="s">
        <v>28</v>
      </c>
      <c r="I350" s="56" t="s">
        <v>54</v>
      </c>
      <c r="J350" s="56" t="s">
        <v>1087</v>
      </c>
      <c r="K350" s="56" t="s">
        <v>56</v>
      </c>
      <c r="L350" s="56" t="s">
        <v>642</v>
      </c>
      <c r="M350" s="56" t="s">
        <v>1005</v>
      </c>
      <c r="N350" s="56" t="s">
        <v>1006</v>
      </c>
      <c r="O350" s="56" t="s">
        <v>1003</v>
      </c>
      <c r="R350" s="55" t="s">
        <v>1705</v>
      </c>
      <c r="S350" s="55" t="s">
        <v>104</v>
      </c>
      <c r="T350" s="55" t="s">
        <v>1941</v>
      </c>
      <c r="U350" s="55" t="s">
        <v>1942</v>
      </c>
      <c r="V350" s="55" t="s">
        <v>1706</v>
      </c>
      <c r="W350" s="55" t="s">
        <v>1936</v>
      </c>
      <c r="X350" s="55" t="s">
        <v>1933</v>
      </c>
      <c r="Y350" s="55" t="s">
        <v>108</v>
      </c>
      <c r="Z350" s="57">
        <v>46009</v>
      </c>
      <c r="AA350" s="69">
        <f ca="1" t="shared" si="5"/>
        <v>8</v>
      </c>
      <c r="AB350" s="70" t="str">
        <f ca="1">LOOKUP(AA350,{0,1,3},{"1个月以内","3个月以内","3个月以上"})</f>
        <v>3个月以上</v>
      </c>
      <c r="AF350" s="64" t="s">
        <v>167</v>
      </c>
      <c r="AG350" s="64" t="s">
        <v>193</v>
      </c>
      <c r="AH350" s="64" t="s">
        <v>227</v>
      </c>
      <c r="AI350" s="64" t="s">
        <v>644</v>
      </c>
      <c r="AJ350" s="71" t="s">
        <v>1065</v>
      </c>
    </row>
    <row r="351" spans="8:36">
      <c r="H351" s="56" t="s">
        <v>28</v>
      </c>
      <c r="I351" s="56" t="s">
        <v>45</v>
      </c>
      <c r="J351" s="56" t="s">
        <v>1227</v>
      </c>
      <c r="K351" s="56" t="s">
        <v>374</v>
      </c>
      <c r="L351" s="56" t="s">
        <v>486</v>
      </c>
      <c r="M351" s="56" t="s">
        <v>1062</v>
      </c>
      <c r="N351" s="56" t="s">
        <v>1006</v>
      </c>
      <c r="O351" s="56" t="s">
        <v>1047</v>
      </c>
      <c r="R351" s="55" t="s">
        <v>1705</v>
      </c>
      <c r="S351" s="55" t="s">
        <v>104</v>
      </c>
      <c r="T351" s="55" t="s">
        <v>1926</v>
      </c>
      <c r="U351" s="55" t="s">
        <v>231</v>
      </c>
      <c r="V351" s="55" t="s">
        <v>1706</v>
      </c>
      <c r="W351" s="55" t="s">
        <v>1932</v>
      </c>
      <c r="X351" s="55" t="s">
        <v>1933</v>
      </c>
      <c r="Y351" s="55" t="s">
        <v>108</v>
      </c>
      <c r="Z351" s="57">
        <v>46009</v>
      </c>
      <c r="AA351" s="69">
        <f ca="1" t="shared" si="5"/>
        <v>8</v>
      </c>
      <c r="AB351" s="70" t="str">
        <f ca="1">LOOKUP(AA351,{0,1,3},{"1个月以内","3个月以内","3个月以上"})</f>
        <v>3个月以上</v>
      </c>
      <c r="AF351" s="64" t="s">
        <v>167</v>
      </c>
      <c r="AG351" s="64" t="s">
        <v>193</v>
      </c>
      <c r="AH351" s="64" t="s">
        <v>1943</v>
      </c>
      <c r="AI351" s="64" t="s">
        <v>1944</v>
      </c>
      <c r="AJ351" s="71" t="s">
        <v>1011</v>
      </c>
    </row>
    <row r="352" spans="8:36">
      <c r="H352" s="56" t="s">
        <v>167</v>
      </c>
      <c r="I352" s="56" t="s">
        <v>168</v>
      </c>
      <c r="J352" s="56" t="s">
        <v>1188</v>
      </c>
      <c r="K352" s="56" t="s">
        <v>169</v>
      </c>
      <c r="L352" s="56" t="s">
        <v>438</v>
      </c>
      <c r="M352" s="56" t="s">
        <v>1005</v>
      </c>
      <c r="N352" s="56" t="s">
        <v>1006</v>
      </c>
      <c r="O352" s="56" t="s">
        <v>1003</v>
      </c>
      <c r="R352" s="55" t="s">
        <v>1705</v>
      </c>
      <c r="S352" s="55" t="s">
        <v>104</v>
      </c>
      <c r="T352" s="55" t="s">
        <v>1945</v>
      </c>
      <c r="U352" s="55" t="s">
        <v>1946</v>
      </c>
      <c r="V352" s="55" t="s">
        <v>1706</v>
      </c>
      <c r="W352" s="55" t="s">
        <v>1932</v>
      </c>
      <c r="X352" s="55" t="s">
        <v>1933</v>
      </c>
      <c r="Y352" s="55" t="s">
        <v>108</v>
      </c>
      <c r="Z352" s="57">
        <v>46009</v>
      </c>
      <c r="AA352" s="69">
        <f ca="1" t="shared" si="5"/>
        <v>8</v>
      </c>
      <c r="AB352" s="70" t="str">
        <f ca="1">LOOKUP(AA352,{0,1,3},{"1个月以内","3个月以内","3个月以上"})</f>
        <v>3个月以上</v>
      </c>
      <c r="AF352" s="64" t="s">
        <v>167</v>
      </c>
      <c r="AG352" s="64" t="s">
        <v>193</v>
      </c>
      <c r="AH352" s="64" t="s">
        <v>1323</v>
      </c>
      <c r="AI352" s="64" t="s">
        <v>1947</v>
      </c>
      <c r="AJ352" s="71" t="s">
        <v>1011</v>
      </c>
    </row>
    <row r="353" spans="8:36">
      <c r="H353" s="56" t="s">
        <v>167</v>
      </c>
      <c r="I353" s="56" t="s">
        <v>168</v>
      </c>
      <c r="J353" s="56" t="s">
        <v>1188</v>
      </c>
      <c r="K353" s="56" t="s">
        <v>169</v>
      </c>
      <c r="L353" s="56" t="s">
        <v>385</v>
      </c>
      <c r="M353" s="56" t="s">
        <v>1012</v>
      </c>
      <c r="N353" s="56" t="s">
        <v>1013</v>
      </c>
      <c r="O353" s="56" t="s">
        <v>1010</v>
      </c>
      <c r="R353" s="55" t="s">
        <v>1705</v>
      </c>
      <c r="S353" s="55" t="s">
        <v>104</v>
      </c>
      <c r="T353" s="55" t="s">
        <v>1948</v>
      </c>
      <c r="U353" s="55" t="s">
        <v>1949</v>
      </c>
      <c r="V353" s="55" t="s">
        <v>1706</v>
      </c>
      <c r="W353" s="55" t="s">
        <v>1932</v>
      </c>
      <c r="X353" s="55" t="s">
        <v>1933</v>
      </c>
      <c r="Y353" s="55" t="s">
        <v>108</v>
      </c>
      <c r="Z353" s="57">
        <v>46009</v>
      </c>
      <c r="AA353" s="69">
        <f ca="1" t="shared" si="5"/>
        <v>8</v>
      </c>
      <c r="AB353" s="70" t="str">
        <f ca="1">LOOKUP(AA353,{0,1,3},{"1个月以内","3个月以内","3个月以上"})</f>
        <v>3个月以上</v>
      </c>
      <c r="AF353" s="64" t="s">
        <v>167</v>
      </c>
      <c r="AG353" s="64" t="s">
        <v>193</v>
      </c>
      <c r="AH353" s="64" t="s">
        <v>227</v>
      </c>
      <c r="AI353" s="64" t="s">
        <v>1950</v>
      </c>
      <c r="AJ353" s="71" t="s">
        <v>1011</v>
      </c>
    </row>
    <row r="354" spans="8:36">
      <c r="H354" s="56" t="s">
        <v>167</v>
      </c>
      <c r="I354" s="56" t="s">
        <v>173</v>
      </c>
      <c r="J354" s="56" t="s">
        <v>1185</v>
      </c>
      <c r="K354" s="56" t="s">
        <v>221</v>
      </c>
      <c r="L354" s="56" t="s">
        <v>741</v>
      </c>
      <c r="M354" s="56" t="s">
        <v>1062</v>
      </c>
      <c r="N354" s="56" t="s">
        <v>1006</v>
      </c>
      <c r="O354" s="56" t="s">
        <v>1047</v>
      </c>
      <c r="R354" s="55" t="s">
        <v>1705</v>
      </c>
      <c r="S354" s="55" t="s">
        <v>104</v>
      </c>
      <c r="T354" s="55" t="s">
        <v>1951</v>
      </c>
      <c r="U354" s="55" t="s">
        <v>1952</v>
      </c>
      <c r="V354" s="55" t="s">
        <v>1706</v>
      </c>
      <c r="W354" s="55" t="s">
        <v>1932</v>
      </c>
      <c r="X354" s="55" t="s">
        <v>1933</v>
      </c>
      <c r="Y354" s="55" t="s">
        <v>108</v>
      </c>
      <c r="Z354" s="57">
        <v>46009</v>
      </c>
      <c r="AA354" s="69">
        <f ca="1" t="shared" si="5"/>
        <v>8</v>
      </c>
      <c r="AB354" s="70" t="str">
        <f ca="1">LOOKUP(AA354,{0,1,3},{"1个月以内","3个月以内","3个月以上"})</f>
        <v>3个月以上</v>
      </c>
      <c r="AF354" s="64" t="s">
        <v>167</v>
      </c>
      <c r="AG354" s="64" t="s">
        <v>193</v>
      </c>
      <c r="AH354" s="64" t="s">
        <v>382</v>
      </c>
      <c r="AI354" s="64" t="s">
        <v>1953</v>
      </c>
      <c r="AJ354" s="71" t="s">
        <v>1011</v>
      </c>
    </row>
    <row r="355" spans="8:36">
      <c r="H355" s="56" t="s">
        <v>167</v>
      </c>
      <c r="I355" s="56" t="s">
        <v>173</v>
      </c>
      <c r="J355" s="56" t="s">
        <v>1179</v>
      </c>
      <c r="K355" s="56" t="s">
        <v>176</v>
      </c>
      <c r="L355" s="56" t="s">
        <v>742</v>
      </c>
      <c r="M355" s="56" t="s">
        <v>1012</v>
      </c>
      <c r="N355" s="56" t="s">
        <v>1006</v>
      </c>
      <c r="O355" s="56" t="s">
        <v>1010</v>
      </c>
      <c r="R355" s="55" t="s">
        <v>1705</v>
      </c>
      <c r="S355" s="55" t="s">
        <v>104</v>
      </c>
      <c r="T355" s="55" t="s">
        <v>1954</v>
      </c>
      <c r="U355" s="55" t="s">
        <v>1955</v>
      </c>
      <c r="V355" s="55" t="s">
        <v>1706</v>
      </c>
      <c r="W355" s="55" t="s">
        <v>1932</v>
      </c>
      <c r="X355" s="55" t="s">
        <v>1933</v>
      </c>
      <c r="Y355" s="55" t="s">
        <v>108</v>
      </c>
      <c r="Z355" s="57">
        <v>46009</v>
      </c>
      <c r="AA355" s="69">
        <f ca="1" t="shared" si="5"/>
        <v>8</v>
      </c>
      <c r="AB355" s="70" t="str">
        <f ca="1">LOOKUP(AA355,{0,1,3},{"1个月以内","3个月以内","3个月以上"})</f>
        <v>3个月以上</v>
      </c>
      <c r="AF355" s="64" t="s">
        <v>167</v>
      </c>
      <c r="AG355" s="64" t="s">
        <v>193</v>
      </c>
      <c r="AH355" s="64" t="s">
        <v>382</v>
      </c>
      <c r="AI355" s="64" t="s">
        <v>673</v>
      </c>
      <c r="AJ355" s="71" t="s">
        <v>1065</v>
      </c>
    </row>
    <row r="356" spans="8:36">
      <c r="H356" s="56" t="s">
        <v>63</v>
      </c>
      <c r="I356" s="56" t="s">
        <v>81</v>
      </c>
      <c r="J356" s="56" t="s">
        <v>1442</v>
      </c>
      <c r="K356" s="56" t="s">
        <v>82</v>
      </c>
      <c r="L356" s="56" t="s">
        <v>655</v>
      </c>
      <c r="M356" s="56" t="s">
        <v>1012</v>
      </c>
      <c r="N356" s="56" t="s">
        <v>1006</v>
      </c>
      <c r="O356" s="56" t="s">
        <v>1010</v>
      </c>
      <c r="R356" s="55" t="s">
        <v>1705</v>
      </c>
      <c r="S356" s="55" t="s">
        <v>104</v>
      </c>
      <c r="T356" s="55" t="s">
        <v>1956</v>
      </c>
      <c r="U356" s="55" t="s">
        <v>1957</v>
      </c>
      <c r="V356" s="55" t="s">
        <v>1706</v>
      </c>
      <c r="W356" s="55" t="s">
        <v>1932</v>
      </c>
      <c r="X356" s="55" t="s">
        <v>1933</v>
      </c>
      <c r="Y356" s="55" t="s">
        <v>108</v>
      </c>
      <c r="Z356" s="57">
        <v>46009</v>
      </c>
      <c r="AA356" s="69">
        <f ca="1" t="shared" si="5"/>
        <v>8</v>
      </c>
      <c r="AB356" s="70" t="str">
        <f ca="1">LOOKUP(AA356,{0,1,3},{"1个月以内","3个月以内","3个月以上"})</f>
        <v>3个月以上</v>
      </c>
      <c r="AF356" s="64" t="s">
        <v>167</v>
      </c>
      <c r="AG356" s="64" t="s">
        <v>193</v>
      </c>
      <c r="AH356" s="64" t="s">
        <v>227</v>
      </c>
      <c r="AI356" s="64" t="s">
        <v>596</v>
      </c>
      <c r="AJ356" s="71" t="s">
        <v>1065</v>
      </c>
    </row>
    <row r="357" spans="8:36">
      <c r="H357" s="56" t="s">
        <v>63</v>
      </c>
      <c r="I357" s="56" t="s">
        <v>64</v>
      </c>
      <c r="J357" s="56" t="s">
        <v>1041</v>
      </c>
      <c r="K357" s="56" t="s">
        <v>65</v>
      </c>
      <c r="L357" s="56" t="s">
        <v>743</v>
      </c>
      <c r="M357" s="56" t="s">
        <v>1958</v>
      </c>
      <c r="N357" s="56" t="s">
        <v>1959</v>
      </c>
      <c r="O357" s="56" t="s">
        <v>1051</v>
      </c>
      <c r="R357" s="55" t="s">
        <v>1705</v>
      </c>
      <c r="S357" s="55" t="s">
        <v>104</v>
      </c>
      <c r="T357" s="55" t="s">
        <v>1960</v>
      </c>
      <c r="U357" s="55" t="s">
        <v>1961</v>
      </c>
      <c r="V357" s="55" t="s">
        <v>1706</v>
      </c>
      <c r="W357" s="55" t="s">
        <v>1936</v>
      </c>
      <c r="X357" s="55" t="s">
        <v>1933</v>
      </c>
      <c r="Y357" s="55" t="s">
        <v>108</v>
      </c>
      <c r="Z357" s="57">
        <v>46009</v>
      </c>
      <c r="AA357" s="69">
        <f ca="1" t="shared" si="5"/>
        <v>8</v>
      </c>
      <c r="AB357" s="70" t="str">
        <f ca="1">LOOKUP(AA357,{0,1,3},{"1个月以内","3个月以内","3个月以上"})</f>
        <v>3个月以上</v>
      </c>
      <c r="AF357" s="64" t="s">
        <v>167</v>
      </c>
      <c r="AG357" s="64" t="s">
        <v>193</v>
      </c>
      <c r="AH357" s="64" t="s">
        <v>1327</v>
      </c>
      <c r="AI357" s="64" t="s">
        <v>1962</v>
      </c>
      <c r="AJ357" s="71" t="s">
        <v>1004</v>
      </c>
    </row>
    <row r="358" spans="8:36">
      <c r="H358" s="56" t="s">
        <v>63</v>
      </c>
      <c r="I358" s="56" t="s">
        <v>74</v>
      </c>
      <c r="J358" s="56" t="s">
        <v>1070</v>
      </c>
      <c r="K358" s="56" t="s">
        <v>75</v>
      </c>
      <c r="L358" s="56" t="s">
        <v>744</v>
      </c>
      <c r="M358" s="56" t="s">
        <v>311</v>
      </c>
      <c r="N358" s="56" t="s">
        <v>1006</v>
      </c>
      <c r="O358" s="56" t="s">
        <v>1047</v>
      </c>
      <c r="R358" s="55" t="s">
        <v>1705</v>
      </c>
      <c r="S358" s="55" t="s">
        <v>104</v>
      </c>
      <c r="T358" s="55" t="s">
        <v>1963</v>
      </c>
      <c r="U358" s="55" t="s">
        <v>1964</v>
      </c>
      <c r="V358" s="55" t="s">
        <v>1706</v>
      </c>
      <c r="W358" s="55" t="s">
        <v>1932</v>
      </c>
      <c r="X358" s="55" t="s">
        <v>1933</v>
      </c>
      <c r="Y358" s="55" t="s">
        <v>108</v>
      </c>
      <c r="Z358" s="57">
        <v>46009</v>
      </c>
      <c r="AA358" s="69">
        <f ca="1" t="shared" si="5"/>
        <v>8</v>
      </c>
      <c r="AB358" s="70" t="str">
        <f ca="1">LOOKUP(AA358,{0,1,3},{"1个月以内","3个月以内","3个月以上"})</f>
        <v>3个月以上</v>
      </c>
      <c r="AF358" s="64" t="s">
        <v>167</v>
      </c>
      <c r="AG358" s="64" t="s">
        <v>193</v>
      </c>
      <c r="AH358" s="64" t="s">
        <v>1323</v>
      </c>
      <c r="AI358" s="64" t="s">
        <v>1965</v>
      </c>
      <c r="AJ358" s="71" t="s">
        <v>1004</v>
      </c>
    </row>
    <row r="359" spans="8:36">
      <c r="H359" s="56" t="s">
        <v>63</v>
      </c>
      <c r="I359" s="56" t="s">
        <v>74</v>
      </c>
      <c r="J359" s="56" t="s">
        <v>1669</v>
      </c>
      <c r="K359" s="56" t="s">
        <v>745</v>
      </c>
      <c r="L359" s="56" t="s">
        <v>746</v>
      </c>
      <c r="M359" s="56" t="s">
        <v>1005</v>
      </c>
      <c r="N359" s="56" t="s">
        <v>1006</v>
      </c>
      <c r="O359" s="56" t="s">
        <v>1003</v>
      </c>
      <c r="R359" s="55" t="s">
        <v>1705</v>
      </c>
      <c r="S359" s="55" t="s">
        <v>104</v>
      </c>
      <c r="T359" s="55" t="s">
        <v>1966</v>
      </c>
      <c r="U359" s="55" t="s">
        <v>1967</v>
      </c>
      <c r="V359" s="55" t="s">
        <v>1706</v>
      </c>
      <c r="W359" s="55" t="s">
        <v>1936</v>
      </c>
      <c r="X359" s="55" t="s">
        <v>1933</v>
      </c>
      <c r="Y359" s="55" t="s">
        <v>108</v>
      </c>
      <c r="Z359" s="57">
        <v>46009</v>
      </c>
      <c r="AA359" s="69">
        <f ca="1" t="shared" si="5"/>
        <v>8</v>
      </c>
      <c r="AB359" s="70" t="str">
        <f ca="1">LOOKUP(AA359,{0,1,3},{"1个月以内","3个月以内","3个月以上"})</f>
        <v>3个月以上</v>
      </c>
      <c r="AF359" s="64" t="s">
        <v>167</v>
      </c>
      <c r="AG359" s="64" t="s">
        <v>193</v>
      </c>
      <c r="AH359" s="64" t="s">
        <v>294</v>
      </c>
      <c r="AI359" s="64" t="s">
        <v>1968</v>
      </c>
      <c r="AJ359" s="71" t="s">
        <v>1004</v>
      </c>
    </row>
    <row r="360" spans="8:36">
      <c r="H360" s="56" t="s">
        <v>167</v>
      </c>
      <c r="I360" s="56" t="s">
        <v>323</v>
      </c>
      <c r="J360" s="56" t="s">
        <v>1555</v>
      </c>
      <c r="K360" s="56" t="s">
        <v>324</v>
      </c>
      <c r="L360" s="56" t="s">
        <v>386</v>
      </c>
      <c r="M360" s="56" t="s">
        <v>1012</v>
      </c>
      <c r="N360" s="56" t="s">
        <v>1013</v>
      </c>
      <c r="O360" s="56" t="s">
        <v>1010</v>
      </c>
      <c r="R360" s="55" t="s">
        <v>1705</v>
      </c>
      <c r="S360" s="55" t="s">
        <v>104</v>
      </c>
      <c r="T360" s="55" t="s">
        <v>1969</v>
      </c>
      <c r="U360" s="55" t="s">
        <v>1970</v>
      </c>
      <c r="V360" s="55" t="s">
        <v>1706</v>
      </c>
      <c r="W360" s="55" t="s">
        <v>1936</v>
      </c>
      <c r="X360" s="55" t="s">
        <v>1933</v>
      </c>
      <c r="Y360" s="55" t="s">
        <v>108</v>
      </c>
      <c r="Z360" s="57">
        <v>46009</v>
      </c>
      <c r="AA360" s="69">
        <f ca="1" t="shared" si="5"/>
        <v>8</v>
      </c>
      <c r="AB360" s="70" t="str">
        <f ca="1">LOOKUP(AA360,{0,1,3},{"1个月以内","3个月以内","3个月以上"})</f>
        <v>3个月以上</v>
      </c>
      <c r="AF360" s="64" t="s">
        <v>167</v>
      </c>
      <c r="AG360" s="64" t="s">
        <v>193</v>
      </c>
      <c r="AH360" s="64" t="s">
        <v>1943</v>
      </c>
      <c r="AI360" s="64" t="s">
        <v>1971</v>
      </c>
      <c r="AJ360" s="71" t="s">
        <v>1011</v>
      </c>
    </row>
    <row r="361" spans="8:36">
      <c r="H361" s="56" t="s">
        <v>28</v>
      </c>
      <c r="I361" s="56" t="s">
        <v>54</v>
      </c>
      <c r="J361" s="56" t="s">
        <v>1087</v>
      </c>
      <c r="K361" s="56" t="s">
        <v>56</v>
      </c>
      <c r="L361" s="56" t="s">
        <v>483</v>
      </c>
      <c r="M361" s="56" t="s">
        <v>1224</v>
      </c>
      <c r="N361" s="56" t="s">
        <v>1006</v>
      </c>
      <c r="O361" s="56" t="s">
        <v>1047</v>
      </c>
      <c r="R361" s="55" t="s">
        <v>1972</v>
      </c>
      <c r="S361" s="55" t="s">
        <v>136</v>
      </c>
      <c r="T361" s="55" t="s">
        <v>1973</v>
      </c>
      <c r="U361" s="55" t="s">
        <v>1974</v>
      </c>
      <c r="V361" s="55" t="s">
        <v>1706</v>
      </c>
      <c r="W361" s="55" t="s">
        <v>1975</v>
      </c>
      <c r="X361" s="55" t="s">
        <v>1976</v>
      </c>
      <c r="Y361" s="55" t="s">
        <v>155</v>
      </c>
      <c r="Z361" s="57">
        <v>45306</v>
      </c>
      <c r="AA361" s="69">
        <f ca="1" t="shared" si="5"/>
        <v>31</v>
      </c>
      <c r="AB361" s="70" t="str">
        <f ca="1">LOOKUP(AA361,{0,1,3},{"1个月以内","3个月以内","3个月以上"})</f>
        <v>3个月以上</v>
      </c>
      <c r="AF361" s="64" t="s">
        <v>167</v>
      </c>
      <c r="AG361" s="64" t="s">
        <v>193</v>
      </c>
      <c r="AH361" s="64" t="s">
        <v>1323</v>
      </c>
      <c r="AI361" s="64" t="s">
        <v>1977</v>
      </c>
      <c r="AJ361" s="71" t="s">
        <v>1011</v>
      </c>
    </row>
    <row r="362" spans="8:36">
      <c r="H362" s="56" t="s">
        <v>28</v>
      </c>
      <c r="I362" s="56" t="s">
        <v>45</v>
      </c>
      <c r="J362" s="56" t="s">
        <v>1213</v>
      </c>
      <c r="K362" s="56" t="s">
        <v>542</v>
      </c>
      <c r="L362" s="56" t="s">
        <v>747</v>
      </c>
      <c r="M362" s="56" t="s">
        <v>1062</v>
      </c>
      <c r="N362" s="56" t="s">
        <v>1006</v>
      </c>
      <c r="O362" s="56" t="s">
        <v>1047</v>
      </c>
      <c r="R362" s="55" t="s">
        <v>1972</v>
      </c>
      <c r="S362" s="55" t="s">
        <v>136</v>
      </c>
      <c r="T362" s="55" t="s">
        <v>1978</v>
      </c>
      <c r="U362" s="55" t="s">
        <v>301</v>
      </c>
      <c r="V362" s="55" t="s">
        <v>1706</v>
      </c>
      <c r="W362" s="55" t="s">
        <v>1975</v>
      </c>
      <c r="X362" s="55" t="s">
        <v>1976</v>
      </c>
      <c r="Y362" s="55" t="s">
        <v>155</v>
      </c>
      <c r="Z362" s="57">
        <v>45306</v>
      </c>
      <c r="AA362" s="69">
        <f ca="1" t="shared" si="5"/>
        <v>31</v>
      </c>
      <c r="AB362" s="70" t="str">
        <f ca="1">LOOKUP(AA362,{0,1,3},{"1个月以内","3个月以内","3个月以上"})</f>
        <v>3个月以上</v>
      </c>
      <c r="AF362" s="64" t="s">
        <v>167</v>
      </c>
      <c r="AG362" s="64" t="s">
        <v>193</v>
      </c>
      <c r="AH362" s="64" t="s">
        <v>1943</v>
      </c>
      <c r="AI362" s="64" t="s">
        <v>1979</v>
      </c>
      <c r="AJ362" s="71" t="s">
        <v>1011</v>
      </c>
    </row>
    <row r="363" spans="8:36">
      <c r="H363" s="56" t="s">
        <v>104</v>
      </c>
      <c r="I363" s="56" t="s">
        <v>128</v>
      </c>
      <c r="J363" s="56" t="s">
        <v>1253</v>
      </c>
      <c r="K363" s="56" t="s">
        <v>112</v>
      </c>
      <c r="L363" s="56" t="s">
        <v>134</v>
      </c>
      <c r="M363" s="56" t="s">
        <v>1254</v>
      </c>
      <c r="N363" s="56" t="s">
        <v>1409</v>
      </c>
      <c r="O363" s="56" t="s">
        <v>1051</v>
      </c>
      <c r="R363" s="55" t="s">
        <v>1972</v>
      </c>
      <c r="S363" s="55" t="s">
        <v>136</v>
      </c>
      <c r="T363" s="55" t="s">
        <v>1980</v>
      </c>
      <c r="U363" s="55" t="s">
        <v>1981</v>
      </c>
      <c r="V363" s="55" t="s">
        <v>1706</v>
      </c>
      <c r="W363" s="55" t="s">
        <v>1975</v>
      </c>
      <c r="X363" s="55" t="s">
        <v>1976</v>
      </c>
      <c r="Y363" s="55" t="s">
        <v>155</v>
      </c>
      <c r="Z363" s="57">
        <v>45306</v>
      </c>
      <c r="AA363" s="69">
        <f ca="1" t="shared" si="5"/>
        <v>31</v>
      </c>
      <c r="AB363" s="70" t="str">
        <f ca="1">LOOKUP(AA363,{0,1,3},{"1个月以内","3个月以内","3个月以上"})</f>
        <v>3个月以上</v>
      </c>
      <c r="AF363" s="64" t="s">
        <v>167</v>
      </c>
      <c r="AG363" s="64" t="s">
        <v>193</v>
      </c>
      <c r="AH363" s="64" t="s">
        <v>382</v>
      </c>
      <c r="AI363" s="64" t="s">
        <v>383</v>
      </c>
      <c r="AJ363" s="71" t="s">
        <v>1011</v>
      </c>
    </row>
    <row r="364" spans="8:36">
      <c r="H364" s="56" t="s">
        <v>104</v>
      </c>
      <c r="I364" s="56" t="s">
        <v>111</v>
      </c>
      <c r="J364" s="56" t="s">
        <v>1253</v>
      </c>
      <c r="K364" s="56" t="s">
        <v>112</v>
      </c>
      <c r="L364" s="56" t="s">
        <v>115</v>
      </c>
      <c r="M364" s="56" t="s">
        <v>1224</v>
      </c>
      <c r="N364" s="56" t="s">
        <v>1006</v>
      </c>
      <c r="O364" s="56" t="s">
        <v>1047</v>
      </c>
      <c r="R364" s="55" t="s">
        <v>1972</v>
      </c>
      <c r="S364" s="55" t="s">
        <v>136</v>
      </c>
      <c r="T364" s="55" t="s">
        <v>1373</v>
      </c>
      <c r="U364" s="55" t="s">
        <v>156</v>
      </c>
      <c r="V364" s="55" t="s">
        <v>1706</v>
      </c>
      <c r="W364" s="55" t="s">
        <v>1975</v>
      </c>
      <c r="X364" s="55" t="s">
        <v>1976</v>
      </c>
      <c r="Y364" s="55" t="s">
        <v>155</v>
      </c>
      <c r="Z364" s="57">
        <v>45306</v>
      </c>
      <c r="AA364" s="69">
        <f ca="1" t="shared" si="5"/>
        <v>31</v>
      </c>
      <c r="AB364" s="70" t="str">
        <f ca="1">LOOKUP(AA364,{0,1,3},{"1个月以内","3个月以内","3个月以上"})</f>
        <v>3个月以上</v>
      </c>
      <c r="AF364" s="64" t="s">
        <v>167</v>
      </c>
      <c r="AG364" s="64" t="s">
        <v>193</v>
      </c>
      <c r="AH364" s="64" t="s">
        <v>382</v>
      </c>
      <c r="AI364" s="64" t="s">
        <v>1982</v>
      </c>
      <c r="AJ364" s="71" t="s">
        <v>1011</v>
      </c>
    </row>
    <row r="365" spans="8:36">
      <c r="H365" s="56" t="s">
        <v>28</v>
      </c>
      <c r="I365" s="56" t="s">
        <v>45</v>
      </c>
      <c r="J365" s="56" t="s">
        <v>1216</v>
      </c>
      <c r="K365" s="56" t="s">
        <v>274</v>
      </c>
      <c r="L365" s="56" t="s">
        <v>748</v>
      </c>
      <c r="M365" s="56" t="s">
        <v>1078</v>
      </c>
      <c r="N365" s="56" t="s">
        <v>1079</v>
      </c>
      <c r="O365" s="56" t="s">
        <v>1051</v>
      </c>
      <c r="R365" s="55" t="s">
        <v>1972</v>
      </c>
      <c r="S365" s="55" t="s">
        <v>136</v>
      </c>
      <c r="T365" s="55" t="s">
        <v>1375</v>
      </c>
      <c r="U365" s="55" t="s">
        <v>253</v>
      </c>
      <c r="V365" s="55" t="s">
        <v>1706</v>
      </c>
      <c r="W365" s="55" t="s">
        <v>1975</v>
      </c>
      <c r="X365" s="55" t="s">
        <v>1976</v>
      </c>
      <c r="Y365" s="55" t="s">
        <v>155</v>
      </c>
      <c r="Z365" s="57">
        <v>45306</v>
      </c>
      <c r="AA365" s="69">
        <f ca="1" t="shared" si="5"/>
        <v>31</v>
      </c>
      <c r="AB365" s="70" t="str">
        <f ca="1">LOOKUP(AA365,{0,1,3},{"1个月以内","3个月以内","3个月以上"})</f>
        <v>3个月以上</v>
      </c>
      <c r="AF365" s="64" t="s">
        <v>167</v>
      </c>
      <c r="AG365" s="64" t="s">
        <v>193</v>
      </c>
      <c r="AH365" s="64" t="s">
        <v>1323</v>
      </c>
      <c r="AI365" s="64" t="s">
        <v>1983</v>
      </c>
      <c r="AJ365" s="71" t="s">
        <v>1011</v>
      </c>
    </row>
    <row r="366" spans="8:36">
      <c r="H366" s="56" t="s">
        <v>28</v>
      </c>
      <c r="I366" s="56" t="s">
        <v>45</v>
      </c>
      <c r="J366" s="56" t="s">
        <v>1231</v>
      </c>
      <c r="K366" s="56" t="s">
        <v>46</v>
      </c>
      <c r="L366" s="56" t="s">
        <v>47</v>
      </c>
      <c r="M366" s="56" t="s">
        <v>1062</v>
      </c>
      <c r="N366" s="56" t="s">
        <v>1006</v>
      </c>
      <c r="O366" s="56" t="s">
        <v>1047</v>
      </c>
      <c r="R366" s="55" t="s">
        <v>1972</v>
      </c>
      <c r="S366" s="55" t="s">
        <v>136</v>
      </c>
      <c r="T366" s="55" t="s">
        <v>1984</v>
      </c>
      <c r="U366" s="55" t="s">
        <v>905</v>
      </c>
      <c r="V366" s="55" t="s">
        <v>1706</v>
      </c>
      <c r="W366" s="55" t="s">
        <v>1975</v>
      </c>
      <c r="X366" s="55" t="s">
        <v>1976</v>
      </c>
      <c r="Y366" s="55" t="s">
        <v>155</v>
      </c>
      <c r="Z366" s="57">
        <v>45306</v>
      </c>
      <c r="AA366" s="69">
        <f ca="1" t="shared" si="5"/>
        <v>31</v>
      </c>
      <c r="AB366" s="70" t="str">
        <f ca="1">LOOKUP(AA366,{0,1,3},{"1个月以内","3个月以内","3个月以上"})</f>
        <v>3个月以上</v>
      </c>
      <c r="AF366" s="64" t="s">
        <v>167</v>
      </c>
      <c r="AG366" s="64" t="s">
        <v>193</v>
      </c>
      <c r="AH366" s="64" t="s">
        <v>1327</v>
      </c>
      <c r="AI366" s="64" t="s">
        <v>1985</v>
      </c>
      <c r="AJ366" s="71" t="s">
        <v>1004</v>
      </c>
    </row>
    <row r="367" spans="8:36">
      <c r="H367" s="56" t="s">
        <v>63</v>
      </c>
      <c r="I367" s="56" t="s">
        <v>84</v>
      </c>
      <c r="J367" s="56" t="s">
        <v>1002</v>
      </c>
      <c r="K367" s="56" t="s">
        <v>90</v>
      </c>
      <c r="L367" s="56" t="s">
        <v>749</v>
      </c>
      <c r="M367" s="56" t="s">
        <v>1078</v>
      </c>
      <c r="N367" s="56" t="s">
        <v>1079</v>
      </c>
      <c r="O367" s="56" t="s">
        <v>1051</v>
      </c>
      <c r="R367" s="55" t="s">
        <v>1972</v>
      </c>
      <c r="S367" s="55" t="s">
        <v>136</v>
      </c>
      <c r="T367" s="55" t="s">
        <v>1986</v>
      </c>
      <c r="U367" s="55" t="s">
        <v>251</v>
      </c>
      <c r="V367" s="55" t="s">
        <v>1706</v>
      </c>
      <c r="W367" s="55" t="s">
        <v>1975</v>
      </c>
      <c r="X367" s="55" t="s">
        <v>1976</v>
      </c>
      <c r="Y367" s="55" t="s">
        <v>155</v>
      </c>
      <c r="Z367" s="57">
        <v>45306</v>
      </c>
      <c r="AA367" s="69">
        <f ca="1" t="shared" si="5"/>
        <v>31</v>
      </c>
      <c r="AB367" s="70" t="str">
        <f ca="1">LOOKUP(AA367,{0,1,3},{"1个月以内","3个月以内","3个月以上"})</f>
        <v>3个月以上</v>
      </c>
      <c r="AF367" s="64" t="s">
        <v>167</v>
      </c>
      <c r="AG367" s="64" t="s">
        <v>193</v>
      </c>
      <c r="AH367" s="64" t="s">
        <v>1327</v>
      </c>
      <c r="AI367" s="64" t="s">
        <v>1987</v>
      </c>
      <c r="AJ367" s="71" t="s">
        <v>1004</v>
      </c>
    </row>
    <row r="368" spans="8:36">
      <c r="H368" s="56" t="s">
        <v>167</v>
      </c>
      <c r="I368" s="56" t="s">
        <v>173</v>
      </c>
      <c r="J368" s="56" t="s">
        <v>1179</v>
      </c>
      <c r="K368" s="56" t="s">
        <v>176</v>
      </c>
      <c r="L368" s="56" t="s">
        <v>480</v>
      </c>
      <c r="M368" s="56" t="s">
        <v>1254</v>
      </c>
      <c r="N368" s="56" t="s">
        <v>1006</v>
      </c>
      <c r="O368" s="56" t="s">
        <v>1047</v>
      </c>
      <c r="R368" s="55" t="s">
        <v>1972</v>
      </c>
      <c r="S368" s="55" t="s">
        <v>136</v>
      </c>
      <c r="T368" s="55" t="s">
        <v>1988</v>
      </c>
      <c r="U368" s="55" t="s">
        <v>1989</v>
      </c>
      <c r="V368" s="55" t="s">
        <v>1706</v>
      </c>
      <c r="W368" s="55" t="s">
        <v>1975</v>
      </c>
      <c r="X368" s="55" t="s">
        <v>1976</v>
      </c>
      <c r="Y368" s="55" t="s">
        <v>155</v>
      </c>
      <c r="Z368" s="57">
        <v>45306</v>
      </c>
      <c r="AA368" s="69">
        <f ca="1" t="shared" si="5"/>
        <v>31</v>
      </c>
      <c r="AB368" s="70" t="str">
        <f ca="1">LOOKUP(AA368,{0,1,3},{"1个月以内","3个月以内","3个月以上"})</f>
        <v>3个月以上</v>
      </c>
      <c r="AF368" s="64" t="s">
        <v>167</v>
      </c>
      <c r="AG368" s="64" t="s">
        <v>193</v>
      </c>
      <c r="AH368" s="64" t="s">
        <v>1943</v>
      </c>
      <c r="AI368" s="64" t="s">
        <v>1990</v>
      </c>
      <c r="AJ368" s="71" t="s">
        <v>1011</v>
      </c>
    </row>
    <row r="369" spans="8:36">
      <c r="H369" s="56" t="s">
        <v>167</v>
      </c>
      <c r="I369" s="56" t="s">
        <v>173</v>
      </c>
      <c r="J369" s="56" t="s">
        <v>1179</v>
      </c>
      <c r="K369" s="56" t="s">
        <v>176</v>
      </c>
      <c r="L369" s="56" t="s">
        <v>750</v>
      </c>
      <c r="M369" s="56" t="s">
        <v>1254</v>
      </c>
      <c r="N369" s="56" t="s">
        <v>1006</v>
      </c>
      <c r="O369" s="56" t="s">
        <v>1047</v>
      </c>
      <c r="R369" s="55" t="s">
        <v>1972</v>
      </c>
      <c r="S369" s="55" t="s">
        <v>136</v>
      </c>
      <c r="T369" s="55" t="s">
        <v>1097</v>
      </c>
      <c r="U369" s="55" t="s">
        <v>159</v>
      </c>
      <c r="V369" s="55" t="s">
        <v>1706</v>
      </c>
      <c r="W369" s="55" t="s">
        <v>1975</v>
      </c>
      <c r="X369" s="55" t="s">
        <v>1976</v>
      </c>
      <c r="Y369" s="55" t="s">
        <v>155</v>
      </c>
      <c r="Z369" s="57">
        <v>45306</v>
      </c>
      <c r="AA369" s="69">
        <f ca="1" t="shared" si="5"/>
        <v>31</v>
      </c>
      <c r="AB369" s="70" t="str">
        <f ca="1">LOOKUP(AA369,{0,1,3},{"1个月以内","3个月以内","3个月以上"})</f>
        <v>3个月以上</v>
      </c>
      <c r="AF369" s="64" t="s">
        <v>167</v>
      </c>
      <c r="AG369" s="64" t="s">
        <v>193</v>
      </c>
      <c r="AH369" s="64" t="s">
        <v>1943</v>
      </c>
      <c r="AI369" s="64" t="s">
        <v>1991</v>
      </c>
      <c r="AJ369" s="71" t="s">
        <v>1011</v>
      </c>
    </row>
    <row r="370" spans="8:36">
      <c r="H370" s="56" t="s">
        <v>63</v>
      </c>
      <c r="I370" s="56" t="s">
        <v>410</v>
      </c>
      <c r="J370" s="56" t="s">
        <v>1002</v>
      </c>
      <c r="K370" s="56" t="s">
        <v>90</v>
      </c>
      <c r="L370" s="56" t="s">
        <v>668</v>
      </c>
      <c r="M370" s="56" t="s">
        <v>1005</v>
      </c>
      <c r="N370" s="56" t="s">
        <v>1006</v>
      </c>
      <c r="O370" s="56" t="s">
        <v>1003</v>
      </c>
      <c r="R370" s="55" t="s">
        <v>1972</v>
      </c>
      <c r="S370" s="55" t="s">
        <v>136</v>
      </c>
      <c r="T370" s="55" t="s">
        <v>1992</v>
      </c>
      <c r="U370" s="55" t="s">
        <v>1993</v>
      </c>
      <c r="V370" s="55" t="s">
        <v>1706</v>
      </c>
      <c r="W370" s="55" t="s">
        <v>1975</v>
      </c>
      <c r="X370" s="55" t="s">
        <v>1976</v>
      </c>
      <c r="Y370" s="55" t="s">
        <v>155</v>
      </c>
      <c r="Z370" s="57">
        <v>45306</v>
      </c>
      <c r="AA370" s="69">
        <f ca="1" t="shared" si="5"/>
        <v>31</v>
      </c>
      <c r="AB370" s="70" t="str">
        <f ca="1">LOOKUP(AA370,{0,1,3},{"1个月以内","3个月以内","3个月以上"})</f>
        <v>3个月以上</v>
      </c>
      <c r="AF370" s="64" t="s">
        <v>167</v>
      </c>
      <c r="AG370" s="64" t="s">
        <v>193</v>
      </c>
      <c r="AH370" s="64" t="s">
        <v>382</v>
      </c>
      <c r="AI370" s="64" t="s">
        <v>1994</v>
      </c>
      <c r="AJ370" s="71" t="s">
        <v>1011</v>
      </c>
    </row>
    <row r="371" spans="8:36">
      <c r="H371" s="56" t="s">
        <v>104</v>
      </c>
      <c r="I371" s="56" t="s">
        <v>125</v>
      </c>
      <c r="J371" s="56" t="s">
        <v>1297</v>
      </c>
      <c r="K371" s="56" t="s">
        <v>126</v>
      </c>
      <c r="L371" s="56" t="s">
        <v>233</v>
      </c>
      <c r="M371" s="56" t="s">
        <v>1062</v>
      </c>
      <c r="N371" s="56" t="s">
        <v>1006</v>
      </c>
      <c r="O371" s="56" t="s">
        <v>1047</v>
      </c>
      <c r="R371" s="55" t="s">
        <v>1972</v>
      </c>
      <c r="S371" s="55" t="s">
        <v>136</v>
      </c>
      <c r="T371" s="55" t="s">
        <v>1135</v>
      </c>
      <c r="U371" s="55" t="s">
        <v>146</v>
      </c>
      <c r="V371" s="55" t="s">
        <v>1706</v>
      </c>
      <c r="W371" s="55" t="s">
        <v>1975</v>
      </c>
      <c r="X371" s="55" t="s">
        <v>1995</v>
      </c>
      <c r="Y371" s="55" t="s">
        <v>143</v>
      </c>
      <c r="Z371" s="57">
        <v>45320</v>
      </c>
      <c r="AA371" s="69">
        <f ca="1" t="shared" si="5"/>
        <v>31</v>
      </c>
      <c r="AB371" s="70" t="str">
        <f ca="1">LOOKUP(AA371,{0,1,3},{"1个月以内","3个月以内","3个月以上"})</f>
        <v>3个月以上</v>
      </c>
      <c r="AF371" s="64" t="s">
        <v>167</v>
      </c>
      <c r="AG371" s="64" t="s">
        <v>193</v>
      </c>
      <c r="AH371" s="64" t="s">
        <v>382</v>
      </c>
      <c r="AI371" s="64" t="s">
        <v>383</v>
      </c>
      <c r="AJ371" s="71" t="s">
        <v>1011</v>
      </c>
    </row>
    <row r="372" spans="8:36">
      <c r="H372" s="56" t="s">
        <v>28</v>
      </c>
      <c r="I372" s="56" t="s">
        <v>54</v>
      </c>
      <c r="J372" s="56" t="s">
        <v>1087</v>
      </c>
      <c r="K372" s="56" t="s">
        <v>56</v>
      </c>
      <c r="L372" s="56" t="s">
        <v>751</v>
      </c>
      <c r="M372" s="56" t="s">
        <v>1062</v>
      </c>
      <c r="N372" s="56" t="s">
        <v>1006</v>
      </c>
      <c r="O372" s="56" t="s">
        <v>1047</v>
      </c>
      <c r="R372" s="55" t="s">
        <v>1972</v>
      </c>
      <c r="S372" s="55" t="s">
        <v>136</v>
      </c>
      <c r="T372" s="55" t="s">
        <v>1616</v>
      </c>
      <c r="U372" s="55" t="s">
        <v>144</v>
      </c>
      <c r="V372" s="55" t="s">
        <v>1706</v>
      </c>
      <c r="W372" s="55" t="s">
        <v>1975</v>
      </c>
      <c r="X372" s="55" t="s">
        <v>1995</v>
      </c>
      <c r="Y372" s="55" t="s">
        <v>143</v>
      </c>
      <c r="Z372" s="57">
        <v>45320</v>
      </c>
      <c r="AA372" s="69">
        <f ca="1" t="shared" si="5"/>
        <v>31</v>
      </c>
      <c r="AB372" s="70" t="str">
        <f ca="1">LOOKUP(AA372,{0,1,3},{"1个月以内","3个月以内","3个月以上"})</f>
        <v>3个月以上</v>
      </c>
      <c r="AF372" s="64" t="s">
        <v>167</v>
      </c>
      <c r="AG372" s="64" t="s">
        <v>193</v>
      </c>
      <c r="AH372" s="64" t="s">
        <v>382</v>
      </c>
      <c r="AI372" s="64" t="s">
        <v>1996</v>
      </c>
      <c r="AJ372" s="71" t="s">
        <v>1065</v>
      </c>
    </row>
    <row r="373" spans="8:36">
      <c r="H373" s="56" t="s">
        <v>136</v>
      </c>
      <c r="I373" s="56" t="s">
        <v>136</v>
      </c>
      <c r="J373" s="56" t="s">
        <v>1368</v>
      </c>
      <c r="K373" s="56" t="s">
        <v>162</v>
      </c>
      <c r="L373" s="56" t="s">
        <v>498</v>
      </c>
      <c r="M373" s="56" t="s">
        <v>1012</v>
      </c>
      <c r="N373" s="56" t="s">
        <v>1013</v>
      </c>
      <c r="O373" s="56" t="s">
        <v>1010</v>
      </c>
      <c r="R373" s="55" t="s">
        <v>1972</v>
      </c>
      <c r="S373" s="55" t="s">
        <v>136</v>
      </c>
      <c r="T373" s="55" t="s">
        <v>1997</v>
      </c>
      <c r="U373" s="55" t="s">
        <v>1998</v>
      </c>
      <c r="V373" s="55" t="s">
        <v>1706</v>
      </c>
      <c r="W373" s="55" t="s">
        <v>1975</v>
      </c>
      <c r="X373" s="55" t="s">
        <v>1995</v>
      </c>
      <c r="Y373" s="55" t="s">
        <v>143</v>
      </c>
      <c r="Z373" s="57">
        <v>45320</v>
      </c>
      <c r="AA373" s="69">
        <f ca="1" t="shared" si="5"/>
        <v>31</v>
      </c>
      <c r="AB373" s="70" t="str">
        <f ca="1">LOOKUP(AA373,{0,1,3},{"1个月以内","3个月以内","3个月以上"})</f>
        <v>3个月以上</v>
      </c>
      <c r="AF373" s="64" t="s">
        <v>167</v>
      </c>
      <c r="AG373" s="64" t="s">
        <v>193</v>
      </c>
      <c r="AH373" s="64" t="s">
        <v>227</v>
      </c>
      <c r="AI373" s="64" t="s">
        <v>1999</v>
      </c>
      <c r="AJ373" s="71" t="s">
        <v>1065</v>
      </c>
    </row>
    <row r="374" spans="8:36">
      <c r="H374" s="56" t="s">
        <v>136</v>
      </c>
      <c r="I374" s="56" t="s">
        <v>150</v>
      </c>
      <c r="J374" s="56" t="s">
        <v>1148</v>
      </c>
      <c r="K374" s="56" t="s">
        <v>259</v>
      </c>
      <c r="L374" s="56" t="s">
        <v>752</v>
      </c>
      <c r="M374" s="56" t="s">
        <v>1062</v>
      </c>
      <c r="N374" s="56" t="s">
        <v>1006</v>
      </c>
      <c r="O374" s="56" t="s">
        <v>1047</v>
      </c>
      <c r="R374" s="55" t="s">
        <v>1972</v>
      </c>
      <c r="S374" s="55" t="s">
        <v>136</v>
      </c>
      <c r="T374" s="55" t="s">
        <v>1468</v>
      </c>
      <c r="U374" s="55" t="s">
        <v>363</v>
      </c>
      <c r="V374" s="55" t="s">
        <v>1706</v>
      </c>
      <c r="W374" s="55" t="s">
        <v>1975</v>
      </c>
      <c r="X374" s="55" t="s">
        <v>1995</v>
      </c>
      <c r="Y374" s="55" t="s">
        <v>143</v>
      </c>
      <c r="Z374" s="57">
        <v>45320</v>
      </c>
      <c r="AA374" s="69">
        <f ca="1" t="shared" si="5"/>
        <v>31</v>
      </c>
      <c r="AB374" s="70" t="str">
        <f ca="1">LOOKUP(AA374,{0,1,3},{"1个月以内","3个月以内","3个月以上"})</f>
        <v>3个月以上</v>
      </c>
      <c r="AF374" s="64" t="s">
        <v>167</v>
      </c>
      <c r="AG374" s="64" t="s">
        <v>193</v>
      </c>
      <c r="AH374" s="64" t="s">
        <v>1327</v>
      </c>
      <c r="AI374" s="64" t="s">
        <v>2000</v>
      </c>
      <c r="AJ374" s="71" t="s">
        <v>1011</v>
      </c>
    </row>
    <row r="375" spans="8:36">
      <c r="H375" s="56" t="s">
        <v>28</v>
      </c>
      <c r="I375" s="56" t="s">
        <v>34</v>
      </c>
      <c r="J375" s="56" t="s">
        <v>1059</v>
      </c>
      <c r="K375" s="56" t="s">
        <v>343</v>
      </c>
      <c r="L375" s="56" t="s">
        <v>753</v>
      </c>
      <c r="M375" s="56" t="s">
        <v>1062</v>
      </c>
      <c r="N375" s="56" t="s">
        <v>1006</v>
      </c>
      <c r="O375" s="56" t="s">
        <v>1047</v>
      </c>
      <c r="R375" s="55" t="s">
        <v>1972</v>
      </c>
      <c r="S375" s="55" t="s">
        <v>136</v>
      </c>
      <c r="T375" s="55" t="s">
        <v>1362</v>
      </c>
      <c r="U375" s="55" t="s">
        <v>568</v>
      </c>
      <c r="V375" s="55" t="s">
        <v>1706</v>
      </c>
      <c r="W375" s="55" t="s">
        <v>1975</v>
      </c>
      <c r="X375" s="55" t="s">
        <v>1995</v>
      </c>
      <c r="Y375" s="55" t="s">
        <v>143</v>
      </c>
      <c r="Z375" s="57">
        <v>45320</v>
      </c>
      <c r="AA375" s="69">
        <f ca="1" t="shared" si="5"/>
        <v>31</v>
      </c>
      <c r="AB375" s="70" t="str">
        <f ca="1">LOOKUP(AA375,{0,1,3},{"1个月以内","3个月以内","3个月以上"})</f>
        <v>3个月以上</v>
      </c>
      <c r="AF375" s="64" t="s">
        <v>167</v>
      </c>
      <c r="AG375" s="64" t="s">
        <v>193</v>
      </c>
      <c r="AH375" s="64" t="s">
        <v>1943</v>
      </c>
      <c r="AI375" s="64" t="s">
        <v>2001</v>
      </c>
      <c r="AJ375" s="71" t="s">
        <v>1011</v>
      </c>
    </row>
    <row r="376" spans="8:36">
      <c r="H376" s="56" t="s">
        <v>28</v>
      </c>
      <c r="I376" s="56" t="s">
        <v>54</v>
      </c>
      <c r="J376" s="56" t="s">
        <v>1087</v>
      </c>
      <c r="K376" s="56" t="s">
        <v>56</v>
      </c>
      <c r="L376" s="56" t="s">
        <v>342</v>
      </c>
      <c r="M376" s="56" t="s">
        <v>1005</v>
      </c>
      <c r="N376" s="56" t="s">
        <v>1006</v>
      </c>
      <c r="O376" s="56" t="s">
        <v>1003</v>
      </c>
      <c r="R376" s="55" t="s">
        <v>1972</v>
      </c>
      <c r="S376" s="55" t="s">
        <v>136</v>
      </c>
      <c r="T376" s="55" t="s">
        <v>2002</v>
      </c>
      <c r="U376" s="55" t="s">
        <v>2003</v>
      </c>
      <c r="V376" s="55" t="s">
        <v>1706</v>
      </c>
      <c r="W376" s="55" t="s">
        <v>1975</v>
      </c>
      <c r="X376" s="55" t="s">
        <v>1995</v>
      </c>
      <c r="Y376" s="55" t="s">
        <v>143</v>
      </c>
      <c r="Z376" s="57">
        <v>45320</v>
      </c>
      <c r="AA376" s="69">
        <f ca="1" t="shared" si="5"/>
        <v>31</v>
      </c>
      <c r="AB376" s="70" t="str">
        <f ca="1">LOOKUP(AA376,{0,1,3},{"1个月以内","3个月以内","3个月以上"})</f>
        <v>3个月以上</v>
      </c>
      <c r="AF376" s="64" t="s">
        <v>167</v>
      </c>
      <c r="AG376" s="64" t="s">
        <v>193</v>
      </c>
      <c r="AH376" s="64" t="s">
        <v>382</v>
      </c>
      <c r="AI376" s="64" t="s">
        <v>2004</v>
      </c>
      <c r="AJ376" s="71" t="s">
        <v>1011</v>
      </c>
    </row>
    <row r="377" spans="8:36">
      <c r="H377" s="56" t="s">
        <v>104</v>
      </c>
      <c r="I377" s="56" t="s">
        <v>111</v>
      </c>
      <c r="J377" s="56" t="s">
        <v>1253</v>
      </c>
      <c r="K377" s="56" t="s">
        <v>112</v>
      </c>
      <c r="L377" s="56" t="s">
        <v>434</v>
      </c>
      <c r="M377" s="56" t="s">
        <v>1012</v>
      </c>
      <c r="N377" s="56" t="s">
        <v>1013</v>
      </c>
      <c r="O377" s="56" t="s">
        <v>1010</v>
      </c>
      <c r="R377" s="55" t="s">
        <v>1972</v>
      </c>
      <c r="S377" s="55" t="s">
        <v>136</v>
      </c>
      <c r="T377" s="55" t="s">
        <v>2005</v>
      </c>
      <c r="U377" s="55" t="s">
        <v>1292</v>
      </c>
      <c r="V377" s="55" t="s">
        <v>1706</v>
      </c>
      <c r="W377" s="55" t="s">
        <v>2006</v>
      </c>
      <c r="X377" s="55" t="s">
        <v>2007</v>
      </c>
      <c r="Y377" s="55" t="s">
        <v>137</v>
      </c>
      <c r="Z377" s="57">
        <v>45960</v>
      </c>
      <c r="AA377" s="69">
        <f ca="1" t="shared" si="5"/>
        <v>10</v>
      </c>
      <c r="AB377" s="70" t="str">
        <f ca="1">LOOKUP(AA377,{0,1,3},{"1个月以内","3个月以内","3个月以上"})</f>
        <v>3个月以上</v>
      </c>
      <c r="AF377" s="64" t="s">
        <v>167</v>
      </c>
      <c r="AG377" s="64" t="s">
        <v>193</v>
      </c>
      <c r="AH377" s="64" t="s">
        <v>1327</v>
      </c>
      <c r="AI377" s="64" t="s">
        <v>2008</v>
      </c>
      <c r="AJ377" s="71" t="s">
        <v>1011</v>
      </c>
    </row>
    <row r="378" spans="8:36">
      <c r="H378" s="56" t="s">
        <v>104</v>
      </c>
      <c r="I378" s="56" t="s">
        <v>128</v>
      </c>
      <c r="J378" s="56" t="s">
        <v>1253</v>
      </c>
      <c r="K378" s="56" t="s">
        <v>112</v>
      </c>
      <c r="L378" s="56" t="s">
        <v>754</v>
      </c>
      <c r="M378" s="56" t="s">
        <v>1254</v>
      </c>
      <c r="N378" s="56" t="s">
        <v>1409</v>
      </c>
      <c r="O378" s="56" t="s">
        <v>1051</v>
      </c>
      <c r="R378" s="55" t="s">
        <v>1972</v>
      </c>
      <c r="S378" s="55" t="s">
        <v>136</v>
      </c>
      <c r="T378" s="55" t="s">
        <v>1105</v>
      </c>
      <c r="U378" s="55" t="s">
        <v>246</v>
      </c>
      <c r="V378" s="55" t="s">
        <v>1706</v>
      </c>
      <c r="W378" s="55" t="s">
        <v>1975</v>
      </c>
      <c r="X378" s="55" t="s">
        <v>2007</v>
      </c>
      <c r="Y378" s="55" t="s">
        <v>137</v>
      </c>
      <c r="Z378" s="57">
        <v>45960</v>
      </c>
      <c r="AA378" s="69">
        <f ca="1" t="shared" si="5"/>
        <v>10</v>
      </c>
      <c r="AB378" s="70" t="str">
        <f ca="1">LOOKUP(AA378,{0,1,3},{"1个月以内","3个月以内","3个月以上"})</f>
        <v>3个月以上</v>
      </c>
      <c r="AF378" s="64" t="s">
        <v>167</v>
      </c>
      <c r="AG378" s="64" t="s">
        <v>193</v>
      </c>
      <c r="AH378" s="64" t="s">
        <v>382</v>
      </c>
      <c r="AI378" s="64" t="s">
        <v>2009</v>
      </c>
      <c r="AJ378" s="71" t="s">
        <v>1065</v>
      </c>
    </row>
    <row r="379" spans="8:36">
      <c r="H379" s="56" t="s">
        <v>104</v>
      </c>
      <c r="I379" s="56" t="s">
        <v>116</v>
      </c>
      <c r="J379" s="56" t="s">
        <v>1275</v>
      </c>
      <c r="K379" s="56" t="s">
        <v>238</v>
      </c>
      <c r="L379" s="56" t="s">
        <v>755</v>
      </c>
      <c r="M379" s="56" t="s">
        <v>1062</v>
      </c>
      <c r="N379" s="56" t="s">
        <v>1006</v>
      </c>
      <c r="O379" s="56" t="s">
        <v>1047</v>
      </c>
      <c r="R379" s="55" t="s">
        <v>1972</v>
      </c>
      <c r="S379" s="55" t="s">
        <v>136</v>
      </c>
      <c r="T379" s="55" t="s">
        <v>2010</v>
      </c>
      <c r="U379" s="55" t="s">
        <v>2011</v>
      </c>
      <c r="V379" s="55" t="s">
        <v>1706</v>
      </c>
      <c r="W379" s="55" t="s">
        <v>1975</v>
      </c>
      <c r="X379" s="55" t="s">
        <v>2007</v>
      </c>
      <c r="Y379" s="55" t="s">
        <v>137</v>
      </c>
      <c r="Z379" s="57">
        <v>45960</v>
      </c>
      <c r="AA379" s="69">
        <f ca="1" t="shared" si="5"/>
        <v>10</v>
      </c>
      <c r="AB379" s="70" t="str">
        <f ca="1">LOOKUP(AA379,{0,1,3},{"1个月以内","3个月以内","3个月以上"})</f>
        <v>3个月以上</v>
      </c>
      <c r="AF379" s="64" t="s">
        <v>167</v>
      </c>
      <c r="AG379" s="64" t="s">
        <v>193</v>
      </c>
      <c r="AH379" s="64" t="s">
        <v>227</v>
      </c>
      <c r="AI379" s="64" t="s">
        <v>816</v>
      </c>
      <c r="AJ379" s="71" t="s">
        <v>1065</v>
      </c>
    </row>
    <row r="380" spans="8:36">
      <c r="H380" s="56" t="s">
        <v>136</v>
      </c>
      <c r="I380" s="56" t="s">
        <v>137</v>
      </c>
      <c r="J380" s="56" t="s">
        <v>1811</v>
      </c>
      <c r="K380" s="56" t="s">
        <v>138</v>
      </c>
      <c r="L380" s="56" t="s">
        <v>756</v>
      </c>
      <c r="M380" s="56" t="s">
        <v>1062</v>
      </c>
      <c r="N380" s="56" t="s">
        <v>1006</v>
      </c>
      <c r="O380" s="56" t="s">
        <v>1047</v>
      </c>
      <c r="R380" s="55" t="s">
        <v>1972</v>
      </c>
      <c r="S380" s="55" t="s">
        <v>136</v>
      </c>
      <c r="T380" s="55" t="s">
        <v>1355</v>
      </c>
      <c r="U380" s="55" t="s">
        <v>304</v>
      </c>
      <c r="V380" s="55" t="s">
        <v>1706</v>
      </c>
      <c r="W380" s="55" t="s">
        <v>1975</v>
      </c>
      <c r="X380" s="55" t="s">
        <v>2007</v>
      </c>
      <c r="Y380" s="55" t="s">
        <v>137</v>
      </c>
      <c r="Z380" s="57">
        <v>45960</v>
      </c>
      <c r="AA380" s="69">
        <f ca="1" t="shared" si="5"/>
        <v>10</v>
      </c>
      <c r="AB380" s="70" t="str">
        <f ca="1">LOOKUP(AA380,{0,1,3},{"1个月以内","3个月以内","3个月以上"})</f>
        <v>3个月以上</v>
      </c>
      <c r="AF380" s="64" t="s">
        <v>167</v>
      </c>
      <c r="AG380" s="64" t="s">
        <v>193</v>
      </c>
      <c r="AH380" s="64" t="s">
        <v>1943</v>
      </c>
      <c r="AI380" s="64" t="s">
        <v>2012</v>
      </c>
      <c r="AJ380" s="71" t="s">
        <v>1011</v>
      </c>
    </row>
    <row r="381" spans="8:36">
      <c r="H381" s="56" t="s">
        <v>136</v>
      </c>
      <c r="I381" s="56" t="s">
        <v>137</v>
      </c>
      <c r="J381" s="56" t="s">
        <v>1811</v>
      </c>
      <c r="K381" s="56" t="s">
        <v>138</v>
      </c>
      <c r="L381" s="56" t="s">
        <v>139</v>
      </c>
      <c r="M381" s="56" t="s">
        <v>1005</v>
      </c>
      <c r="N381" s="56" t="s">
        <v>1006</v>
      </c>
      <c r="O381" s="56" t="s">
        <v>1003</v>
      </c>
      <c r="R381" s="55" t="s">
        <v>1972</v>
      </c>
      <c r="S381" s="55" t="s">
        <v>136</v>
      </c>
      <c r="T381" s="55" t="s">
        <v>1565</v>
      </c>
      <c r="U381" s="55" t="s">
        <v>622</v>
      </c>
      <c r="V381" s="55" t="s">
        <v>1706</v>
      </c>
      <c r="W381" s="55" t="s">
        <v>2013</v>
      </c>
      <c r="X381" s="55" t="s">
        <v>2007</v>
      </c>
      <c r="Y381" s="55" t="s">
        <v>137</v>
      </c>
      <c r="Z381" s="57">
        <v>45960</v>
      </c>
      <c r="AA381" s="69">
        <f ca="1" t="shared" si="5"/>
        <v>10</v>
      </c>
      <c r="AB381" s="70" t="str">
        <f ca="1">LOOKUP(AA381,{0,1,3},{"1个月以内","3个月以内","3个月以上"})</f>
        <v>3个月以上</v>
      </c>
      <c r="AF381" s="64" t="s">
        <v>167</v>
      </c>
      <c r="AG381" s="64" t="s">
        <v>193</v>
      </c>
      <c r="AH381" s="64" t="s">
        <v>227</v>
      </c>
      <c r="AI381" s="64" t="s">
        <v>695</v>
      </c>
      <c r="AJ381" s="71" t="s">
        <v>1065</v>
      </c>
    </row>
    <row r="382" spans="8:36">
      <c r="H382" s="56" t="s">
        <v>136</v>
      </c>
      <c r="I382" s="56" t="s">
        <v>501</v>
      </c>
      <c r="J382" s="56" t="s">
        <v>2014</v>
      </c>
      <c r="K382" s="56" t="s">
        <v>757</v>
      </c>
      <c r="L382" s="56" t="s">
        <v>758</v>
      </c>
      <c r="M382" s="56" t="s">
        <v>1005</v>
      </c>
      <c r="N382" s="56" t="s">
        <v>1006</v>
      </c>
      <c r="O382" s="56" t="s">
        <v>1003</v>
      </c>
      <c r="R382" s="55" t="s">
        <v>1972</v>
      </c>
      <c r="S382" s="55" t="s">
        <v>136</v>
      </c>
      <c r="T382" s="55" t="s">
        <v>2015</v>
      </c>
      <c r="U382" s="55" t="s">
        <v>392</v>
      </c>
      <c r="V382" s="55" t="s">
        <v>1706</v>
      </c>
      <c r="W382" s="55" t="s">
        <v>2013</v>
      </c>
      <c r="X382" s="55" t="s">
        <v>2007</v>
      </c>
      <c r="Y382" s="55" t="s">
        <v>137</v>
      </c>
      <c r="Z382" s="57">
        <v>45960</v>
      </c>
      <c r="AA382" s="69">
        <f ca="1" t="shared" si="5"/>
        <v>10</v>
      </c>
      <c r="AB382" s="70" t="str">
        <f ca="1">LOOKUP(AA382,{0,1,3},{"1个月以内","3个月以内","3个月以上"})</f>
        <v>3个月以上</v>
      </c>
      <c r="AF382" s="64" t="s">
        <v>167</v>
      </c>
      <c r="AG382" s="64" t="s">
        <v>193</v>
      </c>
      <c r="AH382" s="64" t="s">
        <v>1327</v>
      </c>
      <c r="AI382" s="64" t="s">
        <v>2016</v>
      </c>
      <c r="AJ382" s="71" t="s">
        <v>1065</v>
      </c>
    </row>
    <row r="383" spans="8:36">
      <c r="H383" s="56" t="s">
        <v>136</v>
      </c>
      <c r="I383" s="56" t="s">
        <v>150</v>
      </c>
      <c r="J383" s="56" t="s">
        <v>1148</v>
      </c>
      <c r="K383" s="56" t="s">
        <v>259</v>
      </c>
      <c r="L383" s="56" t="s">
        <v>624</v>
      </c>
      <c r="M383" s="56" t="s">
        <v>1062</v>
      </c>
      <c r="N383" s="56" t="s">
        <v>1006</v>
      </c>
      <c r="O383" s="56" t="s">
        <v>1047</v>
      </c>
      <c r="R383" s="55" t="s">
        <v>1972</v>
      </c>
      <c r="S383" s="55" t="s">
        <v>136</v>
      </c>
      <c r="T383" s="55" t="s">
        <v>2017</v>
      </c>
      <c r="U383" s="55" t="s">
        <v>2018</v>
      </c>
      <c r="V383" s="55" t="s">
        <v>1706</v>
      </c>
      <c r="W383" s="55" t="s">
        <v>1975</v>
      </c>
      <c r="X383" s="55" t="s">
        <v>2007</v>
      </c>
      <c r="Y383" s="55" t="s">
        <v>137</v>
      </c>
      <c r="Z383" s="57">
        <v>45960</v>
      </c>
      <c r="AA383" s="69">
        <f ca="1" t="shared" si="5"/>
        <v>10</v>
      </c>
      <c r="AB383" s="70" t="str">
        <f ca="1">LOOKUP(AA383,{0,1,3},{"1个月以内","3个月以内","3个月以上"})</f>
        <v>3个月以上</v>
      </c>
      <c r="AF383" s="64" t="s">
        <v>167</v>
      </c>
      <c r="AG383" s="64" t="s">
        <v>193</v>
      </c>
      <c r="AH383" s="64" t="s">
        <v>382</v>
      </c>
      <c r="AI383" s="64" t="s">
        <v>2019</v>
      </c>
      <c r="AJ383" s="71" t="s">
        <v>1011</v>
      </c>
    </row>
    <row r="384" spans="8:36">
      <c r="H384" s="56" t="s">
        <v>136</v>
      </c>
      <c r="I384" s="56" t="s">
        <v>155</v>
      </c>
      <c r="J384" s="56" t="s">
        <v>1097</v>
      </c>
      <c r="K384" s="56" t="s">
        <v>159</v>
      </c>
      <c r="L384" s="56" t="s">
        <v>550</v>
      </c>
      <c r="M384" s="56" t="s">
        <v>1078</v>
      </c>
      <c r="N384" s="56" t="s">
        <v>1079</v>
      </c>
      <c r="O384" s="56" t="s">
        <v>1051</v>
      </c>
      <c r="R384" s="55" t="s">
        <v>1972</v>
      </c>
      <c r="S384" s="55" t="s">
        <v>136</v>
      </c>
      <c r="T384" s="55" t="s">
        <v>1720</v>
      </c>
      <c r="U384" s="55" t="s">
        <v>367</v>
      </c>
      <c r="V384" s="55" t="s">
        <v>1706</v>
      </c>
      <c r="W384" s="55" t="s">
        <v>2006</v>
      </c>
      <c r="X384" s="55" t="s">
        <v>2007</v>
      </c>
      <c r="Y384" s="55" t="s">
        <v>137</v>
      </c>
      <c r="Z384" s="57">
        <v>45960</v>
      </c>
      <c r="AA384" s="69">
        <f ca="1" t="shared" si="5"/>
        <v>10</v>
      </c>
      <c r="AB384" s="70" t="str">
        <f ca="1">LOOKUP(AA384,{0,1,3},{"1个月以内","3个月以内","3个月以上"})</f>
        <v>3个月以上</v>
      </c>
      <c r="AF384" s="64" t="s">
        <v>167</v>
      </c>
      <c r="AG384" s="64" t="s">
        <v>193</v>
      </c>
      <c r="AH384" s="64" t="s">
        <v>382</v>
      </c>
      <c r="AI384" s="64" t="s">
        <v>706</v>
      </c>
      <c r="AJ384" s="71" t="s">
        <v>1065</v>
      </c>
    </row>
    <row r="385" spans="8:36">
      <c r="H385" s="56" t="s">
        <v>136</v>
      </c>
      <c r="I385" s="56" t="s">
        <v>155</v>
      </c>
      <c r="J385" s="56" t="s">
        <v>1978</v>
      </c>
      <c r="K385" s="56" t="s">
        <v>301</v>
      </c>
      <c r="L385" s="56" t="s">
        <v>759</v>
      </c>
      <c r="M385" s="56" t="s">
        <v>1062</v>
      </c>
      <c r="N385" s="56" t="s">
        <v>1006</v>
      </c>
      <c r="O385" s="56" t="s">
        <v>1047</v>
      </c>
      <c r="R385" s="55" t="s">
        <v>1972</v>
      </c>
      <c r="S385" s="55" t="s">
        <v>136</v>
      </c>
      <c r="T385" s="55" t="s">
        <v>1811</v>
      </c>
      <c r="U385" s="55" t="s">
        <v>138</v>
      </c>
      <c r="V385" s="55" t="s">
        <v>1706</v>
      </c>
      <c r="W385" s="55" t="s">
        <v>2013</v>
      </c>
      <c r="X385" s="55" t="s">
        <v>2007</v>
      </c>
      <c r="Y385" s="55" t="s">
        <v>137</v>
      </c>
      <c r="Z385" s="57">
        <v>45960</v>
      </c>
      <c r="AA385" s="69">
        <f ca="1" t="shared" si="5"/>
        <v>10</v>
      </c>
      <c r="AB385" s="70" t="str">
        <f ca="1">LOOKUP(AA385,{0,1,3},{"1个月以内","3个月以内","3个月以上"})</f>
        <v>3个月以上</v>
      </c>
      <c r="AF385" s="64" t="s">
        <v>28</v>
      </c>
      <c r="AG385" s="64" t="s">
        <v>34</v>
      </c>
      <c r="AH385" s="64" t="s">
        <v>2020</v>
      </c>
      <c r="AI385" s="64" t="s">
        <v>2021</v>
      </c>
      <c r="AJ385" s="71" t="s">
        <v>1065</v>
      </c>
    </row>
    <row r="386" spans="8:36">
      <c r="H386" s="56" t="s">
        <v>167</v>
      </c>
      <c r="I386" s="56" t="s">
        <v>168</v>
      </c>
      <c r="J386" s="56" t="s">
        <v>1188</v>
      </c>
      <c r="K386" s="56" t="s">
        <v>169</v>
      </c>
      <c r="L386" s="56" t="s">
        <v>573</v>
      </c>
      <c r="M386" s="56" t="s">
        <v>1062</v>
      </c>
      <c r="N386" s="56" t="s">
        <v>1006</v>
      </c>
      <c r="O386" s="56" t="s">
        <v>1047</v>
      </c>
      <c r="R386" s="55" t="s">
        <v>1972</v>
      </c>
      <c r="S386" s="55" t="s">
        <v>136</v>
      </c>
      <c r="T386" s="55" t="s">
        <v>2022</v>
      </c>
      <c r="U386" s="55" t="s">
        <v>2023</v>
      </c>
      <c r="V386" s="55" t="s">
        <v>1706</v>
      </c>
      <c r="W386" s="55" t="s">
        <v>2013</v>
      </c>
      <c r="X386" s="55" t="s">
        <v>2007</v>
      </c>
      <c r="Y386" s="55" t="s">
        <v>137</v>
      </c>
      <c r="Z386" s="57">
        <v>45960</v>
      </c>
      <c r="AA386" s="69">
        <f ca="1" t="shared" si="5"/>
        <v>10</v>
      </c>
      <c r="AB386" s="70" t="str">
        <f ca="1">LOOKUP(AA386,{0,1,3},{"1个月以内","3个月以内","3个月以上"})</f>
        <v>3个月以上</v>
      </c>
      <c r="AF386" s="64" t="s">
        <v>28</v>
      </c>
      <c r="AG386" s="64" t="s">
        <v>34</v>
      </c>
      <c r="AH386" s="64" t="s">
        <v>2020</v>
      </c>
      <c r="AI386" s="64" t="s">
        <v>2024</v>
      </c>
      <c r="AJ386" s="71" t="s">
        <v>1011</v>
      </c>
    </row>
    <row r="387" spans="8:36">
      <c r="H387" s="56" t="s">
        <v>167</v>
      </c>
      <c r="I387" s="56" t="s">
        <v>173</v>
      </c>
      <c r="J387" s="56" t="s">
        <v>1179</v>
      </c>
      <c r="K387" s="56" t="s">
        <v>176</v>
      </c>
      <c r="L387" s="56" t="s">
        <v>760</v>
      </c>
      <c r="M387" s="56" t="s">
        <v>1062</v>
      </c>
      <c r="N387" s="56" t="s">
        <v>1006</v>
      </c>
      <c r="O387" s="56" t="s">
        <v>1047</v>
      </c>
      <c r="R387" s="55" t="s">
        <v>1972</v>
      </c>
      <c r="S387" s="55" t="s">
        <v>136</v>
      </c>
      <c r="T387" s="55" t="s">
        <v>1869</v>
      </c>
      <c r="U387" s="55" t="s">
        <v>365</v>
      </c>
      <c r="V387" s="55" t="s">
        <v>1706</v>
      </c>
      <c r="W387" s="55" t="s">
        <v>2006</v>
      </c>
      <c r="X387" s="55" t="s">
        <v>2007</v>
      </c>
      <c r="Y387" s="55" t="s">
        <v>137</v>
      </c>
      <c r="Z387" s="57">
        <v>45960</v>
      </c>
      <c r="AA387" s="69">
        <f ca="1" t="shared" ref="AA387:AA450" si="6">DATEDIF(Z387,TODAY(),"M")</f>
        <v>10</v>
      </c>
      <c r="AB387" s="70" t="str">
        <f ca="1">LOOKUP(AA387,{0,1,3},{"1个月以内","3个月以内","3个月以上"})</f>
        <v>3个月以上</v>
      </c>
      <c r="AF387" s="64" t="s">
        <v>28</v>
      </c>
      <c r="AG387" s="64" t="s">
        <v>34</v>
      </c>
      <c r="AH387" s="64" t="s">
        <v>2020</v>
      </c>
      <c r="AI387" s="64" t="s">
        <v>2025</v>
      </c>
      <c r="AJ387" s="71" t="s">
        <v>1065</v>
      </c>
    </row>
    <row r="388" spans="8:36">
      <c r="H388" s="56" t="s">
        <v>28</v>
      </c>
      <c r="I388" s="56" t="s">
        <v>54</v>
      </c>
      <c r="J388" s="56" t="s">
        <v>1087</v>
      </c>
      <c r="K388" s="56" t="s">
        <v>56</v>
      </c>
      <c r="L388" s="56" t="s">
        <v>762</v>
      </c>
      <c r="M388" s="56" t="s">
        <v>1005</v>
      </c>
      <c r="N388" s="56" t="s">
        <v>1006</v>
      </c>
      <c r="O388" s="56" t="s">
        <v>1003</v>
      </c>
      <c r="R388" s="55" t="s">
        <v>1972</v>
      </c>
      <c r="S388" s="55" t="s">
        <v>136</v>
      </c>
      <c r="T388" s="55" t="s">
        <v>2026</v>
      </c>
      <c r="U388" s="55" t="s">
        <v>2027</v>
      </c>
      <c r="V388" s="55" t="s">
        <v>1706</v>
      </c>
      <c r="W388" s="55" t="s">
        <v>2006</v>
      </c>
      <c r="X388" s="55" t="s">
        <v>2007</v>
      </c>
      <c r="Y388" s="55" t="s">
        <v>137</v>
      </c>
      <c r="Z388" s="57">
        <v>45960</v>
      </c>
      <c r="AA388" s="69">
        <f ca="1" t="shared" si="6"/>
        <v>10</v>
      </c>
      <c r="AB388" s="70" t="str">
        <f ca="1">LOOKUP(AA388,{0,1,3},{"1个月以内","3个月以内","3个月以上"})</f>
        <v>3个月以上</v>
      </c>
      <c r="AF388" s="64" t="s">
        <v>28</v>
      </c>
      <c r="AG388" s="64" t="s">
        <v>34</v>
      </c>
      <c r="AH388" s="64" t="s">
        <v>2020</v>
      </c>
      <c r="AI388" s="64" t="s">
        <v>2028</v>
      </c>
      <c r="AJ388" s="64" t="s">
        <v>1065</v>
      </c>
    </row>
    <row r="389" spans="8:36">
      <c r="H389" s="56" t="s">
        <v>28</v>
      </c>
      <c r="I389" s="56" t="s">
        <v>45</v>
      </c>
      <c r="J389" s="56" t="s">
        <v>1222</v>
      </c>
      <c r="K389" s="56" t="s">
        <v>640</v>
      </c>
      <c r="L389" s="56" t="s">
        <v>763</v>
      </c>
      <c r="M389" s="56" t="s">
        <v>1062</v>
      </c>
      <c r="N389" s="56" t="s">
        <v>1006</v>
      </c>
      <c r="O389" s="56" t="s">
        <v>1047</v>
      </c>
      <c r="R389" s="55" t="s">
        <v>1972</v>
      </c>
      <c r="S389" s="55" t="s">
        <v>136</v>
      </c>
      <c r="T389" s="55" t="s">
        <v>2029</v>
      </c>
      <c r="U389" s="55" t="s">
        <v>2030</v>
      </c>
      <c r="V389" s="55" t="s">
        <v>1706</v>
      </c>
      <c r="W389" s="55" t="s">
        <v>2006</v>
      </c>
      <c r="X389" s="55" t="s">
        <v>2007</v>
      </c>
      <c r="Y389" s="55" t="s">
        <v>137</v>
      </c>
      <c r="Z389" s="57">
        <v>45960</v>
      </c>
      <c r="AA389" s="69">
        <f ca="1" t="shared" si="6"/>
        <v>10</v>
      </c>
      <c r="AB389" s="70" t="str">
        <f ca="1">LOOKUP(AA389,{0,1,3},{"1个月以内","3个月以内","3个月以上"})</f>
        <v>3个月以上</v>
      </c>
      <c r="AF389" s="64" t="s">
        <v>28</v>
      </c>
      <c r="AG389" s="64" t="s">
        <v>34</v>
      </c>
      <c r="AH389" s="64" t="s">
        <v>2020</v>
      </c>
      <c r="AI389" s="64" t="s">
        <v>2031</v>
      </c>
      <c r="AJ389" s="64" t="s">
        <v>1065</v>
      </c>
    </row>
    <row r="390" spans="8:36">
      <c r="H390" s="56" t="s">
        <v>167</v>
      </c>
      <c r="I390" s="56" t="s">
        <v>323</v>
      </c>
      <c r="J390" s="56" t="s">
        <v>1199</v>
      </c>
      <c r="K390" s="56" t="s">
        <v>346</v>
      </c>
      <c r="L390" s="56" t="s">
        <v>584</v>
      </c>
      <c r="M390" s="56" t="s">
        <v>1062</v>
      </c>
      <c r="N390" s="56" t="s">
        <v>1006</v>
      </c>
      <c r="O390" s="56" t="s">
        <v>1047</v>
      </c>
      <c r="R390" s="55" t="s">
        <v>1972</v>
      </c>
      <c r="S390" s="55" t="s">
        <v>136</v>
      </c>
      <c r="T390" s="55" t="s">
        <v>1109</v>
      </c>
      <c r="U390" s="55" t="s">
        <v>419</v>
      </c>
      <c r="V390" s="55" t="s">
        <v>1706</v>
      </c>
      <c r="W390" s="55" t="s">
        <v>1975</v>
      </c>
      <c r="X390" s="55" t="s">
        <v>2007</v>
      </c>
      <c r="Y390" s="55" t="s">
        <v>137</v>
      </c>
      <c r="Z390" s="57">
        <v>45960</v>
      </c>
      <c r="AA390" s="69">
        <f ca="1" t="shared" si="6"/>
        <v>10</v>
      </c>
      <c r="AB390" s="70" t="str">
        <f ca="1">LOOKUP(AA390,{0,1,3},{"1个月以内","3个月以内","3个月以上"})</f>
        <v>3个月以上</v>
      </c>
      <c r="AF390" s="64" t="s">
        <v>28</v>
      </c>
      <c r="AG390" s="64" t="s">
        <v>34</v>
      </c>
      <c r="AH390" s="64" t="s">
        <v>343</v>
      </c>
      <c r="AI390" s="64" t="s">
        <v>2032</v>
      </c>
      <c r="AJ390" s="64" t="s">
        <v>1065</v>
      </c>
    </row>
    <row r="391" spans="8:36">
      <c r="H391" s="56" t="s">
        <v>63</v>
      </c>
      <c r="I391" s="56" t="s">
        <v>64</v>
      </c>
      <c r="J391" s="56" t="s">
        <v>1041</v>
      </c>
      <c r="K391" s="56" t="s">
        <v>65</v>
      </c>
      <c r="L391" s="56" t="s">
        <v>765</v>
      </c>
      <c r="M391" s="56" t="s">
        <v>1062</v>
      </c>
      <c r="N391" s="56" t="s">
        <v>1006</v>
      </c>
      <c r="O391" s="56" t="s">
        <v>1047</v>
      </c>
      <c r="R391" s="55" t="s">
        <v>1972</v>
      </c>
      <c r="S391" s="55" t="s">
        <v>136</v>
      </c>
      <c r="T391" s="55" t="s">
        <v>2033</v>
      </c>
      <c r="U391" s="55" t="s">
        <v>2034</v>
      </c>
      <c r="V391" s="55" t="s">
        <v>1706</v>
      </c>
      <c r="W391" s="55" t="s">
        <v>2013</v>
      </c>
      <c r="X391" s="55" t="s">
        <v>2007</v>
      </c>
      <c r="Y391" s="55" t="s">
        <v>137</v>
      </c>
      <c r="Z391" s="57">
        <v>45960</v>
      </c>
      <c r="AA391" s="69">
        <f ca="1" t="shared" si="6"/>
        <v>10</v>
      </c>
      <c r="AB391" s="70" t="str">
        <f ca="1">LOOKUP(AA391,{0,1,3},{"1个月以内","3个月以内","3个月以上"})</f>
        <v>3个月以上</v>
      </c>
      <c r="AF391" s="64" t="s">
        <v>28</v>
      </c>
      <c r="AG391" s="64" t="s">
        <v>34</v>
      </c>
      <c r="AH391" s="64" t="s">
        <v>343</v>
      </c>
      <c r="AI391" s="64" t="s">
        <v>2035</v>
      </c>
      <c r="AJ391" s="64" t="s">
        <v>1065</v>
      </c>
    </row>
    <row r="392" spans="8:36">
      <c r="H392" s="56" t="s">
        <v>63</v>
      </c>
      <c r="I392" s="56" t="s">
        <v>84</v>
      </c>
      <c r="J392" s="56" t="s">
        <v>1305</v>
      </c>
      <c r="K392" s="56" t="s">
        <v>85</v>
      </c>
      <c r="L392" s="56" t="s">
        <v>335</v>
      </c>
      <c r="M392" s="56" t="s">
        <v>1062</v>
      </c>
      <c r="N392" s="56" t="s">
        <v>1006</v>
      </c>
      <c r="O392" s="56" t="s">
        <v>1047</v>
      </c>
      <c r="R392" s="55" t="s">
        <v>1972</v>
      </c>
      <c r="S392" s="55" t="s">
        <v>136</v>
      </c>
      <c r="T392" s="55" t="s">
        <v>2036</v>
      </c>
      <c r="U392" s="55" t="s">
        <v>2037</v>
      </c>
      <c r="V392" s="55" t="s">
        <v>1706</v>
      </c>
      <c r="W392" s="55" t="s">
        <v>2038</v>
      </c>
      <c r="X392" s="55" t="s">
        <v>2039</v>
      </c>
      <c r="Y392" s="55" t="s">
        <v>501</v>
      </c>
      <c r="Z392" s="57">
        <v>46122</v>
      </c>
      <c r="AA392" s="69">
        <f ca="1" t="shared" si="6"/>
        <v>4</v>
      </c>
      <c r="AB392" s="70" t="str">
        <f ca="1">LOOKUP(AA392,{0,1,3},{"1个月以内","3个月以内","3个月以上"})</f>
        <v>3个月以上</v>
      </c>
      <c r="AF392" s="64" t="s">
        <v>28</v>
      </c>
      <c r="AG392" s="64" t="s">
        <v>34</v>
      </c>
      <c r="AH392" s="64" t="s">
        <v>343</v>
      </c>
      <c r="AI392" s="64" t="s">
        <v>2040</v>
      </c>
      <c r="AJ392" s="64" t="s">
        <v>1065</v>
      </c>
    </row>
    <row r="393" spans="8:36">
      <c r="H393" s="56" t="s">
        <v>104</v>
      </c>
      <c r="I393" s="56" t="s">
        <v>125</v>
      </c>
      <c r="J393" s="56" t="s">
        <v>1297</v>
      </c>
      <c r="K393" s="56" t="s">
        <v>126</v>
      </c>
      <c r="L393" s="56" t="s">
        <v>766</v>
      </c>
      <c r="M393" s="56" t="s">
        <v>1062</v>
      </c>
      <c r="N393" s="56" t="s">
        <v>1006</v>
      </c>
      <c r="O393" s="56" t="s">
        <v>1047</v>
      </c>
      <c r="R393" s="55" t="s">
        <v>1972</v>
      </c>
      <c r="S393" s="55" t="s">
        <v>136</v>
      </c>
      <c r="T393" s="55" t="s">
        <v>2041</v>
      </c>
      <c r="U393" s="55" t="s">
        <v>2042</v>
      </c>
      <c r="V393" s="55" t="s">
        <v>1706</v>
      </c>
      <c r="W393" s="55" t="s">
        <v>2038</v>
      </c>
      <c r="X393" s="55" t="s">
        <v>2039</v>
      </c>
      <c r="Y393" s="55" t="s">
        <v>501</v>
      </c>
      <c r="Z393" s="57">
        <v>46122</v>
      </c>
      <c r="AA393" s="69">
        <f ca="1" t="shared" si="6"/>
        <v>4</v>
      </c>
      <c r="AB393" s="70" t="str">
        <f ca="1">LOOKUP(AA393,{0,1,3},{"1个月以内","3个月以内","3个月以上"})</f>
        <v>3个月以上</v>
      </c>
      <c r="AF393" s="64" t="s">
        <v>28</v>
      </c>
      <c r="AG393" s="64" t="s">
        <v>34</v>
      </c>
      <c r="AH393" s="64" t="s">
        <v>343</v>
      </c>
      <c r="AI393" s="64" t="s">
        <v>2043</v>
      </c>
      <c r="AJ393" s="64" t="s">
        <v>1011</v>
      </c>
    </row>
    <row r="394" spans="8:36">
      <c r="H394" s="56" t="s">
        <v>104</v>
      </c>
      <c r="I394" s="56" t="s">
        <v>128</v>
      </c>
      <c r="J394" s="56" t="s">
        <v>1286</v>
      </c>
      <c r="K394" s="56" t="s">
        <v>329</v>
      </c>
      <c r="L394" s="56" t="s">
        <v>767</v>
      </c>
      <c r="M394" s="56" t="s">
        <v>1012</v>
      </c>
      <c r="N394" s="56" t="s">
        <v>1013</v>
      </c>
      <c r="O394" s="56" t="s">
        <v>1010</v>
      </c>
      <c r="R394" s="55" t="s">
        <v>1972</v>
      </c>
      <c r="S394" s="55" t="s">
        <v>136</v>
      </c>
      <c r="T394" s="55" t="s">
        <v>2044</v>
      </c>
      <c r="U394" s="55" t="s">
        <v>824</v>
      </c>
      <c r="V394" s="55" t="s">
        <v>1706</v>
      </c>
      <c r="W394" s="55" t="s">
        <v>2038</v>
      </c>
      <c r="X394" s="55" t="s">
        <v>2039</v>
      </c>
      <c r="Y394" s="55" t="s">
        <v>501</v>
      </c>
      <c r="Z394" s="57">
        <v>46122</v>
      </c>
      <c r="AA394" s="69">
        <f ca="1" t="shared" si="6"/>
        <v>4</v>
      </c>
      <c r="AB394" s="70" t="str">
        <f ca="1">LOOKUP(AA394,{0,1,3},{"1个月以内","3个月以内","3个月以上"})</f>
        <v>3个月以上</v>
      </c>
      <c r="AF394" s="64" t="s">
        <v>28</v>
      </c>
      <c r="AG394" s="64" t="s">
        <v>34</v>
      </c>
      <c r="AH394" s="64" t="s">
        <v>343</v>
      </c>
      <c r="AI394" s="64" t="s">
        <v>2045</v>
      </c>
      <c r="AJ394" s="64" t="s">
        <v>1065</v>
      </c>
    </row>
    <row r="395" spans="8:36">
      <c r="H395" s="56" t="s">
        <v>28</v>
      </c>
      <c r="I395" s="56" t="s">
        <v>54</v>
      </c>
      <c r="J395" s="56" t="s">
        <v>1087</v>
      </c>
      <c r="K395" s="56" t="s">
        <v>56</v>
      </c>
      <c r="L395" s="56" t="s">
        <v>491</v>
      </c>
      <c r="M395" s="56" t="s">
        <v>1224</v>
      </c>
      <c r="N395" s="56" t="s">
        <v>1006</v>
      </c>
      <c r="O395" s="56" t="s">
        <v>1047</v>
      </c>
      <c r="R395" s="55" t="s">
        <v>1972</v>
      </c>
      <c r="S395" s="55" t="s">
        <v>136</v>
      </c>
      <c r="T395" s="55" t="s">
        <v>1144</v>
      </c>
      <c r="U395" s="55" t="s">
        <v>502</v>
      </c>
      <c r="V395" s="55" t="s">
        <v>1706</v>
      </c>
      <c r="W395" s="55" t="s">
        <v>2038</v>
      </c>
      <c r="X395" s="55" t="s">
        <v>2039</v>
      </c>
      <c r="Y395" s="55" t="s">
        <v>501</v>
      </c>
      <c r="Z395" s="57">
        <v>46122</v>
      </c>
      <c r="AA395" s="69">
        <f ca="1" t="shared" si="6"/>
        <v>4</v>
      </c>
      <c r="AB395" s="70" t="str">
        <f ca="1">LOOKUP(AA395,{0,1,3},{"1个月以内","3个月以内","3个月以上"})</f>
        <v>3个月以上</v>
      </c>
      <c r="AF395" s="64" t="s">
        <v>28</v>
      </c>
      <c r="AG395" s="64" t="s">
        <v>34</v>
      </c>
      <c r="AH395" s="64" t="s">
        <v>343</v>
      </c>
      <c r="AI395" s="64" t="s">
        <v>753</v>
      </c>
      <c r="AJ395" s="64" t="s">
        <v>1011</v>
      </c>
    </row>
    <row r="396" spans="8:36">
      <c r="H396" s="56" t="s">
        <v>167</v>
      </c>
      <c r="I396" s="56" t="s">
        <v>581</v>
      </c>
      <c r="J396" s="56" t="s">
        <v>1479</v>
      </c>
      <c r="K396" s="56" t="s">
        <v>662</v>
      </c>
      <c r="L396" s="56" t="s">
        <v>663</v>
      </c>
      <c r="M396" s="56" t="s">
        <v>1005</v>
      </c>
      <c r="N396" s="56" t="s">
        <v>1006</v>
      </c>
      <c r="O396" s="56" t="s">
        <v>1003</v>
      </c>
      <c r="R396" s="55" t="s">
        <v>1972</v>
      </c>
      <c r="S396" s="55" t="s">
        <v>136</v>
      </c>
      <c r="T396" s="55" t="s">
        <v>2014</v>
      </c>
      <c r="U396" s="55" t="s">
        <v>757</v>
      </c>
      <c r="V396" s="55" t="s">
        <v>1706</v>
      </c>
      <c r="W396" s="55" t="s">
        <v>2038</v>
      </c>
      <c r="X396" s="55" t="s">
        <v>2039</v>
      </c>
      <c r="Y396" s="55" t="s">
        <v>501</v>
      </c>
      <c r="Z396" s="57">
        <v>46122</v>
      </c>
      <c r="AA396" s="69">
        <f ca="1" t="shared" si="6"/>
        <v>4</v>
      </c>
      <c r="AB396" s="70" t="str">
        <f ca="1">LOOKUP(AA396,{0,1,3},{"1个月以内","3个月以内","3个月以上"})</f>
        <v>3个月以上</v>
      </c>
      <c r="AF396" s="64" t="s">
        <v>28</v>
      </c>
      <c r="AG396" s="64" t="s">
        <v>34</v>
      </c>
      <c r="AH396" s="64" t="s">
        <v>343</v>
      </c>
      <c r="AI396" s="64" t="s">
        <v>2046</v>
      </c>
      <c r="AJ396" s="64" t="s">
        <v>1011</v>
      </c>
    </row>
    <row r="397" spans="8:36">
      <c r="H397" s="56" t="s">
        <v>167</v>
      </c>
      <c r="I397" s="56" t="s">
        <v>581</v>
      </c>
      <c r="J397" s="56" t="s">
        <v>1479</v>
      </c>
      <c r="K397" s="56" t="s">
        <v>662</v>
      </c>
      <c r="L397" s="56" t="s">
        <v>671</v>
      </c>
      <c r="M397" s="56" t="s">
        <v>1062</v>
      </c>
      <c r="N397" s="56" t="s">
        <v>1006</v>
      </c>
      <c r="O397" s="56" t="s">
        <v>1047</v>
      </c>
      <c r="R397" s="55" t="s">
        <v>1972</v>
      </c>
      <c r="S397" s="55" t="s">
        <v>136</v>
      </c>
      <c r="T397" s="55" t="s">
        <v>2047</v>
      </c>
      <c r="U397" s="55" t="s">
        <v>2048</v>
      </c>
      <c r="V397" s="55" t="s">
        <v>1706</v>
      </c>
      <c r="W397" s="55" t="s">
        <v>2038</v>
      </c>
      <c r="X397" s="55" t="s">
        <v>2039</v>
      </c>
      <c r="Y397" s="55" t="s">
        <v>501</v>
      </c>
      <c r="Z397" s="57">
        <v>46122</v>
      </c>
      <c r="AA397" s="69">
        <f ca="1" t="shared" si="6"/>
        <v>4</v>
      </c>
      <c r="AB397" s="70" t="str">
        <f ca="1">LOOKUP(AA397,{0,1,3},{"1个月以内","3个月以内","3个月以上"})</f>
        <v>3个月以上</v>
      </c>
      <c r="AF397" s="64" t="s">
        <v>28</v>
      </c>
      <c r="AG397" s="64" t="s">
        <v>34</v>
      </c>
      <c r="AH397" s="64" t="s">
        <v>343</v>
      </c>
      <c r="AI397" s="64" t="s">
        <v>2049</v>
      </c>
      <c r="AJ397" s="64" t="s">
        <v>1065</v>
      </c>
    </row>
    <row r="398" spans="8:36">
      <c r="H398" s="56" t="s">
        <v>167</v>
      </c>
      <c r="I398" s="56" t="s">
        <v>186</v>
      </c>
      <c r="J398" s="56" t="s">
        <v>1369</v>
      </c>
      <c r="K398" s="56" t="s">
        <v>189</v>
      </c>
      <c r="L398" s="56" t="s">
        <v>553</v>
      </c>
      <c r="M398" s="56" t="s">
        <v>1005</v>
      </c>
      <c r="N398" s="56" t="s">
        <v>1006</v>
      </c>
      <c r="O398" s="56" t="s">
        <v>1003</v>
      </c>
      <c r="R398" s="55" t="s">
        <v>1972</v>
      </c>
      <c r="S398" s="55" t="s">
        <v>136</v>
      </c>
      <c r="T398" s="55" t="s">
        <v>1619</v>
      </c>
      <c r="U398" s="55" t="s">
        <v>698</v>
      </c>
      <c r="V398" s="55" t="s">
        <v>1706</v>
      </c>
      <c r="W398" s="55" t="s">
        <v>2038</v>
      </c>
      <c r="X398" s="55" t="s">
        <v>2039</v>
      </c>
      <c r="Y398" s="55" t="s">
        <v>501</v>
      </c>
      <c r="Z398" s="57">
        <v>46122</v>
      </c>
      <c r="AA398" s="69">
        <f ca="1" t="shared" si="6"/>
        <v>4</v>
      </c>
      <c r="AB398" s="70" t="str">
        <f ca="1">LOOKUP(AA398,{0,1,3},{"1个月以内","3个月以内","3个月以上"})</f>
        <v>3个月以上</v>
      </c>
      <c r="AF398" s="64" t="s">
        <v>28</v>
      </c>
      <c r="AG398" s="64" t="s">
        <v>34</v>
      </c>
      <c r="AH398" s="64" t="s">
        <v>343</v>
      </c>
      <c r="AI398" s="64" t="s">
        <v>721</v>
      </c>
      <c r="AJ398" s="64" t="s">
        <v>1004</v>
      </c>
    </row>
    <row r="399" spans="8:36">
      <c r="H399" s="56" t="s">
        <v>167</v>
      </c>
      <c r="I399" s="56" t="s">
        <v>186</v>
      </c>
      <c r="J399" s="56" t="s">
        <v>1369</v>
      </c>
      <c r="K399" s="56" t="s">
        <v>189</v>
      </c>
      <c r="L399" s="56" t="s">
        <v>190</v>
      </c>
      <c r="M399" s="56" t="s">
        <v>1062</v>
      </c>
      <c r="N399" s="56" t="s">
        <v>1006</v>
      </c>
      <c r="O399" s="56" t="s">
        <v>1047</v>
      </c>
      <c r="R399" s="55" t="s">
        <v>1972</v>
      </c>
      <c r="S399" s="55" t="s">
        <v>136</v>
      </c>
      <c r="T399" s="55" t="s">
        <v>2050</v>
      </c>
      <c r="U399" s="55" t="s">
        <v>2051</v>
      </c>
      <c r="V399" s="55" t="s">
        <v>1706</v>
      </c>
      <c r="W399" s="55" t="s">
        <v>2038</v>
      </c>
      <c r="X399" s="55" t="s">
        <v>2039</v>
      </c>
      <c r="Y399" s="55" t="s">
        <v>501</v>
      </c>
      <c r="Z399" s="57">
        <v>46122</v>
      </c>
      <c r="AA399" s="69">
        <f ca="1" t="shared" si="6"/>
        <v>4</v>
      </c>
      <c r="AB399" s="70" t="str">
        <f ca="1">LOOKUP(AA399,{0,1,3},{"1个月以内","3个月以内","3个月以上"})</f>
        <v>3个月以上</v>
      </c>
      <c r="AF399" s="64" t="s">
        <v>28</v>
      </c>
      <c r="AG399" s="64" t="s">
        <v>34</v>
      </c>
      <c r="AH399" s="64" t="s">
        <v>343</v>
      </c>
      <c r="AI399" s="64" t="s">
        <v>344</v>
      </c>
      <c r="AJ399" s="64" t="s">
        <v>1011</v>
      </c>
    </row>
    <row r="400" spans="8:36">
      <c r="H400" s="56" t="s">
        <v>167</v>
      </c>
      <c r="I400" s="56" t="s">
        <v>168</v>
      </c>
      <c r="J400" s="56" t="s">
        <v>1188</v>
      </c>
      <c r="K400" s="56" t="s">
        <v>169</v>
      </c>
      <c r="L400" s="56" t="s">
        <v>768</v>
      </c>
      <c r="M400" s="56" t="s">
        <v>1062</v>
      </c>
      <c r="N400" s="56" t="s">
        <v>1006</v>
      </c>
      <c r="O400" s="56" t="s">
        <v>1047</v>
      </c>
      <c r="R400" s="55" t="s">
        <v>1972</v>
      </c>
      <c r="S400" s="55" t="s">
        <v>136</v>
      </c>
      <c r="T400" s="55" t="s">
        <v>2052</v>
      </c>
      <c r="U400" s="55" t="s">
        <v>2053</v>
      </c>
      <c r="V400" s="55" t="s">
        <v>1706</v>
      </c>
      <c r="W400" s="55" t="s">
        <v>2038</v>
      </c>
      <c r="X400" s="55" t="s">
        <v>2039</v>
      </c>
      <c r="Y400" s="55" t="s">
        <v>501</v>
      </c>
      <c r="Z400" s="57">
        <v>46122</v>
      </c>
      <c r="AA400" s="69">
        <f ca="1" t="shared" si="6"/>
        <v>4</v>
      </c>
      <c r="AB400" s="70" t="str">
        <f ca="1">LOOKUP(AA400,{0,1,3},{"1个月以内","3个月以内","3个月以上"})</f>
        <v>3个月以上</v>
      </c>
      <c r="AF400" s="64" t="s">
        <v>28</v>
      </c>
      <c r="AG400" s="64" t="s">
        <v>34</v>
      </c>
      <c r="AH400" s="64" t="s">
        <v>343</v>
      </c>
      <c r="AI400" s="64" t="s">
        <v>2054</v>
      </c>
      <c r="AJ400" s="64" t="s">
        <v>1065</v>
      </c>
    </row>
    <row r="401" spans="8:36">
      <c r="H401" s="56" t="s">
        <v>167</v>
      </c>
      <c r="I401" s="56" t="s">
        <v>193</v>
      </c>
      <c r="J401" s="56" t="s">
        <v>1169</v>
      </c>
      <c r="K401" s="56" t="s">
        <v>229</v>
      </c>
      <c r="L401" s="56" t="s">
        <v>769</v>
      </c>
      <c r="M401" s="56" t="s">
        <v>1062</v>
      </c>
      <c r="N401" s="56" t="s">
        <v>1006</v>
      </c>
      <c r="O401" s="56" t="s">
        <v>1047</v>
      </c>
      <c r="R401" s="55" t="s">
        <v>1972</v>
      </c>
      <c r="S401" s="55" t="s">
        <v>136</v>
      </c>
      <c r="T401" s="55" t="s">
        <v>1159</v>
      </c>
      <c r="U401" s="55" t="s">
        <v>151</v>
      </c>
      <c r="V401" s="55" t="s">
        <v>1706</v>
      </c>
      <c r="W401" s="55" t="s">
        <v>1975</v>
      </c>
      <c r="X401" s="55" t="s">
        <v>2055</v>
      </c>
      <c r="Y401" s="55" t="s">
        <v>150</v>
      </c>
      <c r="Z401" s="57">
        <v>45992</v>
      </c>
      <c r="AA401" s="69">
        <f ca="1" t="shared" si="6"/>
        <v>8</v>
      </c>
      <c r="AB401" s="70" t="str">
        <f ca="1">LOOKUP(AA401,{0,1,3},{"1个月以内","3个月以内","3个月以上"})</f>
        <v>3个月以上</v>
      </c>
      <c r="AF401" s="64" t="s">
        <v>28</v>
      </c>
      <c r="AG401" s="64" t="s">
        <v>34</v>
      </c>
      <c r="AH401" s="64" t="s">
        <v>343</v>
      </c>
      <c r="AI401" s="64" t="s">
        <v>2056</v>
      </c>
      <c r="AJ401" s="64" t="s">
        <v>1065</v>
      </c>
    </row>
    <row r="402" spans="8:36">
      <c r="H402" s="56" t="s">
        <v>167</v>
      </c>
      <c r="I402" s="56" t="s">
        <v>180</v>
      </c>
      <c r="J402" s="56" t="s">
        <v>1206</v>
      </c>
      <c r="K402" s="56" t="s">
        <v>183</v>
      </c>
      <c r="L402" s="56" t="s">
        <v>610</v>
      </c>
      <c r="M402" s="56" t="s">
        <v>1062</v>
      </c>
      <c r="N402" s="56" t="s">
        <v>1006</v>
      </c>
      <c r="O402" s="56" t="s">
        <v>1047</v>
      </c>
      <c r="R402" s="55" t="s">
        <v>1972</v>
      </c>
      <c r="S402" s="55" t="s">
        <v>136</v>
      </c>
      <c r="T402" s="55" t="s">
        <v>1365</v>
      </c>
      <c r="U402" s="55" t="s">
        <v>153</v>
      </c>
      <c r="V402" s="55" t="s">
        <v>1706</v>
      </c>
      <c r="W402" s="55" t="s">
        <v>1975</v>
      </c>
      <c r="X402" s="55" t="s">
        <v>2055</v>
      </c>
      <c r="Y402" s="55" t="s">
        <v>150</v>
      </c>
      <c r="Z402" s="57">
        <v>45992</v>
      </c>
      <c r="AA402" s="69">
        <f ca="1" t="shared" si="6"/>
        <v>8</v>
      </c>
      <c r="AB402" s="70" t="str">
        <f ca="1">LOOKUP(AA402,{0,1,3},{"1个月以内","3个月以内","3个月以上"})</f>
        <v>3个月以上</v>
      </c>
      <c r="AF402" s="64" t="s">
        <v>28</v>
      </c>
      <c r="AG402" s="64" t="s">
        <v>60</v>
      </c>
      <c r="AH402" s="64" t="s">
        <v>2057</v>
      </c>
      <c r="AI402" s="64" t="s">
        <v>62</v>
      </c>
      <c r="AJ402" s="64" t="s">
        <v>1004</v>
      </c>
    </row>
    <row r="403" spans="8:36">
      <c r="H403" s="56" t="s">
        <v>136</v>
      </c>
      <c r="I403" s="56" t="s">
        <v>143</v>
      </c>
      <c r="J403" s="56" t="s">
        <v>1616</v>
      </c>
      <c r="K403" s="56" t="s">
        <v>144</v>
      </c>
      <c r="L403" s="56" t="s">
        <v>336</v>
      </c>
      <c r="M403" s="56" t="s">
        <v>1254</v>
      </c>
      <c r="N403" s="56" t="s">
        <v>1409</v>
      </c>
      <c r="O403" s="56" t="s">
        <v>1051</v>
      </c>
      <c r="R403" s="55" t="s">
        <v>1972</v>
      </c>
      <c r="S403" s="55" t="s">
        <v>136</v>
      </c>
      <c r="T403" s="55" t="s">
        <v>1148</v>
      </c>
      <c r="U403" s="55" t="s">
        <v>259</v>
      </c>
      <c r="V403" s="55" t="s">
        <v>1706</v>
      </c>
      <c r="W403" s="55" t="s">
        <v>1975</v>
      </c>
      <c r="X403" s="55" t="s">
        <v>2055</v>
      </c>
      <c r="Y403" s="55" t="s">
        <v>150</v>
      </c>
      <c r="Z403" s="57">
        <v>45992</v>
      </c>
      <c r="AA403" s="69">
        <f ca="1" t="shared" si="6"/>
        <v>8</v>
      </c>
      <c r="AB403" s="70" t="str">
        <f ca="1">LOOKUP(AA403,{0,1,3},{"1个月以内","3个月以内","3个月以上"})</f>
        <v>3个月以上</v>
      </c>
      <c r="AF403" s="64" t="s">
        <v>28</v>
      </c>
      <c r="AG403" s="64" t="s">
        <v>60</v>
      </c>
      <c r="AH403" s="64" t="s">
        <v>2058</v>
      </c>
      <c r="AI403" s="64" t="s">
        <v>444</v>
      </c>
      <c r="AJ403" s="64" t="s">
        <v>1011</v>
      </c>
    </row>
    <row r="404" spans="8:36">
      <c r="H404" s="56" t="s">
        <v>136</v>
      </c>
      <c r="I404" s="56" t="s">
        <v>136</v>
      </c>
      <c r="J404" s="56" t="s">
        <v>1124</v>
      </c>
      <c r="K404" s="56" t="s">
        <v>256</v>
      </c>
      <c r="L404" s="56" t="s">
        <v>632</v>
      </c>
      <c r="M404" s="56" t="s">
        <v>1062</v>
      </c>
      <c r="N404" s="56" t="s">
        <v>1006</v>
      </c>
      <c r="O404" s="56" t="s">
        <v>1047</v>
      </c>
      <c r="R404" s="55" t="s">
        <v>1972</v>
      </c>
      <c r="S404" s="55" t="s">
        <v>136</v>
      </c>
      <c r="T404" s="55" t="s">
        <v>2059</v>
      </c>
      <c r="U404" s="55" t="s">
        <v>2060</v>
      </c>
      <c r="V404" s="55" t="s">
        <v>1706</v>
      </c>
      <c r="W404" s="55" t="s">
        <v>1975</v>
      </c>
      <c r="X404" s="55" t="s">
        <v>2055</v>
      </c>
      <c r="Y404" s="55" t="s">
        <v>150</v>
      </c>
      <c r="Z404" s="57">
        <v>45992</v>
      </c>
      <c r="AA404" s="69">
        <f ca="1" t="shared" si="6"/>
        <v>8</v>
      </c>
      <c r="AB404" s="70" t="str">
        <f ca="1">LOOKUP(AA404,{0,1,3},{"1个月以内","3个月以内","3个月以上"})</f>
        <v>3个月以上</v>
      </c>
      <c r="AF404" s="64" t="s">
        <v>28</v>
      </c>
      <c r="AG404" s="64" t="s">
        <v>60</v>
      </c>
      <c r="AH404" s="64" t="s">
        <v>1157</v>
      </c>
      <c r="AI404" s="64" t="s">
        <v>2061</v>
      </c>
      <c r="AJ404" s="64" t="s">
        <v>1065</v>
      </c>
    </row>
    <row r="405" spans="8:36">
      <c r="H405" s="56" t="s">
        <v>104</v>
      </c>
      <c r="I405" s="56" t="s">
        <v>116</v>
      </c>
      <c r="J405" s="56" t="s">
        <v>1271</v>
      </c>
      <c r="K405" s="56" t="s">
        <v>117</v>
      </c>
      <c r="L405" s="56" t="s">
        <v>770</v>
      </c>
      <c r="M405" s="56" t="s">
        <v>1062</v>
      </c>
      <c r="N405" s="56" t="s">
        <v>1006</v>
      </c>
      <c r="O405" s="56" t="s">
        <v>1047</v>
      </c>
      <c r="R405" s="55" t="s">
        <v>1972</v>
      </c>
      <c r="S405" s="55" t="s">
        <v>136</v>
      </c>
      <c r="T405" s="55" t="s">
        <v>2062</v>
      </c>
      <c r="U405" s="55" t="s">
        <v>2063</v>
      </c>
      <c r="V405" s="55" t="s">
        <v>1706</v>
      </c>
      <c r="W405" s="55" t="s">
        <v>1975</v>
      </c>
      <c r="X405" s="55" t="s">
        <v>2055</v>
      </c>
      <c r="Y405" s="55" t="s">
        <v>150</v>
      </c>
      <c r="Z405" s="57">
        <v>45992</v>
      </c>
      <c r="AA405" s="69">
        <f ca="1" t="shared" si="6"/>
        <v>8</v>
      </c>
      <c r="AB405" s="70" t="str">
        <f ca="1">LOOKUP(AA405,{0,1,3},{"1个月以内","3个月以内","3个月以上"})</f>
        <v>3个月以上</v>
      </c>
      <c r="AF405" s="64" t="s">
        <v>28</v>
      </c>
      <c r="AG405" s="64" t="s">
        <v>60</v>
      </c>
      <c r="AH405" s="64" t="s">
        <v>489</v>
      </c>
      <c r="AI405" s="64" t="s">
        <v>2064</v>
      </c>
      <c r="AJ405" s="64" t="s">
        <v>1011</v>
      </c>
    </row>
    <row r="406" spans="8:36">
      <c r="H406" s="56" t="s">
        <v>63</v>
      </c>
      <c r="I406" s="56" t="s">
        <v>74</v>
      </c>
      <c r="J406" s="56" t="s">
        <v>1070</v>
      </c>
      <c r="K406" s="56" t="s">
        <v>75</v>
      </c>
      <c r="L406" s="56" t="s">
        <v>76</v>
      </c>
      <c r="M406" s="56" t="s">
        <v>1062</v>
      </c>
      <c r="N406" s="56" t="s">
        <v>1006</v>
      </c>
      <c r="O406" s="56" t="s">
        <v>1047</v>
      </c>
      <c r="R406" s="55" t="s">
        <v>1972</v>
      </c>
      <c r="S406" s="55" t="s">
        <v>136</v>
      </c>
      <c r="T406" s="55" t="s">
        <v>2065</v>
      </c>
      <c r="U406" s="55" t="s">
        <v>2066</v>
      </c>
      <c r="V406" s="55" t="s">
        <v>1706</v>
      </c>
      <c r="W406" s="55" t="s">
        <v>1975</v>
      </c>
      <c r="X406" s="55" t="s">
        <v>2055</v>
      </c>
      <c r="Y406" s="55" t="s">
        <v>150</v>
      </c>
      <c r="Z406" s="57">
        <v>45992</v>
      </c>
      <c r="AA406" s="69">
        <f ca="1" t="shared" si="6"/>
        <v>8</v>
      </c>
      <c r="AB406" s="70" t="str">
        <f ca="1">LOOKUP(AA406,{0,1,3},{"1个月以内","3个月以内","3个月以上"})</f>
        <v>3个月以上</v>
      </c>
      <c r="AF406" s="64" t="s">
        <v>28</v>
      </c>
      <c r="AG406" s="64" t="s">
        <v>60</v>
      </c>
      <c r="AH406" s="64" t="s">
        <v>2057</v>
      </c>
      <c r="AI406" s="64" t="s">
        <v>277</v>
      </c>
      <c r="AJ406" s="64" t="s">
        <v>1011</v>
      </c>
    </row>
    <row r="407" spans="8:36">
      <c r="H407" s="56" t="s">
        <v>167</v>
      </c>
      <c r="I407" s="56" t="s">
        <v>168</v>
      </c>
      <c r="J407" s="56" t="s">
        <v>1188</v>
      </c>
      <c r="K407" s="56" t="s">
        <v>169</v>
      </c>
      <c r="L407" s="56" t="s">
        <v>771</v>
      </c>
      <c r="M407" s="56" t="s">
        <v>1062</v>
      </c>
      <c r="N407" s="56" t="s">
        <v>1006</v>
      </c>
      <c r="O407" s="56" t="s">
        <v>1047</v>
      </c>
      <c r="R407" s="55" t="s">
        <v>1972</v>
      </c>
      <c r="S407" s="55" t="s">
        <v>136</v>
      </c>
      <c r="T407" s="55" t="s">
        <v>2067</v>
      </c>
      <c r="U407" s="55" t="s">
        <v>2068</v>
      </c>
      <c r="V407" s="55" t="s">
        <v>1706</v>
      </c>
      <c r="W407" s="55" t="s">
        <v>1975</v>
      </c>
      <c r="X407" s="55" t="s">
        <v>2055</v>
      </c>
      <c r="Y407" s="55" t="s">
        <v>150</v>
      </c>
      <c r="Z407" s="57">
        <v>45992</v>
      </c>
      <c r="AA407" s="69">
        <f ca="1" t="shared" si="6"/>
        <v>8</v>
      </c>
      <c r="AB407" s="70" t="str">
        <f ca="1">LOOKUP(AA407,{0,1,3},{"1个月以内","3个月以内","3个月以上"})</f>
        <v>3个月以上</v>
      </c>
      <c r="AF407" s="64" t="s">
        <v>28</v>
      </c>
      <c r="AG407" s="64" t="s">
        <v>60</v>
      </c>
      <c r="AH407" s="64" t="s">
        <v>2057</v>
      </c>
      <c r="AI407" s="64" t="s">
        <v>369</v>
      </c>
      <c r="AJ407" s="64" t="s">
        <v>1011</v>
      </c>
    </row>
    <row r="408" spans="8:36">
      <c r="H408" s="56" t="s">
        <v>167</v>
      </c>
      <c r="I408" s="56" t="s">
        <v>180</v>
      </c>
      <c r="J408" s="56" t="s">
        <v>1202</v>
      </c>
      <c r="K408" s="56" t="s">
        <v>181</v>
      </c>
      <c r="L408" s="56" t="s">
        <v>658</v>
      </c>
      <c r="M408" s="56" t="s">
        <v>1005</v>
      </c>
      <c r="N408" s="56" t="s">
        <v>1006</v>
      </c>
      <c r="O408" s="56" t="s">
        <v>1003</v>
      </c>
      <c r="R408" s="55" t="s">
        <v>1972</v>
      </c>
      <c r="S408" s="55" t="s">
        <v>136</v>
      </c>
      <c r="T408" s="55" t="s">
        <v>2069</v>
      </c>
      <c r="U408" s="55" t="s">
        <v>2070</v>
      </c>
      <c r="V408" s="55" t="s">
        <v>1706</v>
      </c>
      <c r="W408" s="55" t="s">
        <v>1975</v>
      </c>
      <c r="X408" s="55" t="s">
        <v>2055</v>
      </c>
      <c r="Y408" s="55" t="s">
        <v>150</v>
      </c>
      <c r="Z408" s="57">
        <v>45992</v>
      </c>
      <c r="AA408" s="69">
        <f ca="1" t="shared" si="6"/>
        <v>8</v>
      </c>
      <c r="AB408" s="70" t="str">
        <f ca="1">LOOKUP(AA408,{0,1,3},{"1个月以内","3个月以内","3个月以上"})</f>
        <v>3个月以上</v>
      </c>
      <c r="AF408" s="64" t="s">
        <v>28</v>
      </c>
      <c r="AG408" s="64" t="s">
        <v>60</v>
      </c>
      <c r="AH408" s="64" t="s">
        <v>2057</v>
      </c>
      <c r="AI408" s="64" t="s">
        <v>617</v>
      </c>
      <c r="AJ408" s="64" t="s">
        <v>1011</v>
      </c>
    </row>
    <row r="409" spans="8:36">
      <c r="H409" s="56" t="s">
        <v>28</v>
      </c>
      <c r="I409" s="56" t="s">
        <v>45</v>
      </c>
      <c r="J409" s="56" t="s">
        <v>1227</v>
      </c>
      <c r="K409" s="56" t="s">
        <v>374</v>
      </c>
      <c r="L409" s="56" t="s">
        <v>375</v>
      </c>
      <c r="M409" s="56" t="s">
        <v>1062</v>
      </c>
      <c r="N409" s="56" t="s">
        <v>1006</v>
      </c>
      <c r="O409" s="56" t="s">
        <v>1047</v>
      </c>
      <c r="R409" s="55" t="s">
        <v>1972</v>
      </c>
      <c r="S409" s="55" t="s">
        <v>136</v>
      </c>
      <c r="T409" s="55" t="s">
        <v>2071</v>
      </c>
      <c r="U409" s="55" t="s">
        <v>2072</v>
      </c>
      <c r="V409" s="55" t="s">
        <v>1706</v>
      </c>
      <c r="W409" s="55" t="s">
        <v>1975</v>
      </c>
      <c r="X409" s="55" t="s">
        <v>2055</v>
      </c>
      <c r="Y409" s="55" t="s">
        <v>150</v>
      </c>
      <c r="Z409" s="57">
        <v>45992</v>
      </c>
      <c r="AA409" s="69">
        <f ca="1" t="shared" si="6"/>
        <v>8</v>
      </c>
      <c r="AB409" s="70" t="str">
        <f ca="1">LOOKUP(AA409,{0,1,3},{"1个月以内","3个月以内","3个月以上"})</f>
        <v>3个月以上</v>
      </c>
      <c r="AF409" s="64" t="s">
        <v>28</v>
      </c>
      <c r="AG409" s="64" t="s">
        <v>60</v>
      </c>
      <c r="AH409" s="64" t="s">
        <v>2058</v>
      </c>
      <c r="AI409" s="64" t="s">
        <v>408</v>
      </c>
      <c r="AJ409" s="64" t="s">
        <v>1004</v>
      </c>
    </row>
    <row r="410" spans="8:36">
      <c r="H410" s="56" t="s">
        <v>92</v>
      </c>
      <c r="I410" s="56" t="s">
        <v>1864</v>
      </c>
      <c r="J410" s="56" t="s">
        <v>1740</v>
      </c>
      <c r="K410" s="56" t="s">
        <v>98</v>
      </c>
      <c r="L410" s="56" t="s">
        <v>208</v>
      </c>
      <c r="M410" s="56" t="s">
        <v>1005</v>
      </c>
      <c r="N410" s="56" t="s">
        <v>1006</v>
      </c>
      <c r="O410" s="56" t="s">
        <v>1003</v>
      </c>
      <c r="R410" s="55" t="s">
        <v>1972</v>
      </c>
      <c r="S410" s="55" t="s">
        <v>136</v>
      </c>
      <c r="T410" s="55" t="s">
        <v>1152</v>
      </c>
      <c r="U410" s="55" t="s">
        <v>499</v>
      </c>
      <c r="V410" s="55" t="s">
        <v>1706</v>
      </c>
      <c r="W410" s="55" t="s">
        <v>1975</v>
      </c>
      <c r="X410" s="55" t="s">
        <v>2055</v>
      </c>
      <c r="Y410" s="55" t="s">
        <v>150</v>
      </c>
      <c r="Z410" s="57">
        <v>45992</v>
      </c>
      <c r="AA410" s="69">
        <f ca="1" t="shared" si="6"/>
        <v>8</v>
      </c>
      <c r="AB410" s="70" t="str">
        <f ca="1">LOOKUP(AA410,{0,1,3},{"1个月以内","3个月以内","3个月以上"})</f>
        <v>3个月以上</v>
      </c>
      <c r="AF410" s="64" t="s">
        <v>28</v>
      </c>
      <c r="AG410" s="64" t="s">
        <v>60</v>
      </c>
      <c r="AH410" s="64" t="s">
        <v>2057</v>
      </c>
      <c r="AI410" s="64" t="s">
        <v>406</v>
      </c>
      <c r="AJ410" s="64" t="s">
        <v>1004</v>
      </c>
    </row>
    <row r="411" spans="8:36">
      <c r="H411" s="56" t="s">
        <v>136</v>
      </c>
      <c r="I411" s="56" t="s">
        <v>140</v>
      </c>
      <c r="J411" s="56" t="s">
        <v>1127</v>
      </c>
      <c r="K411" s="56" t="s">
        <v>244</v>
      </c>
      <c r="L411" s="56" t="s">
        <v>362</v>
      </c>
      <c r="M411" s="56" t="s">
        <v>1062</v>
      </c>
      <c r="N411" s="56" t="s">
        <v>1006</v>
      </c>
      <c r="O411" s="56" t="s">
        <v>1047</v>
      </c>
      <c r="R411" s="55" t="s">
        <v>1972</v>
      </c>
      <c r="S411" s="55" t="s">
        <v>136</v>
      </c>
      <c r="T411" s="55" t="s">
        <v>1121</v>
      </c>
      <c r="U411" s="55" t="s">
        <v>164</v>
      </c>
      <c r="V411" s="55" t="s">
        <v>1706</v>
      </c>
      <c r="W411" s="55" t="s">
        <v>2073</v>
      </c>
      <c r="X411" s="55" t="s">
        <v>2074</v>
      </c>
      <c r="Y411" s="55" t="s">
        <v>161</v>
      </c>
      <c r="Z411" s="57">
        <v>0</v>
      </c>
      <c r="AA411" s="69">
        <f ca="1" t="shared" si="6"/>
        <v>1519</v>
      </c>
      <c r="AB411" s="70" t="str">
        <f ca="1">LOOKUP(AA411,{0,1,3},{"1个月以内","3个月以内","3个月以上"})</f>
        <v>3个月以上</v>
      </c>
      <c r="AF411" s="64" t="s">
        <v>28</v>
      </c>
      <c r="AG411" s="64" t="s">
        <v>60</v>
      </c>
      <c r="AH411" s="64" t="s">
        <v>2057</v>
      </c>
      <c r="AI411" s="64" t="s">
        <v>2075</v>
      </c>
      <c r="AJ411" s="64" t="s">
        <v>1011</v>
      </c>
    </row>
    <row r="412" spans="8:36">
      <c r="H412" s="56" t="s">
        <v>136</v>
      </c>
      <c r="I412" s="56" t="s">
        <v>150</v>
      </c>
      <c r="J412" s="56" t="s">
        <v>1148</v>
      </c>
      <c r="K412" s="56" t="s">
        <v>259</v>
      </c>
      <c r="L412" s="56" t="s">
        <v>772</v>
      </c>
      <c r="M412" s="56" t="s">
        <v>1062</v>
      </c>
      <c r="N412" s="56" t="s">
        <v>1006</v>
      </c>
      <c r="O412" s="56" t="s">
        <v>1047</v>
      </c>
      <c r="R412" s="55" t="s">
        <v>1972</v>
      </c>
      <c r="S412" s="55" t="s">
        <v>136</v>
      </c>
      <c r="T412" s="55" t="s">
        <v>1124</v>
      </c>
      <c r="U412" s="55" t="s">
        <v>256</v>
      </c>
      <c r="V412" s="55" t="s">
        <v>1706</v>
      </c>
      <c r="W412" s="55" t="s">
        <v>2073</v>
      </c>
      <c r="X412" s="55" t="s">
        <v>2074</v>
      </c>
      <c r="Y412" s="55" t="s">
        <v>161</v>
      </c>
      <c r="Z412" s="57">
        <v>0</v>
      </c>
      <c r="AA412" s="69">
        <f ca="1" t="shared" si="6"/>
        <v>1519</v>
      </c>
      <c r="AB412" s="70" t="str">
        <f ca="1">LOOKUP(AA412,{0,1,3},{"1个月以内","3个月以内","3个月以上"})</f>
        <v>3个月以上</v>
      </c>
      <c r="AF412" s="64" t="s">
        <v>28</v>
      </c>
      <c r="AG412" s="64" t="s">
        <v>60</v>
      </c>
      <c r="AH412" s="64" t="s">
        <v>1157</v>
      </c>
      <c r="AI412" s="64" t="s">
        <v>2076</v>
      </c>
      <c r="AJ412" s="64" t="s">
        <v>1011</v>
      </c>
    </row>
    <row r="413" spans="8:36">
      <c r="H413" s="56" t="s">
        <v>104</v>
      </c>
      <c r="I413" s="56" t="s">
        <v>121</v>
      </c>
      <c r="J413" s="56" t="s">
        <v>1780</v>
      </c>
      <c r="K413" s="56" t="s">
        <v>773</v>
      </c>
      <c r="L413" s="56" t="s">
        <v>774</v>
      </c>
      <c r="M413" s="56" t="s">
        <v>1005</v>
      </c>
      <c r="N413" s="56" t="s">
        <v>1006</v>
      </c>
      <c r="O413" s="56" t="s">
        <v>1003</v>
      </c>
      <c r="R413" s="55" t="s">
        <v>1972</v>
      </c>
      <c r="S413" s="55" t="s">
        <v>136</v>
      </c>
      <c r="T413" s="55" t="s">
        <v>1576</v>
      </c>
      <c r="U413" s="55" t="s">
        <v>337</v>
      </c>
      <c r="V413" s="55" t="s">
        <v>1706</v>
      </c>
      <c r="W413" s="55" t="s">
        <v>2073</v>
      </c>
      <c r="X413" s="55" t="s">
        <v>2074</v>
      </c>
      <c r="Y413" s="55" t="s">
        <v>161</v>
      </c>
      <c r="Z413" s="57">
        <v>0</v>
      </c>
      <c r="AA413" s="69">
        <f ca="1" t="shared" si="6"/>
        <v>1519</v>
      </c>
      <c r="AB413" s="70" t="str">
        <f ca="1">LOOKUP(AA413,{0,1,3},{"1个月以内","3个月以内","3个月以上"})</f>
        <v>3个月以上</v>
      </c>
      <c r="AF413" s="64" t="s">
        <v>28</v>
      </c>
      <c r="AG413" s="64" t="s">
        <v>60</v>
      </c>
      <c r="AH413" s="64" t="s">
        <v>489</v>
      </c>
      <c r="AI413" s="64" t="s">
        <v>490</v>
      </c>
      <c r="AJ413" s="64" t="s">
        <v>1011</v>
      </c>
    </row>
    <row r="414" spans="8:36">
      <c r="H414" s="56" t="s">
        <v>63</v>
      </c>
      <c r="I414" s="56" t="s">
        <v>410</v>
      </c>
      <c r="J414" s="56" t="s">
        <v>1002</v>
      </c>
      <c r="K414" s="56" t="s">
        <v>90</v>
      </c>
      <c r="L414" s="56" t="s">
        <v>470</v>
      </c>
      <c r="M414" s="56" t="s">
        <v>1062</v>
      </c>
      <c r="N414" s="56" t="s">
        <v>1006</v>
      </c>
      <c r="O414" s="56" t="s">
        <v>1047</v>
      </c>
      <c r="R414" s="55" t="s">
        <v>1972</v>
      </c>
      <c r="S414" s="55" t="s">
        <v>136</v>
      </c>
      <c r="T414" s="55" t="s">
        <v>1478</v>
      </c>
      <c r="U414" s="55" t="s">
        <v>395</v>
      </c>
      <c r="V414" s="55" t="s">
        <v>1706</v>
      </c>
      <c r="W414" s="55" t="s">
        <v>2073</v>
      </c>
      <c r="X414" s="55" t="s">
        <v>2074</v>
      </c>
      <c r="Y414" s="55" t="s">
        <v>161</v>
      </c>
      <c r="Z414" s="57">
        <v>0</v>
      </c>
      <c r="AA414" s="69">
        <f ca="1" t="shared" si="6"/>
        <v>1519</v>
      </c>
      <c r="AB414" s="70" t="str">
        <f ca="1">LOOKUP(AA414,{0,1,3},{"1个月以内","3个月以内","3个月以上"})</f>
        <v>3个月以上</v>
      </c>
      <c r="AF414" s="64" t="s">
        <v>28</v>
      </c>
      <c r="AG414" s="64" t="s">
        <v>60</v>
      </c>
      <c r="AH414" s="64" t="s">
        <v>2057</v>
      </c>
      <c r="AI414" s="64" t="s">
        <v>637</v>
      </c>
      <c r="AJ414" s="64" t="s">
        <v>1011</v>
      </c>
    </row>
    <row r="415" spans="8:36">
      <c r="H415" s="56" t="s">
        <v>92</v>
      </c>
      <c r="I415" s="56" t="s">
        <v>101</v>
      </c>
      <c r="J415" s="56" t="s">
        <v>2077</v>
      </c>
      <c r="K415" s="56" t="s">
        <v>775</v>
      </c>
      <c r="L415" s="56" t="s">
        <v>776</v>
      </c>
      <c r="M415" s="56" t="s">
        <v>1062</v>
      </c>
      <c r="N415" s="56" t="s">
        <v>1006</v>
      </c>
      <c r="O415" s="56" t="s">
        <v>1047</v>
      </c>
      <c r="R415" s="55" t="s">
        <v>1972</v>
      </c>
      <c r="S415" s="55" t="s">
        <v>136</v>
      </c>
      <c r="T415" s="55" t="s">
        <v>1668</v>
      </c>
      <c r="U415" s="55" t="s">
        <v>424</v>
      </c>
      <c r="V415" s="55" t="s">
        <v>1706</v>
      </c>
      <c r="W415" s="55" t="s">
        <v>2073</v>
      </c>
      <c r="X415" s="55" t="s">
        <v>2074</v>
      </c>
      <c r="Y415" s="55" t="s">
        <v>161</v>
      </c>
      <c r="Z415" s="57">
        <v>0</v>
      </c>
      <c r="AA415" s="69">
        <f ca="1" t="shared" si="6"/>
        <v>1519</v>
      </c>
      <c r="AB415" s="70" t="str">
        <f ca="1">LOOKUP(AA415,{0,1,3},{"1个月以内","3个月以内","3个月以上"})</f>
        <v>3个月以上</v>
      </c>
      <c r="AF415" s="64" t="s">
        <v>28</v>
      </c>
      <c r="AG415" s="64" t="s">
        <v>60</v>
      </c>
      <c r="AH415" s="64" t="s">
        <v>2057</v>
      </c>
      <c r="AI415" s="64" t="s">
        <v>894</v>
      </c>
      <c r="AJ415" s="64" t="s">
        <v>1065</v>
      </c>
    </row>
    <row r="416" spans="8:36">
      <c r="H416" s="56" t="s">
        <v>92</v>
      </c>
      <c r="I416" s="56" t="s">
        <v>1864</v>
      </c>
      <c r="J416" s="56" t="s">
        <v>1740</v>
      </c>
      <c r="K416" s="56" t="s">
        <v>98</v>
      </c>
      <c r="L416" s="56" t="s">
        <v>345</v>
      </c>
      <c r="M416" s="56" t="s">
        <v>1062</v>
      </c>
      <c r="N416" s="56" t="s">
        <v>1006</v>
      </c>
      <c r="O416" s="56" t="s">
        <v>1047</v>
      </c>
      <c r="R416" s="55" t="s">
        <v>1972</v>
      </c>
      <c r="S416" s="55" t="s">
        <v>136</v>
      </c>
      <c r="T416" s="55" t="s">
        <v>1368</v>
      </c>
      <c r="U416" s="55" t="s">
        <v>162</v>
      </c>
      <c r="V416" s="55" t="s">
        <v>1706</v>
      </c>
      <c r="W416" s="55" t="s">
        <v>2073</v>
      </c>
      <c r="X416" s="55" t="s">
        <v>2074</v>
      </c>
      <c r="Y416" s="55" t="s">
        <v>161</v>
      </c>
      <c r="Z416" s="57">
        <v>0</v>
      </c>
      <c r="AA416" s="69">
        <f ca="1" t="shared" si="6"/>
        <v>1519</v>
      </c>
      <c r="AB416" s="70" t="str">
        <f ca="1">LOOKUP(AA416,{0,1,3},{"1个月以内","3个月以内","3个月以上"})</f>
        <v>3个月以上</v>
      </c>
      <c r="AF416" s="64" t="s">
        <v>28</v>
      </c>
      <c r="AG416" s="64" t="s">
        <v>60</v>
      </c>
      <c r="AH416" s="64" t="s">
        <v>2057</v>
      </c>
      <c r="AI416" s="64" t="s">
        <v>2078</v>
      </c>
      <c r="AJ416" s="64" t="s">
        <v>1011</v>
      </c>
    </row>
    <row r="417" spans="8:36">
      <c r="H417" s="56" t="s">
        <v>136</v>
      </c>
      <c r="I417" s="56" t="s">
        <v>136</v>
      </c>
      <c r="J417" s="56" t="s">
        <v>1124</v>
      </c>
      <c r="K417" s="56" t="s">
        <v>256</v>
      </c>
      <c r="L417" s="56" t="s">
        <v>257</v>
      </c>
      <c r="M417" s="56" t="s">
        <v>1224</v>
      </c>
      <c r="N417" s="56" t="s">
        <v>1006</v>
      </c>
      <c r="O417" s="56" t="s">
        <v>1047</v>
      </c>
      <c r="R417" s="55" t="s">
        <v>1972</v>
      </c>
      <c r="S417" s="55" t="s">
        <v>136</v>
      </c>
      <c r="T417" s="55" t="s">
        <v>2079</v>
      </c>
      <c r="U417" s="55" t="s">
        <v>2080</v>
      </c>
      <c r="V417" s="55" t="s">
        <v>1706</v>
      </c>
      <c r="W417" s="55" t="s">
        <v>2073</v>
      </c>
      <c r="X417" s="55" t="s">
        <v>2074</v>
      </c>
      <c r="Y417" s="55" t="s">
        <v>161</v>
      </c>
      <c r="Z417" s="57">
        <v>0</v>
      </c>
      <c r="AA417" s="69">
        <f ca="1" t="shared" si="6"/>
        <v>1519</v>
      </c>
      <c r="AB417" s="70" t="str">
        <f ca="1">LOOKUP(AA417,{0,1,3},{"1个月以内","3个月以内","3个月以上"})</f>
        <v>3个月以上</v>
      </c>
      <c r="AF417" s="64" t="s">
        <v>28</v>
      </c>
      <c r="AG417" s="64" t="s">
        <v>60</v>
      </c>
      <c r="AH417" s="64" t="s">
        <v>2057</v>
      </c>
      <c r="AI417" s="64" t="s">
        <v>2081</v>
      </c>
      <c r="AJ417" s="64" t="s">
        <v>1065</v>
      </c>
    </row>
    <row r="418" spans="8:36">
      <c r="H418" s="56" t="s">
        <v>136</v>
      </c>
      <c r="I418" s="56" t="s">
        <v>155</v>
      </c>
      <c r="J418" s="56" t="s">
        <v>1097</v>
      </c>
      <c r="K418" s="56" t="s">
        <v>159</v>
      </c>
      <c r="L418" s="56" t="s">
        <v>572</v>
      </c>
      <c r="M418" s="56" t="s">
        <v>1012</v>
      </c>
      <c r="N418" s="56" t="s">
        <v>1013</v>
      </c>
      <c r="O418" s="56" t="s">
        <v>1010</v>
      </c>
      <c r="R418" s="55" t="s">
        <v>1972</v>
      </c>
      <c r="S418" s="55" t="s">
        <v>136</v>
      </c>
      <c r="T418" s="55" t="s">
        <v>1118</v>
      </c>
      <c r="U418" s="55" t="s">
        <v>457</v>
      </c>
      <c r="V418" s="55" t="s">
        <v>1706</v>
      </c>
      <c r="W418" s="55" t="s">
        <v>2073</v>
      </c>
      <c r="X418" s="55" t="s">
        <v>2074</v>
      </c>
      <c r="Y418" s="55" t="s">
        <v>161</v>
      </c>
      <c r="Z418" s="57">
        <v>0</v>
      </c>
      <c r="AA418" s="69">
        <f ca="1" t="shared" si="6"/>
        <v>1519</v>
      </c>
      <c r="AB418" s="70" t="str">
        <f ca="1">LOOKUP(AA418,{0,1,3},{"1个月以内","3个月以内","3个月以上"})</f>
        <v>3个月以上</v>
      </c>
      <c r="AF418" s="64" t="s">
        <v>28</v>
      </c>
      <c r="AG418" s="64" t="s">
        <v>60</v>
      </c>
      <c r="AH418" s="64" t="s">
        <v>2057</v>
      </c>
      <c r="AI418" s="64" t="s">
        <v>2082</v>
      </c>
      <c r="AJ418" s="64" t="s">
        <v>1065</v>
      </c>
    </row>
    <row r="419" spans="8:36">
      <c r="H419" s="56" t="s">
        <v>136</v>
      </c>
      <c r="I419" s="56" t="s">
        <v>155</v>
      </c>
      <c r="J419" s="56" t="s">
        <v>1097</v>
      </c>
      <c r="K419" s="56" t="s">
        <v>159</v>
      </c>
      <c r="L419" s="56" t="s">
        <v>620</v>
      </c>
      <c r="M419" s="56" t="s">
        <v>1062</v>
      </c>
      <c r="N419" s="56" t="s">
        <v>1006</v>
      </c>
      <c r="O419" s="56" t="s">
        <v>1047</v>
      </c>
      <c r="R419" s="55" t="s">
        <v>1972</v>
      </c>
      <c r="S419" s="55" t="s">
        <v>136</v>
      </c>
      <c r="T419" s="55" t="s">
        <v>2083</v>
      </c>
      <c r="U419" s="55" t="s">
        <v>2084</v>
      </c>
      <c r="V419" s="55" t="s">
        <v>1706</v>
      </c>
      <c r="W419" s="55" t="s">
        <v>2073</v>
      </c>
      <c r="X419" s="55" t="s">
        <v>2074</v>
      </c>
      <c r="Y419" s="55" t="s">
        <v>161</v>
      </c>
      <c r="Z419" s="57">
        <v>0</v>
      </c>
      <c r="AA419" s="69">
        <f ca="1" t="shared" si="6"/>
        <v>1519</v>
      </c>
      <c r="AB419" s="70" t="str">
        <f ca="1">LOOKUP(AA419,{0,1,3},{"1个月以内","3个月以内","3个月以上"})</f>
        <v>3个月以上</v>
      </c>
      <c r="AF419" s="64" t="s">
        <v>28</v>
      </c>
      <c r="AG419" s="64" t="s">
        <v>60</v>
      </c>
      <c r="AH419" s="64" t="s">
        <v>2058</v>
      </c>
      <c r="AI419" s="64" t="s">
        <v>2085</v>
      </c>
      <c r="AJ419" s="64" t="s">
        <v>1065</v>
      </c>
    </row>
    <row r="420" spans="8:36">
      <c r="H420" s="56" t="s">
        <v>136</v>
      </c>
      <c r="I420" s="56" t="s">
        <v>501</v>
      </c>
      <c r="J420" s="56" t="s">
        <v>1144</v>
      </c>
      <c r="K420" s="56" t="s">
        <v>502</v>
      </c>
      <c r="L420" s="56" t="s">
        <v>777</v>
      </c>
      <c r="M420" s="56" t="s">
        <v>1005</v>
      </c>
      <c r="N420" s="56" t="s">
        <v>1006</v>
      </c>
      <c r="O420" s="56" t="s">
        <v>1003</v>
      </c>
      <c r="R420" s="55" t="s">
        <v>1972</v>
      </c>
      <c r="S420" s="55" t="s">
        <v>136</v>
      </c>
      <c r="T420" s="55" t="s">
        <v>2086</v>
      </c>
      <c r="U420" s="55" t="s">
        <v>1529</v>
      </c>
      <c r="V420" s="55" t="s">
        <v>1706</v>
      </c>
      <c r="W420" s="55" t="s">
        <v>2087</v>
      </c>
      <c r="X420" s="55" t="s">
        <v>2088</v>
      </c>
      <c r="Y420" s="55" t="s">
        <v>140</v>
      </c>
      <c r="Z420" s="57">
        <v>45985</v>
      </c>
      <c r="AA420" s="69">
        <f ca="1" t="shared" si="6"/>
        <v>9</v>
      </c>
      <c r="AB420" s="70" t="str">
        <f ca="1">LOOKUP(AA420,{0,1,3},{"1个月以内","3个月以内","3个月以上"})</f>
        <v>3个月以上</v>
      </c>
      <c r="AF420" s="64" t="s">
        <v>28</v>
      </c>
      <c r="AG420" s="64" t="s">
        <v>60</v>
      </c>
      <c r="AH420" s="64" t="s">
        <v>2058</v>
      </c>
      <c r="AI420" s="64" t="s">
        <v>2089</v>
      </c>
      <c r="AJ420" s="64" t="s">
        <v>1065</v>
      </c>
    </row>
    <row r="421" spans="8:36">
      <c r="H421" s="56" t="s">
        <v>92</v>
      </c>
      <c r="I421" s="56" t="s">
        <v>101</v>
      </c>
      <c r="J421" s="56" t="s">
        <v>1342</v>
      </c>
      <c r="K421" s="56" t="s">
        <v>102</v>
      </c>
      <c r="L421" s="56" t="s">
        <v>778</v>
      </c>
      <c r="M421" s="56" t="s">
        <v>1062</v>
      </c>
      <c r="N421" s="56" t="s">
        <v>1006</v>
      </c>
      <c r="O421" s="56" t="s">
        <v>1047</v>
      </c>
      <c r="R421" s="55" t="s">
        <v>1972</v>
      </c>
      <c r="S421" s="55" t="s">
        <v>136</v>
      </c>
      <c r="T421" s="55" t="s">
        <v>2090</v>
      </c>
      <c r="U421" s="55" t="s">
        <v>973</v>
      </c>
      <c r="V421" s="55" t="s">
        <v>1706</v>
      </c>
      <c r="W421" s="55" t="s">
        <v>2087</v>
      </c>
      <c r="X421" s="55" t="s">
        <v>2088</v>
      </c>
      <c r="Y421" s="55" t="s">
        <v>140</v>
      </c>
      <c r="Z421" s="57">
        <v>45985</v>
      </c>
      <c r="AA421" s="69">
        <f ca="1" t="shared" si="6"/>
        <v>9</v>
      </c>
      <c r="AB421" s="70" t="str">
        <f ca="1">LOOKUP(AA421,{0,1,3},{"1个月以内","3个月以内","3个月以上"})</f>
        <v>3个月以上</v>
      </c>
      <c r="AF421" s="64" t="s">
        <v>28</v>
      </c>
      <c r="AG421" s="64" t="s">
        <v>60</v>
      </c>
      <c r="AH421" s="64" t="s">
        <v>2057</v>
      </c>
      <c r="AI421" s="64" t="s">
        <v>149</v>
      </c>
      <c r="AJ421" s="64" t="s">
        <v>1011</v>
      </c>
    </row>
    <row r="422" spans="8:36">
      <c r="H422" s="56" t="s">
        <v>136</v>
      </c>
      <c r="I422" s="56" t="s">
        <v>150</v>
      </c>
      <c r="J422" s="56" t="s">
        <v>1148</v>
      </c>
      <c r="K422" s="56" t="s">
        <v>259</v>
      </c>
      <c r="L422" s="56" t="s">
        <v>779</v>
      </c>
      <c r="M422" s="56" t="s">
        <v>1062</v>
      </c>
      <c r="N422" s="56" t="s">
        <v>1006</v>
      </c>
      <c r="O422" s="56" t="s">
        <v>1047</v>
      </c>
      <c r="R422" s="55" t="s">
        <v>1972</v>
      </c>
      <c r="S422" s="55" t="s">
        <v>136</v>
      </c>
      <c r="T422" s="55" t="s">
        <v>1127</v>
      </c>
      <c r="U422" s="55" t="s">
        <v>244</v>
      </c>
      <c r="V422" s="55" t="s">
        <v>1706</v>
      </c>
      <c r="W422" s="55" t="s">
        <v>2087</v>
      </c>
      <c r="X422" s="55" t="s">
        <v>2088</v>
      </c>
      <c r="Y422" s="55" t="s">
        <v>140</v>
      </c>
      <c r="Z422" s="57">
        <v>45985</v>
      </c>
      <c r="AA422" s="69">
        <f ca="1" t="shared" si="6"/>
        <v>9</v>
      </c>
      <c r="AB422" s="70" t="str">
        <f ca="1">LOOKUP(AA422,{0,1,3},{"1个月以内","3个月以内","3个月以上"})</f>
        <v>3个月以上</v>
      </c>
      <c r="AF422" s="64" t="s">
        <v>28</v>
      </c>
      <c r="AG422" s="64" t="s">
        <v>60</v>
      </c>
      <c r="AH422" s="64" t="s">
        <v>2057</v>
      </c>
      <c r="AI422" s="64" t="s">
        <v>2091</v>
      </c>
      <c r="AJ422" s="64" t="s">
        <v>1065</v>
      </c>
    </row>
    <row r="423" spans="8:36">
      <c r="H423" s="56" t="s">
        <v>136</v>
      </c>
      <c r="I423" s="56" t="s">
        <v>136</v>
      </c>
      <c r="J423" s="56" t="s">
        <v>1368</v>
      </c>
      <c r="K423" s="56" t="s">
        <v>162</v>
      </c>
      <c r="L423" s="56" t="s">
        <v>619</v>
      </c>
      <c r="M423" s="56" t="s">
        <v>1224</v>
      </c>
      <c r="N423" s="56" t="s">
        <v>1006</v>
      </c>
      <c r="O423" s="56" t="s">
        <v>1047</v>
      </c>
      <c r="R423" s="55" t="s">
        <v>1972</v>
      </c>
      <c r="S423" s="55" t="s">
        <v>136</v>
      </c>
      <c r="T423" s="55" t="s">
        <v>2092</v>
      </c>
      <c r="U423" s="55" t="s">
        <v>534</v>
      </c>
      <c r="V423" s="55" t="s">
        <v>1706</v>
      </c>
      <c r="W423" s="55" t="s">
        <v>2087</v>
      </c>
      <c r="X423" s="55" t="s">
        <v>2088</v>
      </c>
      <c r="Y423" s="55" t="s">
        <v>140</v>
      </c>
      <c r="Z423" s="57">
        <v>45985</v>
      </c>
      <c r="AA423" s="69">
        <f ca="1" t="shared" si="6"/>
        <v>9</v>
      </c>
      <c r="AB423" s="70" t="str">
        <f ca="1">LOOKUP(AA423,{0,1,3},{"1个月以内","3个月以内","3个月以上"})</f>
        <v>3个月以上</v>
      </c>
      <c r="AF423" s="64" t="s">
        <v>28</v>
      </c>
      <c r="AG423" s="64" t="s">
        <v>2093</v>
      </c>
      <c r="AH423" s="64" t="s">
        <v>56</v>
      </c>
      <c r="AI423" s="64" t="s">
        <v>264</v>
      </c>
      <c r="AJ423" s="64" t="s">
        <v>1004</v>
      </c>
    </row>
    <row r="424" spans="8:36">
      <c r="H424" s="56" t="s">
        <v>167</v>
      </c>
      <c r="I424" s="56" t="s">
        <v>168</v>
      </c>
      <c r="J424" s="56" t="s">
        <v>1188</v>
      </c>
      <c r="K424" s="56" t="s">
        <v>169</v>
      </c>
      <c r="L424" s="56" t="s">
        <v>780</v>
      </c>
      <c r="M424" s="56" t="s">
        <v>1062</v>
      </c>
      <c r="N424" s="56" t="s">
        <v>1006</v>
      </c>
      <c r="O424" s="56" t="s">
        <v>1047</v>
      </c>
      <c r="R424" s="55" t="s">
        <v>1972</v>
      </c>
      <c r="S424" s="55" t="s">
        <v>136</v>
      </c>
      <c r="T424" s="55" t="s">
        <v>2094</v>
      </c>
      <c r="U424" s="55" t="s">
        <v>2095</v>
      </c>
      <c r="V424" s="55" t="s">
        <v>1706</v>
      </c>
      <c r="W424" s="55" t="s">
        <v>2087</v>
      </c>
      <c r="X424" s="55" t="s">
        <v>2088</v>
      </c>
      <c r="Y424" s="55" t="s">
        <v>140</v>
      </c>
      <c r="Z424" s="57">
        <v>45985</v>
      </c>
      <c r="AA424" s="69">
        <f ca="1" t="shared" si="6"/>
        <v>9</v>
      </c>
      <c r="AB424" s="70" t="str">
        <f ca="1">LOOKUP(AA424,{0,1,3},{"1个月以内","3个月以内","3个月以上"})</f>
        <v>3个月以上</v>
      </c>
      <c r="AF424" s="64" t="s">
        <v>28</v>
      </c>
      <c r="AG424" s="64" t="s">
        <v>2093</v>
      </c>
      <c r="AH424" s="64" t="s">
        <v>56</v>
      </c>
      <c r="AI424" s="64" t="s">
        <v>642</v>
      </c>
      <c r="AJ424" s="64" t="s">
        <v>1011</v>
      </c>
    </row>
    <row r="425" spans="8:36">
      <c r="H425" s="56" t="s">
        <v>28</v>
      </c>
      <c r="I425" s="56" t="s">
        <v>60</v>
      </c>
      <c r="J425" s="56" t="s">
        <v>1142</v>
      </c>
      <c r="K425" s="56" t="s">
        <v>61</v>
      </c>
      <c r="L425" s="56" t="s">
        <v>781</v>
      </c>
      <c r="M425" s="56" t="s">
        <v>1062</v>
      </c>
      <c r="N425" s="56" t="s">
        <v>1006</v>
      </c>
      <c r="O425" s="56" t="s">
        <v>1047</v>
      </c>
      <c r="R425" s="55" t="s">
        <v>1972</v>
      </c>
      <c r="S425" s="55" t="s">
        <v>136</v>
      </c>
      <c r="T425" s="55" t="s">
        <v>2096</v>
      </c>
      <c r="U425" s="55" t="s">
        <v>2097</v>
      </c>
      <c r="V425" s="55" t="s">
        <v>1706</v>
      </c>
      <c r="W425" s="55" t="s">
        <v>2087</v>
      </c>
      <c r="X425" s="55" t="s">
        <v>2088</v>
      </c>
      <c r="Y425" s="55" t="s">
        <v>140</v>
      </c>
      <c r="Z425" s="57">
        <v>45985</v>
      </c>
      <c r="AA425" s="69">
        <f ca="1" t="shared" si="6"/>
        <v>9</v>
      </c>
      <c r="AB425" s="70" t="str">
        <f ca="1">LOOKUP(AA425,{0,1,3},{"1个月以内","3个月以内","3个月以上"})</f>
        <v>3个月以上</v>
      </c>
      <c r="AF425" s="64" t="s">
        <v>28</v>
      </c>
      <c r="AG425" s="64" t="s">
        <v>2093</v>
      </c>
      <c r="AH425" s="64" t="s">
        <v>56</v>
      </c>
      <c r="AI425" s="64" t="s">
        <v>483</v>
      </c>
      <c r="AJ425" s="64" t="s">
        <v>1004</v>
      </c>
    </row>
    <row r="426" spans="8:36">
      <c r="H426" s="56" t="s">
        <v>63</v>
      </c>
      <c r="I426" s="56" t="s">
        <v>410</v>
      </c>
      <c r="J426" s="56" t="s">
        <v>1002</v>
      </c>
      <c r="K426" s="56" t="s">
        <v>90</v>
      </c>
      <c r="L426" s="56" t="s">
        <v>213</v>
      </c>
      <c r="M426" s="56" t="s">
        <v>1005</v>
      </c>
      <c r="N426" s="56" t="s">
        <v>1006</v>
      </c>
      <c r="O426" s="56" t="s">
        <v>1003</v>
      </c>
      <c r="R426" s="55" t="s">
        <v>1972</v>
      </c>
      <c r="S426" s="55" t="s">
        <v>136</v>
      </c>
      <c r="T426" s="55" t="s">
        <v>1815</v>
      </c>
      <c r="U426" s="55" t="s">
        <v>2098</v>
      </c>
      <c r="V426" s="55" t="s">
        <v>1706</v>
      </c>
      <c r="W426" s="55" t="s">
        <v>2087</v>
      </c>
      <c r="X426" s="55" t="s">
        <v>2088</v>
      </c>
      <c r="Y426" s="55" t="s">
        <v>140</v>
      </c>
      <c r="Z426" s="57">
        <v>45985</v>
      </c>
      <c r="AA426" s="69">
        <f ca="1" t="shared" si="6"/>
        <v>9</v>
      </c>
      <c r="AB426" s="70" t="str">
        <f ca="1">LOOKUP(AA426,{0,1,3},{"1个月以内","3个月以内","3个月以上"})</f>
        <v>3个月以上</v>
      </c>
      <c r="AF426" s="64" t="s">
        <v>28</v>
      </c>
      <c r="AG426" s="64" t="s">
        <v>2093</v>
      </c>
      <c r="AH426" s="64" t="s">
        <v>56</v>
      </c>
      <c r="AI426" s="64" t="s">
        <v>405</v>
      </c>
      <c r="AJ426" s="64" t="s">
        <v>1011</v>
      </c>
    </row>
    <row r="427" spans="8:36">
      <c r="H427" s="56" t="s">
        <v>167</v>
      </c>
      <c r="I427" s="56" t="s">
        <v>323</v>
      </c>
      <c r="J427" s="56" t="s">
        <v>1548</v>
      </c>
      <c r="K427" s="56" t="s">
        <v>783</v>
      </c>
      <c r="L427" s="56" t="s">
        <v>784</v>
      </c>
      <c r="M427" s="56" t="s">
        <v>1005</v>
      </c>
      <c r="N427" s="56" t="s">
        <v>1006</v>
      </c>
      <c r="O427" s="56" t="s">
        <v>1003</v>
      </c>
      <c r="R427" s="55" t="s">
        <v>1972</v>
      </c>
      <c r="S427" s="55" t="s">
        <v>136</v>
      </c>
      <c r="T427" s="55" t="s">
        <v>2099</v>
      </c>
      <c r="U427" s="55" t="s">
        <v>865</v>
      </c>
      <c r="V427" s="55" t="s">
        <v>1706</v>
      </c>
      <c r="W427" s="55" t="s">
        <v>2087</v>
      </c>
      <c r="X427" s="55" t="s">
        <v>2088</v>
      </c>
      <c r="Y427" s="55" t="s">
        <v>140</v>
      </c>
      <c r="Z427" s="57">
        <v>45985</v>
      </c>
      <c r="AA427" s="69">
        <f ca="1" t="shared" si="6"/>
        <v>9</v>
      </c>
      <c r="AB427" s="70" t="str">
        <f ca="1">LOOKUP(AA427,{0,1,3},{"1个月以内","3个月以内","3个月以上"})</f>
        <v>3个月以上</v>
      </c>
      <c r="AF427" s="64" t="s">
        <v>28</v>
      </c>
      <c r="AG427" s="64" t="s">
        <v>2093</v>
      </c>
      <c r="AH427" s="64" t="s">
        <v>56</v>
      </c>
      <c r="AI427" s="64" t="s">
        <v>371</v>
      </c>
      <c r="AJ427" s="64" t="s">
        <v>1011</v>
      </c>
    </row>
    <row r="428" spans="8:36">
      <c r="H428" s="56" t="s">
        <v>28</v>
      </c>
      <c r="I428" s="56" t="s">
        <v>29</v>
      </c>
      <c r="J428" s="56" t="s">
        <v>1125</v>
      </c>
      <c r="K428" s="56" t="s">
        <v>540</v>
      </c>
      <c r="L428" s="56" t="s">
        <v>785</v>
      </c>
      <c r="M428" s="56" t="s">
        <v>1005</v>
      </c>
      <c r="N428" s="56" t="s">
        <v>1006</v>
      </c>
      <c r="O428" s="56" t="s">
        <v>1003</v>
      </c>
      <c r="R428" s="55" t="s">
        <v>1972</v>
      </c>
      <c r="S428" s="55" t="s">
        <v>136</v>
      </c>
      <c r="T428" s="55" t="s">
        <v>2100</v>
      </c>
      <c r="U428" s="55" t="s">
        <v>2101</v>
      </c>
      <c r="V428" s="55" t="s">
        <v>1706</v>
      </c>
      <c r="W428" s="55" t="s">
        <v>2087</v>
      </c>
      <c r="X428" s="55" t="s">
        <v>2088</v>
      </c>
      <c r="Y428" s="55" t="s">
        <v>140</v>
      </c>
      <c r="Z428" s="57">
        <v>45985</v>
      </c>
      <c r="AA428" s="69">
        <f ca="1" t="shared" si="6"/>
        <v>9</v>
      </c>
      <c r="AB428" s="70" t="str">
        <f ca="1">LOOKUP(AA428,{0,1,3},{"1个月以内","3个月以内","3个月以上"})</f>
        <v>3个月以上</v>
      </c>
      <c r="AF428" s="64" t="s">
        <v>28</v>
      </c>
      <c r="AG428" s="64" t="s">
        <v>2093</v>
      </c>
      <c r="AH428" s="64" t="s">
        <v>56</v>
      </c>
      <c r="AI428" s="64" t="s">
        <v>665</v>
      </c>
      <c r="AJ428" s="64" t="s">
        <v>1011</v>
      </c>
    </row>
    <row r="429" spans="8:36">
      <c r="H429" s="56" t="s">
        <v>28</v>
      </c>
      <c r="I429" s="56" t="s">
        <v>45</v>
      </c>
      <c r="J429" s="56" t="s">
        <v>1213</v>
      </c>
      <c r="K429" s="56" t="s">
        <v>542</v>
      </c>
      <c r="L429" s="56" t="s">
        <v>786</v>
      </c>
      <c r="M429" s="56" t="s">
        <v>311</v>
      </c>
      <c r="N429" s="56" t="s">
        <v>311</v>
      </c>
      <c r="O429" s="56" t="s">
        <v>1051</v>
      </c>
      <c r="R429" s="55" t="s">
        <v>1972</v>
      </c>
      <c r="S429" s="55" t="s">
        <v>136</v>
      </c>
      <c r="T429" s="55" t="s">
        <v>1114</v>
      </c>
      <c r="U429" s="55" t="s">
        <v>141</v>
      </c>
      <c r="V429" s="55" t="s">
        <v>1706</v>
      </c>
      <c r="W429" s="55" t="s">
        <v>2087</v>
      </c>
      <c r="X429" s="55" t="s">
        <v>2088</v>
      </c>
      <c r="Y429" s="55" t="s">
        <v>140</v>
      </c>
      <c r="Z429" s="57">
        <v>45985</v>
      </c>
      <c r="AA429" s="69">
        <f ca="1" t="shared" si="6"/>
        <v>9</v>
      </c>
      <c r="AB429" s="70" t="str">
        <f ca="1">LOOKUP(AA429,{0,1,3},{"1个月以内","3个月以内","3个月以上"})</f>
        <v>3个月以上</v>
      </c>
      <c r="AF429" s="64" t="s">
        <v>28</v>
      </c>
      <c r="AG429" s="64" t="s">
        <v>2093</v>
      </c>
      <c r="AH429" s="64" t="s">
        <v>56</v>
      </c>
      <c r="AI429" s="64" t="s">
        <v>57</v>
      </c>
      <c r="AJ429" s="64" t="s">
        <v>1011</v>
      </c>
    </row>
    <row r="430" spans="8:36">
      <c r="H430" s="56" t="s">
        <v>63</v>
      </c>
      <c r="I430" s="56" t="s">
        <v>81</v>
      </c>
      <c r="J430" s="56" t="s">
        <v>1442</v>
      </c>
      <c r="K430" s="56" t="s">
        <v>82</v>
      </c>
      <c r="L430" s="56" t="s">
        <v>788</v>
      </c>
      <c r="M430" s="56" t="s">
        <v>1062</v>
      </c>
      <c r="N430" s="56" t="s">
        <v>1006</v>
      </c>
      <c r="O430" s="56" t="s">
        <v>1047</v>
      </c>
      <c r="R430" s="55" t="s">
        <v>1972</v>
      </c>
      <c r="S430" s="55" t="s">
        <v>136</v>
      </c>
      <c r="T430" s="55" t="s">
        <v>2102</v>
      </c>
      <c r="U430" s="55" t="s">
        <v>2103</v>
      </c>
      <c r="V430" s="55" t="s">
        <v>1706</v>
      </c>
      <c r="W430" s="55" t="s">
        <v>2087</v>
      </c>
      <c r="X430" s="55" t="s">
        <v>2088</v>
      </c>
      <c r="Y430" s="55" t="s">
        <v>140</v>
      </c>
      <c r="Z430" s="57">
        <v>45985</v>
      </c>
      <c r="AA430" s="69">
        <f ca="1" t="shared" si="6"/>
        <v>9</v>
      </c>
      <c r="AB430" s="70" t="str">
        <f ca="1">LOOKUP(AA430,{0,1,3},{"1个月以内","3个月以内","3个月以上"})</f>
        <v>3个月以上</v>
      </c>
      <c r="AF430" s="64" t="s">
        <v>28</v>
      </c>
      <c r="AG430" s="64" t="s">
        <v>2093</v>
      </c>
      <c r="AH430" s="64" t="s">
        <v>56</v>
      </c>
      <c r="AI430" s="64" t="s">
        <v>735</v>
      </c>
      <c r="AJ430" s="64" t="s">
        <v>1011</v>
      </c>
    </row>
    <row r="431" spans="8:36">
      <c r="H431" s="56" t="s">
        <v>63</v>
      </c>
      <c r="I431" s="56" t="s">
        <v>410</v>
      </c>
      <c r="J431" s="56" t="s">
        <v>1002</v>
      </c>
      <c r="K431" s="56" t="s">
        <v>90</v>
      </c>
      <c r="L431" s="56" t="s">
        <v>789</v>
      </c>
      <c r="M431" s="56" t="s">
        <v>1062</v>
      </c>
      <c r="N431" s="56" t="s">
        <v>1006</v>
      </c>
      <c r="O431" s="56" t="s">
        <v>1047</v>
      </c>
      <c r="R431" s="55" t="s">
        <v>1972</v>
      </c>
      <c r="S431" s="55" t="s">
        <v>136</v>
      </c>
      <c r="T431" s="55" t="s">
        <v>2104</v>
      </c>
      <c r="U431" s="55" t="s">
        <v>2105</v>
      </c>
      <c r="V431" s="55" t="s">
        <v>1706</v>
      </c>
      <c r="W431" s="55" t="s">
        <v>2087</v>
      </c>
      <c r="X431" s="55" t="s">
        <v>2088</v>
      </c>
      <c r="Y431" s="55" t="s">
        <v>140</v>
      </c>
      <c r="Z431" s="57">
        <v>45985</v>
      </c>
      <c r="AA431" s="69">
        <f ca="1" t="shared" si="6"/>
        <v>9</v>
      </c>
      <c r="AB431" s="70" t="str">
        <f ca="1">LOOKUP(AA431,{0,1,3},{"1个月以内","3个月以内","3个月以上"})</f>
        <v>3个月以上</v>
      </c>
      <c r="AF431" s="64" t="s">
        <v>28</v>
      </c>
      <c r="AG431" s="64" t="s">
        <v>2093</v>
      </c>
      <c r="AH431" s="64" t="s">
        <v>56</v>
      </c>
      <c r="AI431" s="64" t="s">
        <v>491</v>
      </c>
      <c r="AJ431" s="64" t="s">
        <v>1011</v>
      </c>
    </row>
    <row r="432" spans="8:36">
      <c r="H432" s="56" t="s">
        <v>136</v>
      </c>
      <c r="I432" s="56" t="s">
        <v>150</v>
      </c>
      <c r="J432" s="56" t="s">
        <v>1365</v>
      </c>
      <c r="K432" s="56" t="s">
        <v>153</v>
      </c>
      <c r="L432" s="56" t="s">
        <v>790</v>
      </c>
      <c r="M432" s="56" t="s">
        <v>1062</v>
      </c>
      <c r="N432" s="56" t="s">
        <v>1006</v>
      </c>
      <c r="O432" s="56" t="s">
        <v>1047</v>
      </c>
      <c r="R432" s="55" t="s">
        <v>1972</v>
      </c>
      <c r="S432" s="55" t="s">
        <v>136</v>
      </c>
      <c r="T432" s="55" t="s">
        <v>2106</v>
      </c>
      <c r="U432" s="55" t="s">
        <v>2107</v>
      </c>
      <c r="V432" s="55" t="s">
        <v>1706</v>
      </c>
      <c r="W432" s="55" t="s">
        <v>2087</v>
      </c>
      <c r="X432" s="55" t="s">
        <v>2088</v>
      </c>
      <c r="Y432" s="55" t="s">
        <v>140</v>
      </c>
      <c r="Z432" s="57">
        <v>45985</v>
      </c>
      <c r="AA432" s="69">
        <f ca="1" t="shared" si="6"/>
        <v>9</v>
      </c>
      <c r="AB432" s="70" t="str">
        <f ca="1">LOOKUP(AA432,{0,1,3},{"1个月以内","3个月以内","3个月以上"})</f>
        <v>3个月以上</v>
      </c>
      <c r="AF432" s="64" t="s">
        <v>28</v>
      </c>
      <c r="AG432" s="64" t="s">
        <v>2093</v>
      </c>
      <c r="AH432" s="64" t="s">
        <v>56</v>
      </c>
      <c r="AI432" s="64" t="s">
        <v>2108</v>
      </c>
      <c r="AJ432" s="64" t="s">
        <v>1011</v>
      </c>
    </row>
    <row r="433" spans="8:36">
      <c r="H433" s="56" t="s">
        <v>136</v>
      </c>
      <c r="I433" s="56" t="s">
        <v>501</v>
      </c>
      <c r="J433" s="56" t="e">
        <v>#N/A</v>
      </c>
      <c r="K433" s="56" t="s">
        <v>791</v>
      </c>
      <c r="L433" s="56" t="s">
        <v>792</v>
      </c>
      <c r="M433" s="56" t="s">
        <v>1078</v>
      </c>
      <c r="N433" s="56" t="s">
        <v>1079</v>
      </c>
      <c r="O433" s="56" t="s">
        <v>1051</v>
      </c>
      <c r="R433" s="55" t="s">
        <v>1972</v>
      </c>
      <c r="S433" s="55" t="s">
        <v>136</v>
      </c>
      <c r="T433" s="55" t="s">
        <v>2109</v>
      </c>
      <c r="U433" s="55" t="s">
        <v>2110</v>
      </c>
      <c r="V433" s="55" t="s">
        <v>1706</v>
      </c>
      <c r="W433" s="55" t="s">
        <v>2087</v>
      </c>
      <c r="X433" s="55" t="s">
        <v>2088</v>
      </c>
      <c r="Y433" s="55" t="s">
        <v>140</v>
      </c>
      <c r="Z433" s="57">
        <v>45985</v>
      </c>
      <c r="AA433" s="69">
        <f ca="1" t="shared" si="6"/>
        <v>9</v>
      </c>
      <c r="AB433" s="70" t="str">
        <f ca="1">LOOKUP(AA433,{0,1,3},{"1个月以内","3个月以内","3个月以上"})</f>
        <v>3个月以上</v>
      </c>
      <c r="AF433" s="64" t="s">
        <v>28</v>
      </c>
      <c r="AG433" s="64" t="s">
        <v>2093</v>
      </c>
      <c r="AH433" s="64" t="s">
        <v>56</v>
      </c>
      <c r="AI433" s="64" t="s">
        <v>2111</v>
      </c>
      <c r="AJ433" s="64" t="s">
        <v>1011</v>
      </c>
    </row>
    <row r="434" spans="8:36">
      <c r="H434" s="56" t="s">
        <v>92</v>
      </c>
      <c r="I434" s="56" t="s">
        <v>547</v>
      </c>
      <c r="J434" s="56" t="s">
        <v>1093</v>
      </c>
      <c r="K434" s="56" t="s">
        <v>285</v>
      </c>
      <c r="L434" s="56" t="s">
        <v>793</v>
      </c>
      <c r="M434" s="56" t="s">
        <v>1062</v>
      </c>
      <c r="N434" s="56" t="s">
        <v>1006</v>
      </c>
      <c r="O434" s="56" t="s">
        <v>1047</v>
      </c>
      <c r="R434" s="55" t="s">
        <v>1972</v>
      </c>
      <c r="S434" s="55" t="s">
        <v>136</v>
      </c>
      <c r="T434" s="55" t="s">
        <v>2112</v>
      </c>
      <c r="U434" s="55" t="s">
        <v>2113</v>
      </c>
      <c r="V434" s="55" t="s">
        <v>1706</v>
      </c>
      <c r="W434" s="55" t="s">
        <v>2087</v>
      </c>
      <c r="X434" s="55" t="s">
        <v>2088</v>
      </c>
      <c r="Y434" s="55" t="s">
        <v>140</v>
      </c>
      <c r="Z434" s="57">
        <v>45985</v>
      </c>
      <c r="AA434" s="69">
        <f ca="1" t="shared" si="6"/>
        <v>9</v>
      </c>
      <c r="AB434" s="70" t="str">
        <f ca="1">LOOKUP(AA434,{0,1,3},{"1个月以内","3个月以内","3个月以上"})</f>
        <v>3个月以上</v>
      </c>
      <c r="AF434" s="64" t="s">
        <v>28</v>
      </c>
      <c r="AG434" s="64" t="s">
        <v>2093</v>
      </c>
      <c r="AH434" s="64" t="s">
        <v>56</v>
      </c>
      <c r="AI434" s="64" t="s">
        <v>2114</v>
      </c>
      <c r="AJ434" s="64" t="s">
        <v>1011</v>
      </c>
    </row>
    <row r="435" spans="8:36">
      <c r="H435" s="56" t="s">
        <v>28</v>
      </c>
      <c r="I435" s="56" t="s">
        <v>45</v>
      </c>
      <c r="J435" s="56" t="s">
        <v>1213</v>
      </c>
      <c r="K435" s="56" t="s">
        <v>542</v>
      </c>
      <c r="L435" s="56" t="s">
        <v>794</v>
      </c>
      <c r="M435" s="56" t="s">
        <v>311</v>
      </c>
      <c r="N435" s="56" t="s">
        <v>311</v>
      </c>
      <c r="O435" s="56" t="s">
        <v>1051</v>
      </c>
      <c r="R435" s="55" t="s">
        <v>2115</v>
      </c>
      <c r="S435" s="55" t="s">
        <v>92</v>
      </c>
      <c r="T435" s="55" t="s">
        <v>2116</v>
      </c>
      <c r="U435" s="55" t="s">
        <v>817</v>
      </c>
      <c r="V435" s="55" t="s">
        <v>2117</v>
      </c>
      <c r="W435" s="55" t="s">
        <v>2118</v>
      </c>
      <c r="X435" s="55" t="s">
        <v>2119</v>
      </c>
      <c r="Y435" s="55" t="s">
        <v>101</v>
      </c>
      <c r="Z435" s="57">
        <v>46204</v>
      </c>
      <c r="AA435" s="69">
        <f ca="1" t="shared" si="6"/>
        <v>1</v>
      </c>
      <c r="AB435" s="70" t="str">
        <f ca="1">LOOKUP(AA435,{0,1,3},{"1个月以内","3个月以内","3个月以上"})</f>
        <v>3个月以内</v>
      </c>
      <c r="AF435" s="64" t="s">
        <v>28</v>
      </c>
      <c r="AG435" s="64" t="s">
        <v>2093</v>
      </c>
      <c r="AH435" s="64" t="s">
        <v>56</v>
      </c>
      <c r="AI435" s="64" t="s">
        <v>2120</v>
      </c>
      <c r="AJ435" s="64" t="s">
        <v>1011</v>
      </c>
    </row>
    <row r="436" spans="8:36">
      <c r="H436" s="56" t="s">
        <v>28</v>
      </c>
      <c r="I436" s="56" t="s">
        <v>34</v>
      </c>
      <c r="J436" s="56" t="s">
        <v>1048</v>
      </c>
      <c r="K436" s="56" t="s">
        <v>36</v>
      </c>
      <c r="L436" s="56" t="s">
        <v>795</v>
      </c>
      <c r="M436" s="56" t="s">
        <v>1062</v>
      </c>
      <c r="N436" s="56" t="s">
        <v>1006</v>
      </c>
      <c r="O436" s="56" t="s">
        <v>1047</v>
      </c>
      <c r="R436" s="55" t="s">
        <v>2115</v>
      </c>
      <c r="S436" s="55" t="s">
        <v>92</v>
      </c>
      <c r="T436" s="55" t="s">
        <v>2121</v>
      </c>
      <c r="U436" s="55" t="s">
        <v>2122</v>
      </c>
      <c r="V436" s="55" t="s">
        <v>2117</v>
      </c>
      <c r="W436" s="55" t="s">
        <v>2123</v>
      </c>
      <c r="X436" s="55" t="s">
        <v>2119</v>
      </c>
      <c r="Y436" s="55" t="s">
        <v>101</v>
      </c>
      <c r="Z436" s="57">
        <v>46204</v>
      </c>
      <c r="AA436" s="69">
        <f ca="1" t="shared" si="6"/>
        <v>1</v>
      </c>
      <c r="AB436" s="70" t="str">
        <f ca="1">LOOKUP(AA436,{0,1,3},{"1个月以内","3个月以内","3个月以上"})</f>
        <v>3个月以内</v>
      </c>
      <c r="AF436" s="64" t="s">
        <v>28</v>
      </c>
      <c r="AG436" s="64" t="s">
        <v>2093</v>
      </c>
      <c r="AH436" s="64" t="s">
        <v>56</v>
      </c>
      <c r="AI436" s="64" t="s">
        <v>377</v>
      </c>
      <c r="AJ436" s="64" t="s">
        <v>1011</v>
      </c>
    </row>
    <row r="437" spans="8:36">
      <c r="H437" s="56" t="s">
        <v>63</v>
      </c>
      <c r="I437" s="56" t="s">
        <v>64</v>
      </c>
      <c r="J437" s="56" t="s">
        <v>1041</v>
      </c>
      <c r="K437" s="56" t="s">
        <v>65</v>
      </c>
      <c r="L437" s="56" t="s">
        <v>796</v>
      </c>
      <c r="M437" s="56" t="s">
        <v>1062</v>
      </c>
      <c r="N437" s="56" t="s">
        <v>1006</v>
      </c>
      <c r="O437" s="56" t="s">
        <v>1047</v>
      </c>
      <c r="R437" s="55" t="s">
        <v>2115</v>
      </c>
      <c r="S437" s="55" t="s">
        <v>92</v>
      </c>
      <c r="T437" s="55" t="s">
        <v>2077</v>
      </c>
      <c r="U437" s="55" t="s">
        <v>775</v>
      </c>
      <c r="V437" s="55" t="s">
        <v>2117</v>
      </c>
      <c r="W437" s="55" t="s">
        <v>2123</v>
      </c>
      <c r="X437" s="55" t="s">
        <v>2119</v>
      </c>
      <c r="Y437" s="55" t="s">
        <v>101</v>
      </c>
      <c r="Z437" s="57">
        <v>46204</v>
      </c>
      <c r="AA437" s="69">
        <f ca="1" t="shared" si="6"/>
        <v>1</v>
      </c>
      <c r="AB437" s="70" t="str">
        <f ca="1">LOOKUP(AA437,{0,1,3},{"1个月以内","3个月以内","3个月以上"})</f>
        <v>3个月以内</v>
      </c>
      <c r="AF437" s="64" t="s">
        <v>28</v>
      </c>
      <c r="AG437" s="64" t="s">
        <v>2093</v>
      </c>
      <c r="AH437" s="64" t="s">
        <v>56</v>
      </c>
      <c r="AI437" s="64" t="s">
        <v>2124</v>
      </c>
      <c r="AJ437" s="64" t="s">
        <v>1011</v>
      </c>
    </row>
    <row r="438" spans="8:36">
      <c r="H438" s="56" t="s">
        <v>63</v>
      </c>
      <c r="I438" s="56" t="s">
        <v>81</v>
      </c>
      <c r="J438" s="56" t="s">
        <v>1442</v>
      </c>
      <c r="K438" s="56" t="s">
        <v>82</v>
      </c>
      <c r="L438" s="56" t="s">
        <v>584</v>
      </c>
      <c r="M438" s="56" t="s">
        <v>1062</v>
      </c>
      <c r="N438" s="56" t="s">
        <v>1006</v>
      </c>
      <c r="O438" s="56" t="s">
        <v>1047</v>
      </c>
      <c r="R438" s="55" t="s">
        <v>2115</v>
      </c>
      <c r="S438" s="55" t="s">
        <v>92</v>
      </c>
      <c r="T438" s="55" t="s">
        <v>2125</v>
      </c>
      <c r="U438" s="55" t="s">
        <v>2126</v>
      </c>
      <c r="V438" s="55" t="s">
        <v>2117</v>
      </c>
      <c r="W438" s="55" t="s">
        <v>2123</v>
      </c>
      <c r="X438" s="55" t="s">
        <v>2119</v>
      </c>
      <c r="Y438" s="55" t="s">
        <v>101</v>
      </c>
      <c r="Z438" s="57">
        <v>46204</v>
      </c>
      <c r="AA438" s="69">
        <f ca="1" t="shared" si="6"/>
        <v>1</v>
      </c>
      <c r="AB438" s="70" t="str">
        <f ca="1">LOOKUP(AA438,{0,1,3},{"1个月以内","3个月以内","3个月以上"})</f>
        <v>3个月以内</v>
      </c>
      <c r="AF438" s="64" t="s">
        <v>28</v>
      </c>
      <c r="AG438" s="64" t="s">
        <v>2093</v>
      </c>
      <c r="AH438" s="64" t="s">
        <v>56</v>
      </c>
      <c r="AI438" s="64" t="s">
        <v>2127</v>
      </c>
      <c r="AJ438" s="64" t="s">
        <v>1011</v>
      </c>
    </row>
    <row r="439" spans="8:36">
      <c r="H439" s="56" t="s">
        <v>136</v>
      </c>
      <c r="I439" s="56" t="s">
        <v>143</v>
      </c>
      <c r="J439" s="56" t="s">
        <v>1135</v>
      </c>
      <c r="K439" s="56" t="s">
        <v>146</v>
      </c>
      <c r="L439" s="56" t="s">
        <v>797</v>
      </c>
      <c r="M439" s="56" t="s">
        <v>1062</v>
      </c>
      <c r="N439" s="56" t="s">
        <v>1006</v>
      </c>
      <c r="O439" s="56" t="s">
        <v>1047</v>
      </c>
      <c r="R439" s="55" t="s">
        <v>2115</v>
      </c>
      <c r="S439" s="55" t="s">
        <v>92</v>
      </c>
      <c r="T439" s="55" t="s">
        <v>2128</v>
      </c>
      <c r="U439" s="55" t="s">
        <v>2129</v>
      </c>
      <c r="V439" s="55" t="s">
        <v>2117</v>
      </c>
      <c r="W439" s="55" t="s">
        <v>2130</v>
      </c>
      <c r="X439" s="55" t="s">
        <v>2119</v>
      </c>
      <c r="Y439" s="55" t="s">
        <v>101</v>
      </c>
      <c r="Z439" s="57">
        <v>46204</v>
      </c>
      <c r="AA439" s="69">
        <f ca="1" t="shared" si="6"/>
        <v>1</v>
      </c>
      <c r="AB439" s="70" t="str">
        <f ca="1">LOOKUP(AA439,{0,1,3},{"1个月以内","3个月以内","3个月以上"})</f>
        <v>3个月以内</v>
      </c>
      <c r="AF439" s="64" t="s">
        <v>28</v>
      </c>
      <c r="AG439" s="64" t="s">
        <v>2093</v>
      </c>
      <c r="AH439" s="64" t="s">
        <v>56</v>
      </c>
      <c r="AI439" s="64" t="s">
        <v>2131</v>
      </c>
      <c r="AJ439" s="64" t="s">
        <v>1011</v>
      </c>
    </row>
    <row r="440" spans="8:36">
      <c r="H440" s="56" t="s">
        <v>104</v>
      </c>
      <c r="I440" s="56" t="s">
        <v>111</v>
      </c>
      <c r="J440" s="56" t="s">
        <v>1253</v>
      </c>
      <c r="K440" s="56" t="s">
        <v>112</v>
      </c>
      <c r="L440" s="56" t="s">
        <v>412</v>
      </c>
      <c r="M440" s="56" t="s">
        <v>1012</v>
      </c>
      <c r="N440" s="56" t="s">
        <v>1013</v>
      </c>
      <c r="O440" s="56" t="s">
        <v>1010</v>
      </c>
      <c r="R440" s="55" t="s">
        <v>2115</v>
      </c>
      <c r="S440" s="55" t="s">
        <v>92</v>
      </c>
      <c r="T440" s="55" t="s">
        <v>1342</v>
      </c>
      <c r="U440" s="55" t="s">
        <v>102</v>
      </c>
      <c r="V440" s="55" t="s">
        <v>2117</v>
      </c>
      <c r="W440" s="55" t="s">
        <v>2123</v>
      </c>
      <c r="X440" s="55" t="s">
        <v>2119</v>
      </c>
      <c r="Y440" s="55" t="s">
        <v>101</v>
      </c>
      <c r="Z440" s="57">
        <v>46204</v>
      </c>
      <c r="AA440" s="69">
        <f ca="1" t="shared" si="6"/>
        <v>1</v>
      </c>
      <c r="AB440" s="70" t="str">
        <f ca="1">LOOKUP(AA440,{0,1,3},{"1个月以内","3个月以内","3个月以上"})</f>
        <v>3个月以内</v>
      </c>
      <c r="AF440" s="64" t="s">
        <v>28</v>
      </c>
      <c r="AG440" s="64" t="s">
        <v>2093</v>
      </c>
      <c r="AH440" s="64" t="s">
        <v>56</v>
      </c>
      <c r="AI440" s="64" t="s">
        <v>2132</v>
      </c>
      <c r="AJ440" s="64" t="s">
        <v>1011</v>
      </c>
    </row>
    <row r="441" spans="8:36">
      <c r="H441" s="56" t="s">
        <v>104</v>
      </c>
      <c r="I441" s="56" t="s">
        <v>116</v>
      </c>
      <c r="J441" s="56" t="s">
        <v>1271</v>
      </c>
      <c r="K441" s="56" t="s">
        <v>117</v>
      </c>
      <c r="L441" s="56" t="s">
        <v>798</v>
      </c>
      <c r="M441" s="56" t="s">
        <v>1254</v>
      </c>
      <c r="N441" s="56" t="s">
        <v>1409</v>
      </c>
      <c r="O441" s="56" t="s">
        <v>1051</v>
      </c>
      <c r="R441" s="55" t="s">
        <v>2115</v>
      </c>
      <c r="S441" s="55" t="s">
        <v>92</v>
      </c>
      <c r="T441" s="55" t="s">
        <v>2133</v>
      </c>
      <c r="U441" s="55" t="s">
        <v>615</v>
      </c>
      <c r="V441" s="55" t="s">
        <v>2117</v>
      </c>
      <c r="W441" s="55" t="s">
        <v>2130</v>
      </c>
      <c r="X441" s="55" t="s">
        <v>2119</v>
      </c>
      <c r="Y441" s="55" t="s">
        <v>101</v>
      </c>
      <c r="Z441" s="57">
        <v>46204</v>
      </c>
      <c r="AA441" s="69">
        <f ca="1" t="shared" si="6"/>
        <v>1</v>
      </c>
      <c r="AB441" s="70" t="str">
        <f ca="1">LOOKUP(AA441,{0,1,3},{"1个月以内","3个月以内","3个月以上"})</f>
        <v>3个月以内</v>
      </c>
      <c r="AF441" s="64" t="s">
        <v>28</v>
      </c>
      <c r="AG441" s="64" t="s">
        <v>2093</v>
      </c>
      <c r="AH441" s="64" t="s">
        <v>56</v>
      </c>
      <c r="AI441" s="64" t="s">
        <v>2134</v>
      </c>
      <c r="AJ441" s="64" t="s">
        <v>1011</v>
      </c>
    </row>
    <row r="442" spans="8:36">
      <c r="H442" s="56" t="s">
        <v>167</v>
      </c>
      <c r="I442" s="56" t="s">
        <v>173</v>
      </c>
      <c r="J442" s="56" t="s">
        <v>1179</v>
      </c>
      <c r="K442" s="56" t="s">
        <v>176</v>
      </c>
      <c r="L442" s="56" t="s">
        <v>664</v>
      </c>
      <c r="M442" s="56" t="s">
        <v>1062</v>
      </c>
      <c r="N442" s="56" t="s">
        <v>1006</v>
      </c>
      <c r="O442" s="56" t="s">
        <v>1047</v>
      </c>
      <c r="R442" s="55" t="s">
        <v>2115</v>
      </c>
      <c r="S442" s="55" t="s">
        <v>92</v>
      </c>
      <c r="T442" s="55" t="s">
        <v>2135</v>
      </c>
      <c r="U442" s="55" t="s">
        <v>2136</v>
      </c>
      <c r="V442" s="55" t="s">
        <v>2117</v>
      </c>
      <c r="W442" s="55" t="s">
        <v>2118</v>
      </c>
      <c r="X442" s="55" t="s">
        <v>2119</v>
      </c>
      <c r="Y442" s="55" t="s">
        <v>101</v>
      </c>
      <c r="Z442" s="57">
        <v>46204</v>
      </c>
      <c r="AA442" s="69">
        <f ca="1" t="shared" si="6"/>
        <v>1</v>
      </c>
      <c r="AB442" s="70" t="str">
        <f ca="1">LOOKUP(AA442,{0,1,3},{"1个月以内","3个月以内","3个月以上"})</f>
        <v>3个月以内</v>
      </c>
      <c r="AF442" s="64" t="s">
        <v>28</v>
      </c>
      <c r="AG442" s="64" t="s">
        <v>2093</v>
      </c>
      <c r="AH442" s="64" t="s">
        <v>56</v>
      </c>
      <c r="AI442" s="64" t="s">
        <v>2137</v>
      </c>
      <c r="AJ442" s="64" t="s">
        <v>1011</v>
      </c>
    </row>
    <row r="443" spans="8:36">
      <c r="H443" s="56" t="s">
        <v>63</v>
      </c>
      <c r="I443" s="56" t="s">
        <v>64</v>
      </c>
      <c r="J443" s="56" t="s">
        <v>1041</v>
      </c>
      <c r="K443" s="56" t="s">
        <v>65</v>
      </c>
      <c r="L443" s="56" t="s">
        <v>799</v>
      </c>
      <c r="M443" s="56" t="s">
        <v>1062</v>
      </c>
      <c r="N443" s="56" t="s">
        <v>1006</v>
      </c>
      <c r="O443" s="56" t="s">
        <v>1047</v>
      </c>
      <c r="R443" s="55" t="s">
        <v>2115</v>
      </c>
      <c r="S443" s="55" t="s">
        <v>92</v>
      </c>
      <c r="T443" s="55" t="s">
        <v>2138</v>
      </c>
      <c r="U443" s="55" t="s">
        <v>2139</v>
      </c>
      <c r="V443" s="55" t="s">
        <v>2117</v>
      </c>
      <c r="W443" s="55" t="s">
        <v>2130</v>
      </c>
      <c r="X443" s="55" t="s">
        <v>2119</v>
      </c>
      <c r="Y443" s="55" t="s">
        <v>101</v>
      </c>
      <c r="Z443" s="57">
        <v>46204</v>
      </c>
      <c r="AA443" s="69">
        <f ca="1" t="shared" si="6"/>
        <v>1</v>
      </c>
      <c r="AB443" s="70" t="str">
        <f ca="1">LOOKUP(AA443,{0,1,3},{"1个月以内","3个月以内","3个月以上"})</f>
        <v>3个月以内</v>
      </c>
      <c r="AF443" s="64" t="s">
        <v>28</v>
      </c>
      <c r="AG443" s="64" t="s">
        <v>2093</v>
      </c>
      <c r="AH443" s="64" t="s">
        <v>56</v>
      </c>
      <c r="AI443" s="64" t="s">
        <v>342</v>
      </c>
      <c r="AJ443" s="64" t="s">
        <v>1011</v>
      </c>
    </row>
    <row r="444" spans="8:36">
      <c r="H444" s="56" t="s">
        <v>63</v>
      </c>
      <c r="I444" s="56" t="s">
        <v>77</v>
      </c>
      <c r="J444" s="56" t="s">
        <v>1041</v>
      </c>
      <c r="K444" s="56" t="s">
        <v>65</v>
      </c>
      <c r="L444" s="56" t="s">
        <v>670</v>
      </c>
      <c r="M444" s="56" t="s">
        <v>1012</v>
      </c>
      <c r="N444" s="56" t="s">
        <v>1006</v>
      </c>
      <c r="O444" s="56" t="s">
        <v>1010</v>
      </c>
      <c r="R444" s="55" t="s">
        <v>2115</v>
      </c>
      <c r="S444" s="55" t="s">
        <v>92</v>
      </c>
      <c r="T444" s="55" t="s">
        <v>2140</v>
      </c>
      <c r="U444" s="55" t="s">
        <v>2141</v>
      </c>
      <c r="V444" s="55" t="s">
        <v>2117</v>
      </c>
      <c r="W444" s="55" t="s">
        <v>2130</v>
      </c>
      <c r="X444" s="55" t="s">
        <v>2119</v>
      </c>
      <c r="Y444" s="55" t="s">
        <v>101</v>
      </c>
      <c r="Z444" s="57">
        <v>46204</v>
      </c>
      <c r="AA444" s="69">
        <f ca="1" t="shared" si="6"/>
        <v>1</v>
      </c>
      <c r="AB444" s="70" t="str">
        <f ca="1">LOOKUP(AA444,{0,1,3},{"1个月以内","3个月以内","3个月以上"})</f>
        <v>3个月以内</v>
      </c>
      <c r="AF444" s="64" t="s">
        <v>28</v>
      </c>
      <c r="AG444" s="64" t="s">
        <v>2093</v>
      </c>
      <c r="AH444" s="64" t="s">
        <v>56</v>
      </c>
      <c r="AI444" s="64" t="s">
        <v>751</v>
      </c>
      <c r="AJ444" s="64" t="s">
        <v>1011</v>
      </c>
    </row>
    <row r="445" spans="8:36">
      <c r="H445" s="56" t="s">
        <v>63</v>
      </c>
      <c r="I445" s="56" t="s">
        <v>84</v>
      </c>
      <c r="J445" s="56" t="s">
        <v>1002</v>
      </c>
      <c r="K445" s="56" t="s">
        <v>90</v>
      </c>
      <c r="L445" s="56" t="s">
        <v>91</v>
      </c>
      <c r="M445" s="56" t="s">
        <v>1062</v>
      </c>
      <c r="N445" s="56" t="s">
        <v>1006</v>
      </c>
      <c r="O445" s="56" t="s">
        <v>1047</v>
      </c>
      <c r="R445" s="55" t="s">
        <v>2115</v>
      </c>
      <c r="S445" s="55" t="s">
        <v>92</v>
      </c>
      <c r="T445" s="55" t="s">
        <v>2142</v>
      </c>
      <c r="U445" s="55" t="s">
        <v>2143</v>
      </c>
      <c r="V445" s="55" t="s">
        <v>2117</v>
      </c>
      <c r="W445" s="55" t="s">
        <v>2130</v>
      </c>
      <c r="X445" s="55" t="s">
        <v>2119</v>
      </c>
      <c r="Y445" s="55" t="s">
        <v>101</v>
      </c>
      <c r="Z445" s="57">
        <v>46204</v>
      </c>
      <c r="AA445" s="69">
        <f ca="1" t="shared" si="6"/>
        <v>1</v>
      </c>
      <c r="AB445" s="70" t="str">
        <f ca="1">LOOKUP(AA445,{0,1,3},{"1个月以内","3个月以内","3个月以上"})</f>
        <v>3个月以内</v>
      </c>
      <c r="AF445" s="64" t="s">
        <v>28</v>
      </c>
      <c r="AG445" s="64" t="s">
        <v>2093</v>
      </c>
      <c r="AH445" s="64" t="s">
        <v>56</v>
      </c>
      <c r="AI445" s="64" t="s">
        <v>205</v>
      </c>
      <c r="AJ445" s="64" t="s">
        <v>1011</v>
      </c>
    </row>
    <row r="446" spans="8:36">
      <c r="H446" s="56" t="s">
        <v>104</v>
      </c>
      <c r="I446" s="56" t="s">
        <v>116</v>
      </c>
      <c r="J446" s="56" t="s">
        <v>1408</v>
      </c>
      <c r="K446" s="56" t="s">
        <v>119</v>
      </c>
      <c r="L446" s="56" t="s">
        <v>120</v>
      </c>
      <c r="M446" s="56" t="s">
        <v>1254</v>
      </c>
      <c r="N446" s="56" t="s">
        <v>1409</v>
      </c>
      <c r="O446" s="56" t="s">
        <v>1051</v>
      </c>
      <c r="R446" s="55" t="s">
        <v>2115</v>
      </c>
      <c r="S446" s="55" t="s">
        <v>92</v>
      </c>
      <c r="T446" s="55" t="s">
        <v>2144</v>
      </c>
      <c r="U446" s="55" t="s">
        <v>2145</v>
      </c>
      <c r="V446" s="55" t="s">
        <v>2117</v>
      </c>
      <c r="W446" s="55" t="s">
        <v>2123</v>
      </c>
      <c r="X446" s="55" t="s">
        <v>2119</v>
      </c>
      <c r="Y446" s="55" t="s">
        <v>101</v>
      </c>
      <c r="Z446" s="57">
        <v>46204</v>
      </c>
      <c r="AA446" s="69">
        <f ca="1" t="shared" si="6"/>
        <v>1</v>
      </c>
      <c r="AB446" s="70" t="str">
        <f ca="1">LOOKUP(AA446,{0,1,3},{"1个月以内","3个月以内","3个月以上"})</f>
        <v>3个月以内</v>
      </c>
      <c r="AF446" s="64" t="s">
        <v>28</v>
      </c>
      <c r="AG446" s="64" t="s">
        <v>2093</v>
      </c>
      <c r="AH446" s="64" t="s">
        <v>56</v>
      </c>
      <c r="AI446" s="64" t="s">
        <v>2146</v>
      </c>
      <c r="AJ446" s="64" t="s">
        <v>1065</v>
      </c>
    </row>
    <row r="447" spans="8:36">
      <c r="H447" s="56" t="s">
        <v>28</v>
      </c>
      <c r="I447" s="56" t="s">
        <v>54</v>
      </c>
      <c r="J447" s="56" t="s">
        <v>1087</v>
      </c>
      <c r="K447" s="56" t="s">
        <v>56</v>
      </c>
      <c r="L447" s="56" t="s">
        <v>205</v>
      </c>
      <c r="M447" s="56" t="s">
        <v>1062</v>
      </c>
      <c r="N447" s="56" t="s">
        <v>1006</v>
      </c>
      <c r="O447" s="56" t="s">
        <v>1047</v>
      </c>
      <c r="R447" s="55" t="s">
        <v>2115</v>
      </c>
      <c r="S447" s="55" t="s">
        <v>92</v>
      </c>
      <c r="T447" s="55" t="s">
        <v>1083</v>
      </c>
      <c r="U447" s="55" t="s">
        <v>94</v>
      </c>
      <c r="V447" s="55" t="s">
        <v>2117</v>
      </c>
      <c r="W447" s="55" t="s">
        <v>2147</v>
      </c>
      <c r="X447" s="55" t="s">
        <v>2148</v>
      </c>
      <c r="Y447" s="55" t="s">
        <v>93</v>
      </c>
      <c r="Z447" s="57">
        <v>45964</v>
      </c>
      <c r="AA447" s="69">
        <f ca="1" t="shared" si="6"/>
        <v>9</v>
      </c>
      <c r="AB447" s="70" t="str">
        <f ca="1">LOOKUP(AA447,{0,1,3},{"1个月以内","3个月以内","3个月以上"})</f>
        <v>3个月以上</v>
      </c>
      <c r="AF447" s="64" t="s">
        <v>28</v>
      </c>
      <c r="AG447" s="64" t="s">
        <v>2093</v>
      </c>
      <c r="AH447" s="64" t="s">
        <v>56</v>
      </c>
      <c r="AI447" s="64" t="s">
        <v>2149</v>
      </c>
      <c r="AJ447" s="64" t="s">
        <v>1011</v>
      </c>
    </row>
    <row r="448" spans="8:36">
      <c r="H448" s="56" t="s">
        <v>136</v>
      </c>
      <c r="I448" s="56" t="s">
        <v>137</v>
      </c>
      <c r="J448" s="56" t="s">
        <v>1720</v>
      </c>
      <c r="K448" s="56" t="s">
        <v>367</v>
      </c>
      <c r="L448" s="56" t="s">
        <v>456</v>
      </c>
      <c r="M448" s="56" t="s">
        <v>1062</v>
      </c>
      <c r="N448" s="56" t="s">
        <v>1006</v>
      </c>
      <c r="O448" s="56" t="s">
        <v>1047</v>
      </c>
      <c r="R448" s="55" t="s">
        <v>2115</v>
      </c>
      <c r="S448" s="55" t="s">
        <v>92</v>
      </c>
      <c r="T448" s="55" t="s">
        <v>2150</v>
      </c>
      <c r="U448" s="55" t="s">
        <v>2151</v>
      </c>
      <c r="V448" s="55" t="s">
        <v>2117</v>
      </c>
      <c r="W448" s="55" t="s">
        <v>2147</v>
      </c>
      <c r="X448" s="55" t="s">
        <v>2148</v>
      </c>
      <c r="Y448" s="55" t="s">
        <v>93</v>
      </c>
      <c r="Z448" s="57">
        <v>45964</v>
      </c>
      <c r="AA448" s="69">
        <f ca="1" t="shared" si="6"/>
        <v>9</v>
      </c>
      <c r="AB448" s="70" t="str">
        <f ca="1">LOOKUP(AA448,{0,1,3},{"1个月以内","3个月以内","3个月以上"})</f>
        <v>3个月以上</v>
      </c>
      <c r="AF448" s="64" t="s">
        <v>28</v>
      </c>
      <c r="AG448" s="64" t="s">
        <v>2093</v>
      </c>
      <c r="AH448" s="64" t="s">
        <v>56</v>
      </c>
      <c r="AI448" s="64" t="s">
        <v>2152</v>
      </c>
      <c r="AJ448" s="64" t="s">
        <v>1011</v>
      </c>
    </row>
    <row r="449" spans="8:36">
      <c r="H449" s="56" t="s">
        <v>167</v>
      </c>
      <c r="I449" s="56" t="s">
        <v>180</v>
      </c>
      <c r="J449" s="56" t="s">
        <v>1202</v>
      </c>
      <c r="K449" s="56" t="s">
        <v>181</v>
      </c>
      <c r="L449" s="56" t="s">
        <v>800</v>
      </c>
      <c r="M449" s="56" t="s">
        <v>1062</v>
      </c>
      <c r="N449" s="56" t="s">
        <v>1006</v>
      </c>
      <c r="O449" s="56" t="s">
        <v>1047</v>
      </c>
      <c r="R449" s="55" t="s">
        <v>2115</v>
      </c>
      <c r="S449" s="55" t="s">
        <v>92</v>
      </c>
      <c r="T449" s="55" t="s">
        <v>2153</v>
      </c>
      <c r="U449" s="55" t="s">
        <v>2154</v>
      </c>
      <c r="V449" s="55" t="s">
        <v>2117</v>
      </c>
      <c r="W449" s="55" t="s">
        <v>2147</v>
      </c>
      <c r="X449" s="55" t="s">
        <v>2148</v>
      </c>
      <c r="Y449" s="55" t="s">
        <v>93</v>
      </c>
      <c r="Z449" s="57">
        <v>45964</v>
      </c>
      <c r="AA449" s="69">
        <f ca="1" t="shared" si="6"/>
        <v>9</v>
      </c>
      <c r="AB449" s="70" t="str">
        <f ca="1">LOOKUP(AA449,{0,1,3},{"1个月以内","3个月以内","3个月以上"})</f>
        <v>3个月以上</v>
      </c>
      <c r="AF449" s="64" t="s">
        <v>28</v>
      </c>
      <c r="AG449" s="64" t="s">
        <v>2093</v>
      </c>
      <c r="AH449" s="64" t="s">
        <v>56</v>
      </c>
      <c r="AI449" s="64" t="s">
        <v>2155</v>
      </c>
      <c r="AJ449" s="64" t="s">
        <v>1011</v>
      </c>
    </row>
    <row r="450" spans="8:36">
      <c r="H450" s="56" t="s">
        <v>167</v>
      </c>
      <c r="I450" s="56" t="s">
        <v>581</v>
      </c>
      <c r="J450" s="56" t="s">
        <v>1483</v>
      </c>
      <c r="K450" s="56" t="s">
        <v>582</v>
      </c>
      <c r="L450" s="56" t="s">
        <v>801</v>
      </c>
      <c r="M450" s="56" t="s">
        <v>1005</v>
      </c>
      <c r="N450" s="56" t="s">
        <v>1006</v>
      </c>
      <c r="O450" s="56" t="s">
        <v>1003</v>
      </c>
      <c r="R450" s="55" t="s">
        <v>2115</v>
      </c>
      <c r="S450" s="55" t="s">
        <v>92</v>
      </c>
      <c r="T450" s="55" t="s">
        <v>1729</v>
      </c>
      <c r="U450" s="55" t="s">
        <v>714</v>
      </c>
      <c r="V450" s="55" t="s">
        <v>2117</v>
      </c>
      <c r="W450" s="55" t="s">
        <v>2156</v>
      </c>
      <c r="X450" s="55" t="s">
        <v>2148</v>
      </c>
      <c r="Y450" s="55" t="s">
        <v>93</v>
      </c>
      <c r="Z450" s="57">
        <v>45964</v>
      </c>
      <c r="AA450" s="69">
        <f ca="1" t="shared" si="6"/>
        <v>9</v>
      </c>
      <c r="AB450" s="70" t="str">
        <f ca="1">LOOKUP(AA450,{0,1,3},{"1个月以内","3个月以内","3个月以上"})</f>
        <v>3个月以上</v>
      </c>
      <c r="AF450" s="64" t="s">
        <v>28</v>
      </c>
      <c r="AG450" s="64" t="s">
        <v>2093</v>
      </c>
      <c r="AH450" s="64" t="s">
        <v>56</v>
      </c>
      <c r="AI450" s="64" t="s">
        <v>2157</v>
      </c>
      <c r="AJ450" s="64" t="s">
        <v>1065</v>
      </c>
    </row>
    <row r="451" spans="8:36">
      <c r="H451" s="56" t="s">
        <v>63</v>
      </c>
      <c r="I451" s="56" t="s">
        <v>84</v>
      </c>
      <c r="J451" s="56" t="s">
        <v>1305</v>
      </c>
      <c r="K451" s="56" t="s">
        <v>85</v>
      </c>
      <c r="L451" s="56" t="s">
        <v>802</v>
      </c>
      <c r="M451" s="56" t="s">
        <v>1062</v>
      </c>
      <c r="N451" s="56" t="s">
        <v>1006</v>
      </c>
      <c r="O451" s="56" t="s">
        <v>1047</v>
      </c>
      <c r="R451" s="55" t="s">
        <v>2115</v>
      </c>
      <c r="S451" s="55" t="s">
        <v>92</v>
      </c>
      <c r="T451" s="55" t="s">
        <v>2158</v>
      </c>
      <c r="U451" s="55" t="s">
        <v>2159</v>
      </c>
      <c r="V451" s="55" t="s">
        <v>2117</v>
      </c>
      <c r="W451" s="55" t="s">
        <v>2156</v>
      </c>
      <c r="X451" s="55" t="s">
        <v>2148</v>
      </c>
      <c r="Y451" s="55" t="s">
        <v>93</v>
      </c>
      <c r="Z451" s="57">
        <v>45964</v>
      </c>
      <c r="AA451" s="69">
        <f ca="1" t="shared" ref="AA451:AA478" si="7">DATEDIF(Z451,TODAY(),"M")</f>
        <v>9</v>
      </c>
      <c r="AB451" s="70" t="str">
        <f ca="1">LOOKUP(AA451,{0,1,3},{"1个月以内","3个月以内","3个月以上"})</f>
        <v>3个月以上</v>
      </c>
      <c r="AF451" s="64" t="s">
        <v>28</v>
      </c>
      <c r="AG451" s="64" t="s">
        <v>2093</v>
      </c>
      <c r="AH451" s="64" t="s">
        <v>56</v>
      </c>
      <c r="AI451" s="64" t="s">
        <v>805</v>
      </c>
      <c r="AJ451" s="64" t="s">
        <v>1011</v>
      </c>
    </row>
    <row r="452" spans="8:36">
      <c r="H452" s="56" t="s">
        <v>63</v>
      </c>
      <c r="I452" s="56" t="s">
        <v>410</v>
      </c>
      <c r="J452" s="56" t="s">
        <v>1002</v>
      </c>
      <c r="K452" s="56" t="s">
        <v>90</v>
      </c>
      <c r="L452" s="56" t="s">
        <v>484</v>
      </c>
      <c r="M452" s="56" t="s">
        <v>1224</v>
      </c>
      <c r="N452" s="56" t="s">
        <v>1006</v>
      </c>
      <c r="O452" s="56" t="s">
        <v>1047</v>
      </c>
      <c r="R452" s="55" t="s">
        <v>2115</v>
      </c>
      <c r="S452" s="55" t="s">
        <v>92</v>
      </c>
      <c r="T452" s="55" t="s">
        <v>2160</v>
      </c>
      <c r="U452" s="55" t="s">
        <v>2161</v>
      </c>
      <c r="V452" s="55" t="s">
        <v>2117</v>
      </c>
      <c r="W452" s="55" t="s">
        <v>2147</v>
      </c>
      <c r="X452" s="55" t="s">
        <v>2148</v>
      </c>
      <c r="Y452" s="55" t="s">
        <v>93</v>
      </c>
      <c r="Z452" s="57">
        <v>45964</v>
      </c>
      <c r="AA452" s="69">
        <f ca="1" t="shared" si="7"/>
        <v>9</v>
      </c>
      <c r="AB452" s="70" t="str">
        <f ca="1">LOOKUP(AA452,{0,1,3},{"1个月以内","3个月以内","3个月以上"})</f>
        <v>3个月以上</v>
      </c>
      <c r="AF452" s="64" t="s">
        <v>28</v>
      </c>
      <c r="AG452" s="64" t="s">
        <v>2093</v>
      </c>
      <c r="AH452" s="64" t="s">
        <v>56</v>
      </c>
      <c r="AI452" s="64" t="s">
        <v>2162</v>
      </c>
      <c r="AJ452" s="64" t="s">
        <v>1065</v>
      </c>
    </row>
    <row r="453" spans="8:36">
      <c r="H453" s="56" t="s">
        <v>136</v>
      </c>
      <c r="I453" s="56" t="s">
        <v>140</v>
      </c>
      <c r="J453" s="56" t="s">
        <v>1114</v>
      </c>
      <c r="K453" s="56" t="s">
        <v>141</v>
      </c>
      <c r="L453" s="56" t="s">
        <v>422</v>
      </c>
      <c r="M453" s="56" t="s">
        <v>1005</v>
      </c>
      <c r="N453" s="56" t="s">
        <v>1006</v>
      </c>
      <c r="O453" s="56" t="s">
        <v>1003</v>
      </c>
      <c r="R453" s="55" t="s">
        <v>2115</v>
      </c>
      <c r="S453" s="55" t="s">
        <v>92</v>
      </c>
      <c r="T453" s="55" t="s">
        <v>2163</v>
      </c>
      <c r="U453" s="55" t="s">
        <v>2164</v>
      </c>
      <c r="V453" s="55" t="s">
        <v>2117</v>
      </c>
      <c r="W453" s="55" t="s">
        <v>2147</v>
      </c>
      <c r="X453" s="55" t="s">
        <v>2148</v>
      </c>
      <c r="Y453" s="55" t="s">
        <v>93</v>
      </c>
      <c r="Z453" s="57">
        <v>45964</v>
      </c>
      <c r="AA453" s="69">
        <f ca="1" t="shared" si="7"/>
        <v>9</v>
      </c>
      <c r="AB453" s="70" t="str">
        <f ca="1">LOOKUP(AA453,{0,1,3},{"1个月以内","3个月以内","3个月以上"})</f>
        <v>3个月以上</v>
      </c>
      <c r="AF453" s="64" t="s">
        <v>28</v>
      </c>
      <c r="AG453" s="64" t="s">
        <v>2093</v>
      </c>
      <c r="AH453" s="64" t="s">
        <v>56</v>
      </c>
      <c r="AI453" s="64" t="s">
        <v>885</v>
      </c>
      <c r="AJ453" s="64" t="s">
        <v>1065</v>
      </c>
    </row>
    <row r="454" spans="8:36">
      <c r="H454" s="56" t="s">
        <v>136</v>
      </c>
      <c r="I454" s="56" t="s">
        <v>150</v>
      </c>
      <c r="J454" s="56" t="s">
        <v>1148</v>
      </c>
      <c r="K454" s="56" t="s">
        <v>259</v>
      </c>
      <c r="L454" s="56" t="s">
        <v>625</v>
      </c>
      <c r="M454" s="56" t="s">
        <v>1012</v>
      </c>
      <c r="N454" s="56" t="s">
        <v>1013</v>
      </c>
      <c r="O454" s="56" t="s">
        <v>1010</v>
      </c>
      <c r="R454" s="55" t="s">
        <v>2115</v>
      </c>
      <c r="S454" s="55" t="s">
        <v>92</v>
      </c>
      <c r="T454" s="55" t="s">
        <v>1740</v>
      </c>
      <c r="U454" s="55" t="s">
        <v>98</v>
      </c>
      <c r="V454" s="55" t="s">
        <v>2117</v>
      </c>
      <c r="W454" s="55" t="s">
        <v>2147</v>
      </c>
      <c r="X454" s="55" t="s">
        <v>2165</v>
      </c>
      <c r="Y454" s="55" t="s">
        <v>97</v>
      </c>
      <c r="Z454" s="57">
        <v>46175</v>
      </c>
      <c r="AA454" s="69">
        <f ca="1" t="shared" si="7"/>
        <v>2</v>
      </c>
      <c r="AB454" s="70" t="str">
        <f ca="1">LOOKUP(AA454,{0,1,3},{"1个月以内","3个月以内","3个月以上"})</f>
        <v>3个月以内</v>
      </c>
      <c r="AF454" s="64" t="s">
        <v>28</v>
      </c>
      <c r="AG454" s="64" t="s">
        <v>2093</v>
      </c>
      <c r="AH454" s="64" t="s">
        <v>56</v>
      </c>
      <c r="AI454" s="64" t="s">
        <v>2166</v>
      </c>
      <c r="AJ454" s="64" t="s">
        <v>1011</v>
      </c>
    </row>
    <row r="455" spans="8:36">
      <c r="H455" s="56" t="s">
        <v>136</v>
      </c>
      <c r="I455" s="56" t="s">
        <v>501</v>
      </c>
      <c r="J455" s="56" t="s">
        <v>1619</v>
      </c>
      <c r="K455" s="56" t="s">
        <v>698</v>
      </c>
      <c r="L455" s="56" t="s">
        <v>803</v>
      </c>
      <c r="M455" s="56" t="s">
        <v>1005</v>
      </c>
      <c r="N455" s="56" t="s">
        <v>1006</v>
      </c>
      <c r="O455" s="56" t="s">
        <v>1003</v>
      </c>
      <c r="R455" s="55" t="s">
        <v>2115</v>
      </c>
      <c r="S455" s="55" t="s">
        <v>92</v>
      </c>
      <c r="T455" s="55" t="s">
        <v>2167</v>
      </c>
      <c r="U455" s="55" t="s">
        <v>2168</v>
      </c>
      <c r="V455" s="55" t="s">
        <v>2117</v>
      </c>
      <c r="W455" s="55" t="s">
        <v>2147</v>
      </c>
      <c r="X455" s="55" t="s">
        <v>2165</v>
      </c>
      <c r="Y455" s="55" t="s">
        <v>97</v>
      </c>
      <c r="Z455" s="57">
        <v>46175</v>
      </c>
      <c r="AA455" s="69">
        <f ca="1" t="shared" si="7"/>
        <v>2</v>
      </c>
      <c r="AB455" s="70" t="str">
        <f ca="1">LOOKUP(AA455,{0,1,3},{"1个月以内","3个月以内","3个月以上"})</f>
        <v>3个月以内</v>
      </c>
      <c r="AF455" s="64" t="s">
        <v>28</v>
      </c>
      <c r="AG455" s="64" t="s">
        <v>2093</v>
      </c>
      <c r="AH455" s="64" t="s">
        <v>56</v>
      </c>
      <c r="AI455" s="64" t="s">
        <v>2169</v>
      </c>
      <c r="AJ455" s="64" t="s">
        <v>1065</v>
      </c>
    </row>
    <row r="456" spans="8:36">
      <c r="H456" s="56" t="s">
        <v>104</v>
      </c>
      <c r="I456" s="56" t="s">
        <v>105</v>
      </c>
      <c r="J456" s="56" t="s">
        <v>1269</v>
      </c>
      <c r="K456" s="56" t="s">
        <v>106</v>
      </c>
      <c r="L456" s="56" t="s">
        <v>456</v>
      </c>
      <c r="M456" s="56" t="s">
        <v>1062</v>
      </c>
      <c r="N456" s="56" t="s">
        <v>1006</v>
      </c>
      <c r="O456" s="56" t="s">
        <v>1047</v>
      </c>
      <c r="R456" s="55" t="s">
        <v>2115</v>
      </c>
      <c r="S456" s="55" t="s">
        <v>92</v>
      </c>
      <c r="T456" s="55" t="s">
        <v>2170</v>
      </c>
      <c r="U456" s="55" t="s">
        <v>2171</v>
      </c>
      <c r="V456" s="55" t="s">
        <v>2117</v>
      </c>
      <c r="W456" s="55" t="s">
        <v>2147</v>
      </c>
      <c r="X456" s="55" t="s">
        <v>2165</v>
      </c>
      <c r="Y456" s="55" t="s">
        <v>97</v>
      </c>
      <c r="Z456" s="57">
        <v>46175</v>
      </c>
      <c r="AA456" s="69">
        <f ca="1" t="shared" si="7"/>
        <v>2</v>
      </c>
      <c r="AB456" s="70" t="str">
        <f ca="1">LOOKUP(AA456,{0,1,3},{"1个月以内","3个月以内","3个月以上"})</f>
        <v>3个月以内</v>
      </c>
      <c r="AF456" s="64" t="s">
        <v>28</v>
      </c>
      <c r="AG456" s="64" t="s">
        <v>2093</v>
      </c>
      <c r="AH456" s="64" t="s">
        <v>56</v>
      </c>
      <c r="AI456" s="64" t="s">
        <v>2172</v>
      </c>
      <c r="AJ456" s="64" t="s">
        <v>1065</v>
      </c>
    </row>
    <row r="457" spans="8:36">
      <c r="H457" s="56" t="s">
        <v>28</v>
      </c>
      <c r="I457" s="56" t="s">
        <v>39</v>
      </c>
      <c r="J457" s="56" t="s">
        <v>1268</v>
      </c>
      <c r="K457" s="56" t="s">
        <v>266</v>
      </c>
      <c r="L457" s="56" t="s">
        <v>804</v>
      </c>
      <c r="M457" s="56" t="s">
        <v>1062</v>
      </c>
      <c r="N457" s="56" t="s">
        <v>1006</v>
      </c>
      <c r="O457" s="56" t="s">
        <v>1047</v>
      </c>
      <c r="R457" s="55" t="s">
        <v>2115</v>
      </c>
      <c r="S457" s="55" t="s">
        <v>92</v>
      </c>
      <c r="T457" s="55" t="s">
        <v>1900</v>
      </c>
      <c r="U457" s="55" t="s">
        <v>515</v>
      </c>
      <c r="V457" s="55" t="s">
        <v>2117</v>
      </c>
      <c r="W457" s="55" t="s">
        <v>2173</v>
      </c>
      <c r="X457" s="55" t="s">
        <v>2165</v>
      </c>
      <c r="Y457" s="55" t="s">
        <v>97</v>
      </c>
      <c r="Z457" s="57">
        <v>46175</v>
      </c>
      <c r="AA457" s="69">
        <f ca="1" t="shared" si="7"/>
        <v>2</v>
      </c>
      <c r="AB457" s="70" t="str">
        <f ca="1">LOOKUP(AA457,{0,1,3},{"1个月以内","3个月以内","3个月以上"})</f>
        <v>3个月以内</v>
      </c>
      <c r="AF457" s="64" t="s">
        <v>28</v>
      </c>
      <c r="AG457" s="64" t="s">
        <v>2093</v>
      </c>
      <c r="AH457" s="64" t="s">
        <v>56</v>
      </c>
      <c r="AI457" s="64" t="s">
        <v>2174</v>
      </c>
      <c r="AJ457" s="64" t="s">
        <v>1065</v>
      </c>
    </row>
    <row r="458" spans="8:36">
      <c r="H458" s="56" t="s">
        <v>28</v>
      </c>
      <c r="I458" s="56" t="s">
        <v>54</v>
      </c>
      <c r="J458" s="56" t="s">
        <v>1087</v>
      </c>
      <c r="K458" s="56" t="s">
        <v>56</v>
      </c>
      <c r="L458" s="56" t="s">
        <v>805</v>
      </c>
      <c r="M458" s="56" t="s">
        <v>1224</v>
      </c>
      <c r="N458" s="56" t="s">
        <v>1006</v>
      </c>
      <c r="O458" s="56" t="s">
        <v>1047</v>
      </c>
      <c r="R458" s="55" t="s">
        <v>2115</v>
      </c>
      <c r="S458" s="55" t="s">
        <v>92</v>
      </c>
      <c r="T458" s="55" t="s">
        <v>2175</v>
      </c>
      <c r="U458" s="55" t="s">
        <v>2176</v>
      </c>
      <c r="V458" s="55" t="s">
        <v>2117</v>
      </c>
      <c r="W458" s="55" t="s">
        <v>2173</v>
      </c>
      <c r="X458" s="55" t="s">
        <v>2165</v>
      </c>
      <c r="Y458" s="55" t="s">
        <v>97</v>
      </c>
      <c r="Z458" s="57">
        <v>46175</v>
      </c>
      <c r="AA458" s="69">
        <f ca="1" t="shared" si="7"/>
        <v>2</v>
      </c>
      <c r="AB458" s="70" t="str">
        <f ca="1">LOOKUP(AA458,{0,1,3},{"1个月以内","3个月以内","3个月以上"})</f>
        <v>3个月以内</v>
      </c>
      <c r="AF458" s="64" t="s">
        <v>28</v>
      </c>
      <c r="AG458" s="64" t="s">
        <v>2177</v>
      </c>
      <c r="AH458" s="64" t="s">
        <v>51</v>
      </c>
      <c r="AI458" s="64" t="s">
        <v>52</v>
      </c>
      <c r="AJ458" s="64" t="s">
        <v>1004</v>
      </c>
    </row>
    <row r="459" spans="8:36">
      <c r="H459" s="56" t="s">
        <v>28</v>
      </c>
      <c r="I459" s="56" t="s">
        <v>54</v>
      </c>
      <c r="J459" s="56" t="s">
        <v>1087</v>
      </c>
      <c r="K459" s="56" t="s">
        <v>56</v>
      </c>
      <c r="L459" s="56" t="s">
        <v>806</v>
      </c>
      <c r="M459" s="56" t="s">
        <v>1224</v>
      </c>
      <c r="N459" s="56" t="s">
        <v>1006</v>
      </c>
      <c r="O459" s="56" t="s">
        <v>1047</v>
      </c>
      <c r="R459" s="55" t="s">
        <v>2115</v>
      </c>
      <c r="S459" s="55" t="s">
        <v>92</v>
      </c>
      <c r="T459" s="55" t="s">
        <v>2178</v>
      </c>
      <c r="U459" s="55" t="s">
        <v>2179</v>
      </c>
      <c r="V459" s="55" t="s">
        <v>2117</v>
      </c>
      <c r="W459" s="55" t="s">
        <v>2173</v>
      </c>
      <c r="X459" s="55" t="s">
        <v>2165</v>
      </c>
      <c r="Y459" s="55" t="s">
        <v>97</v>
      </c>
      <c r="Z459" s="57">
        <v>46175</v>
      </c>
      <c r="AA459" s="69">
        <f ca="1" t="shared" si="7"/>
        <v>2</v>
      </c>
      <c r="AB459" s="70" t="str">
        <f ca="1">LOOKUP(AA459,{0,1,3},{"1个月以内","3个月以内","3个月以上"})</f>
        <v>3个月以内</v>
      </c>
      <c r="AF459" s="64" t="s">
        <v>28</v>
      </c>
      <c r="AG459" s="64" t="s">
        <v>2177</v>
      </c>
      <c r="AH459" s="64" t="s">
        <v>51</v>
      </c>
      <c r="AI459" s="64" t="s">
        <v>199</v>
      </c>
      <c r="AJ459" s="64" t="s">
        <v>1011</v>
      </c>
    </row>
    <row r="460" spans="8:36">
      <c r="H460" s="56" t="s">
        <v>167</v>
      </c>
      <c r="I460" s="56" t="s">
        <v>581</v>
      </c>
      <c r="J460" s="56" t="s">
        <v>1176</v>
      </c>
      <c r="K460" s="56" t="s">
        <v>628</v>
      </c>
      <c r="L460" s="56" t="s">
        <v>807</v>
      </c>
      <c r="M460" s="56" t="s">
        <v>1012</v>
      </c>
      <c r="N460" s="56" t="s">
        <v>1006</v>
      </c>
      <c r="O460" s="56" t="s">
        <v>1010</v>
      </c>
      <c r="R460" s="55" t="s">
        <v>2115</v>
      </c>
      <c r="S460" s="55" t="s">
        <v>92</v>
      </c>
      <c r="T460" s="55" t="s">
        <v>2180</v>
      </c>
      <c r="U460" s="55" t="s">
        <v>2181</v>
      </c>
      <c r="V460" s="55" t="s">
        <v>2117</v>
      </c>
      <c r="W460" s="55" t="s">
        <v>2147</v>
      </c>
      <c r="X460" s="55" t="s">
        <v>2165</v>
      </c>
      <c r="Y460" s="55" t="s">
        <v>97</v>
      </c>
      <c r="Z460" s="57">
        <v>46175</v>
      </c>
      <c r="AA460" s="69">
        <f ca="1" t="shared" si="7"/>
        <v>2</v>
      </c>
      <c r="AB460" s="70" t="str">
        <f ca="1">LOOKUP(AA460,{0,1,3},{"1个月以内","3个月以内","3个月以上"})</f>
        <v>3个月以内</v>
      </c>
      <c r="AF460" s="64" t="s">
        <v>28</v>
      </c>
      <c r="AG460" s="64" t="s">
        <v>2177</v>
      </c>
      <c r="AH460" s="64" t="s">
        <v>51</v>
      </c>
      <c r="AI460" s="64" t="s">
        <v>638</v>
      </c>
      <c r="AJ460" s="64" t="s">
        <v>1011</v>
      </c>
    </row>
    <row r="461" spans="8:36">
      <c r="H461" s="56" t="s">
        <v>167</v>
      </c>
      <c r="I461" s="56" t="s">
        <v>180</v>
      </c>
      <c r="J461" s="56" t="s">
        <v>1461</v>
      </c>
      <c r="K461" s="56" t="s">
        <v>808</v>
      </c>
      <c r="L461" s="56" t="s">
        <v>809</v>
      </c>
      <c r="M461" s="56" t="s">
        <v>1062</v>
      </c>
      <c r="N461" s="56" t="s">
        <v>1006</v>
      </c>
      <c r="O461" s="56" t="s">
        <v>1047</v>
      </c>
      <c r="R461" s="55" t="s">
        <v>2115</v>
      </c>
      <c r="S461" s="55" t="s">
        <v>92</v>
      </c>
      <c r="T461" s="55" t="s">
        <v>2182</v>
      </c>
      <c r="U461" s="55" t="s">
        <v>2183</v>
      </c>
      <c r="V461" s="55" t="s">
        <v>2117</v>
      </c>
      <c r="W461" s="55" t="s">
        <v>2173</v>
      </c>
      <c r="X461" s="55" t="s">
        <v>2165</v>
      </c>
      <c r="Y461" s="55" t="s">
        <v>97</v>
      </c>
      <c r="Z461" s="57">
        <v>46175</v>
      </c>
      <c r="AA461" s="69">
        <f ca="1" t="shared" si="7"/>
        <v>2</v>
      </c>
      <c r="AB461" s="70" t="str">
        <f ca="1">LOOKUP(AA461,{0,1,3},{"1个月以内","3个月以内","3个月以上"})</f>
        <v>3个月以内</v>
      </c>
      <c r="AF461" s="64" t="s">
        <v>28</v>
      </c>
      <c r="AG461" s="64" t="s">
        <v>2177</v>
      </c>
      <c r="AH461" s="64" t="s">
        <v>51</v>
      </c>
      <c r="AI461" s="64" t="s">
        <v>576</v>
      </c>
      <c r="AJ461" s="64" t="s">
        <v>1004</v>
      </c>
    </row>
    <row r="462" spans="8:36">
      <c r="H462" s="56" t="s">
        <v>104</v>
      </c>
      <c r="I462" s="56" t="s">
        <v>116</v>
      </c>
      <c r="J462" s="56" t="s">
        <v>1408</v>
      </c>
      <c r="K462" s="56" t="s">
        <v>119</v>
      </c>
      <c r="L462" s="56" t="s">
        <v>810</v>
      </c>
      <c r="M462" s="56" t="s">
        <v>1254</v>
      </c>
      <c r="N462" s="56" t="s">
        <v>1006</v>
      </c>
      <c r="O462" s="56" t="s">
        <v>1047</v>
      </c>
      <c r="R462" s="55" t="s">
        <v>2115</v>
      </c>
      <c r="S462" s="55" t="s">
        <v>92</v>
      </c>
      <c r="T462" s="55" t="s">
        <v>2184</v>
      </c>
      <c r="U462" s="55" t="s">
        <v>2185</v>
      </c>
      <c r="V462" s="55" t="s">
        <v>2117</v>
      </c>
      <c r="W462" s="55" t="s">
        <v>2147</v>
      </c>
      <c r="X462" s="55" t="s">
        <v>2165</v>
      </c>
      <c r="Y462" s="55" t="s">
        <v>97</v>
      </c>
      <c r="Z462" s="57">
        <v>46175</v>
      </c>
      <c r="AA462" s="69">
        <f ca="1" t="shared" si="7"/>
        <v>2</v>
      </c>
      <c r="AB462" s="70" t="str">
        <f ca="1">LOOKUP(AA462,{0,1,3},{"1个月以内","3个月以内","3个月以上"})</f>
        <v>3个月以内</v>
      </c>
      <c r="AF462" s="64" t="s">
        <v>28</v>
      </c>
      <c r="AG462" s="64" t="s">
        <v>2177</v>
      </c>
      <c r="AH462" s="64" t="s">
        <v>51</v>
      </c>
      <c r="AI462" s="64" t="s">
        <v>278</v>
      </c>
      <c r="AJ462" s="64" t="s">
        <v>1011</v>
      </c>
    </row>
    <row r="463" spans="8:36">
      <c r="H463" s="56" t="s">
        <v>136</v>
      </c>
      <c r="I463" s="56" t="s">
        <v>150</v>
      </c>
      <c r="J463" s="56" t="s">
        <v>1365</v>
      </c>
      <c r="K463" s="56" t="s">
        <v>153</v>
      </c>
      <c r="L463" s="56" t="s">
        <v>811</v>
      </c>
      <c r="M463" s="56" t="s">
        <v>1062</v>
      </c>
      <c r="N463" s="56" t="s">
        <v>1006</v>
      </c>
      <c r="O463" s="56" t="s">
        <v>1047</v>
      </c>
      <c r="R463" s="55" t="s">
        <v>2115</v>
      </c>
      <c r="S463" s="55" t="s">
        <v>92</v>
      </c>
      <c r="T463" s="55" t="s">
        <v>2186</v>
      </c>
      <c r="U463" s="55" t="s">
        <v>2187</v>
      </c>
      <c r="V463" s="55" t="s">
        <v>2117</v>
      </c>
      <c r="W463" s="55" t="s">
        <v>2188</v>
      </c>
      <c r="X463" s="55" t="s">
        <v>2165</v>
      </c>
      <c r="Y463" s="55" t="s">
        <v>97</v>
      </c>
      <c r="Z463" s="57">
        <v>46175</v>
      </c>
      <c r="AA463" s="69">
        <f ca="1" t="shared" si="7"/>
        <v>2</v>
      </c>
      <c r="AB463" s="70" t="str">
        <f ca="1">LOOKUP(AA463,{0,1,3},{"1个月以内","3个月以内","3个月以上"})</f>
        <v>3个月以内</v>
      </c>
      <c r="AF463" s="64" t="s">
        <v>28</v>
      </c>
      <c r="AG463" s="64" t="s">
        <v>2177</v>
      </c>
      <c r="AH463" s="64" t="s">
        <v>51</v>
      </c>
      <c r="AI463" s="64" t="s">
        <v>487</v>
      </c>
      <c r="AJ463" s="64" t="s">
        <v>1011</v>
      </c>
    </row>
    <row r="464" spans="8:36">
      <c r="H464" s="56" t="s">
        <v>136</v>
      </c>
      <c r="I464" s="56" t="s">
        <v>137</v>
      </c>
      <c r="J464" s="56" t="s">
        <v>2015</v>
      </c>
      <c r="K464" s="56" t="s">
        <v>392</v>
      </c>
      <c r="L464" s="56" t="s">
        <v>812</v>
      </c>
      <c r="M464" s="56" t="s">
        <v>1062</v>
      </c>
      <c r="N464" s="56" t="s">
        <v>1006</v>
      </c>
      <c r="O464" s="56" t="s">
        <v>1047</v>
      </c>
      <c r="R464" s="55" t="s">
        <v>2115</v>
      </c>
      <c r="S464" s="55" t="s">
        <v>92</v>
      </c>
      <c r="T464" s="55" t="s">
        <v>2189</v>
      </c>
      <c r="U464" s="55" t="s">
        <v>2190</v>
      </c>
      <c r="V464" s="55" t="s">
        <v>2117</v>
      </c>
      <c r="W464" s="55" t="s">
        <v>2147</v>
      </c>
      <c r="X464" s="55" t="s">
        <v>2165</v>
      </c>
      <c r="Y464" s="55" t="s">
        <v>97</v>
      </c>
      <c r="Z464" s="57">
        <v>46175</v>
      </c>
      <c r="AA464" s="69">
        <f ca="1" t="shared" si="7"/>
        <v>2</v>
      </c>
      <c r="AB464" s="70" t="str">
        <f ca="1">LOOKUP(AA464,{0,1,3},{"1个月以内","3个月以内","3个月以上"})</f>
        <v>3个月以内</v>
      </c>
      <c r="AF464" s="64" t="s">
        <v>28</v>
      </c>
      <c r="AG464" s="64" t="s">
        <v>2177</v>
      </c>
      <c r="AH464" s="64" t="s">
        <v>51</v>
      </c>
      <c r="AI464" s="64" t="s">
        <v>2191</v>
      </c>
      <c r="AJ464" s="64" t="s">
        <v>1065</v>
      </c>
    </row>
    <row r="465" spans="8:36">
      <c r="H465" s="56" t="s">
        <v>28</v>
      </c>
      <c r="I465" s="56" t="s">
        <v>29</v>
      </c>
      <c r="J465" s="56" t="s">
        <v>1115</v>
      </c>
      <c r="K465" s="56" t="s">
        <v>31</v>
      </c>
      <c r="L465" s="56" t="s">
        <v>813</v>
      </c>
      <c r="M465" s="56" t="s">
        <v>1062</v>
      </c>
      <c r="N465" s="56" t="s">
        <v>1006</v>
      </c>
      <c r="O465" s="56" t="s">
        <v>1047</v>
      </c>
      <c r="R465" s="55" t="s">
        <v>2115</v>
      </c>
      <c r="S465" s="55" t="s">
        <v>92</v>
      </c>
      <c r="T465" s="55" t="s">
        <v>2192</v>
      </c>
      <c r="U465" s="55" t="s">
        <v>2193</v>
      </c>
      <c r="V465" s="55" t="s">
        <v>2117</v>
      </c>
      <c r="W465" s="55" t="s">
        <v>2147</v>
      </c>
      <c r="X465" s="55" t="s">
        <v>2165</v>
      </c>
      <c r="Y465" s="55" t="s">
        <v>97</v>
      </c>
      <c r="Z465" s="57">
        <v>46175</v>
      </c>
      <c r="AA465" s="69">
        <f ca="1" t="shared" si="7"/>
        <v>2</v>
      </c>
      <c r="AB465" s="70" t="str">
        <f ca="1">LOOKUP(AA465,{0,1,3},{"1个月以内","3个月以内","3个月以上"})</f>
        <v>3个月以内</v>
      </c>
      <c r="AF465" s="64" t="s">
        <v>28</v>
      </c>
      <c r="AG465" s="64" t="s">
        <v>2177</v>
      </c>
      <c r="AH465" s="64" t="s">
        <v>51</v>
      </c>
      <c r="AI465" s="64" t="s">
        <v>381</v>
      </c>
      <c r="AJ465" s="64" t="s">
        <v>1011</v>
      </c>
    </row>
    <row r="466" spans="8:36">
      <c r="H466" s="56" t="s">
        <v>136</v>
      </c>
      <c r="I466" s="56" t="s">
        <v>137</v>
      </c>
      <c r="J466" s="56" t="s">
        <v>2015</v>
      </c>
      <c r="K466" s="56" t="s">
        <v>392</v>
      </c>
      <c r="L466" s="56" t="s">
        <v>812</v>
      </c>
      <c r="M466" s="56" t="s">
        <v>1005</v>
      </c>
      <c r="N466" s="56" t="s">
        <v>1006</v>
      </c>
      <c r="O466" s="56" t="s">
        <v>1047</v>
      </c>
      <c r="R466" s="55" t="s">
        <v>2115</v>
      </c>
      <c r="S466" s="55" t="s">
        <v>92</v>
      </c>
      <c r="T466" s="55" t="s">
        <v>2194</v>
      </c>
      <c r="U466" s="55" t="s">
        <v>2195</v>
      </c>
      <c r="V466" s="55" t="s">
        <v>2117</v>
      </c>
      <c r="W466" s="55" t="s">
        <v>2147</v>
      </c>
      <c r="X466" s="55" t="s">
        <v>2165</v>
      </c>
      <c r="Y466" s="55" t="s">
        <v>97</v>
      </c>
      <c r="Z466" s="57">
        <v>46175</v>
      </c>
      <c r="AA466" s="69">
        <f ca="1" t="shared" si="7"/>
        <v>2</v>
      </c>
      <c r="AB466" s="70" t="str">
        <f ca="1">LOOKUP(AA466,{0,1,3},{"1个月以内","3个月以内","3个月以上"})</f>
        <v>3个月以内</v>
      </c>
      <c r="AF466" s="64" t="s">
        <v>28</v>
      </c>
      <c r="AG466" s="64" t="s">
        <v>2177</v>
      </c>
      <c r="AH466" s="64" t="s">
        <v>51</v>
      </c>
      <c r="AI466" s="64" t="s">
        <v>2196</v>
      </c>
      <c r="AJ466" s="64" t="s">
        <v>1011</v>
      </c>
    </row>
    <row r="467" spans="8:36">
      <c r="H467" s="56" t="s">
        <v>104</v>
      </c>
      <c r="I467" s="56" t="s">
        <v>116</v>
      </c>
      <c r="J467" s="56" t="s">
        <v>1271</v>
      </c>
      <c r="K467" s="56" t="s">
        <v>117</v>
      </c>
      <c r="L467" s="56" t="s">
        <v>504</v>
      </c>
      <c r="M467" s="56" t="s">
        <v>1012</v>
      </c>
      <c r="N467" s="56" t="s">
        <v>1006</v>
      </c>
      <c r="O467" s="56" t="s">
        <v>1047</v>
      </c>
      <c r="R467" s="55" t="s">
        <v>2115</v>
      </c>
      <c r="S467" s="55" t="s">
        <v>92</v>
      </c>
      <c r="T467" s="55" t="s">
        <v>2197</v>
      </c>
      <c r="U467" s="55" t="s">
        <v>984</v>
      </c>
      <c r="V467" s="55" t="s">
        <v>2117</v>
      </c>
      <c r="W467" s="55" t="s">
        <v>2147</v>
      </c>
      <c r="X467" s="55" t="s">
        <v>2165</v>
      </c>
      <c r="Y467" s="55" t="s">
        <v>97</v>
      </c>
      <c r="Z467" s="57">
        <v>46175</v>
      </c>
      <c r="AA467" s="69">
        <f ca="1" t="shared" si="7"/>
        <v>2</v>
      </c>
      <c r="AB467" s="70" t="str">
        <f ca="1">LOOKUP(AA467,{0,1,3},{"1个月以内","3个月以内","3个月以上"})</f>
        <v>3个月以内</v>
      </c>
      <c r="AF467" s="64" t="s">
        <v>28</v>
      </c>
      <c r="AG467" s="64" t="s">
        <v>2177</v>
      </c>
      <c r="AH467" s="64" t="s">
        <v>51</v>
      </c>
      <c r="AI467" s="64" t="s">
        <v>53</v>
      </c>
      <c r="AJ467" s="64" t="s">
        <v>1011</v>
      </c>
    </row>
    <row r="468" spans="8:36">
      <c r="H468" s="56" t="s">
        <v>167</v>
      </c>
      <c r="I468" s="56" t="s">
        <v>581</v>
      </c>
      <c r="J468" s="56" t="s">
        <v>1173</v>
      </c>
      <c r="K468" s="56" t="s">
        <v>594</v>
      </c>
      <c r="L468" s="56" t="s">
        <v>846</v>
      </c>
      <c r="M468" s="56" t="s">
        <v>1062</v>
      </c>
      <c r="N468" s="56" t="s">
        <v>1006</v>
      </c>
      <c r="O468" s="56" t="s">
        <v>1047</v>
      </c>
      <c r="R468" s="55" t="s">
        <v>2115</v>
      </c>
      <c r="S468" s="55" t="s">
        <v>92</v>
      </c>
      <c r="T468" s="55" t="s">
        <v>1808</v>
      </c>
      <c r="U468" s="55" t="s">
        <v>723</v>
      </c>
      <c r="V468" s="55" t="s">
        <v>2117</v>
      </c>
      <c r="W468" s="55" t="s">
        <v>2147</v>
      </c>
      <c r="X468" s="55" t="s">
        <v>2198</v>
      </c>
      <c r="Y468" s="55" t="s">
        <v>547</v>
      </c>
      <c r="Z468" s="57">
        <v>46133</v>
      </c>
      <c r="AA468" s="69">
        <f ca="1" t="shared" si="7"/>
        <v>4</v>
      </c>
      <c r="AB468" s="70" t="str">
        <f ca="1">LOOKUP(AA468,{0,1,3},{"1个月以内","3个月以内","3个月以上"})</f>
        <v>3个月以上</v>
      </c>
      <c r="AF468" s="64" t="s">
        <v>28</v>
      </c>
      <c r="AG468" s="64" t="s">
        <v>2177</v>
      </c>
      <c r="AH468" s="64" t="s">
        <v>51</v>
      </c>
      <c r="AI468" s="64" t="s">
        <v>2199</v>
      </c>
      <c r="AJ468" s="64" t="s">
        <v>1065</v>
      </c>
    </row>
    <row r="469" spans="8:36">
      <c r="H469" s="56" t="s">
        <v>167</v>
      </c>
      <c r="I469" s="56" t="s">
        <v>581</v>
      </c>
      <c r="J469" s="56" t="s">
        <v>1176</v>
      </c>
      <c r="K469" s="56" t="s">
        <v>628</v>
      </c>
      <c r="L469" s="56" t="s">
        <v>949</v>
      </c>
      <c r="M469" s="56" t="s">
        <v>1012</v>
      </c>
      <c r="N469" s="56" t="s">
        <v>1013</v>
      </c>
      <c r="O469" s="56" t="s">
        <v>1010</v>
      </c>
      <c r="R469" s="55" t="s">
        <v>2115</v>
      </c>
      <c r="S469" s="55" t="s">
        <v>92</v>
      </c>
      <c r="T469" s="55" t="s">
        <v>2200</v>
      </c>
      <c r="U469" s="55" t="s">
        <v>2201</v>
      </c>
      <c r="V469" s="55" t="s">
        <v>2117</v>
      </c>
      <c r="W469" s="55" t="s">
        <v>2202</v>
      </c>
      <c r="X469" s="55" t="s">
        <v>2198</v>
      </c>
      <c r="Y469" s="55" t="s">
        <v>547</v>
      </c>
      <c r="Z469" s="57">
        <v>46133</v>
      </c>
      <c r="AA469" s="69">
        <f ca="1" t="shared" si="7"/>
        <v>4</v>
      </c>
      <c r="AB469" s="70" t="str">
        <f ca="1">LOOKUP(AA469,{0,1,3},{"1个月以内","3个月以内","3个月以上"})</f>
        <v>3个月以上</v>
      </c>
      <c r="AF469" s="64" t="s">
        <v>28</v>
      </c>
      <c r="AG469" s="64" t="s">
        <v>2177</v>
      </c>
      <c r="AH469" s="64" t="s">
        <v>51</v>
      </c>
      <c r="AI469" s="64" t="s">
        <v>376</v>
      </c>
      <c r="AJ469" s="64" t="s">
        <v>1011</v>
      </c>
    </row>
    <row r="470" spans="8:36">
      <c r="H470" s="56" t="s">
        <v>167</v>
      </c>
      <c r="I470" s="56" t="s">
        <v>581</v>
      </c>
      <c r="J470" s="56" t="s">
        <v>1176</v>
      </c>
      <c r="K470" s="56" t="s">
        <v>628</v>
      </c>
      <c r="L470" s="56" t="s">
        <v>915</v>
      </c>
      <c r="M470" s="56" t="s">
        <v>1062</v>
      </c>
      <c r="N470" s="56" t="s">
        <v>1006</v>
      </c>
      <c r="O470" s="56" t="s">
        <v>1047</v>
      </c>
      <c r="R470" s="55" t="s">
        <v>2115</v>
      </c>
      <c r="S470" s="55" t="s">
        <v>92</v>
      </c>
      <c r="T470" s="55" t="s">
        <v>2203</v>
      </c>
      <c r="U470" s="55" t="s">
        <v>834</v>
      </c>
      <c r="V470" s="55" t="s">
        <v>2117</v>
      </c>
      <c r="W470" s="55" t="s">
        <v>2202</v>
      </c>
      <c r="X470" s="55" t="s">
        <v>2198</v>
      </c>
      <c r="Y470" s="55" t="s">
        <v>547</v>
      </c>
      <c r="Z470" s="57">
        <v>46133</v>
      </c>
      <c r="AA470" s="69">
        <f ca="1" t="shared" si="7"/>
        <v>4</v>
      </c>
      <c r="AB470" s="70" t="str">
        <f ca="1">LOOKUP(AA470,{0,1,3},{"1个月以内","3个月以内","3个月以上"})</f>
        <v>3个月以上</v>
      </c>
      <c r="AF470" s="64" t="s">
        <v>28</v>
      </c>
      <c r="AG470" s="64" t="s">
        <v>2177</v>
      </c>
      <c r="AH470" s="64" t="s">
        <v>51</v>
      </c>
      <c r="AI470" s="64" t="s">
        <v>2204</v>
      </c>
      <c r="AJ470" s="64" t="s">
        <v>1065</v>
      </c>
    </row>
    <row r="471" spans="8:36">
      <c r="H471" s="56" t="s">
        <v>63</v>
      </c>
      <c r="I471" s="56" t="s">
        <v>77</v>
      </c>
      <c r="J471" s="56" t="s">
        <v>1041</v>
      </c>
      <c r="K471" s="56" t="s">
        <v>65</v>
      </c>
      <c r="L471" s="56" t="s">
        <v>2205</v>
      </c>
      <c r="M471" s="56" t="s">
        <v>1224</v>
      </c>
      <c r="N471" s="56" t="s">
        <v>1006</v>
      </c>
      <c r="O471" s="56" t="s">
        <v>1047</v>
      </c>
      <c r="R471" s="55" t="s">
        <v>2115</v>
      </c>
      <c r="S471" s="55" t="s">
        <v>92</v>
      </c>
      <c r="T471" s="55" t="s">
        <v>2206</v>
      </c>
      <c r="U471" s="55" t="s">
        <v>2207</v>
      </c>
      <c r="V471" s="55" t="s">
        <v>2117</v>
      </c>
      <c r="W471" s="55" t="s">
        <v>2208</v>
      </c>
      <c r="X471" s="55" t="s">
        <v>2198</v>
      </c>
      <c r="Y471" s="55" t="s">
        <v>547</v>
      </c>
      <c r="Z471" s="57">
        <v>46133</v>
      </c>
      <c r="AA471" s="69">
        <f ca="1" t="shared" si="7"/>
        <v>4</v>
      </c>
      <c r="AB471" s="70" t="str">
        <f ca="1">LOOKUP(AA471,{0,1,3},{"1个月以内","3个月以内","3个月以上"})</f>
        <v>3个月以上</v>
      </c>
      <c r="AF471" s="64" t="s">
        <v>28</v>
      </c>
      <c r="AG471" s="64" t="s">
        <v>2177</v>
      </c>
      <c r="AH471" s="64" t="s">
        <v>51</v>
      </c>
      <c r="AI471" s="64" t="s">
        <v>2209</v>
      </c>
      <c r="AJ471" s="64" t="s">
        <v>1011</v>
      </c>
    </row>
    <row r="472" spans="8:36">
      <c r="H472" s="56" t="s">
        <v>28</v>
      </c>
      <c r="I472" s="56" t="s">
        <v>54</v>
      </c>
      <c r="J472" s="56" t="s">
        <v>1087</v>
      </c>
      <c r="K472" s="56" t="s">
        <v>56</v>
      </c>
      <c r="L472" s="56" t="s">
        <v>665</v>
      </c>
      <c r="M472" s="56" t="s">
        <v>1224</v>
      </c>
      <c r="N472" s="56" t="s">
        <v>1006</v>
      </c>
      <c r="O472" s="56" t="s">
        <v>1047</v>
      </c>
      <c r="R472" s="55" t="s">
        <v>2115</v>
      </c>
      <c r="S472" s="55" t="s">
        <v>92</v>
      </c>
      <c r="T472" s="55" t="s">
        <v>2210</v>
      </c>
      <c r="U472" s="55" t="s">
        <v>613</v>
      </c>
      <c r="V472" s="55" t="s">
        <v>2117</v>
      </c>
      <c r="W472" s="55" t="s">
        <v>2147</v>
      </c>
      <c r="X472" s="55" t="s">
        <v>2198</v>
      </c>
      <c r="Y472" s="55" t="s">
        <v>547</v>
      </c>
      <c r="Z472" s="57">
        <v>46133</v>
      </c>
      <c r="AA472" s="69">
        <f ca="1" t="shared" si="7"/>
        <v>4</v>
      </c>
      <c r="AB472" s="70" t="str">
        <f ca="1">LOOKUP(AA472,{0,1,3},{"1个月以内","3个月以内","3个月以上"})</f>
        <v>3个月以上</v>
      </c>
      <c r="AF472" s="64" t="s">
        <v>28</v>
      </c>
      <c r="AG472" s="64" t="s">
        <v>2177</v>
      </c>
      <c r="AH472" s="64" t="s">
        <v>51</v>
      </c>
      <c r="AI472" s="64" t="s">
        <v>488</v>
      </c>
      <c r="AJ472" s="64" t="s">
        <v>1011</v>
      </c>
    </row>
    <row r="473" spans="8:36">
      <c r="H473" s="56" t="s">
        <v>28</v>
      </c>
      <c r="I473" s="56" t="s">
        <v>54</v>
      </c>
      <c r="J473" s="56" t="s">
        <v>1087</v>
      </c>
      <c r="K473" s="56" t="s">
        <v>56</v>
      </c>
      <c r="L473" s="56" t="s">
        <v>2146</v>
      </c>
      <c r="M473" s="56" t="s">
        <v>1012</v>
      </c>
      <c r="N473" s="56" t="s">
        <v>1006</v>
      </c>
      <c r="O473" s="56" t="s">
        <v>1010</v>
      </c>
      <c r="R473" s="55" t="s">
        <v>2115</v>
      </c>
      <c r="S473" s="55" t="s">
        <v>92</v>
      </c>
      <c r="T473" s="55" t="s">
        <v>2211</v>
      </c>
      <c r="U473" s="55" t="s">
        <v>2212</v>
      </c>
      <c r="V473" s="55" t="s">
        <v>2117</v>
      </c>
      <c r="W473" s="55" t="s">
        <v>2147</v>
      </c>
      <c r="X473" s="55" t="s">
        <v>2198</v>
      </c>
      <c r="Y473" s="55" t="s">
        <v>547</v>
      </c>
      <c r="Z473" s="57">
        <v>46133</v>
      </c>
      <c r="AA473" s="69">
        <f ca="1" t="shared" si="7"/>
        <v>4</v>
      </c>
      <c r="AB473" s="70" t="str">
        <f ca="1">LOOKUP(AA473,{0,1,3},{"1个月以内","3个月以内","3个月以上"})</f>
        <v>3个月以上</v>
      </c>
      <c r="AF473" s="64" t="s">
        <v>28</v>
      </c>
      <c r="AG473" s="64" t="s">
        <v>2177</v>
      </c>
      <c r="AH473" s="64" t="s">
        <v>51</v>
      </c>
      <c r="AI473" s="64" t="s">
        <v>2213</v>
      </c>
      <c r="AJ473" s="64" t="s">
        <v>1065</v>
      </c>
    </row>
    <row r="474" spans="8:36">
      <c r="H474" s="56" t="s">
        <v>28</v>
      </c>
      <c r="I474" s="56" t="s">
        <v>45</v>
      </c>
      <c r="J474" s="56" t="s">
        <v>1227</v>
      </c>
      <c r="K474" s="56" t="s">
        <v>374</v>
      </c>
      <c r="L474" s="56" t="s">
        <v>565</v>
      </c>
      <c r="M474" s="56" t="s">
        <v>1062</v>
      </c>
      <c r="N474" s="56" t="s">
        <v>1006</v>
      </c>
      <c r="O474" s="56" t="s">
        <v>1047</v>
      </c>
      <c r="R474" s="55" t="s">
        <v>2115</v>
      </c>
      <c r="S474" s="55" t="s">
        <v>92</v>
      </c>
      <c r="T474" s="55" t="s">
        <v>1093</v>
      </c>
      <c r="U474" s="55" t="s">
        <v>285</v>
      </c>
      <c r="V474" s="55" t="s">
        <v>2117</v>
      </c>
      <c r="W474" s="55" t="s">
        <v>2147</v>
      </c>
      <c r="X474" s="55" t="s">
        <v>2198</v>
      </c>
      <c r="Y474" s="55" t="s">
        <v>547</v>
      </c>
      <c r="Z474" s="57">
        <v>46133</v>
      </c>
      <c r="AA474" s="69">
        <f ca="1" t="shared" si="7"/>
        <v>4</v>
      </c>
      <c r="AB474" s="70" t="str">
        <f ca="1">LOOKUP(AA474,{0,1,3},{"1个月以内","3个月以内","3个月以上"})</f>
        <v>3个月以上</v>
      </c>
      <c r="AF474" s="64" t="s">
        <v>28</v>
      </c>
      <c r="AG474" s="64" t="s">
        <v>2177</v>
      </c>
      <c r="AH474" s="64" t="s">
        <v>51</v>
      </c>
      <c r="AI474" s="64" t="s">
        <v>2214</v>
      </c>
      <c r="AJ474" s="64" t="s">
        <v>1065</v>
      </c>
    </row>
    <row r="475" spans="8:36">
      <c r="H475" s="56" t="s">
        <v>136</v>
      </c>
      <c r="I475" s="56" t="s">
        <v>501</v>
      </c>
      <c r="J475" s="56" t="s">
        <v>1144</v>
      </c>
      <c r="K475" s="56" t="s">
        <v>502</v>
      </c>
      <c r="L475" s="56" t="s">
        <v>2215</v>
      </c>
      <c r="M475" s="56" t="s">
        <v>1078</v>
      </c>
      <c r="N475" s="56" t="s">
        <v>1079</v>
      </c>
      <c r="O475" s="56" t="s">
        <v>1051</v>
      </c>
      <c r="R475" s="55" t="s">
        <v>2115</v>
      </c>
      <c r="S475" s="55" t="s">
        <v>92</v>
      </c>
      <c r="T475" s="55" t="s">
        <v>2216</v>
      </c>
      <c r="U475" s="55" t="s">
        <v>840</v>
      </c>
      <c r="V475" s="55" t="s">
        <v>2117</v>
      </c>
      <c r="W475" s="55" t="s">
        <v>2208</v>
      </c>
      <c r="X475" s="55" t="s">
        <v>2198</v>
      </c>
      <c r="Y475" s="55" t="s">
        <v>547</v>
      </c>
      <c r="Z475" s="57">
        <v>46133</v>
      </c>
      <c r="AA475" s="69">
        <f ca="1" t="shared" si="7"/>
        <v>4</v>
      </c>
      <c r="AB475" s="70" t="str">
        <f ca="1">LOOKUP(AA475,{0,1,3},{"1个月以内","3个月以内","3个月以上"})</f>
        <v>3个月以上</v>
      </c>
      <c r="AF475" s="64" t="s">
        <v>28</v>
      </c>
      <c r="AG475" s="64" t="s">
        <v>2177</v>
      </c>
      <c r="AH475" s="64" t="s">
        <v>51</v>
      </c>
      <c r="AI475" s="64" t="s">
        <v>290</v>
      </c>
      <c r="AJ475" s="64" t="s">
        <v>1011</v>
      </c>
    </row>
    <row r="476" spans="8:36">
      <c r="H476" s="56" t="s">
        <v>136</v>
      </c>
      <c r="I476" s="56" t="s">
        <v>501</v>
      </c>
      <c r="J476" s="56" t="s">
        <v>1144</v>
      </c>
      <c r="K476" s="56" t="s">
        <v>502</v>
      </c>
      <c r="L476" s="56" t="s">
        <v>777</v>
      </c>
      <c r="M476" s="56" t="s">
        <v>1005</v>
      </c>
      <c r="N476" s="56" t="s">
        <v>1006</v>
      </c>
      <c r="O476" s="56" t="s">
        <v>1003</v>
      </c>
      <c r="R476" s="55" t="s">
        <v>2115</v>
      </c>
      <c r="S476" s="55" t="s">
        <v>92</v>
      </c>
      <c r="T476" s="55" t="s">
        <v>2217</v>
      </c>
      <c r="U476" s="55" t="s">
        <v>2218</v>
      </c>
      <c r="V476" s="55" t="s">
        <v>2117</v>
      </c>
      <c r="W476" s="55" t="s">
        <v>2202</v>
      </c>
      <c r="X476" s="55" t="s">
        <v>2198</v>
      </c>
      <c r="Y476" s="55" t="s">
        <v>547</v>
      </c>
      <c r="Z476" s="57">
        <v>46133</v>
      </c>
      <c r="AA476" s="69">
        <f ca="1" t="shared" si="7"/>
        <v>4</v>
      </c>
      <c r="AB476" s="70" t="str">
        <f ca="1">LOOKUP(AA476,{0,1,3},{"1个月以内","3个月以内","3个月以上"})</f>
        <v>3个月以上</v>
      </c>
      <c r="AF476" s="64" t="s">
        <v>28</v>
      </c>
      <c r="AG476" s="64" t="s">
        <v>2177</v>
      </c>
      <c r="AH476" s="64" t="s">
        <v>51</v>
      </c>
      <c r="AI476" s="64" t="s">
        <v>2219</v>
      </c>
      <c r="AJ476" s="64" t="s">
        <v>1065</v>
      </c>
    </row>
    <row r="477" spans="8:36">
      <c r="H477" s="56" t="s">
        <v>167</v>
      </c>
      <c r="I477" s="56" t="s">
        <v>168</v>
      </c>
      <c r="J477" s="56" t="s">
        <v>1188</v>
      </c>
      <c r="K477" s="56" t="s">
        <v>169</v>
      </c>
      <c r="L477" s="56" t="s">
        <v>2220</v>
      </c>
      <c r="M477" s="56" t="s">
        <v>1062</v>
      </c>
      <c r="N477" s="56" t="s">
        <v>1006</v>
      </c>
      <c r="O477" s="56" t="s">
        <v>1047</v>
      </c>
      <c r="R477" s="55" t="s">
        <v>2115</v>
      </c>
      <c r="S477" s="55" t="s">
        <v>92</v>
      </c>
      <c r="T477" s="55" t="s">
        <v>2221</v>
      </c>
      <c r="U477" s="55" t="s">
        <v>2222</v>
      </c>
      <c r="V477" s="55" t="s">
        <v>2117</v>
      </c>
      <c r="W477" s="55" t="s">
        <v>2202</v>
      </c>
      <c r="X477" s="55" t="s">
        <v>2198</v>
      </c>
      <c r="Y477" s="55" t="s">
        <v>547</v>
      </c>
      <c r="Z477" s="57">
        <v>46133</v>
      </c>
      <c r="AA477" s="69">
        <f ca="1" t="shared" si="7"/>
        <v>4</v>
      </c>
      <c r="AB477" s="70" t="str">
        <f ca="1">LOOKUP(AA477,{0,1,3},{"1个月以内","3个月以内","3个月以上"})</f>
        <v>3个月以上</v>
      </c>
      <c r="AF477" s="64" t="s">
        <v>28</v>
      </c>
      <c r="AG477" s="64" t="s">
        <v>2177</v>
      </c>
      <c r="AH477" s="64" t="s">
        <v>51</v>
      </c>
      <c r="AI477" s="64" t="s">
        <v>2223</v>
      </c>
      <c r="AJ477" s="64" t="s">
        <v>1011</v>
      </c>
    </row>
    <row r="478" spans="8:36">
      <c r="H478" s="56" t="s">
        <v>167</v>
      </c>
      <c r="I478" s="56" t="s">
        <v>168</v>
      </c>
      <c r="J478" s="56" t="s">
        <v>1188</v>
      </c>
      <c r="K478" s="56" t="s">
        <v>169</v>
      </c>
      <c r="L478" s="56" t="s">
        <v>626</v>
      </c>
      <c r="M478" s="56" t="s">
        <v>1062</v>
      </c>
      <c r="N478" s="56" t="s">
        <v>1006</v>
      </c>
      <c r="O478" s="56" t="s">
        <v>1047</v>
      </c>
      <c r="R478" s="55" t="s">
        <v>2115</v>
      </c>
      <c r="S478" s="55" t="s">
        <v>92</v>
      </c>
      <c r="T478" s="55" t="s">
        <v>2224</v>
      </c>
      <c r="U478" s="55" t="s">
        <v>2225</v>
      </c>
      <c r="V478" s="55" t="s">
        <v>2117</v>
      </c>
      <c r="W478" s="55" t="s">
        <v>2147</v>
      </c>
      <c r="X478" s="55" t="s">
        <v>2198</v>
      </c>
      <c r="Y478" s="55" t="s">
        <v>547</v>
      </c>
      <c r="Z478" s="57">
        <v>46133</v>
      </c>
      <c r="AA478" s="69">
        <f ca="1" t="shared" si="7"/>
        <v>4</v>
      </c>
      <c r="AB478" s="70" t="str">
        <f ca="1">LOOKUP(AA478,{0,1,3},{"1个月以内","3个月以内","3个月以上"})</f>
        <v>3个月以上</v>
      </c>
      <c r="AF478" s="64" t="s">
        <v>28</v>
      </c>
      <c r="AG478" s="64" t="s">
        <v>2177</v>
      </c>
      <c r="AH478" s="64" t="s">
        <v>2226</v>
      </c>
      <c r="AI478" s="64" t="s">
        <v>2227</v>
      </c>
      <c r="AJ478" s="64" t="s">
        <v>1065</v>
      </c>
    </row>
    <row r="479" spans="8:36">
      <c r="H479" s="56" t="s">
        <v>167</v>
      </c>
      <c r="I479" s="56" t="s">
        <v>173</v>
      </c>
      <c r="J479" s="56" t="s">
        <v>1179</v>
      </c>
      <c r="K479" s="56" t="s">
        <v>176</v>
      </c>
      <c r="L479" s="56" t="s">
        <v>292</v>
      </c>
      <c r="M479" s="56" t="s">
        <v>1005</v>
      </c>
      <c r="N479" s="56" t="s">
        <v>1006</v>
      </c>
      <c r="O479" s="56" t="s">
        <v>1003</v>
      </c>
      <c r="AF479" s="64" t="s">
        <v>28</v>
      </c>
      <c r="AG479" s="64" t="s">
        <v>2177</v>
      </c>
      <c r="AH479" s="64" t="s">
        <v>2226</v>
      </c>
      <c r="AI479" s="64" t="s">
        <v>2228</v>
      </c>
      <c r="AJ479" s="64" t="s">
        <v>1065</v>
      </c>
    </row>
    <row r="480" spans="8:36">
      <c r="H480" s="56" t="s">
        <v>167</v>
      </c>
      <c r="I480" s="56" t="s">
        <v>186</v>
      </c>
      <c r="J480" s="56" t="s">
        <v>1372</v>
      </c>
      <c r="K480" s="56" t="s">
        <v>449</v>
      </c>
      <c r="L480" s="56" t="s">
        <v>2229</v>
      </c>
      <c r="M480" s="56" t="s">
        <v>1005</v>
      </c>
      <c r="N480" s="56" t="s">
        <v>1006</v>
      </c>
      <c r="O480" s="56" t="s">
        <v>1003</v>
      </c>
      <c r="AF480" s="64" t="s">
        <v>28</v>
      </c>
      <c r="AG480" s="64" t="s">
        <v>2177</v>
      </c>
      <c r="AH480" s="64" t="s">
        <v>2226</v>
      </c>
      <c r="AI480" s="64" t="s">
        <v>2230</v>
      </c>
      <c r="AJ480" s="64" t="s">
        <v>1011</v>
      </c>
    </row>
    <row r="481" spans="8:36">
      <c r="H481" s="56" t="s">
        <v>104</v>
      </c>
      <c r="I481" s="56" t="s">
        <v>116</v>
      </c>
      <c r="J481" s="56" t="s">
        <v>1408</v>
      </c>
      <c r="K481" s="56" t="s">
        <v>119</v>
      </c>
      <c r="L481" s="56" t="s">
        <v>2231</v>
      </c>
      <c r="M481" s="56" t="s">
        <v>1254</v>
      </c>
      <c r="N481" s="56" t="s">
        <v>1409</v>
      </c>
      <c r="O481" s="56" t="s">
        <v>1051</v>
      </c>
      <c r="AF481" s="64" t="s">
        <v>28</v>
      </c>
      <c r="AG481" s="64" t="s">
        <v>2177</v>
      </c>
      <c r="AH481" s="64" t="s">
        <v>2226</v>
      </c>
      <c r="AI481" s="64" t="s">
        <v>2232</v>
      </c>
      <c r="AJ481" s="64" t="s">
        <v>1011</v>
      </c>
    </row>
    <row r="482" spans="8:36">
      <c r="H482" s="56" t="s">
        <v>104</v>
      </c>
      <c r="I482" s="56" t="s">
        <v>121</v>
      </c>
      <c r="J482" s="56" t="s">
        <v>1782</v>
      </c>
      <c r="K482" s="56" t="s">
        <v>1783</v>
      </c>
      <c r="L482" s="56" t="s">
        <v>2233</v>
      </c>
      <c r="M482" s="56" t="s">
        <v>1005</v>
      </c>
      <c r="N482" s="56" t="s">
        <v>1006</v>
      </c>
      <c r="O482" s="56" t="s">
        <v>1003</v>
      </c>
      <c r="AF482" s="64" t="s">
        <v>28</v>
      </c>
      <c r="AG482" s="64" t="s">
        <v>2177</v>
      </c>
      <c r="AH482" s="64" t="s">
        <v>2226</v>
      </c>
      <c r="AI482" s="64" t="s">
        <v>2234</v>
      </c>
      <c r="AJ482" s="64" t="s">
        <v>1065</v>
      </c>
    </row>
    <row r="483" spans="8:36">
      <c r="H483" s="56" t="s">
        <v>104</v>
      </c>
      <c r="I483" s="56" t="s">
        <v>116</v>
      </c>
      <c r="J483" s="56" t="s">
        <v>1271</v>
      </c>
      <c r="K483" s="56" t="s">
        <v>117</v>
      </c>
      <c r="L483" s="56" t="s">
        <v>2235</v>
      </c>
      <c r="M483" s="56" t="s">
        <v>1062</v>
      </c>
      <c r="N483" s="56" t="s">
        <v>1006</v>
      </c>
      <c r="O483" s="56" t="s">
        <v>1047</v>
      </c>
      <c r="AF483" s="64" t="s">
        <v>28</v>
      </c>
      <c r="AG483" s="64" t="s">
        <v>2177</v>
      </c>
      <c r="AH483" s="64" t="s">
        <v>2226</v>
      </c>
      <c r="AI483" s="64" t="s">
        <v>2236</v>
      </c>
      <c r="AJ483" s="64" t="s">
        <v>1065</v>
      </c>
    </row>
    <row r="484" spans="8:36">
      <c r="H484" s="56" t="s">
        <v>104</v>
      </c>
      <c r="I484" s="56" t="s">
        <v>2237</v>
      </c>
      <c r="J484" s="56" t="s">
        <v>1911</v>
      </c>
      <c r="K484" s="56" t="s">
        <v>1912</v>
      </c>
      <c r="L484" s="56" t="s">
        <v>2238</v>
      </c>
      <c r="M484" s="56" t="s">
        <v>1062</v>
      </c>
      <c r="N484" s="56" t="s">
        <v>1006</v>
      </c>
      <c r="O484" s="56" t="s">
        <v>1047</v>
      </c>
      <c r="AF484" s="64" t="s">
        <v>28</v>
      </c>
      <c r="AG484" s="64" t="s">
        <v>29</v>
      </c>
      <c r="AH484" s="64" t="s">
        <v>196</v>
      </c>
      <c r="AI484" s="64" t="s">
        <v>970</v>
      </c>
      <c r="AJ484" s="64" t="s">
        <v>1065</v>
      </c>
    </row>
    <row r="485" spans="8:36">
      <c r="H485" s="56" t="s">
        <v>104</v>
      </c>
      <c r="I485" s="56" t="s">
        <v>111</v>
      </c>
      <c r="J485" s="56" t="s">
        <v>1253</v>
      </c>
      <c r="K485" s="56" t="s">
        <v>112</v>
      </c>
      <c r="L485" s="56" t="s">
        <v>2239</v>
      </c>
      <c r="M485" s="56" t="s">
        <v>1224</v>
      </c>
      <c r="N485" s="56" t="s">
        <v>1006</v>
      </c>
      <c r="O485" s="56" t="s">
        <v>1047</v>
      </c>
      <c r="AF485" s="64" t="s">
        <v>28</v>
      </c>
      <c r="AG485" s="64" t="s">
        <v>29</v>
      </c>
      <c r="AH485" s="64" t="s">
        <v>196</v>
      </c>
      <c r="AI485" s="64" t="s">
        <v>838</v>
      </c>
      <c r="AJ485" s="64" t="s">
        <v>1065</v>
      </c>
    </row>
    <row r="486" spans="8:36">
      <c r="H486" s="56" t="s">
        <v>104</v>
      </c>
      <c r="I486" s="56" t="s">
        <v>111</v>
      </c>
      <c r="J486" s="56" t="s">
        <v>1253</v>
      </c>
      <c r="K486" s="56" t="s">
        <v>112</v>
      </c>
      <c r="L486" s="56" t="s">
        <v>263</v>
      </c>
      <c r="M486" s="56" t="s">
        <v>1062</v>
      </c>
      <c r="N486" s="56" t="s">
        <v>1006</v>
      </c>
      <c r="O486" s="56" t="s">
        <v>1047</v>
      </c>
      <c r="AF486" s="64" t="s">
        <v>28</v>
      </c>
      <c r="AG486" s="64" t="s">
        <v>29</v>
      </c>
      <c r="AH486" s="64" t="s">
        <v>196</v>
      </c>
      <c r="AI486" s="64" t="s">
        <v>197</v>
      </c>
      <c r="AJ486" s="64" t="s">
        <v>1004</v>
      </c>
    </row>
    <row r="487" spans="8:36">
      <c r="H487" s="56" t="s">
        <v>136</v>
      </c>
      <c r="I487" s="56" t="s">
        <v>155</v>
      </c>
      <c r="J487" s="56" t="s">
        <v>1986</v>
      </c>
      <c r="K487" s="56" t="s">
        <v>251</v>
      </c>
      <c r="L487" s="56" t="s">
        <v>252</v>
      </c>
      <c r="M487" s="56" t="s">
        <v>1062</v>
      </c>
      <c r="N487" s="56" t="s">
        <v>1006</v>
      </c>
      <c r="O487" s="56" t="s">
        <v>1047</v>
      </c>
      <c r="AF487" s="64" t="s">
        <v>28</v>
      </c>
      <c r="AG487" s="64" t="s">
        <v>29</v>
      </c>
      <c r="AH487" s="64" t="s">
        <v>196</v>
      </c>
      <c r="AI487" s="64" t="s">
        <v>440</v>
      </c>
      <c r="AJ487" s="64" t="s">
        <v>1004</v>
      </c>
    </row>
    <row r="488" spans="8:36">
      <c r="H488" s="56" t="s">
        <v>136</v>
      </c>
      <c r="I488" s="56" t="s">
        <v>155</v>
      </c>
      <c r="J488" s="56" t="s">
        <v>1373</v>
      </c>
      <c r="K488" s="56" t="s">
        <v>156</v>
      </c>
      <c r="L488" s="56" t="s">
        <v>822</v>
      </c>
      <c r="M488" s="56" t="s">
        <v>1062</v>
      </c>
      <c r="N488" s="56" t="s">
        <v>1006</v>
      </c>
      <c r="O488" s="56" t="s">
        <v>1047</v>
      </c>
      <c r="AF488" s="64" t="s">
        <v>28</v>
      </c>
      <c r="AG488" s="64" t="s">
        <v>29</v>
      </c>
      <c r="AH488" s="64" t="s">
        <v>196</v>
      </c>
      <c r="AI488" s="64" t="s">
        <v>268</v>
      </c>
      <c r="AJ488" s="64" t="s">
        <v>1004</v>
      </c>
    </row>
    <row r="489" spans="8:36">
      <c r="H489" s="56" t="s">
        <v>136</v>
      </c>
      <c r="I489" s="56" t="s">
        <v>143</v>
      </c>
      <c r="J489" s="56" t="s">
        <v>1997</v>
      </c>
      <c r="K489" s="56" t="s">
        <v>1998</v>
      </c>
      <c r="L489" s="56" t="s">
        <v>1500</v>
      </c>
      <c r="M489" s="56" t="s">
        <v>1224</v>
      </c>
      <c r="N489" s="56" t="s">
        <v>1006</v>
      </c>
      <c r="O489" s="56" t="s">
        <v>1047</v>
      </c>
      <c r="AF489" s="64" t="s">
        <v>28</v>
      </c>
      <c r="AG489" s="64" t="s">
        <v>29</v>
      </c>
      <c r="AH489" s="64" t="s">
        <v>196</v>
      </c>
      <c r="AI489" s="64" t="s">
        <v>2240</v>
      </c>
      <c r="AJ489" s="64" t="s">
        <v>1065</v>
      </c>
    </row>
    <row r="490" spans="8:36">
      <c r="H490" s="56" t="s">
        <v>136</v>
      </c>
      <c r="I490" s="56" t="s">
        <v>501</v>
      </c>
      <c r="J490" s="56" t="s">
        <v>1144</v>
      </c>
      <c r="K490" s="56" t="s">
        <v>502</v>
      </c>
      <c r="L490" s="56" t="s">
        <v>895</v>
      </c>
      <c r="M490" s="56" t="s">
        <v>1078</v>
      </c>
      <c r="N490" s="56" t="s">
        <v>1079</v>
      </c>
      <c r="O490" s="56" t="s">
        <v>1051</v>
      </c>
      <c r="AF490" s="64" t="s">
        <v>28</v>
      </c>
      <c r="AG490" s="64" t="s">
        <v>29</v>
      </c>
      <c r="AH490" s="64" t="s">
        <v>31</v>
      </c>
      <c r="AI490" s="64" t="s">
        <v>2241</v>
      </c>
      <c r="AJ490" s="64" t="s">
        <v>1011</v>
      </c>
    </row>
    <row r="491" spans="8:36">
      <c r="H491" s="56" t="s">
        <v>136</v>
      </c>
      <c r="I491" s="56" t="s">
        <v>501</v>
      </c>
      <c r="J491" s="56" t="s">
        <v>1619</v>
      </c>
      <c r="K491" s="56" t="s">
        <v>698</v>
      </c>
      <c r="L491" s="56" t="s">
        <v>2242</v>
      </c>
      <c r="M491" s="56" t="s">
        <v>1005</v>
      </c>
      <c r="N491" s="56" t="s">
        <v>1006</v>
      </c>
      <c r="O491" s="56" t="s">
        <v>1003</v>
      </c>
      <c r="AF491" s="64" t="s">
        <v>28</v>
      </c>
      <c r="AG491" s="64" t="s">
        <v>29</v>
      </c>
      <c r="AH491" s="64" t="s">
        <v>31</v>
      </c>
      <c r="AI491" s="64" t="s">
        <v>485</v>
      </c>
      <c r="AJ491" s="64" t="s">
        <v>1011</v>
      </c>
    </row>
    <row r="492" spans="8:36">
      <c r="H492" s="56" t="s">
        <v>136</v>
      </c>
      <c r="I492" s="56" t="s">
        <v>501</v>
      </c>
      <c r="J492" s="56" t="s">
        <v>1619</v>
      </c>
      <c r="K492" s="56" t="s">
        <v>698</v>
      </c>
      <c r="L492" s="56" t="s">
        <v>956</v>
      </c>
      <c r="M492" s="56" t="s">
        <v>1005</v>
      </c>
      <c r="N492" s="56" t="s">
        <v>1006</v>
      </c>
      <c r="O492" s="56" t="s">
        <v>1003</v>
      </c>
      <c r="AF492" s="64" t="s">
        <v>28</v>
      </c>
      <c r="AG492" s="64" t="s">
        <v>29</v>
      </c>
      <c r="AH492" s="64" t="s">
        <v>31</v>
      </c>
      <c r="AI492" s="64" t="s">
        <v>32</v>
      </c>
      <c r="AJ492" s="64" t="s">
        <v>1011</v>
      </c>
    </row>
    <row r="493" spans="8:36">
      <c r="H493" s="56" t="s">
        <v>136</v>
      </c>
      <c r="I493" s="56" t="s">
        <v>137</v>
      </c>
      <c r="J493" s="56" t="s">
        <v>1565</v>
      </c>
      <c r="K493" s="56" t="s">
        <v>622</v>
      </c>
      <c r="L493" s="56" t="s">
        <v>2243</v>
      </c>
      <c r="M493" s="56" t="s">
        <v>1062</v>
      </c>
      <c r="N493" s="56" t="s">
        <v>1006</v>
      </c>
      <c r="O493" s="56" t="s">
        <v>1047</v>
      </c>
      <c r="AF493" s="64" t="s">
        <v>28</v>
      </c>
      <c r="AG493" s="64" t="s">
        <v>29</v>
      </c>
      <c r="AH493" s="64" t="s">
        <v>31</v>
      </c>
      <c r="AI493" s="64" t="s">
        <v>2244</v>
      </c>
      <c r="AJ493" s="64" t="s">
        <v>1011</v>
      </c>
    </row>
    <row r="494" spans="8:36">
      <c r="H494" s="56" t="s">
        <v>136</v>
      </c>
      <c r="I494" s="56" t="s">
        <v>136</v>
      </c>
      <c r="J494" s="56" t="s">
        <v>1124</v>
      </c>
      <c r="K494" s="56" t="s">
        <v>256</v>
      </c>
      <c r="L494" s="56" t="s">
        <v>551</v>
      </c>
      <c r="M494" s="56" t="s">
        <v>1005</v>
      </c>
      <c r="N494" s="56" t="s">
        <v>1006</v>
      </c>
      <c r="O494" s="56" t="s">
        <v>1003</v>
      </c>
      <c r="AF494" s="64" t="s">
        <v>28</v>
      </c>
      <c r="AG494" s="64" t="s">
        <v>29</v>
      </c>
      <c r="AH494" s="64" t="s">
        <v>31</v>
      </c>
      <c r="AI494" s="64" t="s">
        <v>575</v>
      </c>
      <c r="AJ494" s="64" t="s">
        <v>1065</v>
      </c>
    </row>
    <row r="495" spans="8:36">
      <c r="H495" s="56" t="s">
        <v>63</v>
      </c>
      <c r="I495" s="56" t="s">
        <v>64</v>
      </c>
      <c r="J495" s="56" t="s">
        <v>1041</v>
      </c>
      <c r="K495" s="56" t="s">
        <v>65</v>
      </c>
      <c r="L495" s="56" t="s">
        <v>873</v>
      </c>
      <c r="M495" s="56" t="s">
        <v>1062</v>
      </c>
      <c r="N495" s="56" t="s">
        <v>1006</v>
      </c>
      <c r="O495" s="56" t="s">
        <v>1047</v>
      </c>
      <c r="AF495" s="64" t="s">
        <v>28</v>
      </c>
      <c r="AG495" s="64" t="s">
        <v>29</v>
      </c>
      <c r="AH495" s="64" t="s">
        <v>31</v>
      </c>
      <c r="AI495" s="64" t="s">
        <v>563</v>
      </c>
      <c r="AJ495" s="64" t="s">
        <v>1004</v>
      </c>
    </row>
    <row r="496" spans="8:36">
      <c r="H496" s="56" t="s">
        <v>63</v>
      </c>
      <c r="I496" s="56" t="s">
        <v>84</v>
      </c>
      <c r="J496" s="56" t="s">
        <v>1002</v>
      </c>
      <c r="K496" s="56" t="s">
        <v>90</v>
      </c>
      <c r="L496" s="56" t="s">
        <v>612</v>
      </c>
      <c r="M496" s="56" t="s">
        <v>1062</v>
      </c>
      <c r="N496" s="56" t="s">
        <v>1006</v>
      </c>
      <c r="O496" s="56" t="s">
        <v>1047</v>
      </c>
      <c r="AF496" s="64" t="s">
        <v>28</v>
      </c>
      <c r="AG496" s="64" t="s">
        <v>29</v>
      </c>
      <c r="AH496" s="64" t="s">
        <v>31</v>
      </c>
      <c r="AI496" s="64" t="s">
        <v>909</v>
      </c>
      <c r="AJ496" s="64" t="s">
        <v>1065</v>
      </c>
    </row>
    <row r="497" spans="8:36">
      <c r="H497" s="56" t="s">
        <v>28</v>
      </c>
      <c r="I497" s="56" t="s">
        <v>54</v>
      </c>
      <c r="J497" s="56" t="s">
        <v>1087</v>
      </c>
      <c r="K497" s="56" t="s">
        <v>56</v>
      </c>
      <c r="L497" s="56" t="s">
        <v>2245</v>
      </c>
      <c r="M497" s="56" t="s">
        <v>1005</v>
      </c>
      <c r="N497" s="56" t="s">
        <v>1006</v>
      </c>
      <c r="O497" s="56" t="s">
        <v>1003</v>
      </c>
      <c r="AF497" s="64" t="s">
        <v>28</v>
      </c>
      <c r="AG497" s="64" t="s">
        <v>29</v>
      </c>
      <c r="AH497" s="64" t="s">
        <v>31</v>
      </c>
      <c r="AI497" s="64" t="s">
        <v>404</v>
      </c>
      <c r="AJ497" s="64" t="s">
        <v>1065</v>
      </c>
    </row>
    <row r="498" spans="8:36">
      <c r="H498" s="56" t="s">
        <v>167</v>
      </c>
      <c r="I498" s="56" t="s">
        <v>168</v>
      </c>
      <c r="J498" s="56" t="s">
        <v>1188</v>
      </c>
      <c r="K498" s="56" t="s">
        <v>169</v>
      </c>
      <c r="L498" s="56" t="s">
        <v>660</v>
      </c>
      <c r="M498" s="56" t="s">
        <v>1062</v>
      </c>
      <c r="N498" s="56" t="s">
        <v>1006</v>
      </c>
      <c r="O498" s="56" t="s">
        <v>1047</v>
      </c>
      <c r="AF498" s="64" t="s">
        <v>28</v>
      </c>
      <c r="AG498" s="64" t="s">
        <v>29</v>
      </c>
      <c r="AH498" s="64" t="s">
        <v>31</v>
      </c>
      <c r="AI498" s="64" t="s">
        <v>2246</v>
      </c>
      <c r="AJ498" s="64" t="s">
        <v>1065</v>
      </c>
    </row>
    <row r="499" spans="8:36">
      <c r="H499" s="56" t="s">
        <v>167</v>
      </c>
      <c r="I499" s="56" t="s">
        <v>173</v>
      </c>
      <c r="J499" s="56" t="s">
        <v>1179</v>
      </c>
      <c r="K499" s="56" t="s">
        <v>176</v>
      </c>
      <c r="L499" s="56" t="s">
        <v>520</v>
      </c>
      <c r="M499" s="56" t="s">
        <v>1062</v>
      </c>
      <c r="N499" s="56" t="s">
        <v>1006</v>
      </c>
      <c r="O499" s="56" t="s">
        <v>1047</v>
      </c>
      <c r="AF499" s="64" t="s">
        <v>28</v>
      </c>
      <c r="AG499" s="64" t="s">
        <v>29</v>
      </c>
      <c r="AH499" s="64" t="s">
        <v>540</v>
      </c>
      <c r="AI499" s="64" t="s">
        <v>785</v>
      </c>
      <c r="AJ499" s="64" t="s">
        <v>1011</v>
      </c>
    </row>
    <row r="500" spans="8:36">
      <c r="H500" s="56" t="s">
        <v>167</v>
      </c>
      <c r="I500" s="56" t="s">
        <v>180</v>
      </c>
      <c r="J500" s="56" t="s">
        <v>1206</v>
      </c>
      <c r="K500" s="56" t="s">
        <v>183</v>
      </c>
      <c r="L500" s="56" t="s">
        <v>1687</v>
      </c>
      <c r="M500" s="56" t="s">
        <v>1062</v>
      </c>
      <c r="N500" s="56" t="s">
        <v>1006</v>
      </c>
      <c r="O500" s="56" t="s">
        <v>1047</v>
      </c>
      <c r="AF500" s="64" t="s">
        <v>28</v>
      </c>
      <c r="AG500" s="64" t="s">
        <v>29</v>
      </c>
      <c r="AH500" s="64" t="s">
        <v>540</v>
      </c>
      <c r="AI500" s="64" t="s">
        <v>729</v>
      </c>
      <c r="AJ500" s="64" t="s">
        <v>1065</v>
      </c>
    </row>
    <row r="501" spans="8:36">
      <c r="H501" s="56" t="s">
        <v>167</v>
      </c>
      <c r="I501" s="56" t="s">
        <v>180</v>
      </c>
      <c r="J501" s="56" t="s">
        <v>1202</v>
      </c>
      <c r="K501" s="56" t="s">
        <v>181</v>
      </c>
      <c r="L501" s="56" t="s">
        <v>646</v>
      </c>
      <c r="M501" s="56" t="s">
        <v>1062</v>
      </c>
      <c r="N501" s="56" t="s">
        <v>1006</v>
      </c>
      <c r="O501" s="56" t="s">
        <v>1047</v>
      </c>
      <c r="AF501" s="64" t="s">
        <v>28</v>
      </c>
      <c r="AG501" s="64" t="s">
        <v>45</v>
      </c>
      <c r="AH501" s="64" t="s">
        <v>203</v>
      </c>
      <c r="AI501" s="64" t="s">
        <v>341</v>
      </c>
      <c r="AJ501" s="64" t="s">
        <v>1011</v>
      </c>
    </row>
    <row r="502" spans="8:36">
      <c r="H502" s="56" t="s">
        <v>28</v>
      </c>
      <c r="I502" s="56" t="s">
        <v>60</v>
      </c>
      <c r="J502" s="56" t="s">
        <v>1168</v>
      </c>
      <c r="K502" s="56" t="s">
        <v>489</v>
      </c>
      <c r="L502" s="56" t="s">
        <v>2064</v>
      </c>
      <c r="M502" s="56" t="s">
        <v>1005</v>
      </c>
      <c r="N502" s="56" t="s">
        <v>1006</v>
      </c>
      <c r="O502" s="56" t="s">
        <v>1003</v>
      </c>
      <c r="AF502" s="64" t="s">
        <v>28</v>
      </c>
      <c r="AG502" s="64" t="s">
        <v>45</v>
      </c>
      <c r="AH502" s="64" t="s">
        <v>203</v>
      </c>
      <c r="AI502" s="64" t="s">
        <v>372</v>
      </c>
      <c r="AJ502" s="64" t="s">
        <v>1011</v>
      </c>
    </row>
    <row r="503" spans="8:36">
      <c r="H503" s="56" t="s">
        <v>167</v>
      </c>
      <c r="I503" s="56" t="s">
        <v>186</v>
      </c>
      <c r="J503" s="56" t="s">
        <v>1369</v>
      </c>
      <c r="K503" s="56" t="s">
        <v>189</v>
      </c>
      <c r="L503" s="56" t="s">
        <v>1801</v>
      </c>
      <c r="M503" s="56" t="s">
        <v>1005</v>
      </c>
      <c r="N503" s="56" t="s">
        <v>1006</v>
      </c>
      <c r="O503" s="56" t="s">
        <v>1003</v>
      </c>
      <c r="AF503" s="64" t="s">
        <v>28</v>
      </c>
      <c r="AG503" s="64" t="s">
        <v>45</v>
      </c>
      <c r="AH503" s="64" t="s">
        <v>203</v>
      </c>
      <c r="AI503" s="64" t="s">
        <v>2247</v>
      </c>
      <c r="AJ503" s="64" t="s">
        <v>1004</v>
      </c>
    </row>
    <row r="504" spans="8:36">
      <c r="H504" s="56" t="s">
        <v>167</v>
      </c>
      <c r="I504" s="56" t="s">
        <v>186</v>
      </c>
      <c r="J504" s="56" t="s">
        <v>1369</v>
      </c>
      <c r="K504" s="56" t="s">
        <v>189</v>
      </c>
      <c r="L504" s="56" t="s">
        <v>930</v>
      </c>
      <c r="M504" s="56" t="s">
        <v>1062</v>
      </c>
      <c r="N504" s="56" t="s">
        <v>1006</v>
      </c>
      <c r="O504" s="56" t="s">
        <v>1047</v>
      </c>
      <c r="AF504" s="64" t="s">
        <v>28</v>
      </c>
      <c r="AG504" s="64" t="s">
        <v>45</v>
      </c>
      <c r="AH504" s="64" t="s">
        <v>203</v>
      </c>
      <c r="AI504" s="64" t="s">
        <v>204</v>
      </c>
      <c r="AJ504" s="64" t="s">
        <v>1004</v>
      </c>
    </row>
    <row r="505" spans="8:36">
      <c r="H505" s="56" t="s">
        <v>167</v>
      </c>
      <c r="I505" s="56" t="s">
        <v>168</v>
      </c>
      <c r="J505" s="56" t="s">
        <v>1188</v>
      </c>
      <c r="K505" s="56" t="s">
        <v>169</v>
      </c>
      <c r="L505" s="56" t="s">
        <v>957</v>
      </c>
      <c r="M505" s="56" t="s">
        <v>1062</v>
      </c>
      <c r="N505" s="56" t="s">
        <v>1006</v>
      </c>
      <c r="O505" s="56" t="s">
        <v>1047</v>
      </c>
      <c r="AF505" s="64" t="s">
        <v>28</v>
      </c>
      <c r="AG505" s="64" t="s">
        <v>45</v>
      </c>
      <c r="AH505" s="64" t="s">
        <v>203</v>
      </c>
      <c r="AI505" s="64" t="s">
        <v>373</v>
      </c>
      <c r="AJ505" s="64" t="s">
        <v>1011</v>
      </c>
    </row>
    <row r="506" spans="8:36">
      <c r="H506" s="56" t="s">
        <v>167</v>
      </c>
      <c r="I506" s="56" t="s">
        <v>168</v>
      </c>
      <c r="J506" s="56" t="s">
        <v>1188</v>
      </c>
      <c r="K506" s="56" t="s">
        <v>169</v>
      </c>
      <c r="L506" s="56" t="s">
        <v>1582</v>
      </c>
      <c r="M506" s="56" t="s">
        <v>1062</v>
      </c>
      <c r="N506" s="56" t="s">
        <v>1006</v>
      </c>
      <c r="O506" s="56" t="s">
        <v>1047</v>
      </c>
      <c r="AF506" s="64" t="s">
        <v>28</v>
      </c>
      <c r="AG506" s="64" t="s">
        <v>45</v>
      </c>
      <c r="AH506" s="64" t="s">
        <v>542</v>
      </c>
      <c r="AI506" s="64" t="s">
        <v>858</v>
      </c>
      <c r="AJ506" s="64" t="s">
        <v>1011</v>
      </c>
    </row>
    <row r="507" spans="8:36">
      <c r="H507" s="56" t="s">
        <v>167</v>
      </c>
      <c r="I507" s="56" t="s">
        <v>186</v>
      </c>
      <c r="J507" s="56" t="s">
        <v>1369</v>
      </c>
      <c r="K507" s="56" t="s">
        <v>189</v>
      </c>
      <c r="L507" s="56" t="s">
        <v>1758</v>
      </c>
      <c r="M507" s="56" t="s">
        <v>1062</v>
      </c>
      <c r="N507" s="56" t="s">
        <v>1006</v>
      </c>
      <c r="O507" s="56" t="s">
        <v>1047</v>
      </c>
      <c r="AF507" s="64" t="s">
        <v>28</v>
      </c>
      <c r="AG507" s="64" t="s">
        <v>45</v>
      </c>
      <c r="AH507" s="64" t="s">
        <v>542</v>
      </c>
      <c r="AI507" s="64" t="s">
        <v>569</v>
      </c>
      <c r="AJ507" s="64" t="s">
        <v>1011</v>
      </c>
    </row>
    <row r="508" spans="8:36">
      <c r="H508" s="56" t="s">
        <v>63</v>
      </c>
      <c r="I508" s="56" t="s">
        <v>81</v>
      </c>
      <c r="J508" s="56" t="s">
        <v>1055</v>
      </c>
      <c r="K508" s="56" t="s">
        <v>214</v>
      </c>
      <c r="L508" s="56" t="s">
        <v>832</v>
      </c>
      <c r="M508" s="56" t="s">
        <v>1005</v>
      </c>
      <c r="N508" s="56" t="s">
        <v>1006</v>
      </c>
      <c r="O508" s="56" t="s">
        <v>1003</v>
      </c>
      <c r="AF508" s="64" t="s">
        <v>28</v>
      </c>
      <c r="AG508" s="64" t="s">
        <v>45</v>
      </c>
      <c r="AH508" s="64" t="s">
        <v>48</v>
      </c>
      <c r="AI508" s="64" t="s">
        <v>49</v>
      </c>
      <c r="AJ508" s="64" t="s">
        <v>1004</v>
      </c>
    </row>
    <row r="509" spans="8:36">
      <c r="H509" s="56" t="s">
        <v>28</v>
      </c>
      <c r="I509" s="56" t="s">
        <v>34</v>
      </c>
      <c r="J509" s="56" t="s">
        <v>1048</v>
      </c>
      <c r="K509" s="56" t="s">
        <v>36</v>
      </c>
      <c r="L509" s="56" t="s">
        <v>2248</v>
      </c>
      <c r="M509" s="56" t="s">
        <v>1062</v>
      </c>
      <c r="N509" s="56" t="s">
        <v>1006</v>
      </c>
      <c r="O509" s="56" t="s">
        <v>1047</v>
      </c>
      <c r="AF509" s="64" t="s">
        <v>28</v>
      </c>
      <c r="AG509" s="64" t="s">
        <v>45</v>
      </c>
      <c r="AH509" s="64" t="s">
        <v>48</v>
      </c>
      <c r="AI509" s="64" t="s">
        <v>2249</v>
      </c>
      <c r="AJ509" s="64" t="s">
        <v>1011</v>
      </c>
    </row>
    <row r="510" spans="8:36">
      <c r="H510" s="56" t="s">
        <v>28</v>
      </c>
      <c r="I510" s="56" t="s">
        <v>39</v>
      </c>
      <c r="J510" s="56" t="s">
        <v>1215</v>
      </c>
      <c r="K510" s="56" t="s">
        <v>40</v>
      </c>
      <c r="L510" s="56" t="s">
        <v>2250</v>
      </c>
      <c r="M510" s="56" t="s">
        <v>1078</v>
      </c>
      <c r="N510" s="56" t="s">
        <v>1079</v>
      </c>
      <c r="O510" s="56" t="s">
        <v>1051</v>
      </c>
      <c r="AF510" s="64" t="s">
        <v>28</v>
      </c>
      <c r="AG510" s="64" t="s">
        <v>45</v>
      </c>
      <c r="AH510" s="64" t="s">
        <v>274</v>
      </c>
      <c r="AI510" s="64" t="s">
        <v>275</v>
      </c>
      <c r="AJ510" s="64" t="s">
        <v>1011</v>
      </c>
    </row>
    <row r="511" spans="8:36">
      <c r="H511" s="56" t="s">
        <v>63</v>
      </c>
      <c r="I511" s="56" t="s">
        <v>64</v>
      </c>
      <c r="J511" s="56" t="s">
        <v>1041</v>
      </c>
      <c r="K511" s="56" t="s">
        <v>65</v>
      </c>
      <c r="L511" s="56" t="s">
        <v>69</v>
      </c>
      <c r="M511" s="56" t="s">
        <v>1012</v>
      </c>
      <c r="N511" s="56" t="s">
        <v>1013</v>
      </c>
      <c r="O511" s="56" t="s">
        <v>1010</v>
      </c>
      <c r="AF511" s="64" t="s">
        <v>28</v>
      </c>
      <c r="AG511" s="64" t="s">
        <v>45</v>
      </c>
      <c r="AH511" s="64" t="s">
        <v>2251</v>
      </c>
      <c r="AI511" s="64" t="s">
        <v>942</v>
      </c>
      <c r="AJ511" s="64" t="s">
        <v>1011</v>
      </c>
    </row>
    <row r="512" spans="8:36">
      <c r="H512" s="56" t="s">
        <v>28</v>
      </c>
      <c r="I512" s="56" t="s">
        <v>29</v>
      </c>
      <c r="J512" s="56" t="s">
        <v>1110</v>
      </c>
      <c r="K512" s="56" t="s">
        <v>196</v>
      </c>
      <c r="L512" s="56" t="s">
        <v>2252</v>
      </c>
      <c r="M512" s="56" t="s">
        <v>1958</v>
      </c>
      <c r="N512" s="56" t="s">
        <v>1959</v>
      </c>
      <c r="O512" s="56" t="s">
        <v>1051</v>
      </c>
      <c r="AF512" s="64" t="s">
        <v>28</v>
      </c>
      <c r="AG512" s="64" t="s">
        <v>45</v>
      </c>
      <c r="AH512" s="64" t="s">
        <v>374</v>
      </c>
      <c r="AI512" s="64" t="s">
        <v>375</v>
      </c>
      <c r="AJ512" s="64" t="s">
        <v>1011</v>
      </c>
    </row>
    <row r="513" spans="8:36">
      <c r="H513" s="56" t="s">
        <v>104</v>
      </c>
      <c r="I513" s="56" t="s">
        <v>116</v>
      </c>
      <c r="J513" s="56" t="s">
        <v>1408</v>
      </c>
      <c r="K513" s="56" t="s">
        <v>119</v>
      </c>
      <c r="L513" s="56" t="s">
        <v>2253</v>
      </c>
      <c r="M513" s="56" t="s">
        <v>1254</v>
      </c>
      <c r="N513" s="56" t="s">
        <v>1409</v>
      </c>
      <c r="O513" s="56" t="s">
        <v>1051</v>
      </c>
      <c r="AF513" s="64" t="s">
        <v>28</v>
      </c>
      <c r="AG513" s="64" t="s">
        <v>45</v>
      </c>
      <c r="AH513" s="64" t="s">
        <v>374</v>
      </c>
      <c r="AI513" s="64" t="s">
        <v>565</v>
      </c>
      <c r="AJ513" s="64" t="s">
        <v>1011</v>
      </c>
    </row>
    <row r="514" spans="8:36">
      <c r="H514" s="56" t="s">
        <v>167</v>
      </c>
      <c r="I514" s="56" t="s">
        <v>168</v>
      </c>
      <c r="J514" s="56" t="s">
        <v>1188</v>
      </c>
      <c r="K514" s="56" t="s">
        <v>169</v>
      </c>
      <c r="L514" s="56" t="s">
        <v>857</v>
      </c>
      <c r="M514" s="56" t="s">
        <v>1062</v>
      </c>
      <c r="N514" s="56" t="s">
        <v>1006</v>
      </c>
      <c r="O514" s="56" t="s">
        <v>1047</v>
      </c>
      <c r="AF514" s="64" t="s">
        <v>28</v>
      </c>
      <c r="AG514" s="64" t="s">
        <v>45</v>
      </c>
      <c r="AH514" s="64" t="s">
        <v>374</v>
      </c>
      <c r="AI514" s="64" t="s">
        <v>486</v>
      </c>
      <c r="AJ514" s="64" t="s">
        <v>1011</v>
      </c>
    </row>
    <row r="515" spans="8:36">
      <c r="H515" s="56" t="s">
        <v>167</v>
      </c>
      <c r="I515" s="56" t="s">
        <v>173</v>
      </c>
      <c r="J515" s="56" t="s">
        <v>1185</v>
      </c>
      <c r="K515" s="56" t="s">
        <v>221</v>
      </c>
      <c r="L515" s="56" t="s">
        <v>390</v>
      </c>
      <c r="M515" s="56" t="s">
        <v>1062</v>
      </c>
      <c r="N515" s="56" t="s">
        <v>1006</v>
      </c>
      <c r="O515" s="56" t="s">
        <v>1047</v>
      </c>
      <c r="AF515" s="64" t="s">
        <v>28</v>
      </c>
      <c r="AG515" s="64" t="s">
        <v>45</v>
      </c>
      <c r="AH515" s="64" t="s">
        <v>2254</v>
      </c>
      <c r="AI515" s="64" t="s">
        <v>641</v>
      </c>
      <c r="AJ515" s="64" t="s">
        <v>1011</v>
      </c>
    </row>
    <row r="516" spans="8:36">
      <c r="H516" s="56" t="s">
        <v>167</v>
      </c>
      <c r="I516" s="56" t="s">
        <v>173</v>
      </c>
      <c r="J516" s="56" t="s">
        <v>1179</v>
      </c>
      <c r="K516" s="56" t="s">
        <v>176</v>
      </c>
      <c r="L516" s="56" t="s">
        <v>353</v>
      </c>
      <c r="M516" s="56" t="s">
        <v>1062</v>
      </c>
      <c r="N516" s="56" t="s">
        <v>1006</v>
      </c>
      <c r="O516" s="56" t="s">
        <v>1047</v>
      </c>
      <c r="AF516" s="64" t="s">
        <v>63</v>
      </c>
      <c r="AG516" s="64" t="s">
        <v>81</v>
      </c>
      <c r="AH516" s="64" t="s">
        <v>214</v>
      </c>
      <c r="AI516" s="64" t="s">
        <v>215</v>
      </c>
      <c r="AJ516" s="64" t="s">
        <v>1004</v>
      </c>
    </row>
    <row r="517" spans="8:36">
      <c r="H517" s="56" t="s">
        <v>167</v>
      </c>
      <c r="I517" s="56" t="s">
        <v>173</v>
      </c>
      <c r="J517" s="56" t="s">
        <v>1179</v>
      </c>
      <c r="K517" s="56" t="s">
        <v>176</v>
      </c>
      <c r="L517" s="56" t="s">
        <v>2255</v>
      </c>
      <c r="M517" s="56" t="s">
        <v>1062</v>
      </c>
      <c r="N517" s="56" t="s">
        <v>1006</v>
      </c>
      <c r="O517" s="56" t="s">
        <v>1047</v>
      </c>
      <c r="AF517" s="64" t="s">
        <v>63</v>
      </c>
      <c r="AG517" s="64" t="s">
        <v>81</v>
      </c>
      <c r="AH517" s="64" t="s">
        <v>214</v>
      </c>
      <c r="AI517" s="64" t="s">
        <v>832</v>
      </c>
      <c r="AJ517" s="64" t="s">
        <v>1011</v>
      </c>
    </row>
    <row r="518" spans="8:36">
      <c r="H518" s="56" t="s">
        <v>167</v>
      </c>
      <c r="I518" s="56" t="s">
        <v>180</v>
      </c>
      <c r="J518" s="56" t="s">
        <v>1206</v>
      </c>
      <c r="K518" s="56" t="s">
        <v>183</v>
      </c>
      <c r="L518" s="56" t="s">
        <v>226</v>
      </c>
      <c r="M518" s="56" t="s">
        <v>1062</v>
      </c>
      <c r="N518" s="56" t="s">
        <v>1006</v>
      </c>
      <c r="O518" s="56" t="s">
        <v>1047</v>
      </c>
      <c r="AF518" s="64" t="s">
        <v>63</v>
      </c>
      <c r="AG518" s="64" t="s">
        <v>81</v>
      </c>
      <c r="AH518" s="64" t="s">
        <v>214</v>
      </c>
      <c r="AI518" s="64" t="s">
        <v>2256</v>
      </c>
      <c r="AJ518" s="64" t="s">
        <v>1065</v>
      </c>
    </row>
    <row r="519" spans="8:36">
      <c r="H519" s="56" t="s">
        <v>104</v>
      </c>
      <c r="I519" s="56" t="s">
        <v>121</v>
      </c>
      <c r="J519" s="56" t="s">
        <v>1289</v>
      </c>
      <c r="K519" s="56" t="s">
        <v>122</v>
      </c>
      <c r="L519" s="56" t="s">
        <v>314</v>
      </c>
      <c r="M519" s="56" t="s">
        <v>1005</v>
      </c>
      <c r="N519" s="56" t="s">
        <v>1006</v>
      </c>
      <c r="O519" s="56" t="s">
        <v>1003</v>
      </c>
      <c r="AF519" s="64" t="s">
        <v>63</v>
      </c>
      <c r="AG519" s="64" t="s">
        <v>81</v>
      </c>
      <c r="AH519" s="64" t="s">
        <v>214</v>
      </c>
      <c r="AI519" s="64" t="s">
        <v>2257</v>
      </c>
      <c r="AJ519" s="64" t="s">
        <v>1065</v>
      </c>
    </row>
    <row r="520" spans="8:36">
      <c r="H520" s="56" t="s">
        <v>28</v>
      </c>
      <c r="I520" s="56" t="s">
        <v>54</v>
      </c>
      <c r="J520" s="56" t="s">
        <v>1087</v>
      </c>
      <c r="K520" s="56" t="s">
        <v>56</v>
      </c>
      <c r="L520" s="56" t="s">
        <v>2134</v>
      </c>
      <c r="M520" s="56" t="s">
        <v>1224</v>
      </c>
      <c r="N520" s="56" t="s">
        <v>1006</v>
      </c>
      <c r="O520" s="56" t="s">
        <v>1047</v>
      </c>
      <c r="AF520" s="64" t="s">
        <v>63</v>
      </c>
      <c r="AG520" s="64" t="s">
        <v>81</v>
      </c>
      <c r="AH520" s="64" t="s">
        <v>1018</v>
      </c>
      <c r="AI520" s="64" t="s">
        <v>530</v>
      </c>
      <c r="AJ520" s="64" t="s">
        <v>1011</v>
      </c>
    </row>
    <row r="521" spans="8:36">
      <c r="H521" s="56" t="s">
        <v>28</v>
      </c>
      <c r="I521" s="56" t="s">
        <v>60</v>
      </c>
      <c r="J521" s="56" t="s">
        <v>1142</v>
      </c>
      <c r="K521" s="56" t="s">
        <v>61</v>
      </c>
      <c r="L521" s="56" t="s">
        <v>2258</v>
      </c>
      <c r="M521" s="56" t="s">
        <v>1012</v>
      </c>
      <c r="N521" s="56" t="s">
        <v>1013</v>
      </c>
      <c r="O521" s="56" t="s">
        <v>1010</v>
      </c>
      <c r="AF521" s="64" t="s">
        <v>63</v>
      </c>
      <c r="AG521" s="64" t="s">
        <v>81</v>
      </c>
      <c r="AH521" s="64" t="s">
        <v>1018</v>
      </c>
      <c r="AI521" s="64" t="s">
        <v>2259</v>
      </c>
      <c r="AJ521" s="64" t="s">
        <v>1011</v>
      </c>
    </row>
    <row r="522" spans="8:36">
      <c r="H522" s="56" t="s">
        <v>28</v>
      </c>
      <c r="I522" s="56" t="s">
        <v>60</v>
      </c>
      <c r="J522" s="56" t="s">
        <v>1146</v>
      </c>
      <c r="K522" s="56" t="s">
        <v>443</v>
      </c>
      <c r="L522" s="56" t="s">
        <v>2089</v>
      </c>
      <c r="M522" s="56" t="s">
        <v>1062</v>
      </c>
      <c r="N522" s="56" t="s">
        <v>1006</v>
      </c>
      <c r="O522" s="56" t="s">
        <v>1047</v>
      </c>
      <c r="AF522" s="64" t="s">
        <v>63</v>
      </c>
      <c r="AG522" s="64" t="s">
        <v>81</v>
      </c>
      <c r="AH522" s="64" t="s">
        <v>2260</v>
      </c>
      <c r="AI522" s="64" t="s">
        <v>513</v>
      </c>
      <c r="AJ522" s="64" t="s">
        <v>1011</v>
      </c>
    </row>
    <row r="523" spans="8:36">
      <c r="H523" s="56" t="s">
        <v>28</v>
      </c>
      <c r="I523" s="56" t="s">
        <v>60</v>
      </c>
      <c r="J523" s="56" t="s">
        <v>1168</v>
      </c>
      <c r="K523" s="56" t="s">
        <v>489</v>
      </c>
      <c r="L523" s="56" t="s">
        <v>490</v>
      </c>
      <c r="M523" s="56" t="s">
        <v>1062</v>
      </c>
      <c r="N523" s="56" t="s">
        <v>1006</v>
      </c>
      <c r="O523" s="56" t="s">
        <v>1047</v>
      </c>
      <c r="AF523" s="64" t="s">
        <v>63</v>
      </c>
      <c r="AG523" s="64" t="s">
        <v>64</v>
      </c>
      <c r="AH523" s="64" t="s">
        <v>65</v>
      </c>
      <c r="AI523" s="64" t="s">
        <v>68</v>
      </c>
      <c r="AJ523" s="64" t="s">
        <v>1004</v>
      </c>
    </row>
    <row r="524" spans="8:36">
      <c r="H524" s="56" t="s">
        <v>28</v>
      </c>
      <c r="I524" s="56" t="s">
        <v>34</v>
      </c>
      <c r="J524" s="56" t="s">
        <v>1059</v>
      </c>
      <c r="K524" s="56" t="s">
        <v>343</v>
      </c>
      <c r="L524" s="56" t="s">
        <v>2046</v>
      </c>
      <c r="M524" s="56" t="s">
        <v>1062</v>
      </c>
      <c r="N524" s="56" t="s">
        <v>1006</v>
      </c>
      <c r="O524" s="56" t="s">
        <v>1047</v>
      </c>
      <c r="AF524" s="64" t="s">
        <v>63</v>
      </c>
      <c r="AG524" s="64" t="s">
        <v>64</v>
      </c>
      <c r="AH524" s="64" t="s">
        <v>65</v>
      </c>
      <c r="AI524" s="64" t="s">
        <v>66</v>
      </c>
      <c r="AJ524" s="64" t="s">
        <v>1004</v>
      </c>
    </row>
    <row r="525" spans="8:36">
      <c r="H525" s="56" t="s">
        <v>63</v>
      </c>
      <c r="I525" s="56" t="s">
        <v>81</v>
      </c>
      <c r="J525" s="56" t="s">
        <v>1442</v>
      </c>
      <c r="K525" s="56" t="s">
        <v>82</v>
      </c>
      <c r="L525" s="56" t="s">
        <v>2261</v>
      </c>
      <c r="M525" s="56" t="s">
        <v>1078</v>
      </c>
      <c r="N525" s="56" t="s">
        <v>1079</v>
      </c>
      <c r="O525" s="56" t="s">
        <v>1051</v>
      </c>
      <c r="AF525" s="64" t="s">
        <v>63</v>
      </c>
      <c r="AG525" s="64" t="s">
        <v>77</v>
      </c>
      <c r="AH525" s="64" t="s">
        <v>65</v>
      </c>
      <c r="AI525" s="64" t="s">
        <v>562</v>
      </c>
      <c r="AJ525" s="64" t="s">
        <v>1011</v>
      </c>
    </row>
    <row r="526" spans="8:36">
      <c r="H526" s="56" t="s">
        <v>63</v>
      </c>
      <c r="I526" s="56" t="s">
        <v>71</v>
      </c>
      <c r="J526" s="56" t="s">
        <v>1630</v>
      </c>
      <c r="K526" s="56" t="s">
        <v>819</v>
      </c>
      <c r="L526" s="56" t="s">
        <v>2262</v>
      </c>
      <c r="M526" s="56" t="s">
        <v>1062</v>
      </c>
      <c r="N526" s="56" t="s">
        <v>1006</v>
      </c>
      <c r="O526" s="56" t="s">
        <v>1047</v>
      </c>
      <c r="AF526" s="64" t="s">
        <v>63</v>
      </c>
      <c r="AG526" s="64" t="s">
        <v>77</v>
      </c>
      <c r="AH526" s="64" t="s">
        <v>65</v>
      </c>
      <c r="AI526" s="64" t="s">
        <v>690</v>
      </c>
      <c r="AJ526" s="64" t="s">
        <v>1011</v>
      </c>
    </row>
    <row r="527" spans="8:36">
      <c r="H527" s="56" t="s">
        <v>63</v>
      </c>
      <c r="I527" s="56" t="s">
        <v>81</v>
      </c>
      <c r="J527" s="56" t="s">
        <v>1620</v>
      </c>
      <c r="K527" s="56" t="s">
        <v>512</v>
      </c>
      <c r="L527" s="56" t="s">
        <v>945</v>
      </c>
      <c r="M527" s="56" t="s">
        <v>1062</v>
      </c>
      <c r="N527" s="56" t="s">
        <v>1006</v>
      </c>
      <c r="O527" s="56" t="s">
        <v>1047</v>
      </c>
      <c r="AF527" s="64" t="s">
        <v>63</v>
      </c>
      <c r="AG527" s="64" t="s">
        <v>84</v>
      </c>
      <c r="AH527" s="64" t="s">
        <v>90</v>
      </c>
      <c r="AI527" s="64" t="s">
        <v>281</v>
      </c>
      <c r="AJ527" s="64" t="s">
        <v>1004</v>
      </c>
    </row>
    <row r="528" spans="8:36">
      <c r="H528" s="56" t="s">
        <v>63</v>
      </c>
      <c r="I528" s="56" t="s">
        <v>81</v>
      </c>
      <c r="J528" s="56" t="s">
        <v>1620</v>
      </c>
      <c r="K528" s="56" t="s">
        <v>512</v>
      </c>
      <c r="L528" s="56" t="s">
        <v>2263</v>
      </c>
      <c r="M528" s="56" t="s">
        <v>1062</v>
      </c>
      <c r="N528" s="56" t="s">
        <v>1006</v>
      </c>
      <c r="O528" s="56" t="s">
        <v>1047</v>
      </c>
      <c r="AF528" s="64" t="s">
        <v>63</v>
      </c>
      <c r="AG528" s="64" t="s">
        <v>84</v>
      </c>
      <c r="AH528" s="64" t="s">
        <v>90</v>
      </c>
      <c r="AI528" s="64" t="s">
        <v>333</v>
      </c>
      <c r="AJ528" s="64" t="s">
        <v>1004</v>
      </c>
    </row>
    <row r="529" spans="8:36">
      <c r="H529" s="56" t="s">
        <v>28</v>
      </c>
      <c r="I529" s="56" t="s">
        <v>60</v>
      </c>
      <c r="J529" s="56" t="s">
        <v>1142</v>
      </c>
      <c r="K529" s="56" t="s">
        <v>61</v>
      </c>
      <c r="L529" s="56" t="s">
        <v>637</v>
      </c>
      <c r="M529" s="56" t="s">
        <v>1012</v>
      </c>
      <c r="N529" s="56" t="s">
        <v>1006</v>
      </c>
      <c r="O529" s="56" t="s">
        <v>1010</v>
      </c>
      <c r="AF529" s="64" t="s">
        <v>63</v>
      </c>
      <c r="AG529" s="64" t="s">
        <v>84</v>
      </c>
      <c r="AH529" s="64" t="s">
        <v>90</v>
      </c>
      <c r="AI529" s="64" t="s">
        <v>213</v>
      </c>
      <c r="AJ529" s="64" t="s">
        <v>1004</v>
      </c>
    </row>
    <row r="530" spans="8:36">
      <c r="H530" s="56" t="s">
        <v>136</v>
      </c>
      <c r="I530" s="56" t="s">
        <v>137</v>
      </c>
      <c r="J530" s="56" t="s">
        <v>1565</v>
      </c>
      <c r="K530" s="56" t="s">
        <v>622</v>
      </c>
      <c r="L530" s="56" t="s">
        <v>2264</v>
      </c>
      <c r="M530" s="56" t="s">
        <v>1062</v>
      </c>
      <c r="N530" s="56" t="s">
        <v>1006</v>
      </c>
      <c r="O530" s="56" t="s">
        <v>1047</v>
      </c>
      <c r="AF530" s="64" t="s">
        <v>63</v>
      </c>
      <c r="AG530" s="64" t="s">
        <v>84</v>
      </c>
      <c r="AH530" s="64" t="s">
        <v>2265</v>
      </c>
      <c r="AI530" s="64" t="s">
        <v>604</v>
      </c>
      <c r="AJ530" s="64" t="s">
        <v>1004</v>
      </c>
    </row>
    <row r="531" spans="8:36">
      <c r="H531" s="56" t="s">
        <v>136</v>
      </c>
      <c r="I531" s="56" t="s">
        <v>143</v>
      </c>
      <c r="J531" s="56" t="s">
        <v>1135</v>
      </c>
      <c r="K531" s="56" t="s">
        <v>146</v>
      </c>
      <c r="L531" s="56" t="s">
        <v>1496</v>
      </c>
      <c r="M531" s="56" t="s">
        <v>1062</v>
      </c>
      <c r="N531" s="56" t="s">
        <v>1006</v>
      </c>
      <c r="O531" s="56" t="s">
        <v>1047</v>
      </c>
      <c r="AF531" s="64" t="s">
        <v>63</v>
      </c>
      <c r="AG531" s="64" t="s">
        <v>81</v>
      </c>
      <c r="AH531" s="64" t="s">
        <v>1018</v>
      </c>
      <c r="AI531" s="64" t="s">
        <v>584</v>
      </c>
      <c r="AJ531" s="64" t="s">
        <v>1011</v>
      </c>
    </row>
    <row r="532" spans="8:36">
      <c r="H532" s="56" t="s">
        <v>136</v>
      </c>
      <c r="I532" s="56" t="s">
        <v>137</v>
      </c>
      <c r="J532" s="56" t="s">
        <v>1109</v>
      </c>
      <c r="K532" s="56" t="s">
        <v>419</v>
      </c>
      <c r="L532" s="56" t="s">
        <v>420</v>
      </c>
      <c r="M532" s="56" t="s">
        <v>1062</v>
      </c>
      <c r="N532" s="56" t="s">
        <v>1006</v>
      </c>
      <c r="O532" s="56" t="s">
        <v>1047</v>
      </c>
      <c r="AF532" s="64" t="s">
        <v>63</v>
      </c>
      <c r="AG532" s="64" t="s">
        <v>81</v>
      </c>
      <c r="AH532" s="64" t="s">
        <v>819</v>
      </c>
      <c r="AI532" s="64" t="s">
        <v>2266</v>
      </c>
      <c r="AJ532" s="64" t="s">
        <v>1011</v>
      </c>
    </row>
    <row r="533" spans="8:36">
      <c r="H533" s="56" t="s">
        <v>28</v>
      </c>
      <c r="I533" s="56" t="s">
        <v>54</v>
      </c>
      <c r="J533" s="56" t="s">
        <v>1087</v>
      </c>
      <c r="K533" s="56" t="s">
        <v>56</v>
      </c>
      <c r="L533" s="56" t="s">
        <v>2120</v>
      </c>
      <c r="M533" s="56" t="s">
        <v>1224</v>
      </c>
      <c r="N533" s="56" t="s">
        <v>1006</v>
      </c>
      <c r="O533" s="56" t="s">
        <v>1047</v>
      </c>
      <c r="AF533" s="64" t="s">
        <v>63</v>
      </c>
      <c r="AG533" s="64" t="s">
        <v>81</v>
      </c>
      <c r="AH533" s="64" t="s">
        <v>2260</v>
      </c>
      <c r="AI533" s="64" t="s">
        <v>2267</v>
      </c>
      <c r="AJ533" s="64" t="s">
        <v>1011</v>
      </c>
    </row>
    <row r="534" spans="8:36">
      <c r="H534" s="56" t="s">
        <v>63</v>
      </c>
      <c r="I534" s="56" t="s">
        <v>84</v>
      </c>
      <c r="J534" s="56" t="s">
        <v>1002</v>
      </c>
      <c r="K534" s="56" t="s">
        <v>90</v>
      </c>
      <c r="L534" s="56" t="s">
        <v>635</v>
      </c>
      <c r="M534" s="56" t="s">
        <v>1062</v>
      </c>
      <c r="N534" s="56" t="s">
        <v>1006</v>
      </c>
      <c r="O534" s="56" t="s">
        <v>1047</v>
      </c>
      <c r="AF534" s="64" t="s">
        <v>63</v>
      </c>
      <c r="AG534" s="64" t="s">
        <v>1570</v>
      </c>
      <c r="AH534" s="64" t="s">
        <v>90</v>
      </c>
      <c r="AI534" s="64" t="s">
        <v>2268</v>
      </c>
      <c r="AJ534" s="64" t="s">
        <v>1065</v>
      </c>
    </row>
    <row r="535" spans="8:36">
      <c r="H535" s="56" t="s">
        <v>104</v>
      </c>
      <c r="I535" s="56" t="s">
        <v>2237</v>
      </c>
      <c r="J535" s="56" t="s">
        <v>1876</v>
      </c>
      <c r="K535" s="56" t="s">
        <v>1877</v>
      </c>
      <c r="L535" s="56" t="s">
        <v>2269</v>
      </c>
      <c r="M535" s="56" t="s">
        <v>1062</v>
      </c>
      <c r="N535" s="56" t="s">
        <v>1006</v>
      </c>
      <c r="O535" s="56" t="s">
        <v>1047</v>
      </c>
      <c r="AF535" s="64" t="s">
        <v>63</v>
      </c>
      <c r="AG535" s="64" t="s">
        <v>74</v>
      </c>
      <c r="AH535" s="64" t="s">
        <v>75</v>
      </c>
      <c r="AI535" s="64" t="s">
        <v>210</v>
      </c>
      <c r="AJ535" s="64" t="s">
        <v>1004</v>
      </c>
    </row>
    <row r="536" spans="8:36">
      <c r="H536" s="56" t="s">
        <v>167</v>
      </c>
      <c r="I536" s="56" t="s">
        <v>180</v>
      </c>
      <c r="J536" s="56" t="s">
        <v>1202</v>
      </c>
      <c r="K536" s="56" t="s">
        <v>181</v>
      </c>
      <c r="L536" s="56" t="s">
        <v>1733</v>
      </c>
      <c r="M536" s="56" t="s">
        <v>1062</v>
      </c>
      <c r="N536" s="56" t="s">
        <v>1006</v>
      </c>
      <c r="O536" s="56" t="s">
        <v>1047</v>
      </c>
      <c r="AF536" s="64" t="s">
        <v>63</v>
      </c>
      <c r="AG536" s="64" t="s">
        <v>74</v>
      </c>
      <c r="AH536" s="64" t="s">
        <v>745</v>
      </c>
      <c r="AI536" s="64" t="s">
        <v>746</v>
      </c>
      <c r="AJ536" s="64" t="s">
        <v>1011</v>
      </c>
    </row>
    <row r="537" spans="8:36">
      <c r="H537" s="56" t="s">
        <v>28</v>
      </c>
      <c r="I537" s="56" t="s">
        <v>45</v>
      </c>
      <c r="J537" s="56" t="s">
        <v>1210</v>
      </c>
      <c r="K537" s="56" t="s">
        <v>203</v>
      </c>
      <c r="L537" s="56" t="s">
        <v>2247</v>
      </c>
      <c r="M537" s="56" t="s">
        <v>1005</v>
      </c>
      <c r="N537" s="56" t="s">
        <v>1006</v>
      </c>
      <c r="O537" s="56" t="s">
        <v>1003</v>
      </c>
      <c r="AF537" s="64" t="s">
        <v>63</v>
      </c>
      <c r="AG537" s="64" t="s">
        <v>81</v>
      </c>
      <c r="AH537" s="64" t="s">
        <v>1018</v>
      </c>
      <c r="AI537" s="64" t="s">
        <v>280</v>
      </c>
      <c r="AJ537" s="64" t="s">
        <v>1004</v>
      </c>
    </row>
    <row r="538" spans="8:36">
      <c r="H538" s="56" t="s">
        <v>136</v>
      </c>
      <c r="I538" s="56" t="s">
        <v>150</v>
      </c>
      <c r="J538" s="56" t="s">
        <v>1365</v>
      </c>
      <c r="K538" s="56" t="s">
        <v>153</v>
      </c>
      <c r="L538" s="56" t="s">
        <v>307</v>
      </c>
      <c r="M538" s="56" t="s">
        <v>1062</v>
      </c>
      <c r="N538" s="56" t="s">
        <v>1006</v>
      </c>
      <c r="O538" s="56" t="s">
        <v>1047</v>
      </c>
      <c r="AF538" s="64" t="s">
        <v>63</v>
      </c>
      <c r="AG538" s="64" t="s">
        <v>81</v>
      </c>
      <c r="AH538" s="64" t="s">
        <v>1018</v>
      </c>
      <c r="AI538" s="64" t="s">
        <v>655</v>
      </c>
      <c r="AJ538" s="64" t="s">
        <v>1065</v>
      </c>
    </row>
    <row r="539" spans="8:36">
      <c r="H539" s="56" t="s">
        <v>104</v>
      </c>
      <c r="I539" s="56" t="s">
        <v>121</v>
      </c>
      <c r="J539" s="56" t="s">
        <v>1648</v>
      </c>
      <c r="K539" s="56" t="s">
        <v>236</v>
      </c>
      <c r="L539" s="56" t="s">
        <v>2270</v>
      </c>
      <c r="M539" s="56" t="s">
        <v>1062</v>
      </c>
      <c r="N539" s="56" t="s">
        <v>1006</v>
      </c>
      <c r="O539" s="56" t="s">
        <v>1047</v>
      </c>
      <c r="AF539" s="64" t="s">
        <v>63</v>
      </c>
      <c r="AG539" s="64" t="s">
        <v>81</v>
      </c>
      <c r="AH539" s="64" t="s">
        <v>1018</v>
      </c>
      <c r="AI539" s="64" t="s">
        <v>653</v>
      </c>
      <c r="AJ539" s="64" t="s">
        <v>1065</v>
      </c>
    </row>
    <row r="540" spans="8:36">
      <c r="H540" s="56" t="s">
        <v>104</v>
      </c>
      <c r="I540" s="56" t="s">
        <v>121</v>
      </c>
      <c r="J540" s="56" t="s">
        <v>1648</v>
      </c>
      <c r="K540" s="56" t="s">
        <v>236</v>
      </c>
      <c r="L540" s="56" t="s">
        <v>2271</v>
      </c>
      <c r="M540" s="56" t="s">
        <v>1078</v>
      </c>
      <c r="N540" s="56" t="s">
        <v>1079</v>
      </c>
      <c r="O540" s="56" t="s">
        <v>1051</v>
      </c>
      <c r="AF540" s="64" t="s">
        <v>63</v>
      </c>
      <c r="AG540" s="64" t="s">
        <v>81</v>
      </c>
      <c r="AH540" s="64" t="s">
        <v>214</v>
      </c>
      <c r="AI540" s="64" t="s">
        <v>454</v>
      </c>
      <c r="AJ540" s="64" t="s">
        <v>1011</v>
      </c>
    </row>
    <row r="541" spans="8:36">
      <c r="H541" s="56" t="s">
        <v>136</v>
      </c>
      <c r="I541" s="56" t="s">
        <v>136</v>
      </c>
      <c r="J541" s="56" t="s">
        <v>1478</v>
      </c>
      <c r="K541" s="56" t="s">
        <v>395</v>
      </c>
      <c r="L541" s="56" t="s">
        <v>815</v>
      </c>
      <c r="M541" s="56" t="s">
        <v>1012</v>
      </c>
      <c r="N541" s="56" t="s">
        <v>1006</v>
      </c>
      <c r="O541" s="56" t="s">
        <v>1010</v>
      </c>
      <c r="AF541" s="64" t="s">
        <v>63</v>
      </c>
      <c r="AG541" s="64" t="s">
        <v>64</v>
      </c>
      <c r="AH541" s="64" t="s">
        <v>65</v>
      </c>
      <c r="AI541" s="64" t="s">
        <v>209</v>
      </c>
      <c r="AJ541" s="64" t="s">
        <v>1004</v>
      </c>
    </row>
    <row r="542" spans="8:36">
      <c r="H542" s="56" t="s">
        <v>104</v>
      </c>
      <c r="I542" s="56" t="s">
        <v>116</v>
      </c>
      <c r="J542" s="56" t="s">
        <v>1271</v>
      </c>
      <c r="K542" s="56" t="s">
        <v>117</v>
      </c>
      <c r="L542" s="56" t="s">
        <v>910</v>
      </c>
      <c r="M542" s="56" t="s">
        <v>1062</v>
      </c>
      <c r="N542" s="56" t="s">
        <v>1006</v>
      </c>
      <c r="O542" s="56" t="s">
        <v>1047</v>
      </c>
      <c r="AF542" s="64" t="s">
        <v>63</v>
      </c>
      <c r="AG542" s="64" t="s">
        <v>64</v>
      </c>
      <c r="AH542" s="64" t="s">
        <v>65</v>
      </c>
      <c r="AI542" s="64" t="s">
        <v>69</v>
      </c>
      <c r="AJ542" s="64" t="s">
        <v>1011</v>
      </c>
    </row>
    <row r="543" spans="8:36">
      <c r="H543" s="56" t="s">
        <v>104</v>
      </c>
      <c r="I543" s="56" t="s">
        <v>116</v>
      </c>
      <c r="J543" s="56" t="s">
        <v>1408</v>
      </c>
      <c r="K543" s="56" t="s">
        <v>119</v>
      </c>
      <c r="L543" s="56" t="s">
        <v>2272</v>
      </c>
      <c r="M543" s="56" t="s">
        <v>1254</v>
      </c>
      <c r="N543" s="56" t="s">
        <v>1409</v>
      </c>
      <c r="O543" s="56" t="s">
        <v>1051</v>
      </c>
      <c r="AF543" s="64" t="s">
        <v>63</v>
      </c>
      <c r="AG543" s="64" t="s">
        <v>77</v>
      </c>
      <c r="AH543" s="64" t="s">
        <v>65</v>
      </c>
      <c r="AI543" s="64" t="s">
        <v>2273</v>
      </c>
      <c r="AJ543" s="64" t="s">
        <v>1011</v>
      </c>
    </row>
    <row r="544" spans="8:36">
      <c r="H544" s="56" t="s">
        <v>167</v>
      </c>
      <c r="I544" s="56" t="s">
        <v>186</v>
      </c>
      <c r="J544" s="56" t="s">
        <v>1374</v>
      </c>
      <c r="K544" s="56" t="s">
        <v>191</v>
      </c>
      <c r="L544" s="56" t="s">
        <v>2274</v>
      </c>
      <c r="M544" s="56" t="s">
        <v>1012</v>
      </c>
      <c r="N544" s="56" t="s">
        <v>1013</v>
      </c>
      <c r="O544" s="56" t="s">
        <v>1010</v>
      </c>
      <c r="AF544" s="64" t="s">
        <v>63</v>
      </c>
      <c r="AG544" s="64" t="s">
        <v>64</v>
      </c>
      <c r="AH544" s="64" t="s">
        <v>65</v>
      </c>
      <c r="AI544" s="64" t="s">
        <v>901</v>
      </c>
      <c r="AJ544" s="64" t="s">
        <v>1065</v>
      </c>
    </row>
    <row r="545" spans="8:36">
      <c r="H545" s="56" t="s">
        <v>104</v>
      </c>
      <c r="I545" s="56" t="s">
        <v>2237</v>
      </c>
      <c r="J545" s="56" t="s">
        <v>1911</v>
      </c>
      <c r="K545" s="56" t="s">
        <v>1912</v>
      </c>
      <c r="L545" s="56" t="s">
        <v>2275</v>
      </c>
      <c r="M545" s="56" t="s">
        <v>1062</v>
      </c>
      <c r="N545" s="56" t="s">
        <v>1006</v>
      </c>
      <c r="O545" s="56" t="s">
        <v>1047</v>
      </c>
      <c r="AF545" s="64" t="s">
        <v>63</v>
      </c>
      <c r="AG545" s="64" t="s">
        <v>77</v>
      </c>
      <c r="AH545" s="64" t="s">
        <v>65</v>
      </c>
      <c r="AI545" s="64" t="s">
        <v>216</v>
      </c>
      <c r="AJ545" s="64" t="s">
        <v>1004</v>
      </c>
    </row>
    <row r="546" spans="8:36">
      <c r="H546" s="56" t="s">
        <v>104</v>
      </c>
      <c r="I546" s="56" t="s">
        <v>116</v>
      </c>
      <c r="J546" s="56" t="s">
        <v>1408</v>
      </c>
      <c r="K546" s="56" t="s">
        <v>119</v>
      </c>
      <c r="L546" s="56" t="s">
        <v>566</v>
      </c>
      <c r="M546" s="56" t="s">
        <v>1254</v>
      </c>
      <c r="N546" s="56" t="s">
        <v>1409</v>
      </c>
      <c r="O546" s="56" t="s">
        <v>1051</v>
      </c>
      <c r="AF546" s="64" t="s">
        <v>63</v>
      </c>
      <c r="AG546" s="64" t="s">
        <v>64</v>
      </c>
      <c r="AH546" s="64" t="s">
        <v>65</v>
      </c>
      <c r="AI546" s="64" t="s">
        <v>546</v>
      </c>
      <c r="AJ546" s="64" t="s">
        <v>1011</v>
      </c>
    </row>
    <row r="547" spans="8:36">
      <c r="H547" s="56" t="s">
        <v>104</v>
      </c>
      <c r="I547" s="56" t="s">
        <v>116</v>
      </c>
      <c r="J547" s="56" t="s">
        <v>1408</v>
      </c>
      <c r="K547" s="56" t="s">
        <v>119</v>
      </c>
      <c r="L547" s="56" t="s">
        <v>833</v>
      </c>
      <c r="M547" s="56" t="s">
        <v>1254</v>
      </c>
      <c r="N547" s="56" t="s">
        <v>1409</v>
      </c>
      <c r="O547" s="56" t="s">
        <v>1051</v>
      </c>
      <c r="AF547" s="64" t="s">
        <v>63</v>
      </c>
      <c r="AG547" s="64" t="s">
        <v>64</v>
      </c>
      <c r="AH547" s="64" t="s">
        <v>65</v>
      </c>
      <c r="AI547" s="64" t="s">
        <v>545</v>
      </c>
      <c r="AJ547" s="64" t="s">
        <v>1011</v>
      </c>
    </row>
    <row r="548" spans="8:36">
      <c r="H548" s="56" t="s">
        <v>28</v>
      </c>
      <c r="I548" s="56" t="s">
        <v>54</v>
      </c>
      <c r="J548" s="56" t="s">
        <v>1087</v>
      </c>
      <c r="K548" s="56" t="s">
        <v>56</v>
      </c>
      <c r="L548" s="56" t="s">
        <v>2132</v>
      </c>
      <c r="M548" s="56" t="s">
        <v>1224</v>
      </c>
      <c r="N548" s="56" t="s">
        <v>1006</v>
      </c>
      <c r="O548" s="56" t="s">
        <v>1047</v>
      </c>
      <c r="AF548" s="64" t="s">
        <v>63</v>
      </c>
      <c r="AG548" s="64" t="s">
        <v>64</v>
      </c>
      <c r="AH548" s="64" t="s">
        <v>65</v>
      </c>
      <c r="AI548" s="64" t="s">
        <v>409</v>
      </c>
      <c r="AJ548" s="64" t="s">
        <v>1004</v>
      </c>
    </row>
    <row r="549" spans="8:36">
      <c r="H549" s="56" t="s">
        <v>167</v>
      </c>
      <c r="I549" s="56" t="s">
        <v>180</v>
      </c>
      <c r="J549" s="56" t="s">
        <v>1206</v>
      </c>
      <c r="K549" s="56" t="s">
        <v>183</v>
      </c>
      <c r="L549" s="56" t="s">
        <v>432</v>
      </c>
      <c r="M549" s="56" t="s">
        <v>1062</v>
      </c>
      <c r="N549" s="56" t="s">
        <v>1006</v>
      </c>
      <c r="O549" s="56" t="s">
        <v>1047</v>
      </c>
      <c r="AF549" s="64" t="s">
        <v>63</v>
      </c>
      <c r="AG549" s="64" t="s">
        <v>64</v>
      </c>
      <c r="AH549" s="64" t="s">
        <v>65</v>
      </c>
      <c r="AI549" s="64" t="s">
        <v>2276</v>
      </c>
      <c r="AJ549" s="64" t="s">
        <v>1065</v>
      </c>
    </row>
    <row r="550" spans="8:36">
      <c r="H550" s="56" t="s">
        <v>136</v>
      </c>
      <c r="I550" s="56" t="s">
        <v>155</v>
      </c>
      <c r="J550" s="56" t="s">
        <v>1097</v>
      </c>
      <c r="K550" s="56" t="s">
        <v>159</v>
      </c>
      <c r="L550" s="56" t="s">
        <v>906</v>
      </c>
      <c r="M550" s="56" t="s">
        <v>1062</v>
      </c>
      <c r="N550" s="56" t="s">
        <v>1006</v>
      </c>
      <c r="O550" s="56" t="s">
        <v>1047</v>
      </c>
      <c r="AF550" s="64" t="s">
        <v>63</v>
      </c>
      <c r="AG550" s="64" t="s">
        <v>64</v>
      </c>
      <c r="AH550" s="64" t="s">
        <v>65</v>
      </c>
      <c r="AI550" s="64" t="s">
        <v>2277</v>
      </c>
      <c r="AJ550" s="64" t="s">
        <v>1065</v>
      </c>
    </row>
    <row r="551" spans="8:36">
      <c r="H551" s="56" t="s">
        <v>28</v>
      </c>
      <c r="I551" s="56" t="s">
        <v>60</v>
      </c>
      <c r="J551" s="56" t="s">
        <v>1156</v>
      </c>
      <c r="K551" s="56" t="s">
        <v>1157</v>
      </c>
      <c r="L551" s="56" t="s">
        <v>2061</v>
      </c>
      <c r="M551" s="56" t="s">
        <v>1005</v>
      </c>
      <c r="N551" s="56" t="s">
        <v>1006</v>
      </c>
      <c r="O551" s="56" t="s">
        <v>1003</v>
      </c>
      <c r="AF551" s="64" t="s">
        <v>63</v>
      </c>
      <c r="AG551" s="64" t="s">
        <v>77</v>
      </c>
      <c r="AH551" s="64" t="s">
        <v>65</v>
      </c>
      <c r="AI551" s="64" t="s">
        <v>2278</v>
      </c>
      <c r="AJ551" s="64" t="s">
        <v>1065</v>
      </c>
    </row>
    <row r="552" spans="8:36">
      <c r="H552" s="56" t="s">
        <v>104</v>
      </c>
      <c r="I552" s="56" t="s">
        <v>2237</v>
      </c>
      <c r="J552" s="56" t="s">
        <v>1876</v>
      </c>
      <c r="K552" s="56" t="s">
        <v>1877</v>
      </c>
      <c r="L552" s="56" t="s">
        <v>2279</v>
      </c>
      <c r="M552" s="56" t="s">
        <v>1062</v>
      </c>
      <c r="N552" s="56" t="s">
        <v>1006</v>
      </c>
      <c r="O552" s="56" t="s">
        <v>1047</v>
      </c>
      <c r="AF552" s="64" t="s">
        <v>63</v>
      </c>
      <c r="AG552" s="64" t="s">
        <v>1570</v>
      </c>
      <c r="AH552" s="64" t="s">
        <v>90</v>
      </c>
      <c r="AI552" s="64" t="s">
        <v>612</v>
      </c>
      <c r="AJ552" s="64" t="s">
        <v>1011</v>
      </c>
    </row>
    <row r="553" spans="8:36">
      <c r="H553" s="56" t="s">
        <v>104</v>
      </c>
      <c r="I553" s="56" t="s">
        <v>121</v>
      </c>
      <c r="J553" s="56" t="s">
        <v>1289</v>
      </c>
      <c r="K553" s="56" t="s">
        <v>122</v>
      </c>
      <c r="L553" s="56" t="s">
        <v>313</v>
      </c>
      <c r="M553" s="56" t="s">
        <v>1062</v>
      </c>
      <c r="N553" s="56" t="s">
        <v>1006</v>
      </c>
      <c r="O553" s="56" t="s">
        <v>1047</v>
      </c>
      <c r="AF553" s="64" t="s">
        <v>63</v>
      </c>
      <c r="AG553" s="64" t="s">
        <v>84</v>
      </c>
      <c r="AH553" s="64" t="s">
        <v>90</v>
      </c>
      <c r="AI553" s="64" t="s">
        <v>470</v>
      </c>
      <c r="AJ553" s="64" t="s">
        <v>1065</v>
      </c>
    </row>
    <row r="554" spans="8:36">
      <c r="H554" s="56" t="s">
        <v>104</v>
      </c>
      <c r="I554" s="56" t="s">
        <v>116</v>
      </c>
      <c r="J554" s="56" t="s">
        <v>1271</v>
      </c>
      <c r="K554" s="56" t="s">
        <v>117</v>
      </c>
      <c r="L554" s="56" t="s">
        <v>356</v>
      </c>
      <c r="M554" s="56" t="s">
        <v>1062</v>
      </c>
      <c r="N554" s="56" t="s">
        <v>1006</v>
      </c>
      <c r="O554" s="56" t="s">
        <v>1047</v>
      </c>
      <c r="AF554" s="64" t="s">
        <v>63</v>
      </c>
      <c r="AG554" s="64" t="s">
        <v>84</v>
      </c>
      <c r="AH554" s="64" t="s">
        <v>90</v>
      </c>
      <c r="AI554" s="64" t="s">
        <v>531</v>
      </c>
      <c r="AJ554" s="64" t="s">
        <v>1065</v>
      </c>
    </row>
    <row r="555" spans="8:36">
      <c r="H555" s="56" t="s">
        <v>28</v>
      </c>
      <c r="I555" s="56" t="s">
        <v>54</v>
      </c>
      <c r="J555" s="56" t="s">
        <v>1087</v>
      </c>
      <c r="K555" s="56" t="s">
        <v>56</v>
      </c>
      <c r="L555" s="56" t="s">
        <v>2280</v>
      </c>
      <c r="M555" s="56" t="s">
        <v>1062</v>
      </c>
      <c r="N555" s="56" t="s">
        <v>1006</v>
      </c>
      <c r="O555" s="56" t="s">
        <v>1047</v>
      </c>
      <c r="AF555" s="64" t="s">
        <v>63</v>
      </c>
      <c r="AG555" s="64" t="s">
        <v>84</v>
      </c>
      <c r="AH555" s="64" t="s">
        <v>90</v>
      </c>
      <c r="AI555" s="64" t="s">
        <v>2281</v>
      </c>
      <c r="AJ555" s="64" t="s">
        <v>1065</v>
      </c>
    </row>
    <row r="556" spans="8:36">
      <c r="H556" s="56" t="s">
        <v>28</v>
      </c>
      <c r="I556" s="56" t="s">
        <v>60</v>
      </c>
      <c r="J556" s="56" t="s">
        <v>1156</v>
      </c>
      <c r="K556" s="56" t="s">
        <v>1157</v>
      </c>
      <c r="L556" s="56" t="s">
        <v>2076</v>
      </c>
      <c r="M556" s="56" t="s">
        <v>1062</v>
      </c>
      <c r="N556" s="56" t="s">
        <v>1006</v>
      </c>
      <c r="O556" s="56" t="s">
        <v>1047</v>
      </c>
      <c r="AF556" s="64" t="s">
        <v>63</v>
      </c>
      <c r="AG556" s="64" t="s">
        <v>84</v>
      </c>
      <c r="AH556" s="64" t="s">
        <v>90</v>
      </c>
      <c r="AI556" s="64" t="s">
        <v>212</v>
      </c>
      <c r="AJ556" s="64" t="s">
        <v>1011</v>
      </c>
    </row>
    <row r="557" spans="8:36">
      <c r="H557" s="56" t="s">
        <v>28</v>
      </c>
      <c r="I557" s="56" t="s">
        <v>29</v>
      </c>
      <c r="J557" s="56" t="s">
        <v>1115</v>
      </c>
      <c r="K557" s="56" t="s">
        <v>31</v>
      </c>
      <c r="L557" s="56" t="s">
        <v>2241</v>
      </c>
      <c r="M557" s="56" t="s">
        <v>1062</v>
      </c>
      <c r="N557" s="56" t="s">
        <v>1006</v>
      </c>
      <c r="O557" s="56" t="s">
        <v>1047</v>
      </c>
      <c r="AF557" s="64" t="s">
        <v>63</v>
      </c>
      <c r="AG557" s="64" t="s">
        <v>84</v>
      </c>
      <c r="AH557" s="64" t="s">
        <v>90</v>
      </c>
      <c r="AI557" s="64" t="s">
        <v>635</v>
      </c>
      <c r="AJ557" s="64" t="s">
        <v>1065</v>
      </c>
    </row>
    <row r="558" spans="8:36">
      <c r="H558" s="56" t="s">
        <v>167</v>
      </c>
      <c r="I558" s="56" t="s">
        <v>180</v>
      </c>
      <c r="J558" s="56" t="s">
        <v>1374</v>
      </c>
      <c r="K558" s="56" t="s">
        <v>181</v>
      </c>
      <c r="L558" s="56" t="s">
        <v>1704</v>
      </c>
      <c r="M558" s="56" t="s">
        <v>1005</v>
      </c>
      <c r="N558" s="56" t="s">
        <v>1006</v>
      </c>
      <c r="O558" s="56" t="s">
        <v>1003</v>
      </c>
      <c r="AF558" s="64" t="s">
        <v>63</v>
      </c>
      <c r="AG558" s="64" t="s">
        <v>84</v>
      </c>
      <c r="AH558" s="64" t="s">
        <v>90</v>
      </c>
      <c r="AI558" s="64" t="s">
        <v>987</v>
      </c>
      <c r="AJ558" s="64" t="s">
        <v>1065</v>
      </c>
    </row>
    <row r="559" spans="8:36">
      <c r="H559" s="56" t="s">
        <v>28</v>
      </c>
      <c r="I559" s="56" t="s">
        <v>54</v>
      </c>
      <c r="J559" s="56" t="s">
        <v>1087</v>
      </c>
      <c r="K559" s="56" t="s">
        <v>56</v>
      </c>
      <c r="L559" s="56" t="s">
        <v>2155</v>
      </c>
      <c r="M559" s="56" t="s">
        <v>1062</v>
      </c>
      <c r="N559" s="56" t="s">
        <v>1006</v>
      </c>
      <c r="O559" s="56" t="s">
        <v>1047</v>
      </c>
      <c r="AF559" s="64" t="s">
        <v>63</v>
      </c>
      <c r="AG559" s="64" t="s">
        <v>84</v>
      </c>
      <c r="AH559" s="64" t="s">
        <v>90</v>
      </c>
      <c r="AI559" s="64" t="s">
        <v>1644</v>
      </c>
      <c r="AJ559" s="64" t="s">
        <v>1065</v>
      </c>
    </row>
    <row r="560" spans="8:36">
      <c r="H560" s="56" t="s">
        <v>28</v>
      </c>
      <c r="I560" s="56" t="s">
        <v>54</v>
      </c>
      <c r="J560" s="56" t="s">
        <v>1087</v>
      </c>
      <c r="K560" s="56" t="s">
        <v>56</v>
      </c>
      <c r="L560" s="56" t="s">
        <v>564</v>
      </c>
      <c r="M560" s="56" t="s">
        <v>1062</v>
      </c>
      <c r="N560" s="56" t="s">
        <v>1006</v>
      </c>
      <c r="O560" s="56" t="s">
        <v>1047</v>
      </c>
      <c r="AF560" s="64" t="s">
        <v>63</v>
      </c>
      <c r="AG560" s="64" t="s">
        <v>84</v>
      </c>
      <c r="AH560" s="64" t="s">
        <v>2282</v>
      </c>
      <c r="AI560" s="64" t="s">
        <v>558</v>
      </c>
      <c r="AJ560" s="64" t="s">
        <v>1065</v>
      </c>
    </row>
    <row r="561" spans="8:36">
      <c r="H561" s="56" t="s">
        <v>167</v>
      </c>
      <c r="I561" s="56" t="s">
        <v>168</v>
      </c>
      <c r="J561" s="56" t="s">
        <v>1188</v>
      </c>
      <c r="K561" s="56" t="s">
        <v>169</v>
      </c>
      <c r="L561" s="56" t="s">
        <v>479</v>
      </c>
      <c r="M561" s="56" t="s">
        <v>1062</v>
      </c>
      <c r="N561" s="56" t="s">
        <v>1006</v>
      </c>
      <c r="O561" s="56" t="s">
        <v>1047</v>
      </c>
      <c r="AF561" s="64" t="s">
        <v>63</v>
      </c>
      <c r="AG561" s="64" t="s">
        <v>84</v>
      </c>
      <c r="AH561" s="64" t="s">
        <v>2265</v>
      </c>
      <c r="AI561" s="64" t="s">
        <v>403</v>
      </c>
      <c r="AJ561" s="64" t="s">
        <v>1011</v>
      </c>
    </row>
    <row r="562" spans="8:36">
      <c r="H562" s="56" t="s">
        <v>167</v>
      </c>
      <c r="I562" s="56" t="s">
        <v>173</v>
      </c>
      <c r="J562" s="56" t="s">
        <v>1179</v>
      </c>
      <c r="K562" s="56" t="s">
        <v>176</v>
      </c>
      <c r="L562" s="56" t="s">
        <v>2283</v>
      </c>
      <c r="M562" s="56" t="s">
        <v>1062</v>
      </c>
      <c r="N562" s="56" t="s">
        <v>1006</v>
      </c>
      <c r="O562" s="56" t="s">
        <v>1047</v>
      </c>
      <c r="AF562" s="64" t="s">
        <v>63</v>
      </c>
      <c r="AG562" s="64" t="s">
        <v>84</v>
      </c>
      <c r="AH562" s="64" t="s">
        <v>2265</v>
      </c>
      <c r="AI562" s="64" t="s">
        <v>88</v>
      </c>
      <c r="AJ562" s="64" t="s">
        <v>1065</v>
      </c>
    </row>
    <row r="563" spans="8:36">
      <c r="H563" s="56" t="s">
        <v>28</v>
      </c>
      <c r="I563" s="56" t="s">
        <v>54</v>
      </c>
      <c r="J563" s="56" t="s">
        <v>1087</v>
      </c>
      <c r="K563" s="56" t="s">
        <v>56</v>
      </c>
      <c r="L563" s="56" t="s">
        <v>2111</v>
      </c>
      <c r="M563" s="56" t="s">
        <v>1062</v>
      </c>
      <c r="N563" s="56" t="s">
        <v>1006</v>
      </c>
      <c r="O563" s="56" t="s">
        <v>1047</v>
      </c>
      <c r="AF563" s="64" t="s">
        <v>63</v>
      </c>
      <c r="AG563" s="64" t="s">
        <v>84</v>
      </c>
      <c r="AH563" s="64" t="s">
        <v>90</v>
      </c>
      <c r="AI563" s="64" t="s">
        <v>283</v>
      </c>
      <c r="AJ563" s="64" t="s">
        <v>1004</v>
      </c>
    </row>
    <row r="564" spans="8:36">
      <c r="H564" s="56" t="s">
        <v>28</v>
      </c>
      <c r="I564" s="56" t="s">
        <v>54</v>
      </c>
      <c r="J564" s="56" t="s">
        <v>1087</v>
      </c>
      <c r="K564" s="56" t="s">
        <v>56</v>
      </c>
      <c r="L564" s="56" t="s">
        <v>371</v>
      </c>
      <c r="M564" s="56" t="s">
        <v>1062</v>
      </c>
      <c r="N564" s="56" t="s">
        <v>1006</v>
      </c>
      <c r="O564" s="56" t="s">
        <v>1047</v>
      </c>
      <c r="AF564" s="64" t="s">
        <v>63</v>
      </c>
      <c r="AG564" s="64" t="s">
        <v>84</v>
      </c>
      <c r="AH564" s="64" t="s">
        <v>90</v>
      </c>
      <c r="AI564" s="64" t="s">
        <v>332</v>
      </c>
      <c r="AJ564" s="64" t="s">
        <v>1011</v>
      </c>
    </row>
    <row r="565" spans="8:36">
      <c r="H565" s="56" t="s">
        <v>28</v>
      </c>
      <c r="I565" s="56" t="s">
        <v>60</v>
      </c>
      <c r="J565" s="56" t="s">
        <v>1142</v>
      </c>
      <c r="K565" s="56" t="s">
        <v>61</v>
      </c>
      <c r="L565" s="56" t="s">
        <v>2081</v>
      </c>
      <c r="M565" s="56" t="s">
        <v>1062</v>
      </c>
      <c r="N565" s="56" t="s">
        <v>1006</v>
      </c>
      <c r="O565" s="56" t="s">
        <v>1047</v>
      </c>
      <c r="AF565" s="64" t="s">
        <v>63</v>
      </c>
      <c r="AG565" s="64" t="s">
        <v>81</v>
      </c>
      <c r="AH565" s="64" t="s">
        <v>214</v>
      </c>
      <c r="AI565" s="64" t="s">
        <v>712</v>
      </c>
      <c r="AJ565" s="64" t="s">
        <v>1065</v>
      </c>
    </row>
    <row r="566" spans="8:36">
      <c r="H566" s="56" t="s">
        <v>104</v>
      </c>
      <c r="I566" s="56" t="s">
        <v>111</v>
      </c>
      <c r="J566" s="56" t="s">
        <v>1253</v>
      </c>
      <c r="K566" s="56" t="s">
        <v>112</v>
      </c>
      <c r="L566" s="56" t="s">
        <v>2284</v>
      </c>
      <c r="M566" s="56" t="s">
        <v>1062</v>
      </c>
      <c r="N566" s="56" t="s">
        <v>1006</v>
      </c>
      <c r="O566" s="56" t="s">
        <v>1047</v>
      </c>
      <c r="AF566" s="64" t="s">
        <v>63</v>
      </c>
      <c r="AG566" s="64" t="s">
        <v>81</v>
      </c>
      <c r="AH566" s="64" t="s">
        <v>214</v>
      </c>
      <c r="AI566" s="64" t="s">
        <v>401</v>
      </c>
      <c r="AJ566" s="64" t="s">
        <v>1011</v>
      </c>
    </row>
    <row r="567" spans="8:36">
      <c r="H567" s="56" t="s">
        <v>104</v>
      </c>
      <c r="I567" s="56" t="s">
        <v>116</v>
      </c>
      <c r="J567" s="56" t="s">
        <v>1271</v>
      </c>
      <c r="K567" s="56" t="s">
        <v>117</v>
      </c>
      <c r="L567" s="56" t="s">
        <v>963</v>
      </c>
      <c r="M567" s="56" t="s">
        <v>1062</v>
      </c>
      <c r="N567" s="56" t="s">
        <v>1006</v>
      </c>
      <c r="O567" s="56" t="s">
        <v>1047</v>
      </c>
      <c r="AF567" s="64" t="s">
        <v>63</v>
      </c>
      <c r="AG567" s="64" t="s">
        <v>81</v>
      </c>
      <c r="AH567" s="64" t="s">
        <v>214</v>
      </c>
      <c r="AI567" s="64" t="s">
        <v>2285</v>
      </c>
      <c r="AJ567" s="64" t="s">
        <v>1065</v>
      </c>
    </row>
    <row r="568" spans="8:36">
      <c r="H568" s="56" t="s">
        <v>167</v>
      </c>
      <c r="I568" s="56" t="s">
        <v>173</v>
      </c>
      <c r="J568" s="56" t="s">
        <v>1182</v>
      </c>
      <c r="K568" s="56" t="s">
        <v>174</v>
      </c>
      <c r="L568" s="56" t="s">
        <v>1637</v>
      </c>
      <c r="M568" s="56" t="s">
        <v>1062</v>
      </c>
      <c r="N568" s="56" t="s">
        <v>1006</v>
      </c>
      <c r="O568" s="56" t="s">
        <v>1047</v>
      </c>
      <c r="AF568" s="64" t="s">
        <v>63</v>
      </c>
      <c r="AG568" s="64" t="s">
        <v>81</v>
      </c>
      <c r="AH568" s="64" t="s">
        <v>1018</v>
      </c>
      <c r="AI568" s="64" t="s">
        <v>83</v>
      </c>
      <c r="AJ568" s="64" t="s">
        <v>1065</v>
      </c>
    </row>
    <row r="569" spans="8:36">
      <c r="H569" s="56" t="s">
        <v>28</v>
      </c>
      <c r="I569" s="56" t="s">
        <v>29</v>
      </c>
      <c r="J569" s="56" t="s">
        <v>1110</v>
      </c>
      <c r="K569" s="56" t="s">
        <v>196</v>
      </c>
      <c r="L569" s="56" t="s">
        <v>970</v>
      </c>
      <c r="M569" s="56" t="s">
        <v>1062</v>
      </c>
      <c r="N569" s="56" t="s">
        <v>1006</v>
      </c>
      <c r="O569" s="56" t="s">
        <v>1047</v>
      </c>
      <c r="AF569" s="64" t="s">
        <v>63</v>
      </c>
      <c r="AG569" s="64" t="s">
        <v>81</v>
      </c>
      <c r="AH569" s="64" t="s">
        <v>1018</v>
      </c>
      <c r="AI569" s="64" t="s">
        <v>2261</v>
      </c>
      <c r="AJ569" s="64" t="s">
        <v>1065</v>
      </c>
    </row>
    <row r="570" spans="8:36">
      <c r="H570" s="56" t="s">
        <v>28</v>
      </c>
      <c r="I570" s="56" t="s">
        <v>34</v>
      </c>
      <c r="J570" s="56" t="s">
        <v>1048</v>
      </c>
      <c r="K570" s="56" t="s">
        <v>36</v>
      </c>
      <c r="L570" s="56" t="s">
        <v>2286</v>
      </c>
      <c r="M570" s="56" t="s">
        <v>1078</v>
      </c>
      <c r="N570" s="56" t="s">
        <v>1079</v>
      </c>
      <c r="O570" s="56" t="s">
        <v>1051</v>
      </c>
      <c r="AF570" s="64" t="s">
        <v>63</v>
      </c>
      <c r="AG570" s="64" t="s">
        <v>81</v>
      </c>
      <c r="AH570" s="64" t="s">
        <v>1018</v>
      </c>
      <c r="AI570" s="64" t="s">
        <v>444</v>
      </c>
      <c r="AJ570" s="64" t="s">
        <v>1065</v>
      </c>
    </row>
    <row r="571" spans="8:36">
      <c r="H571" s="56" t="s">
        <v>28</v>
      </c>
      <c r="I571" s="56" t="s">
        <v>60</v>
      </c>
      <c r="J571" s="56" t="s">
        <v>1146</v>
      </c>
      <c r="K571" s="56" t="s">
        <v>443</v>
      </c>
      <c r="L571" s="56" t="s">
        <v>444</v>
      </c>
      <c r="M571" s="56" t="s">
        <v>1005</v>
      </c>
      <c r="N571" s="56" t="s">
        <v>1006</v>
      </c>
      <c r="O571" s="56" t="s">
        <v>1003</v>
      </c>
      <c r="AF571" s="64" t="s">
        <v>63</v>
      </c>
      <c r="AG571" s="64" t="s">
        <v>81</v>
      </c>
      <c r="AH571" s="64" t="s">
        <v>214</v>
      </c>
      <c r="AI571" s="64" t="s">
        <v>951</v>
      </c>
      <c r="AJ571" s="64" t="s">
        <v>1065</v>
      </c>
    </row>
    <row r="572" spans="8:36">
      <c r="H572" s="56" t="s">
        <v>104</v>
      </c>
      <c r="I572" s="56" t="s">
        <v>116</v>
      </c>
      <c r="J572" s="56" t="s">
        <v>1408</v>
      </c>
      <c r="K572" s="56" t="s">
        <v>119</v>
      </c>
      <c r="L572" s="56" t="s">
        <v>2287</v>
      </c>
      <c r="M572" s="56" t="s">
        <v>1254</v>
      </c>
      <c r="N572" s="56" t="s">
        <v>1409</v>
      </c>
      <c r="O572" s="56" t="s">
        <v>1051</v>
      </c>
      <c r="AF572" s="64" t="s">
        <v>63</v>
      </c>
      <c r="AG572" s="64" t="s">
        <v>81</v>
      </c>
      <c r="AH572" s="64" t="s">
        <v>214</v>
      </c>
      <c r="AI572" s="64" t="s">
        <v>2288</v>
      </c>
      <c r="AJ572" s="64" t="s">
        <v>1065</v>
      </c>
    </row>
    <row r="573" spans="8:36">
      <c r="H573" s="56" t="s">
        <v>104</v>
      </c>
      <c r="I573" s="56" t="s">
        <v>116</v>
      </c>
      <c r="J573" s="56" t="s">
        <v>1408</v>
      </c>
      <c r="K573" s="56" t="s">
        <v>119</v>
      </c>
      <c r="L573" s="56" t="s">
        <v>2289</v>
      </c>
      <c r="M573" s="56" t="s">
        <v>1254</v>
      </c>
      <c r="N573" s="56" t="s">
        <v>1409</v>
      </c>
      <c r="O573" s="56" t="s">
        <v>1051</v>
      </c>
      <c r="AF573" s="64" t="s">
        <v>63</v>
      </c>
      <c r="AG573" s="64" t="s">
        <v>81</v>
      </c>
      <c r="AH573" s="64" t="s">
        <v>214</v>
      </c>
      <c r="AI573" s="64" t="s">
        <v>2290</v>
      </c>
      <c r="AJ573" s="64" t="s">
        <v>1065</v>
      </c>
    </row>
    <row r="574" spans="8:36">
      <c r="H574" s="56" t="s">
        <v>104</v>
      </c>
      <c r="I574" s="56" t="s">
        <v>121</v>
      </c>
      <c r="J574" s="56" t="s">
        <v>1289</v>
      </c>
      <c r="K574" s="56" t="s">
        <v>122</v>
      </c>
      <c r="L574" s="56" t="s">
        <v>2291</v>
      </c>
      <c r="M574" s="56" t="s">
        <v>311</v>
      </c>
      <c r="N574" s="56" t="s">
        <v>311</v>
      </c>
      <c r="O574" s="56" t="s">
        <v>1051</v>
      </c>
      <c r="AF574" s="64" t="s">
        <v>63</v>
      </c>
      <c r="AG574" s="64" t="s">
        <v>64</v>
      </c>
      <c r="AH574" s="64" t="s">
        <v>65</v>
      </c>
      <c r="AI574" s="64" t="s">
        <v>873</v>
      </c>
      <c r="AJ574" s="64" t="s">
        <v>1065</v>
      </c>
    </row>
    <row r="575" spans="8:36">
      <c r="H575" s="56" t="s">
        <v>28</v>
      </c>
      <c r="I575" s="56" t="s">
        <v>45</v>
      </c>
      <c r="J575" s="56" t="s">
        <v>1227</v>
      </c>
      <c r="K575" s="56" t="s">
        <v>374</v>
      </c>
      <c r="L575" s="56" t="s">
        <v>2292</v>
      </c>
      <c r="M575" s="56" t="s">
        <v>1062</v>
      </c>
      <c r="N575" s="56" t="s">
        <v>1006</v>
      </c>
      <c r="O575" s="56" t="s">
        <v>1047</v>
      </c>
      <c r="AF575" s="64" t="s">
        <v>63</v>
      </c>
      <c r="AG575" s="64" t="s">
        <v>64</v>
      </c>
      <c r="AH575" s="64" t="s">
        <v>65</v>
      </c>
      <c r="AI575" s="64" t="s">
        <v>917</v>
      </c>
      <c r="AJ575" s="64" t="s">
        <v>1065</v>
      </c>
    </row>
    <row r="576" spans="8:36">
      <c r="H576" s="56" t="s">
        <v>63</v>
      </c>
      <c r="I576" s="56" t="s">
        <v>77</v>
      </c>
      <c r="J576" s="56" t="s">
        <v>1041</v>
      </c>
      <c r="K576" s="56" t="s">
        <v>65</v>
      </c>
      <c r="L576" s="56" t="s">
        <v>2293</v>
      </c>
      <c r="M576" s="56" t="s">
        <v>311</v>
      </c>
      <c r="N576" s="56" t="s">
        <v>311</v>
      </c>
      <c r="O576" s="56" t="s">
        <v>1051</v>
      </c>
      <c r="AF576" s="64" t="s">
        <v>63</v>
      </c>
      <c r="AG576" s="64" t="s">
        <v>64</v>
      </c>
      <c r="AH576" s="64" t="s">
        <v>65</v>
      </c>
      <c r="AI576" s="64" t="s">
        <v>652</v>
      </c>
      <c r="AJ576" s="64" t="s">
        <v>1011</v>
      </c>
    </row>
    <row r="577" spans="8:36">
      <c r="H577" s="56" t="s">
        <v>28</v>
      </c>
      <c r="I577" s="56" t="s">
        <v>29</v>
      </c>
      <c r="J577" s="56" t="s">
        <v>1115</v>
      </c>
      <c r="K577" s="56" t="s">
        <v>31</v>
      </c>
      <c r="L577" s="56" t="s">
        <v>2244</v>
      </c>
      <c r="M577" s="56" t="s">
        <v>1062</v>
      </c>
      <c r="N577" s="56" t="s">
        <v>1006</v>
      </c>
      <c r="O577" s="56" t="s">
        <v>1047</v>
      </c>
      <c r="AF577" s="64" t="s">
        <v>63</v>
      </c>
      <c r="AG577" s="64" t="s">
        <v>64</v>
      </c>
      <c r="AH577" s="64" t="s">
        <v>65</v>
      </c>
      <c r="AI577" s="64" t="s">
        <v>435</v>
      </c>
      <c r="AJ577" s="64" t="s">
        <v>1011</v>
      </c>
    </row>
    <row r="578" spans="8:36">
      <c r="H578" s="56" t="s">
        <v>28</v>
      </c>
      <c r="I578" s="56" t="s">
        <v>45</v>
      </c>
      <c r="J578" s="56" t="s">
        <v>1227</v>
      </c>
      <c r="K578" s="56" t="s">
        <v>374</v>
      </c>
      <c r="L578" s="56" t="s">
        <v>2294</v>
      </c>
      <c r="M578" s="56" t="s">
        <v>1062</v>
      </c>
      <c r="N578" s="56" t="s">
        <v>1006</v>
      </c>
      <c r="O578" s="56" t="s">
        <v>1047</v>
      </c>
      <c r="AF578" s="64" t="s">
        <v>63</v>
      </c>
      <c r="AG578" s="64" t="s">
        <v>77</v>
      </c>
      <c r="AH578" s="64" t="s">
        <v>65</v>
      </c>
      <c r="AI578" s="64" t="s">
        <v>2205</v>
      </c>
      <c r="AJ578" s="64" t="s">
        <v>1011</v>
      </c>
    </row>
    <row r="579" spans="8:36">
      <c r="H579" s="56" t="s">
        <v>28</v>
      </c>
      <c r="I579" s="56" t="s">
        <v>54</v>
      </c>
      <c r="J579" s="56" t="s">
        <v>1087</v>
      </c>
      <c r="K579" s="56" t="s">
        <v>56</v>
      </c>
      <c r="L579" s="56" t="s">
        <v>405</v>
      </c>
      <c r="M579" s="56" t="s">
        <v>1062</v>
      </c>
      <c r="N579" s="56" t="s">
        <v>1006</v>
      </c>
      <c r="O579" s="56" t="s">
        <v>1047</v>
      </c>
      <c r="AF579" s="64" t="s">
        <v>63</v>
      </c>
      <c r="AG579" s="64" t="s">
        <v>64</v>
      </c>
      <c r="AH579" s="64" t="s">
        <v>65</v>
      </c>
      <c r="AI579" s="64" t="s">
        <v>2295</v>
      </c>
      <c r="AJ579" s="64" t="s">
        <v>1065</v>
      </c>
    </row>
    <row r="580" spans="8:36">
      <c r="H580" s="56" t="s">
        <v>28</v>
      </c>
      <c r="I580" s="56" t="s">
        <v>60</v>
      </c>
      <c r="J580" s="56" t="s">
        <v>1168</v>
      </c>
      <c r="K580" s="56" t="s">
        <v>489</v>
      </c>
      <c r="L580" s="56" t="s">
        <v>2064</v>
      </c>
      <c r="M580" s="56" t="s">
        <v>1005</v>
      </c>
      <c r="N580" s="56" t="s">
        <v>1006</v>
      </c>
      <c r="O580" s="56" t="s">
        <v>1003</v>
      </c>
      <c r="AF580" s="64" t="s">
        <v>63</v>
      </c>
      <c r="AG580" s="64" t="s">
        <v>64</v>
      </c>
      <c r="AH580" s="64" t="s">
        <v>65</v>
      </c>
      <c r="AI580" s="64" t="s">
        <v>883</v>
      </c>
      <c r="AJ580" s="64" t="s">
        <v>1065</v>
      </c>
    </row>
    <row r="581" spans="8:36">
      <c r="H581" s="56" t="s">
        <v>167</v>
      </c>
      <c r="I581" s="56" t="s">
        <v>173</v>
      </c>
      <c r="J581" s="56" t="s">
        <v>1179</v>
      </c>
      <c r="K581" s="56" t="s">
        <v>176</v>
      </c>
      <c r="L581" s="56" t="s">
        <v>940</v>
      </c>
      <c r="M581" s="56" t="s">
        <v>1062</v>
      </c>
      <c r="N581" s="56" t="s">
        <v>1006</v>
      </c>
      <c r="O581" s="56" t="s">
        <v>1047</v>
      </c>
      <c r="AF581" s="64" t="s">
        <v>63</v>
      </c>
      <c r="AG581" s="64" t="s">
        <v>81</v>
      </c>
      <c r="AH581" s="64" t="s">
        <v>214</v>
      </c>
      <c r="AI581" s="64" t="s">
        <v>2296</v>
      </c>
      <c r="AJ581" s="64" t="s">
        <v>1065</v>
      </c>
    </row>
    <row r="582" spans="8:36">
      <c r="H582" s="56" t="s">
        <v>104</v>
      </c>
      <c r="I582" s="56" t="s">
        <v>128</v>
      </c>
      <c r="J582" s="56" t="s">
        <v>1253</v>
      </c>
      <c r="K582" s="56" t="s">
        <v>112</v>
      </c>
      <c r="L582" s="56" t="s">
        <v>2297</v>
      </c>
      <c r="M582" s="56" t="s">
        <v>1254</v>
      </c>
      <c r="N582" s="56" t="s">
        <v>1409</v>
      </c>
      <c r="O582" s="56" t="s">
        <v>1051</v>
      </c>
      <c r="AF582" s="64" t="s">
        <v>63</v>
      </c>
      <c r="AG582" s="64" t="s">
        <v>81</v>
      </c>
      <c r="AH582" s="64" t="s">
        <v>214</v>
      </c>
      <c r="AI582" s="64" t="s">
        <v>2298</v>
      </c>
      <c r="AJ582" s="64" t="s">
        <v>1065</v>
      </c>
    </row>
    <row r="583" spans="8:36">
      <c r="H583" s="56" t="s">
        <v>104</v>
      </c>
      <c r="I583" s="56" t="s">
        <v>111</v>
      </c>
      <c r="J583" s="56" t="s">
        <v>1253</v>
      </c>
      <c r="K583" s="56" t="s">
        <v>112</v>
      </c>
      <c r="L583" s="56" t="s">
        <v>603</v>
      </c>
      <c r="M583" s="56" t="s">
        <v>1062</v>
      </c>
      <c r="N583" s="56" t="s">
        <v>1006</v>
      </c>
      <c r="O583" s="56" t="s">
        <v>1047</v>
      </c>
      <c r="AF583" s="64" t="s">
        <v>63</v>
      </c>
      <c r="AG583" s="64" t="s">
        <v>77</v>
      </c>
      <c r="AH583" s="64" t="s">
        <v>65</v>
      </c>
      <c r="AI583" s="64" t="s">
        <v>879</v>
      </c>
      <c r="AJ583" s="64" t="s">
        <v>1065</v>
      </c>
    </row>
    <row r="584" spans="8:36">
      <c r="H584" s="56" t="s">
        <v>28</v>
      </c>
      <c r="I584" s="56" t="s">
        <v>39</v>
      </c>
      <c r="J584" s="56" t="s">
        <v>1215</v>
      </c>
      <c r="K584" s="56" t="s">
        <v>40</v>
      </c>
      <c r="L584" s="56" t="s">
        <v>2299</v>
      </c>
      <c r="M584" s="56" t="s">
        <v>311</v>
      </c>
      <c r="N584" s="56" t="s">
        <v>311</v>
      </c>
      <c r="O584" s="56" t="s">
        <v>1051</v>
      </c>
      <c r="AF584" s="64" t="s">
        <v>63</v>
      </c>
      <c r="AG584" s="64" t="s">
        <v>64</v>
      </c>
      <c r="AH584" s="64" t="s">
        <v>65</v>
      </c>
      <c r="AI584" s="64" t="s">
        <v>2300</v>
      </c>
      <c r="AJ584" s="64" t="s">
        <v>1065</v>
      </c>
    </row>
    <row r="585" spans="8:36">
      <c r="H585" s="56" t="s">
        <v>104</v>
      </c>
      <c r="I585" s="56" t="s">
        <v>128</v>
      </c>
      <c r="J585" s="56" t="s">
        <v>1253</v>
      </c>
      <c r="K585" s="56" t="s">
        <v>112</v>
      </c>
      <c r="L585" s="56" t="s">
        <v>417</v>
      </c>
      <c r="M585" s="56" t="s">
        <v>1254</v>
      </c>
      <c r="N585" s="56" t="s">
        <v>1409</v>
      </c>
      <c r="O585" s="56" t="s">
        <v>1051</v>
      </c>
      <c r="AF585" s="64" t="s">
        <v>63</v>
      </c>
      <c r="AG585" s="64" t="s">
        <v>64</v>
      </c>
      <c r="AH585" s="64" t="s">
        <v>65</v>
      </c>
      <c r="AI585" s="64" t="s">
        <v>2301</v>
      </c>
      <c r="AJ585" s="64" t="s">
        <v>1065</v>
      </c>
    </row>
    <row r="586" spans="8:36">
      <c r="H586" s="56" t="s">
        <v>104</v>
      </c>
      <c r="I586" s="56" t="s">
        <v>111</v>
      </c>
      <c r="J586" s="56" t="s">
        <v>1253</v>
      </c>
      <c r="K586" s="56" t="s">
        <v>112</v>
      </c>
      <c r="L586" s="56" t="s">
        <v>2302</v>
      </c>
      <c r="M586" s="56" t="s">
        <v>1062</v>
      </c>
      <c r="N586" s="56" t="s">
        <v>1006</v>
      </c>
      <c r="O586" s="56" t="s">
        <v>1047</v>
      </c>
      <c r="AF586" s="64" t="s">
        <v>63</v>
      </c>
      <c r="AG586" s="64" t="s">
        <v>77</v>
      </c>
      <c r="AH586" s="64" t="s">
        <v>65</v>
      </c>
      <c r="AI586" s="64" t="s">
        <v>657</v>
      </c>
      <c r="AJ586" s="64" t="s">
        <v>1065</v>
      </c>
    </row>
    <row r="587" spans="8:36">
      <c r="H587" s="56" t="s">
        <v>104</v>
      </c>
      <c r="I587" s="56" t="s">
        <v>111</v>
      </c>
      <c r="J587" s="56" t="s">
        <v>1253</v>
      </c>
      <c r="K587" s="56" t="s">
        <v>112</v>
      </c>
      <c r="L587" s="56" t="s">
        <v>2303</v>
      </c>
      <c r="M587" s="56" t="s">
        <v>1062</v>
      </c>
      <c r="N587" s="56" t="s">
        <v>1006</v>
      </c>
      <c r="O587" s="56" t="s">
        <v>1047</v>
      </c>
      <c r="AF587" s="64" t="s">
        <v>63</v>
      </c>
      <c r="AG587" s="64" t="s">
        <v>77</v>
      </c>
      <c r="AH587" s="64" t="s">
        <v>65</v>
      </c>
      <c r="AI587" s="64" t="s">
        <v>2304</v>
      </c>
      <c r="AJ587" s="64" t="s">
        <v>1065</v>
      </c>
    </row>
    <row r="588" spans="8:36">
      <c r="H588" s="56" t="s">
        <v>104</v>
      </c>
      <c r="I588" s="56" t="s">
        <v>116</v>
      </c>
      <c r="J588" s="56" t="s">
        <v>1408</v>
      </c>
      <c r="K588" s="56" t="s">
        <v>119</v>
      </c>
      <c r="L588" s="56" t="s">
        <v>2305</v>
      </c>
      <c r="M588" s="56" t="s">
        <v>1254</v>
      </c>
      <c r="N588" s="56" t="s">
        <v>1409</v>
      </c>
      <c r="O588" s="56" t="s">
        <v>1051</v>
      </c>
      <c r="AF588" s="64" t="s">
        <v>63</v>
      </c>
      <c r="AG588" s="64" t="s">
        <v>64</v>
      </c>
      <c r="AH588" s="64" t="s">
        <v>65</v>
      </c>
      <c r="AI588" s="64" t="s">
        <v>529</v>
      </c>
      <c r="AJ588" s="64" t="s">
        <v>1065</v>
      </c>
    </row>
    <row r="589" spans="8:36">
      <c r="H589" s="56" t="s">
        <v>167</v>
      </c>
      <c r="I589" s="56" t="s">
        <v>186</v>
      </c>
      <c r="J589" s="56" t="s">
        <v>1376</v>
      </c>
      <c r="K589" s="56" t="s">
        <v>326</v>
      </c>
      <c r="L589" s="56" t="s">
        <v>1742</v>
      </c>
      <c r="M589" s="56" t="s">
        <v>1005</v>
      </c>
      <c r="N589" s="56" t="s">
        <v>1006</v>
      </c>
      <c r="O589" s="56" t="s">
        <v>1003</v>
      </c>
      <c r="AF589" s="64" t="s">
        <v>63</v>
      </c>
      <c r="AG589" s="64" t="s">
        <v>64</v>
      </c>
      <c r="AH589" s="64" t="s">
        <v>65</v>
      </c>
      <c r="AI589" s="64" t="s">
        <v>2306</v>
      </c>
      <c r="AJ589" s="64" t="s">
        <v>1065</v>
      </c>
    </row>
    <row r="590" spans="8:36">
      <c r="H590" s="56" t="s">
        <v>167</v>
      </c>
      <c r="I590" s="56" t="s">
        <v>173</v>
      </c>
      <c r="J590" s="56" t="s">
        <v>1185</v>
      </c>
      <c r="K590" s="56" t="s">
        <v>221</v>
      </c>
      <c r="L590" s="56" t="s">
        <v>2307</v>
      </c>
      <c r="M590" s="56" t="s">
        <v>1062</v>
      </c>
      <c r="N590" s="56" t="s">
        <v>1006</v>
      </c>
      <c r="O590" s="56" t="s">
        <v>1047</v>
      </c>
      <c r="AF590" s="64" t="s">
        <v>63</v>
      </c>
      <c r="AG590" s="64" t="s">
        <v>64</v>
      </c>
      <c r="AH590" s="64" t="s">
        <v>65</v>
      </c>
      <c r="AI590" s="64" t="s">
        <v>2308</v>
      </c>
      <c r="AJ590" s="64" t="s">
        <v>1065</v>
      </c>
    </row>
    <row r="591" spans="8:36">
      <c r="H591" s="56" t="s">
        <v>167</v>
      </c>
      <c r="I591" s="56" t="s">
        <v>173</v>
      </c>
      <c r="J591" s="56" t="s">
        <v>1179</v>
      </c>
      <c r="K591" s="56" t="s">
        <v>176</v>
      </c>
      <c r="L591" s="56" t="s">
        <v>223</v>
      </c>
      <c r="M591" s="56" t="s">
        <v>1062</v>
      </c>
      <c r="N591" s="56" t="s">
        <v>1006</v>
      </c>
      <c r="O591" s="56" t="s">
        <v>1047</v>
      </c>
      <c r="AF591" s="64" t="s">
        <v>63</v>
      </c>
      <c r="AG591" s="64" t="s">
        <v>81</v>
      </c>
      <c r="AH591" s="64" t="s">
        <v>214</v>
      </c>
      <c r="AI591" s="64" t="s">
        <v>2309</v>
      </c>
      <c r="AJ591" s="64" t="s">
        <v>1065</v>
      </c>
    </row>
    <row r="592" spans="8:36">
      <c r="H592" s="56" t="s">
        <v>63</v>
      </c>
      <c r="I592" s="56" t="s">
        <v>77</v>
      </c>
      <c r="J592" s="56" t="s">
        <v>1041</v>
      </c>
      <c r="K592" s="56" t="s">
        <v>65</v>
      </c>
      <c r="L592" s="56" t="s">
        <v>2273</v>
      </c>
      <c r="M592" s="56" t="s">
        <v>1012</v>
      </c>
      <c r="N592" s="56" t="s">
        <v>1013</v>
      </c>
      <c r="O592" s="56" t="s">
        <v>1010</v>
      </c>
      <c r="AF592" s="64" t="s">
        <v>63</v>
      </c>
      <c r="AG592" s="64" t="s">
        <v>81</v>
      </c>
      <c r="AH592" s="64" t="s">
        <v>214</v>
      </c>
      <c r="AI592" s="64" t="s">
        <v>2310</v>
      </c>
      <c r="AJ592" s="64" t="s">
        <v>1065</v>
      </c>
    </row>
    <row r="593" spans="8:36">
      <c r="H593" s="56" t="s">
        <v>28</v>
      </c>
      <c r="I593" s="56" t="s">
        <v>45</v>
      </c>
      <c r="J593" s="56" t="s">
        <v>1213</v>
      </c>
      <c r="K593" s="56" t="s">
        <v>542</v>
      </c>
      <c r="L593" s="56" t="s">
        <v>2311</v>
      </c>
      <c r="M593" s="56" t="s">
        <v>1062</v>
      </c>
      <c r="N593" s="56" t="s">
        <v>1006</v>
      </c>
      <c r="O593" s="56" t="s">
        <v>1047</v>
      </c>
      <c r="AF593" s="64" t="s">
        <v>63</v>
      </c>
      <c r="AG593" s="64" t="s">
        <v>81</v>
      </c>
      <c r="AH593" s="64" t="s">
        <v>214</v>
      </c>
      <c r="AI593" s="64" t="s">
        <v>2312</v>
      </c>
      <c r="AJ593" s="64" t="s">
        <v>1065</v>
      </c>
    </row>
    <row r="594" spans="8:36">
      <c r="H594" s="56" t="s">
        <v>63</v>
      </c>
      <c r="I594" s="56" t="s">
        <v>81</v>
      </c>
      <c r="J594" s="56" t="s">
        <v>1055</v>
      </c>
      <c r="K594" s="56" t="s">
        <v>214</v>
      </c>
      <c r="L594" s="56" t="s">
        <v>2257</v>
      </c>
      <c r="M594" s="56" t="s">
        <v>1005</v>
      </c>
      <c r="N594" s="56" t="s">
        <v>1006</v>
      </c>
      <c r="O594" s="56" t="s">
        <v>1003</v>
      </c>
      <c r="AF594" s="64" t="s">
        <v>63</v>
      </c>
      <c r="AG594" s="64" t="s">
        <v>81</v>
      </c>
      <c r="AH594" s="64" t="s">
        <v>1018</v>
      </c>
      <c r="AI594" s="64" t="s">
        <v>788</v>
      </c>
      <c r="AJ594" s="64" t="s">
        <v>1065</v>
      </c>
    </row>
    <row r="595" spans="8:36">
      <c r="H595" s="56" t="s">
        <v>63</v>
      </c>
      <c r="I595" s="56" t="s">
        <v>84</v>
      </c>
      <c r="J595" s="56" t="s">
        <v>1002</v>
      </c>
      <c r="K595" s="56" t="s">
        <v>90</v>
      </c>
      <c r="L595" s="56" t="s">
        <v>855</v>
      </c>
      <c r="M595" s="56" t="s">
        <v>1062</v>
      </c>
      <c r="N595" s="56" t="s">
        <v>1006</v>
      </c>
      <c r="O595" s="56" t="s">
        <v>1047</v>
      </c>
      <c r="AF595" s="64" t="s">
        <v>63</v>
      </c>
      <c r="AG595" s="64" t="s">
        <v>81</v>
      </c>
      <c r="AH595" s="64" t="s">
        <v>819</v>
      </c>
      <c r="AI595" s="64" t="s">
        <v>2262</v>
      </c>
      <c r="AJ595" s="64" t="s">
        <v>1065</v>
      </c>
    </row>
    <row r="596" spans="8:36">
      <c r="H596" s="56" t="s">
        <v>104</v>
      </c>
      <c r="I596" s="56" t="s">
        <v>108</v>
      </c>
      <c r="J596" s="56" t="s">
        <v>1263</v>
      </c>
      <c r="K596" s="56" t="s">
        <v>109</v>
      </c>
      <c r="L596" s="56" t="s">
        <v>2313</v>
      </c>
      <c r="M596" s="56" t="s">
        <v>1062</v>
      </c>
      <c r="N596" s="56" t="s">
        <v>1006</v>
      </c>
      <c r="O596" s="56" t="s">
        <v>1047</v>
      </c>
      <c r="AF596" s="64" t="s">
        <v>63</v>
      </c>
      <c r="AG596" s="64" t="s">
        <v>81</v>
      </c>
      <c r="AH596" s="64" t="s">
        <v>819</v>
      </c>
      <c r="AI596" s="64" t="s">
        <v>820</v>
      </c>
      <c r="AJ596" s="64" t="s">
        <v>1065</v>
      </c>
    </row>
    <row r="597" spans="8:36">
      <c r="H597" s="56" t="s">
        <v>104</v>
      </c>
      <c r="I597" s="56" t="s">
        <v>121</v>
      </c>
      <c r="J597" s="56" t="s">
        <v>1289</v>
      </c>
      <c r="K597" s="56" t="s">
        <v>122</v>
      </c>
      <c r="L597" s="56" t="s">
        <v>2314</v>
      </c>
      <c r="M597" s="56" t="s">
        <v>311</v>
      </c>
      <c r="N597" s="56" t="s">
        <v>311</v>
      </c>
      <c r="O597" s="56" t="s">
        <v>1051</v>
      </c>
      <c r="AF597" s="64" t="s">
        <v>63</v>
      </c>
      <c r="AG597" s="64" t="s">
        <v>81</v>
      </c>
      <c r="AH597" s="64" t="s">
        <v>2260</v>
      </c>
      <c r="AI597" s="64" t="s">
        <v>2263</v>
      </c>
      <c r="AJ597" s="64" t="s">
        <v>1065</v>
      </c>
    </row>
    <row r="598" spans="8:36">
      <c r="H598" s="56" t="s">
        <v>28</v>
      </c>
      <c r="I598" s="56" t="s">
        <v>34</v>
      </c>
      <c r="J598" s="56" t="s">
        <v>1048</v>
      </c>
      <c r="K598" s="56" t="s">
        <v>36</v>
      </c>
      <c r="L598" s="56" t="s">
        <v>271</v>
      </c>
      <c r="M598" s="56" t="s">
        <v>1062</v>
      </c>
      <c r="N598" s="56" t="s">
        <v>1006</v>
      </c>
      <c r="O598" s="56" t="s">
        <v>1047</v>
      </c>
      <c r="AF598" s="64" t="s">
        <v>63</v>
      </c>
      <c r="AG598" s="64" t="s">
        <v>81</v>
      </c>
      <c r="AH598" s="64" t="s">
        <v>2260</v>
      </c>
      <c r="AI598" s="64" t="s">
        <v>945</v>
      </c>
      <c r="AJ598" s="64" t="s">
        <v>1065</v>
      </c>
    </row>
    <row r="599" spans="8:36">
      <c r="H599" s="56" t="s">
        <v>167</v>
      </c>
      <c r="I599" s="56" t="s">
        <v>173</v>
      </c>
      <c r="J599" s="56" t="s">
        <v>1182</v>
      </c>
      <c r="K599" s="56" t="s">
        <v>174</v>
      </c>
      <c r="L599" s="56" t="s">
        <v>2315</v>
      </c>
      <c r="M599" s="56" t="s">
        <v>311</v>
      </c>
      <c r="N599" s="56" t="s">
        <v>311</v>
      </c>
      <c r="O599" s="56" t="s">
        <v>1051</v>
      </c>
      <c r="AF599" s="64" t="s">
        <v>63</v>
      </c>
      <c r="AG599" s="64" t="s">
        <v>81</v>
      </c>
      <c r="AH599" s="64" t="s">
        <v>2260</v>
      </c>
      <c r="AI599" s="64" t="s">
        <v>2316</v>
      </c>
      <c r="AJ599" s="64" t="s">
        <v>1065</v>
      </c>
    </row>
    <row r="600" spans="8:36">
      <c r="H600" s="56" t="s">
        <v>104</v>
      </c>
      <c r="I600" s="56" t="s">
        <v>111</v>
      </c>
      <c r="J600" s="56" t="s">
        <v>1732</v>
      </c>
      <c r="K600" s="56" t="s">
        <v>649</v>
      </c>
      <c r="L600" s="56" t="s">
        <v>650</v>
      </c>
      <c r="M600" s="56" t="s">
        <v>1005</v>
      </c>
      <c r="N600" s="56" t="s">
        <v>1006</v>
      </c>
      <c r="O600" s="56" t="s">
        <v>1003</v>
      </c>
      <c r="AF600" s="64" t="s">
        <v>63</v>
      </c>
      <c r="AG600" s="64" t="s">
        <v>84</v>
      </c>
      <c r="AH600" s="64" t="s">
        <v>90</v>
      </c>
      <c r="AI600" s="64" t="s">
        <v>2317</v>
      </c>
      <c r="AJ600" s="64" t="s">
        <v>1065</v>
      </c>
    </row>
    <row r="601" spans="8:36">
      <c r="H601" s="56" t="s">
        <v>63</v>
      </c>
      <c r="I601" s="56" t="s">
        <v>84</v>
      </c>
      <c r="J601" s="56" t="s">
        <v>1002</v>
      </c>
      <c r="K601" s="56" t="s">
        <v>90</v>
      </c>
      <c r="L601" s="56" t="s">
        <v>2318</v>
      </c>
      <c r="M601" s="56" t="s">
        <v>1062</v>
      </c>
      <c r="N601" s="56" t="s">
        <v>1006</v>
      </c>
      <c r="O601" s="56" t="s">
        <v>1047</v>
      </c>
      <c r="AF601" s="64" t="s">
        <v>63</v>
      </c>
      <c r="AG601" s="64" t="s">
        <v>1570</v>
      </c>
      <c r="AH601" s="64" t="s">
        <v>90</v>
      </c>
      <c r="AI601" s="64" t="s">
        <v>2319</v>
      </c>
      <c r="AJ601" s="64" t="s">
        <v>1065</v>
      </c>
    </row>
    <row r="602" spans="8:36">
      <c r="H602" s="56" t="s">
        <v>63</v>
      </c>
      <c r="I602" s="56" t="s">
        <v>64</v>
      </c>
      <c r="J602" s="56" t="s">
        <v>1041</v>
      </c>
      <c r="K602" s="56" t="s">
        <v>65</v>
      </c>
      <c r="L602" s="56" t="s">
        <v>2276</v>
      </c>
      <c r="M602" s="56" t="s">
        <v>1062</v>
      </c>
      <c r="N602" s="56" t="s">
        <v>1006</v>
      </c>
      <c r="O602" s="56" t="s">
        <v>1047</v>
      </c>
      <c r="AF602" s="64" t="s">
        <v>63</v>
      </c>
      <c r="AG602" s="64" t="s">
        <v>84</v>
      </c>
      <c r="AH602" s="64" t="s">
        <v>2282</v>
      </c>
      <c r="AI602" s="64" t="s">
        <v>86</v>
      </c>
      <c r="AJ602" s="64" t="s">
        <v>1004</v>
      </c>
    </row>
    <row r="603" spans="8:36">
      <c r="H603" s="56" t="s">
        <v>104</v>
      </c>
      <c r="I603" s="56" t="s">
        <v>121</v>
      </c>
      <c r="J603" s="56" t="s">
        <v>1782</v>
      </c>
      <c r="K603" s="56" t="s">
        <v>1783</v>
      </c>
      <c r="L603" s="56" t="s">
        <v>2320</v>
      </c>
      <c r="M603" s="56" t="s">
        <v>311</v>
      </c>
      <c r="N603" s="56" t="s">
        <v>311</v>
      </c>
      <c r="O603" s="56" t="s">
        <v>1051</v>
      </c>
      <c r="AF603" s="64" t="s">
        <v>63</v>
      </c>
      <c r="AG603" s="64" t="s">
        <v>84</v>
      </c>
      <c r="AH603" s="64" t="s">
        <v>90</v>
      </c>
      <c r="AI603" s="64" t="s">
        <v>2321</v>
      </c>
      <c r="AJ603" s="64" t="s">
        <v>1065</v>
      </c>
    </row>
    <row r="604" spans="8:36">
      <c r="H604" s="56" t="s">
        <v>104</v>
      </c>
      <c r="I604" s="56" t="s">
        <v>121</v>
      </c>
      <c r="J604" s="56" t="s">
        <v>1648</v>
      </c>
      <c r="K604" s="56" t="s">
        <v>236</v>
      </c>
      <c r="L604" s="56" t="s">
        <v>2322</v>
      </c>
      <c r="M604" s="56" t="s">
        <v>311</v>
      </c>
      <c r="N604" s="56" t="s">
        <v>311</v>
      </c>
      <c r="O604" s="56" t="s">
        <v>1051</v>
      </c>
      <c r="AF604" s="64" t="s">
        <v>63</v>
      </c>
      <c r="AG604" s="64" t="s">
        <v>84</v>
      </c>
      <c r="AH604" s="64" t="s">
        <v>90</v>
      </c>
      <c r="AI604" s="64" t="s">
        <v>91</v>
      </c>
      <c r="AJ604" s="64" t="s">
        <v>1011</v>
      </c>
    </row>
    <row r="605" spans="8:36">
      <c r="H605" s="56" t="s">
        <v>104</v>
      </c>
      <c r="I605" s="56" t="s">
        <v>128</v>
      </c>
      <c r="J605" s="56" t="s">
        <v>1253</v>
      </c>
      <c r="K605" s="56" t="s">
        <v>112</v>
      </c>
      <c r="L605" s="56" t="s">
        <v>319</v>
      </c>
      <c r="M605" s="56" t="s">
        <v>1062</v>
      </c>
      <c r="N605" s="56" t="s">
        <v>1006</v>
      </c>
      <c r="O605" s="56" t="s">
        <v>1047</v>
      </c>
      <c r="AF605" s="64" t="s">
        <v>63</v>
      </c>
      <c r="AG605" s="64" t="s">
        <v>1570</v>
      </c>
      <c r="AH605" s="64" t="s">
        <v>90</v>
      </c>
      <c r="AI605" s="64" t="s">
        <v>2323</v>
      </c>
      <c r="AJ605" s="64" t="s">
        <v>1011</v>
      </c>
    </row>
    <row r="606" spans="8:36">
      <c r="H606" s="56" t="s">
        <v>104</v>
      </c>
      <c r="I606" s="56" t="s">
        <v>116</v>
      </c>
      <c r="J606" s="56" t="s">
        <v>1408</v>
      </c>
      <c r="K606" s="56" t="s">
        <v>119</v>
      </c>
      <c r="L606" s="56" t="s">
        <v>2324</v>
      </c>
      <c r="M606" s="56" t="s">
        <v>1254</v>
      </c>
      <c r="N606" s="56" t="s">
        <v>1409</v>
      </c>
      <c r="O606" s="56" t="s">
        <v>1051</v>
      </c>
      <c r="AF606" s="64" t="s">
        <v>63</v>
      </c>
      <c r="AG606" s="64" t="s">
        <v>1570</v>
      </c>
      <c r="AH606" s="64" t="s">
        <v>90</v>
      </c>
      <c r="AI606" s="64" t="s">
        <v>2325</v>
      </c>
      <c r="AJ606" s="64" t="s">
        <v>1065</v>
      </c>
    </row>
    <row r="607" spans="8:36">
      <c r="H607" s="56" t="s">
        <v>104</v>
      </c>
      <c r="I607" s="56" t="s">
        <v>116</v>
      </c>
      <c r="J607" s="56" t="s">
        <v>1408</v>
      </c>
      <c r="K607" s="56" t="s">
        <v>119</v>
      </c>
      <c r="L607" s="56" t="s">
        <v>2326</v>
      </c>
      <c r="M607" s="56" t="s">
        <v>1254</v>
      </c>
      <c r="N607" s="56" t="s">
        <v>1409</v>
      </c>
      <c r="O607" s="56" t="s">
        <v>1051</v>
      </c>
      <c r="AF607" s="64" t="s">
        <v>63</v>
      </c>
      <c r="AG607" s="64" t="s">
        <v>1570</v>
      </c>
      <c r="AH607" s="64" t="s">
        <v>90</v>
      </c>
      <c r="AI607" s="64" t="s">
        <v>666</v>
      </c>
      <c r="AJ607" s="64" t="s">
        <v>1065</v>
      </c>
    </row>
    <row r="608" spans="8:36">
      <c r="H608" s="56" t="s">
        <v>136</v>
      </c>
      <c r="I608" s="56" t="s">
        <v>137</v>
      </c>
      <c r="J608" s="56" t="s">
        <v>1720</v>
      </c>
      <c r="K608" s="56" t="s">
        <v>367</v>
      </c>
      <c r="L608" s="56" t="s">
        <v>850</v>
      </c>
      <c r="M608" s="56" t="s">
        <v>1005</v>
      </c>
      <c r="N608" s="56" t="s">
        <v>1006</v>
      </c>
      <c r="O608" s="56" t="s">
        <v>1003</v>
      </c>
      <c r="AF608" s="64" t="s">
        <v>63</v>
      </c>
      <c r="AG608" s="64" t="s">
        <v>1570</v>
      </c>
      <c r="AH608" s="64" t="s">
        <v>90</v>
      </c>
      <c r="AI608" s="64" t="s">
        <v>855</v>
      </c>
      <c r="AJ608" s="64" t="s">
        <v>1065</v>
      </c>
    </row>
    <row r="609" spans="8:36">
      <c r="H609" s="56" t="s">
        <v>136</v>
      </c>
      <c r="I609" s="56" t="s">
        <v>136</v>
      </c>
      <c r="J609" s="56" t="s">
        <v>1124</v>
      </c>
      <c r="K609" s="56" t="s">
        <v>256</v>
      </c>
      <c r="L609" s="56" t="s">
        <v>1351</v>
      </c>
      <c r="M609" s="56" t="s">
        <v>1062</v>
      </c>
      <c r="N609" s="56" t="s">
        <v>1006</v>
      </c>
      <c r="O609" s="56" t="s">
        <v>1047</v>
      </c>
      <c r="AF609" s="64" t="s">
        <v>63</v>
      </c>
      <c r="AG609" s="64" t="s">
        <v>84</v>
      </c>
      <c r="AH609" s="64" t="s">
        <v>90</v>
      </c>
      <c r="AI609" s="64" t="s">
        <v>2327</v>
      </c>
      <c r="AJ609" s="64" t="s">
        <v>1065</v>
      </c>
    </row>
    <row r="610" spans="8:36">
      <c r="H610" s="56" t="s">
        <v>136</v>
      </c>
      <c r="I610" s="56" t="s">
        <v>143</v>
      </c>
      <c r="J610" s="56" t="s">
        <v>1616</v>
      </c>
      <c r="K610" s="56" t="s">
        <v>144</v>
      </c>
      <c r="L610" s="56" t="s">
        <v>472</v>
      </c>
      <c r="M610" s="56" t="s">
        <v>1254</v>
      </c>
      <c r="N610" s="56" t="s">
        <v>1409</v>
      </c>
      <c r="O610" s="56" t="s">
        <v>1051</v>
      </c>
      <c r="AF610" s="64" t="s">
        <v>63</v>
      </c>
      <c r="AG610" s="64" t="s">
        <v>1570</v>
      </c>
      <c r="AH610" s="64" t="s">
        <v>90</v>
      </c>
      <c r="AI610" s="64" t="s">
        <v>2328</v>
      </c>
      <c r="AJ610" s="64" t="s">
        <v>1065</v>
      </c>
    </row>
    <row r="611" spans="8:36">
      <c r="H611" s="56" t="s">
        <v>136</v>
      </c>
      <c r="I611" s="56" t="s">
        <v>501</v>
      </c>
      <c r="J611" s="56" t="s">
        <v>2050</v>
      </c>
      <c r="K611" s="56" t="s">
        <v>2051</v>
      </c>
      <c r="L611" s="56" t="s">
        <v>2329</v>
      </c>
      <c r="M611" s="56" t="s">
        <v>1012</v>
      </c>
      <c r="N611" s="56" t="s">
        <v>1006</v>
      </c>
      <c r="O611" s="56" t="s">
        <v>1010</v>
      </c>
      <c r="AF611" s="64" t="s">
        <v>63</v>
      </c>
      <c r="AG611" s="64" t="s">
        <v>1570</v>
      </c>
      <c r="AH611" s="64" t="s">
        <v>90</v>
      </c>
      <c r="AI611" s="64" t="s">
        <v>635</v>
      </c>
      <c r="AJ611" s="64" t="s">
        <v>1065</v>
      </c>
    </row>
    <row r="612" spans="8:36">
      <c r="H612" s="56" t="s">
        <v>136</v>
      </c>
      <c r="I612" s="56" t="s">
        <v>136</v>
      </c>
      <c r="J612" s="56" t="s">
        <v>1124</v>
      </c>
      <c r="K612" s="56" t="s">
        <v>256</v>
      </c>
      <c r="L612" s="56" t="s">
        <v>1345</v>
      </c>
      <c r="M612" s="56" t="s">
        <v>1062</v>
      </c>
      <c r="N612" s="56" t="s">
        <v>1006</v>
      </c>
      <c r="O612" s="56" t="s">
        <v>1047</v>
      </c>
      <c r="AF612" s="64" t="s">
        <v>63</v>
      </c>
      <c r="AG612" s="64" t="s">
        <v>1570</v>
      </c>
      <c r="AH612" s="64" t="s">
        <v>90</v>
      </c>
      <c r="AI612" s="64" t="s">
        <v>837</v>
      </c>
      <c r="AJ612" s="64" t="s">
        <v>1065</v>
      </c>
    </row>
    <row r="613" spans="8:36">
      <c r="H613" s="56" t="s">
        <v>136</v>
      </c>
      <c r="I613" s="56" t="s">
        <v>137</v>
      </c>
      <c r="J613" s="56" t="s">
        <v>1109</v>
      </c>
      <c r="K613" s="56" t="s">
        <v>419</v>
      </c>
      <c r="L613" s="56" t="s">
        <v>606</v>
      </c>
      <c r="M613" s="56" t="s">
        <v>1062</v>
      </c>
      <c r="N613" s="56" t="s">
        <v>1006</v>
      </c>
      <c r="O613" s="56" t="s">
        <v>1047</v>
      </c>
      <c r="AF613" s="64" t="s">
        <v>63</v>
      </c>
      <c r="AG613" s="64" t="s">
        <v>1570</v>
      </c>
      <c r="AH613" s="64" t="s">
        <v>90</v>
      </c>
      <c r="AI613" s="64" t="s">
        <v>2330</v>
      </c>
      <c r="AJ613" s="64" t="s">
        <v>1065</v>
      </c>
    </row>
    <row r="614" spans="8:36">
      <c r="H614" s="56" t="s">
        <v>136</v>
      </c>
      <c r="I614" s="56" t="s">
        <v>137</v>
      </c>
      <c r="J614" s="56" t="s">
        <v>1109</v>
      </c>
      <c r="K614" s="56" t="s">
        <v>419</v>
      </c>
      <c r="L614" s="56" t="s">
        <v>2331</v>
      </c>
      <c r="M614" s="56" t="s">
        <v>1078</v>
      </c>
      <c r="N614" s="56" t="s">
        <v>1079</v>
      </c>
      <c r="O614" s="56" t="s">
        <v>1051</v>
      </c>
      <c r="AF614" s="64" t="s">
        <v>63</v>
      </c>
      <c r="AG614" s="64" t="s">
        <v>1570</v>
      </c>
      <c r="AH614" s="64" t="s">
        <v>90</v>
      </c>
      <c r="AI614" s="64" t="s">
        <v>2332</v>
      </c>
      <c r="AJ614" s="64" t="s">
        <v>1065</v>
      </c>
    </row>
    <row r="615" spans="8:36">
      <c r="H615" s="56" t="s">
        <v>136</v>
      </c>
      <c r="I615" s="56" t="s">
        <v>137</v>
      </c>
      <c r="J615" s="56" t="s">
        <v>2022</v>
      </c>
      <c r="K615" s="56" t="s">
        <v>2023</v>
      </c>
      <c r="L615" s="56" t="s">
        <v>2333</v>
      </c>
      <c r="M615" s="56" t="s">
        <v>1012</v>
      </c>
      <c r="N615" s="56" t="s">
        <v>1013</v>
      </c>
      <c r="O615" s="56" t="s">
        <v>1010</v>
      </c>
      <c r="AF615" s="64" t="s">
        <v>63</v>
      </c>
      <c r="AG615" s="64" t="s">
        <v>1570</v>
      </c>
      <c r="AH615" s="64" t="s">
        <v>90</v>
      </c>
      <c r="AI615" s="64" t="s">
        <v>2334</v>
      </c>
      <c r="AJ615" s="64" t="s">
        <v>1065</v>
      </c>
    </row>
    <row r="616" spans="8:36">
      <c r="H616" s="56" t="s">
        <v>136</v>
      </c>
      <c r="I616" s="56" t="s">
        <v>2335</v>
      </c>
      <c r="J616" s="56" t="s">
        <v>1144</v>
      </c>
      <c r="K616" s="56" t="s">
        <v>502</v>
      </c>
      <c r="L616" s="56" t="s">
        <v>2336</v>
      </c>
      <c r="M616" s="56" t="s">
        <v>1078</v>
      </c>
      <c r="N616" s="56" t="s">
        <v>1079</v>
      </c>
      <c r="O616" s="56" t="s">
        <v>1051</v>
      </c>
      <c r="AF616" s="64" t="s">
        <v>63</v>
      </c>
      <c r="AG616" s="64" t="s">
        <v>1570</v>
      </c>
      <c r="AH616" s="64" t="s">
        <v>90</v>
      </c>
      <c r="AI616" s="64" t="s">
        <v>2337</v>
      </c>
      <c r="AJ616" s="64" t="s">
        <v>1065</v>
      </c>
    </row>
    <row r="617" spans="8:36">
      <c r="H617" s="56" t="s">
        <v>136</v>
      </c>
      <c r="I617" s="56" t="s">
        <v>501</v>
      </c>
      <c r="J617" s="56" t="s">
        <v>2050</v>
      </c>
      <c r="K617" s="56" t="s">
        <v>2051</v>
      </c>
      <c r="L617" s="56" t="s">
        <v>2338</v>
      </c>
      <c r="M617" s="56" t="s">
        <v>1012</v>
      </c>
      <c r="N617" s="56" t="s">
        <v>1013</v>
      </c>
      <c r="O617" s="56" t="s">
        <v>1010</v>
      </c>
      <c r="AF617" s="64" t="s">
        <v>63</v>
      </c>
      <c r="AG617" s="64" t="s">
        <v>1570</v>
      </c>
      <c r="AH617" s="64" t="s">
        <v>90</v>
      </c>
      <c r="AI617" s="64" t="s">
        <v>2339</v>
      </c>
      <c r="AJ617" s="64" t="s">
        <v>1065</v>
      </c>
    </row>
    <row r="618" spans="8:36">
      <c r="H618" s="56" t="s">
        <v>28</v>
      </c>
      <c r="I618" s="56" t="s">
        <v>29</v>
      </c>
      <c r="J618" s="56" t="s">
        <v>1125</v>
      </c>
      <c r="K618" s="56" t="s">
        <v>540</v>
      </c>
      <c r="L618" s="56" t="s">
        <v>2340</v>
      </c>
      <c r="M618" s="56" t="s">
        <v>1062</v>
      </c>
      <c r="N618" s="56" t="s">
        <v>1006</v>
      </c>
      <c r="O618" s="56" t="s">
        <v>1047</v>
      </c>
      <c r="AF618" s="64" t="s">
        <v>63</v>
      </c>
      <c r="AG618" s="64" t="s">
        <v>84</v>
      </c>
      <c r="AH618" s="64" t="s">
        <v>90</v>
      </c>
      <c r="AI618" s="64" t="s">
        <v>2341</v>
      </c>
      <c r="AJ618" s="64" t="s">
        <v>1065</v>
      </c>
    </row>
    <row r="619" spans="8:36">
      <c r="H619" s="56" t="s">
        <v>28</v>
      </c>
      <c r="I619" s="56" t="s">
        <v>60</v>
      </c>
      <c r="J619" s="56" t="s">
        <v>1136</v>
      </c>
      <c r="K619" s="56" t="s">
        <v>1137</v>
      </c>
      <c r="L619" s="56" t="s">
        <v>2342</v>
      </c>
      <c r="M619" s="56" t="s">
        <v>1062</v>
      </c>
      <c r="N619" s="56" t="s">
        <v>1006</v>
      </c>
      <c r="O619" s="56" t="s">
        <v>1047</v>
      </c>
      <c r="AF619" s="64" t="s">
        <v>63</v>
      </c>
      <c r="AG619" s="64" t="s">
        <v>84</v>
      </c>
      <c r="AH619" s="64" t="s">
        <v>90</v>
      </c>
      <c r="AI619" s="64" t="s">
        <v>2318</v>
      </c>
      <c r="AJ619" s="64" t="s">
        <v>1065</v>
      </c>
    </row>
    <row r="620" spans="8:36">
      <c r="H620" s="56" t="s">
        <v>167</v>
      </c>
      <c r="I620" s="56" t="s">
        <v>173</v>
      </c>
      <c r="J620" s="56" t="s">
        <v>1182</v>
      </c>
      <c r="K620" s="56" t="s">
        <v>174</v>
      </c>
      <c r="L620" s="56" t="s">
        <v>2343</v>
      </c>
      <c r="M620" s="56" t="s">
        <v>1062</v>
      </c>
      <c r="N620" s="56" t="s">
        <v>1006</v>
      </c>
      <c r="O620" s="56" t="s">
        <v>1047</v>
      </c>
      <c r="AF620" s="64" t="s">
        <v>63</v>
      </c>
      <c r="AG620" s="77" t="s">
        <v>84</v>
      </c>
      <c r="AH620" s="64" t="s">
        <v>2265</v>
      </c>
      <c r="AI620" s="64" t="s">
        <v>89</v>
      </c>
      <c r="AJ620" s="64" t="s">
        <v>1065</v>
      </c>
    </row>
    <row r="621" spans="8:36">
      <c r="H621" s="56" t="s">
        <v>104</v>
      </c>
      <c r="I621" s="56" t="s">
        <v>128</v>
      </c>
      <c r="J621" s="56" t="s">
        <v>1253</v>
      </c>
      <c r="K621" s="56" t="s">
        <v>112</v>
      </c>
      <c r="L621" s="56" t="s">
        <v>2344</v>
      </c>
      <c r="M621" s="56" t="s">
        <v>1062</v>
      </c>
      <c r="N621" s="56" t="s">
        <v>1006</v>
      </c>
      <c r="O621" s="56" t="s">
        <v>1047</v>
      </c>
      <c r="AF621" s="64" t="s">
        <v>63</v>
      </c>
      <c r="AG621" s="77" t="s">
        <v>84</v>
      </c>
      <c r="AH621" s="64" t="s">
        <v>2265</v>
      </c>
      <c r="AI621" s="64" t="s">
        <v>611</v>
      </c>
      <c r="AJ621" s="64" t="s">
        <v>1011</v>
      </c>
    </row>
    <row r="622" spans="8:36">
      <c r="H622" s="56" t="s">
        <v>104</v>
      </c>
      <c r="I622" s="56" t="s">
        <v>111</v>
      </c>
      <c r="J622" s="56" t="s">
        <v>1253</v>
      </c>
      <c r="K622" s="56" t="s">
        <v>112</v>
      </c>
      <c r="L622" s="56" t="s">
        <v>2345</v>
      </c>
      <c r="M622" s="56" t="s">
        <v>1012</v>
      </c>
      <c r="N622" s="56" t="s">
        <v>1013</v>
      </c>
      <c r="O622" s="56" t="s">
        <v>1010</v>
      </c>
      <c r="AF622" s="64" t="s">
        <v>63</v>
      </c>
      <c r="AG622" s="77" t="s">
        <v>84</v>
      </c>
      <c r="AH622" s="64" t="s">
        <v>2265</v>
      </c>
      <c r="AI622" s="64" t="s">
        <v>411</v>
      </c>
      <c r="AJ622" s="64" t="s">
        <v>1011</v>
      </c>
    </row>
    <row r="623" spans="8:36">
      <c r="H623" s="56" t="s">
        <v>63</v>
      </c>
      <c r="I623" s="56" t="s">
        <v>64</v>
      </c>
      <c r="J623" s="56" t="s">
        <v>1041</v>
      </c>
      <c r="K623" s="56" t="s">
        <v>65</v>
      </c>
      <c r="L623" s="56" t="s">
        <v>2346</v>
      </c>
      <c r="M623" s="56" t="s">
        <v>1005</v>
      </c>
      <c r="N623" s="56" t="s">
        <v>1006</v>
      </c>
      <c r="O623" s="56" t="s">
        <v>1003</v>
      </c>
      <c r="AF623" s="64" t="s">
        <v>63</v>
      </c>
      <c r="AG623" s="77" t="s">
        <v>84</v>
      </c>
      <c r="AH623" s="64" t="s">
        <v>2265</v>
      </c>
      <c r="AI623" s="64" t="s">
        <v>282</v>
      </c>
      <c r="AJ623" s="64" t="s">
        <v>1004</v>
      </c>
    </row>
    <row r="624" spans="8:36">
      <c r="H624" s="56" t="s">
        <v>28</v>
      </c>
      <c r="I624" s="56" t="s">
        <v>60</v>
      </c>
      <c r="J624" s="56" t="s">
        <v>1200</v>
      </c>
      <c r="K624" s="56" t="s">
        <v>407</v>
      </c>
      <c r="L624" s="56" t="s">
        <v>983</v>
      </c>
      <c r="M624" s="56" t="s">
        <v>1062</v>
      </c>
      <c r="N624" s="56" t="s">
        <v>1006</v>
      </c>
      <c r="O624" s="56" t="s">
        <v>1047</v>
      </c>
      <c r="AF624" s="64" t="s">
        <v>63</v>
      </c>
      <c r="AG624" s="77" t="s">
        <v>84</v>
      </c>
      <c r="AH624" s="64" t="s">
        <v>2265</v>
      </c>
      <c r="AI624" s="64" t="s">
        <v>2347</v>
      </c>
      <c r="AJ624" s="64" t="s">
        <v>1065</v>
      </c>
    </row>
    <row r="625" spans="8:36">
      <c r="H625" s="56" t="s">
        <v>136</v>
      </c>
      <c r="I625" s="56" t="s">
        <v>140</v>
      </c>
      <c r="J625" s="56" t="s">
        <v>2092</v>
      </c>
      <c r="K625" s="56" t="s">
        <v>534</v>
      </c>
      <c r="L625" s="56" t="s">
        <v>1523</v>
      </c>
      <c r="M625" s="56" t="s">
        <v>1062</v>
      </c>
      <c r="N625" s="56" t="s">
        <v>1006</v>
      </c>
      <c r="O625" s="56" t="s">
        <v>1047</v>
      </c>
      <c r="AF625" s="64" t="s">
        <v>63</v>
      </c>
      <c r="AG625" s="64" t="s">
        <v>77</v>
      </c>
      <c r="AH625" s="64" t="s">
        <v>65</v>
      </c>
      <c r="AI625" s="64" t="s">
        <v>2348</v>
      </c>
      <c r="AJ625" s="64" t="s">
        <v>1065</v>
      </c>
    </row>
    <row r="626" spans="8:36">
      <c r="H626" s="56" t="s">
        <v>167</v>
      </c>
      <c r="I626" s="56" t="s">
        <v>173</v>
      </c>
      <c r="J626" s="56" t="s">
        <v>1179</v>
      </c>
      <c r="K626" s="56" t="s">
        <v>176</v>
      </c>
      <c r="L626" s="56" t="s">
        <v>519</v>
      </c>
      <c r="M626" s="56" t="s">
        <v>1062</v>
      </c>
      <c r="N626" s="56" t="s">
        <v>1006</v>
      </c>
      <c r="O626" s="56" t="s">
        <v>1047</v>
      </c>
      <c r="AF626" s="64" t="s">
        <v>63</v>
      </c>
      <c r="AG626" s="64" t="s">
        <v>77</v>
      </c>
      <c r="AH626" s="64" t="s">
        <v>65</v>
      </c>
      <c r="AI626" s="64" t="s">
        <v>693</v>
      </c>
      <c r="AJ626" s="64" t="s">
        <v>1065</v>
      </c>
    </row>
    <row r="627" spans="8:36">
      <c r="H627" s="56" t="s">
        <v>28</v>
      </c>
      <c r="I627" s="56" t="s">
        <v>54</v>
      </c>
      <c r="J627" s="56" t="s">
        <v>1087</v>
      </c>
      <c r="K627" s="56" t="s">
        <v>56</v>
      </c>
      <c r="L627" s="56" t="s">
        <v>2114</v>
      </c>
      <c r="M627" s="56" t="s">
        <v>1062</v>
      </c>
      <c r="N627" s="56" t="s">
        <v>1006</v>
      </c>
      <c r="O627" s="56" t="s">
        <v>1047</v>
      </c>
      <c r="AF627" s="64" t="s">
        <v>63</v>
      </c>
      <c r="AG627" s="64" t="s">
        <v>77</v>
      </c>
      <c r="AH627" s="64" t="s">
        <v>65</v>
      </c>
      <c r="AI627" s="64" t="s">
        <v>2349</v>
      </c>
      <c r="AJ627" s="64" t="s">
        <v>1065</v>
      </c>
    </row>
    <row r="628" spans="8:36">
      <c r="H628" s="56" t="s">
        <v>28</v>
      </c>
      <c r="I628" s="56" t="s">
        <v>45</v>
      </c>
      <c r="J628" s="56" t="s">
        <v>1213</v>
      </c>
      <c r="K628" s="56" t="s">
        <v>542</v>
      </c>
      <c r="L628" s="56" t="s">
        <v>858</v>
      </c>
      <c r="M628" s="56" t="s">
        <v>1005</v>
      </c>
      <c r="N628" s="56" t="s">
        <v>1006</v>
      </c>
      <c r="O628" s="56" t="s">
        <v>1003</v>
      </c>
      <c r="AF628" s="64" t="s">
        <v>63</v>
      </c>
      <c r="AG628" s="64" t="s">
        <v>77</v>
      </c>
      <c r="AH628" s="64" t="s">
        <v>65</v>
      </c>
      <c r="AI628" s="64" t="s">
        <v>2350</v>
      </c>
      <c r="AJ628" s="64" t="s">
        <v>1065</v>
      </c>
    </row>
    <row r="629" spans="8:36">
      <c r="H629" s="56" t="s">
        <v>136</v>
      </c>
      <c r="I629" s="56" t="s">
        <v>136</v>
      </c>
      <c r="J629" s="56" t="s">
        <v>1124</v>
      </c>
      <c r="K629" s="56" t="s">
        <v>256</v>
      </c>
      <c r="L629" s="56" t="s">
        <v>1397</v>
      </c>
      <c r="M629" s="56" t="s">
        <v>1062</v>
      </c>
      <c r="N629" s="56" t="s">
        <v>1006</v>
      </c>
      <c r="O629" s="56" t="s">
        <v>1047</v>
      </c>
      <c r="AF629" s="64" t="s">
        <v>63</v>
      </c>
      <c r="AG629" s="64" t="s">
        <v>77</v>
      </c>
      <c r="AH629" s="64" t="s">
        <v>65</v>
      </c>
      <c r="AI629" s="64" t="s">
        <v>2351</v>
      </c>
      <c r="AJ629" s="64" t="s">
        <v>1065</v>
      </c>
    </row>
    <row r="630" spans="8:36">
      <c r="H630" s="56" t="s">
        <v>63</v>
      </c>
      <c r="I630" s="56" t="s">
        <v>84</v>
      </c>
      <c r="J630" s="56" t="s">
        <v>1002</v>
      </c>
      <c r="K630" s="56" t="s">
        <v>90</v>
      </c>
      <c r="L630" s="56" t="s">
        <v>402</v>
      </c>
      <c r="M630" s="56" t="s">
        <v>311</v>
      </c>
      <c r="N630" s="56" t="s">
        <v>311</v>
      </c>
      <c r="O630" s="56" t="s">
        <v>1051</v>
      </c>
      <c r="AF630" s="64" t="s">
        <v>63</v>
      </c>
      <c r="AG630" s="64" t="s">
        <v>84</v>
      </c>
      <c r="AH630" s="64" t="s">
        <v>2282</v>
      </c>
      <c r="AI630" s="64" t="s">
        <v>335</v>
      </c>
      <c r="AJ630" s="64" t="s">
        <v>1011</v>
      </c>
    </row>
    <row r="631" spans="8:36">
      <c r="H631" s="56" t="s">
        <v>63</v>
      </c>
      <c r="I631" s="56" t="s">
        <v>84</v>
      </c>
      <c r="J631" s="56" t="s">
        <v>1002</v>
      </c>
      <c r="K631" s="56" t="s">
        <v>90</v>
      </c>
      <c r="L631" s="56" t="s">
        <v>2341</v>
      </c>
      <c r="M631" s="56" t="s">
        <v>1062</v>
      </c>
      <c r="N631" s="56" t="s">
        <v>1006</v>
      </c>
      <c r="O631" s="56" t="s">
        <v>1047</v>
      </c>
      <c r="AF631" s="64" t="s">
        <v>63</v>
      </c>
      <c r="AG631" s="64" t="s">
        <v>74</v>
      </c>
      <c r="AH631" s="64" t="s">
        <v>75</v>
      </c>
      <c r="AI631" s="64" t="s">
        <v>279</v>
      </c>
      <c r="AJ631" s="64" t="s">
        <v>1011</v>
      </c>
    </row>
    <row r="632" spans="8:36">
      <c r="H632" s="56" t="s">
        <v>104</v>
      </c>
      <c r="I632" s="56" t="s">
        <v>121</v>
      </c>
      <c r="J632" s="56" t="s">
        <v>1648</v>
      </c>
      <c r="K632" s="56" t="s">
        <v>236</v>
      </c>
      <c r="L632" s="56" t="s">
        <v>2352</v>
      </c>
      <c r="M632" s="56" t="s">
        <v>1012</v>
      </c>
      <c r="N632" s="56" t="s">
        <v>1013</v>
      </c>
      <c r="O632" s="56" t="s">
        <v>1010</v>
      </c>
      <c r="AF632" s="64" t="s">
        <v>63</v>
      </c>
      <c r="AG632" s="64" t="s">
        <v>74</v>
      </c>
      <c r="AH632" s="64" t="s">
        <v>75</v>
      </c>
      <c r="AI632" s="64" t="s">
        <v>2353</v>
      </c>
      <c r="AJ632" s="64" t="s">
        <v>1065</v>
      </c>
    </row>
    <row r="633" spans="8:36">
      <c r="H633" s="56" t="s">
        <v>104</v>
      </c>
      <c r="I633" s="56" t="s">
        <v>128</v>
      </c>
      <c r="J633" s="56" t="s">
        <v>1253</v>
      </c>
      <c r="K633" s="56" t="s">
        <v>112</v>
      </c>
      <c r="L633" s="56" t="s">
        <v>2354</v>
      </c>
      <c r="M633" s="56" t="s">
        <v>1062</v>
      </c>
      <c r="N633" s="56" t="s">
        <v>1006</v>
      </c>
      <c r="O633" s="56" t="s">
        <v>1047</v>
      </c>
      <c r="AF633" s="64" t="s">
        <v>63</v>
      </c>
      <c r="AG633" s="64" t="s">
        <v>74</v>
      </c>
      <c r="AH633" s="64" t="s">
        <v>75</v>
      </c>
      <c r="AI633" s="64" t="s">
        <v>2355</v>
      </c>
      <c r="AJ633" s="64" t="s">
        <v>1065</v>
      </c>
    </row>
    <row r="634" spans="8:36">
      <c r="H634" s="56" t="s">
        <v>167</v>
      </c>
      <c r="I634" s="56" t="s">
        <v>186</v>
      </c>
      <c r="J634" s="56" t="s">
        <v>1383</v>
      </c>
      <c r="K634" s="56" t="s">
        <v>187</v>
      </c>
      <c r="L634" s="56" t="s">
        <v>1803</v>
      </c>
      <c r="M634" s="56" t="s">
        <v>1062</v>
      </c>
      <c r="N634" s="56" t="s">
        <v>1006</v>
      </c>
      <c r="O634" s="56" t="s">
        <v>1047</v>
      </c>
      <c r="AF634" s="64" t="s">
        <v>63</v>
      </c>
      <c r="AG634" s="64" t="s">
        <v>74</v>
      </c>
      <c r="AH634" s="64" t="s">
        <v>75</v>
      </c>
      <c r="AI634" s="64" t="s">
        <v>2356</v>
      </c>
      <c r="AJ634" s="64" t="s">
        <v>1065</v>
      </c>
    </row>
    <row r="635" spans="8:36">
      <c r="H635" s="56" t="s">
        <v>136</v>
      </c>
      <c r="I635" s="56" t="s">
        <v>140</v>
      </c>
      <c r="J635" s="56" t="s">
        <v>2102</v>
      </c>
      <c r="K635" s="56" t="s">
        <v>2103</v>
      </c>
      <c r="L635" s="56" t="s">
        <v>2357</v>
      </c>
      <c r="M635" s="56" t="s">
        <v>1062</v>
      </c>
      <c r="N635" s="56" t="s">
        <v>1006</v>
      </c>
      <c r="O635" s="56" t="s">
        <v>1047</v>
      </c>
      <c r="AF635" s="64" t="s">
        <v>63</v>
      </c>
      <c r="AG635" s="64" t="s">
        <v>74</v>
      </c>
      <c r="AH635" s="64" t="s">
        <v>75</v>
      </c>
      <c r="AI635" s="64" t="s">
        <v>507</v>
      </c>
      <c r="AJ635" s="64" t="s">
        <v>1011</v>
      </c>
    </row>
    <row r="636" spans="8:36">
      <c r="H636" s="56" t="s">
        <v>28</v>
      </c>
      <c r="I636" s="56" t="s">
        <v>60</v>
      </c>
      <c r="J636" s="56" t="s">
        <v>1142</v>
      </c>
      <c r="K636" s="56" t="s">
        <v>61</v>
      </c>
      <c r="L636" s="56" t="s">
        <v>2075</v>
      </c>
      <c r="M636" s="56" t="s">
        <v>1012</v>
      </c>
      <c r="N636" s="56" t="s">
        <v>1013</v>
      </c>
      <c r="O636" s="56" t="s">
        <v>1010</v>
      </c>
      <c r="AF636" s="64" t="s">
        <v>63</v>
      </c>
      <c r="AG636" s="64" t="s">
        <v>74</v>
      </c>
      <c r="AH636" s="64" t="s">
        <v>508</v>
      </c>
      <c r="AI636" s="64" t="s">
        <v>2358</v>
      </c>
      <c r="AJ636" s="64" t="s">
        <v>1065</v>
      </c>
    </row>
    <row r="637" spans="8:36">
      <c r="H637" s="56" t="s">
        <v>104</v>
      </c>
      <c r="I637" s="56" t="s">
        <v>121</v>
      </c>
      <c r="J637" s="56" t="s">
        <v>1648</v>
      </c>
      <c r="K637" s="56" t="s">
        <v>236</v>
      </c>
      <c r="L637" s="56" t="s">
        <v>2359</v>
      </c>
      <c r="M637" s="56" t="s">
        <v>311</v>
      </c>
      <c r="N637" s="56" t="s">
        <v>311</v>
      </c>
      <c r="O637" s="56" t="s">
        <v>1051</v>
      </c>
      <c r="AF637" s="64" t="s">
        <v>63</v>
      </c>
      <c r="AG637" s="64" t="s">
        <v>74</v>
      </c>
      <c r="AH637" s="64" t="s">
        <v>508</v>
      </c>
      <c r="AI637" s="64" t="s">
        <v>561</v>
      </c>
      <c r="AJ637" s="64" t="s">
        <v>1065</v>
      </c>
    </row>
    <row r="638" spans="8:36">
      <c r="H638" s="56" t="s">
        <v>104</v>
      </c>
      <c r="I638" s="56" t="s">
        <v>121</v>
      </c>
      <c r="J638" s="56" t="s">
        <v>1289</v>
      </c>
      <c r="K638" s="56" t="s">
        <v>122</v>
      </c>
      <c r="L638" s="56" t="s">
        <v>2360</v>
      </c>
      <c r="M638" s="56" t="s">
        <v>311</v>
      </c>
      <c r="N638" s="56" t="s">
        <v>311</v>
      </c>
      <c r="O638" s="56" t="s">
        <v>1051</v>
      </c>
      <c r="AF638" s="64" t="s">
        <v>63</v>
      </c>
      <c r="AG638" s="64" t="s">
        <v>74</v>
      </c>
      <c r="AH638" s="64" t="s">
        <v>745</v>
      </c>
      <c r="AI638" s="64" t="s">
        <v>2361</v>
      </c>
      <c r="AJ638" s="64" t="s">
        <v>1065</v>
      </c>
    </row>
    <row r="639" spans="8:36">
      <c r="H639" s="56" t="s">
        <v>136</v>
      </c>
      <c r="I639" s="56" t="s">
        <v>155</v>
      </c>
      <c r="J639" s="56" t="s">
        <v>1978</v>
      </c>
      <c r="K639" s="56" t="s">
        <v>301</v>
      </c>
      <c r="L639" s="56" t="s">
        <v>607</v>
      </c>
      <c r="M639" s="56" t="s">
        <v>1078</v>
      </c>
      <c r="N639" s="56" t="s">
        <v>1079</v>
      </c>
      <c r="O639" s="56" t="s">
        <v>1051</v>
      </c>
      <c r="AF639" s="64" t="s">
        <v>63</v>
      </c>
      <c r="AG639" s="64" t="s">
        <v>74</v>
      </c>
      <c r="AH639" s="64" t="s">
        <v>75</v>
      </c>
      <c r="AI639" s="64" t="s">
        <v>2362</v>
      </c>
      <c r="AJ639" s="64" t="s">
        <v>1065</v>
      </c>
    </row>
    <row r="640" spans="8:36">
      <c r="H640" s="56" t="s">
        <v>167</v>
      </c>
      <c r="I640" s="56" t="s">
        <v>173</v>
      </c>
      <c r="J640" s="56" t="s">
        <v>1185</v>
      </c>
      <c r="K640" s="56" t="s">
        <v>221</v>
      </c>
      <c r="L640" s="56" t="s">
        <v>2363</v>
      </c>
      <c r="M640" s="56" t="s">
        <v>1062</v>
      </c>
      <c r="N640" s="56" t="s">
        <v>1006</v>
      </c>
      <c r="O640" s="56" t="s">
        <v>1047</v>
      </c>
      <c r="AF640" s="64" t="s">
        <v>63</v>
      </c>
      <c r="AG640" s="64" t="s">
        <v>74</v>
      </c>
      <c r="AH640" s="64" t="s">
        <v>75</v>
      </c>
      <c r="AI640" s="64" t="s">
        <v>468</v>
      </c>
      <c r="AJ640" s="64" t="s">
        <v>1065</v>
      </c>
    </row>
    <row r="641" spans="8:36">
      <c r="H641" s="56" t="s">
        <v>167</v>
      </c>
      <c r="I641" s="56" t="s">
        <v>186</v>
      </c>
      <c r="J641" s="56" t="s">
        <v>1369</v>
      </c>
      <c r="K641" s="56" t="s">
        <v>189</v>
      </c>
      <c r="L641" s="56" t="s">
        <v>384</v>
      </c>
      <c r="M641" s="56" t="s">
        <v>1062</v>
      </c>
      <c r="N641" s="56" t="s">
        <v>1006</v>
      </c>
      <c r="O641" s="56" t="s">
        <v>1047</v>
      </c>
      <c r="AF641" s="64" t="s">
        <v>63</v>
      </c>
      <c r="AG641" s="64" t="s">
        <v>74</v>
      </c>
      <c r="AH641" s="64" t="s">
        <v>75</v>
      </c>
      <c r="AI641" s="64" t="s">
        <v>2364</v>
      </c>
      <c r="AJ641" s="64" t="s">
        <v>1065</v>
      </c>
    </row>
    <row r="642" spans="8:36">
      <c r="H642" s="56" t="s">
        <v>167</v>
      </c>
      <c r="I642" s="56" t="s">
        <v>186</v>
      </c>
      <c r="J642" s="56" t="s">
        <v>1369</v>
      </c>
      <c r="K642" s="56" t="s">
        <v>189</v>
      </c>
      <c r="L642" s="56" t="s">
        <v>643</v>
      </c>
      <c r="M642" s="56" t="s">
        <v>1062</v>
      </c>
      <c r="N642" s="56" t="s">
        <v>1006</v>
      </c>
      <c r="O642" s="56" t="s">
        <v>1047</v>
      </c>
      <c r="AF642" s="64" t="s">
        <v>63</v>
      </c>
      <c r="AG642" s="64" t="s">
        <v>74</v>
      </c>
      <c r="AH642" s="64" t="s">
        <v>75</v>
      </c>
      <c r="AI642" s="64" t="s">
        <v>2365</v>
      </c>
      <c r="AJ642" s="64" t="s">
        <v>1011</v>
      </c>
    </row>
    <row r="643" spans="8:36">
      <c r="H643" s="56" t="s">
        <v>167</v>
      </c>
      <c r="I643" s="56" t="s">
        <v>186</v>
      </c>
      <c r="J643" s="56" t="s">
        <v>1374</v>
      </c>
      <c r="K643" s="56" t="s">
        <v>191</v>
      </c>
      <c r="L643" s="56" t="s">
        <v>1767</v>
      </c>
      <c r="M643" s="56" t="s">
        <v>1254</v>
      </c>
      <c r="N643" s="56" t="s">
        <v>1006</v>
      </c>
      <c r="O643" s="56" t="s">
        <v>1047</v>
      </c>
      <c r="AF643" s="64" t="s">
        <v>63</v>
      </c>
      <c r="AG643" s="64" t="s">
        <v>77</v>
      </c>
      <c r="AH643" s="64" t="s">
        <v>65</v>
      </c>
      <c r="AI643" s="64" t="s">
        <v>916</v>
      </c>
      <c r="AJ643" s="64" t="s">
        <v>1065</v>
      </c>
    </row>
    <row r="644" spans="8:36">
      <c r="H644" s="56" t="s">
        <v>167</v>
      </c>
      <c r="I644" s="56" t="s">
        <v>186</v>
      </c>
      <c r="J644" s="56" t="s">
        <v>1374</v>
      </c>
      <c r="K644" s="56" t="s">
        <v>191</v>
      </c>
      <c r="L644" s="56" t="s">
        <v>1787</v>
      </c>
      <c r="M644" s="56" t="s">
        <v>1062</v>
      </c>
      <c r="N644" s="56" t="s">
        <v>1006</v>
      </c>
      <c r="O644" s="56" t="s">
        <v>1047</v>
      </c>
      <c r="AF644" s="64" t="s">
        <v>63</v>
      </c>
      <c r="AG644" s="64" t="s">
        <v>77</v>
      </c>
      <c r="AH644" s="64" t="s">
        <v>65</v>
      </c>
      <c r="AI644" s="64" t="s">
        <v>78</v>
      </c>
      <c r="AJ644" s="64" t="s">
        <v>1011</v>
      </c>
    </row>
    <row r="645" spans="8:36">
      <c r="H645" s="56" t="s">
        <v>136</v>
      </c>
      <c r="I645" s="56" t="s">
        <v>155</v>
      </c>
      <c r="J645" s="56" t="s">
        <v>1984</v>
      </c>
      <c r="K645" s="56" t="s">
        <v>905</v>
      </c>
      <c r="L645" s="56" t="s">
        <v>958</v>
      </c>
      <c r="M645" s="56" t="s">
        <v>1062</v>
      </c>
      <c r="N645" s="56" t="s">
        <v>1006</v>
      </c>
      <c r="O645" s="56" t="s">
        <v>1047</v>
      </c>
      <c r="AF645" s="64" t="s">
        <v>92</v>
      </c>
      <c r="AG645" s="64" t="s">
        <v>2366</v>
      </c>
      <c r="AH645" s="64" t="s">
        <v>102</v>
      </c>
      <c r="AI645" s="64" t="s">
        <v>103</v>
      </c>
      <c r="AJ645" s="64" t="s">
        <v>1011</v>
      </c>
    </row>
    <row r="646" spans="8:36">
      <c r="H646" s="56" t="s">
        <v>104</v>
      </c>
      <c r="I646" s="56" t="s">
        <v>105</v>
      </c>
      <c r="J646" s="56" t="s">
        <v>1269</v>
      </c>
      <c r="K646" s="56" t="s">
        <v>106</v>
      </c>
      <c r="L646" s="56" t="s">
        <v>2367</v>
      </c>
      <c r="M646" s="56" t="s">
        <v>1062</v>
      </c>
      <c r="N646" s="56" t="s">
        <v>1006</v>
      </c>
      <c r="O646" s="56" t="s">
        <v>1047</v>
      </c>
      <c r="AF646" s="64" t="s">
        <v>92</v>
      </c>
      <c r="AG646" s="64" t="s">
        <v>2366</v>
      </c>
      <c r="AH646" s="64" t="s">
        <v>102</v>
      </c>
      <c r="AI646" s="64" t="s">
        <v>2368</v>
      </c>
      <c r="AJ646" s="64" t="s">
        <v>1011</v>
      </c>
    </row>
    <row r="647" spans="8:36">
      <c r="H647" s="56" t="s">
        <v>63</v>
      </c>
      <c r="I647" s="56" t="s">
        <v>77</v>
      </c>
      <c r="J647" s="56" t="s">
        <v>1041</v>
      </c>
      <c r="K647" s="56" t="s">
        <v>65</v>
      </c>
      <c r="L647" s="56" t="s">
        <v>2369</v>
      </c>
      <c r="M647" s="56" t="s">
        <v>311</v>
      </c>
      <c r="N647" s="56" t="s">
        <v>311</v>
      </c>
      <c r="O647" s="56" t="s">
        <v>1051</v>
      </c>
      <c r="AF647" s="64" t="s">
        <v>92</v>
      </c>
      <c r="AG647" s="64" t="s">
        <v>2366</v>
      </c>
      <c r="AH647" s="64" t="s">
        <v>102</v>
      </c>
      <c r="AI647" s="64" t="s">
        <v>2370</v>
      </c>
      <c r="AJ647" s="64" t="s">
        <v>1065</v>
      </c>
    </row>
    <row r="648" spans="8:36">
      <c r="H648" s="56" t="s">
        <v>28</v>
      </c>
      <c r="I648" s="56" t="s">
        <v>54</v>
      </c>
      <c r="J648" s="56" t="s">
        <v>1087</v>
      </c>
      <c r="K648" s="56" t="s">
        <v>56</v>
      </c>
      <c r="L648" s="56" t="s">
        <v>2127</v>
      </c>
      <c r="M648" s="56" t="s">
        <v>1224</v>
      </c>
      <c r="N648" s="56" t="s">
        <v>1006</v>
      </c>
      <c r="O648" s="56" t="s">
        <v>1047</v>
      </c>
      <c r="AF648" s="64" t="s">
        <v>92</v>
      </c>
      <c r="AG648" s="64" t="s">
        <v>2366</v>
      </c>
      <c r="AH648" s="64" t="s">
        <v>102</v>
      </c>
      <c r="AI648" s="64" t="s">
        <v>2371</v>
      </c>
      <c r="AJ648" s="64" t="s">
        <v>1065</v>
      </c>
    </row>
    <row r="649" spans="8:36">
      <c r="H649" s="56" t="s">
        <v>28</v>
      </c>
      <c r="I649" s="56" t="s">
        <v>54</v>
      </c>
      <c r="J649" s="56" t="s">
        <v>1087</v>
      </c>
      <c r="K649" s="56" t="s">
        <v>56</v>
      </c>
      <c r="L649" s="56" t="s">
        <v>2372</v>
      </c>
      <c r="M649" s="56" t="s">
        <v>1062</v>
      </c>
      <c r="N649" s="56" t="s">
        <v>1006</v>
      </c>
      <c r="O649" s="56" t="s">
        <v>1047</v>
      </c>
      <c r="AF649" s="64" t="s">
        <v>92</v>
      </c>
      <c r="AG649" s="64" t="s">
        <v>2366</v>
      </c>
      <c r="AH649" s="64" t="s">
        <v>615</v>
      </c>
      <c r="AI649" s="64" t="s">
        <v>2373</v>
      </c>
      <c r="AJ649" s="64" t="s">
        <v>1065</v>
      </c>
    </row>
    <row r="650" spans="8:36">
      <c r="H650" s="56" t="s">
        <v>136</v>
      </c>
      <c r="I650" s="56" t="s">
        <v>140</v>
      </c>
      <c r="J650" s="56" t="s">
        <v>1127</v>
      </c>
      <c r="K650" s="56" t="s">
        <v>244</v>
      </c>
      <c r="L650" s="56" t="s">
        <v>1564</v>
      </c>
      <c r="M650" s="56" t="s">
        <v>1062</v>
      </c>
      <c r="N650" s="56" t="s">
        <v>1006</v>
      </c>
      <c r="O650" s="56" t="s">
        <v>1047</v>
      </c>
      <c r="AF650" s="64" t="s">
        <v>92</v>
      </c>
      <c r="AG650" s="64" t="s">
        <v>2366</v>
      </c>
      <c r="AH650" s="64" t="s">
        <v>817</v>
      </c>
      <c r="AI650" s="64" t="s">
        <v>818</v>
      </c>
      <c r="AJ650" s="64" t="s">
        <v>1065</v>
      </c>
    </row>
    <row r="651" spans="8:36">
      <c r="H651" s="56" t="s">
        <v>104</v>
      </c>
      <c r="I651" s="56" t="s">
        <v>111</v>
      </c>
      <c r="J651" s="56" t="s">
        <v>1253</v>
      </c>
      <c r="K651" s="56" t="s">
        <v>112</v>
      </c>
      <c r="L651" s="56" t="s">
        <v>2374</v>
      </c>
      <c r="M651" s="56" t="s">
        <v>1062</v>
      </c>
      <c r="N651" s="56" t="s">
        <v>1006</v>
      </c>
      <c r="O651" s="56" t="s">
        <v>1047</v>
      </c>
      <c r="AF651" s="64" t="s">
        <v>92</v>
      </c>
      <c r="AG651" s="64" t="s">
        <v>2366</v>
      </c>
      <c r="AH651" s="64" t="s">
        <v>102</v>
      </c>
      <c r="AI651" s="64" t="s">
        <v>871</v>
      </c>
      <c r="AJ651" s="64" t="s">
        <v>1011</v>
      </c>
    </row>
    <row r="652" spans="8:36">
      <c r="H652" s="56" t="s">
        <v>104</v>
      </c>
      <c r="I652" s="56" t="s">
        <v>121</v>
      </c>
      <c r="J652" s="56" t="s">
        <v>1289</v>
      </c>
      <c r="K652" s="56" t="s">
        <v>122</v>
      </c>
      <c r="L652" s="56" t="s">
        <v>600</v>
      </c>
      <c r="M652" s="56" t="s">
        <v>1062</v>
      </c>
      <c r="N652" s="56" t="s">
        <v>1006</v>
      </c>
      <c r="O652" s="56" t="s">
        <v>1047</v>
      </c>
      <c r="AF652" s="64" t="s">
        <v>92</v>
      </c>
      <c r="AG652" s="64" t="s">
        <v>2366</v>
      </c>
      <c r="AH652" s="64" t="s">
        <v>102</v>
      </c>
      <c r="AI652" s="64" t="s">
        <v>684</v>
      </c>
      <c r="AJ652" s="64" t="s">
        <v>1011</v>
      </c>
    </row>
    <row r="653" spans="8:36">
      <c r="H653" s="56" t="s">
        <v>28</v>
      </c>
      <c r="I653" s="56" t="s">
        <v>45</v>
      </c>
      <c r="J653" s="56" t="s">
        <v>1227</v>
      </c>
      <c r="K653" s="56" t="s">
        <v>374</v>
      </c>
      <c r="L653" s="56" t="s">
        <v>2375</v>
      </c>
      <c r="M653" s="56" t="s">
        <v>1062</v>
      </c>
      <c r="N653" s="56" t="s">
        <v>1006</v>
      </c>
      <c r="O653" s="56" t="s">
        <v>1047</v>
      </c>
      <c r="AF653" s="64" t="s">
        <v>92</v>
      </c>
      <c r="AG653" s="64" t="s">
        <v>93</v>
      </c>
      <c r="AH653" s="64" t="s">
        <v>94</v>
      </c>
      <c r="AI653" s="64" t="s">
        <v>2376</v>
      </c>
      <c r="AJ653" s="64" t="s">
        <v>1065</v>
      </c>
    </row>
    <row r="654" spans="8:36">
      <c r="H654" s="56" t="s">
        <v>104</v>
      </c>
      <c r="I654" s="56" t="s">
        <v>116</v>
      </c>
      <c r="J654" s="56" t="s">
        <v>1271</v>
      </c>
      <c r="K654" s="56" t="s">
        <v>117</v>
      </c>
      <c r="L654" s="56" t="s">
        <v>2377</v>
      </c>
      <c r="M654" s="56" t="s">
        <v>1062</v>
      </c>
      <c r="N654" s="56" t="s">
        <v>1006</v>
      </c>
      <c r="O654" s="56" t="s">
        <v>1047</v>
      </c>
      <c r="AF654" s="64" t="s">
        <v>92</v>
      </c>
      <c r="AG654" s="64" t="s">
        <v>93</v>
      </c>
      <c r="AH654" s="64" t="s">
        <v>94</v>
      </c>
      <c r="AI654" s="64" t="s">
        <v>2378</v>
      </c>
      <c r="AJ654" s="64" t="s">
        <v>1065</v>
      </c>
    </row>
    <row r="655" spans="8:36">
      <c r="H655" s="56" t="s">
        <v>136</v>
      </c>
      <c r="I655" s="56" t="s">
        <v>155</v>
      </c>
      <c r="J655" s="56" t="s">
        <v>1097</v>
      </c>
      <c r="K655" s="56" t="s">
        <v>159</v>
      </c>
      <c r="L655" s="56" t="s">
        <v>2379</v>
      </c>
      <c r="M655" s="56" t="s">
        <v>1078</v>
      </c>
      <c r="N655" s="56" t="s">
        <v>1079</v>
      </c>
      <c r="O655" s="56" t="s">
        <v>1051</v>
      </c>
      <c r="AF655" s="64" t="s">
        <v>92</v>
      </c>
      <c r="AG655" s="64" t="s">
        <v>93</v>
      </c>
      <c r="AH655" s="64" t="s">
        <v>94</v>
      </c>
      <c r="AI655" s="64" t="s">
        <v>2380</v>
      </c>
      <c r="AJ655" s="64" t="s">
        <v>1065</v>
      </c>
    </row>
    <row r="656" spans="8:36">
      <c r="H656" s="56" t="s">
        <v>104</v>
      </c>
      <c r="I656" s="56" t="s">
        <v>116</v>
      </c>
      <c r="J656" s="56" t="s">
        <v>1408</v>
      </c>
      <c r="K656" s="56" t="s">
        <v>119</v>
      </c>
      <c r="L656" s="56" t="s">
        <v>2381</v>
      </c>
      <c r="M656" s="56" t="s">
        <v>1254</v>
      </c>
      <c r="N656" s="56" t="s">
        <v>1409</v>
      </c>
      <c r="O656" s="56" t="s">
        <v>1051</v>
      </c>
      <c r="AF656" s="64" t="s">
        <v>92</v>
      </c>
      <c r="AG656" s="64" t="s">
        <v>93</v>
      </c>
      <c r="AH656" s="64" t="s">
        <v>94</v>
      </c>
      <c r="AI656" s="64" t="s">
        <v>207</v>
      </c>
      <c r="AJ656" s="64" t="s">
        <v>1004</v>
      </c>
    </row>
    <row r="657" spans="8:36">
      <c r="H657" s="56" t="s">
        <v>104</v>
      </c>
      <c r="I657" s="56" t="s">
        <v>121</v>
      </c>
      <c r="J657" s="56" t="s">
        <v>1648</v>
      </c>
      <c r="K657" s="56" t="s">
        <v>236</v>
      </c>
      <c r="L657" s="56" t="s">
        <v>413</v>
      </c>
      <c r="M657" s="56" t="s">
        <v>1012</v>
      </c>
      <c r="N657" s="56" t="s">
        <v>1013</v>
      </c>
      <c r="O657" s="56" t="s">
        <v>1010</v>
      </c>
      <c r="AF657" s="64" t="s">
        <v>92</v>
      </c>
      <c r="AG657" s="64" t="s">
        <v>93</v>
      </c>
      <c r="AH657" s="64" t="s">
        <v>94</v>
      </c>
      <c r="AI657" s="64" t="s">
        <v>96</v>
      </c>
      <c r="AJ657" s="64" t="s">
        <v>1065</v>
      </c>
    </row>
    <row r="658" spans="8:36">
      <c r="H658" s="56" t="s">
        <v>28</v>
      </c>
      <c r="I658" s="56" t="s">
        <v>45</v>
      </c>
      <c r="J658" s="56" t="s">
        <v>1210</v>
      </c>
      <c r="K658" s="56" t="s">
        <v>203</v>
      </c>
      <c r="L658" s="56" t="s">
        <v>372</v>
      </c>
      <c r="M658" s="56" t="s">
        <v>1005</v>
      </c>
      <c r="N658" s="56" t="s">
        <v>1006</v>
      </c>
      <c r="O658" s="56" t="s">
        <v>1003</v>
      </c>
      <c r="AF658" s="64" t="s">
        <v>92</v>
      </c>
      <c r="AG658" s="64" t="s">
        <v>93</v>
      </c>
      <c r="AH658" s="64" t="s">
        <v>94</v>
      </c>
      <c r="AI658" s="64" t="s">
        <v>548</v>
      </c>
      <c r="AJ658" s="64" t="s">
        <v>1011</v>
      </c>
    </row>
    <row r="659" spans="8:36">
      <c r="H659" s="56" t="s">
        <v>28</v>
      </c>
      <c r="I659" s="56" t="s">
        <v>60</v>
      </c>
      <c r="J659" s="56" t="s">
        <v>1156</v>
      </c>
      <c r="K659" s="56" t="s">
        <v>1157</v>
      </c>
      <c r="L659" s="56" t="s">
        <v>894</v>
      </c>
      <c r="M659" s="56" t="s">
        <v>1062</v>
      </c>
      <c r="N659" s="56" t="s">
        <v>1006</v>
      </c>
      <c r="O659" s="56" t="s">
        <v>1047</v>
      </c>
      <c r="AF659" s="64" t="s">
        <v>92</v>
      </c>
      <c r="AG659" s="64" t="s">
        <v>93</v>
      </c>
      <c r="AH659" s="64" t="s">
        <v>94</v>
      </c>
      <c r="AI659" s="64" t="s">
        <v>2382</v>
      </c>
      <c r="AJ659" s="64" t="s">
        <v>1011</v>
      </c>
    </row>
    <row r="660" spans="8:36">
      <c r="H660" s="56" t="s">
        <v>136</v>
      </c>
      <c r="I660" s="56" t="s">
        <v>136</v>
      </c>
      <c r="J660" s="56" t="s">
        <v>1368</v>
      </c>
      <c r="K660" s="56" t="s">
        <v>162</v>
      </c>
      <c r="L660" s="56" t="s">
        <v>870</v>
      </c>
      <c r="M660" s="56" t="s">
        <v>1062</v>
      </c>
      <c r="N660" s="56" t="s">
        <v>1006</v>
      </c>
      <c r="O660" s="56" t="s">
        <v>1047</v>
      </c>
      <c r="AF660" s="64" t="s">
        <v>92</v>
      </c>
      <c r="AG660" s="64" t="s">
        <v>93</v>
      </c>
      <c r="AH660" s="64" t="s">
        <v>94</v>
      </c>
      <c r="AI660" s="64" t="s">
        <v>2383</v>
      </c>
      <c r="AJ660" s="64" t="s">
        <v>1065</v>
      </c>
    </row>
    <row r="661" spans="8:36">
      <c r="H661" s="56" t="s">
        <v>28</v>
      </c>
      <c r="I661" s="56" t="s">
        <v>45</v>
      </c>
      <c r="J661" s="56" t="s">
        <v>1225</v>
      </c>
      <c r="K661" s="56" t="s">
        <v>941</v>
      </c>
      <c r="L661" s="56" t="s">
        <v>942</v>
      </c>
      <c r="M661" s="56" t="s">
        <v>1062</v>
      </c>
      <c r="N661" s="56" t="s">
        <v>1006</v>
      </c>
      <c r="O661" s="56" t="s">
        <v>1047</v>
      </c>
      <c r="AF661" s="64" t="s">
        <v>92</v>
      </c>
      <c r="AG661" s="64" t="s">
        <v>93</v>
      </c>
      <c r="AH661" s="64" t="s">
        <v>94</v>
      </c>
      <c r="AI661" s="64" t="s">
        <v>736</v>
      </c>
      <c r="AJ661" s="64" t="s">
        <v>1065</v>
      </c>
    </row>
    <row r="662" spans="8:36">
      <c r="H662" s="56" t="s">
        <v>28</v>
      </c>
      <c r="I662" s="56" t="s">
        <v>60</v>
      </c>
      <c r="J662" s="56" t="s">
        <v>1142</v>
      </c>
      <c r="K662" s="56" t="s">
        <v>61</v>
      </c>
      <c r="L662" s="56" t="s">
        <v>2078</v>
      </c>
      <c r="M662" s="56" t="s">
        <v>1062</v>
      </c>
      <c r="N662" s="56" t="s">
        <v>1006</v>
      </c>
      <c r="O662" s="56" t="s">
        <v>1047</v>
      </c>
      <c r="AF662" s="64" t="s">
        <v>92</v>
      </c>
      <c r="AG662" s="64" t="s">
        <v>93</v>
      </c>
      <c r="AH662" s="64" t="s">
        <v>94</v>
      </c>
      <c r="AI662" s="64" t="s">
        <v>2384</v>
      </c>
      <c r="AJ662" s="64" t="s">
        <v>1065</v>
      </c>
    </row>
    <row r="663" spans="8:36">
      <c r="H663" s="56" t="s">
        <v>28</v>
      </c>
      <c r="I663" s="56" t="s">
        <v>54</v>
      </c>
      <c r="J663" s="56" t="s">
        <v>1087</v>
      </c>
      <c r="K663" s="56" t="s">
        <v>56</v>
      </c>
      <c r="L663" s="56" t="s">
        <v>2157</v>
      </c>
      <c r="M663" s="56" t="s">
        <v>1062</v>
      </c>
      <c r="N663" s="56" t="s">
        <v>1006</v>
      </c>
      <c r="O663" s="56" t="s">
        <v>1047</v>
      </c>
      <c r="AF663" s="64" t="s">
        <v>92</v>
      </c>
      <c r="AG663" s="64" t="s">
        <v>93</v>
      </c>
      <c r="AH663" s="64" t="s">
        <v>94</v>
      </c>
      <c r="AI663" s="64" t="s">
        <v>206</v>
      </c>
      <c r="AJ663" s="64" t="s">
        <v>1011</v>
      </c>
    </row>
    <row r="664" spans="8:36">
      <c r="H664" s="56" t="s">
        <v>136</v>
      </c>
      <c r="I664" s="56" t="s">
        <v>137</v>
      </c>
      <c r="J664" s="56" t="s">
        <v>1109</v>
      </c>
      <c r="K664" s="56" t="s">
        <v>419</v>
      </c>
      <c r="L664" s="56" t="s">
        <v>436</v>
      </c>
      <c r="M664" s="56" t="s">
        <v>1078</v>
      </c>
      <c r="N664" s="56" t="s">
        <v>1079</v>
      </c>
      <c r="O664" s="56" t="s">
        <v>1051</v>
      </c>
      <c r="AF664" s="64" t="s">
        <v>92</v>
      </c>
      <c r="AG664" s="64" t="s">
        <v>93</v>
      </c>
      <c r="AH664" s="64" t="s">
        <v>94</v>
      </c>
      <c r="AI664" s="64" t="s">
        <v>2385</v>
      </c>
      <c r="AJ664" s="64" t="s">
        <v>1011</v>
      </c>
    </row>
    <row r="665" spans="8:36">
      <c r="H665" s="56" t="s">
        <v>136</v>
      </c>
      <c r="I665" s="56" t="s">
        <v>150</v>
      </c>
      <c r="J665" s="56" t="s">
        <v>1148</v>
      </c>
      <c r="K665" s="56" t="s">
        <v>259</v>
      </c>
      <c r="L665" s="56" t="s">
        <v>1060</v>
      </c>
      <c r="M665" s="56" t="s">
        <v>1012</v>
      </c>
      <c r="N665" s="56" t="s">
        <v>1013</v>
      </c>
      <c r="O665" s="56" t="s">
        <v>1010</v>
      </c>
      <c r="AF665" s="64" t="s">
        <v>92</v>
      </c>
      <c r="AG665" s="64" t="s">
        <v>93</v>
      </c>
      <c r="AH665" s="64" t="s">
        <v>94</v>
      </c>
      <c r="AI665" s="64" t="s">
        <v>2386</v>
      </c>
      <c r="AJ665" s="64" t="s">
        <v>1065</v>
      </c>
    </row>
    <row r="666" spans="8:36">
      <c r="H666" s="56" t="s">
        <v>104</v>
      </c>
      <c r="I666" s="56" t="s">
        <v>128</v>
      </c>
      <c r="J666" s="56" t="s">
        <v>1253</v>
      </c>
      <c r="K666" s="56" t="s">
        <v>112</v>
      </c>
      <c r="L666" s="56" t="s">
        <v>416</v>
      </c>
      <c r="M666" s="56" t="s">
        <v>1012</v>
      </c>
      <c r="N666" s="56" t="s">
        <v>1013</v>
      </c>
      <c r="O666" s="56" t="s">
        <v>1010</v>
      </c>
      <c r="AF666" s="64" t="s">
        <v>92</v>
      </c>
      <c r="AG666" s="64" t="s">
        <v>93</v>
      </c>
      <c r="AH666" s="64" t="s">
        <v>94</v>
      </c>
      <c r="AI666" s="64" t="s">
        <v>433</v>
      </c>
      <c r="AJ666" s="64" t="s">
        <v>1011</v>
      </c>
    </row>
    <row r="667" spans="8:36">
      <c r="H667" s="56" t="s">
        <v>104</v>
      </c>
      <c r="I667" s="56" t="s">
        <v>116</v>
      </c>
      <c r="J667" s="56" t="s">
        <v>1271</v>
      </c>
      <c r="K667" s="56" t="s">
        <v>117</v>
      </c>
      <c r="L667" s="56" t="s">
        <v>2387</v>
      </c>
      <c r="M667" s="56" t="s">
        <v>1062</v>
      </c>
      <c r="N667" s="56" t="s">
        <v>1006</v>
      </c>
      <c r="O667" s="56" t="s">
        <v>1047</v>
      </c>
      <c r="AF667" s="64" t="s">
        <v>92</v>
      </c>
      <c r="AG667" s="64" t="s">
        <v>93</v>
      </c>
      <c r="AH667" s="64" t="s">
        <v>94</v>
      </c>
      <c r="AI667" s="64" t="s">
        <v>284</v>
      </c>
      <c r="AJ667" s="64" t="s">
        <v>1011</v>
      </c>
    </row>
    <row r="668" spans="8:36">
      <c r="H668" s="56" t="s">
        <v>104</v>
      </c>
      <c r="I668" s="56" t="s">
        <v>116</v>
      </c>
      <c r="J668" s="56" t="s">
        <v>1408</v>
      </c>
      <c r="K668" s="56" t="s">
        <v>119</v>
      </c>
      <c r="L668" s="56" t="s">
        <v>902</v>
      </c>
      <c r="M668" s="56" t="s">
        <v>1254</v>
      </c>
      <c r="N668" s="56" t="s">
        <v>1409</v>
      </c>
      <c r="O668" s="56" t="s">
        <v>1051</v>
      </c>
      <c r="AF668" s="64" t="s">
        <v>92</v>
      </c>
      <c r="AG668" s="64" t="s">
        <v>2388</v>
      </c>
      <c r="AH668" s="64" t="s">
        <v>613</v>
      </c>
      <c r="AI668" s="64" t="s">
        <v>2389</v>
      </c>
      <c r="AJ668" s="64" t="s">
        <v>1011</v>
      </c>
    </row>
    <row r="669" spans="8:36">
      <c r="H669" s="56" t="s">
        <v>28</v>
      </c>
      <c r="I669" s="56" t="s">
        <v>29</v>
      </c>
      <c r="J669" s="56" t="s">
        <v>1110</v>
      </c>
      <c r="K669" s="56" t="s">
        <v>196</v>
      </c>
      <c r="L669" s="56" t="s">
        <v>838</v>
      </c>
      <c r="M669" s="56" t="s">
        <v>1062</v>
      </c>
      <c r="N669" s="56" t="s">
        <v>1006</v>
      </c>
      <c r="O669" s="56" t="s">
        <v>1047</v>
      </c>
      <c r="AF669" s="64" t="s">
        <v>92</v>
      </c>
      <c r="AG669" s="64" t="s">
        <v>2388</v>
      </c>
      <c r="AH669" s="64" t="s">
        <v>613</v>
      </c>
      <c r="AI669" s="64" t="s">
        <v>2390</v>
      </c>
      <c r="AJ669" s="64" t="s">
        <v>1065</v>
      </c>
    </row>
    <row r="670" spans="8:36">
      <c r="H670" s="56" t="s">
        <v>167</v>
      </c>
      <c r="I670" s="56" t="s">
        <v>323</v>
      </c>
      <c r="J670" s="56" t="s">
        <v>1555</v>
      </c>
      <c r="K670" s="56" t="s">
        <v>324</v>
      </c>
      <c r="L670" s="56" t="s">
        <v>429</v>
      </c>
      <c r="M670" s="56" t="s">
        <v>1012</v>
      </c>
      <c r="N670" s="56" t="s">
        <v>1013</v>
      </c>
      <c r="O670" s="56" t="s">
        <v>1010</v>
      </c>
      <c r="AF670" s="64" t="s">
        <v>92</v>
      </c>
      <c r="AG670" s="64" t="s">
        <v>2388</v>
      </c>
      <c r="AH670" s="64" t="s">
        <v>613</v>
      </c>
      <c r="AI670" s="64" t="s">
        <v>2391</v>
      </c>
      <c r="AJ670" s="64" t="s">
        <v>1065</v>
      </c>
    </row>
    <row r="671" spans="8:36">
      <c r="H671" s="56" t="s">
        <v>167</v>
      </c>
      <c r="I671" s="56" t="s">
        <v>180</v>
      </c>
      <c r="J671" s="56" t="s">
        <v>1206</v>
      </c>
      <c r="K671" s="56" t="s">
        <v>183</v>
      </c>
      <c r="L671" s="56" t="s">
        <v>2392</v>
      </c>
      <c r="M671" s="56" t="s">
        <v>1062</v>
      </c>
      <c r="N671" s="56" t="s">
        <v>1006</v>
      </c>
      <c r="O671" s="56" t="s">
        <v>1047</v>
      </c>
      <c r="AF671" s="64" t="s">
        <v>92</v>
      </c>
      <c r="AG671" s="64" t="s">
        <v>2388</v>
      </c>
      <c r="AH671" s="64" t="s">
        <v>723</v>
      </c>
      <c r="AI671" s="64" t="s">
        <v>724</v>
      </c>
      <c r="AJ671" s="64" t="s">
        <v>1065</v>
      </c>
    </row>
    <row r="672" spans="8:36">
      <c r="H672" s="56" t="s">
        <v>104</v>
      </c>
      <c r="I672" s="56" t="s">
        <v>125</v>
      </c>
      <c r="J672" s="56" t="s">
        <v>1297</v>
      </c>
      <c r="K672" s="56" t="s">
        <v>126</v>
      </c>
      <c r="L672" s="56" t="s">
        <v>2393</v>
      </c>
      <c r="M672" s="56" t="s">
        <v>1062</v>
      </c>
      <c r="N672" s="56" t="s">
        <v>1006</v>
      </c>
      <c r="O672" s="56" t="s">
        <v>1047</v>
      </c>
      <c r="AF672" s="64" t="s">
        <v>92</v>
      </c>
      <c r="AG672" s="64" t="s">
        <v>2388</v>
      </c>
      <c r="AH672" s="64" t="s">
        <v>94</v>
      </c>
      <c r="AI672" s="64" t="s">
        <v>2394</v>
      </c>
      <c r="AJ672" s="64" t="s">
        <v>1065</v>
      </c>
    </row>
    <row r="673" spans="8:36">
      <c r="H673" s="56" t="s">
        <v>104</v>
      </c>
      <c r="I673" s="56" t="s">
        <v>105</v>
      </c>
      <c r="J673" s="56" t="s">
        <v>1269</v>
      </c>
      <c r="K673" s="56" t="s">
        <v>106</v>
      </c>
      <c r="L673" s="56" t="s">
        <v>2395</v>
      </c>
      <c r="M673" s="56" t="s">
        <v>1062</v>
      </c>
      <c r="N673" s="56" t="s">
        <v>1006</v>
      </c>
      <c r="O673" s="56" t="s">
        <v>1047</v>
      </c>
      <c r="AF673" s="64" t="s">
        <v>92</v>
      </c>
      <c r="AG673" s="64" t="s">
        <v>2388</v>
      </c>
      <c r="AH673" s="64" t="s">
        <v>723</v>
      </c>
      <c r="AI673" s="64" t="s">
        <v>2396</v>
      </c>
      <c r="AJ673" s="64" t="s">
        <v>1065</v>
      </c>
    </row>
    <row r="674" spans="8:36">
      <c r="H674" s="56" t="s">
        <v>28</v>
      </c>
      <c r="I674" s="56" t="s">
        <v>39</v>
      </c>
      <c r="J674" s="56" t="s">
        <v>1218</v>
      </c>
      <c r="K674" s="56" t="s">
        <v>43</v>
      </c>
      <c r="L674" s="56" t="s">
        <v>2397</v>
      </c>
      <c r="M674" s="56" t="s">
        <v>1062</v>
      </c>
      <c r="N674" s="56" t="s">
        <v>1006</v>
      </c>
      <c r="O674" s="56" t="s">
        <v>1047</v>
      </c>
      <c r="AF674" s="64" t="s">
        <v>92</v>
      </c>
      <c r="AG674" s="64" t="s">
        <v>2388</v>
      </c>
      <c r="AH674" s="64" t="s">
        <v>723</v>
      </c>
      <c r="AI674" s="64" t="s">
        <v>2398</v>
      </c>
      <c r="AJ674" s="64" t="s">
        <v>1065</v>
      </c>
    </row>
    <row r="675" spans="8:36">
      <c r="H675" s="56" t="s">
        <v>28</v>
      </c>
      <c r="I675" s="56" t="s">
        <v>60</v>
      </c>
      <c r="J675" s="56" t="s">
        <v>1142</v>
      </c>
      <c r="K675" s="56" t="s">
        <v>61</v>
      </c>
      <c r="L675" s="56" t="s">
        <v>2399</v>
      </c>
      <c r="M675" s="56" t="s">
        <v>1062</v>
      </c>
      <c r="N675" s="56" t="s">
        <v>1006</v>
      </c>
      <c r="O675" s="56" t="s">
        <v>1047</v>
      </c>
      <c r="AF675" s="64" t="s">
        <v>92</v>
      </c>
      <c r="AG675" s="64" t="s">
        <v>2388</v>
      </c>
      <c r="AH675" s="64" t="s">
        <v>723</v>
      </c>
      <c r="AI675" s="64" t="s">
        <v>2400</v>
      </c>
      <c r="AJ675" s="64" t="s">
        <v>1065</v>
      </c>
    </row>
    <row r="676" spans="8:36">
      <c r="H676" s="56" t="s">
        <v>28</v>
      </c>
      <c r="I676" s="56" t="s">
        <v>54</v>
      </c>
      <c r="J676" s="56" t="s">
        <v>1087</v>
      </c>
      <c r="K676" s="56" t="s">
        <v>56</v>
      </c>
      <c r="L676" s="56" t="s">
        <v>2401</v>
      </c>
      <c r="M676" s="56" t="s">
        <v>1062</v>
      </c>
      <c r="N676" s="56" t="s">
        <v>1006</v>
      </c>
      <c r="O676" s="56" t="s">
        <v>1047</v>
      </c>
      <c r="AF676" s="64" t="s">
        <v>92</v>
      </c>
      <c r="AG676" s="64" t="s">
        <v>2388</v>
      </c>
      <c r="AH676" s="64" t="s">
        <v>613</v>
      </c>
      <c r="AI676" s="64" t="s">
        <v>2402</v>
      </c>
      <c r="AJ676" s="64" t="s">
        <v>1065</v>
      </c>
    </row>
    <row r="677" spans="8:36">
      <c r="H677" s="56" t="s">
        <v>104</v>
      </c>
      <c r="I677" s="56" t="s">
        <v>116</v>
      </c>
      <c r="J677" s="56" t="s">
        <v>1271</v>
      </c>
      <c r="K677" s="56" t="s">
        <v>117</v>
      </c>
      <c r="L677" s="56" t="s">
        <v>2403</v>
      </c>
      <c r="M677" s="56" t="s">
        <v>1062</v>
      </c>
      <c r="N677" s="56" t="s">
        <v>1006</v>
      </c>
      <c r="O677" s="56" t="s">
        <v>1047</v>
      </c>
      <c r="AF677" s="64" t="s">
        <v>92</v>
      </c>
      <c r="AG677" s="64" t="s">
        <v>2388</v>
      </c>
      <c r="AH677" s="64" t="s">
        <v>94</v>
      </c>
      <c r="AI677" s="64" t="s">
        <v>578</v>
      </c>
      <c r="AJ677" s="64" t="s">
        <v>1065</v>
      </c>
    </row>
    <row r="678" spans="8:36">
      <c r="H678" s="56" t="s">
        <v>136</v>
      </c>
      <c r="I678" s="56" t="s">
        <v>150</v>
      </c>
      <c r="J678" s="56" t="s">
        <v>1148</v>
      </c>
      <c r="K678" s="56" t="s">
        <v>259</v>
      </c>
      <c r="L678" s="56" t="s">
        <v>2404</v>
      </c>
      <c r="M678" s="56" t="s">
        <v>1012</v>
      </c>
      <c r="N678" s="56" t="s">
        <v>1013</v>
      </c>
      <c r="O678" s="56" t="s">
        <v>1010</v>
      </c>
      <c r="AF678" s="64" t="s">
        <v>92</v>
      </c>
      <c r="AG678" s="64" t="s">
        <v>2388</v>
      </c>
      <c r="AH678" s="64" t="s">
        <v>94</v>
      </c>
      <c r="AI678" s="64" t="s">
        <v>548</v>
      </c>
      <c r="AJ678" s="64" t="s">
        <v>1011</v>
      </c>
    </row>
    <row r="679" spans="8:36">
      <c r="H679" s="56" t="s">
        <v>63</v>
      </c>
      <c r="I679" s="56" t="s">
        <v>74</v>
      </c>
      <c r="J679" s="56" t="s">
        <v>1070</v>
      </c>
      <c r="K679" s="56" t="s">
        <v>75</v>
      </c>
      <c r="L679" s="56" t="s">
        <v>2365</v>
      </c>
      <c r="M679" s="56" t="s">
        <v>1062</v>
      </c>
      <c r="N679" s="56" t="s">
        <v>1006</v>
      </c>
      <c r="O679" s="56" t="s">
        <v>1047</v>
      </c>
      <c r="AF679" s="64" t="s">
        <v>92</v>
      </c>
      <c r="AG679" s="64" t="s">
        <v>2388</v>
      </c>
      <c r="AH679" s="64" t="s">
        <v>94</v>
      </c>
      <c r="AI679" s="64" t="s">
        <v>2405</v>
      </c>
      <c r="AJ679" s="64" t="s">
        <v>1065</v>
      </c>
    </row>
    <row r="680" spans="8:36">
      <c r="H680" s="56" t="s">
        <v>28</v>
      </c>
      <c r="I680" s="56" t="s">
        <v>45</v>
      </c>
      <c r="J680" s="56" t="s">
        <v>1213</v>
      </c>
      <c r="K680" s="56" t="s">
        <v>542</v>
      </c>
      <c r="L680" s="56" t="s">
        <v>2406</v>
      </c>
      <c r="M680" s="56" t="s">
        <v>1062</v>
      </c>
      <c r="N680" s="56" t="s">
        <v>1006</v>
      </c>
      <c r="O680" s="56" t="s">
        <v>1047</v>
      </c>
      <c r="AF680" s="64" t="s">
        <v>92</v>
      </c>
      <c r="AG680" s="64" t="s">
        <v>2388</v>
      </c>
      <c r="AH680" s="64" t="s">
        <v>94</v>
      </c>
      <c r="AI680" s="64" t="s">
        <v>981</v>
      </c>
      <c r="AJ680" s="64" t="s">
        <v>1065</v>
      </c>
    </row>
    <row r="681" spans="8:36">
      <c r="H681" s="56" t="s">
        <v>104</v>
      </c>
      <c r="I681" s="56" t="s">
        <v>105</v>
      </c>
      <c r="J681" s="56" t="s">
        <v>1269</v>
      </c>
      <c r="K681" s="56" t="s">
        <v>106</v>
      </c>
      <c r="L681" s="56" t="s">
        <v>525</v>
      </c>
      <c r="M681" s="56" t="s">
        <v>1062</v>
      </c>
      <c r="N681" s="56" t="s">
        <v>1006</v>
      </c>
      <c r="O681" s="56" t="s">
        <v>1047</v>
      </c>
      <c r="AF681" s="64" t="s">
        <v>92</v>
      </c>
      <c r="AG681" s="64" t="s">
        <v>2388</v>
      </c>
      <c r="AH681" s="64" t="s">
        <v>613</v>
      </c>
      <c r="AI681" s="64" t="s">
        <v>2407</v>
      </c>
      <c r="AJ681" s="64" t="s">
        <v>1065</v>
      </c>
    </row>
    <row r="682" spans="8:36">
      <c r="H682" s="56" t="s">
        <v>63</v>
      </c>
      <c r="I682" s="56" t="s">
        <v>84</v>
      </c>
      <c r="J682" s="56" t="s">
        <v>1002</v>
      </c>
      <c r="K682" s="56" t="s">
        <v>90</v>
      </c>
      <c r="L682" s="56" t="s">
        <v>2323</v>
      </c>
      <c r="M682" s="56" t="s">
        <v>311</v>
      </c>
      <c r="N682" s="56" t="s">
        <v>1006</v>
      </c>
      <c r="O682" s="56" t="s">
        <v>1047</v>
      </c>
      <c r="AF682" s="64" t="s">
        <v>92</v>
      </c>
      <c r="AG682" s="64" t="s">
        <v>2388</v>
      </c>
      <c r="AH682" s="64" t="s">
        <v>613</v>
      </c>
      <c r="AI682" s="64" t="s">
        <v>2082</v>
      </c>
      <c r="AJ682" s="64" t="s">
        <v>1065</v>
      </c>
    </row>
    <row r="683" spans="8:36">
      <c r="H683" s="56" t="s">
        <v>28</v>
      </c>
      <c r="I683" s="56" t="s">
        <v>34</v>
      </c>
      <c r="J683" s="56" t="s">
        <v>1048</v>
      </c>
      <c r="K683" s="56" t="s">
        <v>36</v>
      </c>
      <c r="L683" s="56" t="s">
        <v>481</v>
      </c>
      <c r="M683" s="56" t="s">
        <v>1062</v>
      </c>
      <c r="N683" s="56" t="s">
        <v>1006</v>
      </c>
      <c r="O683" s="56" t="s">
        <v>1047</v>
      </c>
      <c r="AF683" s="64" t="s">
        <v>92</v>
      </c>
      <c r="AG683" s="64" t="s">
        <v>1739</v>
      </c>
      <c r="AH683" s="64" t="s">
        <v>98</v>
      </c>
      <c r="AI683" s="64" t="s">
        <v>952</v>
      </c>
      <c r="AJ683" s="64" t="s">
        <v>1011</v>
      </c>
    </row>
    <row r="684" spans="8:36">
      <c r="H684" s="56" t="s">
        <v>28</v>
      </c>
      <c r="I684" s="56" t="s">
        <v>2177</v>
      </c>
      <c r="J684" s="56" t="s">
        <v>1221</v>
      </c>
      <c r="K684" s="56" t="s">
        <v>51</v>
      </c>
      <c r="L684" s="56" t="s">
        <v>381</v>
      </c>
      <c r="M684" s="56" t="s">
        <v>1062</v>
      </c>
      <c r="N684" s="56" t="s">
        <v>1006</v>
      </c>
      <c r="O684" s="56" t="s">
        <v>1047</v>
      </c>
      <c r="AF684" s="64" t="s">
        <v>92</v>
      </c>
      <c r="AG684" s="64" t="s">
        <v>1739</v>
      </c>
      <c r="AH684" s="64" t="s">
        <v>98</v>
      </c>
      <c r="AI684" s="64" t="s">
        <v>99</v>
      </c>
      <c r="AJ684" s="64" t="s">
        <v>1065</v>
      </c>
    </row>
    <row r="685" spans="8:36">
      <c r="H685" s="56" t="s">
        <v>136</v>
      </c>
      <c r="I685" s="56" t="s">
        <v>140</v>
      </c>
      <c r="J685" s="56" t="s">
        <v>2104</v>
      </c>
      <c r="K685" s="56" t="s">
        <v>2105</v>
      </c>
      <c r="L685" s="56" t="s">
        <v>1561</v>
      </c>
      <c r="M685" s="56" t="s">
        <v>1062</v>
      </c>
      <c r="N685" s="56" t="s">
        <v>1006</v>
      </c>
      <c r="O685" s="56" t="s">
        <v>1047</v>
      </c>
      <c r="AF685" s="64" t="s">
        <v>92</v>
      </c>
      <c r="AG685" s="64" t="s">
        <v>1739</v>
      </c>
      <c r="AH685" s="64" t="s">
        <v>98</v>
      </c>
      <c r="AI685" s="64" t="s">
        <v>2408</v>
      </c>
      <c r="AJ685" s="64" t="s">
        <v>1065</v>
      </c>
    </row>
    <row r="686" spans="8:36">
      <c r="H686" s="56" t="s">
        <v>167</v>
      </c>
      <c r="I686" s="56" t="s">
        <v>173</v>
      </c>
      <c r="J686" s="56" t="s">
        <v>1179</v>
      </c>
      <c r="K686" s="56" t="s">
        <v>176</v>
      </c>
      <c r="L686" s="56" t="s">
        <v>2409</v>
      </c>
      <c r="M686" s="56" t="s">
        <v>1062</v>
      </c>
      <c r="N686" s="56" t="s">
        <v>1006</v>
      </c>
      <c r="O686" s="56" t="s">
        <v>1047</v>
      </c>
      <c r="AF686" s="64" t="s">
        <v>92</v>
      </c>
      <c r="AG686" s="64" t="s">
        <v>1739</v>
      </c>
      <c r="AH686" s="64" t="s">
        <v>98</v>
      </c>
      <c r="AI686" s="64" t="s">
        <v>2410</v>
      </c>
      <c r="AJ686" s="64" t="s">
        <v>1065</v>
      </c>
    </row>
    <row r="687" spans="8:36">
      <c r="H687" s="56" t="s">
        <v>28</v>
      </c>
      <c r="I687" s="56" t="s">
        <v>54</v>
      </c>
      <c r="J687" s="56" t="s">
        <v>1087</v>
      </c>
      <c r="K687" s="56" t="s">
        <v>56</v>
      </c>
      <c r="L687" s="56" t="s">
        <v>2411</v>
      </c>
      <c r="M687" s="56" t="s">
        <v>1062</v>
      </c>
      <c r="N687" s="56" t="s">
        <v>1006</v>
      </c>
      <c r="O687" s="56" t="s">
        <v>1047</v>
      </c>
      <c r="AF687" s="64" t="s">
        <v>92</v>
      </c>
      <c r="AG687" s="64" t="s">
        <v>1739</v>
      </c>
      <c r="AH687" s="64" t="s">
        <v>98</v>
      </c>
      <c r="AI687" s="64" t="s">
        <v>345</v>
      </c>
      <c r="AJ687" s="64" t="s">
        <v>1011</v>
      </c>
    </row>
    <row r="688" spans="8:36">
      <c r="H688" s="56" t="s">
        <v>104</v>
      </c>
      <c r="I688" s="56" t="s">
        <v>121</v>
      </c>
      <c r="J688" s="56" t="s">
        <v>1790</v>
      </c>
      <c r="K688" s="56" t="s">
        <v>1791</v>
      </c>
      <c r="L688" s="56" t="s">
        <v>2412</v>
      </c>
      <c r="M688" s="56" t="s">
        <v>1254</v>
      </c>
      <c r="N688" s="56" t="s">
        <v>1409</v>
      </c>
      <c r="O688" s="56" t="s">
        <v>1051</v>
      </c>
      <c r="AF688" s="64" t="s">
        <v>92</v>
      </c>
      <c r="AG688" s="64" t="s">
        <v>1739</v>
      </c>
      <c r="AH688" s="64" t="s">
        <v>98</v>
      </c>
      <c r="AI688" s="64" t="s">
        <v>2413</v>
      </c>
      <c r="AJ688" s="64" t="s">
        <v>1011</v>
      </c>
    </row>
    <row r="689" spans="8:36">
      <c r="H689" s="56" t="s">
        <v>167</v>
      </c>
      <c r="I689" s="56" t="s">
        <v>180</v>
      </c>
      <c r="J689" s="56" t="s">
        <v>1206</v>
      </c>
      <c r="K689" s="56" t="s">
        <v>183</v>
      </c>
      <c r="L689" s="56" t="s">
        <v>2414</v>
      </c>
      <c r="M689" s="56" t="s">
        <v>1062</v>
      </c>
      <c r="N689" s="56" t="s">
        <v>1006</v>
      </c>
      <c r="O689" s="56" t="s">
        <v>1047</v>
      </c>
      <c r="AF689" s="64" t="s">
        <v>92</v>
      </c>
      <c r="AG689" s="64" t="s">
        <v>1739</v>
      </c>
      <c r="AH689" s="64" t="s">
        <v>98</v>
      </c>
      <c r="AI689" s="64" t="s">
        <v>2415</v>
      </c>
      <c r="AJ689" s="64" t="s">
        <v>1011</v>
      </c>
    </row>
    <row r="690" spans="8:36">
      <c r="H690" s="56" t="s">
        <v>28</v>
      </c>
      <c r="I690" s="56" t="s">
        <v>60</v>
      </c>
      <c r="J690" s="56" t="s">
        <v>1142</v>
      </c>
      <c r="K690" s="56" t="s">
        <v>61</v>
      </c>
      <c r="L690" s="56" t="s">
        <v>2091</v>
      </c>
      <c r="M690" s="56" t="s">
        <v>1012</v>
      </c>
      <c r="N690" s="56" t="s">
        <v>1013</v>
      </c>
      <c r="O690" s="56" t="s">
        <v>1010</v>
      </c>
      <c r="AF690" s="64" t="s">
        <v>92</v>
      </c>
      <c r="AG690" s="64" t="s">
        <v>1739</v>
      </c>
      <c r="AH690" s="64" t="s">
        <v>98</v>
      </c>
      <c r="AI690" s="64" t="s">
        <v>287</v>
      </c>
      <c r="AJ690" s="64" t="s">
        <v>1011</v>
      </c>
    </row>
    <row r="691" spans="8:36">
      <c r="H691" s="56" t="s">
        <v>28</v>
      </c>
      <c r="I691" s="56" t="s">
        <v>60</v>
      </c>
      <c r="J691" s="56" t="s">
        <v>1140</v>
      </c>
      <c r="K691" s="56" t="s">
        <v>200</v>
      </c>
      <c r="L691" s="56" t="s">
        <v>201</v>
      </c>
      <c r="M691" s="56" t="s">
        <v>1062</v>
      </c>
      <c r="N691" s="56" t="s">
        <v>1006</v>
      </c>
      <c r="O691" s="56" t="s">
        <v>1047</v>
      </c>
      <c r="AF691" s="64" t="s">
        <v>92</v>
      </c>
      <c r="AG691" s="64" t="s">
        <v>1739</v>
      </c>
      <c r="AH691" s="64" t="s">
        <v>98</v>
      </c>
      <c r="AI691" s="64" t="s">
        <v>2416</v>
      </c>
      <c r="AJ691" s="64" t="s">
        <v>1065</v>
      </c>
    </row>
    <row r="692" spans="8:36">
      <c r="H692" s="56" t="s">
        <v>104</v>
      </c>
      <c r="I692" s="56" t="s">
        <v>121</v>
      </c>
      <c r="J692" s="56" t="s">
        <v>1289</v>
      </c>
      <c r="K692" s="56" t="s">
        <v>122</v>
      </c>
      <c r="L692" s="56" t="s">
        <v>2417</v>
      </c>
      <c r="M692" s="56" t="s">
        <v>1012</v>
      </c>
      <c r="N692" s="56" t="s">
        <v>1013</v>
      </c>
      <c r="O692" s="56" t="s">
        <v>1010</v>
      </c>
      <c r="AF692" s="64" t="s">
        <v>92</v>
      </c>
      <c r="AG692" s="64" t="s">
        <v>1739</v>
      </c>
      <c r="AH692" s="64" t="s">
        <v>98</v>
      </c>
      <c r="AI692" s="64" t="s">
        <v>2418</v>
      </c>
      <c r="AJ692" s="64" t="s">
        <v>1065</v>
      </c>
    </row>
    <row r="693" spans="8:36">
      <c r="H693" s="56" t="s">
        <v>104</v>
      </c>
      <c r="I693" s="56" t="s">
        <v>116</v>
      </c>
      <c r="J693" s="56" t="s">
        <v>1408</v>
      </c>
      <c r="K693" s="56" t="s">
        <v>119</v>
      </c>
      <c r="L693" s="56" t="s">
        <v>2419</v>
      </c>
      <c r="M693" s="56" t="s">
        <v>1254</v>
      </c>
      <c r="N693" s="56" t="s">
        <v>1409</v>
      </c>
      <c r="O693" s="56" t="s">
        <v>1051</v>
      </c>
      <c r="AF693" s="64" t="s">
        <v>92</v>
      </c>
      <c r="AG693" s="64" t="s">
        <v>1739</v>
      </c>
      <c r="AH693" s="64" t="s">
        <v>98</v>
      </c>
      <c r="AI693" s="64" t="s">
        <v>2420</v>
      </c>
      <c r="AJ693" s="64" t="s">
        <v>1011</v>
      </c>
    </row>
    <row r="694" spans="8:36">
      <c r="H694" s="56" t="s">
        <v>167</v>
      </c>
      <c r="I694" s="56" t="s">
        <v>173</v>
      </c>
      <c r="J694" s="56" t="s">
        <v>1179</v>
      </c>
      <c r="K694" s="56" t="s">
        <v>176</v>
      </c>
      <c r="L694" s="56" t="s">
        <v>2421</v>
      </c>
      <c r="M694" s="56" t="s">
        <v>1012</v>
      </c>
      <c r="N694" s="56" t="s">
        <v>1013</v>
      </c>
      <c r="O694" s="56" t="s">
        <v>1010</v>
      </c>
      <c r="AF694" s="64" t="s">
        <v>92</v>
      </c>
      <c r="AG694" s="64" t="s">
        <v>1739</v>
      </c>
      <c r="AH694" s="64" t="s">
        <v>98</v>
      </c>
      <c r="AI694" s="64" t="s">
        <v>208</v>
      </c>
      <c r="AJ694" s="64" t="s">
        <v>1065</v>
      </c>
    </row>
    <row r="695" spans="8:36">
      <c r="H695" s="56" t="s">
        <v>136</v>
      </c>
      <c r="I695" s="56" t="s">
        <v>136</v>
      </c>
      <c r="J695" s="56" t="s">
        <v>1368</v>
      </c>
      <c r="K695" s="56" t="s">
        <v>162</v>
      </c>
      <c r="L695" s="56" t="s">
        <v>2422</v>
      </c>
      <c r="M695" s="56" t="s">
        <v>1062</v>
      </c>
      <c r="N695" s="56" t="s">
        <v>1006</v>
      </c>
      <c r="O695" s="56" t="s">
        <v>1047</v>
      </c>
      <c r="AF695" s="64" t="s">
        <v>92</v>
      </c>
      <c r="AG695" s="64" t="s">
        <v>1739</v>
      </c>
      <c r="AH695" s="64" t="s">
        <v>98</v>
      </c>
      <c r="AI695" s="64" t="s">
        <v>913</v>
      </c>
      <c r="AJ695" s="64" t="s">
        <v>1011</v>
      </c>
    </row>
    <row r="696" spans="8:36">
      <c r="H696" s="56" t="s">
        <v>28</v>
      </c>
      <c r="I696" s="56" t="s">
        <v>60</v>
      </c>
      <c r="J696" s="56" t="s">
        <v>1142</v>
      </c>
      <c r="K696" s="56" t="s">
        <v>61</v>
      </c>
      <c r="L696" s="56" t="s">
        <v>2082</v>
      </c>
      <c r="M696" s="56" t="s">
        <v>1062</v>
      </c>
      <c r="N696" s="56" t="s">
        <v>1006</v>
      </c>
      <c r="O696" s="56" t="s">
        <v>1047</v>
      </c>
      <c r="AF696" s="64" t="s">
        <v>92</v>
      </c>
      <c r="AG696" s="64" t="s">
        <v>1739</v>
      </c>
      <c r="AH696" s="64" t="s">
        <v>2423</v>
      </c>
      <c r="AI696" s="64" t="s">
        <v>985</v>
      </c>
      <c r="AJ696" s="64" t="s">
        <v>1065</v>
      </c>
    </row>
    <row r="697" spans="8:36">
      <c r="H697" s="56" t="s">
        <v>167</v>
      </c>
      <c r="I697" s="56" t="s">
        <v>193</v>
      </c>
      <c r="J697" s="56" t="s">
        <v>1317</v>
      </c>
      <c r="K697" s="56" t="s">
        <v>451</v>
      </c>
      <c r="L697" s="56" t="s">
        <v>1838</v>
      </c>
      <c r="M697" s="56" t="s">
        <v>1062</v>
      </c>
      <c r="N697" s="56" t="s">
        <v>1006</v>
      </c>
      <c r="O697" s="56" t="s">
        <v>1047</v>
      </c>
      <c r="AF697" s="64" t="s">
        <v>104</v>
      </c>
      <c r="AG697" s="64" t="s">
        <v>108</v>
      </c>
      <c r="AH697" s="64" t="s">
        <v>109</v>
      </c>
      <c r="AI697" s="64" t="s">
        <v>317</v>
      </c>
      <c r="AJ697" s="64" t="s">
        <v>1011</v>
      </c>
    </row>
    <row r="698" spans="8:36">
      <c r="H698" s="56" t="s">
        <v>28</v>
      </c>
      <c r="I698" s="56" t="s">
        <v>29</v>
      </c>
      <c r="J698" s="56" t="s">
        <v>1115</v>
      </c>
      <c r="K698" s="56" t="s">
        <v>31</v>
      </c>
      <c r="L698" s="56" t="s">
        <v>2424</v>
      </c>
      <c r="M698" s="56" t="s">
        <v>1062</v>
      </c>
      <c r="N698" s="56" t="s">
        <v>1006</v>
      </c>
      <c r="O698" s="56" t="s">
        <v>1047</v>
      </c>
      <c r="AF698" s="64" t="s">
        <v>104</v>
      </c>
      <c r="AG698" s="64" t="s">
        <v>108</v>
      </c>
      <c r="AH698" s="64" t="s">
        <v>109</v>
      </c>
      <c r="AI698" s="64" t="s">
        <v>524</v>
      </c>
      <c r="AJ698" s="64" t="s">
        <v>1011</v>
      </c>
    </row>
    <row r="699" spans="8:36">
      <c r="H699" s="56" t="s">
        <v>28</v>
      </c>
      <c r="I699" s="56" t="s">
        <v>2177</v>
      </c>
      <c r="J699" s="56" t="s">
        <v>1221</v>
      </c>
      <c r="K699" s="56" t="s">
        <v>51</v>
      </c>
      <c r="L699" s="56" t="s">
        <v>52</v>
      </c>
      <c r="M699" s="56" t="s">
        <v>1062</v>
      </c>
      <c r="N699" s="56" t="s">
        <v>1006</v>
      </c>
      <c r="O699" s="56" t="s">
        <v>1047</v>
      </c>
      <c r="AF699" s="64" t="s">
        <v>104</v>
      </c>
      <c r="AG699" s="64" t="s">
        <v>108</v>
      </c>
      <c r="AH699" s="64" t="s">
        <v>109</v>
      </c>
      <c r="AI699" s="64" t="s">
        <v>734</v>
      </c>
      <c r="AJ699" s="64" t="s">
        <v>1065</v>
      </c>
    </row>
    <row r="700" spans="8:36">
      <c r="H700" s="56" t="s">
        <v>63</v>
      </c>
      <c r="I700" s="56" t="s">
        <v>77</v>
      </c>
      <c r="J700" s="56" t="s">
        <v>1590</v>
      </c>
      <c r="K700" s="56" t="s">
        <v>79</v>
      </c>
      <c r="L700" s="56" t="s">
        <v>2425</v>
      </c>
      <c r="M700" s="56" t="s">
        <v>311</v>
      </c>
      <c r="N700" s="56" t="s">
        <v>311</v>
      </c>
      <c r="O700" s="56" t="s">
        <v>1051</v>
      </c>
      <c r="AF700" s="64" t="s">
        <v>104</v>
      </c>
      <c r="AG700" s="64" t="s">
        <v>108</v>
      </c>
      <c r="AH700" s="64" t="s">
        <v>109</v>
      </c>
      <c r="AI700" s="64" t="s">
        <v>2426</v>
      </c>
      <c r="AJ700" s="64" t="s">
        <v>1065</v>
      </c>
    </row>
    <row r="701" spans="8:36">
      <c r="H701" s="56" t="s">
        <v>136</v>
      </c>
      <c r="I701" s="56" t="s">
        <v>137</v>
      </c>
      <c r="J701" s="56" t="s">
        <v>2005</v>
      </c>
      <c r="K701" s="56" t="s">
        <v>1292</v>
      </c>
      <c r="L701" s="56" t="s">
        <v>1293</v>
      </c>
      <c r="M701" s="56" t="s">
        <v>1012</v>
      </c>
      <c r="N701" s="56" t="s">
        <v>1013</v>
      </c>
      <c r="O701" s="56" t="s">
        <v>1010</v>
      </c>
      <c r="AF701" s="64" t="s">
        <v>104</v>
      </c>
      <c r="AG701" s="64" t="s">
        <v>108</v>
      </c>
      <c r="AH701" s="64" t="s">
        <v>231</v>
      </c>
      <c r="AI701" s="64" t="s">
        <v>232</v>
      </c>
      <c r="AJ701" s="64" t="s">
        <v>1011</v>
      </c>
    </row>
    <row r="702" spans="8:36">
      <c r="H702" s="56" t="s">
        <v>28</v>
      </c>
      <c r="I702" s="56" t="s">
        <v>54</v>
      </c>
      <c r="J702" s="56" t="s">
        <v>1087</v>
      </c>
      <c r="K702" s="56" t="s">
        <v>56</v>
      </c>
      <c r="L702" s="56" t="s">
        <v>2149</v>
      </c>
      <c r="M702" s="56" t="s">
        <v>1062</v>
      </c>
      <c r="N702" s="56" t="s">
        <v>1006</v>
      </c>
      <c r="O702" s="56" t="s">
        <v>1047</v>
      </c>
      <c r="AF702" s="64" t="s">
        <v>104</v>
      </c>
      <c r="AG702" s="64" t="s">
        <v>108</v>
      </c>
      <c r="AH702" s="64" t="s">
        <v>231</v>
      </c>
      <c r="AI702" s="64" t="s">
        <v>876</v>
      </c>
      <c r="AJ702" s="64" t="s">
        <v>1065</v>
      </c>
    </row>
    <row r="703" spans="8:36">
      <c r="H703" s="56" t="s">
        <v>167</v>
      </c>
      <c r="I703" s="56" t="s">
        <v>193</v>
      </c>
      <c r="J703" s="56" t="s">
        <v>1337</v>
      </c>
      <c r="K703" s="56" t="s">
        <v>382</v>
      </c>
      <c r="L703" s="56" t="s">
        <v>2004</v>
      </c>
      <c r="M703" s="56" t="s">
        <v>1062</v>
      </c>
      <c r="N703" s="56" t="s">
        <v>1006</v>
      </c>
      <c r="O703" s="56" t="s">
        <v>1047</v>
      </c>
      <c r="AF703" s="64" t="s">
        <v>104</v>
      </c>
      <c r="AG703" s="64" t="s">
        <v>108</v>
      </c>
      <c r="AH703" s="64" t="s">
        <v>109</v>
      </c>
      <c r="AI703" s="64" t="s">
        <v>2427</v>
      </c>
      <c r="AJ703" s="64" t="s">
        <v>1065</v>
      </c>
    </row>
    <row r="704" spans="8:36">
      <c r="H704" s="56" t="s">
        <v>136</v>
      </c>
      <c r="I704" s="56" t="s">
        <v>136</v>
      </c>
      <c r="J704" s="56" t="s">
        <v>1368</v>
      </c>
      <c r="K704" s="56" t="s">
        <v>162</v>
      </c>
      <c r="L704" s="56" t="s">
        <v>1382</v>
      </c>
      <c r="M704" s="56" t="s">
        <v>1012</v>
      </c>
      <c r="N704" s="56" t="s">
        <v>1013</v>
      </c>
      <c r="O704" s="56" t="s">
        <v>1010</v>
      </c>
      <c r="AF704" s="64" t="s">
        <v>104</v>
      </c>
      <c r="AG704" s="64" t="s">
        <v>108</v>
      </c>
      <c r="AH704" s="64" t="s">
        <v>109</v>
      </c>
      <c r="AI704" s="64" t="s">
        <v>2428</v>
      </c>
      <c r="AJ704" s="64" t="s">
        <v>1065</v>
      </c>
    </row>
    <row r="705" spans="8:36">
      <c r="H705" s="56" t="s">
        <v>104</v>
      </c>
      <c r="I705" s="56" t="s">
        <v>108</v>
      </c>
      <c r="J705" s="56" t="s">
        <v>1926</v>
      </c>
      <c r="K705" s="56" t="s">
        <v>231</v>
      </c>
      <c r="L705" s="56" t="s">
        <v>876</v>
      </c>
      <c r="M705" s="56" t="s">
        <v>1062</v>
      </c>
      <c r="N705" s="56" t="s">
        <v>1006</v>
      </c>
      <c r="O705" s="56" t="s">
        <v>1047</v>
      </c>
      <c r="AF705" s="64" t="s">
        <v>104</v>
      </c>
      <c r="AG705" s="64" t="s">
        <v>108</v>
      </c>
      <c r="AH705" s="64" t="s">
        <v>109</v>
      </c>
      <c r="AI705" s="64" t="s">
        <v>318</v>
      </c>
      <c r="AJ705" s="64" t="s">
        <v>1065</v>
      </c>
    </row>
    <row r="706" spans="8:36">
      <c r="H706" s="56" t="s">
        <v>63</v>
      </c>
      <c r="I706" s="56" t="s">
        <v>77</v>
      </c>
      <c r="J706" s="56" t="s">
        <v>1041</v>
      </c>
      <c r="K706" s="56" t="s">
        <v>65</v>
      </c>
      <c r="L706" s="56" t="s">
        <v>868</v>
      </c>
      <c r="M706" s="56" t="s">
        <v>1012</v>
      </c>
      <c r="N706" s="56" t="s">
        <v>1013</v>
      </c>
      <c r="O706" s="56" t="s">
        <v>1010</v>
      </c>
      <c r="AF706" s="64" t="s">
        <v>104</v>
      </c>
      <c r="AG706" s="64" t="s">
        <v>108</v>
      </c>
      <c r="AH706" s="64" t="s">
        <v>109</v>
      </c>
      <c r="AI706" s="64" t="s">
        <v>110</v>
      </c>
      <c r="AJ706" s="64" t="s">
        <v>1011</v>
      </c>
    </row>
    <row r="707" spans="8:36">
      <c r="H707" s="56" t="s">
        <v>136</v>
      </c>
      <c r="I707" s="56" t="s">
        <v>155</v>
      </c>
      <c r="J707" s="56" t="s">
        <v>1373</v>
      </c>
      <c r="K707" s="56" t="s">
        <v>156</v>
      </c>
      <c r="L707" s="56" t="s">
        <v>1217</v>
      </c>
      <c r="M707" s="56" t="s">
        <v>1012</v>
      </c>
      <c r="N707" s="56" t="s">
        <v>1013</v>
      </c>
      <c r="O707" s="56" t="s">
        <v>1010</v>
      </c>
      <c r="AF707" s="64" t="s">
        <v>104</v>
      </c>
      <c r="AG707" s="64" t="s">
        <v>108</v>
      </c>
      <c r="AH707" s="64" t="s">
        <v>109</v>
      </c>
      <c r="AI707" s="64" t="s">
        <v>962</v>
      </c>
      <c r="AJ707" s="64" t="s">
        <v>1065</v>
      </c>
    </row>
    <row r="708" spans="8:36">
      <c r="H708" s="56" t="s">
        <v>136</v>
      </c>
      <c r="I708" s="56" t="s">
        <v>136</v>
      </c>
      <c r="J708" s="56" t="s">
        <v>1368</v>
      </c>
      <c r="K708" s="56" t="s">
        <v>162</v>
      </c>
      <c r="L708" s="56" t="s">
        <v>608</v>
      </c>
      <c r="M708" s="56" t="s">
        <v>1012</v>
      </c>
      <c r="N708" s="56" t="s">
        <v>1006</v>
      </c>
      <c r="O708" s="56" t="s">
        <v>1010</v>
      </c>
      <c r="AF708" s="78" t="s">
        <v>104</v>
      </c>
      <c r="AG708" s="78" t="s">
        <v>111</v>
      </c>
      <c r="AH708" s="64" t="s">
        <v>112</v>
      </c>
      <c r="AI708" s="64" t="s">
        <v>114</v>
      </c>
      <c r="AJ708" s="64" t="s">
        <v>1011</v>
      </c>
    </row>
    <row r="709" spans="8:36">
      <c r="H709" s="56" t="s">
        <v>167</v>
      </c>
      <c r="I709" s="56" t="s">
        <v>193</v>
      </c>
      <c r="J709" s="56" t="s">
        <v>1162</v>
      </c>
      <c r="K709" s="56" t="s">
        <v>194</v>
      </c>
      <c r="L709" s="56" t="s">
        <v>2429</v>
      </c>
      <c r="M709" s="56" t="s">
        <v>1012</v>
      </c>
      <c r="N709" s="56" t="s">
        <v>1006</v>
      </c>
      <c r="O709" s="56" t="s">
        <v>1010</v>
      </c>
      <c r="AF709" s="78" t="s">
        <v>104</v>
      </c>
      <c r="AG709" s="78" t="s">
        <v>111</v>
      </c>
      <c r="AH709" s="64" t="s">
        <v>112</v>
      </c>
      <c r="AI709" s="78" t="s">
        <v>113</v>
      </c>
      <c r="AJ709" s="64" t="s">
        <v>1004</v>
      </c>
    </row>
    <row r="710" spans="8:36">
      <c r="H710" s="56" t="s">
        <v>28</v>
      </c>
      <c r="I710" s="56" t="s">
        <v>39</v>
      </c>
      <c r="J710" s="56" t="s">
        <v>1215</v>
      </c>
      <c r="K710" s="56" t="s">
        <v>40</v>
      </c>
      <c r="L710" s="56" t="s">
        <v>380</v>
      </c>
      <c r="M710" s="56" t="s">
        <v>1012</v>
      </c>
      <c r="N710" s="56" t="s">
        <v>1006</v>
      </c>
      <c r="O710" s="56" t="s">
        <v>1010</v>
      </c>
      <c r="AF710" s="78" t="s">
        <v>104</v>
      </c>
      <c r="AG710" s="78" t="s">
        <v>111</v>
      </c>
      <c r="AH710" s="64" t="s">
        <v>112</v>
      </c>
      <c r="AI710" s="78" t="s">
        <v>331</v>
      </c>
      <c r="AJ710" s="64" t="s">
        <v>1004</v>
      </c>
    </row>
    <row r="711" spans="8:36">
      <c r="H711" s="56" t="s">
        <v>92</v>
      </c>
      <c r="I711" s="56" t="s">
        <v>101</v>
      </c>
      <c r="J711" s="56" t="s">
        <v>2077</v>
      </c>
      <c r="K711" s="56" t="s">
        <v>775</v>
      </c>
      <c r="L711" s="56" t="s">
        <v>2430</v>
      </c>
      <c r="M711" s="56" t="s">
        <v>1062</v>
      </c>
      <c r="N711" s="56" t="s">
        <v>1006</v>
      </c>
      <c r="O711" s="56" t="s">
        <v>1047</v>
      </c>
      <c r="AF711" s="78" t="s">
        <v>104</v>
      </c>
      <c r="AG711" s="78" t="s">
        <v>111</v>
      </c>
      <c r="AH711" s="64" t="s">
        <v>112</v>
      </c>
      <c r="AI711" s="78" t="s">
        <v>309</v>
      </c>
      <c r="AJ711" s="64" t="s">
        <v>1004</v>
      </c>
    </row>
    <row r="712" spans="8:36">
      <c r="H712" s="56" t="s">
        <v>92</v>
      </c>
      <c r="I712" s="56" t="s">
        <v>101</v>
      </c>
      <c r="J712" s="56" t="s">
        <v>1342</v>
      </c>
      <c r="K712" s="56" t="s">
        <v>102</v>
      </c>
      <c r="L712" s="56" t="s">
        <v>871</v>
      </c>
      <c r="M712" s="56" t="s">
        <v>1012</v>
      </c>
      <c r="N712" s="56" t="s">
        <v>1006</v>
      </c>
      <c r="O712" s="56" t="s">
        <v>1010</v>
      </c>
      <c r="AF712" s="78" t="s">
        <v>104</v>
      </c>
      <c r="AG712" s="78" t="s">
        <v>111</v>
      </c>
      <c r="AH712" s="64" t="s">
        <v>112</v>
      </c>
      <c r="AI712" s="78" t="s">
        <v>492</v>
      </c>
      <c r="AJ712" s="64" t="s">
        <v>1004</v>
      </c>
    </row>
    <row r="713" spans="8:36">
      <c r="H713" s="56" t="s">
        <v>167</v>
      </c>
      <c r="I713" s="56" t="s">
        <v>173</v>
      </c>
      <c r="J713" s="56" t="s">
        <v>1179</v>
      </c>
      <c r="K713" s="56" t="s">
        <v>176</v>
      </c>
      <c r="L713" s="76" t="s">
        <v>2431</v>
      </c>
      <c r="M713" s="56" t="s">
        <v>1062</v>
      </c>
      <c r="N713" s="56" t="s">
        <v>1006</v>
      </c>
      <c r="O713" s="56" t="s">
        <v>1047</v>
      </c>
      <c r="AF713" s="78" t="s">
        <v>104</v>
      </c>
      <c r="AG713" s="78" t="s">
        <v>111</v>
      </c>
      <c r="AH713" s="64" t="s">
        <v>112</v>
      </c>
      <c r="AI713" s="78" t="s">
        <v>603</v>
      </c>
      <c r="AJ713" s="64" t="s">
        <v>1011</v>
      </c>
    </row>
    <row r="714" spans="8:36">
      <c r="H714" s="56" t="s">
        <v>167</v>
      </c>
      <c r="I714" s="56" t="s">
        <v>193</v>
      </c>
      <c r="J714" s="56" t="s">
        <v>1337</v>
      </c>
      <c r="K714" s="56" t="s">
        <v>382</v>
      </c>
      <c r="L714" s="56" t="s">
        <v>1922</v>
      </c>
      <c r="M714" s="56" t="s">
        <v>1062</v>
      </c>
      <c r="N714" s="56" t="s">
        <v>1006</v>
      </c>
      <c r="O714" s="56" t="s">
        <v>1047</v>
      </c>
      <c r="AF714" s="78" t="s">
        <v>104</v>
      </c>
      <c r="AG714" s="78" t="s">
        <v>111</v>
      </c>
      <c r="AH714" s="64" t="s">
        <v>112</v>
      </c>
      <c r="AI714" s="78" t="s">
        <v>597</v>
      </c>
      <c r="AJ714" s="64" t="s">
        <v>1011</v>
      </c>
    </row>
    <row r="715" spans="8:36">
      <c r="H715" s="56" t="s">
        <v>136</v>
      </c>
      <c r="I715" s="56" t="s">
        <v>143</v>
      </c>
      <c r="J715" s="56" t="s">
        <v>1997</v>
      </c>
      <c r="K715" s="56" t="s">
        <v>1998</v>
      </c>
      <c r="L715" s="56" t="s">
        <v>2432</v>
      </c>
      <c r="M715" s="56" t="s">
        <v>1062</v>
      </c>
      <c r="N715" s="56" t="s">
        <v>1006</v>
      </c>
      <c r="O715" s="56" t="s">
        <v>1047</v>
      </c>
      <c r="AF715" s="78" t="s">
        <v>104</v>
      </c>
      <c r="AG715" s="78" t="s">
        <v>111</v>
      </c>
      <c r="AH715" s="64" t="s">
        <v>112</v>
      </c>
      <c r="AI715" s="78" t="s">
        <v>308</v>
      </c>
      <c r="AJ715" s="64" t="s">
        <v>1004</v>
      </c>
    </row>
    <row r="716" spans="8:36">
      <c r="H716" s="56" t="s">
        <v>136</v>
      </c>
      <c r="I716" s="56" t="s">
        <v>150</v>
      </c>
      <c r="J716" s="56" t="s">
        <v>1148</v>
      </c>
      <c r="K716" s="56" t="s">
        <v>259</v>
      </c>
      <c r="L716" s="56" t="s">
        <v>890</v>
      </c>
      <c r="M716" s="56" t="s">
        <v>1062</v>
      </c>
      <c r="N716" s="56" t="s">
        <v>1006</v>
      </c>
      <c r="O716" s="56" t="s">
        <v>1047</v>
      </c>
      <c r="AF716" s="78" t="s">
        <v>104</v>
      </c>
      <c r="AG716" s="78" t="s">
        <v>111</v>
      </c>
      <c r="AH716" s="64" t="s">
        <v>112</v>
      </c>
      <c r="AI716" s="78" t="s">
        <v>262</v>
      </c>
      <c r="AJ716" s="64" t="s">
        <v>1011</v>
      </c>
    </row>
    <row r="717" spans="8:36">
      <c r="H717" s="56" t="s">
        <v>92</v>
      </c>
      <c r="I717" s="56" t="s">
        <v>101</v>
      </c>
      <c r="J717" s="56" t="s">
        <v>1342</v>
      </c>
      <c r="K717" s="56" t="s">
        <v>102</v>
      </c>
      <c r="L717" s="56" t="s">
        <v>2433</v>
      </c>
      <c r="M717" s="56" t="s">
        <v>311</v>
      </c>
      <c r="N717" s="56" t="s">
        <v>311</v>
      </c>
      <c r="O717" s="56" t="s">
        <v>1051</v>
      </c>
      <c r="AF717" s="78" t="s">
        <v>104</v>
      </c>
      <c r="AG717" s="78" t="s">
        <v>111</v>
      </c>
      <c r="AH717" s="64" t="s">
        <v>112</v>
      </c>
      <c r="AI717" s="78" t="s">
        <v>2434</v>
      </c>
      <c r="AJ717" s="64" t="s">
        <v>1065</v>
      </c>
    </row>
    <row r="718" spans="8:36">
      <c r="H718" s="56" t="s">
        <v>92</v>
      </c>
      <c r="I718" s="56" t="s">
        <v>93</v>
      </c>
      <c r="J718" s="56" t="s">
        <v>1083</v>
      </c>
      <c r="K718" s="56" t="s">
        <v>94</v>
      </c>
      <c r="L718" s="56" t="s">
        <v>2385</v>
      </c>
      <c r="M718" s="56" t="s">
        <v>1005</v>
      </c>
      <c r="N718" s="56" t="s">
        <v>1006</v>
      </c>
      <c r="O718" s="56" t="s">
        <v>1003</v>
      </c>
      <c r="AF718" s="78" t="s">
        <v>104</v>
      </c>
      <c r="AG718" s="78" t="s">
        <v>111</v>
      </c>
      <c r="AH718" s="64" t="s">
        <v>112</v>
      </c>
      <c r="AI718" s="78" t="s">
        <v>2435</v>
      </c>
      <c r="AJ718" s="64" t="s">
        <v>1011</v>
      </c>
    </row>
    <row r="719" spans="8:36">
      <c r="H719" s="56" t="s">
        <v>92</v>
      </c>
      <c r="I719" s="56" t="s">
        <v>93</v>
      </c>
      <c r="J719" s="56" t="s">
        <v>1083</v>
      </c>
      <c r="K719" s="56" t="s">
        <v>94</v>
      </c>
      <c r="L719" s="56" t="s">
        <v>2382</v>
      </c>
      <c r="M719" s="56" t="s">
        <v>1062</v>
      </c>
      <c r="N719" s="56" t="s">
        <v>1006</v>
      </c>
      <c r="O719" s="56" t="s">
        <v>1047</v>
      </c>
      <c r="AF719" s="78" t="s">
        <v>104</v>
      </c>
      <c r="AG719" s="78" t="s">
        <v>111</v>
      </c>
      <c r="AH719" s="64" t="s">
        <v>112</v>
      </c>
      <c r="AI719" s="78" t="s">
        <v>2239</v>
      </c>
      <c r="AJ719" s="64" t="s">
        <v>1011</v>
      </c>
    </row>
    <row r="720" spans="8:36">
      <c r="H720" s="56" t="s">
        <v>92</v>
      </c>
      <c r="I720" s="56" t="s">
        <v>101</v>
      </c>
      <c r="J720" s="56" t="s">
        <v>1342</v>
      </c>
      <c r="K720" s="56" t="s">
        <v>102</v>
      </c>
      <c r="L720" s="56" t="s">
        <v>2368</v>
      </c>
      <c r="M720" s="56" t="s">
        <v>1005</v>
      </c>
      <c r="N720" s="56" t="s">
        <v>1006</v>
      </c>
      <c r="O720" s="56" t="s">
        <v>1003</v>
      </c>
      <c r="AF720" s="78" t="s">
        <v>104</v>
      </c>
      <c r="AG720" s="78" t="s">
        <v>111</v>
      </c>
      <c r="AH720" s="64" t="s">
        <v>112</v>
      </c>
      <c r="AI720" s="78" t="s">
        <v>2374</v>
      </c>
      <c r="AJ720" s="64" t="s">
        <v>1011</v>
      </c>
    </row>
    <row r="721" spans="8:36">
      <c r="H721" s="56" t="s">
        <v>92</v>
      </c>
      <c r="I721" s="56" t="s">
        <v>93</v>
      </c>
      <c r="J721" s="56" t="s">
        <v>1083</v>
      </c>
      <c r="K721" s="56" t="s">
        <v>94</v>
      </c>
      <c r="L721" s="56" t="s">
        <v>2436</v>
      </c>
      <c r="M721" s="56" t="s">
        <v>1062</v>
      </c>
      <c r="N721" s="56" t="s">
        <v>1006</v>
      </c>
      <c r="O721" s="56" t="s">
        <v>1047</v>
      </c>
      <c r="AF721" s="78" t="s">
        <v>104</v>
      </c>
      <c r="AG721" s="78" t="s">
        <v>111</v>
      </c>
      <c r="AH721" s="64" t="s">
        <v>112</v>
      </c>
      <c r="AI721" s="78" t="s">
        <v>2437</v>
      </c>
      <c r="AJ721" s="64" t="s">
        <v>1011</v>
      </c>
    </row>
    <row r="722" spans="8:36">
      <c r="H722" s="56" t="s">
        <v>92</v>
      </c>
      <c r="I722" s="56" t="s">
        <v>101</v>
      </c>
      <c r="J722" s="56" t="s">
        <v>1342</v>
      </c>
      <c r="K722" s="56" t="s">
        <v>102</v>
      </c>
      <c r="L722" s="56" t="s">
        <v>2370</v>
      </c>
      <c r="M722" s="56" t="s">
        <v>1062</v>
      </c>
      <c r="N722" s="56" t="s">
        <v>1006</v>
      </c>
      <c r="O722" s="56" t="s">
        <v>1047</v>
      </c>
      <c r="AF722" s="78" t="s">
        <v>104</v>
      </c>
      <c r="AG722" s="78" t="s">
        <v>111</v>
      </c>
      <c r="AH722" s="64" t="s">
        <v>112</v>
      </c>
      <c r="AI722" s="78" t="s">
        <v>2302</v>
      </c>
      <c r="AJ722" s="64" t="s">
        <v>1011</v>
      </c>
    </row>
    <row r="723" spans="8:36">
      <c r="H723" s="56" t="s">
        <v>92</v>
      </c>
      <c r="I723" s="56" t="s">
        <v>547</v>
      </c>
      <c r="J723" s="56" t="s">
        <v>2210</v>
      </c>
      <c r="K723" s="56" t="s">
        <v>613</v>
      </c>
      <c r="L723" s="56" t="s">
        <v>953</v>
      </c>
      <c r="M723" s="56" t="s">
        <v>1005</v>
      </c>
      <c r="N723" s="56" t="s">
        <v>1006</v>
      </c>
      <c r="O723" s="56" t="s">
        <v>1003</v>
      </c>
      <c r="AF723" s="78" t="s">
        <v>104</v>
      </c>
      <c r="AG723" s="78" t="s">
        <v>111</v>
      </c>
      <c r="AH723" s="64" t="s">
        <v>112</v>
      </c>
      <c r="AI723" s="78" t="s">
        <v>2438</v>
      </c>
      <c r="AJ723" s="64" t="s">
        <v>1065</v>
      </c>
    </row>
    <row r="724" spans="8:36">
      <c r="H724" s="56" t="s">
        <v>92</v>
      </c>
      <c r="I724" s="56" t="s">
        <v>101</v>
      </c>
      <c r="J724" s="56" t="s">
        <v>2133</v>
      </c>
      <c r="K724" s="56" t="s">
        <v>615</v>
      </c>
      <c r="L724" s="56" t="s">
        <v>616</v>
      </c>
      <c r="M724" s="56" t="s">
        <v>1005</v>
      </c>
      <c r="N724" s="56" t="s">
        <v>1006</v>
      </c>
      <c r="O724" s="56" t="s">
        <v>1003</v>
      </c>
      <c r="AF724" s="78" t="s">
        <v>104</v>
      </c>
      <c r="AG724" s="78" t="s">
        <v>111</v>
      </c>
      <c r="AH724" s="64" t="s">
        <v>112</v>
      </c>
      <c r="AI724" s="78" t="s">
        <v>412</v>
      </c>
      <c r="AJ724" s="64" t="s">
        <v>1065</v>
      </c>
    </row>
    <row r="725" spans="8:36">
      <c r="H725" s="56" t="s">
        <v>92</v>
      </c>
      <c r="I725" s="56" t="s">
        <v>97</v>
      </c>
      <c r="J725" s="56" t="s">
        <v>1740</v>
      </c>
      <c r="K725" s="56" t="s">
        <v>98</v>
      </c>
      <c r="L725" s="56" t="s">
        <v>287</v>
      </c>
      <c r="M725" s="56" t="s">
        <v>1005</v>
      </c>
      <c r="N725" s="56" t="s">
        <v>1006</v>
      </c>
      <c r="O725" s="56" t="s">
        <v>1003</v>
      </c>
      <c r="AF725" s="78" t="s">
        <v>104</v>
      </c>
      <c r="AG725" s="78" t="s">
        <v>111</v>
      </c>
      <c r="AH725" s="64" t="s">
        <v>112</v>
      </c>
      <c r="AI725" s="78" t="s">
        <v>2345</v>
      </c>
      <c r="AJ725" s="64" t="s">
        <v>1011</v>
      </c>
    </row>
    <row r="726" spans="8:36">
      <c r="H726" s="56" t="s">
        <v>92</v>
      </c>
      <c r="I726" s="56" t="s">
        <v>93</v>
      </c>
      <c r="J726" s="56" t="s">
        <v>1083</v>
      </c>
      <c r="K726" s="56" t="s">
        <v>94</v>
      </c>
      <c r="L726" s="56" t="s">
        <v>2384</v>
      </c>
      <c r="M726" s="56" t="s">
        <v>1062</v>
      </c>
      <c r="N726" s="56" t="s">
        <v>1006</v>
      </c>
      <c r="O726" s="56" t="s">
        <v>1047</v>
      </c>
      <c r="AF726" s="78" t="s">
        <v>104</v>
      </c>
      <c r="AG726" s="78" t="s">
        <v>111</v>
      </c>
      <c r="AH726" s="64" t="s">
        <v>112</v>
      </c>
      <c r="AI726" s="78" t="s">
        <v>434</v>
      </c>
      <c r="AJ726" s="64" t="s">
        <v>1065</v>
      </c>
    </row>
    <row r="727" spans="8:36">
      <c r="H727" s="56" t="s">
        <v>167</v>
      </c>
      <c r="I727" s="56" t="s">
        <v>173</v>
      </c>
      <c r="J727" s="56" t="s">
        <v>1179</v>
      </c>
      <c r="K727" s="56" t="s">
        <v>176</v>
      </c>
      <c r="L727" s="56" t="s">
        <v>2439</v>
      </c>
      <c r="M727" s="56" t="s">
        <v>1062</v>
      </c>
      <c r="N727" s="56" t="s">
        <v>1006</v>
      </c>
      <c r="O727" s="56" t="s">
        <v>1047</v>
      </c>
      <c r="AF727" s="78" t="s">
        <v>104</v>
      </c>
      <c r="AG727" s="78" t="s">
        <v>111</v>
      </c>
      <c r="AH727" s="64" t="s">
        <v>649</v>
      </c>
      <c r="AI727" s="78" t="s">
        <v>2440</v>
      </c>
      <c r="AJ727" s="64" t="s">
        <v>1065</v>
      </c>
    </row>
    <row r="728" spans="8:36">
      <c r="H728" s="56" t="s">
        <v>167</v>
      </c>
      <c r="I728" s="56" t="s">
        <v>323</v>
      </c>
      <c r="J728" s="56" t="s">
        <v>1555</v>
      </c>
      <c r="K728" s="56" t="s">
        <v>324</v>
      </c>
      <c r="L728" s="56" t="s">
        <v>2441</v>
      </c>
      <c r="M728" s="56" t="s">
        <v>1062</v>
      </c>
      <c r="N728" s="56" t="s">
        <v>1006</v>
      </c>
      <c r="O728" s="56" t="s">
        <v>1047</v>
      </c>
      <c r="AF728" s="78" t="s">
        <v>104</v>
      </c>
      <c r="AG728" s="78" t="s">
        <v>111</v>
      </c>
      <c r="AH728" s="64" t="s">
        <v>649</v>
      </c>
      <c r="AI728" s="78" t="s">
        <v>2442</v>
      </c>
      <c r="AJ728" s="64" t="s">
        <v>1011</v>
      </c>
    </row>
    <row r="729" spans="8:36">
      <c r="H729" s="56" t="s">
        <v>167</v>
      </c>
      <c r="I729" s="56" t="s">
        <v>323</v>
      </c>
      <c r="J729" s="56" t="s">
        <v>1555</v>
      </c>
      <c r="K729" s="56" t="s">
        <v>324</v>
      </c>
      <c r="L729" s="56" t="s">
        <v>2443</v>
      </c>
      <c r="M729" s="56" t="s">
        <v>1062</v>
      </c>
      <c r="N729" s="56" t="s">
        <v>1006</v>
      </c>
      <c r="O729" s="56" t="s">
        <v>1047</v>
      </c>
      <c r="AF729" s="64" t="s">
        <v>104</v>
      </c>
      <c r="AG729" s="64" t="s">
        <v>125</v>
      </c>
      <c r="AH729" s="78" t="s">
        <v>126</v>
      </c>
      <c r="AI729" s="78" t="s">
        <v>2444</v>
      </c>
      <c r="AJ729" s="64" t="s">
        <v>1065</v>
      </c>
    </row>
    <row r="730" spans="8:36">
      <c r="H730" s="56" t="s">
        <v>104</v>
      </c>
      <c r="I730" s="56" t="s">
        <v>111</v>
      </c>
      <c r="J730" s="56" t="s">
        <v>1253</v>
      </c>
      <c r="K730" s="56" t="s">
        <v>112</v>
      </c>
      <c r="L730" s="56" t="s">
        <v>2435</v>
      </c>
      <c r="M730" s="56" t="s">
        <v>1062</v>
      </c>
      <c r="N730" s="56" t="s">
        <v>1006</v>
      </c>
      <c r="O730" s="56" t="s">
        <v>1047</v>
      </c>
      <c r="AF730" s="64" t="s">
        <v>104</v>
      </c>
      <c r="AG730" s="64" t="s">
        <v>125</v>
      </c>
      <c r="AH730" s="78" t="s">
        <v>126</v>
      </c>
      <c r="AI730" s="78" t="s">
        <v>2445</v>
      </c>
      <c r="AJ730" s="64" t="s">
        <v>1011</v>
      </c>
    </row>
    <row r="731" spans="8:36">
      <c r="H731" s="56" t="s">
        <v>104</v>
      </c>
      <c r="I731" s="56" t="s">
        <v>125</v>
      </c>
      <c r="J731" s="56" t="s">
        <v>1297</v>
      </c>
      <c r="K731" s="56" t="s">
        <v>126</v>
      </c>
      <c r="L731" s="56" t="s">
        <v>2445</v>
      </c>
      <c r="M731" s="56" t="s">
        <v>1012</v>
      </c>
      <c r="N731" s="56" t="s">
        <v>1013</v>
      </c>
      <c r="O731" s="56" t="s">
        <v>1010</v>
      </c>
      <c r="AF731" s="78" t="s">
        <v>104</v>
      </c>
      <c r="AG731" s="78" t="s">
        <v>125</v>
      </c>
      <c r="AH731" s="78" t="s">
        <v>1714</v>
      </c>
      <c r="AI731" s="78" t="s">
        <v>2446</v>
      </c>
      <c r="AJ731" s="64" t="s">
        <v>1065</v>
      </c>
    </row>
    <row r="732" spans="8:36">
      <c r="H732" s="56" t="s">
        <v>28</v>
      </c>
      <c r="I732" s="56" t="s">
        <v>29</v>
      </c>
      <c r="J732" s="56" t="s">
        <v>1115</v>
      </c>
      <c r="K732" s="56" t="s">
        <v>31</v>
      </c>
      <c r="L732" s="56" t="s">
        <v>909</v>
      </c>
      <c r="M732" s="56" t="s">
        <v>1012</v>
      </c>
      <c r="N732" s="56" t="s">
        <v>1013</v>
      </c>
      <c r="O732" s="56" t="s">
        <v>1010</v>
      </c>
      <c r="AF732" s="78" t="s">
        <v>104</v>
      </c>
      <c r="AG732" s="78" t="s">
        <v>125</v>
      </c>
      <c r="AH732" s="78" t="s">
        <v>126</v>
      </c>
      <c r="AI732" s="78" t="s">
        <v>233</v>
      </c>
      <c r="AJ732" s="64" t="s">
        <v>1004</v>
      </c>
    </row>
    <row r="733" spans="8:36">
      <c r="H733" s="56" t="s">
        <v>167</v>
      </c>
      <c r="I733" s="56" t="s">
        <v>323</v>
      </c>
      <c r="J733" s="56" t="s">
        <v>1555</v>
      </c>
      <c r="K733" s="56" t="s">
        <v>324</v>
      </c>
      <c r="L733" s="56" t="s">
        <v>2447</v>
      </c>
      <c r="M733" s="56" t="s">
        <v>1062</v>
      </c>
      <c r="N733" s="56" t="s">
        <v>1006</v>
      </c>
      <c r="O733" s="56" t="s">
        <v>1047</v>
      </c>
      <c r="AF733" s="78" t="s">
        <v>104</v>
      </c>
      <c r="AG733" s="78" t="s">
        <v>125</v>
      </c>
      <c r="AH733" s="78" t="s">
        <v>126</v>
      </c>
      <c r="AI733" s="78" t="s">
        <v>2448</v>
      </c>
      <c r="AJ733" s="64" t="s">
        <v>1011</v>
      </c>
    </row>
    <row r="734" spans="8:36">
      <c r="H734" s="56" t="s">
        <v>28</v>
      </c>
      <c r="I734" s="56" t="s">
        <v>54</v>
      </c>
      <c r="J734" s="56" t="s">
        <v>1087</v>
      </c>
      <c r="K734" s="56" t="s">
        <v>56</v>
      </c>
      <c r="L734" s="56" t="s">
        <v>2152</v>
      </c>
      <c r="M734" s="56" t="s">
        <v>1062</v>
      </c>
      <c r="N734" s="56" t="s">
        <v>1006</v>
      </c>
      <c r="O734" s="56" t="s">
        <v>1047</v>
      </c>
      <c r="AF734" s="78" t="s">
        <v>104</v>
      </c>
      <c r="AG734" s="78" t="s">
        <v>125</v>
      </c>
      <c r="AH734" s="78" t="s">
        <v>126</v>
      </c>
      <c r="AI734" s="78" t="s">
        <v>2449</v>
      </c>
      <c r="AJ734" s="64" t="s">
        <v>1065</v>
      </c>
    </row>
    <row r="735" spans="8:36">
      <c r="H735" s="56" t="s">
        <v>28</v>
      </c>
      <c r="I735" s="56" t="s">
        <v>45</v>
      </c>
      <c r="J735" s="56" t="s">
        <v>1222</v>
      </c>
      <c r="K735" s="56" t="s">
        <v>640</v>
      </c>
      <c r="L735" s="56" t="s">
        <v>2450</v>
      </c>
      <c r="M735" s="56" t="s">
        <v>1062</v>
      </c>
      <c r="N735" s="56" t="s">
        <v>1006</v>
      </c>
      <c r="O735" s="56" t="s">
        <v>1047</v>
      </c>
      <c r="AF735" s="78" t="s">
        <v>104</v>
      </c>
      <c r="AG735" s="78" t="s">
        <v>125</v>
      </c>
      <c r="AH735" s="78" t="s">
        <v>126</v>
      </c>
      <c r="AI735" s="78" t="s">
        <v>235</v>
      </c>
      <c r="AJ735" s="64" t="s">
        <v>1011</v>
      </c>
    </row>
    <row r="736" spans="8:36">
      <c r="H736" s="56" t="s">
        <v>136</v>
      </c>
      <c r="I736" s="56" t="s">
        <v>150</v>
      </c>
      <c r="J736" s="56" t="s">
        <v>1148</v>
      </c>
      <c r="K736" s="56" t="s">
        <v>259</v>
      </c>
      <c r="L736" s="56" t="s">
        <v>437</v>
      </c>
      <c r="M736" s="56" t="s">
        <v>1012</v>
      </c>
      <c r="N736" s="56" t="s">
        <v>1013</v>
      </c>
      <c r="O736" s="56" t="s">
        <v>1010</v>
      </c>
      <c r="AF736" s="78" t="s">
        <v>104</v>
      </c>
      <c r="AG736" s="78" t="s">
        <v>125</v>
      </c>
      <c r="AH736" s="78" t="s">
        <v>126</v>
      </c>
      <c r="AI736" s="78" t="s">
        <v>580</v>
      </c>
      <c r="AJ736" s="64" t="s">
        <v>1065</v>
      </c>
    </row>
    <row r="737" spans="8:36">
      <c r="H737" s="56" t="s">
        <v>167</v>
      </c>
      <c r="I737" s="56" t="s">
        <v>180</v>
      </c>
      <c r="J737" s="56" t="s">
        <v>1202</v>
      </c>
      <c r="K737" s="56" t="s">
        <v>181</v>
      </c>
      <c r="L737" s="56" t="s">
        <v>2451</v>
      </c>
      <c r="M737" s="56" t="s">
        <v>1062</v>
      </c>
      <c r="N737" s="56" t="s">
        <v>1006</v>
      </c>
      <c r="O737" s="56" t="s">
        <v>1047</v>
      </c>
      <c r="AF737" s="78" t="s">
        <v>104</v>
      </c>
      <c r="AG737" s="78" t="s">
        <v>125</v>
      </c>
      <c r="AH737" s="78" t="s">
        <v>126</v>
      </c>
      <c r="AI737" s="78" t="s">
        <v>2452</v>
      </c>
      <c r="AJ737" s="64" t="s">
        <v>1065</v>
      </c>
    </row>
    <row r="738" spans="8:36">
      <c r="H738" s="56" t="s">
        <v>28</v>
      </c>
      <c r="I738" s="56" t="s">
        <v>54</v>
      </c>
      <c r="J738" s="56" t="s">
        <v>1087</v>
      </c>
      <c r="K738" s="56" t="s">
        <v>56</v>
      </c>
      <c r="L738" s="56" t="s">
        <v>2131</v>
      </c>
      <c r="M738" s="56" t="s">
        <v>1062</v>
      </c>
      <c r="N738" s="56" t="s">
        <v>1006</v>
      </c>
      <c r="O738" s="56" t="s">
        <v>1047</v>
      </c>
      <c r="AF738" s="78" t="s">
        <v>104</v>
      </c>
      <c r="AG738" s="78" t="s">
        <v>125</v>
      </c>
      <c r="AH738" s="78" t="s">
        <v>126</v>
      </c>
      <c r="AI738" s="78" t="s">
        <v>2453</v>
      </c>
      <c r="AJ738" s="64" t="s">
        <v>1065</v>
      </c>
    </row>
    <row r="739" spans="8:36">
      <c r="H739" s="56" t="s">
        <v>63</v>
      </c>
      <c r="I739" s="56" t="s">
        <v>77</v>
      </c>
      <c r="J739" s="56" t="s">
        <v>1041</v>
      </c>
      <c r="K739" s="56" t="s">
        <v>65</v>
      </c>
      <c r="L739" s="56" t="s">
        <v>2454</v>
      </c>
      <c r="M739" s="56" t="s">
        <v>1012</v>
      </c>
      <c r="N739" s="56" t="s">
        <v>1013</v>
      </c>
      <c r="O739" s="56" t="s">
        <v>1010</v>
      </c>
      <c r="AF739" s="78" t="s">
        <v>104</v>
      </c>
      <c r="AG739" s="78" t="s">
        <v>125</v>
      </c>
      <c r="AH739" s="78" t="s">
        <v>126</v>
      </c>
      <c r="AI739" s="78" t="s">
        <v>522</v>
      </c>
      <c r="AJ739" s="64" t="s">
        <v>1011</v>
      </c>
    </row>
    <row r="740" spans="8:36">
      <c r="H740" s="56" t="s">
        <v>136</v>
      </c>
      <c r="I740" s="56" t="s">
        <v>150</v>
      </c>
      <c r="J740" s="56" t="s">
        <v>1148</v>
      </c>
      <c r="K740" s="56" t="s">
        <v>259</v>
      </c>
      <c r="L740" s="56" t="s">
        <v>2455</v>
      </c>
      <c r="M740" s="56" t="s">
        <v>1062</v>
      </c>
      <c r="N740" s="56" t="s">
        <v>1006</v>
      </c>
      <c r="O740" s="56" t="s">
        <v>1047</v>
      </c>
      <c r="AF740" s="78" t="s">
        <v>104</v>
      </c>
      <c r="AG740" s="78" t="s">
        <v>125</v>
      </c>
      <c r="AH740" s="78" t="s">
        <v>126</v>
      </c>
      <c r="AI740" s="78" t="s">
        <v>2456</v>
      </c>
      <c r="AJ740" s="64" t="s">
        <v>1065</v>
      </c>
    </row>
    <row r="741" spans="8:36">
      <c r="H741" s="56" t="s">
        <v>28</v>
      </c>
      <c r="I741" s="56" t="s">
        <v>54</v>
      </c>
      <c r="J741" s="56" t="s">
        <v>1087</v>
      </c>
      <c r="K741" s="56" t="s">
        <v>56</v>
      </c>
      <c r="L741" s="56" t="s">
        <v>378</v>
      </c>
      <c r="M741" s="56" t="s">
        <v>1062</v>
      </c>
      <c r="N741" s="56" t="s">
        <v>1006</v>
      </c>
      <c r="O741" s="56" t="s">
        <v>1047</v>
      </c>
      <c r="AF741" s="78" t="s">
        <v>104</v>
      </c>
      <c r="AG741" s="78" t="s">
        <v>125</v>
      </c>
      <c r="AH741" s="78" t="s">
        <v>126</v>
      </c>
      <c r="AI741" s="78" t="s">
        <v>414</v>
      </c>
      <c r="AJ741" s="64" t="s">
        <v>1011</v>
      </c>
    </row>
    <row r="742" spans="8:36">
      <c r="H742" s="56" t="s">
        <v>136</v>
      </c>
      <c r="I742" s="56" t="s">
        <v>136</v>
      </c>
      <c r="J742" s="56" t="s">
        <v>1368</v>
      </c>
      <c r="K742" s="56" t="s">
        <v>162</v>
      </c>
      <c r="L742" s="56" t="s">
        <v>636</v>
      </c>
      <c r="M742" s="56" t="s">
        <v>1012</v>
      </c>
      <c r="N742" s="56" t="s">
        <v>1006</v>
      </c>
      <c r="O742" s="56" t="s">
        <v>1010</v>
      </c>
      <c r="AF742" s="78" t="s">
        <v>104</v>
      </c>
      <c r="AG742" s="78" t="s">
        <v>125</v>
      </c>
      <c r="AH742" s="78" t="s">
        <v>126</v>
      </c>
      <c r="AI742" s="78" t="s">
        <v>691</v>
      </c>
      <c r="AJ742" s="64" t="s">
        <v>1065</v>
      </c>
    </row>
    <row r="743" spans="8:36">
      <c r="H743" s="56" t="s">
        <v>167</v>
      </c>
      <c r="I743" s="56" t="s">
        <v>193</v>
      </c>
      <c r="J743" s="56" t="s">
        <v>1326</v>
      </c>
      <c r="K743" s="56" t="s">
        <v>1327</v>
      </c>
      <c r="L743" s="56" t="s">
        <v>1962</v>
      </c>
      <c r="M743" s="56" t="s">
        <v>1005</v>
      </c>
      <c r="N743" s="56" t="s">
        <v>1006</v>
      </c>
      <c r="O743" s="56" t="s">
        <v>1003</v>
      </c>
      <c r="AF743" s="78" t="s">
        <v>104</v>
      </c>
      <c r="AG743" s="78" t="s">
        <v>125</v>
      </c>
      <c r="AH743" s="78" t="s">
        <v>126</v>
      </c>
      <c r="AI743" s="78" t="s">
        <v>923</v>
      </c>
      <c r="AJ743" s="64" t="s">
        <v>1011</v>
      </c>
    </row>
    <row r="744" spans="8:36">
      <c r="H744" s="56" t="s">
        <v>167</v>
      </c>
      <c r="I744" s="56" t="s">
        <v>186</v>
      </c>
      <c r="J744" s="56" t="s">
        <v>1369</v>
      </c>
      <c r="K744" s="56" t="s">
        <v>189</v>
      </c>
      <c r="L744" s="56" t="s">
        <v>2457</v>
      </c>
      <c r="M744" s="56" t="s">
        <v>1078</v>
      </c>
      <c r="N744" s="56" t="s">
        <v>1079</v>
      </c>
      <c r="O744" s="56" t="s">
        <v>1051</v>
      </c>
      <c r="AF744" s="78" t="s">
        <v>104</v>
      </c>
      <c r="AG744" s="78" t="s">
        <v>125</v>
      </c>
      <c r="AH744" s="78" t="s">
        <v>126</v>
      </c>
      <c r="AI744" s="78" t="s">
        <v>2458</v>
      </c>
      <c r="AJ744" s="64" t="s">
        <v>1065</v>
      </c>
    </row>
    <row r="745" spans="8:36">
      <c r="H745" s="56" t="s">
        <v>63</v>
      </c>
      <c r="I745" s="56" t="s">
        <v>81</v>
      </c>
      <c r="J745" s="56" t="s">
        <v>1055</v>
      </c>
      <c r="K745" s="56" t="s">
        <v>214</v>
      </c>
      <c r="L745" s="56" t="s">
        <v>2459</v>
      </c>
      <c r="M745" s="56" t="s">
        <v>1062</v>
      </c>
      <c r="N745" s="56" t="s">
        <v>1006</v>
      </c>
      <c r="O745" s="56" t="s">
        <v>1047</v>
      </c>
      <c r="AF745" s="78" t="s">
        <v>104</v>
      </c>
      <c r="AG745" s="78" t="s">
        <v>125</v>
      </c>
      <c r="AH745" s="78" t="s">
        <v>126</v>
      </c>
      <c r="AI745" s="78" t="s">
        <v>415</v>
      </c>
      <c r="AJ745" s="64" t="s">
        <v>1011</v>
      </c>
    </row>
    <row r="746" spans="8:36">
      <c r="H746" s="56" t="s">
        <v>28</v>
      </c>
      <c r="I746" s="56" t="s">
        <v>54</v>
      </c>
      <c r="J746" s="56" t="s">
        <v>1087</v>
      </c>
      <c r="K746" s="56" t="s">
        <v>56</v>
      </c>
      <c r="L746" s="56" t="s">
        <v>2174</v>
      </c>
      <c r="M746" s="56" t="s">
        <v>1254</v>
      </c>
      <c r="N746" s="56" t="s">
        <v>1409</v>
      </c>
      <c r="O746" s="56" t="s">
        <v>1051</v>
      </c>
      <c r="AF746" s="78" t="s">
        <v>104</v>
      </c>
      <c r="AG746" s="78" t="s">
        <v>125</v>
      </c>
      <c r="AH746" s="78" t="s">
        <v>126</v>
      </c>
      <c r="AI746" s="78" t="s">
        <v>692</v>
      </c>
      <c r="AJ746" s="64" t="s">
        <v>1065</v>
      </c>
    </row>
    <row r="747" spans="8:36">
      <c r="H747" s="56" t="s">
        <v>92</v>
      </c>
      <c r="I747" s="56" t="s">
        <v>101</v>
      </c>
      <c r="J747" s="56" t="s">
        <v>1342</v>
      </c>
      <c r="K747" s="56" t="s">
        <v>102</v>
      </c>
      <c r="L747" s="56" t="s">
        <v>2371</v>
      </c>
      <c r="M747" s="56" t="s">
        <v>1062</v>
      </c>
      <c r="N747" s="56" t="s">
        <v>1006</v>
      </c>
      <c r="O747" s="56" t="s">
        <v>1047</v>
      </c>
      <c r="AF747" s="78" t="s">
        <v>104</v>
      </c>
      <c r="AG747" s="78" t="s">
        <v>125</v>
      </c>
      <c r="AH747" s="78" t="s">
        <v>1714</v>
      </c>
      <c r="AI747" s="78" t="s">
        <v>2460</v>
      </c>
      <c r="AJ747" s="64" t="s">
        <v>1065</v>
      </c>
    </row>
    <row r="748" spans="8:36">
      <c r="H748" s="56" t="s">
        <v>104</v>
      </c>
      <c r="I748" s="56" t="s">
        <v>116</v>
      </c>
      <c r="J748" s="56" t="s">
        <v>1271</v>
      </c>
      <c r="K748" s="56" t="s">
        <v>117</v>
      </c>
      <c r="L748" s="56" t="s">
        <v>932</v>
      </c>
      <c r="M748" s="56" t="s">
        <v>1062</v>
      </c>
      <c r="N748" s="56" t="s">
        <v>1006</v>
      </c>
      <c r="O748" s="56" t="s">
        <v>1047</v>
      </c>
      <c r="AF748" s="78" t="s">
        <v>104</v>
      </c>
      <c r="AG748" s="79" t="s">
        <v>125</v>
      </c>
      <c r="AH748" s="64" t="s">
        <v>126</v>
      </c>
      <c r="AI748" s="64" t="s">
        <v>127</v>
      </c>
      <c r="AJ748" s="64" t="s">
        <v>1004</v>
      </c>
    </row>
    <row r="749" spans="8:36">
      <c r="H749" s="56" t="s">
        <v>104</v>
      </c>
      <c r="I749" s="56" t="s">
        <v>121</v>
      </c>
      <c r="J749" s="56" t="s">
        <v>1289</v>
      </c>
      <c r="K749" s="56" t="s">
        <v>122</v>
      </c>
      <c r="L749" s="56" t="s">
        <v>2461</v>
      </c>
      <c r="M749" s="56" t="s">
        <v>311</v>
      </c>
      <c r="N749" s="56" t="s">
        <v>311</v>
      </c>
      <c r="O749" s="56" t="s">
        <v>1051</v>
      </c>
      <c r="AF749" s="64" t="s">
        <v>104</v>
      </c>
      <c r="AG749" s="71" t="s">
        <v>125</v>
      </c>
      <c r="AH749" s="64" t="s">
        <v>126</v>
      </c>
      <c r="AI749" s="64" t="s">
        <v>234</v>
      </c>
      <c r="AJ749" s="64" t="s">
        <v>1004</v>
      </c>
    </row>
    <row r="750" spans="8:36">
      <c r="H750" s="56" t="s">
        <v>167</v>
      </c>
      <c r="I750" s="56" t="s">
        <v>173</v>
      </c>
      <c r="J750" s="56" t="s">
        <v>1179</v>
      </c>
      <c r="K750" s="56" t="s">
        <v>176</v>
      </c>
      <c r="L750" s="56" t="s">
        <v>1657</v>
      </c>
      <c r="M750" s="56" t="s">
        <v>1062</v>
      </c>
      <c r="N750" s="56" t="s">
        <v>1006</v>
      </c>
      <c r="O750" s="56" t="s">
        <v>1047</v>
      </c>
      <c r="AF750" s="64" t="s">
        <v>104</v>
      </c>
      <c r="AG750" s="64" t="s">
        <v>116</v>
      </c>
      <c r="AH750" s="64" t="s">
        <v>117</v>
      </c>
      <c r="AI750" s="71" t="s">
        <v>240</v>
      </c>
      <c r="AJ750" s="64" t="s">
        <v>1004</v>
      </c>
    </row>
    <row r="751" spans="8:36">
      <c r="H751" s="56" t="s">
        <v>28</v>
      </c>
      <c r="I751" s="56" t="s">
        <v>54</v>
      </c>
      <c r="J751" s="56" t="s">
        <v>1087</v>
      </c>
      <c r="K751" s="56" t="s">
        <v>56</v>
      </c>
      <c r="L751" s="56" t="s">
        <v>2166</v>
      </c>
      <c r="M751" s="56" t="s">
        <v>1254</v>
      </c>
      <c r="N751" s="56" t="s">
        <v>1409</v>
      </c>
      <c r="O751" s="56" t="s">
        <v>1051</v>
      </c>
      <c r="AF751" s="64" t="s">
        <v>104</v>
      </c>
      <c r="AG751" s="64" t="s">
        <v>116</v>
      </c>
      <c r="AH751" s="64" t="s">
        <v>117</v>
      </c>
      <c r="AI751" s="71" t="s">
        <v>2377</v>
      </c>
      <c r="AJ751" s="64" t="s">
        <v>1065</v>
      </c>
    </row>
    <row r="752" spans="8:36">
      <c r="H752" s="56" t="s">
        <v>136</v>
      </c>
      <c r="I752" s="56" t="s">
        <v>155</v>
      </c>
      <c r="J752" s="56" t="s">
        <v>1097</v>
      </c>
      <c r="K752" s="56" t="s">
        <v>159</v>
      </c>
      <c r="L752" s="56" t="s">
        <v>2462</v>
      </c>
      <c r="M752" s="56" t="s">
        <v>1012</v>
      </c>
      <c r="N752" s="56" t="s">
        <v>1013</v>
      </c>
      <c r="O752" s="56" t="s">
        <v>1010</v>
      </c>
      <c r="AF752" s="64" t="s">
        <v>104</v>
      </c>
      <c r="AG752" s="64" t="s">
        <v>116</v>
      </c>
      <c r="AH752" s="64" t="s">
        <v>117</v>
      </c>
      <c r="AI752" s="71" t="s">
        <v>2463</v>
      </c>
      <c r="AJ752" s="64" t="s">
        <v>1065</v>
      </c>
    </row>
    <row r="753" spans="8:36">
      <c r="H753" s="56" t="s">
        <v>136</v>
      </c>
      <c r="I753" s="56" t="s">
        <v>143</v>
      </c>
      <c r="J753" s="56" t="s">
        <v>1135</v>
      </c>
      <c r="K753" s="56" t="s">
        <v>146</v>
      </c>
      <c r="L753" s="56" t="s">
        <v>2464</v>
      </c>
      <c r="M753" s="56" t="s">
        <v>1012</v>
      </c>
      <c r="N753" s="56" t="s">
        <v>1013</v>
      </c>
      <c r="O753" s="56" t="s">
        <v>1010</v>
      </c>
      <c r="AF753" s="64" t="s">
        <v>104</v>
      </c>
      <c r="AG753" s="64" t="s">
        <v>116</v>
      </c>
      <c r="AH753" s="64" t="s">
        <v>117</v>
      </c>
      <c r="AI753" s="71" t="s">
        <v>2465</v>
      </c>
      <c r="AJ753" s="64" t="s">
        <v>1004</v>
      </c>
    </row>
    <row r="754" spans="8:36">
      <c r="H754" s="56" t="s">
        <v>28</v>
      </c>
      <c r="I754" s="56" t="s">
        <v>60</v>
      </c>
      <c r="J754" s="56" t="s">
        <v>1200</v>
      </c>
      <c r="K754" s="56" t="s">
        <v>407</v>
      </c>
      <c r="L754" s="56" t="s">
        <v>2466</v>
      </c>
      <c r="M754" s="56" t="s">
        <v>1062</v>
      </c>
      <c r="N754" s="56" t="s">
        <v>1006</v>
      </c>
      <c r="O754" s="56" t="s">
        <v>1047</v>
      </c>
      <c r="AF754" s="64" t="s">
        <v>104</v>
      </c>
      <c r="AG754" s="64" t="s">
        <v>116</v>
      </c>
      <c r="AH754" s="64" t="s">
        <v>117</v>
      </c>
      <c r="AI754" s="71" t="s">
        <v>910</v>
      </c>
      <c r="AJ754" s="64" t="s">
        <v>1004</v>
      </c>
    </row>
    <row r="755" spans="8:36">
      <c r="H755" s="56" t="s">
        <v>28</v>
      </c>
      <c r="I755" s="56" t="s">
        <v>45</v>
      </c>
      <c r="J755" s="56" t="s">
        <v>1222</v>
      </c>
      <c r="K755" s="56" t="s">
        <v>640</v>
      </c>
      <c r="L755" s="56" t="s">
        <v>2467</v>
      </c>
      <c r="M755" s="56" t="s">
        <v>1062</v>
      </c>
      <c r="N755" s="56" t="s">
        <v>1006</v>
      </c>
      <c r="O755" s="56" t="s">
        <v>1047</v>
      </c>
      <c r="AF755" s="64" t="s">
        <v>104</v>
      </c>
      <c r="AG755" s="64" t="s">
        <v>116</v>
      </c>
      <c r="AH755" s="64" t="s">
        <v>117</v>
      </c>
      <c r="AI755" s="71" t="s">
        <v>963</v>
      </c>
      <c r="AJ755" s="64" t="s">
        <v>1004</v>
      </c>
    </row>
    <row r="756" spans="8:36">
      <c r="H756" s="56" t="s">
        <v>28</v>
      </c>
      <c r="I756" s="56" t="s">
        <v>45</v>
      </c>
      <c r="J756" s="56" t="s">
        <v>1210</v>
      </c>
      <c r="K756" s="56" t="s">
        <v>203</v>
      </c>
      <c r="L756" s="56" t="s">
        <v>2249</v>
      </c>
      <c r="M756" s="56" t="s">
        <v>1062</v>
      </c>
      <c r="N756" s="56" t="s">
        <v>1006</v>
      </c>
      <c r="O756" s="56" t="s">
        <v>1047</v>
      </c>
      <c r="AF756" s="64" t="s">
        <v>104</v>
      </c>
      <c r="AG756" s="64" t="s">
        <v>116</v>
      </c>
      <c r="AH756" s="64" t="s">
        <v>117</v>
      </c>
      <c r="AI756" s="71" t="s">
        <v>798</v>
      </c>
      <c r="AJ756" s="64" t="s">
        <v>1004</v>
      </c>
    </row>
    <row r="757" spans="8:36">
      <c r="H757" s="56" t="s">
        <v>167</v>
      </c>
      <c r="I757" s="56" t="s">
        <v>180</v>
      </c>
      <c r="J757" s="56" t="s">
        <v>1206</v>
      </c>
      <c r="K757" s="56" t="s">
        <v>183</v>
      </c>
      <c r="L757" s="56" t="s">
        <v>2468</v>
      </c>
      <c r="M757" s="56" t="s">
        <v>311</v>
      </c>
      <c r="N757" s="56" t="s">
        <v>311</v>
      </c>
      <c r="O757" s="56" t="s">
        <v>1051</v>
      </c>
      <c r="AF757" s="64" t="s">
        <v>104</v>
      </c>
      <c r="AG757" s="64" t="s">
        <v>116</v>
      </c>
      <c r="AH757" s="64" t="s">
        <v>117</v>
      </c>
      <c r="AI757" s="71" t="s">
        <v>725</v>
      </c>
      <c r="AJ757" s="64" t="s">
        <v>1065</v>
      </c>
    </row>
    <row r="758" spans="8:36">
      <c r="H758" s="56" t="s">
        <v>167</v>
      </c>
      <c r="I758" s="56" t="s">
        <v>180</v>
      </c>
      <c r="J758" s="56" t="s">
        <v>1206</v>
      </c>
      <c r="K758" s="56" t="s">
        <v>183</v>
      </c>
      <c r="L758" s="56" t="s">
        <v>2469</v>
      </c>
      <c r="M758" s="56" t="s">
        <v>1062</v>
      </c>
      <c r="N758" s="56" t="s">
        <v>1006</v>
      </c>
      <c r="O758" s="56" t="s">
        <v>1047</v>
      </c>
      <c r="AF758" s="64" t="s">
        <v>104</v>
      </c>
      <c r="AG758" s="64" t="s">
        <v>116</v>
      </c>
      <c r="AH758" s="64" t="s">
        <v>117</v>
      </c>
      <c r="AI758" s="71" t="s">
        <v>554</v>
      </c>
      <c r="AJ758" s="64" t="s">
        <v>1004</v>
      </c>
    </row>
    <row r="759" spans="8:36">
      <c r="H759" s="56" t="s">
        <v>167</v>
      </c>
      <c r="I759" s="56" t="s">
        <v>173</v>
      </c>
      <c r="J759" s="56" t="s">
        <v>1182</v>
      </c>
      <c r="K759" s="56" t="s">
        <v>174</v>
      </c>
      <c r="L759" s="56" t="s">
        <v>2470</v>
      </c>
      <c r="M759" s="56" t="s">
        <v>311</v>
      </c>
      <c r="N759" s="56" t="s">
        <v>311</v>
      </c>
      <c r="O759" s="56" t="s">
        <v>1051</v>
      </c>
      <c r="AF759" s="64" t="s">
        <v>104</v>
      </c>
      <c r="AG759" s="64" t="s">
        <v>116</v>
      </c>
      <c r="AH759" s="64" t="s">
        <v>117</v>
      </c>
      <c r="AI759" s="71" t="s">
        <v>2471</v>
      </c>
      <c r="AJ759" s="64" t="s">
        <v>1004</v>
      </c>
    </row>
    <row r="760" spans="8:36">
      <c r="H760" s="56" t="s">
        <v>104</v>
      </c>
      <c r="I760" s="56" t="s">
        <v>128</v>
      </c>
      <c r="J760" s="56" t="s">
        <v>1253</v>
      </c>
      <c r="K760" s="56" t="s">
        <v>112</v>
      </c>
      <c r="L760" s="56" t="s">
        <v>320</v>
      </c>
      <c r="M760" s="56" t="s">
        <v>1254</v>
      </c>
      <c r="N760" s="56" t="s">
        <v>1409</v>
      </c>
      <c r="O760" s="56" t="s">
        <v>1051</v>
      </c>
      <c r="AF760" s="64" t="s">
        <v>104</v>
      </c>
      <c r="AG760" s="64" t="s">
        <v>116</v>
      </c>
      <c r="AH760" s="64" t="s">
        <v>117</v>
      </c>
      <c r="AI760" s="71" t="s">
        <v>2472</v>
      </c>
      <c r="AJ760" s="64" t="s">
        <v>1065</v>
      </c>
    </row>
    <row r="761" spans="8:36">
      <c r="H761" s="56" t="s">
        <v>104</v>
      </c>
      <c r="I761" s="56" t="s">
        <v>2473</v>
      </c>
      <c r="J761" s="56" t="s">
        <v>1876</v>
      </c>
      <c r="K761" s="56" t="s">
        <v>1877</v>
      </c>
      <c r="L761" s="56" t="s">
        <v>2474</v>
      </c>
      <c r="M761" s="56" t="s">
        <v>1005</v>
      </c>
      <c r="N761" s="56" t="s">
        <v>1006</v>
      </c>
      <c r="O761" s="56" t="s">
        <v>1003</v>
      </c>
      <c r="AF761" s="64" t="s">
        <v>104</v>
      </c>
      <c r="AG761" s="64" t="s">
        <v>116</v>
      </c>
      <c r="AH761" s="64" t="s">
        <v>117</v>
      </c>
      <c r="AI761" s="71" t="s">
        <v>2475</v>
      </c>
      <c r="AJ761" s="64" t="s">
        <v>1004</v>
      </c>
    </row>
    <row r="762" spans="8:36">
      <c r="H762" s="56" t="s">
        <v>104</v>
      </c>
      <c r="I762" s="56" t="s">
        <v>116</v>
      </c>
      <c r="J762" s="56" t="s">
        <v>1746</v>
      </c>
      <c r="K762" s="56" t="s">
        <v>1747</v>
      </c>
      <c r="L762" s="56" t="s">
        <v>2476</v>
      </c>
      <c r="M762" s="56" t="s">
        <v>1005</v>
      </c>
      <c r="N762" s="56" t="s">
        <v>1006</v>
      </c>
      <c r="O762" s="56" t="s">
        <v>1003</v>
      </c>
      <c r="AF762" s="64" t="s">
        <v>104</v>
      </c>
      <c r="AG762" s="64" t="s">
        <v>116</v>
      </c>
      <c r="AH762" s="64" t="s">
        <v>117</v>
      </c>
      <c r="AI762" s="71" t="s">
        <v>932</v>
      </c>
      <c r="AJ762" s="64" t="s">
        <v>1065</v>
      </c>
    </row>
    <row r="763" spans="8:36">
      <c r="H763" s="56" t="s">
        <v>136</v>
      </c>
      <c r="I763" s="56" t="s">
        <v>137</v>
      </c>
      <c r="J763" s="56" t="s">
        <v>1355</v>
      </c>
      <c r="K763" s="56" t="s">
        <v>304</v>
      </c>
      <c r="L763" s="56" t="s">
        <v>2477</v>
      </c>
      <c r="M763" s="56" t="s">
        <v>1012</v>
      </c>
      <c r="N763" s="56" t="s">
        <v>1013</v>
      </c>
      <c r="O763" s="56" t="s">
        <v>1010</v>
      </c>
      <c r="AF763" s="64" t="s">
        <v>104</v>
      </c>
      <c r="AG763" s="64" t="s">
        <v>116</v>
      </c>
      <c r="AH763" s="64" t="s">
        <v>119</v>
      </c>
      <c r="AI763" s="71" t="s">
        <v>120</v>
      </c>
      <c r="AJ763" s="64" t="s">
        <v>1011</v>
      </c>
    </row>
    <row r="764" spans="8:36">
      <c r="H764" s="56" t="s">
        <v>136</v>
      </c>
      <c r="I764" s="56" t="s">
        <v>155</v>
      </c>
      <c r="J764" s="56" t="s">
        <v>1375</v>
      </c>
      <c r="K764" s="56" t="s">
        <v>253</v>
      </c>
      <c r="L764" s="56" t="s">
        <v>986</v>
      </c>
      <c r="M764" s="56" t="s">
        <v>1062</v>
      </c>
      <c r="N764" s="56" t="s">
        <v>1006</v>
      </c>
      <c r="O764" s="56" t="s">
        <v>1047</v>
      </c>
      <c r="AF764" s="64" t="s">
        <v>104</v>
      </c>
      <c r="AG764" s="64" t="s">
        <v>116</v>
      </c>
      <c r="AH764" s="64" t="s">
        <v>119</v>
      </c>
      <c r="AI764" s="71" t="s">
        <v>310</v>
      </c>
      <c r="AJ764" s="64" t="s">
        <v>1004</v>
      </c>
    </row>
    <row r="765" spans="8:36">
      <c r="H765" s="56" t="s">
        <v>28</v>
      </c>
      <c r="I765" s="56" t="s">
        <v>45</v>
      </c>
      <c r="J765" s="56" t="s">
        <v>1227</v>
      </c>
      <c r="K765" s="56" t="s">
        <v>374</v>
      </c>
      <c r="L765" s="56" t="s">
        <v>2478</v>
      </c>
      <c r="M765" s="56" t="s">
        <v>1062</v>
      </c>
      <c r="N765" s="56" t="s">
        <v>1006</v>
      </c>
      <c r="O765" s="56" t="s">
        <v>1047</v>
      </c>
      <c r="AF765" s="64" t="s">
        <v>104</v>
      </c>
      <c r="AG765" s="64" t="s">
        <v>116</v>
      </c>
      <c r="AH765" s="64" t="s">
        <v>119</v>
      </c>
      <c r="AI765" s="71" t="s">
        <v>2272</v>
      </c>
      <c r="AJ765" s="64" t="s">
        <v>1004</v>
      </c>
    </row>
    <row r="766" spans="8:36">
      <c r="H766" s="56" t="s">
        <v>28</v>
      </c>
      <c r="I766" s="56" t="s">
        <v>60</v>
      </c>
      <c r="J766" s="56" t="s">
        <v>1146</v>
      </c>
      <c r="K766" s="56" t="s">
        <v>443</v>
      </c>
      <c r="L766" s="56" t="s">
        <v>2479</v>
      </c>
      <c r="M766" s="56" t="s">
        <v>1062</v>
      </c>
      <c r="N766" s="56" t="s">
        <v>1006</v>
      </c>
      <c r="O766" s="56" t="s">
        <v>1047</v>
      </c>
      <c r="AF766" s="64" t="s">
        <v>104</v>
      </c>
      <c r="AG766" s="64" t="s">
        <v>116</v>
      </c>
      <c r="AH766" s="64" t="s">
        <v>119</v>
      </c>
      <c r="AI766" s="71" t="s">
        <v>2231</v>
      </c>
      <c r="AJ766" s="64" t="s">
        <v>1004</v>
      </c>
    </row>
    <row r="767" spans="8:36">
      <c r="H767" s="56" t="s">
        <v>167</v>
      </c>
      <c r="I767" s="56" t="s">
        <v>323</v>
      </c>
      <c r="J767" s="56" t="s">
        <v>1560</v>
      </c>
      <c r="K767" s="56" t="s">
        <v>348</v>
      </c>
      <c r="L767" s="56" t="s">
        <v>898</v>
      </c>
      <c r="M767" s="56" t="s">
        <v>1012</v>
      </c>
      <c r="N767" s="56" t="s">
        <v>1013</v>
      </c>
      <c r="O767" s="56" t="s">
        <v>1010</v>
      </c>
      <c r="AF767" s="64" t="s">
        <v>104</v>
      </c>
      <c r="AG767" s="64" t="s">
        <v>116</v>
      </c>
      <c r="AH767" s="64" t="s">
        <v>119</v>
      </c>
      <c r="AI767" s="71" t="s">
        <v>2253</v>
      </c>
      <c r="AJ767" s="64" t="s">
        <v>1065</v>
      </c>
    </row>
    <row r="768" spans="8:36">
      <c r="H768" s="56" t="s">
        <v>167</v>
      </c>
      <c r="I768" s="56" t="s">
        <v>173</v>
      </c>
      <c r="J768" s="56" t="s">
        <v>1179</v>
      </c>
      <c r="K768" s="56" t="s">
        <v>176</v>
      </c>
      <c r="L768" s="56" t="s">
        <v>2480</v>
      </c>
      <c r="M768" s="56" t="s">
        <v>1062</v>
      </c>
      <c r="N768" s="56" t="s">
        <v>1006</v>
      </c>
      <c r="O768" s="56" t="s">
        <v>1047</v>
      </c>
      <c r="AF768" s="64" t="s">
        <v>104</v>
      </c>
      <c r="AG768" s="64" t="s">
        <v>116</v>
      </c>
      <c r="AH768" s="64" t="s">
        <v>119</v>
      </c>
      <c r="AI768" s="71" t="s">
        <v>902</v>
      </c>
      <c r="AJ768" s="64" t="s">
        <v>1004</v>
      </c>
    </row>
    <row r="769" spans="8:36">
      <c r="H769" s="56" t="s">
        <v>136</v>
      </c>
      <c r="I769" s="56" t="s">
        <v>155</v>
      </c>
      <c r="J769" s="56" t="s">
        <v>1984</v>
      </c>
      <c r="K769" s="56" t="s">
        <v>905</v>
      </c>
      <c r="L769" s="56" t="s">
        <v>2481</v>
      </c>
      <c r="M769" s="56" t="s">
        <v>1012</v>
      </c>
      <c r="N769" s="56" t="s">
        <v>1006</v>
      </c>
      <c r="O769" s="56" t="s">
        <v>1010</v>
      </c>
      <c r="AF769" s="64" t="s">
        <v>104</v>
      </c>
      <c r="AG769" s="64" t="s">
        <v>116</v>
      </c>
      <c r="AH769" s="64" t="s">
        <v>119</v>
      </c>
      <c r="AI769" s="71" t="s">
        <v>810</v>
      </c>
      <c r="AJ769" s="64" t="s">
        <v>1004</v>
      </c>
    </row>
    <row r="770" spans="8:36">
      <c r="H770" s="56" t="s">
        <v>167</v>
      </c>
      <c r="I770" s="56" t="s">
        <v>193</v>
      </c>
      <c r="J770" s="56" t="s">
        <v>1337</v>
      </c>
      <c r="K770" s="56" t="s">
        <v>382</v>
      </c>
      <c r="L770" s="56" t="s">
        <v>383</v>
      </c>
      <c r="M770" s="56" t="s">
        <v>1062</v>
      </c>
      <c r="N770" s="56" t="s">
        <v>1006</v>
      </c>
      <c r="O770" s="56" t="s">
        <v>1047</v>
      </c>
      <c r="AF770" s="64" t="s">
        <v>104</v>
      </c>
      <c r="AG770" s="64" t="s">
        <v>116</v>
      </c>
      <c r="AH770" s="64" t="s">
        <v>119</v>
      </c>
      <c r="AI770" s="71" t="s">
        <v>833</v>
      </c>
      <c r="AJ770" s="64" t="s">
        <v>1004</v>
      </c>
    </row>
    <row r="771" spans="8:36">
      <c r="H771" s="56" t="s">
        <v>104</v>
      </c>
      <c r="I771" s="56" t="s">
        <v>116</v>
      </c>
      <c r="J771" s="56" t="s">
        <v>1408</v>
      </c>
      <c r="K771" s="56" t="s">
        <v>119</v>
      </c>
      <c r="L771" s="56" t="s">
        <v>2482</v>
      </c>
      <c r="M771" s="56" t="s">
        <v>1254</v>
      </c>
      <c r="N771" s="56" t="s">
        <v>1409</v>
      </c>
      <c r="O771" s="56" t="s">
        <v>1051</v>
      </c>
      <c r="AF771" s="64" t="s">
        <v>104</v>
      </c>
      <c r="AG771" s="64" t="s">
        <v>116</v>
      </c>
      <c r="AH771" s="64" t="s">
        <v>119</v>
      </c>
      <c r="AI771" s="71" t="s">
        <v>2483</v>
      </c>
      <c r="AJ771" s="64" t="s">
        <v>1065</v>
      </c>
    </row>
    <row r="772" spans="8:36">
      <c r="H772" s="56" t="s">
        <v>167</v>
      </c>
      <c r="I772" s="56" t="s">
        <v>173</v>
      </c>
      <c r="J772" s="56" t="s">
        <v>1179</v>
      </c>
      <c r="K772" s="56" t="s">
        <v>176</v>
      </c>
      <c r="L772" s="56" t="s">
        <v>525</v>
      </c>
      <c r="M772" s="56" t="s">
        <v>1062</v>
      </c>
      <c r="N772" s="56" t="s">
        <v>1006</v>
      </c>
      <c r="O772" s="56" t="s">
        <v>1047</v>
      </c>
      <c r="AF772" s="64" t="s">
        <v>104</v>
      </c>
      <c r="AG772" s="64" t="s">
        <v>116</v>
      </c>
      <c r="AH772" s="64" t="s">
        <v>119</v>
      </c>
      <c r="AI772" s="71" t="s">
        <v>566</v>
      </c>
      <c r="AJ772" s="64" t="s">
        <v>1004</v>
      </c>
    </row>
    <row r="773" ht="46" spans="8:36">
      <c r="H773" s="56" t="s">
        <v>167</v>
      </c>
      <c r="I773" s="56" t="s">
        <v>186</v>
      </c>
      <c r="J773" s="56" t="s">
        <v>1369</v>
      </c>
      <c r="K773" s="56" t="s">
        <v>189</v>
      </c>
      <c r="L773" s="56" t="s">
        <v>2484</v>
      </c>
      <c r="M773" s="56" t="s">
        <v>1062</v>
      </c>
      <c r="N773" s="56" t="s">
        <v>1006</v>
      </c>
      <c r="O773" s="56" t="s">
        <v>1047</v>
      </c>
      <c r="AF773" s="64" t="s">
        <v>104</v>
      </c>
      <c r="AG773" s="64" t="s">
        <v>116</v>
      </c>
      <c r="AH773" s="77" t="s">
        <v>119</v>
      </c>
      <c r="AI773" s="71" t="s">
        <v>2305</v>
      </c>
      <c r="AJ773" s="64" t="s">
        <v>1004</v>
      </c>
    </row>
    <row r="774" spans="8:36">
      <c r="H774" s="56" t="s">
        <v>167</v>
      </c>
      <c r="I774" s="56" t="s">
        <v>323</v>
      </c>
      <c r="J774" s="56" t="s">
        <v>1548</v>
      </c>
      <c r="K774" s="56" t="s">
        <v>783</v>
      </c>
      <c r="L774" s="56" t="s">
        <v>2485</v>
      </c>
      <c r="M774" s="56" t="s">
        <v>1062</v>
      </c>
      <c r="N774" s="56" t="s">
        <v>1006</v>
      </c>
      <c r="O774" s="56" t="s">
        <v>1047</v>
      </c>
      <c r="AF774" s="64" t="s">
        <v>104</v>
      </c>
      <c r="AG774" s="64" t="s">
        <v>116</v>
      </c>
      <c r="AH774" s="64" t="s">
        <v>117</v>
      </c>
      <c r="AI774" s="64" t="s">
        <v>118</v>
      </c>
      <c r="AJ774" s="64" t="s">
        <v>1011</v>
      </c>
    </row>
    <row r="775" spans="8:36">
      <c r="H775" s="56" t="s">
        <v>167</v>
      </c>
      <c r="I775" s="56" t="s">
        <v>168</v>
      </c>
      <c r="J775" s="56" t="s">
        <v>1188</v>
      </c>
      <c r="K775" s="56" t="s">
        <v>169</v>
      </c>
      <c r="L775" s="56" t="s">
        <v>897</v>
      </c>
      <c r="M775" s="56" t="s">
        <v>1062</v>
      </c>
      <c r="N775" s="56" t="s">
        <v>1006</v>
      </c>
      <c r="O775" s="56" t="s">
        <v>1047</v>
      </c>
      <c r="AF775" s="78" t="s">
        <v>104</v>
      </c>
      <c r="AG775" s="78" t="s">
        <v>121</v>
      </c>
      <c r="AH775" s="78" t="s">
        <v>122</v>
      </c>
      <c r="AI775" s="78" t="s">
        <v>313</v>
      </c>
      <c r="AJ775" s="64" t="s">
        <v>1011</v>
      </c>
    </row>
    <row r="776" spans="8:36">
      <c r="H776" s="56" t="s">
        <v>104</v>
      </c>
      <c r="I776" s="56" t="s">
        <v>108</v>
      </c>
      <c r="J776" s="56" t="s">
        <v>1935</v>
      </c>
      <c r="K776" s="56" t="s">
        <v>647</v>
      </c>
      <c r="L776" s="56" t="s">
        <v>2486</v>
      </c>
      <c r="M776" s="56" t="s">
        <v>1062</v>
      </c>
      <c r="N776" s="56" t="s">
        <v>1006</v>
      </c>
      <c r="O776" s="56" t="s">
        <v>1047</v>
      </c>
      <c r="AF776" s="78" t="s">
        <v>104</v>
      </c>
      <c r="AG776" s="78" t="s">
        <v>121</v>
      </c>
      <c r="AH776" s="78" t="s">
        <v>122</v>
      </c>
      <c r="AI776" s="78" t="s">
        <v>328</v>
      </c>
      <c r="AJ776" s="64" t="s">
        <v>1011</v>
      </c>
    </row>
    <row r="777" spans="8:36">
      <c r="H777" s="56" t="s">
        <v>104</v>
      </c>
      <c r="I777" s="56" t="s">
        <v>121</v>
      </c>
      <c r="J777" s="56" t="s">
        <v>1289</v>
      </c>
      <c r="K777" s="56" t="s">
        <v>122</v>
      </c>
      <c r="L777" s="56" t="s">
        <v>2487</v>
      </c>
      <c r="M777" s="56" t="s">
        <v>1062</v>
      </c>
      <c r="N777" s="56" t="s">
        <v>1006</v>
      </c>
      <c r="O777" s="56" t="s">
        <v>1047</v>
      </c>
      <c r="AF777" s="78" t="s">
        <v>104</v>
      </c>
      <c r="AG777" s="78" t="s">
        <v>121</v>
      </c>
      <c r="AH777" s="78" t="s">
        <v>122</v>
      </c>
      <c r="AI777" s="78" t="s">
        <v>600</v>
      </c>
      <c r="AJ777" s="64" t="s">
        <v>1011</v>
      </c>
    </row>
    <row r="778" spans="8:36">
      <c r="H778" s="56" t="s">
        <v>104</v>
      </c>
      <c r="I778" s="56" t="s">
        <v>128</v>
      </c>
      <c r="J778" s="56" t="s">
        <v>1809</v>
      </c>
      <c r="K778" s="56" t="s">
        <v>598</v>
      </c>
      <c r="L778" s="56" t="s">
        <v>599</v>
      </c>
      <c r="M778" s="56" t="s">
        <v>1062</v>
      </c>
      <c r="N778" s="56" t="s">
        <v>1006</v>
      </c>
      <c r="O778" s="56" t="s">
        <v>1047</v>
      </c>
      <c r="AF778" s="78" t="s">
        <v>104</v>
      </c>
      <c r="AG778" s="78" t="s">
        <v>121</v>
      </c>
      <c r="AH778" s="78" t="s">
        <v>122</v>
      </c>
      <c r="AI778" s="78" t="s">
        <v>2488</v>
      </c>
      <c r="AJ778" s="64" t="s">
        <v>1065</v>
      </c>
    </row>
    <row r="779" spans="8:36">
      <c r="H779" s="56" t="s">
        <v>92</v>
      </c>
      <c r="I779" s="56" t="s">
        <v>547</v>
      </c>
      <c r="J779" s="56" t="s">
        <v>1093</v>
      </c>
      <c r="K779" s="56" t="s">
        <v>285</v>
      </c>
      <c r="L779" s="56" t="s">
        <v>2489</v>
      </c>
      <c r="M779" s="56" t="s">
        <v>1062</v>
      </c>
      <c r="N779" s="56" t="s">
        <v>1006</v>
      </c>
      <c r="O779" s="56" t="s">
        <v>1047</v>
      </c>
      <c r="AF779" s="78" t="s">
        <v>104</v>
      </c>
      <c r="AG779" s="78" t="s">
        <v>121</v>
      </c>
      <c r="AH779" s="78" t="s">
        <v>122</v>
      </c>
      <c r="AI779" s="78" t="s">
        <v>2487</v>
      </c>
      <c r="AJ779" s="64" t="s">
        <v>1065</v>
      </c>
    </row>
    <row r="780" spans="8:36">
      <c r="H780" s="56" t="s">
        <v>136</v>
      </c>
      <c r="I780" s="56" t="s">
        <v>143</v>
      </c>
      <c r="J780" s="56" t="s">
        <v>1135</v>
      </c>
      <c r="K780" s="56" t="s">
        <v>146</v>
      </c>
      <c r="L780" s="56" t="s">
        <v>821</v>
      </c>
      <c r="M780" s="56" t="s">
        <v>1062</v>
      </c>
      <c r="N780" s="56" t="s">
        <v>1006</v>
      </c>
      <c r="O780" s="56" t="s">
        <v>1047</v>
      </c>
      <c r="AF780" s="78" t="s">
        <v>104</v>
      </c>
      <c r="AG780" s="78" t="s">
        <v>121</v>
      </c>
      <c r="AH780" s="78" t="s">
        <v>122</v>
      </c>
      <c r="AI780" s="78" t="s">
        <v>464</v>
      </c>
      <c r="AJ780" s="64" t="s">
        <v>1011</v>
      </c>
    </row>
    <row r="781" spans="8:36">
      <c r="H781" s="56" t="s">
        <v>104</v>
      </c>
      <c r="I781" s="56" t="s">
        <v>105</v>
      </c>
      <c r="J781" s="56" t="s">
        <v>1269</v>
      </c>
      <c r="K781" s="56" t="s">
        <v>106</v>
      </c>
      <c r="L781" s="56" t="s">
        <v>651</v>
      </c>
      <c r="M781" s="56" t="s">
        <v>1062</v>
      </c>
      <c r="N781" s="56" t="s">
        <v>1006</v>
      </c>
      <c r="O781" s="56" t="s">
        <v>1047</v>
      </c>
      <c r="AF781" s="78" t="s">
        <v>104</v>
      </c>
      <c r="AG781" s="78" t="s">
        <v>121</v>
      </c>
      <c r="AH781" s="78" t="s">
        <v>122</v>
      </c>
      <c r="AI781" s="78" t="s">
        <v>704</v>
      </c>
      <c r="AJ781" s="64" t="s">
        <v>1065</v>
      </c>
    </row>
    <row r="782" spans="8:36">
      <c r="H782" s="56" t="s">
        <v>104</v>
      </c>
      <c r="I782" s="56" t="s">
        <v>108</v>
      </c>
      <c r="J782" s="56" t="s">
        <v>1935</v>
      </c>
      <c r="K782" s="56" t="s">
        <v>647</v>
      </c>
      <c r="L782" s="56" t="s">
        <v>2490</v>
      </c>
      <c r="M782" s="56" t="s">
        <v>1062</v>
      </c>
      <c r="N782" s="56" t="s">
        <v>1006</v>
      </c>
      <c r="O782" s="56" t="s">
        <v>1047</v>
      </c>
      <c r="AF782" s="78" t="s">
        <v>104</v>
      </c>
      <c r="AG782" s="78" t="s">
        <v>121</v>
      </c>
      <c r="AH782" s="78" t="s">
        <v>122</v>
      </c>
      <c r="AI782" s="78" t="s">
        <v>2461</v>
      </c>
      <c r="AJ782" s="64" t="s">
        <v>1065</v>
      </c>
    </row>
    <row r="783" spans="8:36">
      <c r="H783" s="56" t="s">
        <v>136</v>
      </c>
      <c r="I783" s="56" t="s">
        <v>136</v>
      </c>
      <c r="J783" s="56" t="s">
        <v>1121</v>
      </c>
      <c r="K783" s="56" t="s">
        <v>164</v>
      </c>
      <c r="L783" s="56" t="s">
        <v>2491</v>
      </c>
      <c r="M783" s="56" t="s">
        <v>1005</v>
      </c>
      <c r="N783" s="56" t="s">
        <v>1006</v>
      </c>
      <c r="O783" s="56" t="s">
        <v>1003</v>
      </c>
      <c r="AF783" s="78" t="s">
        <v>104</v>
      </c>
      <c r="AG783" s="78" t="s">
        <v>121</v>
      </c>
      <c r="AH783" s="78" t="s">
        <v>122</v>
      </c>
      <c r="AI783" s="78" t="s">
        <v>2492</v>
      </c>
      <c r="AJ783" s="64" t="s">
        <v>1065</v>
      </c>
    </row>
    <row r="784" spans="8:36">
      <c r="H784" s="56" t="s">
        <v>28</v>
      </c>
      <c r="I784" s="56" t="s">
        <v>60</v>
      </c>
      <c r="J784" s="56" t="s">
        <v>1130</v>
      </c>
      <c r="K784" s="56" t="s">
        <v>1131</v>
      </c>
      <c r="L784" s="56" t="s">
        <v>2493</v>
      </c>
      <c r="M784" s="56" t="s">
        <v>1062</v>
      </c>
      <c r="N784" s="56" t="s">
        <v>1006</v>
      </c>
      <c r="O784" s="56" t="s">
        <v>1047</v>
      </c>
      <c r="AF784" s="78" t="s">
        <v>104</v>
      </c>
      <c r="AG784" s="78" t="s">
        <v>121</v>
      </c>
      <c r="AH784" s="78" t="s">
        <v>122</v>
      </c>
      <c r="AI784" s="78" t="s">
        <v>912</v>
      </c>
      <c r="AJ784" s="64" t="s">
        <v>1065</v>
      </c>
    </row>
    <row r="785" spans="8:36">
      <c r="H785" s="56" t="s">
        <v>167</v>
      </c>
      <c r="I785" s="56" t="s">
        <v>173</v>
      </c>
      <c r="J785" s="56" t="s">
        <v>1179</v>
      </c>
      <c r="K785" s="56" t="s">
        <v>176</v>
      </c>
      <c r="L785" s="56" t="s">
        <v>2494</v>
      </c>
      <c r="M785" s="56" t="s">
        <v>1062</v>
      </c>
      <c r="N785" s="56" t="s">
        <v>1006</v>
      </c>
      <c r="O785" s="56" t="s">
        <v>1047</v>
      </c>
      <c r="AF785" s="78" t="s">
        <v>104</v>
      </c>
      <c r="AG785" s="78" t="s">
        <v>121</v>
      </c>
      <c r="AH785" s="78" t="s">
        <v>236</v>
      </c>
      <c r="AI785" s="78" t="s">
        <v>237</v>
      </c>
      <c r="AJ785" s="64" t="s">
        <v>1004</v>
      </c>
    </row>
    <row r="786" spans="8:36">
      <c r="H786" s="56" t="s">
        <v>104</v>
      </c>
      <c r="I786" s="56" t="s">
        <v>2473</v>
      </c>
      <c r="J786" s="56" t="s">
        <v>1860</v>
      </c>
      <c r="K786" s="56" t="s">
        <v>1861</v>
      </c>
      <c r="L786" s="56" t="s">
        <v>2495</v>
      </c>
      <c r="M786" s="56" t="s">
        <v>1005</v>
      </c>
      <c r="N786" s="56" t="s">
        <v>1006</v>
      </c>
      <c r="O786" s="56" t="s">
        <v>1003</v>
      </c>
      <c r="AF786" s="78" t="s">
        <v>104</v>
      </c>
      <c r="AG786" s="78" t="s">
        <v>121</v>
      </c>
      <c r="AH786" s="78" t="s">
        <v>236</v>
      </c>
      <c r="AI786" s="78" t="s">
        <v>2359</v>
      </c>
      <c r="AJ786" s="64" t="s">
        <v>1065</v>
      </c>
    </row>
    <row r="787" spans="8:36">
      <c r="H787" s="56" t="s">
        <v>104</v>
      </c>
      <c r="I787" s="56" t="s">
        <v>108</v>
      </c>
      <c r="J787" s="56" t="s">
        <v>1935</v>
      </c>
      <c r="K787" s="56" t="s">
        <v>647</v>
      </c>
      <c r="L787" s="56" t="s">
        <v>2496</v>
      </c>
      <c r="M787" s="56" t="s">
        <v>1062</v>
      </c>
      <c r="N787" s="56" t="s">
        <v>1006</v>
      </c>
      <c r="O787" s="56" t="s">
        <v>1047</v>
      </c>
      <c r="AF787" s="78" t="s">
        <v>104</v>
      </c>
      <c r="AG787" s="78" t="s">
        <v>121</v>
      </c>
      <c r="AH787" s="78" t="s">
        <v>236</v>
      </c>
      <c r="AI787" s="78" t="s">
        <v>2497</v>
      </c>
      <c r="AJ787" s="64" t="s">
        <v>1065</v>
      </c>
    </row>
    <row r="788" spans="8:36">
      <c r="H788" s="56" t="s">
        <v>28</v>
      </c>
      <c r="I788" s="56" t="s">
        <v>54</v>
      </c>
      <c r="J788" s="56" t="s">
        <v>1087</v>
      </c>
      <c r="K788" s="56" t="s">
        <v>56</v>
      </c>
      <c r="L788" s="56" t="s">
        <v>378</v>
      </c>
      <c r="M788" s="56" t="s">
        <v>1062</v>
      </c>
      <c r="N788" s="56" t="s">
        <v>1006</v>
      </c>
      <c r="O788" s="56" t="s">
        <v>1047</v>
      </c>
      <c r="AF788" s="78" t="s">
        <v>104</v>
      </c>
      <c r="AG788" s="78" t="s">
        <v>121</v>
      </c>
      <c r="AH788" s="78" t="s">
        <v>236</v>
      </c>
      <c r="AI788" s="78" t="s">
        <v>2271</v>
      </c>
      <c r="AJ788" s="64" t="s">
        <v>1065</v>
      </c>
    </row>
    <row r="789" spans="8:36">
      <c r="H789" s="56" t="s">
        <v>28</v>
      </c>
      <c r="I789" s="56" t="s">
        <v>34</v>
      </c>
      <c r="J789" s="56" t="s">
        <v>1059</v>
      </c>
      <c r="K789" s="56" t="s">
        <v>343</v>
      </c>
      <c r="L789" s="56" t="s">
        <v>2498</v>
      </c>
      <c r="M789" s="56" t="s">
        <v>1062</v>
      </c>
      <c r="N789" s="56" t="s">
        <v>1006</v>
      </c>
      <c r="O789" s="56" t="s">
        <v>1047</v>
      </c>
      <c r="AF789" s="78" t="s">
        <v>104</v>
      </c>
      <c r="AG789" s="78" t="s">
        <v>121</v>
      </c>
      <c r="AH789" s="78" t="s">
        <v>236</v>
      </c>
      <c r="AI789" s="78" t="s">
        <v>2270</v>
      </c>
      <c r="AJ789" s="64" t="s">
        <v>1011</v>
      </c>
    </row>
    <row r="790" spans="8:36">
      <c r="H790" s="56" t="s">
        <v>92</v>
      </c>
      <c r="I790" s="56" t="s">
        <v>97</v>
      </c>
      <c r="J790" s="56" t="s">
        <v>1740</v>
      </c>
      <c r="K790" s="56" t="s">
        <v>98</v>
      </c>
      <c r="L790" s="56" t="s">
        <v>2413</v>
      </c>
      <c r="M790" s="56" t="s">
        <v>1012</v>
      </c>
      <c r="N790" s="56" t="s">
        <v>1006</v>
      </c>
      <c r="O790" s="56" t="s">
        <v>1010</v>
      </c>
      <c r="AF790" s="78" t="s">
        <v>104</v>
      </c>
      <c r="AG790" s="78" t="s">
        <v>121</v>
      </c>
      <c r="AH790" s="78" t="s">
        <v>236</v>
      </c>
      <c r="AI790" s="78" t="s">
        <v>2499</v>
      </c>
      <c r="AJ790" s="64" t="s">
        <v>1065</v>
      </c>
    </row>
    <row r="791" spans="8:36">
      <c r="H791" s="56" t="s">
        <v>167</v>
      </c>
      <c r="I791" s="56" t="s">
        <v>186</v>
      </c>
      <c r="J791" s="56" t="s">
        <v>1196</v>
      </c>
      <c r="K791" s="56" t="s">
        <v>218</v>
      </c>
      <c r="L791" s="56" t="s">
        <v>2500</v>
      </c>
      <c r="M791" s="56" t="s">
        <v>1062</v>
      </c>
      <c r="N791" s="56" t="s">
        <v>1006</v>
      </c>
      <c r="O791" s="56" t="s">
        <v>1047</v>
      </c>
      <c r="AF791" s="78" t="s">
        <v>104</v>
      </c>
      <c r="AG791" s="78" t="s">
        <v>121</v>
      </c>
      <c r="AH791" s="78" t="s">
        <v>1783</v>
      </c>
      <c r="AI791" s="78" t="s">
        <v>2501</v>
      </c>
      <c r="AJ791" s="64" t="s">
        <v>1065</v>
      </c>
    </row>
    <row r="792" spans="8:36">
      <c r="H792" s="56" t="s">
        <v>136</v>
      </c>
      <c r="I792" s="56" t="s">
        <v>155</v>
      </c>
      <c r="J792" s="56" t="s">
        <v>1097</v>
      </c>
      <c r="K792" s="56" t="s">
        <v>159</v>
      </c>
      <c r="L792" s="56" t="s">
        <v>2502</v>
      </c>
      <c r="M792" s="56" t="s">
        <v>1062</v>
      </c>
      <c r="N792" s="56" t="s">
        <v>1006</v>
      </c>
      <c r="O792" s="56" t="s">
        <v>1047</v>
      </c>
      <c r="AF792" s="78" t="s">
        <v>104</v>
      </c>
      <c r="AG792" s="78" t="s">
        <v>121</v>
      </c>
      <c r="AH792" s="78" t="s">
        <v>1783</v>
      </c>
      <c r="AI792" s="78" t="s">
        <v>2503</v>
      </c>
      <c r="AJ792" s="64" t="s">
        <v>1065</v>
      </c>
    </row>
    <row r="793" spans="8:36">
      <c r="H793" s="56" t="s">
        <v>63</v>
      </c>
      <c r="I793" s="56" t="s">
        <v>84</v>
      </c>
      <c r="J793" s="56" t="s">
        <v>1002</v>
      </c>
      <c r="K793" s="56" t="s">
        <v>90</v>
      </c>
      <c r="L793" s="56" t="s">
        <v>839</v>
      </c>
      <c r="M793" s="56" t="s">
        <v>1062</v>
      </c>
      <c r="N793" s="56" t="s">
        <v>1006</v>
      </c>
      <c r="O793" s="56" t="s">
        <v>1047</v>
      </c>
      <c r="AF793" s="78" t="s">
        <v>104</v>
      </c>
      <c r="AG793" s="78" t="s">
        <v>121</v>
      </c>
      <c r="AH793" s="78" t="s">
        <v>1772</v>
      </c>
      <c r="AI793" s="78" t="s">
        <v>2504</v>
      </c>
      <c r="AJ793" s="64" t="s">
        <v>1065</v>
      </c>
    </row>
    <row r="794" spans="8:36">
      <c r="H794" s="56" t="s">
        <v>167</v>
      </c>
      <c r="I794" s="56" t="s">
        <v>323</v>
      </c>
      <c r="J794" s="56" t="s">
        <v>1555</v>
      </c>
      <c r="K794" s="56" t="s">
        <v>324</v>
      </c>
      <c r="L794" s="56" t="s">
        <v>2505</v>
      </c>
      <c r="M794" s="56" t="s">
        <v>1062</v>
      </c>
      <c r="N794" s="56" t="s">
        <v>1006</v>
      </c>
      <c r="O794" s="56" t="s">
        <v>1047</v>
      </c>
      <c r="AF794" s="78" t="s">
        <v>104</v>
      </c>
      <c r="AG794" s="78" t="s">
        <v>121</v>
      </c>
      <c r="AH794" s="78" t="s">
        <v>2506</v>
      </c>
      <c r="AI794" s="78" t="s">
        <v>2352</v>
      </c>
      <c r="AJ794" s="64" t="s">
        <v>1011</v>
      </c>
    </row>
    <row r="795" spans="8:36">
      <c r="H795" s="56" t="s">
        <v>104</v>
      </c>
      <c r="I795" s="56" t="s">
        <v>116</v>
      </c>
      <c r="J795" s="56" t="s">
        <v>1271</v>
      </c>
      <c r="K795" s="56" t="s">
        <v>117</v>
      </c>
      <c r="L795" s="56" t="s">
        <v>2507</v>
      </c>
      <c r="M795" s="56" t="s">
        <v>1062</v>
      </c>
      <c r="N795" s="56" t="s">
        <v>1006</v>
      </c>
      <c r="O795" s="56" t="s">
        <v>1047</v>
      </c>
      <c r="AF795" s="78" t="s">
        <v>104</v>
      </c>
      <c r="AG795" s="78" t="s">
        <v>121</v>
      </c>
      <c r="AH795" s="78" t="s">
        <v>122</v>
      </c>
      <c r="AI795" s="78" t="s">
        <v>2417</v>
      </c>
      <c r="AJ795" s="64" t="s">
        <v>1011</v>
      </c>
    </row>
    <row r="796" spans="8:36">
      <c r="H796" s="56" t="s">
        <v>104</v>
      </c>
      <c r="I796" s="56" t="s">
        <v>2473</v>
      </c>
      <c r="J796" s="56" t="s">
        <v>1876</v>
      </c>
      <c r="K796" s="56" t="s">
        <v>1877</v>
      </c>
      <c r="L796" s="56" t="s">
        <v>2508</v>
      </c>
      <c r="M796" s="56" t="s">
        <v>1012</v>
      </c>
      <c r="N796" s="56" t="s">
        <v>1013</v>
      </c>
      <c r="O796" s="56" t="s">
        <v>1010</v>
      </c>
      <c r="AF796" s="78" t="s">
        <v>104</v>
      </c>
      <c r="AG796" s="78" t="s">
        <v>121</v>
      </c>
      <c r="AH796" s="78" t="s">
        <v>122</v>
      </c>
      <c r="AI796" s="78" t="s">
        <v>123</v>
      </c>
      <c r="AJ796" s="64" t="s">
        <v>1004</v>
      </c>
    </row>
    <row r="797" spans="8:36">
      <c r="H797" s="56" t="s">
        <v>136</v>
      </c>
      <c r="I797" s="56" t="s">
        <v>137</v>
      </c>
      <c r="J797" s="56" t="s">
        <v>1869</v>
      </c>
      <c r="K797" s="56" t="s">
        <v>365</v>
      </c>
      <c r="L797" s="56" t="s">
        <v>366</v>
      </c>
      <c r="M797" s="56" t="s">
        <v>1062</v>
      </c>
      <c r="N797" s="56" t="s">
        <v>1006</v>
      </c>
      <c r="O797" s="56" t="s">
        <v>1047</v>
      </c>
      <c r="AF797" s="78" t="s">
        <v>104</v>
      </c>
      <c r="AG797" s="78" t="s">
        <v>121</v>
      </c>
      <c r="AH797" s="78" t="s">
        <v>122</v>
      </c>
      <c r="AI797" s="78" t="s">
        <v>124</v>
      </c>
      <c r="AJ797" s="64" t="s">
        <v>1004</v>
      </c>
    </row>
    <row r="798" spans="8:36">
      <c r="H798" s="56" t="s">
        <v>136</v>
      </c>
      <c r="I798" s="56" t="s">
        <v>140</v>
      </c>
      <c r="J798" s="56" t="s">
        <v>1127</v>
      </c>
      <c r="K798" s="56" t="s">
        <v>244</v>
      </c>
      <c r="L798" s="56" t="s">
        <v>245</v>
      </c>
      <c r="M798" s="56" t="s">
        <v>1062</v>
      </c>
      <c r="N798" s="56" t="s">
        <v>1006</v>
      </c>
      <c r="O798" s="56" t="s">
        <v>1047</v>
      </c>
      <c r="AF798" s="78" t="s">
        <v>104</v>
      </c>
      <c r="AG798" s="78" t="s">
        <v>121</v>
      </c>
      <c r="AH798" s="78" t="s">
        <v>122</v>
      </c>
      <c r="AI798" s="78" t="s">
        <v>314</v>
      </c>
      <c r="AJ798" s="64" t="s">
        <v>1004</v>
      </c>
    </row>
    <row r="799" spans="8:36">
      <c r="H799" s="56" t="s">
        <v>136</v>
      </c>
      <c r="I799" s="56" t="s">
        <v>136</v>
      </c>
      <c r="J799" s="56" t="s">
        <v>1118</v>
      </c>
      <c r="K799" s="56" t="s">
        <v>457</v>
      </c>
      <c r="L799" s="56" t="s">
        <v>2509</v>
      </c>
      <c r="M799" s="56" t="s">
        <v>1062</v>
      </c>
      <c r="N799" s="56" t="s">
        <v>1006</v>
      </c>
      <c r="O799" s="56" t="s">
        <v>1047</v>
      </c>
      <c r="AF799" s="78" t="s">
        <v>104</v>
      </c>
      <c r="AG799" s="78" t="s">
        <v>121</v>
      </c>
      <c r="AH799" s="78" t="s">
        <v>1783</v>
      </c>
      <c r="AI799" s="78" t="s">
        <v>2233</v>
      </c>
      <c r="AJ799" s="64" t="s">
        <v>1011</v>
      </c>
    </row>
    <row r="800" spans="8:36">
      <c r="H800" s="56" t="s">
        <v>28</v>
      </c>
      <c r="I800" s="56" t="s">
        <v>45</v>
      </c>
      <c r="J800" s="56" t="s">
        <v>1231</v>
      </c>
      <c r="K800" s="56" t="s">
        <v>46</v>
      </c>
      <c r="L800" s="56" t="s">
        <v>988</v>
      </c>
      <c r="M800" s="56" t="s">
        <v>1062</v>
      </c>
      <c r="N800" s="56" t="s">
        <v>1006</v>
      </c>
      <c r="O800" s="56" t="s">
        <v>1047</v>
      </c>
      <c r="AF800" s="78" t="s">
        <v>104</v>
      </c>
      <c r="AG800" s="78" t="s">
        <v>105</v>
      </c>
      <c r="AH800" s="78" t="s">
        <v>106</v>
      </c>
      <c r="AI800" s="78" t="s">
        <v>107</v>
      </c>
      <c r="AJ800" s="71" t="s">
        <v>1004</v>
      </c>
    </row>
    <row r="801" spans="8:36">
      <c r="H801" s="56" t="s">
        <v>92</v>
      </c>
      <c r="I801" s="56" t="s">
        <v>97</v>
      </c>
      <c r="J801" s="56" t="s">
        <v>1740</v>
      </c>
      <c r="K801" s="56" t="s">
        <v>98</v>
      </c>
      <c r="L801" s="56" t="s">
        <v>913</v>
      </c>
      <c r="M801" s="56" t="s">
        <v>1005</v>
      </c>
      <c r="N801" s="56" t="s">
        <v>1006</v>
      </c>
      <c r="O801" s="56" t="s">
        <v>1003</v>
      </c>
      <c r="AF801" s="78" t="s">
        <v>104</v>
      </c>
      <c r="AG801" s="78" t="s">
        <v>105</v>
      </c>
      <c r="AH801" s="78" t="s">
        <v>106</v>
      </c>
      <c r="AI801" s="78" t="s">
        <v>461</v>
      </c>
      <c r="AJ801" s="71" t="s">
        <v>1011</v>
      </c>
    </row>
    <row r="802" spans="8:36">
      <c r="H802" s="56" t="s">
        <v>167</v>
      </c>
      <c r="I802" s="56" t="s">
        <v>323</v>
      </c>
      <c r="J802" s="56" t="s">
        <v>1555</v>
      </c>
      <c r="K802" s="56" t="s">
        <v>324</v>
      </c>
      <c r="L802" s="56" t="s">
        <v>2510</v>
      </c>
      <c r="M802" s="56" t="s">
        <v>1062</v>
      </c>
      <c r="N802" s="56" t="s">
        <v>1006</v>
      </c>
      <c r="O802" s="56" t="s">
        <v>1047</v>
      </c>
      <c r="AF802" s="78" t="s">
        <v>104</v>
      </c>
      <c r="AG802" s="78" t="s">
        <v>105</v>
      </c>
      <c r="AH802" s="78" t="s">
        <v>106</v>
      </c>
      <c r="AI802" s="78" t="s">
        <v>316</v>
      </c>
      <c r="AJ802" s="71" t="s">
        <v>1011</v>
      </c>
    </row>
    <row r="803" spans="8:36">
      <c r="H803" s="56" t="s">
        <v>92</v>
      </c>
      <c r="I803" s="56" t="s">
        <v>93</v>
      </c>
      <c r="J803" s="56" t="s">
        <v>1083</v>
      </c>
      <c r="K803" s="56" t="s">
        <v>94</v>
      </c>
      <c r="L803" s="56" t="s">
        <v>532</v>
      </c>
      <c r="M803" s="56" t="s">
        <v>1224</v>
      </c>
      <c r="N803" s="56" t="s">
        <v>1006</v>
      </c>
      <c r="O803" s="56" t="s">
        <v>1047</v>
      </c>
      <c r="AF803" s="78" t="s">
        <v>104</v>
      </c>
      <c r="AG803" s="78" t="s">
        <v>105</v>
      </c>
      <c r="AH803" s="78" t="s">
        <v>106</v>
      </c>
      <c r="AI803" s="78" t="s">
        <v>964</v>
      </c>
      <c r="AJ803" s="71" t="s">
        <v>1065</v>
      </c>
    </row>
    <row r="804" spans="8:36">
      <c r="H804" s="56" t="s">
        <v>92</v>
      </c>
      <c r="I804" s="56" t="s">
        <v>93</v>
      </c>
      <c r="J804" s="56" t="s">
        <v>1083</v>
      </c>
      <c r="K804" s="56" t="s">
        <v>94</v>
      </c>
      <c r="L804" s="56" t="s">
        <v>2511</v>
      </c>
      <c r="M804" s="56" t="s">
        <v>1062</v>
      </c>
      <c r="N804" s="56" t="s">
        <v>1006</v>
      </c>
      <c r="O804" s="56" t="s">
        <v>1047</v>
      </c>
      <c r="AF804" s="78" t="s">
        <v>104</v>
      </c>
      <c r="AG804" s="78" t="s">
        <v>105</v>
      </c>
      <c r="AH804" s="78" t="s">
        <v>106</v>
      </c>
      <c r="AI804" s="78" t="s">
        <v>525</v>
      </c>
      <c r="AJ804" s="71" t="s">
        <v>1011</v>
      </c>
    </row>
    <row r="805" spans="8:36">
      <c r="H805" s="56" t="s">
        <v>136</v>
      </c>
      <c r="I805" s="56" t="s">
        <v>136</v>
      </c>
      <c r="J805" s="56" t="s">
        <v>1121</v>
      </c>
      <c r="K805" s="56" t="s">
        <v>164</v>
      </c>
      <c r="L805" s="56" t="s">
        <v>2512</v>
      </c>
      <c r="M805" s="56" t="s">
        <v>1062</v>
      </c>
      <c r="N805" s="56" t="s">
        <v>1006</v>
      </c>
      <c r="O805" s="56" t="s">
        <v>1047</v>
      </c>
      <c r="AF805" s="78" t="s">
        <v>104</v>
      </c>
      <c r="AG805" s="78" t="s">
        <v>105</v>
      </c>
      <c r="AH805" s="78" t="s">
        <v>106</v>
      </c>
      <c r="AI805" s="78" t="s">
        <v>2367</v>
      </c>
      <c r="AJ805" s="71" t="s">
        <v>1011</v>
      </c>
    </row>
    <row r="806" spans="8:36">
      <c r="H806" s="56" t="s">
        <v>92</v>
      </c>
      <c r="I806" s="56" t="s">
        <v>97</v>
      </c>
      <c r="J806" s="56" t="s">
        <v>2197</v>
      </c>
      <c r="K806" s="56" t="s">
        <v>984</v>
      </c>
      <c r="L806" s="56" t="s">
        <v>2513</v>
      </c>
      <c r="M806" s="56" t="s">
        <v>1005</v>
      </c>
      <c r="N806" s="56" t="s">
        <v>1006</v>
      </c>
      <c r="O806" s="56" t="s">
        <v>1003</v>
      </c>
      <c r="AF806" s="78" t="s">
        <v>104</v>
      </c>
      <c r="AG806" s="78" t="s">
        <v>105</v>
      </c>
      <c r="AH806" s="78" t="s">
        <v>106</v>
      </c>
      <c r="AI806" s="78" t="s">
        <v>2514</v>
      </c>
      <c r="AJ806" s="71" t="s">
        <v>1065</v>
      </c>
    </row>
    <row r="807" spans="8:36">
      <c r="H807" s="56" t="s">
        <v>167</v>
      </c>
      <c r="I807" s="56" t="s">
        <v>186</v>
      </c>
      <c r="J807" s="56" t="s">
        <v>1196</v>
      </c>
      <c r="K807" s="56" t="s">
        <v>218</v>
      </c>
      <c r="L807" s="56" t="s">
        <v>2515</v>
      </c>
      <c r="M807" s="56" t="s">
        <v>1062</v>
      </c>
      <c r="N807" s="56" t="s">
        <v>1006</v>
      </c>
      <c r="O807" s="56" t="s">
        <v>1047</v>
      </c>
      <c r="AF807" s="78" t="s">
        <v>104</v>
      </c>
      <c r="AG807" s="78" t="s">
        <v>105</v>
      </c>
      <c r="AH807" s="78" t="s">
        <v>106</v>
      </c>
      <c r="AI807" s="78" t="s">
        <v>2516</v>
      </c>
      <c r="AJ807" s="71" t="s">
        <v>1065</v>
      </c>
    </row>
    <row r="808" spans="8:36">
      <c r="H808" s="56" t="s">
        <v>104</v>
      </c>
      <c r="I808" s="56" t="s">
        <v>111</v>
      </c>
      <c r="J808" s="56" t="s">
        <v>1253</v>
      </c>
      <c r="K808" s="56" t="s">
        <v>112</v>
      </c>
      <c r="L808" s="56" t="s">
        <v>966</v>
      </c>
      <c r="M808" s="56" t="s">
        <v>1062</v>
      </c>
      <c r="N808" s="56" t="s">
        <v>1006</v>
      </c>
      <c r="O808" s="56" t="s">
        <v>1047</v>
      </c>
      <c r="AF808" s="78" t="s">
        <v>104</v>
      </c>
      <c r="AG808" s="78" t="s">
        <v>105</v>
      </c>
      <c r="AH808" s="78" t="s">
        <v>106</v>
      </c>
      <c r="AI808" s="78" t="s">
        <v>651</v>
      </c>
      <c r="AJ808" s="71" t="s">
        <v>1065</v>
      </c>
    </row>
    <row r="809" spans="8:36">
      <c r="H809" s="56" t="s">
        <v>104</v>
      </c>
      <c r="I809" s="56" t="s">
        <v>116</v>
      </c>
      <c r="J809" s="56" t="s">
        <v>1408</v>
      </c>
      <c r="K809" s="56" t="s">
        <v>119</v>
      </c>
      <c r="L809" s="56" t="s">
        <v>2517</v>
      </c>
      <c r="M809" s="56" t="s">
        <v>1254</v>
      </c>
      <c r="N809" s="56" t="s">
        <v>1409</v>
      </c>
      <c r="O809" s="56" t="s">
        <v>1051</v>
      </c>
      <c r="AF809" s="78" t="s">
        <v>104</v>
      </c>
      <c r="AG809" s="78" t="s">
        <v>105</v>
      </c>
      <c r="AH809" s="78" t="s">
        <v>106</v>
      </c>
      <c r="AI809" s="78" t="s">
        <v>243</v>
      </c>
      <c r="AJ809" s="71" t="s">
        <v>1011</v>
      </c>
    </row>
    <row r="810" spans="8:36">
      <c r="H810" s="56" t="s">
        <v>28</v>
      </c>
      <c r="I810" s="56" t="s">
        <v>45</v>
      </c>
      <c r="J810" s="56" t="s">
        <v>1213</v>
      </c>
      <c r="K810" s="56" t="s">
        <v>542</v>
      </c>
      <c r="L810" s="56" t="s">
        <v>2518</v>
      </c>
      <c r="M810" s="56" t="s">
        <v>1012</v>
      </c>
      <c r="N810" s="56" t="s">
        <v>1013</v>
      </c>
      <c r="O810" s="56" t="s">
        <v>1010</v>
      </c>
      <c r="AF810" s="78" t="s">
        <v>104</v>
      </c>
      <c r="AG810" s="78" t="s">
        <v>105</v>
      </c>
      <c r="AH810" s="78" t="s">
        <v>106</v>
      </c>
      <c r="AI810" s="78" t="s">
        <v>2519</v>
      </c>
      <c r="AJ810" s="71" t="s">
        <v>1065</v>
      </c>
    </row>
    <row r="811" spans="8:36">
      <c r="H811" s="56" t="s">
        <v>28</v>
      </c>
      <c r="I811" s="56" t="s">
        <v>45</v>
      </c>
      <c r="J811" s="56" t="s">
        <v>1216</v>
      </c>
      <c r="K811" s="56" t="s">
        <v>274</v>
      </c>
      <c r="L811" s="56" t="s">
        <v>2520</v>
      </c>
      <c r="M811" s="56" t="s">
        <v>1012</v>
      </c>
      <c r="N811" s="56" t="s">
        <v>1013</v>
      </c>
      <c r="O811" s="56" t="s">
        <v>1010</v>
      </c>
      <c r="AF811" s="78" t="s">
        <v>104</v>
      </c>
      <c r="AG811" s="78" t="s">
        <v>105</v>
      </c>
      <c r="AH811" s="78" t="s">
        <v>106</v>
      </c>
      <c r="AI811" s="78" t="s">
        <v>2521</v>
      </c>
      <c r="AJ811" s="71" t="s">
        <v>1065</v>
      </c>
    </row>
    <row r="812" spans="8:36">
      <c r="H812" s="56" t="s">
        <v>28</v>
      </c>
      <c r="I812" s="56" t="s">
        <v>54</v>
      </c>
      <c r="J812" s="56" t="s">
        <v>1087</v>
      </c>
      <c r="K812" s="56" t="s">
        <v>56</v>
      </c>
      <c r="L812" s="56" t="s">
        <v>2522</v>
      </c>
      <c r="M812" s="56" t="s">
        <v>1062</v>
      </c>
      <c r="N812" s="56" t="s">
        <v>1006</v>
      </c>
      <c r="O812" s="56" t="s">
        <v>1047</v>
      </c>
      <c r="AF812" s="78" t="s">
        <v>104</v>
      </c>
      <c r="AG812" s="78" t="s">
        <v>105</v>
      </c>
      <c r="AH812" s="78" t="s">
        <v>106</v>
      </c>
      <c r="AI812" s="78" t="s">
        <v>2523</v>
      </c>
      <c r="AJ812" s="71" t="s">
        <v>1065</v>
      </c>
    </row>
    <row r="813" spans="8:36">
      <c r="H813" s="56" t="s">
        <v>104</v>
      </c>
      <c r="I813" s="56" t="s">
        <v>2473</v>
      </c>
      <c r="J813" s="56" t="s">
        <v>1876</v>
      </c>
      <c r="K813" s="56" t="s">
        <v>1877</v>
      </c>
      <c r="L813" s="56" t="s">
        <v>2524</v>
      </c>
      <c r="M813" s="56" t="s">
        <v>1062</v>
      </c>
      <c r="N813" s="56" t="s">
        <v>1006</v>
      </c>
      <c r="O813" s="56" t="s">
        <v>1047</v>
      </c>
      <c r="AF813" s="78" t="s">
        <v>104</v>
      </c>
      <c r="AG813" s="78" t="s">
        <v>105</v>
      </c>
      <c r="AH813" s="78" t="s">
        <v>106</v>
      </c>
      <c r="AI813" s="78" t="s">
        <v>2395</v>
      </c>
      <c r="AJ813" s="71" t="s">
        <v>1065</v>
      </c>
    </row>
    <row r="814" spans="8:36">
      <c r="H814" s="56" t="s">
        <v>28</v>
      </c>
      <c r="I814" s="56" t="s">
        <v>39</v>
      </c>
      <c r="J814" s="56" t="s">
        <v>1257</v>
      </c>
      <c r="K814" s="56" t="s">
        <v>935</v>
      </c>
      <c r="L814" s="56" t="s">
        <v>2525</v>
      </c>
      <c r="M814" s="56" t="s">
        <v>1062</v>
      </c>
      <c r="N814" s="56" t="s">
        <v>1006</v>
      </c>
      <c r="O814" s="56" t="s">
        <v>1047</v>
      </c>
      <c r="AF814" s="78" t="s">
        <v>104</v>
      </c>
      <c r="AG814" s="78" t="s">
        <v>105</v>
      </c>
      <c r="AH814" s="78" t="s">
        <v>106</v>
      </c>
      <c r="AI814" s="78" t="s">
        <v>602</v>
      </c>
      <c r="AJ814" s="71" t="s">
        <v>1065</v>
      </c>
    </row>
    <row r="815" spans="8:36">
      <c r="H815" s="56" t="s">
        <v>28</v>
      </c>
      <c r="I815" s="56" t="s">
        <v>34</v>
      </c>
      <c r="J815" s="56" t="s">
        <v>1048</v>
      </c>
      <c r="K815" s="56" t="s">
        <v>36</v>
      </c>
      <c r="L815" s="56" t="s">
        <v>2526</v>
      </c>
      <c r="M815" s="56" t="s">
        <v>1224</v>
      </c>
      <c r="N815" s="56" t="s">
        <v>1006</v>
      </c>
      <c r="O815" s="56" t="s">
        <v>1047</v>
      </c>
      <c r="AF815" s="78" t="s">
        <v>104</v>
      </c>
      <c r="AG815" s="78" t="s">
        <v>105</v>
      </c>
      <c r="AH815" s="78" t="s">
        <v>106</v>
      </c>
      <c r="AI815" s="78" t="s">
        <v>2527</v>
      </c>
      <c r="AJ815" s="71" t="s">
        <v>1065</v>
      </c>
    </row>
    <row r="816" spans="8:36">
      <c r="H816" s="56" t="s">
        <v>104</v>
      </c>
      <c r="I816" s="56" t="s">
        <v>2473</v>
      </c>
      <c r="J816" s="56" t="s">
        <v>1876</v>
      </c>
      <c r="K816" s="56" t="s">
        <v>1877</v>
      </c>
      <c r="L816" s="56" t="s">
        <v>2528</v>
      </c>
      <c r="M816" s="56" t="s">
        <v>1062</v>
      </c>
      <c r="N816" s="56" t="s">
        <v>1006</v>
      </c>
      <c r="O816" s="56" t="s">
        <v>1047</v>
      </c>
      <c r="AF816" s="78" t="s">
        <v>104</v>
      </c>
      <c r="AG816" s="78" t="s">
        <v>105</v>
      </c>
      <c r="AH816" s="78" t="s">
        <v>106</v>
      </c>
      <c r="AI816" s="78" t="s">
        <v>456</v>
      </c>
      <c r="AJ816" s="71" t="s">
        <v>1065</v>
      </c>
    </row>
    <row r="817" spans="8:36">
      <c r="H817" s="56" t="s">
        <v>28</v>
      </c>
      <c r="I817" s="56" t="s">
        <v>54</v>
      </c>
      <c r="J817" s="56" t="s">
        <v>1087</v>
      </c>
      <c r="K817" s="56" t="s">
        <v>56</v>
      </c>
      <c r="L817" s="56" t="s">
        <v>908</v>
      </c>
      <c r="M817" s="56" t="s">
        <v>1062</v>
      </c>
      <c r="N817" s="56" t="s">
        <v>1006</v>
      </c>
      <c r="O817" s="56" t="s">
        <v>1047</v>
      </c>
      <c r="AF817" s="78" t="s">
        <v>104</v>
      </c>
      <c r="AG817" s="78" t="s">
        <v>105</v>
      </c>
      <c r="AH817" s="78" t="s">
        <v>106</v>
      </c>
      <c r="AI817" s="78" t="s">
        <v>559</v>
      </c>
      <c r="AJ817" s="71" t="s">
        <v>1065</v>
      </c>
    </row>
    <row r="818" spans="8:36">
      <c r="H818" s="56" t="s">
        <v>167</v>
      </c>
      <c r="I818" s="56" t="s">
        <v>173</v>
      </c>
      <c r="J818" s="56" t="s">
        <v>1182</v>
      </c>
      <c r="K818" s="56" t="s">
        <v>174</v>
      </c>
      <c r="L818" s="56" t="s">
        <v>439</v>
      </c>
      <c r="M818" s="56" t="s">
        <v>1062</v>
      </c>
      <c r="N818" s="56" t="s">
        <v>1006</v>
      </c>
      <c r="O818" s="56" t="s">
        <v>1047</v>
      </c>
      <c r="AF818" s="78" t="s">
        <v>104</v>
      </c>
      <c r="AG818" s="78" t="s">
        <v>105</v>
      </c>
      <c r="AH818" s="78" t="s">
        <v>106</v>
      </c>
      <c r="AI818" s="78" t="s">
        <v>683</v>
      </c>
      <c r="AJ818" s="71" t="s">
        <v>1011</v>
      </c>
    </row>
    <row r="819" spans="8:36">
      <c r="H819" s="56" t="s">
        <v>63</v>
      </c>
      <c r="I819" s="56" t="s">
        <v>84</v>
      </c>
      <c r="J819" s="56" t="s">
        <v>1002</v>
      </c>
      <c r="K819" s="56" t="s">
        <v>90</v>
      </c>
      <c r="L819" s="56" t="s">
        <v>2529</v>
      </c>
      <c r="M819" s="56" t="s">
        <v>311</v>
      </c>
      <c r="N819" s="56" t="s">
        <v>311</v>
      </c>
      <c r="O819" s="56" t="s">
        <v>1051</v>
      </c>
      <c r="AF819" s="78" t="s">
        <v>104</v>
      </c>
      <c r="AG819" s="78" t="s">
        <v>105</v>
      </c>
      <c r="AH819" s="78" t="s">
        <v>2530</v>
      </c>
      <c r="AI819" s="78" t="s">
        <v>2531</v>
      </c>
      <c r="AJ819" s="71" t="s">
        <v>1065</v>
      </c>
    </row>
    <row r="820" spans="8:36">
      <c r="H820" s="56" t="s">
        <v>136</v>
      </c>
      <c r="I820" s="56" t="s">
        <v>150</v>
      </c>
      <c r="J820" s="56" t="s">
        <v>1159</v>
      </c>
      <c r="K820" s="56" t="s">
        <v>151</v>
      </c>
      <c r="L820" s="56" t="s">
        <v>1143</v>
      </c>
      <c r="M820" s="56" t="s">
        <v>1062</v>
      </c>
      <c r="N820" s="56" t="s">
        <v>1006</v>
      </c>
      <c r="O820" s="56" t="s">
        <v>1047</v>
      </c>
      <c r="AF820" s="78" t="s">
        <v>104</v>
      </c>
      <c r="AG820" s="78" t="s">
        <v>105</v>
      </c>
      <c r="AH820" s="78" t="s">
        <v>2530</v>
      </c>
      <c r="AI820" s="78" t="s">
        <v>2532</v>
      </c>
      <c r="AJ820" s="71" t="s">
        <v>1065</v>
      </c>
    </row>
    <row r="821" spans="8:36">
      <c r="H821" s="56" t="s">
        <v>136</v>
      </c>
      <c r="I821" s="56" t="s">
        <v>150</v>
      </c>
      <c r="J821" s="56" t="s">
        <v>1159</v>
      </c>
      <c r="K821" s="56" t="s">
        <v>151</v>
      </c>
      <c r="L821" s="56" t="s">
        <v>2533</v>
      </c>
      <c r="M821" s="56" t="s">
        <v>1062</v>
      </c>
      <c r="N821" s="56" t="s">
        <v>1006</v>
      </c>
      <c r="O821" s="56" t="s">
        <v>1047</v>
      </c>
      <c r="AF821" s="78" t="s">
        <v>104</v>
      </c>
      <c r="AG821" s="78" t="s">
        <v>105</v>
      </c>
      <c r="AH821" s="78" t="s">
        <v>2530</v>
      </c>
      <c r="AI821" s="78" t="s">
        <v>2534</v>
      </c>
      <c r="AJ821" s="71" t="s">
        <v>1065</v>
      </c>
    </row>
    <row r="822" spans="8:36">
      <c r="H822" s="56" t="s">
        <v>167</v>
      </c>
      <c r="I822" s="56" t="s">
        <v>193</v>
      </c>
      <c r="J822" s="56" t="s">
        <v>1337</v>
      </c>
      <c r="K822" s="56" t="s">
        <v>382</v>
      </c>
      <c r="L822" s="56" t="s">
        <v>673</v>
      </c>
      <c r="M822" s="56" t="s">
        <v>1062</v>
      </c>
      <c r="N822" s="56" t="s">
        <v>1006</v>
      </c>
      <c r="O822" s="56" t="s">
        <v>1047</v>
      </c>
      <c r="AF822" s="78" t="s">
        <v>104</v>
      </c>
      <c r="AG822" s="78" t="s">
        <v>128</v>
      </c>
      <c r="AH822" s="78" t="s">
        <v>2535</v>
      </c>
      <c r="AI822" s="78" t="s">
        <v>241</v>
      </c>
      <c r="AJ822" s="64" t="s">
        <v>1004</v>
      </c>
    </row>
    <row r="823" spans="8:36">
      <c r="H823" s="56" t="s">
        <v>63</v>
      </c>
      <c r="I823" s="56" t="s">
        <v>71</v>
      </c>
      <c r="J823" s="56" t="s">
        <v>1055</v>
      </c>
      <c r="K823" s="56" t="s">
        <v>214</v>
      </c>
      <c r="L823" s="56" t="s">
        <v>2536</v>
      </c>
      <c r="M823" s="56" t="s">
        <v>1012</v>
      </c>
      <c r="N823" s="56" t="s">
        <v>1013</v>
      </c>
      <c r="O823" s="56" t="s">
        <v>1010</v>
      </c>
      <c r="AF823" s="78" t="s">
        <v>104</v>
      </c>
      <c r="AG823" s="78" t="s">
        <v>128</v>
      </c>
      <c r="AH823" s="78" t="s">
        <v>2535</v>
      </c>
      <c r="AI823" s="78" t="s">
        <v>357</v>
      </c>
      <c r="AJ823" s="64" t="s">
        <v>1004</v>
      </c>
    </row>
    <row r="824" spans="8:36">
      <c r="H824" s="56" t="s">
        <v>136</v>
      </c>
      <c r="I824" s="56" t="s">
        <v>136</v>
      </c>
      <c r="J824" s="56" t="s">
        <v>1668</v>
      </c>
      <c r="K824" s="56" t="s">
        <v>424</v>
      </c>
      <c r="L824" s="56" t="s">
        <v>425</v>
      </c>
      <c r="M824" s="56" t="s">
        <v>1012</v>
      </c>
      <c r="N824" s="56" t="s">
        <v>1006</v>
      </c>
      <c r="O824" s="56" t="s">
        <v>1010</v>
      </c>
      <c r="AF824" s="78" t="s">
        <v>104</v>
      </c>
      <c r="AG824" s="78" t="s">
        <v>128</v>
      </c>
      <c r="AH824" s="78" t="s">
        <v>2535</v>
      </c>
      <c r="AI824" s="78" t="s">
        <v>131</v>
      </c>
      <c r="AJ824" s="64" t="s">
        <v>1004</v>
      </c>
    </row>
    <row r="825" spans="8:36">
      <c r="H825" s="56" t="s">
        <v>92</v>
      </c>
      <c r="I825" s="56" t="s">
        <v>547</v>
      </c>
      <c r="J825" s="56" t="s">
        <v>1093</v>
      </c>
      <c r="K825" s="56" t="s">
        <v>285</v>
      </c>
      <c r="L825" s="56" t="s">
        <v>286</v>
      </c>
      <c r="M825" s="56" t="s">
        <v>1078</v>
      </c>
      <c r="N825" s="56" t="s">
        <v>1079</v>
      </c>
      <c r="O825" s="56" t="s">
        <v>1051</v>
      </c>
      <c r="AF825" s="78" t="s">
        <v>104</v>
      </c>
      <c r="AG825" s="78" t="s">
        <v>128</v>
      </c>
      <c r="AH825" s="78" t="s">
        <v>2535</v>
      </c>
      <c r="AI825" s="78" t="s">
        <v>319</v>
      </c>
      <c r="AJ825" s="64" t="s">
        <v>1011</v>
      </c>
    </row>
    <row r="826" spans="8:36">
      <c r="H826" s="56" t="s">
        <v>136</v>
      </c>
      <c r="I826" s="56" t="s">
        <v>137</v>
      </c>
      <c r="J826" s="56" t="s">
        <v>2015</v>
      </c>
      <c r="K826" s="56" t="s">
        <v>392</v>
      </c>
      <c r="L826" s="56" t="s">
        <v>393</v>
      </c>
      <c r="M826" s="56" t="s">
        <v>1062</v>
      </c>
      <c r="N826" s="56" t="s">
        <v>1006</v>
      </c>
      <c r="O826" s="56" t="s">
        <v>1047</v>
      </c>
      <c r="AF826" s="78" t="s">
        <v>104</v>
      </c>
      <c r="AG826" s="78" t="s">
        <v>128</v>
      </c>
      <c r="AH826" s="78" t="s">
        <v>2535</v>
      </c>
      <c r="AI826" s="78" t="s">
        <v>2344</v>
      </c>
      <c r="AJ826" s="64" t="s">
        <v>1011</v>
      </c>
    </row>
    <row r="827" spans="8:36">
      <c r="H827" s="56" t="s">
        <v>63</v>
      </c>
      <c r="I827" s="56" t="s">
        <v>84</v>
      </c>
      <c r="J827" s="56" t="s">
        <v>1002</v>
      </c>
      <c r="K827" s="56" t="s">
        <v>90</v>
      </c>
      <c r="L827" s="56" t="s">
        <v>987</v>
      </c>
      <c r="M827" s="56" t="s">
        <v>1012</v>
      </c>
      <c r="N827" s="56" t="s">
        <v>1013</v>
      </c>
      <c r="O827" s="56" t="s">
        <v>1010</v>
      </c>
      <c r="AF827" s="78" t="s">
        <v>104</v>
      </c>
      <c r="AG827" s="78" t="s">
        <v>128</v>
      </c>
      <c r="AH827" s="78" t="s">
        <v>2535</v>
      </c>
      <c r="AI827" s="78" t="s">
        <v>2354</v>
      </c>
      <c r="AJ827" s="64" t="s">
        <v>1011</v>
      </c>
    </row>
    <row r="828" spans="8:36">
      <c r="H828" s="56" t="s">
        <v>167</v>
      </c>
      <c r="I828" s="56" t="s">
        <v>168</v>
      </c>
      <c r="J828" s="56" t="s">
        <v>1188</v>
      </c>
      <c r="K828" s="56" t="s">
        <v>169</v>
      </c>
      <c r="L828" s="56" t="s">
        <v>896</v>
      </c>
      <c r="M828" s="56" t="s">
        <v>1062</v>
      </c>
      <c r="N828" s="56" t="s">
        <v>1006</v>
      </c>
      <c r="O828" s="56" t="s">
        <v>1047</v>
      </c>
      <c r="AF828" s="78" t="s">
        <v>104</v>
      </c>
      <c r="AG828" s="78" t="s">
        <v>128</v>
      </c>
      <c r="AH828" s="78" t="s">
        <v>2535</v>
      </c>
      <c r="AI828" s="78" t="s">
        <v>466</v>
      </c>
      <c r="AJ828" s="64" t="s">
        <v>1011</v>
      </c>
    </row>
    <row r="829" spans="8:36">
      <c r="H829" s="56" t="s">
        <v>28</v>
      </c>
      <c r="I829" s="56" t="s">
        <v>39</v>
      </c>
      <c r="J829" s="56" t="s">
        <v>1260</v>
      </c>
      <c r="K829" s="56" t="s">
        <v>1261</v>
      </c>
      <c r="L829" s="56" t="s">
        <v>2537</v>
      </c>
      <c r="M829" s="56" t="s">
        <v>1062</v>
      </c>
      <c r="N829" s="56" t="s">
        <v>1006</v>
      </c>
      <c r="O829" s="56" t="s">
        <v>1047</v>
      </c>
      <c r="AF829" s="78" t="s">
        <v>104</v>
      </c>
      <c r="AG829" s="78" t="s">
        <v>128</v>
      </c>
      <c r="AH829" s="78" t="s">
        <v>2535</v>
      </c>
      <c r="AI829" s="78" t="s">
        <v>754</v>
      </c>
      <c r="AJ829" s="64" t="s">
        <v>1011</v>
      </c>
    </row>
    <row r="830" spans="8:36">
      <c r="H830" s="56" t="s">
        <v>28</v>
      </c>
      <c r="I830" s="56" t="s">
        <v>54</v>
      </c>
      <c r="J830" s="56" t="s">
        <v>1087</v>
      </c>
      <c r="K830" s="56" t="s">
        <v>56</v>
      </c>
      <c r="L830" s="56" t="s">
        <v>2538</v>
      </c>
      <c r="M830" s="56" t="s">
        <v>1062</v>
      </c>
      <c r="N830" s="56" t="s">
        <v>1006</v>
      </c>
      <c r="O830" s="56" t="s">
        <v>1047</v>
      </c>
      <c r="AF830" s="78" t="s">
        <v>104</v>
      </c>
      <c r="AG830" s="78" t="s">
        <v>128</v>
      </c>
      <c r="AH830" s="78" t="s">
        <v>2535</v>
      </c>
      <c r="AI830" s="78" t="s">
        <v>2297</v>
      </c>
      <c r="AJ830" s="64" t="s">
        <v>1065</v>
      </c>
    </row>
    <row r="831" spans="8:36">
      <c r="H831" s="56" t="s">
        <v>63</v>
      </c>
      <c r="I831" s="56" t="s">
        <v>71</v>
      </c>
      <c r="J831" s="56" t="s">
        <v>1653</v>
      </c>
      <c r="K831" s="56" t="s">
        <v>921</v>
      </c>
      <c r="L831" s="56" t="s">
        <v>922</v>
      </c>
      <c r="M831" s="56" t="s">
        <v>1005</v>
      </c>
      <c r="N831" s="56" t="s">
        <v>1006</v>
      </c>
      <c r="O831" s="56" t="s">
        <v>1003</v>
      </c>
      <c r="AF831" s="78" t="s">
        <v>104</v>
      </c>
      <c r="AG831" s="78" t="s">
        <v>128</v>
      </c>
      <c r="AH831" s="78" t="s">
        <v>2535</v>
      </c>
      <c r="AI831" s="78" t="s">
        <v>134</v>
      </c>
      <c r="AJ831" s="64" t="s">
        <v>1011</v>
      </c>
    </row>
    <row r="832" spans="8:36">
      <c r="H832" s="56" t="s">
        <v>167</v>
      </c>
      <c r="I832" s="56" t="s">
        <v>180</v>
      </c>
      <c r="J832" s="56" t="s">
        <v>1206</v>
      </c>
      <c r="K832" s="56" t="s">
        <v>183</v>
      </c>
      <c r="L832" s="56" t="s">
        <v>1678</v>
      </c>
      <c r="M832" s="56" t="s">
        <v>1062</v>
      </c>
      <c r="N832" s="56" t="s">
        <v>1006</v>
      </c>
      <c r="O832" s="56" t="s">
        <v>1047</v>
      </c>
      <c r="AF832" s="78" t="s">
        <v>104</v>
      </c>
      <c r="AG832" s="78" t="s">
        <v>128</v>
      </c>
      <c r="AH832" s="78" t="s">
        <v>2535</v>
      </c>
      <c r="AI832" s="78" t="s">
        <v>320</v>
      </c>
      <c r="AJ832" s="64" t="s">
        <v>1011</v>
      </c>
    </row>
    <row r="833" spans="8:36">
      <c r="H833" s="56" t="s">
        <v>28</v>
      </c>
      <c r="I833" s="56" t="s">
        <v>45</v>
      </c>
      <c r="J833" s="56" t="s">
        <v>1213</v>
      </c>
      <c r="K833" s="56" t="s">
        <v>542</v>
      </c>
      <c r="L833" s="56" t="s">
        <v>2539</v>
      </c>
      <c r="M833" s="56" t="s">
        <v>1062</v>
      </c>
      <c r="N833" s="56" t="s">
        <v>1006</v>
      </c>
      <c r="O833" s="56" t="s">
        <v>1047</v>
      </c>
      <c r="AF833" s="78" t="s">
        <v>104</v>
      </c>
      <c r="AG833" s="78" t="s">
        <v>128</v>
      </c>
      <c r="AH833" s="78" t="s">
        <v>2535</v>
      </c>
      <c r="AI833" s="78" t="s">
        <v>417</v>
      </c>
      <c r="AJ833" s="64" t="s">
        <v>1011</v>
      </c>
    </row>
    <row r="834" spans="8:36">
      <c r="H834" s="56" t="s">
        <v>167</v>
      </c>
      <c r="I834" s="56" t="s">
        <v>180</v>
      </c>
      <c r="J834" s="56" t="s">
        <v>1206</v>
      </c>
      <c r="K834" s="56" t="s">
        <v>183</v>
      </c>
      <c r="L834" s="56" t="s">
        <v>2540</v>
      </c>
      <c r="M834" s="56" t="s">
        <v>1062</v>
      </c>
      <c r="N834" s="56" t="s">
        <v>1006</v>
      </c>
      <c r="O834" s="56" t="s">
        <v>1047</v>
      </c>
      <c r="AF834" s="78" t="s">
        <v>104</v>
      </c>
      <c r="AG834" s="78" t="s">
        <v>128</v>
      </c>
      <c r="AH834" s="78" t="s">
        <v>2535</v>
      </c>
      <c r="AI834" s="78" t="s">
        <v>556</v>
      </c>
      <c r="AJ834" s="64" t="s">
        <v>1011</v>
      </c>
    </row>
    <row r="835" spans="8:36">
      <c r="H835" s="56" t="s">
        <v>63</v>
      </c>
      <c r="I835" s="56" t="s">
        <v>84</v>
      </c>
      <c r="J835" s="56" t="s">
        <v>1002</v>
      </c>
      <c r="K835" s="56" t="s">
        <v>90</v>
      </c>
      <c r="L835" s="56" t="s">
        <v>2541</v>
      </c>
      <c r="M835" s="56" t="s">
        <v>1062</v>
      </c>
      <c r="N835" s="56" t="s">
        <v>1006</v>
      </c>
      <c r="O835" s="56" t="s">
        <v>1047</v>
      </c>
      <c r="AF835" s="78" t="s">
        <v>104</v>
      </c>
      <c r="AG835" s="78" t="s">
        <v>128</v>
      </c>
      <c r="AH835" s="78" t="s">
        <v>2535</v>
      </c>
      <c r="AI835" s="78" t="s">
        <v>132</v>
      </c>
      <c r="AJ835" s="64" t="s">
        <v>1011</v>
      </c>
    </row>
    <row r="836" spans="8:36">
      <c r="H836" s="56" t="s">
        <v>63</v>
      </c>
      <c r="I836" s="56" t="s">
        <v>81</v>
      </c>
      <c r="J836" s="56" t="s">
        <v>1055</v>
      </c>
      <c r="K836" s="56" t="s">
        <v>214</v>
      </c>
      <c r="L836" s="56" t="s">
        <v>2256</v>
      </c>
      <c r="M836" s="56" t="s">
        <v>1005</v>
      </c>
      <c r="N836" s="56" t="s">
        <v>1006</v>
      </c>
      <c r="O836" s="56" t="s">
        <v>1003</v>
      </c>
      <c r="AF836" s="78" t="s">
        <v>104</v>
      </c>
      <c r="AG836" s="78" t="s">
        <v>128</v>
      </c>
      <c r="AH836" s="78" t="s">
        <v>2542</v>
      </c>
      <c r="AI836" s="78" t="s">
        <v>2543</v>
      </c>
      <c r="AJ836" s="64" t="s">
        <v>1065</v>
      </c>
    </row>
    <row r="837" spans="8:36">
      <c r="H837" s="56" t="s">
        <v>136</v>
      </c>
      <c r="I837" s="56" t="s">
        <v>137</v>
      </c>
      <c r="J837" s="56" t="s">
        <v>1720</v>
      </c>
      <c r="K837" s="56" t="s">
        <v>367</v>
      </c>
      <c r="L837" s="56" t="s">
        <v>1267</v>
      </c>
      <c r="M837" s="56" t="s">
        <v>1062</v>
      </c>
      <c r="N837" s="56" t="s">
        <v>1006</v>
      </c>
      <c r="O837" s="56" t="s">
        <v>1047</v>
      </c>
      <c r="AF837" s="78" t="s">
        <v>104</v>
      </c>
      <c r="AG837" s="78" t="s">
        <v>128</v>
      </c>
      <c r="AH837" s="78" t="s">
        <v>2542</v>
      </c>
      <c r="AI837" s="78" t="s">
        <v>505</v>
      </c>
      <c r="AJ837" s="64" t="s">
        <v>1011</v>
      </c>
    </row>
    <row r="838" spans="8:36">
      <c r="H838" s="56" t="s">
        <v>167</v>
      </c>
      <c r="I838" s="56" t="s">
        <v>173</v>
      </c>
      <c r="J838" s="56" t="s">
        <v>1185</v>
      </c>
      <c r="K838" s="56" t="s">
        <v>221</v>
      </c>
      <c r="L838" s="56" t="s">
        <v>2544</v>
      </c>
      <c r="M838" s="56" t="s">
        <v>1062</v>
      </c>
      <c r="N838" s="56" t="s">
        <v>1006</v>
      </c>
      <c r="O838" s="56" t="s">
        <v>1047</v>
      </c>
      <c r="AF838" s="78" t="s">
        <v>104</v>
      </c>
      <c r="AG838" s="78" t="s">
        <v>128</v>
      </c>
      <c r="AH838" s="78" t="s">
        <v>2542</v>
      </c>
      <c r="AI838" s="78" t="s">
        <v>330</v>
      </c>
      <c r="AJ838" s="64" t="s">
        <v>1065</v>
      </c>
    </row>
    <row r="839" spans="8:36">
      <c r="H839" s="56" t="s">
        <v>28</v>
      </c>
      <c r="I839" s="56" t="s">
        <v>54</v>
      </c>
      <c r="J839" s="56" t="s">
        <v>1087</v>
      </c>
      <c r="K839" s="56" t="s">
        <v>56</v>
      </c>
      <c r="L839" s="56" t="s">
        <v>59</v>
      </c>
      <c r="M839" s="56" t="s">
        <v>1062</v>
      </c>
      <c r="N839" s="56" t="s">
        <v>1006</v>
      </c>
      <c r="O839" s="56" t="s">
        <v>1047</v>
      </c>
      <c r="AF839" s="78" t="s">
        <v>104</v>
      </c>
      <c r="AG839" s="78" t="s">
        <v>128</v>
      </c>
      <c r="AH839" s="78" t="s">
        <v>2535</v>
      </c>
      <c r="AI839" s="78" t="s">
        <v>242</v>
      </c>
      <c r="AJ839" s="71" t="s">
        <v>1011</v>
      </c>
    </row>
    <row r="840" spans="8:36">
      <c r="H840" s="56" t="s">
        <v>63</v>
      </c>
      <c r="I840" s="56" t="s">
        <v>77</v>
      </c>
      <c r="J840" s="56" t="s">
        <v>1590</v>
      </c>
      <c r="K840" s="56" t="s">
        <v>79</v>
      </c>
      <c r="L840" s="56" t="s">
        <v>80</v>
      </c>
      <c r="M840" s="56" t="s">
        <v>311</v>
      </c>
      <c r="N840" s="56" t="s">
        <v>311</v>
      </c>
      <c r="O840" s="56" t="s">
        <v>1051</v>
      </c>
      <c r="AF840" s="78" t="s">
        <v>104</v>
      </c>
      <c r="AG840" s="78" t="s">
        <v>128</v>
      </c>
      <c r="AH840" s="78" t="s">
        <v>2545</v>
      </c>
      <c r="AI840" s="78" t="s">
        <v>739</v>
      </c>
      <c r="AJ840" s="71" t="s">
        <v>1011</v>
      </c>
    </row>
    <row r="841" spans="8:36">
      <c r="H841" s="56" t="s">
        <v>104</v>
      </c>
      <c r="I841" s="56" t="s">
        <v>128</v>
      </c>
      <c r="J841" s="56" t="s">
        <v>1253</v>
      </c>
      <c r="K841" s="56" t="s">
        <v>112</v>
      </c>
      <c r="L841" s="56" t="s">
        <v>135</v>
      </c>
      <c r="M841" s="56" t="s">
        <v>1012</v>
      </c>
      <c r="N841" s="56" t="s">
        <v>1013</v>
      </c>
      <c r="O841" s="56" t="s">
        <v>1010</v>
      </c>
      <c r="AF841" s="78" t="s">
        <v>104</v>
      </c>
      <c r="AG841" s="78" t="s">
        <v>128</v>
      </c>
      <c r="AH841" s="78" t="s">
        <v>2535</v>
      </c>
      <c r="AI841" s="78" t="s">
        <v>416</v>
      </c>
      <c r="AJ841" s="71" t="s">
        <v>1011</v>
      </c>
    </row>
    <row r="842" spans="8:36">
      <c r="H842" s="56" t="s">
        <v>136</v>
      </c>
      <c r="I842" s="56" t="s">
        <v>143</v>
      </c>
      <c r="J842" s="56" t="s">
        <v>1616</v>
      </c>
      <c r="K842" s="56" t="s">
        <v>144</v>
      </c>
      <c r="L842" s="56" t="s">
        <v>148</v>
      </c>
      <c r="M842" s="56" t="s">
        <v>1254</v>
      </c>
      <c r="N842" s="56" t="s">
        <v>1409</v>
      </c>
      <c r="O842" s="56" t="s">
        <v>1051</v>
      </c>
      <c r="AF842" s="71" t="s">
        <v>104</v>
      </c>
      <c r="AG842" s="71" t="s">
        <v>128</v>
      </c>
      <c r="AH842" s="71" t="s">
        <v>2535</v>
      </c>
      <c r="AI842" s="71" t="s">
        <v>2546</v>
      </c>
      <c r="AJ842" s="71" t="s">
        <v>1065</v>
      </c>
    </row>
    <row r="843" spans="8:36">
      <c r="H843" s="56" t="s">
        <v>167</v>
      </c>
      <c r="I843" s="56" t="s">
        <v>173</v>
      </c>
      <c r="J843" s="56" t="s">
        <v>1179</v>
      </c>
      <c r="K843" s="56" t="s">
        <v>176</v>
      </c>
      <c r="L843" s="56" t="s">
        <v>178</v>
      </c>
      <c r="M843" s="56" t="s">
        <v>1062</v>
      </c>
      <c r="N843" s="56" t="s">
        <v>1006</v>
      </c>
      <c r="O843" s="56" t="s">
        <v>1047</v>
      </c>
      <c r="AF843" s="71" t="s">
        <v>104</v>
      </c>
      <c r="AG843" s="71" t="s">
        <v>128</v>
      </c>
      <c r="AH843" s="71" t="s">
        <v>2535</v>
      </c>
      <c r="AI843" s="71" t="s">
        <v>2547</v>
      </c>
      <c r="AJ843" s="71" t="s">
        <v>1065</v>
      </c>
    </row>
    <row r="844" spans="8:36">
      <c r="H844" s="56" t="s">
        <v>167</v>
      </c>
      <c r="I844" s="56" t="s">
        <v>173</v>
      </c>
      <c r="J844" s="56" t="s">
        <v>1179</v>
      </c>
      <c r="K844" s="56" t="s">
        <v>176</v>
      </c>
      <c r="L844" s="56" t="s">
        <v>179</v>
      </c>
      <c r="M844" s="56" t="s">
        <v>1062</v>
      </c>
      <c r="N844" s="56" t="s">
        <v>1006</v>
      </c>
      <c r="O844" s="56" t="s">
        <v>1047</v>
      </c>
    </row>
    <row r="845" spans="8:36">
      <c r="H845" s="56" t="s">
        <v>167</v>
      </c>
      <c r="I845" s="56" t="s">
        <v>168</v>
      </c>
      <c r="J845" s="56" t="s">
        <v>1188</v>
      </c>
      <c r="K845" s="56" t="s">
        <v>169</v>
      </c>
      <c r="L845" s="56" t="s">
        <v>224</v>
      </c>
      <c r="M845" s="56" t="s">
        <v>1012</v>
      </c>
      <c r="N845" s="56" t="s">
        <v>1013</v>
      </c>
      <c r="O845" s="56" t="s">
        <v>1010</v>
      </c>
    </row>
    <row r="846" spans="8:36">
      <c r="H846" s="56" t="s">
        <v>136</v>
      </c>
      <c r="I846" s="56" t="s">
        <v>150</v>
      </c>
      <c r="J846" s="56" t="s">
        <v>1148</v>
      </c>
      <c r="K846" s="56" t="s">
        <v>259</v>
      </c>
      <c r="L846" s="56" t="s">
        <v>261</v>
      </c>
      <c r="M846" s="56" t="s">
        <v>311</v>
      </c>
      <c r="N846" s="56" t="s">
        <v>311</v>
      </c>
      <c r="O846" s="56" t="s">
        <v>1051</v>
      </c>
    </row>
    <row r="847" spans="8:36">
      <c r="H847" s="56" t="s">
        <v>28</v>
      </c>
      <c r="I847" s="56" t="s">
        <v>29</v>
      </c>
      <c r="J847" s="56" t="s">
        <v>1128</v>
      </c>
      <c r="K847" s="56" t="s">
        <v>269</v>
      </c>
      <c r="L847" s="56" t="s">
        <v>270</v>
      </c>
      <c r="M847" s="56" t="s">
        <v>1062</v>
      </c>
      <c r="N847" s="56" t="s">
        <v>1006</v>
      </c>
      <c r="O847" s="56" t="s">
        <v>1047</v>
      </c>
    </row>
    <row r="848" spans="8:36">
      <c r="H848" s="56" t="s">
        <v>28</v>
      </c>
      <c r="I848" s="56" t="s">
        <v>45</v>
      </c>
      <c r="J848" s="56" t="s">
        <v>1210</v>
      </c>
      <c r="K848" s="56" t="s">
        <v>203</v>
      </c>
      <c r="L848" s="56" t="s">
        <v>276</v>
      </c>
      <c r="M848" s="56" t="s">
        <v>1062</v>
      </c>
      <c r="N848" s="56" t="s">
        <v>1006</v>
      </c>
      <c r="O848" s="56" t="s">
        <v>1047</v>
      </c>
    </row>
    <row r="849" spans="8:15">
      <c r="H849" s="56" t="s">
        <v>136</v>
      </c>
      <c r="I849" s="56" t="s">
        <v>155</v>
      </c>
      <c r="J849" s="56" t="s">
        <v>1978</v>
      </c>
      <c r="K849" s="56" t="s">
        <v>301</v>
      </c>
      <c r="L849" s="56" t="s">
        <v>302</v>
      </c>
      <c r="M849" s="56" t="s">
        <v>1062</v>
      </c>
      <c r="N849" s="56" t="s">
        <v>1006</v>
      </c>
      <c r="O849" s="56" t="s">
        <v>1047</v>
      </c>
    </row>
    <row r="850" spans="8:15">
      <c r="H850" s="56" t="s">
        <v>104</v>
      </c>
      <c r="I850" s="56" t="s">
        <v>128</v>
      </c>
      <c r="J850" s="56" t="s">
        <v>1253</v>
      </c>
      <c r="K850" s="56" t="s">
        <v>112</v>
      </c>
      <c r="L850" s="56" t="s">
        <v>321</v>
      </c>
      <c r="M850" s="56" t="s">
        <v>1062</v>
      </c>
      <c r="N850" s="56" t="s">
        <v>1006</v>
      </c>
      <c r="O850" s="56" t="s">
        <v>1047</v>
      </c>
    </row>
    <row r="851" spans="8:15">
      <c r="H851" s="56" t="s">
        <v>63</v>
      </c>
      <c r="I851" s="56" t="s">
        <v>74</v>
      </c>
      <c r="J851" s="56" t="s">
        <v>1070</v>
      </c>
      <c r="K851" s="56" t="s">
        <v>75</v>
      </c>
      <c r="L851" s="56" t="s">
        <v>358</v>
      </c>
      <c r="M851" s="56" t="s">
        <v>1012</v>
      </c>
      <c r="N851" s="56" t="s">
        <v>1013</v>
      </c>
      <c r="O851" s="56" t="s">
        <v>1010</v>
      </c>
    </row>
    <row r="852" spans="8:15">
      <c r="H852" s="56" t="s">
        <v>63</v>
      </c>
      <c r="I852" s="56" t="s">
        <v>77</v>
      </c>
      <c r="J852" s="56" t="s">
        <v>1590</v>
      </c>
      <c r="K852" s="56" t="s">
        <v>79</v>
      </c>
      <c r="L852" s="56" t="s">
        <v>359</v>
      </c>
      <c r="M852" s="56" t="s">
        <v>311</v>
      </c>
      <c r="N852" s="56" t="s">
        <v>311</v>
      </c>
      <c r="O852" s="56" t="s">
        <v>1051</v>
      </c>
    </row>
    <row r="853" spans="8:15">
      <c r="H853" s="56" t="s">
        <v>136</v>
      </c>
      <c r="I853" s="56" t="s">
        <v>137</v>
      </c>
      <c r="J853" s="56" t="s">
        <v>1720</v>
      </c>
      <c r="K853" s="56" t="s">
        <v>367</v>
      </c>
      <c r="L853" s="56" t="s">
        <v>368</v>
      </c>
      <c r="M853" s="56" t="s">
        <v>1012</v>
      </c>
      <c r="N853" s="56" t="s">
        <v>1013</v>
      </c>
      <c r="O853" s="56" t="s">
        <v>1010</v>
      </c>
    </row>
    <row r="854" spans="8:15">
      <c r="H854" s="56" t="s">
        <v>167</v>
      </c>
      <c r="I854" s="56" t="s">
        <v>323</v>
      </c>
      <c r="J854" s="56" t="s">
        <v>1553</v>
      </c>
      <c r="K854" s="56" t="s">
        <v>387</v>
      </c>
      <c r="L854" s="56" t="s">
        <v>388</v>
      </c>
      <c r="M854" s="56" t="s">
        <v>1005</v>
      </c>
      <c r="N854" s="56" t="s">
        <v>1006</v>
      </c>
      <c r="O854" s="56" t="s">
        <v>1003</v>
      </c>
    </row>
    <row r="855" spans="8:15">
      <c r="H855" s="56" t="s">
        <v>104</v>
      </c>
      <c r="I855" s="56" t="s">
        <v>111</v>
      </c>
      <c r="J855" s="56" t="s">
        <v>1253</v>
      </c>
      <c r="K855" s="56" t="s">
        <v>112</v>
      </c>
      <c r="L855" s="56" t="s">
        <v>391</v>
      </c>
      <c r="M855" s="56" t="s">
        <v>1062</v>
      </c>
      <c r="N855" s="56" t="s">
        <v>1006</v>
      </c>
      <c r="O855" s="56" t="s">
        <v>1047</v>
      </c>
    </row>
    <row r="856" spans="8:15">
      <c r="H856" s="56" t="s">
        <v>63</v>
      </c>
      <c r="I856" s="56" t="s">
        <v>74</v>
      </c>
      <c r="J856" s="56" t="s">
        <v>1677</v>
      </c>
      <c r="K856" s="56" t="s">
        <v>399</v>
      </c>
      <c r="L856" s="56" t="s">
        <v>400</v>
      </c>
      <c r="M856" s="56" t="s">
        <v>1062</v>
      </c>
      <c r="N856" s="56" t="s">
        <v>1006</v>
      </c>
      <c r="O856" s="56" t="s">
        <v>1047</v>
      </c>
    </row>
    <row r="857" spans="8:15">
      <c r="H857" s="56" t="s">
        <v>28</v>
      </c>
      <c r="I857" s="56" t="s">
        <v>29</v>
      </c>
      <c r="J857" s="56" t="s">
        <v>1115</v>
      </c>
      <c r="K857" s="56" t="s">
        <v>31</v>
      </c>
      <c r="L857" s="56" t="s">
        <v>404</v>
      </c>
      <c r="M857" s="56" t="s">
        <v>1012</v>
      </c>
      <c r="N857" s="56" t="s">
        <v>1013</v>
      </c>
      <c r="O857" s="56" t="s">
        <v>1010</v>
      </c>
    </row>
    <row r="858" spans="8:15">
      <c r="H858" s="56" t="s">
        <v>104</v>
      </c>
      <c r="I858" s="56" t="s">
        <v>128</v>
      </c>
      <c r="J858" s="56" t="s">
        <v>1286</v>
      </c>
      <c r="K858" s="56" t="s">
        <v>329</v>
      </c>
      <c r="L858" s="56" t="s">
        <v>418</v>
      </c>
      <c r="M858" s="56" t="s">
        <v>1062</v>
      </c>
      <c r="N858" s="56" t="s">
        <v>1006</v>
      </c>
      <c r="O858" s="56" t="s">
        <v>1047</v>
      </c>
    </row>
    <row r="859" spans="8:15">
      <c r="H859" s="56" t="s">
        <v>167</v>
      </c>
      <c r="I859" s="56" t="s">
        <v>173</v>
      </c>
      <c r="J859" s="56" t="s">
        <v>1179</v>
      </c>
      <c r="K859" s="56" t="s">
        <v>176</v>
      </c>
      <c r="L859" s="56" t="s">
        <v>427</v>
      </c>
      <c r="M859" s="56" t="s">
        <v>1062</v>
      </c>
      <c r="N859" s="56" t="s">
        <v>1006</v>
      </c>
      <c r="O859" s="56" t="s">
        <v>1047</v>
      </c>
    </row>
    <row r="860" spans="8:15">
      <c r="H860" s="56" t="s">
        <v>167</v>
      </c>
      <c r="I860" s="56" t="s">
        <v>323</v>
      </c>
      <c r="J860" s="56" t="s">
        <v>1545</v>
      </c>
      <c r="K860" s="56" t="s">
        <v>447</v>
      </c>
      <c r="L860" s="56" t="s">
        <v>448</v>
      </c>
      <c r="M860" s="56" t="s">
        <v>1062</v>
      </c>
      <c r="N860" s="56" t="s">
        <v>1006</v>
      </c>
      <c r="O860" s="56" t="s">
        <v>1047</v>
      </c>
    </row>
    <row r="861" spans="8:15">
      <c r="H861" s="56" t="s">
        <v>167</v>
      </c>
      <c r="I861" s="56" t="s">
        <v>193</v>
      </c>
      <c r="J861" s="56" t="s">
        <v>1317</v>
      </c>
      <c r="K861" s="56" t="s">
        <v>451</v>
      </c>
      <c r="L861" s="56" t="s">
        <v>452</v>
      </c>
      <c r="M861" s="56" t="s">
        <v>1062</v>
      </c>
      <c r="N861" s="56" t="s">
        <v>1006</v>
      </c>
      <c r="O861" s="56" t="s">
        <v>1047</v>
      </c>
    </row>
    <row r="862" spans="8:15">
      <c r="H862" s="56" t="s">
        <v>136</v>
      </c>
      <c r="I862" s="56" t="s">
        <v>137</v>
      </c>
      <c r="J862" s="56" t="s">
        <v>1355</v>
      </c>
      <c r="K862" s="56" t="s">
        <v>304</v>
      </c>
      <c r="L862" s="56" t="s">
        <v>460</v>
      </c>
      <c r="M862" s="56" t="s">
        <v>1012</v>
      </c>
      <c r="N862" s="56" t="s">
        <v>1013</v>
      </c>
      <c r="O862" s="56" t="s">
        <v>1010</v>
      </c>
    </row>
    <row r="863" spans="8:15">
      <c r="H863" s="56" t="s">
        <v>63</v>
      </c>
      <c r="I863" s="56" t="s">
        <v>74</v>
      </c>
      <c r="J863" s="56" t="s">
        <v>1070</v>
      </c>
      <c r="K863" s="56" t="s">
        <v>75</v>
      </c>
      <c r="L863" s="56" t="s">
        <v>469</v>
      </c>
      <c r="M863" s="56" t="s">
        <v>1012</v>
      </c>
      <c r="N863" s="56" t="s">
        <v>1013</v>
      </c>
      <c r="O863" s="56" t="s">
        <v>1010</v>
      </c>
    </row>
    <row r="864" spans="8:15">
      <c r="H864" s="56" t="s">
        <v>28</v>
      </c>
      <c r="I864" s="56" t="s">
        <v>54</v>
      </c>
      <c r="J864" s="56" t="s">
        <v>1087</v>
      </c>
      <c r="K864" s="56" t="s">
        <v>56</v>
      </c>
      <c r="L864" s="56" t="s">
        <v>482</v>
      </c>
      <c r="M864" s="56" t="s">
        <v>1062</v>
      </c>
      <c r="N864" s="56" t="s">
        <v>1006</v>
      </c>
      <c r="O864" s="56" t="s">
        <v>1047</v>
      </c>
    </row>
    <row r="865" spans="8:15">
      <c r="H865" s="56" t="s">
        <v>28</v>
      </c>
      <c r="I865" s="56" t="s">
        <v>2177</v>
      </c>
      <c r="J865" s="56" t="s">
        <v>1221</v>
      </c>
      <c r="K865" s="56" t="s">
        <v>51</v>
      </c>
      <c r="L865" s="56" t="s">
        <v>488</v>
      </c>
      <c r="M865" s="56" t="s">
        <v>1062</v>
      </c>
      <c r="N865" s="56" t="s">
        <v>1006</v>
      </c>
      <c r="O865" s="56" t="s">
        <v>1047</v>
      </c>
    </row>
    <row r="866" spans="8:15">
      <c r="H866" s="56" t="s">
        <v>104</v>
      </c>
      <c r="I866" s="56" t="s">
        <v>128</v>
      </c>
      <c r="J866" s="56" t="s">
        <v>1286</v>
      </c>
      <c r="K866" s="56" t="s">
        <v>329</v>
      </c>
      <c r="L866" s="56" t="s">
        <v>493</v>
      </c>
      <c r="M866" s="56" t="s">
        <v>1062</v>
      </c>
      <c r="N866" s="56" t="s">
        <v>1006</v>
      </c>
      <c r="O866" s="56" t="s">
        <v>1047</v>
      </c>
    </row>
    <row r="867" spans="8:15">
      <c r="H867" s="56" t="s">
        <v>136</v>
      </c>
      <c r="I867" s="56" t="s">
        <v>137</v>
      </c>
      <c r="J867" s="56" t="s">
        <v>1720</v>
      </c>
      <c r="K867" s="56" t="s">
        <v>367</v>
      </c>
      <c r="L867" s="56" t="s">
        <v>495</v>
      </c>
      <c r="M867" s="56" t="s">
        <v>1062</v>
      </c>
      <c r="N867" s="56" t="s">
        <v>1006</v>
      </c>
      <c r="O867" s="56" t="s">
        <v>1047</v>
      </c>
    </row>
    <row r="868" spans="8:15">
      <c r="H868" s="56" t="s">
        <v>167</v>
      </c>
      <c r="I868" s="56" t="s">
        <v>193</v>
      </c>
      <c r="J868" s="56" t="s">
        <v>1317</v>
      </c>
      <c r="K868" s="56" t="s">
        <v>451</v>
      </c>
      <c r="L868" s="56" t="s">
        <v>517</v>
      </c>
      <c r="M868" s="56" t="s">
        <v>1062</v>
      </c>
      <c r="N868" s="56" t="s">
        <v>1006</v>
      </c>
      <c r="O868" s="56" t="s">
        <v>1047</v>
      </c>
    </row>
    <row r="869" spans="8:15">
      <c r="H869" s="56" t="s">
        <v>28</v>
      </c>
      <c r="I869" s="56" t="s">
        <v>60</v>
      </c>
      <c r="J869" s="56" t="s">
        <v>1155</v>
      </c>
      <c r="K869" s="56" t="s">
        <v>526</v>
      </c>
      <c r="L869" s="56" t="s">
        <v>527</v>
      </c>
      <c r="M869" s="56" t="s">
        <v>1062</v>
      </c>
      <c r="N869" s="56" t="s">
        <v>1006</v>
      </c>
      <c r="O869" s="56" t="s">
        <v>1047</v>
      </c>
    </row>
    <row r="870" spans="8:15">
      <c r="H870" s="56" t="s">
        <v>28</v>
      </c>
      <c r="I870" s="56" t="s">
        <v>29</v>
      </c>
      <c r="J870" s="56" t="s">
        <v>1128</v>
      </c>
      <c r="K870" s="56" t="s">
        <v>269</v>
      </c>
      <c r="L870" s="56" t="s">
        <v>528</v>
      </c>
      <c r="M870" s="56" t="s">
        <v>1062</v>
      </c>
      <c r="N870" s="56" t="s">
        <v>1006</v>
      </c>
      <c r="O870" s="56" t="s">
        <v>1047</v>
      </c>
    </row>
    <row r="871" spans="8:15">
      <c r="H871" s="56" t="s">
        <v>136</v>
      </c>
      <c r="I871" s="56" t="s">
        <v>155</v>
      </c>
      <c r="J871" s="56" t="s">
        <v>1373</v>
      </c>
      <c r="K871" s="56" t="s">
        <v>156</v>
      </c>
      <c r="L871" s="56" t="s">
        <v>537</v>
      </c>
      <c r="M871" s="56" t="s">
        <v>1012</v>
      </c>
      <c r="N871" s="56" t="s">
        <v>1013</v>
      </c>
      <c r="O871" s="56" t="s">
        <v>1010</v>
      </c>
    </row>
    <row r="872" spans="8:15">
      <c r="H872" s="56" t="s">
        <v>28</v>
      </c>
      <c r="I872" s="56" t="s">
        <v>29</v>
      </c>
      <c r="J872" s="56" t="s">
        <v>1125</v>
      </c>
      <c r="K872" s="56" t="s">
        <v>540</v>
      </c>
      <c r="L872" s="56" t="s">
        <v>541</v>
      </c>
      <c r="M872" s="56" t="s">
        <v>1062</v>
      </c>
      <c r="N872" s="56" t="s">
        <v>1006</v>
      </c>
      <c r="O872" s="56" t="s">
        <v>1047</v>
      </c>
    </row>
    <row r="873" spans="8:15">
      <c r="H873" s="56" t="s">
        <v>104</v>
      </c>
      <c r="I873" s="56" t="s">
        <v>128</v>
      </c>
      <c r="J873" s="56" t="s">
        <v>1253</v>
      </c>
      <c r="K873" s="56" t="s">
        <v>112</v>
      </c>
      <c r="L873" s="56" t="s">
        <v>556</v>
      </c>
      <c r="M873" s="56" t="s">
        <v>1254</v>
      </c>
      <c r="N873" s="56" t="s">
        <v>1409</v>
      </c>
      <c r="O873" s="56" t="s">
        <v>1051</v>
      </c>
    </row>
    <row r="874" spans="8:15">
      <c r="H874" s="56" t="s">
        <v>104</v>
      </c>
      <c r="I874" s="56" t="s">
        <v>105</v>
      </c>
      <c r="J874" s="56" t="s">
        <v>1269</v>
      </c>
      <c r="K874" s="56" t="s">
        <v>106</v>
      </c>
      <c r="L874" s="56" t="s">
        <v>559</v>
      </c>
      <c r="M874" s="56" t="s">
        <v>1062</v>
      </c>
      <c r="N874" s="56" t="s">
        <v>1006</v>
      </c>
      <c r="O874" s="56" t="s">
        <v>1047</v>
      </c>
    </row>
    <row r="875" spans="8:15">
      <c r="H875" s="56" t="s">
        <v>167</v>
      </c>
      <c r="I875" s="56" t="s">
        <v>193</v>
      </c>
      <c r="J875" s="56" t="s">
        <v>1363</v>
      </c>
      <c r="K875" s="56" t="s">
        <v>227</v>
      </c>
      <c r="L875" s="56" t="s">
        <v>560</v>
      </c>
      <c r="M875" s="56" t="s">
        <v>1012</v>
      </c>
      <c r="N875" s="56" t="s">
        <v>1006</v>
      </c>
      <c r="O875" s="56" t="s">
        <v>1010</v>
      </c>
    </row>
    <row r="876" spans="8:15">
      <c r="H876" s="56" t="s">
        <v>92</v>
      </c>
      <c r="I876" s="56" t="s">
        <v>93</v>
      </c>
      <c r="J876" s="56" t="s">
        <v>1083</v>
      </c>
      <c r="K876" s="56" t="s">
        <v>94</v>
      </c>
      <c r="L876" s="56" t="s">
        <v>579</v>
      </c>
      <c r="M876" s="56" t="s">
        <v>1254</v>
      </c>
      <c r="N876" s="56" t="s">
        <v>1006</v>
      </c>
      <c r="O876" s="56" t="s">
        <v>1051</v>
      </c>
    </row>
    <row r="877" spans="8:15">
      <c r="H877" s="56" t="s">
        <v>28</v>
      </c>
      <c r="I877" s="56" t="s">
        <v>60</v>
      </c>
      <c r="J877" s="56" t="s">
        <v>1142</v>
      </c>
      <c r="K877" s="56" t="s">
        <v>61</v>
      </c>
      <c r="L877" s="56" t="s">
        <v>589</v>
      </c>
      <c r="M877" s="56" t="s">
        <v>1062</v>
      </c>
      <c r="N877" s="56" t="s">
        <v>1006</v>
      </c>
      <c r="O877" s="56" t="s">
        <v>1047</v>
      </c>
    </row>
    <row r="878" spans="8:15">
      <c r="H878" s="56" t="s">
        <v>28</v>
      </c>
      <c r="I878" s="56" t="s">
        <v>45</v>
      </c>
      <c r="J878" s="56" t="s">
        <v>1237</v>
      </c>
      <c r="K878" s="56" t="s">
        <v>48</v>
      </c>
      <c r="L878" s="56" t="s">
        <v>591</v>
      </c>
      <c r="M878" s="56" t="s">
        <v>311</v>
      </c>
      <c r="N878" s="56" t="s">
        <v>311</v>
      </c>
      <c r="O878" s="56" t="s">
        <v>1051</v>
      </c>
    </row>
    <row r="879" spans="8:15">
      <c r="H879" s="56" t="s">
        <v>104</v>
      </c>
      <c r="I879" s="56" t="s">
        <v>108</v>
      </c>
      <c r="J879" s="56" t="s">
        <v>1263</v>
      </c>
      <c r="K879" s="56" t="s">
        <v>109</v>
      </c>
      <c r="L879" s="56" t="s">
        <v>601</v>
      </c>
      <c r="M879" s="56" t="s">
        <v>1062</v>
      </c>
      <c r="N879" s="56" t="s">
        <v>1006</v>
      </c>
      <c r="O879" s="56" t="s">
        <v>1047</v>
      </c>
    </row>
    <row r="880" spans="8:15">
      <c r="H880" s="56" t="s">
        <v>63</v>
      </c>
      <c r="I880" s="56" t="s">
        <v>410</v>
      </c>
      <c r="J880" s="56" t="s">
        <v>1002</v>
      </c>
      <c r="K880" s="56" t="s">
        <v>90</v>
      </c>
      <c r="L880" s="56" t="s">
        <v>334</v>
      </c>
      <c r="M880" s="56" t="s">
        <v>1254</v>
      </c>
      <c r="N880" s="56" t="s">
        <v>1409</v>
      </c>
      <c r="O880" s="56" t="s">
        <v>1051</v>
      </c>
    </row>
    <row r="881" spans="8:15">
      <c r="H881" s="56" t="s">
        <v>92</v>
      </c>
      <c r="I881" s="56" t="s">
        <v>93</v>
      </c>
      <c r="J881" s="56" t="s">
        <v>1083</v>
      </c>
      <c r="K881" s="56" t="s">
        <v>94</v>
      </c>
      <c r="L881" s="56" t="s">
        <v>605</v>
      </c>
      <c r="M881" s="56" t="s">
        <v>311</v>
      </c>
      <c r="N881" s="56" t="s">
        <v>311</v>
      </c>
      <c r="O881" s="56" t="s">
        <v>1051</v>
      </c>
    </row>
    <row r="882" spans="8:15">
      <c r="H882" s="56" t="s">
        <v>92</v>
      </c>
      <c r="I882" s="56" t="s">
        <v>547</v>
      </c>
      <c r="J882" s="56" t="s">
        <v>2210</v>
      </c>
      <c r="K882" s="56" t="s">
        <v>613</v>
      </c>
      <c r="L882" s="56" t="s">
        <v>614</v>
      </c>
      <c r="M882" s="56" t="s">
        <v>1005</v>
      </c>
      <c r="N882" s="56" t="s">
        <v>1006</v>
      </c>
      <c r="O882" s="56" t="s">
        <v>1003</v>
      </c>
    </row>
    <row r="883" spans="8:15">
      <c r="H883" s="56" t="s">
        <v>28</v>
      </c>
      <c r="I883" s="56" t="s">
        <v>45</v>
      </c>
      <c r="J883" s="56" t="s">
        <v>1210</v>
      </c>
      <c r="K883" s="56" t="s">
        <v>203</v>
      </c>
      <c r="L883" s="56" t="s">
        <v>618</v>
      </c>
      <c r="M883" s="56" t="s">
        <v>1062</v>
      </c>
      <c r="N883" s="56" t="s">
        <v>1006</v>
      </c>
      <c r="O883" s="56" t="s">
        <v>1047</v>
      </c>
    </row>
    <row r="884" spans="8:15">
      <c r="H884" s="56" t="s">
        <v>136</v>
      </c>
      <c r="I884" s="56" t="s">
        <v>155</v>
      </c>
      <c r="J884" s="56" t="s">
        <v>1373</v>
      </c>
      <c r="K884" s="56" t="s">
        <v>156</v>
      </c>
      <c r="L884" s="56" t="s">
        <v>621</v>
      </c>
      <c r="M884" s="56" t="s">
        <v>1012</v>
      </c>
      <c r="N884" s="56" t="s">
        <v>1013</v>
      </c>
      <c r="O884" s="56" t="s">
        <v>1010</v>
      </c>
    </row>
    <row r="885" spans="8:15">
      <c r="H885" s="56" t="s">
        <v>167</v>
      </c>
      <c r="I885" s="56" t="s">
        <v>323</v>
      </c>
      <c r="J885" s="56" t="s">
        <v>1199</v>
      </c>
      <c r="K885" s="56" t="s">
        <v>346</v>
      </c>
      <c r="L885" s="56" t="s">
        <v>627</v>
      </c>
      <c r="M885" s="56" t="s">
        <v>1062</v>
      </c>
      <c r="N885" s="56" t="s">
        <v>1006</v>
      </c>
      <c r="O885" s="56" t="s">
        <v>1047</v>
      </c>
    </row>
    <row r="886" spans="8:15">
      <c r="H886" s="56" t="s">
        <v>136</v>
      </c>
      <c r="I886" s="56" t="s">
        <v>137</v>
      </c>
      <c r="J886" s="56" t="s">
        <v>1355</v>
      </c>
      <c r="K886" s="56" t="s">
        <v>304</v>
      </c>
      <c r="L886" s="56" t="s">
        <v>634</v>
      </c>
      <c r="M886" s="56" t="s">
        <v>1012</v>
      </c>
      <c r="N886" s="56" t="s">
        <v>1013</v>
      </c>
      <c r="O886" s="56" t="s">
        <v>1010</v>
      </c>
    </row>
    <row r="887" spans="8:15">
      <c r="H887" s="56" t="s">
        <v>28</v>
      </c>
      <c r="I887" s="56" t="s">
        <v>45</v>
      </c>
      <c r="J887" s="56" t="s">
        <v>1227</v>
      </c>
      <c r="K887" s="56" t="s">
        <v>374</v>
      </c>
      <c r="L887" s="56" t="s">
        <v>639</v>
      </c>
      <c r="M887" s="56" t="s">
        <v>1062</v>
      </c>
      <c r="N887" s="56" t="s">
        <v>1006</v>
      </c>
      <c r="O887" s="56" t="s">
        <v>1047</v>
      </c>
    </row>
    <row r="888" spans="8:15">
      <c r="H888" s="56" t="s">
        <v>167</v>
      </c>
      <c r="I888" s="56" t="s">
        <v>193</v>
      </c>
      <c r="J888" s="56" t="s">
        <v>1363</v>
      </c>
      <c r="K888" s="56" t="s">
        <v>227</v>
      </c>
      <c r="L888" s="56" t="s">
        <v>644</v>
      </c>
      <c r="M888" s="56" t="s">
        <v>1012</v>
      </c>
      <c r="N888" s="56" t="s">
        <v>1006</v>
      </c>
      <c r="O888" s="56" t="s">
        <v>1010</v>
      </c>
    </row>
    <row r="889" spans="8:15">
      <c r="H889" s="56" t="s">
        <v>104</v>
      </c>
      <c r="I889" s="56" t="s">
        <v>108</v>
      </c>
      <c r="J889" s="56" t="s">
        <v>1935</v>
      </c>
      <c r="K889" s="56" t="s">
        <v>647</v>
      </c>
      <c r="L889" s="56" t="s">
        <v>648</v>
      </c>
      <c r="M889" s="56" t="s">
        <v>1078</v>
      </c>
      <c r="N889" s="56" t="s">
        <v>1079</v>
      </c>
      <c r="O889" s="56" t="s">
        <v>1051</v>
      </c>
    </row>
    <row r="890" spans="8:15">
      <c r="H890" s="56" t="s">
        <v>63</v>
      </c>
      <c r="I890" s="56" t="s">
        <v>84</v>
      </c>
      <c r="J890" s="56" t="s">
        <v>1002</v>
      </c>
      <c r="K890" s="56" t="s">
        <v>90</v>
      </c>
      <c r="L890" s="56" t="s">
        <v>666</v>
      </c>
      <c r="M890" s="56" t="s">
        <v>1062</v>
      </c>
      <c r="N890" s="56" t="s">
        <v>1006</v>
      </c>
      <c r="O890" s="56" t="s">
        <v>1047</v>
      </c>
    </row>
    <row r="891" spans="8:15">
      <c r="H891" s="56" t="s">
        <v>92</v>
      </c>
      <c r="I891" s="56" t="s">
        <v>547</v>
      </c>
      <c r="J891" s="56" t="s">
        <v>1093</v>
      </c>
      <c r="K891" s="56" t="s">
        <v>285</v>
      </c>
      <c r="L891" s="56" t="s">
        <v>669</v>
      </c>
      <c r="M891" s="56" t="s">
        <v>1078</v>
      </c>
      <c r="N891" s="56" t="s">
        <v>1079</v>
      </c>
      <c r="O891" s="56" t="s">
        <v>1051</v>
      </c>
    </row>
    <row r="892" spans="8:15">
      <c r="H892" s="56" t="s">
        <v>167</v>
      </c>
      <c r="I892" s="56" t="s">
        <v>581</v>
      </c>
      <c r="J892" s="56" t="s">
        <v>1176</v>
      </c>
      <c r="K892" s="56" t="s">
        <v>628</v>
      </c>
      <c r="L892" s="56" t="s">
        <v>1828</v>
      </c>
      <c r="M892" s="56" t="s">
        <v>1062</v>
      </c>
      <c r="N892" s="56" t="s">
        <v>1006</v>
      </c>
      <c r="O892" s="56" t="s">
        <v>1047</v>
      </c>
    </row>
    <row r="893" spans="8:15">
      <c r="H893" s="56" t="s">
        <v>63</v>
      </c>
      <c r="I893" s="56" t="s">
        <v>84</v>
      </c>
      <c r="J893" s="56" t="s">
        <v>1002</v>
      </c>
      <c r="K893" s="56" t="s">
        <v>90</v>
      </c>
      <c r="L893" s="56" t="s">
        <v>2548</v>
      </c>
      <c r="M893" s="56" t="s">
        <v>1062</v>
      </c>
      <c r="N893" s="56" t="s">
        <v>1006</v>
      </c>
      <c r="O893" s="56" t="s">
        <v>1047</v>
      </c>
    </row>
    <row r="894" spans="8:15">
      <c r="H894" s="56" t="s">
        <v>63</v>
      </c>
      <c r="I894" s="56" t="s">
        <v>84</v>
      </c>
      <c r="J894" s="56" t="s">
        <v>1009</v>
      </c>
      <c r="K894" s="56" t="s">
        <v>87</v>
      </c>
      <c r="L894" s="56" t="s">
        <v>2347</v>
      </c>
      <c r="M894" s="56" t="s">
        <v>311</v>
      </c>
      <c r="N894" s="56" t="s">
        <v>311</v>
      </c>
      <c r="O894" s="56" t="s">
        <v>1051</v>
      </c>
    </row>
    <row r="895" spans="8:15">
      <c r="H895" s="56" t="s">
        <v>63</v>
      </c>
      <c r="I895" s="56" t="s">
        <v>84</v>
      </c>
      <c r="J895" s="56" t="s">
        <v>1002</v>
      </c>
      <c r="K895" s="56" t="s">
        <v>90</v>
      </c>
      <c r="L895" s="56" t="s">
        <v>2317</v>
      </c>
      <c r="M895" s="56" t="s">
        <v>1005</v>
      </c>
      <c r="N895" s="56" t="s">
        <v>1006</v>
      </c>
      <c r="O895" s="56" t="s">
        <v>1003</v>
      </c>
    </row>
    <row r="896" spans="8:15">
      <c r="H896" s="56" t="s">
        <v>167</v>
      </c>
      <c r="I896" s="56" t="s">
        <v>581</v>
      </c>
      <c r="J896" s="56" t="s">
        <v>1176</v>
      </c>
      <c r="K896" s="56" t="s">
        <v>628</v>
      </c>
      <c r="L896" s="56" t="s">
        <v>2549</v>
      </c>
      <c r="M896" s="56" t="s">
        <v>1062</v>
      </c>
      <c r="N896" s="56" t="s">
        <v>1006</v>
      </c>
      <c r="O896" s="56" t="s">
        <v>1047</v>
      </c>
    </row>
    <row r="897" spans="8:15">
      <c r="H897" s="56" t="s">
        <v>167</v>
      </c>
      <c r="I897" s="56" t="s">
        <v>581</v>
      </c>
      <c r="J897" s="56" t="s">
        <v>1483</v>
      </c>
      <c r="K897" s="56" t="s">
        <v>582</v>
      </c>
      <c r="L897" s="56" t="s">
        <v>583</v>
      </c>
      <c r="M897" s="56" t="s">
        <v>1062</v>
      </c>
      <c r="N897" s="56" t="s">
        <v>1006</v>
      </c>
      <c r="O897" s="56" t="s">
        <v>1047</v>
      </c>
    </row>
    <row r="898" spans="8:15">
      <c r="H898" s="56" t="s">
        <v>167</v>
      </c>
      <c r="I898" s="56" t="s">
        <v>581</v>
      </c>
      <c r="J898" s="56" t="s">
        <v>1483</v>
      </c>
      <c r="K898" s="56" t="s">
        <v>582</v>
      </c>
      <c r="L898" s="56" t="s">
        <v>583</v>
      </c>
      <c r="M898" s="56" t="s">
        <v>1062</v>
      </c>
      <c r="N898" s="56" t="s">
        <v>1006</v>
      </c>
      <c r="O898" s="56" t="s">
        <v>1047</v>
      </c>
    </row>
    <row r="899" spans="8:15">
      <c r="H899" s="56" t="s">
        <v>167</v>
      </c>
      <c r="I899" s="56" t="s">
        <v>581</v>
      </c>
      <c r="J899" s="56" t="s">
        <v>1176</v>
      </c>
      <c r="K899" s="56" t="s">
        <v>628</v>
      </c>
      <c r="L899" s="56" t="s">
        <v>2550</v>
      </c>
      <c r="M899" s="56" t="s">
        <v>1062</v>
      </c>
      <c r="N899" s="56" t="s">
        <v>1006</v>
      </c>
      <c r="O899" s="56" t="s">
        <v>1047</v>
      </c>
    </row>
    <row r="900" spans="8:15">
      <c r="H900" s="56" t="s">
        <v>167</v>
      </c>
      <c r="I900" s="56" t="s">
        <v>581</v>
      </c>
      <c r="J900" s="56" t="s">
        <v>1513</v>
      </c>
      <c r="K900" s="56" t="s">
        <v>1514</v>
      </c>
      <c r="L900" s="56" t="s">
        <v>2551</v>
      </c>
      <c r="M900" s="56" t="s">
        <v>311</v>
      </c>
      <c r="N900" s="56" t="s">
        <v>311</v>
      </c>
      <c r="O900" s="56" t="s">
        <v>1051</v>
      </c>
    </row>
    <row r="901" spans="8:15">
      <c r="H901" s="56" t="s">
        <v>167</v>
      </c>
      <c r="I901" s="56" t="s">
        <v>581</v>
      </c>
      <c r="J901" s="56" t="s">
        <v>1483</v>
      </c>
      <c r="K901" s="56" t="s">
        <v>582</v>
      </c>
      <c r="L901" s="56" t="s">
        <v>583</v>
      </c>
      <c r="M901" s="56" t="s">
        <v>1062</v>
      </c>
      <c r="N901" s="56" t="s">
        <v>1006</v>
      </c>
      <c r="O901" s="56" t="s">
        <v>1047</v>
      </c>
    </row>
    <row r="902" spans="8:15">
      <c r="H902" s="56" t="s">
        <v>63</v>
      </c>
      <c r="I902" s="56" t="s">
        <v>64</v>
      </c>
      <c r="J902" s="56" t="s">
        <v>1041</v>
      </c>
      <c r="K902" s="56" t="s">
        <v>65</v>
      </c>
      <c r="L902" s="56" t="s">
        <v>2552</v>
      </c>
      <c r="M902" s="56" t="s">
        <v>1012</v>
      </c>
      <c r="N902" s="56" t="s">
        <v>1013</v>
      </c>
      <c r="O902" s="56" t="s">
        <v>1010</v>
      </c>
    </row>
    <row r="903" spans="8:15">
      <c r="H903" s="56" t="s">
        <v>167</v>
      </c>
      <c r="I903" s="56" t="s">
        <v>173</v>
      </c>
      <c r="J903" s="56" t="s">
        <v>1179</v>
      </c>
      <c r="K903" s="56" t="s">
        <v>176</v>
      </c>
      <c r="L903" s="56" t="s">
        <v>2553</v>
      </c>
      <c r="M903" s="56" t="s">
        <v>1062</v>
      </c>
      <c r="N903" s="56" t="s">
        <v>1006</v>
      </c>
      <c r="O903" s="56" t="s">
        <v>1047</v>
      </c>
    </row>
    <row r="904" spans="8:15">
      <c r="H904" s="56" t="s">
        <v>167</v>
      </c>
      <c r="I904" s="56" t="s">
        <v>581</v>
      </c>
      <c r="J904" s="56" t="s">
        <v>1176</v>
      </c>
      <c r="K904" s="56" t="s">
        <v>628</v>
      </c>
      <c r="L904" s="56" t="s">
        <v>2550</v>
      </c>
      <c r="M904" s="56" t="s">
        <v>1062</v>
      </c>
      <c r="N904" s="56" t="s">
        <v>1006</v>
      </c>
      <c r="O904" s="56" t="s">
        <v>1047</v>
      </c>
    </row>
    <row r="905" spans="8:15">
      <c r="H905" s="56" t="s">
        <v>167</v>
      </c>
      <c r="I905" s="56" t="s">
        <v>581</v>
      </c>
      <c r="J905" s="56" t="s">
        <v>1483</v>
      </c>
      <c r="K905" s="56" t="s">
        <v>582</v>
      </c>
      <c r="L905" s="56" t="s">
        <v>583</v>
      </c>
      <c r="M905" s="56" t="s">
        <v>1062</v>
      </c>
      <c r="N905" s="56" t="s">
        <v>1006</v>
      </c>
      <c r="O905" s="56" t="s">
        <v>1047</v>
      </c>
    </row>
    <row r="906" spans="8:15">
      <c r="H906" s="56" t="s">
        <v>63</v>
      </c>
      <c r="I906" s="56" t="s">
        <v>84</v>
      </c>
      <c r="J906" s="56" t="s">
        <v>1002</v>
      </c>
      <c r="K906" s="56" t="s">
        <v>90</v>
      </c>
      <c r="L906" s="56" t="s">
        <v>2554</v>
      </c>
      <c r="M906" s="56" t="s">
        <v>311</v>
      </c>
      <c r="N906" s="56" t="s">
        <v>311</v>
      </c>
      <c r="O906" s="56" t="s">
        <v>1051</v>
      </c>
    </row>
    <row r="907" spans="8:15">
      <c r="H907" s="56" t="s">
        <v>167</v>
      </c>
      <c r="I907" s="56" t="s">
        <v>581</v>
      </c>
      <c r="J907" s="56" t="s">
        <v>1176</v>
      </c>
      <c r="K907" s="56" t="s">
        <v>628</v>
      </c>
      <c r="L907" s="56" t="s">
        <v>1828</v>
      </c>
      <c r="M907" s="56" t="s">
        <v>1062</v>
      </c>
      <c r="N907" s="56" t="s">
        <v>1006</v>
      </c>
      <c r="O907" s="56" t="s">
        <v>1047</v>
      </c>
    </row>
    <row r="908" spans="8:15">
      <c r="H908" s="56" t="s">
        <v>167</v>
      </c>
      <c r="I908" s="56" t="s">
        <v>581</v>
      </c>
      <c r="J908" s="56" t="s">
        <v>1176</v>
      </c>
      <c r="K908" s="56" t="s">
        <v>628</v>
      </c>
      <c r="L908" s="56" t="s">
        <v>2549</v>
      </c>
      <c r="M908" s="56" t="s">
        <v>1062</v>
      </c>
      <c r="N908" s="56" t="s">
        <v>1006</v>
      </c>
      <c r="O908" s="56" t="s">
        <v>1047</v>
      </c>
    </row>
    <row r="909" spans="8:15">
      <c r="H909" s="56" t="s">
        <v>136</v>
      </c>
      <c r="I909" s="56" t="s">
        <v>501</v>
      </c>
      <c r="J909" s="56" t="s">
        <v>1144</v>
      </c>
      <c r="K909" s="56" t="s">
        <v>502</v>
      </c>
      <c r="L909" s="56" t="s">
        <v>2555</v>
      </c>
      <c r="M909" s="56" t="s">
        <v>1078</v>
      </c>
      <c r="N909" s="56" t="s">
        <v>1079</v>
      </c>
      <c r="O909" s="56" t="s">
        <v>1051</v>
      </c>
    </row>
    <row r="910" spans="8:15">
      <c r="H910" s="56" t="s">
        <v>167</v>
      </c>
      <c r="I910" s="56" t="s">
        <v>186</v>
      </c>
      <c r="J910" s="56" t="s">
        <v>1372</v>
      </c>
      <c r="K910" s="56" t="s">
        <v>449</v>
      </c>
      <c r="L910" s="56" t="s">
        <v>1781</v>
      </c>
      <c r="M910" s="56" t="s">
        <v>1012</v>
      </c>
      <c r="N910" s="56" t="s">
        <v>1006</v>
      </c>
      <c r="O910" s="56" t="s">
        <v>1010</v>
      </c>
    </row>
    <row r="911" spans="8:15">
      <c r="H911" s="56" t="s">
        <v>167</v>
      </c>
      <c r="I911" s="56" t="s">
        <v>581</v>
      </c>
      <c r="J911" s="56" t="s">
        <v>1176</v>
      </c>
      <c r="K911" s="56" t="s">
        <v>628</v>
      </c>
      <c r="L911" s="56" t="s">
        <v>1819</v>
      </c>
      <c r="M911" s="56" t="s">
        <v>1062</v>
      </c>
      <c r="N911" s="56" t="s">
        <v>1006</v>
      </c>
      <c r="O911" s="56" t="s">
        <v>1047</v>
      </c>
    </row>
    <row r="912" spans="8:15">
      <c r="H912" s="56" t="s">
        <v>167</v>
      </c>
      <c r="I912" s="56" t="s">
        <v>581</v>
      </c>
      <c r="J912" s="56" t="s">
        <v>1483</v>
      </c>
      <c r="K912" s="56" t="s">
        <v>582</v>
      </c>
      <c r="L912" s="56" t="s">
        <v>583</v>
      </c>
      <c r="M912" s="56" t="s">
        <v>1062</v>
      </c>
      <c r="N912" s="56" t="s">
        <v>1006</v>
      </c>
      <c r="O912" s="56" t="s">
        <v>1047</v>
      </c>
    </row>
    <row r="913" spans="8:15">
      <c r="H913" s="56" t="s">
        <v>136</v>
      </c>
      <c r="I913" s="56" t="s">
        <v>501</v>
      </c>
      <c r="J913" s="56" t="s">
        <v>1144</v>
      </c>
      <c r="K913" s="56" t="s">
        <v>502</v>
      </c>
      <c r="L913" s="56" t="s">
        <v>2556</v>
      </c>
      <c r="M913" s="56" t="s">
        <v>1062</v>
      </c>
      <c r="N913" s="56" t="s">
        <v>1006</v>
      </c>
      <c r="O913" s="56" t="s">
        <v>1047</v>
      </c>
    </row>
    <row r="914" spans="8:15">
      <c r="H914" s="56" t="s">
        <v>167</v>
      </c>
      <c r="I914" s="56" t="s">
        <v>581</v>
      </c>
      <c r="J914" s="56" t="s">
        <v>1176</v>
      </c>
      <c r="K914" s="56" t="s">
        <v>628</v>
      </c>
      <c r="L914" s="56" t="s">
        <v>1828</v>
      </c>
      <c r="M914" s="56" t="s">
        <v>1062</v>
      </c>
      <c r="N914" s="56" t="s">
        <v>1006</v>
      </c>
      <c r="O914" s="56" t="s">
        <v>1047</v>
      </c>
    </row>
    <row r="915" spans="8:15">
      <c r="H915" s="56" t="s">
        <v>167</v>
      </c>
      <c r="I915" s="56" t="s">
        <v>581</v>
      </c>
      <c r="J915" s="56" t="s">
        <v>1176</v>
      </c>
      <c r="K915" s="56" t="s">
        <v>628</v>
      </c>
      <c r="L915" s="56" t="s">
        <v>2549</v>
      </c>
      <c r="M915" s="56" t="s">
        <v>1062</v>
      </c>
      <c r="N915" s="56" t="s">
        <v>1006</v>
      </c>
      <c r="O915" s="56" t="s">
        <v>1047</v>
      </c>
    </row>
    <row r="916" spans="8:15">
      <c r="H916" s="56" t="s">
        <v>136</v>
      </c>
      <c r="I916" s="56" t="s">
        <v>501</v>
      </c>
      <c r="J916" s="56" t="s">
        <v>1144</v>
      </c>
      <c r="K916" s="56" t="s">
        <v>502</v>
      </c>
      <c r="L916" s="56" t="s">
        <v>2557</v>
      </c>
      <c r="M916" s="56" t="s">
        <v>1078</v>
      </c>
      <c r="N916" s="56" t="s">
        <v>1079</v>
      </c>
      <c r="O916" s="56" t="s">
        <v>1051</v>
      </c>
    </row>
    <row r="917" spans="8:15">
      <c r="H917" s="56" t="s">
        <v>104</v>
      </c>
      <c r="I917" s="56" t="s">
        <v>121</v>
      </c>
      <c r="J917" s="56" t="s">
        <v>1289</v>
      </c>
      <c r="K917" s="56" t="s">
        <v>122</v>
      </c>
      <c r="L917" s="56" t="s">
        <v>2558</v>
      </c>
      <c r="M917" s="56" t="s">
        <v>311</v>
      </c>
      <c r="N917" s="56" t="s">
        <v>311</v>
      </c>
      <c r="O917" s="56" t="s">
        <v>1051</v>
      </c>
    </row>
    <row r="918" spans="8:15">
      <c r="H918" s="56" t="s">
        <v>167</v>
      </c>
      <c r="I918" s="56" t="s">
        <v>581</v>
      </c>
      <c r="J918" s="56" t="s">
        <v>1493</v>
      </c>
      <c r="K918" s="56" t="s">
        <v>1494</v>
      </c>
      <c r="L918" s="56" t="s">
        <v>2559</v>
      </c>
      <c r="M918" s="56" t="s">
        <v>1062</v>
      </c>
      <c r="N918" s="56" t="s">
        <v>1006</v>
      </c>
      <c r="O918" s="56" t="s">
        <v>1047</v>
      </c>
    </row>
    <row r="919" spans="8:15">
      <c r="H919" s="56" t="s">
        <v>167</v>
      </c>
      <c r="I919" s="56" t="s">
        <v>581</v>
      </c>
      <c r="J919" s="56" t="s">
        <v>1483</v>
      </c>
      <c r="K919" s="56" t="s">
        <v>582</v>
      </c>
      <c r="L919" s="56" t="s">
        <v>583</v>
      </c>
      <c r="M919" s="56" t="s">
        <v>1062</v>
      </c>
      <c r="N919" s="56" t="s">
        <v>1006</v>
      </c>
      <c r="O919" s="56" t="s">
        <v>1047</v>
      </c>
    </row>
    <row r="920" spans="8:15">
      <c r="H920" s="56" t="s">
        <v>63</v>
      </c>
      <c r="I920" s="56" t="s">
        <v>84</v>
      </c>
      <c r="J920" s="56" t="s">
        <v>1002</v>
      </c>
      <c r="K920" s="56" t="s">
        <v>90</v>
      </c>
      <c r="L920" s="56" t="s">
        <v>2560</v>
      </c>
      <c r="M920" s="56" t="s">
        <v>1078</v>
      </c>
      <c r="N920" s="56" t="s">
        <v>1079</v>
      </c>
      <c r="O920" s="56" t="s">
        <v>1051</v>
      </c>
    </row>
    <row r="921" spans="8:15">
      <c r="H921" s="56" t="s">
        <v>167</v>
      </c>
      <c r="I921" s="56" t="s">
        <v>581</v>
      </c>
      <c r="J921" s="56" t="s">
        <v>1176</v>
      </c>
      <c r="K921" s="56" t="s">
        <v>628</v>
      </c>
      <c r="L921" s="56" t="s">
        <v>1828</v>
      </c>
      <c r="M921" s="56" t="s">
        <v>1062</v>
      </c>
      <c r="N921" s="56" t="s">
        <v>1006</v>
      </c>
      <c r="O921" s="56" t="s">
        <v>1047</v>
      </c>
    </row>
    <row r="922" spans="8:15">
      <c r="H922" s="56" t="s">
        <v>167</v>
      </c>
      <c r="I922" s="56" t="s">
        <v>581</v>
      </c>
      <c r="J922" s="56" t="s">
        <v>1483</v>
      </c>
      <c r="K922" s="56" t="s">
        <v>582</v>
      </c>
      <c r="L922" s="56" t="s">
        <v>583</v>
      </c>
      <c r="M922" s="56" t="s">
        <v>1062</v>
      </c>
      <c r="N922" s="56" t="s">
        <v>1006</v>
      </c>
      <c r="O922" s="56" t="s">
        <v>1047</v>
      </c>
    </row>
    <row r="923" spans="8:15">
      <c r="H923" s="56" t="s">
        <v>167</v>
      </c>
      <c r="I923" s="56" t="s">
        <v>581</v>
      </c>
      <c r="J923" s="56" t="s">
        <v>1173</v>
      </c>
      <c r="K923" s="56" t="s">
        <v>594</v>
      </c>
      <c r="L923" s="56" t="s">
        <v>1814</v>
      </c>
      <c r="M923" s="56" t="s">
        <v>1062</v>
      </c>
      <c r="N923" s="56" t="s">
        <v>1006</v>
      </c>
      <c r="O923" s="56" t="s">
        <v>1047</v>
      </c>
    </row>
    <row r="924" spans="8:15">
      <c r="H924" s="56" t="s">
        <v>63</v>
      </c>
      <c r="I924" s="56" t="s">
        <v>77</v>
      </c>
      <c r="J924" s="56" t="s">
        <v>1041</v>
      </c>
      <c r="K924" s="56" t="s">
        <v>65</v>
      </c>
      <c r="L924" s="56" t="s">
        <v>2561</v>
      </c>
      <c r="M924" s="56" t="s">
        <v>1012</v>
      </c>
      <c r="N924" s="56" t="s">
        <v>1013</v>
      </c>
      <c r="O924" s="56" t="s">
        <v>1010</v>
      </c>
    </row>
    <row r="925" spans="8:15">
      <c r="H925" s="56" t="s">
        <v>167</v>
      </c>
      <c r="I925" s="56" t="s">
        <v>186</v>
      </c>
      <c r="J925" s="56" t="s">
        <v>1372</v>
      </c>
      <c r="K925" s="56" t="s">
        <v>449</v>
      </c>
      <c r="L925" s="56" t="s">
        <v>1781</v>
      </c>
      <c r="M925" s="56" t="s">
        <v>1012</v>
      </c>
      <c r="N925" s="56" t="s">
        <v>1006</v>
      </c>
      <c r="O925" s="56" t="s">
        <v>1010</v>
      </c>
    </row>
    <row r="926" spans="8:15">
      <c r="H926" s="56" t="s">
        <v>28</v>
      </c>
      <c r="I926" s="56" t="s">
        <v>60</v>
      </c>
      <c r="J926" s="56" t="s">
        <v>1168</v>
      </c>
      <c r="K926" s="56" t="s">
        <v>489</v>
      </c>
      <c r="L926" s="56" t="s">
        <v>2562</v>
      </c>
      <c r="M926" s="56" t="s">
        <v>1005</v>
      </c>
      <c r="N926" s="56" t="s">
        <v>1006</v>
      </c>
      <c r="O926" s="56" t="s">
        <v>1003</v>
      </c>
    </row>
    <row r="927" spans="8:15">
      <c r="H927" s="56" t="s">
        <v>167</v>
      </c>
      <c r="I927" s="56" t="s">
        <v>581</v>
      </c>
      <c r="J927" s="56" t="s">
        <v>1173</v>
      </c>
      <c r="K927" s="56" t="s">
        <v>594</v>
      </c>
      <c r="L927" s="56" t="s">
        <v>2563</v>
      </c>
      <c r="M927" s="56" t="s">
        <v>1062</v>
      </c>
      <c r="N927" s="56" t="s">
        <v>1006</v>
      </c>
      <c r="O927" s="56" t="s">
        <v>1047</v>
      </c>
    </row>
    <row r="928" spans="8:15">
      <c r="H928" s="56" t="s">
        <v>167</v>
      </c>
      <c r="I928" s="56" t="s">
        <v>581</v>
      </c>
      <c r="J928" s="56" t="s">
        <v>1176</v>
      </c>
      <c r="K928" s="56" t="s">
        <v>628</v>
      </c>
      <c r="L928" s="56" t="s">
        <v>1828</v>
      </c>
      <c r="M928" s="56" t="s">
        <v>1062</v>
      </c>
      <c r="N928" s="56" t="s">
        <v>1006</v>
      </c>
      <c r="O928" s="56" t="s">
        <v>1047</v>
      </c>
    </row>
    <row r="929" spans="8:15">
      <c r="H929" s="56" t="s">
        <v>167</v>
      </c>
      <c r="I929" s="56" t="s">
        <v>581</v>
      </c>
      <c r="J929" s="56" t="s">
        <v>1483</v>
      </c>
      <c r="K929" s="56" t="s">
        <v>582</v>
      </c>
      <c r="L929" s="56" t="s">
        <v>583</v>
      </c>
      <c r="M929" s="56" t="s">
        <v>1062</v>
      </c>
      <c r="N929" s="56" t="s">
        <v>1006</v>
      </c>
      <c r="O929" s="56" t="s">
        <v>1047</v>
      </c>
    </row>
    <row r="930" spans="8:15">
      <c r="H930" s="56" t="s">
        <v>167</v>
      </c>
      <c r="I930" s="56" t="s">
        <v>581</v>
      </c>
      <c r="J930" s="56" t="s">
        <v>1176</v>
      </c>
      <c r="K930" s="56" t="s">
        <v>628</v>
      </c>
      <c r="L930" s="56" t="s">
        <v>1828</v>
      </c>
      <c r="M930" s="56" t="s">
        <v>1062</v>
      </c>
      <c r="N930" s="56" t="s">
        <v>1006</v>
      </c>
      <c r="O930" s="56" t="s">
        <v>1047</v>
      </c>
    </row>
    <row r="931" spans="8:15">
      <c r="H931" s="56" t="s">
        <v>167</v>
      </c>
      <c r="I931" s="56" t="s">
        <v>581</v>
      </c>
      <c r="J931" s="56" t="s">
        <v>1176</v>
      </c>
      <c r="K931" s="56" t="s">
        <v>628</v>
      </c>
      <c r="L931" s="56" t="s">
        <v>2549</v>
      </c>
      <c r="M931" s="56" t="s">
        <v>1062</v>
      </c>
      <c r="N931" s="56" t="s">
        <v>1006</v>
      </c>
      <c r="O931" s="56" t="s">
        <v>1047</v>
      </c>
    </row>
    <row r="932" spans="8:15">
      <c r="H932" s="56" t="s">
        <v>136</v>
      </c>
      <c r="I932" s="56" t="s">
        <v>501</v>
      </c>
      <c r="J932" s="56" t="s">
        <v>1144</v>
      </c>
      <c r="K932" s="56" t="s">
        <v>502</v>
      </c>
      <c r="L932" s="56" t="s">
        <v>2556</v>
      </c>
      <c r="M932" s="56" t="s">
        <v>1062</v>
      </c>
      <c r="N932" s="56" t="s">
        <v>1006</v>
      </c>
      <c r="O932" s="56" t="s">
        <v>1047</v>
      </c>
    </row>
    <row r="933" spans="8:15">
      <c r="H933" s="56" t="s">
        <v>167</v>
      </c>
      <c r="I933" s="56" t="s">
        <v>581</v>
      </c>
      <c r="J933" s="56" t="s">
        <v>1483</v>
      </c>
      <c r="K933" s="56" t="s">
        <v>582</v>
      </c>
      <c r="L933" s="56" t="s">
        <v>1853</v>
      </c>
      <c r="M933" s="56" t="s">
        <v>1062</v>
      </c>
      <c r="N933" s="56" t="s">
        <v>1006</v>
      </c>
      <c r="O933" s="56" t="s">
        <v>1047</v>
      </c>
    </row>
    <row r="934" spans="8:15">
      <c r="H934" s="56" t="s">
        <v>167</v>
      </c>
      <c r="I934" s="56" t="s">
        <v>581</v>
      </c>
      <c r="J934" s="56" t="s">
        <v>1173</v>
      </c>
      <c r="K934" s="56" t="s">
        <v>594</v>
      </c>
      <c r="L934" s="56" t="s">
        <v>859</v>
      </c>
      <c r="M934" s="56" t="s">
        <v>1062</v>
      </c>
      <c r="N934" s="56" t="s">
        <v>1006</v>
      </c>
      <c r="O934" s="56" t="s">
        <v>1047</v>
      </c>
    </row>
    <row r="935" spans="8:15">
      <c r="H935" s="56" t="s">
        <v>167</v>
      </c>
      <c r="I935" s="56" t="s">
        <v>581</v>
      </c>
      <c r="J935" s="56" t="s">
        <v>1479</v>
      </c>
      <c r="K935" s="56" t="s">
        <v>662</v>
      </c>
      <c r="L935" s="56" t="s">
        <v>2564</v>
      </c>
      <c r="M935" s="56" t="s">
        <v>1062</v>
      </c>
      <c r="N935" s="56" t="s">
        <v>1006</v>
      </c>
      <c r="O935" s="56" t="s">
        <v>1047</v>
      </c>
    </row>
    <row r="936" spans="8:15">
      <c r="H936" s="56" t="s">
        <v>167</v>
      </c>
      <c r="I936" s="56" t="s">
        <v>581</v>
      </c>
      <c r="J936" s="56" t="s">
        <v>1176</v>
      </c>
      <c r="K936" s="56" t="s">
        <v>628</v>
      </c>
      <c r="L936" s="56" t="s">
        <v>2550</v>
      </c>
      <c r="M936" s="56" t="s">
        <v>1062</v>
      </c>
      <c r="N936" s="56" t="s">
        <v>1006</v>
      </c>
      <c r="O936" s="56" t="s">
        <v>1047</v>
      </c>
    </row>
    <row r="937" spans="8:15">
      <c r="H937" s="56" t="s">
        <v>167</v>
      </c>
      <c r="I937" s="56" t="s">
        <v>581</v>
      </c>
      <c r="J937" s="56" t="s">
        <v>1176</v>
      </c>
      <c r="K937" s="56" t="s">
        <v>628</v>
      </c>
      <c r="L937" s="56" t="s">
        <v>2550</v>
      </c>
      <c r="M937" s="56" t="s">
        <v>1062</v>
      </c>
      <c r="N937" s="56" t="s">
        <v>1006</v>
      </c>
      <c r="O937" s="56" t="s">
        <v>1047</v>
      </c>
    </row>
    <row r="938" spans="8:15">
      <c r="H938" s="56" t="s">
        <v>167</v>
      </c>
      <c r="I938" s="56" t="s">
        <v>186</v>
      </c>
      <c r="J938" s="56" t="s">
        <v>1383</v>
      </c>
      <c r="K938" s="56" t="s">
        <v>187</v>
      </c>
      <c r="L938" s="56" t="s">
        <v>2565</v>
      </c>
      <c r="M938" s="56" t="s">
        <v>1005</v>
      </c>
      <c r="N938" s="56" t="s">
        <v>1006</v>
      </c>
      <c r="O938" s="56" t="s">
        <v>1003</v>
      </c>
    </row>
    <row r="939" spans="8:15">
      <c r="H939" s="56" t="s">
        <v>167</v>
      </c>
      <c r="I939" s="56" t="s">
        <v>581</v>
      </c>
      <c r="J939" s="56" t="s">
        <v>1176</v>
      </c>
      <c r="K939" s="56" t="s">
        <v>628</v>
      </c>
      <c r="L939" s="56" t="s">
        <v>1828</v>
      </c>
      <c r="M939" s="56" t="s">
        <v>1062</v>
      </c>
      <c r="N939" s="56" t="s">
        <v>1006</v>
      </c>
      <c r="O939" s="56" t="s">
        <v>1047</v>
      </c>
    </row>
    <row r="940" spans="8:15">
      <c r="H940" s="56" t="s">
        <v>167</v>
      </c>
      <c r="I940" s="56" t="s">
        <v>581</v>
      </c>
      <c r="J940" s="56" t="s">
        <v>1483</v>
      </c>
      <c r="K940" s="56" t="s">
        <v>582</v>
      </c>
      <c r="L940" s="56" t="s">
        <v>583</v>
      </c>
      <c r="M940" s="56" t="s">
        <v>1062</v>
      </c>
      <c r="N940" s="56" t="s">
        <v>1006</v>
      </c>
      <c r="O940" s="56" t="s">
        <v>1047</v>
      </c>
    </row>
    <row r="941" spans="8:15">
      <c r="H941" s="56" t="s">
        <v>167</v>
      </c>
      <c r="I941" s="56" t="s">
        <v>581</v>
      </c>
      <c r="J941" s="56" t="s">
        <v>1173</v>
      </c>
      <c r="K941" s="56" t="s">
        <v>594</v>
      </c>
      <c r="L941" s="56" t="s">
        <v>859</v>
      </c>
      <c r="M941" s="56" t="s">
        <v>1062</v>
      </c>
      <c r="N941" s="56" t="s">
        <v>1006</v>
      </c>
      <c r="O941" s="56" t="s">
        <v>1047</v>
      </c>
    </row>
    <row r="942" spans="8:15">
      <c r="H942" s="56" t="s">
        <v>167</v>
      </c>
      <c r="I942" s="56" t="s">
        <v>581</v>
      </c>
      <c r="J942" s="56" t="s">
        <v>1483</v>
      </c>
      <c r="K942" s="56" t="s">
        <v>582</v>
      </c>
      <c r="L942" s="56" t="s">
        <v>583</v>
      </c>
      <c r="M942" s="56" t="s">
        <v>1062</v>
      </c>
      <c r="N942" s="56" t="s">
        <v>1006</v>
      </c>
      <c r="O942" s="56" t="s">
        <v>1047</v>
      </c>
    </row>
    <row r="943" spans="8:15">
      <c r="H943" s="56" t="s">
        <v>167</v>
      </c>
      <c r="I943" s="56" t="s">
        <v>581</v>
      </c>
      <c r="J943" s="56" t="s">
        <v>1173</v>
      </c>
      <c r="K943" s="56" t="s">
        <v>594</v>
      </c>
      <c r="L943" s="56" t="s">
        <v>1848</v>
      </c>
      <c r="M943" s="56" t="s">
        <v>1062</v>
      </c>
      <c r="N943" s="56" t="s">
        <v>1006</v>
      </c>
      <c r="O943" s="56" t="s">
        <v>1047</v>
      </c>
    </row>
    <row r="944" spans="8:15">
      <c r="H944" s="56" t="s">
        <v>167</v>
      </c>
      <c r="I944" s="56" t="s">
        <v>581</v>
      </c>
      <c r="J944" s="56" t="s">
        <v>1483</v>
      </c>
      <c r="K944" s="56" t="s">
        <v>582</v>
      </c>
      <c r="L944" s="56" t="s">
        <v>583</v>
      </c>
      <c r="M944" s="56" t="s">
        <v>1062</v>
      </c>
      <c r="N944" s="56" t="s">
        <v>1006</v>
      </c>
      <c r="O944" s="56" t="s">
        <v>1047</v>
      </c>
    </row>
    <row r="945" spans="8:15">
      <c r="H945" s="56" t="s">
        <v>167</v>
      </c>
      <c r="I945" s="56" t="s">
        <v>186</v>
      </c>
      <c r="J945" s="56" t="s">
        <v>1369</v>
      </c>
      <c r="K945" s="56" t="s">
        <v>189</v>
      </c>
      <c r="L945" s="56" t="s">
        <v>2566</v>
      </c>
      <c r="M945" s="56" t="s">
        <v>1062</v>
      </c>
      <c r="N945" s="56" t="s">
        <v>1006</v>
      </c>
      <c r="O945" s="56" t="s">
        <v>1047</v>
      </c>
    </row>
    <row r="946" spans="8:15">
      <c r="H946" s="56" t="s">
        <v>167</v>
      </c>
      <c r="I946" s="56" t="s">
        <v>581</v>
      </c>
      <c r="J946" s="56" t="s">
        <v>1483</v>
      </c>
      <c r="K946" s="56" t="s">
        <v>582</v>
      </c>
      <c r="L946" s="56" t="s">
        <v>583</v>
      </c>
      <c r="M946" s="56" t="s">
        <v>1062</v>
      </c>
      <c r="N946" s="56" t="s">
        <v>1006</v>
      </c>
      <c r="O946" s="56" t="s">
        <v>1047</v>
      </c>
    </row>
    <row r="947" spans="8:15">
      <c r="H947" s="56" t="s">
        <v>167</v>
      </c>
      <c r="I947" s="56" t="s">
        <v>581</v>
      </c>
      <c r="J947" s="56" t="s">
        <v>1176</v>
      </c>
      <c r="K947" s="56" t="s">
        <v>628</v>
      </c>
      <c r="L947" s="56" t="s">
        <v>2550</v>
      </c>
      <c r="M947" s="56" t="s">
        <v>1062</v>
      </c>
      <c r="N947" s="56" t="s">
        <v>1006</v>
      </c>
      <c r="O947" s="56" t="s">
        <v>1047</v>
      </c>
    </row>
    <row r="948" spans="8:15">
      <c r="H948" s="56" t="s">
        <v>167</v>
      </c>
      <c r="I948" s="56" t="s">
        <v>581</v>
      </c>
      <c r="J948" s="56" t="s">
        <v>1176</v>
      </c>
      <c r="K948" s="56" t="s">
        <v>628</v>
      </c>
      <c r="L948" s="56" t="s">
        <v>2550</v>
      </c>
      <c r="M948" s="56" t="s">
        <v>1062</v>
      </c>
      <c r="N948" s="56" t="s">
        <v>1006</v>
      </c>
      <c r="O948" s="56" t="s">
        <v>1047</v>
      </c>
    </row>
    <row r="949" spans="8:15">
      <c r="H949" s="56" t="s">
        <v>167</v>
      </c>
      <c r="I949" s="56" t="s">
        <v>581</v>
      </c>
      <c r="J949" s="56" t="s">
        <v>1173</v>
      </c>
      <c r="K949" s="56" t="s">
        <v>594</v>
      </c>
      <c r="L949" s="56" t="s">
        <v>859</v>
      </c>
      <c r="M949" s="56" t="s">
        <v>1062</v>
      </c>
      <c r="N949" s="56" t="s">
        <v>1006</v>
      </c>
      <c r="O949" s="56" t="s">
        <v>1047</v>
      </c>
    </row>
    <row r="950" spans="8:15">
      <c r="H950" s="56" t="s">
        <v>167</v>
      </c>
      <c r="I950" s="56" t="s">
        <v>581</v>
      </c>
      <c r="J950" s="56" t="s">
        <v>1483</v>
      </c>
      <c r="K950" s="56" t="s">
        <v>582</v>
      </c>
      <c r="L950" s="56" t="s">
        <v>583</v>
      </c>
      <c r="M950" s="56" t="s">
        <v>1062</v>
      </c>
      <c r="N950" s="56" t="s">
        <v>1006</v>
      </c>
      <c r="O950" s="56" t="s">
        <v>1047</v>
      </c>
    </row>
    <row r="951" spans="8:15">
      <c r="H951" s="56" t="s">
        <v>167</v>
      </c>
      <c r="I951" s="56" t="s">
        <v>581</v>
      </c>
      <c r="J951" s="56" t="s">
        <v>1176</v>
      </c>
      <c r="K951" s="56" t="s">
        <v>628</v>
      </c>
      <c r="L951" s="56" t="s">
        <v>1828</v>
      </c>
      <c r="M951" s="56" t="s">
        <v>1062</v>
      </c>
      <c r="N951" s="56" t="s">
        <v>1006</v>
      </c>
      <c r="O951" s="56" t="s">
        <v>1047</v>
      </c>
    </row>
    <row r="952" spans="8:15">
      <c r="H952" s="56" t="s">
        <v>167</v>
      </c>
      <c r="I952" s="56" t="s">
        <v>581</v>
      </c>
      <c r="J952" s="56" t="s">
        <v>1173</v>
      </c>
      <c r="K952" s="56" t="s">
        <v>594</v>
      </c>
      <c r="L952" s="56" t="s">
        <v>859</v>
      </c>
      <c r="M952" s="56" t="s">
        <v>1062</v>
      </c>
      <c r="N952" s="56" t="s">
        <v>1006</v>
      </c>
      <c r="O952" s="56" t="s">
        <v>1047</v>
      </c>
    </row>
    <row r="953" spans="8:15">
      <c r="H953" s="56" t="s">
        <v>167</v>
      </c>
      <c r="I953" s="56" t="s">
        <v>186</v>
      </c>
      <c r="J953" s="56" t="s">
        <v>1383</v>
      </c>
      <c r="K953" s="56" t="s">
        <v>187</v>
      </c>
      <c r="L953" s="56" t="s">
        <v>2567</v>
      </c>
      <c r="M953" s="56" t="s">
        <v>1005</v>
      </c>
      <c r="N953" s="56" t="s">
        <v>1006</v>
      </c>
      <c r="O953" s="56" t="s">
        <v>1003</v>
      </c>
    </row>
    <row r="954" spans="8:15">
      <c r="H954" s="56" t="s">
        <v>136</v>
      </c>
      <c r="I954" s="56" t="s">
        <v>150</v>
      </c>
      <c r="J954" s="56" t="s">
        <v>1148</v>
      </c>
      <c r="K954" s="56" t="s">
        <v>259</v>
      </c>
      <c r="L954" s="56" t="s">
        <v>2568</v>
      </c>
      <c r="M954" s="56" t="s">
        <v>1012</v>
      </c>
      <c r="N954" s="56" t="s">
        <v>1013</v>
      </c>
      <c r="O954" s="56" t="s">
        <v>1010</v>
      </c>
    </row>
    <row r="955" spans="8:15">
      <c r="H955" s="56" t="s">
        <v>28</v>
      </c>
      <c r="I955" s="56" t="s">
        <v>54</v>
      </c>
      <c r="J955" s="56" t="s">
        <v>1087</v>
      </c>
      <c r="K955" s="56" t="s">
        <v>56</v>
      </c>
      <c r="L955" s="56" t="s">
        <v>506</v>
      </c>
      <c r="M955" s="56" t="s">
        <v>1062</v>
      </c>
      <c r="N955" s="56" t="s">
        <v>1006</v>
      </c>
      <c r="O955" s="56" t="s">
        <v>1047</v>
      </c>
    </row>
    <row r="956" spans="8:15">
      <c r="H956" s="56" t="s">
        <v>167</v>
      </c>
      <c r="I956" s="56" t="s">
        <v>186</v>
      </c>
      <c r="J956" s="56" t="s">
        <v>1374</v>
      </c>
      <c r="K956" s="56" t="s">
        <v>191</v>
      </c>
      <c r="L956" s="56" t="s">
        <v>2569</v>
      </c>
      <c r="M956" s="56" t="s">
        <v>1005</v>
      </c>
      <c r="N956" s="56" t="s">
        <v>1006</v>
      </c>
      <c r="O956" s="56" t="s">
        <v>1003</v>
      </c>
    </row>
    <row r="957" spans="8:15">
      <c r="H957" s="56" t="s">
        <v>167</v>
      </c>
      <c r="I957" s="56" t="s">
        <v>186</v>
      </c>
      <c r="J957" s="56" t="s">
        <v>1196</v>
      </c>
      <c r="K957" s="56" t="s">
        <v>218</v>
      </c>
      <c r="L957" s="56" t="s">
        <v>2570</v>
      </c>
      <c r="M957" s="56" t="s">
        <v>2571</v>
      </c>
      <c r="N957" s="56" t="s">
        <v>1006</v>
      </c>
      <c r="O957" s="56" t="s">
        <v>1047</v>
      </c>
    </row>
    <row r="958" spans="8:15">
      <c r="H958" s="56" t="s">
        <v>28</v>
      </c>
      <c r="I958" s="56" t="s">
        <v>54</v>
      </c>
      <c r="J958" s="56" t="s">
        <v>1087</v>
      </c>
      <c r="K958" s="56" t="s">
        <v>56</v>
      </c>
      <c r="L958" s="56" t="s">
        <v>506</v>
      </c>
      <c r="M958" s="56" t="s">
        <v>1062</v>
      </c>
      <c r="N958" s="56" t="s">
        <v>1006</v>
      </c>
      <c r="O958" s="56" t="s">
        <v>1047</v>
      </c>
    </row>
    <row r="959" spans="8:15">
      <c r="H959" s="56" t="s">
        <v>167</v>
      </c>
      <c r="I959" s="56" t="s">
        <v>581</v>
      </c>
      <c r="J959" s="56" t="s">
        <v>1483</v>
      </c>
      <c r="K959" s="56" t="s">
        <v>582</v>
      </c>
      <c r="L959" s="56" t="s">
        <v>583</v>
      </c>
      <c r="M959" s="56" t="s">
        <v>1062</v>
      </c>
      <c r="N959" s="56" t="s">
        <v>1006</v>
      </c>
      <c r="O959" s="56" t="s">
        <v>1047</v>
      </c>
    </row>
    <row r="960" spans="8:15">
      <c r="H960" s="56" t="s">
        <v>167</v>
      </c>
      <c r="I960" s="56" t="s">
        <v>581</v>
      </c>
      <c r="J960" s="56" t="s">
        <v>1483</v>
      </c>
      <c r="K960" s="56" t="s">
        <v>582</v>
      </c>
      <c r="L960" s="56" t="s">
        <v>583</v>
      </c>
      <c r="M960" s="56" t="s">
        <v>1062</v>
      </c>
      <c r="N960" s="56" t="s">
        <v>1006</v>
      </c>
      <c r="O960" s="56" t="s">
        <v>1047</v>
      </c>
    </row>
    <row r="961" spans="8:15">
      <c r="H961" s="56" t="s">
        <v>167</v>
      </c>
      <c r="I961" s="56" t="s">
        <v>186</v>
      </c>
      <c r="J961" s="56" t="s">
        <v>1369</v>
      </c>
      <c r="K961" s="56" t="s">
        <v>189</v>
      </c>
      <c r="L961" s="56" t="s">
        <v>764</v>
      </c>
      <c r="M961" s="56" t="s">
        <v>1062</v>
      </c>
      <c r="N961" s="56" t="s">
        <v>1006</v>
      </c>
      <c r="O961" s="56" t="s">
        <v>1047</v>
      </c>
    </row>
    <row r="962" spans="8:15">
      <c r="H962" s="56" t="s">
        <v>167</v>
      </c>
      <c r="I962" s="56" t="s">
        <v>193</v>
      </c>
      <c r="J962" s="56" t="str">
        <f t="shared" ref="J962:J983" si="8">_xlfn.XLOOKUP(K962,U:U,T:T)</f>
        <v>HO00402369</v>
      </c>
      <c r="K962" s="80" t="s">
        <v>227</v>
      </c>
      <c r="L962" s="56" t="s">
        <v>816</v>
      </c>
      <c r="M962" s="56" t="s">
        <v>1062</v>
      </c>
      <c r="N962" s="56" t="s">
        <v>1006</v>
      </c>
      <c r="O962" s="56" t="s">
        <v>1047</v>
      </c>
    </row>
    <row r="963" spans="8:15">
      <c r="H963" s="56" t="s">
        <v>92</v>
      </c>
      <c r="I963" s="56" t="s">
        <v>101</v>
      </c>
      <c r="J963" s="56" t="str">
        <f t="shared" si="8"/>
        <v>HO00000004</v>
      </c>
      <c r="K963" s="56" t="s">
        <v>817</v>
      </c>
      <c r="L963" s="56" t="s">
        <v>818</v>
      </c>
      <c r="M963" s="56" t="s">
        <v>1062</v>
      </c>
      <c r="N963" s="56" t="s">
        <v>1006</v>
      </c>
      <c r="O963" s="56" t="s">
        <v>1047</v>
      </c>
    </row>
    <row r="964" spans="8:15">
      <c r="H964" s="56" t="s">
        <v>92</v>
      </c>
      <c r="I964" s="56" t="s">
        <v>97</v>
      </c>
      <c r="J964" s="56" t="str">
        <f t="shared" si="8"/>
        <v>HO00000005</v>
      </c>
      <c r="K964" s="56" t="s">
        <v>98</v>
      </c>
      <c r="L964" s="56" t="s">
        <v>345</v>
      </c>
      <c r="M964" s="56" t="s">
        <v>1062</v>
      </c>
      <c r="N964" s="56" t="s">
        <v>1006</v>
      </c>
      <c r="O964" s="56" t="s">
        <v>1047</v>
      </c>
    </row>
    <row r="965" spans="8:15">
      <c r="H965" s="56" t="s">
        <v>63</v>
      </c>
      <c r="I965" s="56" t="s">
        <v>71</v>
      </c>
      <c r="J965" s="56" t="str">
        <f t="shared" si="8"/>
        <v>HO00000939</v>
      </c>
      <c r="K965" s="56" t="s">
        <v>819</v>
      </c>
      <c r="L965" s="56" t="s">
        <v>820</v>
      </c>
      <c r="M965" s="56" t="s">
        <v>1062</v>
      </c>
      <c r="N965" s="56" t="s">
        <v>1006</v>
      </c>
      <c r="O965" s="56" t="s">
        <v>1047</v>
      </c>
    </row>
    <row r="966" spans="8:15">
      <c r="H966" s="56" t="s">
        <v>136</v>
      </c>
      <c r="I966" s="56" t="s">
        <v>155</v>
      </c>
      <c r="J966" s="56" t="str">
        <f t="shared" si="8"/>
        <v>HO00001478</v>
      </c>
      <c r="K966" s="56" t="s">
        <v>156</v>
      </c>
      <c r="L966" s="56" t="s">
        <v>822</v>
      </c>
      <c r="M966" s="56" t="s">
        <v>1062</v>
      </c>
      <c r="N966" s="56" t="s">
        <v>1006</v>
      </c>
      <c r="O966" s="56" t="s">
        <v>1047</v>
      </c>
    </row>
    <row r="967" spans="8:15">
      <c r="H967" s="56" t="s">
        <v>167</v>
      </c>
      <c r="I967" s="56" t="s">
        <v>173</v>
      </c>
      <c r="J967" s="56" t="str">
        <f t="shared" si="8"/>
        <v>HO00001048</v>
      </c>
      <c r="K967" s="56" t="s">
        <v>176</v>
      </c>
      <c r="L967" s="56" t="s">
        <v>519</v>
      </c>
      <c r="M967" s="56" t="s">
        <v>1062</v>
      </c>
      <c r="N967" s="56" t="s">
        <v>1006</v>
      </c>
      <c r="O967" s="56" t="s">
        <v>1047</v>
      </c>
    </row>
    <row r="968" spans="8:15">
      <c r="H968" s="56" t="s">
        <v>28</v>
      </c>
      <c r="I968" s="76" t="s">
        <v>50</v>
      </c>
      <c r="J968" s="56" t="str">
        <f t="shared" si="8"/>
        <v>HO00000966</v>
      </c>
      <c r="K968" s="56" t="s">
        <v>51</v>
      </c>
      <c r="L968" s="56" t="s">
        <v>52</v>
      </c>
      <c r="M968" s="56" t="s">
        <v>1062</v>
      </c>
      <c r="N968" s="56" t="s">
        <v>1006</v>
      </c>
      <c r="O968" s="56" t="s">
        <v>1047</v>
      </c>
    </row>
    <row r="969" spans="8:15">
      <c r="H969" s="56" t="s">
        <v>92</v>
      </c>
      <c r="I969" s="56" t="s">
        <v>97</v>
      </c>
      <c r="J969" s="56" t="str">
        <f t="shared" si="8"/>
        <v>HO00000005</v>
      </c>
      <c r="K969" s="56" t="s">
        <v>98</v>
      </c>
      <c r="L969" s="56" t="s">
        <v>99</v>
      </c>
      <c r="M969" s="56" t="s">
        <v>1012</v>
      </c>
      <c r="N969" s="56" t="s">
        <v>1013</v>
      </c>
      <c r="O969" s="56" t="s">
        <v>1010</v>
      </c>
    </row>
    <row r="970" spans="8:15">
      <c r="H970" s="56" t="s">
        <v>136</v>
      </c>
      <c r="I970" s="56" t="s">
        <v>140</v>
      </c>
      <c r="J970" s="56" t="str">
        <f t="shared" si="8"/>
        <v>HO00001440</v>
      </c>
      <c r="K970" s="56" t="s">
        <v>534</v>
      </c>
      <c r="L970" s="56" t="s">
        <v>823</v>
      </c>
      <c r="M970" s="56" t="s">
        <v>1005</v>
      </c>
      <c r="N970" s="56" t="s">
        <v>1006</v>
      </c>
      <c r="O970" s="56" t="s">
        <v>1003</v>
      </c>
    </row>
    <row r="971" spans="8:15">
      <c r="H971" s="56" t="s">
        <v>136</v>
      </c>
      <c r="I971" s="56" t="s">
        <v>501</v>
      </c>
      <c r="J971" s="56" t="str">
        <f t="shared" si="8"/>
        <v>HO00001518</v>
      </c>
      <c r="K971" s="56" t="s">
        <v>824</v>
      </c>
      <c r="L971" s="56" t="s">
        <v>825</v>
      </c>
      <c r="M971" s="56" t="s">
        <v>1062</v>
      </c>
      <c r="N971" s="56" t="s">
        <v>1006</v>
      </c>
      <c r="O971" s="56" t="s">
        <v>1047</v>
      </c>
    </row>
    <row r="972" spans="8:15">
      <c r="H972" s="56" t="s">
        <v>28</v>
      </c>
      <c r="I972" s="56" t="s">
        <v>54</v>
      </c>
      <c r="J972" s="56" t="str">
        <f t="shared" si="8"/>
        <v>HO00000975</v>
      </c>
      <c r="K972" s="56" t="s">
        <v>56</v>
      </c>
      <c r="L972" s="56" t="s">
        <v>826</v>
      </c>
      <c r="M972" s="56" t="s">
        <v>2572</v>
      </c>
      <c r="N972" s="56" t="s">
        <v>1006</v>
      </c>
      <c r="O972" s="56" t="s">
        <v>1047</v>
      </c>
    </row>
    <row r="973" spans="8:15">
      <c r="H973" s="56" t="s">
        <v>167</v>
      </c>
      <c r="I973" s="56" t="s">
        <v>186</v>
      </c>
      <c r="J973" s="56" t="str">
        <f t="shared" si="8"/>
        <v>HO00001050</v>
      </c>
      <c r="K973" s="56" t="s">
        <v>449</v>
      </c>
      <c r="L973" s="56" t="s">
        <v>827</v>
      </c>
      <c r="M973" s="56" t="s">
        <v>1005</v>
      </c>
      <c r="N973" s="56" t="s">
        <v>1006</v>
      </c>
      <c r="O973" s="56" t="s">
        <v>1003</v>
      </c>
    </row>
    <row r="974" spans="8:15">
      <c r="H974" s="56" t="s">
        <v>63</v>
      </c>
      <c r="I974" s="56" t="s">
        <v>81</v>
      </c>
      <c r="J974" s="56" t="str">
        <f t="shared" si="8"/>
        <v>HO00001134</v>
      </c>
      <c r="K974" s="55" t="s">
        <v>82</v>
      </c>
      <c r="L974" s="56" t="s">
        <v>828</v>
      </c>
      <c r="M974" s="56" t="s">
        <v>1062</v>
      </c>
      <c r="N974" s="56" t="s">
        <v>1006</v>
      </c>
      <c r="O974" s="56" t="s">
        <v>1047</v>
      </c>
    </row>
    <row r="975" spans="8:15">
      <c r="H975" s="56" t="s">
        <v>63</v>
      </c>
      <c r="I975" s="56" t="s">
        <v>81</v>
      </c>
      <c r="J975" s="56" t="str">
        <f t="shared" si="8"/>
        <v>HO00001134</v>
      </c>
      <c r="K975" s="55" t="s">
        <v>82</v>
      </c>
      <c r="L975" s="56" t="s">
        <v>829</v>
      </c>
      <c r="M975" s="56" t="s">
        <v>1062</v>
      </c>
      <c r="N975" s="56" t="s">
        <v>1006</v>
      </c>
      <c r="O975" s="56" t="s">
        <v>1047</v>
      </c>
    </row>
    <row r="976" spans="8:15">
      <c r="H976" s="56" t="s">
        <v>136</v>
      </c>
      <c r="I976" s="56" t="s">
        <v>501</v>
      </c>
      <c r="J976" s="56" t="str">
        <f t="shared" si="8"/>
        <v>HO00001522</v>
      </c>
      <c r="K976" s="56" t="s">
        <v>502</v>
      </c>
      <c r="L976" s="56" t="s">
        <v>830</v>
      </c>
      <c r="M976" s="56" t="s">
        <v>1012</v>
      </c>
      <c r="N976" s="56" t="s">
        <v>1013</v>
      </c>
      <c r="O976" s="56" t="s">
        <v>1010</v>
      </c>
    </row>
    <row r="977" spans="8:15">
      <c r="H977" s="56" t="s">
        <v>92</v>
      </c>
      <c r="I977" s="56" t="s">
        <v>547</v>
      </c>
      <c r="J977" s="56" t="str">
        <f t="shared" si="8"/>
        <v>HO00002692</v>
      </c>
      <c r="K977" s="56" t="s">
        <v>834</v>
      </c>
      <c r="L977" s="56" t="s">
        <v>835</v>
      </c>
      <c r="M977" s="56" t="s">
        <v>1005</v>
      </c>
      <c r="N977" s="56" t="s">
        <v>1006</v>
      </c>
      <c r="O977" s="56" t="s">
        <v>1003</v>
      </c>
    </row>
    <row r="978" spans="8:15">
      <c r="H978" s="56" t="s">
        <v>167</v>
      </c>
      <c r="I978" s="56" t="s">
        <v>173</v>
      </c>
      <c r="J978" s="56" t="str">
        <f t="shared" si="8"/>
        <v>HO00001048</v>
      </c>
      <c r="K978" s="56" t="s">
        <v>176</v>
      </c>
      <c r="L978" s="56" t="s">
        <v>223</v>
      </c>
      <c r="M978" s="56" t="s">
        <v>1062</v>
      </c>
      <c r="N978" s="56" t="s">
        <v>1006</v>
      </c>
      <c r="O978" s="56" t="s">
        <v>1047</v>
      </c>
    </row>
    <row r="979" spans="8:15">
      <c r="H979" s="56" t="s">
        <v>63</v>
      </c>
      <c r="I979" s="56" t="s">
        <v>410</v>
      </c>
      <c r="J979" s="56" t="str">
        <f t="shared" si="8"/>
        <v>HO00000964</v>
      </c>
      <c r="K979" s="56" t="s">
        <v>90</v>
      </c>
      <c r="L979" s="56" t="s">
        <v>837</v>
      </c>
      <c r="M979" s="56" t="s">
        <v>1062</v>
      </c>
      <c r="N979" s="56" t="s">
        <v>1006</v>
      </c>
      <c r="O979" s="56" t="s">
        <v>1047</v>
      </c>
    </row>
    <row r="980" spans="8:15">
      <c r="H980" s="56" t="s">
        <v>63</v>
      </c>
      <c r="I980" s="56" t="s">
        <v>410</v>
      </c>
      <c r="J980" s="56" t="str">
        <f t="shared" si="8"/>
        <v>HO00000964</v>
      </c>
      <c r="K980" s="56" t="s">
        <v>90</v>
      </c>
      <c r="L980" s="56" t="s">
        <v>839</v>
      </c>
      <c r="M980" s="56" t="s">
        <v>1062</v>
      </c>
      <c r="N980" s="56" t="s">
        <v>1006</v>
      </c>
      <c r="O980" s="56" t="s">
        <v>1047</v>
      </c>
    </row>
    <row r="981" spans="8:15">
      <c r="H981" s="56" t="s">
        <v>92</v>
      </c>
      <c r="I981" s="56" t="s">
        <v>547</v>
      </c>
      <c r="J981" s="56" t="str">
        <f t="shared" si="8"/>
        <v>HO00002978</v>
      </c>
      <c r="K981" s="55" t="s">
        <v>840</v>
      </c>
      <c r="L981" s="56" t="s">
        <v>841</v>
      </c>
      <c r="M981" s="56" t="s">
        <v>1062</v>
      </c>
      <c r="N981" s="56" t="s">
        <v>1006</v>
      </c>
      <c r="O981" s="56" t="s">
        <v>1003</v>
      </c>
    </row>
    <row r="982" spans="8:15">
      <c r="H982" s="56" t="s">
        <v>104</v>
      </c>
      <c r="I982" s="56" t="s">
        <v>128</v>
      </c>
      <c r="J982" s="56" t="str">
        <f t="shared" si="8"/>
        <v>HO00024281</v>
      </c>
      <c r="K982" s="56" t="s">
        <v>129</v>
      </c>
      <c r="L982" s="56" t="s">
        <v>842</v>
      </c>
      <c r="M982" s="56" t="s">
        <v>1062</v>
      </c>
      <c r="N982" s="56" t="s">
        <v>1006</v>
      </c>
      <c r="O982" s="56" t="s">
        <v>1047</v>
      </c>
    </row>
    <row r="983" spans="8:15">
      <c r="H983" s="56" t="s">
        <v>167</v>
      </c>
      <c r="I983" s="56" t="s">
        <v>173</v>
      </c>
      <c r="J983" s="56" t="str">
        <f t="shared" si="8"/>
        <v>HO00001048</v>
      </c>
      <c r="K983" s="56" t="s">
        <v>176</v>
      </c>
      <c r="L983" s="56" t="s">
        <v>292</v>
      </c>
      <c r="M983" s="56" t="s">
        <v>1005</v>
      </c>
      <c r="N983" s="56" t="s">
        <v>1006</v>
      </c>
      <c r="O983" s="56" t="s">
        <v>1003</v>
      </c>
    </row>
    <row r="984" spans="8:15">
      <c r="H984" s="56" t="s">
        <v>63</v>
      </c>
      <c r="I984" s="56" t="s">
        <v>74</v>
      </c>
      <c r="J984" s="56" t="str">
        <f t="shared" ref="J984:J1050" si="9">_xlfn.XLOOKUP(K984,U:U,T:T)</f>
        <v>HO00000957</v>
      </c>
      <c r="K984" s="56" t="s">
        <v>843</v>
      </c>
      <c r="L984" s="56" t="s">
        <v>844</v>
      </c>
      <c r="M984" s="56" t="s">
        <v>1062</v>
      </c>
      <c r="N984" s="56" t="s">
        <v>1006</v>
      </c>
      <c r="O984" s="56" t="s">
        <v>1047</v>
      </c>
    </row>
    <row r="985" spans="8:15">
      <c r="H985" s="56" t="s">
        <v>28</v>
      </c>
      <c r="I985" s="56" t="s">
        <v>45</v>
      </c>
      <c r="J985" s="56" t="str">
        <f t="shared" si="9"/>
        <v>HO00000941</v>
      </c>
      <c r="K985" s="56" t="s">
        <v>542</v>
      </c>
      <c r="L985" s="56" t="s">
        <v>845</v>
      </c>
      <c r="M985" s="56" t="s">
        <v>1062</v>
      </c>
      <c r="N985" s="56" t="s">
        <v>1006</v>
      </c>
      <c r="O985" s="56" t="s">
        <v>1047</v>
      </c>
    </row>
    <row r="986" spans="8:15">
      <c r="H986" s="56" t="s">
        <v>167</v>
      </c>
      <c r="I986" s="56" t="s">
        <v>581</v>
      </c>
      <c r="J986" s="56" t="str">
        <f t="shared" si="9"/>
        <v>HO00001112</v>
      </c>
      <c r="K986" s="56" t="s">
        <v>594</v>
      </c>
      <c r="L986" s="56" t="s">
        <v>846</v>
      </c>
      <c r="M986" s="56" t="s">
        <v>1062</v>
      </c>
      <c r="N986" s="56" t="s">
        <v>1006</v>
      </c>
      <c r="O986" s="56" t="s">
        <v>1047</v>
      </c>
    </row>
    <row r="987" spans="8:15">
      <c r="H987" s="56" t="s">
        <v>92</v>
      </c>
      <c r="I987" s="56" t="s">
        <v>93</v>
      </c>
      <c r="J987" s="56" t="str">
        <f t="shared" si="9"/>
        <v>HO00000001</v>
      </c>
      <c r="K987" s="56" t="s">
        <v>94</v>
      </c>
      <c r="L987" s="56" t="s">
        <v>793</v>
      </c>
      <c r="M987" s="56" t="s">
        <v>1062</v>
      </c>
      <c r="N987" s="56" t="s">
        <v>1006</v>
      </c>
      <c r="O987" s="56" t="s">
        <v>1047</v>
      </c>
    </row>
    <row r="988" spans="8:15">
      <c r="H988" s="56" t="s">
        <v>92</v>
      </c>
      <c r="I988" s="56" t="s">
        <v>547</v>
      </c>
      <c r="J988" s="56" t="e">
        <f t="shared" si="9"/>
        <v>#N/A</v>
      </c>
      <c r="K988" s="56" t="s">
        <v>847</v>
      </c>
      <c r="L988" s="56" t="s">
        <v>848</v>
      </c>
      <c r="M988" s="56" t="s">
        <v>1012</v>
      </c>
      <c r="N988" s="56" t="s">
        <v>1013</v>
      </c>
      <c r="O988" s="56" t="s">
        <v>1010</v>
      </c>
    </row>
    <row r="989" spans="8:15">
      <c r="H989" s="56" t="s">
        <v>136</v>
      </c>
      <c r="I989" s="56" t="s">
        <v>140</v>
      </c>
      <c r="J989" s="56" t="str">
        <f t="shared" si="9"/>
        <v>HO00001431</v>
      </c>
      <c r="K989" s="56" t="s">
        <v>244</v>
      </c>
      <c r="L989" s="56" t="s">
        <v>849</v>
      </c>
      <c r="M989" s="56" t="s">
        <v>1012</v>
      </c>
      <c r="N989" s="56" t="s">
        <v>1013</v>
      </c>
      <c r="O989" s="56" t="s">
        <v>1010</v>
      </c>
    </row>
    <row r="990" spans="8:15">
      <c r="H990" s="56" t="s">
        <v>136</v>
      </c>
      <c r="I990" s="56" t="s">
        <v>150</v>
      </c>
      <c r="J990" s="56" t="str">
        <f t="shared" si="9"/>
        <v>HO00001483</v>
      </c>
      <c r="K990" s="56" t="s">
        <v>259</v>
      </c>
      <c r="L990" s="56" t="s">
        <v>851</v>
      </c>
      <c r="M990" s="56" t="s">
        <v>1012</v>
      </c>
      <c r="N990" s="56" t="s">
        <v>1006</v>
      </c>
      <c r="O990" s="56" t="s">
        <v>1010</v>
      </c>
    </row>
    <row r="991" spans="8:15">
      <c r="H991" s="56" t="s">
        <v>167</v>
      </c>
      <c r="I991" s="56" t="s">
        <v>1570</v>
      </c>
      <c r="J991" s="56" t="str">
        <f t="shared" si="9"/>
        <v>HO00307823</v>
      </c>
      <c r="K991" s="56" t="s">
        <v>169</v>
      </c>
      <c r="L991" s="56" t="s">
        <v>853</v>
      </c>
      <c r="M991" s="56" t="s">
        <v>1012</v>
      </c>
      <c r="N991" s="56" t="s">
        <v>1013</v>
      </c>
      <c r="O991" s="56" t="s">
        <v>1010</v>
      </c>
    </row>
    <row r="992" spans="8:15">
      <c r="H992" s="56" t="s">
        <v>167</v>
      </c>
      <c r="I992" s="56" t="s">
        <v>852</v>
      </c>
      <c r="J992" s="56" t="str">
        <f t="shared" si="9"/>
        <v>HO00307823</v>
      </c>
      <c r="K992" s="56" t="s">
        <v>169</v>
      </c>
      <c r="L992" s="56" t="s">
        <v>438</v>
      </c>
      <c r="M992" s="56" t="s">
        <v>1005</v>
      </c>
      <c r="N992" s="56" t="s">
        <v>1006</v>
      </c>
      <c r="O992" s="56" t="s">
        <v>1003</v>
      </c>
    </row>
    <row r="993" spans="8:15">
      <c r="H993" s="56" t="s">
        <v>167</v>
      </c>
      <c r="I993" s="56" t="s">
        <v>852</v>
      </c>
      <c r="J993" s="56" t="str">
        <f t="shared" si="9"/>
        <v>HO00307823</v>
      </c>
      <c r="K993" s="56" t="s">
        <v>169</v>
      </c>
      <c r="L993" s="56" t="s">
        <v>171</v>
      </c>
      <c r="M993" s="81" t="s">
        <v>1062</v>
      </c>
      <c r="N993" s="56" t="s">
        <v>1006</v>
      </c>
      <c r="O993" s="81" t="s">
        <v>1047</v>
      </c>
    </row>
    <row r="994" spans="8:15">
      <c r="H994" s="56" t="s">
        <v>63</v>
      </c>
      <c r="I994" s="56" t="s">
        <v>84</v>
      </c>
      <c r="J994" s="56" t="str">
        <f t="shared" si="9"/>
        <v>HO00000964</v>
      </c>
      <c r="K994" s="56" t="s">
        <v>90</v>
      </c>
      <c r="L994" s="56" t="s">
        <v>855</v>
      </c>
      <c r="M994" s="56" t="s">
        <v>1005</v>
      </c>
      <c r="N994" s="56" t="s">
        <v>1006</v>
      </c>
      <c r="O994" s="56" t="s">
        <v>1047</v>
      </c>
    </row>
    <row r="995" spans="8:15">
      <c r="H995" s="56" t="s">
        <v>28</v>
      </c>
      <c r="I995" s="56" t="s">
        <v>29</v>
      </c>
      <c r="J995" s="56" t="str">
        <f t="shared" si="9"/>
        <v>HO00000959</v>
      </c>
      <c r="K995" s="56" t="s">
        <v>196</v>
      </c>
      <c r="L995" s="56" t="s">
        <v>856</v>
      </c>
      <c r="M995" s="56" t="s">
        <v>1012</v>
      </c>
      <c r="N995" s="56" t="s">
        <v>1006</v>
      </c>
      <c r="O995" s="56" t="s">
        <v>1010</v>
      </c>
    </row>
    <row r="996" spans="8:15">
      <c r="H996" s="56" t="s">
        <v>167</v>
      </c>
      <c r="I996" s="56" t="s">
        <v>581</v>
      </c>
      <c r="J996" s="56" t="str">
        <f t="shared" si="9"/>
        <v>HO00001112</v>
      </c>
      <c r="K996" s="56" t="s">
        <v>594</v>
      </c>
      <c r="L996" s="56" t="s">
        <v>859</v>
      </c>
      <c r="M996" s="56" t="s">
        <v>1062</v>
      </c>
      <c r="N996" s="56" t="s">
        <v>1006</v>
      </c>
      <c r="O996" s="56" t="s">
        <v>1047</v>
      </c>
    </row>
    <row r="997" spans="8:15">
      <c r="H997" s="56" t="s">
        <v>63</v>
      </c>
      <c r="I997" s="56" t="s">
        <v>71</v>
      </c>
      <c r="J997" s="56" t="str">
        <f t="shared" si="9"/>
        <v>HO00000989</v>
      </c>
      <c r="K997" s="56" t="s">
        <v>214</v>
      </c>
      <c r="L997" s="56" t="s">
        <v>401</v>
      </c>
      <c r="M997" s="56" t="s">
        <v>1012</v>
      </c>
      <c r="N997" s="56" t="s">
        <v>1013</v>
      </c>
      <c r="O997" s="56" t="s">
        <v>1010</v>
      </c>
    </row>
    <row r="998" spans="8:15">
      <c r="H998" s="56" t="s">
        <v>92</v>
      </c>
      <c r="I998" s="56" t="s">
        <v>93</v>
      </c>
      <c r="J998" s="56" t="str">
        <f t="shared" si="9"/>
        <v>HO00000001</v>
      </c>
      <c r="K998" s="56" t="s">
        <v>94</v>
      </c>
      <c r="L998" s="56" t="s">
        <v>860</v>
      </c>
      <c r="M998" s="56" t="s">
        <v>2571</v>
      </c>
      <c r="N998" s="56" t="s">
        <v>1006</v>
      </c>
      <c r="O998" s="56" t="s">
        <v>1047</v>
      </c>
    </row>
    <row r="999" spans="8:15">
      <c r="H999" s="56" t="s">
        <v>28</v>
      </c>
      <c r="I999" s="56" t="s">
        <v>29</v>
      </c>
      <c r="J999" s="56" t="str">
        <f t="shared" si="9"/>
        <v>HO00016614</v>
      </c>
      <c r="K999" s="56" t="s">
        <v>540</v>
      </c>
      <c r="L999" s="56" t="s">
        <v>861</v>
      </c>
      <c r="M999" s="56" t="s">
        <v>1005</v>
      </c>
      <c r="N999" s="56" t="s">
        <v>1006</v>
      </c>
      <c r="O999" s="56" t="s">
        <v>1003</v>
      </c>
    </row>
    <row r="1000" spans="8:15">
      <c r="H1000" s="56" t="s">
        <v>28</v>
      </c>
      <c r="I1000" s="56" t="s">
        <v>34</v>
      </c>
      <c r="J1000" s="56" t="str">
        <f t="shared" si="9"/>
        <v>HO00001017</v>
      </c>
      <c r="K1000" s="56" t="s">
        <v>343</v>
      </c>
      <c r="L1000" s="56" t="s">
        <v>862</v>
      </c>
      <c r="M1000" s="56" t="s">
        <v>1062</v>
      </c>
      <c r="N1000" s="56" t="s">
        <v>1006</v>
      </c>
      <c r="O1000" s="56" t="s">
        <v>1047</v>
      </c>
    </row>
    <row r="1001" spans="8:15">
      <c r="H1001" s="56" t="s">
        <v>92</v>
      </c>
      <c r="I1001" s="56" t="s">
        <v>547</v>
      </c>
      <c r="J1001" s="56" t="str">
        <f t="shared" si="9"/>
        <v>HO00002692</v>
      </c>
      <c r="K1001" s="56" t="s">
        <v>834</v>
      </c>
      <c r="L1001" s="56" t="s">
        <v>863</v>
      </c>
      <c r="M1001" s="56" t="s">
        <v>1005</v>
      </c>
      <c r="N1001" s="56" t="s">
        <v>1006</v>
      </c>
      <c r="O1001" s="56" t="s">
        <v>1003</v>
      </c>
    </row>
    <row r="1002" spans="8:15">
      <c r="H1002" s="56" t="s">
        <v>136</v>
      </c>
      <c r="I1002" s="56" t="s">
        <v>140</v>
      </c>
      <c r="J1002" s="56" t="str">
        <f t="shared" si="9"/>
        <v>HO00001533</v>
      </c>
      <c r="K1002" s="56" t="s">
        <v>865</v>
      </c>
      <c r="L1002" s="56" t="s">
        <v>866</v>
      </c>
      <c r="M1002" s="56" t="s">
        <v>1012</v>
      </c>
      <c r="N1002" s="56" t="s">
        <v>1013</v>
      </c>
      <c r="O1002" s="56" t="s">
        <v>1010</v>
      </c>
    </row>
    <row r="1003" spans="8:15">
      <c r="H1003" s="56" t="s">
        <v>63</v>
      </c>
      <c r="I1003" s="56" t="s">
        <v>71</v>
      </c>
      <c r="J1003" s="56" t="str">
        <f t="shared" si="9"/>
        <v>HO00000989</v>
      </c>
      <c r="K1003" s="56" t="s">
        <v>214</v>
      </c>
      <c r="L1003" s="56" t="s">
        <v>454</v>
      </c>
      <c r="M1003" s="56" t="s">
        <v>1012</v>
      </c>
      <c r="N1003" s="56" t="s">
        <v>1013</v>
      </c>
      <c r="O1003" s="56" t="s">
        <v>1010</v>
      </c>
    </row>
    <row r="1004" spans="8:15">
      <c r="H1004" s="56" t="s">
        <v>63</v>
      </c>
      <c r="I1004" s="56" t="s">
        <v>410</v>
      </c>
      <c r="J1004" s="56" t="str">
        <f t="shared" si="9"/>
        <v>HO00000964</v>
      </c>
      <c r="K1004" s="56" t="s">
        <v>90</v>
      </c>
      <c r="L1004" s="76" t="s">
        <v>867</v>
      </c>
      <c r="M1004" s="56" t="s">
        <v>1012</v>
      </c>
      <c r="N1004" s="56" t="s">
        <v>1013</v>
      </c>
      <c r="O1004" s="56" t="s">
        <v>1010</v>
      </c>
    </row>
    <row r="1005" spans="8:15">
      <c r="H1005" s="56" t="s">
        <v>28</v>
      </c>
      <c r="I1005" s="56" t="s">
        <v>45</v>
      </c>
      <c r="J1005" s="56" t="str">
        <f t="shared" si="9"/>
        <v>HO00000942</v>
      </c>
      <c r="K1005" s="56" t="s">
        <v>274</v>
      </c>
      <c r="L1005" s="56" t="s">
        <v>869</v>
      </c>
      <c r="M1005" s="56" t="s">
        <v>1012</v>
      </c>
      <c r="N1005" s="56" t="s">
        <v>1013</v>
      </c>
      <c r="O1005" s="56" t="s">
        <v>1010</v>
      </c>
    </row>
    <row r="1006" spans="8:15">
      <c r="H1006" s="56" t="s">
        <v>92</v>
      </c>
      <c r="I1006" s="56" t="s">
        <v>101</v>
      </c>
      <c r="J1006" s="56" t="str">
        <f t="shared" si="9"/>
        <v>HO00000022</v>
      </c>
      <c r="K1006" s="56" t="s">
        <v>102</v>
      </c>
      <c r="L1006" s="56" t="s">
        <v>871</v>
      </c>
      <c r="M1006" s="56" t="s">
        <v>1012</v>
      </c>
      <c r="N1006" s="56" t="s">
        <v>1006</v>
      </c>
      <c r="O1006" s="56" t="s">
        <v>1010</v>
      </c>
    </row>
    <row r="1007" spans="8:15">
      <c r="H1007" s="56" t="s">
        <v>92</v>
      </c>
      <c r="I1007" s="56" t="s">
        <v>93</v>
      </c>
      <c r="J1007" s="56" t="str">
        <f t="shared" si="9"/>
        <v>HO00000001</v>
      </c>
      <c r="K1007" s="56" t="s">
        <v>94</v>
      </c>
      <c r="L1007" s="56" t="s">
        <v>872</v>
      </c>
      <c r="M1007" s="56" t="s">
        <v>1078</v>
      </c>
      <c r="N1007" s="56" t="s">
        <v>1006</v>
      </c>
      <c r="O1007" s="56" t="s">
        <v>1051</v>
      </c>
    </row>
    <row r="1008" spans="8:15">
      <c r="H1008" s="56" t="s">
        <v>63</v>
      </c>
      <c r="I1008" s="56" t="s">
        <v>64</v>
      </c>
      <c r="J1008" s="56" t="str">
        <f t="shared" si="9"/>
        <v>HO00000958</v>
      </c>
      <c r="K1008" s="56" t="s">
        <v>65</v>
      </c>
      <c r="L1008" s="56" t="s">
        <v>873</v>
      </c>
      <c r="M1008" s="56" t="s">
        <v>1062</v>
      </c>
      <c r="N1008" s="56" t="s">
        <v>1006</v>
      </c>
      <c r="O1008" s="56" t="s">
        <v>1047</v>
      </c>
    </row>
    <row r="1009" spans="8:15">
      <c r="H1009" s="56" t="s">
        <v>63</v>
      </c>
      <c r="I1009" s="56" t="s">
        <v>77</v>
      </c>
      <c r="J1009" s="56" t="str">
        <f t="shared" si="9"/>
        <v>HO00000958</v>
      </c>
      <c r="K1009" s="56" t="s">
        <v>65</v>
      </c>
      <c r="L1009" s="56" t="s">
        <v>874</v>
      </c>
      <c r="M1009" s="56" t="s">
        <v>1012</v>
      </c>
      <c r="N1009" s="56" t="s">
        <v>1013</v>
      </c>
      <c r="O1009" s="56" t="s">
        <v>1010</v>
      </c>
    </row>
    <row r="1010" spans="8:15">
      <c r="H1010" s="56" t="s">
        <v>63</v>
      </c>
      <c r="I1010" s="56" t="s">
        <v>77</v>
      </c>
      <c r="J1010" s="56" t="str">
        <f t="shared" si="9"/>
        <v>HO00000958</v>
      </c>
      <c r="K1010" s="56" t="s">
        <v>65</v>
      </c>
      <c r="L1010" s="56" t="s">
        <v>875</v>
      </c>
      <c r="M1010" s="56" t="s">
        <v>1012</v>
      </c>
      <c r="N1010" s="56" t="s">
        <v>1013</v>
      </c>
      <c r="O1010" s="56" t="s">
        <v>1010</v>
      </c>
    </row>
    <row r="1011" spans="8:15">
      <c r="H1011" s="56" t="s">
        <v>28</v>
      </c>
      <c r="I1011" s="56" t="s">
        <v>54</v>
      </c>
      <c r="J1011" s="56" t="str">
        <f t="shared" si="9"/>
        <v>HO00000975</v>
      </c>
      <c r="K1011" s="56" t="s">
        <v>56</v>
      </c>
      <c r="L1011" s="56" t="s">
        <v>371</v>
      </c>
      <c r="M1011" s="56" t="s">
        <v>1012</v>
      </c>
      <c r="N1011" s="56" t="s">
        <v>1006</v>
      </c>
      <c r="O1011" s="56" t="s">
        <v>1010</v>
      </c>
    </row>
    <row r="1012" spans="8:15">
      <c r="H1012" s="56" t="s">
        <v>63</v>
      </c>
      <c r="I1012" s="56" t="s">
        <v>77</v>
      </c>
      <c r="J1012" s="56" t="str">
        <f t="shared" si="9"/>
        <v>HO00000958</v>
      </c>
      <c r="K1012" s="56" t="s">
        <v>65</v>
      </c>
      <c r="L1012" s="56" t="s">
        <v>879</v>
      </c>
      <c r="M1012" s="56" t="s">
        <v>1012</v>
      </c>
      <c r="N1012" s="56" t="s">
        <v>1013</v>
      </c>
      <c r="O1012" s="56" t="s">
        <v>1010</v>
      </c>
    </row>
    <row r="1013" spans="8:15">
      <c r="H1013" s="56" t="s">
        <v>167</v>
      </c>
      <c r="I1013" s="56" t="s">
        <v>323</v>
      </c>
      <c r="J1013" s="56" t="str">
        <f t="shared" si="9"/>
        <v>HO00001044</v>
      </c>
      <c r="K1013" s="56" t="s">
        <v>346</v>
      </c>
      <c r="L1013" s="56" t="s">
        <v>880</v>
      </c>
      <c r="M1013" s="56" t="s">
        <v>1005</v>
      </c>
      <c r="N1013" s="56" t="s">
        <v>1006</v>
      </c>
      <c r="O1013" s="56" t="s">
        <v>1003</v>
      </c>
    </row>
    <row r="1014" spans="8:15">
      <c r="H1014" s="56" t="s">
        <v>136</v>
      </c>
      <c r="I1014" s="56" t="s">
        <v>155</v>
      </c>
      <c r="J1014" s="56" t="str">
        <f t="shared" si="9"/>
        <v>HO00001478</v>
      </c>
      <c r="K1014" s="56" t="s">
        <v>156</v>
      </c>
      <c r="L1014" s="56" t="s">
        <v>881</v>
      </c>
      <c r="M1014" s="56" t="s">
        <v>1005</v>
      </c>
      <c r="N1014" s="56" t="s">
        <v>1006</v>
      </c>
      <c r="O1014" s="56" t="s">
        <v>1003</v>
      </c>
    </row>
    <row r="1015" spans="8:15">
      <c r="H1015" s="56" t="s">
        <v>92</v>
      </c>
      <c r="I1015" s="56" t="s">
        <v>547</v>
      </c>
      <c r="J1015" s="56" t="str">
        <f t="shared" si="9"/>
        <v>HO00002978</v>
      </c>
      <c r="K1015" s="56" t="s">
        <v>840</v>
      </c>
      <c r="L1015" s="56" t="s">
        <v>882</v>
      </c>
      <c r="M1015" s="56" t="s">
        <v>1005</v>
      </c>
      <c r="N1015" s="56" t="s">
        <v>1006</v>
      </c>
      <c r="O1015" s="56" t="s">
        <v>1003</v>
      </c>
    </row>
    <row r="1016" spans="8:15">
      <c r="H1016" s="56" t="s">
        <v>63</v>
      </c>
      <c r="I1016" s="56" t="s">
        <v>81</v>
      </c>
      <c r="J1016" s="56" t="str">
        <f t="shared" si="9"/>
        <v>HO00001134</v>
      </c>
      <c r="K1016" s="55" t="s">
        <v>82</v>
      </c>
      <c r="L1016" s="56" t="s">
        <v>884</v>
      </c>
      <c r="M1016" s="56" t="s">
        <v>1062</v>
      </c>
      <c r="N1016" s="56" t="s">
        <v>1006</v>
      </c>
      <c r="O1016" s="56" t="s">
        <v>1047</v>
      </c>
    </row>
    <row r="1017" spans="8:15">
      <c r="H1017" s="56" t="s">
        <v>28</v>
      </c>
      <c r="I1017" s="56" t="s">
        <v>54</v>
      </c>
      <c r="J1017" s="56" t="str">
        <f t="shared" si="9"/>
        <v>HO00000975</v>
      </c>
      <c r="K1017" s="56" t="s">
        <v>56</v>
      </c>
      <c r="L1017" s="56" t="s">
        <v>885</v>
      </c>
      <c r="M1017" s="56" t="s">
        <v>1254</v>
      </c>
      <c r="N1017" s="56" t="s">
        <v>2573</v>
      </c>
      <c r="O1017" s="56" t="s">
        <v>1051</v>
      </c>
    </row>
    <row r="1018" spans="8:15">
      <c r="H1018" s="56" t="s">
        <v>92</v>
      </c>
      <c r="I1018" s="56" t="s">
        <v>101</v>
      </c>
      <c r="J1018" s="56" t="str">
        <f t="shared" si="9"/>
        <v>HO00000022</v>
      </c>
      <c r="K1018" s="56" t="s">
        <v>102</v>
      </c>
      <c r="L1018" s="56" t="s">
        <v>883</v>
      </c>
      <c r="M1018" s="56" t="s">
        <v>2572</v>
      </c>
      <c r="N1018" s="56" t="s">
        <v>1006</v>
      </c>
      <c r="O1018" s="56" t="s">
        <v>1047</v>
      </c>
    </row>
    <row r="1019" spans="8:15">
      <c r="H1019" s="56" t="s">
        <v>136</v>
      </c>
      <c r="I1019" s="56" t="s">
        <v>150</v>
      </c>
      <c r="J1019" s="56" t="str">
        <f t="shared" si="9"/>
        <v>HO00001477</v>
      </c>
      <c r="K1019" s="56" t="s">
        <v>153</v>
      </c>
      <c r="L1019" s="56" t="s">
        <v>886</v>
      </c>
      <c r="M1019" s="56" t="s">
        <v>1254</v>
      </c>
      <c r="N1019" s="56" t="s">
        <v>2573</v>
      </c>
      <c r="O1019" s="56" t="s">
        <v>1051</v>
      </c>
    </row>
    <row r="1020" spans="8:15">
      <c r="H1020" s="56" t="s">
        <v>136</v>
      </c>
      <c r="I1020" s="56" t="s">
        <v>143</v>
      </c>
      <c r="J1020" s="56" t="str">
        <f t="shared" si="9"/>
        <v>HO00001482</v>
      </c>
      <c r="K1020" s="56" t="s">
        <v>146</v>
      </c>
      <c r="L1020" s="56" t="s">
        <v>887</v>
      </c>
      <c r="M1020" s="56" t="s">
        <v>1012</v>
      </c>
      <c r="N1020" s="56" t="s">
        <v>1013</v>
      </c>
      <c r="O1020" s="56" t="s">
        <v>1010</v>
      </c>
    </row>
    <row r="1021" spans="8:15">
      <c r="H1021" s="56" t="s">
        <v>28</v>
      </c>
      <c r="I1021" s="56" t="s">
        <v>39</v>
      </c>
      <c r="J1021" s="56" t="str">
        <f t="shared" si="9"/>
        <v>HO00001014</v>
      </c>
      <c r="K1021" s="56" t="s">
        <v>266</v>
      </c>
      <c r="L1021" s="56" t="s">
        <v>888</v>
      </c>
      <c r="M1021" s="56" t="s">
        <v>1062</v>
      </c>
      <c r="N1021" s="56" t="s">
        <v>1006</v>
      </c>
      <c r="O1021" s="56" t="s">
        <v>1047</v>
      </c>
    </row>
    <row r="1022" spans="8:15">
      <c r="H1022" s="56" t="s">
        <v>136</v>
      </c>
      <c r="I1022" s="56" t="s">
        <v>501</v>
      </c>
      <c r="J1022" s="56" t="str">
        <f t="shared" si="9"/>
        <v>HO00024017</v>
      </c>
      <c r="K1022" s="56" t="s">
        <v>698</v>
      </c>
      <c r="L1022" s="56" t="s">
        <v>891</v>
      </c>
      <c r="M1022" s="56" t="s">
        <v>1012</v>
      </c>
      <c r="N1022" s="56" t="s">
        <v>1013</v>
      </c>
      <c r="O1022" s="56" t="s">
        <v>1010</v>
      </c>
    </row>
    <row r="1023" spans="8:15">
      <c r="H1023" s="81" t="s">
        <v>28</v>
      </c>
      <c r="I1023" s="81" t="s">
        <v>2574</v>
      </c>
      <c r="J1023" s="56" t="str">
        <f t="shared" si="9"/>
        <v>HO00000972</v>
      </c>
      <c r="K1023" s="81" t="s">
        <v>36</v>
      </c>
      <c r="L1023" s="81" t="s">
        <v>37</v>
      </c>
      <c r="M1023" s="81" t="s">
        <v>1005</v>
      </c>
      <c r="N1023" s="56" t="s">
        <v>1006</v>
      </c>
      <c r="O1023" s="81" t="s">
        <v>1003</v>
      </c>
    </row>
    <row r="1024" spans="8:15">
      <c r="H1024" s="56" t="s">
        <v>167</v>
      </c>
      <c r="I1024" s="56" t="s">
        <v>852</v>
      </c>
      <c r="J1024" s="56" t="str">
        <f t="shared" si="9"/>
        <v>HO00307823</v>
      </c>
      <c r="K1024" s="56" t="s">
        <v>169</v>
      </c>
      <c r="L1024" s="56" t="s">
        <v>896</v>
      </c>
      <c r="M1024" s="56" t="s">
        <v>1062</v>
      </c>
      <c r="N1024" s="56" t="s">
        <v>1006</v>
      </c>
      <c r="O1024" s="56" t="s">
        <v>1047</v>
      </c>
    </row>
    <row r="1025" spans="8:15">
      <c r="H1025" s="56" t="s">
        <v>136</v>
      </c>
      <c r="I1025" s="56" t="s">
        <v>501</v>
      </c>
      <c r="J1025" s="56" t="str">
        <f t="shared" si="9"/>
        <v>HO00001522</v>
      </c>
      <c r="K1025" s="56" t="s">
        <v>502</v>
      </c>
      <c r="L1025" s="56" t="s">
        <v>895</v>
      </c>
      <c r="M1025" s="56" t="s">
        <v>1078</v>
      </c>
      <c r="N1025" s="56" t="s">
        <v>1079</v>
      </c>
      <c r="O1025" s="56" t="s">
        <v>1051</v>
      </c>
    </row>
    <row r="1026" spans="8:15">
      <c r="H1026" s="56" t="s">
        <v>92</v>
      </c>
      <c r="I1026" s="56" t="s">
        <v>93</v>
      </c>
      <c r="J1026" s="56" t="str">
        <f t="shared" si="9"/>
        <v>HO00000001</v>
      </c>
      <c r="K1026" s="56" t="s">
        <v>94</v>
      </c>
      <c r="L1026" s="56" t="s">
        <v>894</v>
      </c>
      <c r="M1026" s="56" t="s">
        <v>1062</v>
      </c>
      <c r="N1026" s="56" t="s">
        <v>1006</v>
      </c>
      <c r="O1026" s="56" t="s">
        <v>1047</v>
      </c>
    </row>
    <row r="1027" spans="8:15">
      <c r="H1027" s="56" t="s">
        <v>104</v>
      </c>
      <c r="I1027" s="56" t="s">
        <v>125</v>
      </c>
      <c r="J1027" s="56" t="str">
        <f t="shared" si="9"/>
        <v>HO00001404</v>
      </c>
      <c r="K1027" s="56" t="s">
        <v>126</v>
      </c>
      <c r="L1027" s="56" t="s">
        <v>893</v>
      </c>
      <c r="M1027" s="56" t="s">
        <v>1062</v>
      </c>
      <c r="N1027" s="56" t="s">
        <v>1006</v>
      </c>
      <c r="O1027" s="56" t="s">
        <v>1047</v>
      </c>
    </row>
    <row r="1028" spans="8:15">
      <c r="H1028" s="81" t="s">
        <v>28</v>
      </c>
      <c r="I1028" s="56" t="s">
        <v>45</v>
      </c>
      <c r="J1028" s="56" t="str">
        <f t="shared" si="9"/>
        <v>HO00015998</v>
      </c>
      <c r="K1028" s="56" t="s">
        <v>46</v>
      </c>
      <c r="L1028" s="56" t="s">
        <v>899</v>
      </c>
      <c r="M1028" s="56" t="s">
        <v>1062</v>
      </c>
      <c r="N1028" s="56" t="s">
        <v>1006</v>
      </c>
      <c r="O1028" s="56" t="s">
        <v>1047</v>
      </c>
    </row>
    <row r="1029" spans="8:15">
      <c r="H1029" s="81" t="s">
        <v>28</v>
      </c>
      <c r="I1029" s="56" t="s">
        <v>2574</v>
      </c>
      <c r="J1029" s="56" t="str">
        <f t="shared" si="9"/>
        <v>HO00000972</v>
      </c>
      <c r="K1029" s="56" t="s">
        <v>36</v>
      </c>
      <c r="L1029" s="56" t="s">
        <v>370</v>
      </c>
      <c r="M1029" s="56" t="s">
        <v>1005</v>
      </c>
      <c r="N1029" s="56" t="s">
        <v>1006</v>
      </c>
      <c r="O1029" s="56" t="s">
        <v>1003</v>
      </c>
    </row>
    <row r="1030" spans="8:15">
      <c r="H1030" s="56" t="s">
        <v>92</v>
      </c>
      <c r="I1030" s="56" t="s">
        <v>547</v>
      </c>
      <c r="J1030" s="56" t="str">
        <f t="shared" si="9"/>
        <v>HO00002956</v>
      </c>
      <c r="K1030" s="56" t="s">
        <v>285</v>
      </c>
      <c r="L1030" s="56" t="s">
        <v>900</v>
      </c>
      <c r="M1030" s="56" t="s">
        <v>1012</v>
      </c>
      <c r="N1030" s="56" t="s">
        <v>1006</v>
      </c>
      <c r="O1030" s="56" t="s">
        <v>1047</v>
      </c>
    </row>
    <row r="1031" spans="8:15">
      <c r="H1031" s="56" t="s">
        <v>63</v>
      </c>
      <c r="I1031" s="56" t="s">
        <v>64</v>
      </c>
      <c r="J1031" s="56" t="str">
        <f t="shared" si="9"/>
        <v>HO00000958</v>
      </c>
      <c r="K1031" s="56" t="s">
        <v>65</v>
      </c>
      <c r="L1031" s="56" t="s">
        <v>901</v>
      </c>
      <c r="M1031" s="56" t="s">
        <v>1012</v>
      </c>
      <c r="N1031" s="56" t="s">
        <v>1013</v>
      </c>
      <c r="O1031" s="56" t="s">
        <v>1010</v>
      </c>
    </row>
    <row r="1032" spans="8:15">
      <c r="H1032" s="56" t="s">
        <v>104</v>
      </c>
      <c r="I1032" s="56" t="s">
        <v>128</v>
      </c>
      <c r="J1032" s="56" t="str">
        <f t="shared" si="9"/>
        <v>HO00001400</v>
      </c>
      <c r="K1032" s="56" t="s">
        <v>112</v>
      </c>
      <c r="L1032" s="56" t="s">
        <v>2575</v>
      </c>
      <c r="M1032" s="56" t="s">
        <v>1005</v>
      </c>
      <c r="N1032" s="56" t="s">
        <v>1006</v>
      </c>
      <c r="O1032" s="56" t="s">
        <v>1003</v>
      </c>
    </row>
    <row r="1033" spans="8:15">
      <c r="H1033" s="56" t="s">
        <v>28</v>
      </c>
      <c r="I1033" s="76" t="s">
        <v>50</v>
      </c>
      <c r="J1033" s="56" t="str">
        <f t="shared" si="9"/>
        <v>HO00000966</v>
      </c>
      <c r="K1033" s="56" t="s">
        <v>51</v>
      </c>
      <c r="L1033" s="56" t="s">
        <v>199</v>
      </c>
      <c r="M1033" s="56" t="s">
        <v>1012</v>
      </c>
      <c r="N1033" s="56" t="s">
        <v>1006</v>
      </c>
      <c r="O1033" s="56" t="s">
        <v>1010</v>
      </c>
    </row>
    <row r="1034" spans="8:15">
      <c r="H1034" s="56" t="s">
        <v>167</v>
      </c>
      <c r="I1034" s="56" t="s">
        <v>193</v>
      </c>
      <c r="J1034" s="56" t="str">
        <f t="shared" si="9"/>
        <v>HO00001116</v>
      </c>
      <c r="K1034" s="56" t="s">
        <v>229</v>
      </c>
      <c r="L1034" s="56" t="s">
        <v>907</v>
      </c>
      <c r="M1034" s="56" t="s">
        <v>2576</v>
      </c>
      <c r="N1034" s="56" t="s">
        <v>1013</v>
      </c>
      <c r="O1034" s="56" t="s">
        <v>1010</v>
      </c>
    </row>
    <row r="1035" spans="8:15">
      <c r="H1035" s="56" t="s">
        <v>136</v>
      </c>
      <c r="I1035" s="56" t="s">
        <v>137</v>
      </c>
      <c r="J1035" s="56" t="str">
        <f t="shared" si="9"/>
        <v>HO00025571</v>
      </c>
      <c r="K1035" s="56" t="s">
        <v>365</v>
      </c>
      <c r="L1035" s="56" t="s">
        <v>904</v>
      </c>
      <c r="M1035" s="56" t="s">
        <v>1062</v>
      </c>
      <c r="N1035" s="56" t="s">
        <v>1006</v>
      </c>
      <c r="O1035" s="56" t="s">
        <v>1003</v>
      </c>
    </row>
    <row r="1036" spans="8:15">
      <c r="H1036" s="56" t="s">
        <v>136</v>
      </c>
      <c r="I1036" s="56" t="s">
        <v>155</v>
      </c>
      <c r="J1036" s="56" t="str">
        <f t="shared" si="9"/>
        <v>HO00001491</v>
      </c>
      <c r="K1036" s="55" t="s">
        <v>905</v>
      </c>
      <c r="L1036" s="56" t="s">
        <v>906</v>
      </c>
      <c r="M1036" s="56" t="s">
        <v>1012</v>
      </c>
      <c r="N1036" s="56" t="s">
        <v>1006</v>
      </c>
      <c r="O1036" s="56" t="s">
        <v>1010</v>
      </c>
    </row>
    <row r="1037" spans="8:15">
      <c r="H1037" s="56" t="s">
        <v>28</v>
      </c>
      <c r="I1037" s="56" t="s">
        <v>39</v>
      </c>
      <c r="J1037" s="56" t="str">
        <f t="shared" si="9"/>
        <v>HO00000971</v>
      </c>
      <c r="K1037" s="56" t="s">
        <v>40</v>
      </c>
      <c r="L1037" s="56" t="s">
        <v>903</v>
      </c>
      <c r="M1037" s="56" t="s">
        <v>1012</v>
      </c>
      <c r="N1037" s="56" t="s">
        <v>1006</v>
      </c>
      <c r="O1037" s="56" t="s">
        <v>1010</v>
      </c>
    </row>
    <row r="1038" spans="8:15">
      <c r="H1038" s="56" t="s">
        <v>28</v>
      </c>
      <c r="I1038" s="56" t="s">
        <v>2574</v>
      </c>
      <c r="J1038" s="56" t="str">
        <f t="shared" si="9"/>
        <v>HO00000972</v>
      </c>
      <c r="K1038" s="56" t="s">
        <v>36</v>
      </c>
      <c r="L1038" s="56" t="s">
        <v>37</v>
      </c>
      <c r="M1038" s="56" t="s">
        <v>1005</v>
      </c>
      <c r="N1038" s="56" t="s">
        <v>1006</v>
      </c>
      <c r="O1038" s="56" t="s">
        <v>1003</v>
      </c>
    </row>
    <row r="1039" spans="8:15">
      <c r="H1039" s="56" t="s">
        <v>28</v>
      </c>
      <c r="I1039" s="56" t="s">
        <v>54</v>
      </c>
      <c r="J1039" s="56" t="str">
        <f t="shared" si="9"/>
        <v>HO00000975</v>
      </c>
      <c r="K1039" s="56" t="s">
        <v>56</v>
      </c>
      <c r="L1039" s="56" t="s">
        <v>908</v>
      </c>
      <c r="M1039" s="56" t="s">
        <v>1062</v>
      </c>
      <c r="N1039" s="56" t="s">
        <v>311</v>
      </c>
      <c r="O1039" s="56" t="s">
        <v>1047</v>
      </c>
    </row>
    <row r="1040" spans="8:15">
      <c r="H1040" s="56" t="s">
        <v>104</v>
      </c>
      <c r="I1040" s="56" t="s">
        <v>911</v>
      </c>
      <c r="J1040" s="56" t="str">
        <f t="shared" si="9"/>
        <v>HO00001421</v>
      </c>
      <c r="K1040" s="56" t="s">
        <v>122</v>
      </c>
      <c r="L1040" s="56" t="s">
        <v>912</v>
      </c>
      <c r="M1040" s="56" t="s">
        <v>1005</v>
      </c>
      <c r="N1040" s="56" t="s">
        <v>1006</v>
      </c>
      <c r="O1040" s="56" t="s">
        <v>1047</v>
      </c>
    </row>
    <row r="1041" spans="8:15">
      <c r="H1041" s="56" t="s">
        <v>2577</v>
      </c>
      <c r="I1041" s="56" t="s">
        <v>97</v>
      </c>
      <c r="J1041" s="56" t="str">
        <f t="shared" si="9"/>
        <v>HO00000005</v>
      </c>
      <c r="K1041" s="56" t="s">
        <v>98</v>
      </c>
      <c r="L1041" s="56" t="s">
        <v>913</v>
      </c>
      <c r="M1041" s="56" t="s">
        <v>1005</v>
      </c>
      <c r="N1041" s="56" t="s">
        <v>1006</v>
      </c>
      <c r="O1041" s="56" t="s">
        <v>1003</v>
      </c>
    </row>
    <row r="1042" spans="8:15">
      <c r="H1042" s="56" t="s">
        <v>136</v>
      </c>
      <c r="I1042" s="56" t="s">
        <v>501</v>
      </c>
      <c r="J1042" s="56" t="str">
        <f t="shared" si="9"/>
        <v>HO00024017</v>
      </c>
      <c r="K1042" s="56" t="s">
        <v>698</v>
      </c>
      <c r="L1042" s="56" t="s">
        <v>914</v>
      </c>
      <c r="M1042" s="56" t="s">
        <v>1005</v>
      </c>
      <c r="N1042" s="56" t="s">
        <v>1006</v>
      </c>
      <c r="O1042" s="56" t="s">
        <v>1003</v>
      </c>
    </row>
    <row r="1043" spans="8:15">
      <c r="H1043" s="56" t="s">
        <v>167</v>
      </c>
      <c r="I1043" s="56" t="s">
        <v>581</v>
      </c>
      <c r="J1043" s="56" t="str">
        <f t="shared" si="9"/>
        <v>HO00001114</v>
      </c>
      <c r="K1043" s="56" t="s">
        <v>628</v>
      </c>
      <c r="L1043" s="56" t="s">
        <v>915</v>
      </c>
      <c r="M1043" s="56" t="s">
        <v>1062</v>
      </c>
      <c r="N1043" s="56" t="s">
        <v>1006</v>
      </c>
      <c r="O1043" s="56" t="s">
        <v>1047</v>
      </c>
    </row>
    <row r="1044" spans="8:15">
      <c r="H1044" s="56" t="s">
        <v>104</v>
      </c>
      <c r="I1044" s="56" t="s">
        <v>911</v>
      </c>
      <c r="J1044" s="56" t="str">
        <f t="shared" si="9"/>
        <v>HO00001421</v>
      </c>
      <c r="K1044" s="76" t="s">
        <v>122</v>
      </c>
      <c r="L1044" s="56" t="s">
        <v>123</v>
      </c>
      <c r="M1044" s="56" t="s">
        <v>1005</v>
      </c>
      <c r="N1044" s="56" t="s">
        <v>1006</v>
      </c>
      <c r="O1044" s="56" t="s">
        <v>1003</v>
      </c>
    </row>
    <row r="1045" spans="8:15">
      <c r="H1045" s="56" t="s">
        <v>63</v>
      </c>
      <c r="I1045" s="56" t="s">
        <v>64</v>
      </c>
      <c r="J1045" s="56" t="str">
        <f t="shared" si="9"/>
        <v>HO00000958</v>
      </c>
      <c r="K1045" s="56" t="s">
        <v>65</v>
      </c>
      <c r="L1045" s="56" t="s">
        <v>916</v>
      </c>
      <c r="M1045" s="56" t="s">
        <v>1012</v>
      </c>
      <c r="N1045" s="56" t="s">
        <v>1013</v>
      </c>
      <c r="O1045" s="56" t="s">
        <v>1010</v>
      </c>
    </row>
    <row r="1046" spans="8:15">
      <c r="H1046" s="56" t="s">
        <v>63</v>
      </c>
      <c r="I1046" s="56" t="s">
        <v>77</v>
      </c>
      <c r="J1046" s="56" t="str">
        <f t="shared" si="9"/>
        <v>HO00000958</v>
      </c>
      <c r="K1046" s="56" t="s">
        <v>65</v>
      </c>
      <c r="L1046" s="56" t="s">
        <v>917</v>
      </c>
      <c r="M1046" s="56" t="s">
        <v>1062</v>
      </c>
      <c r="N1046" s="56" t="s">
        <v>1006</v>
      </c>
      <c r="O1046" s="56" t="s">
        <v>1047</v>
      </c>
    </row>
    <row r="1047" spans="8:15">
      <c r="H1047" s="56" t="s">
        <v>167</v>
      </c>
      <c r="I1047" s="56" t="s">
        <v>581</v>
      </c>
      <c r="J1047" s="56" t="str">
        <f t="shared" si="9"/>
        <v>HO00001111</v>
      </c>
      <c r="K1047" s="56" t="s">
        <v>582</v>
      </c>
      <c r="L1047" s="56" t="s">
        <v>918</v>
      </c>
      <c r="M1047" s="56" t="s">
        <v>1078</v>
      </c>
      <c r="N1047" s="56" t="s">
        <v>1079</v>
      </c>
      <c r="O1047" s="56" t="s">
        <v>1051</v>
      </c>
    </row>
    <row r="1048" spans="8:15">
      <c r="H1048" s="56" t="s">
        <v>2577</v>
      </c>
      <c r="I1048" s="56" t="s">
        <v>547</v>
      </c>
      <c r="J1048" s="56" t="str">
        <f t="shared" si="9"/>
        <v>HO00002856</v>
      </c>
      <c r="K1048" s="56" t="s">
        <v>613</v>
      </c>
      <c r="L1048" s="56" t="s">
        <v>920</v>
      </c>
      <c r="M1048" s="56" t="s">
        <v>1062</v>
      </c>
      <c r="N1048" s="56" t="s">
        <v>1006</v>
      </c>
      <c r="O1048" s="56" t="s">
        <v>1047</v>
      </c>
    </row>
    <row r="1049" spans="8:15">
      <c r="H1049" s="56" t="s">
        <v>104</v>
      </c>
      <c r="I1049" s="56" t="s">
        <v>125</v>
      </c>
      <c r="J1049" s="56" t="str">
        <f t="shared" si="9"/>
        <v>HO00001404</v>
      </c>
      <c r="K1049" s="56" t="s">
        <v>126</v>
      </c>
      <c r="L1049" s="56" t="s">
        <v>923</v>
      </c>
      <c r="M1049" s="56" t="s">
        <v>1062</v>
      </c>
      <c r="N1049" s="56" t="s">
        <v>1006</v>
      </c>
      <c r="O1049" s="56" t="s">
        <v>1047</v>
      </c>
    </row>
    <row r="1050" spans="8:15">
      <c r="H1050" s="56" t="s">
        <v>167</v>
      </c>
      <c r="I1050" s="56" t="s">
        <v>852</v>
      </c>
      <c r="J1050" s="56" t="str">
        <f t="shared" si="9"/>
        <v>HO00307823</v>
      </c>
      <c r="K1050" s="56" t="s">
        <v>169</v>
      </c>
      <c r="L1050" s="56" t="s">
        <v>925</v>
      </c>
      <c r="M1050" s="56" t="s">
        <v>1062</v>
      </c>
      <c r="N1050" s="56" t="s">
        <v>1006</v>
      </c>
      <c r="O1050" s="56" t="s">
        <v>1047</v>
      </c>
    </row>
    <row r="1051" spans="8:15">
      <c r="H1051" s="56" t="s">
        <v>167</v>
      </c>
      <c r="I1051" s="56" t="s">
        <v>186</v>
      </c>
      <c r="J1051" s="56" t="str">
        <f t="shared" ref="J1051:J1056" si="10">_xlfn.XLOOKUP(K1051,U:U,T:T)</f>
        <v>HO00392084</v>
      </c>
      <c r="K1051" s="56" t="s">
        <v>187</v>
      </c>
      <c r="L1051" s="56" t="s">
        <v>924</v>
      </c>
      <c r="M1051" s="56" t="s">
        <v>1005</v>
      </c>
      <c r="N1051" s="56" t="s">
        <v>1006</v>
      </c>
      <c r="O1051" s="56" t="s">
        <v>1003</v>
      </c>
    </row>
    <row r="1052" spans="8:15">
      <c r="H1052" s="56" t="s">
        <v>167</v>
      </c>
      <c r="I1052" s="56" t="s">
        <v>581</v>
      </c>
      <c r="J1052" s="56" t="str">
        <f t="shared" si="10"/>
        <v>HO00018272</v>
      </c>
      <c r="K1052" s="56" t="s">
        <v>928</v>
      </c>
      <c r="L1052" s="56" t="s">
        <v>929</v>
      </c>
      <c r="M1052" s="56" t="s">
        <v>1062</v>
      </c>
      <c r="N1052" s="56" t="s">
        <v>1006</v>
      </c>
      <c r="O1052" s="56" t="s">
        <v>1047</v>
      </c>
    </row>
    <row r="1053" spans="8:15">
      <c r="H1053" s="56" t="s">
        <v>167</v>
      </c>
      <c r="I1053" s="56" t="s">
        <v>150</v>
      </c>
      <c r="J1053" s="56" t="str">
        <f t="shared" si="10"/>
        <v>HO00001483</v>
      </c>
      <c r="K1053" s="56" t="s">
        <v>259</v>
      </c>
      <c r="L1053" s="56" t="s">
        <v>931</v>
      </c>
      <c r="M1053" s="56" t="s">
        <v>311</v>
      </c>
      <c r="N1053" s="56" t="s">
        <v>2578</v>
      </c>
      <c r="O1053" s="56" t="s">
        <v>1051</v>
      </c>
    </row>
    <row r="1054" spans="8:15">
      <c r="H1054" s="56" t="s">
        <v>2577</v>
      </c>
      <c r="I1054" s="56" t="s">
        <v>101</v>
      </c>
      <c r="J1054" s="56" t="str">
        <f t="shared" si="10"/>
        <v>HO00000004</v>
      </c>
      <c r="K1054" s="56" t="s">
        <v>817</v>
      </c>
      <c r="L1054" s="56" t="s">
        <v>926</v>
      </c>
      <c r="M1054" s="56" t="s">
        <v>1062</v>
      </c>
      <c r="N1054" t="s">
        <v>1006</v>
      </c>
      <c r="O1054" s="56" t="s">
        <v>1047</v>
      </c>
    </row>
    <row r="1055" spans="8:15">
      <c r="H1055" s="56" t="s">
        <v>28</v>
      </c>
      <c r="I1055" s="56" t="s">
        <v>39</v>
      </c>
      <c r="J1055" s="56" t="str">
        <f t="shared" si="10"/>
        <v>HO00000984</v>
      </c>
      <c r="K1055" s="56" t="s">
        <v>935</v>
      </c>
      <c r="L1055" s="56" t="s">
        <v>936</v>
      </c>
      <c r="M1055" s="56" t="s">
        <v>1062</v>
      </c>
      <c r="N1055" s="56" t="s">
        <v>1006</v>
      </c>
      <c r="O1055" s="56" t="s">
        <v>1047</v>
      </c>
    </row>
    <row r="1056" spans="8:15">
      <c r="H1056" s="56" t="s">
        <v>104</v>
      </c>
      <c r="I1056" s="56" t="s">
        <v>116</v>
      </c>
      <c r="J1056" s="56" t="str">
        <f t="shared" si="10"/>
        <v>HO00001409</v>
      </c>
      <c r="K1056" s="56" t="s">
        <v>117</v>
      </c>
      <c r="L1056" s="56" t="s">
        <v>934</v>
      </c>
      <c r="M1056" s="56" t="s">
        <v>1062</v>
      </c>
      <c r="N1056" s="56" t="s">
        <v>1006</v>
      </c>
      <c r="O1056" s="56" t="s">
        <v>1047</v>
      </c>
    </row>
    <row r="1057" spans="8:15">
      <c r="H1057" s="56" t="s">
        <v>2577</v>
      </c>
      <c r="I1057" s="56" t="s">
        <v>93</v>
      </c>
      <c r="J1057" s="56" t="s">
        <v>1083</v>
      </c>
      <c r="K1057" s="56" t="s">
        <v>94</v>
      </c>
      <c r="L1057" s="56" t="s">
        <v>900</v>
      </c>
      <c r="M1057" s="56" t="s">
        <v>1012</v>
      </c>
      <c r="N1057" s="56" t="s">
        <v>1006</v>
      </c>
      <c r="O1057" s="56" t="s">
        <v>1010</v>
      </c>
    </row>
    <row r="1058" spans="8:15">
      <c r="H1058" s="56" t="s">
        <v>28</v>
      </c>
      <c r="I1058" s="56" t="s">
        <v>45</v>
      </c>
      <c r="J1058" s="56" t="s">
        <v>1213</v>
      </c>
      <c r="K1058" s="56" t="s">
        <v>542</v>
      </c>
      <c r="L1058" s="56" t="s">
        <v>939</v>
      </c>
      <c r="M1058" s="56" t="s">
        <v>1062</v>
      </c>
      <c r="N1058" s="56" t="s">
        <v>1006</v>
      </c>
      <c r="O1058" s="56" t="s">
        <v>1047</v>
      </c>
    </row>
    <row r="1059" spans="8:15">
      <c r="H1059" s="56" t="s">
        <v>167</v>
      </c>
      <c r="I1059" s="56" t="s">
        <v>180</v>
      </c>
      <c r="J1059" s="56" t="s">
        <v>1202</v>
      </c>
      <c r="K1059" s="56" t="s">
        <v>181</v>
      </c>
      <c r="L1059" s="56" t="s">
        <v>938</v>
      </c>
      <c r="M1059" s="56" t="s">
        <v>1012</v>
      </c>
      <c r="N1059" s="56" t="s">
        <v>1006</v>
      </c>
      <c r="O1059" s="56" t="s">
        <v>1010</v>
      </c>
    </row>
    <row r="1060" spans="8:15">
      <c r="H1060" s="56" t="s">
        <v>136</v>
      </c>
      <c r="I1060" s="56" t="s">
        <v>501</v>
      </c>
      <c r="J1060" s="56" t="s">
        <v>1144</v>
      </c>
      <c r="K1060" s="56" t="s">
        <v>502</v>
      </c>
      <c r="L1060" s="56" t="s">
        <v>944</v>
      </c>
      <c r="M1060" s="56" t="s">
        <v>1012</v>
      </c>
      <c r="N1060" s="56" t="s">
        <v>1013</v>
      </c>
      <c r="O1060" s="56" t="s">
        <v>1010</v>
      </c>
    </row>
    <row r="1061" spans="8:15">
      <c r="H1061" s="56" t="s">
        <v>28</v>
      </c>
      <c r="I1061" s="56" t="s">
        <v>45</v>
      </c>
      <c r="J1061" s="56" t="s">
        <v>1241</v>
      </c>
      <c r="K1061" s="56" t="s">
        <v>947</v>
      </c>
      <c r="L1061" s="56" t="s">
        <v>948</v>
      </c>
      <c r="M1061" s="56" t="s">
        <v>1062</v>
      </c>
      <c r="N1061" s="56" t="s">
        <v>1006</v>
      </c>
      <c r="O1061" s="56" t="s">
        <v>1047</v>
      </c>
    </row>
    <row r="1062" spans="8:15">
      <c r="H1062" s="56" t="s">
        <v>63</v>
      </c>
      <c r="I1062" s="56" t="s">
        <v>74</v>
      </c>
      <c r="J1062" s="56" t="s">
        <v>1677</v>
      </c>
      <c r="K1062" s="56" t="s">
        <v>399</v>
      </c>
      <c r="L1062" s="56" t="s">
        <v>946</v>
      </c>
      <c r="M1062" s="56" t="s">
        <v>1005</v>
      </c>
      <c r="N1062" s="56" t="s">
        <v>1006</v>
      </c>
      <c r="O1062" s="56" t="s">
        <v>1003</v>
      </c>
    </row>
    <row r="1063" spans="8:15">
      <c r="H1063" s="56" t="s">
        <v>28</v>
      </c>
      <c r="I1063" s="56" t="s">
        <v>54</v>
      </c>
      <c r="J1063" s="56" t="s">
        <v>1087</v>
      </c>
      <c r="K1063" s="56" t="s">
        <v>56</v>
      </c>
      <c r="L1063" s="56" t="s">
        <v>950</v>
      </c>
      <c r="M1063" s="56" t="s">
        <v>2579</v>
      </c>
      <c r="N1063" s="56" t="s">
        <v>2573</v>
      </c>
      <c r="O1063" s="56" t="s">
        <v>1047</v>
      </c>
    </row>
    <row r="1064" spans="8:15">
      <c r="H1064" s="56" t="s">
        <v>63</v>
      </c>
      <c r="I1064" s="56" t="s">
        <v>81</v>
      </c>
      <c r="J1064" s="56" t="s">
        <v>1055</v>
      </c>
      <c r="K1064" s="56" t="s">
        <v>214</v>
      </c>
      <c r="L1064" s="56" t="s">
        <v>951</v>
      </c>
      <c r="M1064" s="56" t="s">
        <v>1062</v>
      </c>
      <c r="N1064" s="56" t="s">
        <v>1006</v>
      </c>
      <c r="O1064" s="56" t="s">
        <v>1047</v>
      </c>
    </row>
    <row r="1065" spans="8:15">
      <c r="H1065" s="56" t="s">
        <v>92</v>
      </c>
      <c r="I1065" s="56" t="s">
        <v>97</v>
      </c>
      <c r="J1065" s="56" t="s">
        <v>1740</v>
      </c>
      <c r="K1065" s="56" t="s">
        <v>98</v>
      </c>
      <c r="L1065" s="56" t="s">
        <v>952</v>
      </c>
      <c r="M1065" s="56" t="s">
        <v>1012</v>
      </c>
      <c r="N1065" s="56" t="s">
        <v>1006</v>
      </c>
      <c r="O1065" s="56" t="s">
        <v>1047</v>
      </c>
    </row>
    <row r="1066" spans="8:15">
      <c r="H1066" s="56" t="s">
        <v>63</v>
      </c>
      <c r="I1066" s="56" t="s">
        <v>81</v>
      </c>
      <c r="J1066" s="56" t="s">
        <v>1055</v>
      </c>
      <c r="K1066" s="56" t="s">
        <v>214</v>
      </c>
      <c r="L1066" s="56" t="s">
        <v>959</v>
      </c>
      <c r="M1066" s="56" t="s">
        <v>1958</v>
      </c>
      <c r="N1066" s="56" t="s">
        <v>1959</v>
      </c>
      <c r="O1066" s="56" t="s">
        <v>1051</v>
      </c>
    </row>
    <row r="1067" spans="8:15">
      <c r="H1067" s="56" t="s">
        <v>28</v>
      </c>
      <c r="I1067" s="56" t="s">
        <v>54</v>
      </c>
      <c r="J1067" s="56" t="s">
        <v>1087</v>
      </c>
      <c r="K1067" s="56" t="s">
        <v>56</v>
      </c>
      <c r="L1067" s="56" t="s">
        <v>960</v>
      </c>
      <c r="M1067" s="56" t="s">
        <v>2572</v>
      </c>
      <c r="N1067" s="56" t="s">
        <v>1006</v>
      </c>
      <c r="O1067" s="56" t="s">
        <v>1047</v>
      </c>
    </row>
    <row r="1068" spans="8:15">
      <c r="H1068" s="56" t="s">
        <v>28</v>
      </c>
      <c r="I1068" s="56" t="s">
        <v>45</v>
      </c>
      <c r="J1068" s="56" t="s">
        <v>1213</v>
      </c>
      <c r="K1068" s="56" t="s">
        <v>542</v>
      </c>
      <c r="L1068" s="56" t="s">
        <v>961</v>
      </c>
      <c r="M1068" s="56" t="s">
        <v>1012</v>
      </c>
      <c r="N1068" s="56" t="s">
        <v>1013</v>
      </c>
      <c r="O1068" s="56" t="s">
        <v>1010</v>
      </c>
    </row>
    <row r="1069" spans="8:15">
      <c r="H1069" s="56" t="s">
        <v>104</v>
      </c>
      <c r="I1069" s="56" t="s">
        <v>108</v>
      </c>
      <c r="J1069" s="56" t="s">
        <v>1263</v>
      </c>
      <c r="K1069" s="56" t="s">
        <v>109</v>
      </c>
      <c r="L1069" s="56" t="s">
        <v>962</v>
      </c>
      <c r="M1069" s="56" t="s">
        <v>1062</v>
      </c>
      <c r="N1069" s="56" t="s">
        <v>1006</v>
      </c>
      <c r="O1069" s="56" t="s">
        <v>1047</v>
      </c>
    </row>
    <row r="1070" spans="8:15">
      <c r="H1070" s="56" t="s">
        <v>104</v>
      </c>
      <c r="I1070" s="56" t="s">
        <v>105</v>
      </c>
      <c r="J1070" s="56" t="s">
        <v>1269</v>
      </c>
      <c r="K1070" s="56" t="s">
        <v>106</v>
      </c>
      <c r="L1070" s="56" t="s">
        <v>964</v>
      </c>
      <c r="M1070" s="56" t="s">
        <v>1012</v>
      </c>
      <c r="N1070" s="56" t="s">
        <v>2580</v>
      </c>
      <c r="O1070" s="56" t="s">
        <v>1010</v>
      </c>
    </row>
    <row r="1071" spans="8:15">
      <c r="H1071" s="56" t="s">
        <v>2577</v>
      </c>
      <c r="I1071" s="56" t="s">
        <v>547</v>
      </c>
      <c r="J1071" s="56" t="s">
        <v>2210</v>
      </c>
      <c r="K1071" s="56" t="s">
        <v>613</v>
      </c>
      <c r="L1071" s="56" t="s">
        <v>965</v>
      </c>
      <c r="M1071" s="56" t="s">
        <v>2581</v>
      </c>
      <c r="N1071" s="56" t="s">
        <v>1006</v>
      </c>
      <c r="O1071" s="56" t="s">
        <v>1047</v>
      </c>
    </row>
    <row r="1072" spans="8:15">
      <c r="H1072" s="56" t="s">
        <v>136</v>
      </c>
      <c r="I1072" s="56" t="s">
        <v>155</v>
      </c>
      <c r="J1072" s="56" t="s">
        <v>1097</v>
      </c>
      <c r="K1072" s="56" t="s">
        <v>159</v>
      </c>
      <c r="L1072" s="56" t="s">
        <v>967</v>
      </c>
      <c r="M1072" s="56" t="s">
        <v>1012</v>
      </c>
      <c r="N1072" s="56" t="s">
        <v>1006</v>
      </c>
      <c r="O1072" s="56" t="s">
        <v>1010</v>
      </c>
    </row>
    <row r="1073" spans="8:15">
      <c r="H1073" s="56" t="s">
        <v>104</v>
      </c>
      <c r="I1073" s="56" t="s">
        <v>116</v>
      </c>
      <c r="J1073" s="56" t="s">
        <v>1271</v>
      </c>
      <c r="K1073" s="56" t="s">
        <v>117</v>
      </c>
      <c r="L1073" s="56" t="s">
        <v>971</v>
      </c>
      <c r="M1073" s="56" t="s">
        <v>1005</v>
      </c>
      <c r="N1073" s="56" t="s">
        <v>1006</v>
      </c>
      <c r="O1073" s="56" t="s">
        <v>1003</v>
      </c>
    </row>
    <row r="1074" spans="8:15">
      <c r="H1074" s="56" t="s">
        <v>136</v>
      </c>
      <c r="I1074" s="56" t="s">
        <v>140</v>
      </c>
      <c r="J1074" s="56" t="s">
        <v>2090</v>
      </c>
      <c r="K1074" s="56" t="s">
        <v>973</v>
      </c>
      <c r="L1074" s="56" t="s">
        <v>974</v>
      </c>
      <c r="M1074" s="56" t="s">
        <v>1005</v>
      </c>
      <c r="N1074" s="56" t="s">
        <v>1006</v>
      </c>
      <c r="O1074" s="56" t="s">
        <v>1003</v>
      </c>
    </row>
    <row r="1075" spans="8:15">
      <c r="H1075" s="56" t="s">
        <v>63</v>
      </c>
      <c r="I1075" s="56" t="s">
        <v>81</v>
      </c>
      <c r="J1075" s="56" t="s">
        <v>1055</v>
      </c>
      <c r="K1075" s="56" t="s">
        <v>214</v>
      </c>
      <c r="L1075" s="56" t="s">
        <v>976</v>
      </c>
      <c r="M1075" s="56" t="s">
        <v>1005</v>
      </c>
      <c r="N1075" s="56" t="s">
        <v>1006</v>
      </c>
      <c r="O1075" s="56" t="s">
        <v>1003</v>
      </c>
    </row>
    <row r="1076" spans="8:15">
      <c r="H1076" s="56" t="s">
        <v>167</v>
      </c>
      <c r="I1076" s="56" t="s">
        <v>180</v>
      </c>
      <c r="J1076" s="56" t="s">
        <v>1206</v>
      </c>
      <c r="K1076" s="56" t="s">
        <v>183</v>
      </c>
      <c r="L1076" s="56" t="s">
        <v>977</v>
      </c>
      <c r="M1076" s="56" t="s">
        <v>1012</v>
      </c>
      <c r="N1076" s="56" t="s">
        <v>1013</v>
      </c>
      <c r="O1076" s="56" t="s">
        <v>1010</v>
      </c>
    </row>
    <row r="1077" spans="8:15">
      <c r="H1077" s="56" t="s">
        <v>167</v>
      </c>
      <c r="I1077" s="56" t="s">
        <v>173</v>
      </c>
      <c r="J1077" s="56" t="s">
        <v>1182</v>
      </c>
      <c r="K1077" s="56" t="s">
        <v>174</v>
      </c>
      <c r="L1077" s="56" t="s">
        <v>979</v>
      </c>
      <c r="M1077" s="56" t="s">
        <v>311</v>
      </c>
      <c r="N1077" s="56" t="s">
        <v>311</v>
      </c>
      <c r="O1077" s="56" t="s">
        <v>1051</v>
      </c>
    </row>
    <row r="1078" spans="8:15">
      <c r="H1078" s="56" t="s">
        <v>136</v>
      </c>
      <c r="I1078" s="56" t="s">
        <v>155</v>
      </c>
      <c r="J1078" s="56" t="s">
        <v>1097</v>
      </c>
      <c r="K1078" s="56" t="s">
        <v>159</v>
      </c>
      <c r="L1078" s="56" t="s">
        <v>982</v>
      </c>
      <c r="M1078" s="56" t="s">
        <v>1062</v>
      </c>
      <c r="N1078" s="56" t="s">
        <v>1006</v>
      </c>
      <c r="O1078" s="56" t="s">
        <v>1047</v>
      </c>
    </row>
    <row r="1079" spans="8:15">
      <c r="H1079" s="56" t="s">
        <v>2577</v>
      </c>
      <c r="I1079" s="56" t="s">
        <v>547</v>
      </c>
      <c r="J1079" s="56" t="s">
        <v>2210</v>
      </c>
      <c r="K1079" s="56" t="s">
        <v>613</v>
      </c>
      <c r="L1079" s="56" t="s">
        <v>980</v>
      </c>
      <c r="M1079" s="56" t="s">
        <v>1012</v>
      </c>
      <c r="N1079" s="56" t="s">
        <v>1006</v>
      </c>
      <c r="O1079" s="56" t="s">
        <v>1010</v>
      </c>
    </row>
    <row r="1080" spans="8:15">
      <c r="H1080" s="56" t="s">
        <v>2577</v>
      </c>
      <c r="I1080" s="56" t="s">
        <v>547</v>
      </c>
      <c r="J1080" s="56" t="s">
        <v>1093</v>
      </c>
      <c r="K1080" s="56" t="s">
        <v>285</v>
      </c>
      <c r="L1080" s="56" t="s">
        <v>981</v>
      </c>
      <c r="M1080" s="56" t="s">
        <v>1012</v>
      </c>
      <c r="N1080" s="56" t="s">
        <v>1013</v>
      </c>
      <c r="O1080" s="56" t="s">
        <v>1010</v>
      </c>
    </row>
    <row r="1081" spans="8:15">
      <c r="H1081" s="56" t="s">
        <v>2577</v>
      </c>
      <c r="I1081" s="56" t="s">
        <v>97</v>
      </c>
      <c r="J1081" s="56" t="s">
        <v>2197</v>
      </c>
      <c r="K1081" s="56" t="s">
        <v>984</v>
      </c>
      <c r="L1081" s="56" t="s">
        <v>985</v>
      </c>
      <c r="M1081" s="56" t="s">
        <v>1005</v>
      </c>
      <c r="N1081" s="56" t="s">
        <v>1006</v>
      </c>
      <c r="O1081" s="56" t="s">
        <v>1003</v>
      </c>
    </row>
    <row r="1082" spans="8:15">
      <c r="H1082" s="56" t="s">
        <v>104</v>
      </c>
      <c r="I1082" s="56" t="s">
        <v>111</v>
      </c>
      <c r="J1082" s="56" t="s">
        <v>1253</v>
      </c>
      <c r="K1082" s="56" t="s">
        <v>112</v>
      </c>
      <c r="L1082" s="56" t="s">
        <v>989</v>
      </c>
      <c r="M1082" s="56" t="s">
        <v>1224</v>
      </c>
      <c r="N1082" s="56" t="s">
        <v>1006</v>
      </c>
      <c r="O1082" s="56" t="s">
        <v>1047</v>
      </c>
    </row>
    <row r="1083" spans="8:15">
      <c r="H1083" s="56" t="s">
        <v>28</v>
      </c>
      <c r="I1083" s="56" t="s">
        <v>39</v>
      </c>
      <c r="J1083" s="56" t="s">
        <v>1268</v>
      </c>
      <c r="K1083" s="56" t="s">
        <v>266</v>
      </c>
      <c r="L1083" s="56" t="s">
        <v>990</v>
      </c>
      <c r="M1083" s="56" t="s">
        <v>1062</v>
      </c>
      <c r="N1083" s="56" t="s">
        <v>1006</v>
      </c>
      <c r="O1083" s="56" t="s">
        <v>1047</v>
      </c>
    </row>
    <row r="1084" spans="8:15">
      <c r="H1084" s="56" t="s">
        <v>136</v>
      </c>
      <c r="I1084" s="56" t="s">
        <v>155</v>
      </c>
      <c r="J1084" s="56" t="s">
        <v>1097</v>
      </c>
      <c r="K1084" s="56" t="s">
        <v>159</v>
      </c>
      <c r="L1084" s="56" t="s">
        <v>992</v>
      </c>
      <c r="M1084" s="56" t="s">
        <v>1078</v>
      </c>
      <c r="N1084" s="56" t="s">
        <v>1079</v>
      </c>
      <c r="O1084" s="56" t="s">
        <v>1051</v>
      </c>
    </row>
    <row r="1085" spans="8:15">
      <c r="H1085" s="56" t="s">
        <v>104</v>
      </c>
      <c r="I1085" s="56" t="s">
        <v>128</v>
      </c>
      <c r="J1085" s="56" t="s">
        <v>1286</v>
      </c>
      <c r="K1085" s="56" t="s">
        <v>329</v>
      </c>
      <c r="L1085" s="56" t="s">
        <v>995</v>
      </c>
      <c r="M1085" s="56" t="s">
        <v>1062</v>
      </c>
      <c r="N1085" s="56" t="s">
        <v>1006</v>
      </c>
      <c r="O1085" s="56" t="s">
        <v>1047</v>
      </c>
    </row>
    <row r="1086" spans="8:15">
      <c r="H1086" s="56" t="s">
        <v>167</v>
      </c>
      <c r="I1086" s="56" t="s">
        <v>323</v>
      </c>
      <c r="J1086" s="56" t="s">
        <v>1317</v>
      </c>
      <c r="K1086" s="56" t="s">
        <v>451</v>
      </c>
      <c r="L1086" s="56" t="s">
        <v>994</v>
      </c>
      <c r="M1086" s="56" t="s">
        <v>1062</v>
      </c>
      <c r="N1086" s="56" t="s">
        <v>1006</v>
      </c>
      <c r="O1086" s="56" t="s">
        <v>1047</v>
      </c>
    </row>
    <row r="1087" spans="8:15">
      <c r="H1087" s="56" t="s">
        <v>136</v>
      </c>
      <c r="I1087" s="56" t="s">
        <v>501</v>
      </c>
      <c r="J1087" s="56" t="e">
        <v>#N/A</v>
      </c>
      <c r="K1087" s="56" t="s">
        <v>991</v>
      </c>
      <c r="L1087" s="56" t="s">
        <v>997</v>
      </c>
      <c r="M1087" s="56" t="s">
        <v>1005</v>
      </c>
      <c r="N1087" s="56" t="s">
        <v>1006</v>
      </c>
      <c r="O1087" s="56" t="s">
        <v>1003</v>
      </c>
    </row>
    <row r="1088" spans="8:15">
      <c r="H1088" s="56" t="s">
        <v>2577</v>
      </c>
      <c r="I1088" s="56" t="s">
        <v>93</v>
      </c>
      <c r="J1088" s="56" t="s">
        <v>1083</v>
      </c>
      <c r="K1088" s="56" t="s">
        <v>94</v>
      </c>
      <c r="L1088" s="56" t="s">
        <v>1014</v>
      </c>
      <c r="M1088" s="56" t="s">
        <v>1062</v>
      </c>
      <c r="N1088" s="56" t="s">
        <v>1006</v>
      </c>
      <c r="O1088" s="56" t="s">
        <v>1047</v>
      </c>
    </row>
    <row r="1089" spans="8:15">
      <c r="H1089" s="56" t="s">
        <v>63</v>
      </c>
      <c r="I1089" s="56" t="s">
        <v>84</v>
      </c>
      <c r="J1089" s="56" t="s">
        <v>1305</v>
      </c>
      <c r="K1089" s="56" t="s">
        <v>85</v>
      </c>
      <c r="L1089" s="56" t="s">
        <v>1015</v>
      </c>
      <c r="M1089" s="56" t="s">
        <v>1012</v>
      </c>
      <c r="N1089" s="56" t="s">
        <v>1013</v>
      </c>
      <c r="O1089" s="56" t="s">
        <v>1010</v>
      </c>
    </row>
    <row r="1090" spans="8:15">
      <c r="H1090" s="56" t="s">
        <v>167</v>
      </c>
      <c r="I1090" s="56" t="s">
        <v>180</v>
      </c>
      <c r="J1090" s="56" t="s">
        <v>1448</v>
      </c>
      <c r="K1090" s="56" t="s">
        <v>2582</v>
      </c>
      <c r="L1090" s="56" t="s">
        <v>1016</v>
      </c>
      <c r="M1090" s="56" t="s">
        <v>1062</v>
      </c>
      <c r="N1090" s="56" t="s">
        <v>1006</v>
      </c>
      <c r="O1090" s="56" t="s">
        <v>1047</v>
      </c>
    </row>
    <row r="1091" spans="8:15">
      <c r="H1091" s="56" t="s">
        <v>92</v>
      </c>
      <c r="I1091" s="56" t="s">
        <v>93</v>
      </c>
      <c r="J1091" s="56" t="s">
        <v>1083</v>
      </c>
      <c r="K1091" s="56" t="s">
        <v>94</v>
      </c>
      <c r="L1091" s="56" t="s">
        <v>1017</v>
      </c>
      <c r="M1091" s="56" t="s">
        <v>1005</v>
      </c>
      <c r="N1091" s="56" t="s">
        <v>1006</v>
      </c>
      <c r="O1091" s="56" t="s">
        <v>1003</v>
      </c>
    </row>
  </sheetData>
  <autoFilter xmlns:etc="http://www.wps.cn/officeDocument/2017/etCustomData" ref="H1:O109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SQ53"/>
  <sheetViews>
    <sheetView zoomScale="60" zoomScaleNormal="60" topLeftCell="RN1" workbookViewId="0">
      <selection activeCell="SD27" sqref="SD27"/>
    </sheetView>
  </sheetViews>
  <sheetFormatPr defaultColWidth="9.0625" defaultRowHeight="16.8"/>
  <cols>
    <col min="1" max="1" width="9.0625" style="1"/>
    <col min="2" max="2" width="9.92857142857143" style="1" customWidth="1"/>
    <col min="3" max="3" width="10.4642857142857" style="1" customWidth="1"/>
    <col min="4" max="5" width="9.0625" style="1"/>
    <col min="6" max="7" width="9.92857142857143" style="1" customWidth="1"/>
    <col min="8" max="8" width="10.5982142857143" style="2" customWidth="1"/>
    <col min="9" max="9" width="9.0625" style="2"/>
    <col min="10" max="12" width="9.0625" style="1"/>
    <col min="13" max="13" width="10.8660714285714" style="1" customWidth="1"/>
    <col min="14" max="14" width="8.79464285714286" style="1" customWidth="1"/>
    <col min="15" max="15" width="10.0625" style="1" customWidth="1"/>
    <col min="16" max="16" width="11" style="1" customWidth="1"/>
    <col min="17" max="17" width="10.3303571428571" style="1" customWidth="1"/>
    <col min="18" max="20" width="9.0625" style="1"/>
    <col min="21" max="21" width="13.3303571428571" style="1" customWidth="1"/>
    <col min="22" max="22" width="26.7946428571429" style="1" customWidth="1"/>
    <col min="23" max="23" width="25.5982142857143" style="1" customWidth="1"/>
    <col min="24" max="24" width="27.1964285714286" style="1" customWidth="1"/>
    <col min="25" max="25" width="11.7946428571429" style="1" customWidth="1"/>
    <col min="26" max="26" width="9.46428571428571" style="1" customWidth="1"/>
    <col min="27" max="27" width="9.0625" style="1"/>
    <col min="28" max="28" width="11.6607142857143" style="1" customWidth="1"/>
    <col min="29" max="29" width="9.0625" style="1"/>
    <col min="30" max="30" width="10.0625" style="1" customWidth="1"/>
    <col min="31" max="31" width="9.92857142857143" style="1" customWidth="1"/>
    <col min="32" max="32" width="10.0625" style="1" customWidth="1"/>
    <col min="33" max="35" width="9.0625" style="1"/>
    <col min="36" max="36" width="10.8660714285714" style="1" customWidth="1"/>
    <col min="37" max="37" width="10.4642857142857" style="1" customWidth="1"/>
    <col min="38" max="38" width="10.7321428571429" style="1" customWidth="1"/>
    <col min="39" max="39" width="14.3303571428571" style="1" customWidth="1"/>
    <col min="40" max="40" width="9.0625" style="1"/>
    <col min="41" max="41" width="22.7946428571429" style="1" customWidth="1"/>
    <col min="42" max="45" width="9.0625" style="1"/>
    <col min="46" max="46" width="11.4017857142857" style="1" customWidth="1"/>
    <col min="47" max="47" width="9.0625" style="1"/>
    <col min="48" max="48" width="9.92857142857143" style="1" customWidth="1"/>
    <col min="49" max="49" width="11" style="1" customWidth="1"/>
    <col min="50" max="50" width="9.73214285714286" style="1" customWidth="1"/>
    <col min="51" max="53" width="9.0625" style="1"/>
    <col min="54" max="54" width="13.3303571428571" style="1" customWidth="1"/>
    <col min="55" max="55" width="26.7946428571429" style="1" customWidth="1"/>
    <col min="56" max="56" width="25.5982142857143" style="1" customWidth="1"/>
    <col min="57" max="57" width="27.1964285714286" style="1" customWidth="1"/>
    <col min="58" max="58" width="11.7946428571429" style="1" customWidth="1"/>
    <col min="59" max="59" width="11.5357142857143" style="1" customWidth="1"/>
    <col min="60" max="60" width="9.0625" style="1"/>
    <col min="61" max="61" width="11.1339285714286" style="1" customWidth="1"/>
    <col min="62" max="62" width="9.0625" style="1"/>
    <col min="63" max="63" width="10.0625" style="1" customWidth="1"/>
    <col min="64" max="64" width="10.1964285714286" style="1" customWidth="1"/>
    <col min="65" max="65" width="9.73214285714286" style="1" customWidth="1"/>
    <col min="66" max="68" width="9.0625" style="1"/>
    <col min="69" max="69" width="10.8660714285714" style="1" customWidth="1"/>
    <col min="70" max="70" width="10.4642857142857" style="1" customWidth="1"/>
    <col min="71" max="71" width="10.7321428571429" style="1" customWidth="1"/>
    <col min="72" max="72" width="14.3303571428571" style="1" customWidth="1"/>
    <col min="73" max="73" width="9.0625" style="1"/>
    <col min="74" max="74" width="19.7946428571429" style="1" customWidth="1"/>
    <col min="75" max="78" width="9.0625" style="1"/>
    <col min="79" max="79" width="11.4017857142857" style="1" customWidth="1"/>
    <col min="80" max="80" width="9.0625" style="1"/>
    <col min="81" max="81" width="9.92857142857143" style="1" customWidth="1"/>
    <col min="82" max="82" width="11" style="1" customWidth="1"/>
    <col min="83" max="83" width="9.73214285714286" style="1" customWidth="1"/>
    <col min="84" max="86" width="9.0625" style="1"/>
    <col min="87" max="87" width="13.3303571428571" style="1" customWidth="1"/>
    <col min="88" max="88" width="26.7946428571429" style="1" customWidth="1"/>
    <col min="89" max="89" width="25.5982142857143" style="1" customWidth="1"/>
    <col min="90" max="90" width="27.1964285714286" style="1" customWidth="1"/>
    <col min="91" max="91" width="11.7946428571429" style="1" customWidth="1"/>
    <col min="92" max="92" width="11.5357142857143" style="1" customWidth="1"/>
    <col min="93" max="93" width="9.0625" style="1"/>
    <col min="94" max="94" width="11.1339285714286" style="1" customWidth="1"/>
    <col min="95" max="95" width="9.0625" style="1"/>
    <col min="96" max="96" width="10.0625" style="1" customWidth="1"/>
    <col min="97" max="97" width="10.1964285714286" style="1" customWidth="1"/>
    <col min="98" max="98" width="9.73214285714286" style="1" customWidth="1"/>
    <col min="99" max="101" width="9.0625" style="1"/>
    <col min="102" max="102" width="10.8660714285714" style="1" customWidth="1"/>
    <col min="103" max="103" width="10.4642857142857" style="1" customWidth="1"/>
    <col min="104" max="104" width="10.7321428571429" style="1" customWidth="1"/>
    <col min="105" max="105" width="14.3303571428571" style="1" customWidth="1"/>
    <col min="106" max="106" width="9.0625" style="1"/>
    <col min="107" max="107" width="19.7946428571429" style="1" customWidth="1"/>
    <col min="108" max="111" width="9.0625" style="1"/>
    <col min="112" max="112" width="11.4017857142857" style="1" customWidth="1"/>
    <col min="113" max="113" width="9.0625" style="1"/>
    <col min="114" max="114" width="9.92857142857143" style="1" customWidth="1"/>
    <col min="115" max="115" width="11" style="1" customWidth="1"/>
    <col min="116" max="116" width="9.73214285714286" style="1" customWidth="1"/>
    <col min="117" max="119" width="9.0625" style="1"/>
    <col min="120" max="120" width="13.3303571428571" style="1" customWidth="1"/>
    <col min="121" max="121" width="26.7946428571429" style="1" customWidth="1"/>
    <col min="122" max="122" width="25.5982142857143" style="1" customWidth="1"/>
    <col min="123" max="123" width="27.1964285714286" style="1" customWidth="1"/>
    <col min="124" max="124" width="11.7946428571429" style="1" customWidth="1"/>
    <col min="125" max="125" width="11.5357142857143" style="1" customWidth="1"/>
    <col min="126" max="126" width="9.0625" style="1"/>
    <col min="127" max="127" width="11.1339285714286" style="1" customWidth="1"/>
    <col min="128" max="128" width="9.0625" style="1"/>
    <col min="129" max="129" width="10.0625" style="1" customWidth="1"/>
    <col min="130" max="130" width="10.1964285714286" style="1" customWidth="1"/>
    <col min="131" max="131" width="9.73214285714286" style="1" customWidth="1"/>
    <col min="132" max="134" width="9.0625" style="1"/>
    <col min="135" max="135" width="10.8660714285714" style="1" customWidth="1"/>
    <col min="136" max="136" width="10.4642857142857" style="1" customWidth="1"/>
    <col min="137" max="137" width="10.7321428571429" style="1" customWidth="1"/>
    <col min="138" max="138" width="14.3303571428571" style="1" customWidth="1"/>
    <col min="139" max="139" width="9.0625" style="1"/>
    <col min="140" max="140" width="19.7946428571429" style="1" customWidth="1"/>
    <col min="141" max="144" width="9.0625" style="1"/>
    <col min="145" max="145" width="11.4017857142857" style="1" customWidth="1"/>
    <col min="146" max="146" width="9.0625" style="1"/>
    <col min="147" max="147" width="9.92857142857143" style="1" customWidth="1"/>
    <col min="148" max="148" width="11" style="1" customWidth="1"/>
    <col min="149" max="149" width="9.73214285714286" style="1" customWidth="1"/>
    <col min="150" max="152" width="9.0625" style="1"/>
    <col min="153" max="153" width="13.3303571428571" style="1" customWidth="1"/>
    <col min="154" max="154" width="26.7946428571429" style="1" customWidth="1"/>
    <col min="155" max="155" width="25.5982142857143" style="1" customWidth="1"/>
    <col min="156" max="156" width="27.1964285714286" style="1" customWidth="1"/>
    <col min="157" max="157" width="11.7946428571429" style="1" customWidth="1"/>
    <col min="158" max="158" width="11.5357142857143" style="1" customWidth="1"/>
    <col min="159" max="159" width="9.0625" style="1"/>
    <col min="160" max="160" width="11.1339285714286" style="1" customWidth="1"/>
    <col min="161" max="161" width="9.0625" style="1"/>
    <col min="162" max="162" width="10.0625" style="1" customWidth="1"/>
    <col min="163" max="163" width="10.1964285714286" style="1" customWidth="1"/>
    <col min="164" max="164" width="9.73214285714286" style="1" customWidth="1"/>
    <col min="165" max="167" width="9.0625" style="1"/>
    <col min="168" max="168" width="10.8660714285714" style="1" customWidth="1"/>
    <col min="169" max="169" width="10.4642857142857" style="1" customWidth="1"/>
    <col min="170" max="170" width="10.7321428571429" style="1" customWidth="1"/>
    <col min="171" max="171" width="14.3303571428571" style="1" customWidth="1"/>
    <col min="172" max="172" width="9.0625" style="1"/>
    <col min="173" max="173" width="19.7946428571429" style="1" customWidth="1"/>
    <col min="174" max="177" width="9.0625" style="1"/>
    <col min="178" max="178" width="11.4017857142857" style="1" customWidth="1"/>
    <col min="179" max="179" width="9.0625" style="1"/>
    <col min="180" max="180" width="9.92857142857143" style="1" customWidth="1"/>
    <col min="181" max="181" width="11" style="1" customWidth="1"/>
    <col min="182" max="182" width="9.73214285714286" style="1" customWidth="1"/>
    <col min="183" max="185" width="9.0625" style="1"/>
    <col min="186" max="186" width="13.3303571428571" style="1" customWidth="1"/>
    <col min="187" max="187" width="26.7946428571429" style="1" customWidth="1"/>
    <col min="188" max="188" width="25.5982142857143" style="1" customWidth="1"/>
    <col min="189" max="189" width="27.1964285714286" style="1" customWidth="1"/>
    <col min="190" max="190" width="11.7946428571429" style="1" customWidth="1"/>
    <col min="191" max="191" width="11.5357142857143" style="1" customWidth="1"/>
    <col min="192" max="192" width="9.0625" style="1"/>
    <col min="193" max="193" width="11.1339285714286" style="1" customWidth="1"/>
    <col min="194" max="194" width="9.0625" style="1"/>
    <col min="195" max="195" width="10.0625" style="1" customWidth="1"/>
    <col min="196" max="196" width="10.1964285714286" style="1" customWidth="1"/>
    <col min="197" max="197" width="9.73214285714286" style="1" customWidth="1"/>
    <col min="198" max="200" width="9.0625" style="1"/>
    <col min="201" max="201" width="10.8660714285714" style="1" customWidth="1"/>
    <col min="202" max="202" width="10.4642857142857" style="1" customWidth="1"/>
    <col min="203" max="203" width="10.7321428571429" style="1" customWidth="1"/>
    <col min="204" max="204" width="14.3303571428571" style="1" customWidth="1"/>
    <col min="205" max="205" width="9.0625" style="1"/>
    <col min="206" max="206" width="19.7946428571429" style="1" customWidth="1"/>
    <col min="207" max="210" width="9.0625" style="1"/>
    <col min="211" max="211" width="11.4017857142857" style="1" customWidth="1"/>
    <col min="212" max="212" width="9.0625" style="1"/>
    <col min="213" max="213" width="9.92857142857143" style="1" customWidth="1"/>
    <col min="214" max="214" width="11" style="1" customWidth="1"/>
    <col min="215" max="215" width="9.73214285714286" style="1" customWidth="1"/>
    <col min="216" max="218" width="9.0625" style="1"/>
    <col min="219" max="219" width="13.3303571428571" style="1" customWidth="1"/>
    <col min="220" max="220" width="26.7946428571429" style="1" customWidth="1"/>
    <col min="221" max="221" width="25.5982142857143" style="1" customWidth="1"/>
    <col min="222" max="222" width="27.1964285714286" style="1" customWidth="1"/>
    <col min="223" max="223" width="11.7946428571429" style="1" customWidth="1"/>
    <col min="224" max="224" width="11.5357142857143" style="1" customWidth="1"/>
    <col min="225" max="225" width="9.0625" style="1"/>
    <col min="226" max="226" width="11.1339285714286" style="1" customWidth="1"/>
    <col min="227" max="227" width="9.0625" style="1"/>
    <col min="228" max="228" width="10.0625" style="1" customWidth="1"/>
    <col min="229" max="229" width="10.1964285714286" style="1" customWidth="1"/>
    <col min="230" max="230" width="9.73214285714286" style="1" customWidth="1"/>
    <col min="231" max="233" width="9.0625" style="1"/>
    <col min="234" max="234" width="10.8660714285714" style="1" customWidth="1"/>
    <col min="235" max="235" width="10.4642857142857" style="1" customWidth="1"/>
    <col min="236" max="236" width="10.7321428571429" style="1" customWidth="1"/>
    <col min="237" max="237" width="14.3303571428571" style="1" customWidth="1"/>
    <col min="238" max="238" width="9.0625" style="1"/>
    <col min="239" max="239" width="19.7946428571429" style="1" customWidth="1"/>
    <col min="240" max="243" width="9.0625" style="1"/>
    <col min="244" max="244" width="11.4017857142857" style="1" customWidth="1"/>
    <col min="245" max="245" width="9.0625" style="1"/>
    <col min="246" max="246" width="9.92857142857143" style="1" customWidth="1"/>
    <col min="247" max="247" width="11" style="1" customWidth="1"/>
    <col min="248" max="249" width="9.73214285714286" style="1" customWidth="1"/>
    <col min="250" max="250" width="11.9285714285714" style="1" customWidth="1"/>
    <col min="251" max="253" width="9.0625" style="1"/>
    <col min="254" max="254" width="11.1339285714286" style="1" customWidth="1"/>
    <col min="255" max="255" width="9.0625" style="1"/>
    <col min="256" max="256" width="10.0625" style="1" customWidth="1"/>
    <col min="257" max="257" width="10.1964285714286" style="1" customWidth="1"/>
    <col min="258" max="258" width="9.73214285714286" style="1" customWidth="1"/>
    <col min="259" max="261" width="9.0625" style="1"/>
    <col min="262" max="262" width="11.4017857142857" style="1" customWidth="1"/>
    <col min="263" max="263" width="9.0625" style="1"/>
    <col min="264" max="264" width="9.92857142857143" style="1" customWidth="1"/>
    <col min="265" max="265" width="11" style="1" customWidth="1"/>
    <col min="266" max="267" width="9.73214285714286" style="1" customWidth="1"/>
    <col min="268" max="268" width="12.9285714285714" style="1" customWidth="1"/>
    <col min="269" max="271" width="9.0625" style="1"/>
    <col min="272" max="272" width="13.3303571428571" style="1" customWidth="1"/>
    <col min="273" max="273" width="26.7946428571429" style="1" customWidth="1"/>
    <col min="274" max="274" width="25.5982142857143" style="1" customWidth="1"/>
    <col min="275" max="275" width="27.1964285714286" style="1" customWidth="1"/>
    <col min="276" max="276" width="11.7946428571429" style="1" customWidth="1"/>
    <col min="277" max="277" width="11.5357142857143" style="1" customWidth="1"/>
    <col min="278" max="278" width="9.0625" style="1"/>
    <col min="279" max="279" width="11.1339285714286" style="1" customWidth="1"/>
    <col min="280" max="280" width="9.0625" style="1"/>
    <col min="281" max="281" width="10.0625" style="1" customWidth="1"/>
    <col min="282" max="282" width="10.1964285714286" style="1" customWidth="1"/>
    <col min="283" max="283" width="9.73214285714286" style="1" customWidth="1"/>
    <col min="284" max="286" width="9.0625" style="1"/>
    <col min="287" max="287" width="10.8660714285714" style="1" customWidth="1"/>
    <col min="288" max="288" width="10.4642857142857" style="1" customWidth="1"/>
    <col min="289" max="289" width="10.7321428571429" style="1" customWidth="1"/>
    <col min="290" max="290" width="14.3303571428571" style="1" customWidth="1"/>
    <col min="291" max="291" width="9.0625" style="1"/>
    <col min="292" max="292" width="19.7946428571429" style="1" customWidth="1"/>
    <col min="293" max="297" width="9.0625" style="1"/>
    <col min="298" max="298" width="11.4017857142857" style="1" customWidth="1"/>
    <col min="299" max="299" width="9.0625" style="1"/>
    <col min="300" max="300" width="9.92857142857143" style="1" customWidth="1"/>
    <col min="301" max="301" width="11" style="1" customWidth="1"/>
    <col min="302" max="303" width="9.73214285714286" style="1" customWidth="1"/>
    <col min="304" max="304" width="11.9285714285714" style="1" customWidth="1"/>
    <col min="305" max="307" width="9.0625" style="1"/>
    <col min="308" max="308" width="11.1339285714286" style="1" customWidth="1"/>
    <col min="309" max="309" width="9.0625" style="1"/>
    <col min="310" max="310" width="10.0625" style="1" customWidth="1"/>
    <col min="311" max="311" width="10.1964285714286" style="1" customWidth="1"/>
    <col min="312" max="312" width="9.73214285714286" style="1" customWidth="1"/>
    <col min="313" max="315" width="9.0625" style="1"/>
    <col min="316" max="316" width="11.4017857142857" style="1" customWidth="1"/>
    <col min="317" max="317" width="9.0625" style="1"/>
    <col min="318" max="318" width="9.92857142857143" style="1" customWidth="1"/>
    <col min="319" max="319" width="11" style="1" customWidth="1"/>
    <col min="320" max="321" width="9.73214285714286" style="1" customWidth="1"/>
    <col min="322" max="322" width="11.9285714285714" style="1" customWidth="1"/>
    <col min="323" max="325" width="9.0625" style="1"/>
    <col min="326" max="326" width="11.1339285714286" style="1" customWidth="1"/>
    <col min="327" max="327" width="9.0625" style="1"/>
    <col min="328" max="328" width="10.0625" style="1" customWidth="1"/>
    <col min="329" max="329" width="10.1964285714286" style="1" customWidth="1"/>
    <col min="330" max="330" width="9.73214285714286" style="1" customWidth="1"/>
    <col min="331" max="333" width="9.0625" style="1"/>
    <col min="334" max="334" width="11.4017857142857" style="1" customWidth="1"/>
    <col min="335" max="335" width="9.0625" style="1"/>
    <col min="336" max="336" width="9.92857142857143" style="1" customWidth="1"/>
    <col min="337" max="337" width="11" style="1" customWidth="1"/>
    <col min="338" max="339" width="9.73214285714286" style="1" customWidth="1"/>
    <col min="340" max="340" width="11.9285714285714" style="1" customWidth="1"/>
    <col min="341" max="343" width="9.0625" style="1"/>
    <col min="344" max="344" width="11.1339285714286" style="1" customWidth="1"/>
    <col min="345" max="345" width="9.0625" style="1"/>
    <col min="346" max="346" width="10.0625" style="1" customWidth="1"/>
    <col min="347" max="347" width="10.1964285714286" style="1" customWidth="1"/>
    <col min="348" max="348" width="9.73214285714286" style="1" customWidth="1"/>
    <col min="349" max="351" width="9.0625" style="1"/>
    <col min="352" max="352" width="11.4017857142857" style="1" customWidth="1"/>
    <col min="353" max="353" width="9.0625" style="1"/>
    <col min="354" max="354" width="9.92857142857143" style="1" customWidth="1"/>
    <col min="355" max="355" width="11" style="1" customWidth="1"/>
    <col min="356" max="357" width="9.73214285714286" style="1" customWidth="1"/>
    <col min="358" max="358" width="11.9285714285714" style="1" customWidth="1"/>
    <col min="359" max="361" width="9.0625" style="1"/>
    <col min="362" max="362" width="11.1339285714286" style="1" customWidth="1"/>
    <col min="363" max="363" width="9.0625" style="1"/>
    <col min="364" max="364" width="10.0625" style="1" customWidth="1"/>
    <col min="365" max="365" width="10.1964285714286" style="1" customWidth="1"/>
    <col min="366" max="366" width="9.73214285714286" style="1" customWidth="1"/>
    <col min="367" max="369" width="9.0625" style="1"/>
    <col min="370" max="370" width="11.4017857142857" style="1" customWidth="1"/>
    <col min="371" max="371" width="9.0625" style="1"/>
    <col min="372" max="372" width="9.92857142857143" style="1" customWidth="1"/>
    <col min="373" max="373" width="11" style="1" customWidth="1"/>
    <col min="374" max="375" width="9.73214285714286" style="1" customWidth="1"/>
    <col min="376" max="376" width="12.9285714285714" style="1" customWidth="1"/>
    <col min="377" max="379" width="9.0625" style="1"/>
    <col min="380" max="380" width="13.3303571428571" style="1" customWidth="1"/>
    <col min="381" max="381" width="26.7946428571429" style="1" customWidth="1"/>
    <col min="382" max="382" width="25.5982142857143" style="1" customWidth="1"/>
    <col min="383" max="383" width="27.1964285714286" style="1" customWidth="1"/>
    <col min="384" max="384" width="11.7946428571429" style="1" customWidth="1"/>
    <col min="385" max="385" width="11.5357142857143" style="1" customWidth="1"/>
    <col min="386" max="386" width="9.0625" style="1"/>
    <col min="387" max="387" width="11.1339285714286" style="1" customWidth="1"/>
    <col min="388" max="388" width="9.0625" style="1"/>
    <col min="389" max="389" width="10.0625" style="1" customWidth="1"/>
    <col min="390" max="390" width="10.1964285714286" style="1" customWidth="1"/>
    <col min="391" max="391" width="9.73214285714286" style="1" customWidth="1"/>
    <col min="392" max="394" width="9.0625" style="1"/>
    <col min="395" max="395" width="10.8660714285714" style="1" customWidth="1"/>
    <col min="396" max="396" width="10.4642857142857" style="1" customWidth="1"/>
    <col min="397" max="397" width="10.7321428571429" style="1" customWidth="1"/>
    <col min="398" max="398" width="14.3303571428571" style="1" customWidth="1"/>
    <col min="399" max="399" width="9.0625" style="1"/>
    <col min="400" max="400" width="19.7946428571429" style="1" customWidth="1"/>
    <col min="401" max="461" width="9.0625" style="1"/>
    <col min="462" max="462" width="10.9285714285714" style="1" customWidth="1"/>
    <col min="463" max="464" width="10.7321428571429" style="1" customWidth="1"/>
    <col min="465" max="465" width="13.4017857142857" style="1" customWidth="1"/>
    <col min="466" max="477" width="9.0625" style="1"/>
    <col min="478" max="478" width="11.4017857142857" style="1" customWidth="1"/>
    <col min="479" max="479" width="9.0625" style="1"/>
    <col min="480" max="480" width="9.92857142857143" style="1" customWidth="1"/>
    <col min="481" max="481" width="11" style="1" customWidth="1"/>
    <col min="482" max="483" width="9.73214285714286" style="1" customWidth="1"/>
    <col min="484" max="484" width="12.9285714285714" style="1" customWidth="1"/>
    <col min="485" max="487" width="9.0625" style="1"/>
    <col min="488" max="488" width="13.3303571428571" style="1" customWidth="1"/>
    <col min="489" max="489" width="26.7946428571429" style="1" customWidth="1"/>
    <col min="490" max="490" width="25.5982142857143" style="1" customWidth="1"/>
    <col min="491" max="491" width="27.1964285714286" style="1" customWidth="1"/>
    <col min="492" max="492" width="11.7946428571429" style="1" customWidth="1"/>
    <col min="493" max="493" width="11.5357142857143" style="1" customWidth="1"/>
    <col min="494" max="494" width="9.0625" style="1"/>
    <col min="495" max="495" width="11.1339285714286" style="1" customWidth="1"/>
    <col min="496" max="496" width="9.0625" style="1"/>
    <col min="497" max="497" width="10.0625" style="1" customWidth="1"/>
    <col min="498" max="498" width="10.1964285714286" style="1" customWidth="1"/>
    <col min="499" max="499" width="9.73214285714286" style="1" customWidth="1"/>
    <col min="500" max="502" width="9.0625" style="1"/>
    <col min="503" max="503" width="10.8660714285714" style="1" customWidth="1"/>
    <col min="504" max="504" width="10.4642857142857" style="1" customWidth="1"/>
    <col min="505" max="505" width="10.7321428571429" style="1" customWidth="1"/>
    <col min="506" max="506" width="14.3303571428571" style="1" customWidth="1"/>
    <col min="507" max="507" width="9.0625" style="1"/>
    <col min="508" max="508" width="19.7946428571429" style="1" customWidth="1"/>
    <col min="509" max="16384" width="9.0625" style="1"/>
  </cols>
  <sheetData>
    <row r="1" ht="13.9" customHeight="1" spans="1:511">
      <c r="A1" s="3" t="s">
        <v>2583</v>
      </c>
      <c r="B1" s="3"/>
      <c r="C1" s="3"/>
      <c r="D1" s="3"/>
      <c r="E1" s="4"/>
      <c r="F1" s="4"/>
      <c r="G1" s="4"/>
      <c r="H1" s="4"/>
      <c r="M1" s="5" t="s">
        <v>2584</v>
      </c>
      <c r="N1" s="5"/>
      <c r="O1" s="5"/>
      <c r="P1" s="5"/>
      <c r="Q1" s="5"/>
      <c r="R1" s="5"/>
      <c r="S1" s="5"/>
      <c r="U1" s="6" t="s">
        <v>2585</v>
      </c>
      <c r="V1" s="7"/>
      <c r="W1" s="7"/>
      <c r="X1" s="7"/>
      <c r="Y1" s="8"/>
      <c r="Z1" s="9" t="s">
        <v>787</v>
      </c>
      <c r="AB1" s="5" t="s">
        <v>2586</v>
      </c>
      <c r="AC1" s="5"/>
      <c r="AD1" s="5"/>
      <c r="AE1" s="5"/>
      <c r="AF1" s="5"/>
      <c r="AG1" s="5"/>
      <c r="AH1" s="5"/>
      <c r="AJ1" s="10" t="s">
        <v>2587</v>
      </c>
      <c r="AK1" s="11"/>
      <c r="AL1" s="11"/>
      <c r="AM1" s="11"/>
      <c r="AN1" s="11"/>
      <c r="AO1" s="12"/>
      <c r="AP1" s="13" t="s">
        <v>787</v>
      </c>
      <c r="AQ1" s="14"/>
      <c r="AR1" s="15"/>
      <c r="AT1" s="5" t="s">
        <v>2584</v>
      </c>
      <c r="AU1" s="5"/>
      <c r="AV1" s="5"/>
      <c r="AW1" s="5"/>
      <c r="AX1" s="5"/>
      <c r="AY1" s="5"/>
      <c r="AZ1" s="5"/>
      <c r="BB1" s="6" t="s">
        <v>2588</v>
      </c>
      <c r="BC1" s="7"/>
      <c r="BD1" s="7"/>
      <c r="BE1" s="7"/>
      <c r="BF1" s="8"/>
      <c r="BG1" s="9" t="s">
        <v>878</v>
      </c>
      <c r="BI1" s="5" t="s">
        <v>2586</v>
      </c>
      <c r="BJ1" s="5"/>
      <c r="BK1" s="5"/>
      <c r="BL1" s="5"/>
      <c r="BM1" s="5"/>
      <c r="BN1" s="5"/>
      <c r="BO1" s="5"/>
      <c r="BQ1" s="10" t="s">
        <v>2589</v>
      </c>
      <c r="BR1" s="11"/>
      <c r="BS1" s="11"/>
      <c r="BT1" s="11"/>
      <c r="BU1" s="11"/>
      <c r="BV1" s="12"/>
      <c r="BW1" s="13" t="s">
        <v>878</v>
      </c>
      <c r="BX1" s="14"/>
      <c r="BY1" s="15"/>
      <c r="CA1" s="5" t="s">
        <v>2584</v>
      </c>
      <c r="CB1" s="5"/>
      <c r="CC1" s="5"/>
      <c r="CD1" s="5"/>
      <c r="CE1" s="5"/>
      <c r="CF1" s="5"/>
      <c r="CG1" s="5"/>
      <c r="CI1" s="6" t="s">
        <v>2588</v>
      </c>
      <c r="CJ1" s="7"/>
      <c r="CK1" s="7"/>
      <c r="CL1" s="7"/>
      <c r="CM1" s="8"/>
      <c r="CN1" s="9" t="s">
        <v>892</v>
      </c>
      <c r="CP1" s="5" t="s">
        <v>2586</v>
      </c>
      <c r="CQ1" s="5"/>
      <c r="CR1" s="5"/>
      <c r="CS1" s="5"/>
      <c r="CT1" s="5"/>
      <c r="CU1" s="5"/>
      <c r="CV1" s="5"/>
      <c r="CX1" s="10" t="s">
        <v>2589</v>
      </c>
      <c r="CY1" s="11"/>
      <c r="CZ1" s="11"/>
      <c r="DA1" s="11"/>
      <c r="DB1" s="11"/>
      <c r="DC1" s="12"/>
      <c r="DD1" s="13" t="s">
        <v>892</v>
      </c>
      <c r="DE1" s="14"/>
      <c r="DF1" s="15"/>
      <c r="DH1" s="5" t="s">
        <v>2584</v>
      </c>
      <c r="DI1" s="5"/>
      <c r="DJ1" s="5"/>
      <c r="DK1" s="5"/>
      <c r="DL1" s="5"/>
      <c r="DM1" s="5"/>
      <c r="DN1" s="5"/>
      <c r="DP1" s="6" t="s">
        <v>2588</v>
      </c>
      <c r="DQ1" s="7"/>
      <c r="DR1" s="7"/>
      <c r="DS1" s="7"/>
      <c r="DT1" s="8"/>
      <c r="DU1" s="9" t="s">
        <v>919</v>
      </c>
      <c r="DW1" s="5" t="s">
        <v>2586</v>
      </c>
      <c r="DX1" s="5"/>
      <c r="DY1" s="5"/>
      <c r="DZ1" s="5"/>
      <c r="EA1" s="5"/>
      <c r="EB1" s="5"/>
      <c r="EC1" s="5"/>
      <c r="EE1" s="10" t="s">
        <v>2589</v>
      </c>
      <c r="EF1" s="11"/>
      <c r="EG1" s="11"/>
      <c r="EH1" s="11"/>
      <c r="EI1" s="11"/>
      <c r="EJ1" s="12"/>
      <c r="EK1" s="13" t="s">
        <v>919</v>
      </c>
      <c r="EL1" s="14"/>
      <c r="EM1" s="15"/>
      <c r="EO1" s="5" t="s">
        <v>2584</v>
      </c>
      <c r="EP1" s="5"/>
      <c r="EQ1" s="5"/>
      <c r="ER1" s="5"/>
      <c r="ES1" s="5"/>
      <c r="ET1" s="5"/>
      <c r="EU1" s="5"/>
      <c r="EW1" s="6" t="s">
        <v>2588</v>
      </c>
      <c r="EX1" s="7"/>
      <c r="EY1" s="7"/>
      <c r="EZ1" s="7"/>
      <c r="FA1" s="8"/>
      <c r="FB1" s="9" t="s">
        <v>937</v>
      </c>
      <c r="FD1" s="5" t="s">
        <v>2586</v>
      </c>
      <c r="FE1" s="5"/>
      <c r="FF1" s="5"/>
      <c r="FG1" s="5"/>
      <c r="FH1" s="5"/>
      <c r="FI1" s="5"/>
      <c r="FJ1" s="5"/>
      <c r="FL1" s="10" t="s">
        <v>2589</v>
      </c>
      <c r="FM1" s="11"/>
      <c r="FN1" s="11"/>
      <c r="FO1" s="11"/>
      <c r="FP1" s="11"/>
      <c r="FQ1" s="12"/>
      <c r="FR1" s="13" t="s">
        <v>937</v>
      </c>
      <c r="FS1" s="14"/>
      <c r="FT1" s="15"/>
      <c r="FV1" s="5" t="s">
        <v>2584</v>
      </c>
      <c r="FW1" s="5"/>
      <c r="FX1" s="5"/>
      <c r="FY1" s="5"/>
      <c r="FZ1" s="5"/>
      <c r="GA1" s="5"/>
      <c r="GB1" s="5"/>
      <c r="GD1" s="6" t="s">
        <v>2588</v>
      </c>
      <c r="GE1" s="7"/>
      <c r="GF1" s="7"/>
      <c r="GG1" s="7"/>
      <c r="GH1" s="8"/>
      <c r="GI1" s="9" t="s">
        <v>877</v>
      </c>
      <c r="GK1" s="5" t="s">
        <v>2586</v>
      </c>
      <c r="GL1" s="5"/>
      <c r="GM1" s="5"/>
      <c r="GN1" s="5"/>
      <c r="GO1" s="5"/>
      <c r="GP1" s="5"/>
      <c r="GQ1" s="5"/>
      <c r="GS1" s="10" t="s">
        <v>2589</v>
      </c>
      <c r="GT1" s="11"/>
      <c r="GU1" s="11"/>
      <c r="GV1" s="11"/>
      <c r="GW1" s="11"/>
      <c r="GX1" s="12"/>
      <c r="GY1" s="13" t="s">
        <v>877</v>
      </c>
      <c r="GZ1" s="14"/>
      <c r="HA1" s="15"/>
      <c r="HC1" s="5" t="s">
        <v>2584</v>
      </c>
      <c r="HD1" s="5"/>
      <c r="HE1" s="5"/>
      <c r="HF1" s="5"/>
      <c r="HG1" s="5"/>
      <c r="HH1" s="5"/>
      <c r="HI1" s="5"/>
      <c r="HK1" s="6" t="s">
        <v>2588</v>
      </c>
      <c r="HL1" s="7"/>
      <c r="HM1" s="7"/>
      <c r="HN1" s="7"/>
      <c r="HO1" s="8"/>
      <c r="HP1" s="9" t="s">
        <v>955</v>
      </c>
      <c r="HR1" s="5" t="s">
        <v>2586</v>
      </c>
      <c r="HS1" s="5"/>
      <c r="HT1" s="5"/>
      <c r="HU1" s="5"/>
      <c r="HV1" s="5"/>
      <c r="HW1" s="5"/>
      <c r="HX1" s="5"/>
      <c r="HZ1" s="10" t="s">
        <v>2589</v>
      </c>
      <c r="IA1" s="11"/>
      <c r="IB1" s="11"/>
      <c r="IC1" s="11"/>
      <c r="ID1" s="11"/>
      <c r="IE1" s="12"/>
      <c r="IF1" s="13" t="s">
        <v>955</v>
      </c>
      <c r="IG1" s="14"/>
      <c r="IH1" s="15"/>
      <c r="IJ1" s="5" t="s">
        <v>2584</v>
      </c>
      <c r="IK1" s="5"/>
      <c r="IL1" s="5"/>
      <c r="IM1" s="5"/>
      <c r="IN1" s="5"/>
      <c r="IO1" s="5"/>
      <c r="IP1" s="5"/>
      <c r="IQ1" s="5"/>
      <c r="IR1" s="5"/>
      <c r="IT1" s="5" t="s">
        <v>2586</v>
      </c>
      <c r="IU1" s="5"/>
      <c r="IV1" s="5"/>
      <c r="IW1" s="5"/>
      <c r="IX1" s="5"/>
      <c r="IY1" s="5"/>
      <c r="IZ1" s="5"/>
      <c r="JB1" s="5" t="s">
        <v>2584</v>
      </c>
      <c r="JC1" s="5"/>
      <c r="JD1" s="5"/>
      <c r="JE1" s="5"/>
      <c r="JF1" s="5"/>
      <c r="JG1" s="5"/>
      <c r="JH1" s="5"/>
      <c r="JI1" s="5"/>
      <c r="JJ1" s="5"/>
      <c r="JL1" s="6" t="s">
        <v>2588</v>
      </c>
      <c r="JM1" s="7"/>
      <c r="JN1" s="7"/>
      <c r="JO1" s="7"/>
      <c r="JP1" s="8"/>
      <c r="JQ1" s="9" t="s">
        <v>968</v>
      </c>
      <c r="JS1" s="5" t="s">
        <v>2586</v>
      </c>
      <c r="JT1" s="5"/>
      <c r="JU1" s="5"/>
      <c r="JV1" s="5"/>
      <c r="JW1" s="5"/>
      <c r="JX1" s="5"/>
      <c r="JY1" s="5"/>
      <c r="KA1" s="10" t="s">
        <v>2589</v>
      </c>
      <c r="KB1" s="11"/>
      <c r="KC1" s="11"/>
      <c r="KD1" s="11"/>
      <c r="KE1" s="11"/>
      <c r="KF1" s="12"/>
      <c r="KG1" s="13" t="s">
        <v>968</v>
      </c>
      <c r="KH1" s="14"/>
      <c r="KI1" s="15"/>
      <c r="KL1" s="5" t="s">
        <v>2584</v>
      </c>
      <c r="KM1" s="5"/>
      <c r="KN1" s="5"/>
      <c r="KO1" s="5"/>
      <c r="KP1" s="5"/>
      <c r="KQ1" s="5"/>
      <c r="KR1" s="5"/>
      <c r="KS1" s="5"/>
      <c r="KT1" s="5"/>
      <c r="KV1" s="5" t="s">
        <v>2586</v>
      </c>
      <c r="KW1" s="5"/>
      <c r="KX1" s="5"/>
      <c r="KY1" s="5"/>
      <c r="KZ1" s="5"/>
      <c r="LA1" s="5"/>
      <c r="LB1" s="5"/>
      <c r="LD1" s="5" t="s">
        <v>2584</v>
      </c>
      <c r="LE1" s="5"/>
      <c r="LF1" s="5"/>
      <c r="LG1" s="5"/>
      <c r="LH1" s="5"/>
      <c r="LI1" s="5"/>
      <c r="LJ1" s="5"/>
      <c r="LK1" s="5"/>
      <c r="LL1" s="5"/>
      <c r="LN1" s="5" t="s">
        <v>2586</v>
      </c>
      <c r="LO1" s="5"/>
      <c r="LP1" s="5"/>
      <c r="LQ1" s="5"/>
      <c r="LR1" s="5"/>
      <c r="LS1" s="5"/>
      <c r="LT1" s="5"/>
      <c r="LV1" s="5" t="s">
        <v>2584</v>
      </c>
      <c r="LW1" s="5"/>
      <c r="LX1" s="5"/>
      <c r="LY1" s="5"/>
      <c r="LZ1" s="5"/>
      <c r="MA1" s="5"/>
      <c r="MB1" s="5"/>
      <c r="MC1" s="5"/>
      <c r="MD1" s="5"/>
      <c r="MF1" s="5" t="s">
        <v>2586</v>
      </c>
      <c r="MG1" s="5"/>
      <c r="MH1" s="5"/>
      <c r="MI1" s="5"/>
      <c r="MJ1" s="5"/>
      <c r="MK1" s="5"/>
      <c r="ML1" s="5"/>
      <c r="MN1" s="5" t="s">
        <v>2584</v>
      </c>
      <c r="MO1" s="5"/>
      <c r="MP1" s="5"/>
      <c r="MQ1" s="5"/>
      <c r="MR1" s="5"/>
      <c r="MS1" s="5"/>
      <c r="MT1" s="5"/>
      <c r="MU1" s="5"/>
      <c r="MV1" s="5"/>
      <c r="MX1" s="5" t="s">
        <v>2586</v>
      </c>
      <c r="MY1" s="5"/>
      <c r="MZ1" s="5"/>
      <c r="NA1" s="5"/>
      <c r="NB1" s="5"/>
      <c r="NC1" s="5"/>
      <c r="ND1" s="5"/>
      <c r="NF1" s="5" t="s">
        <v>2584</v>
      </c>
      <c r="NG1" s="5"/>
      <c r="NH1" s="5"/>
      <c r="NI1" s="5"/>
      <c r="NJ1" s="5"/>
      <c r="NK1" s="5"/>
      <c r="NL1" s="5"/>
      <c r="NM1" s="5"/>
      <c r="NN1" s="5"/>
      <c r="NP1" s="6" t="s">
        <v>2588</v>
      </c>
      <c r="NQ1" s="7"/>
      <c r="NR1" s="7"/>
      <c r="NS1" s="7"/>
      <c r="NT1" s="8"/>
      <c r="NU1" s="9" t="s">
        <v>978</v>
      </c>
      <c r="NW1" s="5" t="s">
        <v>2586</v>
      </c>
      <c r="NX1" s="5"/>
      <c r="NY1" s="5"/>
      <c r="NZ1" s="5"/>
      <c r="OA1" s="5"/>
      <c r="OB1" s="5"/>
      <c r="OC1" s="5"/>
      <c r="OE1" s="10" t="s">
        <v>2589</v>
      </c>
      <c r="OF1" s="11"/>
      <c r="OG1" s="11"/>
      <c r="OH1" s="11"/>
      <c r="OI1" s="11"/>
      <c r="OJ1" s="12"/>
      <c r="OK1" s="13" t="s">
        <v>978</v>
      </c>
      <c r="OL1" s="14"/>
      <c r="OM1" s="15"/>
      <c r="OO1" s="5" t="s">
        <v>2584</v>
      </c>
      <c r="OP1" s="5"/>
      <c r="OQ1" s="5"/>
      <c r="OR1" s="5"/>
      <c r="OS1" s="5"/>
      <c r="OT1" s="5"/>
      <c r="OU1" s="5"/>
      <c r="OV1" s="5"/>
      <c r="OW1" s="5"/>
      <c r="OY1" s="5" t="s">
        <v>2586</v>
      </c>
      <c r="OZ1" s="5"/>
      <c r="PA1" s="5"/>
      <c r="PB1" s="5"/>
      <c r="PC1" s="5"/>
      <c r="PD1" s="5"/>
      <c r="PE1" s="5"/>
      <c r="PG1" s="5" t="s">
        <v>2584</v>
      </c>
      <c r="PH1" s="5"/>
      <c r="PI1" s="5"/>
      <c r="PJ1" s="5"/>
      <c r="PK1" s="5"/>
      <c r="PL1" s="5"/>
      <c r="PM1" s="5"/>
      <c r="PN1" s="5"/>
      <c r="PO1" s="5"/>
      <c r="PQ1" s="5" t="s">
        <v>2586</v>
      </c>
      <c r="PR1" s="5"/>
      <c r="PS1" s="5"/>
      <c r="PT1" s="5"/>
      <c r="PU1" s="5"/>
      <c r="PV1" s="5"/>
      <c r="PW1" s="5"/>
      <c r="PY1" s="5" t="s">
        <v>2584</v>
      </c>
      <c r="PZ1" s="5"/>
      <c r="QA1" s="5"/>
      <c r="QB1" s="5"/>
      <c r="QC1" s="5"/>
      <c r="QD1" s="5"/>
      <c r="QE1" s="5"/>
      <c r="QF1" s="5"/>
      <c r="QG1" s="5"/>
      <c r="QI1" s="5" t="s">
        <v>2586</v>
      </c>
      <c r="QJ1" s="5"/>
      <c r="QK1" s="5"/>
      <c r="QL1" s="5"/>
      <c r="QM1" s="5"/>
      <c r="QN1" s="5"/>
      <c r="QO1" s="5"/>
      <c r="QQ1" s="5" t="s">
        <v>2584</v>
      </c>
      <c r="QR1" s="5"/>
      <c r="QS1" s="5"/>
      <c r="QT1" s="5"/>
      <c r="QU1" s="5"/>
      <c r="QV1" s="5"/>
      <c r="QW1" s="5"/>
      <c r="QX1" s="5"/>
      <c r="QY1" s="5"/>
      <c r="RA1" s="5" t="s">
        <v>2586</v>
      </c>
      <c r="RB1" s="5"/>
      <c r="RC1" s="5"/>
      <c r="RD1" s="5"/>
      <c r="RE1" s="5"/>
      <c r="RF1" s="5"/>
      <c r="RG1" s="5"/>
      <c r="RJ1" s="5" t="s">
        <v>2584</v>
      </c>
      <c r="RK1" s="5"/>
      <c r="RL1" s="5"/>
      <c r="RM1" s="5"/>
      <c r="RN1" s="5"/>
      <c r="RO1" s="5"/>
      <c r="RP1" s="5"/>
      <c r="RQ1" s="5"/>
      <c r="RR1" s="5"/>
      <c r="RT1" s="6" t="s">
        <v>2588</v>
      </c>
      <c r="RU1" s="7"/>
      <c r="RV1" s="7"/>
      <c r="RW1" s="7"/>
      <c r="RX1" s="8"/>
      <c r="RY1" s="9" t="s">
        <v>993</v>
      </c>
      <c r="SA1" s="5" t="s">
        <v>2586</v>
      </c>
      <c r="SB1" s="5"/>
      <c r="SC1" s="5"/>
      <c r="SD1" s="5"/>
      <c r="SE1" s="5"/>
      <c r="SF1" s="5"/>
      <c r="SG1" s="5"/>
      <c r="SI1" s="10" t="s">
        <v>2589</v>
      </c>
      <c r="SJ1" s="11"/>
      <c r="SK1" s="11"/>
      <c r="SL1" s="11"/>
      <c r="SM1" s="11"/>
      <c r="SN1" s="12"/>
      <c r="SO1" s="13" t="s">
        <v>993</v>
      </c>
      <c r="SP1" s="14"/>
      <c r="SQ1" s="15"/>
    </row>
    <row r="2" spans="1:511">
      <c r="A2" s="2" t="s">
        <v>2590</v>
      </c>
      <c r="B2" s="2"/>
      <c r="C2" s="2"/>
      <c r="D2" s="16">
        <v>7.2</v>
      </c>
      <c r="E2" s="2">
        <v>100</v>
      </c>
      <c r="F2" s="2">
        <v>464</v>
      </c>
      <c r="G2" s="2">
        <v>100</v>
      </c>
      <c r="M2" s="17" t="s">
        <v>2591</v>
      </c>
      <c r="N2" s="17"/>
      <c r="O2" s="17"/>
      <c r="P2" s="17"/>
      <c r="Q2" s="17"/>
      <c r="R2" s="9" t="s">
        <v>787</v>
      </c>
      <c r="S2" s="17"/>
      <c r="U2" s="18" t="s">
        <v>1036</v>
      </c>
      <c r="V2" s="19" t="s">
        <v>2592</v>
      </c>
      <c r="W2" s="19" t="s">
        <v>2593</v>
      </c>
      <c r="X2" s="20" t="s">
        <v>2594</v>
      </c>
      <c r="Y2" s="19" t="s">
        <v>2595</v>
      </c>
      <c r="Z2" s="19" t="s">
        <v>2596</v>
      </c>
      <c r="AB2" s="17" t="s">
        <v>2597</v>
      </c>
      <c r="AC2" s="17"/>
      <c r="AD2" s="17"/>
      <c r="AE2" s="17"/>
      <c r="AF2" s="17"/>
      <c r="AG2" s="9" t="s">
        <v>787</v>
      </c>
      <c r="AH2" s="17"/>
      <c r="AJ2" s="18" t="s">
        <v>1036</v>
      </c>
      <c r="AK2" s="19" t="s">
        <v>2598</v>
      </c>
      <c r="AL2" s="19" t="s">
        <v>2599</v>
      </c>
      <c r="AM2" s="19" t="s">
        <v>2600</v>
      </c>
      <c r="AN2" s="19" t="s">
        <v>2601</v>
      </c>
      <c r="AO2" s="19" t="s">
        <v>2602</v>
      </c>
      <c r="AP2" s="19" t="s">
        <v>2601</v>
      </c>
      <c r="AQ2" s="20" t="s">
        <v>2595</v>
      </c>
      <c r="AR2" s="19" t="s">
        <v>2596</v>
      </c>
      <c r="AT2" s="17" t="s">
        <v>2591</v>
      </c>
      <c r="AU2" s="17"/>
      <c r="AV2" s="17"/>
      <c r="AW2" s="17"/>
      <c r="AX2" s="17"/>
      <c r="AY2" s="9" t="s">
        <v>878</v>
      </c>
      <c r="AZ2" s="17"/>
      <c r="BB2" s="18" t="s">
        <v>1036</v>
      </c>
      <c r="BC2" s="19" t="s">
        <v>2603</v>
      </c>
      <c r="BD2" s="19" t="s">
        <v>2593</v>
      </c>
      <c r="BE2" s="20" t="s">
        <v>2604</v>
      </c>
      <c r="BF2" s="19" t="s">
        <v>2595</v>
      </c>
      <c r="BG2" s="19" t="s">
        <v>2596</v>
      </c>
      <c r="BI2" s="17" t="s">
        <v>2597</v>
      </c>
      <c r="BJ2" s="17"/>
      <c r="BK2" s="17"/>
      <c r="BL2" s="17"/>
      <c r="BM2" s="17"/>
      <c r="BN2" s="9" t="s">
        <v>878</v>
      </c>
      <c r="BO2" s="17"/>
      <c r="BQ2" s="18" t="s">
        <v>1036</v>
      </c>
      <c r="BR2" s="19" t="s">
        <v>2598</v>
      </c>
      <c r="BS2" s="19" t="s">
        <v>2599</v>
      </c>
      <c r="BT2" s="19" t="s">
        <v>2600</v>
      </c>
      <c r="BU2" s="19" t="s">
        <v>2601</v>
      </c>
      <c r="BV2" s="19" t="s">
        <v>2605</v>
      </c>
      <c r="BW2" s="19" t="s">
        <v>2601</v>
      </c>
      <c r="BX2" s="20" t="s">
        <v>2595</v>
      </c>
      <c r="BY2" s="19" t="s">
        <v>2596</v>
      </c>
      <c r="CA2" s="17" t="s">
        <v>2591</v>
      </c>
      <c r="CB2" s="17"/>
      <c r="CC2" s="17"/>
      <c r="CD2" s="17"/>
      <c r="CE2" s="17"/>
      <c r="CF2" s="9" t="s">
        <v>892</v>
      </c>
      <c r="CG2" s="17"/>
      <c r="CI2" s="18" t="s">
        <v>1036</v>
      </c>
      <c r="CJ2" s="19" t="s">
        <v>2603</v>
      </c>
      <c r="CK2" s="19" t="s">
        <v>2593</v>
      </c>
      <c r="CL2" s="20" t="s">
        <v>2604</v>
      </c>
      <c r="CM2" s="19" t="s">
        <v>2595</v>
      </c>
      <c r="CN2" s="19" t="s">
        <v>2596</v>
      </c>
      <c r="CP2" s="17" t="s">
        <v>2597</v>
      </c>
      <c r="CQ2" s="17"/>
      <c r="CR2" s="17"/>
      <c r="CS2" s="17"/>
      <c r="CT2" s="17"/>
      <c r="CU2" s="9" t="s">
        <v>892</v>
      </c>
      <c r="CV2" s="17"/>
      <c r="CX2" s="18" t="s">
        <v>1036</v>
      </c>
      <c r="CY2" s="19" t="s">
        <v>2598</v>
      </c>
      <c r="CZ2" s="19" t="s">
        <v>2599</v>
      </c>
      <c r="DA2" s="19" t="s">
        <v>2600</v>
      </c>
      <c r="DB2" s="19" t="s">
        <v>2601</v>
      </c>
      <c r="DC2" s="19" t="s">
        <v>2605</v>
      </c>
      <c r="DD2" s="19" t="s">
        <v>2601</v>
      </c>
      <c r="DE2" s="20" t="s">
        <v>2595</v>
      </c>
      <c r="DF2" s="19" t="s">
        <v>2596</v>
      </c>
      <c r="DH2" s="17" t="s">
        <v>2591</v>
      </c>
      <c r="DI2" s="17"/>
      <c r="DJ2" s="17"/>
      <c r="DK2" s="17"/>
      <c r="DL2" s="17"/>
      <c r="DM2" s="9" t="s">
        <v>919</v>
      </c>
      <c r="DN2" s="17"/>
      <c r="DP2" s="18" t="s">
        <v>1036</v>
      </c>
      <c r="DQ2" s="19" t="s">
        <v>2603</v>
      </c>
      <c r="DR2" s="19" t="s">
        <v>2593</v>
      </c>
      <c r="DS2" s="20" t="s">
        <v>2604</v>
      </c>
      <c r="DT2" s="19" t="s">
        <v>2595</v>
      </c>
      <c r="DU2" s="19" t="s">
        <v>2596</v>
      </c>
      <c r="DW2" s="17" t="s">
        <v>2597</v>
      </c>
      <c r="DX2" s="17"/>
      <c r="DY2" s="17"/>
      <c r="DZ2" s="17"/>
      <c r="EA2" s="17"/>
      <c r="EB2" s="9" t="s">
        <v>919</v>
      </c>
      <c r="EC2" s="17"/>
      <c r="EE2" s="18" t="s">
        <v>1036</v>
      </c>
      <c r="EF2" s="19" t="s">
        <v>2598</v>
      </c>
      <c r="EG2" s="19" t="s">
        <v>2599</v>
      </c>
      <c r="EH2" s="19" t="s">
        <v>2600</v>
      </c>
      <c r="EI2" s="19" t="s">
        <v>2601</v>
      </c>
      <c r="EJ2" s="19" t="s">
        <v>2605</v>
      </c>
      <c r="EK2" s="19" t="s">
        <v>2601</v>
      </c>
      <c r="EL2" s="20" t="s">
        <v>2595</v>
      </c>
      <c r="EM2" s="19" t="s">
        <v>2596</v>
      </c>
      <c r="EO2" s="17" t="s">
        <v>2591</v>
      </c>
      <c r="EP2" s="17"/>
      <c r="EQ2" s="17"/>
      <c r="ER2" s="17"/>
      <c r="ES2" s="17"/>
      <c r="ET2" s="9" t="s">
        <v>937</v>
      </c>
      <c r="EU2" s="17"/>
      <c r="EW2" s="18" t="s">
        <v>1036</v>
      </c>
      <c r="EX2" s="19" t="s">
        <v>2603</v>
      </c>
      <c r="EY2" s="19" t="s">
        <v>2593</v>
      </c>
      <c r="EZ2" s="20" t="s">
        <v>2604</v>
      </c>
      <c r="FA2" s="19" t="s">
        <v>2595</v>
      </c>
      <c r="FB2" s="19" t="s">
        <v>2596</v>
      </c>
      <c r="FD2" s="17" t="s">
        <v>2597</v>
      </c>
      <c r="FE2" s="17"/>
      <c r="FF2" s="17"/>
      <c r="FG2" s="17"/>
      <c r="FH2" s="17"/>
      <c r="FI2" s="9" t="s">
        <v>937</v>
      </c>
      <c r="FJ2" s="17"/>
      <c r="FL2" s="18" t="s">
        <v>1036</v>
      </c>
      <c r="FM2" s="19" t="s">
        <v>2598</v>
      </c>
      <c r="FN2" s="19" t="s">
        <v>2599</v>
      </c>
      <c r="FO2" s="19" t="s">
        <v>2600</v>
      </c>
      <c r="FP2" s="19" t="s">
        <v>2601</v>
      </c>
      <c r="FQ2" s="19" t="s">
        <v>2605</v>
      </c>
      <c r="FR2" s="19" t="s">
        <v>2601</v>
      </c>
      <c r="FS2" s="20" t="s">
        <v>2595</v>
      </c>
      <c r="FT2" s="19" t="s">
        <v>2596</v>
      </c>
      <c r="FV2" s="17" t="s">
        <v>2591</v>
      </c>
      <c r="FW2" s="17"/>
      <c r="FX2" s="17"/>
      <c r="FY2" s="17"/>
      <c r="FZ2" s="17"/>
      <c r="GA2" s="9" t="s">
        <v>877</v>
      </c>
      <c r="GB2" s="17"/>
      <c r="GD2" s="18" t="s">
        <v>1036</v>
      </c>
      <c r="GE2" s="19" t="s">
        <v>2603</v>
      </c>
      <c r="GF2" s="19" t="s">
        <v>2593</v>
      </c>
      <c r="GG2" s="20" t="s">
        <v>2604</v>
      </c>
      <c r="GH2" s="19" t="s">
        <v>2595</v>
      </c>
      <c r="GI2" s="19" t="s">
        <v>2596</v>
      </c>
      <c r="GK2" s="17" t="s">
        <v>2597</v>
      </c>
      <c r="GL2" s="17"/>
      <c r="GM2" s="17"/>
      <c r="GN2" s="17"/>
      <c r="GO2" s="17"/>
      <c r="GP2" s="9" t="s">
        <v>877</v>
      </c>
      <c r="GQ2" s="17"/>
      <c r="GS2" s="18" t="s">
        <v>1036</v>
      </c>
      <c r="GT2" s="19" t="s">
        <v>2598</v>
      </c>
      <c r="GU2" s="19" t="s">
        <v>2599</v>
      </c>
      <c r="GV2" s="19" t="s">
        <v>2600</v>
      </c>
      <c r="GW2" s="19" t="s">
        <v>2601</v>
      </c>
      <c r="GX2" s="19" t="s">
        <v>2605</v>
      </c>
      <c r="GY2" s="19" t="s">
        <v>2601</v>
      </c>
      <c r="GZ2" s="20" t="s">
        <v>2595</v>
      </c>
      <c r="HA2" s="19" t="s">
        <v>2596</v>
      </c>
      <c r="HC2" s="17" t="s">
        <v>2591</v>
      </c>
      <c r="HD2" s="17"/>
      <c r="HE2" s="17"/>
      <c r="HF2" s="17"/>
      <c r="HG2" s="17"/>
      <c r="HH2" s="9" t="s">
        <v>955</v>
      </c>
      <c r="HI2" s="17"/>
      <c r="HK2" s="18" t="s">
        <v>1036</v>
      </c>
      <c r="HL2" s="19" t="s">
        <v>2603</v>
      </c>
      <c r="HM2" s="19" t="s">
        <v>2593</v>
      </c>
      <c r="HN2" s="20" t="s">
        <v>2604</v>
      </c>
      <c r="HO2" s="19" t="s">
        <v>2595</v>
      </c>
      <c r="HP2" s="19" t="s">
        <v>2596</v>
      </c>
      <c r="HR2" s="17" t="s">
        <v>2597</v>
      </c>
      <c r="HS2" s="17"/>
      <c r="HT2" s="17"/>
      <c r="HU2" s="17"/>
      <c r="HV2" s="17"/>
      <c r="HW2" s="9" t="s">
        <v>955</v>
      </c>
      <c r="HX2" s="17"/>
      <c r="HZ2" s="18" t="s">
        <v>1036</v>
      </c>
      <c r="IA2" s="19" t="s">
        <v>2598</v>
      </c>
      <c r="IB2" s="19" t="s">
        <v>2599</v>
      </c>
      <c r="IC2" s="19" t="s">
        <v>2600</v>
      </c>
      <c r="ID2" s="19" t="s">
        <v>2601</v>
      </c>
      <c r="IE2" s="19" t="s">
        <v>2605</v>
      </c>
      <c r="IF2" s="19" t="s">
        <v>2601</v>
      </c>
      <c r="IG2" s="20" t="s">
        <v>2595</v>
      </c>
      <c r="IH2" s="19" t="s">
        <v>2596</v>
      </c>
      <c r="IJ2" s="21" t="s">
        <v>2606</v>
      </c>
      <c r="IK2" s="22"/>
      <c r="IL2" s="22"/>
      <c r="IM2" s="22"/>
      <c r="IN2" s="22"/>
      <c r="IO2" s="22"/>
      <c r="IP2" s="23"/>
      <c r="IQ2" s="9">
        <v>46247</v>
      </c>
      <c r="IR2" s="17"/>
      <c r="IT2" s="17" t="s">
        <v>2607</v>
      </c>
      <c r="IU2" s="17"/>
      <c r="IV2" s="17"/>
      <c r="IW2" s="17"/>
      <c r="IX2" s="17"/>
      <c r="IY2" s="9">
        <v>46247</v>
      </c>
      <c r="IZ2" s="17"/>
      <c r="JB2" s="21" t="s">
        <v>2606</v>
      </c>
      <c r="JC2" s="22"/>
      <c r="JD2" s="22"/>
      <c r="JE2" s="22"/>
      <c r="JF2" s="22"/>
      <c r="JG2" s="22"/>
      <c r="JH2" s="23"/>
      <c r="JI2" s="9" t="s">
        <v>968</v>
      </c>
      <c r="JJ2" s="17"/>
      <c r="JL2" s="18" t="s">
        <v>1036</v>
      </c>
      <c r="JM2" s="19" t="s">
        <v>2603</v>
      </c>
      <c r="JN2" s="19" t="s">
        <v>2593</v>
      </c>
      <c r="JO2" s="20" t="s">
        <v>2604</v>
      </c>
      <c r="JP2" s="19" t="s">
        <v>2595</v>
      </c>
      <c r="JQ2" s="19" t="s">
        <v>2596</v>
      </c>
      <c r="JS2" s="17" t="s">
        <v>2607</v>
      </c>
      <c r="JT2" s="17"/>
      <c r="JU2" s="17"/>
      <c r="JV2" s="17"/>
      <c r="JW2" s="17"/>
      <c r="JX2" s="9" t="s">
        <v>968</v>
      </c>
      <c r="JY2" s="17"/>
      <c r="KA2" s="18" t="s">
        <v>1036</v>
      </c>
      <c r="KB2" s="19" t="s">
        <v>2598</v>
      </c>
      <c r="KC2" s="19" t="s">
        <v>2599</v>
      </c>
      <c r="KD2" s="19" t="s">
        <v>2600</v>
      </c>
      <c r="KE2" s="19" t="s">
        <v>2601</v>
      </c>
      <c r="KF2" s="19" t="s">
        <v>2605</v>
      </c>
      <c r="KG2" s="19" t="s">
        <v>2601</v>
      </c>
      <c r="KH2" s="20" t="s">
        <v>2595</v>
      </c>
      <c r="KI2" s="19" t="s">
        <v>2596</v>
      </c>
      <c r="KL2" s="21" t="s">
        <v>2606</v>
      </c>
      <c r="KM2" s="22"/>
      <c r="KN2" s="22"/>
      <c r="KO2" s="22"/>
      <c r="KP2" s="22"/>
      <c r="KQ2" s="22"/>
      <c r="KR2" s="23"/>
      <c r="KS2" s="9">
        <v>46251</v>
      </c>
      <c r="KT2" s="17"/>
      <c r="KV2" s="17" t="s">
        <v>2607</v>
      </c>
      <c r="KW2" s="17"/>
      <c r="KX2" s="17"/>
      <c r="KY2" s="17"/>
      <c r="KZ2" s="17"/>
      <c r="LA2" s="9">
        <v>46251</v>
      </c>
      <c r="LB2" s="17"/>
      <c r="LD2" s="21" t="s">
        <v>2606</v>
      </c>
      <c r="LE2" s="22"/>
      <c r="LF2" s="22"/>
      <c r="LG2" s="22"/>
      <c r="LH2" s="22"/>
      <c r="LI2" s="22"/>
      <c r="LJ2" s="23"/>
      <c r="LK2" s="9">
        <v>46252</v>
      </c>
      <c r="LL2" s="17"/>
      <c r="LN2" s="17" t="s">
        <v>2607</v>
      </c>
      <c r="LO2" s="17"/>
      <c r="LP2" s="17"/>
      <c r="LQ2" s="17"/>
      <c r="LR2" s="17"/>
      <c r="LS2" s="9">
        <v>46252</v>
      </c>
      <c r="LT2" s="17"/>
      <c r="LV2" s="21" t="s">
        <v>2606</v>
      </c>
      <c r="LW2" s="22"/>
      <c r="LX2" s="22"/>
      <c r="LY2" s="22"/>
      <c r="LZ2" s="22"/>
      <c r="MA2" s="22"/>
      <c r="MB2" s="23"/>
      <c r="MC2" s="9">
        <v>46253</v>
      </c>
      <c r="MD2" s="17"/>
      <c r="MF2" s="17" t="s">
        <v>2607</v>
      </c>
      <c r="MG2" s="17"/>
      <c r="MH2" s="17"/>
      <c r="MI2" s="17"/>
      <c r="MJ2" s="17"/>
      <c r="MK2" s="9">
        <v>46253</v>
      </c>
      <c r="ML2" s="17"/>
      <c r="MN2" s="21" t="s">
        <v>2606</v>
      </c>
      <c r="MO2" s="22"/>
      <c r="MP2" s="22"/>
      <c r="MQ2" s="22"/>
      <c r="MR2" s="22"/>
      <c r="MS2" s="22"/>
      <c r="MT2" s="23"/>
      <c r="MU2" s="9">
        <v>46254</v>
      </c>
      <c r="MV2" s="17"/>
      <c r="MX2" s="17" t="s">
        <v>2607</v>
      </c>
      <c r="MY2" s="17"/>
      <c r="MZ2" s="17"/>
      <c r="NA2" s="17"/>
      <c r="NB2" s="17"/>
      <c r="NC2" s="9">
        <v>46254</v>
      </c>
      <c r="ND2" s="17"/>
      <c r="NF2" s="21" t="s">
        <v>2606</v>
      </c>
      <c r="NG2" s="22"/>
      <c r="NH2" s="22"/>
      <c r="NI2" s="22"/>
      <c r="NJ2" s="22"/>
      <c r="NK2" s="22"/>
      <c r="NL2" s="23"/>
      <c r="NM2" s="9" t="s">
        <v>978</v>
      </c>
      <c r="NN2" s="17"/>
      <c r="NP2" s="18" t="s">
        <v>1036</v>
      </c>
      <c r="NQ2" s="19" t="s">
        <v>2603</v>
      </c>
      <c r="NR2" s="19" t="s">
        <v>2593</v>
      </c>
      <c r="NS2" s="20" t="s">
        <v>2604</v>
      </c>
      <c r="NT2" s="19" t="s">
        <v>2595</v>
      </c>
      <c r="NU2" s="19" t="s">
        <v>2596</v>
      </c>
      <c r="NW2" s="17" t="s">
        <v>2607</v>
      </c>
      <c r="NX2" s="17"/>
      <c r="NY2" s="17"/>
      <c r="NZ2" s="17"/>
      <c r="OA2" s="17"/>
      <c r="OB2" s="9" t="s">
        <v>978</v>
      </c>
      <c r="OC2" s="17"/>
      <c r="OE2" s="18" t="s">
        <v>1036</v>
      </c>
      <c r="OF2" s="19" t="s">
        <v>2598</v>
      </c>
      <c r="OG2" s="19" t="s">
        <v>2599</v>
      </c>
      <c r="OH2" s="19" t="s">
        <v>2600</v>
      </c>
      <c r="OI2" s="19" t="s">
        <v>2601</v>
      </c>
      <c r="OJ2" s="19" t="s">
        <v>2605</v>
      </c>
      <c r="OK2" s="19" t="s">
        <v>2601</v>
      </c>
      <c r="OL2" s="20" t="s">
        <v>2595</v>
      </c>
      <c r="OM2" s="19" t="s">
        <v>2596</v>
      </c>
      <c r="OO2" s="21" t="s">
        <v>2606</v>
      </c>
      <c r="OP2" s="22"/>
      <c r="OQ2" s="22"/>
      <c r="OR2" s="22"/>
      <c r="OS2" s="22"/>
      <c r="OT2" s="22"/>
      <c r="OU2" s="23"/>
      <c r="OV2" s="9">
        <v>46258</v>
      </c>
      <c r="OW2" s="17"/>
      <c r="OY2" s="17" t="s">
        <v>2607</v>
      </c>
      <c r="OZ2" s="17"/>
      <c r="PA2" s="17"/>
      <c r="PB2" s="17"/>
      <c r="PC2" s="17"/>
      <c r="PD2" s="9">
        <v>46258</v>
      </c>
      <c r="PE2" s="17"/>
      <c r="PG2" s="21" t="s">
        <v>2606</v>
      </c>
      <c r="PH2" s="22"/>
      <c r="PI2" s="22"/>
      <c r="PJ2" s="22"/>
      <c r="PK2" s="22"/>
      <c r="PL2" s="22"/>
      <c r="PM2" s="23"/>
      <c r="PN2" s="9">
        <v>46259</v>
      </c>
      <c r="PO2" s="17"/>
      <c r="PQ2" s="17" t="s">
        <v>2607</v>
      </c>
      <c r="PR2" s="17"/>
      <c r="PS2" s="17"/>
      <c r="PT2" s="17"/>
      <c r="PU2" s="17"/>
      <c r="PV2" s="9">
        <v>46259</v>
      </c>
      <c r="PW2" s="17"/>
      <c r="PY2" s="21" t="s">
        <v>2606</v>
      </c>
      <c r="PZ2" s="22"/>
      <c r="QA2" s="22"/>
      <c r="QB2" s="22"/>
      <c r="QC2" s="22"/>
      <c r="QD2" s="22"/>
      <c r="QE2" s="23"/>
      <c r="QF2" s="9">
        <v>46260</v>
      </c>
      <c r="QG2" s="17"/>
      <c r="QI2" s="17" t="s">
        <v>2607</v>
      </c>
      <c r="QJ2" s="17"/>
      <c r="QK2" s="17"/>
      <c r="QL2" s="17"/>
      <c r="QM2" s="17"/>
      <c r="QN2" s="9">
        <v>46260</v>
      </c>
      <c r="QO2" s="17"/>
      <c r="QQ2" s="21" t="s">
        <v>2606</v>
      </c>
      <c r="QR2" s="22"/>
      <c r="QS2" s="22"/>
      <c r="QT2" s="22"/>
      <c r="QU2" s="22"/>
      <c r="QV2" s="22"/>
      <c r="QW2" s="23"/>
      <c r="QX2" s="9">
        <v>46261</v>
      </c>
      <c r="QY2" s="17"/>
      <c r="RA2" s="17" t="s">
        <v>2607</v>
      </c>
      <c r="RB2" s="17"/>
      <c r="RC2" s="17"/>
      <c r="RD2" s="17"/>
      <c r="RE2" s="17"/>
      <c r="RF2" s="9">
        <v>46261</v>
      </c>
      <c r="RG2" s="17"/>
      <c r="RJ2" s="21" t="s">
        <v>2606</v>
      </c>
      <c r="RK2" s="22"/>
      <c r="RL2" s="22"/>
      <c r="RM2" s="22"/>
      <c r="RN2" s="22"/>
      <c r="RO2" s="22"/>
      <c r="RP2" s="23"/>
      <c r="RQ2" s="9" t="s">
        <v>993</v>
      </c>
      <c r="RR2" s="17"/>
      <c r="RT2" s="18" t="s">
        <v>1036</v>
      </c>
      <c r="RU2" s="19" t="s">
        <v>2603</v>
      </c>
      <c r="RV2" s="19" t="s">
        <v>2593</v>
      </c>
      <c r="RW2" s="20" t="s">
        <v>2604</v>
      </c>
      <c r="RX2" s="19" t="s">
        <v>2595</v>
      </c>
      <c r="RY2" s="19" t="s">
        <v>2596</v>
      </c>
      <c r="SA2" s="17" t="s">
        <v>2607</v>
      </c>
      <c r="SB2" s="17"/>
      <c r="SC2" s="17"/>
      <c r="SD2" s="17"/>
      <c r="SE2" s="17"/>
      <c r="SF2" s="9" t="s">
        <v>993</v>
      </c>
      <c r="SG2" s="17"/>
      <c r="SI2" s="18" t="s">
        <v>1036</v>
      </c>
      <c r="SJ2" s="19" t="s">
        <v>2598</v>
      </c>
      <c r="SK2" s="19" t="s">
        <v>2599</v>
      </c>
      <c r="SL2" s="19" t="s">
        <v>2600</v>
      </c>
      <c r="SM2" s="19" t="s">
        <v>2601</v>
      </c>
      <c r="SN2" s="19" t="s">
        <v>2605</v>
      </c>
      <c r="SO2" s="19" t="s">
        <v>2601</v>
      </c>
      <c r="SP2" s="20" t="s">
        <v>2595</v>
      </c>
      <c r="SQ2" s="19" t="s">
        <v>2596</v>
      </c>
    </row>
    <row r="3" spans="1:511">
      <c r="A3" s="24" t="s">
        <v>1036</v>
      </c>
      <c r="B3" s="24" t="s">
        <v>2608</v>
      </c>
      <c r="C3" s="19" t="s">
        <v>2609</v>
      </c>
      <c r="D3" s="19" t="s">
        <v>2610</v>
      </c>
      <c r="E3" s="19" t="s">
        <v>2611</v>
      </c>
      <c r="F3" s="19" t="s">
        <v>2612</v>
      </c>
      <c r="G3" s="19" t="s">
        <v>2611</v>
      </c>
      <c r="H3" s="19" t="s">
        <v>2595</v>
      </c>
      <c r="M3" s="18" t="s">
        <v>1036</v>
      </c>
      <c r="N3" s="19" t="s">
        <v>11</v>
      </c>
      <c r="O3" s="19" t="s">
        <v>2608</v>
      </c>
      <c r="P3" s="19" t="s">
        <v>2613</v>
      </c>
      <c r="Q3" s="19" t="s">
        <v>2614</v>
      </c>
      <c r="R3" s="20" t="s">
        <v>2595</v>
      </c>
      <c r="S3" s="19" t="s">
        <v>2596</v>
      </c>
      <c r="U3" s="25" t="s">
        <v>136</v>
      </c>
      <c r="V3" s="26">
        <v>6</v>
      </c>
      <c r="W3" s="26">
        <v>5</v>
      </c>
      <c r="X3" s="26">
        <v>3</v>
      </c>
      <c r="Y3" s="26">
        <f t="shared" ref="Y3:Y8" si="0">V3*40%+W3*40%+X3*20%</f>
        <v>5</v>
      </c>
      <c r="Z3" s="26">
        <f t="shared" ref="Z3:Z8" si="1">RANK(Y3,$Y$3:$Y$8)</f>
        <v>1</v>
      </c>
      <c r="AB3" s="18" t="s">
        <v>1036</v>
      </c>
      <c r="AC3" s="19" t="s">
        <v>11</v>
      </c>
      <c r="AD3" s="19" t="s">
        <v>2608</v>
      </c>
      <c r="AE3" s="19" t="s">
        <v>2614</v>
      </c>
      <c r="AF3" s="19" t="s">
        <v>2612</v>
      </c>
      <c r="AG3" s="20" t="s">
        <v>2595</v>
      </c>
      <c r="AH3" s="19" t="s">
        <v>2596</v>
      </c>
      <c r="AJ3" s="25" t="s">
        <v>104</v>
      </c>
      <c r="AK3" s="27">
        <v>9</v>
      </c>
      <c r="AL3" s="27">
        <v>6</v>
      </c>
      <c r="AM3" s="26">
        <v>6</v>
      </c>
      <c r="AN3" s="28">
        <f t="shared" ref="AN3:AN8" si="2">AM3/AL3</f>
        <v>1</v>
      </c>
      <c r="AO3" s="26">
        <v>6</v>
      </c>
      <c r="AP3" s="28">
        <f t="shared" ref="AP3:AP8" si="3">AO3/AL3</f>
        <v>1</v>
      </c>
      <c r="AQ3" s="29">
        <f t="shared" ref="AQ3:AQ8" si="4">50%*AN3+50%*AP3</f>
        <v>1</v>
      </c>
      <c r="AR3" s="26">
        <f t="shared" ref="AR3:AR8" si="5">RANK(AQ3,$AQ$3:$AQ$8)</f>
        <v>1</v>
      </c>
      <c r="AT3" s="18" t="s">
        <v>1036</v>
      </c>
      <c r="AU3" s="19" t="s">
        <v>11</v>
      </c>
      <c r="AV3" s="19" t="s">
        <v>2608</v>
      </c>
      <c r="AW3" s="19" t="s">
        <v>2613</v>
      </c>
      <c r="AX3" s="19" t="s">
        <v>2614</v>
      </c>
      <c r="AY3" s="20" t="s">
        <v>2595</v>
      </c>
      <c r="AZ3" s="19" t="s">
        <v>2596</v>
      </c>
      <c r="BB3" s="25" t="s">
        <v>136</v>
      </c>
      <c r="BC3" s="26">
        <v>0</v>
      </c>
      <c r="BD3" s="26">
        <v>0</v>
      </c>
      <c r="BE3" s="26">
        <v>2</v>
      </c>
      <c r="BF3" s="26">
        <f t="shared" ref="BF3:BF8" si="6">BC3*40%+BD3*40%+BE3*20%</f>
        <v>0.4</v>
      </c>
      <c r="BG3" s="26">
        <f>RANK(BF3,$BF$3:$BF$8)</f>
        <v>1</v>
      </c>
      <c r="BI3" s="18" t="s">
        <v>1036</v>
      </c>
      <c r="BJ3" s="19" t="s">
        <v>11</v>
      </c>
      <c r="BK3" s="18" t="s">
        <v>2608</v>
      </c>
      <c r="BL3" s="19" t="s">
        <v>2614</v>
      </c>
      <c r="BM3" s="19" t="s">
        <v>2612</v>
      </c>
      <c r="BN3" s="20" t="s">
        <v>2595</v>
      </c>
      <c r="BO3" s="19" t="s">
        <v>2596</v>
      </c>
      <c r="BQ3" s="25" t="s">
        <v>167</v>
      </c>
      <c r="BR3" s="27">
        <v>8</v>
      </c>
      <c r="BS3" s="27">
        <v>8</v>
      </c>
      <c r="BT3" s="26">
        <v>7</v>
      </c>
      <c r="BU3" s="28">
        <f t="shared" ref="BU3:BU8" si="7">BT3/BS3</f>
        <v>0.875</v>
      </c>
      <c r="BV3" s="26">
        <v>6</v>
      </c>
      <c r="BW3" s="28">
        <f t="shared" ref="BW3:BW8" si="8">BV3/BS3</f>
        <v>0.75</v>
      </c>
      <c r="BX3" s="29">
        <f t="shared" ref="BX3:BX8" si="9">50%*BU3+50%*BW3</f>
        <v>0.8125</v>
      </c>
      <c r="BY3" s="26">
        <f t="shared" ref="BY3:BY8" si="10">RANK(BX3,$BX$3:$BX$8)</f>
        <v>1</v>
      </c>
      <c r="CA3" s="18" t="s">
        <v>1036</v>
      </c>
      <c r="CB3" s="19" t="s">
        <v>11</v>
      </c>
      <c r="CC3" s="19" t="s">
        <v>2608</v>
      </c>
      <c r="CD3" s="19" t="s">
        <v>2613</v>
      </c>
      <c r="CE3" s="19" t="s">
        <v>2614</v>
      </c>
      <c r="CF3" s="20" t="s">
        <v>2595</v>
      </c>
      <c r="CG3" s="19" t="s">
        <v>2596</v>
      </c>
      <c r="CI3" s="25" t="s">
        <v>136</v>
      </c>
      <c r="CJ3" s="26">
        <v>1</v>
      </c>
      <c r="CK3" s="26">
        <v>0</v>
      </c>
      <c r="CL3" s="26">
        <v>3</v>
      </c>
      <c r="CM3" s="26">
        <f t="shared" ref="CM3:CM8" si="11">CJ3*40%+CK3*40%+CL3*20%</f>
        <v>1</v>
      </c>
      <c r="CN3" s="26">
        <f t="shared" ref="CN3:CN8" si="12">RANK(CM3,$CM$3:$CM$8)</f>
        <v>1</v>
      </c>
      <c r="CP3" s="18" t="s">
        <v>1036</v>
      </c>
      <c r="CQ3" s="19" t="s">
        <v>11</v>
      </c>
      <c r="CR3" s="18" t="s">
        <v>2608</v>
      </c>
      <c r="CS3" s="19" t="s">
        <v>2614</v>
      </c>
      <c r="CT3" s="19" t="s">
        <v>2612</v>
      </c>
      <c r="CU3" s="20" t="s">
        <v>2595</v>
      </c>
      <c r="CV3" s="19" t="s">
        <v>2596</v>
      </c>
      <c r="CX3" s="25" t="s">
        <v>136</v>
      </c>
      <c r="CY3" s="27">
        <v>7</v>
      </c>
      <c r="CZ3" s="27">
        <v>6</v>
      </c>
      <c r="DA3" s="26">
        <v>7</v>
      </c>
      <c r="DB3" s="28">
        <f t="shared" ref="DB3:DB8" si="13">DA3/CZ3</f>
        <v>1.16666666666667</v>
      </c>
      <c r="DC3" s="26">
        <v>6</v>
      </c>
      <c r="DD3" s="28">
        <f t="shared" ref="DD3:DD8" si="14">DC3/CZ3</f>
        <v>1</v>
      </c>
      <c r="DE3" s="29">
        <f t="shared" ref="DE3:DE8" si="15">50%*DB3+50%*DD3</f>
        <v>1.08333333333333</v>
      </c>
      <c r="DF3" s="26">
        <f t="shared" ref="DF3:DF8" si="16">RANK(DE3,$DE$3:$DE$8)</f>
        <v>1</v>
      </c>
      <c r="DH3" s="18" t="s">
        <v>1036</v>
      </c>
      <c r="DI3" s="19" t="s">
        <v>11</v>
      </c>
      <c r="DJ3" s="19" t="s">
        <v>2608</v>
      </c>
      <c r="DK3" s="19" t="s">
        <v>2613</v>
      </c>
      <c r="DL3" s="19" t="s">
        <v>2614</v>
      </c>
      <c r="DM3" s="20" t="s">
        <v>2595</v>
      </c>
      <c r="DN3" s="19" t="s">
        <v>2596</v>
      </c>
      <c r="DP3" s="25" t="s">
        <v>136</v>
      </c>
      <c r="DQ3" s="26">
        <v>1</v>
      </c>
      <c r="DR3" s="26">
        <v>2</v>
      </c>
      <c r="DS3" s="26">
        <v>2</v>
      </c>
      <c r="DT3" s="26">
        <f t="shared" ref="DT3:DT8" si="17">DQ3*40%+DR3*40%+DS3*20%</f>
        <v>1.6</v>
      </c>
      <c r="DU3" s="26">
        <f>RANK(DT3,$DT$3:$DT$8)</f>
        <v>1</v>
      </c>
      <c r="DW3" s="18" t="s">
        <v>1036</v>
      </c>
      <c r="DX3" s="19" t="s">
        <v>11</v>
      </c>
      <c r="DY3" s="18" t="s">
        <v>2608</v>
      </c>
      <c r="DZ3" s="19" t="s">
        <v>2614</v>
      </c>
      <c r="EA3" s="19" t="s">
        <v>2612</v>
      </c>
      <c r="EB3" s="20" t="s">
        <v>2595</v>
      </c>
      <c r="EC3" s="19" t="s">
        <v>2596</v>
      </c>
      <c r="EE3" s="25" t="s">
        <v>136</v>
      </c>
      <c r="EF3" s="27">
        <v>7</v>
      </c>
      <c r="EG3" s="27">
        <v>6</v>
      </c>
      <c r="EH3" s="26">
        <v>6</v>
      </c>
      <c r="EI3" s="28">
        <f t="shared" ref="EI3:EI8" si="18">EH3/EG3</f>
        <v>1</v>
      </c>
      <c r="EJ3" s="26">
        <v>5</v>
      </c>
      <c r="EK3" s="28">
        <f t="shared" ref="EK3:EK8" si="19">EJ3/EG3</f>
        <v>0.833333333333333</v>
      </c>
      <c r="EL3" s="29">
        <f t="shared" ref="EL3:EL8" si="20">50%*EI3+50%*EK3</f>
        <v>0.916666666666667</v>
      </c>
      <c r="EM3" s="26">
        <f t="shared" ref="EM3:EM8" si="21">RANK(EL3,$EL$3:$EL$8)</f>
        <v>1</v>
      </c>
      <c r="EO3" s="18" t="s">
        <v>1036</v>
      </c>
      <c r="EP3" s="19" t="s">
        <v>11</v>
      </c>
      <c r="EQ3" s="19" t="s">
        <v>2608</v>
      </c>
      <c r="ER3" s="19" t="s">
        <v>2613</v>
      </c>
      <c r="ES3" s="19" t="s">
        <v>2614</v>
      </c>
      <c r="ET3" s="20" t="s">
        <v>2595</v>
      </c>
      <c r="EU3" s="19" t="s">
        <v>2596</v>
      </c>
      <c r="EW3" s="25" t="s">
        <v>136</v>
      </c>
      <c r="EX3" s="26">
        <v>1</v>
      </c>
      <c r="EY3" s="26">
        <v>1</v>
      </c>
      <c r="EZ3" s="26">
        <v>3</v>
      </c>
      <c r="FA3" s="26">
        <f t="shared" ref="FA3:FA8" si="22">EX3*40%+EY3*40%+EZ3*20%</f>
        <v>1.4</v>
      </c>
      <c r="FB3" s="26">
        <f t="shared" ref="FB3:FB8" si="23">RANK(FA3,$FA$3:$FA$8)</f>
        <v>1</v>
      </c>
      <c r="FD3" s="18" t="s">
        <v>1036</v>
      </c>
      <c r="FE3" s="19" t="s">
        <v>11</v>
      </c>
      <c r="FF3" s="18" t="s">
        <v>2608</v>
      </c>
      <c r="FG3" s="19" t="s">
        <v>2614</v>
      </c>
      <c r="FH3" s="19" t="s">
        <v>2612</v>
      </c>
      <c r="FI3" s="20" t="s">
        <v>2595</v>
      </c>
      <c r="FJ3" s="19" t="s">
        <v>2596</v>
      </c>
      <c r="FL3" s="25" t="s">
        <v>104</v>
      </c>
      <c r="FM3" s="27">
        <v>9</v>
      </c>
      <c r="FN3" s="27">
        <v>6</v>
      </c>
      <c r="FO3" s="26">
        <v>5</v>
      </c>
      <c r="FP3" s="28">
        <f t="shared" ref="FP3:FP8" si="24">FO3/FN3</f>
        <v>0.833333333333333</v>
      </c>
      <c r="FQ3" s="26">
        <v>5</v>
      </c>
      <c r="FR3" s="28">
        <f t="shared" ref="FR3:FR8" si="25">FQ3/FN3</f>
        <v>0.833333333333333</v>
      </c>
      <c r="FS3" s="29">
        <f t="shared" ref="FS3:FS8" si="26">50%*FP3+50%*FR3</f>
        <v>0.833333333333333</v>
      </c>
      <c r="FT3" s="26">
        <f t="shared" ref="FT3:FT8" si="27">RANK(FS3,$FS$3:$FS$8)</f>
        <v>1</v>
      </c>
      <c r="FV3" s="18" t="s">
        <v>1036</v>
      </c>
      <c r="FW3" s="19" t="s">
        <v>11</v>
      </c>
      <c r="FX3" s="19" t="s">
        <v>2608</v>
      </c>
      <c r="FY3" s="19" t="s">
        <v>2613</v>
      </c>
      <c r="FZ3" s="19" t="s">
        <v>2614</v>
      </c>
      <c r="GA3" s="20" t="s">
        <v>2595</v>
      </c>
      <c r="GB3" s="19" t="s">
        <v>2596</v>
      </c>
      <c r="GD3" s="25" t="s">
        <v>136</v>
      </c>
      <c r="GE3" s="26">
        <v>6</v>
      </c>
      <c r="GF3" s="26">
        <v>5</v>
      </c>
      <c r="GG3" s="26">
        <v>4</v>
      </c>
      <c r="GH3" s="26">
        <f t="shared" ref="GH3:GH8" si="28">GE3*40%+GF3*40%+GG3*20%</f>
        <v>5.2</v>
      </c>
      <c r="GI3" s="26">
        <f>RANK(GH3,$GH$3:$GH$8)</f>
        <v>1</v>
      </c>
      <c r="GK3" s="18" t="s">
        <v>1036</v>
      </c>
      <c r="GL3" s="19" t="s">
        <v>11</v>
      </c>
      <c r="GM3" s="18" t="s">
        <v>2608</v>
      </c>
      <c r="GN3" s="19" t="s">
        <v>2614</v>
      </c>
      <c r="GO3" s="19" t="s">
        <v>2612</v>
      </c>
      <c r="GP3" s="20" t="s">
        <v>2595</v>
      </c>
      <c r="GQ3" s="19" t="s">
        <v>2596</v>
      </c>
      <c r="GS3" s="25" t="s">
        <v>104</v>
      </c>
      <c r="GT3" s="27">
        <v>9</v>
      </c>
      <c r="GU3" s="27">
        <v>6</v>
      </c>
      <c r="GV3" s="26">
        <v>6</v>
      </c>
      <c r="GW3" s="28">
        <f t="shared" ref="GW3:GW8" si="29">GV3/GU3</f>
        <v>1</v>
      </c>
      <c r="GX3" s="26">
        <v>4</v>
      </c>
      <c r="GY3" s="28">
        <f t="shared" ref="GY3:GY8" si="30">GX3/GU3</f>
        <v>0.666666666666667</v>
      </c>
      <c r="GZ3" s="29">
        <f t="shared" ref="GZ3:GZ8" si="31">50%*GW3+50%*GY3</f>
        <v>0.833333333333333</v>
      </c>
      <c r="HA3" s="26">
        <f>RANK(GZ3,$GZ$3:$GZ$8)</f>
        <v>1</v>
      </c>
      <c r="HC3" s="18" t="s">
        <v>1036</v>
      </c>
      <c r="HD3" s="19" t="s">
        <v>11</v>
      </c>
      <c r="HE3" s="19" t="s">
        <v>2608</v>
      </c>
      <c r="HF3" s="19" t="s">
        <v>2613</v>
      </c>
      <c r="HG3" s="19" t="s">
        <v>2614</v>
      </c>
      <c r="HH3" s="20" t="s">
        <v>2595</v>
      </c>
      <c r="HI3" s="19" t="s">
        <v>2596</v>
      </c>
      <c r="HK3" s="25" t="s">
        <v>136</v>
      </c>
      <c r="HL3" s="26">
        <v>2</v>
      </c>
      <c r="HM3" s="26">
        <v>3</v>
      </c>
      <c r="HN3" s="26">
        <v>3</v>
      </c>
      <c r="HO3" s="26">
        <f t="shared" ref="HO3:HO8" si="32">HL3*40%+HM3*40%+HN3*20%</f>
        <v>2.6</v>
      </c>
      <c r="HP3" s="26">
        <f t="shared" ref="HP3:HP8" si="33">RANK(HO3,$HO$3:$HO$8)</f>
        <v>1</v>
      </c>
      <c r="HR3" s="18" t="s">
        <v>1036</v>
      </c>
      <c r="HS3" s="19" t="s">
        <v>11</v>
      </c>
      <c r="HT3" s="18" t="s">
        <v>2608</v>
      </c>
      <c r="HU3" s="19" t="s">
        <v>2614</v>
      </c>
      <c r="HV3" s="19" t="s">
        <v>2612</v>
      </c>
      <c r="HW3" s="20" t="s">
        <v>2595</v>
      </c>
      <c r="HX3" s="19" t="s">
        <v>2596</v>
      </c>
      <c r="HZ3" s="25" t="s">
        <v>136</v>
      </c>
      <c r="IA3" s="27">
        <v>7</v>
      </c>
      <c r="IB3" s="27">
        <v>5</v>
      </c>
      <c r="IC3" s="26">
        <v>5</v>
      </c>
      <c r="ID3" s="28">
        <f t="shared" ref="ID3:ID8" si="34">IC3/IB3</f>
        <v>1</v>
      </c>
      <c r="IE3" s="26">
        <v>4</v>
      </c>
      <c r="IF3" s="28">
        <f t="shared" ref="IF3:IF8" si="35">IE3/IB3</f>
        <v>0.8</v>
      </c>
      <c r="IG3" s="29">
        <f t="shared" ref="IG3:IG8" si="36">50%*ID3+50%*IF3</f>
        <v>0.9</v>
      </c>
      <c r="IH3" s="26">
        <f t="shared" ref="IH3:IH8" si="37">RANK(IG3,$IG$3:$IG$8)</f>
        <v>1</v>
      </c>
      <c r="IJ3" s="18" t="s">
        <v>1036</v>
      </c>
      <c r="IK3" s="19" t="s">
        <v>11</v>
      </c>
      <c r="IL3" s="19" t="s">
        <v>2608</v>
      </c>
      <c r="IM3" s="19" t="s">
        <v>2613</v>
      </c>
      <c r="IN3" s="19" t="s">
        <v>2615</v>
      </c>
      <c r="IO3" s="19" t="s">
        <v>2614</v>
      </c>
      <c r="IP3" s="19" t="s">
        <v>2616</v>
      </c>
      <c r="IQ3" s="20" t="s">
        <v>2595</v>
      </c>
      <c r="IR3" s="19" t="s">
        <v>2596</v>
      </c>
      <c r="IT3" s="18" t="s">
        <v>1036</v>
      </c>
      <c r="IU3" s="19" t="s">
        <v>11</v>
      </c>
      <c r="IV3" s="18" t="s">
        <v>2608</v>
      </c>
      <c r="IW3" s="19" t="s">
        <v>2614</v>
      </c>
      <c r="IX3" s="19" t="s">
        <v>2612</v>
      </c>
      <c r="IY3" s="20" t="s">
        <v>2595</v>
      </c>
      <c r="IZ3" s="19" t="s">
        <v>2596</v>
      </c>
      <c r="JB3" s="18" t="s">
        <v>1036</v>
      </c>
      <c r="JC3" s="19" t="s">
        <v>11</v>
      </c>
      <c r="JD3" s="19" t="s">
        <v>2608</v>
      </c>
      <c r="JE3" s="19" t="s">
        <v>2613</v>
      </c>
      <c r="JF3" s="19" t="s">
        <v>2614</v>
      </c>
      <c r="JG3" s="19" t="s">
        <v>2615</v>
      </c>
      <c r="JH3" s="19" t="s">
        <v>2616</v>
      </c>
      <c r="JI3" s="20" t="s">
        <v>2595</v>
      </c>
      <c r="JJ3" s="19" t="s">
        <v>2596</v>
      </c>
      <c r="JL3" s="25" t="s">
        <v>136</v>
      </c>
      <c r="JM3" s="26">
        <v>2</v>
      </c>
      <c r="JN3" s="26">
        <v>2</v>
      </c>
      <c r="JO3" s="26">
        <v>2</v>
      </c>
      <c r="JP3" s="26">
        <f t="shared" ref="JP3:JP8" si="38">JM3*40%+JN3*40%+JO3*20%</f>
        <v>2</v>
      </c>
      <c r="JQ3" s="26">
        <f t="shared" ref="JQ3:JQ8" si="39">RANK(JP3,$JP$3:$JP$8)</f>
        <v>1</v>
      </c>
      <c r="JS3" s="18" t="s">
        <v>1036</v>
      </c>
      <c r="JT3" s="19" t="s">
        <v>11</v>
      </c>
      <c r="JU3" s="18" t="s">
        <v>2608</v>
      </c>
      <c r="JV3" s="19" t="s">
        <v>2614</v>
      </c>
      <c r="JW3" s="19" t="s">
        <v>2612</v>
      </c>
      <c r="JX3" s="20" t="s">
        <v>2595</v>
      </c>
      <c r="JY3" s="19" t="s">
        <v>2596</v>
      </c>
      <c r="KA3" s="25" t="s">
        <v>104</v>
      </c>
      <c r="KB3" s="27">
        <v>9</v>
      </c>
      <c r="KC3" s="27">
        <v>5</v>
      </c>
      <c r="KD3" s="26">
        <v>5</v>
      </c>
      <c r="KE3" s="28">
        <f t="shared" ref="KE3:KE8" si="40">KD3/KC3</f>
        <v>1</v>
      </c>
      <c r="KF3" s="26">
        <v>5</v>
      </c>
      <c r="KG3" s="28">
        <f t="shared" ref="KG3:KG8" si="41">KF3/KC3</f>
        <v>1</v>
      </c>
      <c r="KH3" s="29">
        <f t="shared" ref="KH3:KH8" si="42">50%*KE3+50%*KG3</f>
        <v>1</v>
      </c>
      <c r="KI3" s="26">
        <f t="shared" ref="KI3:KI8" si="43">RANK(KH3,$KH$3:$KH$8)</f>
        <v>1</v>
      </c>
      <c r="KL3" s="18" t="s">
        <v>1036</v>
      </c>
      <c r="KM3" s="19" t="s">
        <v>11</v>
      </c>
      <c r="KN3" s="19" t="s">
        <v>2608</v>
      </c>
      <c r="KO3" s="19" t="s">
        <v>2613</v>
      </c>
      <c r="KP3" s="19" t="s">
        <v>2614</v>
      </c>
      <c r="KQ3" s="19" t="s">
        <v>2615</v>
      </c>
      <c r="KR3" s="19" t="s">
        <v>2616</v>
      </c>
      <c r="KS3" s="20" t="s">
        <v>2595</v>
      </c>
      <c r="KT3" s="19" t="s">
        <v>2596</v>
      </c>
      <c r="KV3" s="18" t="s">
        <v>1036</v>
      </c>
      <c r="KW3" s="19" t="s">
        <v>11</v>
      </c>
      <c r="KX3" s="18" t="s">
        <v>2608</v>
      </c>
      <c r="KY3" s="19" t="s">
        <v>2614</v>
      </c>
      <c r="KZ3" s="19" t="s">
        <v>2612</v>
      </c>
      <c r="LA3" s="20" t="s">
        <v>2595</v>
      </c>
      <c r="LB3" s="19" t="s">
        <v>2596</v>
      </c>
      <c r="LD3" s="18" t="s">
        <v>1036</v>
      </c>
      <c r="LE3" s="19" t="s">
        <v>11</v>
      </c>
      <c r="LF3" s="19" t="s">
        <v>2608</v>
      </c>
      <c r="LG3" s="19" t="s">
        <v>2613</v>
      </c>
      <c r="LH3" s="19" t="s">
        <v>2614</v>
      </c>
      <c r="LI3" s="19" t="s">
        <v>2615</v>
      </c>
      <c r="LJ3" s="19" t="s">
        <v>2616</v>
      </c>
      <c r="LK3" s="20" t="s">
        <v>2595</v>
      </c>
      <c r="LL3" s="19" t="s">
        <v>2596</v>
      </c>
      <c r="LN3" s="18" t="s">
        <v>1036</v>
      </c>
      <c r="LO3" s="19" t="s">
        <v>11</v>
      </c>
      <c r="LP3" s="18" t="s">
        <v>2608</v>
      </c>
      <c r="LQ3" s="19" t="s">
        <v>2614</v>
      </c>
      <c r="LR3" s="19" t="s">
        <v>2612</v>
      </c>
      <c r="LS3" s="20" t="s">
        <v>2595</v>
      </c>
      <c r="LT3" s="19" t="s">
        <v>2596</v>
      </c>
      <c r="LV3" s="18" t="s">
        <v>1036</v>
      </c>
      <c r="LW3" s="19" t="s">
        <v>11</v>
      </c>
      <c r="LX3" s="19" t="s">
        <v>2608</v>
      </c>
      <c r="LY3" s="19" t="s">
        <v>2613</v>
      </c>
      <c r="LZ3" s="19" t="s">
        <v>2614</v>
      </c>
      <c r="MA3" s="19" t="s">
        <v>2615</v>
      </c>
      <c r="MB3" s="19" t="s">
        <v>2616</v>
      </c>
      <c r="MC3" s="20" t="s">
        <v>2595</v>
      </c>
      <c r="MD3" s="19" t="s">
        <v>2596</v>
      </c>
      <c r="MF3" s="18" t="s">
        <v>1036</v>
      </c>
      <c r="MG3" s="19" t="s">
        <v>11</v>
      </c>
      <c r="MH3" s="18" t="s">
        <v>2608</v>
      </c>
      <c r="MI3" s="19" t="s">
        <v>2614</v>
      </c>
      <c r="MJ3" s="19" t="s">
        <v>2612</v>
      </c>
      <c r="MK3" s="20" t="s">
        <v>2595</v>
      </c>
      <c r="ML3" s="19" t="s">
        <v>2596</v>
      </c>
      <c r="MN3" s="18" t="s">
        <v>1036</v>
      </c>
      <c r="MO3" s="19" t="s">
        <v>11</v>
      </c>
      <c r="MP3" s="19" t="s">
        <v>2608</v>
      </c>
      <c r="MQ3" s="19" t="s">
        <v>2613</v>
      </c>
      <c r="MR3" s="19" t="s">
        <v>2614</v>
      </c>
      <c r="MS3" s="19" t="s">
        <v>2615</v>
      </c>
      <c r="MT3" s="19" t="s">
        <v>2616</v>
      </c>
      <c r="MU3" s="20" t="s">
        <v>2595</v>
      </c>
      <c r="MV3" s="19" t="s">
        <v>2596</v>
      </c>
      <c r="MX3" s="18" t="s">
        <v>1036</v>
      </c>
      <c r="MY3" s="19" t="s">
        <v>11</v>
      </c>
      <c r="MZ3" s="18" t="s">
        <v>2608</v>
      </c>
      <c r="NA3" s="19" t="s">
        <v>2614</v>
      </c>
      <c r="NB3" s="19" t="s">
        <v>2612</v>
      </c>
      <c r="NC3" s="20" t="s">
        <v>2595</v>
      </c>
      <c r="ND3" s="19" t="s">
        <v>2596</v>
      </c>
      <c r="NF3" s="18" t="s">
        <v>1036</v>
      </c>
      <c r="NG3" s="19" t="s">
        <v>11</v>
      </c>
      <c r="NH3" s="19" t="s">
        <v>2608</v>
      </c>
      <c r="NI3" s="19" t="s">
        <v>2613</v>
      </c>
      <c r="NJ3" s="19" t="s">
        <v>2614</v>
      </c>
      <c r="NK3" s="19" t="s">
        <v>2615</v>
      </c>
      <c r="NL3" s="19" t="s">
        <v>2616</v>
      </c>
      <c r="NM3" s="20" t="s">
        <v>2595</v>
      </c>
      <c r="NN3" s="19" t="s">
        <v>2596</v>
      </c>
      <c r="NP3" s="25" t="s">
        <v>136</v>
      </c>
      <c r="NQ3" s="26">
        <v>0</v>
      </c>
      <c r="NR3" s="26">
        <v>2</v>
      </c>
      <c r="NS3" s="26">
        <v>1</v>
      </c>
      <c r="NT3" s="26">
        <f t="shared" ref="NT3:NT8" si="44">NQ3*40%+NR3*40%+NS3*20%</f>
        <v>1</v>
      </c>
      <c r="NU3" s="26">
        <f t="shared" ref="NU3:NU8" si="45">RANK(NT3,$NT$3:$NT$8)</f>
        <v>1</v>
      </c>
      <c r="NW3" s="18" t="s">
        <v>1036</v>
      </c>
      <c r="NX3" s="19" t="s">
        <v>11</v>
      </c>
      <c r="NY3" s="18" t="s">
        <v>2608</v>
      </c>
      <c r="NZ3" s="19" t="s">
        <v>2614</v>
      </c>
      <c r="OA3" s="19" t="s">
        <v>2612</v>
      </c>
      <c r="OB3" s="20" t="s">
        <v>2595</v>
      </c>
      <c r="OC3" s="19" t="s">
        <v>2596</v>
      </c>
      <c r="OE3" s="25" t="s">
        <v>104</v>
      </c>
      <c r="OF3" s="27">
        <v>9</v>
      </c>
      <c r="OG3" s="27">
        <v>5</v>
      </c>
      <c r="OH3" s="26">
        <v>5</v>
      </c>
      <c r="OI3" s="28">
        <f t="shared" ref="OI3:OI8" si="46">OH3/OG3</f>
        <v>1</v>
      </c>
      <c r="OJ3" s="26">
        <v>5</v>
      </c>
      <c r="OK3" s="28">
        <f t="shared" ref="OK3:OK8" si="47">OJ3/OG3</f>
        <v>1</v>
      </c>
      <c r="OL3" s="29">
        <f t="shared" ref="OL3:OL8" si="48">50%*OI3+50%*OK3</f>
        <v>1</v>
      </c>
      <c r="OM3" s="26">
        <f t="shared" ref="OM3:OM8" si="49">RANK(OL3,$OL$3:$OL$8)</f>
        <v>1</v>
      </c>
      <c r="OO3" s="18" t="s">
        <v>1036</v>
      </c>
      <c r="OP3" s="19" t="s">
        <v>11</v>
      </c>
      <c r="OQ3" s="19" t="s">
        <v>2608</v>
      </c>
      <c r="OR3" s="19" t="s">
        <v>2613</v>
      </c>
      <c r="OS3" s="19" t="s">
        <v>2614</v>
      </c>
      <c r="OT3" s="19" t="s">
        <v>2615</v>
      </c>
      <c r="OU3" s="19" t="s">
        <v>2616</v>
      </c>
      <c r="OV3" s="20" t="s">
        <v>2595</v>
      </c>
      <c r="OW3" s="19" t="s">
        <v>2596</v>
      </c>
      <c r="OY3" s="18" t="s">
        <v>1036</v>
      </c>
      <c r="OZ3" s="19" t="s">
        <v>11</v>
      </c>
      <c r="PA3" s="18" t="s">
        <v>2608</v>
      </c>
      <c r="PB3" s="19" t="s">
        <v>2614</v>
      </c>
      <c r="PC3" s="19" t="s">
        <v>2612</v>
      </c>
      <c r="PD3" s="20" t="s">
        <v>2595</v>
      </c>
      <c r="PE3" s="19" t="s">
        <v>2596</v>
      </c>
      <c r="PG3" s="18" t="s">
        <v>1036</v>
      </c>
      <c r="PH3" s="19" t="s">
        <v>11</v>
      </c>
      <c r="PI3" s="19" t="s">
        <v>2608</v>
      </c>
      <c r="PJ3" s="19" t="s">
        <v>2613</v>
      </c>
      <c r="PK3" s="19" t="s">
        <v>2614</v>
      </c>
      <c r="PL3" s="19" t="s">
        <v>2615</v>
      </c>
      <c r="PM3" s="19" t="s">
        <v>2616</v>
      </c>
      <c r="PN3" s="20" t="s">
        <v>2595</v>
      </c>
      <c r="PO3" s="19" t="s">
        <v>2596</v>
      </c>
      <c r="PQ3" s="18" t="s">
        <v>1036</v>
      </c>
      <c r="PR3" s="19" t="s">
        <v>11</v>
      </c>
      <c r="PS3" s="18" t="s">
        <v>2608</v>
      </c>
      <c r="PT3" s="19" t="s">
        <v>2614</v>
      </c>
      <c r="PU3" s="19" t="s">
        <v>2612</v>
      </c>
      <c r="PV3" s="20" t="s">
        <v>2595</v>
      </c>
      <c r="PW3" s="19" t="s">
        <v>2596</v>
      </c>
      <c r="PY3" s="18" t="s">
        <v>1036</v>
      </c>
      <c r="PZ3" s="19" t="s">
        <v>11</v>
      </c>
      <c r="QA3" s="19" t="s">
        <v>2608</v>
      </c>
      <c r="QB3" s="19" t="s">
        <v>2613</v>
      </c>
      <c r="QC3" s="19" t="s">
        <v>2614</v>
      </c>
      <c r="QD3" s="19" t="s">
        <v>2615</v>
      </c>
      <c r="QE3" s="19" t="s">
        <v>2616</v>
      </c>
      <c r="QF3" s="20" t="s">
        <v>2595</v>
      </c>
      <c r="QG3" s="19" t="s">
        <v>2596</v>
      </c>
      <c r="QI3" s="18" t="s">
        <v>1036</v>
      </c>
      <c r="QJ3" s="19" t="s">
        <v>11</v>
      </c>
      <c r="QK3" s="18" t="s">
        <v>2608</v>
      </c>
      <c r="QL3" s="19" t="s">
        <v>2614</v>
      </c>
      <c r="QM3" s="19" t="s">
        <v>2612</v>
      </c>
      <c r="QN3" s="20" t="s">
        <v>2595</v>
      </c>
      <c r="QO3" s="19" t="s">
        <v>2596</v>
      </c>
      <c r="QQ3" s="18" t="s">
        <v>1036</v>
      </c>
      <c r="QR3" s="19" t="s">
        <v>11</v>
      </c>
      <c r="QS3" s="19" t="s">
        <v>2608</v>
      </c>
      <c r="QT3" s="19" t="s">
        <v>2613</v>
      </c>
      <c r="QU3" s="19" t="s">
        <v>2614</v>
      </c>
      <c r="QV3" s="19" t="s">
        <v>2615</v>
      </c>
      <c r="QW3" s="19" t="s">
        <v>2616</v>
      </c>
      <c r="QX3" s="20" t="s">
        <v>2595</v>
      </c>
      <c r="QY3" s="19" t="s">
        <v>2596</v>
      </c>
      <c r="RA3" s="18" t="s">
        <v>1036</v>
      </c>
      <c r="RB3" s="19" t="s">
        <v>11</v>
      </c>
      <c r="RC3" s="18" t="s">
        <v>2608</v>
      </c>
      <c r="RD3" s="19" t="s">
        <v>2614</v>
      </c>
      <c r="RE3" s="19" t="s">
        <v>2612</v>
      </c>
      <c r="RF3" s="20" t="s">
        <v>2595</v>
      </c>
      <c r="RG3" s="19" t="s">
        <v>2596</v>
      </c>
      <c r="RJ3" s="18" t="s">
        <v>1036</v>
      </c>
      <c r="RK3" s="19" t="s">
        <v>11</v>
      </c>
      <c r="RL3" s="19" t="s">
        <v>2608</v>
      </c>
      <c r="RM3" s="19" t="s">
        <v>2613</v>
      </c>
      <c r="RN3" s="19" t="s">
        <v>2614</v>
      </c>
      <c r="RO3" s="19" t="s">
        <v>2615</v>
      </c>
      <c r="RP3" s="19" t="s">
        <v>2616</v>
      </c>
      <c r="RQ3" s="20" t="s">
        <v>2595</v>
      </c>
      <c r="RR3" s="19" t="s">
        <v>2596</v>
      </c>
      <c r="RT3" s="25" t="s">
        <v>104</v>
      </c>
      <c r="RU3" s="26">
        <v>2</v>
      </c>
      <c r="RV3" s="26">
        <v>0</v>
      </c>
      <c r="RW3" s="26">
        <v>1</v>
      </c>
      <c r="RX3" s="26">
        <v>1</v>
      </c>
      <c r="RY3" s="26">
        <v>1</v>
      </c>
      <c r="SA3" s="18" t="s">
        <v>1036</v>
      </c>
      <c r="SB3" s="19" t="s">
        <v>11</v>
      </c>
      <c r="SC3" s="18" t="s">
        <v>2608</v>
      </c>
      <c r="SD3" s="19" t="s">
        <v>2614</v>
      </c>
      <c r="SE3" s="19" t="s">
        <v>2612</v>
      </c>
      <c r="SF3" s="20" t="s">
        <v>2595</v>
      </c>
      <c r="SG3" s="19" t="s">
        <v>2596</v>
      </c>
      <c r="SI3" s="25" t="s">
        <v>136</v>
      </c>
      <c r="SJ3" s="27">
        <v>7</v>
      </c>
      <c r="SK3" s="27">
        <v>5</v>
      </c>
      <c r="SL3" s="26">
        <v>5</v>
      </c>
      <c r="SM3" s="28">
        <v>1</v>
      </c>
      <c r="SN3" s="26">
        <v>5</v>
      </c>
      <c r="SO3" s="28">
        <v>1</v>
      </c>
      <c r="SP3" s="29">
        <v>1</v>
      </c>
      <c r="SQ3" s="26">
        <v>1</v>
      </c>
    </row>
    <row r="4" spans="1:511">
      <c r="A4" s="25" t="s">
        <v>167</v>
      </c>
      <c r="B4" s="25"/>
      <c r="C4" s="27">
        <v>144</v>
      </c>
      <c r="D4" s="30">
        <f t="shared" ref="D4:D9" si="50">C4/20</f>
        <v>7.2</v>
      </c>
      <c r="E4" s="27">
        <f t="shared" ref="E4:E9" si="51">D4/$D$2*100</f>
        <v>100</v>
      </c>
      <c r="F4" s="27">
        <v>464</v>
      </c>
      <c r="G4" s="27">
        <f t="shared" ref="G4:G9" si="52">F4/$F$2*100</f>
        <v>100</v>
      </c>
      <c r="H4" s="26">
        <f t="shared" ref="H4:H9" si="53">60%*E4+40%*G4</f>
        <v>100</v>
      </c>
      <c r="M4" s="25" t="s">
        <v>63</v>
      </c>
      <c r="N4" s="25" t="s">
        <v>84</v>
      </c>
      <c r="O4" s="26" t="s">
        <v>1008</v>
      </c>
      <c r="P4" s="31">
        <v>16</v>
      </c>
      <c r="Q4" s="26">
        <v>11</v>
      </c>
      <c r="R4" s="26">
        <f t="shared" ref="R4:R39" si="54">50%*P4+50%*Q4</f>
        <v>13.5</v>
      </c>
      <c r="S4" s="26">
        <f t="shared" ref="S4:S39" si="55">RANK(R4,$R$4:$R$39)</f>
        <v>1</v>
      </c>
      <c r="U4" s="32" t="s">
        <v>167</v>
      </c>
      <c r="V4" s="33">
        <v>6</v>
      </c>
      <c r="W4" s="2">
        <v>3</v>
      </c>
      <c r="X4" s="33">
        <v>3</v>
      </c>
      <c r="Y4" s="33">
        <f t="shared" si="0"/>
        <v>4.2</v>
      </c>
      <c r="Z4" s="33">
        <f t="shared" si="1"/>
        <v>2</v>
      </c>
      <c r="AB4" s="25" t="s">
        <v>63</v>
      </c>
      <c r="AC4" s="25" t="s">
        <v>84</v>
      </c>
      <c r="AD4" s="26" t="s">
        <v>1008</v>
      </c>
      <c r="AE4" s="26">
        <v>11</v>
      </c>
      <c r="AF4" s="26">
        <v>90</v>
      </c>
      <c r="AG4" s="26">
        <f t="shared" ref="AG4:AG39" si="56">50%*AE4+50%*AF4</f>
        <v>50.5</v>
      </c>
      <c r="AH4" s="26">
        <f t="shared" ref="AH4:AH39" si="57">RANK(AG4,$AG$4:$AG$39)</f>
        <v>1</v>
      </c>
      <c r="AJ4" s="32" t="s">
        <v>136</v>
      </c>
      <c r="AK4" s="17">
        <v>7</v>
      </c>
      <c r="AL4" s="17">
        <v>7</v>
      </c>
      <c r="AM4" s="33">
        <v>7</v>
      </c>
      <c r="AN4" s="34">
        <f t="shared" si="2"/>
        <v>1</v>
      </c>
      <c r="AO4" s="33">
        <v>5</v>
      </c>
      <c r="AP4" s="34">
        <f t="shared" si="3"/>
        <v>0.714285714285714</v>
      </c>
      <c r="AQ4" s="35">
        <f t="shared" si="4"/>
        <v>0.857142857142857</v>
      </c>
      <c r="AR4" s="33">
        <f t="shared" si="5"/>
        <v>2</v>
      </c>
      <c r="AT4" s="25" t="s">
        <v>63</v>
      </c>
      <c r="AU4" s="25" t="s">
        <v>84</v>
      </c>
      <c r="AV4" s="26" t="s">
        <v>1008</v>
      </c>
      <c r="AW4" s="26">
        <v>9</v>
      </c>
      <c r="AX4" s="26">
        <v>7</v>
      </c>
      <c r="AY4" s="26">
        <f t="shared" ref="AY4:AY40" si="58">50%*AW4+50%*AX4</f>
        <v>8</v>
      </c>
      <c r="AZ4" s="26">
        <f t="shared" ref="AZ4:AZ40" si="59">RANK(AY4,$AY$4:$AY$40)</f>
        <v>1</v>
      </c>
      <c r="BB4" s="25" t="s">
        <v>63</v>
      </c>
      <c r="BC4" s="26">
        <v>0</v>
      </c>
      <c r="BD4" s="26">
        <v>1</v>
      </c>
      <c r="BE4" s="36">
        <v>0</v>
      </c>
      <c r="BF4" s="26">
        <f t="shared" si="6"/>
        <v>0.4</v>
      </c>
      <c r="BG4" s="26">
        <f t="shared" ref="BG4:BG8" si="60">RANK(BF4,$BF$3:$BF$8)</f>
        <v>1</v>
      </c>
      <c r="BI4" s="25" t="s">
        <v>167</v>
      </c>
      <c r="BJ4" s="25" t="s">
        <v>173</v>
      </c>
      <c r="BK4" s="26"/>
      <c r="BL4" s="26">
        <v>8</v>
      </c>
      <c r="BM4" s="26">
        <v>9</v>
      </c>
      <c r="BN4" s="26">
        <f t="shared" ref="BN4:BN40" si="61">40%*BL4+60%*BM4</f>
        <v>8.6</v>
      </c>
      <c r="BO4" s="26">
        <f t="shared" ref="BO4:BO40" si="62">RANK(BN4,$BN$4:$BN$40)</f>
        <v>1</v>
      </c>
      <c r="BQ4" s="32" t="s">
        <v>136</v>
      </c>
      <c r="BR4" s="17">
        <v>7</v>
      </c>
      <c r="BS4" s="17">
        <v>7</v>
      </c>
      <c r="BT4" s="33">
        <v>6</v>
      </c>
      <c r="BU4" s="34">
        <f t="shared" si="7"/>
        <v>0.857142857142857</v>
      </c>
      <c r="BV4" s="33">
        <v>5</v>
      </c>
      <c r="BW4" s="34">
        <f t="shared" si="8"/>
        <v>0.714285714285714</v>
      </c>
      <c r="BX4" s="35">
        <f t="shared" si="9"/>
        <v>0.785714285714286</v>
      </c>
      <c r="BY4" s="33">
        <f t="shared" si="10"/>
        <v>2</v>
      </c>
      <c r="CA4" s="25" t="s">
        <v>104</v>
      </c>
      <c r="CB4" s="25" t="s">
        <v>128</v>
      </c>
      <c r="CC4" s="26" t="s">
        <v>1008</v>
      </c>
      <c r="CD4" s="26">
        <v>11</v>
      </c>
      <c r="CE4" s="26">
        <v>5</v>
      </c>
      <c r="CF4" s="26">
        <f t="shared" ref="CF4:CF40" si="63">50%*CD4+50%*CE4</f>
        <v>8</v>
      </c>
      <c r="CG4" s="26">
        <f t="shared" ref="CG4:CG40" si="64">RANK(CF4,$CF$4:$CF$40)</f>
        <v>1</v>
      </c>
      <c r="CI4" s="32" t="s">
        <v>63</v>
      </c>
      <c r="CJ4" s="33">
        <v>0</v>
      </c>
      <c r="CK4" s="33">
        <v>1</v>
      </c>
      <c r="CL4" s="2">
        <v>1</v>
      </c>
      <c r="CM4" s="33">
        <f t="shared" si="11"/>
        <v>0.6</v>
      </c>
      <c r="CN4" s="33">
        <f t="shared" si="12"/>
        <v>2</v>
      </c>
      <c r="CP4" s="25" t="s">
        <v>63</v>
      </c>
      <c r="CQ4" s="25" t="s">
        <v>84</v>
      </c>
      <c r="CR4" s="26" t="s">
        <v>1008</v>
      </c>
      <c r="CS4" s="26">
        <v>7</v>
      </c>
      <c r="CT4" s="26">
        <v>25</v>
      </c>
      <c r="CU4" s="26">
        <f t="shared" ref="CU4:CU40" si="65">40%*CS4+60%*CT4</f>
        <v>17.8</v>
      </c>
      <c r="CV4" s="26">
        <f t="shared" ref="CV4:CV40" si="66">RANK(CU4,$CU$4:$CU$40)</f>
        <v>1</v>
      </c>
      <c r="CX4" s="32" t="s">
        <v>104</v>
      </c>
      <c r="CY4" s="17">
        <v>9</v>
      </c>
      <c r="CZ4" s="17">
        <v>6</v>
      </c>
      <c r="DA4" s="33">
        <v>6</v>
      </c>
      <c r="DB4" s="34">
        <f t="shared" si="13"/>
        <v>1</v>
      </c>
      <c r="DC4" s="33">
        <v>6</v>
      </c>
      <c r="DD4" s="34">
        <f t="shared" si="14"/>
        <v>1</v>
      </c>
      <c r="DE4" s="35">
        <f t="shared" si="15"/>
        <v>1</v>
      </c>
      <c r="DF4" s="33">
        <f t="shared" si="16"/>
        <v>2</v>
      </c>
      <c r="DH4" s="25" t="s">
        <v>63</v>
      </c>
      <c r="DI4" s="25" t="s">
        <v>84</v>
      </c>
      <c r="DJ4" s="26" t="s">
        <v>1008</v>
      </c>
      <c r="DK4" s="26">
        <v>10</v>
      </c>
      <c r="DL4" s="26">
        <v>10</v>
      </c>
      <c r="DM4" s="26">
        <f t="shared" ref="DM4:DM39" si="67">50%*DK4+50%*DL4</f>
        <v>10</v>
      </c>
      <c r="DN4" s="26">
        <f t="shared" ref="DN4:DN39" si="68">RANK(DM4,$DM$4:$DM$39)</f>
        <v>1</v>
      </c>
      <c r="DP4" s="32" t="s">
        <v>63</v>
      </c>
      <c r="DQ4" s="33">
        <v>1</v>
      </c>
      <c r="DR4" s="33">
        <v>1</v>
      </c>
      <c r="DS4" s="2">
        <v>0</v>
      </c>
      <c r="DT4" s="33">
        <f t="shared" si="17"/>
        <v>0.8</v>
      </c>
      <c r="DU4" s="33">
        <f t="shared" ref="DU4:DU8" si="69">RANK(DT4,$DT$3:$DT$8)</f>
        <v>2</v>
      </c>
      <c r="DW4" s="25" t="s">
        <v>63</v>
      </c>
      <c r="DX4" s="25" t="s">
        <v>84</v>
      </c>
      <c r="DY4" s="26" t="s">
        <v>1008</v>
      </c>
      <c r="DZ4" s="26">
        <v>10</v>
      </c>
      <c r="EA4" s="26">
        <v>20</v>
      </c>
      <c r="EB4" s="26">
        <f t="shared" ref="EB4:EB39" si="70">40%*DZ4+60%*EA4</f>
        <v>16</v>
      </c>
      <c r="EC4" s="26">
        <f t="shared" ref="EC4:EC39" si="71">RANK(EB4,$EB$4:$EB$39)</f>
        <v>1</v>
      </c>
      <c r="EE4" s="25" t="s">
        <v>104</v>
      </c>
      <c r="EF4" s="27">
        <v>9</v>
      </c>
      <c r="EG4" s="27">
        <v>6</v>
      </c>
      <c r="EH4" s="26">
        <v>6</v>
      </c>
      <c r="EI4" s="28">
        <f t="shared" si="18"/>
        <v>1</v>
      </c>
      <c r="EJ4" s="26">
        <v>5</v>
      </c>
      <c r="EK4" s="28">
        <f t="shared" si="19"/>
        <v>0.833333333333333</v>
      </c>
      <c r="EL4" s="29">
        <f t="shared" si="20"/>
        <v>0.916666666666667</v>
      </c>
      <c r="EM4" s="26">
        <f t="shared" si="21"/>
        <v>1</v>
      </c>
      <c r="EO4" s="25" t="s">
        <v>104</v>
      </c>
      <c r="EP4" s="25" t="s">
        <v>128</v>
      </c>
      <c r="EQ4" s="26" t="s">
        <v>1008</v>
      </c>
      <c r="ER4" s="26">
        <v>11</v>
      </c>
      <c r="ES4" s="26">
        <v>4</v>
      </c>
      <c r="ET4" s="26">
        <f t="shared" ref="ET4:ET40" si="72">50%*ER4+50%*ES4</f>
        <v>7.5</v>
      </c>
      <c r="EU4" s="26">
        <f t="shared" ref="EU4:EU40" si="73">RANK(ET4,$ET$4:$ET$40)</f>
        <v>1</v>
      </c>
      <c r="EW4" s="32" t="s">
        <v>104</v>
      </c>
      <c r="EX4" s="33">
        <v>1</v>
      </c>
      <c r="EY4" s="33">
        <v>0</v>
      </c>
      <c r="EZ4" s="2">
        <v>1</v>
      </c>
      <c r="FA4" s="33">
        <f t="shared" si="22"/>
        <v>0.6</v>
      </c>
      <c r="FB4" s="33">
        <f t="shared" si="23"/>
        <v>2</v>
      </c>
      <c r="FD4" s="25" t="s">
        <v>63</v>
      </c>
      <c r="FE4" s="25" t="s">
        <v>84</v>
      </c>
      <c r="FF4" s="26" t="s">
        <v>1008</v>
      </c>
      <c r="FG4" s="26">
        <v>6</v>
      </c>
      <c r="FH4" s="26">
        <v>22</v>
      </c>
      <c r="FI4" s="26">
        <f t="shared" ref="FI4:FI40" si="74">40%*FG4+60%*FH4</f>
        <v>15.6</v>
      </c>
      <c r="FJ4" s="26">
        <f t="shared" ref="FJ4:FJ40" si="75">RANK(FI4,$FI$4:$FI$40)</f>
        <v>1</v>
      </c>
      <c r="FL4" s="32" t="s">
        <v>136</v>
      </c>
      <c r="FM4" s="17">
        <v>7</v>
      </c>
      <c r="FN4" s="17">
        <v>6</v>
      </c>
      <c r="FO4" s="33">
        <v>6</v>
      </c>
      <c r="FP4" s="34">
        <f t="shared" si="24"/>
        <v>1</v>
      </c>
      <c r="FQ4" s="33">
        <v>4</v>
      </c>
      <c r="FR4" s="34">
        <f t="shared" si="25"/>
        <v>0.666666666666667</v>
      </c>
      <c r="FS4" s="35">
        <f t="shared" si="26"/>
        <v>0.833333333333333</v>
      </c>
      <c r="FT4" s="33">
        <f t="shared" si="27"/>
        <v>2</v>
      </c>
      <c r="FV4" s="25" t="s">
        <v>63</v>
      </c>
      <c r="FW4" s="25" t="s">
        <v>84</v>
      </c>
      <c r="FX4" s="26" t="s">
        <v>1008</v>
      </c>
      <c r="FY4" s="26">
        <v>14</v>
      </c>
      <c r="FZ4" s="26">
        <v>13</v>
      </c>
      <c r="GA4" s="26">
        <f t="shared" ref="GA4:GA40" si="76">50%*FY4+50%*FZ4</f>
        <v>13.5</v>
      </c>
      <c r="GB4" s="26">
        <f t="shared" ref="GB4:GB40" si="77">RANK(GA4,$GA$4:$GA$40)</f>
        <v>1</v>
      </c>
      <c r="GD4" s="32" t="s">
        <v>104</v>
      </c>
      <c r="GE4" s="33">
        <v>3</v>
      </c>
      <c r="GF4" s="33">
        <v>5</v>
      </c>
      <c r="GG4" s="2">
        <v>1</v>
      </c>
      <c r="GH4" s="33">
        <f t="shared" si="28"/>
        <v>3.4</v>
      </c>
      <c r="GI4" s="33">
        <f t="shared" ref="GI4:GI8" si="78">RANK(GH4,$GH$3:$GH$8)</f>
        <v>2</v>
      </c>
      <c r="GK4" s="25" t="s">
        <v>63</v>
      </c>
      <c r="GL4" s="25" t="s">
        <v>84</v>
      </c>
      <c r="GM4" s="26" t="s">
        <v>1008</v>
      </c>
      <c r="GN4" s="26">
        <v>13</v>
      </c>
      <c r="GO4" s="26">
        <v>97</v>
      </c>
      <c r="GP4" s="26">
        <f t="shared" ref="GP4:GP40" si="79">40%*GN4+60%*GO4</f>
        <v>63.4</v>
      </c>
      <c r="GQ4" s="26">
        <f>RANK(GP4,$GP$4:$GP$40)</f>
        <v>1</v>
      </c>
      <c r="GS4" s="25" t="s">
        <v>136</v>
      </c>
      <c r="GT4" s="27">
        <v>7</v>
      </c>
      <c r="GU4" s="27">
        <v>6</v>
      </c>
      <c r="GV4" s="26">
        <v>6</v>
      </c>
      <c r="GW4" s="28">
        <f t="shared" si="29"/>
        <v>1</v>
      </c>
      <c r="GX4" s="26">
        <v>4</v>
      </c>
      <c r="GY4" s="28">
        <f t="shared" si="30"/>
        <v>0.666666666666667</v>
      </c>
      <c r="GZ4" s="29">
        <f t="shared" si="31"/>
        <v>0.833333333333333</v>
      </c>
      <c r="HA4" s="26">
        <f t="shared" ref="HA4:HA8" si="80">RANK(GZ4,$GZ$3:$GZ$8)</f>
        <v>1</v>
      </c>
      <c r="HC4" s="25" t="s">
        <v>104</v>
      </c>
      <c r="HD4" s="25" t="s">
        <v>128</v>
      </c>
      <c r="HE4" s="26" t="s">
        <v>1008</v>
      </c>
      <c r="HF4" s="26">
        <v>11</v>
      </c>
      <c r="HG4" s="26">
        <v>6</v>
      </c>
      <c r="HH4" s="26">
        <f t="shared" ref="HH4:HH40" si="81">50%*HF4+50%*HG4</f>
        <v>8.5</v>
      </c>
      <c r="HI4" s="26">
        <f>RANK(HH4,$HH$4:$HH$40)</f>
        <v>1</v>
      </c>
      <c r="HK4" s="32" t="s">
        <v>104</v>
      </c>
      <c r="HL4" s="33">
        <v>2</v>
      </c>
      <c r="HM4" s="33">
        <v>1</v>
      </c>
      <c r="HN4" s="2">
        <v>0</v>
      </c>
      <c r="HO4" s="33">
        <f t="shared" si="32"/>
        <v>1.2</v>
      </c>
      <c r="HP4" s="33">
        <f t="shared" si="33"/>
        <v>2</v>
      </c>
      <c r="HR4" s="25" t="s">
        <v>63</v>
      </c>
      <c r="HS4" s="25" t="s">
        <v>84</v>
      </c>
      <c r="HT4" s="26" t="s">
        <v>1008</v>
      </c>
      <c r="HU4" s="26">
        <v>7</v>
      </c>
      <c r="HV4" s="26">
        <v>24</v>
      </c>
      <c r="HW4" s="26">
        <f t="shared" ref="HW4:HW40" si="82">40%*HU4+60%*HV4</f>
        <v>17.2</v>
      </c>
      <c r="HX4" s="26">
        <f t="shared" ref="HX4:HX40" si="83">RANK(HW4,$HW$4:$HW$40)</f>
        <v>1</v>
      </c>
      <c r="HZ4" s="32" t="s">
        <v>104</v>
      </c>
      <c r="IA4" s="17">
        <v>9</v>
      </c>
      <c r="IB4" s="17">
        <v>6</v>
      </c>
      <c r="IC4" s="33">
        <v>5</v>
      </c>
      <c r="ID4" s="34">
        <f t="shared" si="34"/>
        <v>0.833333333333333</v>
      </c>
      <c r="IE4" s="33">
        <v>5</v>
      </c>
      <c r="IF4" s="34">
        <f t="shared" si="35"/>
        <v>0.833333333333333</v>
      </c>
      <c r="IG4" s="35">
        <f t="shared" si="36"/>
        <v>0.833333333333333</v>
      </c>
      <c r="IH4" s="33">
        <f t="shared" si="37"/>
        <v>2</v>
      </c>
      <c r="IJ4" s="25" t="s">
        <v>136</v>
      </c>
      <c r="IK4" s="25" t="s">
        <v>150</v>
      </c>
      <c r="IL4" s="26" t="s">
        <v>1008</v>
      </c>
      <c r="IM4" s="26">
        <v>4</v>
      </c>
      <c r="IN4" s="26">
        <v>2</v>
      </c>
      <c r="IO4" s="26">
        <v>1</v>
      </c>
      <c r="IP4" s="28">
        <f>IN4/IM4</f>
        <v>0.5</v>
      </c>
      <c r="IQ4" s="26">
        <f t="shared" ref="IQ4:IQ40" si="84">40%*IM4+30%*IN4+30%*IO4</f>
        <v>2.5</v>
      </c>
      <c r="IR4" s="26">
        <f t="shared" ref="IR4:IR40" si="85">RANK(IQ4,$IQ$4:$IQ$40)</f>
        <v>1</v>
      </c>
      <c r="IT4" s="25" t="s">
        <v>63</v>
      </c>
      <c r="IU4" s="25" t="s">
        <v>84</v>
      </c>
      <c r="IV4" s="26" t="s">
        <v>1008</v>
      </c>
      <c r="IW4" s="26">
        <v>3</v>
      </c>
      <c r="IX4" s="26">
        <v>3</v>
      </c>
      <c r="IY4" s="26">
        <f t="shared" ref="IY4:IY40" si="86">50%*IW4+50%*IX4</f>
        <v>3</v>
      </c>
      <c r="IZ4" s="26">
        <f t="shared" ref="IZ4:IZ40" si="87">RANK(IY4,$IY$4:$IY$40)</f>
        <v>1</v>
      </c>
      <c r="JB4" s="25" t="s">
        <v>104</v>
      </c>
      <c r="JC4" s="25" t="s">
        <v>111</v>
      </c>
      <c r="JD4" s="26" t="s">
        <v>1008</v>
      </c>
      <c r="JE4" s="26">
        <v>12</v>
      </c>
      <c r="JF4" s="26">
        <v>4</v>
      </c>
      <c r="JG4" s="26">
        <v>3</v>
      </c>
      <c r="JH4" s="37">
        <f t="shared" ref="JH4:JH39" si="88">JG4/JE4</f>
        <v>0.25</v>
      </c>
      <c r="JI4" s="26">
        <f t="shared" ref="JI4:JI40" si="89">40%*JE4+30%*JF4+30%*JG4</f>
        <v>6.9</v>
      </c>
      <c r="JJ4" s="26">
        <f t="shared" ref="JJ4:JJ40" si="90">RANK(JI4,$JI$4:$JI$40)</f>
        <v>1</v>
      </c>
      <c r="JL4" s="32" t="s">
        <v>104</v>
      </c>
      <c r="JM4" s="33">
        <v>1</v>
      </c>
      <c r="JN4" s="33">
        <v>0</v>
      </c>
      <c r="JO4" s="2">
        <v>0</v>
      </c>
      <c r="JP4" s="33">
        <f t="shared" si="38"/>
        <v>0.4</v>
      </c>
      <c r="JQ4" s="33">
        <f t="shared" si="39"/>
        <v>2</v>
      </c>
      <c r="JS4" s="25" t="s">
        <v>63</v>
      </c>
      <c r="JT4" s="25" t="s">
        <v>84</v>
      </c>
      <c r="JU4" s="26" t="s">
        <v>1008</v>
      </c>
      <c r="JV4" s="26">
        <v>7</v>
      </c>
      <c r="JW4" s="26">
        <v>21</v>
      </c>
      <c r="JX4" s="26">
        <f>50%*JV4+50%*JW4</f>
        <v>14</v>
      </c>
      <c r="JY4" s="26">
        <f t="shared" ref="JY4:JY40" si="91">RANK(JX4,$JX$4:$JX$40)</f>
        <v>1</v>
      </c>
      <c r="KA4" s="32" t="s">
        <v>136</v>
      </c>
      <c r="KB4" s="17">
        <v>7</v>
      </c>
      <c r="KC4" s="17">
        <v>5</v>
      </c>
      <c r="KD4" s="33">
        <v>5</v>
      </c>
      <c r="KE4" s="34">
        <f t="shared" si="40"/>
        <v>1</v>
      </c>
      <c r="KF4" s="33">
        <v>4</v>
      </c>
      <c r="KG4" s="34">
        <f t="shared" si="41"/>
        <v>0.8</v>
      </c>
      <c r="KH4" s="35">
        <f t="shared" si="42"/>
        <v>0.9</v>
      </c>
      <c r="KI4" s="33">
        <f t="shared" si="43"/>
        <v>2</v>
      </c>
      <c r="KL4" s="25" t="s">
        <v>167</v>
      </c>
      <c r="KM4" s="25" t="s">
        <v>180</v>
      </c>
      <c r="KN4" s="26" t="s">
        <v>1008</v>
      </c>
      <c r="KO4" s="26">
        <v>3</v>
      </c>
      <c r="KP4" s="26">
        <v>3</v>
      </c>
      <c r="KQ4" s="26">
        <v>1</v>
      </c>
      <c r="KR4" s="28">
        <f>KQ4/KO4</f>
        <v>0.333333333333333</v>
      </c>
      <c r="KS4" s="26">
        <f t="shared" ref="KS4:KS39" si="92">40%*KO4+30%*KP4+30%*KQ4</f>
        <v>2.4</v>
      </c>
      <c r="KT4" s="26">
        <f t="shared" ref="KT4:KT39" si="93">RANK(KS4,$KS$4:$KS$39)</f>
        <v>1</v>
      </c>
      <c r="KV4" s="25" t="s">
        <v>63</v>
      </c>
      <c r="KW4" s="25" t="s">
        <v>84</v>
      </c>
      <c r="KX4" s="26" t="s">
        <v>1008</v>
      </c>
      <c r="KY4" s="26">
        <v>2</v>
      </c>
      <c r="KZ4" s="26">
        <v>6</v>
      </c>
      <c r="LA4" s="26">
        <f t="shared" ref="LA4:LA39" si="94">50%*KY4+50%*KZ4</f>
        <v>4</v>
      </c>
      <c r="LB4" s="26">
        <f t="shared" ref="LB4:LB39" si="95">RANK(LA4,$LA$4:$LA$39)</f>
        <v>1</v>
      </c>
      <c r="LD4" s="25" t="s">
        <v>167</v>
      </c>
      <c r="LE4" s="25" t="s">
        <v>180</v>
      </c>
      <c r="LF4" s="26" t="s">
        <v>1008</v>
      </c>
      <c r="LG4" s="26">
        <v>4</v>
      </c>
      <c r="LH4" s="26">
        <v>1</v>
      </c>
      <c r="LI4" s="26">
        <v>2</v>
      </c>
      <c r="LJ4" s="28">
        <f t="shared" ref="LJ4:LJ19" si="96">LI4/LG4</f>
        <v>0.5</v>
      </c>
      <c r="LK4" s="26">
        <f t="shared" ref="LK4:LK39" si="97">40%*LG4+30%*LH4+30%*LI4</f>
        <v>2.5</v>
      </c>
      <c r="LL4" s="26">
        <f t="shared" ref="LL4:LL39" si="98">RANK(LK4,$LK$4:$LK$39)</f>
        <v>1</v>
      </c>
      <c r="LN4" s="25" t="s">
        <v>63</v>
      </c>
      <c r="LO4" s="25" t="s">
        <v>84</v>
      </c>
      <c r="LP4" s="26" t="s">
        <v>1008</v>
      </c>
      <c r="LQ4" s="26">
        <v>2</v>
      </c>
      <c r="LR4" s="26">
        <v>6</v>
      </c>
      <c r="LS4" s="26">
        <f t="shared" ref="LS4:LS39" si="99">50%*LQ4+50%*LR4</f>
        <v>4</v>
      </c>
      <c r="LT4" s="26">
        <f t="shared" ref="LT4:LT39" si="100">RANK(LS4,$LS$4:$LS$39)</f>
        <v>1</v>
      </c>
      <c r="LV4" s="25" t="s">
        <v>63</v>
      </c>
      <c r="LW4" s="25" t="s">
        <v>84</v>
      </c>
      <c r="LX4" s="26" t="s">
        <v>1008</v>
      </c>
      <c r="LY4" s="26">
        <v>5</v>
      </c>
      <c r="LZ4" s="26">
        <v>5</v>
      </c>
      <c r="MA4" s="26">
        <v>3</v>
      </c>
      <c r="MB4" s="28">
        <f>MA4/LY4</f>
        <v>0.6</v>
      </c>
      <c r="MC4" s="26">
        <f t="shared" ref="MC4:MC39" si="101">40%*LY4+30%*LZ4+30%*MA4</f>
        <v>4.4</v>
      </c>
      <c r="MD4" s="26">
        <f t="shared" ref="MD4:MD39" si="102">RANK(MC4,$MC$4:$MC$39)</f>
        <v>1</v>
      </c>
      <c r="MF4" s="25" t="s">
        <v>63</v>
      </c>
      <c r="MG4" s="25" t="s">
        <v>84</v>
      </c>
      <c r="MH4" s="26" t="s">
        <v>1008</v>
      </c>
      <c r="MI4" s="26">
        <v>5</v>
      </c>
      <c r="MJ4" s="26">
        <v>5</v>
      </c>
      <c r="MK4" s="26">
        <f t="shared" ref="MK4:MK39" si="103">50%*MI4+50%*MJ4</f>
        <v>5</v>
      </c>
      <c r="ML4" s="26">
        <f t="shared" ref="ML4:ML39" si="104">RANK(MK4,$MK$4:$MK$39)</f>
        <v>1</v>
      </c>
      <c r="MN4" s="25" t="s">
        <v>63</v>
      </c>
      <c r="MO4" s="25" t="s">
        <v>84</v>
      </c>
      <c r="MP4" s="26" t="s">
        <v>1008</v>
      </c>
      <c r="MQ4" s="26">
        <v>4</v>
      </c>
      <c r="MR4" s="26">
        <v>4</v>
      </c>
      <c r="MS4" s="26">
        <v>1</v>
      </c>
      <c r="MT4" s="28">
        <f t="shared" ref="MT4:MT39" si="105">MS4/MQ4</f>
        <v>0.25</v>
      </c>
      <c r="MU4" s="26">
        <f t="shared" ref="MU4:MU39" si="106">40%*MQ4+30%*MR4+30%*MS4</f>
        <v>3.1</v>
      </c>
      <c r="MV4" s="26">
        <f t="shared" ref="MV4:MV39" si="107">RANK(MU4,$MU$4:$MU$39)</f>
        <v>1</v>
      </c>
      <c r="MX4" s="25" t="s">
        <v>63</v>
      </c>
      <c r="MY4" s="25" t="s">
        <v>84</v>
      </c>
      <c r="MZ4" s="26" t="s">
        <v>1008</v>
      </c>
      <c r="NA4" s="26">
        <v>4</v>
      </c>
      <c r="NB4" s="26">
        <v>4</v>
      </c>
      <c r="NC4" s="26">
        <f t="shared" ref="NC4:NC39" si="108">50%*NA4+50%*NB4</f>
        <v>4</v>
      </c>
      <c r="ND4" s="26">
        <f t="shared" ref="ND4:ND39" si="109">RANK(NC4,$NC$4:$NC$39)</f>
        <v>1</v>
      </c>
      <c r="NF4" s="25" t="s">
        <v>63</v>
      </c>
      <c r="NG4" s="25" t="s">
        <v>84</v>
      </c>
      <c r="NH4" s="26" t="s">
        <v>1008</v>
      </c>
      <c r="NI4" s="26">
        <v>11</v>
      </c>
      <c r="NJ4" s="26">
        <v>10</v>
      </c>
      <c r="NK4" s="26">
        <v>3</v>
      </c>
      <c r="NL4" s="37">
        <f t="shared" ref="NL4:NL39" si="110">NK4/NI4</f>
        <v>0.272727272727273</v>
      </c>
      <c r="NM4" s="26">
        <f t="shared" ref="NM4:NM39" si="111">40%*NI4+30%*NJ4+30%*NK4</f>
        <v>8.3</v>
      </c>
      <c r="NN4" s="26">
        <f t="shared" ref="NN4:NN39" si="112">RANK(NM4,$NM$4:$NM$39)</f>
        <v>1</v>
      </c>
      <c r="NP4" s="32" t="s">
        <v>104</v>
      </c>
      <c r="NQ4" s="33">
        <v>2</v>
      </c>
      <c r="NR4" s="33">
        <v>0</v>
      </c>
      <c r="NS4" s="2">
        <v>0</v>
      </c>
      <c r="NT4" s="33">
        <f t="shared" si="44"/>
        <v>0.8</v>
      </c>
      <c r="NU4" s="33">
        <f t="shared" si="45"/>
        <v>2</v>
      </c>
      <c r="NW4" s="25" t="s">
        <v>63</v>
      </c>
      <c r="NX4" s="25" t="s">
        <v>84</v>
      </c>
      <c r="NY4" s="26" t="s">
        <v>1008</v>
      </c>
      <c r="NZ4" s="26">
        <v>10</v>
      </c>
      <c r="OA4" s="26">
        <v>27</v>
      </c>
      <c r="OB4" s="26">
        <f t="shared" ref="OB4:OB39" si="113">50%*NZ4+50%*OA4</f>
        <v>18.5</v>
      </c>
      <c r="OC4" s="26">
        <f t="shared" ref="OC4:OC39" si="114">RANK(OB4,$OB$4:$OB$39)</f>
        <v>1</v>
      </c>
      <c r="OE4" s="25" t="s">
        <v>136</v>
      </c>
      <c r="OF4" s="27">
        <v>7</v>
      </c>
      <c r="OG4" s="27">
        <v>5</v>
      </c>
      <c r="OH4" s="26">
        <v>5</v>
      </c>
      <c r="OI4" s="28">
        <f t="shared" si="46"/>
        <v>1</v>
      </c>
      <c r="OJ4" s="26">
        <v>5</v>
      </c>
      <c r="OK4" s="28">
        <f t="shared" si="47"/>
        <v>1</v>
      </c>
      <c r="OL4" s="29">
        <f t="shared" si="48"/>
        <v>1</v>
      </c>
      <c r="OM4" s="26">
        <f t="shared" si="49"/>
        <v>1</v>
      </c>
      <c r="OO4" s="25" t="s">
        <v>104</v>
      </c>
      <c r="OP4" s="25" t="s">
        <v>128</v>
      </c>
      <c r="OQ4" s="26" t="s">
        <v>1008</v>
      </c>
      <c r="OR4" s="26">
        <v>4</v>
      </c>
      <c r="OS4" s="26">
        <v>1</v>
      </c>
      <c r="OT4" s="26">
        <v>2</v>
      </c>
      <c r="OU4" s="28">
        <f t="shared" ref="OU4:OU39" si="115">OT4/OR4</f>
        <v>0.5</v>
      </c>
      <c r="OV4" s="26">
        <f t="shared" ref="OV4:OV39" si="116">40%*OR4+30%*OS4+30%*OT4</f>
        <v>2.5</v>
      </c>
      <c r="OW4" s="26">
        <f t="shared" ref="OW4:OW39" si="117">RANK(OV4,$OV$4:$OV$39)</f>
        <v>1</v>
      </c>
      <c r="OY4" s="25" t="s">
        <v>63</v>
      </c>
      <c r="OZ4" s="25" t="s">
        <v>84</v>
      </c>
      <c r="PA4" s="26" t="s">
        <v>1008</v>
      </c>
      <c r="PB4" s="26">
        <v>2</v>
      </c>
      <c r="PC4" s="26">
        <v>6</v>
      </c>
      <c r="PD4" s="26">
        <f t="shared" ref="PD4:PD39" si="118">50%*PB4+50%*PC4</f>
        <v>4</v>
      </c>
      <c r="PE4" s="26">
        <f t="shared" ref="PE4:PE39" si="119">RANK(PD4,$PD$4:$PD$39)</f>
        <v>1</v>
      </c>
      <c r="PG4" s="25" t="s">
        <v>167</v>
      </c>
      <c r="PH4" s="25" t="s">
        <v>180</v>
      </c>
      <c r="PI4" s="26" t="s">
        <v>1008</v>
      </c>
      <c r="PJ4" s="26">
        <v>4</v>
      </c>
      <c r="PK4" s="26">
        <v>2</v>
      </c>
      <c r="PL4" s="26">
        <v>1</v>
      </c>
      <c r="PM4" s="28">
        <f t="shared" ref="PM4:PM39" si="120">PL4/PJ4</f>
        <v>0.25</v>
      </c>
      <c r="PN4" s="26">
        <f t="shared" ref="PN4:PN39" si="121">40%*PJ4+30%*PK4+30%*PL4</f>
        <v>2.5</v>
      </c>
      <c r="PO4" s="26">
        <f t="shared" ref="PO4:PO39" si="122">RANK(PN4,$PN$4:$PN$39)</f>
        <v>1</v>
      </c>
      <c r="PQ4" s="25" t="s">
        <v>63</v>
      </c>
      <c r="PR4" s="25" t="s">
        <v>84</v>
      </c>
      <c r="PS4" s="26" t="s">
        <v>1008</v>
      </c>
      <c r="PT4" s="26">
        <v>3</v>
      </c>
      <c r="PU4" s="26">
        <v>7</v>
      </c>
      <c r="PV4" s="26">
        <f t="shared" ref="PV4:PV39" si="123">50%*PT4+50%*PU4</f>
        <v>5</v>
      </c>
      <c r="PW4" s="26">
        <f t="shared" ref="PW4:PW39" si="124">RANK(PV4,$PV$4:$PV$39)</f>
        <v>1</v>
      </c>
      <c r="PY4" s="25" t="s">
        <v>136</v>
      </c>
      <c r="PZ4" s="25" t="s">
        <v>150</v>
      </c>
      <c r="QA4" s="26" t="s">
        <v>1008</v>
      </c>
      <c r="QB4" s="26">
        <v>4</v>
      </c>
      <c r="QC4" s="26">
        <v>1</v>
      </c>
      <c r="QD4" s="26">
        <v>3</v>
      </c>
      <c r="QE4" s="28">
        <f t="shared" ref="QE4:QE40" si="125">QD4/QB4</f>
        <v>0.75</v>
      </c>
      <c r="QF4" s="26">
        <f t="shared" ref="QF4:QF40" si="126">40%*QB4+30%*QC4+30%*QD4</f>
        <v>2.8</v>
      </c>
      <c r="QG4" s="26">
        <f t="shared" ref="QG4:QG40" si="127">RANK(QF4,$QF$4:$QF$40)</f>
        <v>1</v>
      </c>
      <c r="QI4" s="25" t="s">
        <v>63</v>
      </c>
      <c r="QJ4" s="25" t="s">
        <v>84</v>
      </c>
      <c r="QK4" s="26" t="s">
        <v>1008</v>
      </c>
      <c r="QL4" s="26">
        <v>3</v>
      </c>
      <c r="QM4" s="26">
        <v>6</v>
      </c>
      <c r="QN4" s="26">
        <f t="shared" ref="QN4:QN40" si="128">50%*QL4+50%*QM4</f>
        <v>4.5</v>
      </c>
      <c r="QO4" s="26">
        <f t="shared" ref="QO4:QO40" si="129">RANK(QN4,$QN$4:$QN$40)</f>
        <v>1</v>
      </c>
      <c r="QQ4" s="25" t="s">
        <v>63</v>
      </c>
      <c r="QR4" s="25" t="s">
        <v>84</v>
      </c>
      <c r="QS4" s="26" t="s">
        <v>1008</v>
      </c>
      <c r="QT4" s="26">
        <v>4</v>
      </c>
      <c r="QU4" s="26">
        <v>4</v>
      </c>
      <c r="QV4" s="26">
        <v>2</v>
      </c>
      <c r="QW4" s="28">
        <f t="shared" ref="QW4:QW40" si="130">QV4/QT4</f>
        <v>0.5</v>
      </c>
      <c r="QX4" s="26">
        <f t="shared" ref="QX4:QX40" si="131">40%*QT4+30%*QU4+30%*QV4</f>
        <v>3.4</v>
      </c>
      <c r="QY4" s="26">
        <f t="shared" ref="QY4:QY40" si="132">RANK(QX4,$QX$4:$QX$40)</f>
        <v>1</v>
      </c>
      <c r="RA4" s="25" t="s">
        <v>63</v>
      </c>
      <c r="RB4" s="25" t="s">
        <v>84</v>
      </c>
      <c r="RC4" s="26" t="s">
        <v>1008</v>
      </c>
      <c r="RD4" s="26">
        <v>4</v>
      </c>
      <c r="RE4" s="26">
        <v>6</v>
      </c>
      <c r="RF4" s="26">
        <f t="shared" ref="RF4:RF40" si="133">50%*RD4+50%*RE4</f>
        <v>5</v>
      </c>
      <c r="RG4" s="26">
        <f t="shared" ref="RG4:RG40" si="134">RANK(RF4,$RF$4:$RF$40)</f>
        <v>1</v>
      </c>
      <c r="RJ4" s="25" t="s">
        <v>63</v>
      </c>
      <c r="RK4" s="25" t="s">
        <v>84</v>
      </c>
      <c r="RL4" s="26" t="s">
        <v>1008</v>
      </c>
      <c r="RM4" s="26">
        <v>9</v>
      </c>
      <c r="RN4" s="26">
        <v>8</v>
      </c>
      <c r="RO4" s="26">
        <v>4</v>
      </c>
      <c r="RP4" s="37">
        <v>0.444444444444444</v>
      </c>
      <c r="RQ4" s="26">
        <v>7.2</v>
      </c>
      <c r="RR4" s="26">
        <v>1</v>
      </c>
      <c r="RT4" s="32" t="s">
        <v>63</v>
      </c>
      <c r="RU4" s="33">
        <v>0</v>
      </c>
      <c r="RV4" s="33">
        <v>1</v>
      </c>
      <c r="RW4" s="2">
        <v>1</v>
      </c>
      <c r="RX4" s="33">
        <v>0.6</v>
      </c>
      <c r="RY4" s="33">
        <v>2</v>
      </c>
      <c r="SA4" s="25" t="s">
        <v>63</v>
      </c>
      <c r="SB4" s="25" t="s">
        <v>84</v>
      </c>
      <c r="SC4" s="26" t="s">
        <v>1008</v>
      </c>
      <c r="SD4" s="26">
        <v>8</v>
      </c>
      <c r="SE4" s="26">
        <v>32</v>
      </c>
      <c r="SF4" s="26">
        <v>20</v>
      </c>
      <c r="SG4" s="26">
        <v>1</v>
      </c>
      <c r="SI4" s="32" t="s">
        <v>104</v>
      </c>
      <c r="SJ4" s="17">
        <v>9</v>
      </c>
      <c r="SK4" s="17">
        <v>6</v>
      </c>
      <c r="SL4" s="33">
        <v>5</v>
      </c>
      <c r="SM4" s="34">
        <v>0.833333333333333</v>
      </c>
      <c r="SN4" s="33">
        <v>5</v>
      </c>
      <c r="SO4" s="34">
        <v>0.833333333333333</v>
      </c>
      <c r="SP4" s="35">
        <v>0.833333333333333</v>
      </c>
      <c r="SQ4" s="33">
        <v>2</v>
      </c>
    </row>
    <row r="5" spans="1:511">
      <c r="A5" s="32" t="s">
        <v>136</v>
      </c>
      <c r="B5" s="32"/>
      <c r="C5" s="17">
        <v>113</v>
      </c>
      <c r="D5" s="38">
        <f t="shared" si="50"/>
        <v>5.65</v>
      </c>
      <c r="E5" s="17">
        <f t="shared" si="51"/>
        <v>78.4722222222222</v>
      </c>
      <c r="F5" s="17">
        <v>289</v>
      </c>
      <c r="G5" s="17">
        <f t="shared" si="52"/>
        <v>62.2844827586207</v>
      </c>
      <c r="H5" s="33">
        <f t="shared" si="53"/>
        <v>71.9971264367816</v>
      </c>
      <c r="M5" s="25" t="s">
        <v>136</v>
      </c>
      <c r="N5" s="25" t="s">
        <v>150</v>
      </c>
      <c r="O5" s="26" t="s">
        <v>1008</v>
      </c>
      <c r="P5" s="31">
        <v>20</v>
      </c>
      <c r="Q5" s="26">
        <v>7</v>
      </c>
      <c r="R5" s="26">
        <f t="shared" si="54"/>
        <v>13.5</v>
      </c>
      <c r="S5" s="26">
        <f t="shared" si="55"/>
        <v>1</v>
      </c>
      <c r="U5" s="32" t="s">
        <v>104</v>
      </c>
      <c r="V5" s="33">
        <v>4</v>
      </c>
      <c r="W5" s="33">
        <v>5</v>
      </c>
      <c r="X5" s="33">
        <v>0</v>
      </c>
      <c r="Y5" s="33">
        <f t="shared" si="0"/>
        <v>3.6</v>
      </c>
      <c r="Z5" s="33">
        <f t="shared" si="1"/>
        <v>3</v>
      </c>
      <c r="AB5" s="25" t="s">
        <v>167</v>
      </c>
      <c r="AC5" s="25" t="s">
        <v>168</v>
      </c>
      <c r="AD5" s="26" t="s">
        <v>1008</v>
      </c>
      <c r="AE5" s="26">
        <v>3</v>
      </c>
      <c r="AF5" s="26">
        <v>87</v>
      </c>
      <c r="AG5" s="26">
        <f t="shared" si="56"/>
        <v>45</v>
      </c>
      <c r="AH5" s="26">
        <f t="shared" si="57"/>
        <v>2</v>
      </c>
      <c r="AJ5" s="32" t="s">
        <v>167</v>
      </c>
      <c r="AK5" s="17">
        <v>7</v>
      </c>
      <c r="AL5" s="17">
        <v>8</v>
      </c>
      <c r="AM5" s="33">
        <v>8</v>
      </c>
      <c r="AN5" s="34">
        <f t="shared" si="2"/>
        <v>1</v>
      </c>
      <c r="AO5" s="33">
        <v>5</v>
      </c>
      <c r="AP5" s="34">
        <f t="shared" si="3"/>
        <v>0.625</v>
      </c>
      <c r="AQ5" s="35">
        <f t="shared" si="4"/>
        <v>0.8125</v>
      </c>
      <c r="AR5" s="33">
        <f t="shared" si="5"/>
        <v>3</v>
      </c>
      <c r="AT5" s="25" t="s">
        <v>167</v>
      </c>
      <c r="AU5" s="25" t="s">
        <v>173</v>
      </c>
      <c r="AV5" s="26"/>
      <c r="AW5" s="26">
        <v>8</v>
      </c>
      <c r="AX5" s="26">
        <v>8</v>
      </c>
      <c r="AY5" s="26">
        <f t="shared" si="58"/>
        <v>8</v>
      </c>
      <c r="AZ5" s="26">
        <f t="shared" si="59"/>
        <v>1</v>
      </c>
      <c r="BB5" s="32" t="s">
        <v>104</v>
      </c>
      <c r="BC5" s="33">
        <v>0</v>
      </c>
      <c r="BD5" s="33">
        <v>0</v>
      </c>
      <c r="BE5" s="33">
        <v>0</v>
      </c>
      <c r="BF5" s="33">
        <f t="shared" si="6"/>
        <v>0</v>
      </c>
      <c r="BG5" s="33">
        <f t="shared" si="60"/>
        <v>3</v>
      </c>
      <c r="BI5" s="25" t="s">
        <v>167</v>
      </c>
      <c r="BJ5" s="25" t="s">
        <v>168</v>
      </c>
      <c r="BK5" s="26" t="s">
        <v>1008</v>
      </c>
      <c r="BL5" s="26">
        <v>5</v>
      </c>
      <c r="BM5" s="26">
        <v>11</v>
      </c>
      <c r="BN5" s="26">
        <f t="shared" si="61"/>
        <v>8.6</v>
      </c>
      <c r="BO5" s="26">
        <f t="shared" si="62"/>
        <v>1</v>
      </c>
      <c r="BQ5" s="32" t="s">
        <v>104</v>
      </c>
      <c r="BR5" s="17">
        <v>9</v>
      </c>
      <c r="BS5" s="17">
        <v>7</v>
      </c>
      <c r="BT5" s="33">
        <v>6</v>
      </c>
      <c r="BU5" s="34">
        <f t="shared" si="7"/>
        <v>0.857142857142857</v>
      </c>
      <c r="BV5" s="33">
        <v>4</v>
      </c>
      <c r="BW5" s="34">
        <f t="shared" si="8"/>
        <v>0.571428571428571</v>
      </c>
      <c r="BX5" s="35">
        <f t="shared" si="9"/>
        <v>0.714285714285714</v>
      </c>
      <c r="BY5" s="33">
        <f t="shared" si="10"/>
        <v>3</v>
      </c>
      <c r="CA5" s="25" t="s">
        <v>63</v>
      </c>
      <c r="CB5" s="25" t="s">
        <v>84</v>
      </c>
      <c r="CC5" s="26" t="s">
        <v>1008</v>
      </c>
      <c r="CD5" s="26">
        <v>8</v>
      </c>
      <c r="CE5" s="26">
        <v>7</v>
      </c>
      <c r="CF5" s="26">
        <f t="shared" si="63"/>
        <v>7.5</v>
      </c>
      <c r="CG5" s="26">
        <f t="shared" si="64"/>
        <v>2</v>
      </c>
      <c r="CI5" s="32" t="s">
        <v>104</v>
      </c>
      <c r="CJ5" s="33">
        <v>1</v>
      </c>
      <c r="CK5" s="33">
        <v>0</v>
      </c>
      <c r="CL5" s="33">
        <v>0</v>
      </c>
      <c r="CM5" s="33">
        <f t="shared" si="11"/>
        <v>0.4</v>
      </c>
      <c r="CN5" s="33">
        <f t="shared" si="12"/>
        <v>3</v>
      </c>
      <c r="CP5" s="25" t="s">
        <v>167</v>
      </c>
      <c r="CQ5" s="25" t="s">
        <v>168</v>
      </c>
      <c r="CR5" s="26" t="s">
        <v>1008</v>
      </c>
      <c r="CS5" s="26">
        <v>2</v>
      </c>
      <c r="CT5" s="26">
        <v>18</v>
      </c>
      <c r="CU5" s="26">
        <f t="shared" si="65"/>
        <v>11.6</v>
      </c>
      <c r="CV5" s="26">
        <f t="shared" si="66"/>
        <v>2</v>
      </c>
      <c r="CX5" s="32" t="s">
        <v>28</v>
      </c>
      <c r="CY5" s="17">
        <v>7</v>
      </c>
      <c r="CZ5" s="17">
        <v>5</v>
      </c>
      <c r="DA5" s="33">
        <v>6</v>
      </c>
      <c r="DB5" s="34">
        <f t="shared" si="13"/>
        <v>1.2</v>
      </c>
      <c r="DC5" s="33">
        <v>3</v>
      </c>
      <c r="DD5" s="34">
        <f t="shared" si="14"/>
        <v>0.6</v>
      </c>
      <c r="DE5" s="35">
        <f t="shared" si="15"/>
        <v>0.9</v>
      </c>
      <c r="DF5" s="33">
        <f t="shared" si="16"/>
        <v>3</v>
      </c>
      <c r="DH5" s="25" t="s">
        <v>136</v>
      </c>
      <c r="DI5" s="25" t="s">
        <v>155</v>
      </c>
      <c r="DJ5" s="26" t="s">
        <v>1008</v>
      </c>
      <c r="DK5" s="26">
        <v>9</v>
      </c>
      <c r="DL5" s="26">
        <v>8</v>
      </c>
      <c r="DM5" s="26">
        <f t="shared" si="67"/>
        <v>8.5</v>
      </c>
      <c r="DN5" s="26">
        <f t="shared" si="68"/>
        <v>2</v>
      </c>
      <c r="DP5" s="32" t="s">
        <v>104</v>
      </c>
      <c r="DQ5" s="33">
        <v>1</v>
      </c>
      <c r="DR5" s="33">
        <v>0</v>
      </c>
      <c r="DS5" s="33">
        <v>0</v>
      </c>
      <c r="DT5" s="33">
        <f t="shared" si="17"/>
        <v>0.4</v>
      </c>
      <c r="DU5" s="33">
        <f t="shared" si="69"/>
        <v>3</v>
      </c>
      <c r="DW5" s="25" t="s">
        <v>167</v>
      </c>
      <c r="DX5" s="25" t="s">
        <v>168</v>
      </c>
      <c r="DY5" s="26" t="s">
        <v>1008</v>
      </c>
      <c r="DZ5" s="26">
        <v>2</v>
      </c>
      <c r="EA5" s="26">
        <v>22</v>
      </c>
      <c r="EB5" s="26">
        <f t="shared" si="70"/>
        <v>14</v>
      </c>
      <c r="EC5" s="26">
        <f t="shared" si="71"/>
        <v>2</v>
      </c>
      <c r="EE5" s="32" t="s">
        <v>167</v>
      </c>
      <c r="EF5" s="17">
        <v>8</v>
      </c>
      <c r="EG5" s="17">
        <v>8</v>
      </c>
      <c r="EH5" s="33">
        <v>7</v>
      </c>
      <c r="EI5" s="34">
        <f t="shared" si="18"/>
        <v>0.875</v>
      </c>
      <c r="EJ5" s="33">
        <v>6</v>
      </c>
      <c r="EK5" s="34">
        <f t="shared" si="19"/>
        <v>0.75</v>
      </c>
      <c r="EL5" s="35">
        <f t="shared" si="20"/>
        <v>0.8125</v>
      </c>
      <c r="EM5" s="33">
        <f t="shared" si="21"/>
        <v>3</v>
      </c>
      <c r="EO5" s="25" t="s">
        <v>167</v>
      </c>
      <c r="EP5" s="25" t="s">
        <v>173</v>
      </c>
      <c r="EQ5" s="26"/>
      <c r="ER5" s="26">
        <v>8</v>
      </c>
      <c r="ES5" s="26">
        <v>7</v>
      </c>
      <c r="ET5" s="26">
        <f t="shared" si="72"/>
        <v>7.5</v>
      </c>
      <c r="EU5" s="26">
        <f t="shared" si="73"/>
        <v>1</v>
      </c>
      <c r="EW5" s="32" t="s">
        <v>167</v>
      </c>
      <c r="EX5" s="33">
        <v>0</v>
      </c>
      <c r="EY5" s="33">
        <v>1</v>
      </c>
      <c r="EZ5" s="33">
        <v>1</v>
      </c>
      <c r="FA5" s="33">
        <f t="shared" si="22"/>
        <v>0.6</v>
      </c>
      <c r="FB5" s="33">
        <f t="shared" si="23"/>
        <v>2</v>
      </c>
      <c r="FD5" s="25" t="s">
        <v>167</v>
      </c>
      <c r="FE5" s="25" t="s">
        <v>168</v>
      </c>
      <c r="FF5" s="26" t="s">
        <v>1008</v>
      </c>
      <c r="FG5" s="26">
        <v>2</v>
      </c>
      <c r="FH5" s="26">
        <v>21</v>
      </c>
      <c r="FI5" s="26">
        <f t="shared" si="74"/>
        <v>13.4</v>
      </c>
      <c r="FJ5" s="26">
        <f t="shared" si="75"/>
        <v>2</v>
      </c>
      <c r="FL5" s="32" t="s">
        <v>167</v>
      </c>
      <c r="FM5" s="17">
        <v>8</v>
      </c>
      <c r="FN5" s="17">
        <v>8</v>
      </c>
      <c r="FO5" s="33">
        <v>7</v>
      </c>
      <c r="FP5" s="34">
        <f t="shared" si="24"/>
        <v>0.875</v>
      </c>
      <c r="FQ5" s="33">
        <v>6</v>
      </c>
      <c r="FR5" s="34">
        <f t="shared" si="25"/>
        <v>0.75</v>
      </c>
      <c r="FS5" s="35">
        <f t="shared" si="26"/>
        <v>0.8125</v>
      </c>
      <c r="FT5" s="33">
        <f t="shared" si="27"/>
        <v>3</v>
      </c>
      <c r="FV5" s="25" t="s">
        <v>136</v>
      </c>
      <c r="FW5" s="25" t="s">
        <v>150</v>
      </c>
      <c r="FX5" s="26" t="s">
        <v>1008</v>
      </c>
      <c r="FY5" s="26">
        <v>21</v>
      </c>
      <c r="FZ5" s="26">
        <v>5</v>
      </c>
      <c r="GA5" s="26">
        <f t="shared" si="76"/>
        <v>13</v>
      </c>
      <c r="GB5" s="26">
        <f t="shared" si="77"/>
        <v>2</v>
      </c>
      <c r="GD5" s="32" t="s">
        <v>167</v>
      </c>
      <c r="GE5" s="33">
        <v>4</v>
      </c>
      <c r="GF5" s="33">
        <v>3</v>
      </c>
      <c r="GG5" s="33">
        <v>2</v>
      </c>
      <c r="GH5" s="33">
        <f t="shared" si="28"/>
        <v>3.2</v>
      </c>
      <c r="GI5" s="33">
        <f t="shared" si="78"/>
        <v>3</v>
      </c>
      <c r="GK5" s="25" t="s">
        <v>167</v>
      </c>
      <c r="GL5" s="25" t="s">
        <v>168</v>
      </c>
      <c r="GM5" s="26" t="s">
        <v>1008</v>
      </c>
      <c r="GN5" s="26">
        <v>2</v>
      </c>
      <c r="GO5" s="26">
        <v>93</v>
      </c>
      <c r="GP5" s="26">
        <f t="shared" si="79"/>
        <v>56.6</v>
      </c>
      <c r="GQ5" s="26">
        <f t="shared" ref="GQ5:GQ40" si="135">RANK(GP5,$GP$4:$GP$40)</f>
        <v>2</v>
      </c>
      <c r="GS5" s="32" t="s">
        <v>167</v>
      </c>
      <c r="GT5" s="17">
        <v>8</v>
      </c>
      <c r="GU5" s="17">
        <v>8</v>
      </c>
      <c r="GV5" s="33">
        <v>7</v>
      </c>
      <c r="GW5" s="34">
        <f t="shared" si="29"/>
        <v>0.875</v>
      </c>
      <c r="GX5" s="33">
        <v>5</v>
      </c>
      <c r="GY5" s="34">
        <f t="shared" si="30"/>
        <v>0.625</v>
      </c>
      <c r="GZ5" s="35">
        <f t="shared" si="31"/>
        <v>0.75</v>
      </c>
      <c r="HA5" s="33">
        <f t="shared" si="80"/>
        <v>3</v>
      </c>
      <c r="HC5" s="25" t="s">
        <v>136</v>
      </c>
      <c r="HD5" s="25" t="s">
        <v>150</v>
      </c>
      <c r="HE5" s="26" t="s">
        <v>1008</v>
      </c>
      <c r="HF5" s="26">
        <v>10</v>
      </c>
      <c r="HG5" s="26">
        <v>7</v>
      </c>
      <c r="HH5" s="26">
        <f t="shared" si="81"/>
        <v>8.5</v>
      </c>
      <c r="HI5" s="26">
        <f t="shared" ref="HI5:HI40" si="136">RANK(HH5,$HH$4:$HH$40)</f>
        <v>1</v>
      </c>
      <c r="HK5" s="32" t="s">
        <v>63</v>
      </c>
      <c r="HL5" s="33">
        <v>0</v>
      </c>
      <c r="HM5" s="33">
        <v>1</v>
      </c>
      <c r="HN5" s="33">
        <v>0</v>
      </c>
      <c r="HO5" s="33">
        <f t="shared" si="32"/>
        <v>0.4</v>
      </c>
      <c r="HP5" s="33">
        <f t="shared" si="33"/>
        <v>3</v>
      </c>
      <c r="HR5" s="25" t="s">
        <v>167</v>
      </c>
      <c r="HS5" s="25" t="s">
        <v>168</v>
      </c>
      <c r="HT5" s="26" t="s">
        <v>1008</v>
      </c>
      <c r="HU5" s="26">
        <v>2</v>
      </c>
      <c r="HV5" s="26">
        <v>19</v>
      </c>
      <c r="HW5" s="26">
        <f t="shared" si="82"/>
        <v>12.2</v>
      </c>
      <c r="HX5" s="26">
        <f t="shared" si="83"/>
        <v>2</v>
      </c>
      <c r="HZ5" s="32" t="s">
        <v>167</v>
      </c>
      <c r="IA5" s="17">
        <v>8</v>
      </c>
      <c r="IB5" s="17">
        <v>8</v>
      </c>
      <c r="IC5" s="33">
        <v>7</v>
      </c>
      <c r="ID5" s="34">
        <f t="shared" si="34"/>
        <v>0.875</v>
      </c>
      <c r="IE5" s="33">
        <v>5</v>
      </c>
      <c r="IF5" s="34">
        <f t="shared" si="35"/>
        <v>0.625</v>
      </c>
      <c r="IG5" s="35">
        <f t="shared" si="36"/>
        <v>0.75</v>
      </c>
      <c r="IH5" s="33">
        <f t="shared" si="37"/>
        <v>3</v>
      </c>
      <c r="IJ5" s="25" t="s">
        <v>63</v>
      </c>
      <c r="IK5" s="25" t="s">
        <v>84</v>
      </c>
      <c r="IL5" s="26" t="s">
        <v>1008</v>
      </c>
      <c r="IM5" s="26">
        <v>3</v>
      </c>
      <c r="IN5" s="26">
        <v>1</v>
      </c>
      <c r="IO5" s="26">
        <v>3</v>
      </c>
      <c r="IP5" s="28">
        <f t="shared" ref="IP5:IP38" si="137">IN5/IM5</f>
        <v>0.333333333333333</v>
      </c>
      <c r="IQ5" s="26">
        <f t="shared" si="84"/>
        <v>2.4</v>
      </c>
      <c r="IR5" s="26">
        <f t="shared" si="85"/>
        <v>2</v>
      </c>
      <c r="IT5" s="25" t="s">
        <v>167</v>
      </c>
      <c r="IU5" s="25" t="s">
        <v>168</v>
      </c>
      <c r="IV5" s="26" t="s">
        <v>1008</v>
      </c>
      <c r="IW5" s="26">
        <v>2</v>
      </c>
      <c r="IX5" s="26">
        <v>4</v>
      </c>
      <c r="IY5" s="26">
        <f t="shared" si="86"/>
        <v>3</v>
      </c>
      <c r="IZ5" s="26">
        <f t="shared" si="87"/>
        <v>1</v>
      </c>
      <c r="JB5" s="25" t="s">
        <v>136</v>
      </c>
      <c r="JC5" s="25" t="s">
        <v>150</v>
      </c>
      <c r="JD5" s="26" t="s">
        <v>1008</v>
      </c>
      <c r="JE5" s="26">
        <v>10</v>
      </c>
      <c r="JF5" s="26">
        <v>4</v>
      </c>
      <c r="JG5" s="26">
        <v>5</v>
      </c>
      <c r="JH5" s="37">
        <f t="shared" si="88"/>
        <v>0.5</v>
      </c>
      <c r="JI5" s="26">
        <f t="shared" si="89"/>
        <v>6.7</v>
      </c>
      <c r="JJ5" s="26">
        <f t="shared" si="90"/>
        <v>2</v>
      </c>
      <c r="JL5" s="32" t="s">
        <v>63</v>
      </c>
      <c r="JM5" s="33">
        <v>0</v>
      </c>
      <c r="JN5" s="33">
        <v>1</v>
      </c>
      <c r="JO5" s="33">
        <v>0</v>
      </c>
      <c r="JP5" s="33">
        <f t="shared" si="38"/>
        <v>0.4</v>
      </c>
      <c r="JQ5" s="33">
        <f t="shared" si="39"/>
        <v>2</v>
      </c>
      <c r="JS5" s="25" t="s">
        <v>167</v>
      </c>
      <c r="JT5" s="25" t="s">
        <v>168</v>
      </c>
      <c r="JU5" s="26" t="s">
        <v>1008</v>
      </c>
      <c r="JV5" s="26">
        <v>2</v>
      </c>
      <c r="JW5" s="26">
        <v>20</v>
      </c>
      <c r="JX5" s="26">
        <f t="shared" ref="JX5:JX40" si="138">50%*JV5+50%*JW5</f>
        <v>11</v>
      </c>
      <c r="JY5" s="26">
        <f t="shared" si="91"/>
        <v>2</v>
      </c>
      <c r="KA5" s="32" t="s">
        <v>63</v>
      </c>
      <c r="KB5" s="17">
        <v>7</v>
      </c>
      <c r="KC5" s="17">
        <v>7</v>
      </c>
      <c r="KD5" s="33">
        <v>6</v>
      </c>
      <c r="KE5" s="34">
        <f t="shared" si="40"/>
        <v>0.857142857142857</v>
      </c>
      <c r="KF5" s="33">
        <v>4</v>
      </c>
      <c r="KG5" s="34">
        <f t="shared" si="41"/>
        <v>0.571428571428571</v>
      </c>
      <c r="KH5" s="35">
        <f t="shared" si="42"/>
        <v>0.714285714285714</v>
      </c>
      <c r="KI5" s="33">
        <f t="shared" si="43"/>
        <v>3</v>
      </c>
      <c r="KL5" s="25" t="s">
        <v>104</v>
      </c>
      <c r="KM5" s="25" t="s">
        <v>111</v>
      </c>
      <c r="KN5" s="26" t="s">
        <v>1008</v>
      </c>
      <c r="KO5" s="26">
        <v>4</v>
      </c>
      <c r="KP5" s="26">
        <v>1</v>
      </c>
      <c r="KQ5" s="26">
        <v>1</v>
      </c>
      <c r="KR5" s="28">
        <f t="shared" ref="KR5:KR37" si="139">KQ5/KO5</f>
        <v>0.25</v>
      </c>
      <c r="KS5" s="26">
        <f t="shared" si="92"/>
        <v>2.2</v>
      </c>
      <c r="KT5" s="26">
        <f t="shared" si="93"/>
        <v>2</v>
      </c>
      <c r="KV5" s="25" t="s">
        <v>167</v>
      </c>
      <c r="KW5" s="25" t="s">
        <v>180</v>
      </c>
      <c r="KX5" s="26" t="s">
        <v>1008</v>
      </c>
      <c r="KY5" s="26">
        <v>3</v>
      </c>
      <c r="KZ5" s="26">
        <v>3</v>
      </c>
      <c r="LA5" s="26">
        <f t="shared" si="94"/>
        <v>3</v>
      </c>
      <c r="LB5" s="26">
        <f t="shared" si="95"/>
        <v>2</v>
      </c>
      <c r="LD5" s="25" t="s">
        <v>104</v>
      </c>
      <c r="LE5" s="25" t="s">
        <v>111</v>
      </c>
      <c r="LF5" s="26" t="s">
        <v>1008</v>
      </c>
      <c r="LG5" s="26">
        <v>3</v>
      </c>
      <c r="LH5" s="26">
        <v>2</v>
      </c>
      <c r="LI5" s="26">
        <v>2</v>
      </c>
      <c r="LJ5" s="28">
        <f t="shared" si="96"/>
        <v>0.666666666666667</v>
      </c>
      <c r="LK5" s="26">
        <f t="shared" si="97"/>
        <v>2.4</v>
      </c>
      <c r="LL5" s="26">
        <f t="shared" si="98"/>
        <v>2</v>
      </c>
      <c r="LN5" s="25" t="s">
        <v>167</v>
      </c>
      <c r="LO5" s="25" t="s">
        <v>173</v>
      </c>
      <c r="LP5" s="26" t="s">
        <v>1001</v>
      </c>
      <c r="LQ5" s="26">
        <v>2</v>
      </c>
      <c r="LR5" s="26">
        <v>3</v>
      </c>
      <c r="LS5" s="26">
        <f t="shared" si="99"/>
        <v>2.5</v>
      </c>
      <c r="LT5" s="26">
        <f t="shared" si="100"/>
        <v>2</v>
      </c>
      <c r="LV5" s="25" t="s">
        <v>104</v>
      </c>
      <c r="LW5" s="25" t="s">
        <v>128</v>
      </c>
      <c r="LX5" s="26" t="s">
        <v>1008</v>
      </c>
      <c r="LY5" s="26">
        <v>4</v>
      </c>
      <c r="LZ5" s="26">
        <v>1</v>
      </c>
      <c r="MA5" s="26">
        <v>2</v>
      </c>
      <c r="MB5" s="28">
        <f t="shared" ref="MB5:MB39" si="140">MA5/LY5</f>
        <v>0.5</v>
      </c>
      <c r="MC5" s="26">
        <f t="shared" si="101"/>
        <v>2.5</v>
      </c>
      <c r="MD5" s="26">
        <f t="shared" si="102"/>
        <v>2</v>
      </c>
      <c r="MF5" s="25" t="s">
        <v>167</v>
      </c>
      <c r="MG5" s="25" t="s">
        <v>173</v>
      </c>
      <c r="MH5" s="26" t="s">
        <v>1001</v>
      </c>
      <c r="MI5" s="26">
        <v>3</v>
      </c>
      <c r="MJ5" s="26">
        <v>3</v>
      </c>
      <c r="MK5" s="26">
        <f t="shared" si="103"/>
        <v>3</v>
      </c>
      <c r="ML5" s="26">
        <f t="shared" si="104"/>
        <v>2</v>
      </c>
      <c r="MN5" s="25" t="s">
        <v>167</v>
      </c>
      <c r="MO5" s="25" t="s">
        <v>173</v>
      </c>
      <c r="MP5" s="26" t="s">
        <v>1001</v>
      </c>
      <c r="MQ5" s="26">
        <v>3</v>
      </c>
      <c r="MR5" s="26">
        <v>3</v>
      </c>
      <c r="MS5" s="26"/>
      <c r="MT5" s="28">
        <f t="shared" si="105"/>
        <v>0</v>
      </c>
      <c r="MU5" s="26">
        <f t="shared" si="106"/>
        <v>2.1</v>
      </c>
      <c r="MV5" s="26">
        <f t="shared" si="107"/>
        <v>2</v>
      </c>
      <c r="MX5" s="25" t="s">
        <v>167</v>
      </c>
      <c r="MY5" s="25" t="s">
        <v>173</v>
      </c>
      <c r="MZ5" s="26" t="s">
        <v>1001</v>
      </c>
      <c r="NA5" s="26">
        <v>3</v>
      </c>
      <c r="NB5" s="26">
        <v>3</v>
      </c>
      <c r="NC5" s="26">
        <f t="shared" si="108"/>
        <v>3</v>
      </c>
      <c r="ND5" s="26">
        <f t="shared" si="109"/>
        <v>2</v>
      </c>
      <c r="NF5" s="25" t="s">
        <v>104</v>
      </c>
      <c r="NG5" s="25" t="s">
        <v>111</v>
      </c>
      <c r="NH5" s="26" t="s">
        <v>1008</v>
      </c>
      <c r="NI5" s="26">
        <v>12</v>
      </c>
      <c r="NJ5" s="26">
        <v>5</v>
      </c>
      <c r="NK5" s="26">
        <v>3</v>
      </c>
      <c r="NL5" s="37">
        <f t="shared" si="110"/>
        <v>0.25</v>
      </c>
      <c r="NM5" s="26">
        <f t="shared" si="111"/>
        <v>7.2</v>
      </c>
      <c r="NN5" s="26">
        <f t="shared" si="112"/>
        <v>2</v>
      </c>
      <c r="NP5" s="32" t="s">
        <v>63</v>
      </c>
      <c r="NQ5" s="33">
        <v>1</v>
      </c>
      <c r="NR5" s="33">
        <v>1</v>
      </c>
      <c r="NS5" s="33">
        <v>0</v>
      </c>
      <c r="NT5" s="33">
        <f t="shared" si="44"/>
        <v>0.8</v>
      </c>
      <c r="NU5" s="33">
        <f t="shared" si="45"/>
        <v>2</v>
      </c>
      <c r="NW5" s="25" t="s">
        <v>167</v>
      </c>
      <c r="NX5" s="25" t="s">
        <v>173</v>
      </c>
      <c r="NY5" s="26" t="s">
        <v>1001</v>
      </c>
      <c r="NZ5" s="26">
        <v>5</v>
      </c>
      <c r="OA5" s="26">
        <v>15</v>
      </c>
      <c r="OB5" s="26">
        <f t="shared" si="113"/>
        <v>10</v>
      </c>
      <c r="OC5" s="26">
        <f t="shared" si="114"/>
        <v>2</v>
      </c>
      <c r="OE5" s="32" t="s">
        <v>63</v>
      </c>
      <c r="OF5" s="17">
        <v>7</v>
      </c>
      <c r="OG5" s="17">
        <v>7</v>
      </c>
      <c r="OH5" s="33">
        <v>7</v>
      </c>
      <c r="OI5" s="34">
        <f t="shared" si="46"/>
        <v>1</v>
      </c>
      <c r="OJ5" s="33">
        <v>4</v>
      </c>
      <c r="OK5" s="34">
        <f t="shared" si="47"/>
        <v>0.571428571428571</v>
      </c>
      <c r="OL5" s="35">
        <f t="shared" si="48"/>
        <v>0.785714285714286</v>
      </c>
      <c r="OM5" s="33">
        <f t="shared" si="49"/>
        <v>3</v>
      </c>
      <c r="OO5" s="25" t="s">
        <v>63</v>
      </c>
      <c r="OP5" s="25" t="s">
        <v>84</v>
      </c>
      <c r="OQ5" s="26" t="s">
        <v>1008</v>
      </c>
      <c r="OR5" s="26">
        <v>3</v>
      </c>
      <c r="OS5" s="26">
        <v>2</v>
      </c>
      <c r="OT5" s="26">
        <v>1</v>
      </c>
      <c r="OU5" s="28">
        <f t="shared" si="115"/>
        <v>0.333333333333333</v>
      </c>
      <c r="OV5" s="26">
        <f t="shared" si="116"/>
        <v>2.1</v>
      </c>
      <c r="OW5" s="26">
        <f t="shared" si="117"/>
        <v>2</v>
      </c>
      <c r="OY5" s="25" t="s">
        <v>63</v>
      </c>
      <c r="OZ5" s="25" t="s">
        <v>64</v>
      </c>
      <c r="PA5" s="26" t="s">
        <v>1008</v>
      </c>
      <c r="PB5" s="26">
        <v>1</v>
      </c>
      <c r="PC5" s="26">
        <v>6</v>
      </c>
      <c r="PD5" s="26">
        <f t="shared" si="118"/>
        <v>3.5</v>
      </c>
      <c r="PE5" s="26">
        <f t="shared" si="119"/>
        <v>2</v>
      </c>
      <c r="PG5" s="25" t="s">
        <v>136</v>
      </c>
      <c r="PH5" s="25" t="s">
        <v>143</v>
      </c>
      <c r="PI5" s="26" t="s">
        <v>1008</v>
      </c>
      <c r="PJ5" s="26">
        <v>3</v>
      </c>
      <c r="PK5" s="26">
        <v>2</v>
      </c>
      <c r="PL5" s="26">
        <v>2</v>
      </c>
      <c r="PM5" s="28">
        <f t="shared" si="120"/>
        <v>0.666666666666667</v>
      </c>
      <c r="PN5" s="26">
        <f t="shared" si="121"/>
        <v>2.4</v>
      </c>
      <c r="PO5" s="26">
        <f t="shared" si="122"/>
        <v>2</v>
      </c>
      <c r="PQ5" s="25" t="s">
        <v>167</v>
      </c>
      <c r="PR5" s="25" t="s">
        <v>168</v>
      </c>
      <c r="PS5" s="26" t="s">
        <v>1008</v>
      </c>
      <c r="PT5" s="26">
        <v>2</v>
      </c>
      <c r="PU5" s="26">
        <v>4</v>
      </c>
      <c r="PV5" s="26">
        <f t="shared" si="123"/>
        <v>3</v>
      </c>
      <c r="PW5" s="26">
        <f t="shared" si="124"/>
        <v>2</v>
      </c>
      <c r="PY5" s="25" t="s">
        <v>63</v>
      </c>
      <c r="PZ5" s="25" t="s">
        <v>84</v>
      </c>
      <c r="QA5" s="26" t="s">
        <v>1008</v>
      </c>
      <c r="QB5" s="26">
        <v>3</v>
      </c>
      <c r="QC5" s="26">
        <v>3</v>
      </c>
      <c r="QD5" s="26">
        <v>2</v>
      </c>
      <c r="QE5" s="28">
        <f t="shared" si="125"/>
        <v>0.666666666666667</v>
      </c>
      <c r="QF5" s="26">
        <f t="shared" si="126"/>
        <v>2.7</v>
      </c>
      <c r="QG5" s="26">
        <f t="shared" si="127"/>
        <v>2</v>
      </c>
      <c r="QI5" s="25" t="s">
        <v>167</v>
      </c>
      <c r="QJ5" s="25" t="s">
        <v>168</v>
      </c>
      <c r="QK5" s="26" t="s">
        <v>1008</v>
      </c>
      <c r="QL5" s="26">
        <v>2</v>
      </c>
      <c r="QM5" s="26">
        <v>5</v>
      </c>
      <c r="QN5" s="26">
        <f t="shared" si="128"/>
        <v>3.5</v>
      </c>
      <c r="QO5" s="26">
        <f t="shared" si="129"/>
        <v>2</v>
      </c>
      <c r="QQ5" s="25" t="s">
        <v>167</v>
      </c>
      <c r="QR5" s="25" t="s">
        <v>180</v>
      </c>
      <c r="QS5" s="26" t="s">
        <v>1008</v>
      </c>
      <c r="QT5" s="26">
        <v>3</v>
      </c>
      <c r="QU5" s="26">
        <v>2</v>
      </c>
      <c r="QV5" s="26">
        <v>2</v>
      </c>
      <c r="QW5" s="28">
        <f t="shared" si="130"/>
        <v>0.666666666666667</v>
      </c>
      <c r="QX5" s="26">
        <f t="shared" si="131"/>
        <v>2.4</v>
      </c>
      <c r="QY5" s="26">
        <f t="shared" si="132"/>
        <v>2</v>
      </c>
      <c r="RA5" s="25" t="s">
        <v>63</v>
      </c>
      <c r="RB5" s="25" t="s">
        <v>77</v>
      </c>
      <c r="RC5" s="26" t="s">
        <v>1008</v>
      </c>
      <c r="RD5" s="26">
        <v>1</v>
      </c>
      <c r="RE5" s="26">
        <v>8</v>
      </c>
      <c r="RF5" s="26">
        <f t="shared" si="133"/>
        <v>4.5</v>
      </c>
      <c r="RG5" s="26">
        <f t="shared" si="134"/>
        <v>2</v>
      </c>
      <c r="RJ5" s="25" t="s">
        <v>104</v>
      </c>
      <c r="RK5" s="25" t="s">
        <v>128</v>
      </c>
      <c r="RL5" s="26" t="s">
        <v>1008</v>
      </c>
      <c r="RM5" s="26">
        <v>13</v>
      </c>
      <c r="RN5" s="26">
        <v>3</v>
      </c>
      <c r="RO5" s="26">
        <v>2</v>
      </c>
      <c r="RP5" s="37">
        <v>0.153846153846154</v>
      </c>
      <c r="RQ5" s="26">
        <v>6.7</v>
      </c>
      <c r="RR5" s="26">
        <v>2</v>
      </c>
      <c r="RT5" s="32" t="s">
        <v>136</v>
      </c>
      <c r="RU5" s="33">
        <v>0</v>
      </c>
      <c r="RV5" s="33">
        <v>0</v>
      </c>
      <c r="RW5" s="33">
        <v>1</v>
      </c>
      <c r="RX5" s="33">
        <v>0.2</v>
      </c>
      <c r="RY5" s="33">
        <v>3</v>
      </c>
      <c r="SA5" s="25" t="s">
        <v>167</v>
      </c>
      <c r="SB5" s="25" t="s">
        <v>168</v>
      </c>
      <c r="SC5" s="26" t="s">
        <v>1008</v>
      </c>
      <c r="SD5" s="26">
        <v>2</v>
      </c>
      <c r="SE5" s="26">
        <v>21</v>
      </c>
      <c r="SF5" s="26">
        <v>11.5</v>
      </c>
      <c r="SG5" s="26">
        <v>2</v>
      </c>
      <c r="SI5" s="32" t="s">
        <v>63</v>
      </c>
      <c r="SJ5" s="17">
        <v>7</v>
      </c>
      <c r="SK5" s="17">
        <v>7</v>
      </c>
      <c r="SL5" s="33">
        <v>6</v>
      </c>
      <c r="SM5" s="34">
        <v>0.857142857142857</v>
      </c>
      <c r="SN5" s="33">
        <v>5</v>
      </c>
      <c r="SO5" s="34">
        <v>0.714285714285714</v>
      </c>
      <c r="SP5" s="35">
        <v>0.785714285714286</v>
      </c>
      <c r="SQ5" s="33">
        <v>3</v>
      </c>
    </row>
    <row r="6" spans="1:511">
      <c r="A6" s="32" t="s">
        <v>104</v>
      </c>
      <c r="B6" s="32"/>
      <c r="C6" s="17">
        <v>124</v>
      </c>
      <c r="D6" s="38">
        <f t="shared" si="50"/>
        <v>6.2</v>
      </c>
      <c r="E6" s="17">
        <f t="shared" si="51"/>
        <v>86.1111111111111</v>
      </c>
      <c r="F6" s="17">
        <v>190</v>
      </c>
      <c r="G6" s="17">
        <f t="shared" si="52"/>
        <v>40.948275862069</v>
      </c>
      <c r="H6" s="33">
        <f t="shared" si="53"/>
        <v>68.0459770114942</v>
      </c>
      <c r="M6" s="25" t="s">
        <v>167</v>
      </c>
      <c r="N6" s="25" t="s">
        <v>180</v>
      </c>
      <c r="O6" s="26" t="s">
        <v>1008</v>
      </c>
      <c r="P6" s="31">
        <v>16</v>
      </c>
      <c r="Q6" s="26">
        <v>8</v>
      </c>
      <c r="R6" s="26">
        <f t="shared" si="54"/>
        <v>12</v>
      </c>
      <c r="S6" s="26">
        <f t="shared" si="55"/>
        <v>3</v>
      </c>
      <c r="U6" s="32" t="s">
        <v>63</v>
      </c>
      <c r="V6" s="33">
        <v>4</v>
      </c>
      <c r="W6" s="33">
        <v>2</v>
      </c>
      <c r="X6" s="33">
        <v>0</v>
      </c>
      <c r="Y6" s="33">
        <f t="shared" si="0"/>
        <v>2.4</v>
      </c>
      <c r="Z6" s="33">
        <f t="shared" si="1"/>
        <v>4</v>
      </c>
      <c r="AB6" s="25" t="s">
        <v>63</v>
      </c>
      <c r="AC6" s="25" t="s">
        <v>64</v>
      </c>
      <c r="AD6" s="26" t="s">
        <v>1008</v>
      </c>
      <c r="AE6" s="26">
        <v>4</v>
      </c>
      <c r="AF6" s="26">
        <v>64</v>
      </c>
      <c r="AG6" s="26">
        <f t="shared" si="56"/>
        <v>34</v>
      </c>
      <c r="AH6" s="26">
        <f t="shared" si="57"/>
        <v>3</v>
      </c>
      <c r="AJ6" s="32" t="s">
        <v>63</v>
      </c>
      <c r="AK6" s="17">
        <v>7</v>
      </c>
      <c r="AL6" s="17">
        <v>7</v>
      </c>
      <c r="AM6" s="33">
        <v>7</v>
      </c>
      <c r="AN6" s="34">
        <f t="shared" si="2"/>
        <v>1</v>
      </c>
      <c r="AO6" s="33">
        <v>4</v>
      </c>
      <c r="AP6" s="34">
        <f t="shared" si="3"/>
        <v>0.571428571428571</v>
      </c>
      <c r="AQ6" s="35">
        <f t="shared" si="4"/>
        <v>0.785714285714286</v>
      </c>
      <c r="AR6" s="33">
        <f t="shared" si="5"/>
        <v>4</v>
      </c>
      <c r="AT6" s="25" t="s">
        <v>136</v>
      </c>
      <c r="AU6" s="25" t="s">
        <v>155</v>
      </c>
      <c r="AV6" s="26" t="s">
        <v>1008</v>
      </c>
      <c r="AW6" s="26">
        <v>9</v>
      </c>
      <c r="AX6" s="26">
        <v>5</v>
      </c>
      <c r="AY6" s="26">
        <f t="shared" si="58"/>
        <v>7</v>
      </c>
      <c r="AZ6" s="26">
        <f t="shared" si="59"/>
        <v>3</v>
      </c>
      <c r="BB6" s="32" t="s">
        <v>167</v>
      </c>
      <c r="BC6" s="33">
        <v>0</v>
      </c>
      <c r="BD6" s="33">
        <v>0</v>
      </c>
      <c r="BE6" s="33">
        <v>0</v>
      </c>
      <c r="BF6" s="33">
        <f t="shared" si="6"/>
        <v>0</v>
      </c>
      <c r="BG6" s="33">
        <f t="shared" si="60"/>
        <v>3</v>
      </c>
      <c r="BI6" s="25" t="s">
        <v>63</v>
      </c>
      <c r="BJ6" s="25" t="s">
        <v>84</v>
      </c>
      <c r="BK6" s="26" t="s">
        <v>1008</v>
      </c>
      <c r="BL6" s="26">
        <v>7</v>
      </c>
      <c r="BM6" s="26">
        <v>8</v>
      </c>
      <c r="BN6" s="26">
        <f t="shared" si="61"/>
        <v>7.6</v>
      </c>
      <c r="BO6" s="26">
        <f t="shared" si="62"/>
        <v>3</v>
      </c>
      <c r="BQ6" s="32" t="s">
        <v>28</v>
      </c>
      <c r="BR6" s="17">
        <v>7</v>
      </c>
      <c r="BS6" s="17">
        <v>6</v>
      </c>
      <c r="BT6" s="33">
        <v>5</v>
      </c>
      <c r="BU6" s="34">
        <f t="shared" si="7"/>
        <v>0.833333333333333</v>
      </c>
      <c r="BV6" s="33">
        <v>3</v>
      </c>
      <c r="BW6" s="34">
        <f t="shared" si="8"/>
        <v>0.5</v>
      </c>
      <c r="BX6" s="35">
        <f t="shared" si="9"/>
        <v>0.666666666666667</v>
      </c>
      <c r="BY6" s="33">
        <f t="shared" si="10"/>
        <v>4</v>
      </c>
      <c r="CA6" s="25" t="s">
        <v>136</v>
      </c>
      <c r="CB6" s="25" t="s">
        <v>150</v>
      </c>
      <c r="CC6" s="26" t="s">
        <v>1008</v>
      </c>
      <c r="CD6" s="26">
        <v>12</v>
      </c>
      <c r="CE6" s="26">
        <v>3</v>
      </c>
      <c r="CF6" s="26">
        <f t="shared" si="63"/>
        <v>7.5</v>
      </c>
      <c r="CG6" s="26">
        <f t="shared" si="64"/>
        <v>2</v>
      </c>
      <c r="CI6" s="32" t="s">
        <v>28</v>
      </c>
      <c r="CJ6" s="33">
        <v>1</v>
      </c>
      <c r="CK6" s="33">
        <v>0</v>
      </c>
      <c r="CL6" s="33">
        <v>0</v>
      </c>
      <c r="CM6" s="33">
        <f t="shared" si="11"/>
        <v>0.4</v>
      </c>
      <c r="CN6" s="33">
        <f t="shared" si="12"/>
        <v>3</v>
      </c>
      <c r="CP6" s="25" t="s">
        <v>167</v>
      </c>
      <c r="CQ6" s="25" t="s">
        <v>173</v>
      </c>
      <c r="CR6" s="26"/>
      <c r="CS6" s="26">
        <v>4</v>
      </c>
      <c r="CT6" s="26">
        <v>12</v>
      </c>
      <c r="CU6" s="26">
        <f t="shared" si="65"/>
        <v>8.8</v>
      </c>
      <c r="CV6" s="26">
        <f t="shared" si="66"/>
        <v>3</v>
      </c>
      <c r="CX6" s="32" t="s">
        <v>167</v>
      </c>
      <c r="CY6" s="17">
        <v>8</v>
      </c>
      <c r="CZ6" s="17">
        <v>8</v>
      </c>
      <c r="DA6" s="33">
        <v>7</v>
      </c>
      <c r="DB6" s="34">
        <f t="shared" si="13"/>
        <v>0.875</v>
      </c>
      <c r="DC6" s="33">
        <v>6</v>
      </c>
      <c r="DD6" s="34">
        <f t="shared" si="14"/>
        <v>0.75</v>
      </c>
      <c r="DE6" s="35">
        <f t="shared" si="15"/>
        <v>0.8125</v>
      </c>
      <c r="DF6" s="33">
        <f t="shared" si="16"/>
        <v>4</v>
      </c>
      <c r="DH6" s="25" t="s">
        <v>136</v>
      </c>
      <c r="DI6" s="25" t="s">
        <v>150</v>
      </c>
      <c r="DJ6" s="26" t="s">
        <v>1008</v>
      </c>
      <c r="DK6" s="26">
        <v>11</v>
      </c>
      <c r="DL6" s="26">
        <v>4</v>
      </c>
      <c r="DM6" s="26">
        <f t="shared" si="67"/>
        <v>7.5</v>
      </c>
      <c r="DN6" s="26">
        <f t="shared" si="68"/>
        <v>3</v>
      </c>
      <c r="DP6" s="32" t="s">
        <v>28</v>
      </c>
      <c r="DQ6" s="33">
        <v>0</v>
      </c>
      <c r="DR6" s="33">
        <v>0</v>
      </c>
      <c r="DS6" s="33">
        <v>0</v>
      </c>
      <c r="DT6" s="33">
        <f t="shared" si="17"/>
        <v>0</v>
      </c>
      <c r="DU6" s="33">
        <f t="shared" si="69"/>
        <v>4</v>
      </c>
      <c r="DW6" s="25" t="s">
        <v>167</v>
      </c>
      <c r="DX6" s="25" t="s">
        <v>180</v>
      </c>
      <c r="DY6" s="26" t="s">
        <v>1008</v>
      </c>
      <c r="DZ6" s="26">
        <v>5</v>
      </c>
      <c r="EA6" s="26">
        <v>15</v>
      </c>
      <c r="EB6" s="26">
        <f t="shared" si="70"/>
        <v>11</v>
      </c>
      <c r="EC6" s="26">
        <f t="shared" si="71"/>
        <v>3</v>
      </c>
      <c r="EE6" s="32" t="s">
        <v>63</v>
      </c>
      <c r="EF6" s="17">
        <v>7</v>
      </c>
      <c r="EG6" s="17">
        <v>7</v>
      </c>
      <c r="EH6" s="33">
        <v>6</v>
      </c>
      <c r="EI6" s="34">
        <f t="shared" si="18"/>
        <v>0.857142857142857</v>
      </c>
      <c r="EJ6" s="33">
        <v>4</v>
      </c>
      <c r="EK6" s="34">
        <f t="shared" si="19"/>
        <v>0.571428571428571</v>
      </c>
      <c r="EL6" s="35">
        <f t="shared" si="20"/>
        <v>0.714285714285714</v>
      </c>
      <c r="EM6" s="33">
        <f t="shared" si="21"/>
        <v>4</v>
      </c>
      <c r="EO6" s="25" t="s">
        <v>63</v>
      </c>
      <c r="EP6" s="25" t="s">
        <v>84</v>
      </c>
      <c r="EQ6" s="26" t="s">
        <v>1008</v>
      </c>
      <c r="ER6" s="26">
        <v>8</v>
      </c>
      <c r="ES6" s="26">
        <v>6</v>
      </c>
      <c r="ET6" s="26">
        <f t="shared" si="72"/>
        <v>7</v>
      </c>
      <c r="EU6" s="26">
        <f t="shared" si="73"/>
        <v>3</v>
      </c>
      <c r="EW6" s="32" t="s">
        <v>63</v>
      </c>
      <c r="EX6" s="33">
        <v>0</v>
      </c>
      <c r="EY6" s="33">
        <v>1</v>
      </c>
      <c r="EZ6" s="33">
        <v>0</v>
      </c>
      <c r="FA6" s="33">
        <f t="shared" si="22"/>
        <v>0.4</v>
      </c>
      <c r="FB6" s="33">
        <f t="shared" si="23"/>
        <v>4</v>
      </c>
      <c r="FD6" s="25" t="s">
        <v>167</v>
      </c>
      <c r="FE6" s="25" t="s">
        <v>173</v>
      </c>
      <c r="FF6" s="26"/>
      <c r="FG6" s="26">
        <v>7</v>
      </c>
      <c r="FH6" s="26">
        <v>16</v>
      </c>
      <c r="FI6" s="26">
        <f t="shared" si="74"/>
        <v>12.4</v>
      </c>
      <c r="FJ6" s="26">
        <f t="shared" si="75"/>
        <v>3</v>
      </c>
      <c r="FL6" s="32" t="s">
        <v>63</v>
      </c>
      <c r="FM6" s="17">
        <v>7</v>
      </c>
      <c r="FN6" s="17">
        <v>7</v>
      </c>
      <c r="FO6" s="33">
        <v>7</v>
      </c>
      <c r="FP6" s="34">
        <f t="shared" si="24"/>
        <v>1</v>
      </c>
      <c r="FQ6" s="33">
        <v>4</v>
      </c>
      <c r="FR6" s="34">
        <f t="shared" si="25"/>
        <v>0.571428571428571</v>
      </c>
      <c r="FS6" s="35">
        <f t="shared" si="26"/>
        <v>0.785714285714286</v>
      </c>
      <c r="FT6" s="33">
        <f t="shared" si="27"/>
        <v>4</v>
      </c>
      <c r="FV6" s="25" t="s">
        <v>104</v>
      </c>
      <c r="FW6" s="25" t="s">
        <v>128</v>
      </c>
      <c r="FX6" s="26" t="s">
        <v>1008</v>
      </c>
      <c r="FY6" s="26">
        <v>15</v>
      </c>
      <c r="FZ6" s="26">
        <v>9</v>
      </c>
      <c r="GA6" s="26">
        <f t="shared" si="76"/>
        <v>12</v>
      </c>
      <c r="GB6" s="26">
        <f t="shared" si="77"/>
        <v>3</v>
      </c>
      <c r="GD6" s="32" t="s">
        <v>63</v>
      </c>
      <c r="GE6" s="33">
        <v>3</v>
      </c>
      <c r="GF6" s="33">
        <v>2</v>
      </c>
      <c r="GG6" s="33">
        <v>1</v>
      </c>
      <c r="GH6" s="33">
        <f t="shared" si="28"/>
        <v>2.2</v>
      </c>
      <c r="GI6" s="33">
        <f t="shared" si="78"/>
        <v>4</v>
      </c>
      <c r="GK6" s="25" t="s">
        <v>167</v>
      </c>
      <c r="GL6" s="25" t="s">
        <v>173</v>
      </c>
      <c r="GM6" s="26"/>
      <c r="GN6" s="26">
        <v>8</v>
      </c>
      <c r="GO6" s="26">
        <v>68</v>
      </c>
      <c r="GP6" s="26">
        <f t="shared" si="79"/>
        <v>44</v>
      </c>
      <c r="GQ6" s="26">
        <f t="shared" si="135"/>
        <v>3</v>
      </c>
      <c r="GS6" s="32" t="s">
        <v>63</v>
      </c>
      <c r="GT6" s="17">
        <v>7</v>
      </c>
      <c r="GU6" s="17">
        <v>7</v>
      </c>
      <c r="GV6" s="33">
        <v>7</v>
      </c>
      <c r="GW6" s="34">
        <f t="shared" si="29"/>
        <v>1</v>
      </c>
      <c r="GX6" s="33">
        <v>3</v>
      </c>
      <c r="GY6" s="34">
        <f t="shared" si="30"/>
        <v>0.428571428571429</v>
      </c>
      <c r="GZ6" s="35">
        <f t="shared" si="31"/>
        <v>0.714285714285714</v>
      </c>
      <c r="HA6" s="33">
        <f t="shared" si="80"/>
        <v>4</v>
      </c>
      <c r="HC6" s="25" t="s">
        <v>104</v>
      </c>
      <c r="HD6" s="25" t="s">
        <v>111</v>
      </c>
      <c r="HE6" s="26" t="s">
        <v>1008</v>
      </c>
      <c r="HF6" s="26">
        <v>12</v>
      </c>
      <c r="HG6" s="26">
        <v>3</v>
      </c>
      <c r="HH6" s="26">
        <f t="shared" si="81"/>
        <v>7.5</v>
      </c>
      <c r="HI6" s="26">
        <f t="shared" si="136"/>
        <v>3</v>
      </c>
      <c r="HK6" s="32" t="s">
        <v>167</v>
      </c>
      <c r="HL6" s="33">
        <v>0</v>
      </c>
      <c r="HM6" s="33">
        <v>0</v>
      </c>
      <c r="HN6" s="33">
        <v>1</v>
      </c>
      <c r="HO6" s="33">
        <f t="shared" si="32"/>
        <v>0.2</v>
      </c>
      <c r="HP6" s="33">
        <f t="shared" si="33"/>
        <v>4</v>
      </c>
      <c r="HR6" s="25" t="s">
        <v>167</v>
      </c>
      <c r="HS6" s="25" t="s">
        <v>173</v>
      </c>
      <c r="HT6" s="26"/>
      <c r="HU6" s="26">
        <v>4</v>
      </c>
      <c r="HV6" s="26">
        <v>16</v>
      </c>
      <c r="HW6" s="26">
        <f t="shared" si="82"/>
        <v>11.2</v>
      </c>
      <c r="HX6" s="26">
        <f t="shared" si="83"/>
        <v>3</v>
      </c>
      <c r="HZ6" s="32" t="s">
        <v>63</v>
      </c>
      <c r="IA6" s="17">
        <v>7</v>
      </c>
      <c r="IB6" s="17">
        <v>7</v>
      </c>
      <c r="IC6" s="33">
        <v>5</v>
      </c>
      <c r="ID6" s="34">
        <f t="shared" si="34"/>
        <v>0.714285714285714</v>
      </c>
      <c r="IE6" s="33">
        <v>4</v>
      </c>
      <c r="IF6" s="34">
        <f t="shared" si="35"/>
        <v>0.571428571428571</v>
      </c>
      <c r="IG6" s="35">
        <f t="shared" si="36"/>
        <v>0.642857142857143</v>
      </c>
      <c r="IH6" s="33">
        <f t="shared" si="37"/>
        <v>4</v>
      </c>
      <c r="IJ6" s="25" t="s">
        <v>104</v>
      </c>
      <c r="IK6" s="25" t="s">
        <v>128</v>
      </c>
      <c r="IL6" s="26" t="s">
        <v>1008</v>
      </c>
      <c r="IM6" s="26">
        <v>4</v>
      </c>
      <c r="IN6" s="26">
        <v>1</v>
      </c>
      <c r="IO6" s="26">
        <v>1</v>
      </c>
      <c r="IP6" s="28">
        <f t="shared" si="137"/>
        <v>0.25</v>
      </c>
      <c r="IQ6" s="26">
        <f t="shared" si="84"/>
        <v>2.2</v>
      </c>
      <c r="IR6" s="26">
        <f t="shared" si="85"/>
        <v>3</v>
      </c>
      <c r="IT6" s="25" t="s">
        <v>167</v>
      </c>
      <c r="IU6" s="25" t="s">
        <v>173</v>
      </c>
      <c r="IV6" s="26" t="s">
        <v>1001</v>
      </c>
      <c r="IW6" s="26">
        <v>2</v>
      </c>
      <c r="IX6" s="26">
        <v>3</v>
      </c>
      <c r="IY6" s="26">
        <f t="shared" si="86"/>
        <v>2.5</v>
      </c>
      <c r="IZ6" s="26">
        <f t="shared" si="87"/>
        <v>3</v>
      </c>
      <c r="JB6" s="25" t="s">
        <v>167</v>
      </c>
      <c r="JC6" s="25" t="s">
        <v>180</v>
      </c>
      <c r="JD6" s="26" t="s">
        <v>1008</v>
      </c>
      <c r="JE6" s="26">
        <v>9</v>
      </c>
      <c r="JF6" s="26">
        <v>5</v>
      </c>
      <c r="JG6" s="26">
        <v>4</v>
      </c>
      <c r="JH6" s="37">
        <f t="shared" si="88"/>
        <v>0.444444444444444</v>
      </c>
      <c r="JI6" s="26">
        <f t="shared" si="89"/>
        <v>6.3</v>
      </c>
      <c r="JJ6" s="26">
        <f t="shared" si="90"/>
        <v>3</v>
      </c>
      <c r="JL6" s="32" t="s">
        <v>167</v>
      </c>
      <c r="JM6" s="33">
        <v>0</v>
      </c>
      <c r="JN6" s="33">
        <v>0</v>
      </c>
      <c r="JO6" s="33">
        <v>1</v>
      </c>
      <c r="JP6" s="33">
        <f t="shared" si="38"/>
        <v>0.2</v>
      </c>
      <c r="JQ6" s="33">
        <f t="shared" si="39"/>
        <v>4</v>
      </c>
      <c r="JS6" s="25" t="s">
        <v>167</v>
      </c>
      <c r="JT6" s="25" t="s">
        <v>173</v>
      </c>
      <c r="JU6" s="26" t="s">
        <v>1001</v>
      </c>
      <c r="JV6" s="26">
        <v>5</v>
      </c>
      <c r="JW6" s="26">
        <v>14</v>
      </c>
      <c r="JX6" s="26">
        <f t="shared" si="138"/>
        <v>9.5</v>
      </c>
      <c r="JY6" s="26">
        <f t="shared" si="91"/>
        <v>3</v>
      </c>
      <c r="KA6" s="32" t="s">
        <v>167</v>
      </c>
      <c r="KB6" s="17">
        <v>8</v>
      </c>
      <c r="KC6" s="17">
        <v>8</v>
      </c>
      <c r="KD6" s="33">
        <v>6</v>
      </c>
      <c r="KE6" s="34">
        <f t="shared" si="40"/>
        <v>0.75</v>
      </c>
      <c r="KF6" s="33">
        <v>5</v>
      </c>
      <c r="KG6" s="34">
        <f t="shared" si="41"/>
        <v>0.625</v>
      </c>
      <c r="KH6" s="35">
        <f t="shared" si="42"/>
        <v>0.6875</v>
      </c>
      <c r="KI6" s="33">
        <f t="shared" si="43"/>
        <v>4</v>
      </c>
      <c r="KL6" s="25" t="s">
        <v>167</v>
      </c>
      <c r="KM6" s="25" t="s">
        <v>173</v>
      </c>
      <c r="KN6" s="26" t="s">
        <v>1001</v>
      </c>
      <c r="KO6" s="26">
        <v>4</v>
      </c>
      <c r="KP6" s="26">
        <v>2</v>
      </c>
      <c r="KQ6" s="26"/>
      <c r="KR6" s="28">
        <f t="shared" si="139"/>
        <v>0</v>
      </c>
      <c r="KS6" s="26">
        <f t="shared" si="92"/>
        <v>2.2</v>
      </c>
      <c r="KT6" s="26">
        <f t="shared" si="93"/>
        <v>2</v>
      </c>
      <c r="KV6" s="25" t="s">
        <v>167</v>
      </c>
      <c r="KW6" s="25" t="s">
        <v>173</v>
      </c>
      <c r="KX6" s="26" t="s">
        <v>1001</v>
      </c>
      <c r="KY6" s="26">
        <v>2</v>
      </c>
      <c r="KZ6" s="26">
        <v>3</v>
      </c>
      <c r="LA6" s="26">
        <f t="shared" si="94"/>
        <v>2.5</v>
      </c>
      <c r="LB6" s="26">
        <f t="shared" si="95"/>
        <v>3</v>
      </c>
      <c r="LD6" s="25" t="s">
        <v>136</v>
      </c>
      <c r="LE6" s="25" t="s">
        <v>150</v>
      </c>
      <c r="LF6" s="26" t="s">
        <v>1008</v>
      </c>
      <c r="LG6" s="26">
        <v>3</v>
      </c>
      <c r="LH6" s="26">
        <v>1</v>
      </c>
      <c r="LI6" s="26">
        <v>2</v>
      </c>
      <c r="LJ6" s="28">
        <f t="shared" si="96"/>
        <v>0.666666666666667</v>
      </c>
      <c r="LK6" s="26">
        <f t="shared" si="97"/>
        <v>2.1</v>
      </c>
      <c r="LL6" s="26">
        <f t="shared" si="98"/>
        <v>3</v>
      </c>
      <c r="LN6" s="25" t="s">
        <v>104</v>
      </c>
      <c r="LO6" s="25" t="s">
        <v>111</v>
      </c>
      <c r="LP6" s="26" t="s">
        <v>1008</v>
      </c>
      <c r="LQ6" s="26">
        <v>2</v>
      </c>
      <c r="LR6" s="26">
        <v>2</v>
      </c>
      <c r="LS6" s="26">
        <f t="shared" si="99"/>
        <v>2</v>
      </c>
      <c r="LT6" s="26">
        <f t="shared" si="100"/>
        <v>3</v>
      </c>
      <c r="LV6" s="25" t="s">
        <v>28</v>
      </c>
      <c r="LW6" s="25" t="s">
        <v>29</v>
      </c>
      <c r="LX6" s="26" t="s">
        <v>1008</v>
      </c>
      <c r="LY6" s="26">
        <v>3</v>
      </c>
      <c r="LZ6" s="26">
        <v>1</v>
      </c>
      <c r="MA6" s="26">
        <v>3</v>
      </c>
      <c r="MB6" s="28">
        <f t="shared" si="140"/>
        <v>1</v>
      </c>
      <c r="MC6" s="26">
        <f t="shared" si="101"/>
        <v>2.4</v>
      </c>
      <c r="MD6" s="26">
        <f t="shared" si="102"/>
        <v>3</v>
      </c>
      <c r="MF6" s="25" t="s">
        <v>167</v>
      </c>
      <c r="MG6" s="25" t="s">
        <v>180</v>
      </c>
      <c r="MH6" s="26" t="s">
        <v>1008</v>
      </c>
      <c r="MI6" s="26">
        <v>1</v>
      </c>
      <c r="MJ6" s="26">
        <v>3</v>
      </c>
      <c r="MK6" s="26">
        <f t="shared" si="103"/>
        <v>2</v>
      </c>
      <c r="ML6" s="26">
        <f t="shared" si="104"/>
        <v>3</v>
      </c>
      <c r="MN6" s="25" t="s">
        <v>167</v>
      </c>
      <c r="MO6" s="25" t="s">
        <v>180</v>
      </c>
      <c r="MP6" s="26" t="s">
        <v>1008</v>
      </c>
      <c r="MQ6" s="26">
        <v>3</v>
      </c>
      <c r="MR6" s="26">
        <v>1</v>
      </c>
      <c r="MS6" s="26">
        <v>2</v>
      </c>
      <c r="MT6" s="28">
        <f t="shared" si="105"/>
        <v>0.666666666666667</v>
      </c>
      <c r="MU6" s="26">
        <f t="shared" si="106"/>
        <v>2.1</v>
      </c>
      <c r="MV6" s="26">
        <f t="shared" si="107"/>
        <v>2</v>
      </c>
      <c r="MX6" s="25" t="s">
        <v>167</v>
      </c>
      <c r="MY6" s="25" t="s">
        <v>180</v>
      </c>
      <c r="MZ6" s="26" t="s">
        <v>1008</v>
      </c>
      <c r="NA6" s="26">
        <v>1</v>
      </c>
      <c r="NB6" s="26">
        <v>3</v>
      </c>
      <c r="NC6" s="26">
        <f t="shared" si="108"/>
        <v>2</v>
      </c>
      <c r="ND6" s="26">
        <f t="shared" si="109"/>
        <v>3</v>
      </c>
      <c r="NF6" s="25" t="s">
        <v>167</v>
      </c>
      <c r="NG6" s="25" t="s">
        <v>180</v>
      </c>
      <c r="NH6" s="26" t="s">
        <v>1008</v>
      </c>
      <c r="NI6" s="26">
        <v>11</v>
      </c>
      <c r="NJ6" s="26">
        <v>4</v>
      </c>
      <c r="NK6" s="26">
        <v>4</v>
      </c>
      <c r="NL6" s="37">
        <f t="shared" si="110"/>
        <v>0.363636363636364</v>
      </c>
      <c r="NM6" s="26">
        <f t="shared" si="111"/>
        <v>6.8</v>
      </c>
      <c r="NN6" s="26">
        <f t="shared" si="112"/>
        <v>3</v>
      </c>
      <c r="NP6" s="32" t="s">
        <v>167</v>
      </c>
      <c r="NQ6" s="33">
        <v>1</v>
      </c>
      <c r="NR6" s="33">
        <v>0</v>
      </c>
      <c r="NS6" s="33">
        <v>1</v>
      </c>
      <c r="NT6" s="33">
        <f t="shared" si="44"/>
        <v>0.6</v>
      </c>
      <c r="NU6" s="33">
        <f t="shared" si="45"/>
        <v>4</v>
      </c>
      <c r="NW6" s="25" t="s">
        <v>167</v>
      </c>
      <c r="NX6" s="25" t="s">
        <v>180</v>
      </c>
      <c r="NY6" s="26" t="s">
        <v>1008</v>
      </c>
      <c r="NZ6" s="26">
        <v>4</v>
      </c>
      <c r="OA6" s="26">
        <v>14</v>
      </c>
      <c r="OB6" s="26">
        <f t="shared" si="113"/>
        <v>9</v>
      </c>
      <c r="OC6" s="26">
        <f t="shared" si="114"/>
        <v>3</v>
      </c>
      <c r="OE6" s="32" t="s">
        <v>167</v>
      </c>
      <c r="OF6" s="17">
        <v>8</v>
      </c>
      <c r="OG6" s="17">
        <v>8</v>
      </c>
      <c r="OH6" s="33">
        <v>6</v>
      </c>
      <c r="OI6" s="34">
        <f t="shared" si="46"/>
        <v>0.75</v>
      </c>
      <c r="OJ6" s="33">
        <v>5</v>
      </c>
      <c r="OK6" s="34">
        <f t="shared" si="47"/>
        <v>0.625</v>
      </c>
      <c r="OL6" s="35">
        <f t="shared" si="48"/>
        <v>0.6875</v>
      </c>
      <c r="OM6" s="33">
        <f t="shared" si="49"/>
        <v>4</v>
      </c>
      <c r="OO6" s="25" t="s">
        <v>136</v>
      </c>
      <c r="OP6" s="25" t="s">
        <v>150</v>
      </c>
      <c r="OQ6" s="26" t="s">
        <v>1008</v>
      </c>
      <c r="OR6" s="26">
        <v>3</v>
      </c>
      <c r="OS6" s="26">
        <v>1</v>
      </c>
      <c r="OT6" s="26">
        <v>2</v>
      </c>
      <c r="OU6" s="28">
        <f t="shared" si="115"/>
        <v>0.666666666666667</v>
      </c>
      <c r="OV6" s="26">
        <f t="shared" si="116"/>
        <v>2.1</v>
      </c>
      <c r="OW6" s="26">
        <f t="shared" si="117"/>
        <v>2</v>
      </c>
      <c r="OY6" s="25" t="s">
        <v>167</v>
      </c>
      <c r="OZ6" s="25" t="s">
        <v>168</v>
      </c>
      <c r="PA6" s="26" t="s">
        <v>1008</v>
      </c>
      <c r="PB6" s="26">
        <v>2</v>
      </c>
      <c r="PC6" s="26">
        <v>4</v>
      </c>
      <c r="PD6" s="26">
        <f t="shared" si="118"/>
        <v>3</v>
      </c>
      <c r="PE6" s="26">
        <f t="shared" si="119"/>
        <v>3</v>
      </c>
      <c r="PG6" s="25" t="s">
        <v>104</v>
      </c>
      <c r="PH6" s="25" t="s">
        <v>111</v>
      </c>
      <c r="PI6" s="26" t="s">
        <v>1008</v>
      </c>
      <c r="PJ6" s="26">
        <v>3</v>
      </c>
      <c r="PK6" s="26">
        <v>2</v>
      </c>
      <c r="PL6" s="26">
        <v>2</v>
      </c>
      <c r="PM6" s="28">
        <f t="shared" si="120"/>
        <v>0.666666666666667</v>
      </c>
      <c r="PN6" s="26">
        <f t="shared" si="121"/>
        <v>2.4</v>
      </c>
      <c r="PO6" s="26">
        <f t="shared" si="122"/>
        <v>2</v>
      </c>
      <c r="PQ6" s="25" t="s">
        <v>167</v>
      </c>
      <c r="PR6" s="25" t="s">
        <v>173</v>
      </c>
      <c r="PS6" s="26" t="s">
        <v>1001</v>
      </c>
      <c r="PT6" s="26">
        <v>2</v>
      </c>
      <c r="PU6" s="26">
        <v>3</v>
      </c>
      <c r="PV6" s="26">
        <f t="shared" si="123"/>
        <v>2.5</v>
      </c>
      <c r="PW6" s="26">
        <f t="shared" si="124"/>
        <v>3</v>
      </c>
      <c r="PY6" s="25" t="s">
        <v>28</v>
      </c>
      <c r="PZ6" s="25" t="s">
        <v>29</v>
      </c>
      <c r="QA6" s="26" t="s">
        <v>1008</v>
      </c>
      <c r="QB6" s="26">
        <v>3</v>
      </c>
      <c r="QC6" s="26">
        <v>1</v>
      </c>
      <c r="QD6" s="26">
        <v>3</v>
      </c>
      <c r="QE6" s="28">
        <f t="shared" si="125"/>
        <v>1</v>
      </c>
      <c r="QF6" s="26">
        <f t="shared" si="126"/>
        <v>2.4</v>
      </c>
      <c r="QG6" s="26">
        <f t="shared" si="127"/>
        <v>3</v>
      </c>
      <c r="QI6" s="25" t="s">
        <v>167</v>
      </c>
      <c r="QJ6" s="25" t="s">
        <v>173</v>
      </c>
      <c r="QK6" s="26" t="s">
        <v>1001</v>
      </c>
      <c r="QL6" s="26">
        <v>3</v>
      </c>
      <c r="QM6" s="26">
        <v>3</v>
      </c>
      <c r="QN6" s="26">
        <f t="shared" si="128"/>
        <v>3</v>
      </c>
      <c r="QO6" s="26">
        <f t="shared" si="129"/>
        <v>3</v>
      </c>
      <c r="QQ6" s="25" t="s">
        <v>167</v>
      </c>
      <c r="QR6" s="25" t="s">
        <v>173</v>
      </c>
      <c r="QS6" s="26" t="s">
        <v>1001</v>
      </c>
      <c r="QT6" s="26">
        <v>3</v>
      </c>
      <c r="QU6" s="26">
        <v>3</v>
      </c>
      <c r="QV6" s="26"/>
      <c r="QW6" s="28">
        <f t="shared" si="130"/>
        <v>0</v>
      </c>
      <c r="QX6" s="26">
        <f t="shared" si="131"/>
        <v>2.1</v>
      </c>
      <c r="QY6" s="26">
        <f t="shared" si="132"/>
        <v>3</v>
      </c>
      <c r="RA6" s="25" t="s">
        <v>167</v>
      </c>
      <c r="RB6" s="25" t="s">
        <v>173</v>
      </c>
      <c r="RC6" s="26" t="s">
        <v>1001</v>
      </c>
      <c r="RD6" s="26">
        <v>3</v>
      </c>
      <c r="RE6" s="26">
        <v>3</v>
      </c>
      <c r="RF6" s="26">
        <f t="shared" si="133"/>
        <v>3</v>
      </c>
      <c r="RG6" s="26">
        <f t="shared" si="134"/>
        <v>3</v>
      </c>
      <c r="RJ6" s="25" t="s">
        <v>104</v>
      </c>
      <c r="RK6" s="25" t="s">
        <v>111</v>
      </c>
      <c r="RL6" s="26" t="s">
        <v>1008</v>
      </c>
      <c r="RM6" s="26">
        <v>10</v>
      </c>
      <c r="RN6" s="26">
        <v>4</v>
      </c>
      <c r="RO6" s="26">
        <v>4</v>
      </c>
      <c r="RP6" s="37">
        <v>0.4</v>
      </c>
      <c r="RQ6" s="26">
        <v>6.4</v>
      </c>
      <c r="RR6" s="26">
        <v>3</v>
      </c>
      <c r="RT6" s="32" t="s">
        <v>167</v>
      </c>
      <c r="RU6" s="33">
        <v>0</v>
      </c>
      <c r="RV6" s="33">
        <v>0</v>
      </c>
      <c r="RW6" s="33">
        <v>0</v>
      </c>
      <c r="RX6" s="33">
        <v>0</v>
      </c>
      <c r="RY6" s="33">
        <v>4</v>
      </c>
      <c r="SA6" s="25" t="s">
        <v>63</v>
      </c>
      <c r="SB6" s="25" t="s">
        <v>77</v>
      </c>
      <c r="SC6" s="26" t="s">
        <v>1008</v>
      </c>
      <c r="SD6" s="26">
        <v>3</v>
      </c>
      <c r="SE6" s="26">
        <v>18</v>
      </c>
      <c r="SF6" s="26">
        <v>10.5</v>
      </c>
      <c r="SG6" s="26">
        <v>3</v>
      </c>
      <c r="SI6" s="32" t="s">
        <v>167</v>
      </c>
      <c r="SJ6" s="17">
        <v>8</v>
      </c>
      <c r="SK6" s="17">
        <v>8</v>
      </c>
      <c r="SL6" s="33">
        <v>6</v>
      </c>
      <c r="SM6" s="34">
        <v>0.75</v>
      </c>
      <c r="SN6" s="33">
        <v>5</v>
      </c>
      <c r="SO6" s="34">
        <v>0.625</v>
      </c>
      <c r="SP6" s="35">
        <v>0.6875</v>
      </c>
      <c r="SQ6" s="33">
        <v>4</v>
      </c>
    </row>
    <row r="7" spans="1:511">
      <c r="A7" s="32" t="s">
        <v>28</v>
      </c>
      <c r="B7" s="32"/>
      <c r="C7" s="17">
        <v>130</v>
      </c>
      <c r="D7" s="38">
        <f t="shared" si="50"/>
        <v>6.5</v>
      </c>
      <c r="E7" s="17">
        <f t="shared" si="51"/>
        <v>90.2777777777778</v>
      </c>
      <c r="F7" s="17">
        <v>145</v>
      </c>
      <c r="G7" s="17">
        <f t="shared" si="52"/>
        <v>31.25</v>
      </c>
      <c r="H7" s="33">
        <f t="shared" si="53"/>
        <v>66.6666666666667</v>
      </c>
      <c r="M7" s="32" t="s">
        <v>104</v>
      </c>
      <c r="N7" s="32" t="s">
        <v>128</v>
      </c>
      <c r="O7" s="33" t="s">
        <v>1008</v>
      </c>
      <c r="P7" s="39">
        <v>16</v>
      </c>
      <c r="Q7" s="33">
        <v>6</v>
      </c>
      <c r="R7" s="33">
        <f t="shared" si="54"/>
        <v>11</v>
      </c>
      <c r="S7" s="33">
        <f t="shared" si="55"/>
        <v>4</v>
      </c>
      <c r="U7" s="32" t="s">
        <v>28</v>
      </c>
      <c r="V7" s="33">
        <v>4</v>
      </c>
      <c r="W7" s="33">
        <v>1</v>
      </c>
      <c r="X7" s="33">
        <v>1</v>
      </c>
      <c r="Y7" s="33">
        <f t="shared" si="0"/>
        <v>2.2</v>
      </c>
      <c r="Z7" s="33">
        <f t="shared" si="1"/>
        <v>5</v>
      </c>
      <c r="AB7" s="32" t="s">
        <v>167</v>
      </c>
      <c r="AC7" s="32" t="s">
        <v>180</v>
      </c>
      <c r="AD7" s="33" t="s">
        <v>1008</v>
      </c>
      <c r="AE7" s="33">
        <v>8</v>
      </c>
      <c r="AF7" s="33">
        <v>56</v>
      </c>
      <c r="AG7" s="33">
        <f t="shared" si="56"/>
        <v>32</v>
      </c>
      <c r="AH7" s="33">
        <f t="shared" si="57"/>
        <v>4</v>
      </c>
      <c r="AJ7" s="32" t="s">
        <v>28</v>
      </c>
      <c r="AK7" s="17">
        <v>7</v>
      </c>
      <c r="AL7" s="17">
        <v>6</v>
      </c>
      <c r="AM7" s="33">
        <v>6</v>
      </c>
      <c r="AN7" s="34">
        <f t="shared" si="2"/>
        <v>1</v>
      </c>
      <c r="AO7" s="33">
        <v>1</v>
      </c>
      <c r="AP7" s="34">
        <f t="shared" si="3"/>
        <v>0.166666666666667</v>
      </c>
      <c r="AQ7" s="35">
        <f t="shared" si="4"/>
        <v>0.583333333333333</v>
      </c>
      <c r="AR7" s="33">
        <f t="shared" si="5"/>
        <v>5</v>
      </c>
      <c r="AT7" s="32" t="s">
        <v>136</v>
      </c>
      <c r="AU7" s="32" t="s">
        <v>150</v>
      </c>
      <c r="AV7" s="33" t="s">
        <v>1008</v>
      </c>
      <c r="AW7" s="33">
        <v>10</v>
      </c>
      <c r="AX7" s="33">
        <v>3</v>
      </c>
      <c r="AY7" s="33">
        <f t="shared" si="58"/>
        <v>6.5</v>
      </c>
      <c r="AZ7" s="33">
        <f t="shared" si="59"/>
        <v>4</v>
      </c>
      <c r="BB7" s="32" t="s">
        <v>28</v>
      </c>
      <c r="BC7" s="33">
        <v>0</v>
      </c>
      <c r="BD7" s="33">
        <v>0</v>
      </c>
      <c r="BE7" s="33">
        <v>0</v>
      </c>
      <c r="BF7" s="33">
        <f t="shared" si="6"/>
        <v>0</v>
      </c>
      <c r="BG7" s="33">
        <f t="shared" si="60"/>
        <v>3</v>
      </c>
      <c r="BI7" s="32" t="s">
        <v>167</v>
      </c>
      <c r="BJ7" s="32" t="s">
        <v>180</v>
      </c>
      <c r="BK7" s="33" t="s">
        <v>1008</v>
      </c>
      <c r="BL7" s="33">
        <v>4</v>
      </c>
      <c r="BM7" s="33">
        <v>8</v>
      </c>
      <c r="BN7" s="33">
        <f t="shared" si="61"/>
        <v>6.4</v>
      </c>
      <c r="BO7" s="33">
        <f t="shared" si="62"/>
        <v>4</v>
      </c>
      <c r="BQ7" s="32" t="s">
        <v>63</v>
      </c>
      <c r="BR7" s="17">
        <v>7</v>
      </c>
      <c r="BS7" s="17">
        <v>7</v>
      </c>
      <c r="BT7" s="33">
        <v>4</v>
      </c>
      <c r="BU7" s="34">
        <f t="shared" si="7"/>
        <v>0.571428571428571</v>
      </c>
      <c r="BV7" s="33">
        <v>2</v>
      </c>
      <c r="BW7" s="34">
        <f t="shared" si="8"/>
        <v>0.285714285714286</v>
      </c>
      <c r="BX7" s="35">
        <f t="shared" si="9"/>
        <v>0.428571428571429</v>
      </c>
      <c r="BY7" s="33">
        <f t="shared" si="10"/>
        <v>5</v>
      </c>
      <c r="CA7" s="32" t="s">
        <v>104</v>
      </c>
      <c r="CB7" s="32" t="s">
        <v>111</v>
      </c>
      <c r="CC7" s="33" t="s">
        <v>1008</v>
      </c>
      <c r="CD7" s="33">
        <v>8</v>
      </c>
      <c r="CE7" s="33">
        <v>5</v>
      </c>
      <c r="CF7" s="33">
        <f t="shared" si="63"/>
        <v>6.5</v>
      </c>
      <c r="CG7" s="33">
        <f t="shared" si="64"/>
        <v>4</v>
      </c>
      <c r="CI7" s="32" t="s">
        <v>167</v>
      </c>
      <c r="CJ7" s="33">
        <v>0</v>
      </c>
      <c r="CK7" s="33">
        <v>0</v>
      </c>
      <c r="CL7" s="33">
        <v>1</v>
      </c>
      <c r="CM7" s="33">
        <f t="shared" si="11"/>
        <v>0.2</v>
      </c>
      <c r="CN7" s="33">
        <f t="shared" si="12"/>
        <v>5</v>
      </c>
      <c r="CP7" s="32" t="s">
        <v>63</v>
      </c>
      <c r="CQ7" s="32" t="s">
        <v>64</v>
      </c>
      <c r="CR7" s="33" t="s">
        <v>1008</v>
      </c>
      <c r="CS7" s="33">
        <v>2</v>
      </c>
      <c r="CT7" s="33">
        <v>13</v>
      </c>
      <c r="CU7" s="33">
        <f t="shared" si="65"/>
        <v>8.6</v>
      </c>
      <c r="CV7" s="33">
        <f t="shared" si="66"/>
        <v>4</v>
      </c>
      <c r="CX7" s="32" t="s">
        <v>63</v>
      </c>
      <c r="CY7" s="17">
        <v>7</v>
      </c>
      <c r="CZ7" s="17">
        <v>7</v>
      </c>
      <c r="DA7" s="33">
        <v>6</v>
      </c>
      <c r="DB7" s="34">
        <f t="shared" si="13"/>
        <v>0.857142857142857</v>
      </c>
      <c r="DC7" s="33">
        <v>5</v>
      </c>
      <c r="DD7" s="34">
        <f t="shared" si="14"/>
        <v>0.714285714285714</v>
      </c>
      <c r="DE7" s="35">
        <f t="shared" si="15"/>
        <v>0.785714285714286</v>
      </c>
      <c r="DF7" s="33">
        <f t="shared" si="16"/>
        <v>5</v>
      </c>
      <c r="DH7" s="32" t="s">
        <v>104</v>
      </c>
      <c r="DI7" s="32" t="s">
        <v>111</v>
      </c>
      <c r="DJ7" s="33" t="s">
        <v>1008</v>
      </c>
      <c r="DK7" s="33">
        <v>10</v>
      </c>
      <c r="DL7" s="33">
        <v>4</v>
      </c>
      <c r="DM7" s="33">
        <f t="shared" si="67"/>
        <v>7</v>
      </c>
      <c r="DN7" s="33">
        <f t="shared" si="68"/>
        <v>4</v>
      </c>
      <c r="DP7" s="32" t="s">
        <v>167</v>
      </c>
      <c r="DQ7" s="33">
        <v>0</v>
      </c>
      <c r="DR7" s="33">
        <v>0</v>
      </c>
      <c r="DS7" s="33">
        <v>0</v>
      </c>
      <c r="DT7" s="33">
        <f t="shared" si="17"/>
        <v>0</v>
      </c>
      <c r="DU7" s="33">
        <f t="shared" si="69"/>
        <v>4</v>
      </c>
      <c r="DW7" s="32" t="s">
        <v>167</v>
      </c>
      <c r="DX7" s="32" t="s">
        <v>173</v>
      </c>
      <c r="DY7" s="33"/>
      <c r="DZ7" s="33">
        <v>4</v>
      </c>
      <c r="EA7" s="33">
        <v>15</v>
      </c>
      <c r="EB7" s="33">
        <f t="shared" si="70"/>
        <v>10.6</v>
      </c>
      <c r="EC7" s="33">
        <f t="shared" si="71"/>
        <v>4</v>
      </c>
      <c r="EE7" s="32" t="s">
        <v>28</v>
      </c>
      <c r="EF7" s="17">
        <v>7</v>
      </c>
      <c r="EG7" s="17">
        <v>5</v>
      </c>
      <c r="EH7" s="33">
        <v>5</v>
      </c>
      <c r="EI7" s="34">
        <f t="shared" si="18"/>
        <v>1</v>
      </c>
      <c r="EJ7" s="33">
        <v>2</v>
      </c>
      <c r="EK7" s="34">
        <f t="shared" si="19"/>
        <v>0.4</v>
      </c>
      <c r="EL7" s="35">
        <f t="shared" si="20"/>
        <v>0.7</v>
      </c>
      <c r="EM7" s="33">
        <f t="shared" si="21"/>
        <v>5</v>
      </c>
      <c r="EO7" s="25" t="s">
        <v>167</v>
      </c>
      <c r="EP7" s="25" t="s">
        <v>180</v>
      </c>
      <c r="EQ7" s="26" t="s">
        <v>1008</v>
      </c>
      <c r="ER7" s="26">
        <v>9</v>
      </c>
      <c r="ES7" s="26">
        <v>5</v>
      </c>
      <c r="ET7" s="26">
        <f t="shared" si="72"/>
        <v>7</v>
      </c>
      <c r="EU7" s="26">
        <f t="shared" si="73"/>
        <v>3</v>
      </c>
      <c r="EW7" s="32" t="s">
        <v>28</v>
      </c>
      <c r="EX7" s="33">
        <v>0</v>
      </c>
      <c r="EY7" s="33">
        <v>0</v>
      </c>
      <c r="EZ7" s="33">
        <v>0</v>
      </c>
      <c r="FA7" s="33">
        <f t="shared" si="22"/>
        <v>0</v>
      </c>
      <c r="FB7" s="33">
        <f t="shared" si="23"/>
        <v>5</v>
      </c>
      <c r="FD7" s="32" t="s">
        <v>167</v>
      </c>
      <c r="FE7" s="32" t="s">
        <v>180</v>
      </c>
      <c r="FF7" s="33" t="s">
        <v>1008</v>
      </c>
      <c r="FG7" s="33">
        <v>5</v>
      </c>
      <c r="FH7" s="33">
        <v>13</v>
      </c>
      <c r="FI7" s="33">
        <f t="shared" si="74"/>
        <v>9.8</v>
      </c>
      <c r="FJ7" s="33">
        <f t="shared" si="75"/>
        <v>4</v>
      </c>
      <c r="FL7" s="32" t="s">
        <v>28</v>
      </c>
      <c r="FM7" s="17">
        <v>7</v>
      </c>
      <c r="FN7" s="17">
        <v>5</v>
      </c>
      <c r="FO7" s="33">
        <v>4</v>
      </c>
      <c r="FP7" s="34">
        <f t="shared" si="24"/>
        <v>0.8</v>
      </c>
      <c r="FQ7" s="33">
        <v>1</v>
      </c>
      <c r="FR7" s="34">
        <f t="shared" si="25"/>
        <v>0.2</v>
      </c>
      <c r="FS7" s="35">
        <f t="shared" si="26"/>
        <v>0.5</v>
      </c>
      <c r="FT7" s="33">
        <f t="shared" si="27"/>
        <v>5</v>
      </c>
      <c r="FV7" s="25" t="s">
        <v>136</v>
      </c>
      <c r="FW7" s="25" t="s">
        <v>155</v>
      </c>
      <c r="FX7" s="26" t="s">
        <v>1008</v>
      </c>
      <c r="FY7" s="26">
        <v>15</v>
      </c>
      <c r="FZ7" s="26">
        <v>9</v>
      </c>
      <c r="GA7" s="26">
        <f t="shared" si="76"/>
        <v>12</v>
      </c>
      <c r="GB7" s="26">
        <f t="shared" si="77"/>
        <v>3</v>
      </c>
      <c r="GD7" s="32" t="s">
        <v>28</v>
      </c>
      <c r="GE7" s="33">
        <v>4</v>
      </c>
      <c r="GF7" s="33">
        <v>0</v>
      </c>
      <c r="GG7" s="33">
        <v>1</v>
      </c>
      <c r="GH7" s="33">
        <f t="shared" si="28"/>
        <v>1.8</v>
      </c>
      <c r="GI7" s="33">
        <f t="shared" si="78"/>
        <v>5</v>
      </c>
      <c r="GK7" s="32" t="s">
        <v>167</v>
      </c>
      <c r="GL7" s="32" t="s">
        <v>180</v>
      </c>
      <c r="GM7" s="33" t="s">
        <v>1008</v>
      </c>
      <c r="GN7" s="33">
        <v>7</v>
      </c>
      <c r="GO7" s="33">
        <v>61</v>
      </c>
      <c r="GP7" s="33">
        <f t="shared" si="79"/>
        <v>39.4</v>
      </c>
      <c r="GQ7" s="33">
        <f t="shared" si="135"/>
        <v>4</v>
      </c>
      <c r="GS7" s="32" t="s">
        <v>28</v>
      </c>
      <c r="GT7" s="17">
        <v>7</v>
      </c>
      <c r="GU7" s="17">
        <v>5</v>
      </c>
      <c r="GV7" s="33">
        <v>5</v>
      </c>
      <c r="GW7" s="34">
        <f t="shared" si="29"/>
        <v>1</v>
      </c>
      <c r="GX7" s="33">
        <v>1</v>
      </c>
      <c r="GY7" s="34">
        <f t="shared" si="30"/>
        <v>0.2</v>
      </c>
      <c r="GZ7" s="35">
        <f t="shared" si="31"/>
        <v>0.6</v>
      </c>
      <c r="HA7" s="33">
        <f t="shared" si="80"/>
        <v>5</v>
      </c>
      <c r="HC7" s="32" t="s">
        <v>63</v>
      </c>
      <c r="HD7" s="32" t="s">
        <v>84</v>
      </c>
      <c r="HE7" s="33" t="s">
        <v>1008</v>
      </c>
      <c r="HF7" s="33">
        <v>7</v>
      </c>
      <c r="HG7" s="33">
        <v>7</v>
      </c>
      <c r="HH7" s="33">
        <f t="shared" si="81"/>
        <v>7</v>
      </c>
      <c r="HI7" s="33">
        <f t="shared" si="136"/>
        <v>4</v>
      </c>
      <c r="HK7" s="32" t="s">
        <v>28</v>
      </c>
      <c r="HL7" s="33">
        <v>0</v>
      </c>
      <c r="HM7" s="33">
        <v>0</v>
      </c>
      <c r="HN7" s="33">
        <v>0</v>
      </c>
      <c r="HO7" s="33">
        <f t="shared" si="32"/>
        <v>0</v>
      </c>
      <c r="HP7" s="33">
        <f t="shared" si="33"/>
        <v>5</v>
      </c>
      <c r="HR7" s="32" t="s">
        <v>167</v>
      </c>
      <c r="HS7" s="32" t="s">
        <v>180</v>
      </c>
      <c r="HT7" s="33" t="s">
        <v>1008</v>
      </c>
      <c r="HU7" s="33">
        <v>5</v>
      </c>
      <c r="HV7" s="33">
        <v>13</v>
      </c>
      <c r="HW7" s="33">
        <f t="shared" si="82"/>
        <v>9.8</v>
      </c>
      <c r="HX7" s="33">
        <f t="shared" si="83"/>
        <v>4</v>
      </c>
      <c r="HZ7" s="32" t="s">
        <v>28</v>
      </c>
      <c r="IA7" s="17">
        <v>7</v>
      </c>
      <c r="IB7" s="17">
        <v>6</v>
      </c>
      <c r="IC7" s="33">
        <v>4</v>
      </c>
      <c r="ID7" s="34">
        <f t="shared" si="34"/>
        <v>0.666666666666667</v>
      </c>
      <c r="IE7" s="33">
        <v>3</v>
      </c>
      <c r="IF7" s="34">
        <f t="shared" si="35"/>
        <v>0.5</v>
      </c>
      <c r="IG7" s="35">
        <f t="shared" si="36"/>
        <v>0.583333333333333</v>
      </c>
      <c r="IH7" s="33">
        <f t="shared" si="37"/>
        <v>5</v>
      </c>
      <c r="IJ7" s="32" t="s">
        <v>136</v>
      </c>
      <c r="IK7" s="32" t="s">
        <v>143</v>
      </c>
      <c r="IL7" s="33" t="s">
        <v>1008</v>
      </c>
      <c r="IM7" s="33">
        <v>3</v>
      </c>
      <c r="IN7" s="33">
        <v>1</v>
      </c>
      <c r="IO7" s="33">
        <v>2</v>
      </c>
      <c r="IP7" s="34">
        <f t="shared" si="137"/>
        <v>0.333333333333333</v>
      </c>
      <c r="IQ7" s="33">
        <f t="shared" si="84"/>
        <v>2.1</v>
      </c>
      <c r="IR7" s="33">
        <f t="shared" si="85"/>
        <v>4</v>
      </c>
      <c r="IT7" s="32" t="s">
        <v>136</v>
      </c>
      <c r="IU7" s="32" t="s">
        <v>143</v>
      </c>
      <c r="IV7" s="33" t="s">
        <v>1008</v>
      </c>
      <c r="IW7" s="33">
        <v>2</v>
      </c>
      <c r="IX7" s="33">
        <v>2</v>
      </c>
      <c r="IY7" s="33">
        <f t="shared" si="86"/>
        <v>2</v>
      </c>
      <c r="IZ7" s="33">
        <f t="shared" si="87"/>
        <v>4</v>
      </c>
      <c r="JB7" s="32" t="s">
        <v>63</v>
      </c>
      <c r="JC7" s="32" t="s">
        <v>84</v>
      </c>
      <c r="JD7" s="33" t="s">
        <v>1008</v>
      </c>
      <c r="JE7" s="33">
        <v>7</v>
      </c>
      <c r="JF7" s="33">
        <v>7</v>
      </c>
      <c r="JG7" s="33">
        <v>3</v>
      </c>
      <c r="JH7" s="40">
        <f t="shared" si="88"/>
        <v>0.428571428571429</v>
      </c>
      <c r="JI7" s="33">
        <f t="shared" si="89"/>
        <v>5.8</v>
      </c>
      <c r="JJ7" s="33">
        <f t="shared" si="90"/>
        <v>4</v>
      </c>
      <c r="JL7" s="32" t="s">
        <v>28</v>
      </c>
      <c r="JM7" s="33">
        <v>0</v>
      </c>
      <c r="JN7" s="33">
        <v>0</v>
      </c>
      <c r="JO7" s="33">
        <v>0</v>
      </c>
      <c r="JP7" s="33">
        <f t="shared" si="38"/>
        <v>0</v>
      </c>
      <c r="JQ7" s="33">
        <f t="shared" si="39"/>
        <v>5</v>
      </c>
      <c r="JS7" s="32" t="s">
        <v>63</v>
      </c>
      <c r="JT7" s="32" t="s">
        <v>64</v>
      </c>
      <c r="JU7" s="33" t="s">
        <v>1008</v>
      </c>
      <c r="JV7" s="33">
        <v>3</v>
      </c>
      <c r="JW7" s="33">
        <v>15</v>
      </c>
      <c r="JX7" s="33">
        <f t="shared" si="138"/>
        <v>9</v>
      </c>
      <c r="JY7" s="33">
        <f t="shared" si="91"/>
        <v>4</v>
      </c>
      <c r="KA7" s="32" t="s">
        <v>28</v>
      </c>
      <c r="KB7" s="17">
        <v>7</v>
      </c>
      <c r="KC7" s="17">
        <v>6</v>
      </c>
      <c r="KD7" s="33">
        <v>5</v>
      </c>
      <c r="KE7" s="34">
        <f t="shared" si="40"/>
        <v>0.833333333333333</v>
      </c>
      <c r="KF7" s="33">
        <v>3</v>
      </c>
      <c r="KG7" s="34">
        <f t="shared" si="41"/>
        <v>0.5</v>
      </c>
      <c r="KH7" s="35">
        <f t="shared" si="42"/>
        <v>0.666666666666667</v>
      </c>
      <c r="KI7" s="33">
        <f t="shared" si="43"/>
        <v>5</v>
      </c>
      <c r="KL7" s="32" t="s">
        <v>92</v>
      </c>
      <c r="KM7" s="32" t="s">
        <v>547</v>
      </c>
      <c r="KN7" s="33" t="s">
        <v>1008</v>
      </c>
      <c r="KO7" s="33">
        <v>3</v>
      </c>
      <c r="KP7" s="33">
        <v>1</v>
      </c>
      <c r="KQ7" s="33">
        <v>2</v>
      </c>
      <c r="KR7" s="34">
        <f t="shared" si="139"/>
        <v>0.666666666666667</v>
      </c>
      <c r="KS7" s="33">
        <f t="shared" si="92"/>
        <v>2.1</v>
      </c>
      <c r="KT7" s="33">
        <f t="shared" si="93"/>
        <v>4</v>
      </c>
      <c r="KV7" s="32" t="s">
        <v>136</v>
      </c>
      <c r="KW7" s="32" t="s">
        <v>150</v>
      </c>
      <c r="KX7" s="33" t="s">
        <v>1008</v>
      </c>
      <c r="KY7" s="33">
        <v>2</v>
      </c>
      <c r="KZ7" s="33">
        <v>2</v>
      </c>
      <c r="LA7" s="33">
        <f t="shared" si="94"/>
        <v>2</v>
      </c>
      <c r="LB7" s="33">
        <f t="shared" si="95"/>
        <v>4</v>
      </c>
      <c r="LD7" s="32" t="s">
        <v>104</v>
      </c>
      <c r="LE7" s="32" t="s">
        <v>128</v>
      </c>
      <c r="LF7" s="33" t="s">
        <v>1008</v>
      </c>
      <c r="LG7" s="33">
        <v>4</v>
      </c>
      <c r="LH7" s="33">
        <v>1</v>
      </c>
      <c r="LI7" s="33"/>
      <c r="LJ7" s="34">
        <f t="shared" si="96"/>
        <v>0</v>
      </c>
      <c r="LK7" s="33">
        <f t="shared" si="97"/>
        <v>1.9</v>
      </c>
      <c r="LL7" s="33">
        <f t="shared" si="98"/>
        <v>4</v>
      </c>
      <c r="LN7" s="25" t="s">
        <v>136</v>
      </c>
      <c r="LO7" s="25" t="s">
        <v>155</v>
      </c>
      <c r="LP7" s="26" t="s">
        <v>1008</v>
      </c>
      <c r="LQ7" s="26">
        <v>2</v>
      </c>
      <c r="LR7" s="26">
        <v>2</v>
      </c>
      <c r="LS7" s="26">
        <f t="shared" si="99"/>
        <v>2</v>
      </c>
      <c r="LT7" s="26">
        <f t="shared" si="100"/>
        <v>3</v>
      </c>
      <c r="LV7" s="32" t="s">
        <v>104</v>
      </c>
      <c r="LW7" s="32" t="s">
        <v>111</v>
      </c>
      <c r="LX7" s="33" t="s">
        <v>1008</v>
      </c>
      <c r="LY7" s="33">
        <v>4</v>
      </c>
      <c r="LZ7" s="33">
        <v>1</v>
      </c>
      <c r="MA7" s="33">
        <v>1</v>
      </c>
      <c r="MB7" s="34">
        <f t="shared" si="140"/>
        <v>0.25</v>
      </c>
      <c r="MC7" s="33">
        <f t="shared" si="101"/>
        <v>2.2</v>
      </c>
      <c r="MD7" s="33">
        <f t="shared" si="102"/>
        <v>4</v>
      </c>
      <c r="MF7" s="25" t="s">
        <v>136</v>
      </c>
      <c r="MG7" s="25" t="s">
        <v>155</v>
      </c>
      <c r="MH7" s="26" t="s">
        <v>1008</v>
      </c>
      <c r="MI7" s="26">
        <v>2</v>
      </c>
      <c r="MJ7" s="26">
        <v>2</v>
      </c>
      <c r="MK7" s="26">
        <f t="shared" si="103"/>
        <v>2</v>
      </c>
      <c r="ML7" s="26">
        <f t="shared" si="104"/>
        <v>3</v>
      </c>
      <c r="MN7" s="25" t="s">
        <v>136</v>
      </c>
      <c r="MO7" s="25" t="s">
        <v>143</v>
      </c>
      <c r="MP7" s="26" t="s">
        <v>1008</v>
      </c>
      <c r="MQ7" s="26">
        <v>3</v>
      </c>
      <c r="MR7" s="26">
        <v>2</v>
      </c>
      <c r="MS7" s="26">
        <v>1</v>
      </c>
      <c r="MT7" s="28">
        <f t="shared" si="105"/>
        <v>0.333333333333333</v>
      </c>
      <c r="MU7" s="26">
        <f t="shared" si="106"/>
        <v>2.1</v>
      </c>
      <c r="MV7" s="26">
        <f t="shared" si="107"/>
        <v>2</v>
      </c>
      <c r="MX7" s="25" t="s">
        <v>136</v>
      </c>
      <c r="MY7" s="25" t="s">
        <v>143</v>
      </c>
      <c r="MZ7" s="26" t="s">
        <v>1008</v>
      </c>
      <c r="NA7" s="26">
        <v>2</v>
      </c>
      <c r="NB7" s="26">
        <v>2</v>
      </c>
      <c r="NC7" s="26">
        <f t="shared" si="108"/>
        <v>2</v>
      </c>
      <c r="ND7" s="26">
        <f t="shared" si="109"/>
        <v>3</v>
      </c>
      <c r="NF7" s="32" t="s">
        <v>104</v>
      </c>
      <c r="NG7" s="32" t="s">
        <v>128</v>
      </c>
      <c r="NH7" s="33" t="s">
        <v>1008</v>
      </c>
      <c r="NI7" s="33">
        <v>11</v>
      </c>
      <c r="NJ7" s="33">
        <v>4</v>
      </c>
      <c r="NK7" s="33">
        <v>3</v>
      </c>
      <c r="NL7" s="40">
        <f t="shared" si="110"/>
        <v>0.272727272727273</v>
      </c>
      <c r="NM7" s="33">
        <f t="shared" si="111"/>
        <v>6.5</v>
      </c>
      <c r="NN7" s="33">
        <f t="shared" si="112"/>
        <v>4</v>
      </c>
      <c r="NP7" s="32" t="s">
        <v>28</v>
      </c>
      <c r="NQ7" s="33">
        <v>0</v>
      </c>
      <c r="NR7" s="33">
        <v>0</v>
      </c>
      <c r="NS7" s="33">
        <v>1</v>
      </c>
      <c r="NT7" s="33">
        <f t="shared" si="44"/>
        <v>0.2</v>
      </c>
      <c r="NU7" s="33">
        <f t="shared" si="45"/>
        <v>5</v>
      </c>
      <c r="NW7" s="32" t="s">
        <v>63</v>
      </c>
      <c r="NX7" s="32" t="s">
        <v>77</v>
      </c>
      <c r="NY7" s="33" t="s">
        <v>1008</v>
      </c>
      <c r="NZ7" s="33">
        <v>3</v>
      </c>
      <c r="OA7" s="33">
        <v>12</v>
      </c>
      <c r="OB7" s="33">
        <f t="shared" si="113"/>
        <v>7.5</v>
      </c>
      <c r="OC7" s="33">
        <f t="shared" si="114"/>
        <v>4</v>
      </c>
      <c r="OE7" s="32" t="s">
        <v>28</v>
      </c>
      <c r="OF7" s="17">
        <v>7</v>
      </c>
      <c r="OG7" s="17">
        <v>6</v>
      </c>
      <c r="OH7" s="33">
        <v>5</v>
      </c>
      <c r="OI7" s="34">
        <f t="shared" si="46"/>
        <v>0.833333333333333</v>
      </c>
      <c r="OJ7" s="33">
        <v>3</v>
      </c>
      <c r="OK7" s="34">
        <f t="shared" si="47"/>
        <v>0.5</v>
      </c>
      <c r="OL7" s="35">
        <f t="shared" si="48"/>
        <v>0.666666666666667</v>
      </c>
      <c r="OM7" s="33">
        <f t="shared" si="49"/>
        <v>5</v>
      </c>
      <c r="OO7" s="32" t="s">
        <v>167</v>
      </c>
      <c r="OP7" s="32" t="s">
        <v>180</v>
      </c>
      <c r="OQ7" s="33" t="s">
        <v>1008</v>
      </c>
      <c r="OR7" s="33">
        <v>2</v>
      </c>
      <c r="OS7" s="33">
        <v>2</v>
      </c>
      <c r="OT7" s="33">
        <v>2</v>
      </c>
      <c r="OU7" s="34">
        <f t="shared" si="115"/>
        <v>1</v>
      </c>
      <c r="OV7" s="33">
        <f t="shared" si="116"/>
        <v>2</v>
      </c>
      <c r="OW7" s="33">
        <f t="shared" si="117"/>
        <v>4</v>
      </c>
      <c r="OY7" s="32" t="s">
        <v>167</v>
      </c>
      <c r="OZ7" s="32" t="s">
        <v>180</v>
      </c>
      <c r="PA7" s="33" t="s">
        <v>1008</v>
      </c>
      <c r="PB7" s="33">
        <v>2</v>
      </c>
      <c r="PC7" s="33">
        <v>3</v>
      </c>
      <c r="PD7" s="33">
        <f t="shared" si="118"/>
        <v>2.5</v>
      </c>
      <c r="PE7" s="33">
        <f t="shared" si="119"/>
        <v>4</v>
      </c>
      <c r="PG7" s="32" t="s">
        <v>104</v>
      </c>
      <c r="PH7" s="32" t="s">
        <v>128</v>
      </c>
      <c r="PI7" s="33" t="s">
        <v>1008</v>
      </c>
      <c r="PJ7" s="33">
        <v>5</v>
      </c>
      <c r="PK7" s="33">
        <v>1</v>
      </c>
      <c r="PL7" s="33"/>
      <c r="PM7" s="34">
        <f t="shared" si="120"/>
        <v>0</v>
      </c>
      <c r="PN7" s="33">
        <f t="shared" si="121"/>
        <v>2.3</v>
      </c>
      <c r="PO7" s="33">
        <f t="shared" si="122"/>
        <v>4</v>
      </c>
      <c r="PQ7" s="25" t="s">
        <v>63</v>
      </c>
      <c r="PR7" s="25" t="s">
        <v>410</v>
      </c>
      <c r="PS7" s="26" t="s">
        <v>1001</v>
      </c>
      <c r="PT7" s="26">
        <v>2</v>
      </c>
      <c r="PU7" s="26">
        <v>3</v>
      </c>
      <c r="PV7" s="26">
        <f t="shared" si="123"/>
        <v>2.5</v>
      </c>
      <c r="PW7" s="26">
        <f t="shared" si="124"/>
        <v>3</v>
      </c>
      <c r="PY7" s="32" t="s">
        <v>104</v>
      </c>
      <c r="PZ7" s="32" t="s">
        <v>128</v>
      </c>
      <c r="QA7" s="33" t="s">
        <v>1008</v>
      </c>
      <c r="QB7" s="33">
        <v>4</v>
      </c>
      <c r="QC7" s="33">
        <v>1</v>
      </c>
      <c r="QD7" s="33">
        <v>1</v>
      </c>
      <c r="QE7" s="34">
        <f t="shared" si="125"/>
        <v>0.25</v>
      </c>
      <c r="QF7" s="33">
        <f t="shared" si="126"/>
        <v>2.2</v>
      </c>
      <c r="QG7" s="33">
        <f t="shared" si="127"/>
        <v>4</v>
      </c>
      <c r="QI7" s="32" t="s">
        <v>167</v>
      </c>
      <c r="QJ7" s="32" t="s">
        <v>180</v>
      </c>
      <c r="QK7" s="33" t="s">
        <v>1008</v>
      </c>
      <c r="QL7" s="33">
        <v>2</v>
      </c>
      <c r="QM7" s="33">
        <v>3</v>
      </c>
      <c r="QN7" s="33">
        <f t="shared" si="128"/>
        <v>2.5</v>
      </c>
      <c r="QO7" s="33">
        <f t="shared" si="129"/>
        <v>4</v>
      </c>
      <c r="QQ7" s="32" t="s">
        <v>104</v>
      </c>
      <c r="QR7" s="32" t="s">
        <v>111</v>
      </c>
      <c r="QS7" s="33" t="s">
        <v>1008</v>
      </c>
      <c r="QT7" s="33">
        <v>4</v>
      </c>
      <c r="QU7" s="33">
        <v>1</v>
      </c>
      <c r="QV7" s="33"/>
      <c r="QW7" s="34">
        <f t="shared" si="130"/>
        <v>0</v>
      </c>
      <c r="QX7" s="33">
        <f t="shared" si="131"/>
        <v>1.9</v>
      </c>
      <c r="QY7" s="33">
        <f t="shared" si="132"/>
        <v>4</v>
      </c>
      <c r="RA7" s="25" t="s">
        <v>167</v>
      </c>
      <c r="RB7" s="25" t="s">
        <v>168</v>
      </c>
      <c r="RC7" s="26" t="s">
        <v>1008</v>
      </c>
      <c r="RD7" s="26">
        <v>2</v>
      </c>
      <c r="RE7" s="26">
        <v>4</v>
      </c>
      <c r="RF7" s="26">
        <f t="shared" si="133"/>
        <v>3</v>
      </c>
      <c r="RG7" s="26">
        <f t="shared" si="134"/>
        <v>3</v>
      </c>
      <c r="RJ7" s="32" t="s">
        <v>136</v>
      </c>
      <c r="RK7" s="32" t="s">
        <v>150</v>
      </c>
      <c r="RL7" s="33" t="s">
        <v>1008</v>
      </c>
      <c r="RM7" s="33">
        <v>9</v>
      </c>
      <c r="RN7" s="33">
        <v>4</v>
      </c>
      <c r="RO7" s="33">
        <v>5</v>
      </c>
      <c r="RP7" s="40">
        <v>0.555555555555556</v>
      </c>
      <c r="RQ7" s="33">
        <v>6.3</v>
      </c>
      <c r="RR7" s="33">
        <v>4</v>
      </c>
      <c r="RT7" s="32" t="s">
        <v>28</v>
      </c>
      <c r="RU7" s="33">
        <v>0</v>
      </c>
      <c r="RV7" s="33">
        <v>0</v>
      </c>
      <c r="RW7" s="33">
        <v>0</v>
      </c>
      <c r="RX7" s="33">
        <v>0</v>
      </c>
      <c r="RY7" s="33">
        <v>4</v>
      </c>
      <c r="SA7" s="32" t="s">
        <v>167</v>
      </c>
      <c r="SB7" s="32" t="s">
        <v>173</v>
      </c>
      <c r="SC7" s="33" t="s">
        <v>1001</v>
      </c>
      <c r="SD7" s="33">
        <v>5</v>
      </c>
      <c r="SE7" s="33">
        <v>15</v>
      </c>
      <c r="SF7" s="33">
        <v>10</v>
      </c>
      <c r="SG7" s="33">
        <v>4</v>
      </c>
      <c r="SI7" s="32" t="s">
        <v>28</v>
      </c>
      <c r="SJ7" s="17">
        <v>7</v>
      </c>
      <c r="SK7" s="17">
        <v>7</v>
      </c>
      <c r="SL7" s="33">
        <v>5</v>
      </c>
      <c r="SM7" s="34">
        <v>0.714285714285714</v>
      </c>
      <c r="SN7" s="33">
        <v>4</v>
      </c>
      <c r="SO7" s="34">
        <v>0.571428571428571</v>
      </c>
      <c r="SP7" s="35">
        <v>0.642857142857143</v>
      </c>
      <c r="SQ7" s="33">
        <v>5</v>
      </c>
    </row>
    <row r="8" spans="1:511">
      <c r="A8" s="32" t="s">
        <v>63</v>
      </c>
      <c r="B8" s="32"/>
      <c r="C8" s="17">
        <v>72</v>
      </c>
      <c r="D8" s="38">
        <f t="shared" si="50"/>
        <v>3.6</v>
      </c>
      <c r="E8" s="17">
        <f t="shared" si="51"/>
        <v>50</v>
      </c>
      <c r="F8" s="17">
        <v>337</v>
      </c>
      <c r="G8" s="17">
        <f t="shared" si="52"/>
        <v>72.6293103448276</v>
      </c>
      <c r="H8" s="33">
        <f t="shared" si="53"/>
        <v>59.051724137931</v>
      </c>
      <c r="M8" s="32" t="s">
        <v>136</v>
      </c>
      <c r="N8" s="32" t="s">
        <v>137</v>
      </c>
      <c r="O8" s="33" t="s">
        <v>1008</v>
      </c>
      <c r="P8" s="39">
        <v>14</v>
      </c>
      <c r="Q8" s="33">
        <v>7</v>
      </c>
      <c r="R8" s="33">
        <f t="shared" si="54"/>
        <v>10.5</v>
      </c>
      <c r="S8" s="33">
        <f t="shared" si="55"/>
        <v>5</v>
      </c>
      <c r="U8" s="32" t="s">
        <v>92</v>
      </c>
      <c r="V8" s="33">
        <v>0</v>
      </c>
      <c r="W8" s="33">
        <v>1</v>
      </c>
      <c r="X8" s="33">
        <v>0</v>
      </c>
      <c r="Y8" s="33">
        <f t="shared" si="0"/>
        <v>0.4</v>
      </c>
      <c r="Z8" s="33">
        <f t="shared" si="1"/>
        <v>6</v>
      </c>
      <c r="AB8" s="32" t="s">
        <v>167</v>
      </c>
      <c r="AC8" s="32" t="s">
        <v>173</v>
      </c>
      <c r="AD8" s="33"/>
      <c r="AE8" s="33">
        <v>6</v>
      </c>
      <c r="AF8" s="33">
        <v>52</v>
      </c>
      <c r="AG8" s="33">
        <f t="shared" si="56"/>
        <v>29</v>
      </c>
      <c r="AH8" s="33">
        <f t="shared" si="57"/>
        <v>5</v>
      </c>
      <c r="AJ8" s="32" t="s">
        <v>92</v>
      </c>
      <c r="AK8" s="17">
        <v>4</v>
      </c>
      <c r="AL8" s="17">
        <v>4</v>
      </c>
      <c r="AM8" s="33">
        <v>4</v>
      </c>
      <c r="AN8" s="34">
        <f t="shared" si="2"/>
        <v>1</v>
      </c>
      <c r="AO8" s="33">
        <v>0</v>
      </c>
      <c r="AP8" s="34">
        <f t="shared" si="3"/>
        <v>0</v>
      </c>
      <c r="AQ8" s="35">
        <f t="shared" si="4"/>
        <v>0.5</v>
      </c>
      <c r="AR8" s="33">
        <f t="shared" si="5"/>
        <v>6</v>
      </c>
      <c r="AT8" s="32" t="s">
        <v>104</v>
      </c>
      <c r="AU8" s="32" t="s">
        <v>128</v>
      </c>
      <c r="AV8" s="33" t="s">
        <v>1008</v>
      </c>
      <c r="AW8" s="33">
        <v>10</v>
      </c>
      <c r="AX8" s="33">
        <v>3</v>
      </c>
      <c r="AY8" s="33">
        <f t="shared" si="58"/>
        <v>6.5</v>
      </c>
      <c r="AZ8" s="33">
        <f t="shared" si="59"/>
        <v>4</v>
      </c>
      <c r="BB8" s="32" t="s">
        <v>92</v>
      </c>
      <c r="BC8" s="33">
        <v>0</v>
      </c>
      <c r="BD8" s="33">
        <v>0</v>
      </c>
      <c r="BE8" s="33">
        <v>0</v>
      </c>
      <c r="BF8" s="33">
        <f t="shared" si="6"/>
        <v>0</v>
      </c>
      <c r="BG8" s="33">
        <f t="shared" si="60"/>
        <v>3</v>
      </c>
      <c r="BI8" s="32" t="s">
        <v>63</v>
      </c>
      <c r="BJ8" s="32" t="s">
        <v>64</v>
      </c>
      <c r="BK8" s="33" t="s">
        <v>1008</v>
      </c>
      <c r="BL8" s="33">
        <v>3</v>
      </c>
      <c r="BM8" s="33">
        <v>7</v>
      </c>
      <c r="BN8" s="33">
        <f t="shared" si="61"/>
        <v>5.4</v>
      </c>
      <c r="BO8" s="33">
        <f t="shared" si="62"/>
        <v>5</v>
      </c>
      <c r="BQ8" s="32" t="s">
        <v>92</v>
      </c>
      <c r="BR8" s="17">
        <v>4</v>
      </c>
      <c r="BS8" s="17">
        <v>4</v>
      </c>
      <c r="BT8" s="33">
        <v>1</v>
      </c>
      <c r="BU8" s="34">
        <f t="shared" si="7"/>
        <v>0.25</v>
      </c>
      <c r="BV8" s="33">
        <v>0</v>
      </c>
      <c r="BW8" s="34">
        <f t="shared" si="8"/>
        <v>0</v>
      </c>
      <c r="BX8" s="35">
        <f t="shared" si="9"/>
        <v>0.125</v>
      </c>
      <c r="BY8" s="33">
        <f t="shared" si="10"/>
        <v>6</v>
      </c>
      <c r="CA8" s="32" t="s">
        <v>136</v>
      </c>
      <c r="CB8" s="32" t="s">
        <v>155</v>
      </c>
      <c r="CC8" s="33" t="s">
        <v>1008</v>
      </c>
      <c r="CD8" s="33">
        <v>8</v>
      </c>
      <c r="CE8" s="33">
        <v>4</v>
      </c>
      <c r="CF8" s="33">
        <f t="shared" si="63"/>
        <v>6</v>
      </c>
      <c r="CG8" s="33">
        <f t="shared" si="64"/>
        <v>5</v>
      </c>
      <c r="CI8" s="32" t="s">
        <v>92</v>
      </c>
      <c r="CJ8" s="33">
        <v>0</v>
      </c>
      <c r="CK8" s="33">
        <v>0</v>
      </c>
      <c r="CL8" s="33">
        <v>0</v>
      </c>
      <c r="CM8" s="33">
        <f t="shared" si="11"/>
        <v>0</v>
      </c>
      <c r="CN8" s="33">
        <f t="shared" si="12"/>
        <v>6</v>
      </c>
      <c r="CP8" s="32" t="s">
        <v>167</v>
      </c>
      <c r="CQ8" s="32" t="s">
        <v>180</v>
      </c>
      <c r="CR8" s="33" t="s">
        <v>1008</v>
      </c>
      <c r="CS8" s="33">
        <v>3</v>
      </c>
      <c r="CT8" s="33">
        <v>12</v>
      </c>
      <c r="CU8" s="33">
        <f t="shared" si="65"/>
        <v>8.4</v>
      </c>
      <c r="CV8" s="33">
        <f t="shared" si="66"/>
        <v>5</v>
      </c>
      <c r="CX8" s="32" t="s">
        <v>92</v>
      </c>
      <c r="CY8" s="17">
        <v>4</v>
      </c>
      <c r="CZ8" s="17">
        <v>4</v>
      </c>
      <c r="DA8" s="33">
        <v>3</v>
      </c>
      <c r="DB8" s="34">
        <f t="shared" si="13"/>
        <v>0.75</v>
      </c>
      <c r="DC8" s="33">
        <v>1</v>
      </c>
      <c r="DD8" s="34">
        <f t="shared" si="14"/>
        <v>0.25</v>
      </c>
      <c r="DE8" s="35">
        <f t="shared" si="15"/>
        <v>0.5</v>
      </c>
      <c r="DF8" s="33">
        <f t="shared" si="16"/>
        <v>6</v>
      </c>
      <c r="DH8" s="32" t="s">
        <v>104</v>
      </c>
      <c r="DI8" s="32" t="s">
        <v>128</v>
      </c>
      <c r="DJ8" s="33" t="s">
        <v>1008</v>
      </c>
      <c r="DK8" s="33">
        <v>8</v>
      </c>
      <c r="DL8" s="33">
        <v>4</v>
      </c>
      <c r="DM8" s="33">
        <f t="shared" si="67"/>
        <v>6</v>
      </c>
      <c r="DN8" s="33">
        <f t="shared" si="68"/>
        <v>5</v>
      </c>
      <c r="DP8" s="32" t="s">
        <v>92</v>
      </c>
      <c r="DQ8" s="33">
        <v>0</v>
      </c>
      <c r="DR8" s="33">
        <v>0</v>
      </c>
      <c r="DS8" s="33">
        <v>0</v>
      </c>
      <c r="DT8" s="33">
        <f t="shared" si="17"/>
        <v>0</v>
      </c>
      <c r="DU8" s="33">
        <f t="shared" si="69"/>
        <v>4</v>
      </c>
      <c r="DW8" s="32" t="s">
        <v>63</v>
      </c>
      <c r="DX8" s="32" t="s">
        <v>64</v>
      </c>
      <c r="DY8" s="33" t="s">
        <v>1008</v>
      </c>
      <c r="DZ8" s="33">
        <v>3</v>
      </c>
      <c r="EA8" s="33">
        <v>13</v>
      </c>
      <c r="EB8" s="33">
        <f t="shared" si="70"/>
        <v>9</v>
      </c>
      <c r="EC8" s="33">
        <f t="shared" si="71"/>
        <v>5</v>
      </c>
      <c r="EE8" s="32" t="s">
        <v>92</v>
      </c>
      <c r="EF8" s="17">
        <v>4</v>
      </c>
      <c r="EG8" s="17">
        <v>4</v>
      </c>
      <c r="EH8" s="33">
        <v>2</v>
      </c>
      <c r="EI8" s="34">
        <f t="shared" si="18"/>
        <v>0.5</v>
      </c>
      <c r="EJ8" s="33">
        <v>2</v>
      </c>
      <c r="EK8" s="34">
        <f t="shared" si="19"/>
        <v>0.5</v>
      </c>
      <c r="EL8" s="35">
        <f t="shared" si="20"/>
        <v>0.5</v>
      </c>
      <c r="EM8" s="33">
        <f t="shared" si="21"/>
        <v>6</v>
      </c>
      <c r="EO8" s="32" t="s">
        <v>136</v>
      </c>
      <c r="EP8" s="32" t="s">
        <v>155</v>
      </c>
      <c r="EQ8" s="33" t="s">
        <v>1008</v>
      </c>
      <c r="ER8" s="33">
        <v>8</v>
      </c>
      <c r="ES8" s="33">
        <v>5</v>
      </c>
      <c r="ET8" s="33">
        <f t="shared" si="72"/>
        <v>6.5</v>
      </c>
      <c r="EU8" s="33">
        <f t="shared" si="73"/>
        <v>5</v>
      </c>
      <c r="EW8" s="32" t="s">
        <v>92</v>
      </c>
      <c r="EX8" s="33">
        <v>0</v>
      </c>
      <c r="EY8" s="33">
        <v>0</v>
      </c>
      <c r="EZ8" s="33">
        <v>0</v>
      </c>
      <c r="FA8" s="33">
        <f t="shared" si="22"/>
        <v>0</v>
      </c>
      <c r="FB8" s="33">
        <f t="shared" si="23"/>
        <v>5</v>
      </c>
      <c r="FD8" s="32" t="s">
        <v>63</v>
      </c>
      <c r="FE8" s="32" t="s">
        <v>64</v>
      </c>
      <c r="FF8" s="33" t="s">
        <v>1008</v>
      </c>
      <c r="FG8" s="33">
        <v>3</v>
      </c>
      <c r="FH8" s="33">
        <v>11</v>
      </c>
      <c r="FI8" s="33">
        <f t="shared" si="74"/>
        <v>7.8</v>
      </c>
      <c r="FJ8" s="33">
        <f t="shared" si="75"/>
        <v>5</v>
      </c>
      <c r="FL8" s="32" t="s">
        <v>92</v>
      </c>
      <c r="FM8" s="17">
        <v>4</v>
      </c>
      <c r="FN8" s="17">
        <v>4</v>
      </c>
      <c r="FO8" s="33">
        <v>3</v>
      </c>
      <c r="FP8" s="34">
        <f t="shared" si="24"/>
        <v>0.75</v>
      </c>
      <c r="FQ8" s="33">
        <v>1</v>
      </c>
      <c r="FR8" s="34">
        <f t="shared" si="25"/>
        <v>0.25</v>
      </c>
      <c r="FS8" s="35">
        <f t="shared" si="26"/>
        <v>0.5</v>
      </c>
      <c r="FT8" s="33">
        <f t="shared" si="27"/>
        <v>5</v>
      </c>
      <c r="FV8" s="32" t="s">
        <v>167</v>
      </c>
      <c r="FW8" s="32" t="s">
        <v>180</v>
      </c>
      <c r="FX8" s="33" t="s">
        <v>1008</v>
      </c>
      <c r="FY8" s="33">
        <v>14</v>
      </c>
      <c r="FZ8" s="33">
        <v>7</v>
      </c>
      <c r="GA8" s="33">
        <f t="shared" si="76"/>
        <v>10.5</v>
      </c>
      <c r="GB8" s="33">
        <f t="shared" si="77"/>
        <v>5</v>
      </c>
      <c r="GD8" s="32" t="s">
        <v>92</v>
      </c>
      <c r="GE8" s="33">
        <v>0</v>
      </c>
      <c r="GF8" s="33">
        <v>0</v>
      </c>
      <c r="GG8" s="33">
        <v>0</v>
      </c>
      <c r="GH8" s="33">
        <f t="shared" si="28"/>
        <v>0</v>
      </c>
      <c r="GI8" s="33">
        <f t="shared" si="78"/>
        <v>6</v>
      </c>
      <c r="GK8" s="32" t="s">
        <v>63</v>
      </c>
      <c r="GL8" s="32" t="s">
        <v>64</v>
      </c>
      <c r="GM8" s="33" t="s">
        <v>1008</v>
      </c>
      <c r="GN8" s="33">
        <v>5</v>
      </c>
      <c r="GO8" s="33">
        <v>61</v>
      </c>
      <c r="GP8" s="33">
        <f t="shared" si="79"/>
        <v>38.6</v>
      </c>
      <c r="GQ8" s="33">
        <f t="shared" si="135"/>
        <v>5</v>
      </c>
      <c r="GS8" s="32" t="s">
        <v>92</v>
      </c>
      <c r="GT8" s="17">
        <v>4</v>
      </c>
      <c r="GU8" s="17">
        <v>4</v>
      </c>
      <c r="GV8" s="33">
        <v>4</v>
      </c>
      <c r="GW8" s="34">
        <f t="shared" si="29"/>
        <v>1</v>
      </c>
      <c r="GX8" s="33">
        <v>0</v>
      </c>
      <c r="GY8" s="34">
        <f t="shared" si="30"/>
        <v>0</v>
      </c>
      <c r="GZ8" s="35">
        <f t="shared" si="31"/>
        <v>0.5</v>
      </c>
      <c r="HA8" s="33">
        <f t="shared" si="80"/>
        <v>6</v>
      </c>
      <c r="HC8" s="32" t="s">
        <v>136</v>
      </c>
      <c r="HD8" s="32" t="s">
        <v>155</v>
      </c>
      <c r="HE8" s="33" t="s">
        <v>1008</v>
      </c>
      <c r="HF8" s="33">
        <v>8</v>
      </c>
      <c r="HG8" s="33">
        <v>6</v>
      </c>
      <c r="HH8" s="33">
        <f t="shared" si="81"/>
        <v>7</v>
      </c>
      <c r="HI8" s="33">
        <f t="shared" si="136"/>
        <v>4</v>
      </c>
      <c r="HK8" s="32" t="s">
        <v>92</v>
      </c>
      <c r="HL8" s="33">
        <v>0</v>
      </c>
      <c r="HM8" s="33">
        <v>0</v>
      </c>
      <c r="HN8" s="33">
        <v>0</v>
      </c>
      <c r="HO8" s="33">
        <f t="shared" si="32"/>
        <v>0</v>
      </c>
      <c r="HP8" s="33">
        <f t="shared" si="33"/>
        <v>5</v>
      </c>
      <c r="HR8" s="32" t="s">
        <v>63</v>
      </c>
      <c r="HS8" s="32" t="s">
        <v>64</v>
      </c>
      <c r="HT8" s="33" t="s">
        <v>1008</v>
      </c>
      <c r="HU8" s="33">
        <v>3</v>
      </c>
      <c r="HV8" s="33">
        <v>14</v>
      </c>
      <c r="HW8" s="33">
        <f t="shared" si="82"/>
        <v>9.6</v>
      </c>
      <c r="HX8" s="33">
        <f t="shared" si="83"/>
        <v>5</v>
      </c>
      <c r="HZ8" s="32" t="s">
        <v>92</v>
      </c>
      <c r="IA8" s="17">
        <v>4</v>
      </c>
      <c r="IB8" s="17">
        <v>4</v>
      </c>
      <c r="IC8" s="33">
        <v>3</v>
      </c>
      <c r="ID8" s="34">
        <f t="shared" si="34"/>
        <v>0.75</v>
      </c>
      <c r="IE8" s="33">
        <v>0</v>
      </c>
      <c r="IF8" s="34">
        <f t="shared" si="35"/>
        <v>0</v>
      </c>
      <c r="IG8" s="35">
        <f t="shared" si="36"/>
        <v>0.375</v>
      </c>
      <c r="IH8" s="33">
        <f t="shared" si="37"/>
        <v>6</v>
      </c>
      <c r="IJ8" s="32" t="s">
        <v>28</v>
      </c>
      <c r="IK8" s="32" t="s">
        <v>29</v>
      </c>
      <c r="IL8" s="33" t="s">
        <v>1008</v>
      </c>
      <c r="IM8" s="33">
        <v>3</v>
      </c>
      <c r="IN8" s="33">
        <v>2</v>
      </c>
      <c r="IO8" s="33">
        <v>1</v>
      </c>
      <c r="IP8" s="34">
        <f t="shared" si="137"/>
        <v>0.666666666666667</v>
      </c>
      <c r="IQ8" s="33">
        <f t="shared" si="84"/>
        <v>2.1</v>
      </c>
      <c r="IR8" s="33">
        <f t="shared" si="85"/>
        <v>4</v>
      </c>
      <c r="IT8" s="32" t="s">
        <v>136</v>
      </c>
      <c r="IU8" s="32" t="s">
        <v>155</v>
      </c>
      <c r="IV8" s="33" t="s">
        <v>1008</v>
      </c>
      <c r="IW8" s="33">
        <v>2</v>
      </c>
      <c r="IX8" s="33">
        <v>2</v>
      </c>
      <c r="IY8" s="33">
        <f t="shared" si="86"/>
        <v>2</v>
      </c>
      <c r="IZ8" s="33">
        <f t="shared" si="87"/>
        <v>4</v>
      </c>
      <c r="JB8" s="32" t="s">
        <v>136</v>
      </c>
      <c r="JC8" s="32" t="s">
        <v>155</v>
      </c>
      <c r="JD8" s="33" t="s">
        <v>1008</v>
      </c>
      <c r="JE8" s="33">
        <v>7</v>
      </c>
      <c r="JF8" s="33">
        <v>6</v>
      </c>
      <c r="JG8" s="33">
        <v>3</v>
      </c>
      <c r="JH8" s="40">
        <f t="shared" si="88"/>
        <v>0.428571428571429</v>
      </c>
      <c r="JI8" s="33">
        <f t="shared" si="89"/>
        <v>5.5</v>
      </c>
      <c r="JJ8" s="33">
        <f t="shared" si="90"/>
        <v>5</v>
      </c>
      <c r="JL8" s="32" t="s">
        <v>92</v>
      </c>
      <c r="JM8" s="33">
        <v>0</v>
      </c>
      <c r="JN8" s="33">
        <v>0</v>
      </c>
      <c r="JO8" s="33">
        <v>0</v>
      </c>
      <c r="JP8" s="33">
        <f t="shared" si="38"/>
        <v>0</v>
      </c>
      <c r="JQ8" s="33">
        <f t="shared" si="39"/>
        <v>5</v>
      </c>
      <c r="JS8" s="32" t="s">
        <v>167</v>
      </c>
      <c r="JT8" s="32" t="s">
        <v>180</v>
      </c>
      <c r="JU8" s="33" t="s">
        <v>1008</v>
      </c>
      <c r="JV8" s="33">
        <v>5</v>
      </c>
      <c r="JW8" s="33">
        <v>13</v>
      </c>
      <c r="JX8" s="33">
        <f t="shared" si="138"/>
        <v>9</v>
      </c>
      <c r="JY8" s="33">
        <f t="shared" si="91"/>
        <v>4</v>
      </c>
      <c r="KA8" s="32" t="s">
        <v>92</v>
      </c>
      <c r="KB8" s="17">
        <v>4</v>
      </c>
      <c r="KC8" s="17">
        <v>4</v>
      </c>
      <c r="KD8" s="33">
        <v>3</v>
      </c>
      <c r="KE8" s="34">
        <f t="shared" si="40"/>
        <v>0.75</v>
      </c>
      <c r="KF8" s="33">
        <v>0</v>
      </c>
      <c r="KG8" s="34">
        <f t="shared" si="41"/>
        <v>0</v>
      </c>
      <c r="KH8" s="35">
        <f t="shared" si="42"/>
        <v>0.375</v>
      </c>
      <c r="KI8" s="33">
        <f t="shared" si="43"/>
        <v>6</v>
      </c>
      <c r="KL8" s="32" t="s">
        <v>136</v>
      </c>
      <c r="KM8" s="32" t="s">
        <v>143</v>
      </c>
      <c r="KN8" s="33" t="s">
        <v>1008</v>
      </c>
      <c r="KO8" s="33">
        <v>3</v>
      </c>
      <c r="KP8" s="33">
        <v>1</v>
      </c>
      <c r="KQ8" s="33">
        <v>1</v>
      </c>
      <c r="KR8" s="34">
        <f t="shared" si="139"/>
        <v>0.333333333333333</v>
      </c>
      <c r="KS8" s="33">
        <f t="shared" si="92"/>
        <v>1.8</v>
      </c>
      <c r="KT8" s="33">
        <f t="shared" si="93"/>
        <v>5</v>
      </c>
      <c r="KV8" s="32" t="s">
        <v>167</v>
      </c>
      <c r="KW8" s="32" t="s">
        <v>168</v>
      </c>
      <c r="KX8" s="33" t="s">
        <v>1008</v>
      </c>
      <c r="KY8" s="33">
        <v>2</v>
      </c>
      <c r="KZ8" s="33">
        <v>2</v>
      </c>
      <c r="LA8" s="33">
        <f t="shared" si="94"/>
        <v>2</v>
      </c>
      <c r="LB8" s="33">
        <f t="shared" si="95"/>
        <v>4</v>
      </c>
      <c r="LD8" s="32" t="s">
        <v>167</v>
      </c>
      <c r="LE8" s="32" t="s">
        <v>173</v>
      </c>
      <c r="LF8" s="33" t="s">
        <v>1001</v>
      </c>
      <c r="LG8" s="33">
        <v>3</v>
      </c>
      <c r="LH8" s="33">
        <v>2</v>
      </c>
      <c r="LI8" s="33"/>
      <c r="LJ8" s="34">
        <f t="shared" si="96"/>
        <v>0</v>
      </c>
      <c r="LK8" s="33">
        <f t="shared" si="97"/>
        <v>1.8</v>
      </c>
      <c r="LL8" s="33">
        <f t="shared" si="98"/>
        <v>5</v>
      </c>
      <c r="LN8" s="25" t="s">
        <v>167</v>
      </c>
      <c r="LO8" s="25" t="s">
        <v>168</v>
      </c>
      <c r="LP8" s="26" t="s">
        <v>1008</v>
      </c>
      <c r="LQ8" s="26">
        <v>1</v>
      </c>
      <c r="LR8" s="26">
        <v>3</v>
      </c>
      <c r="LS8" s="26">
        <f t="shared" si="99"/>
        <v>2</v>
      </c>
      <c r="LT8" s="26">
        <f t="shared" si="100"/>
        <v>3</v>
      </c>
      <c r="LV8" s="32" t="s">
        <v>167</v>
      </c>
      <c r="LW8" s="32" t="s">
        <v>173</v>
      </c>
      <c r="LX8" s="33" t="s">
        <v>1001</v>
      </c>
      <c r="LY8" s="33">
        <v>3</v>
      </c>
      <c r="LZ8" s="33">
        <v>3</v>
      </c>
      <c r="MA8" s="33"/>
      <c r="MB8" s="34">
        <f t="shared" si="140"/>
        <v>0</v>
      </c>
      <c r="MC8" s="33">
        <f t="shared" si="101"/>
        <v>2.1</v>
      </c>
      <c r="MD8" s="33">
        <f t="shared" si="102"/>
        <v>5</v>
      </c>
      <c r="MF8" s="25" t="s">
        <v>167</v>
      </c>
      <c r="MG8" s="25" t="s">
        <v>168</v>
      </c>
      <c r="MH8" s="26" t="s">
        <v>1008</v>
      </c>
      <c r="MI8" s="26">
        <v>2</v>
      </c>
      <c r="MJ8" s="26">
        <v>2</v>
      </c>
      <c r="MK8" s="26">
        <f t="shared" si="103"/>
        <v>2</v>
      </c>
      <c r="ML8" s="26">
        <f t="shared" si="104"/>
        <v>3</v>
      </c>
      <c r="MN8" s="32" t="s">
        <v>104</v>
      </c>
      <c r="MO8" s="32" t="s">
        <v>128</v>
      </c>
      <c r="MP8" s="33" t="s">
        <v>1008</v>
      </c>
      <c r="MQ8" s="33">
        <v>4</v>
      </c>
      <c r="MR8" s="33"/>
      <c r="MS8" s="33">
        <v>1</v>
      </c>
      <c r="MT8" s="34">
        <f t="shared" si="105"/>
        <v>0.25</v>
      </c>
      <c r="MU8" s="33">
        <f t="shared" si="106"/>
        <v>1.9</v>
      </c>
      <c r="MV8" s="33">
        <f t="shared" si="107"/>
        <v>5</v>
      </c>
      <c r="MX8" s="25" t="s">
        <v>104</v>
      </c>
      <c r="MY8" s="25" t="s">
        <v>111</v>
      </c>
      <c r="MZ8" s="26" t="s">
        <v>1008</v>
      </c>
      <c r="NA8" s="26">
        <v>2</v>
      </c>
      <c r="NB8" s="26">
        <v>2</v>
      </c>
      <c r="NC8" s="26">
        <f t="shared" si="108"/>
        <v>2</v>
      </c>
      <c r="ND8" s="26">
        <f t="shared" si="109"/>
        <v>3</v>
      </c>
      <c r="NF8" s="32" t="s">
        <v>136</v>
      </c>
      <c r="NG8" s="32" t="s">
        <v>155</v>
      </c>
      <c r="NH8" s="33" t="s">
        <v>1008</v>
      </c>
      <c r="NI8" s="33">
        <v>9</v>
      </c>
      <c r="NJ8" s="33">
        <v>6</v>
      </c>
      <c r="NK8" s="33">
        <v>2</v>
      </c>
      <c r="NL8" s="40">
        <f t="shared" si="110"/>
        <v>0.222222222222222</v>
      </c>
      <c r="NM8" s="33">
        <f t="shared" si="111"/>
        <v>6</v>
      </c>
      <c r="NN8" s="33">
        <f t="shared" si="112"/>
        <v>5</v>
      </c>
      <c r="NP8" s="32" t="s">
        <v>92</v>
      </c>
      <c r="NQ8" s="33">
        <v>0</v>
      </c>
      <c r="NR8" s="33">
        <v>0</v>
      </c>
      <c r="NS8" s="33">
        <v>0</v>
      </c>
      <c r="NT8" s="33">
        <f t="shared" si="44"/>
        <v>0</v>
      </c>
      <c r="NU8" s="33">
        <f t="shared" si="45"/>
        <v>6</v>
      </c>
      <c r="NW8" s="32" t="s">
        <v>136</v>
      </c>
      <c r="NX8" s="32" t="s">
        <v>155</v>
      </c>
      <c r="NY8" s="33" t="s">
        <v>1008</v>
      </c>
      <c r="NZ8" s="33">
        <v>6</v>
      </c>
      <c r="OA8" s="33">
        <v>8</v>
      </c>
      <c r="OB8" s="33">
        <f t="shared" si="113"/>
        <v>7</v>
      </c>
      <c r="OC8" s="33">
        <f t="shared" si="114"/>
        <v>5</v>
      </c>
      <c r="OE8" s="32" t="s">
        <v>92</v>
      </c>
      <c r="OF8" s="17">
        <v>4</v>
      </c>
      <c r="OG8" s="17">
        <v>4</v>
      </c>
      <c r="OH8" s="33">
        <v>2</v>
      </c>
      <c r="OI8" s="34">
        <f t="shared" si="46"/>
        <v>0.5</v>
      </c>
      <c r="OJ8" s="33">
        <v>0</v>
      </c>
      <c r="OK8" s="34">
        <f t="shared" si="47"/>
        <v>0</v>
      </c>
      <c r="OL8" s="35">
        <f t="shared" si="48"/>
        <v>0.25</v>
      </c>
      <c r="OM8" s="33">
        <f t="shared" si="49"/>
        <v>6</v>
      </c>
      <c r="OO8" s="32" t="s">
        <v>136</v>
      </c>
      <c r="OP8" s="32" t="s">
        <v>143</v>
      </c>
      <c r="OQ8" s="33" t="s">
        <v>1008</v>
      </c>
      <c r="OR8" s="33">
        <v>3</v>
      </c>
      <c r="OS8" s="33">
        <v>1</v>
      </c>
      <c r="OT8" s="33">
        <v>1</v>
      </c>
      <c r="OU8" s="34">
        <f t="shared" si="115"/>
        <v>0.333333333333333</v>
      </c>
      <c r="OV8" s="33">
        <f t="shared" si="116"/>
        <v>1.8</v>
      </c>
      <c r="OW8" s="33">
        <f t="shared" si="117"/>
        <v>5</v>
      </c>
      <c r="OY8" s="32" t="s">
        <v>104</v>
      </c>
      <c r="OZ8" s="32" t="s">
        <v>111</v>
      </c>
      <c r="PA8" s="33" t="s">
        <v>1008</v>
      </c>
      <c r="PB8" s="33">
        <v>2</v>
      </c>
      <c r="PC8" s="33">
        <v>3</v>
      </c>
      <c r="PD8" s="33">
        <f t="shared" si="118"/>
        <v>2.5</v>
      </c>
      <c r="PE8" s="33">
        <f t="shared" si="119"/>
        <v>4</v>
      </c>
      <c r="PG8" s="32" t="s">
        <v>63</v>
      </c>
      <c r="PH8" s="32" t="s">
        <v>84</v>
      </c>
      <c r="PI8" s="33" t="s">
        <v>1008</v>
      </c>
      <c r="PJ8" s="33">
        <v>3</v>
      </c>
      <c r="PK8" s="33">
        <v>3</v>
      </c>
      <c r="PL8" s="33"/>
      <c r="PM8" s="34">
        <f t="shared" si="120"/>
        <v>0</v>
      </c>
      <c r="PN8" s="33">
        <f t="shared" si="121"/>
        <v>2.1</v>
      </c>
      <c r="PO8" s="33">
        <f t="shared" si="122"/>
        <v>5</v>
      </c>
      <c r="PQ8" s="32" t="s">
        <v>167</v>
      </c>
      <c r="PR8" s="32" t="s">
        <v>180</v>
      </c>
      <c r="PS8" s="33" t="s">
        <v>1008</v>
      </c>
      <c r="PT8" s="33">
        <v>2</v>
      </c>
      <c r="PU8" s="33">
        <v>2</v>
      </c>
      <c r="PV8" s="33">
        <f t="shared" si="123"/>
        <v>2</v>
      </c>
      <c r="PW8" s="33">
        <f t="shared" si="124"/>
        <v>5</v>
      </c>
      <c r="PY8" s="32" t="s">
        <v>167</v>
      </c>
      <c r="PZ8" s="32" t="s">
        <v>173</v>
      </c>
      <c r="QA8" s="33" t="s">
        <v>1001</v>
      </c>
      <c r="QB8" s="33">
        <v>3</v>
      </c>
      <c r="QC8" s="33">
        <v>3</v>
      </c>
      <c r="QD8" s="33"/>
      <c r="QE8" s="34">
        <f t="shared" si="125"/>
        <v>0</v>
      </c>
      <c r="QF8" s="33">
        <f t="shared" si="126"/>
        <v>2.1</v>
      </c>
      <c r="QG8" s="33">
        <f t="shared" si="127"/>
        <v>5</v>
      </c>
      <c r="QI8" s="32" t="s">
        <v>63</v>
      </c>
      <c r="QJ8" s="32" t="s">
        <v>64</v>
      </c>
      <c r="QK8" s="33" t="s">
        <v>1008</v>
      </c>
      <c r="QL8" s="33">
        <v>2</v>
      </c>
      <c r="QM8" s="33">
        <v>2</v>
      </c>
      <c r="QN8" s="33">
        <f t="shared" si="128"/>
        <v>2</v>
      </c>
      <c r="QO8" s="33">
        <f t="shared" si="129"/>
        <v>5</v>
      </c>
      <c r="QQ8" s="32" t="s">
        <v>104</v>
      </c>
      <c r="QR8" s="32" t="s">
        <v>128</v>
      </c>
      <c r="QS8" s="33" t="s">
        <v>1008</v>
      </c>
      <c r="QT8" s="33">
        <v>3</v>
      </c>
      <c r="QU8" s="33">
        <v>1</v>
      </c>
      <c r="QV8" s="33">
        <v>1</v>
      </c>
      <c r="QW8" s="34">
        <f t="shared" si="130"/>
        <v>0.333333333333333</v>
      </c>
      <c r="QX8" s="33">
        <f t="shared" si="131"/>
        <v>1.8</v>
      </c>
      <c r="QY8" s="33">
        <f t="shared" si="132"/>
        <v>5</v>
      </c>
      <c r="RA8" s="32" t="s">
        <v>167</v>
      </c>
      <c r="RB8" s="32" t="s">
        <v>180</v>
      </c>
      <c r="RC8" s="33" t="s">
        <v>1008</v>
      </c>
      <c r="RD8" s="33">
        <v>2</v>
      </c>
      <c r="RE8" s="33">
        <v>3</v>
      </c>
      <c r="RF8" s="33">
        <f t="shared" si="133"/>
        <v>2.5</v>
      </c>
      <c r="RG8" s="33">
        <f t="shared" si="134"/>
        <v>5</v>
      </c>
      <c r="RJ8" s="32" t="s">
        <v>136</v>
      </c>
      <c r="RK8" s="32" t="s">
        <v>140</v>
      </c>
      <c r="RL8" s="33" t="s">
        <v>1008</v>
      </c>
      <c r="RM8" s="33">
        <v>8</v>
      </c>
      <c r="RN8" s="33">
        <v>5</v>
      </c>
      <c r="RO8" s="33">
        <v>2</v>
      </c>
      <c r="RP8" s="40">
        <v>0.25</v>
      </c>
      <c r="RQ8" s="33">
        <v>5.3</v>
      </c>
      <c r="RR8" s="33">
        <v>5</v>
      </c>
      <c r="RT8" s="32" t="s">
        <v>92</v>
      </c>
      <c r="RU8" s="33">
        <v>0</v>
      </c>
      <c r="RV8" s="33">
        <v>0</v>
      </c>
      <c r="RW8" s="33">
        <v>0</v>
      </c>
      <c r="RX8" s="33">
        <v>0</v>
      </c>
      <c r="RY8" s="33">
        <v>4</v>
      </c>
      <c r="SA8" s="32" t="s">
        <v>63</v>
      </c>
      <c r="SB8" s="32" t="s">
        <v>64</v>
      </c>
      <c r="SC8" s="33" t="s">
        <v>1008</v>
      </c>
      <c r="SD8" s="33">
        <v>3</v>
      </c>
      <c r="SE8" s="33">
        <v>15</v>
      </c>
      <c r="SF8" s="33">
        <v>9</v>
      </c>
      <c r="SG8" s="33">
        <v>5</v>
      </c>
      <c r="SI8" s="32" t="s">
        <v>92</v>
      </c>
      <c r="SJ8" s="17">
        <v>4</v>
      </c>
      <c r="SK8" s="17">
        <v>4</v>
      </c>
      <c r="SL8" s="33">
        <v>3</v>
      </c>
      <c r="SM8" s="34">
        <v>0.75</v>
      </c>
      <c r="SN8" s="33">
        <v>2</v>
      </c>
      <c r="SO8" s="34">
        <v>0.5</v>
      </c>
      <c r="SP8" s="35">
        <v>0.625</v>
      </c>
      <c r="SQ8" s="33">
        <v>6</v>
      </c>
    </row>
    <row r="9" spans="1:511">
      <c r="A9" s="32" t="s">
        <v>92</v>
      </c>
      <c r="B9" s="32"/>
      <c r="C9" s="17">
        <v>26</v>
      </c>
      <c r="D9" s="38">
        <f t="shared" si="50"/>
        <v>1.3</v>
      </c>
      <c r="E9" s="17">
        <f t="shared" si="51"/>
        <v>18.0555555555556</v>
      </c>
      <c r="F9" s="17">
        <v>22</v>
      </c>
      <c r="G9" s="17">
        <f t="shared" si="52"/>
        <v>4.74137931034483</v>
      </c>
      <c r="H9" s="33">
        <f t="shared" si="53"/>
        <v>12.7298850574713</v>
      </c>
      <c r="M9" s="32" t="s">
        <v>104</v>
      </c>
      <c r="N9" s="32" t="s">
        <v>125</v>
      </c>
      <c r="O9" s="33" t="s">
        <v>1008</v>
      </c>
      <c r="P9" s="39">
        <v>11</v>
      </c>
      <c r="Q9" s="33">
        <v>9</v>
      </c>
      <c r="R9" s="33">
        <f t="shared" si="54"/>
        <v>10</v>
      </c>
      <c r="S9" s="33">
        <f t="shared" si="55"/>
        <v>6</v>
      </c>
      <c r="U9" s="4"/>
      <c r="V9" s="2"/>
      <c r="X9" s="2"/>
      <c r="Y9" s="2"/>
      <c r="AB9" s="32" t="s">
        <v>136</v>
      </c>
      <c r="AC9" s="32" t="s">
        <v>155</v>
      </c>
      <c r="AD9" s="33" t="s">
        <v>1008</v>
      </c>
      <c r="AE9" s="33">
        <v>7</v>
      </c>
      <c r="AF9" s="33">
        <v>33</v>
      </c>
      <c r="AG9" s="33">
        <f t="shared" si="56"/>
        <v>20</v>
      </c>
      <c r="AH9" s="33">
        <f t="shared" si="57"/>
        <v>6</v>
      </c>
      <c r="AK9" s="2"/>
      <c r="AL9" s="2"/>
      <c r="AM9" s="2"/>
      <c r="AN9" s="2"/>
      <c r="AQ9" s="2"/>
      <c r="AR9" s="2"/>
      <c r="AT9" s="32" t="s">
        <v>136</v>
      </c>
      <c r="AU9" s="32" t="s">
        <v>143</v>
      </c>
      <c r="AV9" s="33" t="s">
        <v>1008</v>
      </c>
      <c r="AW9" s="33">
        <v>9</v>
      </c>
      <c r="AX9" s="33">
        <v>3</v>
      </c>
      <c r="AY9" s="33">
        <f t="shared" si="58"/>
        <v>6</v>
      </c>
      <c r="AZ9" s="33">
        <f t="shared" si="59"/>
        <v>6</v>
      </c>
      <c r="BC9" s="2"/>
      <c r="BE9" s="2"/>
      <c r="BF9" s="2"/>
      <c r="BI9" s="32" t="s">
        <v>136</v>
      </c>
      <c r="BJ9" s="32" t="s">
        <v>155</v>
      </c>
      <c r="BK9" s="33" t="s">
        <v>1008</v>
      </c>
      <c r="BL9" s="33">
        <v>5</v>
      </c>
      <c r="BM9" s="33">
        <v>5</v>
      </c>
      <c r="BN9" s="33">
        <f t="shared" si="61"/>
        <v>5</v>
      </c>
      <c r="BO9" s="33">
        <f t="shared" si="62"/>
        <v>6</v>
      </c>
      <c r="BR9" s="2"/>
      <c r="BS9" s="2"/>
      <c r="BT9" s="2"/>
      <c r="BU9" s="2"/>
      <c r="BX9" s="2"/>
      <c r="BY9" s="2"/>
      <c r="CA9" s="32" t="s">
        <v>136</v>
      </c>
      <c r="CB9" s="32" t="s">
        <v>143</v>
      </c>
      <c r="CC9" s="33" t="s">
        <v>1008</v>
      </c>
      <c r="CD9" s="33">
        <v>8</v>
      </c>
      <c r="CE9" s="33">
        <v>4</v>
      </c>
      <c r="CF9" s="33">
        <f t="shared" si="63"/>
        <v>6</v>
      </c>
      <c r="CG9" s="33">
        <f t="shared" si="64"/>
        <v>5</v>
      </c>
      <c r="CJ9" s="2"/>
      <c r="CL9" s="2"/>
      <c r="CM9" s="2"/>
      <c r="CP9" s="32" t="s">
        <v>104</v>
      </c>
      <c r="CQ9" s="32" t="s">
        <v>111</v>
      </c>
      <c r="CR9" s="33" t="s">
        <v>1008</v>
      </c>
      <c r="CS9" s="33">
        <v>5</v>
      </c>
      <c r="CT9" s="33">
        <v>10</v>
      </c>
      <c r="CU9" s="33">
        <f t="shared" si="65"/>
        <v>8</v>
      </c>
      <c r="CV9" s="33">
        <f t="shared" si="66"/>
        <v>6</v>
      </c>
      <c r="CY9" s="2"/>
      <c r="CZ9" s="2"/>
      <c r="DA9" s="2"/>
      <c r="DB9" s="2"/>
      <c r="DE9" s="2"/>
      <c r="DF9" s="2"/>
      <c r="DH9" s="32" t="s">
        <v>136</v>
      </c>
      <c r="DI9" s="32" t="s">
        <v>143</v>
      </c>
      <c r="DJ9" s="33" t="s">
        <v>1008</v>
      </c>
      <c r="DK9" s="33">
        <v>6</v>
      </c>
      <c r="DL9" s="33">
        <v>6</v>
      </c>
      <c r="DM9" s="33">
        <f t="shared" si="67"/>
        <v>6</v>
      </c>
      <c r="DN9" s="33">
        <f t="shared" si="68"/>
        <v>5</v>
      </c>
      <c r="DQ9" s="2"/>
      <c r="DS9" s="2"/>
      <c r="DT9" s="2"/>
      <c r="DW9" s="32" t="s">
        <v>136</v>
      </c>
      <c r="DX9" s="32" t="s">
        <v>155</v>
      </c>
      <c r="DY9" s="33" t="s">
        <v>1008</v>
      </c>
      <c r="DZ9" s="33">
        <v>8</v>
      </c>
      <c r="EA9" s="33">
        <v>9</v>
      </c>
      <c r="EB9" s="33">
        <f t="shared" si="70"/>
        <v>8.6</v>
      </c>
      <c r="EC9" s="33">
        <f t="shared" si="71"/>
        <v>6</v>
      </c>
      <c r="EF9" s="2"/>
      <c r="EG9" s="2"/>
      <c r="EH9" s="2"/>
      <c r="EI9" s="2"/>
      <c r="EL9" s="2"/>
      <c r="EM9" s="2"/>
      <c r="EO9" s="32" t="s">
        <v>136</v>
      </c>
      <c r="EP9" s="32" t="s">
        <v>150</v>
      </c>
      <c r="EQ9" s="33" t="s">
        <v>1008</v>
      </c>
      <c r="ER9" s="33">
        <v>10</v>
      </c>
      <c r="ES9" s="33">
        <v>2</v>
      </c>
      <c r="ET9" s="33">
        <f t="shared" si="72"/>
        <v>6</v>
      </c>
      <c r="EU9" s="33">
        <f t="shared" si="73"/>
        <v>6</v>
      </c>
      <c r="EX9" s="2"/>
      <c r="EZ9" s="2"/>
      <c r="FA9" s="2"/>
      <c r="FD9" s="32" t="s">
        <v>104</v>
      </c>
      <c r="FE9" s="32" t="s">
        <v>111</v>
      </c>
      <c r="FF9" s="33" t="s">
        <v>1008</v>
      </c>
      <c r="FG9" s="33">
        <v>3</v>
      </c>
      <c r="FH9" s="33">
        <v>10</v>
      </c>
      <c r="FI9" s="33">
        <f t="shared" si="74"/>
        <v>7.2</v>
      </c>
      <c r="FJ9" s="33">
        <f t="shared" si="75"/>
        <v>6</v>
      </c>
      <c r="FM9" s="2"/>
      <c r="FN9" s="2"/>
      <c r="FO9" s="2"/>
      <c r="FP9" s="2"/>
      <c r="FS9" s="2"/>
      <c r="FT9" s="2"/>
      <c r="FV9" s="32" t="s">
        <v>167</v>
      </c>
      <c r="FW9" s="32" t="s">
        <v>173</v>
      </c>
      <c r="FX9" s="33"/>
      <c r="FY9" s="33">
        <v>11</v>
      </c>
      <c r="FZ9" s="33">
        <v>8</v>
      </c>
      <c r="GA9" s="33">
        <f t="shared" si="76"/>
        <v>9.5</v>
      </c>
      <c r="GB9" s="33">
        <f t="shared" si="77"/>
        <v>6</v>
      </c>
      <c r="GE9" s="2"/>
      <c r="GG9" s="2"/>
      <c r="GH9" s="2"/>
      <c r="GK9" s="32" t="s">
        <v>63</v>
      </c>
      <c r="GL9" s="32" t="s">
        <v>77</v>
      </c>
      <c r="GM9" s="33" t="s">
        <v>1008</v>
      </c>
      <c r="GN9" s="33">
        <v>3</v>
      </c>
      <c r="GO9" s="33">
        <v>50</v>
      </c>
      <c r="GP9" s="33">
        <f t="shared" si="79"/>
        <v>31.2</v>
      </c>
      <c r="GQ9" s="33">
        <f t="shared" si="135"/>
        <v>6</v>
      </c>
      <c r="GT9" s="2"/>
      <c r="GU9" s="2"/>
      <c r="GV9" s="2"/>
      <c r="GW9" s="2"/>
      <c r="GZ9" s="2"/>
      <c r="HA9" s="2"/>
      <c r="HC9" s="32" t="s">
        <v>167</v>
      </c>
      <c r="HD9" s="32" t="s">
        <v>180</v>
      </c>
      <c r="HE9" s="33" t="s">
        <v>1008</v>
      </c>
      <c r="HF9" s="33">
        <v>8</v>
      </c>
      <c r="HG9" s="33">
        <v>5</v>
      </c>
      <c r="HH9" s="33">
        <f t="shared" si="81"/>
        <v>6.5</v>
      </c>
      <c r="HI9" s="33">
        <f t="shared" si="136"/>
        <v>6</v>
      </c>
      <c r="HL9" s="2"/>
      <c r="HN9" s="2"/>
      <c r="HO9" s="2"/>
      <c r="HR9" s="32" t="s">
        <v>136</v>
      </c>
      <c r="HS9" s="32" t="s">
        <v>150</v>
      </c>
      <c r="HT9" s="33" t="s">
        <v>1008</v>
      </c>
      <c r="HU9" s="33">
        <v>7</v>
      </c>
      <c r="HV9" s="33">
        <v>10</v>
      </c>
      <c r="HW9" s="33">
        <f t="shared" si="82"/>
        <v>8.8</v>
      </c>
      <c r="HX9" s="33">
        <f t="shared" si="83"/>
        <v>6</v>
      </c>
      <c r="IA9" s="2"/>
      <c r="IB9" s="2"/>
      <c r="IC9" s="2"/>
      <c r="ID9" s="2"/>
      <c r="IG9" s="2"/>
      <c r="IH9" s="2"/>
      <c r="IJ9" s="32" t="s">
        <v>104</v>
      </c>
      <c r="IK9" s="32" t="s">
        <v>111</v>
      </c>
      <c r="IL9" s="33" t="s">
        <v>1008</v>
      </c>
      <c r="IM9" s="33">
        <v>4</v>
      </c>
      <c r="IN9" s="33"/>
      <c r="IO9" s="33">
        <v>1</v>
      </c>
      <c r="IP9" s="34">
        <f t="shared" si="137"/>
        <v>0</v>
      </c>
      <c r="IQ9" s="33">
        <f t="shared" si="84"/>
        <v>1.9</v>
      </c>
      <c r="IR9" s="33">
        <f t="shared" si="85"/>
        <v>6</v>
      </c>
      <c r="IT9" s="32" t="s">
        <v>167</v>
      </c>
      <c r="IU9" s="32" t="s">
        <v>180</v>
      </c>
      <c r="IV9" s="33" t="s">
        <v>1008</v>
      </c>
      <c r="IW9" s="33">
        <v>1</v>
      </c>
      <c r="IX9" s="33">
        <v>3</v>
      </c>
      <c r="IY9" s="33">
        <f t="shared" si="86"/>
        <v>2</v>
      </c>
      <c r="IZ9" s="33">
        <f t="shared" si="87"/>
        <v>4</v>
      </c>
      <c r="JB9" s="32" t="s">
        <v>167</v>
      </c>
      <c r="JC9" s="32" t="s">
        <v>173</v>
      </c>
      <c r="JD9" s="33" t="s">
        <v>1001</v>
      </c>
      <c r="JE9" s="33">
        <v>9</v>
      </c>
      <c r="JF9" s="33">
        <v>5</v>
      </c>
      <c r="JG9" s="33"/>
      <c r="JH9" s="40">
        <f t="shared" si="88"/>
        <v>0</v>
      </c>
      <c r="JI9" s="33">
        <f t="shared" si="89"/>
        <v>5.1</v>
      </c>
      <c r="JJ9" s="33">
        <f t="shared" si="90"/>
        <v>6</v>
      </c>
      <c r="JM9" s="2"/>
      <c r="JO9" s="2"/>
      <c r="JP9" s="2"/>
      <c r="JS9" s="32" t="s">
        <v>136</v>
      </c>
      <c r="JT9" s="32" t="s">
        <v>155</v>
      </c>
      <c r="JU9" s="33" t="s">
        <v>1008</v>
      </c>
      <c r="JV9" s="33">
        <v>6</v>
      </c>
      <c r="JW9" s="33">
        <v>9</v>
      </c>
      <c r="JX9" s="33">
        <f t="shared" si="138"/>
        <v>7.5</v>
      </c>
      <c r="JY9" s="33">
        <f t="shared" si="91"/>
        <v>6</v>
      </c>
      <c r="KB9" s="2"/>
      <c r="KC9" s="2"/>
      <c r="KD9" s="2"/>
      <c r="KE9" s="2"/>
      <c r="KH9" s="2"/>
      <c r="KI9" s="2"/>
      <c r="KL9" s="32" t="s">
        <v>28</v>
      </c>
      <c r="KM9" s="32" t="s">
        <v>29</v>
      </c>
      <c r="KN9" s="33" t="s">
        <v>1008</v>
      </c>
      <c r="KO9" s="33">
        <v>3</v>
      </c>
      <c r="KP9" s="33"/>
      <c r="KQ9" s="33">
        <v>2</v>
      </c>
      <c r="KR9" s="34">
        <f t="shared" si="139"/>
        <v>0.666666666666667</v>
      </c>
      <c r="KS9" s="33">
        <f t="shared" si="92"/>
        <v>1.8</v>
      </c>
      <c r="KT9" s="33">
        <f t="shared" si="93"/>
        <v>5</v>
      </c>
      <c r="KV9" s="32" t="s">
        <v>63</v>
      </c>
      <c r="KW9" s="32" t="s">
        <v>64</v>
      </c>
      <c r="KX9" s="33" t="s">
        <v>1008</v>
      </c>
      <c r="KY9" s="33">
        <v>1</v>
      </c>
      <c r="KZ9" s="33">
        <v>3</v>
      </c>
      <c r="LA9" s="33">
        <f t="shared" si="94"/>
        <v>2</v>
      </c>
      <c r="LB9" s="33">
        <f t="shared" si="95"/>
        <v>4</v>
      </c>
      <c r="LD9" s="32" t="s">
        <v>136</v>
      </c>
      <c r="LE9" s="32" t="s">
        <v>143</v>
      </c>
      <c r="LF9" s="33" t="s">
        <v>1008</v>
      </c>
      <c r="LG9" s="33">
        <v>3</v>
      </c>
      <c r="LH9" s="33">
        <v>1</v>
      </c>
      <c r="LI9" s="33">
        <v>1</v>
      </c>
      <c r="LJ9" s="34">
        <f t="shared" si="96"/>
        <v>0.333333333333333</v>
      </c>
      <c r="LK9" s="33">
        <f t="shared" si="97"/>
        <v>1.8</v>
      </c>
      <c r="LL9" s="33">
        <f t="shared" si="98"/>
        <v>5</v>
      </c>
      <c r="LN9" s="25" t="s">
        <v>63</v>
      </c>
      <c r="LO9" s="25" t="s">
        <v>64</v>
      </c>
      <c r="LP9" s="26" t="s">
        <v>1008</v>
      </c>
      <c r="LQ9" s="26">
        <v>1</v>
      </c>
      <c r="LR9" s="26">
        <v>3</v>
      </c>
      <c r="LS9" s="26">
        <f t="shared" si="99"/>
        <v>2</v>
      </c>
      <c r="LT9" s="26">
        <f t="shared" si="100"/>
        <v>3</v>
      </c>
      <c r="LV9" s="32" t="s">
        <v>167</v>
      </c>
      <c r="LW9" s="32" t="s">
        <v>180</v>
      </c>
      <c r="LX9" s="33" t="s">
        <v>1008</v>
      </c>
      <c r="LY9" s="33">
        <v>3</v>
      </c>
      <c r="LZ9" s="33">
        <v>1</v>
      </c>
      <c r="MA9" s="33">
        <v>1</v>
      </c>
      <c r="MB9" s="34">
        <f t="shared" si="140"/>
        <v>0.333333333333333</v>
      </c>
      <c r="MC9" s="33">
        <f t="shared" si="101"/>
        <v>1.8</v>
      </c>
      <c r="MD9" s="33">
        <f t="shared" si="102"/>
        <v>6</v>
      </c>
      <c r="MF9" s="32" t="s">
        <v>104</v>
      </c>
      <c r="MG9" s="32" t="s">
        <v>128</v>
      </c>
      <c r="MH9" s="33" t="s">
        <v>1008</v>
      </c>
      <c r="MI9" s="33">
        <v>1</v>
      </c>
      <c r="MJ9" s="33">
        <v>1</v>
      </c>
      <c r="MK9" s="33">
        <f t="shared" si="103"/>
        <v>1</v>
      </c>
      <c r="ML9" s="33">
        <f t="shared" si="104"/>
        <v>6</v>
      </c>
      <c r="MN9" s="32" t="s">
        <v>104</v>
      </c>
      <c r="MO9" s="32" t="s">
        <v>111</v>
      </c>
      <c r="MP9" s="33" t="s">
        <v>1008</v>
      </c>
      <c r="MQ9" s="33">
        <v>3</v>
      </c>
      <c r="MR9" s="33">
        <v>2</v>
      </c>
      <c r="MS9" s="33"/>
      <c r="MT9" s="34">
        <f t="shared" si="105"/>
        <v>0</v>
      </c>
      <c r="MU9" s="33">
        <f t="shared" si="106"/>
        <v>1.8</v>
      </c>
      <c r="MV9" s="33">
        <f t="shared" si="107"/>
        <v>6</v>
      </c>
      <c r="MX9" s="25" t="s">
        <v>167</v>
      </c>
      <c r="MY9" s="25" t="s">
        <v>168</v>
      </c>
      <c r="MZ9" s="26" t="s">
        <v>1008</v>
      </c>
      <c r="NA9" s="26">
        <v>2</v>
      </c>
      <c r="NB9" s="26">
        <v>2</v>
      </c>
      <c r="NC9" s="26">
        <f t="shared" si="108"/>
        <v>2</v>
      </c>
      <c r="ND9" s="26">
        <f t="shared" si="109"/>
        <v>3</v>
      </c>
      <c r="NF9" s="32" t="s">
        <v>136</v>
      </c>
      <c r="NG9" s="32" t="s">
        <v>143</v>
      </c>
      <c r="NH9" s="33" t="s">
        <v>1008</v>
      </c>
      <c r="NI9" s="33">
        <v>8</v>
      </c>
      <c r="NJ9" s="33">
        <v>5</v>
      </c>
      <c r="NK9" s="33">
        <v>2</v>
      </c>
      <c r="NL9" s="40">
        <f t="shared" si="110"/>
        <v>0.25</v>
      </c>
      <c r="NM9" s="33">
        <f t="shared" si="111"/>
        <v>5.3</v>
      </c>
      <c r="NN9" s="33">
        <f t="shared" si="112"/>
        <v>6</v>
      </c>
      <c r="NQ9" s="2"/>
      <c r="NS9" s="2"/>
      <c r="NT9" s="2"/>
      <c r="NW9" s="32" t="s">
        <v>104</v>
      </c>
      <c r="NX9" s="32" t="s">
        <v>111</v>
      </c>
      <c r="NY9" s="33" t="s">
        <v>1008</v>
      </c>
      <c r="NZ9" s="33">
        <v>5</v>
      </c>
      <c r="OA9" s="33">
        <v>8</v>
      </c>
      <c r="OB9" s="33">
        <f t="shared" si="113"/>
        <v>6.5</v>
      </c>
      <c r="OC9" s="33">
        <f t="shared" si="114"/>
        <v>6</v>
      </c>
      <c r="OF9" s="2"/>
      <c r="OG9" s="2"/>
      <c r="OH9" s="2"/>
      <c r="OI9" s="2"/>
      <c r="OL9" s="2"/>
      <c r="OM9" s="2"/>
      <c r="OO9" s="32" t="s">
        <v>92</v>
      </c>
      <c r="OP9" s="32" t="s">
        <v>93</v>
      </c>
      <c r="OQ9" s="33" t="s">
        <v>1008</v>
      </c>
      <c r="OR9" s="33">
        <v>3</v>
      </c>
      <c r="OS9" s="33">
        <v>1</v>
      </c>
      <c r="OT9" s="33">
        <v>1</v>
      </c>
      <c r="OU9" s="34">
        <f t="shared" si="115"/>
        <v>0.333333333333333</v>
      </c>
      <c r="OV9" s="33">
        <f t="shared" si="116"/>
        <v>1.8</v>
      </c>
      <c r="OW9" s="33">
        <f t="shared" si="117"/>
        <v>5</v>
      </c>
      <c r="OY9" s="32" t="s">
        <v>136</v>
      </c>
      <c r="OZ9" s="32" t="s">
        <v>155</v>
      </c>
      <c r="PA9" s="33" t="s">
        <v>1008</v>
      </c>
      <c r="PB9" s="33">
        <v>2</v>
      </c>
      <c r="PC9" s="33">
        <v>2</v>
      </c>
      <c r="PD9" s="33">
        <f t="shared" si="118"/>
        <v>2</v>
      </c>
      <c r="PE9" s="33">
        <f t="shared" si="119"/>
        <v>6</v>
      </c>
      <c r="PG9" s="32" t="s">
        <v>136</v>
      </c>
      <c r="PH9" s="32" t="s">
        <v>150</v>
      </c>
      <c r="PI9" s="33" t="s">
        <v>1008</v>
      </c>
      <c r="PJ9" s="33">
        <v>3</v>
      </c>
      <c r="PK9" s="33">
        <v>1</v>
      </c>
      <c r="PL9" s="33">
        <v>2</v>
      </c>
      <c r="PM9" s="34">
        <f t="shared" si="120"/>
        <v>0.666666666666667</v>
      </c>
      <c r="PN9" s="33">
        <f t="shared" si="121"/>
        <v>2.1</v>
      </c>
      <c r="PO9" s="33">
        <f t="shared" si="122"/>
        <v>5</v>
      </c>
      <c r="PQ9" s="32" t="s">
        <v>136</v>
      </c>
      <c r="PR9" s="32" t="s">
        <v>143</v>
      </c>
      <c r="PS9" s="33" t="s">
        <v>1008</v>
      </c>
      <c r="PT9" s="33">
        <v>2</v>
      </c>
      <c r="PU9" s="33">
        <v>2</v>
      </c>
      <c r="PV9" s="33">
        <f t="shared" si="123"/>
        <v>2</v>
      </c>
      <c r="PW9" s="33">
        <f t="shared" si="124"/>
        <v>5</v>
      </c>
      <c r="PY9" s="32" t="s">
        <v>136</v>
      </c>
      <c r="PZ9" s="32" t="s">
        <v>143</v>
      </c>
      <c r="QA9" s="33" t="s">
        <v>1008</v>
      </c>
      <c r="QB9" s="33">
        <v>3</v>
      </c>
      <c r="QC9" s="33">
        <v>1</v>
      </c>
      <c r="QD9" s="33">
        <v>1</v>
      </c>
      <c r="QE9" s="34">
        <f t="shared" si="125"/>
        <v>0.333333333333333</v>
      </c>
      <c r="QF9" s="33">
        <f t="shared" si="126"/>
        <v>1.8</v>
      </c>
      <c r="QG9" s="33">
        <f t="shared" si="127"/>
        <v>6</v>
      </c>
      <c r="QI9" s="32" t="s">
        <v>104</v>
      </c>
      <c r="QJ9" s="32" t="s">
        <v>111</v>
      </c>
      <c r="QK9" s="33" t="s">
        <v>1008</v>
      </c>
      <c r="QL9" s="33">
        <v>1</v>
      </c>
      <c r="QM9" s="33">
        <v>2</v>
      </c>
      <c r="QN9" s="33">
        <f t="shared" si="128"/>
        <v>1.5</v>
      </c>
      <c r="QO9" s="33">
        <f t="shared" si="129"/>
        <v>6</v>
      </c>
      <c r="QQ9" s="32" t="s">
        <v>136</v>
      </c>
      <c r="QR9" s="32" t="s">
        <v>143</v>
      </c>
      <c r="QS9" s="33" t="s">
        <v>1008</v>
      </c>
      <c r="QT9" s="33">
        <v>2</v>
      </c>
      <c r="QU9" s="33">
        <v>2</v>
      </c>
      <c r="QV9" s="33">
        <v>1</v>
      </c>
      <c r="QW9" s="34">
        <f t="shared" si="130"/>
        <v>0.5</v>
      </c>
      <c r="QX9" s="33">
        <f t="shared" si="131"/>
        <v>1.7</v>
      </c>
      <c r="QY9" s="33">
        <f t="shared" si="132"/>
        <v>6</v>
      </c>
      <c r="RA9" s="32" t="s">
        <v>92</v>
      </c>
      <c r="RB9" s="32" t="s">
        <v>93</v>
      </c>
      <c r="RC9" s="33" t="s">
        <v>1008</v>
      </c>
      <c r="RD9" s="33">
        <v>2</v>
      </c>
      <c r="RE9" s="33">
        <v>3</v>
      </c>
      <c r="RF9" s="33">
        <f t="shared" si="133"/>
        <v>2.5</v>
      </c>
      <c r="RG9" s="33">
        <f t="shared" si="134"/>
        <v>5</v>
      </c>
      <c r="RJ9" s="32" t="s">
        <v>136</v>
      </c>
      <c r="RK9" s="32" t="s">
        <v>155</v>
      </c>
      <c r="RL9" s="33" t="s">
        <v>1008</v>
      </c>
      <c r="RM9" s="33">
        <v>7</v>
      </c>
      <c r="RN9" s="33">
        <v>5</v>
      </c>
      <c r="RO9" s="33">
        <v>3</v>
      </c>
      <c r="RP9" s="40">
        <v>0.428571428571429</v>
      </c>
      <c r="RQ9" s="33">
        <v>5.2</v>
      </c>
      <c r="RR9" s="33">
        <v>6</v>
      </c>
      <c r="RU9" s="2"/>
      <c r="RW9" s="2"/>
      <c r="RX9" s="2"/>
      <c r="SA9" s="32" t="s">
        <v>167</v>
      </c>
      <c r="SB9" s="32" t="s">
        <v>180</v>
      </c>
      <c r="SC9" s="33" t="s">
        <v>1008</v>
      </c>
      <c r="SD9" s="33">
        <v>3</v>
      </c>
      <c r="SE9" s="33">
        <v>14</v>
      </c>
      <c r="SF9" s="33">
        <v>8.5</v>
      </c>
      <c r="SG9" s="33">
        <v>6</v>
      </c>
      <c r="SJ9" s="2"/>
      <c r="SK9" s="2"/>
      <c r="SL9" s="2"/>
      <c r="SM9" s="2"/>
      <c r="SP9" s="2"/>
      <c r="SQ9" s="2"/>
    </row>
    <row r="10" spans="1:511">
      <c r="M10" s="32" t="s">
        <v>136</v>
      </c>
      <c r="N10" s="32" t="s">
        <v>143</v>
      </c>
      <c r="O10" s="33" t="s">
        <v>1008</v>
      </c>
      <c r="P10" s="39">
        <v>14</v>
      </c>
      <c r="Q10" s="33">
        <v>6</v>
      </c>
      <c r="R10" s="33">
        <f t="shared" si="54"/>
        <v>10</v>
      </c>
      <c r="S10" s="33">
        <f t="shared" si="55"/>
        <v>6</v>
      </c>
      <c r="V10" s="2"/>
      <c r="X10" s="2"/>
      <c r="Y10" s="2"/>
      <c r="AB10" s="32" t="s">
        <v>104</v>
      </c>
      <c r="AC10" s="32" t="s">
        <v>111</v>
      </c>
      <c r="AD10" s="33" t="s">
        <v>1008</v>
      </c>
      <c r="AE10" s="33">
        <v>6</v>
      </c>
      <c r="AF10" s="33">
        <v>32</v>
      </c>
      <c r="AG10" s="33">
        <f t="shared" si="56"/>
        <v>19</v>
      </c>
      <c r="AH10" s="33">
        <f t="shared" si="57"/>
        <v>7</v>
      </c>
      <c r="AK10" s="2"/>
      <c r="AL10" s="2"/>
      <c r="AM10" s="2"/>
      <c r="AN10" s="2"/>
      <c r="AQ10" s="2"/>
      <c r="AR10" s="2"/>
      <c r="AT10" s="32" t="s">
        <v>167</v>
      </c>
      <c r="AU10" s="32" t="s">
        <v>168</v>
      </c>
      <c r="AV10" s="33" t="s">
        <v>1008</v>
      </c>
      <c r="AW10" s="33">
        <v>7</v>
      </c>
      <c r="AX10" s="33">
        <v>5</v>
      </c>
      <c r="AY10" s="33">
        <f t="shared" si="58"/>
        <v>6</v>
      </c>
      <c r="AZ10" s="33">
        <f t="shared" si="59"/>
        <v>6</v>
      </c>
      <c r="BC10" s="2"/>
      <c r="BE10" s="2"/>
      <c r="BF10" s="2"/>
      <c r="BI10" s="32" t="s">
        <v>63</v>
      </c>
      <c r="BJ10" s="32" t="s">
        <v>77</v>
      </c>
      <c r="BK10" s="33" t="s">
        <v>1008</v>
      </c>
      <c r="BL10" s="33">
        <v>3</v>
      </c>
      <c r="BM10" s="33">
        <v>6</v>
      </c>
      <c r="BN10" s="33">
        <f t="shared" si="61"/>
        <v>4.8</v>
      </c>
      <c r="BO10" s="33">
        <f t="shared" si="62"/>
        <v>7</v>
      </c>
      <c r="BR10" s="2"/>
      <c r="BS10" s="2"/>
      <c r="BT10" s="2"/>
      <c r="BU10" s="2"/>
      <c r="BX10" s="2"/>
      <c r="BY10" s="2"/>
      <c r="CA10" s="32" t="s">
        <v>28</v>
      </c>
      <c r="CB10" s="32" t="s">
        <v>54</v>
      </c>
      <c r="CC10" s="33"/>
      <c r="CD10" s="33">
        <v>10</v>
      </c>
      <c r="CE10" s="33">
        <v>2</v>
      </c>
      <c r="CF10" s="33">
        <f t="shared" si="63"/>
        <v>6</v>
      </c>
      <c r="CG10" s="33">
        <f t="shared" si="64"/>
        <v>5</v>
      </c>
      <c r="CJ10" s="2"/>
      <c r="CL10" s="2"/>
      <c r="CM10" s="2"/>
      <c r="CP10" s="32" t="s">
        <v>136</v>
      </c>
      <c r="CQ10" s="32" t="s">
        <v>155</v>
      </c>
      <c r="CR10" s="33" t="s">
        <v>1008</v>
      </c>
      <c r="CS10" s="33">
        <v>4</v>
      </c>
      <c r="CT10" s="33">
        <v>7</v>
      </c>
      <c r="CU10" s="33">
        <f t="shared" si="65"/>
        <v>5.8</v>
      </c>
      <c r="CV10" s="33">
        <f t="shared" si="66"/>
        <v>7</v>
      </c>
      <c r="CY10" s="2"/>
      <c r="CZ10" s="2"/>
      <c r="DA10" s="2"/>
      <c r="DB10" s="2"/>
      <c r="DE10" s="2"/>
      <c r="DF10" s="2"/>
      <c r="DH10" s="32" t="s">
        <v>167</v>
      </c>
      <c r="DI10" s="32" t="s">
        <v>180</v>
      </c>
      <c r="DJ10" s="33" t="s">
        <v>1008</v>
      </c>
      <c r="DK10" s="33">
        <v>6</v>
      </c>
      <c r="DL10" s="33">
        <v>5</v>
      </c>
      <c r="DM10" s="33">
        <f t="shared" si="67"/>
        <v>5.5</v>
      </c>
      <c r="DN10" s="33">
        <f t="shared" si="68"/>
        <v>7</v>
      </c>
      <c r="DQ10" s="2"/>
      <c r="DS10" s="2"/>
      <c r="DT10" s="2"/>
      <c r="DW10" s="32" t="s">
        <v>136</v>
      </c>
      <c r="DX10" s="32" t="s">
        <v>143</v>
      </c>
      <c r="DY10" s="33" t="s">
        <v>1008</v>
      </c>
      <c r="DZ10" s="33">
        <v>6</v>
      </c>
      <c r="EA10" s="33">
        <v>9</v>
      </c>
      <c r="EB10" s="33">
        <f t="shared" si="70"/>
        <v>7.8</v>
      </c>
      <c r="EC10" s="33">
        <f t="shared" si="71"/>
        <v>7</v>
      </c>
      <c r="EF10" s="2"/>
      <c r="EG10" s="2"/>
      <c r="EH10" s="2"/>
      <c r="EI10" s="2"/>
      <c r="EL10" s="2"/>
      <c r="EM10" s="2"/>
      <c r="EO10" s="32" t="s">
        <v>104</v>
      </c>
      <c r="EP10" s="32" t="s">
        <v>111</v>
      </c>
      <c r="EQ10" s="33" t="s">
        <v>1008</v>
      </c>
      <c r="ER10" s="33">
        <v>9</v>
      </c>
      <c r="ES10" s="33">
        <v>3</v>
      </c>
      <c r="ET10" s="33">
        <f t="shared" si="72"/>
        <v>6</v>
      </c>
      <c r="EU10" s="33">
        <f t="shared" si="73"/>
        <v>6</v>
      </c>
      <c r="EX10" s="2"/>
      <c r="EZ10" s="2"/>
      <c r="FA10" s="2"/>
      <c r="FD10" s="32" t="s">
        <v>136</v>
      </c>
      <c r="FE10" s="32" t="s">
        <v>155</v>
      </c>
      <c r="FF10" s="33" t="s">
        <v>1008</v>
      </c>
      <c r="FG10" s="33">
        <v>5</v>
      </c>
      <c r="FH10" s="33">
        <v>8</v>
      </c>
      <c r="FI10" s="33">
        <f t="shared" si="74"/>
        <v>6.8</v>
      </c>
      <c r="FJ10" s="33">
        <f t="shared" si="75"/>
        <v>7</v>
      </c>
      <c r="FM10" s="2"/>
      <c r="FN10" s="2"/>
      <c r="FO10" s="2"/>
      <c r="FP10" s="2"/>
      <c r="FS10" s="2"/>
      <c r="FT10" s="2"/>
      <c r="FV10" s="32" t="s">
        <v>104</v>
      </c>
      <c r="FW10" s="32" t="s">
        <v>111</v>
      </c>
      <c r="FX10" s="33" t="s">
        <v>1008</v>
      </c>
      <c r="FY10" s="33">
        <v>12</v>
      </c>
      <c r="FZ10" s="33">
        <v>7</v>
      </c>
      <c r="GA10" s="33">
        <f t="shared" si="76"/>
        <v>9.5</v>
      </c>
      <c r="GB10" s="33">
        <f t="shared" si="77"/>
        <v>6</v>
      </c>
      <c r="GE10" s="2"/>
      <c r="GG10" s="2"/>
      <c r="GH10" s="2"/>
      <c r="GK10" s="32" t="s">
        <v>104</v>
      </c>
      <c r="GL10" s="32" t="s">
        <v>111</v>
      </c>
      <c r="GM10" s="33" t="s">
        <v>1008</v>
      </c>
      <c r="GN10" s="33">
        <v>7</v>
      </c>
      <c r="GO10" s="33">
        <v>42</v>
      </c>
      <c r="GP10" s="33">
        <f t="shared" si="79"/>
        <v>28</v>
      </c>
      <c r="GQ10" s="33">
        <f t="shared" si="135"/>
        <v>7</v>
      </c>
      <c r="GT10" s="2"/>
      <c r="GU10" s="2"/>
      <c r="GV10" s="2"/>
      <c r="GW10" s="2"/>
      <c r="GZ10" s="2"/>
      <c r="HA10" s="2"/>
      <c r="HC10" s="32" t="s">
        <v>136</v>
      </c>
      <c r="HD10" s="32" t="s">
        <v>143</v>
      </c>
      <c r="HE10" s="33" t="s">
        <v>1008</v>
      </c>
      <c r="HF10" s="33">
        <v>7</v>
      </c>
      <c r="HG10" s="33">
        <v>4</v>
      </c>
      <c r="HH10" s="33">
        <f t="shared" si="81"/>
        <v>5.5</v>
      </c>
      <c r="HI10" s="33">
        <f t="shared" si="136"/>
        <v>7</v>
      </c>
      <c r="HL10" s="2"/>
      <c r="HN10" s="2"/>
      <c r="HO10" s="2"/>
      <c r="HR10" s="32" t="s">
        <v>104</v>
      </c>
      <c r="HS10" s="32" t="s">
        <v>128</v>
      </c>
      <c r="HT10" s="33" t="s">
        <v>1008</v>
      </c>
      <c r="HU10" s="33">
        <v>6</v>
      </c>
      <c r="HV10" s="33">
        <v>7</v>
      </c>
      <c r="HW10" s="33">
        <f t="shared" si="82"/>
        <v>6.6</v>
      </c>
      <c r="HX10" s="33">
        <f t="shared" si="83"/>
        <v>7</v>
      </c>
      <c r="IA10" s="2"/>
      <c r="IB10" s="2"/>
      <c r="IC10" s="2"/>
      <c r="ID10" s="2"/>
      <c r="IG10" s="2"/>
      <c r="IH10" s="2"/>
      <c r="IJ10" s="32" t="s">
        <v>167</v>
      </c>
      <c r="IK10" s="32" t="s">
        <v>173</v>
      </c>
      <c r="IL10" s="33" t="s">
        <v>1001</v>
      </c>
      <c r="IM10" s="33">
        <v>3</v>
      </c>
      <c r="IN10" s="33"/>
      <c r="IO10" s="33">
        <v>2</v>
      </c>
      <c r="IP10" s="34">
        <f t="shared" si="137"/>
        <v>0</v>
      </c>
      <c r="IQ10" s="33">
        <f t="shared" si="84"/>
        <v>1.8</v>
      </c>
      <c r="IR10" s="33">
        <f t="shared" si="85"/>
        <v>7</v>
      </c>
      <c r="IT10" s="32" t="s">
        <v>63</v>
      </c>
      <c r="IU10" s="32" t="s">
        <v>64</v>
      </c>
      <c r="IV10" s="33" t="s">
        <v>1008</v>
      </c>
      <c r="IW10" s="33">
        <v>1</v>
      </c>
      <c r="IX10" s="33">
        <v>3</v>
      </c>
      <c r="IY10" s="33">
        <f t="shared" si="86"/>
        <v>2</v>
      </c>
      <c r="IZ10" s="33">
        <f t="shared" si="87"/>
        <v>4</v>
      </c>
      <c r="JB10" s="32" t="s">
        <v>104</v>
      </c>
      <c r="JC10" s="32" t="s">
        <v>128</v>
      </c>
      <c r="JD10" s="33" t="s">
        <v>1008</v>
      </c>
      <c r="JE10" s="33">
        <v>9</v>
      </c>
      <c r="JF10" s="33">
        <v>4</v>
      </c>
      <c r="JG10" s="33">
        <v>1</v>
      </c>
      <c r="JH10" s="40">
        <f t="shared" si="88"/>
        <v>0.111111111111111</v>
      </c>
      <c r="JI10" s="33">
        <f t="shared" si="89"/>
        <v>5.1</v>
      </c>
      <c r="JJ10" s="33">
        <f t="shared" si="90"/>
        <v>6</v>
      </c>
      <c r="JM10" s="2"/>
      <c r="JO10" s="2"/>
      <c r="JP10" s="2"/>
      <c r="JS10" s="32" t="s">
        <v>63</v>
      </c>
      <c r="JT10" s="32" t="s">
        <v>77</v>
      </c>
      <c r="JU10" s="33" t="s">
        <v>1008</v>
      </c>
      <c r="JV10" s="33">
        <v>3</v>
      </c>
      <c r="JW10" s="33">
        <v>11</v>
      </c>
      <c r="JX10" s="33">
        <f t="shared" si="138"/>
        <v>7</v>
      </c>
      <c r="JY10" s="33">
        <f t="shared" si="91"/>
        <v>7</v>
      </c>
      <c r="KB10" s="2"/>
      <c r="KC10" s="2"/>
      <c r="KD10" s="2"/>
      <c r="KE10" s="2"/>
      <c r="KH10" s="2"/>
      <c r="KI10" s="2"/>
      <c r="KL10" s="32" t="s">
        <v>136</v>
      </c>
      <c r="KM10" s="32" t="s">
        <v>155</v>
      </c>
      <c r="KN10" s="33" t="s">
        <v>1008</v>
      </c>
      <c r="KO10" s="33">
        <v>3</v>
      </c>
      <c r="KP10" s="33">
        <v>1</v>
      </c>
      <c r="KQ10" s="33">
        <v>1</v>
      </c>
      <c r="KR10" s="34">
        <f t="shared" si="139"/>
        <v>0.333333333333333</v>
      </c>
      <c r="KS10" s="33">
        <f t="shared" si="92"/>
        <v>1.8</v>
      </c>
      <c r="KT10" s="33">
        <f t="shared" si="93"/>
        <v>5</v>
      </c>
      <c r="KV10" s="32" t="s">
        <v>63</v>
      </c>
      <c r="KW10" s="32" t="s">
        <v>77</v>
      </c>
      <c r="KX10" s="33" t="s">
        <v>1008</v>
      </c>
      <c r="KY10" s="33">
        <v>1</v>
      </c>
      <c r="KZ10" s="33">
        <v>3</v>
      </c>
      <c r="LA10" s="33">
        <f t="shared" si="94"/>
        <v>2</v>
      </c>
      <c r="LB10" s="33">
        <f t="shared" si="95"/>
        <v>4</v>
      </c>
      <c r="LD10" s="32" t="s">
        <v>136</v>
      </c>
      <c r="LE10" s="32" t="s">
        <v>155</v>
      </c>
      <c r="LF10" s="33" t="s">
        <v>1008</v>
      </c>
      <c r="LG10" s="33">
        <v>2</v>
      </c>
      <c r="LH10" s="33">
        <v>2</v>
      </c>
      <c r="LI10" s="33">
        <v>1</v>
      </c>
      <c r="LJ10" s="34">
        <f t="shared" si="96"/>
        <v>0.5</v>
      </c>
      <c r="LK10" s="33">
        <f t="shared" si="97"/>
        <v>1.7</v>
      </c>
      <c r="LL10" s="33">
        <f t="shared" si="98"/>
        <v>7</v>
      </c>
      <c r="LN10" s="25" t="s">
        <v>63</v>
      </c>
      <c r="LO10" s="25" t="s">
        <v>410</v>
      </c>
      <c r="LP10" s="26" t="s">
        <v>1001</v>
      </c>
      <c r="LQ10" s="26">
        <v>1</v>
      </c>
      <c r="LR10" s="26">
        <v>3</v>
      </c>
      <c r="LS10" s="26">
        <f t="shared" si="99"/>
        <v>2</v>
      </c>
      <c r="LT10" s="26">
        <f t="shared" si="100"/>
        <v>3</v>
      </c>
      <c r="LV10" s="32" t="s">
        <v>136</v>
      </c>
      <c r="LW10" s="32" t="s">
        <v>150</v>
      </c>
      <c r="LX10" s="33" t="s">
        <v>1008</v>
      </c>
      <c r="LY10" s="33">
        <v>3</v>
      </c>
      <c r="LZ10" s="33">
        <v>1</v>
      </c>
      <c r="MA10" s="33">
        <v>1</v>
      </c>
      <c r="MB10" s="34">
        <f t="shared" si="140"/>
        <v>0.333333333333333</v>
      </c>
      <c r="MC10" s="33">
        <f t="shared" si="101"/>
        <v>1.8</v>
      </c>
      <c r="MD10" s="33">
        <f t="shared" si="102"/>
        <v>6</v>
      </c>
      <c r="MF10" s="32" t="s">
        <v>28</v>
      </c>
      <c r="MG10" s="32" t="s">
        <v>29</v>
      </c>
      <c r="MH10" s="33" t="s">
        <v>1008</v>
      </c>
      <c r="MI10" s="33">
        <v>1</v>
      </c>
      <c r="MJ10" s="33">
        <v>1</v>
      </c>
      <c r="MK10" s="33">
        <f t="shared" si="103"/>
        <v>1</v>
      </c>
      <c r="ML10" s="33">
        <f t="shared" si="104"/>
        <v>6</v>
      </c>
      <c r="MN10" s="32" t="s">
        <v>136</v>
      </c>
      <c r="MO10" s="32" t="s">
        <v>150</v>
      </c>
      <c r="MP10" s="33" t="s">
        <v>1008</v>
      </c>
      <c r="MQ10" s="33">
        <v>3</v>
      </c>
      <c r="MR10" s="33">
        <v>1</v>
      </c>
      <c r="MS10" s="33">
        <v>1</v>
      </c>
      <c r="MT10" s="34">
        <f t="shared" si="105"/>
        <v>0.333333333333333</v>
      </c>
      <c r="MU10" s="33">
        <f t="shared" si="106"/>
        <v>1.8</v>
      </c>
      <c r="MV10" s="33">
        <f t="shared" si="107"/>
        <v>6</v>
      </c>
      <c r="MX10" s="25" t="s">
        <v>63</v>
      </c>
      <c r="MY10" s="25" t="s">
        <v>77</v>
      </c>
      <c r="MZ10" s="26" t="s">
        <v>1008</v>
      </c>
      <c r="NA10" s="26">
        <v>1</v>
      </c>
      <c r="NB10" s="26">
        <v>3</v>
      </c>
      <c r="NC10" s="26">
        <f t="shared" si="108"/>
        <v>2</v>
      </c>
      <c r="ND10" s="26">
        <f t="shared" si="109"/>
        <v>3</v>
      </c>
      <c r="NF10" s="32" t="s">
        <v>167</v>
      </c>
      <c r="NG10" s="32" t="s">
        <v>173</v>
      </c>
      <c r="NH10" s="33" t="s">
        <v>1001</v>
      </c>
      <c r="NI10" s="33">
        <v>9</v>
      </c>
      <c r="NJ10" s="33">
        <v>5</v>
      </c>
      <c r="NK10" s="33"/>
      <c r="NL10" s="40">
        <f t="shared" si="110"/>
        <v>0</v>
      </c>
      <c r="NM10" s="33">
        <f t="shared" si="111"/>
        <v>5.1</v>
      </c>
      <c r="NN10" s="33">
        <f t="shared" si="112"/>
        <v>7</v>
      </c>
      <c r="NQ10" s="2"/>
      <c r="NS10" s="2"/>
      <c r="NT10" s="2"/>
      <c r="NW10" s="32" t="s">
        <v>63</v>
      </c>
      <c r="NX10" s="32" t="s">
        <v>64</v>
      </c>
      <c r="NY10" s="33" t="s">
        <v>1008</v>
      </c>
      <c r="NZ10" s="33">
        <v>2</v>
      </c>
      <c r="OA10" s="33">
        <v>11</v>
      </c>
      <c r="OB10" s="33">
        <f t="shared" si="113"/>
        <v>6.5</v>
      </c>
      <c r="OC10" s="33">
        <f t="shared" si="114"/>
        <v>6</v>
      </c>
      <c r="OF10" s="2"/>
      <c r="OG10" s="2"/>
      <c r="OH10" s="2"/>
      <c r="OI10" s="2"/>
      <c r="OL10" s="2"/>
      <c r="OM10" s="2"/>
      <c r="OO10" s="32" t="s">
        <v>104</v>
      </c>
      <c r="OP10" s="32" t="s">
        <v>111</v>
      </c>
      <c r="OQ10" s="33" t="s">
        <v>1008</v>
      </c>
      <c r="OR10" s="33">
        <v>2</v>
      </c>
      <c r="OS10" s="33">
        <v>2</v>
      </c>
      <c r="OT10" s="33">
        <v>1</v>
      </c>
      <c r="OU10" s="34">
        <f t="shared" si="115"/>
        <v>0.5</v>
      </c>
      <c r="OV10" s="33">
        <f t="shared" si="116"/>
        <v>1.7</v>
      </c>
      <c r="OW10" s="33">
        <f t="shared" si="117"/>
        <v>7</v>
      </c>
      <c r="OY10" s="32" t="s">
        <v>167</v>
      </c>
      <c r="OZ10" s="32" t="s">
        <v>173</v>
      </c>
      <c r="PA10" s="33" t="s">
        <v>1001</v>
      </c>
      <c r="PB10" s="33">
        <v>1</v>
      </c>
      <c r="PC10" s="33">
        <v>3</v>
      </c>
      <c r="PD10" s="33">
        <f t="shared" si="118"/>
        <v>2</v>
      </c>
      <c r="PE10" s="33">
        <f t="shared" si="119"/>
        <v>6</v>
      </c>
      <c r="PG10" s="32" t="s">
        <v>167</v>
      </c>
      <c r="PH10" s="32" t="s">
        <v>168</v>
      </c>
      <c r="PI10" s="33" t="s">
        <v>1008</v>
      </c>
      <c r="PJ10" s="33">
        <v>3</v>
      </c>
      <c r="PK10" s="33">
        <v>2</v>
      </c>
      <c r="PL10" s="33">
        <v>1</v>
      </c>
      <c r="PM10" s="34">
        <f t="shared" si="120"/>
        <v>0.333333333333333</v>
      </c>
      <c r="PN10" s="33">
        <f t="shared" si="121"/>
        <v>2.1</v>
      </c>
      <c r="PO10" s="33">
        <f t="shared" si="122"/>
        <v>5</v>
      </c>
      <c r="PQ10" s="32" t="s">
        <v>104</v>
      </c>
      <c r="PR10" s="32" t="s">
        <v>111</v>
      </c>
      <c r="PS10" s="33" t="s">
        <v>1008</v>
      </c>
      <c r="PT10" s="33">
        <v>2</v>
      </c>
      <c r="PU10" s="33">
        <v>2</v>
      </c>
      <c r="PV10" s="33">
        <f t="shared" si="123"/>
        <v>2</v>
      </c>
      <c r="PW10" s="33">
        <f t="shared" si="124"/>
        <v>5</v>
      </c>
      <c r="PY10" s="32" t="s">
        <v>136</v>
      </c>
      <c r="PZ10" s="32" t="s">
        <v>155</v>
      </c>
      <c r="QA10" s="33" t="s">
        <v>1008</v>
      </c>
      <c r="QB10" s="33">
        <v>3</v>
      </c>
      <c r="QC10" s="33">
        <v>1</v>
      </c>
      <c r="QD10" s="33">
        <v>1</v>
      </c>
      <c r="QE10" s="34">
        <f t="shared" si="125"/>
        <v>0.333333333333333</v>
      </c>
      <c r="QF10" s="33">
        <f t="shared" si="126"/>
        <v>1.8</v>
      </c>
      <c r="QG10" s="33">
        <f t="shared" si="127"/>
        <v>6</v>
      </c>
      <c r="QI10" s="32" t="s">
        <v>136</v>
      </c>
      <c r="QJ10" s="32" t="s">
        <v>150</v>
      </c>
      <c r="QK10" s="33" t="s">
        <v>1008</v>
      </c>
      <c r="QL10" s="33">
        <v>1</v>
      </c>
      <c r="QM10" s="33">
        <v>1</v>
      </c>
      <c r="QN10" s="33">
        <f t="shared" si="128"/>
        <v>1</v>
      </c>
      <c r="QO10" s="33">
        <f t="shared" si="129"/>
        <v>7</v>
      </c>
      <c r="QQ10" s="32" t="s">
        <v>167</v>
      </c>
      <c r="QR10" s="32" t="s">
        <v>168</v>
      </c>
      <c r="QS10" s="33" t="s">
        <v>1008</v>
      </c>
      <c r="QT10" s="33">
        <v>2</v>
      </c>
      <c r="QU10" s="33">
        <v>2</v>
      </c>
      <c r="QV10" s="33">
        <v>1</v>
      </c>
      <c r="QW10" s="34">
        <f t="shared" si="130"/>
        <v>0.5</v>
      </c>
      <c r="QX10" s="33">
        <f t="shared" si="131"/>
        <v>1.7</v>
      </c>
      <c r="QY10" s="33">
        <f t="shared" si="132"/>
        <v>6</v>
      </c>
      <c r="RA10" s="32" t="s">
        <v>28</v>
      </c>
      <c r="RB10" s="32" t="s">
        <v>45</v>
      </c>
      <c r="RC10" s="33" t="s">
        <v>1008</v>
      </c>
      <c r="RD10" s="33">
        <v>1</v>
      </c>
      <c r="RE10" s="33">
        <v>4</v>
      </c>
      <c r="RF10" s="33">
        <f t="shared" si="133"/>
        <v>2.5</v>
      </c>
      <c r="RG10" s="33">
        <f t="shared" si="134"/>
        <v>5</v>
      </c>
      <c r="RJ10" s="32" t="s">
        <v>92</v>
      </c>
      <c r="RK10" s="32" t="s">
        <v>93</v>
      </c>
      <c r="RL10" s="33" t="s">
        <v>1008</v>
      </c>
      <c r="RM10" s="33">
        <v>8</v>
      </c>
      <c r="RN10" s="33">
        <v>4</v>
      </c>
      <c r="RO10" s="33">
        <v>1</v>
      </c>
      <c r="RP10" s="40">
        <v>0.125</v>
      </c>
      <c r="RQ10" s="33">
        <v>4.7</v>
      </c>
      <c r="RR10" s="33">
        <v>7</v>
      </c>
      <c r="RU10" s="2"/>
      <c r="RW10" s="2"/>
      <c r="RX10" s="2"/>
      <c r="SA10" s="32" t="s">
        <v>104</v>
      </c>
      <c r="SB10" s="32" t="s">
        <v>111</v>
      </c>
      <c r="SC10" s="33" t="s">
        <v>1008</v>
      </c>
      <c r="SD10" s="33">
        <v>4</v>
      </c>
      <c r="SE10" s="33">
        <v>11</v>
      </c>
      <c r="SF10" s="33">
        <v>7.5</v>
      </c>
      <c r="SG10" s="33">
        <v>7</v>
      </c>
      <c r="SJ10" s="2"/>
      <c r="SK10" s="2"/>
      <c r="SL10" s="2"/>
      <c r="SM10" s="2"/>
      <c r="SP10" s="2"/>
      <c r="SQ10" s="2"/>
    </row>
    <row r="11" spans="1:511">
      <c r="D11" s="16">
        <v>1.65</v>
      </c>
      <c r="E11" s="2">
        <v>100</v>
      </c>
      <c r="F11" s="2">
        <v>194</v>
      </c>
      <c r="G11" s="2">
        <v>100</v>
      </c>
      <c r="M11" s="32" t="s">
        <v>104</v>
      </c>
      <c r="N11" s="32" t="s">
        <v>116</v>
      </c>
      <c r="O11" s="33" t="s">
        <v>1008</v>
      </c>
      <c r="P11" s="39">
        <v>12</v>
      </c>
      <c r="Q11" s="33">
        <v>8</v>
      </c>
      <c r="R11" s="33">
        <f t="shared" si="54"/>
        <v>10</v>
      </c>
      <c r="S11" s="33">
        <f t="shared" si="55"/>
        <v>6</v>
      </c>
      <c r="U11" s="41" t="s">
        <v>2617</v>
      </c>
      <c r="V11" s="41"/>
      <c r="W11" s="41"/>
      <c r="X11" s="41"/>
      <c r="Y11" s="9" t="s">
        <v>787</v>
      </c>
      <c r="AB11" s="32" t="s">
        <v>136</v>
      </c>
      <c r="AC11" s="32" t="s">
        <v>150</v>
      </c>
      <c r="AD11" s="33" t="s">
        <v>1008</v>
      </c>
      <c r="AE11" s="33">
        <v>7</v>
      </c>
      <c r="AF11" s="33">
        <v>29</v>
      </c>
      <c r="AG11" s="33">
        <f t="shared" si="56"/>
        <v>18</v>
      </c>
      <c r="AH11" s="33">
        <f t="shared" si="57"/>
        <v>8</v>
      </c>
      <c r="AJ11" s="41" t="s">
        <v>2618</v>
      </c>
      <c r="AK11" s="41"/>
      <c r="AL11" s="41"/>
      <c r="AM11" s="41"/>
      <c r="AN11" s="9" t="s">
        <v>787</v>
      </c>
      <c r="AQ11" s="2"/>
      <c r="AR11" s="2"/>
      <c r="AT11" s="32" t="s">
        <v>104</v>
      </c>
      <c r="AU11" s="32" t="s">
        <v>111</v>
      </c>
      <c r="AV11" s="33" t="s">
        <v>1008</v>
      </c>
      <c r="AW11" s="33">
        <v>8</v>
      </c>
      <c r="AX11" s="33">
        <v>3</v>
      </c>
      <c r="AY11" s="33">
        <f t="shared" si="58"/>
        <v>5.5</v>
      </c>
      <c r="AZ11" s="33">
        <f t="shared" si="59"/>
        <v>8</v>
      </c>
      <c r="BB11" s="41" t="s">
        <v>2617</v>
      </c>
      <c r="BC11" s="41"/>
      <c r="BD11" s="41"/>
      <c r="BE11" s="41"/>
      <c r="BF11" s="9" t="s">
        <v>878</v>
      </c>
      <c r="BI11" s="32" t="s">
        <v>167</v>
      </c>
      <c r="BJ11" s="32" t="s">
        <v>186</v>
      </c>
      <c r="BK11" s="33" t="s">
        <v>1001</v>
      </c>
      <c r="BL11" s="33">
        <v>4</v>
      </c>
      <c r="BM11" s="33">
        <v>4</v>
      </c>
      <c r="BN11" s="33">
        <f t="shared" si="61"/>
        <v>4</v>
      </c>
      <c r="BO11" s="33">
        <f t="shared" si="62"/>
        <v>8</v>
      </c>
      <c r="BQ11" s="41" t="s">
        <v>2618</v>
      </c>
      <c r="BR11" s="41"/>
      <c r="BS11" s="41"/>
      <c r="BT11" s="41"/>
      <c r="BU11" s="9" t="s">
        <v>878</v>
      </c>
      <c r="BX11" s="2"/>
      <c r="BY11" s="2"/>
      <c r="CA11" s="32" t="s">
        <v>167</v>
      </c>
      <c r="CB11" s="32" t="s">
        <v>173</v>
      </c>
      <c r="CC11" s="33"/>
      <c r="CD11" s="33">
        <v>7</v>
      </c>
      <c r="CE11" s="33">
        <v>4</v>
      </c>
      <c r="CF11" s="33">
        <f t="shared" si="63"/>
        <v>5.5</v>
      </c>
      <c r="CG11" s="33">
        <f t="shared" si="64"/>
        <v>8</v>
      </c>
      <c r="CI11" s="41" t="s">
        <v>2617</v>
      </c>
      <c r="CJ11" s="41"/>
      <c r="CK11" s="41"/>
      <c r="CL11" s="41"/>
      <c r="CM11" s="9" t="s">
        <v>892</v>
      </c>
      <c r="CP11" s="32" t="s">
        <v>136</v>
      </c>
      <c r="CQ11" s="32" t="s">
        <v>143</v>
      </c>
      <c r="CR11" s="33" t="s">
        <v>1008</v>
      </c>
      <c r="CS11" s="33">
        <v>4</v>
      </c>
      <c r="CT11" s="33">
        <v>7</v>
      </c>
      <c r="CU11" s="33">
        <f t="shared" si="65"/>
        <v>5.8</v>
      </c>
      <c r="CV11" s="33">
        <f t="shared" si="66"/>
        <v>7</v>
      </c>
      <c r="CX11" s="41" t="s">
        <v>2618</v>
      </c>
      <c r="CY11" s="41"/>
      <c r="CZ11" s="41"/>
      <c r="DA11" s="41"/>
      <c r="DB11" s="9" t="s">
        <v>892</v>
      </c>
      <c r="DE11" s="2"/>
      <c r="DF11" s="2"/>
      <c r="DH11" s="32" t="s">
        <v>167</v>
      </c>
      <c r="DI11" s="32" t="s">
        <v>186</v>
      </c>
      <c r="DJ11" s="33" t="s">
        <v>1001</v>
      </c>
      <c r="DK11" s="33">
        <v>8</v>
      </c>
      <c r="DL11" s="33">
        <v>3</v>
      </c>
      <c r="DM11" s="33">
        <f t="shared" si="67"/>
        <v>5.5</v>
      </c>
      <c r="DN11" s="33">
        <f t="shared" si="68"/>
        <v>7</v>
      </c>
      <c r="DP11" s="41" t="s">
        <v>2617</v>
      </c>
      <c r="DQ11" s="41"/>
      <c r="DR11" s="41"/>
      <c r="DS11" s="41"/>
      <c r="DT11" s="9" t="s">
        <v>919</v>
      </c>
      <c r="DW11" s="32" t="s">
        <v>104</v>
      </c>
      <c r="DX11" s="32" t="s">
        <v>111</v>
      </c>
      <c r="DY11" s="33" t="s">
        <v>1008</v>
      </c>
      <c r="DZ11" s="33">
        <v>4</v>
      </c>
      <c r="EA11" s="33">
        <v>9</v>
      </c>
      <c r="EB11" s="33">
        <f t="shared" si="70"/>
        <v>7</v>
      </c>
      <c r="EC11" s="33">
        <f t="shared" si="71"/>
        <v>8</v>
      </c>
      <c r="EE11" s="41" t="s">
        <v>2618</v>
      </c>
      <c r="EF11" s="41"/>
      <c r="EG11" s="41"/>
      <c r="EH11" s="41"/>
      <c r="EI11" s="9" t="s">
        <v>919</v>
      </c>
      <c r="EL11" s="2"/>
      <c r="EM11" s="2"/>
      <c r="EO11" s="32" t="s">
        <v>136</v>
      </c>
      <c r="EP11" s="32" t="s">
        <v>143</v>
      </c>
      <c r="EQ11" s="33" t="s">
        <v>1008</v>
      </c>
      <c r="ER11" s="33">
        <v>7</v>
      </c>
      <c r="ES11" s="33">
        <v>5</v>
      </c>
      <c r="ET11" s="33">
        <f t="shared" si="72"/>
        <v>6</v>
      </c>
      <c r="EU11" s="33">
        <f t="shared" si="73"/>
        <v>6</v>
      </c>
      <c r="EW11" s="41" t="s">
        <v>2617</v>
      </c>
      <c r="EX11" s="41"/>
      <c r="EY11" s="41"/>
      <c r="EZ11" s="41"/>
      <c r="FA11" s="9" t="s">
        <v>937</v>
      </c>
      <c r="FD11" s="32" t="s">
        <v>63</v>
      </c>
      <c r="FE11" s="32" t="s">
        <v>77</v>
      </c>
      <c r="FF11" s="33" t="s">
        <v>1008</v>
      </c>
      <c r="FG11" s="33">
        <v>2</v>
      </c>
      <c r="FH11" s="33">
        <v>10</v>
      </c>
      <c r="FI11" s="33">
        <f t="shared" si="74"/>
        <v>6.8</v>
      </c>
      <c r="FJ11" s="33">
        <f t="shared" si="75"/>
        <v>7</v>
      </c>
      <c r="FL11" s="41" t="s">
        <v>2618</v>
      </c>
      <c r="FM11" s="41"/>
      <c r="FN11" s="41"/>
      <c r="FO11" s="41"/>
      <c r="FP11" s="9" t="s">
        <v>937</v>
      </c>
      <c r="FS11" s="2"/>
      <c r="FT11" s="2"/>
      <c r="FV11" s="32" t="s">
        <v>136</v>
      </c>
      <c r="FW11" s="32" t="s">
        <v>143</v>
      </c>
      <c r="FX11" s="33" t="s">
        <v>1008</v>
      </c>
      <c r="FY11" s="33">
        <v>11</v>
      </c>
      <c r="FZ11" s="33">
        <v>7</v>
      </c>
      <c r="GA11" s="33">
        <f t="shared" si="76"/>
        <v>9</v>
      </c>
      <c r="GB11" s="33">
        <f t="shared" si="77"/>
        <v>8</v>
      </c>
      <c r="GD11" s="41" t="s">
        <v>2617</v>
      </c>
      <c r="GE11" s="41"/>
      <c r="GF11" s="41"/>
      <c r="GG11" s="41"/>
      <c r="GH11" s="9" t="s">
        <v>877</v>
      </c>
      <c r="GK11" s="32" t="s">
        <v>136</v>
      </c>
      <c r="GL11" s="32" t="s">
        <v>155</v>
      </c>
      <c r="GM11" s="33" t="s">
        <v>1008</v>
      </c>
      <c r="GN11" s="33">
        <v>9</v>
      </c>
      <c r="GO11" s="33">
        <v>37</v>
      </c>
      <c r="GP11" s="33">
        <f t="shared" si="79"/>
        <v>25.8</v>
      </c>
      <c r="GQ11" s="33">
        <f t="shared" si="135"/>
        <v>8</v>
      </c>
      <c r="GS11" s="41" t="s">
        <v>2618</v>
      </c>
      <c r="GT11" s="41"/>
      <c r="GU11" s="41"/>
      <c r="GV11" s="41"/>
      <c r="GW11" s="9" t="s">
        <v>877</v>
      </c>
      <c r="GZ11" s="2"/>
      <c r="HA11" s="2"/>
      <c r="HC11" s="32" t="s">
        <v>136</v>
      </c>
      <c r="HD11" s="32" t="s">
        <v>140</v>
      </c>
      <c r="HE11" s="33" t="s">
        <v>1008</v>
      </c>
      <c r="HF11" s="33">
        <v>7</v>
      </c>
      <c r="HG11" s="33">
        <v>4</v>
      </c>
      <c r="HH11" s="33">
        <f t="shared" si="81"/>
        <v>5.5</v>
      </c>
      <c r="HI11" s="33">
        <f t="shared" si="136"/>
        <v>7</v>
      </c>
      <c r="HK11" s="41" t="s">
        <v>2617</v>
      </c>
      <c r="HL11" s="41"/>
      <c r="HM11" s="41"/>
      <c r="HN11" s="41"/>
      <c r="HO11" s="9" t="s">
        <v>955</v>
      </c>
      <c r="HR11" s="32" t="s">
        <v>136</v>
      </c>
      <c r="HS11" s="32" t="s">
        <v>155</v>
      </c>
      <c r="HT11" s="33" t="s">
        <v>1008</v>
      </c>
      <c r="HU11" s="33">
        <v>6</v>
      </c>
      <c r="HV11" s="33">
        <v>7</v>
      </c>
      <c r="HW11" s="33">
        <f t="shared" si="82"/>
        <v>6.6</v>
      </c>
      <c r="HX11" s="33">
        <f t="shared" si="83"/>
        <v>7</v>
      </c>
      <c r="HZ11" s="41" t="s">
        <v>2618</v>
      </c>
      <c r="IA11" s="41"/>
      <c r="IB11" s="41"/>
      <c r="IC11" s="41"/>
      <c r="ID11" s="9" t="s">
        <v>955</v>
      </c>
      <c r="IG11" s="2"/>
      <c r="IH11" s="2"/>
      <c r="IJ11" s="32" t="s">
        <v>136</v>
      </c>
      <c r="IK11" s="32" t="s">
        <v>155</v>
      </c>
      <c r="IL11" s="33" t="s">
        <v>1008</v>
      </c>
      <c r="IM11" s="33">
        <v>2</v>
      </c>
      <c r="IN11" s="33">
        <v>1</v>
      </c>
      <c r="IO11" s="33">
        <v>2</v>
      </c>
      <c r="IP11" s="34">
        <f t="shared" si="137"/>
        <v>0.5</v>
      </c>
      <c r="IQ11" s="33">
        <f t="shared" si="84"/>
        <v>1.7</v>
      </c>
      <c r="IR11" s="33">
        <f t="shared" si="85"/>
        <v>8</v>
      </c>
      <c r="IT11" s="32" t="s">
        <v>63</v>
      </c>
      <c r="IU11" s="32" t="s">
        <v>77</v>
      </c>
      <c r="IV11" s="33" t="s">
        <v>1008</v>
      </c>
      <c r="IW11" s="33">
        <v>1</v>
      </c>
      <c r="IX11" s="33">
        <v>3</v>
      </c>
      <c r="IY11" s="33">
        <f t="shared" si="86"/>
        <v>2</v>
      </c>
      <c r="IZ11" s="33">
        <f t="shared" si="87"/>
        <v>4</v>
      </c>
      <c r="JB11" s="32" t="s">
        <v>28</v>
      </c>
      <c r="JC11" s="32" t="s">
        <v>29</v>
      </c>
      <c r="JD11" s="33" t="s">
        <v>1008</v>
      </c>
      <c r="JE11" s="33">
        <v>8</v>
      </c>
      <c r="JF11" s="33">
        <v>2</v>
      </c>
      <c r="JG11" s="33">
        <v>3</v>
      </c>
      <c r="JH11" s="40">
        <f t="shared" si="88"/>
        <v>0.375</v>
      </c>
      <c r="JI11" s="33">
        <f t="shared" si="89"/>
        <v>4.7</v>
      </c>
      <c r="JJ11" s="33">
        <f t="shared" si="90"/>
        <v>8</v>
      </c>
      <c r="JL11" s="41" t="s">
        <v>2617</v>
      </c>
      <c r="JM11" s="41"/>
      <c r="JN11" s="41"/>
      <c r="JO11" s="41"/>
      <c r="JP11" s="9" t="s">
        <v>968</v>
      </c>
      <c r="JS11" s="32" t="s">
        <v>104</v>
      </c>
      <c r="JT11" s="32" t="s">
        <v>111</v>
      </c>
      <c r="JU11" s="33" t="s">
        <v>1008</v>
      </c>
      <c r="JV11" s="33">
        <v>4</v>
      </c>
      <c r="JW11" s="33">
        <v>8</v>
      </c>
      <c r="JX11" s="33">
        <f t="shared" si="138"/>
        <v>6</v>
      </c>
      <c r="JY11" s="33">
        <f t="shared" si="91"/>
        <v>8</v>
      </c>
      <c r="KA11" s="41" t="s">
        <v>2618</v>
      </c>
      <c r="KB11" s="41"/>
      <c r="KC11" s="41"/>
      <c r="KD11" s="41"/>
      <c r="KE11" s="9" t="s">
        <v>968</v>
      </c>
      <c r="KH11" s="2"/>
      <c r="KI11" s="2"/>
      <c r="KL11" s="32" t="s">
        <v>167</v>
      </c>
      <c r="KM11" s="32" t="s">
        <v>186</v>
      </c>
      <c r="KN11" s="33" t="s">
        <v>1008</v>
      </c>
      <c r="KO11" s="33">
        <v>3</v>
      </c>
      <c r="KP11" s="33">
        <v>1</v>
      </c>
      <c r="KQ11" s="33">
        <v>1</v>
      </c>
      <c r="KR11" s="34">
        <f t="shared" si="139"/>
        <v>0.333333333333333</v>
      </c>
      <c r="KS11" s="33">
        <f t="shared" si="92"/>
        <v>1.8</v>
      </c>
      <c r="KT11" s="33">
        <f t="shared" si="93"/>
        <v>5</v>
      </c>
      <c r="KV11" s="32" t="s">
        <v>104</v>
      </c>
      <c r="KW11" s="32" t="s">
        <v>111</v>
      </c>
      <c r="KX11" s="33" t="s">
        <v>1008</v>
      </c>
      <c r="KY11" s="33">
        <v>1</v>
      </c>
      <c r="KZ11" s="33">
        <v>1</v>
      </c>
      <c r="LA11" s="33">
        <f t="shared" si="94"/>
        <v>1</v>
      </c>
      <c r="LB11" s="33">
        <f t="shared" si="95"/>
        <v>8</v>
      </c>
      <c r="LD11" s="32" t="s">
        <v>28</v>
      </c>
      <c r="LE11" s="32" t="s">
        <v>54</v>
      </c>
      <c r="LF11" s="33" t="s">
        <v>1001</v>
      </c>
      <c r="LG11" s="33">
        <v>3</v>
      </c>
      <c r="LH11" s="33">
        <v>1</v>
      </c>
      <c r="LI11" s="33"/>
      <c r="LJ11" s="34">
        <f t="shared" si="96"/>
        <v>0</v>
      </c>
      <c r="LK11" s="33">
        <f t="shared" si="97"/>
        <v>1.5</v>
      </c>
      <c r="LL11" s="33">
        <f t="shared" si="98"/>
        <v>8</v>
      </c>
      <c r="LN11" s="32" t="s">
        <v>167</v>
      </c>
      <c r="LO11" s="32" t="s">
        <v>180</v>
      </c>
      <c r="LP11" s="33" t="s">
        <v>1008</v>
      </c>
      <c r="LQ11" s="33">
        <v>1</v>
      </c>
      <c r="LR11" s="33">
        <v>2</v>
      </c>
      <c r="LS11" s="33">
        <f t="shared" si="99"/>
        <v>1.5</v>
      </c>
      <c r="LT11" s="33">
        <f t="shared" si="100"/>
        <v>8</v>
      </c>
      <c r="LV11" s="32" t="s">
        <v>136</v>
      </c>
      <c r="LW11" s="32" t="s">
        <v>143</v>
      </c>
      <c r="LX11" s="33" t="s">
        <v>1008</v>
      </c>
      <c r="LY11" s="33">
        <v>3</v>
      </c>
      <c r="LZ11" s="33">
        <v>1</v>
      </c>
      <c r="MA11" s="33">
        <v>1</v>
      </c>
      <c r="MB11" s="34">
        <f t="shared" si="140"/>
        <v>0.333333333333333</v>
      </c>
      <c r="MC11" s="33">
        <f t="shared" si="101"/>
        <v>1.8</v>
      </c>
      <c r="MD11" s="33">
        <f t="shared" si="102"/>
        <v>6</v>
      </c>
      <c r="MF11" s="32" t="s">
        <v>104</v>
      </c>
      <c r="MG11" s="32" t="s">
        <v>111</v>
      </c>
      <c r="MH11" s="33" t="s">
        <v>1008</v>
      </c>
      <c r="MI11" s="33">
        <v>1</v>
      </c>
      <c r="MJ11" s="33">
        <v>1</v>
      </c>
      <c r="MK11" s="33">
        <f t="shared" si="103"/>
        <v>1</v>
      </c>
      <c r="ML11" s="33">
        <f t="shared" si="104"/>
        <v>6</v>
      </c>
      <c r="MN11" s="32" t="s">
        <v>167</v>
      </c>
      <c r="MO11" s="32" t="s">
        <v>168</v>
      </c>
      <c r="MP11" s="33" t="s">
        <v>1008</v>
      </c>
      <c r="MQ11" s="33">
        <v>2</v>
      </c>
      <c r="MR11" s="33">
        <v>2</v>
      </c>
      <c r="MS11" s="33">
        <v>1</v>
      </c>
      <c r="MT11" s="34">
        <f t="shared" si="105"/>
        <v>0.5</v>
      </c>
      <c r="MU11" s="33">
        <f t="shared" si="106"/>
        <v>1.7</v>
      </c>
      <c r="MV11" s="33">
        <f t="shared" si="107"/>
        <v>8</v>
      </c>
      <c r="MX11" s="25" t="s">
        <v>136</v>
      </c>
      <c r="MY11" s="25" t="s">
        <v>155</v>
      </c>
      <c r="MZ11" s="26" t="s">
        <v>1008</v>
      </c>
      <c r="NA11" s="26">
        <v>2</v>
      </c>
      <c r="NB11" s="26">
        <v>2</v>
      </c>
      <c r="NC11" s="26">
        <f t="shared" si="108"/>
        <v>2</v>
      </c>
      <c r="ND11" s="26">
        <f t="shared" si="109"/>
        <v>3</v>
      </c>
      <c r="NF11" s="32" t="s">
        <v>63</v>
      </c>
      <c r="NG11" s="32" t="s">
        <v>81</v>
      </c>
      <c r="NH11" s="33" t="s">
        <v>1008</v>
      </c>
      <c r="NI11" s="33">
        <v>7</v>
      </c>
      <c r="NJ11" s="33">
        <v>5</v>
      </c>
      <c r="NK11" s="33">
        <v>2</v>
      </c>
      <c r="NL11" s="40">
        <f t="shared" si="110"/>
        <v>0.285714285714286</v>
      </c>
      <c r="NM11" s="33">
        <f t="shared" si="111"/>
        <v>4.9</v>
      </c>
      <c r="NN11" s="33">
        <f t="shared" si="112"/>
        <v>8</v>
      </c>
      <c r="NP11" s="41" t="s">
        <v>2617</v>
      </c>
      <c r="NQ11" s="41"/>
      <c r="NR11" s="41"/>
      <c r="NS11" s="41"/>
      <c r="NT11" s="9" t="s">
        <v>978</v>
      </c>
      <c r="NW11" s="32" t="s">
        <v>167</v>
      </c>
      <c r="NX11" s="32" t="s">
        <v>168</v>
      </c>
      <c r="NY11" s="33" t="s">
        <v>1008</v>
      </c>
      <c r="NZ11" s="33">
        <v>2</v>
      </c>
      <c r="OA11" s="33">
        <v>11</v>
      </c>
      <c r="OB11" s="33">
        <f t="shared" si="113"/>
        <v>6.5</v>
      </c>
      <c r="OC11" s="33">
        <f t="shared" si="114"/>
        <v>6</v>
      </c>
      <c r="OE11" s="41" t="s">
        <v>2618</v>
      </c>
      <c r="OF11" s="41"/>
      <c r="OG11" s="41"/>
      <c r="OH11" s="41"/>
      <c r="OI11" s="9" t="s">
        <v>978</v>
      </c>
      <c r="OL11" s="2"/>
      <c r="OM11" s="2"/>
      <c r="OO11" s="32" t="s">
        <v>167</v>
      </c>
      <c r="OP11" s="32" t="s">
        <v>168</v>
      </c>
      <c r="OQ11" s="33" t="s">
        <v>1008</v>
      </c>
      <c r="OR11" s="33">
        <v>2</v>
      </c>
      <c r="OS11" s="33">
        <v>2</v>
      </c>
      <c r="OT11" s="33">
        <v>1</v>
      </c>
      <c r="OU11" s="34">
        <f t="shared" si="115"/>
        <v>0.5</v>
      </c>
      <c r="OV11" s="33">
        <f t="shared" si="116"/>
        <v>1.7</v>
      </c>
      <c r="OW11" s="33">
        <f t="shared" si="117"/>
        <v>7</v>
      </c>
      <c r="OY11" s="32" t="s">
        <v>63</v>
      </c>
      <c r="OZ11" s="32" t="s">
        <v>77</v>
      </c>
      <c r="PA11" s="33" t="s">
        <v>1008</v>
      </c>
      <c r="PB11" s="33">
        <v>1</v>
      </c>
      <c r="PC11" s="33">
        <v>3</v>
      </c>
      <c r="PD11" s="33">
        <f t="shared" si="118"/>
        <v>2</v>
      </c>
      <c r="PE11" s="33">
        <f t="shared" si="119"/>
        <v>6</v>
      </c>
      <c r="PG11" s="32" t="s">
        <v>136</v>
      </c>
      <c r="PH11" s="32" t="s">
        <v>155</v>
      </c>
      <c r="PI11" s="33" t="s">
        <v>1008</v>
      </c>
      <c r="PJ11" s="33">
        <v>3</v>
      </c>
      <c r="PK11" s="33">
        <v>1</v>
      </c>
      <c r="PL11" s="33">
        <v>1</v>
      </c>
      <c r="PM11" s="34">
        <f t="shared" si="120"/>
        <v>0.333333333333333</v>
      </c>
      <c r="PN11" s="33">
        <f t="shared" si="121"/>
        <v>1.8</v>
      </c>
      <c r="PO11" s="33">
        <f t="shared" si="122"/>
        <v>8</v>
      </c>
      <c r="PQ11" s="32" t="s">
        <v>63</v>
      </c>
      <c r="PR11" s="32" t="s">
        <v>81</v>
      </c>
      <c r="PS11" s="33" t="s">
        <v>1008</v>
      </c>
      <c r="PT11" s="33">
        <v>2</v>
      </c>
      <c r="PU11" s="33">
        <v>2</v>
      </c>
      <c r="PV11" s="33">
        <f t="shared" si="123"/>
        <v>2</v>
      </c>
      <c r="PW11" s="33">
        <f t="shared" si="124"/>
        <v>5</v>
      </c>
      <c r="PY11" s="32" t="s">
        <v>167</v>
      </c>
      <c r="PZ11" s="32" t="s">
        <v>180</v>
      </c>
      <c r="QA11" s="33" t="s">
        <v>1008</v>
      </c>
      <c r="QB11" s="33">
        <v>2</v>
      </c>
      <c r="QC11" s="33">
        <v>2</v>
      </c>
      <c r="QD11" s="33">
        <v>1</v>
      </c>
      <c r="QE11" s="34">
        <f t="shared" si="125"/>
        <v>0.5</v>
      </c>
      <c r="QF11" s="33">
        <f t="shared" si="126"/>
        <v>1.7</v>
      </c>
      <c r="QG11" s="33">
        <f t="shared" si="127"/>
        <v>8</v>
      </c>
      <c r="QI11" s="32" t="s">
        <v>28</v>
      </c>
      <c r="QJ11" s="32" t="s">
        <v>29</v>
      </c>
      <c r="QK11" s="33" t="s">
        <v>1008</v>
      </c>
      <c r="QL11" s="33">
        <v>1</v>
      </c>
      <c r="QM11" s="33">
        <v>1</v>
      </c>
      <c r="QN11" s="33">
        <f t="shared" si="128"/>
        <v>1</v>
      </c>
      <c r="QO11" s="33">
        <f t="shared" si="129"/>
        <v>7</v>
      </c>
      <c r="QQ11" s="32" t="s">
        <v>92</v>
      </c>
      <c r="QR11" s="32" t="s">
        <v>93</v>
      </c>
      <c r="QS11" s="33" t="s">
        <v>1008</v>
      </c>
      <c r="QT11" s="33">
        <v>2</v>
      </c>
      <c r="QU11" s="33">
        <v>2</v>
      </c>
      <c r="QV11" s="33">
        <v>1</v>
      </c>
      <c r="QW11" s="34">
        <f t="shared" si="130"/>
        <v>0.5</v>
      </c>
      <c r="QX11" s="33">
        <f t="shared" si="131"/>
        <v>1.7</v>
      </c>
      <c r="QY11" s="33">
        <f t="shared" si="132"/>
        <v>6</v>
      </c>
      <c r="RA11" s="32" t="s">
        <v>136</v>
      </c>
      <c r="RB11" s="32" t="s">
        <v>143</v>
      </c>
      <c r="RC11" s="33" t="s">
        <v>1008</v>
      </c>
      <c r="RD11" s="33">
        <v>2</v>
      </c>
      <c r="RE11" s="33">
        <v>2</v>
      </c>
      <c r="RF11" s="33">
        <f t="shared" si="133"/>
        <v>2</v>
      </c>
      <c r="RG11" s="33">
        <f t="shared" si="134"/>
        <v>8</v>
      </c>
      <c r="RJ11" s="32" t="s">
        <v>167</v>
      </c>
      <c r="RK11" s="32" t="s">
        <v>180</v>
      </c>
      <c r="RL11" s="33" t="s">
        <v>1008</v>
      </c>
      <c r="RM11" s="33">
        <v>7</v>
      </c>
      <c r="RN11" s="33">
        <v>3</v>
      </c>
      <c r="RO11" s="33">
        <v>3</v>
      </c>
      <c r="RP11" s="40">
        <v>0.428571428571429</v>
      </c>
      <c r="RQ11" s="33">
        <v>4.6</v>
      </c>
      <c r="RR11" s="33">
        <v>8</v>
      </c>
      <c r="RT11" s="41" t="s">
        <v>2617</v>
      </c>
      <c r="RU11" s="41"/>
      <c r="RV11" s="41"/>
      <c r="RW11" s="41"/>
      <c r="RX11" s="9" t="s">
        <v>993</v>
      </c>
      <c r="SA11" s="32" t="s">
        <v>136</v>
      </c>
      <c r="SB11" s="32" t="s">
        <v>155</v>
      </c>
      <c r="SC11" s="33" t="s">
        <v>1008</v>
      </c>
      <c r="SD11" s="33">
        <v>5</v>
      </c>
      <c r="SE11" s="33">
        <v>8</v>
      </c>
      <c r="SF11" s="33">
        <v>6.5</v>
      </c>
      <c r="SG11" s="33">
        <v>8</v>
      </c>
      <c r="SI11" s="41" t="s">
        <v>2618</v>
      </c>
      <c r="SJ11" s="41"/>
      <c r="SK11" s="41"/>
      <c r="SL11" s="41"/>
      <c r="SM11" s="9" t="s">
        <v>993</v>
      </c>
      <c r="SP11" s="2"/>
      <c r="SQ11" s="2"/>
    </row>
    <row r="12" spans="1:511">
      <c r="A12" s="19" t="s">
        <v>11</v>
      </c>
      <c r="B12" s="18" t="s">
        <v>2608</v>
      </c>
      <c r="C12" s="19" t="s">
        <v>2609</v>
      </c>
      <c r="D12" s="19" t="s">
        <v>2610</v>
      </c>
      <c r="E12" s="19" t="s">
        <v>2611</v>
      </c>
      <c r="F12" s="19" t="s">
        <v>2612</v>
      </c>
      <c r="G12" s="19" t="s">
        <v>2611</v>
      </c>
      <c r="H12" s="19" t="s">
        <v>2595</v>
      </c>
      <c r="M12" s="32" t="s">
        <v>28</v>
      </c>
      <c r="N12" s="32" t="s">
        <v>29</v>
      </c>
      <c r="O12" s="33" t="s">
        <v>1008</v>
      </c>
      <c r="P12" s="39">
        <v>14</v>
      </c>
      <c r="Q12" s="33">
        <v>6</v>
      </c>
      <c r="R12" s="33">
        <f t="shared" si="54"/>
        <v>10</v>
      </c>
      <c r="S12" s="33">
        <f t="shared" si="55"/>
        <v>6</v>
      </c>
      <c r="U12" s="18" t="s">
        <v>1036</v>
      </c>
      <c r="V12" s="19" t="s">
        <v>2613</v>
      </c>
      <c r="W12" s="19" t="s">
        <v>2614</v>
      </c>
      <c r="X12" s="19" t="s">
        <v>2595</v>
      </c>
      <c r="Y12" s="19" t="s">
        <v>2596</v>
      </c>
      <c r="AB12" s="32" t="s">
        <v>104</v>
      </c>
      <c r="AC12" s="32" t="s">
        <v>125</v>
      </c>
      <c r="AD12" s="33" t="s">
        <v>1008</v>
      </c>
      <c r="AE12" s="33">
        <v>9</v>
      </c>
      <c r="AF12" s="33">
        <v>23</v>
      </c>
      <c r="AG12" s="33">
        <f t="shared" si="56"/>
        <v>16</v>
      </c>
      <c r="AH12" s="33">
        <f t="shared" si="57"/>
        <v>9</v>
      </c>
      <c r="AJ12" s="18" t="s">
        <v>1036</v>
      </c>
      <c r="AK12" s="19" t="s">
        <v>2614</v>
      </c>
      <c r="AL12" s="19" t="s">
        <v>2612</v>
      </c>
      <c r="AM12" s="19" t="s">
        <v>2595</v>
      </c>
      <c r="AN12" s="19" t="s">
        <v>2596</v>
      </c>
      <c r="AQ12" s="2"/>
      <c r="AR12" s="2"/>
      <c r="AT12" s="32" t="s">
        <v>167</v>
      </c>
      <c r="AU12" s="32" t="s">
        <v>180</v>
      </c>
      <c r="AV12" s="33" t="s">
        <v>1008</v>
      </c>
      <c r="AW12" s="33">
        <v>7</v>
      </c>
      <c r="AX12" s="33">
        <v>4</v>
      </c>
      <c r="AY12" s="33">
        <f t="shared" si="58"/>
        <v>5.5</v>
      </c>
      <c r="AZ12" s="33">
        <f t="shared" si="59"/>
        <v>8</v>
      </c>
      <c r="BB12" s="18" t="s">
        <v>1036</v>
      </c>
      <c r="BC12" s="19" t="s">
        <v>2613</v>
      </c>
      <c r="BD12" s="19" t="s">
        <v>2614</v>
      </c>
      <c r="BE12" s="19" t="s">
        <v>2595</v>
      </c>
      <c r="BF12" s="19" t="s">
        <v>2596</v>
      </c>
      <c r="BI12" s="32" t="s">
        <v>136</v>
      </c>
      <c r="BJ12" s="32" t="s">
        <v>150</v>
      </c>
      <c r="BK12" s="33" t="s">
        <v>1008</v>
      </c>
      <c r="BL12" s="33">
        <v>3</v>
      </c>
      <c r="BM12" s="33">
        <v>3</v>
      </c>
      <c r="BN12" s="33">
        <f t="shared" si="61"/>
        <v>3</v>
      </c>
      <c r="BO12" s="33">
        <f t="shared" si="62"/>
        <v>9</v>
      </c>
      <c r="BQ12" s="18" t="s">
        <v>1036</v>
      </c>
      <c r="BR12" s="19" t="s">
        <v>2614</v>
      </c>
      <c r="BS12" s="19" t="s">
        <v>2612</v>
      </c>
      <c r="BT12" s="19" t="s">
        <v>2595</v>
      </c>
      <c r="BU12" s="19" t="s">
        <v>2596</v>
      </c>
      <c r="BX12" s="2"/>
      <c r="BY12" s="2"/>
      <c r="CA12" s="32" t="s">
        <v>167</v>
      </c>
      <c r="CB12" s="32" t="s">
        <v>180</v>
      </c>
      <c r="CC12" s="33" t="s">
        <v>1008</v>
      </c>
      <c r="CD12" s="33">
        <v>8</v>
      </c>
      <c r="CE12" s="33">
        <v>3</v>
      </c>
      <c r="CF12" s="33">
        <f t="shared" si="63"/>
        <v>5.5</v>
      </c>
      <c r="CG12" s="33">
        <f t="shared" si="64"/>
        <v>8</v>
      </c>
      <c r="CI12" s="18" t="s">
        <v>1036</v>
      </c>
      <c r="CJ12" s="19" t="s">
        <v>2613</v>
      </c>
      <c r="CK12" s="19" t="s">
        <v>2614</v>
      </c>
      <c r="CL12" s="19" t="s">
        <v>2595</v>
      </c>
      <c r="CM12" s="19" t="s">
        <v>2596</v>
      </c>
      <c r="CP12" s="32" t="s">
        <v>136</v>
      </c>
      <c r="CQ12" s="32" t="s">
        <v>150</v>
      </c>
      <c r="CR12" s="33" t="s">
        <v>1008</v>
      </c>
      <c r="CS12" s="33">
        <v>3</v>
      </c>
      <c r="CT12" s="33">
        <v>7</v>
      </c>
      <c r="CU12" s="33">
        <f t="shared" si="65"/>
        <v>5.4</v>
      </c>
      <c r="CV12" s="33">
        <f t="shared" si="66"/>
        <v>9</v>
      </c>
      <c r="CX12" s="18" t="s">
        <v>1036</v>
      </c>
      <c r="CY12" s="19" t="s">
        <v>2614</v>
      </c>
      <c r="CZ12" s="19" t="s">
        <v>2612</v>
      </c>
      <c r="DA12" s="19" t="s">
        <v>2595</v>
      </c>
      <c r="DB12" s="19" t="s">
        <v>2596</v>
      </c>
      <c r="DE12" s="2"/>
      <c r="DF12" s="2"/>
      <c r="DH12" s="32" t="s">
        <v>63</v>
      </c>
      <c r="DI12" s="32" t="s">
        <v>64</v>
      </c>
      <c r="DJ12" s="33" t="s">
        <v>1008</v>
      </c>
      <c r="DK12" s="33">
        <v>7</v>
      </c>
      <c r="DL12" s="33">
        <v>3</v>
      </c>
      <c r="DM12" s="33">
        <f t="shared" si="67"/>
        <v>5</v>
      </c>
      <c r="DN12" s="33">
        <f t="shared" si="68"/>
        <v>9</v>
      </c>
      <c r="DP12" s="18" t="s">
        <v>1036</v>
      </c>
      <c r="DQ12" s="19" t="s">
        <v>2613</v>
      </c>
      <c r="DR12" s="19" t="s">
        <v>2614</v>
      </c>
      <c r="DS12" s="19" t="s">
        <v>2595</v>
      </c>
      <c r="DT12" s="19" t="s">
        <v>2596</v>
      </c>
      <c r="DW12" s="32" t="s">
        <v>63</v>
      </c>
      <c r="DX12" s="32" t="s">
        <v>77</v>
      </c>
      <c r="DY12" s="33" t="s">
        <v>1008</v>
      </c>
      <c r="DZ12" s="33">
        <v>2</v>
      </c>
      <c r="EA12" s="33">
        <v>9</v>
      </c>
      <c r="EB12" s="33">
        <f t="shared" si="70"/>
        <v>6.2</v>
      </c>
      <c r="EC12" s="33">
        <f t="shared" si="71"/>
        <v>9</v>
      </c>
      <c r="EE12" s="18" t="s">
        <v>1036</v>
      </c>
      <c r="EF12" s="19" t="s">
        <v>2614</v>
      </c>
      <c r="EG12" s="19" t="s">
        <v>2612</v>
      </c>
      <c r="EH12" s="19" t="s">
        <v>2595</v>
      </c>
      <c r="EI12" s="19" t="s">
        <v>2596</v>
      </c>
      <c r="EL12" s="2"/>
      <c r="EM12" s="2"/>
      <c r="EO12" s="32" t="s">
        <v>104</v>
      </c>
      <c r="EP12" s="32" t="s">
        <v>116</v>
      </c>
      <c r="EQ12" s="33" t="s">
        <v>1008</v>
      </c>
      <c r="ER12" s="33">
        <v>7</v>
      </c>
      <c r="ES12" s="33">
        <v>4</v>
      </c>
      <c r="ET12" s="33">
        <f t="shared" si="72"/>
        <v>5.5</v>
      </c>
      <c r="EU12" s="33">
        <f t="shared" si="73"/>
        <v>9</v>
      </c>
      <c r="EW12" s="18" t="s">
        <v>1036</v>
      </c>
      <c r="EX12" s="19" t="s">
        <v>2613</v>
      </c>
      <c r="EY12" s="19" t="s">
        <v>2614</v>
      </c>
      <c r="EZ12" s="19" t="s">
        <v>2595</v>
      </c>
      <c r="FA12" s="19" t="s">
        <v>2596</v>
      </c>
      <c r="FD12" s="32" t="s">
        <v>136</v>
      </c>
      <c r="FE12" s="32" t="s">
        <v>143</v>
      </c>
      <c r="FF12" s="33" t="s">
        <v>1008</v>
      </c>
      <c r="FG12" s="33">
        <v>5</v>
      </c>
      <c r="FH12" s="33">
        <v>6</v>
      </c>
      <c r="FI12" s="33">
        <f t="shared" si="74"/>
        <v>5.6</v>
      </c>
      <c r="FJ12" s="33">
        <f t="shared" si="75"/>
        <v>9</v>
      </c>
      <c r="FL12" s="18" t="s">
        <v>1036</v>
      </c>
      <c r="FM12" s="19" t="s">
        <v>2614</v>
      </c>
      <c r="FN12" s="19" t="s">
        <v>2612</v>
      </c>
      <c r="FO12" s="19" t="s">
        <v>2595</v>
      </c>
      <c r="FP12" s="19" t="s">
        <v>2596</v>
      </c>
      <c r="FS12" s="2"/>
      <c r="FT12" s="2"/>
      <c r="FV12" s="32" t="s">
        <v>136</v>
      </c>
      <c r="FW12" s="32" t="s">
        <v>140</v>
      </c>
      <c r="FX12" s="33" t="s">
        <v>1008</v>
      </c>
      <c r="FY12" s="33">
        <v>12</v>
      </c>
      <c r="FZ12" s="33">
        <v>6</v>
      </c>
      <c r="GA12" s="33">
        <f t="shared" si="76"/>
        <v>9</v>
      </c>
      <c r="GB12" s="33">
        <f t="shared" si="77"/>
        <v>8</v>
      </c>
      <c r="GD12" s="18" t="s">
        <v>1036</v>
      </c>
      <c r="GE12" s="19" t="s">
        <v>2613</v>
      </c>
      <c r="GF12" s="19" t="s">
        <v>2614</v>
      </c>
      <c r="GG12" s="19" t="s">
        <v>2595</v>
      </c>
      <c r="GH12" s="19" t="s">
        <v>2596</v>
      </c>
      <c r="GK12" s="32" t="s">
        <v>136</v>
      </c>
      <c r="GL12" s="32" t="s">
        <v>143</v>
      </c>
      <c r="GM12" s="33" t="s">
        <v>1008</v>
      </c>
      <c r="GN12" s="33">
        <v>7</v>
      </c>
      <c r="GO12" s="33">
        <v>32</v>
      </c>
      <c r="GP12" s="33">
        <f t="shared" si="79"/>
        <v>22</v>
      </c>
      <c r="GQ12" s="33">
        <f t="shared" si="135"/>
        <v>9</v>
      </c>
      <c r="GS12" s="18" t="s">
        <v>1036</v>
      </c>
      <c r="GT12" s="19" t="s">
        <v>2614</v>
      </c>
      <c r="GU12" s="19" t="s">
        <v>2612</v>
      </c>
      <c r="GV12" s="19" t="s">
        <v>2595</v>
      </c>
      <c r="GW12" s="19" t="s">
        <v>2596</v>
      </c>
      <c r="GZ12" s="2"/>
      <c r="HA12" s="2"/>
      <c r="HC12" s="32" t="s">
        <v>167</v>
      </c>
      <c r="HD12" s="32" t="s">
        <v>323</v>
      </c>
      <c r="HE12" s="33" t="s">
        <v>1008</v>
      </c>
      <c r="HF12" s="33">
        <v>8</v>
      </c>
      <c r="HG12" s="33">
        <v>3</v>
      </c>
      <c r="HH12" s="33">
        <f t="shared" si="81"/>
        <v>5.5</v>
      </c>
      <c r="HI12" s="33">
        <f t="shared" si="136"/>
        <v>7</v>
      </c>
      <c r="HK12" s="18" t="s">
        <v>1036</v>
      </c>
      <c r="HL12" s="19" t="s">
        <v>2613</v>
      </c>
      <c r="HM12" s="19" t="s">
        <v>2614</v>
      </c>
      <c r="HN12" s="19" t="s">
        <v>2595</v>
      </c>
      <c r="HO12" s="19" t="s">
        <v>2596</v>
      </c>
      <c r="HR12" s="32" t="s">
        <v>104</v>
      </c>
      <c r="HS12" s="32" t="s">
        <v>111</v>
      </c>
      <c r="HT12" s="33" t="s">
        <v>1008</v>
      </c>
      <c r="HU12" s="33">
        <v>3</v>
      </c>
      <c r="HV12" s="33">
        <v>8</v>
      </c>
      <c r="HW12" s="33">
        <f t="shared" si="82"/>
        <v>6</v>
      </c>
      <c r="HX12" s="33">
        <f t="shared" si="83"/>
        <v>9</v>
      </c>
      <c r="HZ12" s="18" t="s">
        <v>1036</v>
      </c>
      <c r="IA12" s="19" t="s">
        <v>2614</v>
      </c>
      <c r="IB12" s="19" t="s">
        <v>2612</v>
      </c>
      <c r="IC12" s="19" t="s">
        <v>2595</v>
      </c>
      <c r="ID12" s="19" t="s">
        <v>2596</v>
      </c>
      <c r="IG12" s="2"/>
      <c r="IH12" s="2"/>
      <c r="IJ12" s="32" t="s">
        <v>167</v>
      </c>
      <c r="IK12" s="32" t="s">
        <v>168</v>
      </c>
      <c r="IL12" s="33" t="s">
        <v>1008</v>
      </c>
      <c r="IM12" s="33">
        <v>2</v>
      </c>
      <c r="IN12" s="33">
        <v>1</v>
      </c>
      <c r="IO12" s="33">
        <v>2</v>
      </c>
      <c r="IP12" s="34">
        <f t="shared" si="137"/>
        <v>0.5</v>
      </c>
      <c r="IQ12" s="33">
        <f t="shared" si="84"/>
        <v>1.7</v>
      </c>
      <c r="IR12" s="33">
        <f t="shared" si="85"/>
        <v>8</v>
      </c>
      <c r="IT12" s="32" t="s">
        <v>28</v>
      </c>
      <c r="IU12" s="32" t="s">
        <v>45</v>
      </c>
      <c r="IV12" s="33" t="s">
        <v>1008</v>
      </c>
      <c r="IW12" s="33">
        <v>1</v>
      </c>
      <c r="IX12" s="33">
        <v>3</v>
      </c>
      <c r="IY12" s="33">
        <f t="shared" si="86"/>
        <v>2</v>
      </c>
      <c r="IZ12" s="33">
        <f t="shared" si="87"/>
        <v>4</v>
      </c>
      <c r="JB12" s="32" t="s">
        <v>136</v>
      </c>
      <c r="JC12" s="32" t="s">
        <v>140</v>
      </c>
      <c r="JD12" s="33" t="s">
        <v>1008</v>
      </c>
      <c r="JE12" s="33">
        <v>7</v>
      </c>
      <c r="JF12" s="33">
        <v>4</v>
      </c>
      <c r="JG12" s="33">
        <v>1</v>
      </c>
      <c r="JH12" s="40">
        <f t="shared" si="88"/>
        <v>0.142857142857143</v>
      </c>
      <c r="JI12" s="33">
        <f t="shared" si="89"/>
        <v>4.3</v>
      </c>
      <c r="JJ12" s="33">
        <f t="shared" si="90"/>
        <v>9</v>
      </c>
      <c r="JL12" s="18" t="s">
        <v>1036</v>
      </c>
      <c r="JM12" s="19" t="s">
        <v>2613</v>
      </c>
      <c r="JN12" s="19" t="s">
        <v>2614</v>
      </c>
      <c r="JO12" s="19" t="s">
        <v>2595</v>
      </c>
      <c r="JP12" s="19" t="s">
        <v>2596</v>
      </c>
      <c r="JS12" s="32" t="s">
        <v>136</v>
      </c>
      <c r="JT12" s="32" t="s">
        <v>143</v>
      </c>
      <c r="JU12" s="33" t="s">
        <v>1008</v>
      </c>
      <c r="JV12" s="33">
        <v>3</v>
      </c>
      <c r="JW12" s="33">
        <v>8</v>
      </c>
      <c r="JX12" s="33">
        <f t="shared" si="138"/>
        <v>5.5</v>
      </c>
      <c r="JY12" s="33">
        <f t="shared" si="91"/>
        <v>9</v>
      </c>
      <c r="KA12" s="18" t="s">
        <v>1036</v>
      </c>
      <c r="KB12" s="19" t="s">
        <v>2614</v>
      </c>
      <c r="KC12" s="19" t="s">
        <v>2612</v>
      </c>
      <c r="KD12" s="19" t="s">
        <v>2595</v>
      </c>
      <c r="KE12" s="19" t="s">
        <v>2596</v>
      </c>
      <c r="KH12" s="2"/>
      <c r="KI12" s="2"/>
      <c r="KL12" s="32" t="s">
        <v>136</v>
      </c>
      <c r="KM12" s="32" t="s">
        <v>150</v>
      </c>
      <c r="KN12" s="33" t="s">
        <v>1008</v>
      </c>
      <c r="KO12" s="33">
        <v>2</v>
      </c>
      <c r="KP12" s="33">
        <v>2</v>
      </c>
      <c r="KQ12" s="33">
        <v>1</v>
      </c>
      <c r="KR12" s="34">
        <f t="shared" si="139"/>
        <v>0.5</v>
      </c>
      <c r="KS12" s="33">
        <f t="shared" si="92"/>
        <v>1.7</v>
      </c>
      <c r="KT12" s="33">
        <f t="shared" si="93"/>
        <v>9</v>
      </c>
      <c r="KV12" s="32" t="s">
        <v>92</v>
      </c>
      <c r="KW12" s="32" t="s">
        <v>547</v>
      </c>
      <c r="KX12" s="33" t="s">
        <v>1008</v>
      </c>
      <c r="KY12" s="33">
        <v>1</v>
      </c>
      <c r="KZ12" s="33">
        <v>1</v>
      </c>
      <c r="LA12" s="33">
        <f t="shared" si="94"/>
        <v>1</v>
      </c>
      <c r="LB12" s="33">
        <f t="shared" si="95"/>
        <v>8</v>
      </c>
      <c r="LD12" s="32" t="s">
        <v>28</v>
      </c>
      <c r="LE12" s="32" t="s">
        <v>29</v>
      </c>
      <c r="LF12" s="33" t="s">
        <v>1008</v>
      </c>
      <c r="LG12" s="33">
        <v>2</v>
      </c>
      <c r="LH12" s="33">
        <v>1</v>
      </c>
      <c r="LI12" s="33">
        <v>1</v>
      </c>
      <c r="LJ12" s="34">
        <f t="shared" si="96"/>
        <v>0.5</v>
      </c>
      <c r="LK12" s="33">
        <f t="shared" si="97"/>
        <v>1.4</v>
      </c>
      <c r="LL12" s="33">
        <f t="shared" si="98"/>
        <v>9</v>
      </c>
      <c r="LN12" s="32" t="s">
        <v>136</v>
      </c>
      <c r="LO12" s="32" t="s">
        <v>150</v>
      </c>
      <c r="LP12" s="33" t="s">
        <v>1008</v>
      </c>
      <c r="LQ12" s="33">
        <v>1</v>
      </c>
      <c r="LR12" s="33">
        <v>1</v>
      </c>
      <c r="LS12" s="33">
        <f t="shared" si="99"/>
        <v>1</v>
      </c>
      <c r="LT12" s="33">
        <f t="shared" si="100"/>
        <v>9</v>
      </c>
      <c r="LV12" s="32" t="s">
        <v>136</v>
      </c>
      <c r="LW12" s="32" t="s">
        <v>155</v>
      </c>
      <c r="LX12" s="33" t="s">
        <v>1008</v>
      </c>
      <c r="LY12" s="33">
        <v>3</v>
      </c>
      <c r="LZ12" s="33">
        <v>2</v>
      </c>
      <c r="MA12" s="33"/>
      <c r="MB12" s="34">
        <f t="shared" si="140"/>
        <v>0</v>
      </c>
      <c r="MC12" s="33">
        <f t="shared" si="101"/>
        <v>1.8</v>
      </c>
      <c r="MD12" s="33">
        <f t="shared" si="102"/>
        <v>6</v>
      </c>
      <c r="MF12" s="32" t="s">
        <v>136</v>
      </c>
      <c r="MG12" s="32" t="s">
        <v>150</v>
      </c>
      <c r="MH12" s="33" t="s">
        <v>1008</v>
      </c>
      <c r="MI12" s="33">
        <v>1</v>
      </c>
      <c r="MJ12" s="33">
        <v>1</v>
      </c>
      <c r="MK12" s="33">
        <f t="shared" si="103"/>
        <v>1</v>
      </c>
      <c r="ML12" s="33">
        <f t="shared" si="104"/>
        <v>6</v>
      </c>
      <c r="MN12" s="32" t="s">
        <v>28</v>
      </c>
      <c r="MO12" s="32" t="s">
        <v>29</v>
      </c>
      <c r="MP12" s="33" t="s">
        <v>1008</v>
      </c>
      <c r="MQ12" s="33">
        <v>2</v>
      </c>
      <c r="MR12" s="33">
        <v>1</v>
      </c>
      <c r="MS12" s="33">
        <v>1</v>
      </c>
      <c r="MT12" s="34">
        <f t="shared" si="105"/>
        <v>0.5</v>
      </c>
      <c r="MU12" s="33">
        <f t="shared" si="106"/>
        <v>1.4</v>
      </c>
      <c r="MV12" s="33">
        <f t="shared" si="107"/>
        <v>9</v>
      </c>
      <c r="MX12" s="25" t="s">
        <v>63</v>
      </c>
      <c r="MY12" s="25" t="s">
        <v>64</v>
      </c>
      <c r="MZ12" s="26" t="s">
        <v>1008</v>
      </c>
      <c r="NA12" s="26">
        <v>1</v>
      </c>
      <c r="NB12" s="26">
        <v>3</v>
      </c>
      <c r="NC12" s="26">
        <f t="shared" si="108"/>
        <v>2</v>
      </c>
      <c r="ND12" s="26">
        <f t="shared" si="109"/>
        <v>3</v>
      </c>
      <c r="NF12" s="32" t="s">
        <v>63</v>
      </c>
      <c r="NG12" s="32" t="s">
        <v>77</v>
      </c>
      <c r="NH12" s="33" t="s">
        <v>1008</v>
      </c>
      <c r="NI12" s="33">
        <v>7</v>
      </c>
      <c r="NJ12" s="33">
        <v>3</v>
      </c>
      <c r="NK12" s="33">
        <v>3</v>
      </c>
      <c r="NL12" s="40">
        <f t="shared" si="110"/>
        <v>0.428571428571429</v>
      </c>
      <c r="NM12" s="33">
        <f t="shared" si="111"/>
        <v>4.6</v>
      </c>
      <c r="NN12" s="33">
        <f t="shared" si="112"/>
        <v>9</v>
      </c>
      <c r="NP12" s="18" t="s">
        <v>1036</v>
      </c>
      <c r="NQ12" s="19" t="s">
        <v>2613</v>
      </c>
      <c r="NR12" s="19" t="s">
        <v>2614</v>
      </c>
      <c r="NS12" s="19" t="s">
        <v>2595</v>
      </c>
      <c r="NT12" s="19" t="s">
        <v>2596</v>
      </c>
      <c r="NW12" s="32" t="s">
        <v>136</v>
      </c>
      <c r="NX12" s="32" t="s">
        <v>143</v>
      </c>
      <c r="NY12" s="33" t="s">
        <v>1008</v>
      </c>
      <c r="NZ12" s="33">
        <v>5</v>
      </c>
      <c r="OA12" s="33">
        <v>7</v>
      </c>
      <c r="OB12" s="33">
        <f t="shared" si="113"/>
        <v>6</v>
      </c>
      <c r="OC12" s="33">
        <f t="shared" si="114"/>
        <v>9</v>
      </c>
      <c r="OE12" s="18" t="s">
        <v>1036</v>
      </c>
      <c r="OF12" s="19" t="s">
        <v>2614</v>
      </c>
      <c r="OG12" s="19" t="s">
        <v>2612</v>
      </c>
      <c r="OH12" s="19" t="s">
        <v>2595</v>
      </c>
      <c r="OI12" s="19" t="s">
        <v>2596</v>
      </c>
      <c r="OL12" s="2"/>
      <c r="OM12" s="2"/>
      <c r="OO12" s="32" t="s">
        <v>136</v>
      </c>
      <c r="OP12" s="32" t="s">
        <v>155</v>
      </c>
      <c r="OQ12" s="33" t="s">
        <v>1008</v>
      </c>
      <c r="OR12" s="33">
        <v>2</v>
      </c>
      <c r="OS12" s="33">
        <v>2</v>
      </c>
      <c r="OT12" s="33">
        <v>1</v>
      </c>
      <c r="OU12" s="34">
        <f t="shared" si="115"/>
        <v>0.5</v>
      </c>
      <c r="OV12" s="33">
        <f t="shared" si="116"/>
        <v>1.7</v>
      </c>
      <c r="OW12" s="33">
        <f t="shared" si="117"/>
        <v>7</v>
      </c>
      <c r="OY12" s="32" t="s">
        <v>104</v>
      </c>
      <c r="OZ12" s="32" t="s">
        <v>128</v>
      </c>
      <c r="PA12" s="33" t="s">
        <v>1008</v>
      </c>
      <c r="PB12" s="33">
        <v>1</v>
      </c>
      <c r="PC12" s="33">
        <v>1</v>
      </c>
      <c r="PD12" s="33">
        <f t="shared" si="118"/>
        <v>1</v>
      </c>
      <c r="PE12" s="33">
        <f t="shared" si="119"/>
        <v>9</v>
      </c>
      <c r="PG12" s="32" t="s">
        <v>63</v>
      </c>
      <c r="PH12" s="32" t="s">
        <v>77</v>
      </c>
      <c r="PI12" s="33" t="s">
        <v>1008</v>
      </c>
      <c r="PJ12" s="33">
        <v>3</v>
      </c>
      <c r="PK12" s="33">
        <v>1</v>
      </c>
      <c r="PL12" s="33">
        <v>1</v>
      </c>
      <c r="PM12" s="34">
        <f t="shared" si="120"/>
        <v>0.333333333333333</v>
      </c>
      <c r="PN12" s="33">
        <f t="shared" si="121"/>
        <v>1.8</v>
      </c>
      <c r="PO12" s="33">
        <f t="shared" si="122"/>
        <v>8</v>
      </c>
      <c r="PQ12" s="32" t="s">
        <v>63</v>
      </c>
      <c r="PR12" s="32" t="s">
        <v>64</v>
      </c>
      <c r="PS12" s="33" t="s">
        <v>1008</v>
      </c>
      <c r="PT12" s="33">
        <v>1</v>
      </c>
      <c r="PU12" s="33">
        <v>2</v>
      </c>
      <c r="PV12" s="33">
        <f t="shared" si="123"/>
        <v>1.5</v>
      </c>
      <c r="PW12" s="33">
        <f t="shared" si="124"/>
        <v>9</v>
      </c>
      <c r="PY12" s="32" t="s">
        <v>167</v>
      </c>
      <c r="PZ12" s="32" t="s">
        <v>168</v>
      </c>
      <c r="QA12" s="33" t="s">
        <v>1008</v>
      </c>
      <c r="QB12" s="33">
        <v>2</v>
      </c>
      <c r="QC12" s="33">
        <v>2</v>
      </c>
      <c r="QD12" s="33">
        <v>1</v>
      </c>
      <c r="QE12" s="34">
        <f t="shared" si="125"/>
        <v>0.5</v>
      </c>
      <c r="QF12" s="33">
        <f t="shared" si="126"/>
        <v>1.7</v>
      </c>
      <c r="QG12" s="33">
        <f t="shared" si="127"/>
        <v>8</v>
      </c>
      <c r="QI12" s="32" t="s">
        <v>104</v>
      </c>
      <c r="QJ12" s="32" t="s">
        <v>128</v>
      </c>
      <c r="QK12" s="33" t="s">
        <v>1008</v>
      </c>
      <c r="QL12" s="33">
        <v>1</v>
      </c>
      <c r="QM12" s="33">
        <v>1</v>
      </c>
      <c r="QN12" s="33">
        <f t="shared" si="128"/>
        <v>1</v>
      </c>
      <c r="QO12" s="33">
        <f t="shared" si="129"/>
        <v>7</v>
      </c>
      <c r="QQ12" s="32" t="s">
        <v>167</v>
      </c>
      <c r="QR12" s="32" t="s">
        <v>323</v>
      </c>
      <c r="QS12" s="33" t="s">
        <v>1008</v>
      </c>
      <c r="QT12" s="33">
        <v>3</v>
      </c>
      <c r="QU12" s="33">
        <v>1</v>
      </c>
      <c r="QV12" s="33"/>
      <c r="QW12" s="34">
        <f t="shared" si="130"/>
        <v>0</v>
      </c>
      <c r="QX12" s="33">
        <f t="shared" si="131"/>
        <v>1.5</v>
      </c>
      <c r="QY12" s="33">
        <f t="shared" si="132"/>
        <v>9</v>
      </c>
      <c r="RA12" s="32" t="s">
        <v>136</v>
      </c>
      <c r="RB12" s="32" t="s">
        <v>150</v>
      </c>
      <c r="RC12" s="33" t="s">
        <v>1008</v>
      </c>
      <c r="RD12" s="33">
        <v>2</v>
      </c>
      <c r="RE12" s="33">
        <v>2</v>
      </c>
      <c r="RF12" s="33">
        <f t="shared" si="133"/>
        <v>2</v>
      </c>
      <c r="RG12" s="33">
        <f t="shared" si="134"/>
        <v>8</v>
      </c>
      <c r="RJ12" s="32" t="s">
        <v>167</v>
      </c>
      <c r="RK12" s="32" t="s">
        <v>186</v>
      </c>
      <c r="RL12" s="33" t="s">
        <v>1008</v>
      </c>
      <c r="RM12" s="33">
        <v>9</v>
      </c>
      <c r="RN12" s="33">
        <v>2</v>
      </c>
      <c r="RO12" s="33">
        <v>1</v>
      </c>
      <c r="RP12" s="40">
        <v>0.111111111111111</v>
      </c>
      <c r="RQ12" s="33">
        <v>4.5</v>
      </c>
      <c r="RR12" s="33">
        <v>9</v>
      </c>
      <c r="RT12" s="18" t="s">
        <v>1036</v>
      </c>
      <c r="RU12" s="19" t="s">
        <v>2613</v>
      </c>
      <c r="RV12" s="19" t="s">
        <v>2614</v>
      </c>
      <c r="RW12" s="19" t="s">
        <v>2595</v>
      </c>
      <c r="RX12" s="19" t="s">
        <v>2596</v>
      </c>
      <c r="SA12" s="32" t="s">
        <v>92</v>
      </c>
      <c r="SB12" s="32" t="s">
        <v>93</v>
      </c>
      <c r="SC12" s="33" t="s">
        <v>1008</v>
      </c>
      <c r="SD12" s="33">
        <v>4</v>
      </c>
      <c r="SE12" s="33">
        <v>7</v>
      </c>
      <c r="SF12" s="33">
        <v>5.5</v>
      </c>
      <c r="SG12" s="33">
        <v>9</v>
      </c>
      <c r="SI12" s="18" t="s">
        <v>1036</v>
      </c>
      <c r="SJ12" s="19" t="s">
        <v>2614</v>
      </c>
      <c r="SK12" s="19" t="s">
        <v>2612</v>
      </c>
      <c r="SL12" s="19" t="s">
        <v>2595</v>
      </c>
      <c r="SM12" s="19" t="s">
        <v>2596</v>
      </c>
      <c r="SP12" s="2"/>
      <c r="SQ12" s="2"/>
    </row>
    <row r="13" spans="1:511">
      <c r="A13" s="42" t="s">
        <v>1621</v>
      </c>
      <c r="B13" s="42" t="s">
        <v>1008</v>
      </c>
      <c r="C13" s="26">
        <v>33</v>
      </c>
      <c r="D13" s="30">
        <f t="shared" ref="D13:D53" si="141">C13/20</f>
        <v>1.65</v>
      </c>
      <c r="E13" s="42">
        <f t="shared" ref="E13:E53" si="142">D13/$D$11*100</f>
        <v>100</v>
      </c>
      <c r="F13" s="26">
        <v>113</v>
      </c>
      <c r="G13" s="42">
        <f t="shared" ref="G13:G53" si="143">F13/$F$11*100</f>
        <v>58.2474226804124</v>
      </c>
      <c r="H13" s="26">
        <f t="shared" ref="H13:H53" si="144">60%*E13+40%*G13</f>
        <v>83.298969072165</v>
      </c>
      <c r="M13" s="32" t="s">
        <v>167</v>
      </c>
      <c r="N13" s="32" t="s">
        <v>173</v>
      </c>
      <c r="O13" s="33"/>
      <c r="P13" s="39">
        <v>13</v>
      </c>
      <c r="Q13" s="33">
        <v>6</v>
      </c>
      <c r="R13" s="33">
        <f t="shared" si="54"/>
        <v>9.5</v>
      </c>
      <c r="S13" s="33">
        <f t="shared" si="55"/>
        <v>10</v>
      </c>
      <c r="U13" s="25" t="s">
        <v>136</v>
      </c>
      <c r="V13" s="26">
        <v>96</v>
      </c>
      <c r="W13" s="26">
        <v>47</v>
      </c>
      <c r="X13" s="26">
        <f t="shared" ref="X13:X18" si="145">50%*V13+50%*W13</f>
        <v>71.5</v>
      </c>
      <c r="Y13" s="26">
        <f t="shared" ref="Y13:Y18" si="146">RANK(X13,$X$13:$X$18)</f>
        <v>1</v>
      </c>
      <c r="AB13" s="32" t="s">
        <v>167</v>
      </c>
      <c r="AC13" s="32" t="s">
        <v>186</v>
      </c>
      <c r="AD13" s="33" t="s">
        <v>1001</v>
      </c>
      <c r="AE13" s="33">
        <v>5</v>
      </c>
      <c r="AF13" s="33">
        <v>27</v>
      </c>
      <c r="AG13" s="33">
        <f t="shared" si="56"/>
        <v>16</v>
      </c>
      <c r="AH13" s="33">
        <f t="shared" si="57"/>
        <v>9</v>
      </c>
      <c r="AJ13" s="25" t="s">
        <v>167</v>
      </c>
      <c r="AK13" s="26">
        <v>37</v>
      </c>
      <c r="AL13" s="26">
        <v>271</v>
      </c>
      <c r="AM13" s="26">
        <f t="shared" ref="AM13:AM18" si="147">50%*AK13+50%*AL13</f>
        <v>154</v>
      </c>
      <c r="AN13" s="26">
        <f t="shared" ref="AN13:AN18" si="148">RANK(AM13,$AM$13:$AM$18)</f>
        <v>1</v>
      </c>
      <c r="AQ13" s="2"/>
      <c r="AR13" s="2"/>
      <c r="AT13" s="32" t="s">
        <v>63</v>
      </c>
      <c r="AU13" s="32" t="s">
        <v>64</v>
      </c>
      <c r="AV13" s="33" t="s">
        <v>1008</v>
      </c>
      <c r="AW13" s="33">
        <v>7</v>
      </c>
      <c r="AX13" s="33">
        <v>3</v>
      </c>
      <c r="AY13" s="33">
        <f t="shared" si="58"/>
        <v>5</v>
      </c>
      <c r="AZ13" s="33">
        <f t="shared" si="59"/>
        <v>10</v>
      </c>
      <c r="BB13" s="25" t="s">
        <v>136</v>
      </c>
      <c r="BC13" s="26">
        <v>44</v>
      </c>
      <c r="BD13" s="26">
        <v>17</v>
      </c>
      <c r="BE13" s="26">
        <f t="shared" ref="BE13:BE18" si="149">50%*BC13+50%*BD13</f>
        <v>30.5</v>
      </c>
      <c r="BF13" s="26">
        <f t="shared" ref="BF13:BF18" si="150">RANK(BE13,$BE$13:$BE$18)</f>
        <v>1</v>
      </c>
      <c r="BI13" s="32" t="s">
        <v>104</v>
      </c>
      <c r="BJ13" s="32" t="s">
        <v>128</v>
      </c>
      <c r="BK13" s="33" t="s">
        <v>1008</v>
      </c>
      <c r="BL13" s="33">
        <v>3</v>
      </c>
      <c r="BM13" s="33">
        <v>3</v>
      </c>
      <c r="BN13" s="33">
        <f t="shared" si="61"/>
        <v>3</v>
      </c>
      <c r="BO13" s="33">
        <f t="shared" si="62"/>
        <v>9</v>
      </c>
      <c r="BQ13" s="25" t="s">
        <v>167</v>
      </c>
      <c r="BR13" s="26">
        <v>18</v>
      </c>
      <c r="BS13" s="26">
        <v>39</v>
      </c>
      <c r="BT13" s="26">
        <f t="shared" ref="BT13:BT18" si="151">50%*BR13+50%*BS13</f>
        <v>28.5</v>
      </c>
      <c r="BU13" s="26">
        <f t="shared" ref="BU13:BU18" si="152">RANK(BT13,$BT$13:$BT$18)</f>
        <v>1</v>
      </c>
      <c r="BX13" s="2"/>
      <c r="BY13" s="2"/>
      <c r="CA13" s="32" t="s">
        <v>63</v>
      </c>
      <c r="CB13" s="32" t="s">
        <v>64</v>
      </c>
      <c r="CC13" s="33" t="s">
        <v>1008</v>
      </c>
      <c r="CD13" s="33">
        <v>9</v>
      </c>
      <c r="CE13" s="33">
        <v>2</v>
      </c>
      <c r="CF13" s="33">
        <f t="shared" si="63"/>
        <v>5.5</v>
      </c>
      <c r="CG13" s="33">
        <f t="shared" si="64"/>
        <v>8</v>
      </c>
      <c r="CI13" s="25" t="s">
        <v>136</v>
      </c>
      <c r="CJ13" s="26">
        <v>55</v>
      </c>
      <c r="CK13" s="26">
        <v>23</v>
      </c>
      <c r="CL13" s="26">
        <f t="shared" ref="CL13:CL18" si="153">50%*CJ13+50%*CK13</f>
        <v>39</v>
      </c>
      <c r="CM13" s="26">
        <f t="shared" ref="CM13:CM18" si="154">RANK(CL13,$CL$13:$CL$18)</f>
        <v>1</v>
      </c>
      <c r="CP13" s="32" t="s">
        <v>167</v>
      </c>
      <c r="CQ13" s="32" t="s">
        <v>186</v>
      </c>
      <c r="CR13" s="33" t="s">
        <v>1001</v>
      </c>
      <c r="CS13" s="33">
        <v>3</v>
      </c>
      <c r="CT13" s="33">
        <v>7</v>
      </c>
      <c r="CU13" s="33">
        <f t="shared" si="65"/>
        <v>5.4</v>
      </c>
      <c r="CV13" s="33">
        <f t="shared" si="66"/>
        <v>9</v>
      </c>
      <c r="CX13" s="25" t="s">
        <v>167</v>
      </c>
      <c r="CY13" s="26">
        <v>18</v>
      </c>
      <c r="CZ13" s="26">
        <v>59</v>
      </c>
      <c r="DA13" s="26">
        <f t="shared" ref="DA13:DA18" si="155">50%*CY13+50%*CZ13</f>
        <v>38.5</v>
      </c>
      <c r="DB13" s="26">
        <f t="shared" ref="DB13:DB18" si="156">RANK(DA13,$DA$13:$DA$18)</f>
        <v>1</v>
      </c>
      <c r="DE13" s="2"/>
      <c r="DF13" s="2"/>
      <c r="DH13" s="32" t="s">
        <v>104</v>
      </c>
      <c r="DI13" s="32" t="s">
        <v>105</v>
      </c>
      <c r="DJ13" s="33" t="s">
        <v>1008</v>
      </c>
      <c r="DK13" s="33">
        <v>5</v>
      </c>
      <c r="DL13" s="33">
        <v>5</v>
      </c>
      <c r="DM13" s="33">
        <f t="shared" si="67"/>
        <v>5</v>
      </c>
      <c r="DN13" s="33">
        <f t="shared" si="68"/>
        <v>9</v>
      </c>
      <c r="DP13" s="25" t="s">
        <v>136</v>
      </c>
      <c r="DQ13" s="26">
        <v>52</v>
      </c>
      <c r="DR13" s="26">
        <v>28</v>
      </c>
      <c r="DS13" s="26">
        <f t="shared" ref="DS13:DS18" si="157">50%*DQ13+50%*DR13</f>
        <v>40</v>
      </c>
      <c r="DT13" s="26">
        <f t="shared" ref="DT13:DT18" si="158">RANK(DS13,$DS$13:$DS$18)</f>
        <v>1</v>
      </c>
      <c r="DW13" s="32" t="s">
        <v>136</v>
      </c>
      <c r="DX13" s="32" t="s">
        <v>150</v>
      </c>
      <c r="DY13" s="33" t="s">
        <v>1008</v>
      </c>
      <c r="DZ13" s="33">
        <v>4</v>
      </c>
      <c r="EA13" s="33">
        <v>6</v>
      </c>
      <c r="EB13" s="33">
        <f t="shared" si="70"/>
        <v>5.2</v>
      </c>
      <c r="EC13" s="33">
        <f t="shared" si="71"/>
        <v>10</v>
      </c>
      <c r="EE13" s="25" t="s">
        <v>167</v>
      </c>
      <c r="EF13" s="26">
        <v>20</v>
      </c>
      <c r="EG13" s="26">
        <v>66</v>
      </c>
      <c r="EH13" s="26">
        <f t="shared" ref="EH13:EH18" si="159">50%*EF13+50%*EG13</f>
        <v>43</v>
      </c>
      <c r="EI13" s="26">
        <f t="shared" ref="EI13:EI18" si="160">RANK(EH13,$EH$13:$EH$18)</f>
        <v>1</v>
      </c>
      <c r="EL13" s="2"/>
      <c r="EM13" s="2"/>
      <c r="EO13" s="32" t="s">
        <v>136</v>
      </c>
      <c r="EP13" s="32" t="s">
        <v>140</v>
      </c>
      <c r="EQ13" s="33" t="s">
        <v>1008</v>
      </c>
      <c r="ER13" s="33">
        <v>6</v>
      </c>
      <c r="ES13" s="33">
        <v>4</v>
      </c>
      <c r="ET13" s="33">
        <f t="shared" si="72"/>
        <v>5</v>
      </c>
      <c r="EU13" s="33">
        <f t="shared" si="73"/>
        <v>10</v>
      </c>
      <c r="EW13" s="25" t="s">
        <v>136</v>
      </c>
      <c r="EX13" s="26">
        <v>49</v>
      </c>
      <c r="EY13" s="26">
        <v>25</v>
      </c>
      <c r="EZ13" s="26">
        <f t="shared" ref="EZ13:EZ18" si="161">50%*EX13+50%*EY13</f>
        <v>37</v>
      </c>
      <c r="FA13" s="26">
        <f t="shared" ref="FA13:FA18" si="162">RANK(EZ13,$EZ$13:$EZ$18)</f>
        <v>1</v>
      </c>
      <c r="FD13" s="32" t="s">
        <v>104</v>
      </c>
      <c r="FE13" s="32" t="s">
        <v>128</v>
      </c>
      <c r="FF13" s="33" t="s">
        <v>1008</v>
      </c>
      <c r="FG13" s="33">
        <v>4</v>
      </c>
      <c r="FH13" s="33">
        <v>6</v>
      </c>
      <c r="FI13" s="33">
        <f t="shared" si="74"/>
        <v>5.2</v>
      </c>
      <c r="FJ13" s="33">
        <f t="shared" si="75"/>
        <v>10</v>
      </c>
      <c r="FL13" s="25" t="s">
        <v>167</v>
      </c>
      <c r="FM13" s="26">
        <v>20</v>
      </c>
      <c r="FN13" s="26">
        <v>63</v>
      </c>
      <c r="FO13" s="26">
        <f t="shared" ref="FO13:FO18" si="163">50%*FM13+50%*FN13</f>
        <v>41.5</v>
      </c>
      <c r="FP13" s="26">
        <f t="shared" ref="FP13:FP18" si="164">RANK(FO13,$FO$13:$FO$18)</f>
        <v>1</v>
      </c>
      <c r="FS13" s="2"/>
      <c r="FT13" s="2"/>
      <c r="FV13" s="32" t="s">
        <v>28</v>
      </c>
      <c r="FW13" s="32" t="s">
        <v>45</v>
      </c>
      <c r="FX13" s="33" t="s">
        <v>1008</v>
      </c>
      <c r="FY13" s="33">
        <v>16</v>
      </c>
      <c r="FZ13" s="33">
        <v>2</v>
      </c>
      <c r="GA13" s="33">
        <f t="shared" si="76"/>
        <v>9</v>
      </c>
      <c r="GB13" s="33">
        <f t="shared" si="77"/>
        <v>8</v>
      </c>
      <c r="GD13" s="25" t="s">
        <v>136</v>
      </c>
      <c r="GE13" s="26">
        <v>93</v>
      </c>
      <c r="GF13" s="26">
        <v>46</v>
      </c>
      <c r="GG13" s="26">
        <f>50%*GE13+50%*GF13</f>
        <v>69.5</v>
      </c>
      <c r="GH13" s="26">
        <f>RANK(GG13,$GG$13:$GG$18)</f>
        <v>1</v>
      </c>
      <c r="GK13" s="32" t="s">
        <v>136</v>
      </c>
      <c r="GL13" s="32" t="s">
        <v>150</v>
      </c>
      <c r="GM13" s="33" t="s">
        <v>1008</v>
      </c>
      <c r="GN13" s="33">
        <v>5</v>
      </c>
      <c r="GO13" s="33">
        <v>28</v>
      </c>
      <c r="GP13" s="33">
        <f t="shared" si="79"/>
        <v>18.8</v>
      </c>
      <c r="GQ13" s="33">
        <f t="shared" si="135"/>
        <v>10</v>
      </c>
      <c r="GS13" s="25" t="s">
        <v>167</v>
      </c>
      <c r="GT13" s="26">
        <v>34</v>
      </c>
      <c r="GU13" s="26">
        <v>292</v>
      </c>
      <c r="GV13" s="26">
        <f t="shared" ref="GV13:GV18" si="165">50%*GT13+50%*GU13</f>
        <v>163</v>
      </c>
      <c r="GW13" s="26">
        <v>1</v>
      </c>
      <c r="GZ13" s="2"/>
      <c r="HA13" s="2"/>
      <c r="HC13" s="32" t="s">
        <v>104</v>
      </c>
      <c r="HD13" s="32" t="s">
        <v>105</v>
      </c>
      <c r="HE13" s="33" t="s">
        <v>1008</v>
      </c>
      <c r="HF13" s="33">
        <v>5</v>
      </c>
      <c r="HG13" s="33">
        <v>5</v>
      </c>
      <c r="HH13" s="33">
        <f t="shared" si="81"/>
        <v>5</v>
      </c>
      <c r="HI13" s="33">
        <f t="shared" si="136"/>
        <v>10</v>
      </c>
      <c r="HK13" s="25" t="s">
        <v>136</v>
      </c>
      <c r="HL13" s="26">
        <v>51</v>
      </c>
      <c r="HM13" s="26">
        <v>30</v>
      </c>
      <c r="HN13" s="26">
        <f t="shared" ref="HN13:HN18" si="166">50%*HL13+50%*HM13</f>
        <v>40.5</v>
      </c>
      <c r="HO13" s="26">
        <f t="shared" ref="HO13:HO18" si="167">RANK(HN13,$HN$13:$HN$18)</f>
        <v>1</v>
      </c>
      <c r="HR13" s="32" t="s">
        <v>136</v>
      </c>
      <c r="HS13" s="32" t="s">
        <v>143</v>
      </c>
      <c r="HT13" s="33" t="s">
        <v>1008</v>
      </c>
      <c r="HU13" s="33">
        <v>4</v>
      </c>
      <c r="HV13" s="33">
        <v>7</v>
      </c>
      <c r="HW13" s="33">
        <f t="shared" si="82"/>
        <v>5.8</v>
      </c>
      <c r="HX13" s="33">
        <f t="shared" si="83"/>
        <v>10</v>
      </c>
      <c r="HZ13" s="25" t="s">
        <v>167</v>
      </c>
      <c r="IA13" s="26">
        <v>21</v>
      </c>
      <c r="IB13" s="26">
        <v>62</v>
      </c>
      <c r="IC13" s="26">
        <f t="shared" ref="IC13:IC18" si="168">50%*IA13+50%*IB13</f>
        <v>41.5</v>
      </c>
      <c r="ID13" s="26">
        <f t="shared" ref="ID13:ID18" si="169">RANK(IC13,$IC$13:$IC$18)</f>
        <v>1</v>
      </c>
      <c r="IG13" s="2"/>
      <c r="IH13" s="2"/>
      <c r="IJ13" s="32" t="s">
        <v>167</v>
      </c>
      <c r="IK13" s="32" t="s">
        <v>186</v>
      </c>
      <c r="IL13" s="33" t="s">
        <v>1008</v>
      </c>
      <c r="IM13" s="33">
        <v>3</v>
      </c>
      <c r="IN13" s="33"/>
      <c r="IO13" s="33">
        <v>1</v>
      </c>
      <c r="IP13" s="34">
        <f t="shared" si="137"/>
        <v>0</v>
      </c>
      <c r="IQ13" s="33">
        <f t="shared" si="84"/>
        <v>1.5</v>
      </c>
      <c r="IR13" s="33">
        <f t="shared" si="85"/>
        <v>10</v>
      </c>
      <c r="IT13" s="32" t="s">
        <v>136</v>
      </c>
      <c r="IU13" s="32" t="s">
        <v>150</v>
      </c>
      <c r="IV13" s="33" t="s">
        <v>1008</v>
      </c>
      <c r="IW13" s="33">
        <v>1</v>
      </c>
      <c r="IX13" s="33">
        <v>1</v>
      </c>
      <c r="IY13" s="33">
        <f t="shared" si="86"/>
        <v>1</v>
      </c>
      <c r="IZ13" s="33">
        <f t="shared" si="87"/>
        <v>10</v>
      </c>
      <c r="JB13" s="32" t="s">
        <v>136</v>
      </c>
      <c r="JC13" s="32" t="s">
        <v>143</v>
      </c>
      <c r="JD13" s="33" t="s">
        <v>1008</v>
      </c>
      <c r="JE13" s="33">
        <v>7</v>
      </c>
      <c r="JF13" s="33">
        <v>3</v>
      </c>
      <c r="JG13" s="33">
        <v>2</v>
      </c>
      <c r="JH13" s="40">
        <f t="shared" si="88"/>
        <v>0.285714285714286</v>
      </c>
      <c r="JI13" s="33">
        <f t="shared" si="89"/>
        <v>4.3</v>
      </c>
      <c r="JJ13" s="33">
        <f t="shared" si="90"/>
        <v>9</v>
      </c>
      <c r="JL13" s="25" t="s">
        <v>136</v>
      </c>
      <c r="JM13" s="26">
        <v>49</v>
      </c>
      <c r="JN13" s="26">
        <v>25</v>
      </c>
      <c r="JO13" s="26">
        <f t="shared" ref="JO13:JO18" si="170">50%*JM13+50%*JN13</f>
        <v>37</v>
      </c>
      <c r="JP13" s="26">
        <f>RANK(JO13,$JO$13:$JO$18)</f>
        <v>1</v>
      </c>
      <c r="JS13" s="32" t="s">
        <v>136</v>
      </c>
      <c r="JT13" s="32" t="s">
        <v>150</v>
      </c>
      <c r="JU13" s="33" t="s">
        <v>1008</v>
      </c>
      <c r="JV13" s="33">
        <v>4</v>
      </c>
      <c r="JW13" s="33">
        <v>7</v>
      </c>
      <c r="JX13" s="33">
        <f t="shared" si="138"/>
        <v>5.5</v>
      </c>
      <c r="JY13" s="33">
        <f t="shared" si="91"/>
        <v>9</v>
      </c>
      <c r="KA13" s="25" t="s">
        <v>167</v>
      </c>
      <c r="KB13" s="26">
        <v>20</v>
      </c>
      <c r="KC13" s="26">
        <v>57</v>
      </c>
      <c r="KD13" s="26">
        <f t="shared" ref="KD13:KD18" si="171">50%*KB13+50%*KC13</f>
        <v>38.5</v>
      </c>
      <c r="KE13" s="26">
        <f t="shared" ref="KE13:KE18" si="172">RANK(KD13,$KD$13:$KD$18)</f>
        <v>1</v>
      </c>
      <c r="KH13" s="2"/>
      <c r="KI13" s="2"/>
      <c r="KL13" s="32" t="s">
        <v>167</v>
      </c>
      <c r="KM13" s="32" t="s">
        <v>168</v>
      </c>
      <c r="KN13" s="33" t="s">
        <v>1008</v>
      </c>
      <c r="KO13" s="33">
        <v>2</v>
      </c>
      <c r="KP13" s="33">
        <v>2</v>
      </c>
      <c r="KQ13" s="33">
        <v>1</v>
      </c>
      <c r="KR13" s="34">
        <f t="shared" si="139"/>
        <v>0.5</v>
      </c>
      <c r="KS13" s="33">
        <f t="shared" si="92"/>
        <v>1.7</v>
      </c>
      <c r="KT13" s="33">
        <f t="shared" si="93"/>
        <v>9</v>
      </c>
      <c r="KV13" s="32" t="s">
        <v>136</v>
      </c>
      <c r="KW13" s="32" t="s">
        <v>143</v>
      </c>
      <c r="KX13" s="33" t="s">
        <v>1008</v>
      </c>
      <c r="KY13" s="33">
        <v>1</v>
      </c>
      <c r="KZ13" s="33">
        <v>1</v>
      </c>
      <c r="LA13" s="33">
        <f t="shared" si="94"/>
        <v>1</v>
      </c>
      <c r="LB13" s="33">
        <f t="shared" si="95"/>
        <v>8</v>
      </c>
      <c r="LD13" s="32" t="s">
        <v>63</v>
      </c>
      <c r="LE13" s="32" t="s">
        <v>84</v>
      </c>
      <c r="LF13" s="33" t="s">
        <v>1008</v>
      </c>
      <c r="LG13" s="33">
        <v>2</v>
      </c>
      <c r="LH13" s="33">
        <v>2</v>
      </c>
      <c r="LI13" s="33"/>
      <c r="LJ13" s="34">
        <f t="shared" si="96"/>
        <v>0</v>
      </c>
      <c r="LK13" s="33">
        <f t="shared" si="97"/>
        <v>1.4</v>
      </c>
      <c r="LL13" s="33">
        <f t="shared" si="98"/>
        <v>10</v>
      </c>
      <c r="LN13" s="32" t="s">
        <v>104</v>
      </c>
      <c r="LO13" s="32" t="s">
        <v>128</v>
      </c>
      <c r="LP13" s="33" t="s">
        <v>1008</v>
      </c>
      <c r="LQ13" s="33">
        <v>1</v>
      </c>
      <c r="LR13" s="33">
        <v>1</v>
      </c>
      <c r="LS13" s="33">
        <f t="shared" si="99"/>
        <v>1</v>
      </c>
      <c r="LT13" s="33">
        <f t="shared" si="100"/>
        <v>9</v>
      </c>
      <c r="LV13" s="32" t="s">
        <v>167</v>
      </c>
      <c r="LW13" s="32" t="s">
        <v>186</v>
      </c>
      <c r="LX13" s="33" t="s">
        <v>1008</v>
      </c>
      <c r="LY13" s="33">
        <v>3</v>
      </c>
      <c r="LZ13" s="33">
        <v>1</v>
      </c>
      <c r="MA13" s="33">
        <v>1</v>
      </c>
      <c r="MB13" s="34">
        <f t="shared" si="140"/>
        <v>0.333333333333333</v>
      </c>
      <c r="MC13" s="33">
        <f t="shared" si="101"/>
        <v>1.8</v>
      </c>
      <c r="MD13" s="33">
        <f t="shared" si="102"/>
        <v>6</v>
      </c>
      <c r="MF13" s="32" t="s">
        <v>136</v>
      </c>
      <c r="MG13" s="32" t="s">
        <v>143</v>
      </c>
      <c r="MH13" s="33" t="s">
        <v>1008</v>
      </c>
      <c r="MI13" s="33">
        <v>1</v>
      </c>
      <c r="MJ13" s="33">
        <v>1</v>
      </c>
      <c r="MK13" s="33">
        <f t="shared" si="103"/>
        <v>1</v>
      </c>
      <c r="ML13" s="33">
        <f t="shared" si="104"/>
        <v>6</v>
      </c>
      <c r="MN13" s="32" t="s">
        <v>63</v>
      </c>
      <c r="MO13" s="32" t="s">
        <v>77</v>
      </c>
      <c r="MP13" s="33" t="s">
        <v>1008</v>
      </c>
      <c r="MQ13" s="33">
        <v>2</v>
      </c>
      <c r="MR13" s="33">
        <v>1</v>
      </c>
      <c r="MS13" s="33">
        <v>1</v>
      </c>
      <c r="MT13" s="34">
        <f t="shared" si="105"/>
        <v>0.5</v>
      </c>
      <c r="MU13" s="33">
        <f t="shared" si="106"/>
        <v>1.4</v>
      </c>
      <c r="MV13" s="33">
        <f t="shared" si="107"/>
        <v>9</v>
      </c>
      <c r="MX13" s="32" t="s">
        <v>136</v>
      </c>
      <c r="MY13" s="32" t="s">
        <v>150</v>
      </c>
      <c r="MZ13" s="33" t="s">
        <v>1008</v>
      </c>
      <c r="NA13" s="33">
        <v>1</v>
      </c>
      <c r="NB13" s="33">
        <v>1</v>
      </c>
      <c r="NC13" s="33">
        <f t="shared" si="108"/>
        <v>1</v>
      </c>
      <c r="ND13" s="33">
        <f t="shared" si="109"/>
        <v>10</v>
      </c>
      <c r="NF13" s="32" t="s">
        <v>136</v>
      </c>
      <c r="NG13" s="32" t="s">
        <v>150</v>
      </c>
      <c r="NH13" s="33" t="s">
        <v>1008</v>
      </c>
      <c r="NI13" s="33">
        <v>7</v>
      </c>
      <c r="NJ13" s="33">
        <v>4</v>
      </c>
      <c r="NK13" s="33">
        <v>2</v>
      </c>
      <c r="NL13" s="40">
        <f t="shared" si="110"/>
        <v>0.285714285714286</v>
      </c>
      <c r="NM13" s="33">
        <f t="shared" si="111"/>
        <v>4.6</v>
      </c>
      <c r="NN13" s="33">
        <f t="shared" si="112"/>
        <v>9</v>
      </c>
      <c r="NP13" s="25" t="s">
        <v>136</v>
      </c>
      <c r="NQ13" s="26">
        <v>44</v>
      </c>
      <c r="NR13" s="26">
        <v>28</v>
      </c>
      <c r="NS13" s="26">
        <f t="shared" ref="NS13:NS18" si="173">50%*NQ13+50%*NR13</f>
        <v>36</v>
      </c>
      <c r="NT13" s="26">
        <f t="shared" ref="NT13:NT18" si="174">RANK(NS13,$NS$13:$NS$18)</f>
        <v>1</v>
      </c>
      <c r="NW13" s="32" t="s">
        <v>63</v>
      </c>
      <c r="NX13" s="32" t="s">
        <v>81</v>
      </c>
      <c r="NY13" s="33" t="s">
        <v>1008</v>
      </c>
      <c r="NZ13" s="33">
        <v>5</v>
      </c>
      <c r="OA13" s="33">
        <v>6</v>
      </c>
      <c r="OB13" s="33">
        <f t="shared" si="113"/>
        <v>5.5</v>
      </c>
      <c r="OC13" s="33">
        <f t="shared" si="114"/>
        <v>10</v>
      </c>
      <c r="OE13" s="25" t="s">
        <v>63</v>
      </c>
      <c r="OF13" s="26">
        <v>23</v>
      </c>
      <c r="OG13" s="26">
        <v>63</v>
      </c>
      <c r="OH13" s="26">
        <f t="shared" ref="OH13:OH18" si="175">50%*OF13+50%*OG13</f>
        <v>43</v>
      </c>
      <c r="OI13" s="26">
        <f t="shared" ref="OI13:OI18" si="176">RANK(OH13,$OH$13:$OH$18)</f>
        <v>1</v>
      </c>
      <c r="OL13" s="2"/>
      <c r="OM13" s="2"/>
      <c r="OO13" s="32" t="s">
        <v>167</v>
      </c>
      <c r="OP13" s="32" t="s">
        <v>186</v>
      </c>
      <c r="OQ13" s="33" t="s">
        <v>1008</v>
      </c>
      <c r="OR13" s="33">
        <v>3</v>
      </c>
      <c r="OS13" s="33">
        <v>1</v>
      </c>
      <c r="OT13" s="33"/>
      <c r="OU13" s="34">
        <f t="shared" si="115"/>
        <v>0</v>
      </c>
      <c r="OV13" s="33">
        <f t="shared" si="116"/>
        <v>1.5</v>
      </c>
      <c r="OW13" s="33">
        <f t="shared" si="117"/>
        <v>10</v>
      </c>
      <c r="OY13" s="32" t="s">
        <v>136</v>
      </c>
      <c r="OZ13" s="32" t="s">
        <v>150</v>
      </c>
      <c r="PA13" s="33" t="s">
        <v>1008</v>
      </c>
      <c r="PB13" s="33">
        <v>1</v>
      </c>
      <c r="PC13" s="33">
        <v>1</v>
      </c>
      <c r="PD13" s="33">
        <f t="shared" si="118"/>
        <v>1</v>
      </c>
      <c r="PE13" s="33">
        <f t="shared" si="119"/>
        <v>9</v>
      </c>
      <c r="PG13" s="32" t="s">
        <v>167</v>
      </c>
      <c r="PH13" s="32" t="s">
        <v>186</v>
      </c>
      <c r="PI13" s="33" t="s">
        <v>1008</v>
      </c>
      <c r="PJ13" s="33">
        <v>2</v>
      </c>
      <c r="PK13" s="33">
        <v>1</v>
      </c>
      <c r="PL13" s="33">
        <v>1</v>
      </c>
      <c r="PM13" s="34">
        <f t="shared" si="120"/>
        <v>0.5</v>
      </c>
      <c r="PN13" s="33">
        <f t="shared" si="121"/>
        <v>1.4</v>
      </c>
      <c r="PO13" s="33">
        <f t="shared" si="122"/>
        <v>10</v>
      </c>
      <c r="PQ13" s="32" t="s">
        <v>92</v>
      </c>
      <c r="PR13" s="32" t="s">
        <v>93</v>
      </c>
      <c r="PS13" s="33" t="s">
        <v>1008</v>
      </c>
      <c r="PT13" s="33">
        <v>1</v>
      </c>
      <c r="PU13" s="33">
        <v>2</v>
      </c>
      <c r="PV13" s="33">
        <f t="shared" si="123"/>
        <v>1.5</v>
      </c>
      <c r="PW13" s="33">
        <f t="shared" si="124"/>
        <v>9</v>
      </c>
      <c r="PY13" s="32" t="s">
        <v>63</v>
      </c>
      <c r="PZ13" s="32" t="s">
        <v>64</v>
      </c>
      <c r="QA13" s="33" t="s">
        <v>1008</v>
      </c>
      <c r="QB13" s="33">
        <v>2</v>
      </c>
      <c r="QC13" s="33">
        <v>2</v>
      </c>
      <c r="QD13" s="33">
        <v>1</v>
      </c>
      <c r="QE13" s="34">
        <f t="shared" si="125"/>
        <v>0.5</v>
      </c>
      <c r="QF13" s="33">
        <f t="shared" si="126"/>
        <v>1.7</v>
      </c>
      <c r="QG13" s="33">
        <f t="shared" si="127"/>
        <v>8</v>
      </c>
      <c r="QI13" s="32" t="s">
        <v>136</v>
      </c>
      <c r="QJ13" s="32" t="s">
        <v>143</v>
      </c>
      <c r="QK13" s="33" t="s">
        <v>1008</v>
      </c>
      <c r="QL13" s="33">
        <v>1</v>
      </c>
      <c r="QM13" s="33">
        <v>1</v>
      </c>
      <c r="QN13" s="33">
        <f t="shared" si="128"/>
        <v>1</v>
      </c>
      <c r="QO13" s="33">
        <f t="shared" si="129"/>
        <v>7</v>
      </c>
      <c r="QQ13" s="32" t="s">
        <v>28</v>
      </c>
      <c r="QR13" s="32" t="s">
        <v>29</v>
      </c>
      <c r="QS13" s="33" t="s">
        <v>1008</v>
      </c>
      <c r="QT13" s="33">
        <v>2</v>
      </c>
      <c r="QU13" s="33">
        <v>1</v>
      </c>
      <c r="QV13" s="33">
        <v>1</v>
      </c>
      <c r="QW13" s="34">
        <f t="shared" si="130"/>
        <v>0.5</v>
      </c>
      <c r="QX13" s="33">
        <f t="shared" si="131"/>
        <v>1.4</v>
      </c>
      <c r="QY13" s="33">
        <f t="shared" si="132"/>
        <v>10</v>
      </c>
      <c r="RA13" s="32" t="s">
        <v>136</v>
      </c>
      <c r="RB13" s="32" t="s">
        <v>155</v>
      </c>
      <c r="RC13" s="33" t="s">
        <v>1008</v>
      </c>
      <c r="RD13" s="33">
        <v>2</v>
      </c>
      <c r="RE13" s="33">
        <v>2</v>
      </c>
      <c r="RF13" s="33">
        <f t="shared" si="133"/>
        <v>2</v>
      </c>
      <c r="RG13" s="33">
        <f t="shared" si="134"/>
        <v>8</v>
      </c>
      <c r="RJ13" s="32" t="s">
        <v>136</v>
      </c>
      <c r="RK13" s="32" t="s">
        <v>143</v>
      </c>
      <c r="RL13" s="33" t="s">
        <v>1008</v>
      </c>
      <c r="RM13" s="33">
        <v>7</v>
      </c>
      <c r="RN13" s="33">
        <v>3</v>
      </c>
      <c r="RO13" s="33">
        <v>2</v>
      </c>
      <c r="RP13" s="40">
        <v>0.285714285714286</v>
      </c>
      <c r="RQ13" s="33">
        <v>4.3</v>
      </c>
      <c r="RR13" s="33">
        <v>10</v>
      </c>
      <c r="RT13" s="25" t="s">
        <v>136</v>
      </c>
      <c r="RU13" s="26">
        <v>45</v>
      </c>
      <c r="RV13" s="26">
        <v>27</v>
      </c>
      <c r="RW13" s="26">
        <v>36</v>
      </c>
      <c r="RX13" s="26">
        <v>1</v>
      </c>
      <c r="SA13" s="32" t="s">
        <v>63</v>
      </c>
      <c r="SB13" s="32" t="s">
        <v>81</v>
      </c>
      <c r="SC13" s="33" t="s">
        <v>1008</v>
      </c>
      <c r="SD13" s="33">
        <v>5</v>
      </c>
      <c r="SE13" s="33">
        <v>6</v>
      </c>
      <c r="SF13" s="33">
        <v>5.5</v>
      </c>
      <c r="SG13" s="33">
        <v>9</v>
      </c>
      <c r="SI13" s="25" t="s">
        <v>63</v>
      </c>
      <c r="SJ13" s="26">
        <v>23</v>
      </c>
      <c r="SK13" s="26">
        <v>78</v>
      </c>
      <c r="SL13" s="26">
        <v>50.5</v>
      </c>
      <c r="SM13" s="26">
        <v>1</v>
      </c>
      <c r="SP13" s="2"/>
      <c r="SQ13" s="2"/>
    </row>
    <row r="14" spans="1:511">
      <c r="A14" s="42" t="s">
        <v>84</v>
      </c>
      <c r="B14" s="42" t="s">
        <v>1008</v>
      </c>
      <c r="C14" s="26">
        <v>28</v>
      </c>
      <c r="D14" s="30">
        <f t="shared" si="141"/>
        <v>1.4</v>
      </c>
      <c r="E14" s="42">
        <f t="shared" si="142"/>
        <v>84.8484848484848</v>
      </c>
      <c r="F14" s="26">
        <v>151</v>
      </c>
      <c r="G14" s="42">
        <f t="shared" si="143"/>
        <v>77.8350515463918</v>
      </c>
      <c r="H14" s="26">
        <f t="shared" si="144"/>
        <v>82.0431115276476</v>
      </c>
      <c r="M14" s="32" t="s">
        <v>167</v>
      </c>
      <c r="N14" s="32" t="s">
        <v>168</v>
      </c>
      <c r="O14" s="33" t="s">
        <v>1008</v>
      </c>
      <c r="P14" s="39">
        <v>15</v>
      </c>
      <c r="Q14" s="33">
        <v>3</v>
      </c>
      <c r="R14" s="33">
        <f t="shared" si="54"/>
        <v>9</v>
      </c>
      <c r="S14" s="33">
        <f t="shared" si="55"/>
        <v>11</v>
      </c>
      <c r="U14" s="32" t="s">
        <v>167</v>
      </c>
      <c r="V14" s="33">
        <v>84</v>
      </c>
      <c r="W14" s="33">
        <v>37</v>
      </c>
      <c r="X14" s="33">
        <f t="shared" si="145"/>
        <v>60.5</v>
      </c>
      <c r="Y14" s="33">
        <f t="shared" si="146"/>
        <v>2</v>
      </c>
      <c r="AB14" s="32" t="s">
        <v>136</v>
      </c>
      <c r="AC14" s="32" t="s">
        <v>143</v>
      </c>
      <c r="AD14" s="33" t="s">
        <v>1008</v>
      </c>
      <c r="AE14" s="33">
        <v>6</v>
      </c>
      <c r="AF14" s="33">
        <v>25</v>
      </c>
      <c r="AG14" s="33">
        <f t="shared" si="56"/>
        <v>15.5</v>
      </c>
      <c r="AH14" s="33">
        <f t="shared" si="57"/>
        <v>11</v>
      </c>
      <c r="AJ14" s="32" t="s">
        <v>63</v>
      </c>
      <c r="AK14" s="33">
        <v>33</v>
      </c>
      <c r="AL14" s="33">
        <v>211</v>
      </c>
      <c r="AM14" s="33">
        <f t="shared" si="147"/>
        <v>122</v>
      </c>
      <c r="AN14" s="33">
        <f t="shared" si="148"/>
        <v>2</v>
      </c>
      <c r="AQ14" s="2"/>
      <c r="AR14" s="2"/>
      <c r="AT14" s="32" t="s">
        <v>167</v>
      </c>
      <c r="AU14" s="32" t="s">
        <v>186</v>
      </c>
      <c r="AV14" s="33" t="s">
        <v>1001</v>
      </c>
      <c r="AW14" s="33">
        <v>6</v>
      </c>
      <c r="AX14" s="33">
        <v>4</v>
      </c>
      <c r="AY14" s="33">
        <f t="shared" si="58"/>
        <v>5</v>
      </c>
      <c r="AZ14" s="33">
        <f t="shared" si="59"/>
        <v>10</v>
      </c>
      <c r="BB14" s="32" t="s">
        <v>167</v>
      </c>
      <c r="BC14" s="33">
        <v>31</v>
      </c>
      <c r="BD14" s="33">
        <v>18</v>
      </c>
      <c r="BE14" s="33">
        <f t="shared" si="149"/>
        <v>24.5</v>
      </c>
      <c r="BF14" s="33">
        <f t="shared" si="150"/>
        <v>2</v>
      </c>
      <c r="BI14" s="32" t="s">
        <v>136</v>
      </c>
      <c r="BJ14" s="32" t="s">
        <v>143</v>
      </c>
      <c r="BK14" s="33" t="s">
        <v>1008</v>
      </c>
      <c r="BL14" s="33">
        <v>3</v>
      </c>
      <c r="BM14" s="33">
        <v>3</v>
      </c>
      <c r="BN14" s="33">
        <f t="shared" si="61"/>
        <v>3</v>
      </c>
      <c r="BO14" s="33">
        <f t="shared" si="62"/>
        <v>9</v>
      </c>
      <c r="BQ14" s="32" t="s">
        <v>63</v>
      </c>
      <c r="BR14" s="33">
        <v>13</v>
      </c>
      <c r="BS14" s="33">
        <v>24</v>
      </c>
      <c r="BT14" s="33">
        <f t="shared" si="151"/>
        <v>18.5</v>
      </c>
      <c r="BU14" s="33">
        <f t="shared" si="152"/>
        <v>2</v>
      </c>
      <c r="BX14" s="2"/>
      <c r="BY14" s="2"/>
      <c r="CA14" s="32" t="s">
        <v>167</v>
      </c>
      <c r="CB14" s="32" t="s">
        <v>323</v>
      </c>
      <c r="CC14" s="33" t="s">
        <v>1008</v>
      </c>
      <c r="CD14" s="33">
        <v>7</v>
      </c>
      <c r="CE14" s="33">
        <v>4</v>
      </c>
      <c r="CF14" s="33">
        <f t="shared" si="63"/>
        <v>5.5</v>
      </c>
      <c r="CG14" s="33">
        <f t="shared" si="64"/>
        <v>8</v>
      </c>
      <c r="CI14" s="32" t="s">
        <v>104</v>
      </c>
      <c r="CJ14" s="33">
        <v>45</v>
      </c>
      <c r="CK14" s="33">
        <v>26</v>
      </c>
      <c r="CL14" s="33">
        <f t="shared" si="153"/>
        <v>35.5</v>
      </c>
      <c r="CM14" s="33">
        <f t="shared" si="154"/>
        <v>2</v>
      </c>
      <c r="CP14" s="32" t="s">
        <v>63</v>
      </c>
      <c r="CQ14" s="32" t="s">
        <v>77</v>
      </c>
      <c r="CR14" s="33" t="s">
        <v>1008</v>
      </c>
      <c r="CS14" s="33">
        <v>3</v>
      </c>
      <c r="CT14" s="33">
        <v>7</v>
      </c>
      <c r="CU14" s="33">
        <f t="shared" si="65"/>
        <v>5.4</v>
      </c>
      <c r="CV14" s="33">
        <f t="shared" si="66"/>
        <v>9</v>
      </c>
      <c r="CX14" s="32" t="s">
        <v>63</v>
      </c>
      <c r="CY14" s="33">
        <v>19</v>
      </c>
      <c r="CZ14" s="33">
        <v>57</v>
      </c>
      <c r="DA14" s="33">
        <f t="shared" si="155"/>
        <v>38</v>
      </c>
      <c r="DB14" s="33">
        <f t="shared" si="156"/>
        <v>2</v>
      </c>
      <c r="DE14" s="2"/>
      <c r="DF14" s="2"/>
      <c r="DH14" s="32" t="s">
        <v>167</v>
      </c>
      <c r="DI14" s="32" t="s">
        <v>323</v>
      </c>
      <c r="DJ14" s="33" t="s">
        <v>1008</v>
      </c>
      <c r="DK14" s="33">
        <v>6</v>
      </c>
      <c r="DL14" s="33">
        <v>3</v>
      </c>
      <c r="DM14" s="33">
        <f t="shared" si="67"/>
        <v>4.5</v>
      </c>
      <c r="DN14" s="33">
        <f t="shared" si="68"/>
        <v>11</v>
      </c>
      <c r="DP14" s="32" t="s">
        <v>167</v>
      </c>
      <c r="DQ14" s="33">
        <v>45</v>
      </c>
      <c r="DR14" s="33">
        <v>20</v>
      </c>
      <c r="DS14" s="33">
        <f t="shared" si="157"/>
        <v>32.5</v>
      </c>
      <c r="DT14" s="33">
        <f t="shared" si="158"/>
        <v>2</v>
      </c>
      <c r="DW14" s="32" t="s">
        <v>104</v>
      </c>
      <c r="DX14" s="32" t="s">
        <v>105</v>
      </c>
      <c r="DY14" s="33" t="s">
        <v>1008</v>
      </c>
      <c r="DZ14" s="33">
        <v>5</v>
      </c>
      <c r="EA14" s="33">
        <v>5</v>
      </c>
      <c r="EB14" s="33">
        <f t="shared" si="70"/>
        <v>5</v>
      </c>
      <c r="EC14" s="33">
        <f t="shared" si="71"/>
        <v>11</v>
      </c>
      <c r="EE14" s="32" t="s">
        <v>63</v>
      </c>
      <c r="EF14" s="33">
        <v>22</v>
      </c>
      <c r="EG14" s="33">
        <v>51</v>
      </c>
      <c r="EH14" s="33">
        <f t="shared" si="159"/>
        <v>36.5</v>
      </c>
      <c r="EI14" s="33">
        <f t="shared" si="160"/>
        <v>2</v>
      </c>
      <c r="EL14" s="2"/>
      <c r="EM14" s="2"/>
      <c r="EO14" s="32" t="s">
        <v>63</v>
      </c>
      <c r="EP14" s="32" t="s">
        <v>64</v>
      </c>
      <c r="EQ14" s="33" t="s">
        <v>1008</v>
      </c>
      <c r="ER14" s="33">
        <v>6</v>
      </c>
      <c r="ES14" s="33">
        <v>3</v>
      </c>
      <c r="ET14" s="33">
        <f t="shared" si="72"/>
        <v>4.5</v>
      </c>
      <c r="EU14" s="33">
        <f t="shared" si="73"/>
        <v>11</v>
      </c>
      <c r="EW14" s="32" t="s">
        <v>167</v>
      </c>
      <c r="EX14" s="33">
        <v>46</v>
      </c>
      <c r="EY14" s="33">
        <v>20</v>
      </c>
      <c r="EZ14" s="33">
        <f t="shared" si="161"/>
        <v>33</v>
      </c>
      <c r="FA14" s="33">
        <f t="shared" si="162"/>
        <v>2</v>
      </c>
      <c r="FD14" s="32" t="s">
        <v>63</v>
      </c>
      <c r="FE14" s="32" t="s">
        <v>410</v>
      </c>
      <c r="FF14" s="33"/>
      <c r="FG14" s="33">
        <v>2</v>
      </c>
      <c r="FH14" s="33">
        <v>7</v>
      </c>
      <c r="FI14" s="33">
        <f t="shared" si="74"/>
        <v>5</v>
      </c>
      <c r="FJ14" s="33">
        <f t="shared" si="75"/>
        <v>11</v>
      </c>
      <c r="FL14" s="32" t="s">
        <v>63</v>
      </c>
      <c r="FM14" s="33">
        <v>18</v>
      </c>
      <c r="FN14" s="33">
        <v>58</v>
      </c>
      <c r="FO14" s="33">
        <f t="shared" si="163"/>
        <v>38</v>
      </c>
      <c r="FP14" s="33">
        <f t="shared" si="164"/>
        <v>2</v>
      </c>
      <c r="FS14" s="2"/>
      <c r="FT14" s="2"/>
      <c r="FV14" s="32" t="s">
        <v>63</v>
      </c>
      <c r="FW14" s="32" t="s">
        <v>81</v>
      </c>
      <c r="FX14" s="33" t="s">
        <v>1008</v>
      </c>
      <c r="FY14" s="33">
        <v>11</v>
      </c>
      <c r="FZ14" s="33">
        <v>7</v>
      </c>
      <c r="GA14" s="33">
        <f t="shared" si="76"/>
        <v>9</v>
      </c>
      <c r="GB14" s="33">
        <f t="shared" si="77"/>
        <v>8</v>
      </c>
      <c r="GD14" s="32" t="s">
        <v>167</v>
      </c>
      <c r="GE14" s="33">
        <v>79</v>
      </c>
      <c r="GF14" s="33">
        <v>34</v>
      </c>
      <c r="GG14" s="33">
        <f t="shared" ref="GG14:GG18" si="177">50%*GE14+50%*GF14</f>
        <v>56.5</v>
      </c>
      <c r="GH14" s="33">
        <f t="shared" ref="GH14:GH18" si="178">RANK(GG14,$GG$13:$GG$18)</f>
        <v>2</v>
      </c>
      <c r="GK14" s="32" t="s">
        <v>104</v>
      </c>
      <c r="GL14" s="32" t="s">
        <v>128</v>
      </c>
      <c r="GM14" s="33" t="s">
        <v>1008</v>
      </c>
      <c r="GN14" s="33">
        <v>9</v>
      </c>
      <c r="GO14" s="33">
        <v>25</v>
      </c>
      <c r="GP14" s="33">
        <f t="shared" si="79"/>
        <v>18.6</v>
      </c>
      <c r="GQ14" s="33">
        <f t="shared" si="135"/>
        <v>11</v>
      </c>
      <c r="GS14" s="32" t="s">
        <v>63</v>
      </c>
      <c r="GT14" s="33">
        <v>34</v>
      </c>
      <c r="GU14" s="33">
        <v>257</v>
      </c>
      <c r="GV14" s="33">
        <f t="shared" si="165"/>
        <v>145.5</v>
      </c>
      <c r="GW14" s="33">
        <v>2</v>
      </c>
      <c r="GZ14" s="2"/>
      <c r="HA14" s="2"/>
      <c r="HC14" s="32" t="s">
        <v>28</v>
      </c>
      <c r="HD14" s="32" t="s">
        <v>45</v>
      </c>
      <c r="HE14" s="33" t="s">
        <v>1008</v>
      </c>
      <c r="HF14" s="33">
        <v>9</v>
      </c>
      <c r="HG14" s="33">
        <v>1</v>
      </c>
      <c r="HH14" s="33">
        <f t="shared" si="81"/>
        <v>5</v>
      </c>
      <c r="HI14" s="33">
        <f t="shared" si="136"/>
        <v>10</v>
      </c>
      <c r="HK14" s="32" t="s">
        <v>167</v>
      </c>
      <c r="HL14" s="33">
        <v>45</v>
      </c>
      <c r="HM14" s="33">
        <v>21</v>
      </c>
      <c r="HN14" s="33">
        <f t="shared" si="166"/>
        <v>33</v>
      </c>
      <c r="HO14" s="33">
        <f t="shared" si="167"/>
        <v>2</v>
      </c>
      <c r="HR14" s="32" t="s">
        <v>104</v>
      </c>
      <c r="HS14" s="32" t="s">
        <v>105</v>
      </c>
      <c r="HT14" s="33" t="s">
        <v>1008</v>
      </c>
      <c r="HU14" s="33">
        <v>5</v>
      </c>
      <c r="HV14" s="33">
        <v>5</v>
      </c>
      <c r="HW14" s="33">
        <f t="shared" si="82"/>
        <v>5</v>
      </c>
      <c r="HX14" s="33">
        <f t="shared" si="83"/>
        <v>11</v>
      </c>
      <c r="HZ14" s="32" t="s">
        <v>63</v>
      </c>
      <c r="IA14" s="33">
        <v>20</v>
      </c>
      <c r="IB14" s="33">
        <v>49</v>
      </c>
      <c r="IC14" s="33">
        <f t="shared" si="168"/>
        <v>34.5</v>
      </c>
      <c r="ID14" s="33">
        <f t="shared" si="169"/>
        <v>2</v>
      </c>
      <c r="IG14" s="2"/>
      <c r="IH14" s="2"/>
      <c r="IJ14" s="32" t="s">
        <v>167</v>
      </c>
      <c r="IK14" s="32" t="s">
        <v>180</v>
      </c>
      <c r="IL14" s="33" t="s">
        <v>1008</v>
      </c>
      <c r="IM14" s="33">
        <v>2</v>
      </c>
      <c r="IN14" s="33">
        <v>1</v>
      </c>
      <c r="IO14" s="33">
        <v>1</v>
      </c>
      <c r="IP14" s="34">
        <f t="shared" si="137"/>
        <v>0.5</v>
      </c>
      <c r="IQ14" s="33">
        <f t="shared" si="84"/>
        <v>1.4</v>
      </c>
      <c r="IR14" s="33">
        <f t="shared" si="85"/>
        <v>11</v>
      </c>
      <c r="IT14" s="32" t="s">
        <v>104</v>
      </c>
      <c r="IU14" s="32" t="s">
        <v>128</v>
      </c>
      <c r="IV14" s="33" t="s">
        <v>1008</v>
      </c>
      <c r="IW14" s="33">
        <v>1</v>
      </c>
      <c r="IX14" s="33">
        <v>1</v>
      </c>
      <c r="IY14" s="33">
        <f t="shared" si="86"/>
        <v>1</v>
      </c>
      <c r="IZ14" s="33">
        <f t="shared" si="87"/>
        <v>10</v>
      </c>
      <c r="JB14" s="32" t="s">
        <v>63</v>
      </c>
      <c r="JC14" s="32" t="s">
        <v>64</v>
      </c>
      <c r="JD14" s="33" t="s">
        <v>1008</v>
      </c>
      <c r="JE14" s="33">
        <v>7</v>
      </c>
      <c r="JF14" s="33">
        <v>3</v>
      </c>
      <c r="JG14" s="33">
        <v>2</v>
      </c>
      <c r="JH14" s="40">
        <f t="shared" si="88"/>
        <v>0.285714285714286</v>
      </c>
      <c r="JI14" s="33">
        <f t="shared" si="89"/>
        <v>4.3</v>
      </c>
      <c r="JJ14" s="33">
        <f t="shared" si="90"/>
        <v>9</v>
      </c>
      <c r="JL14" s="32" t="s">
        <v>167</v>
      </c>
      <c r="JM14" s="33">
        <v>47</v>
      </c>
      <c r="JN14" s="33">
        <v>20</v>
      </c>
      <c r="JO14" s="33">
        <f t="shared" si="170"/>
        <v>33.5</v>
      </c>
      <c r="JP14" s="33">
        <f t="shared" ref="JP14:JP18" si="179">RANK(JO14,$JO$13:$JO$18)</f>
        <v>2</v>
      </c>
      <c r="JS14" s="32" t="s">
        <v>167</v>
      </c>
      <c r="JT14" s="32" t="s">
        <v>186</v>
      </c>
      <c r="JU14" s="33" t="s">
        <v>1008</v>
      </c>
      <c r="JV14" s="33">
        <v>4</v>
      </c>
      <c r="JW14" s="33">
        <v>6</v>
      </c>
      <c r="JX14" s="33">
        <f t="shared" si="138"/>
        <v>5</v>
      </c>
      <c r="JY14" s="33">
        <f t="shared" si="91"/>
        <v>11</v>
      </c>
      <c r="KA14" s="32" t="s">
        <v>63</v>
      </c>
      <c r="KB14" s="33">
        <v>19</v>
      </c>
      <c r="KC14" s="33">
        <v>56</v>
      </c>
      <c r="KD14" s="33">
        <f t="shared" si="171"/>
        <v>37.5</v>
      </c>
      <c r="KE14" s="33">
        <f t="shared" si="172"/>
        <v>2</v>
      </c>
      <c r="KH14" s="2"/>
      <c r="KI14" s="2"/>
      <c r="KL14" s="32" t="s">
        <v>104</v>
      </c>
      <c r="KM14" s="32" t="s">
        <v>128</v>
      </c>
      <c r="KN14" s="33" t="s">
        <v>1008</v>
      </c>
      <c r="KO14" s="33">
        <v>3</v>
      </c>
      <c r="KP14" s="33">
        <v>1</v>
      </c>
      <c r="KQ14" s="33"/>
      <c r="KR14" s="34">
        <f t="shared" si="139"/>
        <v>0</v>
      </c>
      <c r="KS14" s="33">
        <f t="shared" si="92"/>
        <v>1.5</v>
      </c>
      <c r="KT14" s="33">
        <f t="shared" si="93"/>
        <v>11</v>
      </c>
      <c r="KV14" s="32" t="s">
        <v>136</v>
      </c>
      <c r="KW14" s="32" t="s">
        <v>155</v>
      </c>
      <c r="KX14" s="33" t="s">
        <v>1008</v>
      </c>
      <c r="KY14" s="33">
        <v>1</v>
      </c>
      <c r="KZ14" s="33">
        <v>1</v>
      </c>
      <c r="LA14" s="33">
        <f t="shared" si="94"/>
        <v>1</v>
      </c>
      <c r="LB14" s="33">
        <f t="shared" si="95"/>
        <v>8</v>
      </c>
      <c r="LD14" s="32" t="s">
        <v>28</v>
      </c>
      <c r="LE14" s="32" t="s">
        <v>60</v>
      </c>
      <c r="LF14" s="33" t="s">
        <v>1008</v>
      </c>
      <c r="LG14" s="33">
        <v>3</v>
      </c>
      <c r="LH14" s="33"/>
      <c r="LI14" s="33"/>
      <c r="LJ14" s="34">
        <f t="shared" si="96"/>
        <v>0</v>
      </c>
      <c r="LK14" s="33">
        <f t="shared" si="97"/>
        <v>1.2</v>
      </c>
      <c r="LL14" s="33">
        <f t="shared" si="98"/>
        <v>11</v>
      </c>
      <c r="LN14" s="32" t="s">
        <v>136</v>
      </c>
      <c r="LO14" s="32" t="s">
        <v>143</v>
      </c>
      <c r="LP14" s="33" t="s">
        <v>1008</v>
      </c>
      <c r="LQ14" s="33">
        <v>1</v>
      </c>
      <c r="LR14" s="33">
        <v>1</v>
      </c>
      <c r="LS14" s="33">
        <f t="shared" si="99"/>
        <v>1</v>
      </c>
      <c r="LT14" s="33">
        <f t="shared" si="100"/>
        <v>9</v>
      </c>
      <c r="LV14" s="32" t="s">
        <v>63</v>
      </c>
      <c r="LW14" s="32" t="s">
        <v>64</v>
      </c>
      <c r="LX14" s="33" t="s">
        <v>1008</v>
      </c>
      <c r="LY14" s="33">
        <v>3</v>
      </c>
      <c r="LZ14" s="33">
        <v>1</v>
      </c>
      <c r="MA14" s="33">
        <v>1</v>
      </c>
      <c r="MB14" s="34">
        <f t="shared" si="140"/>
        <v>0.333333333333333</v>
      </c>
      <c r="MC14" s="33">
        <f t="shared" si="101"/>
        <v>1.8</v>
      </c>
      <c r="MD14" s="33">
        <f t="shared" si="102"/>
        <v>6</v>
      </c>
      <c r="MF14" s="32" t="s">
        <v>167</v>
      </c>
      <c r="MG14" s="32" t="s">
        <v>186</v>
      </c>
      <c r="MH14" s="33" t="s">
        <v>1008</v>
      </c>
      <c r="MI14" s="33">
        <v>1</v>
      </c>
      <c r="MJ14" s="33">
        <v>1</v>
      </c>
      <c r="MK14" s="33">
        <f t="shared" si="103"/>
        <v>1</v>
      </c>
      <c r="ML14" s="33">
        <f t="shared" si="104"/>
        <v>6</v>
      </c>
      <c r="MN14" s="32" t="s">
        <v>28</v>
      </c>
      <c r="MO14" s="32" t="s">
        <v>60</v>
      </c>
      <c r="MP14" s="33" t="s">
        <v>1008</v>
      </c>
      <c r="MQ14" s="33">
        <v>2</v>
      </c>
      <c r="MR14" s="33">
        <v>1</v>
      </c>
      <c r="MS14" s="33">
        <v>1</v>
      </c>
      <c r="MT14" s="34">
        <f t="shared" si="105"/>
        <v>0.5</v>
      </c>
      <c r="MU14" s="33">
        <f t="shared" si="106"/>
        <v>1.4</v>
      </c>
      <c r="MV14" s="33">
        <f t="shared" si="107"/>
        <v>9</v>
      </c>
      <c r="MX14" s="32" t="s">
        <v>28</v>
      </c>
      <c r="MY14" s="32" t="s">
        <v>29</v>
      </c>
      <c r="MZ14" s="33" t="s">
        <v>1008</v>
      </c>
      <c r="NA14" s="33">
        <v>1</v>
      </c>
      <c r="NB14" s="33">
        <v>1</v>
      </c>
      <c r="NC14" s="33">
        <f t="shared" si="108"/>
        <v>1</v>
      </c>
      <c r="ND14" s="33">
        <f t="shared" si="109"/>
        <v>10</v>
      </c>
      <c r="NF14" s="32" t="s">
        <v>28</v>
      </c>
      <c r="NG14" s="32" t="s">
        <v>29</v>
      </c>
      <c r="NH14" s="33" t="s">
        <v>1008</v>
      </c>
      <c r="NI14" s="33">
        <v>7</v>
      </c>
      <c r="NJ14" s="33">
        <v>1</v>
      </c>
      <c r="NK14" s="33">
        <v>5</v>
      </c>
      <c r="NL14" s="40">
        <f t="shared" si="110"/>
        <v>0.714285714285714</v>
      </c>
      <c r="NM14" s="33">
        <f t="shared" si="111"/>
        <v>4.6</v>
      </c>
      <c r="NN14" s="33">
        <f t="shared" si="112"/>
        <v>9</v>
      </c>
      <c r="NP14" s="32" t="s">
        <v>63</v>
      </c>
      <c r="NQ14" s="33">
        <v>44</v>
      </c>
      <c r="NR14" s="33">
        <v>23</v>
      </c>
      <c r="NS14" s="33">
        <f t="shared" si="173"/>
        <v>33.5</v>
      </c>
      <c r="NT14" s="33">
        <f t="shared" si="174"/>
        <v>2</v>
      </c>
      <c r="NW14" s="32" t="s">
        <v>136</v>
      </c>
      <c r="NX14" s="32" t="s">
        <v>150</v>
      </c>
      <c r="NY14" s="33" t="s">
        <v>1008</v>
      </c>
      <c r="NZ14" s="33">
        <v>4</v>
      </c>
      <c r="OA14" s="33">
        <v>7</v>
      </c>
      <c r="OB14" s="33">
        <f t="shared" si="113"/>
        <v>5.5</v>
      </c>
      <c r="OC14" s="33">
        <f t="shared" si="114"/>
        <v>10</v>
      </c>
      <c r="OE14" s="32" t="s">
        <v>167</v>
      </c>
      <c r="OF14" s="33">
        <v>19</v>
      </c>
      <c r="OG14" s="33">
        <v>49</v>
      </c>
      <c r="OH14" s="33">
        <f t="shared" si="175"/>
        <v>34</v>
      </c>
      <c r="OI14" s="33">
        <f t="shared" si="176"/>
        <v>2</v>
      </c>
      <c r="OL14" s="2"/>
      <c r="OM14" s="2"/>
      <c r="OO14" s="32" t="s">
        <v>167</v>
      </c>
      <c r="OP14" s="32" t="s">
        <v>581</v>
      </c>
      <c r="OQ14" s="33" t="s">
        <v>1001</v>
      </c>
      <c r="OR14" s="33">
        <v>3</v>
      </c>
      <c r="OS14" s="33"/>
      <c r="OT14" s="33">
        <v>1</v>
      </c>
      <c r="OU14" s="34">
        <f t="shared" si="115"/>
        <v>0.333333333333333</v>
      </c>
      <c r="OV14" s="33">
        <f t="shared" si="116"/>
        <v>1.5</v>
      </c>
      <c r="OW14" s="33">
        <f t="shared" si="117"/>
        <v>10</v>
      </c>
      <c r="OY14" s="32" t="s">
        <v>136</v>
      </c>
      <c r="OZ14" s="32" t="s">
        <v>143</v>
      </c>
      <c r="PA14" s="33" t="s">
        <v>1008</v>
      </c>
      <c r="PB14" s="33">
        <v>1</v>
      </c>
      <c r="PC14" s="33">
        <v>1</v>
      </c>
      <c r="PD14" s="33">
        <f t="shared" si="118"/>
        <v>1</v>
      </c>
      <c r="PE14" s="33">
        <f t="shared" si="119"/>
        <v>9</v>
      </c>
      <c r="PG14" s="32" t="s">
        <v>136</v>
      </c>
      <c r="PH14" s="32" t="s">
        <v>140</v>
      </c>
      <c r="PI14" s="33" t="s">
        <v>1008</v>
      </c>
      <c r="PJ14" s="33">
        <v>2</v>
      </c>
      <c r="PK14" s="33">
        <v>1</v>
      </c>
      <c r="PL14" s="33">
        <v>1</v>
      </c>
      <c r="PM14" s="34">
        <f t="shared" si="120"/>
        <v>0.5</v>
      </c>
      <c r="PN14" s="33">
        <f t="shared" si="121"/>
        <v>1.4</v>
      </c>
      <c r="PO14" s="33">
        <f t="shared" si="122"/>
        <v>10</v>
      </c>
      <c r="PQ14" s="32" t="s">
        <v>167</v>
      </c>
      <c r="PR14" s="32" t="s">
        <v>323</v>
      </c>
      <c r="PS14" s="33" t="s">
        <v>1008</v>
      </c>
      <c r="PT14" s="33">
        <v>1</v>
      </c>
      <c r="PU14" s="33">
        <v>2</v>
      </c>
      <c r="PV14" s="33">
        <f t="shared" si="123"/>
        <v>1.5</v>
      </c>
      <c r="PW14" s="33">
        <f t="shared" si="124"/>
        <v>9</v>
      </c>
      <c r="PY14" s="32" t="s">
        <v>167</v>
      </c>
      <c r="PZ14" s="32" t="s">
        <v>186</v>
      </c>
      <c r="QA14" s="33" t="s">
        <v>1008</v>
      </c>
      <c r="QB14" s="33">
        <v>3</v>
      </c>
      <c r="QC14" s="33">
        <v>1</v>
      </c>
      <c r="QD14" s="33"/>
      <c r="QE14" s="34">
        <f t="shared" si="125"/>
        <v>0</v>
      </c>
      <c r="QF14" s="33">
        <f t="shared" si="126"/>
        <v>1.5</v>
      </c>
      <c r="QG14" s="33">
        <f t="shared" si="127"/>
        <v>11</v>
      </c>
      <c r="QI14" s="32" t="s">
        <v>136</v>
      </c>
      <c r="QJ14" s="32" t="s">
        <v>155</v>
      </c>
      <c r="QK14" s="33" t="s">
        <v>1008</v>
      </c>
      <c r="QL14" s="33">
        <v>1</v>
      </c>
      <c r="QM14" s="33">
        <v>1</v>
      </c>
      <c r="QN14" s="33">
        <f t="shared" si="128"/>
        <v>1</v>
      </c>
      <c r="QO14" s="33">
        <f t="shared" si="129"/>
        <v>7</v>
      </c>
      <c r="QQ14" s="32" t="s">
        <v>28</v>
      </c>
      <c r="QR14" s="32" t="s">
        <v>60</v>
      </c>
      <c r="QS14" s="33" t="s">
        <v>1008</v>
      </c>
      <c r="QT14" s="33">
        <v>2</v>
      </c>
      <c r="QU14" s="33">
        <v>1</v>
      </c>
      <c r="QV14" s="33">
        <v>1</v>
      </c>
      <c r="QW14" s="34">
        <f t="shared" si="130"/>
        <v>0.5</v>
      </c>
      <c r="QX14" s="33">
        <f t="shared" si="131"/>
        <v>1.4</v>
      </c>
      <c r="QY14" s="33">
        <f t="shared" si="132"/>
        <v>10</v>
      </c>
      <c r="RA14" s="32" t="s">
        <v>63</v>
      </c>
      <c r="RB14" s="32" t="s">
        <v>64</v>
      </c>
      <c r="RC14" s="33" t="s">
        <v>1008</v>
      </c>
      <c r="RD14" s="33">
        <v>1</v>
      </c>
      <c r="RE14" s="33">
        <v>3</v>
      </c>
      <c r="RF14" s="33">
        <f t="shared" si="133"/>
        <v>2</v>
      </c>
      <c r="RG14" s="33">
        <f t="shared" si="134"/>
        <v>8</v>
      </c>
      <c r="RJ14" s="32" t="s">
        <v>104</v>
      </c>
      <c r="RK14" s="32" t="s">
        <v>116</v>
      </c>
      <c r="RL14" s="33" t="s">
        <v>1008</v>
      </c>
      <c r="RM14" s="33">
        <v>7</v>
      </c>
      <c r="RN14" s="33">
        <v>5</v>
      </c>
      <c r="RO14" s="33">
        <v>0</v>
      </c>
      <c r="RP14" s="40">
        <v>0</v>
      </c>
      <c r="RQ14" s="33">
        <v>4.3</v>
      </c>
      <c r="RR14" s="33">
        <v>10</v>
      </c>
      <c r="RT14" s="32" t="s">
        <v>104</v>
      </c>
      <c r="RU14" s="33">
        <v>41</v>
      </c>
      <c r="RV14" s="33">
        <v>20</v>
      </c>
      <c r="RW14" s="33">
        <v>30.5</v>
      </c>
      <c r="RX14" s="33">
        <v>2</v>
      </c>
      <c r="SA14" s="32" t="s">
        <v>136</v>
      </c>
      <c r="SB14" s="32" t="s">
        <v>150</v>
      </c>
      <c r="SC14" s="33" t="s">
        <v>1008</v>
      </c>
      <c r="SD14" s="33">
        <v>4</v>
      </c>
      <c r="SE14" s="33">
        <v>6</v>
      </c>
      <c r="SF14" s="33">
        <v>5</v>
      </c>
      <c r="SG14" s="33">
        <v>11</v>
      </c>
      <c r="SI14" s="32" t="s">
        <v>167</v>
      </c>
      <c r="SJ14" s="33">
        <v>16</v>
      </c>
      <c r="SK14" s="33">
        <v>61</v>
      </c>
      <c r="SL14" s="33">
        <v>38.5</v>
      </c>
      <c r="SM14" s="33">
        <v>2</v>
      </c>
      <c r="SP14" s="2"/>
      <c r="SQ14" s="2"/>
    </row>
    <row r="15" spans="1:511">
      <c r="A15" s="42" t="s">
        <v>168</v>
      </c>
      <c r="B15" s="42" t="s">
        <v>1008</v>
      </c>
      <c r="C15" s="26">
        <v>20</v>
      </c>
      <c r="D15" s="30">
        <f t="shared" si="141"/>
        <v>1</v>
      </c>
      <c r="E15" s="42">
        <f t="shared" si="142"/>
        <v>60.6060606060606</v>
      </c>
      <c r="F15" s="26">
        <v>194</v>
      </c>
      <c r="G15" s="42">
        <f t="shared" si="143"/>
        <v>100</v>
      </c>
      <c r="H15" s="26">
        <f t="shared" si="144"/>
        <v>76.3636363636364</v>
      </c>
      <c r="M15" s="32" t="s">
        <v>63</v>
      </c>
      <c r="N15" s="32" t="s">
        <v>81</v>
      </c>
      <c r="O15" s="33" t="s">
        <v>1008</v>
      </c>
      <c r="P15" s="39">
        <v>12</v>
      </c>
      <c r="Q15" s="33">
        <v>6</v>
      </c>
      <c r="R15" s="33">
        <f t="shared" si="54"/>
        <v>9</v>
      </c>
      <c r="S15" s="33">
        <f t="shared" si="55"/>
        <v>11</v>
      </c>
      <c r="U15" s="32" t="s">
        <v>104</v>
      </c>
      <c r="V15" s="33">
        <v>72</v>
      </c>
      <c r="W15" s="33">
        <v>40</v>
      </c>
      <c r="X15" s="33">
        <f t="shared" si="145"/>
        <v>56</v>
      </c>
      <c r="Y15" s="33">
        <f t="shared" si="146"/>
        <v>3</v>
      </c>
      <c r="AB15" s="32" t="s">
        <v>28</v>
      </c>
      <c r="AC15" s="32" t="s">
        <v>60</v>
      </c>
      <c r="AD15" s="33" t="s">
        <v>1008</v>
      </c>
      <c r="AE15" s="33">
        <v>5</v>
      </c>
      <c r="AF15" s="33">
        <v>24</v>
      </c>
      <c r="AG15" s="33">
        <f t="shared" si="56"/>
        <v>14.5</v>
      </c>
      <c r="AH15" s="33">
        <f t="shared" si="57"/>
        <v>12</v>
      </c>
      <c r="AJ15" s="32" t="s">
        <v>136</v>
      </c>
      <c r="AK15" s="33">
        <v>47</v>
      </c>
      <c r="AL15" s="33">
        <v>151</v>
      </c>
      <c r="AM15" s="33">
        <f t="shared" si="147"/>
        <v>99</v>
      </c>
      <c r="AN15" s="33">
        <f t="shared" si="148"/>
        <v>3</v>
      </c>
      <c r="AQ15" s="2"/>
      <c r="AR15" s="2"/>
      <c r="AT15" s="32" t="s">
        <v>167</v>
      </c>
      <c r="AU15" s="32" t="s">
        <v>323</v>
      </c>
      <c r="AV15" s="33" t="s">
        <v>1008</v>
      </c>
      <c r="AW15" s="33">
        <v>6</v>
      </c>
      <c r="AX15" s="33">
        <v>3</v>
      </c>
      <c r="AY15" s="33">
        <f t="shared" si="58"/>
        <v>4.5</v>
      </c>
      <c r="AZ15" s="33">
        <f t="shared" si="59"/>
        <v>12</v>
      </c>
      <c r="BB15" s="32" t="s">
        <v>104</v>
      </c>
      <c r="BC15" s="33">
        <v>32</v>
      </c>
      <c r="BD15" s="33">
        <v>16</v>
      </c>
      <c r="BE15" s="33">
        <f t="shared" si="149"/>
        <v>24</v>
      </c>
      <c r="BF15" s="33">
        <f t="shared" si="150"/>
        <v>3</v>
      </c>
      <c r="BI15" s="32" t="s">
        <v>104</v>
      </c>
      <c r="BJ15" s="32" t="s">
        <v>111</v>
      </c>
      <c r="BK15" s="33" t="s">
        <v>1008</v>
      </c>
      <c r="BL15" s="33">
        <v>3</v>
      </c>
      <c r="BM15" s="33">
        <v>3</v>
      </c>
      <c r="BN15" s="33">
        <f t="shared" si="61"/>
        <v>3</v>
      </c>
      <c r="BO15" s="33">
        <f t="shared" si="62"/>
        <v>9</v>
      </c>
      <c r="BQ15" s="32" t="s">
        <v>136</v>
      </c>
      <c r="BR15" s="33">
        <v>17</v>
      </c>
      <c r="BS15" s="33">
        <v>19</v>
      </c>
      <c r="BT15" s="33">
        <f t="shared" si="151"/>
        <v>18</v>
      </c>
      <c r="BU15" s="33">
        <f t="shared" si="152"/>
        <v>3</v>
      </c>
      <c r="BX15" s="2"/>
      <c r="BY15" s="2"/>
      <c r="CA15" s="32" t="s">
        <v>104</v>
      </c>
      <c r="CB15" s="32" t="s">
        <v>116</v>
      </c>
      <c r="CC15" s="33" t="s">
        <v>1008</v>
      </c>
      <c r="CD15" s="33">
        <v>8</v>
      </c>
      <c r="CE15" s="33">
        <v>3</v>
      </c>
      <c r="CF15" s="33">
        <f t="shared" si="63"/>
        <v>5.5</v>
      </c>
      <c r="CG15" s="33">
        <f t="shared" si="64"/>
        <v>8</v>
      </c>
      <c r="CI15" s="32" t="s">
        <v>167</v>
      </c>
      <c r="CJ15" s="33">
        <v>47</v>
      </c>
      <c r="CK15" s="33">
        <v>18</v>
      </c>
      <c r="CL15" s="33">
        <f t="shared" si="153"/>
        <v>32.5</v>
      </c>
      <c r="CM15" s="33">
        <f t="shared" si="154"/>
        <v>3</v>
      </c>
      <c r="CP15" s="32" t="s">
        <v>63</v>
      </c>
      <c r="CQ15" s="32" t="s">
        <v>81</v>
      </c>
      <c r="CR15" s="33" t="s">
        <v>1008</v>
      </c>
      <c r="CS15" s="33">
        <v>4</v>
      </c>
      <c r="CT15" s="33">
        <v>6</v>
      </c>
      <c r="CU15" s="33">
        <f t="shared" si="65"/>
        <v>5.2</v>
      </c>
      <c r="CV15" s="33">
        <f t="shared" si="66"/>
        <v>12</v>
      </c>
      <c r="CX15" s="32" t="s">
        <v>104</v>
      </c>
      <c r="CY15" s="33">
        <v>26</v>
      </c>
      <c r="CZ15" s="33">
        <v>34</v>
      </c>
      <c r="DA15" s="33">
        <f t="shared" si="155"/>
        <v>30</v>
      </c>
      <c r="DB15" s="33">
        <f t="shared" si="156"/>
        <v>3</v>
      </c>
      <c r="DE15" s="2"/>
      <c r="DF15" s="2"/>
      <c r="DH15" s="32" t="s">
        <v>28</v>
      </c>
      <c r="DI15" s="32" t="s">
        <v>45</v>
      </c>
      <c r="DJ15" s="33" t="s">
        <v>1008</v>
      </c>
      <c r="DK15" s="33">
        <v>8</v>
      </c>
      <c r="DL15" s="33">
        <v>1</v>
      </c>
      <c r="DM15" s="33">
        <f t="shared" si="67"/>
        <v>4.5</v>
      </c>
      <c r="DN15" s="33">
        <f t="shared" si="68"/>
        <v>11</v>
      </c>
      <c r="DP15" s="32" t="s">
        <v>63</v>
      </c>
      <c r="DQ15" s="33">
        <v>38</v>
      </c>
      <c r="DR15" s="33">
        <v>22</v>
      </c>
      <c r="DS15" s="33">
        <f t="shared" si="157"/>
        <v>30</v>
      </c>
      <c r="DT15" s="33">
        <f t="shared" si="158"/>
        <v>3</v>
      </c>
      <c r="DW15" s="32" t="s">
        <v>104</v>
      </c>
      <c r="DX15" s="32" t="s">
        <v>128</v>
      </c>
      <c r="DY15" s="33" t="s">
        <v>1008</v>
      </c>
      <c r="DZ15" s="33">
        <v>4</v>
      </c>
      <c r="EA15" s="33">
        <v>5</v>
      </c>
      <c r="EB15" s="33">
        <f t="shared" si="70"/>
        <v>4.6</v>
      </c>
      <c r="EC15" s="33">
        <f t="shared" si="71"/>
        <v>12</v>
      </c>
      <c r="EE15" s="32" t="s">
        <v>136</v>
      </c>
      <c r="EF15" s="33">
        <v>28</v>
      </c>
      <c r="EG15" s="33">
        <v>38</v>
      </c>
      <c r="EH15" s="33">
        <f t="shared" si="159"/>
        <v>33</v>
      </c>
      <c r="EI15" s="33">
        <f t="shared" si="160"/>
        <v>3</v>
      </c>
      <c r="EL15" s="2"/>
      <c r="EM15" s="2"/>
      <c r="EO15" s="32" t="s">
        <v>167</v>
      </c>
      <c r="EP15" s="32" t="s">
        <v>323</v>
      </c>
      <c r="EQ15" s="33" t="s">
        <v>1008</v>
      </c>
      <c r="ER15" s="33">
        <v>7</v>
      </c>
      <c r="ES15" s="33">
        <v>2</v>
      </c>
      <c r="ET15" s="33">
        <f t="shared" si="72"/>
        <v>4.5</v>
      </c>
      <c r="EU15" s="33">
        <f t="shared" si="73"/>
        <v>11</v>
      </c>
      <c r="EW15" s="32" t="s">
        <v>104</v>
      </c>
      <c r="EX15" s="33">
        <v>37</v>
      </c>
      <c r="EY15" s="33">
        <v>18</v>
      </c>
      <c r="EZ15" s="33">
        <f t="shared" si="161"/>
        <v>27.5</v>
      </c>
      <c r="FA15" s="33">
        <f t="shared" si="162"/>
        <v>3</v>
      </c>
      <c r="FD15" s="32" t="s">
        <v>104</v>
      </c>
      <c r="FE15" s="32" t="s">
        <v>105</v>
      </c>
      <c r="FF15" s="33" t="s">
        <v>1008</v>
      </c>
      <c r="FG15" s="33">
        <v>4</v>
      </c>
      <c r="FH15" s="33">
        <v>5</v>
      </c>
      <c r="FI15" s="33">
        <f t="shared" si="74"/>
        <v>4.6</v>
      </c>
      <c r="FJ15" s="33">
        <f t="shared" si="75"/>
        <v>12</v>
      </c>
      <c r="FL15" s="32" t="s">
        <v>136</v>
      </c>
      <c r="FM15" s="33">
        <v>25</v>
      </c>
      <c r="FN15" s="33">
        <v>34</v>
      </c>
      <c r="FO15" s="33">
        <f t="shared" si="163"/>
        <v>29.5</v>
      </c>
      <c r="FP15" s="33">
        <f t="shared" si="164"/>
        <v>3</v>
      </c>
      <c r="FS15" s="2"/>
      <c r="FT15" s="2"/>
      <c r="FV15" s="32" t="s">
        <v>63</v>
      </c>
      <c r="FW15" s="32" t="s">
        <v>64</v>
      </c>
      <c r="FX15" s="33" t="s">
        <v>1008</v>
      </c>
      <c r="FY15" s="33">
        <v>12</v>
      </c>
      <c r="FZ15" s="33">
        <v>5</v>
      </c>
      <c r="GA15" s="33">
        <f t="shared" si="76"/>
        <v>8.5</v>
      </c>
      <c r="GB15" s="33">
        <f t="shared" si="77"/>
        <v>12</v>
      </c>
      <c r="GD15" s="32" t="s">
        <v>104</v>
      </c>
      <c r="GE15" s="33">
        <v>63</v>
      </c>
      <c r="GF15" s="33">
        <v>40</v>
      </c>
      <c r="GG15" s="33">
        <f t="shared" si="177"/>
        <v>51.5</v>
      </c>
      <c r="GH15" s="33">
        <f t="shared" si="178"/>
        <v>3</v>
      </c>
      <c r="GK15" s="32" t="s">
        <v>104</v>
      </c>
      <c r="GL15" s="32" t="s">
        <v>108</v>
      </c>
      <c r="GM15" s="33" t="s">
        <v>1008</v>
      </c>
      <c r="GN15" s="33">
        <v>5</v>
      </c>
      <c r="GO15" s="33">
        <v>24</v>
      </c>
      <c r="GP15" s="33">
        <f t="shared" si="79"/>
        <v>16.4</v>
      </c>
      <c r="GQ15" s="33">
        <f t="shared" si="135"/>
        <v>12</v>
      </c>
      <c r="GS15" s="32" t="s">
        <v>136</v>
      </c>
      <c r="GT15" s="33">
        <v>46</v>
      </c>
      <c r="GU15" s="33">
        <v>162</v>
      </c>
      <c r="GV15" s="33">
        <f t="shared" si="165"/>
        <v>104</v>
      </c>
      <c r="GW15" s="33">
        <v>3</v>
      </c>
      <c r="GZ15" s="2"/>
      <c r="HA15" s="2"/>
      <c r="HC15" s="32" t="s">
        <v>28</v>
      </c>
      <c r="HD15" s="32" t="s">
        <v>29</v>
      </c>
      <c r="HE15" s="33" t="s">
        <v>1008</v>
      </c>
      <c r="HF15" s="33">
        <v>7</v>
      </c>
      <c r="HG15" s="33">
        <v>3</v>
      </c>
      <c r="HH15" s="33">
        <f t="shared" si="81"/>
        <v>5</v>
      </c>
      <c r="HI15" s="33">
        <f t="shared" si="136"/>
        <v>10</v>
      </c>
      <c r="HK15" s="32" t="s">
        <v>104</v>
      </c>
      <c r="HL15" s="33">
        <v>40</v>
      </c>
      <c r="HM15" s="33">
        <v>21</v>
      </c>
      <c r="HN15" s="33">
        <f t="shared" si="166"/>
        <v>30.5</v>
      </c>
      <c r="HO15" s="33">
        <f t="shared" si="167"/>
        <v>3</v>
      </c>
      <c r="HR15" s="32" t="s">
        <v>28</v>
      </c>
      <c r="HS15" s="32" t="s">
        <v>60</v>
      </c>
      <c r="HT15" s="33" t="s">
        <v>1008</v>
      </c>
      <c r="HU15" s="33">
        <v>5</v>
      </c>
      <c r="HV15" s="33">
        <v>5</v>
      </c>
      <c r="HW15" s="33">
        <f t="shared" si="82"/>
        <v>5</v>
      </c>
      <c r="HX15" s="33">
        <f t="shared" si="83"/>
        <v>11</v>
      </c>
      <c r="HZ15" s="32" t="s">
        <v>136</v>
      </c>
      <c r="IA15" s="33">
        <v>30</v>
      </c>
      <c r="IB15" s="33">
        <v>38</v>
      </c>
      <c r="IC15" s="33">
        <f t="shared" si="168"/>
        <v>34</v>
      </c>
      <c r="ID15" s="33">
        <f t="shared" si="169"/>
        <v>3</v>
      </c>
      <c r="IG15" s="2"/>
      <c r="IH15" s="2"/>
      <c r="IJ15" s="32" t="s">
        <v>167</v>
      </c>
      <c r="IK15" s="32" t="s">
        <v>323</v>
      </c>
      <c r="IL15" s="33" t="s">
        <v>1008</v>
      </c>
      <c r="IM15" s="33">
        <v>2</v>
      </c>
      <c r="IN15" s="33">
        <v>1</v>
      </c>
      <c r="IO15" s="33">
        <v>1</v>
      </c>
      <c r="IP15" s="34">
        <f t="shared" si="137"/>
        <v>0.5</v>
      </c>
      <c r="IQ15" s="33">
        <f t="shared" si="84"/>
        <v>1.4</v>
      </c>
      <c r="IR15" s="33">
        <f t="shared" si="85"/>
        <v>11</v>
      </c>
      <c r="IT15" s="32" t="s">
        <v>28</v>
      </c>
      <c r="IU15" s="32" t="s">
        <v>29</v>
      </c>
      <c r="IV15" s="33" t="s">
        <v>1008</v>
      </c>
      <c r="IW15" s="33">
        <v>1</v>
      </c>
      <c r="IX15" s="33">
        <v>1</v>
      </c>
      <c r="IY15" s="33">
        <f t="shared" si="86"/>
        <v>1</v>
      </c>
      <c r="IZ15" s="33">
        <f t="shared" si="87"/>
        <v>10</v>
      </c>
      <c r="JB15" s="32" t="s">
        <v>167</v>
      </c>
      <c r="JC15" s="32" t="s">
        <v>323</v>
      </c>
      <c r="JD15" s="33" t="s">
        <v>1008</v>
      </c>
      <c r="JE15" s="33">
        <v>7</v>
      </c>
      <c r="JF15" s="33">
        <v>3</v>
      </c>
      <c r="JG15" s="33">
        <v>2</v>
      </c>
      <c r="JH15" s="40">
        <f t="shared" si="88"/>
        <v>0.285714285714286</v>
      </c>
      <c r="JI15" s="33">
        <f t="shared" si="89"/>
        <v>4.3</v>
      </c>
      <c r="JJ15" s="33">
        <f t="shared" si="90"/>
        <v>9</v>
      </c>
      <c r="JL15" s="32" t="s">
        <v>104</v>
      </c>
      <c r="JM15" s="33">
        <v>38</v>
      </c>
      <c r="JN15" s="33">
        <v>18</v>
      </c>
      <c r="JO15" s="33">
        <f t="shared" si="170"/>
        <v>28</v>
      </c>
      <c r="JP15" s="33">
        <f t="shared" si="179"/>
        <v>3</v>
      </c>
      <c r="JS15" s="32" t="s">
        <v>104</v>
      </c>
      <c r="JT15" s="32" t="s">
        <v>105</v>
      </c>
      <c r="JU15" s="33" t="s">
        <v>1008</v>
      </c>
      <c r="JV15" s="33">
        <v>5</v>
      </c>
      <c r="JW15" s="33">
        <v>5</v>
      </c>
      <c r="JX15" s="33">
        <f t="shared" si="138"/>
        <v>5</v>
      </c>
      <c r="JY15" s="33">
        <f t="shared" si="91"/>
        <v>11</v>
      </c>
      <c r="KA15" s="32" t="s">
        <v>136</v>
      </c>
      <c r="KB15" s="33">
        <v>25</v>
      </c>
      <c r="KC15" s="33">
        <v>37</v>
      </c>
      <c r="KD15" s="33">
        <f t="shared" si="171"/>
        <v>31</v>
      </c>
      <c r="KE15" s="33">
        <f t="shared" si="172"/>
        <v>3</v>
      </c>
      <c r="KH15" s="2"/>
      <c r="KI15" s="2"/>
      <c r="KL15" s="32" t="s">
        <v>167</v>
      </c>
      <c r="KM15" s="32" t="s">
        <v>323</v>
      </c>
      <c r="KN15" s="33" t="s">
        <v>1008</v>
      </c>
      <c r="KO15" s="33">
        <v>2</v>
      </c>
      <c r="KP15" s="33">
        <v>1</v>
      </c>
      <c r="KQ15" s="33">
        <v>1</v>
      </c>
      <c r="KR15" s="34">
        <f t="shared" si="139"/>
        <v>0.5</v>
      </c>
      <c r="KS15" s="33">
        <f t="shared" si="92"/>
        <v>1.4</v>
      </c>
      <c r="KT15" s="33">
        <f t="shared" si="93"/>
        <v>12</v>
      </c>
      <c r="KV15" s="32" t="s">
        <v>167</v>
      </c>
      <c r="KW15" s="32" t="s">
        <v>186</v>
      </c>
      <c r="KX15" s="33" t="s">
        <v>1008</v>
      </c>
      <c r="KY15" s="33">
        <v>1</v>
      </c>
      <c r="KZ15" s="33">
        <v>1</v>
      </c>
      <c r="LA15" s="33">
        <f t="shared" si="94"/>
        <v>1</v>
      </c>
      <c r="LB15" s="33">
        <f t="shared" si="95"/>
        <v>8</v>
      </c>
      <c r="LD15" s="32" t="s">
        <v>167</v>
      </c>
      <c r="LE15" s="32" t="s">
        <v>186</v>
      </c>
      <c r="LF15" s="33" t="s">
        <v>1008</v>
      </c>
      <c r="LG15" s="33">
        <v>2</v>
      </c>
      <c r="LH15" s="33">
        <v>1</v>
      </c>
      <c r="LI15" s="33"/>
      <c r="LJ15" s="34">
        <f t="shared" si="96"/>
        <v>0</v>
      </c>
      <c r="LK15" s="33">
        <f t="shared" si="97"/>
        <v>1.1</v>
      </c>
      <c r="LL15" s="33">
        <f t="shared" si="98"/>
        <v>12</v>
      </c>
      <c r="LN15" s="32" t="s">
        <v>28</v>
      </c>
      <c r="LO15" s="32" t="s">
        <v>54</v>
      </c>
      <c r="LP15" s="33" t="s">
        <v>1001</v>
      </c>
      <c r="LQ15" s="33">
        <v>1</v>
      </c>
      <c r="LR15" s="33">
        <v>1</v>
      </c>
      <c r="LS15" s="33">
        <f t="shared" si="99"/>
        <v>1</v>
      </c>
      <c r="LT15" s="33">
        <f t="shared" si="100"/>
        <v>9</v>
      </c>
      <c r="LV15" s="32" t="s">
        <v>167</v>
      </c>
      <c r="LW15" s="32" t="s">
        <v>168</v>
      </c>
      <c r="LX15" s="33" t="s">
        <v>1008</v>
      </c>
      <c r="LY15" s="33">
        <v>2</v>
      </c>
      <c r="LZ15" s="33">
        <v>2</v>
      </c>
      <c r="MA15" s="33">
        <v>1</v>
      </c>
      <c r="MB15" s="34">
        <f t="shared" si="140"/>
        <v>0.5</v>
      </c>
      <c r="MC15" s="33">
        <f t="shared" si="101"/>
        <v>1.7</v>
      </c>
      <c r="MD15" s="33">
        <f t="shared" si="102"/>
        <v>12</v>
      </c>
      <c r="MF15" s="32" t="s">
        <v>63</v>
      </c>
      <c r="MG15" s="32" t="s">
        <v>64</v>
      </c>
      <c r="MH15" s="33" t="s">
        <v>1008</v>
      </c>
      <c r="MI15" s="33">
        <v>1</v>
      </c>
      <c r="MJ15" s="33">
        <v>1</v>
      </c>
      <c r="MK15" s="33">
        <f t="shared" si="103"/>
        <v>1</v>
      </c>
      <c r="ML15" s="33">
        <f t="shared" si="104"/>
        <v>6</v>
      </c>
      <c r="MN15" s="32" t="s">
        <v>92</v>
      </c>
      <c r="MO15" s="32" t="s">
        <v>93</v>
      </c>
      <c r="MP15" s="33" t="s">
        <v>1008</v>
      </c>
      <c r="MQ15" s="33">
        <v>2</v>
      </c>
      <c r="MR15" s="33">
        <v>1</v>
      </c>
      <c r="MS15" s="33">
        <v>1</v>
      </c>
      <c r="MT15" s="34">
        <f t="shared" si="105"/>
        <v>0.5</v>
      </c>
      <c r="MU15" s="33">
        <f t="shared" si="106"/>
        <v>1.4</v>
      </c>
      <c r="MV15" s="33">
        <f t="shared" si="107"/>
        <v>9</v>
      </c>
      <c r="MX15" s="32" t="s">
        <v>28</v>
      </c>
      <c r="MY15" s="32" t="s">
        <v>60</v>
      </c>
      <c r="MZ15" s="33" t="s">
        <v>1008</v>
      </c>
      <c r="NA15" s="33">
        <v>1</v>
      </c>
      <c r="NB15" s="33">
        <v>1</v>
      </c>
      <c r="NC15" s="33">
        <f t="shared" si="108"/>
        <v>1</v>
      </c>
      <c r="ND15" s="33">
        <f t="shared" si="109"/>
        <v>10</v>
      </c>
      <c r="NF15" s="32" t="s">
        <v>136</v>
      </c>
      <c r="NG15" s="32" t="s">
        <v>140</v>
      </c>
      <c r="NH15" s="33" t="s">
        <v>1008</v>
      </c>
      <c r="NI15" s="33">
        <v>7</v>
      </c>
      <c r="NJ15" s="33">
        <v>4</v>
      </c>
      <c r="NK15" s="33">
        <v>2</v>
      </c>
      <c r="NL15" s="40">
        <f t="shared" si="110"/>
        <v>0.285714285714286</v>
      </c>
      <c r="NM15" s="33">
        <f t="shared" si="111"/>
        <v>4.6</v>
      </c>
      <c r="NN15" s="33">
        <f t="shared" si="112"/>
        <v>9</v>
      </c>
      <c r="NP15" s="32" t="s">
        <v>167</v>
      </c>
      <c r="NQ15" s="33">
        <v>45</v>
      </c>
      <c r="NR15" s="33">
        <v>19</v>
      </c>
      <c r="NS15" s="33">
        <f t="shared" si="173"/>
        <v>32</v>
      </c>
      <c r="NT15" s="33">
        <f t="shared" si="174"/>
        <v>3</v>
      </c>
      <c r="NW15" s="32" t="s">
        <v>104</v>
      </c>
      <c r="NX15" s="32" t="s">
        <v>105</v>
      </c>
      <c r="NY15" s="33" t="s">
        <v>1008</v>
      </c>
      <c r="NZ15" s="33">
        <v>5</v>
      </c>
      <c r="OA15" s="33">
        <v>5</v>
      </c>
      <c r="OB15" s="33">
        <f t="shared" si="113"/>
        <v>5</v>
      </c>
      <c r="OC15" s="33">
        <f t="shared" si="114"/>
        <v>12</v>
      </c>
      <c r="OE15" s="32" t="s">
        <v>136</v>
      </c>
      <c r="OF15" s="33">
        <v>28</v>
      </c>
      <c r="OG15" s="33">
        <v>37</v>
      </c>
      <c r="OH15" s="33">
        <f t="shared" si="175"/>
        <v>32.5</v>
      </c>
      <c r="OI15" s="33">
        <f t="shared" si="176"/>
        <v>3</v>
      </c>
      <c r="OL15" s="2"/>
      <c r="OM15" s="2"/>
      <c r="OO15" s="32" t="s">
        <v>167</v>
      </c>
      <c r="OP15" s="32" t="s">
        <v>323</v>
      </c>
      <c r="OQ15" s="33" t="s">
        <v>1008</v>
      </c>
      <c r="OR15" s="33">
        <v>2</v>
      </c>
      <c r="OS15" s="33">
        <v>1</v>
      </c>
      <c r="OT15" s="33">
        <v>1</v>
      </c>
      <c r="OU15" s="34">
        <f t="shared" si="115"/>
        <v>0.5</v>
      </c>
      <c r="OV15" s="33">
        <f t="shared" si="116"/>
        <v>1.4</v>
      </c>
      <c r="OW15" s="33">
        <f t="shared" si="117"/>
        <v>12</v>
      </c>
      <c r="OY15" s="32" t="s">
        <v>92</v>
      </c>
      <c r="OZ15" s="32" t="s">
        <v>93</v>
      </c>
      <c r="PA15" s="33" t="s">
        <v>1008</v>
      </c>
      <c r="PB15" s="33">
        <v>1</v>
      </c>
      <c r="PC15" s="33">
        <v>1</v>
      </c>
      <c r="PD15" s="33">
        <f t="shared" si="118"/>
        <v>1</v>
      </c>
      <c r="PE15" s="33">
        <f t="shared" si="119"/>
        <v>9</v>
      </c>
      <c r="PG15" s="32" t="s">
        <v>167</v>
      </c>
      <c r="PH15" s="32" t="s">
        <v>173</v>
      </c>
      <c r="PI15" s="33" t="s">
        <v>1001</v>
      </c>
      <c r="PJ15" s="33">
        <v>2</v>
      </c>
      <c r="PK15" s="33">
        <v>2</v>
      </c>
      <c r="PL15" s="33"/>
      <c r="PM15" s="34">
        <f t="shared" si="120"/>
        <v>0</v>
      </c>
      <c r="PN15" s="33">
        <f t="shared" si="121"/>
        <v>1.4</v>
      </c>
      <c r="PO15" s="33">
        <f t="shared" si="122"/>
        <v>12</v>
      </c>
      <c r="PQ15" s="32" t="s">
        <v>104</v>
      </c>
      <c r="PR15" s="32" t="s">
        <v>128</v>
      </c>
      <c r="PS15" s="33" t="s">
        <v>1008</v>
      </c>
      <c r="PT15" s="33">
        <v>1</v>
      </c>
      <c r="PU15" s="33">
        <v>1</v>
      </c>
      <c r="PV15" s="33">
        <f t="shared" si="123"/>
        <v>1</v>
      </c>
      <c r="PW15" s="33">
        <f t="shared" si="124"/>
        <v>12</v>
      </c>
      <c r="PY15" s="32" t="s">
        <v>104</v>
      </c>
      <c r="PZ15" s="32" t="s">
        <v>111</v>
      </c>
      <c r="QA15" s="33" t="s">
        <v>1008</v>
      </c>
      <c r="QB15" s="33">
        <v>2</v>
      </c>
      <c r="QC15" s="33">
        <v>1</v>
      </c>
      <c r="QD15" s="33">
        <v>1</v>
      </c>
      <c r="QE15" s="34">
        <f t="shared" si="125"/>
        <v>0.5</v>
      </c>
      <c r="QF15" s="33">
        <f t="shared" si="126"/>
        <v>1.4</v>
      </c>
      <c r="QG15" s="33">
        <f t="shared" si="127"/>
        <v>12</v>
      </c>
      <c r="QI15" s="32" t="s">
        <v>167</v>
      </c>
      <c r="QJ15" s="32" t="s">
        <v>186</v>
      </c>
      <c r="QK15" s="33" t="s">
        <v>1008</v>
      </c>
      <c r="QL15" s="33">
        <v>1</v>
      </c>
      <c r="QM15" s="33">
        <v>1</v>
      </c>
      <c r="QN15" s="33">
        <f t="shared" si="128"/>
        <v>1</v>
      </c>
      <c r="QO15" s="33">
        <f t="shared" si="129"/>
        <v>7</v>
      </c>
      <c r="QQ15" s="32" t="s">
        <v>136</v>
      </c>
      <c r="QR15" s="32" t="s">
        <v>150</v>
      </c>
      <c r="QS15" s="33" t="s">
        <v>1008</v>
      </c>
      <c r="QT15" s="33">
        <v>2</v>
      </c>
      <c r="QU15" s="33">
        <v>2</v>
      </c>
      <c r="QV15" s="33"/>
      <c r="QW15" s="34">
        <f t="shared" si="130"/>
        <v>0</v>
      </c>
      <c r="QX15" s="33">
        <f t="shared" si="131"/>
        <v>1.4</v>
      </c>
      <c r="QY15" s="33">
        <f t="shared" si="132"/>
        <v>12</v>
      </c>
      <c r="RA15" s="32" t="s">
        <v>28</v>
      </c>
      <c r="RB15" s="32" t="s">
        <v>54</v>
      </c>
      <c r="RC15" s="33" t="s">
        <v>1001</v>
      </c>
      <c r="RD15" s="33">
        <v>1</v>
      </c>
      <c r="RE15" s="33">
        <v>2</v>
      </c>
      <c r="RF15" s="33">
        <f t="shared" si="133"/>
        <v>1.5</v>
      </c>
      <c r="RG15" s="33">
        <f t="shared" si="134"/>
        <v>12</v>
      </c>
      <c r="RJ15" s="32" t="s">
        <v>28</v>
      </c>
      <c r="RK15" s="32" t="s">
        <v>45</v>
      </c>
      <c r="RL15" s="33" t="s">
        <v>1008</v>
      </c>
      <c r="RM15" s="33">
        <v>7</v>
      </c>
      <c r="RN15" s="33">
        <v>3</v>
      </c>
      <c r="RO15" s="33">
        <v>2</v>
      </c>
      <c r="RP15" s="40">
        <v>0.285714285714286</v>
      </c>
      <c r="RQ15" s="33">
        <v>4.3</v>
      </c>
      <c r="RR15" s="33">
        <v>10</v>
      </c>
      <c r="RT15" s="32" t="s">
        <v>63</v>
      </c>
      <c r="RU15" s="33">
        <v>35</v>
      </c>
      <c r="RV15" s="33">
        <v>23</v>
      </c>
      <c r="RW15" s="33">
        <v>29</v>
      </c>
      <c r="RX15" s="33">
        <v>3</v>
      </c>
      <c r="SA15" s="32" t="s">
        <v>136</v>
      </c>
      <c r="SB15" s="32" t="s">
        <v>140</v>
      </c>
      <c r="SC15" s="33" t="s">
        <v>1008</v>
      </c>
      <c r="SD15" s="33">
        <v>5</v>
      </c>
      <c r="SE15" s="33">
        <v>5</v>
      </c>
      <c r="SF15" s="33">
        <v>5</v>
      </c>
      <c r="SG15" s="33">
        <v>11</v>
      </c>
      <c r="SI15" s="32" t="s">
        <v>136</v>
      </c>
      <c r="SJ15" s="33">
        <v>27</v>
      </c>
      <c r="SK15" s="33">
        <v>37</v>
      </c>
      <c r="SL15" s="33">
        <v>32</v>
      </c>
      <c r="SM15" s="33">
        <v>3</v>
      </c>
      <c r="SP15" s="2"/>
      <c r="SQ15" s="2"/>
    </row>
    <row r="16" spans="1:511">
      <c r="A16" s="43" t="s">
        <v>2093</v>
      </c>
      <c r="B16" s="43" t="s">
        <v>1008</v>
      </c>
      <c r="C16" s="33">
        <v>32</v>
      </c>
      <c r="D16" s="38">
        <f t="shared" si="141"/>
        <v>1.6</v>
      </c>
      <c r="E16" s="43">
        <f t="shared" si="142"/>
        <v>96.969696969697</v>
      </c>
      <c r="F16" s="33">
        <v>62</v>
      </c>
      <c r="G16" s="43">
        <f t="shared" si="143"/>
        <v>31.9587628865979</v>
      </c>
      <c r="H16" s="33">
        <f t="shared" si="144"/>
        <v>70.9653233364574</v>
      </c>
      <c r="M16" s="32" t="s">
        <v>136</v>
      </c>
      <c r="N16" s="32" t="s">
        <v>140</v>
      </c>
      <c r="O16" s="33" t="s">
        <v>1008</v>
      </c>
      <c r="P16" s="39">
        <v>13</v>
      </c>
      <c r="Q16" s="33">
        <v>5</v>
      </c>
      <c r="R16" s="33">
        <f t="shared" si="54"/>
        <v>9</v>
      </c>
      <c r="S16" s="33">
        <f t="shared" si="55"/>
        <v>11</v>
      </c>
      <c r="U16" s="32" t="s">
        <v>63</v>
      </c>
      <c r="V16" s="33">
        <v>75</v>
      </c>
      <c r="W16" s="33">
        <v>33</v>
      </c>
      <c r="X16" s="33">
        <f t="shared" si="145"/>
        <v>54</v>
      </c>
      <c r="Y16" s="33">
        <f t="shared" si="146"/>
        <v>4</v>
      </c>
      <c r="AB16" s="32" t="s">
        <v>104</v>
      </c>
      <c r="AC16" s="32" t="s">
        <v>116</v>
      </c>
      <c r="AD16" s="33" t="s">
        <v>1008</v>
      </c>
      <c r="AE16" s="33">
        <v>8</v>
      </c>
      <c r="AF16" s="33">
        <v>20</v>
      </c>
      <c r="AG16" s="33">
        <f t="shared" si="56"/>
        <v>14</v>
      </c>
      <c r="AH16" s="33">
        <f t="shared" si="57"/>
        <v>13</v>
      </c>
      <c r="AJ16" s="32" t="s">
        <v>104</v>
      </c>
      <c r="AK16" s="33">
        <v>40</v>
      </c>
      <c r="AL16" s="33">
        <v>138</v>
      </c>
      <c r="AM16" s="33">
        <f t="shared" si="147"/>
        <v>89</v>
      </c>
      <c r="AN16" s="33">
        <f t="shared" si="148"/>
        <v>4</v>
      </c>
      <c r="AQ16" s="2"/>
      <c r="AR16" s="2"/>
      <c r="AT16" s="32" t="s">
        <v>104</v>
      </c>
      <c r="AU16" s="32" t="s">
        <v>116</v>
      </c>
      <c r="AV16" s="33" t="s">
        <v>1008</v>
      </c>
      <c r="AW16" s="33">
        <v>6</v>
      </c>
      <c r="AX16" s="33">
        <v>3</v>
      </c>
      <c r="AY16" s="33">
        <f t="shared" si="58"/>
        <v>4.5</v>
      </c>
      <c r="AZ16" s="33">
        <f t="shared" si="59"/>
        <v>12</v>
      </c>
      <c r="BB16" s="32" t="s">
        <v>63</v>
      </c>
      <c r="BC16" s="33">
        <v>29</v>
      </c>
      <c r="BD16" s="33">
        <v>13</v>
      </c>
      <c r="BE16" s="33">
        <f t="shared" si="149"/>
        <v>21</v>
      </c>
      <c r="BF16" s="33">
        <f t="shared" si="150"/>
        <v>4</v>
      </c>
      <c r="BI16" s="32" t="s">
        <v>167</v>
      </c>
      <c r="BJ16" s="32" t="s">
        <v>323</v>
      </c>
      <c r="BK16" s="33" t="s">
        <v>1008</v>
      </c>
      <c r="BL16" s="33">
        <v>3</v>
      </c>
      <c r="BM16" s="33">
        <v>3</v>
      </c>
      <c r="BN16" s="33">
        <f t="shared" si="61"/>
        <v>3</v>
      </c>
      <c r="BO16" s="33">
        <f t="shared" si="62"/>
        <v>9</v>
      </c>
      <c r="BQ16" s="32" t="s">
        <v>104</v>
      </c>
      <c r="BR16" s="33">
        <v>16</v>
      </c>
      <c r="BS16" s="33">
        <v>18</v>
      </c>
      <c r="BT16" s="33">
        <f t="shared" si="151"/>
        <v>17</v>
      </c>
      <c r="BU16" s="33">
        <f t="shared" si="152"/>
        <v>4</v>
      </c>
      <c r="BX16" s="2"/>
      <c r="BY16" s="2"/>
      <c r="CA16" s="32" t="s">
        <v>104</v>
      </c>
      <c r="CB16" s="32" t="s">
        <v>125</v>
      </c>
      <c r="CC16" s="33" t="s">
        <v>1008</v>
      </c>
      <c r="CD16" s="33">
        <v>6</v>
      </c>
      <c r="CE16" s="33">
        <v>4</v>
      </c>
      <c r="CF16" s="33">
        <f t="shared" si="63"/>
        <v>5</v>
      </c>
      <c r="CG16" s="33">
        <f t="shared" si="64"/>
        <v>13</v>
      </c>
      <c r="CI16" s="32" t="s">
        <v>63</v>
      </c>
      <c r="CJ16" s="33">
        <v>40</v>
      </c>
      <c r="CK16" s="33">
        <v>19</v>
      </c>
      <c r="CL16" s="33">
        <f t="shared" si="153"/>
        <v>29.5</v>
      </c>
      <c r="CM16" s="33">
        <f t="shared" si="154"/>
        <v>4</v>
      </c>
      <c r="CP16" s="32" t="s">
        <v>104</v>
      </c>
      <c r="CQ16" s="32" t="s">
        <v>108</v>
      </c>
      <c r="CR16" s="33" t="s">
        <v>1008</v>
      </c>
      <c r="CS16" s="33">
        <v>4</v>
      </c>
      <c r="CT16" s="33">
        <v>6</v>
      </c>
      <c r="CU16" s="33">
        <f t="shared" si="65"/>
        <v>5.2</v>
      </c>
      <c r="CV16" s="33">
        <f t="shared" si="66"/>
        <v>12</v>
      </c>
      <c r="CX16" s="32" t="s">
        <v>136</v>
      </c>
      <c r="CY16" s="33">
        <v>23</v>
      </c>
      <c r="CZ16" s="33">
        <v>35</v>
      </c>
      <c r="DA16" s="33">
        <f t="shared" si="155"/>
        <v>29</v>
      </c>
      <c r="DB16" s="33">
        <f t="shared" si="156"/>
        <v>4</v>
      </c>
      <c r="DE16" s="2"/>
      <c r="DF16" s="2"/>
      <c r="DH16" s="32" t="s">
        <v>136</v>
      </c>
      <c r="DI16" s="32" t="s">
        <v>137</v>
      </c>
      <c r="DJ16" s="33" t="s">
        <v>1008</v>
      </c>
      <c r="DK16" s="33">
        <v>6</v>
      </c>
      <c r="DL16" s="33">
        <v>3</v>
      </c>
      <c r="DM16" s="33">
        <f t="shared" si="67"/>
        <v>4.5</v>
      </c>
      <c r="DN16" s="33">
        <f t="shared" si="68"/>
        <v>11</v>
      </c>
      <c r="DP16" s="32" t="s">
        <v>104</v>
      </c>
      <c r="DQ16" s="33">
        <v>38</v>
      </c>
      <c r="DR16" s="33">
        <v>19</v>
      </c>
      <c r="DS16" s="33">
        <f t="shared" si="157"/>
        <v>28.5</v>
      </c>
      <c r="DT16" s="33">
        <f t="shared" si="158"/>
        <v>4</v>
      </c>
      <c r="DW16" s="32" t="s">
        <v>104</v>
      </c>
      <c r="DX16" s="32" t="s">
        <v>108</v>
      </c>
      <c r="DY16" s="33" t="s">
        <v>1008</v>
      </c>
      <c r="DZ16" s="33">
        <v>3</v>
      </c>
      <c r="EA16" s="33">
        <v>5</v>
      </c>
      <c r="EB16" s="33">
        <f t="shared" si="70"/>
        <v>4.2</v>
      </c>
      <c r="EC16" s="33">
        <f t="shared" si="71"/>
        <v>13</v>
      </c>
      <c r="EE16" s="32" t="s">
        <v>104</v>
      </c>
      <c r="EF16" s="33">
        <v>19</v>
      </c>
      <c r="EG16" s="33">
        <v>30</v>
      </c>
      <c r="EH16" s="33">
        <f t="shared" si="159"/>
        <v>24.5</v>
      </c>
      <c r="EI16" s="33">
        <f t="shared" si="160"/>
        <v>4</v>
      </c>
      <c r="EL16" s="2"/>
      <c r="EM16" s="2"/>
      <c r="EO16" s="32" t="s">
        <v>104</v>
      </c>
      <c r="EP16" s="32" t="s">
        <v>105</v>
      </c>
      <c r="EQ16" s="33" t="s">
        <v>1008</v>
      </c>
      <c r="ER16" s="33">
        <v>4</v>
      </c>
      <c r="ES16" s="33">
        <v>4</v>
      </c>
      <c r="ET16" s="33">
        <f t="shared" si="72"/>
        <v>4</v>
      </c>
      <c r="EU16" s="33">
        <f t="shared" si="73"/>
        <v>13</v>
      </c>
      <c r="EW16" s="32" t="s">
        <v>63</v>
      </c>
      <c r="EX16" s="33">
        <v>35</v>
      </c>
      <c r="EY16" s="33">
        <v>18</v>
      </c>
      <c r="EZ16" s="33">
        <f t="shared" si="161"/>
        <v>26.5</v>
      </c>
      <c r="FA16" s="33">
        <f t="shared" si="162"/>
        <v>4</v>
      </c>
      <c r="FD16" s="32" t="s">
        <v>104</v>
      </c>
      <c r="FE16" s="32" t="s">
        <v>108</v>
      </c>
      <c r="FF16" s="33" t="s">
        <v>1008</v>
      </c>
      <c r="FG16" s="33">
        <v>3</v>
      </c>
      <c r="FH16" s="33">
        <v>5</v>
      </c>
      <c r="FI16" s="33">
        <f t="shared" si="74"/>
        <v>4.2</v>
      </c>
      <c r="FJ16" s="33">
        <f t="shared" si="75"/>
        <v>13</v>
      </c>
      <c r="FL16" s="32" t="s">
        <v>104</v>
      </c>
      <c r="FM16" s="33">
        <v>18</v>
      </c>
      <c r="FN16" s="33">
        <v>30</v>
      </c>
      <c r="FO16" s="33">
        <f t="shared" si="163"/>
        <v>24</v>
      </c>
      <c r="FP16" s="33">
        <f t="shared" si="164"/>
        <v>4</v>
      </c>
      <c r="FS16" s="2"/>
      <c r="FT16" s="2"/>
      <c r="FV16" s="32" t="s">
        <v>167</v>
      </c>
      <c r="FW16" s="32" t="s">
        <v>581</v>
      </c>
      <c r="FX16" s="33"/>
      <c r="FY16" s="33">
        <v>12</v>
      </c>
      <c r="FZ16" s="33">
        <v>5</v>
      </c>
      <c r="GA16" s="33">
        <f t="shared" si="76"/>
        <v>8.5</v>
      </c>
      <c r="GB16" s="33">
        <f t="shared" si="77"/>
        <v>12</v>
      </c>
      <c r="GD16" s="32" t="s">
        <v>63</v>
      </c>
      <c r="GE16" s="33">
        <v>64</v>
      </c>
      <c r="GF16" s="33">
        <v>34</v>
      </c>
      <c r="GG16" s="33">
        <f t="shared" si="177"/>
        <v>49</v>
      </c>
      <c r="GH16" s="33">
        <f t="shared" si="178"/>
        <v>4</v>
      </c>
      <c r="GK16" s="32" t="s">
        <v>104</v>
      </c>
      <c r="GL16" s="32" t="s">
        <v>105</v>
      </c>
      <c r="GM16" s="33" t="s">
        <v>1008</v>
      </c>
      <c r="GN16" s="33">
        <v>6</v>
      </c>
      <c r="GO16" s="33">
        <v>23</v>
      </c>
      <c r="GP16" s="33">
        <f t="shared" si="79"/>
        <v>16.2</v>
      </c>
      <c r="GQ16" s="33">
        <f t="shared" si="135"/>
        <v>13</v>
      </c>
      <c r="GS16" s="32" t="s">
        <v>104</v>
      </c>
      <c r="GT16" s="33">
        <v>40</v>
      </c>
      <c r="GU16" s="33">
        <v>144</v>
      </c>
      <c r="GV16" s="33">
        <f t="shared" si="165"/>
        <v>92</v>
      </c>
      <c r="GW16" s="33">
        <v>4</v>
      </c>
      <c r="GZ16" s="2"/>
      <c r="HA16" s="2"/>
      <c r="HC16" s="32" t="s">
        <v>28</v>
      </c>
      <c r="HD16" s="32" t="s">
        <v>60</v>
      </c>
      <c r="HE16" s="33" t="s">
        <v>1008</v>
      </c>
      <c r="HF16" s="33">
        <v>5</v>
      </c>
      <c r="HG16" s="33">
        <v>5</v>
      </c>
      <c r="HH16" s="33">
        <f t="shared" si="81"/>
        <v>5</v>
      </c>
      <c r="HI16" s="33">
        <f t="shared" si="136"/>
        <v>10</v>
      </c>
      <c r="HK16" s="32" t="s">
        <v>63</v>
      </c>
      <c r="HL16" s="33">
        <v>36</v>
      </c>
      <c r="HM16" s="33">
        <v>20</v>
      </c>
      <c r="HN16" s="33">
        <f t="shared" si="166"/>
        <v>28</v>
      </c>
      <c r="HO16" s="33">
        <f t="shared" si="167"/>
        <v>4</v>
      </c>
      <c r="HR16" s="32" t="s">
        <v>63</v>
      </c>
      <c r="HS16" s="32" t="s">
        <v>77</v>
      </c>
      <c r="HT16" s="33" t="s">
        <v>1008</v>
      </c>
      <c r="HU16" s="33">
        <v>5</v>
      </c>
      <c r="HV16" s="33">
        <v>5</v>
      </c>
      <c r="HW16" s="33">
        <f t="shared" si="82"/>
        <v>5</v>
      </c>
      <c r="HX16" s="33">
        <f t="shared" si="83"/>
        <v>11</v>
      </c>
      <c r="HZ16" s="32" t="s">
        <v>104</v>
      </c>
      <c r="IA16" s="33">
        <v>21</v>
      </c>
      <c r="IB16" s="33">
        <v>32</v>
      </c>
      <c r="IC16" s="33">
        <f t="shared" si="168"/>
        <v>26.5</v>
      </c>
      <c r="ID16" s="33">
        <f t="shared" si="169"/>
        <v>4</v>
      </c>
      <c r="IG16" s="2"/>
      <c r="IH16" s="2"/>
      <c r="IJ16" s="32" t="s">
        <v>28</v>
      </c>
      <c r="IK16" s="32" t="s">
        <v>60</v>
      </c>
      <c r="IL16" s="33" t="s">
        <v>1008</v>
      </c>
      <c r="IM16" s="33">
        <v>2</v>
      </c>
      <c r="IN16" s="33">
        <v>1</v>
      </c>
      <c r="IO16" s="33">
        <v>1</v>
      </c>
      <c r="IP16" s="34">
        <f t="shared" si="137"/>
        <v>0.5</v>
      </c>
      <c r="IQ16" s="33">
        <f t="shared" si="84"/>
        <v>1.4</v>
      </c>
      <c r="IR16" s="33">
        <f t="shared" si="85"/>
        <v>11</v>
      </c>
      <c r="IT16" s="32" t="s">
        <v>104</v>
      </c>
      <c r="IU16" s="32" t="s">
        <v>111</v>
      </c>
      <c r="IV16" s="33" t="s">
        <v>1008</v>
      </c>
      <c r="IW16" s="33">
        <v>1</v>
      </c>
      <c r="IX16" s="33">
        <v>1</v>
      </c>
      <c r="IY16" s="33">
        <f t="shared" si="86"/>
        <v>1</v>
      </c>
      <c r="IZ16" s="33">
        <f t="shared" si="87"/>
        <v>10</v>
      </c>
      <c r="JB16" s="32" t="s">
        <v>167</v>
      </c>
      <c r="JC16" s="32" t="s">
        <v>186</v>
      </c>
      <c r="JD16" s="33" t="s">
        <v>1008</v>
      </c>
      <c r="JE16" s="33">
        <v>7</v>
      </c>
      <c r="JF16" s="33">
        <v>4</v>
      </c>
      <c r="JG16" s="33"/>
      <c r="JH16" s="40">
        <f t="shared" si="88"/>
        <v>0</v>
      </c>
      <c r="JI16" s="33">
        <f t="shared" si="89"/>
        <v>4</v>
      </c>
      <c r="JJ16" s="33">
        <f t="shared" si="90"/>
        <v>13</v>
      </c>
      <c r="JL16" s="32" t="s">
        <v>63</v>
      </c>
      <c r="JM16" s="33">
        <v>36</v>
      </c>
      <c r="JN16" s="33">
        <v>19</v>
      </c>
      <c r="JO16" s="33">
        <f t="shared" si="170"/>
        <v>27.5</v>
      </c>
      <c r="JP16" s="33">
        <f t="shared" si="179"/>
        <v>4</v>
      </c>
      <c r="JS16" s="32" t="s">
        <v>104</v>
      </c>
      <c r="JT16" s="32" t="s">
        <v>128</v>
      </c>
      <c r="JU16" s="33" t="s">
        <v>1008</v>
      </c>
      <c r="JV16" s="33">
        <v>4</v>
      </c>
      <c r="JW16" s="33">
        <v>5</v>
      </c>
      <c r="JX16" s="33">
        <f t="shared" si="138"/>
        <v>4.5</v>
      </c>
      <c r="JY16" s="33">
        <f t="shared" si="91"/>
        <v>13</v>
      </c>
      <c r="KA16" s="32" t="s">
        <v>104</v>
      </c>
      <c r="KB16" s="33">
        <v>18</v>
      </c>
      <c r="KC16" s="33">
        <v>27</v>
      </c>
      <c r="KD16" s="33">
        <f t="shared" si="171"/>
        <v>22.5</v>
      </c>
      <c r="KE16" s="33">
        <f t="shared" si="172"/>
        <v>4</v>
      </c>
      <c r="KH16" s="2"/>
      <c r="KI16" s="2"/>
      <c r="KL16" s="32" t="s">
        <v>136</v>
      </c>
      <c r="KM16" s="32" t="s">
        <v>140</v>
      </c>
      <c r="KN16" s="33" t="s">
        <v>1008</v>
      </c>
      <c r="KO16" s="33">
        <v>2</v>
      </c>
      <c r="KP16" s="33">
        <v>1</v>
      </c>
      <c r="KQ16" s="33">
        <v>1</v>
      </c>
      <c r="KR16" s="34">
        <f t="shared" si="139"/>
        <v>0.5</v>
      </c>
      <c r="KS16" s="33">
        <f t="shared" si="92"/>
        <v>1.4</v>
      </c>
      <c r="KT16" s="33">
        <f t="shared" si="93"/>
        <v>12</v>
      </c>
      <c r="KV16" s="32" t="s">
        <v>104</v>
      </c>
      <c r="KW16" s="32" t="s">
        <v>128</v>
      </c>
      <c r="KX16" s="33" t="s">
        <v>1008</v>
      </c>
      <c r="KY16" s="33">
        <v>1</v>
      </c>
      <c r="KZ16" s="33">
        <v>1</v>
      </c>
      <c r="LA16" s="33">
        <f t="shared" si="94"/>
        <v>1</v>
      </c>
      <c r="LB16" s="33">
        <f t="shared" si="95"/>
        <v>8</v>
      </c>
      <c r="LD16" s="32" t="s">
        <v>167</v>
      </c>
      <c r="LE16" s="32" t="s">
        <v>323</v>
      </c>
      <c r="LF16" s="33" t="s">
        <v>1008</v>
      </c>
      <c r="LG16" s="33">
        <v>2</v>
      </c>
      <c r="LH16" s="33"/>
      <c r="LI16" s="33">
        <v>1</v>
      </c>
      <c r="LJ16" s="34">
        <f t="shared" si="96"/>
        <v>0.5</v>
      </c>
      <c r="LK16" s="33">
        <f t="shared" si="97"/>
        <v>1.1</v>
      </c>
      <c r="LL16" s="33">
        <f t="shared" si="98"/>
        <v>12</v>
      </c>
      <c r="LN16" s="32" t="s">
        <v>28</v>
      </c>
      <c r="LO16" s="32" t="s">
        <v>29</v>
      </c>
      <c r="LP16" s="33" t="s">
        <v>1008</v>
      </c>
      <c r="LQ16" s="33">
        <v>1</v>
      </c>
      <c r="LR16" s="33">
        <v>1</v>
      </c>
      <c r="LS16" s="33">
        <f t="shared" si="99"/>
        <v>1</v>
      </c>
      <c r="LT16" s="33">
        <f t="shared" si="100"/>
        <v>9</v>
      </c>
      <c r="LV16" s="32" t="s">
        <v>63</v>
      </c>
      <c r="LW16" s="32" t="s">
        <v>410</v>
      </c>
      <c r="LX16" s="33" t="s">
        <v>1001</v>
      </c>
      <c r="LY16" s="33">
        <v>3</v>
      </c>
      <c r="LZ16" s="33"/>
      <c r="MA16" s="33">
        <v>1</v>
      </c>
      <c r="MB16" s="34">
        <f t="shared" si="140"/>
        <v>0.333333333333333</v>
      </c>
      <c r="MC16" s="33">
        <f t="shared" si="101"/>
        <v>1.5</v>
      </c>
      <c r="MD16" s="33">
        <f t="shared" si="102"/>
        <v>13</v>
      </c>
      <c r="MF16" s="32" t="s">
        <v>63</v>
      </c>
      <c r="MG16" s="32" t="s">
        <v>77</v>
      </c>
      <c r="MH16" s="33" t="s">
        <v>1008</v>
      </c>
      <c r="MI16" s="33">
        <v>1</v>
      </c>
      <c r="MJ16" s="33">
        <v>1</v>
      </c>
      <c r="MK16" s="33">
        <f t="shared" si="103"/>
        <v>1</v>
      </c>
      <c r="ML16" s="33">
        <f t="shared" si="104"/>
        <v>6</v>
      </c>
      <c r="MN16" s="32" t="s">
        <v>167</v>
      </c>
      <c r="MO16" s="32" t="s">
        <v>323</v>
      </c>
      <c r="MP16" s="33" t="s">
        <v>1008</v>
      </c>
      <c r="MQ16" s="33">
        <v>2</v>
      </c>
      <c r="MR16" s="33">
        <v>1</v>
      </c>
      <c r="MS16" s="33">
        <v>1</v>
      </c>
      <c r="MT16" s="34">
        <f t="shared" si="105"/>
        <v>0.5</v>
      </c>
      <c r="MU16" s="33">
        <f t="shared" si="106"/>
        <v>1.4</v>
      </c>
      <c r="MV16" s="33">
        <f t="shared" si="107"/>
        <v>9</v>
      </c>
      <c r="MX16" s="32" t="s">
        <v>92</v>
      </c>
      <c r="MY16" s="32" t="s">
        <v>93</v>
      </c>
      <c r="MZ16" s="33" t="s">
        <v>1008</v>
      </c>
      <c r="NA16" s="33">
        <v>1</v>
      </c>
      <c r="NB16" s="33">
        <v>1</v>
      </c>
      <c r="NC16" s="33">
        <f t="shared" si="108"/>
        <v>1</v>
      </c>
      <c r="ND16" s="33">
        <f t="shared" si="109"/>
        <v>10</v>
      </c>
      <c r="NF16" s="32" t="s">
        <v>28</v>
      </c>
      <c r="NG16" s="32" t="s">
        <v>45</v>
      </c>
      <c r="NH16" s="33" t="s">
        <v>1008</v>
      </c>
      <c r="NI16" s="33">
        <v>8</v>
      </c>
      <c r="NJ16" s="33">
        <v>2</v>
      </c>
      <c r="NK16" s="33">
        <v>2</v>
      </c>
      <c r="NL16" s="40">
        <f t="shared" si="110"/>
        <v>0.25</v>
      </c>
      <c r="NM16" s="33">
        <f t="shared" si="111"/>
        <v>4.4</v>
      </c>
      <c r="NN16" s="33">
        <f t="shared" si="112"/>
        <v>13</v>
      </c>
      <c r="NP16" s="32" t="s">
        <v>104</v>
      </c>
      <c r="NQ16" s="33">
        <v>41</v>
      </c>
      <c r="NR16" s="33">
        <v>22</v>
      </c>
      <c r="NS16" s="33">
        <f t="shared" si="173"/>
        <v>31.5</v>
      </c>
      <c r="NT16" s="33">
        <f t="shared" si="174"/>
        <v>4</v>
      </c>
      <c r="NW16" s="32" t="s">
        <v>104</v>
      </c>
      <c r="NX16" s="32" t="s">
        <v>116</v>
      </c>
      <c r="NY16" s="33" t="s">
        <v>1008</v>
      </c>
      <c r="NZ16" s="33">
        <v>4</v>
      </c>
      <c r="OA16" s="33">
        <v>5</v>
      </c>
      <c r="OB16" s="33">
        <f t="shared" si="113"/>
        <v>4.5</v>
      </c>
      <c r="OC16" s="33">
        <f t="shared" si="114"/>
        <v>13</v>
      </c>
      <c r="OE16" s="32" t="s">
        <v>104</v>
      </c>
      <c r="OF16" s="33">
        <v>22</v>
      </c>
      <c r="OG16" s="33">
        <v>27</v>
      </c>
      <c r="OH16" s="33">
        <f t="shared" si="175"/>
        <v>24.5</v>
      </c>
      <c r="OI16" s="33">
        <f t="shared" si="176"/>
        <v>4</v>
      </c>
      <c r="OL16" s="2"/>
      <c r="OM16" s="2"/>
      <c r="OO16" s="32" t="s">
        <v>28</v>
      </c>
      <c r="OP16" s="32" t="s">
        <v>45</v>
      </c>
      <c r="OQ16" s="33" t="s">
        <v>1008</v>
      </c>
      <c r="OR16" s="33">
        <v>3</v>
      </c>
      <c r="OS16" s="33"/>
      <c r="OT16" s="33"/>
      <c r="OU16" s="34">
        <f t="shared" si="115"/>
        <v>0</v>
      </c>
      <c r="OV16" s="33">
        <f t="shared" si="116"/>
        <v>1.2</v>
      </c>
      <c r="OW16" s="33">
        <f t="shared" si="117"/>
        <v>13</v>
      </c>
      <c r="OY16" s="32" t="s">
        <v>167</v>
      </c>
      <c r="OZ16" s="32" t="s">
        <v>186</v>
      </c>
      <c r="PA16" s="33" t="s">
        <v>1008</v>
      </c>
      <c r="PB16" s="33">
        <v>1</v>
      </c>
      <c r="PC16" s="33">
        <v>1</v>
      </c>
      <c r="PD16" s="33">
        <f t="shared" si="118"/>
        <v>1</v>
      </c>
      <c r="PE16" s="33">
        <f t="shared" si="119"/>
        <v>9</v>
      </c>
      <c r="PG16" s="32" t="s">
        <v>63</v>
      </c>
      <c r="PH16" s="32" t="s">
        <v>410</v>
      </c>
      <c r="PI16" s="33" t="s">
        <v>1001</v>
      </c>
      <c r="PJ16" s="33">
        <v>2</v>
      </c>
      <c r="PK16" s="33">
        <v>2</v>
      </c>
      <c r="PL16" s="33"/>
      <c r="PM16" s="34">
        <f t="shared" si="120"/>
        <v>0</v>
      </c>
      <c r="PN16" s="33">
        <f t="shared" si="121"/>
        <v>1.4</v>
      </c>
      <c r="PO16" s="33">
        <f t="shared" si="122"/>
        <v>12</v>
      </c>
      <c r="PQ16" s="32" t="s">
        <v>136</v>
      </c>
      <c r="PR16" s="32" t="s">
        <v>150</v>
      </c>
      <c r="PS16" s="33" t="s">
        <v>1008</v>
      </c>
      <c r="PT16" s="33">
        <v>1</v>
      </c>
      <c r="PU16" s="33">
        <v>1</v>
      </c>
      <c r="PV16" s="33">
        <f t="shared" si="123"/>
        <v>1</v>
      </c>
      <c r="PW16" s="33">
        <f t="shared" si="124"/>
        <v>12</v>
      </c>
      <c r="PY16" s="32" t="s">
        <v>63</v>
      </c>
      <c r="PZ16" s="32" t="s">
        <v>77</v>
      </c>
      <c r="QA16" s="33" t="s">
        <v>1008</v>
      </c>
      <c r="QB16" s="33">
        <v>2</v>
      </c>
      <c r="QC16" s="33">
        <v>1</v>
      </c>
      <c r="QD16" s="33">
        <v>1</v>
      </c>
      <c r="QE16" s="34">
        <f t="shared" si="125"/>
        <v>0.5</v>
      </c>
      <c r="QF16" s="33">
        <f t="shared" si="126"/>
        <v>1.4</v>
      </c>
      <c r="QG16" s="33">
        <f t="shared" si="127"/>
        <v>12</v>
      </c>
      <c r="QI16" s="32" t="s">
        <v>63</v>
      </c>
      <c r="QJ16" s="32" t="s">
        <v>77</v>
      </c>
      <c r="QK16" s="33" t="s">
        <v>1008</v>
      </c>
      <c r="QL16" s="33">
        <v>1</v>
      </c>
      <c r="QM16" s="33">
        <v>1</v>
      </c>
      <c r="QN16" s="33">
        <f t="shared" si="128"/>
        <v>1</v>
      </c>
      <c r="QO16" s="33">
        <f t="shared" si="129"/>
        <v>7</v>
      </c>
      <c r="QQ16" s="32" t="s">
        <v>136</v>
      </c>
      <c r="QR16" s="32" t="s">
        <v>155</v>
      </c>
      <c r="QS16" s="33" t="s">
        <v>1008</v>
      </c>
      <c r="QT16" s="33">
        <v>2</v>
      </c>
      <c r="QU16" s="33">
        <v>2</v>
      </c>
      <c r="QV16" s="33"/>
      <c r="QW16" s="34">
        <f t="shared" si="130"/>
        <v>0</v>
      </c>
      <c r="QX16" s="33">
        <f t="shared" si="131"/>
        <v>1.4</v>
      </c>
      <c r="QY16" s="33">
        <f t="shared" si="132"/>
        <v>12</v>
      </c>
      <c r="RA16" s="32" t="s">
        <v>104</v>
      </c>
      <c r="RB16" s="32" t="s">
        <v>111</v>
      </c>
      <c r="RC16" s="33" t="s">
        <v>1008</v>
      </c>
      <c r="RD16" s="33">
        <v>1</v>
      </c>
      <c r="RE16" s="33">
        <v>1</v>
      </c>
      <c r="RF16" s="33">
        <f t="shared" si="133"/>
        <v>1</v>
      </c>
      <c r="RG16" s="33">
        <f t="shared" si="134"/>
        <v>13</v>
      </c>
      <c r="RJ16" s="32" t="s">
        <v>92</v>
      </c>
      <c r="RK16" s="32" t="s">
        <v>547</v>
      </c>
      <c r="RL16" s="33" t="s">
        <v>1008</v>
      </c>
      <c r="RM16" s="33">
        <v>7</v>
      </c>
      <c r="RN16" s="33">
        <v>3</v>
      </c>
      <c r="RO16" s="33">
        <v>2</v>
      </c>
      <c r="RP16" s="40">
        <v>0.285714285714286</v>
      </c>
      <c r="RQ16" s="33">
        <v>4.3</v>
      </c>
      <c r="RR16" s="33">
        <v>10</v>
      </c>
      <c r="RT16" s="32" t="s">
        <v>167</v>
      </c>
      <c r="RU16" s="33">
        <v>42</v>
      </c>
      <c r="RV16" s="33">
        <v>16</v>
      </c>
      <c r="RW16" s="33">
        <v>29</v>
      </c>
      <c r="RX16" s="33">
        <v>3</v>
      </c>
      <c r="SA16" s="32" t="s">
        <v>136</v>
      </c>
      <c r="SB16" s="32" t="s">
        <v>143</v>
      </c>
      <c r="SC16" s="33" t="s">
        <v>1008</v>
      </c>
      <c r="SD16" s="33">
        <v>3</v>
      </c>
      <c r="SE16" s="33">
        <v>7</v>
      </c>
      <c r="SF16" s="33">
        <v>5</v>
      </c>
      <c r="SG16" s="33">
        <v>11</v>
      </c>
      <c r="SI16" s="32" t="s">
        <v>104</v>
      </c>
      <c r="SJ16" s="33">
        <v>20</v>
      </c>
      <c r="SK16" s="33">
        <v>31</v>
      </c>
      <c r="SL16" s="33">
        <v>25.5</v>
      </c>
      <c r="SM16" s="33">
        <v>4</v>
      </c>
      <c r="SP16" s="2"/>
      <c r="SQ16" s="2"/>
    </row>
    <row r="17" spans="1:511">
      <c r="A17" s="43" t="s">
        <v>136</v>
      </c>
      <c r="B17" s="43" t="s">
        <v>1008</v>
      </c>
      <c r="C17" s="33">
        <v>25</v>
      </c>
      <c r="D17" s="38">
        <f t="shared" si="141"/>
        <v>1.25</v>
      </c>
      <c r="E17" s="43">
        <f t="shared" si="142"/>
        <v>75.7575757575758</v>
      </c>
      <c r="F17" s="33">
        <v>80</v>
      </c>
      <c r="G17" s="43">
        <f t="shared" si="143"/>
        <v>41.2371134020619</v>
      </c>
      <c r="H17" s="33">
        <f t="shared" si="144"/>
        <v>61.9493908153702</v>
      </c>
      <c r="M17" s="32" t="s">
        <v>28</v>
      </c>
      <c r="N17" s="32" t="s">
        <v>45</v>
      </c>
      <c r="O17" s="33" t="s">
        <v>1008</v>
      </c>
      <c r="P17" s="39">
        <v>14</v>
      </c>
      <c r="Q17" s="33">
        <v>4</v>
      </c>
      <c r="R17" s="33">
        <f t="shared" si="54"/>
        <v>9</v>
      </c>
      <c r="S17" s="33">
        <f t="shared" si="55"/>
        <v>11</v>
      </c>
      <c r="U17" s="32" t="s">
        <v>28</v>
      </c>
      <c r="V17" s="33">
        <v>67</v>
      </c>
      <c r="W17" s="33">
        <v>25</v>
      </c>
      <c r="X17" s="33">
        <f t="shared" si="145"/>
        <v>46</v>
      </c>
      <c r="Y17" s="33">
        <f t="shared" si="146"/>
        <v>5</v>
      </c>
      <c r="AB17" s="32" t="s">
        <v>104</v>
      </c>
      <c r="AC17" s="32" t="s">
        <v>105</v>
      </c>
      <c r="AD17" s="33" t="s">
        <v>1008</v>
      </c>
      <c r="AE17" s="33">
        <v>7</v>
      </c>
      <c r="AF17" s="33">
        <v>21</v>
      </c>
      <c r="AG17" s="33">
        <f t="shared" si="56"/>
        <v>14</v>
      </c>
      <c r="AH17" s="33">
        <f t="shared" si="57"/>
        <v>13</v>
      </c>
      <c r="AJ17" s="32" t="s">
        <v>28</v>
      </c>
      <c r="AK17" s="33">
        <v>25</v>
      </c>
      <c r="AL17" s="33">
        <v>77</v>
      </c>
      <c r="AM17" s="33">
        <f t="shared" si="147"/>
        <v>51</v>
      </c>
      <c r="AN17" s="33">
        <f t="shared" si="148"/>
        <v>5</v>
      </c>
      <c r="AQ17" s="2"/>
      <c r="AR17" s="2"/>
      <c r="AT17" s="32" t="s">
        <v>63</v>
      </c>
      <c r="AU17" s="32" t="s">
        <v>77</v>
      </c>
      <c r="AV17" s="33" t="s">
        <v>1008</v>
      </c>
      <c r="AW17" s="33">
        <v>6</v>
      </c>
      <c r="AX17" s="33">
        <v>3</v>
      </c>
      <c r="AY17" s="33">
        <f t="shared" si="58"/>
        <v>4.5</v>
      </c>
      <c r="AZ17" s="33">
        <f t="shared" si="59"/>
        <v>12</v>
      </c>
      <c r="BB17" s="32" t="s">
        <v>28</v>
      </c>
      <c r="BC17" s="33">
        <v>21</v>
      </c>
      <c r="BD17" s="33">
        <v>5</v>
      </c>
      <c r="BE17" s="33">
        <f t="shared" si="149"/>
        <v>13</v>
      </c>
      <c r="BF17" s="33">
        <f t="shared" si="150"/>
        <v>5</v>
      </c>
      <c r="BI17" s="32" t="s">
        <v>104</v>
      </c>
      <c r="BJ17" s="32" t="s">
        <v>116</v>
      </c>
      <c r="BK17" s="33" t="s">
        <v>1008</v>
      </c>
      <c r="BL17" s="33">
        <v>3</v>
      </c>
      <c r="BM17" s="33">
        <v>3</v>
      </c>
      <c r="BN17" s="33">
        <f t="shared" si="61"/>
        <v>3</v>
      </c>
      <c r="BO17" s="33">
        <f t="shared" si="62"/>
        <v>9</v>
      </c>
      <c r="BQ17" s="32" t="s">
        <v>28</v>
      </c>
      <c r="BR17" s="33">
        <v>5</v>
      </c>
      <c r="BS17" s="33">
        <v>8</v>
      </c>
      <c r="BT17" s="33">
        <f t="shared" si="151"/>
        <v>6.5</v>
      </c>
      <c r="BU17" s="33">
        <f t="shared" si="152"/>
        <v>5</v>
      </c>
      <c r="BX17" s="2"/>
      <c r="BY17" s="2"/>
      <c r="CA17" s="32" t="s">
        <v>28</v>
      </c>
      <c r="CB17" s="32" t="s">
        <v>29</v>
      </c>
      <c r="CC17" s="33" t="s">
        <v>1008</v>
      </c>
      <c r="CD17" s="33">
        <v>7</v>
      </c>
      <c r="CE17" s="33">
        <v>3</v>
      </c>
      <c r="CF17" s="33">
        <f t="shared" si="63"/>
        <v>5</v>
      </c>
      <c r="CG17" s="33">
        <f t="shared" si="64"/>
        <v>13</v>
      </c>
      <c r="CI17" s="32" t="s">
        <v>28</v>
      </c>
      <c r="CJ17" s="33">
        <v>41</v>
      </c>
      <c r="CK17" s="33">
        <v>12</v>
      </c>
      <c r="CL17" s="33">
        <f t="shared" si="153"/>
        <v>26.5</v>
      </c>
      <c r="CM17" s="33">
        <f t="shared" si="154"/>
        <v>5</v>
      </c>
      <c r="CP17" s="32" t="s">
        <v>104</v>
      </c>
      <c r="CQ17" s="32" t="s">
        <v>128</v>
      </c>
      <c r="CR17" s="33" t="s">
        <v>1008</v>
      </c>
      <c r="CS17" s="33">
        <v>5</v>
      </c>
      <c r="CT17" s="33">
        <v>5</v>
      </c>
      <c r="CU17" s="33">
        <f t="shared" si="65"/>
        <v>5</v>
      </c>
      <c r="CV17" s="33">
        <f t="shared" si="66"/>
        <v>14</v>
      </c>
      <c r="CX17" s="32" t="s">
        <v>28</v>
      </c>
      <c r="CY17" s="33">
        <v>12</v>
      </c>
      <c r="CZ17" s="33">
        <v>16</v>
      </c>
      <c r="DA17" s="33">
        <f t="shared" si="155"/>
        <v>14</v>
      </c>
      <c r="DB17" s="33">
        <f t="shared" si="156"/>
        <v>5</v>
      </c>
      <c r="DE17" s="2"/>
      <c r="DF17" s="2"/>
      <c r="DH17" s="32" t="s">
        <v>136</v>
      </c>
      <c r="DI17" s="32" t="s">
        <v>140</v>
      </c>
      <c r="DJ17" s="33" t="s">
        <v>1008</v>
      </c>
      <c r="DK17" s="33">
        <v>7</v>
      </c>
      <c r="DL17" s="33">
        <v>2</v>
      </c>
      <c r="DM17" s="33">
        <f t="shared" si="67"/>
        <v>4.5</v>
      </c>
      <c r="DN17" s="33">
        <f t="shared" si="68"/>
        <v>11</v>
      </c>
      <c r="DP17" s="32" t="s">
        <v>28</v>
      </c>
      <c r="DQ17" s="33">
        <v>33</v>
      </c>
      <c r="DR17" s="33">
        <v>8</v>
      </c>
      <c r="DS17" s="33">
        <f t="shared" si="157"/>
        <v>20.5</v>
      </c>
      <c r="DT17" s="33">
        <f t="shared" si="158"/>
        <v>5</v>
      </c>
      <c r="DW17" s="32" t="s">
        <v>104</v>
      </c>
      <c r="DX17" s="32" t="s">
        <v>116</v>
      </c>
      <c r="DY17" s="33" t="s">
        <v>1008</v>
      </c>
      <c r="DZ17" s="33">
        <v>2</v>
      </c>
      <c r="EA17" s="33">
        <v>5</v>
      </c>
      <c r="EB17" s="33">
        <f t="shared" si="70"/>
        <v>3.8</v>
      </c>
      <c r="EC17" s="33">
        <f t="shared" si="71"/>
        <v>14</v>
      </c>
      <c r="EE17" s="32" t="s">
        <v>28</v>
      </c>
      <c r="EF17" s="33">
        <v>8</v>
      </c>
      <c r="EG17" s="33">
        <v>10</v>
      </c>
      <c r="EH17" s="33">
        <f t="shared" si="159"/>
        <v>9</v>
      </c>
      <c r="EI17" s="33">
        <f t="shared" si="160"/>
        <v>5</v>
      </c>
      <c r="EL17" s="2"/>
      <c r="EM17" s="2"/>
      <c r="EO17" s="32" t="s">
        <v>28</v>
      </c>
      <c r="EP17" s="32" t="s">
        <v>45</v>
      </c>
      <c r="EQ17" s="33" t="s">
        <v>1008</v>
      </c>
      <c r="ER17" s="33">
        <v>6</v>
      </c>
      <c r="ES17" s="33">
        <v>2</v>
      </c>
      <c r="ET17" s="33">
        <f t="shared" si="72"/>
        <v>4</v>
      </c>
      <c r="EU17" s="33">
        <f t="shared" si="73"/>
        <v>13</v>
      </c>
      <c r="EW17" s="32" t="s">
        <v>28</v>
      </c>
      <c r="EX17" s="33">
        <v>28</v>
      </c>
      <c r="EY17" s="33">
        <v>8</v>
      </c>
      <c r="EZ17" s="33">
        <f t="shared" si="161"/>
        <v>18</v>
      </c>
      <c r="FA17" s="33">
        <f t="shared" si="162"/>
        <v>5</v>
      </c>
      <c r="FD17" s="32" t="s">
        <v>104</v>
      </c>
      <c r="FE17" s="32" t="s">
        <v>116</v>
      </c>
      <c r="FF17" s="33" t="s">
        <v>1008</v>
      </c>
      <c r="FG17" s="33">
        <v>4</v>
      </c>
      <c r="FH17" s="33">
        <v>4</v>
      </c>
      <c r="FI17" s="33">
        <f t="shared" si="74"/>
        <v>4</v>
      </c>
      <c r="FJ17" s="33">
        <f t="shared" si="75"/>
        <v>14</v>
      </c>
      <c r="FL17" s="32" t="s">
        <v>28</v>
      </c>
      <c r="FM17" s="33">
        <v>8</v>
      </c>
      <c r="FN17" s="33">
        <v>12</v>
      </c>
      <c r="FO17" s="33">
        <f t="shared" si="163"/>
        <v>10</v>
      </c>
      <c r="FP17" s="33">
        <f t="shared" si="164"/>
        <v>5</v>
      </c>
      <c r="FS17" s="2"/>
      <c r="FT17" s="2"/>
      <c r="FV17" s="32" t="s">
        <v>28</v>
      </c>
      <c r="FW17" s="32" t="s">
        <v>54</v>
      </c>
      <c r="FX17" s="33"/>
      <c r="FY17" s="33">
        <v>13</v>
      </c>
      <c r="FZ17" s="33">
        <v>4</v>
      </c>
      <c r="GA17" s="33">
        <f t="shared" si="76"/>
        <v>8.5</v>
      </c>
      <c r="GB17" s="33">
        <f t="shared" si="77"/>
        <v>12</v>
      </c>
      <c r="GD17" s="32" t="s">
        <v>28</v>
      </c>
      <c r="GE17" s="33">
        <v>67</v>
      </c>
      <c r="GF17" s="33">
        <v>21</v>
      </c>
      <c r="GG17" s="33">
        <f t="shared" si="177"/>
        <v>44</v>
      </c>
      <c r="GH17" s="33">
        <f t="shared" si="178"/>
        <v>5</v>
      </c>
      <c r="GK17" s="32" t="s">
        <v>63</v>
      </c>
      <c r="GL17" s="32" t="s">
        <v>81</v>
      </c>
      <c r="GM17" s="33" t="s">
        <v>1008</v>
      </c>
      <c r="GN17" s="33">
        <v>7</v>
      </c>
      <c r="GO17" s="33">
        <v>22</v>
      </c>
      <c r="GP17" s="33">
        <f t="shared" si="79"/>
        <v>16</v>
      </c>
      <c r="GQ17" s="33">
        <f t="shared" si="135"/>
        <v>14</v>
      </c>
      <c r="GS17" s="32" t="s">
        <v>28</v>
      </c>
      <c r="GT17" s="33">
        <v>21</v>
      </c>
      <c r="GU17" s="33">
        <v>60</v>
      </c>
      <c r="GV17" s="33">
        <f t="shared" si="165"/>
        <v>40.5</v>
      </c>
      <c r="GW17" s="33">
        <v>5</v>
      </c>
      <c r="GZ17" s="2"/>
      <c r="HA17" s="2"/>
      <c r="HC17" s="32" t="s">
        <v>28</v>
      </c>
      <c r="HD17" s="32" t="s">
        <v>54</v>
      </c>
      <c r="HE17" s="33"/>
      <c r="HF17" s="33">
        <v>8</v>
      </c>
      <c r="HG17" s="33">
        <v>2</v>
      </c>
      <c r="HH17" s="33">
        <f t="shared" si="81"/>
        <v>5</v>
      </c>
      <c r="HI17" s="33">
        <f t="shared" si="136"/>
        <v>10</v>
      </c>
      <c r="HK17" s="32" t="s">
        <v>28</v>
      </c>
      <c r="HL17" s="33">
        <v>37</v>
      </c>
      <c r="HM17" s="33">
        <v>11</v>
      </c>
      <c r="HN17" s="33">
        <f t="shared" si="166"/>
        <v>24</v>
      </c>
      <c r="HO17" s="33">
        <f t="shared" si="167"/>
        <v>5</v>
      </c>
      <c r="HR17" s="32" t="s">
        <v>167</v>
      </c>
      <c r="HS17" s="32" t="s">
        <v>186</v>
      </c>
      <c r="HT17" s="33" t="s">
        <v>1001</v>
      </c>
      <c r="HU17" s="33">
        <v>3</v>
      </c>
      <c r="HV17" s="33">
        <v>6</v>
      </c>
      <c r="HW17" s="33">
        <f t="shared" si="82"/>
        <v>4.8</v>
      </c>
      <c r="HX17" s="33">
        <f t="shared" si="83"/>
        <v>14</v>
      </c>
      <c r="HZ17" s="32" t="s">
        <v>28</v>
      </c>
      <c r="IA17" s="33">
        <v>11</v>
      </c>
      <c r="IB17" s="33">
        <v>15</v>
      </c>
      <c r="IC17" s="33">
        <f t="shared" si="168"/>
        <v>13</v>
      </c>
      <c r="ID17" s="33">
        <f t="shared" si="169"/>
        <v>5</v>
      </c>
      <c r="IG17" s="2"/>
      <c r="IH17" s="2"/>
      <c r="IJ17" s="32" t="s">
        <v>63</v>
      </c>
      <c r="IK17" s="32" t="s">
        <v>64</v>
      </c>
      <c r="IL17" s="33" t="s">
        <v>1008</v>
      </c>
      <c r="IM17" s="33">
        <v>2</v>
      </c>
      <c r="IN17" s="33">
        <v>1</v>
      </c>
      <c r="IO17" s="33">
        <v>1</v>
      </c>
      <c r="IP17" s="34">
        <f t="shared" si="137"/>
        <v>0.5</v>
      </c>
      <c r="IQ17" s="33">
        <f t="shared" si="84"/>
        <v>1.4</v>
      </c>
      <c r="IR17" s="33">
        <f t="shared" si="85"/>
        <v>11</v>
      </c>
      <c r="IT17" s="32" t="s">
        <v>167</v>
      </c>
      <c r="IU17" s="32" t="s">
        <v>186</v>
      </c>
      <c r="IV17" s="33" t="s">
        <v>1008</v>
      </c>
      <c r="IW17" s="33">
        <v>1</v>
      </c>
      <c r="IX17" s="33">
        <v>1</v>
      </c>
      <c r="IY17" s="33">
        <f t="shared" si="86"/>
        <v>1</v>
      </c>
      <c r="IZ17" s="33">
        <f t="shared" si="87"/>
        <v>10</v>
      </c>
      <c r="JB17" s="32" t="s">
        <v>28</v>
      </c>
      <c r="JC17" s="32" t="s">
        <v>45</v>
      </c>
      <c r="JD17" s="33" t="s">
        <v>1008</v>
      </c>
      <c r="JE17" s="33">
        <v>7</v>
      </c>
      <c r="JF17" s="33">
        <v>2</v>
      </c>
      <c r="JG17" s="33">
        <v>2</v>
      </c>
      <c r="JH17" s="40">
        <f t="shared" si="88"/>
        <v>0.285714285714286</v>
      </c>
      <c r="JI17" s="33">
        <f t="shared" si="89"/>
        <v>4</v>
      </c>
      <c r="JJ17" s="33">
        <f t="shared" si="90"/>
        <v>13</v>
      </c>
      <c r="JL17" s="32" t="s">
        <v>28</v>
      </c>
      <c r="JM17" s="33">
        <v>36</v>
      </c>
      <c r="JN17" s="33">
        <v>12</v>
      </c>
      <c r="JO17" s="33">
        <f t="shared" si="170"/>
        <v>24</v>
      </c>
      <c r="JP17" s="33">
        <f t="shared" si="179"/>
        <v>5</v>
      </c>
      <c r="JS17" s="32" t="s">
        <v>63</v>
      </c>
      <c r="JT17" s="32" t="s">
        <v>81</v>
      </c>
      <c r="JU17" s="33" t="s">
        <v>1008</v>
      </c>
      <c r="JV17" s="33">
        <v>3</v>
      </c>
      <c r="JW17" s="33">
        <v>5</v>
      </c>
      <c r="JX17" s="33">
        <f t="shared" si="138"/>
        <v>4</v>
      </c>
      <c r="JY17" s="33">
        <f t="shared" si="91"/>
        <v>14</v>
      </c>
      <c r="KA17" s="32" t="s">
        <v>28</v>
      </c>
      <c r="KB17" s="33">
        <v>12</v>
      </c>
      <c r="KC17" s="33">
        <v>17</v>
      </c>
      <c r="KD17" s="33">
        <f t="shared" si="171"/>
        <v>14.5</v>
      </c>
      <c r="KE17" s="33">
        <f t="shared" si="172"/>
        <v>5</v>
      </c>
      <c r="KH17" s="2"/>
      <c r="KI17" s="2"/>
      <c r="KL17" s="32" t="s">
        <v>63</v>
      </c>
      <c r="KM17" s="32" t="s">
        <v>84</v>
      </c>
      <c r="KN17" s="33" t="s">
        <v>1008</v>
      </c>
      <c r="KO17" s="33">
        <v>2</v>
      </c>
      <c r="KP17" s="33">
        <v>2</v>
      </c>
      <c r="KQ17" s="33"/>
      <c r="KR17" s="34">
        <f t="shared" si="139"/>
        <v>0</v>
      </c>
      <c r="KS17" s="33">
        <f t="shared" si="92"/>
        <v>1.4</v>
      </c>
      <c r="KT17" s="33">
        <f t="shared" si="93"/>
        <v>14</v>
      </c>
      <c r="KV17" s="32" t="s">
        <v>167</v>
      </c>
      <c r="KW17" s="32" t="s">
        <v>323</v>
      </c>
      <c r="KX17" s="33" t="s">
        <v>1008</v>
      </c>
      <c r="KY17" s="33">
        <v>1</v>
      </c>
      <c r="KZ17" s="33">
        <v>1</v>
      </c>
      <c r="LA17" s="33">
        <f t="shared" si="94"/>
        <v>1</v>
      </c>
      <c r="LB17" s="33">
        <f t="shared" si="95"/>
        <v>8</v>
      </c>
      <c r="LD17" s="32" t="s">
        <v>136</v>
      </c>
      <c r="LE17" s="32" t="s">
        <v>140</v>
      </c>
      <c r="LF17" s="33" t="s">
        <v>1008</v>
      </c>
      <c r="LG17" s="33">
        <v>2</v>
      </c>
      <c r="LH17" s="33"/>
      <c r="LI17" s="33">
        <v>1</v>
      </c>
      <c r="LJ17" s="34">
        <f t="shared" si="96"/>
        <v>0.5</v>
      </c>
      <c r="LK17" s="33">
        <f t="shared" si="97"/>
        <v>1.1</v>
      </c>
      <c r="LL17" s="33">
        <f t="shared" si="98"/>
        <v>12</v>
      </c>
      <c r="LN17" s="32" t="s">
        <v>167</v>
      </c>
      <c r="LO17" s="32" t="s">
        <v>186</v>
      </c>
      <c r="LP17" s="33" t="s">
        <v>1008</v>
      </c>
      <c r="LQ17" s="33">
        <v>1</v>
      </c>
      <c r="LR17" s="33">
        <v>1</v>
      </c>
      <c r="LS17" s="33">
        <f t="shared" si="99"/>
        <v>1</v>
      </c>
      <c r="LT17" s="33">
        <f t="shared" si="100"/>
        <v>9</v>
      </c>
      <c r="LV17" s="32" t="s">
        <v>28</v>
      </c>
      <c r="LW17" s="32" t="s">
        <v>45</v>
      </c>
      <c r="LX17" s="33" t="s">
        <v>1008</v>
      </c>
      <c r="LY17" s="33">
        <v>3</v>
      </c>
      <c r="LZ17" s="33"/>
      <c r="MA17" s="33"/>
      <c r="MB17" s="34">
        <f t="shared" si="140"/>
        <v>0</v>
      </c>
      <c r="MC17" s="33">
        <f t="shared" si="101"/>
        <v>1.2</v>
      </c>
      <c r="MD17" s="33">
        <f t="shared" si="102"/>
        <v>14</v>
      </c>
      <c r="MF17" s="32" t="s">
        <v>104</v>
      </c>
      <c r="MG17" s="32" t="s">
        <v>116</v>
      </c>
      <c r="MH17" s="33" t="s">
        <v>1008</v>
      </c>
      <c r="MI17" s="33">
        <v>1</v>
      </c>
      <c r="MJ17" s="33">
        <v>1</v>
      </c>
      <c r="MK17" s="33">
        <f t="shared" si="103"/>
        <v>1</v>
      </c>
      <c r="ML17" s="33">
        <f t="shared" si="104"/>
        <v>6</v>
      </c>
      <c r="MN17" s="32" t="s">
        <v>136</v>
      </c>
      <c r="MO17" s="32" t="s">
        <v>155</v>
      </c>
      <c r="MP17" s="33" t="s">
        <v>1008</v>
      </c>
      <c r="MQ17" s="33">
        <v>2</v>
      </c>
      <c r="MR17" s="33">
        <v>2</v>
      </c>
      <c r="MS17" s="33"/>
      <c r="MT17" s="34">
        <f t="shared" si="105"/>
        <v>0</v>
      </c>
      <c r="MU17" s="33">
        <f t="shared" si="106"/>
        <v>1.4</v>
      </c>
      <c r="MV17" s="33">
        <f t="shared" si="107"/>
        <v>14</v>
      </c>
      <c r="MX17" s="32" t="s">
        <v>167</v>
      </c>
      <c r="MY17" s="32" t="s">
        <v>323</v>
      </c>
      <c r="MZ17" s="33" t="s">
        <v>1008</v>
      </c>
      <c r="NA17" s="33">
        <v>1</v>
      </c>
      <c r="NB17" s="33">
        <v>1</v>
      </c>
      <c r="NC17" s="33">
        <f t="shared" si="108"/>
        <v>1</v>
      </c>
      <c r="ND17" s="33">
        <f t="shared" si="109"/>
        <v>10</v>
      </c>
      <c r="NF17" s="32" t="s">
        <v>28</v>
      </c>
      <c r="NG17" s="32" t="s">
        <v>60</v>
      </c>
      <c r="NH17" s="33" t="s">
        <v>1008</v>
      </c>
      <c r="NI17" s="33">
        <v>7</v>
      </c>
      <c r="NJ17" s="33">
        <v>4</v>
      </c>
      <c r="NK17" s="33">
        <v>1</v>
      </c>
      <c r="NL17" s="40">
        <f t="shared" si="110"/>
        <v>0.142857142857143</v>
      </c>
      <c r="NM17" s="33">
        <f t="shared" si="111"/>
        <v>4.3</v>
      </c>
      <c r="NN17" s="33">
        <f t="shared" si="112"/>
        <v>14</v>
      </c>
      <c r="NP17" s="32" t="s">
        <v>28</v>
      </c>
      <c r="NQ17" s="33">
        <v>39</v>
      </c>
      <c r="NR17" s="33">
        <v>12</v>
      </c>
      <c r="NS17" s="33">
        <f t="shared" si="173"/>
        <v>25.5</v>
      </c>
      <c r="NT17" s="33">
        <f t="shared" si="174"/>
        <v>5</v>
      </c>
      <c r="NW17" s="32" t="s">
        <v>28</v>
      </c>
      <c r="NX17" s="32" t="s">
        <v>54</v>
      </c>
      <c r="NY17" s="33" t="s">
        <v>1001</v>
      </c>
      <c r="NZ17" s="33">
        <v>4</v>
      </c>
      <c r="OA17" s="33">
        <v>5</v>
      </c>
      <c r="OB17" s="33">
        <f t="shared" si="113"/>
        <v>4.5</v>
      </c>
      <c r="OC17" s="33">
        <f t="shared" si="114"/>
        <v>13</v>
      </c>
      <c r="OE17" s="32" t="s">
        <v>28</v>
      </c>
      <c r="OF17" s="33">
        <v>12</v>
      </c>
      <c r="OG17" s="33">
        <v>15</v>
      </c>
      <c r="OH17" s="33">
        <f t="shared" si="175"/>
        <v>13.5</v>
      </c>
      <c r="OI17" s="33">
        <f t="shared" si="176"/>
        <v>5</v>
      </c>
      <c r="OL17" s="2"/>
      <c r="OM17" s="2"/>
      <c r="OO17" s="32" t="s">
        <v>167</v>
      </c>
      <c r="OP17" s="32" t="s">
        <v>173</v>
      </c>
      <c r="OQ17" s="33" t="s">
        <v>1001</v>
      </c>
      <c r="OR17" s="33">
        <v>2</v>
      </c>
      <c r="OS17" s="33">
        <v>1</v>
      </c>
      <c r="OT17" s="33"/>
      <c r="OU17" s="34">
        <f t="shared" si="115"/>
        <v>0</v>
      </c>
      <c r="OV17" s="33">
        <f t="shared" si="116"/>
        <v>1.1</v>
      </c>
      <c r="OW17" s="33">
        <f t="shared" si="117"/>
        <v>14</v>
      </c>
      <c r="OY17" s="32" t="s">
        <v>167</v>
      </c>
      <c r="OZ17" s="32" t="s">
        <v>323</v>
      </c>
      <c r="PA17" s="33" t="s">
        <v>1008</v>
      </c>
      <c r="PB17" s="33">
        <v>1</v>
      </c>
      <c r="PC17" s="33">
        <v>1</v>
      </c>
      <c r="PD17" s="33">
        <f t="shared" si="118"/>
        <v>1</v>
      </c>
      <c r="PE17" s="33">
        <f t="shared" si="119"/>
        <v>9</v>
      </c>
      <c r="PG17" s="32" t="s">
        <v>63</v>
      </c>
      <c r="PH17" s="32" t="s">
        <v>81</v>
      </c>
      <c r="PI17" s="33" t="s">
        <v>1008</v>
      </c>
      <c r="PJ17" s="33">
        <v>2</v>
      </c>
      <c r="PK17" s="33">
        <v>2</v>
      </c>
      <c r="PL17" s="33"/>
      <c r="PM17" s="34">
        <f t="shared" si="120"/>
        <v>0</v>
      </c>
      <c r="PN17" s="33">
        <f t="shared" si="121"/>
        <v>1.4</v>
      </c>
      <c r="PO17" s="33">
        <f t="shared" si="122"/>
        <v>12</v>
      </c>
      <c r="PQ17" s="32" t="s">
        <v>136</v>
      </c>
      <c r="PR17" s="32" t="s">
        <v>155</v>
      </c>
      <c r="PS17" s="33" t="s">
        <v>1008</v>
      </c>
      <c r="PT17" s="33">
        <v>1</v>
      </c>
      <c r="PU17" s="33">
        <v>1</v>
      </c>
      <c r="PV17" s="33">
        <f t="shared" si="123"/>
        <v>1</v>
      </c>
      <c r="PW17" s="33">
        <f t="shared" si="124"/>
        <v>12</v>
      </c>
      <c r="PY17" s="32" t="s">
        <v>136</v>
      </c>
      <c r="PZ17" s="32" t="s">
        <v>140</v>
      </c>
      <c r="QA17" s="33" t="s">
        <v>1008</v>
      </c>
      <c r="QB17" s="33">
        <v>2</v>
      </c>
      <c r="QC17" s="33">
        <v>1</v>
      </c>
      <c r="QD17" s="33">
        <v>1</v>
      </c>
      <c r="QE17" s="34">
        <f t="shared" si="125"/>
        <v>0.5</v>
      </c>
      <c r="QF17" s="33">
        <f t="shared" si="126"/>
        <v>1.4</v>
      </c>
      <c r="QG17" s="33">
        <f t="shared" si="127"/>
        <v>12</v>
      </c>
      <c r="QI17" s="32" t="s">
        <v>136</v>
      </c>
      <c r="QJ17" s="32" t="s">
        <v>140</v>
      </c>
      <c r="QK17" s="33" t="s">
        <v>1008</v>
      </c>
      <c r="QL17" s="33">
        <v>1</v>
      </c>
      <c r="QM17" s="33">
        <v>1</v>
      </c>
      <c r="QN17" s="33">
        <f t="shared" si="128"/>
        <v>1</v>
      </c>
      <c r="QO17" s="33">
        <f t="shared" si="129"/>
        <v>7</v>
      </c>
      <c r="QQ17" s="32" t="s">
        <v>167</v>
      </c>
      <c r="QR17" s="32" t="s">
        <v>186</v>
      </c>
      <c r="QS17" s="33" t="s">
        <v>1008</v>
      </c>
      <c r="QT17" s="33">
        <v>2</v>
      </c>
      <c r="QU17" s="33">
        <v>1</v>
      </c>
      <c r="QV17" s="33"/>
      <c r="QW17" s="34">
        <f t="shared" si="130"/>
        <v>0</v>
      </c>
      <c r="QX17" s="33">
        <f t="shared" si="131"/>
        <v>1.1</v>
      </c>
      <c r="QY17" s="33">
        <f t="shared" si="132"/>
        <v>14</v>
      </c>
      <c r="RA17" s="32" t="s">
        <v>104</v>
      </c>
      <c r="RB17" s="32" t="s">
        <v>128</v>
      </c>
      <c r="RC17" s="33" t="s">
        <v>1008</v>
      </c>
      <c r="RD17" s="33">
        <v>1</v>
      </c>
      <c r="RE17" s="33">
        <v>1</v>
      </c>
      <c r="RF17" s="33">
        <f t="shared" si="133"/>
        <v>1</v>
      </c>
      <c r="RG17" s="33">
        <f t="shared" si="134"/>
        <v>13</v>
      </c>
      <c r="RJ17" s="32" t="s">
        <v>28</v>
      </c>
      <c r="RK17" s="32" t="s">
        <v>29</v>
      </c>
      <c r="RL17" s="33" t="s">
        <v>1008</v>
      </c>
      <c r="RM17" s="33">
        <v>7</v>
      </c>
      <c r="RN17" s="33">
        <v>2</v>
      </c>
      <c r="RO17" s="33">
        <v>3</v>
      </c>
      <c r="RP17" s="40">
        <v>0.428571428571429</v>
      </c>
      <c r="RQ17" s="33">
        <v>4.3</v>
      </c>
      <c r="RR17" s="33">
        <v>14</v>
      </c>
      <c r="RT17" s="32" t="s">
        <v>28</v>
      </c>
      <c r="RU17" s="33">
        <v>33</v>
      </c>
      <c r="RV17" s="33">
        <v>13</v>
      </c>
      <c r="RW17" s="33">
        <v>23</v>
      </c>
      <c r="RX17" s="33">
        <v>5</v>
      </c>
      <c r="SA17" s="32" t="s">
        <v>104</v>
      </c>
      <c r="SB17" s="32" t="s">
        <v>116</v>
      </c>
      <c r="SC17" s="33" t="s">
        <v>1008</v>
      </c>
      <c r="SD17" s="33">
        <v>5</v>
      </c>
      <c r="SE17" s="33">
        <v>5</v>
      </c>
      <c r="SF17" s="33">
        <v>5</v>
      </c>
      <c r="SG17" s="33">
        <v>11</v>
      </c>
      <c r="SI17" s="32" t="s">
        <v>28</v>
      </c>
      <c r="SJ17" s="33">
        <v>13</v>
      </c>
      <c r="SK17" s="33">
        <v>22</v>
      </c>
      <c r="SL17" s="33">
        <v>17.5</v>
      </c>
      <c r="SM17" s="33">
        <v>5</v>
      </c>
      <c r="SP17" s="2"/>
      <c r="SQ17" s="2"/>
    </row>
    <row r="18" spans="1:511">
      <c r="A18" s="43" t="s">
        <v>116</v>
      </c>
      <c r="B18" s="43" t="s">
        <v>1008</v>
      </c>
      <c r="C18" s="33">
        <v>30</v>
      </c>
      <c r="D18" s="38">
        <f t="shared" si="141"/>
        <v>1.5</v>
      </c>
      <c r="E18" s="43">
        <f t="shared" si="142"/>
        <v>90.9090909090909</v>
      </c>
      <c r="F18" s="33">
        <v>23</v>
      </c>
      <c r="G18" s="43">
        <f t="shared" si="143"/>
        <v>11.8556701030928</v>
      </c>
      <c r="H18" s="33">
        <f t="shared" si="144"/>
        <v>59.2877225866917</v>
      </c>
      <c r="M18" s="32" t="s">
        <v>136</v>
      </c>
      <c r="N18" s="32" t="s">
        <v>155</v>
      </c>
      <c r="O18" s="33" t="s">
        <v>1008</v>
      </c>
      <c r="P18" s="39">
        <v>10</v>
      </c>
      <c r="Q18" s="33">
        <v>7</v>
      </c>
      <c r="R18" s="33">
        <f t="shared" si="54"/>
        <v>8.5</v>
      </c>
      <c r="S18" s="33">
        <f t="shared" si="55"/>
        <v>15</v>
      </c>
      <c r="U18" s="32" t="s">
        <v>92</v>
      </c>
      <c r="V18" s="33">
        <v>23</v>
      </c>
      <c r="W18" s="33">
        <v>11</v>
      </c>
      <c r="X18" s="33">
        <f t="shared" si="145"/>
        <v>17</v>
      </c>
      <c r="Y18" s="33">
        <f t="shared" si="146"/>
        <v>6</v>
      </c>
      <c r="AB18" s="32" t="s">
        <v>104</v>
      </c>
      <c r="AC18" s="32" t="s">
        <v>128</v>
      </c>
      <c r="AD18" s="33" t="s">
        <v>1008</v>
      </c>
      <c r="AE18" s="33">
        <v>6</v>
      </c>
      <c r="AF18" s="33">
        <v>20</v>
      </c>
      <c r="AG18" s="33">
        <f t="shared" si="56"/>
        <v>13</v>
      </c>
      <c r="AH18" s="33">
        <f t="shared" si="57"/>
        <v>15</v>
      </c>
      <c r="AJ18" s="32" t="s">
        <v>92</v>
      </c>
      <c r="AK18" s="33">
        <v>11</v>
      </c>
      <c r="AL18" s="33">
        <v>19</v>
      </c>
      <c r="AM18" s="33">
        <f t="shared" si="147"/>
        <v>15</v>
      </c>
      <c r="AN18" s="33">
        <f t="shared" si="148"/>
        <v>6</v>
      </c>
      <c r="AQ18" s="2"/>
      <c r="AR18" s="2"/>
      <c r="AT18" s="32" t="s">
        <v>104</v>
      </c>
      <c r="AU18" s="32" t="s">
        <v>125</v>
      </c>
      <c r="AV18" s="33" t="s">
        <v>1008</v>
      </c>
      <c r="AW18" s="33">
        <v>5</v>
      </c>
      <c r="AX18" s="33">
        <v>3</v>
      </c>
      <c r="AY18" s="33">
        <f t="shared" si="58"/>
        <v>4</v>
      </c>
      <c r="AZ18" s="33">
        <f t="shared" si="59"/>
        <v>15</v>
      </c>
      <c r="BB18" s="32" t="s">
        <v>92</v>
      </c>
      <c r="BC18" s="33">
        <v>8</v>
      </c>
      <c r="BD18" s="33">
        <v>1</v>
      </c>
      <c r="BE18" s="33">
        <f t="shared" si="149"/>
        <v>4.5</v>
      </c>
      <c r="BF18" s="33">
        <f t="shared" si="150"/>
        <v>6</v>
      </c>
      <c r="BI18" s="32" t="s">
        <v>104</v>
      </c>
      <c r="BJ18" s="32" t="s">
        <v>125</v>
      </c>
      <c r="BK18" s="33" t="s">
        <v>1008</v>
      </c>
      <c r="BL18" s="33">
        <v>3</v>
      </c>
      <c r="BM18" s="33">
        <v>3</v>
      </c>
      <c r="BN18" s="33">
        <f t="shared" si="61"/>
        <v>3</v>
      </c>
      <c r="BO18" s="33">
        <f t="shared" si="62"/>
        <v>9</v>
      </c>
      <c r="BQ18" s="32" t="s">
        <v>92</v>
      </c>
      <c r="BR18" s="33">
        <v>1</v>
      </c>
      <c r="BS18" s="33">
        <v>1</v>
      </c>
      <c r="BT18" s="33">
        <f t="shared" si="151"/>
        <v>1</v>
      </c>
      <c r="BU18" s="33">
        <f t="shared" si="152"/>
        <v>6</v>
      </c>
      <c r="BX18" s="2"/>
      <c r="BY18" s="2"/>
      <c r="CA18" s="32" t="s">
        <v>104</v>
      </c>
      <c r="CB18" s="32" t="s">
        <v>105</v>
      </c>
      <c r="CC18" s="33" t="s">
        <v>1008</v>
      </c>
      <c r="CD18" s="33">
        <v>5</v>
      </c>
      <c r="CE18" s="33">
        <v>5</v>
      </c>
      <c r="CF18" s="33">
        <f t="shared" si="63"/>
        <v>5</v>
      </c>
      <c r="CG18" s="33">
        <f t="shared" si="64"/>
        <v>13</v>
      </c>
      <c r="CI18" s="32" t="s">
        <v>92</v>
      </c>
      <c r="CJ18" s="33">
        <v>12</v>
      </c>
      <c r="CK18" s="33">
        <v>5</v>
      </c>
      <c r="CL18" s="33">
        <f t="shared" si="153"/>
        <v>8.5</v>
      </c>
      <c r="CM18" s="33">
        <f t="shared" si="154"/>
        <v>6</v>
      </c>
      <c r="CP18" s="32" t="s">
        <v>104</v>
      </c>
      <c r="CQ18" s="32" t="s">
        <v>105</v>
      </c>
      <c r="CR18" s="33" t="s">
        <v>1008</v>
      </c>
      <c r="CS18" s="33">
        <v>5</v>
      </c>
      <c r="CT18" s="33">
        <v>5</v>
      </c>
      <c r="CU18" s="33">
        <f t="shared" si="65"/>
        <v>5</v>
      </c>
      <c r="CV18" s="33">
        <f t="shared" si="66"/>
        <v>14</v>
      </c>
      <c r="CX18" s="32" t="s">
        <v>92</v>
      </c>
      <c r="CY18" s="33">
        <v>5</v>
      </c>
      <c r="CZ18" s="33">
        <v>7</v>
      </c>
      <c r="DA18" s="33">
        <f t="shared" si="155"/>
        <v>6</v>
      </c>
      <c r="DB18" s="33">
        <f t="shared" si="156"/>
        <v>6</v>
      </c>
      <c r="DE18" s="2"/>
      <c r="DF18" s="2"/>
      <c r="DH18" s="32" t="s">
        <v>167</v>
      </c>
      <c r="DI18" s="32" t="s">
        <v>173</v>
      </c>
      <c r="DJ18" s="33"/>
      <c r="DK18" s="33">
        <v>4</v>
      </c>
      <c r="DL18" s="33">
        <v>4</v>
      </c>
      <c r="DM18" s="33">
        <f t="shared" si="67"/>
        <v>4</v>
      </c>
      <c r="DN18" s="33">
        <f t="shared" si="68"/>
        <v>15</v>
      </c>
      <c r="DP18" s="32" t="s">
        <v>92</v>
      </c>
      <c r="DQ18" s="33">
        <v>10</v>
      </c>
      <c r="DR18" s="33">
        <v>4</v>
      </c>
      <c r="DS18" s="33">
        <f t="shared" si="157"/>
        <v>7</v>
      </c>
      <c r="DT18" s="33">
        <f t="shared" si="158"/>
        <v>6</v>
      </c>
      <c r="DW18" s="32" t="s">
        <v>167</v>
      </c>
      <c r="DX18" s="32" t="s">
        <v>186</v>
      </c>
      <c r="DY18" s="33" t="s">
        <v>1001</v>
      </c>
      <c r="DZ18" s="33">
        <v>3</v>
      </c>
      <c r="EA18" s="33">
        <v>4</v>
      </c>
      <c r="EB18" s="33">
        <f t="shared" si="70"/>
        <v>3.6</v>
      </c>
      <c r="EC18" s="33">
        <f t="shared" si="71"/>
        <v>15</v>
      </c>
      <c r="EE18" s="32" t="s">
        <v>92</v>
      </c>
      <c r="EF18" s="33">
        <v>4</v>
      </c>
      <c r="EG18" s="33">
        <v>9</v>
      </c>
      <c r="EH18" s="33">
        <f t="shared" si="159"/>
        <v>6.5</v>
      </c>
      <c r="EI18" s="33">
        <f t="shared" si="160"/>
        <v>6</v>
      </c>
      <c r="EL18" s="2"/>
      <c r="EM18" s="2"/>
      <c r="EO18" s="32" t="s">
        <v>28</v>
      </c>
      <c r="EP18" s="32" t="s">
        <v>29</v>
      </c>
      <c r="EQ18" s="33" t="s">
        <v>1008</v>
      </c>
      <c r="ER18" s="33">
        <v>6</v>
      </c>
      <c r="ES18" s="33">
        <v>2</v>
      </c>
      <c r="ET18" s="33">
        <f t="shared" si="72"/>
        <v>4</v>
      </c>
      <c r="EU18" s="33">
        <f t="shared" si="73"/>
        <v>13</v>
      </c>
      <c r="EW18" s="32" t="s">
        <v>92</v>
      </c>
      <c r="EX18" s="33">
        <v>14</v>
      </c>
      <c r="EY18" s="33">
        <v>4</v>
      </c>
      <c r="EZ18" s="33">
        <f t="shared" si="161"/>
        <v>9</v>
      </c>
      <c r="FA18" s="33">
        <f t="shared" si="162"/>
        <v>6</v>
      </c>
      <c r="FD18" s="32" t="s">
        <v>136</v>
      </c>
      <c r="FE18" s="32" t="s">
        <v>140</v>
      </c>
      <c r="FF18" s="33" t="s">
        <v>1008</v>
      </c>
      <c r="FG18" s="33">
        <v>4</v>
      </c>
      <c r="FH18" s="33">
        <v>4</v>
      </c>
      <c r="FI18" s="33">
        <f t="shared" si="74"/>
        <v>4</v>
      </c>
      <c r="FJ18" s="33">
        <f t="shared" si="75"/>
        <v>14</v>
      </c>
      <c r="FL18" s="32" t="s">
        <v>92</v>
      </c>
      <c r="FM18" s="33">
        <v>4</v>
      </c>
      <c r="FN18" s="33">
        <v>6</v>
      </c>
      <c r="FO18" s="33">
        <f t="shared" si="163"/>
        <v>5</v>
      </c>
      <c r="FP18" s="33">
        <f t="shared" si="164"/>
        <v>6</v>
      </c>
      <c r="FS18" s="2"/>
      <c r="FT18" s="2"/>
      <c r="FV18" s="32" t="s">
        <v>104</v>
      </c>
      <c r="FW18" s="32" t="s">
        <v>116</v>
      </c>
      <c r="FX18" s="33" t="s">
        <v>1008</v>
      </c>
      <c r="FY18" s="33">
        <v>10</v>
      </c>
      <c r="FZ18" s="33">
        <v>6</v>
      </c>
      <c r="GA18" s="33">
        <f t="shared" si="76"/>
        <v>8</v>
      </c>
      <c r="GB18" s="33">
        <f t="shared" si="77"/>
        <v>15</v>
      </c>
      <c r="GD18" s="32" t="s">
        <v>92</v>
      </c>
      <c r="GE18" s="33">
        <v>28</v>
      </c>
      <c r="GF18" s="33">
        <v>12</v>
      </c>
      <c r="GG18" s="33">
        <f t="shared" si="177"/>
        <v>20</v>
      </c>
      <c r="GH18" s="33">
        <f t="shared" si="178"/>
        <v>6</v>
      </c>
      <c r="GK18" s="32" t="s">
        <v>167</v>
      </c>
      <c r="GL18" s="32" t="s">
        <v>323</v>
      </c>
      <c r="GM18" s="33" t="s">
        <v>1008</v>
      </c>
      <c r="GN18" s="33">
        <v>6</v>
      </c>
      <c r="GO18" s="33">
        <v>22</v>
      </c>
      <c r="GP18" s="33">
        <f t="shared" si="79"/>
        <v>15.6</v>
      </c>
      <c r="GQ18" s="33">
        <f t="shared" si="135"/>
        <v>15</v>
      </c>
      <c r="GS18" s="32" t="s">
        <v>92</v>
      </c>
      <c r="GT18" s="33">
        <v>12</v>
      </c>
      <c r="GU18" s="33">
        <v>31</v>
      </c>
      <c r="GV18" s="33">
        <f t="shared" si="165"/>
        <v>21.5</v>
      </c>
      <c r="GW18" s="33">
        <v>6</v>
      </c>
      <c r="GZ18" s="2"/>
      <c r="HA18" s="2"/>
      <c r="HC18" s="32" t="s">
        <v>63</v>
      </c>
      <c r="HD18" s="32" t="s">
        <v>77</v>
      </c>
      <c r="HE18" s="33" t="s">
        <v>1008</v>
      </c>
      <c r="HF18" s="33">
        <v>5</v>
      </c>
      <c r="HG18" s="33">
        <v>5</v>
      </c>
      <c r="HH18" s="33">
        <f t="shared" si="81"/>
        <v>5</v>
      </c>
      <c r="HI18" s="33">
        <f t="shared" si="136"/>
        <v>10</v>
      </c>
      <c r="HK18" s="32" t="s">
        <v>92</v>
      </c>
      <c r="HL18" s="33">
        <v>14</v>
      </c>
      <c r="HM18" s="33">
        <v>3</v>
      </c>
      <c r="HN18" s="33">
        <f t="shared" si="166"/>
        <v>8.5</v>
      </c>
      <c r="HO18" s="33">
        <f t="shared" si="167"/>
        <v>6</v>
      </c>
      <c r="HR18" s="32" t="s">
        <v>104</v>
      </c>
      <c r="HS18" s="32" t="s">
        <v>108</v>
      </c>
      <c r="HT18" s="33" t="s">
        <v>1008</v>
      </c>
      <c r="HU18" s="33">
        <v>3</v>
      </c>
      <c r="HV18" s="33">
        <v>5</v>
      </c>
      <c r="HW18" s="33">
        <f t="shared" si="82"/>
        <v>4.2</v>
      </c>
      <c r="HX18" s="33">
        <f t="shared" si="83"/>
        <v>15</v>
      </c>
      <c r="HZ18" s="32" t="s">
        <v>92</v>
      </c>
      <c r="IA18" s="33">
        <v>3</v>
      </c>
      <c r="IB18" s="33">
        <v>4</v>
      </c>
      <c r="IC18" s="33">
        <f t="shared" si="168"/>
        <v>3.5</v>
      </c>
      <c r="ID18" s="33">
        <f t="shared" si="169"/>
        <v>6</v>
      </c>
      <c r="IG18" s="2"/>
      <c r="IH18" s="2"/>
      <c r="IJ18" s="32" t="s">
        <v>136</v>
      </c>
      <c r="IK18" s="32" t="s">
        <v>140</v>
      </c>
      <c r="IL18" s="33" t="s">
        <v>1008</v>
      </c>
      <c r="IM18" s="33">
        <v>2</v>
      </c>
      <c r="IN18" s="33"/>
      <c r="IO18" s="33">
        <v>1</v>
      </c>
      <c r="IP18" s="34">
        <f t="shared" si="137"/>
        <v>0</v>
      </c>
      <c r="IQ18" s="33">
        <f t="shared" si="84"/>
        <v>1.1</v>
      </c>
      <c r="IR18" s="33">
        <f t="shared" si="85"/>
        <v>15</v>
      </c>
      <c r="IT18" s="32" t="s">
        <v>167</v>
      </c>
      <c r="IU18" s="32" t="s">
        <v>323</v>
      </c>
      <c r="IV18" s="33" t="s">
        <v>1008</v>
      </c>
      <c r="IW18" s="33">
        <v>1</v>
      </c>
      <c r="IX18" s="33">
        <v>1</v>
      </c>
      <c r="IY18" s="33">
        <f t="shared" si="86"/>
        <v>1</v>
      </c>
      <c r="IZ18" s="33">
        <f t="shared" si="87"/>
        <v>10</v>
      </c>
      <c r="JB18" s="32" t="s">
        <v>136</v>
      </c>
      <c r="JC18" s="32" t="s">
        <v>501</v>
      </c>
      <c r="JD18" s="33" t="s">
        <v>1008</v>
      </c>
      <c r="JE18" s="33">
        <v>8</v>
      </c>
      <c r="JF18" s="33">
        <v>1</v>
      </c>
      <c r="JG18" s="33">
        <v>1</v>
      </c>
      <c r="JH18" s="40">
        <f t="shared" si="88"/>
        <v>0.125</v>
      </c>
      <c r="JI18" s="33">
        <f t="shared" si="89"/>
        <v>3.8</v>
      </c>
      <c r="JJ18" s="33">
        <f t="shared" si="90"/>
        <v>15</v>
      </c>
      <c r="JL18" s="32" t="s">
        <v>92</v>
      </c>
      <c r="JM18" s="33">
        <v>14</v>
      </c>
      <c r="JN18" s="33">
        <v>4</v>
      </c>
      <c r="JO18" s="33">
        <f t="shared" si="170"/>
        <v>9</v>
      </c>
      <c r="JP18" s="33">
        <f t="shared" si="179"/>
        <v>6</v>
      </c>
      <c r="JS18" s="32" t="s">
        <v>136</v>
      </c>
      <c r="JT18" s="32" t="s">
        <v>140</v>
      </c>
      <c r="JU18" s="33" t="s">
        <v>1008</v>
      </c>
      <c r="JV18" s="33">
        <v>4</v>
      </c>
      <c r="JW18" s="33">
        <v>4</v>
      </c>
      <c r="JX18" s="33">
        <f t="shared" si="138"/>
        <v>4</v>
      </c>
      <c r="JY18" s="33">
        <f t="shared" si="91"/>
        <v>14</v>
      </c>
      <c r="KA18" s="32" t="s">
        <v>92</v>
      </c>
      <c r="KB18" s="33">
        <v>4</v>
      </c>
      <c r="KC18" s="33">
        <v>4</v>
      </c>
      <c r="KD18" s="33">
        <f t="shared" si="171"/>
        <v>4</v>
      </c>
      <c r="KE18" s="33">
        <f t="shared" si="172"/>
        <v>6</v>
      </c>
      <c r="KH18" s="2"/>
      <c r="KI18" s="2"/>
      <c r="KL18" s="32" t="s">
        <v>104</v>
      </c>
      <c r="KM18" s="32" t="s">
        <v>116</v>
      </c>
      <c r="KN18" s="33" t="s">
        <v>1008</v>
      </c>
      <c r="KO18" s="33">
        <v>2</v>
      </c>
      <c r="KP18" s="33">
        <v>1</v>
      </c>
      <c r="KQ18" s="33"/>
      <c r="KR18" s="34">
        <f t="shared" si="139"/>
        <v>0</v>
      </c>
      <c r="KS18" s="33">
        <f t="shared" si="92"/>
        <v>1.1</v>
      </c>
      <c r="KT18" s="33">
        <f t="shared" si="93"/>
        <v>15</v>
      </c>
      <c r="KV18" s="32" t="s">
        <v>136</v>
      </c>
      <c r="KW18" s="32" t="s">
        <v>140</v>
      </c>
      <c r="KX18" s="33" t="s">
        <v>1008</v>
      </c>
      <c r="KY18" s="33">
        <v>1</v>
      </c>
      <c r="KZ18" s="33">
        <v>1</v>
      </c>
      <c r="LA18" s="33">
        <f t="shared" si="94"/>
        <v>1</v>
      </c>
      <c r="LB18" s="33">
        <f t="shared" si="95"/>
        <v>8</v>
      </c>
      <c r="LD18" s="32" t="s">
        <v>28</v>
      </c>
      <c r="LE18" s="32" t="s">
        <v>39</v>
      </c>
      <c r="LF18" s="33" t="s">
        <v>1008</v>
      </c>
      <c r="LG18" s="33">
        <v>2</v>
      </c>
      <c r="LH18" s="33">
        <v>1</v>
      </c>
      <c r="LI18" s="33"/>
      <c r="LJ18" s="34">
        <f t="shared" si="96"/>
        <v>0</v>
      </c>
      <c r="LK18" s="33">
        <f t="shared" si="97"/>
        <v>1.1</v>
      </c>
      <c r="LL18" s="33">
        <f t="shared" si="98"/>
        <v>12</v>
      </c>
      <c r="LN18" s="32" t="s">
        <v>28</v>
      </c>
      <c r="LO18" s="32" t="s">
        <v>39</v>
      </c>
      <c r="LP18" s="33" t="s">
        <v>1008</v>
      </c>
      <c r="LQ18" s="33">
        <v>1</v>
      </c>
      <c r="LR18" s="33">
        <v>1</v>
      </c>
      <c r="LS18" s="33">
        <f t="shared" si="99"/>
        <v>1</v>
      </c>
      <c r="LT18" s="33">
        <f t="shared" si="100"/>
        <v>9</v>
      </c>
      <c r="LV18" s="32" t="s">
        <v>63</v>
      </c>
      <c r="LW18" s="32" t="s">
        <v>77</v>
      </c>
      <c r="LX18" s="33" t="s">
        <v>1008</v>
      </c>
      <c r="LY18" s="33">
        <v>2</v>
      </c>
      <c r="LZ18" s="33">
        <v>1</v>
      </c>
      <c r="MA18" s="33"/>
      <c r="MB18" s="34">
        <f t="shared" si="140"/>
        <v>0</v>
      </c>
      <c r="MC18" s="33">
        <f t="shared" si="101"/>
        <v>1.1</v>
      </c>
      <c r="MD18" s="33">
        <f t="shared" si="102"/>
        <v>15</v>
      </c>
      <c r="MF18" s="32" t="s">
        <v>28</v>
      </c>
      <c r="MG18" s="32" t="s">
        <v>60</v>
      </c>
      <c r="MH18" s="33" t="s">
        <v>1008</v>
      </c>
      <c r="MI18" s="33">
        <v>1</v>
      </c>
      <c r="MJ18" s="33">
        <v>1</v>
      </c>
      <c r="MK18" s="33">
        <f t="shared" si="103"/>
        <v>1</v>
      </c>
      <c r="ML18" s="33">
        <f t="shared" si="104"/>
        <v>6</v>
      </c>
      <c r="MN18" s="32" t="s">
        <v>63</v>
      </c>
      <c r="MO18" s="32" t="s">
        <v>410</v>
      </c>
      <c r="MP18" s="33" t="s">
        <v>1001</v>
      </c>
      <c r="MQ18" s="33">
        <v>3</v>
      </c>
      <c r="MR18" s="33"/>
      <c r="MS18" s="33"/>
      <c r="MT18" s="34">
        <f t="shared" si="105"/>
        <v>0</v>
      </c>
      <c r="MU18" s="33">
        <f t="shared" si="106"/>
        <v>1.2</v>
      </c>
      <c r="MV18" s="33">
        <f t="shared" si="107"/>
        <v>15</v>
      </c>
      <c r="MX18" s="32" t="s">
        <v>104</v>
      </c>
      <c r="MY18" s="32" t="s">
        <v>116</v>
      </c>
      <c r="MZ18" s="33" t="s">
        <v>1008</v>
      </c>
      <c r="NA18" s="33">
        <v>1</v>
      </c>
      <c r="NB18" s="33">
        <v>1</v>
      </c>
      <c r="NC18" s="33">
        <f t="shared" si="108"/>
        <v>1</v>
      </c>
      <c r="ND18" s="33">
        <f t="shared" si="109"/>
        <v>10</v>
      </c>
      <c r="NF18" s="32" t="s">
        <v>167</v>
      </c>
      <c r="NG18" s="32" t="s">
        <v>323</v>
      </c>
      <c r="NH18" s="33" t="s">
        <v>1008</v>
      </c>
      <c r="NI18" s="33">
        <v>6</v>
      </c>
      <c r="NJ18" s="33">
        <v>4</v>
      </c>
      <c r="NK18" s="33">
        <v>2</v>
      </c>
      <c r="NL18" s="40">
        <f t="shared" si="110"/>
        <v>0.333333333333333</v>
      </c>
      <c r="NM18" s="33">
        <f t="shared" si="111"/>
        <v>4.2</v>
      </c>
      <c r="NN18" s="33">
        <f t="shared" si="112"/>
        <v>15</v>
      </c>
      <c r="NP18" s="32" t="s">
        <v>92</v>
      </c>
      <c r="NQ18" s="33">
        <v>19</v>
      </c>
      <c r="NR18" s="33">
        <v>2</v>
      </c>
      <c r="NS18" s="33">
        <f t="shared" si="173"/>
        <v>10.5</v>
      </c>
      <c r="NT18" s="33">
        <f t="shared" si="174"/>
        <v>6</v>
      </c>
      <c r="NW18" s="32" t="s">
        <v>104</v>
      </c>
      <c r="NX18" s="32" t="s">
        <v>108</v>
      </c>
      <c r="NY18" s="33" t="s">
        <v>1008</v>
      </c>
      <c r="NZ18" s="33">
        <v>4</v>
      </c>
      <c r="OA18" s="33">
        <v>5</v>
      </c>
      <c r="OB18" s="33">
        <f t="shared" si="113"/>
        <v>4.5</v>
      </c>
      <c r="OC18" s="33">
        <f t="shared" si="114"/>
        <v>13</v>
      </c>
      <c r="OE18" s="32" t="s">
        <v>92</v>
      </c>
      <c r="OF18" s="33">
        <v>2</v>
      </c>
      <c r="OG18" s="33">
        <v>3</v>
      </c>
      <c r="OH18" s="33">
        <f t="shared" si="175"/>
        <v>2.5</v>
      </c>
      <c r="OI18" s="33">
        <f t="shared" si="176"/>
        <v>6</v>
      </c>
      <c r="OL18" s="2"/>
      <c r="OM18" s="2"/>
      <c r="OO18" s="32" t="s">
        <v>63</v>
      </c>
      <c r="OP18" s="32" t="s">
        <v>77</v>
      </c>
      <c r="OQ18" s="33" t="s">
        <v>1008</v>
      </c>
      <c r="OR18" s="33">
        <v>2</v>
      </c>
      <c r="OS18" s="33">
        <v>1</v>
      </c>
      <c r="OT18" s="33"/>
      <c r="OU18" s="34">
        <f t="shared" si="115"/>
        <v>0</v>
      </c>
      <c r="OV18" s="33">
        <f t="shared" si="116"/>
        <v>1.1</v>
      </c>
      <c r="OW18" s="33">
        <f t="shared" si="117"/>
        <v>14</v>
      </c>
      <c r="OY18" s="32" t="s">
        <v>104</v>
      </c>
      <c r="OZ18" s="32" t="s">
        <v>116</v>
      </c>
      <c r="PA18" s="33" t="s">
        <v>1008</v>
      </c>
      <c r="PB18" s="33">
        <v>1</v>
      </c>
      <c r="PC18" s="33">
        <v>1</v>
      </c>
      <c r="PD18" s="33">
        <f t="shared" si="118"/>
        <v>1</v>
      </c>
      <c r="PE18" s="33">
        <f t="shared" si="119"/>
        <v>9</v>
      </c>
      <c r="PG18" s="32" t="s">
        <v>167</v>
      </c>
      <c r="PH18" s="32" t="s">
        <v>581</v>
      </c>
      <c r="PI18" s="33" t="s">
        <v>1001</v>
      </c>
      <c r="PJ18" s="33">
        <v>2</v>
      </c>
      <c r="PK18" s="33"/>
      <c r="PL18" s="33">
        <v>1</v>
      </c>
      <c r="PM18" s="34">
        <f t="shared" si="120"/>
        <v>0.5</v>
      </c>
      <c r="PN18" s="33">
        <f t="shared" si="121"/>
        <v>1.1</v>
      </c>
      <c r="PO18" s="33">
        <f t="shared" si="122"/>
        <v>15</v>
      </c>
      <c r="PQ18" s="32" t="s">
        <v>63</v>
      </c>
      <c r="PR18" s="32" t="s">
        <v>77</v>
      </c>
      <c r="PS18" s="33" t="s">
        <v>1008</v>
      </c>
      <c r="PT18" s="33">
        <v>1</v>
      </c>
      <c r="PU18" s="33">
        <v>1</v>
      </c>
      <c r="PV18" s="33">
        <f t="shared" si="123"/>
        <v>1</v>
      </c>
      <c r="PW18" s="33">
        <f t="shared" si="124"/>
        <v>12</v>
      </c>
      <c r="PY18" s="32" t="s">
        <v>28</v>
      </c>
      <c r="PZ18" s="32" t="s">
        <v>60</v>
      </c>
      <c r="QA18" s="33" t="s">
        <v>1008</v>
      </c>
      <c r="QB18" s="33">
        <v>2</v>
      </c>
      <c r="QC18" s="33">
        <v>1</v>
      </c>
      <c r="QD18" s="33">
        <v>1</v>
      </c>
      <c r="QE18" s="34">
        <f t="shared" si="125"/>
        <v>0.5</v>
      </c>
      <c r="QF18" s="33">
        <f t="shared" si="126"/>
        <v>1.4</v>
      </c>
      <c r="QG18" s="33">
        <f t="shared" si="127"/>
        <v>12</v>
      </c>
      <c r="QI18" s="32" t="s">
        <v>28</v>
      </c>
      <c r="QJ18" s="32" t="s">
        <v>60</v>
      </c>
      <c r="QK18" s="33" t="s">
        <v>1008</v>
      </c>
      <c r="QL18" s="33">
        <v>1</v>
      </c>
      <c r="QM18" s="33">
        <v>1</v>
      </c>
      <c r="QN18" s="33">
        <f t="shared" si="128"/>
        <v>1</v>
      </c>
      <c r="QO18" s="33">
        <f t="shared" si="129"/>
        <v>7</v>
      </c>
      <c r="QQ18" s="32" t="s">
        <v>104</v>
      </c>
      <c r="QR18" s="32" t="s">
        <v>116</v>
      </c>
      <c r="QS18" s="33" t="s">
        <v>1008</v>
      </c>
      <c r="QT18" s="33">
        <v>2</v>
      </c>
      <c r="QU18" s="33">
        <v>1</v>
      </c>
      <c r="QV18" s="33"/>
      <c r="QW18" s="34">
        <f t="shared" si="130"/>
        <v>0</v>
      </c>
      <c r="QX18" s="33">
        <f t="shared" si="131"/>
        <v>1.1</v>
      </c>
      <c r="QY18" s="33">
        <f t="shared" si="132"/>
        <v>14</v>
      </c>
      <c r="RA18" s="32" t="s">
        <v>167</v>
      </c>
      <c r="RB18" s="32" t="s">
        <v>323</v>
      </c>
      <c r="RC18" s="33" t="s">
        <v>1008</v>
      </c>
      <c r="RD18" s="33">
        <v>1</v>
      </c>
      <c r="RE18" s="33">
        <v>1</v>
      </c>
      <c r="RF18" s="33">
        <f t="shared" si="133"/>
        <v>1</v>
      </c>
      <c r="RG18" s="33">
        <f t="shared" si="134"/>
        <v>13</v>
      </c>
      <c r="RJ18" s="32" t="s">
        <v>28</v>
      </c>
      <c r="RK18" s="32" t="s">
        <v>54</v>
      </c>
      <c r="RL18" s="33" t="s">
        <v>1001</v>
      </c>
      <c r="RM18" s="33">
        <v>7</v>
      </c>
      <c r="RN18" s="33">
        <v>4</v>
      </c>
      <c r="RO18" s="33">
        <v>1</v>
      </c>
      <c r="RP18" s="40">
        <v>0.142857142857143</v>
      </c>
      <c r="RQ18" s="33">
        <v>4.3</v>
      </c>
      <c r="RR18" s="33">
        <v>14</v>
      </c>
      <c r="RT18" s="32" t="s">
        <v>92</v>
      </c>
      <c r="RU18" s="33">
        <v>21</v>
      </c>
      <c r="RV18" s="33">
        <v>8</v>
      </c>
      <c r="RW18" s="33">
        <v>14.5</v>
      </c>
      <c r="RX18" s="33">
        <v>6</v>
      </c>
      <c r="SA18" s="32" t="s">
        <v>28</v>
      </c>
      <c r="SB18" s="32" t="s">
        <v>45</v>
      </c>
      <c r="SC18" s="33" t="s">
        <v>1008</v>
      </c>
      <c r="SD18" s="33">
        <v>3</v>
      </c>
      <c r="SE18" s="33">
        <v>7</v>
      </c>
      <c r="SF18" s="33">
        <v>5</v>
      </c>
      <c r="SG18" s="33">
        <v>11</v>
      </c>
      <c r="SI18" s="32" t="s">
        <v>92</v>
      </c>
      <c r="SJ18" s="33">
        <v>8</v>
      </c>
      <c r="SK18" s="33">
        <v>11</v>
      </c>
      <c r="SL18" s="33">
        <v>9.5</v>
      </c>
      <c r="SM18" s="33">
        <v>6</v>
      </c>
      <c r="SP18" s="2"/>
      <c r="SQ18" s="2"/>
    </row>
    <row r="19" spans="1:511">
      <c r="A19" s="43" t="s">
        <v>180</v>
      </c>
      <c r="B19" s="43" t="s">
        <v>1008</v>
      </c>
      <c r="C19" s="33">
        <v>22</v>
      </c>
      <c r="D19" s="38">
        <f t="shared" si="141"/>
        <v>1.1</v>
      </c>
      <c r="E19" s="43">
        <f t="shared" si="142"/>
        <v>66.6666666666667</v>
      </c>
      <c r="F19" s="33">
        <v>77</v>
      </c>
      <c r="G19" s="43">
        <f t="shared" si="143"/>
        <v>39.6907216494845</v>
      </c>
      <c r="H19" s="33">
        <f t="shared" si="144"/>
        <v>55.8762886597938</v>
      </c>
      <c r="M19" s="32" t="s">
        <v>104</v>
      </c>
      <c r="N19" s="32" t="s">
        <v>111</v>
      </c>
      <c r="O19" s="33" t="s">
        <v>1008</v>
      </c>
      <c r="P19" s="39">
        <v>11</v>
      </c>
      <c r="Q19" s="33">
        <v>6</v>
      </c>
      <c r="R19" s="33">
        <f t="shared" si="54"/>
        <v>8.5</v>
      </c>
      <c r="S19" s="33">
        <f t="shared" si="55"/>
        <v>15</v>
      </c>
      <c r="AB19" s="32" t="s">
        <v>63</v>
      </c>
      <c r="AC19" s="32" t="s">
        <v>81</v>
      </c>
      <c r="AD19" s="33" t="s">
        <v>1008</v>
      </c>
      <c r="AE19" s="33">
        <v>6</v>
      </c>
      <c r="AF19" s="33">
        <v>20</v>
      </c>
      <c r="AG19" s="33">
        <f t="shared" si="56"/>
        <v>13</v>
      </c>
      <c r="AH19" s="33">
        <f t="shared" si="57"/>
        <v>15</v>
      </c>
      <c r="AT19" s="32" t="s">
        <v>63</v>
      </c>
      <c r="AU19" s="32" t="s">
        <v>81</v>
      </c>
      <c r="AV19" s="33" t="s">
        <v>1008</v>
      </c>
      <c r="AW19" s="33">
        <v>6</v>
      </c>
      <c r="AX19" s="33">
        <v>2</v>
      </c>
      <c r="AY19" s="33">
        <f t="shared" si="58"/>
        <v>4</v>
      </c>
      <c r="AZ19" s="33">
        <f t="shared" si="59"/>
        <v>15</v>
      </c>
      <c r="BI19" s="32" t="s">
        <v>28</v>
      </c>
      <c r="BJ19" s="32" t="s">
        <v>29</v>
      </c>
      <c r="BK19" s="33" t="s">
        <v>1008</v>
      </c>
      <c r="BL19" s="33">
        <v>3</v>
      </c>
      <c r="BM19" s="33">
        <v>3</v>
      </c>
      <c r="BN19" s="33">
        <f t="shared" si="61"/>
        <v>3</v>
      </c>
      <c r="BO19" s="33">
        <f t="shared" si="62"/>
        <v>9</v>
      </c>
      <c r="CA19" s="32" t="s">
        <v>28</v>
      </c>
      <c r="CB19" s="32" t="s">
        <v>45</v>
      </c>
      <c r="CC19" s="33" t="s">
        <v>1008</v>
      </c>
      <c r="CD19" s="33">
        <v>9</v>
      </c>
      <c r="CE19" s="33">
        <v>1</v>
      </c>
      <c r="CF19" s="33">
        <f t="shared" si="63"/>
        <v>5</v>
      </c>
      <c r="CG19" s="33">
        <f t="shared" si="64"/>
        <v>13</v>
      </c>
      <c r="CP19" s="32" t="s">
        <v>167</v>
      </c>
      <c r="CQ19" s="32" t="s">
        <v>323</v>
      </c>
      <c r="CR19" s="33" t="s">
        <v>1008</v>
      </c>
      <c r="CS19" s="33">
        <v>4</v>
      </c>
      <c r="CT19" s="33">
        <v>5</v>
      </c>
      <c r="CU19" s="33">
        <f t="shared" si="65"/>
        <v>4.6</v>
      </c>
      <c r="CV19" s="33">
        <f t="shared" si="66"/>
        <v>16</v>
      </c>
      <c r="DH19" s="32" t="s">
        <v>104</v>
      </c>
      <c r="DI19" s="32" t="s">
        <v>116</v>
      </c>
      <c r="DJ19" s="33" t="s">
        <v>1008</v>
      </c>
      <c r="DK19" s="33">
        <v>6</v>
      </c>
      <c r="DL19" s="33">
        <v>2</v>
      </c>
      <c r="DM19" s="33">
        <f t="shared" si="67"/>
        <v>4</v>
      </c>
      <c r="DN19" s="33">
        <f t="shared" si="68"/>
        <v>15</v>
      </c>
      <c r="DW19" s="32" t="s">
        <v>167</v>
      </c>
      <c r="DX19" s="32" t="s">
        <v>323</v>
      </c>
      <c r="DY19" s="33" t="s">
        <v>1008</v>
      </c>
      <c r="DZ19" s="33">
        <v>3</v>
      </c>
      <c r="EA19" s="33">
        <v>4</v>
      </c>
      <c r="EB19" s="33">
        <f t="shared" si="70"/>
        <v>3.6</v>
      </c>
      <c r="EC19" s="33">
        <f t="shared" si="71"/>
        <v>15</v>
      </c>
      <c r="EO19" s="32" t="s">
        <v>63</v>
      </c>
      <c r="EP19" s="32" t="s">
        <v>74</v>
      </c>
      <c r="EQ19" s="33" t="s">
        <v>1008</v>
      </c>
      <c r="ER19" s="33">
        <v>6</v>
      </c>
      <c r="ES19" s="33">
        <v>2</v>
      </c>
      <c r="ET19" s="33">
        <f t="shared" si="72"/>
        <v>4</v>
      </c>
      <c r="EU19" s="33">
        <f t="shared" si="73"/>
        <v>13</v>
      </c>
      <c r="FD19" s="32" t="s">
        <v>136</v>
      </c>
      <c r="FE19" s="32" t="s">
        <v>150</v>
      </c>
      <c r="FF19" s="33" t="s">
        <v>1008</v>
      </c>
      <c r="FG19" s="33">
        <v>2</v>
      </c>
      <c r="FH19" s="33">
        <v>5</v>
      </c>
      <c r="FI19" s="33">
        <f t="shared" si="74"/>
        <v>3.8</v>
      </c>
      <c r="FJ19" s="33">
        <f t="shared" si="75"/>
        <v>16</v>
      </c>
      <c r="FV19" s="32" t="s">
        <v>28</v>
      </c>
      <c r="FW19" s="32" t="s">
        <v>29</v>
      </c>
      <c r="FX19" s="33" t="s">
        <v>1008</v>
      </c>
      <c r="FY19" s="33">
        <v>11</v>
      </c>
      <c r="FZ19" s="33">
        <v>5</v>
      </c>
      <c r="GA19" s="33">
        <f t="shared" si="76"/>
        <v>8</v>
      </c>
      <c r="GB19" s="33">
        <f t="shared" si="77"/>
        <v>15</v>
      </c>
      <c r="GK19" s="32" t="s">
        <v>167</v>
      </c>
      <c r="GL19" s="32" t="s">
        <v>186</v>
      </c>
      <c r="GM19" s="33" t="s">
        <v>1001</v>
      </c>
      <c r="GN19" s="33">
        <v>4</v>
      </c>
      <c r="GO19" s="33">
        <v>23</v>
      </c>
      <c r="GP19" s="33">
        <f t="shared" si="79"/>
        <v>15.4</v>
      </c>
      <c r="GQ19" s="33">
        <f t="shared" si="135"/>
        <v>16</v>
      </c>
      <c r="HC19" s="32" t="s">
        <v>167</v>
      </c>
      <c r="HD19" s="32" t="s">
        <v>173</v>
      </c>
      <c r="HE19" s="33"/>
      <c r="HF19" s="33">
        <v>5</v>
      </c>
      <c r="HG19" s="33">
        <v>4</v>
      </c>
      <c r="HH19" s="33">
        <f t="shared" si="81"/>
        <v>4.5</v>
      </c>
      <c r="HI19" s="33">
        <f t="shared" si="136"/>
        <v>16</v>
      </c>
      <c r="HR19" s="32" t="s">
        <v>136</v>
      </c>
      <c r="HS19" s="32" t="s">
        <v>140</v>
      </c>
      <c r="HT19" s="33" t="s">
        <v>1008</v>
      </c>
      <c r="HU19" s="33">
        <v>4</v>
      </c>
      <c r="HV19" s="33">
        <v>4</v>
      </c>
      <c r="HW19" s="33">
        <f t="shared" si="82"/>
        <v>4</v>
      </c>
      <c r="HX19" s="33">
        <f t="shared" si="83"/>
        <v>16</v>
      </c>
      <c r="IJ19" s="32" t="s">
        <v>63</v>
      </c>
      <c r="IK19" s="32" t="s">
        <v>77</v>
      </c>
      <c r="IL19" s="33" t="s">
        <v>1008</v>
      </c>
      <c r="IM19" s="33">
        <v>2</v>
      </c>
      <c r="IN19" s="33"/>
      <c r="IO19" s="33">
        <v>1</v>
      </c>
      <c r="IP19" s="34">
        <f t="shared" si="137"/>
        <v>0</v>
      </c>
      <c r="IQ19" s="33">
        <f t="shared" si="84"/>
        <v>1.1</v>
      </c>
      <c r="IR19" s="33">
        <f t="shared" si="85"/>
        <v>15</v>
      </c>
      <c r="IT19" s="32" t="s">
        <v>28</v>
      </c>
      <c r="IU19" s="32" t="s">
        <v>60</v>
      </c>
      <c r="IV19" s="33" t="s">
        <v>1008</v>
      </c>
      <c r="IW19" s="33">
        <v>1</v>
      </c>
      <c r="IX19" s="33">
        <v>1</v>
      </c>
      <c r="IY19" s="33">
        <f t="shared" si="86"/>
        <v>1</v>
      </c>
      <c r="IZ19" s="33">
        <f t="shared" si="87"/>
        <v>10</v>
      </c>
      <c r="JB19" s="32" t="s">
        <v>63</v>
      </c>
      <c r="JC19" s="32" t="s">
        <v>81</v>
      </c>
      <c r="JD19" s="33" t="s">
        <v>1008</v>
      </c>
      <c r="JE19" s="33">
        <v>6</v>
      </c>
      <c r="JF19" s="33">
        <v>3</v>
      </c>
      <c r="JG19" s="33">
        <v>1</v>
      </c>
      <c r="JH19" s="40">
        <f t="shared" si="88"/>
        <v>0.166666666666667</v>
      </c>
      <c r="JI19" s="33">
        <f t="shared" si="89"/>
        <v>3.6</v>
      </c>
      <c r="JJ19" s="33">
        <f t="shared" si="90"/>
        <v>16</v>
      </c>
      <c r="JS19" s="32" t="s">
        <v>28</v>
      </c>
      <c r="JT19" s="32" t="s">
        <v>60</v>
      </c>
      <c r="JU19" s="33" t="s">
        <v>1008</v>
      </c>
      <c r="JV19" s="33">
        <v>4</v>
      </c>
      <c r="JW19" s="33">
        <v>4</v>
      </c>
      <c r="JX19" s="33">
        <f t="shared" si="138"/>
        <v>4</v>
      </c>
      <c r="JY19" s="33">
        <f t="shared" si="91"/>
        <v>14</v>
      </c>
      <c r="KL19" s="32" t="s">
        <v>63</v>
      </c>
      <c r="KM19" s="32" t="s">
        <v>64</v>
      </c>
      <c r="KN19" s="33" t="s">
        <v>1008</v>
      </c>
      <c r="KO19" s="33">
        <v>1</v>
      </c>
      <c r="KP19" s="33">
        <v>1</v>
      </c>
      <c r="KQ19" s="33">
        <v>1</v>
      </c>
      <c r="KR19" s="34">
        <f t="shared" si="139"/>
        <v>1</v>
      </c>
      <c r="KS19" s="33">
        <f t="shared" si="92"/>
        <v>1</v>
      </c>
      <c r="KT19" s="33">
        <f t="shared" si="93"/>
        <v>16</v>
      </c>
      <c r="KV19" s="32" t="s">
        <v>104</v>
      </c>
      <c r="KW19" s="32" t="s">
        <v>116</v>
      </c>
      <c r="KX19" s="33" t="s">
        <v>1008</v>
      </c>
      <c r="KY19" s="33">
        <v>1</v>
      </c>
      <c r="KZ19" s="33">
        <v>1</v>
      </c>
      <c r="LA19" s="33">
        <f t="shared" si="94"/>
        <v>1</v>
      </c>
      <c r="LB19" s="33">
        <f t="shared" si="95"/>
        <v>8</v>
      </c>
      <c r="LD19" s="32" t="s">
        <v>167</v>
      </c>
      <c r="LE19" s="32" t="s">
        <v>581</v>
      </c>
      <c r="LF19" s="33" t="s">
        <v>1001</v>
      </c>
      <c r="LG19" s="33">
        <v>2</v>
      </c>
      <c r="LH19" s="33"/>
      <c r="LI19" s="33">
        <v>1</v>
      </c>
      <c r="LJ19" s="34">
        <f t="shared" si="96"/>
        <v>0.5</v>
      </c>
      <c r="LK19" s="33">
        <f t="shared" si="97"/>
        <v>1.1</v>
      </c>
      <c r="LL19" s="33">
        <f t="shared" si="98"/>
        <v>12</v>
      </c>
      <c r="LN19" s="32" t="s">
        <v>63</v>
      </c>
      <c r="LO19" s="32" t="s">
        <v>81</v>
      </c>
      <c r="LP19" s="33" t="s">
        <v>1008</v>
      </c>
      <c r="LQ19" s="33">
        <v>1</v>
      </c>
      <c r="LR19" s="33">
        <v>1</v>
      </c>
      <c r="LS19" s="33">
        <f t="shared" si="99"/>
        <v>1</v>
      </c>
      <c r="LT19" s="33">
        <f t="shared" si="100"/>
        <v>9</v>
      </c>
      <c r="LV19" s="32" t="s">
        <v>104</v>
      </c>
      <c r="LW19" s="32" t="s">
        <v>116</v>
      </c>
      <c r="LX19" s="33" t="s">
        <v>1008</v>
      </c>
      <c r="LY19" s="33">
        <v>2</v>
      </c>
      <c r="LZ19" s="33">
        <v>1</v>
      </c>
      <c r="MA19" s="33"/>
      <c r="MB19" s="34">
        <f t="shared" si="140"/>
        <v>0</v>
      </c>
      <c r="MC19" s="33">
        <f t="shared" si="101"/>
        <v>1.1</v>
      </c>
      <c r="MD19" s="33">
        <f t="shared" si="102"/>
        <v>15</v>
      </c>
      <c r="MF19" s="32" t="s">
        <v>136</v>
      </c>
      <c r="MG19" s="32" t="s">
        <v>501</v>
      </c>
      <c r="MH19" s="33" t="s">
        <v>1008</v>
      </c>
      <c r="MI19" s="33">
        <v>1</v>
      </c>
      <c r="MJ19" s="33">
        <v>1</v>
      </c>
      <c r="MK19" s="33">
        <f t="shared" si="103"/>
        <v>1</v>
      </c>
      <c r="ML19" s="33">
        <f t="shared" si="104"/>
        <v>6</v>
      </c>
      <c r="MN19" s="32" t="s">
        <v>104</v>
      </c>
      <c r="MO19" s="32" t="s">
        <v>116</v>
      </c>
      <c r="MP19" s="33" t="s">
        <v>1008</v>
      </c>
      <c r="MQ19" s="33">
        <v>2</v>
      </c>
      <c r="MR19" s="33">
        <v>1</v>
      </c>
      <c r="MS19" s="33"/>
      <c r="MT19" s="34">
        <f t="shared" si="105"/>
        <v>0</v>
      </c>
      <c r="MU19" s="33">
        <f t="shared" si="106"/>
        <v>1.1</v>
      </c>
      <c r="MV19" s="33">
        <f t="shared" si="107"/>
        <v>16</v>
      </c>
      <c r="MX19" s="32" t="s">
        <v>28</v>
      </c>
      <c r="MY19" s="32" t="s">
        <v>45</v>
      </c>
      <c r="MZ19" s="33" t="s">
        <v>1008</v>
      </c>
      <c r="NA19" s="33">
        <v>1</v>
      </c>
      <c r="NB19" s="33">
        <v>1</v>
      </c>
      <c r="NC19" s="33">
        <f t="shared" si="108"/>
        <v>1</v>
      </c>
      <c r="ND19" s="33">
        <f t="shared" si="109"/>
        <v>10</v>
      </c>
      <c r="NF19" s="32" t="s">
        <v>104</v>
      </c>
      <c r="NG19" s="32" t="s">
        <v>116</v>
      </c>
      <c r="NH19" s="33" t="s">
        <v>1008</v>
      </c>
      <c r="NI19" s="33">
        <v>7</v>
      </c>
      <c r="NJ19" s="33">
        <v>4</v>
      </c>
      <c r="NK19" s="33"/>
      <c r="NL19" s="40">
        <f t="shared" si="110"/>
        <v>0</v>
      </c>
      <c r="NM19" s="33">
        <f t="shared" si="111"/>
        <v>4</v>
      </c>
      <c r="NN19" s="33">
        <f t="shared" si="112"/>
        <v>16</v>
      </c>
      <c r="NW19" s="32" t="s">
        <v>104</v>
      </c>
      <c r="NX19" s="32" t="s">
        <v>128</v>
      </c>
      <c r="NY19" s="33" t="s">
        <v>1008</v>
      </c>
      <c r="NZ19" s="33">
        <v>4</v>
      </c>
      <c r="OA19" s="33">
        <v>4</v>
      </c>
      <c r="OB19" s="33">
        <f t="shared" si="113"/>
        <v>4</v>
      </c>
      <c r="OC19" s="33">
        <f t="shared" si="114"/>
        <v>16</v>
      </c>
      <c r="OO19" s="32" t="s">
        <v>104</v>
      </c>
      <c r="OP19" s="32" t="s">
        <v>116</v>
      </c>
      <c r="OQ19" s="33" t="s">
        <v>1008</v>
      </c>
      <c r="OR19" s="33">
        <v>2</v>
      </c>
      <c r="OS19" s="33">
        <v>1</v>
      </c>
      <c r="OT19" s="33"/>
      <c r="OU19" s="34">
        <f t="shared" si="115"/>
        <v>0</v>
      </c>
      <c r="OV19" s="33">
        <f t="shared" si="116"/>
        <v>1.1</v>
      </c>
      <c r="OW19" s="33">
        <f t="shared" si="117"/>
        <v>14</v>
      </c>
      <c r="OY19" s="32" t="s">
        <v>136</v>
      </c>
      <c r="OZ19" s="32" t="s">
        <v>501</v>
      </c>
      <c r="PA19" s="33" t="s">
        <v>1008</v>
      </c>
      <c r="PB19" s="33">
        <v>1</v>
      </c>
      <c r="PC19" s="33">
        <v>1</v>
      </c>
      <c r="PD19" s="33">
        <f t="shared" si="118"/>
        <v>1</v>
      </c>
      <c r="PE19" s="33">
        <f t="shared" si="119"/>
        <v>9</v>
      </c>
      <c r="PG19" s="32" t="s">
        <v>136</v>
      </c>
      <c r="PH19" s="32" t="s">
        <v>501</v>
      </c>
      <c r="PI19" s="33" t="s">
        <v>1008</v>
      </c>
      <c r="PJ19" s="33">
        <v>2</v>
      </c>
      <c r="PK19" s="33"/>
      <c r="PL19" s="33">
        <v>1</v>
      </c>
      <c r="PM19" s="34">
        <f t="shared" si="120"/>
        <v>0.5</v>
      </c>
      <c r="PN19" s="33">
        <f t="shared" si="121"/>
        <v>1.1</v>
      </c>
      <c r="PO19" s="33">
        <f t="shared" si="122"/>
        <v>15</v>
      </c>
      <c r="PQ19" s="32" t="s">
        <v>167</v>
      </c>
      <c r="PR19" s="32" t="s">
        <v>186</v>
      </c>
      <c r="PS19" s="33" t="s">
        <v>1008</v>
      </c>
      <c r="PT19" s="33">
        <v>1</v>
      </c>
      <c r="PU19" s="33">
        <v>1</v>
      </c>
      <c r="PV19" s="33">
        <f t="shared" si="123"/>
        <v>1</v>
      </c>
      <c r="PW19" s="33">
        <f t="shared" si="124"/>
        <v>12</v>
      </c>
      <c r="PY19" s="32" t="s">
        <v>167</v>
      </c>
      <c r="PZ19" s="32" t="s">
        <v>581</v>
      </c>
      <c r="QA19" s="33" t="s">
        <v>1001</v>
      </c>
      <c r="QB19" s="33">
        <v>2</v>
      </c>
      <c r="QC19" s="33"/>
      <c r="QD19" s="33">
        <v>2</v>
      </c>
      <c r="QE19" s="34">
        <f t="shared" si="125"/>
        <v>1</v>
      </c>
      <c r="QF19" s="33">
        <f t="shared" si="126"/>
        <v>1.4</v>
      </c>
      <c r="QG19" s="33">
        <f t="shared" si="127"/>
        <v>16</v>
      </c>
      <c r="QI19" s="32" t="s">
        <v>63</v>
      </c>
      <c r="QJ19" s="32" t="s">
        <v>81</v>
      </c>
      <c r="QK19" s="33" t="s">
        <v>1008</v>
      </c>
      <c r="QL19" s="33">
        <v>1</v>
      </c>
      <c r="QM19" s="33">
        <v>1</v>
      </c>
      <c r="QN19" s="33">
        <f t="shared" si="128"/>
        <v>1</v>
      </c>
      <c r="QO19" s="33">
        <f t="shared" si="129"/>
        <v>7</v>
      </c>
      <c r="QQ19" s="32" t="s">
        <v>63</v>
      </c>
      <c r="QR19" s="32" t="s">
        <v>64</v>
      </c>
      <c r="QS19" s="33" t="s">
        <v>1008</v>
      </c>
      <c r="QT19" s="33">
        <v>1</v>
      </c>
      <c r="QU19" s="33">
        <v>1</v>
      </c>
      <c r="QV19" s="33">
        <v>1</v>
      </c>
      <c r="QW19" s="34">
        <f t="shared" si="130"/>
        <v>1</v>
      </c>
      <c r="QX19" s="33">
        <f t="shared" si="131"/>
        <v>1</v>
      </c>
      <c r="QY19" s="33">
        <f t="shared" si="132"/>
        <v>16</v>
      </c>
      <c r="RA19" s="32" t="s">
        <v>28</v>
      </c>
      <c r="RB19" s="32" t="s">
        <v>29</v>
      </c>
      <c r="RC19" s="33" t="s">
        <v>1008</v>
      </c>
      <c r="RD19" s="33">
        <v>1</v>
      </c>
      <c r="RE19" s="33">
        <v>1</v>
      </c>
      <c r="RF19" s="33">
        <f t="shared" si="133"/>
        <v>1</v>
      </c>
      <c r="RG19" s="33">
        <f t="shared" si="134"/>
        <v>13</v>
      </c>
      <c r="RJ19" s="32" t="s">
        <v>167</v>
      </c>
      <c r="RK19" s="32" t="s">
        <v>173</v>
      </c>
      <c r="RL19" s="33" t="s">
        <v>1001</v>
      </c>
      <c r="RM19" s="33">
        <v>6</v>
      </c>
      <c r="RN19" s="33">
        <v>5</v>
      </c>
      <c r="RO19" s="33">
        <v>0</v>
      </c>
      <c r="RP19" s="40">
        <v>0</v>
      </c>
      <c r="RQ19" s="33">
        <v>3.9</v>
      </c>
      <c r="RR19" s="33">
        <v>16</v>
      </c>
      <c r="SA19" s="32" t="s">
        <v>104</v>
      </c>
      <c r="SB19" s="32" t="s">
        <v>105</v>
      </c>
      <c r="SC19" s="33" t="s">
        <v>1008</v>
      </c>
      <c r="SD19" s="33">
        <v>5</v>
      </c>
      <c r="SE19" s="33">
        <v>5</v>
      </c>
      <c r="SF19" s="33">
        <v>5</v>
      </c>
      <c r="SG19" s="33">
        <v>11</v>
      </c>
    </row>
    <row r="20" spans="1:511">
      <c r="A20" s="43" t="s">
        <v>186</v>
      </c>
      <c r="B20" s="43" t="s">
        <v>1001</v>
      </c>
      <c r="C20" s="33">
        <v>26</v>
      </c>
      <c r="D20" s="38">
        <f t="shared" si="141"/>
        <v>1.3</v>
      </c>
      <c r="E20" s="43">
        <f t="shared" si="142"/>
        <v>78.7878787878788</v>
      </c>
      <c r="F20" s="33">
        <v>40</v>
      </c>
      <c r="G20" s="43">
        <f t="shared" si="143"/>
        <v>20.6185567010309</v>
      </c>
      <c r="H20" s="33">
        <f t="shared" si="144"/>
        <v>55.5201499531396</v>
      </c>
      <c r="M20" s="32" t="s">
        <v>167</v>
      </c>
      <c r="N20" s="32" t="s">
        <v>581</v>
      </c>
      <c r="O20" s="33"/>
      <c r="P20" s="39">
        <v>10</v>
      </c>
      <c r="Q20" s="33">
        <v>7</v>
      </c>
      <c r="R20" s="33">
        <f t="shared" si="54"/>
        <v>8.5</v>
      </c>
      <c r="S20" s="33">
        <f t="shared" si="55"/>
        <v>15</v>
      </c>
      <c r="AB20" s="32" t="s">
        <v>104</v>
      </c>
      <c r="AC20" s="32" t="s">
        <v>108</v>
      </c>
      <c r="AD20" s="33" t="s">
        <v>1008</v>
      </c>
      <c r="AE20" s="33">
        <v>4</v>
      </c>
      <c r="AF20" s="33">
        <v>22</v>
      </c>
      <c r="AG20" s="33">
        <f t="shared" si="56"/>
        <v>13</v>
      </c>
      <c r="AH20" s="33">
        <f t="shared" si="57"/>
        <v>15</v>
      </c>
      <c r="AT20" s="32" t="s">
        <v>28</v>
      </c>
      <c r="AU20" s="32" t="s">
        <v>29</v>
      </c>
      <c r="AV20" s="33" t="s">
        <v>1008</v>
      </c>
      <c r="AW20" s="33">
        <v>4</v>
      </c>
      <c r="AX20" s="33">
        <v>3</v>
      </c>
      <c r="AY20" s="33">
        <f t="shared" si="58"/>
        <v>3.5</v>
      </c>
      <c r="AZ20" s="33">
        <f t="shared" si="59"/>
        <v>17</v>
      </c>
      <c r="BI20" s="32" t="s">
        <v>28</v>
      </c>
      <c r="BJ20" s="32" t="s">
        <v>60</v>
      </c>
      <c r="BK20" s="33" t="s">
        <v>1008</v>
      </c>
      <c r="BL20" s="33">
        <v>3</v>
      </c>
      <c r="BM20" s="33">
        <v>3</v>
      </c>
      <c r="BN20" s="33">
        <f t="shared" si="61"/>
        <v>3</v>
      </c>
      <c r="BO20" s="33">
        <f t="shared" si="62"/>
        <v>9</v>
      </c>
      <c r="CA20" s="32" t="s">
        <v>63</v>
      </c>
      <c r="CB20" s="32" t="s">
        <v>81</v>
      </c>
      <c r="CC20" s="33" t="s">
        <v>1008</v>
      </c>
      <c r="CD20" s="33">
        <v>5</v>
      </c>
      <c r="CE20" s="33">
        <v>4</v>
      </c>
      <c r="CF20" s="33">
        <f t="shared" si="63"/>
        <v>4.5</v>
      </c>
      <c r="CG20" s="33">
        <f t="shared" si="64"/>
        <v>17</v>
      </c>
      <c r="CP20" s="32" t="s">
        <v>92</v>
      </c>
      <c r="CQ20" s="32" t="s">
        <v>93</v>
      </c>
      <c r="CR20" s="33" t="s">
        <v>1008</v>
      </c>
      <c r="CS20" s="33">
        <v>3</v>
      </c>
      <c r="CT20" s="33">
        <v>5</v>
      </c>
      <c r="CU20" s="33">
        <f t="shared" si="65"/>
        <v>4.2</v>
      </c>
      <c r="CV20" s="33">
        <f t="shared" si="66"/>
        <v>17</v>
      </c>
      <c r="DH20" s="32" t="s">
        <v>28</v>
      </c>
      <c r="DI20" s="32" t="s">
        <v>29</v>
      </c>
      <c r="DJ20" s="33" t="s">
        <v>1008</v>
      </c>
      <c r="DK20" s="33">
        <v>7</v>
      </c>
      <c r="DL20" s="33">
        <v>1</v>
      </c>
      <c r="DM20" s="33">
        <f t="shared" si="67"/>
        <v>4</v>
      </c>
      <c r="DN20" s="33">
        <f t="shared" si="68"/>
        <v>15</v>
      </c>
      <c r="DW20" s="32" t="s">
        <v>136</v>
      </c>
      <c r="DX20" s="32" t="s">
        <v>137</v>
      </c>
      <c r="DY20" s="33" t="s">
        <v>1008</v>
      </c>
      <c r="DZ20" s="33">
        <v>3</v>
      </c>
      <c r="EA20" s="33">
        <v>4</v>
      </c>
      <c r="EB20" s="33">
        <f t="shared" si="70"/>
        <v>3.6</v>
      </c>
      <c r="EC20" s="33">
        <f t="shared" si="71"/>
        <v>15</v>
      </c>
      <c r="EO20" s="32" t="s">
        <v>167</v>
      </c>
      <c r="EP20" s="32" t="s">
        <v>186</v>
      </c>
      <c r="EQ20" s="33" t="s">
        <v>1001</v>
      </c>
      <c r="ER20" s="33">
        <v>5</v>
      </c>
      <c r="ES20" s="33">
        <v>2</v>
      </c>
      <c r="ET20" s="33">
        <f t="shared" si="72"/>
        <v>3.5</v>
      </c>
      <c r="EU20" s="33">
        <f t="shared" si="73"/>
        <v>17</v>
      </c>
      <c r="FD20" s="32" t="s">
        <v>63</v>
      </c>
      <c r="FE20" s="32" t="s">
        <v>81</v>
      </c>
      <c r="FF20" s="33" t="s">
        <v>1008</v>
      </c>
      <c r="FG20" s="33">
        <v>2</v>
      </c>
      <c r="FH20" s="33">
        <v>5</v>
      </c>
      <c r="FI20" s="33">
        <f t="shared" si="74"/>
        <v>3.8</v>
      </c>
      <c r="FJ20" s="33">
        <f t="shared" si="75"/>
        <v>16</v>
      </c>
      <c r="FV20" s="32" t="s">
        <v>167</v>
      </c>
      <c r="FW20" s="32" t="s">
        <v>186</v>
      </c>
      <c r="FX20" s="33" t="s">
        <v>1001</v>
      </c>
      <c r="FY20" s="33">
        <v>12</v>
      </c>
      <c r="FZ20" s="33">
        <v>4</v>
      </c>
      <c r="GA20" s="33">
        <f t="shared" si="76"/>
        <v>8</v>
      </c>
      <c r="GB20" s="33">
        <f t="shared" si="77"/>
        <v>15</v>
      </c>
      <c r="GK20" s="32" t="s">
        <v>104</v>
      </c>
      <c r="GL20" s="32" t="s">
        <v>116</v>
      </c>
      <c r="GM20" s="33" t="s">
        <v>1008</v>
      </c>
      <c r="GN20" s="33">
        <v>6</v>
      </c>
      <c r="GO20" s="33">
        <v>21</v>
      </c>
      <c r="GP20" s="33">
        <f t="shared" si="79"/>
        <v>15</v>
      </c>
      <c r="GQ20" s="33">
        <f t="shared" si="135"/>
        <v>17</v>
      </c>
      <c r="HC20" s="32" t="s">
        <v>63</v>
      </c>
      <c r="HD20" s="32" t="s">
        <v>64</v>
      </c>
      <c r="HE20" s="33" t="s">
        <v>1008</v>
      </c>
      <c r="HF20" s="33">
        <v>6</v>
      </c>
      <c r="HG20" s="33">
        <v>3</v>
      </c>
      <c r="HH20" s="33">
        <f t="shared" si="81"/>
        <v>4.5</v>
      </c>
      <c r="HI20" s="33">
        <f t="shared" si="136"/>
        <v>16</v>
      </c>
      <c r="HR20" s="32" t="s">
        <v>104</v>
      </c>
      <c r="HS20" s="32" t="s">
        <v>116</v>
      </c>
      <c r="HT20" s="33" t="s">
        <v>1008</v>
      </c>
      <c r="HU20" s="33">
        <v>2</v>
      </c>
      <c r="HV20" s="33">
        <v>5</v>
      </c>
      <c r="HW20" s="33">
        <f t="shared" si="82"/>
        <v>3.8</v>
      </c>
      <c r="HX20" s="33">
        <f t="shared" si="83"/>
        <v>17</v>
      </c>
      <c r="IJ20" s="32" t="s">
        <v>167</v>
      </c>
      <c r="IK20" s="32" t="s">
        <v>581</v>
      </c>
      <c r="IL20" s="33" t="s">
        <v>1001</v>
      </c>
      <c r="IM20" s="33">
        <v>2</v>
      </c>
      <c r="IN20" s="33">
        <v>1</v>
      </c>
      <c r="IO20" s="33"/>
      <c r="IP20" s="34">
        <f t="shared" si="137"/>
        <v>0.5</v>
      </c>
      <c r="IQ20" s="33">
        <f t="shared" si="84"/>
        <v>1.1</v>
      </c>
      <c r="IR20" s="33">
        <f t="shared" si="85"/>
        <v>15</v>
      </c>
      <c r="IT20" s="32" t="s">
        <v>136</v>
      </c>
      <c r="IU20" s="32" t="s">
        <v>140</v>
      </c>
      <c r="IV20" s="33" t="s">
        <v>1008</v>
      </c>
      <c r="IW20" s="33">
        <v>1</v>
      </c>
      <c r="IX20" s="33">
        <v>1</v>
      </c>
      <c r="IY20" s="33">
        <f t="shared" si="86"/>
        <v>1</v>
      </c>
      <c r="IZ20" s="33">
        <f t="shared" si="87"/>
        <v>10</v>
      </c>
      <c r="JB20" s="32" t="s">
        <v>104</v>
      </c>
      <c r="JC20" s="32" t="s">
        <v>105</v>
      </c>
      <c r="JD20" s="33" t="s">
        <v>1008</v>
      </c>
      <c r="JE20" s="33">
        <v>5</v>
      </c>
      <c r="JF20" s="33">
        <v>5</v>
      </c>
      <c r="JG20" s="33"/>
      <c r="JH20" s="40">
        <f t="shared" si="88"/>
        <v>0</v>
      </c>
      <c r="JI20" s="33">
        <f t="shared" si="89"/>
        <v>3.5</v>
      </c>
      <c r="JJ20" s="33">
        <f t="shared" si="90"/>
        <v>17</v>
      </c>
      <c r="JS20" s="32" t="s">
        <v>104</v>
      </c>
      <c r="JT20" s="32" t="s">
        <v>108</v>
      </c>
      <c r="JU20" s="33" t="s">
        <v>1008</v>
      </c>
      <c r="JV20" s="33">
        <v>2</v>
      </c>
      <c r="JW20" s="33">
        <v>5</v>
      </c>
      <c r="JX20" s="33">
        <f t="shared" si="138"/>
        <v>3.5</v>
      </c>
      <c r="JY20" s="33">
        <f t="shared" si="91"/>
        <v>17</v>
      </c>
      <c r="KL20" s="32" t="s">
        <v>136</v>
      </c>
      <c r="KM20" s="32" t="s">
        <v>501</v>
      </c>
      <c r="KN20" s="33" t="s">
        <v>1008</v>
      </c>
      <c r="KO20" s="33">
        <v>1</v>
      </c>
      <c r="KP20" s="33">
        <v>1</v>
      </c>
      <c r="KQ20" s="33">
        <v>1</v>
      </c>
      <c r="KR20" s="34">
        <f t="shared" si="139"/>
        <v>1</v>
      </c>
      <c r="KS20" s="33">
        <f t="shared" si="92"/>
        <v>1</v>
      </c>
      <c r="KT20" s="33">
        <f t="shared" si="93"/>
        <v>16</v>
      </c>
      <c r="KV20" s="32" t="s">
        <v>136</v>
      </c>
      <c r="KW20" s="32" t="s">
        <v>501</v>
      </c>
      <c r="KX20" s="33" t="s">
        <v>1008</v>
      </c>
      <c r="KY20" s="33">
        <v>1</v>
      </c>
      <c r="KZ20" s="33">
        <v>1</v>
      </c>
      <c r="LA20" s="33">
        <f t="shared" si="94"/>
        <v>1</v>
      </c>
      <c r="LB20" s="33">
        <f t="shared" si="95"/>
        <v>8</v>
      </c>
      <c r="LD20" s="32" t="s">
        <v>63</v>
      </c>
      <c r="LE20" s="32" t="s">
        <v>81</v>
      </c>
      <c r="LF20" s="33" t="s">
        <v>1008</v>
      </c>
      <c r="LG20" s="33">
        <v>2</v>
      </c>
      <c r="LH20" s="33">
        <v>1</v>
      </c>
      <c r="LI20" s="33"/>
      <c r="LJ20" s="34"/>
      <c r="LK20" s="33">
        <f t="shared" si="97"/>
        <v>1.1</v>
      </c>
      <c r="LL20" s="33">
        <f t="shared" si="98"/>
        <v>12</v>
      </c>
      <c r="LN20" s="32" t="s">
        <v>28</v>
      </c>
      <c r="LO20" s="32" t="s">
        <v>45</v>
      </c>
      <c r="LP20" s="33" t="s">
        <v>1008</v>
      </c>
      <c r="LQ20" s="33">
        <v>1</v>
      </c>
      <c r="LR20" s="33">
        <v>1</v>
      </c>
      <c r="LS20" s="33">
        <f t="shared" si="99"/>
        <v>1</v>
      </c>
      <c r="LT20" s="33">
        <f t="shared" si="100"/>
        <v>9</v>
      </c>
      <c r="LV20" s="32" t="s">
        <v>167</v>
      </c>
      <c r="LW20" s="32" t="s">
        <v>193</v>
      </c>
      <c r="LX20" s="33" t="s">
        <v>1008</v>
      </c>
      <c r="LY20" s="33">
        <v>2</v>
      </c>
      <c r="LZ20" s="33"/>
      <c r="MA20" s="33">
        <v>1</v>
      </c>
      <c r="MB20" s="34">
        <f t="shared" si="140"/>
        <v>0.5</v>
      </c>
      <c r="MC20" s="33">
        <f t="shared" si="101"/>
        <v>1.1</v>
      </c>
      <c r="MD20" s="33">
        <f t="shared" si="102"/>
        <v>15</v>
      </c>
      <c r="MF20" s="32" t="s">
        <v>28</v>
      </c>
      <c r="MG20" s="32" t="s">
        <v>54</v>
      </c>
      <c r="MH20" s="33" t="s">
        <v>1001</v>
      </c>
      <c r="MI20" s="33">
        <v>1</v>
      </c>
      <c r="MJ20" s="33">
        <v>1</v>
      </c>
      <c r="MK20" s="33">
        <f t="shared" si="103"/>
        <v>1</v>
      </c>
      <c r="ML20" s="33">
        <f t="shared" si="104"/>
        <v>6</v>
      </c>
      <c r="MN20" s="32" t="s">
        <v>136</v>
      </c>
      <c r="MO20" s="32" t="s">
        <v>501</v>
      </c>
      <c r="MP20" s="33" t="s">
        <v>1008</v>
      </c>
      <c r="MQ20" s="33">
        <v>2</v>
      </c>
      <c r="MR20" s="33"/>
      <c r="MS20" s="33">
        <v>1</v>
      </c>
      <c r="MT20" s="34">
        <f t="shared" si="105"/>
        <v>0.5</v>
      </c>
      <c r="MU20" s="33">
        <f t="shared" si="106"/>
        <v>1.1</v>
      </c>
      <c r="MV20" s="33">
        <f t="shared" si="107"/>
        <v>16</v>
      </c>
      <c r="MX20" s="32" t="s">
        <v>28</v>
      </c>
      <c r="MY20" s="32" t="s">
        <v>54</v>
      </c>
      <c r="MZ20" s="33" t="s">
        <v>1001</v>
      </c>
      <c r="NA20" s="33">
        <v>1</v>
      </c>
      <c r="NB20" s="33">
        <v>1</v>
      </c>
      <c r="NC20" s="33">
        <f t="shared" si="108"/>
        <v>1</v>
      </c>
      <c r="ND20" s="33">
        <f t="shared" si="109"/>
        <v>10</v>
      </c>
      <c r="NF20" s="32" t="s">
        <v>167</v>
      </c>
      <c r="NG20" s="32" t="s">
        <v>186</v>
      </c>
      <c r="NH20" s="33" t="s">
        <v>1008</v>
      </c>
      <c r="NI20" s="33">
        <v>6</v>
      </c>
      <c r="NJ20" s="33">
        <v>3</v>
      </c>
      <c r="NK20" s="33">
        <v>1</v>
      </c>
      <c r="NL20" s="40">
        <f t="shared" si="110"/>
        <v>0.166666666666667</v>
      </c>
      <c r="NM20" s="33">
        <f t="shared" si="111"/>
        <v>3.6</v>
      </c>
      <c r="NN20" s="33">
        <f t="shared" si="112"/>
        <v>17</v>
      </c>
      <c r="NW20" s="32" t="s">
        <v>136</v>
      </c>
      <c r="NX20" s="32" t="s">
        <v>140</v>
      </c>
      <c r="NY20" s="33" t="s">
        <v>1008</v>
      </c>
      <c r="NZ20" s="33">
        <v>4</v>
      </c>
      <c r="OA20" s="33">
        <v>4</v>
      </c>
      <c r="OB20" s="33">
        <f t="shared" si="113"/>
        <v>4</v>
      </c>
      <c r="OC20" s="33">
        <f t="shared" si="114"/>
        <v>16</v>
      </c>
      <c r="OO20" s="32" t="s">
        <v>136</v>
      </c>
      <c r="OP20" s="32" t="s">
        <v>501</v>
      </c>
      <c r="OQ20" s="33" t="s">
        <v>1008</v>
      </c>
      <c r="OR20" s="33">
        <v>2</v>
      </c>
      <c r="OS20" s="33">
        <v>1</v>
      </c>
      <c r="OT20" s="33"/>
      <c r="OU20" s="34">
        <f t="shared" si="115"/>
        <v>0</v>
      </c>
      <c r="OV20" s="33">
        <f t="shared" si="116"/>
        <v>1.1</v>
      </c>
      <c r="OW20" s="33">
        <f t="shared" si="117"/>
        <v>14</v>
      </c>
      <c r="OY20" s="32" t="s">
        <v>28</v>
      </c>
      <c r="OZ20" s="32" t="s">
        <v>60</v>
      </c>
      <c r="PA20" s="33" t="s">
        <v>1008</v>
      </c>
      <c r="PB20" s="33">
        <v>1</v>
      </c>
      <c r="PC20" s="33">
        <v>1</v>
      </c>
      <c r="PD20" s="33">
        <f t="shared" si="118"/>
        <v>1</v>
      </c>
      <c r="PE20" s="33">
        <f t="shared" si="119"/>
        <v>9</v>
      </c>
      <c r="PG20" s="32" t="s">
        <v>63</v>
      </c>
      <c r="PH20" s="32" t="s">
        <v>64</v>
      </c>
      <c r="PI20" s="33" t="s">
        <v>1008</v>
      </c>
      <c r="PJ20" s="33">
        <v>2</v>
      </c>
      <c r="PK20" s="33">
        <v>1</v>
      </c>
      <c r="PL20" s="33"/>
      <c r="PM20" s="34">
        <f t="shared" si="120"/>
        <v>0</v>
      </c>
      <c r="PN20" s="33">
        <f t="shared" si="121"/>
        <v>1.1</v>
      </c>
      <c r="PO20" s="33">
        <f t="shared" si="122"/>
        <v>15</v>
      </c>
      <c r="PQ20" s="32" t="s">
        <v>136</v>
      </c>
      <c r="PR20" s="32" t="s">
        <v>140</v>
      </c>
      <c r="PS20" s="33" t="s">
        <v>1008</v>
      </c>
      <c r="PT20" s="33">
        <v>1</v>
      </c>
      <c r="PU20" s="33">
        <v>1</v>
      </c>
      <c r="PV20" s="33">
        <f t="shared" si="123"/>
        <v>1</v>
      </c>
      <c r="PW20" s="33">
        <f t="shared" si="124"/>
        <v>12</v>
      </c>
      <c r="PY20" s="32" t="s">
        <v>63</v>
      </c>
      <c r="PZ20" s="32" t="s">
        <v>81</v>
      </c>
      <c r="QA20" s="33" t="s">
        <v>1008</v>
      </c>
      <c r="QB20" s="33">
        <v>1</v>
      </c>
      <c r="QC20" s="33">
        <v>1</v>
      </c>
      <c r="QD20" s="33">
        <v>1</v>
      </c>
      <c r="QE20" s="34">
        <f t="shared" si="125"/>
        <v>1</v>
      </c>
      <c r="QF20" s="33">
        <f t="shared" si="126"/>
        <v>1</v>
      </c>
      <c r="QG20" s="33">
        <f t="shared" si="127"/>
        <v>17</v>
      </c>
      <c r="QI20" s="32" t="s">
        <v>136</v>
      </c>
      <c r="QJ20" s="32" t="s">
        <v>501</v>
      </c>
      <c r="QK20" s="33" t="s">
        <v>1008</v>
      </c>
      <c r="QL20" s="33">
        <v>1</v>
      </c>
      <c r="QM20" s="33">
        <v>1</v>
      </c>
      <c r="QN20" s="33">
        <f t="shared" si="128"/>
        <v>1</v>
      </c>
      <c r="QO20" s="33">
        <f t="shared" si="129"/>
        <v>7</v>
      </c>
      <c r="QQ20" s="32" t="s">
        <v>28</v>
      </c>
      <c r="QR20" s="32" t="s">
        <v>45</v>
      </c>
      <c r="QS20" s="33" t="s">
        <v>1008</v>
      </c>
      <c r="QT20" s="33">
        <v>1</v>
      </c>
      <c r="QU20" s="33">
        <v>1</v>
      </c>
      <c r="QV20" s="33">
        <v>1</v>
      </c>
      <c r="QW20" s="34">
        <f t="shared" si="130"/>
        <v>1</v>
      </c>
      <c r="QX20" s="33">
        <f t="shared" si="131"/>
        <v>1</v>
      </c>
      <c r="QY20" s="33">
        <f t="shared" si="132"/>
        <v>16</v>
      </c>
      <c r="RA20" s="32" t="s">
        <v>28</v>
      </c>
      <c r="RB20" s="32" t="s">
        <v>60</v>
      </c>
      <c r="RC20" s="33" t="s">
        <v>1008</v>
      </c>
      <c r="RD20" s="33">
        <v>1</v>
      </c>
      <c r="RE20" s="33">
        <v>1</v>
      </c>
      <c r="RF20" s="33">
        <f t="shared" si="133"/>
        <v>1</v>
      </c>
      <c r="RG20" s="33">
        <f t="shared" si="134"/>
        <v>13</v>
      </c>
      <c r="RJ20" s="32" t="s">
        <v>63</v>
      </c>
      <c r="RK20" s="32" t="s">
        <v>77</v>
      </c>
      <c r="RL20" s="33" t="s">
        <v>1008</v>
      </c>
      <c r="RM20" s="33">
        <v>6</v>
      </c>
      <c r="RN20" s="33">
        <v>3</v>
      </c>
      <c r="RO20" s="33">
        <v>2</v>
      </c>
      <c r="RP20" s="40">
        <v>0.333333333333333</v>
      </c>
      <c r="RQ20" s="33">
        <v>3.9</v>
      </c>
      <c r="RR20" s="33">
        <v>16</v>
      </c>
      <c r="SA20" s="32" t="s">
        <v>28</v>
      </c>
      <c r="SB20" s="32" t="s">
        <v>54</v>
      </c>
      <c r="SC20" s="33" t="s">
        <v>1001</v>
      </c>
      <c r="SD20" s="33">
        <v>4</v>
      </c>
      <c r="SE20" s="33">
        <v>5</v>
      </c>
      <c r="SF20" s="33">
        <v>4.5</v>
      </c>
      <c r="SG20" s="33">
        <v>17</v>
      </c>
    </row>
    <row r="21" spans="1:511">
      <c r="A21" s="43" t="s">
        <v>60</v>
      </c>
      <c r="B21" s="43" t="s">
        <v>1008</v>
      </c>
      <c r="C21" s="33">
        <v>27</v>
      </c>
      <c r="D21" s="38">
        <f t="shared" si="141"/>
        <v>1.35</v>
      </c>
      <c r="E21" s="43">
        <f t="shared" si="142"/>
        <v>81.8181818181818</v>
      </c>
      <c r="F21" s="33">
        <v>20</v>
      </c>
      <c r="G21" s="43">
        <f t="shared" si="143"/>
        <v>10.3092783505155</v>
      </c>
      <c r="H21" s="33">
        <f t="shared" si="144"/>
        <v>53.2146204311153</v>
      </c>
      <c r="M21" s="32" t="s">
        <v>63</v>
      </c>
      <c r="N21" s="32" t="s">
        <v>64</v>
      </c>
      <c r="O21" s="33" t="s">
        <v>1008</v>
      </c>
      <c r="P21" s="39">
        <v>12</v>
      </c>
      <c r="Q21" s="33">
        <v>4</v>
      </c>
      <c r="R21" s="33">
        <f t="shared" si="54"/>
        <v>8</v>
      </c>
      <c r="S21" s="33">
        <f t="shared" si="55"/>
        <v>18</v>
      </c>
      <c r="AB21" s="32" t="s">
        <v>63</v>
      </c>
      <c r="AC21" s="32" t="s">
        <v>77</v>
      </c>
      <c r="AD21" s="33" t="s">
        <v>1008</v>
      </c>
      <c r="AE21" s="33">
        <v>4</v>
      </c>
      <c r="AF21" s="33">
        <v>21</v>
      </c>
      <c r="AG21" s="33">
        <f t="shared" si="56"/>
        <v>12.5</v>
      </c>
      <c r="AH21" s="33">
        <f t="shared" si="57"/>
        <v>18</v>
      </c>
      <c r="AT21" s="32" t="s">
        <v>136</v>
      </c>
      <c r="AU21" s="32" t="s">
        <v>137</v>
      </c>
      <c r="AV21" s="33" t="s">
        <v>1008</v>
      </c>
      <c r="AW21" s="33">
        <v>5</v>
      </c>
      <c r="AX21" s="33">
        <v>2</v>
      </c>
      <c r="AY21" s="33">
        <f t="shared" si="58"/>
        <v>3.5</v>
      </c>
      <c r="AZ21" s="33">
        <f t="shared" si="59"/>
        <v>17</v>
      </c>
      <c r="BI21" s="32" t="s">
        <v>167</v>
      </c>
      <c r="BJ21" s="32" t="s">
        <v>581</v>
      </c>
      <c r="BK21" s="33"/>
      <c r="BL21" s="33">
        <v>3</v>
      </c>
      <c r="BM21" s="33">
        <v>3</v>
      </c>
      <c r="BN21" s="33">
        <f t="shared" si="61"/>
        <v>3</v>
      </c>
      <c r="BO21" s="33">
        <f t="shared" si="62"/>
        <v>9</v>
      </c>
      <c r="CA21" s="32" t="s">
        <v>136</v>
      </c>
      <c r="CB21" s="32" t="s">
        <v>137</v>
      </c>
      <c r="CC21" s="33" t="s">
        <v>1008</v>
      </c>
      <c r="CD21" s="33">
        <v>6</v>
      </c>
      <c r="CE21" s="33">
        <v>3</v>
      </c>
      <c r="CF21" s="33">
        <f t="shared" si="63"/>
        <v>4.5</v>
      </c>
      <c r="CG21" s="33">
        <f t="shared" si="64"/>
        <v>17</v>
      </c>
      <c r="CP21" s="32" t="s">
        <v>104</v>
      </c>
      <c r="CQ21" s="32" t="s">
        <v>125</v>
      </c>
      <c r="CR21" s="33" t="s">
        <v>1008</v>
      </c>
      <c r="CS21" s="33">
        <v>4</v>
      </c>
      <c r="CT21" s="33">
        <v>4</v>
      </c>
      <c r="CU21" s="33">
        <f t="shared" si="65"/>
        <v>4</v>
      </c>
      <c r="CV21" s="33">
        <f t="shared" si="66"/>
        <v>18</v>
      </c>
      <c r="DH21" s="32" t="s">
        <v>104</v>
      </c>
      <c r="DI21" s="32" t="s">
        <v>108</v>
      </c>
      <c r="DJ21" s="33" t="s">
        <v>1008</v>
      </c>
      <c r="DK21" s="33">
        <v>5</v>
      </c>
      <c r="DL21" s="33">
        <v>3</v>
      </c>
      <c r="DM21" s="33">
        <f t="shared" si="67"/>
        <v>4</v>
      </c>
      <c r="DN21" s="33">
        <f t="shared" si="68"/>
        <v>15</v>
      </c>
      <c r="DW21" s="32" t="s">
        <v>63</v>
      </c>
      <c r="DX21" s="32" t="s">
        <v>81</v>
      </c>
      <c r="DY21" s="33" t="s">
        <v>1008</v>
      </c>
      <c r="DZ21" s="33">
        <v>3</v>
      </c>
      <c r="EA21" s="33">
        <v>4</v>
      </c>
      <c r="EB21" s="33">
        <f t="shared" si="70"/>
        <v>3.6</v>
      </c>
      <c r="EC21" s="33">
        <f t="shared" si="71"/>
        <v>15</v>
      </c>
      <c r="EO21" s="32" t="s">
        <v>136</v>
      </c>
      <c r="EP21" s="32" t="s">
        <v>137</v>
      </c>
      <c r="EQ21" s="33" t="s">
        <v>1008</v>
      </c>
      <c r="ER21" s="33">
        <v>5</v>
      </c>
      <c r="ES21" s="33">
        <v>2</v>
      </c>
      <c r="ET21" s="33">
        <f t="shared" si="72"/>
        <v>3.5</v>
      </c>
      <c r="EU21" s="33">
        <f t="shared" si="73"/>
        <v>17</v>
      </c>
      <c r="FD21" s="32" t="s">
        <v>28</v>
      </c>
      <c r="FE21" s="32" t="s">
        <v>60</v>
      </c>
      <c r="FF21" s="33" t="s">
        <v>1008</v>
      </c>
      <c r="FG21" s="33">
        <v>3</v>
      </c>
      <c r="FH21" s="33">
        <v>4</v>
      </c>
      <c r="FI21" s="33">
        <f t="shared" si="74"/>
        <v>3.6</v>
      </c>
      <c r="FJ21" s="33">
        <f t="shared" si="75"/>
        <v>18</v>
      </c>
      <c r="FV21" s="32" t="s">
        <v>167</v>
      </c>
      <c r="FW21" s="32" t="s">
        <v>323</v>
      </c>
      <c r="FX21" s="33" t="s">
        <v>1008</v>
      </c>
      <c r="FY21" s="33">
        <v>9</v>
      </c>
      <c r="FZ21" s="33">
        <v>6</v>
      </c>
      <c r="GA21" s="33">
        <f t="shared" si="76"/>
        <v>7.5</v>
      </c>
      <c r="GB21" s="33">
        <f t="shared" si="77"/>
        <v>18</v>
      </c>
      <c r="GK21" s="32" t="s">
        <v>28</v>
      </c>
      <c r="GL21" s="32" t="s">
        <v>60</v>
      </c>
      <c r="GM21" s="33" t="s">
        <v>1008</v>
      </c>
      <c r="GN21" s="33">
        <v>5</v>
      </c>
      <c r="GO21" s="33">
        <v>19</v>
      </c>
      <c r="GP21" s="33">
        <f t="shared" si="79"/>
        <v>13.4</v>
      </c>
      <c r="GQ21" s="33">
        <f t="shared" si="135"/>
        <v>18</v>
      </c>
      <c r="HC21" s="32" t="s">
        <v>104</v>
      </c>
      <c r="HD21" s="32" t="s">
        <v>116</v>
      </c>
      <c r="HE21" s="33" t="s">
        <v>1008</v>
      </c>
      <c r="HF21" s="33">
        <v>6</v>
      </c>
      <c r="HG21" s="33">
        <v>2</v>
      </c>
      <c r="HH21" s="33">
        <f t="shared" si="81"/>
        <v>4</v>
      </c>
      <c r="HI21" s="33">
        <f t="shared" si="136"/>
        <v>18</v>
      </c>
      <c r="HR21" s="32" t="s">
        <v>167</v>
      </c>
      <c r="HS21" s="32" t="s">
        <v>323</v>
      </c>
      <c r="HT21" s="33" t="s">
        <v>1008</v>
      </c>
      <c r="HU21" s="33">
        <v>3</v>
      </c>
      <c r="HV21" s="33">
        <v>4</v>
      </c>
      <c r="HW21" s="33">
        <f t="shared" si="82"/>
        <v>3.6</v>
      </c>
      <c r="HX21" s="33">
        <f t="shared" si="83"/>
        <v>18</v>
      </c>
      <c r="IJ21" s="32" t="s">
        <v>136</v>
      </c>
      <c r="IK21" s="32" t="s">
        <v>501</v>
      </c>
      <c r="IL21" s="33" t="s">
        <v>1008</v>
      </c>
      <c r="IM21" s="33">
        <v>2</v>
      </c>
      <c r="IN21" s="33">
        <v>1</v>
      </c>
      <c r="IO21" s="33"/>
      <c r="IP21" s="34">
        <f t="shared" si="137"/>
        <v>0.5</v>
      </c>
      <c r="IQ21" s="33">
        <f t="shared" si="84"/>
        <v>1.1</v>
      </c>
      <c r="IR21" s="33">
        <f t="shared" si="85"/>
        <v>15</v>
      </c>
      <c r="IT21" s="32" t="s">
        <v>104</v>
      </c>
      <c r="IU21" s="32" t="s">
        <v>105</v>
      </c>
      <c r="IV21" s="33" t="s">
        <v>1008</v>
      </c>
      <c r="IW21" s="33">
        <v>1</v>
      </c>
      <c r="IX21" s="33">
        <v>1</v>
      </c>
      <c r="IY21" s="33">
        <f t="shared" si="86"/>
        <v>1</v>
      </c>
      <c r="IZ21" s="33">
        <f t="shared" si="87"/>
        <v>10</v>
      </c>
      <c r="JB21" s="32" t="s">
        <v>28</v>
      </c>
      <c r="JC21" s="32" t="s">
        <v>60</v>
      </c>
      <c r="JD21" s="33" t="s">
        <v>1008</v>
      </c>
      <c r="JE21" s="33">
        <v>5</v>
      </c>
      <c r="JF21" s="33">
        <v>4</v>
      </c>
      <c r="JG21" s="33">
        <v>1</v>
      </c>
      <c r="JH21" s="40">
        <f t="shared" si="88"/>
        <v>0.2</v>
      </c>
      <c r="JI21" s="33">
        <f t="shared" si="89"/>
        <v>3.5</v>
      </c>
      <c r="JJ21" s="33">
        <f t="shared" si="90"/>
        <v>17</v>
      </c>
      <c r="JS21" s="32" t="s">
        <v>104</v>
      </c>
      <c r="JT21" s="32" t="s">
        <v>116</v>
      </c>
      <c r="JU21" s="33" t="s">
        <v>1008</v>
      </c>
      <c r="JV21" s="33">
        <v>3</v>
      </c>
      <c r="JW21" s="33">
        <v>4</v>
      </c>
      <c r="JX21" s="33">
        <f t="shared" si="138"/>
        <v>3.5</v>
      </c>
      <c r="JY21" s="33">
        <f t="shared" si="91"/>
        <v>17</v>
      </c>
      <c r="KL21" s="32" t="s">
        <v>28</v>
      </c>
      <c r="KM21" s="32" t="s">
        <v>45</v>
      </c>
      <c r="KN21" s="33" t="s">
        <v>1008</v>
      </c>
      <c r="KO21" s="33">
        <v>2</v>
      </c>
      <c r="KP21" s="33"/>
      <c r="KQ21" s="33"/>
      <c r="KR21" s="34">
        <f t="shared" si="139"/>
        <v>0</v>
      </c>
      <c r="KS21" s="33">
        <f t="shared" si="92"/>
        <v>0.8</v>
      </c>
      <c r="KT21" s="33">
        <f t="shared" si="93"/>
        <v>18</v>
      </c>
      <c r="KV21" s="32" t="s">
        <v>28</v>
      </c>
      <c r="KW21" s="32" t="s">
        <v>60</v>
      </c>
      <c r="KX21" s="33" t="s">
        <v>1008</v>
      </c>
      <c r="KY21" s="33">
        <v>1</v>
      </c>
      <c r="KZ21" s="33">
        <v>1</v>
      </c>
      <c r="LA21" s="33">
        <f t="shared" si="94"/>
        <v>1</v>
      </c>
      <c r="LB21" s="33">
        <f t="shared" si="95"/>
        <v>8</v>
      </c>
      <c r="LD21" s="32" t="s">
        <v>167</v>
      </c>
      <c r="LE21" s="32" t="s">
        <v>168</v>
      </c>
      <c r="LF21" s="33" t="s">
        <v>1008</v>
      </c>
      <c r="LG21" s="33">
        <v>1</v>
      </c>
      <c r="LH21" s="33">
        <v>1</v>
      </c>
      <c r="LI21" s="33">
        <v>1</v>
      </c>
      <c r="LJ21" s="34">
        <f t="shared" ref="LJ21:LJ36" si="180">LI21/LG21</f>
        <v>1</v>
      </c>
      <c r="LK21" s="33">
        <f t="shared" si="97"/>
        <v>1</v>
      </c>
      <c r="LL21" s="33">
        <f t="shared" si="98"/>
        <v>18</v>
      </c>
      <c r="LN21" s="32" t="s">
        <v>63</v>
      </c>
      <c r="LO21" s="32" t="s">
        <v>77</v>
      </c>
      <c r="LP21" s="33" t="s">
        <v>1008</v>
      </c>
      <c r="LQ21" s="33">
        <v>1</v>
      </c>
      <c r="LR21" s="33">
        <v>1</v>
      </c>
      <c r="LS21" s="33">
        <f t="shared" si="99"/>
        <v>1</v>
      </c>
      <c r="LT21" s="33">
        <f t="shared" si="100"/>
        <v>9</v>
      </c>
      <c r="LV21" s="32" t="s">
        <v>28</v>
      </c>
      <c r="LW21" s="32" t="s">
        <v>60</v>
      </c>
      <c r="LX21" s="33" t="s">
        <v>1008</v>
      </c>
      <c r="LY21" s="33">
        <v>1</v>
      </c>
      <c r="LZ21" s="33">
        <v>1</v>
      </c>
      <c r="MA21" s="33">
        <v>1</v>
      </c>
      <c r="MB21" s="34">
        <f t="shared" si="140"/>
        <v>1</v>
      </c>
      <c r="MC21" s="33">
        <f t="shared" si="101"/>
        <v>1</v>
      </c>
      <c r="MD21" s="33">
        <f t="shared" si="102"/>
        <v>18</v>
      </c>
      <c r="MF21" s="32" t="s">
        <v>167</v>
      </c>
      <c r="MG21" s="32" t="s">
        <v>323</v>
      </c>
      <c r="MH21" s="33" t="s">
        <v>1008</v>
      </c>
      <c r="MI21" s="33">
        <v>1</v>
      </c>
      <c r="MJ21" s="33">
        <v>1</v>
      </c>
      <c r="MK21" s="33">
        <f t="shared" si="103"/>
        <v>1</v>
      </c>
      <c r="ML21" s="33">
        <f t="shared" si="104"/>
        <v>6</v>
      </c>
      <c r="MN21" s="32" t="s">
        <v>63</v>
      </c>
      <c r="MO21" s="32" t="s">
        <v>64</v>
      </c>
      <c r="MP21" s="33" t="s">
        <v>1008</v>
      </c>
      <c r="MQ21" s="33">
        <v>1</v>
      </c>
      <c r="MR21" s="33">
        <v>1</v>
      </c>
      <c r="MS21" s="33">
        <v>1</v>
      </c>
      <c r="MT21" s="34">
        <f t="shared" si="105"/>
        <v>1</v>
      </c>
      <c r="MU21" s="33">
        <f t="shared" si="106"/>
        <v>1</v>
      </c>
      <c r="MV21" s="33">
        <f t="shared" si="107"/>
        <v>18</v>
      </c>
      <c r="MX21" s="32" t="s">
        <v>136</v>
      </c>
      <c r="MY21" s="32" t="s">
        <v>140</v>
      </c>
      <c r="MZ21" s="33" t="s">
        <v>1008</v>
      </c>
      <c r="NA21" s="33">
        <v>1</v>
      </c>
      <c r="NB21" s="33">
        <v>1</v>
      </c>
      <c r="NC21" s="33">
        <f t="shared" si="108"/>
        <v>1</v>
      </c>
      <c r="ND21" s="33">
        <f t="shared" si="109"/>
        <v>10</v>
      </c>
      <c r="NF21" s="32" t="s">
        <v>92</v>
      </c>
      <c r="NG21" s="32" t="s">
        <v>547</v>
      </c>
      <c r="NH21" s="33" t="s">
        <v>1008</v>
      </c>
      <c r="NI21" s="33">
        <v>6</v>
      </c>
      <c r="NJ21" s="33">
        <v>1</v>
      </c>
      <c r="NK21" s="33">
        <v>3</v>
      </c>
      <c r="NL21" s="40">
        <f t="shared" si="110"/>
        <v>0.5</v>
      </c>
      <c r="NM21" s="33">
        <f t="shared" si="111"/>
        <v>3.6</v>
      </c>
      <c r="NN21" s="33">
        <f t="shared" si="112"/>
        <v>17</v>
      </c>
      <c r="NW21" s="32" t="s">
        <v>28</v>
      </c>
      <c r="NX21" s="32" t="s">
        <v>60</v>
      </c>
      <c r="NY21" s="33" t="s">
        <v>1008</v>
      </c>
      <c r="NZ21" s="33">
        <v>4</v>
      </c>
      <c r="OA21" s="33">
        <v>4</v>
      </c>
      <c r="OB21" s="33">
        <f t="shared" si="113"/>
        <v>4</v>
      </c>
      <c r="OC21" s="33">
        <f t="shared" si="114"/>
        <v>16</v>
      </c>
      <c r="OO21" s="32" t="s">
        <v>28</v>
      </c>
      <c r="OP21" s="32" t="s">
        <v>39</v>
      </c>
      <c r="OQ21" s="33" t="s">
        <v>1008</v>
      </c>
      <c r="OR21" s="33">
        <v>2</v>
      </c>
      <c r="OS21" s="33"/>
      <c r="OT21" s="33">
        <v>1</v>
      </c>
      <c r="OU21" s="34">
        <f t="shared" si="115"/>
        <v>0.5</v>
      </c>
      <c r="OV21" s="33">
        <f t="shared" si="116"/>
        <v>1.1</v>
      </c>
      <c r="OW21" s="33">
        <f t="shared" si="117"/>
        <v>14</v>
      </c>
      <c r="OY21" s="32" t="s">
        <v>63</v>
      </c>
      <c r="OZ21" s="32" t="s">
        <v>410</v>
      </c>
      <c r="PA21" s="33" t="s">
        <v>1001</v>
      </c>
      <c r="PB21" s="33">
        <v>1</v>
      </c>
      <c r="PC21" s="33">
        <v>1</v>
      </c>
      <c r="PD21" s="33">
        <f t="shared" si="118"/>
        <v>1</v>
      </c>
      <c r="PE21" s="33">
        <f t="shared" si="119"/>
        <v>9</v>
      </c>
      <c r="PG21" s="32" t="s">
        <v>28</v>
      </c>
      <c r="PH21" s="32" t="s">
        <v>29</v>
      </c>
      <c r="PI21" s="33" t="s">
        <v>1008</v>
      </c>
      <c r="PJ21" s="33">
        <v>2</v>
      </c>
      <c r="PK21" s="33">
        <v>1</v>
      </c>
      <c r="PL21" s="33"/>
      <c r="PM21" s="34">
        <f t="shared" si="120"/>
        <v>0</v>
      </c>
      <c r="PN21" s="33">
        <f t="shared" si="121"/>
        <v>1.1</v>
      </c>
      <c r="PO21" s="33">
        <f t="shared" si="122"/>
        <v>15</v>
      </c>
      <c r="PQ21" s="32" t="s">
        <v>28</v>
      </c>
      <c r="PR21" s="32" t="s">
        <v>29</v>
      </c>
      <c r="PS21" s="33" t="s">
        <v>1008</v>
      </c>
      <c r="PT21" s="33">
        <v>1</v>
      </c>
      <c r="PU21" s="33">
        <v>1</v>
      </c>
      <c r="PV21" s="33">
        <f t="shared" si="123"/>
        <v>1</v>
      </c>
      <c r="PW21" s="33">
        <f t="shared" si="124"/>
        <v>12</v>
      </c>
      <c r="PY21" s="32" t="s">
        <v>136</v>
      </c>
      <c r="PZ21" s="32" t="s">
        <v>501</v>
      </c>
      <c r="QA21" s="33" t="s">
        <v>1008</v>
      </c>
      <c r="QB21" s="33">
        <v>1</v>
      </c>
      <c r="QC21" s="33">
        <v>1</v>
      </c>
      <c r="QD21" s="33">
        <v>1</v>
      </c>
      <c r="QE21" s="34">
        <f t="shared" si="125"/>
        <v>1</v>
      </c>
      <c r="QF21" s="33">
        <f t="shared" si="126"/>
        <v>1</v>
      </c>
      <c r="QG21" s="33">
        <f t="shared" si="127"/>
        <v>17</v>
      </c>
      <c r="QI21" s="32" t="s">
        <v>92</v>
      </c>
      <c r="QJ21" s="32" t="s">
        <v>97</v>
      </c>
      <c r="QK21" s="33" t="s">
        <v>1001</v>
      </c>
      <c r="QL21" s="33">
        <v>1</v>
      </c>
      <c r="QM21" s="33">
        <v>1</v>
      </c>
      <c r="QN21" s="33">
        <f t="shared" si="128"/>
        <v>1</v>
      </c>
      <c r="QO21" s="33">
        <f t="shared" si="129"/>
        <v>7</v>
      </c>
      <c r="QQ21" s="32" t="s">
        <v>63</v>
      </c>
      <c r="QR21" s="32" t="s">
        <v>410</v>
      </c>
      <c r="QS21" s="33" t="s">
        <v>1001</v>
      </c>
      <c r="QT21" s="33">
        <v>2</v>
      </c>
      <c r="QU21" s="33"/>
      <c r="QV21" s="33"/>
      <c r="QW21" s="34">
        <f t="shared" si="130"/>
        <v>0</v>
      </c>
      <c r="QX21" s="33">
        <f t="shared" si="131"/>
        <v>0.8</v>
      </c>
      <c r="QY21" s="33">
        <f t="shared" si="132"/>
        <v>18</v>
      </c>
      <c r="RA21" s="32" t="s">
        <v>167</v>
      </c>
      <c r="RB21" s="32" t="s">
        <v>186</v>
      </c>
      <c r="RC21" s="33" t="s">
        <v>1008</v>
      </c>
      <c r="RD21" s="33">
        <v>1</v>
      </c>
      <c r="RE21" s="33">
        <v>1</v>
      </c>
      <c r="RF21" s="33">
        <f t="shared" si="133"/>
        <v>1</v>
      </c>
      <c r="RG21" s="33">
        <f t="shared" si="134"/>
        <v>13</v>
      </c>
      <c r="RJ21" s="32" t="s">
        <v>136</v>
      </c>
      <c r="RK21" s="32" t="s">
        <v>501</v>
      </c>
      <c r="RL21" s="33" t="s">
        <v>1008</v>
      </c>
      <c r="RM21" s="33">
        <v>6</v>
      </c>
      <c r="RN21" s="33">
        <v>4</v>
      </c>
      <c r="RO21" s="33">
        <v>1</v>
      </c>
      <c r="RP21" s="40">
        <v>0.166666666666667</v>
      </c>
      <c r="RQ21" s="33">
        <v>3.9</v>
      </c>
      <c r="RR21" s="33">
        <v>16</v>
      </c>
      <c r="SA21" s="32" t="s">
        <v>167</v>
      </c>
      <c r="SB21" s="32" t="s">
        <v>323</v>
      </c>
      <c r="SC21" s="33" t="s">
        <v>1008</v>
      </c>
      <c r="SD21" s="33">
        <v>3</v>
      </c>
      <c r="SE21" s="33">
        <v>6</v>
      </c>
      <c r="SF21" s="33">
        <v>4.5</v>
      </c>
      <c r="SG21" s="33">
        <v>17</v>
      </c>
    </row>
    <row r="22" spans="1:511">
      <c r="A22" s="43" t="s">
        <v>155</v>
      </c>
      <c r="B22" s="43" t="s">
        <v>1008</v>
      </c>
      <c r="C22" s="33">
        <v>19</v>
      </c>
      <c r="D22" s="38">
        <f t="shared" si="141"/>
        <v>0.95</v>
      </c>
      <c r="E22" s="43">
        <f t="shared" si="142"/>
        <v>57.5757575757576</v>
      </c>
      <c r="F22" s="33">
        <v>83</v>
      </c>
      <c r="G22" s="43">
        <f t="shared" si="143"/>
        <v>42.7835051546392</v>
      </c>
      <c r="H22" s="33">
        <f t="shared" si="144"/>
        <v>51.6588566073102</v>
      </c>
      <c r="M22" s="32" t="s">
        <v>28</v>
      </c>
      <c r="N22" s="32" t="s">
        <v>54</v>
      </c>
      <c r="O22" s="33"/>
      <c r="P22" s="39">
        <v>13</v>
      </c>
      <c r="Q22" s="33">
        <v>3</v>
      </c>
      <c r="R22" s="33">
        <f t="shared" si="54"/>
        <v>8</v>
      </c>
      <c r="S22" s="33">
        <f t="shared" si="55"/>
        <v>18</v>
      </c>
      <c r="AB22" s="32" t="s">
        <v>136</v>
      </c>
      <c r="AC22" s="32" t="s">
        <v>137</v>
      </c>
      <c r="AD22" s="33" t="s">
        <v>1008</v>
      </c>
      <c r="AE22" s="33">
        <v>7</v>
      </c>
      <c r="AF22" s="33">
        <v>17</v>
      </c>
      <c r="AG22" s="33">
        <f t="shared" si="56"/>
        <v>12</v>
      </c>
      <c r="AH22" s="33">
        <f t="shared" si="57"/>
        <v>19</v>
      </c>
      <c r="AT22" s="32" t="s">
        <v>28</v>
      </c>
      <c r="AU22" s="32" t="s">
        <v>60</v>
      </c>
      <c r="AV22" s="33" t="s">
        <v>1008</v>
      </c>
      <c r="AW22" s="33">
        <v>4</v>
      </c>
      <c r="AX22" s="33">
        <v>3</v>
      </c>
      <c r="AY22" s="33">
        <f t="shared" si="58"/>
        <v>3.5</v>
      </c>
      <c r="AZ22" s="33">
        <f t="shared" si="59"/>
        <v>17</v>
      </c>
      <c r="BI22" s="32" t="s">
        <v>104</v>
      </c>
      <c r="BJ22" s="32" t="s">
        <v>105</v>
      </c>
      <c r="BK22" s="33" t="s">
        <v>1008</v>
      </c>
      <c r="BL22" s="33">
        <v>3</v>
      </c>
      <c r="BM22" s="33">
        <v>3</v>
      </c>
      <c r="BN22" s="33">
        <f t="shared" si="61"/>
        <v>3</v>
      </c>
      <c r="BO22" s="33">
        <f t="shared" si="62"/>
        <v>9</v>
      </c>
      <c r="CA22" s="32" t="s">
        <v>136</v>
      </c>
      <c r="CB22" s="32" t="s">
        <v>140</v>
      </c>
      <c r="CC22" s="33" t="s">
        <v>1008</v>
      </c>
      <c r="CD22" s="33">
        <v>6</v>
      </c>
      <c r="CE22" s="33">
        <v>3</v>
      </c>
      <c r="CF22" s="33">
        <f t="shared" si="63"/>
        <v>4.5</v>
      </c>
      <c r="CG22" s="33">
        <f t="shared" si="64"/>
        <v>17</v>
      </c>
      <c r="CP22" s="32" t="s">
        <v>104</v>
      </c>
      <c r="CQ22" s="32" t="s">
        <v>116</v>
      </c>
      <c r="CR22" s="33" t="s">
        <v>1008</v>
      </c>
      <c r="CS22" s="33">
        <v>3</v>
      </c>
      <c r="CT22" s="33">
        <v>4</v>
      </c>
      <c r="CU22" s="33">
        <f t="shared" si="65"/>
        <v>3.6</v>
      </c>
      <c r="CV22" s="33">
        <f t="shared" si="66"/>
        <v>19</v>
      </c>
      <c r="DH22" s="32" t="s">
        <v>167</v>
      </c>
      <c r="DI22" s="32" t="s">
        <v>193</v>
      </c>
      <c r="DJ22" s="33" t="s">
        <v>1008</v>
      </c>
      <c r="DK22" s="33">
        <v>7</v>
      </c>
      <c r="DL22" s="33">
        <v>1</v>
      </c>
      <c r="DM22" s="33">
        <f t="shared" si="67"/>
        <v>4</v>
      </c>
      <c r="DN22" s="33">
        <f t="shared" si="68"/>
        <v>15</v>
      </c>
      <c r="DW22" s="32" t="s">
        <v>28</v>
      </c>
      <c r="DX22" s="32" t="s">
        <v>60</v>
      </c>
      <c r="DY22" s="33" t="s">
        <v>1008</v>
      </c>
      <c r="DZ22" s="33">
        <v>3</v>
      </c>
      <c r="EA22" s="33">
        <v>3</v>
      </c>
      <c r="EB22" s="33">
        <f t="shared" si="70"/>
        <v>3</v>
      </c>
      <c r="EC22" s="33">
        <f t="shared" si="71"/>
        <v>19</v>
      </c>
      <c r="EO22" s="32" t="s">
        <v>167</v>
      </c>
      <c r="EP22" s="32" t="s">
        <v>581</v>
      </c>
      <c r="EQ22" s="33"/>
      <c r="ER22" s="33">
        <v>6</v>
      </c>
      <c r="ES22" s="33">
        <v>1</v>
      </c>
      <c r="ET22" s="33">
        <f t="shared" si="72"/>
        <v>3.5</v>
      </c>
      <c r="EU22" s="33">
        <f t="shared" si="73"/>
        <v>17</v>
      </c>
      <c r="FD22" s="32" t="s">
        <v>167</v>
      </c>
      <c r="FE22" s="32" t="s">
        <v>323</v>
      </c>
      <c r="FF22" s="33" t="s">
        <v>1008</v>
      </c>
      <c r="FG22" s="33">
        <v>2</v>
      </c>
      <c r="FH22" s="33">
        <v>4</v>
      </c>
      <c r="FI22" s="33">
        <f t="shared" si="74"/>
        <v>3.2</v>
      </c>
      <c r="FJ22" s="33">
        <f t="shared" si="75"/>
        <v>19</v>
      </c>
      <c r="FV22" s="32" t="s">
        <v>136</v>
      </c>
      <c r="FW22" s="32" t="s">
        <v>137</v>
      </c>
      <c r="FX22" s="33" t="s">
        <v>1008</v>
      </c>
      <c r="FY22" s="33">
        <v>9</v>
      </c>
      <c r="FZ22" s="33">
        <v>6</v>
      </c>
      <c r="GA22" s="33">
        <f t="shared" si="76"/>
        <v>7.5</v>
      </c>
      <c r="GB22" s="33">
        <f t="shared" si="77"/>
        <v>18</v>
      </c>
      <c r="GK22" s="32" t="s">
        <v>28</v>
      </c>
      <c r="GL22" s="32" t="s">
        <v>29</v>
      </c>
      <c r="GM22" s="33" t="s">
        <v>1008</v>
      </c>
      <c r="GN22" s="33">
        <v>5</v>
      </c>
      <c r="GO22" s="33">
        <v>16</v>
      </c>
      <c r="GP22" s="33">
        <f t="shared" si="79"/>
        <v>11.6</v>
      </c>
      <c r="GQ22" s="33">
        <f t="shared" si="135"/>
        <v>19</v>
      </c>
      <c r="HC22" s="32" t="s">
        <v>167</v>
      </c>
      <c r="HD22" s="32" t="s">
        <v>186</v>
      </c>
      <c r="HE22" s="33" t="s">
        <v>1001</v>
      </c>
      <c r="HF22" s="33">
        <v>5</v>
      </c>
      <c r="HG22" s="33">
        <v>3</v>
      </c>
      <c r="HH22" s="33">
        <f t="shared" si="81"/>
        <v>4</v>
      </c>
      <c r="HI22" s="33">
        <f t="shared" si="136"/>
        <v>18</v>
      </c>
      <c r="HR22" s="32" t="s">
        <v>28</v>
      </c>
      <c r="HS22" s="32" t="s">
        <v>29</v>
      </c>
      <c r="HT22" s="33" t="s">
        <v>1008</v>
      </c>
      <c r="HU22" s="33">
        <v>3</v>
      </c>
      <c r="HV22" s="33">
        <v>4</v>
      </c>
      <c r="HW22" s="33">
        <f t="shared" si="82"/>
        <v>3.6</v>
      </c>
      <c r="HX22" s="33">
        <f t="shared" si="83"/>
        <v>18</v>
      </c>
      <c r="IJ22" s="32" t="s">
        <v>28</v>
      </c>
      <c r="IK22" s="32" t="s">
        <v>45</v>
      </c>
      <c r="IL22" s="33" t="s">
        <v>1008</v>
      </c>
      <c r="IM22" s="33">
        <v>1</v>
      </c>
      <c r="IN22" s="33">
        <v>1</v>
      </c>
      <c r="IO22" s="33">
        <v>1</v>
      </c>
      <c r="IP22" s="34">
        <f t="shared" si="137"/>
        <v>1</v>
      </c>
      <c r="IQ22" s="33">
        <f t="shared" si="84"/>
        <v>1</v>
      </c>
      <c r="IR22" s="33">
        <f t="shared" si="85"/>
        <v>19</v>
      </c>
      <c r="IT22" s="32" t="s">
        <v>104</v>
      </c>
      <c r="IU22" s="32" t="s">
        <v>116</v>
      </c>
      <c r="IV22" s="33" t="s">
        <v>1008</v>
      </c>
      <c r="IW22" s="33">
        <v>1</v>
      </c>
      <c r="IX22" s="33">
        <v>1</v>
      </c>
      <c r="IY22" s="33">
        <f t="shared" si="86"/>
        <v>1</v>
      </c>
      <c r="IZ22" s="33">
        <f t="shared" si="87"/>
        <v>10</v>
      </c>
      <c r="JB22" s="32" t="s">
        <v>92</v>
      </c>
      <c r="JC22" s="32" t="s">
        <v>547</v>
      </c>
      <c r="JD22" s="33" t="s">
        <v>1008</v>
      </c>
      <c r="JE22" s="33">
        <v>7</v>
      </c>
      <c r="JF22" s="33">
        <v>1</v>
      </c>
      <c r="JG22" s="33">
        <v>1</v>
      </c>
      <c r="JH22" s="40">
        <f t="shared" si="88"/>
        <v>0.142857142857143</v>
      </c>
      <c r="JI22" s="33">
        <f t="shared" si="89"/>
        <v>3.4</v>
      </c>
      <c r="JJ22" s="33">
        <f t="shared" si="90"/>
        <v>19</v>
      </c>
      <c r="JS22" s="32" t="s">
        <v>28</v>
      </c>
      <c r="JT22" s="32" t="s">
        <v>54</v>
      </c>
      <c r="JU22" s="33" t="s">
        <v>1001</v>
      </c>
      <c r="JV22" s="33">
        <v>3</v>
      </c>
      <c r="JW22" s="33">
        <v>4</v>
      </c>
      <c r="JX22" s="33">
        <f t="shared" si="138"/>
        <v>3.5</v>
      </c>
      <c r="JY22" s="33">
        <f t="shared" si="91"/>
        <v>17</v>
      </c>
      <c r="KL22" s="32" t="s">
        <v>28</v>
      </c>
      <c r="KM22" s="32" t="s">
        <v>39</v>
      </c>
      <c r="KN22" s="33" t="s">
        <v>1008</v>
      </c>
      <c r="KO22" s="33">
        <v>2</v>
      </c>
      <c r="KP22" s="33"/>
      <c r="KQ22" s="33"/>
      <c r="KR22" s="34">
        <f t="shared" si="139"/>
        <v>0</v>
      </c>
      <c r="KS22" s="33">
        <f t="shared" si="92"/>
        <v>0.8</v>
      </c>
      <c r="KT22" s="33">
        <f t="shared" si="93"/>
        <v>18</v>
      </c>
      <c r="KV22" s="32" t="s">
        <v>167</v>
      </c>
      <c r="KW22" s="32" t="s">
        <v>581</v>
      </c>
      <c r="KX22" s="33" t="s">
        <v>1001</v>
      </c>
      <c r="KY22" s="33">
        <v>1</v>
      </c>
      <c r="KZ22" s="33">
        <v>1</v>
      </c>
      <c r="LA22" s="33">
        <f t="shared" si="94"/>
        <v>1</v>
      </c>
      <c r="LB22" s="33">
        <f t="shared" si="95"/>
        <v>8</v>
      </c>
      <c r="LD22" s="32" t="s">
        <v>63</v>
      </c>
      <c r="LE22" s="32" t="s">
        <v>64</v>
      </c>
      <c r="LF22" s="33" t="s">
        <v>1008</v>
      </c>
      <c r="LG22" s="33">
        <v>1</v>
      </c>
      <c r="LH22" s="33">
        <v>1</v>
      </c>
      <c r="LI22" s="33">
        <v>1</v>
      </c>
      <c r="LJ22" s="34">
        <f t="shared" si="180"/>
        <v>1</v>
      </c>
      <c r="LK22" s="33">
        <f t="shared" si="97"/>
        <v>1</v>
      </c>
      <c r="LL22" s="33">
        <f t="shared" si="98"/>
        <v>18</v>
      </c>
      <c r="LN22" s="32" t="s">
        <v>92</v>
      </c>
      <c r="LO22" s="32" t="s">
        <v>93</v>
      </c>
      <c r="LP22" s="33" t="s">
        <v>1008</v>
      </c>
      <c r="LQ22" s="33">
        <v>1</v>
      </c>
      <c r="LR22" s="33">
        <v>1</v>
      </c>
      <c r="LS22" s="33">
        <f t="shared" si="99"/>
        <v>1</v>
      </c>
      <c r="LT22" s="33">
        <f t="shared" si="100"/>
        <v>9</v>
      </c>
      <c r="LV22" s="32" t="s">
        <v>136</v>
      </c>
      <c r="LW22" s="32" t="s">
        <v>501</v>
      </c>
      <c r="LX22" s="33" t="s">
        <v>1008</v>
      </c>
      <c r="LY22" s="33">
        <v>1</v>
      </c>
      <c r="LZ22" s="33">
        <v>1</v>
      </c>
      <c r="MA22" s="33">
        <v>1</v>
      </c>
      <c r="MB22" s="34">
        <f t="shared" si="140"/>
        <v>1</v>
      </c>
      <c r="MC22" s="33">
        <f t="shared" si="101"/>
        <v>1</v>
      </c>
      <c r="MD22" s="33">
        <f t="shared" si="102"/>
        <v>18</v>
      </c>
      <c r="MF22" s="32" t="s">
        <v>136</v>
      </c>
      <c r="MG22" s="32" t="s">
        <v>140</v>
      </c>
      <c r="MH22" s="33" t="s">
        <v>1008</v>
      </c>
      <c r="MI22" s="33">
        <v>1</v>
      </c>
      <c r="MJ22" s="33">
        <v>1</v>
      </c>
      <c r="MK22" s="33">
        <f t="shared" si="103"/>
        <v>1</v>
      </c>
      <c r="ML22" s="33">
        <f t="shared" si="104"/>
        <v>6</v>
      </c>
      <c r="MN22" s="32" t="s">
        <v>28</v>
      </c>
      <c r="MO22" s="32" t="s">
        <v>45</v>
      </c>
      <c r="MP22" s="33" t="s">
        <v>1008</v>
      </c>
      <c r="MQ22" s="33">
        <v>1</v>
      </c>
      <c r="MR22" s="33">
        <v>1</v>
      </c>
      <c r="MS22" s="33">
        <v>1</v>
      </c>
      <c r="MT22" s="34">
        <f t="shared" si="105"/>
        <v>1</v>
      </c>
      <c r="MU22" s="33">
        <f t="shared" si="106"/>
        <v>1</v>
      </c>
      <c r="MV22" s="33">
        <f t="shared" si="107"/>
        <v>18</v>
      </c>
      <c r="MX22" s="32" t="s">
        <v>63</v>
      </c>
      <c r="MY22" s="32" t="s">
        <v>81</v>
      </c>
      <c r="MZ22" s="33" t="s">
        <v>1008</v>
      </c>
      <c r="NA22" s="33">
        <v>1</v>
      </c>
      <c r="NB22" s="33">
        <v>1</v>
      </c>
      <c r="NC22" s="33">
        <f t="shared" si="108"/>
        <v>1</v>
      </c>
      <c r="ND22" s="33">
        <f t="shared" si="109"/>
        <v>10</v>
      </c>
      <c r="NF22" s="32" t="s">
        <v>104</v>
      </c>
      <c r="NG22" s="32" t="s">
        <v>105</v>
      </c>
      <c r="NH22" s="33" t="s">
        <v>1008</v>
      </c>
      <c r="NI22" s="33">
        <v>5</v>
      </c>
      <c r="NJ22" s="33">
        <v>5</v>
      </c>
      <c r="NK22" s="33"/>
      <c r="NL22" s="40">
        <f t="shared" si="110"/>
        <v>0</v>
      </c>
      <c r="NM22" s="33">
        <f t="shared" si="111"/>
        <v>3.5</v>
      </c>
      <c r="NN22" s="33">
        <f t="shared" si="112"/>
        <v>19</v>
      </c>
      <c r="NW22" s="32" t="s">
        <v>167</v>
      </c>
      <c r="NX22" s="32" t="s">
        <v>323</v>
      </c>
      <c r="NY22" s="33" t="s">
        <v>1008</v>
      </c>
      <c r="NZ22" s="33">
        <v>4</v>
      </c>
      <c r="OA22" s="33">
        <v>4</v>
      </c>
      <c r="OB22" s="33">
        <f t="shared" si="113"/>
        <v>4</v>
      </c>
      <c r="OC22" s="33">
        <f t="shared" si="114"/>
        <v>16</v>
      </c>
      <c r="OO22" s="32" t="s">
        <v>63</v>
      </c>
      <c r="OP22" s="32" t="s">
        <v>64</v>
      </c>
      <c r="OQ22" s="33" t="s">
        <v>1008</v>
      </c>
      <c r="OR22" s="33">
        <v>1</v>
      </c>
      <c r="OS22" s="33">
        <v>1</v>
      </c>
      <c r="OT22" s="33">
        <v>1</v>
      </c>
      <c r="OU22" s="34">
        <f t="shared" si="115"/>
        <v>1</v>
      </c>
      <c r="OV22" s="33">
        <f t="shared" si="116"/>
        <v>1</v>
      </c>
      <c r="OW22" s="33">
        <f t="shared" si="117"/>
        <v>19</v>
      </c>
      <c r="OY22" s="32" t="s">
        <v>28</v>
      </c>
      <c r="OZ22" s="32" t="s">
        <v>54</v>
      </c>
      <c r="PA22" s="33" t="s">
        <v>1001</v>
      </c>
      <c r="PB22" s="33">
        <v>1</v>
      </c>
      <c r="PC22" s="33">
        <v>1</v>
      </c>
      <c r="PD22" s="33">
        <f t="shared" si="118"/>
        <v>1</v>
      </c>
      <c r="PE22" s="33">
        <f t="shared" si="119"/>
        <v>9</v>
      </c>
      <c r="PG22" s="32" t="s">
        <v>28</v>
      </c>
      <c r="PH22" s="32" t="s">
        <v>54</v>
      </c>
      <c r="PI22" s="33" t="s">
        <v>1001</v>
      </c>
      <c r="PJ22" s="33">
        <v>2</v>
      </c>
      <c r="PK22" s="33">
        <v>1</v>
      </c>
      <c r="PL22" s="33"/>
      <c r="PM22" s="34">
        <f t="shared" si="120"/>
        <v>0</v>
      </c>
      <c r="PN22" s="33">
        <f t="shared" si="121"/>
        <v>1.1</v>
      </c>
      <c r="PO22" s="33">
        <f t="shared" si="122"/>
        <v>15</v>
      </c>
      <c r="PQ22" s="32" t="s">
        <v>28</v>
      </c>
      <c r="PR22" s="32" t="s">
        <v>54</v>
      </c>
      <c r="PS22" s="33" t="s">
        <v>1001</v>
      </c>
      <c r="PT22" s="33">
        <v>1</v>
      </c>
      <c r="PU22" s="33">
        <v>1</v>
      </c>
      <c r="PV22" s="33">
        <f t="shared" si="123"/>
        <v>1</v>
      </c>
      <c r="PW22" s="33">
        <f t="shared" si="124"/>
        <v>12</v>
      </c>
      <c r="PY22" s="32" t="s">
        <v>92</v>
      </c>
      <c r="PZ22" s="32" t="s">
        <v>97</v>
      </c>
      <c r="QA22" s="33" t="s">
        <v>1001</v>
      </c>
      <c r="QB22" s="33">
        <v>1</v>
      </c>
      <c r="QC22" s="33">
        <v>1</v>
      </c>
      <c r="QD22" s="33">
        <v>1</v>
      </c>
      <c r="QE22" s="34">
        <f t="shared" si="125"/>
        <v>1</v>
      </c>
      <c r="QF22" s="33">
        <f t="shared" si="126"/>
        <v>1</v>
      </c>
      <c r="QG22" s="33">
        <f t="shared" si="127"/>
        <v>17</v>
      </c>
      <c r="QI22" s="32" t="s">
        <v>28</v>
      </c>
      <c r="QJ22" s="32" t="s">
        <v>45</v>
      </c>
      <c r="QK22" s="33" t="s">
        <v>1008</v>
      </c>
      <c r="QL22" s="33">
        <v>1</v>
      </c>
      <c r="QM22" s="33">
        <v>1</v>
      </c>
      <c r="QN22" s="33">
        <f t="shared" si="128"/>
        <v>1</v>
      </c>
      <c r="QO22" s="33">
        <f t="shared" si="129"/>
        <v>7</v>
      </c>
      <c r="QQ22" s="32" t="s">
        <v>104</v>
      </c>
      <c r="QR22" s="32" t="s">
        <v>975</v>
      </c>
      <c r="QS22" s="33"/>
      <c r="QT22" s="33">
        <v>2</v>
      </c>
      <c r="QU22" s="33"/>
      <c r="QV22" s="33"/>
      <c r="QW22" s="34">
        <f t="shared" si="130"/>
        <v>0</v>
      </c>
      <c r="QX22" s="33">
        <f t="shared" si="131"/>
        <v>0.8</v>
      </c>
      <c r="QY22" s="33">
        <f t="shared" si="132"/>
        <v>18</v>
      </c>
      <c r="RA22" s="32" t="s">
        <v>104</v>
      </c>
      <c r="RB22" s="32" t="s">
        <v>116</v>
      </c>
      <c r="RC22" s="33" t="s">
        <v>1008</v>
      </c>
      <c r="RD22" s="33">
        <v>1</v>
      </c>
      <c r="RE22" s="33">
        <v>1</v>
      </c>
      <c r="RF22" s="33">
        <f t="shared" si="133"/>
        <v>1</v>
      </c>
      <c r="RG22" s="33">
        <f t="shared" si="134"/>
        <v>13</v>
      </c>
      <c r="RJ22" s="32" t="s">
        <v>63</v>
      </c>
      <c r="RK22" s="32" t="s">
        <v>81</v>
      </c>
      <c r="RL22" s="33" t="s">
        <v>1008</v>
      </c>
      <c r="RM22" s="33">
        <v>5</v>
      </c>
      <c r="RN22" s="33">
        <v>5</v>
      </c>
      <c r="RO22" s="33">
        <v>1</v>
      </c>
      <c r="RP22" s="40">
        <v>0.2</v>
      </c>
      <c r="RQ22" s="33">
        <v>3.8</v>
      </c>
      <c r="RR22" s="33">
        <v>19</v>
      </c>
      <c r="SA22" s="32" t="s">
        <v>104</v>
      </c>
      <c r="SB22" s="32" t="s">
        <v>128</v>
      </c>
      <c r="SC22" s="33" t="s">
        <v>1008</v>
      </c>
      <c r="SD22" s="33">
        <v>3</v>
      </c>
      <c r="SE22" s="33">
        <v>5</v>
      </c>
      <c r="SF22" s="33">
        <v>4</v>
      </c>
      <c r="SG22" s="33">
        <v>19</v>
      </c>
    </row>
    <row r="23" spans="1:511">
      <c r="A23" s="43" t="s">
        <v>121</v>
      </c>
      <c r="B23" s="43" t="s">
        <v>1008</v>
      </c>
      <c r="C23" s="33">
        <v>23</v>
      </c>
      <c r="D23" s="38">
        <f t="shared" si="141"/>
        <v>1.15</v>
      </c>
      <c r="E23" s="43">
        <f t="shared" si="142"/>
        <v>69.6969696969697</v>
      </c>
      <c r="F23" s="33">
        <v>43</v>
      </c>
      <c r="G23" s="43">
        <f t="shared" si="143"/>
        <v>22.1649484536082</v>
      </c>
      <c r="H23" s="33">
        <f t="shared" si="144"/>
        <v>50.6841611996251</v>
      </c>
      <c r="M23" s="32" t="s">
        <v>167</v>
      </c>
      <c r="N23" s="32" t="s">
        <v>186</v>
      </c>
      <c r="O23" s="33" t="s">
        <v>1001</v>
      </c>
      <c r="P23" s="39">
        <v>10</v>
      </c>
      <c r="Q23" s="33">
        <v>5</v>
      </c>
      <c r="R23" s="33">
        <f t="shared" si="54"/>
        <v>7.5</v>
      </c>
      <c r="S23" s="33">
        <f t="shared" si="55"/>
        <v>20</v>
      </c>
      <c r="AB23" s="32" t="s">
        <v>167</v>
      </c>
      <c r="AC23" s="32" t="s">
        <v>323</v>
      </c>
      <c r="AD23" s="33" t="s">
        <v>1008</v>
      </c>
      <c r="AE23" s="33">
        <v>5</v>
      </c>
      <c r="AF23" s="33">
        <v>17</v>
      </c>
      <c r="AG23" s="33">
        <f t="shared" si="56"/>
        <v>11</v>
      </c>
      <c r="AH23" s="33">
        <f t="shared" si="57"/>
        <v>20</v>
      </c>
      <c r="AT23" s="32" t="s">
        <v>167</v>
      </c>
      <c r="AU23" s="32" t="s">
        <v>581</v>
      </c>
      <c r="AV23" s="33"/>
      <c r="AW23" s="33">
        <v>4</v>
      </c>
      <c r="AX23" s="33">
        <v>3</v>
      </c>
      <c r="AY23" s="33">
        <f t="shared" si="58"/>
        <v>3.5</v>
      </c>
      <c r="AZ23" s="33">
        <f t="shared" si="59"/>
        <v>17</v>
      </c>
      <c r="BI23" s="32" t="s">
        <v>104</v>
      </c>
      <c r="BJ23" s="32" t="s">
        <v>108</v>
      </c>
      <c r="BK23" s="33" t="s">
        <v>1008</v>
      </c>
      <c r="BL23" s="33">
        <v>3</v>
      </c>
      <c r="BM23" s="33">
        <v>3</v>
      </c>
      <c r="BN23" s="33">
        <f t="shared" si="61"/>
        <v>3</v>
      </c>
      <c r="BO23" s="33">
        <f t="shared" si="62"/>
        <v>9</v>
      </c>
      <c r="CA23" s="32" t="s">
        <v>104</v>
      </c>
      <c r="CB23" s="32" t="s">
        <v>108</v>
      </c>
      <c r="CC23" s="33" t="s">
        <v>1008</v>
      </c>
      <c r="CD23" s="33">
        <v>5</v>
      </c>
      <c r="CE23" s="33">
        <v>4</v>
      </c>
      <c r="CF23" s="33">
        <f t="shared" si="63"/>
        <v>4.5</v>
      </c>
      <c r="CG23" s="33">
        <f t="shared" si="64"/>
        <v>17</v>
      </c>
      <c r="CP23" s="32" t="s">
        <v>28</v>
      </c>
      <c r="CQ23" s="32" t="s">
        <v>29</v>
      </c>
      <c r="CR23" s="33" t="s">
        <v>1008</v>
      </c>
      <c r="CS23" s="33">
        <v>3</v>
      </c>
      <c r="CT23" s="33">
        <v>4</v>
      </c>
      <c r="CU23" s="33">
        <f t="shared" si="65"/>
        <v>3.6</v>
      </c>
      <c r="CV23" s="33">
        <f t="shared" si="66"/>
        <v>19</v>
      </c>
      <c r="DH23" s="32" t="s">
        <v>167</v>
      </c>
      <c r="DI23" s="32" t="s">
        <v>581</v>
      </c>
      <c r="DJ23" s="33"/>
      <c r="DK23" s="33">
        <v>6</v>
      </c>
      <c r="DL23" s="33">
        <v>2</v>
      </c>
      <c r="DM23" s="33">
        <f t="shared" si="67"/>
        <v>4</v>
      </c>
      <c r="DN23" s="33">
        <f t="shared" si="68"/>
        <v>15</v>
      </c>
      <c r="DW23" s="32" t="s">
        <v>167</v>
      </c>
      <c r="DX23" s="32" t="s">
        <v>193</v>
      </c>
      <c r="DY23" s="33" t="s">
        <v>1008</v>
      </c>
      <c r="DZ23" s="33">
        <v>1</v>
      </c>
      <c r="EA23" s="33">
        <v>4</v>
      </c>
      <c r="EB23" s="33">
        <f t="shared" si="70"/>
        <v>2.8</v>
      </c>
      <c r="EC23" s="33">
        <f t="shared" si="71"/>
        <v>20</v>
      </c>
      <c r="EO23" s="32" t="s">
        <v>28</v>
      </c>
      <c r="EP23" s="32" t="s">
        <v>60</v>
      </c>
      <c r="EQ23" s="33" t="s">
        <v>1008</v>
      </c>
      <c r="ER23" s="33">
        <v>4</v>
      </c>
      <c r="ES23" s="33">
        <v>3</v>
      </c>
      <c r="ET23" s="33">
        <f t="shared" si="72"/>
        <v>3.5</v>
      </c>
      <c r="EU23" s="33">
        <f t="shared" si="73"/>
        <v>17</v>
      </c>
      <c r="FD23" s="32" t="s">
        <v>28</v>
      </c>
      <c r="FE23" s="32" t="s">
        <v>45</v>
      </c>
      <c r="FF23" s="33" t="s">
        <v>1008</v>
      </c>
      <c r="FG23" s="33">
        <v>2</v>
      </c>
      <c r="FH23" s="33">
        <v>4</v>
      </c>
      <c r="FI23" s="33">
        <f t="shared" si="74"/>
        <v>3.2</v>
      </c>
      <c r="FJ23" s="33">
        <f t="shared" si="75"/>
        <v>19</v>
      </c>
      <c r="FV23" s="32" t="s">
        <v>136</v>
      </c>
      <c r="FW23" s="32" t="s">
        <v>501</v>
      </c>
      <c r="FX23" s="33" t="s">
        <v>1001</v>
      </c>
      <c r="FY23" s="33">
        <v>11</v>
      </c>
      <c r="FZ23" s="33">
        <v>4</v>
      </c>
      <c r="GA23" s="33">
        <f t="shared" si="76"/>
        <v>7.5</v>
      </c>
      <c r="GB23" s="33">
        <f t="shared" si="77"/>
        <v>18</v>
      </c>
      <c r="GK23" s="32" t="s">
        <v>136</v>
      </c>
      <c r="GL23" s="32" t="s">
        <v>140</v>
      </c>
      <c r="GM23" s="33" t="s">
        <v>1008</v>
      </c>
      <c r="GN23" s="33">
        <v>6</v>
      </c>
      <c r="GO23" s="33">
        <v>15</v>
      </c>
      <c r="GP23" s="33">
        <f t="shared" si="79"/>
        <v>11.4</v>
      </c>
      <c r="GQ23" s="33">
        <f t="shared" si="135"/>
        <v>20</v>
      </c>
      <c r="HC23" s="32" t="s">
        <v>167</v>
      </c>
      <c r="HD23" s="32" t="s">
        <v>581</v>
      </c>
      <c r="HE23" s="33"/>
      <c r="HF23" s="33">
        <v>6</v>
      </c>
      <c r="HG23" s="33">
        <v>2</v>
      </c>
      <c r="HH23" s="33">
        <f t="shared" si="81"/>
        <v>4</v>
      </c>
      <c r="HI23" s="33">
        <f t="shared" si="136"/>
        <v>18</v>
      </c>
      <c r="HR23" s="32" t="s">
        <v>63</v>
      </c>
      <c r="HS23" s="32" t="s">
        <v>81</v>
      </c>
      <c r="HT23" s="33" t="s">
        <v>1008</v>
      </c>
      <c r="HU23" s="33">
        <v>3</v>
      </c>
      <c r="HV23" s="33">
        <v>4</v>
      </c>
      <c r="HW23" s="33">
        <f t="shared" si="82"/>
        <v>3.6</v>
      </c>
      <c r="HX23" s="33">
        <f t="shared" si="83"/>
        <v>18</v>
      </c>
      <c r="IJ23" s="32" t="s">
        <v>28</v>
      </c>
      <c r="IK23" s="32" t="s">
        <v>54</v>
      </c>
      <c r="IL23" s="33" t="s">
        <v>1001</v>
      </c>
      <c r="IM23" s="33">
        <v>2</v>
      </c>
      <c r="IN23" s="33"/>
      <c r="IO23" s="33"/>
      <c r="IP23" s="34">
        <f t="shared" si="137"/>
        <v>0</v>
      </c>
      <c r="IQ23" s="33">
        <f t="shared" si="84"/>
        <v>0.8</v>
      </c>
      <c r="IR23" s="33">
        <f t="shared" si="85"/>
        <v>20</v>
      </c>
      <c r="IT23" s="32" t="s">
        <v>63</v>
      </c>
      <c r="IU23" s="32" t="s">
        <v>74</v>
      </c>
      <c r="IV23" s="33" t="s">
        <v>1008</v>
      </c>
      <c r="IW23" s="33">
        <v>1</v>
      </c>
      <c r="IX23" s="33">
        <v>1</v>
      </c>
      <c r="IY23" s="33">
        <f t="shared" si="86"/>
        <v>1</v>
      </c>
      <c r="IZ23" s="33">
        <f t="shared" si="87"/>
        <v>10</v>
      </c>
      <c r="JB23" s="32" t="s">
        <v>63</v>
      </c>
      <c r="JC23" s="32" t="s">
        <v>77</v>
      </c>
      <c r="JD23" s="33" t="s">
        <v>1008</v>
      </c>
      <c r="JE23" s="33">
        <v>5</v>
      </c>
      <c r="JF23" s="33">
        <v>3</v>
      </c>
      <c r="JG23" s="33">
        <v>1</v>
      </c>
      <c r="JH23" s="40">
        <f t="shared" si="88"/>
        <v>0.2</v>
      </c>
      <c r="JI23" s="33">
        <f t="shared" si="89"/>
        <v>3.2</v>
      </c>
      <c r="JJ23" s="33">
        <f t="shared" si="90"/>
        <v>20</v>
      </c>
      <c r="JS23" s="32" t="s">
        <v>28</v>
      </c>
      <c r="JT23" s="32" t="s">
        <v>29</v>
      </c>
      <c r="JU23" s="33" t="s">
        <v>1008</v>
      </c>
      <c r="JV23" s="33">
        <v>2</v>
      </c>
      <c r="JW23" s="33">
        <v>4</v>
      </c>
      <c r="JX23" s="33">
        <f t="shared" si="138"/>
        <v>3</v>
      </c>
      <c r="JY23" s="33">
        <f t="shared" si="91"/>
        <v>20</v>
      </c>
      <c r="KL23" s="32" t="s">
        <v>28</v>
      </c>
      <c r="KM23" s="32" t="s">
        <v>60</v>
      </c>
      <c r="KN23" s="33" t="s">
        <v>1008</v>
      </c>
      <c r="KO23" s="33">
        <v>1</v>
      </c>
      <c r="KP23" s="33">
        <v>1</v>
      </c>
      <c r="KQ23" s="33"/>
      <c r="KR23" s="34">
        <f t="shared" si="139"/>
        <v>0</v>
      </c>
      <c r="KS23" s="33">
        <f t="shared" si="92"/>
        <v>0.7</v>
      </c>
      <c r="KT23" s="33">
        <f t="shared" si="93"/>
        <v>20</v>
      </c>
      <c r="KV23" s="32" t="s">
        <v>28</v>
      </c>
      <c r="KW23" s="32" t="s">
        <v>54</v>
      </c>
      <c r="KX23" s="33" t="s">
        <v>1001</v>
      </c>
      <c r="KY23" s="33">
        <v>1</v>
      </c>
      <c r="KZ23" s="33">
        <v>1</v>
      </c>
      <c r="LA23" s="33">
        <f t="shared" si="94"/>
        <v>1</v>
      </c>
      <c r="LB23" s="33">
        <f t="shared" si="95"/>
        <v>8</v>
      </c>
      <c r="LD23" s="32" t="s">
        <v>28</v>
      </c>
      <c r="LE23" s="32" t="s">
        <v>45</v>
      </c>
      <c r="LF23" s="33" t="s">
        <v>1008</v>
      </c>
      <c r="LG23" s="33">
        <v>1</v>
      </c>
      <c r="LH23" s="33">
        <v>1</v>
      </c>
      <c r="LI23" s="33">
        <v>1</v>
      </c>
      <c r="LJ23" s="34">
        <f t="shared" si="180"/>
        <v>1</v>
      </c>
      <c r="LK23" s="33">
        <f t="shared" si="97"/>
        <v>1</v>
      </c>
      <c r="LL23" s="33">
        <f t="shared" si="98"/>
        <v>18</v>
      </c>
      <c r="LN23" s="32" t="s">
        <v>104</v>
      </c>
      <c r="LO23" s="32" t="s">
        <v>116</v>
      </c>
      <c r="LP23" s="33" t="s">
        <v>1008</v>
      </c>
      <c r="LQ23" s="33">
        <v>1</v>
      </c>
      <c r="LR23" s="33">
        <v>1</v>
      </c>
      <c r="LS23" s="33">
        <f t="shared" si="99"/>
        <v>1</v>
      </c>
      <c r="LT23" s="33">
        <f t="shared" si="100"/>
        <v>9</v>
      </c>
      <c r="LV23" s="32" t="s">
        <v>92</v>
      </c>
      <c r="LW23" s="32" t="s">
        <v>93</v>
      </c>
      <c r="LX23" s="33" t="s">
        <v>1008</v>
      </c>
      <c r="LY23" s="33">
        <v>2</v>
      </c>
      <c r="LZ23" s="33"/>
      <c r="MA23" s="33"/>
      <c r="MB23" s="34">
        <f t="shared" si="140"/>
        <v>0</v>
      </c>
      <c r="MC23" s="33">
        <f t="shared" si="101"/>
        <v>0.8</v>
      </c>
      <c r="MD23" s="33">
        <f t="shared" si="102"/>
        <v>20</v>
      </c>
      <c r="MF23" s="32" t="s">
        <v>63</v>
      </c>
      <c r="MG23" s="32" t="s">
        <v>81</v>
      </c>
      <c r="MH23" s="33" t="s">
        <v>1008</v>
      </c>
      <c r="MI23" s="33">
        <v>1</v>
      </c>
      <c r="MJ23" s="33">
        <v>1</v>
      </c>
      <c r="MK23" s="33">
        <f t="shared" si="103"/>
        <v>1</v>
      </c>
      <c r="ML23" s="33">
        <f t="shared" si="104"/>
        <v>6</v>
      </c>
      <c r="MN23" s="32" t="s">
        <v>167</v>
      </c>
      <c r="MO23" s="32" t="s">
        <v>186</v>
      </c>
      <c r="MP23" s="33" t="s">
        <v>1008</v>
      </c>
      <c r="MQ23" s="33">
        <v>2</v>
      </c>
      <c r="MR23" s="33"/>
      <c r="MS23" s="33"/>
      <c r="MT23" s="34">
        <f t="shared" si="105"/>
        <v>0</v>
      </c>
      <c r="MU23" s="33">
        <f t="shared" si="106"/>
        <v>0.8</v>
      </c>
      <c r="MV23" s="33">
        <f t="shared" si="107"/>
        <v>20</v>
      </c>
      <c r="MX23" s="32" t="s">
        <v>104</v>
      </c>
      <c r="MY23" s="32" t="s">
        <v>105</v>
      </c>
      <c r="MZ23" s="33" t="s">
        <v>1008</v>
      </c>
      <c r="NA23" s="33">
        <v>1</v>
      </c>
      <c r="NB23" s="33">
        <v>1</v>
      </c>
      <c r="NC23" s="33">
        <f t="shared" si="108"/>
        <v>1</v>
      </c>
      <c r="ND23" s="33">
        <f t="shared" si="109"/>
        <v>10</v>
      </c>
      <c r="NF23" s="32" t="s">
        <v>63</v>
      </c>
      <c r="NG23" s="32" t="s">
        <v>410</v>
      </c>
      <c r="NH23" s="33" t="s">
        <v>1001</v>
      </c>
      <c r="NI23" s="33">
        <v>7</v>
      </c>
      <c r="NJ23" s="33">
        <v>1</v>
      </c>
      <c r="NK23" s="33">
        <v>1</v>
      </c>
      <c r="NL23" s="40">
        <f t="shared" si="110"/>
        <v>0.142857142857143</v>
      </c>
      <c r="NM23" s="33">
        <f t="shared" si="111"/>
        <v>3.4</v>
      </c>
      <c r="NN23" s="33">
        <f t="shared" si="112"/>
        <v>20</v>
      </c>
      <c r="NW23" s="32" t="s">
        <v>167</v>
      </c>
      <c r="NX23" s="32" t="s">
        <v>186</v>
      </c>
      <c r="NY23" s="33" t="s">
        <v>1008</v>
      </c>
      <c r="NZ23" s="33">
        <v>3</v>
      </c>
      <c r="OA23" s="33">
        <v>4</v>
      </c>
      <c r="OB23" s="33">
        <f t="shared" si="113"/>
        <v>3.5</v>
      </c>
      <c r="OC23" s="33">
        <f t="shared" si="114"/>
        <v>20</v>
      </c>
      <c r="OO23" s="32" t="s">
        <v>28</v>
      </c>
      <c r="OP23" s="32" t="s">
        <v>29</v>
      </c>
      <c r="OQ23" s="33" t="s">
        <v>1008</v>
      </c>
      <c r="OR23" s="33">
        <v>2</v>
      </c>
      <c r="OS23" s="33"/>
      <c r="OT23" s="33"/>
      <c r="OU23" s="34">
        <f t="shared" si="115"/>
        <v>0</v>
      </c>
      <c r="OV23" s="33">
        <f t="shared" si="116"/>
        <v>0.8</v>
      </c>
      <c r="OW23" s="33">
        <f t="shared" si="117"/>
        <v>20</v>
      </c>
      <c r="OY23" s="32" t="s">
        <v>136</v>
      </c>
      <c r="OZ23" s="32" t="s">
        <v>140</v>
      </c>
      <c r="PA23" s="33" t="s">
        <v>1008</v>
      </c>
      <c r="PB23" s="33">
        <v>1</v>
      </c>
      <c r="PC23" s="33">
        <v>1</v>
      </c>
      <c r="PD23" s="33">
        <f t="shared" si="118"/>
        <v>1</v>
      </c>
      <c r="PE23" s="33">
        <f t="shared" si="119"/>
        <v>9</v>
      </c>
      <c r="PG23" s="32" t="s">
        <v>92</v>
      </c>
      <c r="PH23" s="32" t="s">
        <v>93</v>
      </c>
      <c r="PI23" s="33" t="s">
        <v>1008</v>
      </c>
      <c r="PJ23" s="33">
        <v>1</v>
      </c>
      <c r="PK23" s="33">
        <v>1</v>
      </c>
      <c r="PL23" s="33">
        <v>1</v>
      </c>
      <c r="PM23" s="34">
        <f t="shared" si="120"/>
        <v>1</v>
      </c>
      <c r="PN23" s="33">
        <f t="shared" si="121"/>
        <v>1</v>
      </c>
      <c r="PO23" s="33">
        <f t="shared" si="122"/>
        <v>20</v>
      </c>
      <c r="PQ23" s="32" t="s">
        <v>28</v>
      </c>
      <c r="PR23" s="32" t="s">
        <v>45</v>
      </c>
      <c r="PS23" s="33" t="s">
        <v>1008</v>
      </c>
      <c r="PT23" s="33">
        <v>1</v>
      </c>
      <c r="PU23" s="33">
        <v>1</v>
      </c>
      <c r="PV23" s="33">
        <f t="shared" si="123"/>
        <v>1</v>
      </c>
      <c r="PW23" s="33">
        <f t="shared" si="124"/>
        <v>12</v>
      </c>
      <c r="PY23" s="32" t="s">
        <v>63</v>
      </c>
      <c r="PZ23" s="32" t="s">
        <v>410</v>
      </c>
      <c r="QA23" s="33" t="s">
        <v>1001</v>
      </c>
      <c r="QB23" s="33">
        <v>2</v>
      </c>
      <c r="QC23" s="33"/>
      <c r="QD23" s="33"/>
      <c r="QE23" s="34">
        <f t="shared" si="125"/>
        <v>0</v>
      </c>
      <c r="QF23" s="33">
        <f t="shared" si="126"/>
        <v>0.8</v>
      </c>
      <c r="QG23" s="33">
        <f t="shared" si="127"/>
        <v>20</v>
      </c>
      <c r="QI23" s="32" t="s">
        <v>104</v>
      </c>
      <c r="QJ23" s="32" t="s">
        <v>108</v>
      </c>
      <c r="QK23" s="33" t="s">
        <v>1008</v>
      </c>
      <c r="QL23" s="33">
        <v>1</v>
      </c>
      <c r="QM23" s="33">
        <v>1</v>
      </c>
      <c r="QN23" s="33">
        <f t="shared" si="128"/>
        <v>1</v>
      </c>
      <c r="QO23" s="33">
        <f t="shared" si="129"/>
        <v>7</v>
      </c>
      <c r="QQ23" s="32" t="s">
        <v>63</v>
      </c>
      <c r="QR23" s="32" t="s">
        <v>77</v>
      </c>
      <c r="QS23" s="33" t="s">
        <v>1008</v>
      </c>
      <c r="QT23" s="33">
        <v>1</v>
      </c>
      <c r="QU23" s="33">
        <v>1</v>
      </c>
      <c r="QV23" s="33"/>
      <c r="QW23" s="34">
        <f t="shared" si="130"/>
        <v>0</v>
      </c>
      <c r="QX23" s="33">
        <f t="shared" si="131"/>
        <v>0.7</v>
      </c>
      <c r="QY23" s="33">
        <f t="shared" si="132"/>
        <v>20</v>
      </c>
      <c r="RA23" s="32" t="s">
        <v>136</v>
      </c>
      <c r="RB23" s="32" t="s">
        <v>140</v>
      </c>
      <c r="RC23" s="33" t="s">
        <v>1008</v>
      </c>
      <c r="RD23" s="33">
        <v>1</v>
      </c>
      <c r="RE23" s="33">
        <v>1</v>
      </c>
      <c r="RF23" s="33">
        <f t="shared" si="133"/>
        <v>1</v>
      </c>
      <c r="RG23" s="33">
        <f t="shared" si="134"/>
        <v>13</v>
      </c>
      <c r="RJ23" s="32" t="s">
        <v>167</v>
      </c>
      <c r="RK23" s="32" t="s">
        <v>323</v>
      </c>
      <c r="RL23" s="33" t="s">
        <v>1008</v>
      </c>
      <c r="RM23" s="33">
        <v>6</v>
      </c>
      <c r="RN23" s="33">
        <v>3</v>
      </c>
      <c r="RO23" s="33">
        <v>1</v>
      </c>
      <c r="RP23" s="40">
        <v>0.166666666666667</v>
      </c>
      <c r="RQ23" s="33">
        <v>3.6</v>
      </c>
      <c r="RR23" s="33">
        <v>20</v>
      </c>
      <c r="SA23" s="32" t="s">
        <v>136</v>
      </c>
      <c r="SB23" s="32" t="s">
        <v>501</v>
      </c>
      <c r="SC23" s="33" t="s">
        <v>1008</v>
      </c>
      <c r="SD23" s="33">
        <v>4</v>
      </c>
      <c r="SE23" s="33">
        <v>4</v>
      </c>
      <c r="SF23" s="33">
        <v>4</v>
      </c>
      <c r="SG23" s="33">
        <v>19</v>
      </c>
    </row>
    <row r="24" spans="1:511">
      <c r="A24" s="43" t="s">
        <v>45</v>
      </c>
      <c r="B24" s="43" t="s">
        <v>1008</v>
      </c>
      <c r="C24" s="33">
        <v>25</v>
      </c>
      <c r="D24" s="38">
        <f t="shared" si="141"/>
        <v>1.25</v>
      </c>
      <c r="E24" s="43">
        <f t="shared" si="142"/>
        <v>75.7575757575758</v>
      </c>
      <c r="F24" s="33">
        <v>20</v>
      </c>
      <c r="G24" s="43">
        <f t="shared" si="143"/>
        <v>10.3092783505155</v>
      </c>
      <c r="H24" s="33">
        <f t="shared" si="144"/>
        <v>49.5782567947516</v>
      </c>
      <c r="M24" s="32" t="s">
        <v>63</v>
      </c>
      <c r="N24" s="32" t="s">
        <v>77</v>
      </c>
      <c r="O24" s="33" t="s">
        <v>1008</v>
      </c>
      <c r="P24" s="39">
        <v>11</v>
      </c>
      <c r="Q24" s="33">
        <v>4</v>
      </c>
      <c r="R24" s="33">
        <f t="shared" si="54"/>
        <v>7.5</v>
      </c>
      <c r="S24" s="33">
        <f t="shared" si="55"/>
        <v>20</v>
      </c>
      <c r="AB24" s="32" t="s">
        <v>167</v>
      </c>
      <c r="AC24" s="32" t="s">
        <v>193</v>
      </c>
      <c r="AD24" s="33" t="s">
        <v>1008</v>
      </c>
      <c r="AE24" s="33">
        <v>2</v>
      </c>
      <c r="AF24" s="33">
        <v>20</v>
      </c>
      <c r="AG24" s="33">
        <f t="shared" si="56"/>
        <v>11</v>
      </c>
      <c r="AH24" s="33">
        <f t="shared" si="57"/>
        <v>20</v>
      </c>
      <c r="AT24" s="32" t="s">
        <v>104</v>
      </c>
      <c r="AU24" s="32" t="s">
        <v>105</v>
      </c>
      <c r="AV24" s="33" t="s">
        <v>1008</v>
      </c>
      <c r="AW24" s="33">
        <v>3</v>
      </c>
      <c r="AX24" s="33">
        <v>3</v>
      </c>
      <c r="AY24" s="33">
        <f t="shared" si="58"/>
        <v>3</v>
      </c>
      <c r="AZ24" s="33">
        <f t="shared" si="59"/>
        <v>21</v>
      </c>
      <c r="BI24" s="32" t="s">
        <v>63</v>
      </c>
      <c r="BJ24" s="32" t="s">
        <v>81</v>
      </c>
      <c r="BK24" s="33" t="s">
        <v>1008</v>
      </c>
      <c r="BL24" s="33">
        <v>2</v>
      </c>
      <c r="BM24" s="33">
        <v>2</v>
      </c>
      <c r="BN24" s="33">
        <f t="shared" si="61"/>
        <v>2</v>
      </c>
      <c r="BO24" s="33">
        <f t="shared" si="62"/>
        <v>21</v>
      </c>
      <c r="CA24" s="32" t="s">
        <v>167</v>
      </c>
      <c r="CB24" s="32" t="s">
        <v>186</v>
      </c>
      <c r="CC24" s="33" t="s">
        <v>1001</v>
      </c>
      <c r="CD24" s="33">
        <v>5</v>
      </c>
      <c r="CE24" s="33">
        <v>3</v>
      </c>
      <c r="CF24" s="33">
        <f t="shared" si="63"/>
        <v>4</v>
      </c>
      <c r="CG24" s="33">
        <f t="shared" si="64"/>
        <v>21</v>
      </c>
      <c r="CP24" s="32" t="s">
        <v>136</v>
      </c>
      <c r="CQ24" s="32" t="s">
        <v>137</v>
      </c>
      <c r="CR24" s="33" t="s">
        <v>1008</v>
      </c>
      <c r="CS24" s="33">
        <v>3</v>
      </c>
      <c r="CT24" s="33">
        <v>4</v>
      </c>
      <c r="CU24" s="33">
        <f t="shared" si="65"/>
        <v>3.6</v>
      </c>
      <c r="CV24" s="33">
        <f t="shared" si="66"/>
        <v>19</v>
      </c>
      <c r="DH24" s="32" t="s">
        <v>28</v>
      </c>
      <c r="DI24" s="32" t="s">
        <v>54</v>
      </c>
      <c r="DJ24" s="33"/>
      <c r="DK24" s="33">
        <v>6</v>
      </c>
      <c r="DL24" s="33">
        <v>1</v>
      </c>
      <c r="DM24" s="33">
        <f t="shared" si="67"/>
        <v>3.5</v>
      </c>
      <c r="DN24" s="33">
        <f t="shared" si="68"/>
        <v>21</v>
      </c>
      <c r="DW24" s="32" t="s">
        <v>92</v>
      </c>
      <c r="DX24" s="32" t="s">
        <v>97</v>
      </c>
      <c r="DY24" s="33"/>
      <c r="DZ24" s="33">
        <v>1</v>
      </c>
      <c r="EA24" s="33">
        <v>4</v>
      </c>
      <c r="EB24" s="33">
        <f t="shared" si="70"/>
        <v>2.8</v>
      </c>
      <c r="EC24" s="33">
        <f t="shared" si="71"/>
        <v>20</v>
      </c>
      <c r="EO24" s="32" t="s">
        <v>63</v>
      </c>
      <c r="EP24" s="32" t="s">
        <v>410</v>
      </c>
      <c r="EQ24" s="33"/>
      <c r="ER24" s="33">
        <v>5</v>
      </c>
      <c r="ES24" s="33">
        <v>2</v>
      </c>
      <c r="ET24" s="33">
        <f t="shared" si="72"/>
        <v>3.5</v>
      </c>
      <c r="EU24" s="33">
        <f t="shared" si="73"/>
        <v>17</v>
      </c>
      <c r="FD24" s="32" t="s">
        <v>167</v>
      </c>
      <c r="FE24" s="32" t="s">
        <v>186</v>
      </c>
      <c r="FF24" s="33" t="s">
        <v>1001</v>
      </c>
      <c r="FG24" s="33">
        <v>2</v>
      </c>
      <c r="FH24" s="33">
        <v>4</v>
      </c>
      <c r="FI24" s="33">
        <f t="shared" si="74"/>
        <v>3.2</v>
      </c>
      <c r="FJ24" s="33">
        <f t="shared" si="75"/>
        <v>19</v>
      </c>
      <c r="FV24" s="32" t="s">
        <v>28</v>
      </c>
      <c r="FW24" s="32" t="s">
        <v>39</v>
      </c>
      <c r="FX24" s="33" t="s">
        <v>1008</v>
      </c>
      <c r="FY24" s="33">
        <v>12</v>
      </c>
      <c r="FZ24" s="33">
        <v>3</v>
      </c>
      <c r="GA24" s="33">
        <f t="shared" si="76"/>
        <v>7.5</v>
      </c>
      <c r="GB24" s="33">
        <f t="shared" si="77"/>
        <v>18</v>
      </c>
      <c r="GK24" s="32" t="s">
        <v>63</v>
      </c>
      <c r="GL24" s="32" t="s">
        <v>410</v>
      </c>
      <c r="GM24" s="33"/>
      <c r="GN24" s="33">
        <v>3</v>
      </c>
      <c r="GO24" s="33">
        <v>17</v>
      </c>
      <c r="GP24" s="33">
        <f t="shared" si="79"/>
        <v>11.4</v>
      </c>
      <c r="GQ24" s="33">
        <f t="shared" si="135"/>
        <v>21</v>
      </c>
      <c r="HC24" s="32" t="s">
        <v>167</v>
      </c>
      <c r="HD24" s="32" t="s">
        <v>193</v>
      </c>
      <c r="HE24" s="33" t="s">
        <v>1008</v>
      </c>
      <c r="HF24" s="33">
        <v>6</v>
      </c>
      <c r="HG24" s="33">
        <v>2</v>
      </c>
      <c r="HH24" s="33">
        <f t="shared" si="81"/>
        <v>4</v>
      </c>
      <c r="HI24" s="33">
        <f t="shared" si="136"/>
        <v>18</v>
      </c>
      <c r="HR24" s="32" t="s">
        <v>28</v>
      </c>
      <c r="HS24" s="32" t="s">
        <v>54</v>
      </c>
      <c r="HT24" s="33"/>
      <c r="HU24" s="33">
        <v>2</v>
      </c>
      <c r="HV24" s="33">
        <v>3</v>
      </c>
      <c r="HW24" s="33">
        <f t="shared" si="82"/>
        <v>2.6</v>
      </c>
      <c r="HX24" s="33">
        <f t="shared" si="83"/>
        <v>21</v>
      </c>
      <c r="IE24" s="1" t="s">
        <v>2619</v>
      </c>
      <c r="IJ24" s="32" t="s">
        <v>63</v>
      </c>
      <c r="IK24" s="32" t="s">
        <v>81</v>
      </c>
      <c r="IL24" s="33" t="s">
        <v>1008</v>
      </c>
      <c r="IM24" s="33">
        <v>2</v>
      </c>
      <c r="IN24" s="33"/>
      <c r="IO24" s="33"/>
      <c r="IP24" s="34">
        <f t="shared" si="137"/>
        <v>0</v>
      </c>
      <c r="IQ24" s="33">
        <f t="shared" si="84"/>
        <v>0.8</v>
      </c>
      <c r="IR24" s="33">
        <f t="shared" si="85"/>
        <v>20</v>
      </c>
      <c r="IT24" s="32" t="s">
        <v>104</v>
      </c>
      <c r="IU24" s="32" t="s">
        <v>108</v>
      </c>
      <c r="IV24" s="33" t="s">
        <v>1008</v>
      </c>
      <c r="IW24" s="33">
        <v>1</v>
      </c>
      <c r="IX24" s="33">
        <v>1</v>
      </c>
      <c r="IY24" s="33">
        <f t="shared" si="86"/>
        <v>1</v>
      </c>
      <c r="IZ24" s="33">
        <f t="shared" si="87"/>
        <v>10</v>
      </c>
      <c r="JB24" s="32" t="s">
        <v>104</v>
      </c>
      <c r="JC24" s="32" t="s">
        <v>116</v>
      </c>
      <c r="JD24" s="33" t="s">
        <v>1008</v>
      </c>
      <c r="JE24" s="33">
        <v>5</v>
      </c>
      <c r="JF24" s="33">
        <v>3</v>
      </c>
      <c r="JG24" s="33"/>
      <c r="JH24" s="40">
        <f t="shared" si="88"/>
        <v>0</v>
      </c>
      <c r="JI24" s="33">
        <f t="shared" si="89"/>
        <v>2.9</v>
      </c>
      <c r="JJ24" s="33">
        <f t="shared" si="90"/>
        <v>21</v>
      </c>
      <c r="JS24" s="32" t="s">
        <v>28</v>
      </c>
      <c r="JT24" s="32" t="s">
        <v>45</v>
      </c>
      <c r="JU24" s="33" t="s">
        <v>1008</v>
      </c>
      <c r="JV24" s="33">
        <v>2</v>
      </c>
      <c r="JW24" s="33">
        <v>4</v>
      </c>
      <c r="JX24" s="33">
        <f t="shared" si="138"/>
        <v>3</v>
      </c>
      <c r="JY24" s="33">
        <f t="shared" si="91"/>
        <v>20</v>
      </c>
      <c r="KL24" s="32" t="s">
        <v>63</v>
      </c>
      <c r="KM24" s="32" t="s">
        <v>77</v>
      </c>
      <c r="KN24" s="33" t="s">
        <v>1008</v>
      </c>
      <c r="KO24" s="33">
        <v>1</v>
      </c>
      <c r="KP24" s="33">
        <v>1</v>
      </c>
      <c r="KQ24" s="33"/>
      <c r="KR24" s="34">
        <f t="shared" si="139"/>
        <v>0</v>
      </c>
      <c r="KS24" s="33">
        <f t="shared" si="92"/>
        <v>0.7</v>
      </c>
      <c r="KT24" s="33">
        <f t="shared" si="93"/>
        <v>20</v>
      </c>
      <c r="KV24" s="32" t="s">
        <v>104</v>
      </c>
      <c r="KW24" s="32" t="s">
        <v>105</v>
      </c>
      <c r="KX24" s="33" t="s">
        <v>1008</v>
      </c>
      <c r="KY24" s="33">
        <v>1</v>
      </c>
      <c r="KZ24" s="33">
        <v>1</v>
      </c>
      <c r="LA24" s="33">
        <f t="shared" si="94"/>
        <v>1</v>
      </c>
      <c r="LB24" s="33">
        <f t="shared" si="95"/>
        <v>8</v>
      </c>
      <c r="LD24" s="32" t="s">
        <v>63</v>
      </c>
      <c r="LE24" s="32" t="s">
        <v>77</v>
      </c>
      <c r="LF24" s="33" t="s">
        <v>1008</v>
      </c>
      <c r="LG24" s="33">
        <v>1</v>
      </c>
      <c r="LH24" s="33">
        <v>1</v>
      </c>
      <c r="LI24" s="33">
        <v>1</v>
      </c>
      <c r="LJ24" s="34">
        <f t="shared" si="180"/>
        <v>1</v>
      </c>
      <c r="LK24" s="33">
        <f t="shared" si="97"/>
        <v>1</v>
      </c>
      <c r="LL24" s="33">
        <f t="shared" si="98"/>
        <v>18</v>
      </c>
      <c r="LN24" s="32" t="s">
        <v>136</v>
      </c>
      <c r="LO24" s="32" t="s">
        <v>501</v>
      </c>
      <c r="LP24" s="33" t="s">
        <v>1008</v>
      </c>
      <c r="LQ24" s="33">
        <v>1</v>
      </c>
      <c r="LR24" s="33">
        <v>1</v>
      </c>
      <c r="LS24" s="33">
        <f t="shared" si="99"/>
        <v>1</v>
      </c>
      <c r="LT24" s="33">
        <f t="shared" si="100"/>
        <v>9</v>
      </c>
      <c r="LV24" s="32" t="s">
        <v>28</v>
      </c>
      <c r="LW24" s="32" t="s">
        <v>54</v>
      </c>
      <c r="LX24" s="33" t="s">
        <v>1001</v>
      </c>
      <c r="LY24" s="33">
        <v>1</v>
      </c>
      <c r="LZ24" s="33">
        <v>1</v>
      </c>
      <c r="MA24" s="33"/>
      <c r="MB24" s="34">
        <f t="shared" si="140"/>
        <v>0</v>
      </c>
      <c r="MC24" s="33">
        <f t="shared" si="101"/>
        <v>0.7</v>
      </c>
      <c r="MD24" s="33">
        <f t="shared" si="102"/>
        <v>21</v>
      </c>
      <c r="MF24" s="32" t="s">
        <v>104</v>
      </c>
      <c r="MG24" s="32" t="s">
        <v>105</v>
      </c>
      <c r="MH24" s="33" t="s">
        <v>1008</v>
      </c>
      <c r="MI24" s="33">
        <v>1</v>
      </c>
      <c r="MJ24" s="33">
        <v>1</v>
      </c>
      <c r="MK24" s="33">
        <f t="shared" si="103"/>
        <v>1</v>
      </c>
      <c r="ML24" s="33">
        <f t="shared" si="104"/>
        <v>6</v>
      </c>
      <c r="MN24" s="32" t="s">
        <v>28</v>
      </c>
      <c r="MO24" s="32" t="s">
        <v>39</v>
      </c>
      <c r="MP24" s="33" t="s">
        <v>1008</v>
      </c>
      <c r="MQ24" s="33">
        <v>2</v>
      </c>
      <c r="MR24" s="33"/>
      <c r="MS24" s="33"/>
      <c r="MT24" s="34">
        <f t="shared" si="105"/>
        <v>0</v>
      </c>
      <c r="MU24" s="33">
        <f t="shared" si="106"/>
        <v>0.8</v>
      </c>
      <c r="MV24" s="33">
        <f t="shared" si="107"/>
        <v>20</v>
      </c>
      <c r="MX24" s="32" t="s">
        <v>104</v>
      </c>
      <c r="MY24" s="32" t="s">
        <v>108</v>
      </c>
      <c r="MZ24" s="33" t="s">
        <v>1008</v>
      </c>
      <c r="NA24" s="33">
        <v>1</v>
      </c>
      <c r="NB24" s="33">
        <v>1</v>
      </c>
      <c r="NC24" s="33">
        <f t="shared" si="108"/>
        <v>1</v>
      </c>
      <c r="ND24" s="33">
        <f t="shared" si="109"/>
        <v>10</v>
      </c>
      <c r="NF24" s="32" t="s">
        <v>63</v>
      </c>
      <c r="NG24" s="32" t="s">
        <v>64</v>
      </c>
      <c r="NH24" s="33" t="s">
        <v>1008</v>
      </c>
      <c r="NI24" s="33">
        <v>5</v>
      </c>
      <c r="NJ24" s="33">
        <v>2</v>
      </c>
      <c r="NK24" s="33">
        <v>2</v>
      </c>
      <c r="NL24" s="40">
        <f t="shared" si="110"/>
        <v>0.4</v>
      </c>
      <c r="NM24" s="33">
        <f t="shared" si="111"/>
        <v>3.2</v>
      </c>
      <c r="NN24" s="33">
        <f t="shared" si="112"/>
        <v>21</v>
      </c>
      <c r="NW24" s="32" t="s">
        <v>63</v>
      </c>
      <c r="NX24" s="32" t="s">
        <v>410</v>
      </c>
      <c r="NY24" s="33" t="s">
        <v>1001</v>
      </c>
      <c r="NZ24" s="33">
        <v>1</v>
      </c>
      <c r="OA24" s="33">
        <v>4</v>
      </c>
      <c r="OB24" s="33">
        <f t="shared" si="113"/>
        <v>2.5</v>
      </c>
      <c r="OC24" s="33">
        <f t="shared" si="114"/>
        <v>21</v>
      </c>
      <c r="OO24" s="32" t="s">
        <v>92</v>
      </c>
      <c r="OP24" s="32" t="s">
        <v>547</v>
      </c>
      <c r="OQ24" s="33" t="s">
        <v>1008</v>
      </c>
      <c r="OR24" s="33">
        <v>2</v>
      </c>
      <c r="OS24" s="33"/>
      <c r="OT24" s="33"/>
      <c r="OU24" s="34">
        <f t="shared" si="115"/>
        <v>0</v>
      </c>
      <c r="OV24" s="33">
        <f t="shared" si="116"/>
        <v>0.8</v>
      </c>
      <c r="OW24" s="33">
        <f t="shared" si="117"/>
        <v>20</v>
      </c>
      <c r="OY24" s="32" t="s">
        <v>63</v>
      </c>
      <c r="OZ24" s="32" t="s">
        <v>81</v>
      </c>
      <c r="PA24" s="33" t="s">
        <v>1008</v>
      </c>
      <c r="PB24" s="33">
        <v>1</v>
      </c>
      <c r="PC24" s="33">
        <v>1</v>
      </c>
      <c r="PD24" s="33">
        <f t="shared" si="118"/>
        <v>1</v>
      </c>
      <c r="PE24" s="33">
        <f t="shared" si="119"/>
        <v>9</v>
      </c>
      <c r="PG24" s="32" t="s">
        <v>28</v>
      </c>
      <c r="PH24" s="32" t="s">
        <v>45</v>
      </c>
      <c r="PI24" s="33" t="s">
        <v>1008</v>
      </c>
      <c r="PJ24" s="33">
        <v>1</v>
      </c>
      <c r="PK24" s="33">
        <v>1</v>
      </c>
      <c r="PL24" s="33">
        <v>1</v>
      </c>
      <c r="PM24" s="34">
        <f t="shared" si="120"/>
        <v>1</v>
      </c>
      <c r="PN24" s="33">
        <f t="shared" si="121"/>
        <v>1</v>
      </c>
      <c r="PO24" s="33">
        <f t="shared" si="122"/>
        <v>20</v>
      </c>
      <c r="PQ24" s="32" t="s">
        <v>104</v>
      </c>
      <c r="PR24" s="32" t="s">
        <v>108</v>
      </c>
      <c r="PS24" s="33" t="s">
        <v>1008</v>
      </c>
      <c r="PT24" s="33">
        <v>1</v>
      </c>
      <c r="PU24" s="33">
        <v>1</v>
      </c>
      <c r="PV24" s="33">
        <f t="shared" si="123"/>
        <v>1</v>
      </c>
      <c r="PW24" s="33">
        <f t="shared" si="124"/>
        <v>12</v>
      </c>
      <c r="PY24" s="32" t="s">
        <v>28</v>
      </c>
      <c r="PZ24" s="32" t="s">
        <v>54</v>
      </c>
      <c r="QA24" s="33" t="s">
        <v>1001</v>
      </c>
      <c r="QB24" s="33">
        <v>2</v>
      </c>
      <c r="QC24" s="33"/>
      <c r="QD24" s="33"/>
      <c r="QE24" s="34">
        <f t="shared" si="125"/>
        <v>0</v>
      </c>
      <c r="QF24" s="33">
        <f t="shared" si="126"/>
        <v>0.8</v>
      </c>
      <c r="QG24" s="33">
        <f t="shared" si="127"/>
        <v>20</v>
      </c>
      <c r="QI24" s="32" t="s">
        <v>167</v>
      </c>
      <c r="QJ24" s="32" t="s">
        <v>323</v>
      </c>
      <c r="QK24" s="33" t="s">
        <v>1008</v>
      </c>
      <c r="QL24" s="33">
        <v>1</v>
      </c>
      <c r="QM24" s="33">
        <v>1</v>
      </c>
      <c r="QN24" s="33">
        <f t="shared" si="128"/>
        <v>1</v>
      </c>
      <c r="QO24" s="33">
        <f t="shared" si="129"/>
        <v>7</v>
      </c>
      <c r="QQ24" s="32" t="s">
        <v>136</v>
      </c>
      <c r="QR24" s="32" t="s">
        <v>140</v>
      </c>
      <c r="QS24" s="33" t="s">
        <v>1008</v>
      </c>
      <c r="QT24" s="33">
        <v>1</v>
      </c>
      <c r="QU24" s="33">
        <v>1</v>
      </c>
      <c r="QV24" s="33"/>
      <c r="QW24" s="34">
        <f t="shared" si="130"/>
        <v>0</v>
      </c>
      <c r="QX24" s="33">
        <f t="shared" si="131"/>
        <v>0.7</v>
      </c>
      <c r="QY24" s="33">
        <f t="shared" si="132"/>
        <v>20</v>
      </c>
      <c r="RA24" s="32" t="s">
        <v>63</v>
      </c>
      <c r="RB24" s="32" t="s">
        <v>81</v>
      </c>
      <c r="RC24" s="33" t="s">
        <v>1008</v>
      </c>
      <c r="RD24" s="33">
        <v>1</v>
      </c>
      <c r="RE24" s="33">
        <v>1</v>
      </c>
      <c r="RF24" s="33">
        <f t="shared" si="133"/>
        <v>1</v>
      </c>
      <c r="RG24" s="33">
        <f t="shared" si="134"/>
        <v>13</v>
      </c>
      <c r="RJ24" s="32" t="s">
        <v>63</v>
      </c>
      <c r="RK24" s="32" t="s">
        <v>64</v>
      </c>
      <c r="RL24" s="33" t="s">
        <v>1008</v>
      </c>
      <c r="RM24" s="33">
        <v>5</v>
      </c>
      <c r="RN24" s="33">
        <v>3</v>
      </c>
      <c r="RO24" s="33">
        <v>2</v>
      </c>
      <c r="RP24" s="40">
        <v>0.4</v>
      </c>
      <c r="RQ24" s="33">
        <v>3.5</v>
      </c>
      <c r="RR24" s="33">
        <v>21</v>
      </c>
      <c r="SA24" s="32" t="s">
        <v>28</v>
      </c>
      <c r="SB24" s="32" t="s">
        <v>60</v>
      </c>
      <c r="SC24" s="33" t="s">
        <v>1008</v>
      </c>
      <c r="SD24" s="33">
        <v>3</v>
      </c>
      <c r="SE24" s="33">
        <v>5</v>
      </c>
      <c r="SF24" s="33">
        <v>4</v>
      </c>
      <c r="SG24" s="33">
        <v>19</v>
      </c>
    </row>
    <row r="25" spans="1:511">
      <c r="A25" s="43" t="s">
        <v>64</v>
      </c>
      <c r="B25" s="43" t="s">
        <v>1008</v>
      </c>
      <c r="C25" s="33">
        <v>12</v>
      </c>
      <c r="D25" s="38">
        <f t="shared" si="141"/>
        <v>0.6</v>
      </c>
      <c r="E25" s="43">
        <f t="shared" si="142"/>
        <v>36.3636363636364</v>
      </c>
      <c r="F25" s="33">
        <v>128</v>
      </c>
      <c r="G25" s="43">
        <f t="shared" si="143"/>
        <v>65.979381443299</v>
      </c>
      <c r="H25" s="33">
        <f t="shared" si="144"/>
        <v>48.2099343955014</v>
      </c>
      <c r="M25" s="32" t="s">
        <v>167</v>
      </c>
      <c r="N25" s="32" t="s">
        <v>323</v>
      </c>
      <c r="O25" s="33" t="s">
        <v>1008</v>
      </c>
      <c r="P25" s="39">
        <v>10</v>
      </c>
      <c r="Q25" s="33">
        <v>5</v>
      </c>
      <c r="R25" s="33">
        <f t="shared" si="54"/>
        <v>7.5</v>
      </c>
      <c r="S25" s="33">
        <f t="shared" si="55"/>
        <v>20</v>
      </c>
      <c r="AB25" s="32" t="s">
        <v>28</v>
      </c>
      <c r="AC25" s="32" t="s">
        <v>29</v>
      </c>
      <c r="AD25" s="33" t="s">
        <v>1008</v>
      </c>
      <c r="AE25" s="33">
        <v>6</v>
      </c>
      <c r="AF25" s="33">
        <v>15</v>
      </c>
      <c r="AG25" s="33">
        <f t="shared" si="56"/>
        <v>10.5</v>
      </c>
      <c r="AH25" s="33">
        <f t="shared" si="57"/>
        <v>22</v>
      </c>
      <c r="AT25" s="32" t="s">
        <v>136</v>
      </c>
      <c r="AU25" s="32" t="s">
        <v>140</v>
      </c>
      <c r="AV25" s="33" t="s">
        <v>1008</v>
      </c>
      <c r="AW25" s="33">
        <v>4</v>
      </c>
      <c r="AX25" s="33">
        <v>2</v>
      </c>
      <c r="AY25" s="33">
        <f t="shared" si="58"/>
        <v>3</v>
      </c>
      <c r="AZ25" s="33">
        <f t="shared" si="59"/>
        <v>21</v>
      </c>
      <c r="BI25" s="32" t="s">
        <v>136</v>
      </c>
      <c r="BJ25" s="32" t="s">
        <v>137</v>
      </c>
      <c r="BK25" s="33" t="s">
        <v>1008</v>
      </c>
      <c r="BL25" s="33">
        <v>2</v>
      </c>
      <c r="BM25" s="33">
        <v>2</v>
      </c>
      <c r="BN25" s="33">
        <f t="shared" si="61"/>
        <v>2</v>
      </c>
      <c r="BO25" s="33">
        <f t="shared" si="62"/>
        <v>21</v>
      </c>
      <c r="CA25" s="32" t="s">
        <v>28</v>
      </c>
      <c r="CB25" s="32" t="s">
        <v>60</v>
      </c>
      <c r="CC25" s="33" t="s">
        <v>1008</v>
      </c>
      <c r="CD25" s="33">
        <v>5</v>
      </c>
      <c r="CE25" s="33">
        <v>3</v>
      </c>
      <c r="CF25" s="33">
        <f t="shared" si="63"/>
        <v>4</v>
      </c>
      <c r="CG25" s="33">
        <f t="shared" si="64"/>
        <v>21</v>
      </c>
      <c r="CP25" s="32" t="s">
        <v>28</v>
      </c>
      <c r="CQ25" s="32" t="s">
        <v>60</v>
      </c>
      <c r="CR25" s="33" t="s">
        <v>1008</v>
      </c>
      <c r="CS25" s="33">
        <v>3</v>
      </c>
      <c r="CT25" s="33">
        <v>4</v>
      </c>
      <c r="CU25" s="33">
        <f t="shared" si="65"/>
        <v>3.6</v>
      </c>
      <c r="CV25" s="33">
        <f t="shared" si="66"/>
        <v>19</v>
      </c>
      <c r="DH25" s="32" t="s">
        <v>63</v>
      </c>
      <c r="DI25" s="32" t="s">
        <v>81</v>
      </c>
      <c r="DJ25" s="33" t="s">
        <v>1008</v>
      </c>
      <c r="DK25" s="33">
        <v>4</v>
      </c>
      <c r="DL25" s="33">
        <v>3</v>
      </c>
      <c r="DM25" s="33">
        <f t="shared" si="67"/>
        <v>3.5</v>
      </c>
      <c r="DN25" s="33">
        <f t="shared" si="68"/>
        <v>21</v>
      </c>
      <c r="DW25" s="32" t="s">
        <v>136</v>
      </c>
      <c r="DX25" s="32" t="s">
        <v>140</v>
      </c>
      <c r="DY25" s="33" t="s">
        <v>1008</v>
      </c>
      <c r="DZ25" s="33">
        <v>2</v>
      </c>
      <c r="EA25" s="33">
        <v>3</v>
      </c>
      <c r="EB25" s="33">
        <f t="shared" si="70"/>
        <v>2.6</v>
      </c>
      <c r="EC25" s="33">
        <f t="shared" si="71"/>
        <v>22</v>
      </c>
      <c r="EO25" s="32" t="s">
        <v>92</v>
      </c>
      <c r="EP25" s="32" t="s">
        <v>93</v>
      </c>
      <c r="EQ25" s="33" t="s">
        <v>1008</v>
      </c>
      <c r="ER25" s="33">
        <v>5</v>
      </c>
      <c r="ES25" s="33">
        <v>2</v>
      </c>
      <c r="ET25" s="33">
        <f t="shared" si="72"/>
        <v>3.5</v>
      </c>
      <c r="EU25" s="33">
        <f t="shared" si="73"/>
        <v>17</v>
      </c>
      <c r="FD25" s="32" t="s">
        <v>167</v>
      </c>
      <c r="FE25" s="32" t="s">
        <v>193</v>
      </c>
      <c r="FF25" s="33" t="s">
        <v>1008</v>
      </c>
      <c r="FG25" s="33">
        <v>1</v>
      </c>
      <c r="FH25" s="33">
        <v>4</v>
      </c>
      <c r="FI25" s="33">
        <f t="shared" si="74"/>
        <v>2.8</v>
      </c>
      <c r="FJ25" s="33">
        <f t="shared" si="75"/>
        <v>22</v>
      </c>
      <c r="FV25" s="32" t="s">
        <v>104</v>
      </c>
      <c r="FW25" s="32" t="s">
        <v>125</v>
      </c>
      <c r="FX25" s="33" t="s">
        <v>1008</v>
      </c>
      <c r="FY25" s="33">
        <v>8</v>
      </c>
      <c r="FZ25" s="33">
        <v>7</v>
      </c>
      <c r="GA25" s="33">
        <f t="shared" si="76"/>
        <v>7.5</v>
      </c>
      <c r="GB25" s="33">
        <f t="shared" si="77"/>
        <v>18</v>
      </c>
      <c r="GK25" s="32" t="s">
        <v>167</v>
      </c>
      <c r="GL25" s="32" t="s">
        <v>193</v>
      </c>
      <c r="GM25" s="33" t="s">
        <v>1008</v>
      </c>
      <c r="GN25" s="33">
        <v>2</v>
      </c>
      <c r="GO25" s="33">
        <v>16</v>
      </c>
      <c r="GP25" s="33">
        <f t="shared" si="79"/>
        <v>10.4</v>
      </c>
      <c r="GQ25" s="33">
        <f t="shared" si="135"/>
        <v>22</v>
      </c>
      <c r="HC25" s="32" t="s">
        <v>136</v>
      </c>
      <c r="HD25" s="32" t="s">
        <v>501</v>
      </c>
      <c r="HE25" s="33" t="s">
        <v>1001</v>
      </c>
      <c r="HF25" s="33">
        <v>6</v>
      </c>
      <c r="HG25" s="33">
        <v>2</v>
      </c>
      <c r="HH25" s="33">
        <f t="shared" si="81"/>
        <v>4</v>
      </c>
      <c r="HI25" s="33">
        <f t="shared" si="136"/>
        <v>18</v>
      </c>
      <c r="HR25" s="32" t="s">
        <v>28</v>
      </c>
      <c r="HS25" s="32" t="s">
        <v>45</v>
      </c>
      <c r="HT25" s="33" t="s">
        <v>1008</v>
      </c>
      <c r="HU25" s="33">
        <v>1</v>
      </c>
      <c r="HV25" s="33">
        <v>3</v>
      </c>
      <c r="HW25" s="33">
        <f t="shared" si="82"/>
        <v>2.2</v>
      </c>
      <c r="HX25" s="33">
        <f t="shared" si="83"/>
        <v>22</v>
      </c>
      <c r="IJ25" s="32" t="s">
        <v>92</v>
      </c>
      <c r="IK25" s="32" t="s">
        <v>547</v>
      </c>
      <c r="IL25" s="33" t="s">
        <v>1008</v>
      </c>
      <c r="IM25" s="33">
        <v>2</v>
      </c>
      <c r="IN25" s="33"/>
      <c r="IO25" s="33"/>
      <c r="IP25" s="34">
        <f t="shared" si="137"/>
        <v>0</v>
      </c>
      <c r="IQ25" s="33">
        <f t="shared" si="84"/>
        <v>0.8</v>
      </c>
      <c r="IR25" s="33">
        <f t="shared" si="85"/>
        <v>20</v>
      </c>
      <c r="IT25" s="32" t="s">
        <v>92</v>
      </c>
      <c r="IU25" s="32" t="s">
        <v>97</v>
      </c>
      <c r="IV25" s="33" t="s">
        <v>1001</v>
      </c>
      <c r="IW25" s="33">
        <v>1</v>
      </c>
      <c r="IX25" s="33">
        <v>1</v>
      </c>
      <c r="IY25" s="33">
        <f t="shared" si="86"/>
        <v>1</v>
      </c>
      <c r="IZ25" s="33">
        <f t="shared" si="87"/>
        <v>10</v>
      </c>
      <c r="JB25" s="32" t="s">
        <v>28</v>
      </c>
      <c r="JC25" s="32" t="s">
        <v>54</v>
      </c>
      <c r="JD25" s="33" t="s">
        <v>1001</v>
      </c>
      <c r="JE25" s="33">
        <v>5</v>
      </c>
      <c r="JF25" s="33">
        <v>3</v>
      </c>
      <c r="JG25" s="33"/>
      <c r="JH25" s="40">
        <f t="shared" si="88"/>
        <v>0</v>
      </c>
      <c r="JI25" s="33">
        <f t="shared" si="89"/>
        <v>2.9</v>
      </c>
      <c r="JJ25" s="33">
        <f t="shared" si="90"/>
        <v>21</v>
      </c>
      <c r="JS25" s="32" t="s">
        <v>167</v>
      </c>
      <c r="JT25" s="32" t="s">
        <v>323</v>
      </c>
      <c r="JU25" s="33" t="s">
        <v>1008</v>
      </c>
      <c r="JV25" s="33">
        <v>3</v>
      </c>
      <c r="JW25" s="33">
        <v>3</v>
      </c>
      <c r="JX25" s="33">
        <f t="shared" si="138"/>
        <v>3</v>
      </c>
      <c r="JY25" s="33">
        <f t="shared" si="91"/>
        <v>20</v>
      </c>
      <c r="KL25" s="32" t="s">
        <v>167</v>
      </c>
      <c r="KM25" s="32" t="s">
        <v>581</v>
      </c>
      <c r="KN25" s="33" t="s">
        <v>1001</v>
      </c>
      <c r="KO25" s="33">
        <v>1</v>
      </c>
      <c r="KP25" s="33">
        <v>1</v>
      </c>
      <c r="KQ25" s="33"/>
      <c r="KR25" s="34">
        <f t="shared" si="139"/>
        <v>0</v>
      </c>
      <c r="KS25" s="33">
        <f t="shared" si="92"/>
        <v>0.7</v>
      </c>
      <c r="KT25" s="33">
        <f t="shared" si="93"/>
        <v>20</v>
      </c>
      <c r="KV25" s="32" t="s">
        <v>104</v>
      </c>
      <c r="KW25" s="32" t="s">
        <v>108</v>
      </c>
      <c r="KX25" s="33" t="s">
        <v>1008</v>
      </c>
      <c r="KY25" s="33">
        <v>1</v>
      </c>
      <c r="KZ25" s="33">
        <v>1</v>
      </c>
      <c r="LA25" s="33">
        <f t="shared" si="94"/>
        <v>1</v>
      </c>
      <c r="LB25" s="33">
        <f t="shared" si="95"/>
        <v>8</v>
      </c>
      <c r="LD25" s="32" t="s">
        <v>92</v>
      </c>
      <c r="LE25" s="32" t="s">
        <v>93</v>
      </c>
      <c r="LF25" s="33" t="s">
        <v>1008</v>
      </c>
      <c r="LG25" s="33">
        <v>1</v>
      </c>
      <c r="LH25" s="33">
        <v>1</v>
      </c>
      <c r="LI25" s="33">
        <v>1</v>
      </c>
      <c r="LJ25" s="34">
        <f t="shared" si="180"/>
        <v>1</v>
      </c>
      <c r="LK25" s="33">
        <f t="shared" si="97"/>
        <v>1</v>
      </c>
      <c r="LL25" s="33">
        <f t="shared" si="98"/>
        <v>18</v>
      </c>
      <c r="LN25" s="32" t="s">
        <v>104</v>
      </c>
      <c r="LO25" s="32" t="s">
        <v>105</v>
      </c>
      <c r="LP25" s="33" t="s">
        <v>1008</v>
      </c>
      <c r="LQ25" s="33">
        <v>1</v>
      </c>
      <c r="LR25" s="33">
        <v>1</v>
      </c>
      <c r="LS25" s="33">
        <f t="shared" si="99"/>
        <v>1</v>
      </c>
      <c r="LT25" s="33">
        <f t="shared" si="100"/>
        <v>9</v>
      </c>
      <c r="LV25" s="32" t="s">
        <v>167</v>
      </c>
      <c r="LW25" s="32" t="s">
        <v>323</v>
      </c>
      <c r="LX25" s="33" t="s">
        <v>1008</v>
      </c>
      <c r="LY25" s="33">
        <v>1</v>
      </c>
      <c r="LZ25" s="33">
        <v>1</v>
      </c>
      <c r="MA25" s="33"/>
      <c r="MB25" s="34">
        <f t="shared" si="140"/>
        <v>0</v>
      </c>
      <c r="MC25" s="33">
        <f t="shared" si="101"/>
        <v>0.7</v>
      </c>
      <c r="MD25" s="33">
        <f t="shared" si="102"/>
        <v>21</v>
      </c>
      <c r="MF25" s="32" t="s">
        <v>104</v>
      </c>
      <c r="MG25" s="32" t="s">
        <v>108</v>
      </c>
      <c r="MH25" s="33" t="s">
        <v>1008</v>
      </c>
      <c r="MI25" s="33">
        <v>1</v>
      </c>
      <c r="MJ25" s="33">
        <v>1</v>
      </c>
      <c r="MK25" s="33">
        <f t="shared" si="103"/>
        <v>1</v>
      </c>
      <c r="ML25" s="33">
        <f t="shared" si="104"/>
        <v>6</v>
      </c>
      <c r="MN25" s="32" t="s">
        <v>28</v>
      </c>
      <c r="MO25" s="32" t="s">
        <v>50</v>
      </c>
      <c r="MP25" s="33"/>
      <c r="MQ25" s="33">
        <v>2</v>
      </c>
      <c r="MR25" s="33"/>
      <c r="MS25" s="33"/>
      <c r="MT25" s="34">
        <f t="shared" si="105"/>
        <v>0</v>
      </c>
      <c r="MU25" s="33">
        <f t="shared" si="106"/>
        <v>0.8</v>
      </c>
      <c r="MV25" s="33">
        <f t="shared" si="107"/>
        <v>20</v>
      </c>
      <c r="MX25" s="32" t="s">
        <v>63</v>
      </c>
      <c r="MY25" s="32" t="s">
        <v>74</v>
      </c>
      <c r="MZ25" s="33" t="s">
        <v>1008</v>
      </c>
      <c r="NA25" s="33">
        <v>1</v>
      </c>
      <c r="NB25" s="33">
        <v>1</v>
      </c>
      <c r="NC25" s="33">
        <f t="shared" si="108"/>
        <v>1</v>
      </c>
      <c r="ND25" s="33">
        <f t="shared" si="109"/>
        <v>10</v>
      </c>
      <c r="NF25" s="32" t="s">
        <v>28</v>
      </c>
      <c r="NG25" s="32" t="s">
        <v>54</v>
      </c>
      <c r="NH25" s="33" t="s">
        <v>1001</v>
      </c>
      <c r="NI25" s="33">
        <v>5</v>
      </c>
      <c r="NJ25" s="33">
        <v>4</v>
      </c>
      <c r="NK25" s="33"/>
      <c r="NL25" s="40">
        <f t="shared" si="110"/>
        <v>0</v>
      </c>
      <c r="NM25" s="33">
        <f t="shared" si="111"/>
        <v>3.2</v>
      </c>
      <c r="NN25" s="33">
        <f t="shared" si="112"/>
        <v>21</v>
      </c>
      <c r="NW25" s="32" t="s">
        <v>136</v>
      </c>
      <c r="NX25" s="32" t="s">
        <v>501</v>
      </c>
      <c r="NY25" s="33" t="s">
        <v>1008</v>
      </c>
      <c r="NZ25" s="33">
        <v>2</v>
      </c>
      <c r="OA25" s="33">
        <v>3</v>
      </c>
      <c r="OB25" s="33">
        <f t="shared" si="113"/>
        <v>2.5</v>
      </c>
      <c r="OC25" s="33">
        <f t="shared" si="114"/>
        <v>21</v>
      </c>
      <c r="OO25" s="32" t="s">
        <v>28</v>
      </c>
      <c r="OP25" s="32" t="s">
        <v>60</v>
      </c>
      <c r="OQ25" s="33" t="s">
        <v>1008</v>
      </c>
      <c r="OR25" s="33">
        <v>1</v>
      </c>
      <c r="OS25" s="33">
        <v>1</v>
      </c>
      <c r="OT25" s="33"/>
      <c r="OU25" s="34">
        <f t="shared" si="115"/>
        <v>0</v>
      </c>
      <c r="OV25" s="33">
        <f t="shared" si="116"/>
        <v>0.7</v>
      </c>
      <c r="OW25" s="33">
        <f t="shared" si="117"/>
        <v>22</v>
      </c>
      <c r="OY25" s="32" t="s">
        <v>104</v>
      </c>
      <c r="OZ25" s="32" t="s">
        <v>105</v>
      </c>
      <c r="PA25" s="33" t="s">
        <v>1008</v>
      </c>
      <c r="PB25" s="33">
        <v>1</v>
      </c>
      <c r="PC25" s="33">
        <v>1</v>
      </c>
      <c r="PD25" s="33">
        <f t="shared" si="118"/>
        <v>1</v>
      </c>
      <c r="PE25" s="33">
        <f t="shared" si="119"/>
        <v>9</v>
      </c>
      <c r="PG25" s="32" t="s">
        <v>104</v>
      </c>
      <c r="PH25" s="32" t="s">
        <v>108</v>
      </c>
      <c r="PI25" s="33" t="s">
        <v>1008</v>
      </c>
      <c r="PJ25" s="33">
        <v>1</v>
      </c>
      <c r="PK25" s="33">
        <v>1</v>
      </c>
      <c r="PL25" s="33">
        <v>1</v>
      </c>
      <c r="PM25" s="34">
        <f t="shared" si="120"/>
        <v>1</v>
      </c>
      <c r="PN25" s="33">
        <f t="shared" si="121"/>
        <v>1</v>
      </c>
      <c r="PO25" s="33">
        <f t="shared" si="122"/>
        <v>20</v>
      </c>
      <c r="PQ25" s="32" t="s">
        <v>104</v>
      </c>
      <c r="PR25" s="32" t="s">
        <v>116</v>
      </c>
      <c r="PS25" s="33" t="s">
        <v>1008</v>
      </c>
      <c r="PT25" s="33">
        <v>1</v>
      </c>
      <c r="PU25" s="33">
        <v>1</v>
      </c>
      <c r="PV25" s="33">
        <f t="shared" si="123"/>
        <v>1</v>
      </c>
      <c r="PW25" s="33">
        <f t="shared" si="124"/>
        <v>12</v>
      </c>
      <c r="PY25" s="32" t="s">
        <v>92</v>
      </c>
      <c r="PZ25" s="32" t="s">
        <v>93</v>
      </c>
      <c r="QA25" s="33" t="s">
        <v>1008</v>
      </c>
      <c r="QB25" s="33">
        <v>2</v>
      </c>
      <c r="QC25" s="33"/>
      <c r="QD25" s="33"/>
      <c r="QE25" s="34">
        <f t="shared" si="125"/>
        <v>0</v>
      </c>
      <c r="QF25" s="33">
        <f t="shared" si="126"/>
        <v>0.8</v>
      </c>
      <c r="QG25" s="33">
        <f t="shared" si="127"/>
        <v>20</v>
      </c>
      <c r="QI25" s="32" t="s">
        <v>104</v>
      </c>
      <c r="QJ25" s="32" t="s">
        <v>116</v>
      </c>
      <c r="QK25" s="33" t="s">
        <v>1008</v>
      </c>
      <c r="QL25" s="33">
        <v>1</v>
      </c>
      <c r="QM25" s="33">
        <v>1</v>
      </c>
      <c r="QN25" s="33">
        <f t="shared" si="128"/>
        <v>1</v>
      </c>
      <c r="QO25" s="33">
        <f t="shared" si="129"/>
        <v>7</v>
      </c>
      <c r="QQ25" s="32" t="s">
        <v>167</v>
      </c>
      <c r="QR25" s="32" t="s">
        <v>581</v>
      </c>
      <c r="QS25" s="33" t="s">
        <v>1001</v>
      </c>
      <c r="QT25" s="33">
        <v>1</v>
      </c>
      <c r="QU25" s="33"/>
      <c r="QV25" s="33">
        <v>1</v>
      </c>
      <c r="QW25" s="34">
        <f t="shared" si="130"/>
        <v>1</v>
      </c>
      <c r="QX25" s="33">
        <f t="shared" si="131"/>
        <v>0.7</v>
      </c>
      <c r="QY25" s="33">
        <f t="shared" si="132"/>
        <v>20</v>
      </c>
      <c r="RA25" s="32" t="s">
        <v>136</v>
      </c>
      <c r="RB25" s="32" t="s">
        <v>501</v>
      </c>
      <c r="RC25" s="33" t="s">
        <v>1008</v>
      </c>
      <c r="RD25" s="33">
        <v>1</v>
      </c>
      <c r="RE25" s="33">
        <v>1</v>
      </c>
      <c r="RF25" s="33">
        <f t="shared" si="133"/>
        <v>1</v>
      </c>
      <c r="RG25" s="33">
        <f t="shared" si="134"/>
        <v>13</v>
      </c>
      <c r="RJ25" s="32" t="s">
        <v>104</v>
      </c>
      <c r="RK25" s="32" t="s">
        <v>105</v>
      </c>
      <c r="RL25" s="33" t="s">
        <v>1008</v>
      </c>
      <c r="RM25" s="33">
        <v>5</v>
      </c>
      <c r="RN25" s="33">
        <v>5</v>
      </c>
      <c r="RO25" s="33">
        <v>0</v>
      </c>
      <c r="RP25" s="40">
        <v>0</v>
      </c>
      <c r="RQ25" s="33">
        <v>3.5</v>
      </c>
      <c r="RR25" s="33">
        <v>21</v>
      </c>
      <c r="SA25" s="32" t="s">
        <v>104</v>
      </c>
      <c r="SB25" s="32" t="s">
        <v>108</v>
      </c>
      <c r="SC25" s="33" t="s">
        <v>1008</v>
      </c>
      <c r="SD25" s="33">
        <v>3</v>
      </c>
      <c r="SE25" s="33">
        <v>5</v>
      </c>
      <c r="SF25" s="33">
        <v>4</v>
      </c>
      <c r="SG25" s="33">
        <v>19</v>
      </c>
    </row>
    <row r="26" spans="1:511">
      <c r="A26" s="43" t="s">
        <v>111</v>
      </c>
      <c r="B26" s="43" t="s">
        <v>1008</v>
      </c>
      <c r="C26" s="33">
        <v>19</v>
      </c>
      <c r="D26" s="38">
        <f t="shared" si="141"/>
        <v>0.95</v>
      </c>
      <c r="E26" s="43">
        <f t="shared" si="142"/>
        <v>57.5757575757576</v>
      </c>
      <c r="F26" s="33">
        <v>64</v>
      </c>
      <c r="G26" s="43">
        <f t="shared" si="143"/>
        <v>32.9896907216495</v>
      </c>
      <c r="H26" s="33">
        <f t="shared" si="144"/>
        <v>47.7413308341143</v>
      </c>
      <c r="M26" s="32" t="s">
        <v>92</v>
      </c>
      <c r="N26" s="32" t="s">
        <v>93</v>
      </c>
      <c r="O26" s="33" t="s">
        <v>1008</v>
      </c>
      <c r="P26" s="39">
        <v>9</v>
      </c>
      <c r="Q26" s="33">
        <v>6</v>
      </c>
      <c r="R26" s="33">
        <f t="shared" si="54"/>
        <v>7.5</v>
      </c>
      <c r="S26" s="33">
        <f t="shared" si="55"/>
        <v>20</v>
      </c>
      <c r="AB26" s="32" t="s">
        <v>92</v>
      </c>
      <c r="AC26" s="32" t="s">
        <v>93</v>
      </c>
      <c r="AD26" s="33" t="s">
        <v>1008</v>
      </c>
      <c r="AE26" s="33">
        <v>6</v>
      </c>
      <c r="AF26" s="33">
        <v>14</v>
      </c>
      <c r="AG26" s="33">
        <f t="shared" si="56"/>
        <v>10</v>
      </c>
      <c r="AH26" s="33">
        <f t="shared" si="57"/>
        <v>23</v>
      </c>
      <c r="AT26" s="32" t="s">
        <v>28</v>
      </c>
      <c r="AU26" s="32" t="s">
        <v>45</v>
      </c>
      <c r="AV26" s="33" t="s">
        <v>1008</v>
      </c>
      <c r="AW26" s="33">
        <v>5</v>
      </c>
      <c r="AX26" s="33">
        <v>1</v>
      </c>
      <c r="AY26" s="33">
        <f t="shared" si="58"/>
        <v>3</v>
      </c>
      <c r="AZ26" s="33">
        <f t="shared" si="59"/>
        <v>21</v>
      </c>
      <c r="BI26" s="32" t="s">
        <v>136</v>
      </c>
      <c r="BJ26" s="32" t="s">
        <v>140</v>
      </c>
      <c r="BK26" s="33" t="s">
        <v>1008</v>
      </c>
      <c r="BL26" s="33">
        <v>2</v>
      </c>
      <c r="BM26" s="33">
        <v>2</v>
      </c>
      <c r="BN26" s="33">
        <f t="shared" si="61"/>
        <v>2</v>
      </c>
      <c r="BO26" s="33">
        <f t="shared" si="62"/>
        <v>21</v>
      </c>
      <c r="CA26" s="32" t="s">
        <v>28</v>
      </c>
      <c r="CB26" s="32" t="s">
        <v>39</v>
      </c>
      <c r="CC26" s="33" t="s">
        <v>1008</v>
      </c>
      <c r="CD26" s="33">
        <v>6</v>
      </c>
      <c r="CE26" s="33">
        <v>2</v>
      </c>
      <c r="CF26" s="33">
        <f t="shared" si="63"/>
        <v>4</v>
      </c>
      <c r="CG26" s="33">
        <f t="shared" si="64"/>
        <v>21</v>
      </c>
      <c r="CP26" s="32" t="s">
        <v>136</v>
      </c>
      <c r="CQ26" s="32" t="s">
        <v>140</v>
      </c>
      <c r="CR26" s="33" t="s">
        <v>1008</v>
      </c>
      <c r="CS26" s="33">
        <v>3</v>
      </c>
      <c r="CT26" s="33">
        <v>3</v>
      </c>
      <c r="CU26" s="33">
        <f t="shared" si="65"/>
        <v>3</v>
      </c>
      <c r="CV26" s="33">
        <f t="shared" si="66"/>
        <v>23</v>
      </c>
      <c r="DH26" s="32" t="s">
        <v>28</v>
      </c>
      <c r="DI26" s="32" t="s">
        <v>60</v>
      </c>
      <c r="DJ26" s="33" t="s">
        <v>1008</v>
      </c>
      <c r="DK26" s="33">
        <v>4</v>
      </c>
      <c r="DL26" s="33">
        <v>3</v>
      </c>
      <c r="DM26" s="33">
        <f t="shared" si="67"/>
        <v>3.5</v>
      </c>
      <c r="DN26" s="33">
        <f t="shared" si="68"/>
        <v>21</v>
      </c>
      <c r="DW26" s="32" t="s">
        <v>63</v>
      </c>
      <c r="DX26" s="32" t="s">
        <v>410</v>
      </c>
      <c r="DY26" s="33"/>
      <c r="DZ26" s="33">
        <v>2</v>
      </c>
      <c r="EA26" s="33">
        <v>3</v>
      </c>
      <c r="EB26" s="33">
        <f t="shared" si="70"/>
        <v>2.6</v>
      </c>
      <c r="EC26" s="33">
        <f t="shared" si="71"/>
        <v>22</v>
      </c>
      <c r="EO26" s="32" t="s">
        <v>104</v>
      </c>
      <c r="EP26" s="32" t="s">
        <v>108</v>
      </c>
      <c r="EQ26" s="33" t="s">
        <v>1008</v>
      </c>
      <c r="ER26" s="33">
        <v>3</v>
      </c>
      <c r="ES26" s="33">
        <v>3</v>
      </c>
      <c r="ET26" s="33">
        <f t="shared" si="72"/>
        <v>3</v>
      </c>
      <c r="EU26" s="33">
        <f t="shared" si="73"/>
        <v>23</v>
      </c>
      <c r="FD26" s="32" t="s">
        <v>92</v>
      </c>
      <c r="FE26" s="32" t="s">
        <v>93</v>
      </c>
      <c r="FF26" s="33" t="s">
        <v>1008</v>
      </c>
      <c r="FG26" s="33">
        <v>2</v>
      </c>
      <c r="FH26" s="33">
        <v>3</v>
      </c>
      <c r="FI26" s="33">
        <f t="shared" si="74"/>
        <v>2.6</v>
      </c>
      <c r="FJ26" s="33">
        <f t="shared" si="75"/>
        <v>23</v>
      </c>
      <c r="FV26" s="32" t="s">
        <v>104</v>
      </c>
      <c r="FW26" s="32" t="s">
        <v>108</v>
      </c>
      <c r="FX26" s="33" t="s">
        <v>1008</v>
      </c>
      <c r="FY26" s="33">
        <v>8</v>
      </c>
      <c r="FZ26" s="33">
        <v>5</v>
      </c>
      <c r="GA26" s="33">
        <f t="shared" si="76"/>
        <v>6.5</v>
      </c>
      <c r="GB26" s="33">
        <f t="shared" si="77"/>
        <v>23</v>
      </c>
      <c r="GK26" s="32" t="s">
        <v>136</v>
      </c>
      <c r="GL26" s="32" t="s">
        <v>137</v>
      </c>
      <c r="GM26" s="33" t="s">
        <v>1008</v>
      </c>
      <c r="GN26" s="33">
        <v>6</v>
      </c>
      <c r="GO26" s="33">
        <v>13</v>
      </c>
      <c r="GP26" s="33">
        <f t="shared" si="79"/>
        <v>10.2</v>
      </c>
      <c r="GQ26" s="33">
        <f t="shared" si="135"/>
        <v>23</v>
      </c>
      <c r="HC26" s="32" t="s">
        <v>63</v>
      </c>
      <c r="HD26" s="32" t="s">
        <v>81</v>
      </c>
      <c r="HE26" s="33" t="s">
        <v>1008</v>
      </c>
      <c r="HF26" s="33">
        <v>5</v>
      </c>
      <c r="HG26" s="33">
        <v>3</v>
      </c>
      <c r="HH26" s="33">
        <f t="shared" si="81"/>
        <v>4</v>
      </c>
      <c r="HI26" s="33">
        <f t="shared" si="136"/>
        <v>18</v>
      </c>
      <c r="HR26" s="32" t="s">
        <v>167</v>
      </c>
      <c r="HS26" s="32" t="s">
        <v>581</v>
      </c>
      <c r="HT26" s="33"/>
      <c r="HU26" s="33">
        <v>2</v>
      </c>
      <c r="HV26" s="33">
        <v>2</v>
      </c>
      <c r="HW26" s="33">
        <f t="shared" si="82"/>
        <v>2</v>
      </c>
      <c r="HX26" s="33">
        <f t="shared" si="83"/>
        <v>23</v>
      </c>
      <c r="IJ26" s="32" t="s">
        <v>104</v>
      </c>
      <c r="IK26" s="32" t="s">
        <v>105</v>
      </c>
      <c r="IL26" s="33" t="s">
        <v>1008</v>
      </c>
      <c r="IM26" s="33">
        <v>1</v>
      </c>
      <c r="IN26" s="33"/>
      <c r="IO26" s="33">
        <v>1</v>
      </c>
      <c r="IP26" s="34">
        <f t="shared" si="137"/>
        <v>0</v>
      </c>
      <c r="IQ26" s="33">
        <f t="shared" si="84"/>
        <v>0.7</v>
      </c>
      <c r="IR26" s="33">
        <f t="shared" si="85"/>
        <v>23</v>
      </c>
      <c r="IT26" s="32" t="s">
        <v>167</v>
      </c>
      <c r="IU26" s="32" t="s">
        <v>581</v>
      </c>
      <c r="IV26" s="33" t="s">
        <v>1001</v>
      </c>
      <c r="IW26" s="33"/>
      <c r="IX26" s="33"/>
      <c r="IY26" s="33">
        <f t="shared" si="86"/>
        <v>0</v>
      </c>
      <c r="IZ26" s="33">
        <f t="shared" si="87"/>
        <v>23</v>
      </c>
      <c r="JB26" s="32" t="s">
        <v>63</v>
      </c>
      <c r="JC26" s="32" t="s">
        <v>74</v>
      </c>
      <c r="JD26" s="33" t="s">
        <v>1008</v>
      </c>
      <c r="JE26" s="33">
        <v>5</v>
      </c>
      <c r="JF26" s="33">
        <v>2</v>
      </c>
      <c r="JG26" s="33">
        <v>1</v>
      </c>
      <c r="JH26" s="40">
        <f t="shared" si="88"/>
        <v>0.2</v>
      </c>
      <c r="JI26" s="33">
        <f t="shared" si="89"/>
        <v>2.9</v>
      </c>
      <c r="JJ26" s="33">
        <f t="shared" si="90"/>
        <v>21</v>
      </c>
      <c r="JS26" s="32" t="s">
        <v>63</v>
      </c>
      <c r="JT26" s="32" t="s">
        <v>74</v>
      </c>
      <c r="JU26" s="33" t="s">
        <v>1008</v>
      </c>
      <c r="JV26" s="33">
        <v>2</v>
      </c>
      <c r="JW26" s="33">
        <v>2</v>
      </c>
      <c r="JX26" s="33">
        <f t="shared" si="138"/>
        <v>2</v>
      </c>
      <c r="JY26" s="33">
        <f t="shared" si="91"/>
        <v>23</v>
      </c>
      <c r="KL26" s="32" t="s">
        <v>28</v>
      </c>
      <c r="KM26" s="32" t="s">
        <v>54</v>
      </c>
      <c r="KN26" s="33" t="s">
        <v>1001</v>
      </c>
      <c r="KO26" s="33">
        <v>1</v>
      </c>
      <c r="KP26" s="33">
        <v>1</v>
      </c>
      <c r="KQ26" s="33"/>
      <c r="KR26" s="34">
        <f t="shared" si="139"/>
        <v>0</v>
      </c>
      <c r="KS26" s="33">
        <f t="shared" si="92"/>
        <v>0.7</v>
      </c>
      <c r="KT26" s="33">
        <f t="shared" si="93"/>
        <v>20</v>
      </c>
      <c r="KV26" s="32" t="s">
        <v>28</v>
      </c>
      <c r="KW26" s="32" t="s">
        <v>29</v>
      </c>
      <c r="KX26" s="33" t="s">
        <v>1008</v>
      </c>
      <c r="KY26" s="33"/>
      <c r="KZ26" s="33"/>
      <c r="LA26" s="33">
        <f t="shared" si="94"/>
        <v>0</v>
      </c>
      <c r="LB26" s="33">
        <f t="shared" si="95"/>
        <v>23</v>
      </c>
      <c r="LD26" s="32" t="s">
        <v>92</v>
      </c>
      <c r="LE26" s="32" t="s">
        <v>547</v>
      </c>
      <c r="LF26" s="33" t="s">
        <v>1008</v>
      </c>
      <c r="LG26" s="33">
        <v>1</v>
      </c>
      <c r="LH26" s="33"/>
      <c r="LI26" s="33">
        <v>1</v>
      </c>
      <c r="LJ26" s="34">
        <f t="shared" si="180"/>
        <v>1</v>
      </c>
      <c r="LK26" s="33">
        <f t="shared" si="97"/>
        <v>0.7</v>
      </c>
      <c r="LL26" s="33">
        <f t="shared" si="98"/>
        <v>23</v>
      </c>
      <c r="LN26" s="32" t="s">
        <v>104</v>
      </c>
      <c r="LO26" s="32" t="s">
        <v>108</v>
      </c>
      <c r="LP26" s="33" t="s">
        <v>1008</v>
      </c>
      <c r="LQ26" s="33">
        <v>1</v>
      </c>
      <c r="LR26" s="33">
        <v>1</v>
      </c>
      <c r="LS26" s="33">
        <f t="shared" si="99"/>
        <v>1</v>
      </c>
      <c r="LT26" s="33">
        <f t="shared" si="100"/>
        <v>9</v>
      </c>
      <c r="LV26" s="32" t="s">
        <v>136</v>
      </c>
      <c r="LW26" s="32" t="s">
        <v>140</v>
      </c>
      <c r="LX26" s="33" t="s">
        <v>1008</v>
      </c>
      <c r="LY26" s="33">
        <v>1</v>
      </c>
      <c r="LZ26" s="33">
        <v>1</v>
      </c>
      <c r="MA26" s="33"/>
      <c r="MB26" s="34">
        <f t="shared" si="140"/>
        <v>0</v>
      </c>
      <c r="MC26" s="33">
        <f t="shared" si="101"/>
        <v>0.7</v>
      </c>
      <c r="MD26" s="33">
        <f t="shared" si="102"/>
        <v>21</v>
      </c>
      <c r="MF26" s="32" t="s">
        <v>63</v>
      </c>
      <c r="MG26" s="32" t="s">
        <v>71</v>
      </c>
      <c r="MH26" s="33" t="s">
        <v>1008</v>
      </c>
      <c r="MI26" s="33">
        <v>1</v>
      </c>
      <c r="MJ26" s="33">
        <v>1</v>
      </c>
      <c r="MK26" s="33">
        <f t="shared" si="103"/>
        <v>1</v>
      </c>
      <c r="ML26" s="33">
        <f t="shared" si="104"/>
        <v>6</v>
      </c>
      <c r="MN26" s="32" t="s">
        <v>28</v>
      </c>
      <c r="MO26" s="32" t="s">
        <v>54</v>
      </c>
      <c r="MP26" s="33" t="s">
        <v>1001</v>
      </c>
      <c r="MQ26" s="33">
        <v>1</v>
      </c>
      <c r="MR26" s="33">
        <v>1</v>
      </c>
      <c r="MS26" s="33"/>
      <c r="MT26" s="34">
        <f t="shared" si="105"/>
        <v>0</v>
      </c>
      <c r="MU26" s="33">
        <f t="shared" si="106"/>
        <v>0.7</v>
      </c>
      <c r="MV26" s="33">
        <f t="shared" si="107"/>
        <v>23</v>
      </c>
      <c r="MX26" s="32" t="s">
        <v>104</v>
      </c>
      <c r="MY26" s="32" t="s">
        <v>128</v>
      </c>
      <c r="MZ26" s="33" t="s">
        <v>1008</v>
      </c>
      <c r="NA26" s="33"/>
      <c r="NB26" s="33"/>
      <c r="NC26" s="33">
        <f t="shared" si="108"/>
        <v>0</v>
      </c>
      <c r="ND26" s="33">
        <f t="shared" si="109"/>
        <v>23</v>
      </c>
      <c r="NF26" s="32" t="s">
        <v>104</v>
      </c>
      <c r="NG26" s="32" t="s">
        <v>108</v>
      </c>
      <c r="NH26" s="33" t="s">
        <v>1008</v>
      </c>
      <c r="NI26" s="33">
        <v>4</v>
      </c>
      <c r="NJ26" s="33">
        <v>4</v>
      </c>
      <c r="NK26" s="33">
        <v>1</v>
      </c>
      <c r="NL26" s="40">
        <f t="shared" si="110"/>
        <v>0.25</v>
      </c>
      <c r="NM26" s="33">
        <f t="shared" si="111"/>
        <v>3.1</v>
      </c>
      <c r="NN26" s="33">
        <f t="shared" si="112"/>
        <v>23</v>
      </c>
      <c r="NW26" s="32" t="s">
        <v>28</v>
      </c>
      <c r="NX26" s="32" t="s">
        <v>29</v>
      </c>
      <c r="NY26" s="33" t="s">
        <v>1008</v>
      </c>
      <c r="NZ26" s="33">
        <v>1</v>
      </c>
      <c r="OA26" s="33">
        <v>3</v>
      </c>
      <c r="OB26" s="33">
        <f t="shared" si="113"/>
        <v>2</v>
      </c>
      <c r="OC26" s="33">
        <f t="shared" si="114"/>
        <v>23</v>
      </c>
      <c r="OO26" s="32" t="s">
        <v>63</v>
      </c>
      <c r="OP26" s="32" t="s">
        <v>410</v>
      </c>
      <c r="OQ26" s="33" t="s">
        <v>1001</v>
      </c>
      <c r="OR26" s="33">
        <v>1</v>
      </c>
      <c r="OS26" s="33">
        <v>1</v>
      </c>
      <c r="OT26" s="33"/>
      <c r="OU26" s="34">
        <f t="shared" si="115"/>
        <v>0</v>
      </c>
      <c r="OV26" s="33">
        <f t="shared" si="116"/>
        <v>0.7</v>
      </c>
      <c r="OW26" s="33">
        <f t="shared" si="117"/>
        <v>22</v>
      </c>
      <c r="OY26" s="32" t="s">
        <v>104</v>
      </c>
      <c r="OZ26" s="32" t="s">
        <v>108</v>
      </c>
      <c r="PA26" s="33" t="s">
        <v>1008</v>
      </c>
      <c r="PB26" s="33">
        <v>1</v>
      </c>
      <c r="PC26" s="33">
        <v>1</v>
      </c>
      <c r="PD26" s="33">
        <f t="shared" si="118"/>
        <v>1</v>
      </c>
      <c r="PE26" s="33">
        <f t="shared" si="119"/>
        <v>9</v>
      </c>
      <c r="PG26" s="32" t="s">
        <v>167</v>
      </c>
      <c r="PH26" s="32" t="s">
        <v>323</v>
      </c>
      <c r="PI26" s="33" t="s">
        <v>1008</v>
      </c>
      <c r="PJ26" s="33">
        <v>1</v>
      </c>
      <c r="PK26" s="33">
        <v>1</v>
      </c>
      <c r="PL26" s="33"/>
      <c r="PM26" s="34">
        <f t="shared" si="120"/>
        <v>0</v>
      </c>
      <c r="PN26" s="33">
        <f t="shared" si="121"/>
        <v>0.7</v>
      </c>
      <c r="PO26" s="33">
        <f t="shared" si="122"/>
        <v>23</v>
      </c>
      <c r="PQ26" s="32" t="s">
        <v>28</v>
      </c>
      <c r="PR26" s="32" t="s">
        <v>39</v>
      </c>
      <c r="PS26" s="33" t="s">
        <v>1008</v>
      </c>
      <c r="PT26" s="33">
        <v>1</v>
      </c>
      <c r="PU26" s="33">
        <v>1</v>
      </c>
      <c r="PV26" s="33">
        <f t="shared" si="123"/>
        <v>1</v>
      </c>
      <c r="PW26" s="33">
        <f t="shared" si="124"/>
        <v>12</v>
      </c>
      <c r="PY26" s="32" t="s">
        <v>28</v>
      </c>
      <c r="PZ26" s="32" t="s">
        <v>45</v>
      </c>
      <c r="QA26" s="33" t="s">
        <v>1008</v>
      </c>
      <c r="QB26" s="33">
        <v>1</v>
      </c>
      <c r="QC26" s="33">
        <v>1</v>
      </c>
      <c r="QD26" s="33"/>
      <c r="QE26" s="34">
        <f t="shared" si="125"/>
        <v>0</v>
      </c>
      <c r="QF26" s="33">
        <f t="shared" si="126"/>
        <v>0.7</v>
      </c>
      <c r="QG26" s="33">
        <f t="shared" si="127"/>
        <v>23</v>
      </c>
      <c r="QI26" s="32" t="s">
        <v>28</v>
      </c>
      <c r="QJ26" s="32" t="s">
        <v>39</v>
      </c>
      <c r="QK26" s="33" t="s">
        <v>1008</v>
      </c>
      <c r="QL26" s="33">
        <v>1</v>
      </c>
      <c r="QM26" s="33">
        <v>1</v>
      </c>
      <c r="QN26" s="33">
        <f t="shared" si="128"/>
        <v>1</v>
      </c>
      <c r="QO26" s="33">
        <f t="shared" si="129"/>
        <v>7</v>
      </c>
      <c r="QQ26" s="32" t="s">
        <v>63</v>
      </c>
      <c r="QR26" s="32" t="s">
        <v>81</v>
      </c>
      <c r="QS26" s="33" t="s">
        <v>1008</v>
      </c>
      <c r="QT26" s="33">
        <v>1</v>
      </c>
      <c r="QU26" s="33">
        <v>1</v>
      </c>
      <c r="QV26" s="33"/>
      <c r="QW26" s="34">
        <f t="shared" si="130"/>
        <v>0</v>
      </c>
      <c r="QX26" s="33">
        <f t="shared" si="131"/>
        <v>0.7</v>
      </c>
      <c r="QY26" s="33">
        <f t="shared" si="132"/>
        <v>20</v>
      </c>
      <c r="RA26" s="32" t="s">
        <v>104</v>
      </c>
      <c r="RB26" s="32" t="s">
        <v>108</v>
      </c>
      <c r="RC26" s="33" t="s">
        <v>1008</v>
      </c>
      <c r="RD26" s="33">
        <v>1</v>
      </c>
      <c r="RE26" s="33">
        <v>1</v>
      </c>
      <c r="RF26" s="33">
        <f t="shared" si="133"/>
        <v>1</v>
      </c>
      <c r="RG26" s="33">
        <f t="shared" si="134"/>
        <v>13</v>
      </c>
      <c r="RJ26" s="32" t="s">
        <v>167</v>
      </c>
      <c r="RK26" s="32" t="s">
        <v>581</v>
      </c>
      <c r="RL26" s="33" t="s">
        <v>1001</v>
      </c>
      <c r="RM26" s="33">
        <v>6</v>
      </c>
      <c r="RN26" s="33">
        <v>0</v>
      </c>
      <c r="RO26" s="33">
        <v>3</v>
      </c>
      <c r="RP26" s="40">
        <v>0.5</v>
      </c>
      <c r="RQ26" s="33">
        <v>3.3</v>
      </c>
      <c r="RR26" s="33">
        <v>23</v>
      </c>
      <c r="SA26" s="32" t="s">
        <v>63</v>
      </c>
      <c r="SB26" s="32" t="s">
        <v>410</v>
      </c>
      <c r="SC26" s="33" t="s">
        <v>1001</v>
      </c>
      <c r="SD26" s="33">
        <v>2</v>
      </c>
      <c r="SE26" s="33">
        <v>5</v>
      </c>
      <c r="SF26" s="33">
        <v>3.5</v>
      </c>
      <c r="SG26" s="33">
        <v>23</v>
      </c>
    </row>
    <row r="27" spans="1:511">
      <c r="A27" s="43" t="s">
        <v>128</v>
      </c>
      <c r="B27" s="43" t="s">
        <v>1008</v>
      </c>
      <c r="C27" s="33">
        <v>18</v>
      </c>
      <c r="D27" s="38">
        <f t="shared" si="141"/>
        <v>0.9</v>
      </c>
      <c r="E27" s="43">
        <f t="shared" si="142"/>
        <v>54.5454545454546</v>
      </c>
      <c r="F27" s="33">
        <v>32</v>
      </c>
      <c r="G27" s="43">
        <f t="shared" si="143"/>
        <v>16.4948453608247</v>
      </c>
      <c r="H27" s="33">
        <f t="shared" si="144"/>
        <v>39.3252108716026</v>
      </c>
      <c r="M27" s="32" t="s">
        <v>28</v>
      </c>
      <c r="N27" s="32" t="s">
        <v>39</v>
      </c>
      <c r="O27" s="33" t="s">
        <v>1008</v>
      </c>
      <c r="P27" s="39">
        <v>10</v>
      </c>
      <c r="Q27" s="33">
        <v>5</v>
      </c>
      <c r="R27" s="33">
        <f t="shared" si="54"/>
        <v>7.5</v>
      </c>
      <c r="S27" s="33">
        <f t="shared" si="55"/>
        <v>20</v>
      </c>
      <c r="AB27" s="32" t="s">
        <v>136</v>
      </c>
      <c r="AC27" s="32" t="s">
        <v>140</v>
      </c>
      <c r="AD27" s="33" t="s">
        <v>1008</v>
      </c>
      <c r="AE27" s="33">
        <v>5</v>
      </c>
      <c r="AF27" s="33">
        <v>14</v>
      </c>
      <c r="AG27" s="33">
        <f t="shared" si="56"/>
        <v>9.5</v>
      </c>
      <c r="AH27" s="33">
        <f t="shared" si="57"/>
        <v>24</v>
      </c>
      <c r="AT27" s="32" t="s">
        <v>28</v>
      </c>
      <c r="AU27" s="32" t="s">
        <v>54</v>
      </c>
      <c r="AV27" s="33"/>
      <c r="AW27" s="33">
        <v>6</v>
      </c>
      <c r="AX27" s="33"/>
      <c r="AY27" s="33">
        <f t="shared" si="58"/>
        <v>3</v>
      </c>
      <c r="AZ27" s="33">
        <f t="shared" si="59"/>
        <v>21</v>
      </c>
      <c r="BI27" s="32" t="s">
        <v>28</v>
      </c>
      <c r="BJ27" s="32" t="s">
        <v>45</v>
      </c>
      <c r="BK27" s="33" t="s">
        <v>1008</v>
      </c>
      <c r="BL27" s="33">
        <v>1</v>
      </c>
      <c r="BM27" s="33">
        <v>1</v>
      </c>
      <c r="BN27" s="33">
        <f t="shared" si="61"/>
        <v>1</v>
      </c>
      <c r="BO27" s="33">
        <f t="shared" si="62"/>
        <v>24</v>
      </c>
      <c r="CA27" s="32" t="s">
        <v>167</v>
      </c>
      <c r="CB27" s="32" t="s">
        <v>193</v>
      </c>
      <c r="CC27" s="33" t="s">
        <v>1008</v>
      </c>
      <c r="CD27" s="33">
        <v>7</v>
      </c>
      <c r="CE27" s="33">
        <v>1</v>
      </c>
      <c r="CF27" s="33">
        <f t="shared" si="63"/>
        <v>4</v>
      </c>
      <c r="CG27" s="33">
        <f t="shared" si="64"/>
        <v>21</v>
      </c>
      <c r="CP27" s="32" t="s">
        <v>167</v>
      </c>
      <c r="CQ27" s="32" t="s">
        <v>193</v>
      </c>
      <c r="CR27" s="33" t="s">
        <v>1008</v>
      </c>
      <c r="CS27" s="33">
        <v>1</v>
      </c>
      <c r="CT27" s="33">
        <v>4</v>
      </c>
      <c r="CU27" s="33">
        <f t="shared" si="65"/>
        <v>2.8</v>
      </c>
      <c r="CV27" s="33">
        <f t="shared" si="66"/>
        <v>24</v>
      </c>
      <c r="DH27" s="32" t="s">
        <v>28</v>
      </c>
      <c r="DI27" s="32" t="s">
        <v>39</v>
      </c>
      <c r="DJ27" s="33" t="s">
        <v>1008</v>
      </c>
      <c r="DK27" s="33">
        <v>6</v>
      </c>
      <c r="DL27" s="33">
        <v>1</v>
      </c>
      <c r="DM27" s="33">
        <f t="shared" si="67"/>
        <v>3.5</v>
      </c>
      <c r="DN27" s="33">
        <f t="shared" si="68"/>
        <v>21</v>
      </c>
      <c r="DW27" s="32" t="s">
        <v>28</v>
      </c>
      <c r="DX27" s="32" t="s">
        <v>29</v>
      </c>
      <c r="DY27" s="33" t="s">
        <v>1008</v>
      </c>
      <c r="DZ27" s="33">
        <v>1</v>
      </c>
      <c r="EA27" s="33">
        <v>3</v>
      </c>
      <c r="EB27" s="33">
        <f t="shared" si="70"/>
        <v>2.2</v>
      </c>
      <c r="EC27" s="33">
        <f t="shared" si="71"/>
        <v>24</v>
      </c>
      <c r="EO27" s="32" t="s">
        <v>167</v>
      </c>
      <c r="EP27" s="32" t="s">
        <v>193</v>
      </c>
      <c r="EQ27" s="33" t="s">
        <v>1008</v>
      </c>
      <c r="ER27" s="33">
        <v>5</v>
      </c>
      <c r="ES27" s="33">
        <v>1</v>
      </c>
      <c r="ET27" s="33">
        <f t="shared" si="72"/>
        <v>3</v>
      </c>
      <c r="EU27" s="33">
        <f t="shared" si="73"/>
        <v>23</v>
      </c>
      <c r="FD27" s="32" t="s">
        <v>28</v>
      </c>
      <c r="FE27" s="32" t="s">
        <v>29</v>
      </c>
      <c r="FF27" s="33" t="s">
        <v>1008</v>
      </c>
      <c r="FG27" s="33">
        <v>2</v>
      </c>
      <c r="FH27" s="33">
        <v>2</v>
      </c>
      <c r="FI27" s="33">
        <f t="shared" si="74"/>
        <v>2</v>
      </c>
      <c r="FJ27" s="33">
        <f t="shared" si="75"/>
        <v>24</v>
      </c>
      <c r="FV27" s="32" t="s">
        <v>92</v>
      </c>
      <c r="FW27" s="32" t="s">
        <v>547</v>
      </c>
      <c r="FX27" s="33" t="s">
        <v>1001</v>
      </c>
      <c r="FY27" s="33">
        <v>9</v>
      </c>
      <c r="FZ27" s="33">
        <v>4</v>
      </c>
      <c r="GA27" s="33">
        <f t="shared" si="76"/>
        <v>6.5</v>
      </c>
      <c r="GB27" s="33">
        <f t="shared" si="77"/>
        <v>23</v>
      </c>
      <c r="GK27" s="32" t="s">
        <v>92</v>
      </c>
      <c r="GL27" s="32" t="s">
        <v>93</v>
      </c>
      <c r="GM27" s="33" t="s">
        <v>1008</v>
      </c>
      <c r="GN27" s="33">
        <v>4</v>
      </c>
      <c r="GO27" s="33">
        <v>14</v>
      </c>
      <c r="GP27" s="33">
        <f t="shared" si="79"/>
        <v>10</v>
      </c>
      <c r="GQ27" s="33">
        <f t="shared" si="135"/>
        <v>24</v>
      </c>
      <c r="HC27" s="32" t="s">
        <v>63</v>
      </c>
      <c r="HD27" s="32" t="s">
        <v>74</v>
      </c>
      <c r="HE27" s="33" t="s">
        <v>1008</v>
      </c>
      <c r="HF27" s="33">
        <v>5</v>
      </c>
      <c r="HG27" s="33">
        <v>2</v>
      </c>
      <c r="HH27" s="33">
        <f t="shared" si="81"/>
        <v>3.5</v>
      </c>
      <c r="HI27" s="33">
        <f t="shared" si="136"/>
        <v>24</v>
      </c>
      <c r="HR27" s="32" t="s">
        <v>167</v>
      </c>
      <c r="HS27" s="32" t="s">
        <v>193</v>
      </c>
      <c r="HT27" s="33" t="s">
        <v>1008</v>
      </c>
      <c r="HU27" s="33">
        <v>2</v>
      </c>
      <c r="HV27" s="33">
        <v>2</v>
      </c>
      <c r="HW27" s="33">
        <f t="shared" si="82"/>
        <v>2</v>
      </c>
      <c r="HX27" s="33">
        <f t="shared" si="83"/>
        <v>23</v>
      </c>
      <c r="IJ27" s="32" t="s">
        <v>104</v>
      </c>
      <c r="IK27" s="32" t="s">
        <v>116</v>
      </c>
      <c r="IL27" s="33" t="s">
        <v>1008</v>
      </c>
      <c r="IM27" s="33">
        <v>1</v>
      </c>
      <c r="IN27" s="33"/>
      <c r="IO27" s="33">
        <v>1</v>
      </c>
      <c r="IP27" s="34">
        <f t="shared" si="137"/>
        <v>0</v>
      </c>
      <c r="IQ27" s="33">
        <f t="shared" si="84"/>
        <v>0.7</v>
      </c>
      <c r="IR27" s="33">
        <f t="shared" si="85"/>
        <v>23</v>
      </c>
      <c r="IT27" s="32" t="s">
        <v>136</v>
      </c>
      <c r="IU27" s="32" t="s">
        <v>501</v>
      </c>
      <c r="IV27" s="33" t="s">
        <v>1008</v>
      </c>
      <c r="IW27" s="33"/>
      <c r="IX27" s="33"/>
      <c r="IY27" s="33">
        <f t="shared" si="86"/>
        <v>0</v>
      </c>
      <c r="IZ27" s="33">
        <f t="shared" si="87"/>
        <v>23</v>
      </c>
      <c r="JB27" s="32" t="s">
        <v>92</v>
      </c>
      <c r="JC27" s="32" t="s">
        <v>93</v>
      </c>
      <c r="JD27" s="33" t="s">
        <v>1008</v>
      </c>
      <c r="JE27" s="33">
        <v>5</v>
      </c>
      <c r="JF27" s="33">
        <v>2</v>
      </c>
      <c r="JG27" s="33">
        <v>1</v>
      </c>
      <c r="JH27" s="40">
        <f t="shared" si="88"/>
        <v>0.2</v>
      </c>
      <c r="JI27" s="33">
        <f t="shared" si="89"/>
        <v>2.9</v>
      </c>
      <c r="JJ27" s="33">
        <f t="shared" si="90"/>
        <v>21</v>
      </c>
      <c r="JS27" s="32" t="s">
        <v>92</v>
      </c>
      <c r="JT27" s="32" t="s">
        <v>93</v>
      </c>
      <c r="JU27" s="33" t="s">
        <v>1008</v>
      </c>
      <c r="JV27" s="33">
        <v>2</v>
      </c>
      <c r="JW27" s="33">
        <v>2</v>
      </c>
      <c r="JX27" s="33">
        <f t="shared" si="138"/>
        <v>2</v>
      </c>
      <c r="JY27" s="33">
        <f t="shared" si="91"/>
        <v>23</v>
      </c>
      <c r="KL27" s="32" t="s">
        <v>104</v>
      </c>
      <c r="KM27" s="32" t="s">
        <v>105</v>
      </c>
      <c r="KN27" s="33" t="s">
        <v>1008</v>
      </c>
      <c r="KO27" s="33">
        <v>1</v>
      </c>
      <c r="KP27" s="33">
        <v>1</v>
      </c>
      <c r="KQ27" s="33"/>
      <c r="KR27" s="34">
        <f t="shared" si="139"/>
        <v>0</v>
      </c>
      <c r="KS27" s="33">
        <f t="shared" si="92"/>
        <v>0.7</v>
      </c>
      <c r="KT27" s="33">
        <f t="shared" si="93"/>
        <v>20</v>
      </c>
      <c r="KV27" s="32" t="s">
        <v>28</v>
      </c>
      <c r="KW27" s="32" t="s">
        <v>45</v>
      </c>
      <c r="KX27" s="33" t="s">
        <v>1008</v>
      </c>
      <c r="KY27" s="33"/>
      <c r="KZ27" s="33"/>
      <c r="LA27" s="33">
        <f t="shared" si="94"/>
        <v>0</v>
      </c>
      <c r="LB27" s="33">
        <f t="shared" si="95"/>
        <v>23</v>
      </c>
      <c r="LD27" s="32" t="s">
        <v>104</v>
      </c>
      <c r="LE27" s="32" t="s">
        <v>116</v>
      </c>
      <c r="LF27" s="33" t="s">
        <v>1008</v>
      </c>
      <c r="LG27" s="33">
        <v>1</v>
      </c>
      <c r="LH27" s="33">
        <v>1</v>
      </c>
      <c r="LI27" s="33"/>
      <c r="LJ27" s="34">
        <f t="shared" si="180"/>
        <v>0</v>
      </c>
      <c r="LK27" s="33">
        <f t="shared" si="97"/>
        <v>0.7</v>
      </c>
      <c r="LL27" s="33">
        <f t="shared" si="98"/>
        <v>23</v>
      </c>
      <c r="LN27" s="32" t="s">
        <v>28</v>
      </c>
      <c r="LO27" s="32" t="s">
        <v>60</v>
      </c>
      <c r="LP27" s="33" t="s">
        <v>1008</v>
      </c>
      <c r="LQ27" s="33"/>
      <c r="LR27" s="33"/>
      <c r="LS27" s="33">
        <f t="shared" si="99"/>
        <v>0</v>
      </c>
      <c r="LT27" s="33">
        <f t="shared" si="100"/>
        <v>24</v>
      </c>
      <c r="LV27" s="32" t="s">
        <v>63</v>
      </c>
      <c r="LW27" s="32" t="s">
        <v>81</v>
      </c>
      <c r="LX27" s="33" t="s">
        <v>1008</v>
      </c>
      <c r="LY27" s="33">
        <v>1</v>
      </c>
      <c r="LZ27" s="33">
        <v>1</v>
      </c>
      <c r="MA27" s="33"/>
      <c r="MB27" s="34">
        <f t="shared" si="140"/>
        <v>0</v>
      </c>
      <c r="MC27" s="33">
        <f t="shared" si="101"/>
        <v>0.7</v>
      </c>
      <c r="MD27" s="33">
        <f t="shared" si="102"/>
        <v>21</v>
      </c>
      <c r="MF27" s="32" t="s">
        <v>63</v>
      </c>
      <c r="MG27" s="32" t="s">
        <v>410</v>
      </c>
      <c r="MH27" s="33" t="s">
        <v>1001</v>
      </c>
      <c r="MI27" s="33"/>
      <c r="MJ27" s="33"/>
      <c r="MK27" s="33">
        <f t="shared" si="103"/>
        <v>0</v>
      </c>
      <c r="ML27" s="33">
        <f t="shared" si="104"/>
        <v>24</v>
      </c>
      <c r="MN27" s="32" t="s">
        <v>136</v>
      </c>
      <c r="MO27" s="32" t="s">
        <v>140</v>
      </c>
      <c r="MP27" s="33" t="s">
        <v>1008</v>
      </c>
      <c r="MQ27" s="33">
        <v>1</v>
      </c>
      <c r="MR27" s="33">
        <v>1</v>
      </c>
      <c r="MS27" s="33"/>
      <c r="MT27" s="34">
        <f t="shared" si="105"/>
        <v>0</v>
      </c>
      <c r="MU27" s="33">
        <f t="shared" si="106"/>
        <v>0.7</v>
      </c>
      <c r="MV27" s="33">
        <f t="shared" si="107"/>
        <v>23</v>
      </c>
      <c r="MX27" s="32" t="s">
        <v>63</v>
      </c>
      <c r="MY27" s="32" t="s">
        <v>410</v>
      </c>
      <c r="MZ27" s="33" t="s">
        <v>1001</v>
      </c>
      <c r="NA27" s="33"/>
      <c r="NB27" s="33"/>
      <c r="NC27" s="33">
        <f t="shared" si="108"/>
        <v>0</v>
      </c>
      <c r="ND27" s="33">
        <f t="shared" si="109"/>
        <v>23</v>
      </c>
      <c r="NF27" s="32" t="s">
        <v>28</v>
      </c>
      <c r="NG27" s="32" t="s">
        <v>39</v>
      </c>
      <c r="NH27" s="33" t="s">
        <v>1008</v>
      </c>
      <c r="NI27" s="33">
        <v>6</v>
      </c>
      <c r="NJ27" s="33">
        <v>1</v>
      </c>
      <c r="NK27" s="33">
        <v>1</v>
      </c>
      <c r="NL27" s="40">
        <f t="shared" si="110"/>
        <v>0.166666666666667</v>
      </c>
      <c r="NM27" s="33">
        <f t="shared" si="111"/>
        <v>3</v>
      </c>
      <c r="NN27" s="33">
        <f t="shared" si="112"/>
        <v>24</v>
      </c>
      <c r="NW27" s="32" t="s">
        <v>28</v>
      </c>
      <c r="NX27" s="32" t="s">
        <v>45</v>
      </c>
      <c r="NY27" s="33" t="s">
        <v>1008</v>
      </c>
      <c r="NZ27" s="33">
        <v>2</v>
      </c>
      <c r="OA27" s="33">
        <v>2</v>
      </c>
      <c r="OB27" s="33">
        <f t="shared" si="113"/>
        <v>2</v>
      </c>
      <c r="OC27" s="33">
        <f t="shared" si="114"/>
        <v>23</v>
      </c>
      <c r="OO27" s="32" t="s">
        <v>28</v>
      </c>
      <c r="OP27" s="32" t="s">
        <v>54</v>
      </c>
      <c r="OQ27" s="33" t="s">
        <v>1001</v>
      </c>
      <c r="OR27" s="33">
        <v>1</v>
      </c>
      <c r="OS27" s="33">
        <v>1</v>
      </c>
      <c r="OT27" s="33"/>
      <c r="OU27" s="34">
        <f t="shared" si="115"/>
        <v>0</v>
      </c>
      <c r="OV27" s="33">
        <f t="shared" si="116"/>
        <v>0.7</v>
      </c>
      <c r="OW27" s="33">
        <f t="shared" si="117"/>
        <v>22</v>
      </c>
      <c r="OY27" s="32" t="s">
        <v>167</v>
      </c>
      <c r="OZ27" s="32" t="s">
        <v>581</v>
      </c>
      <c r="PA27" s="33" t="s">
        <v>1001</v>
      </c>
      <c r="PB27" s="33"/>
      <c r="PC27" s="33"/>
      <c r="PD27" s="33">
        <f t="shared" si="118"/>
        <v>0</v>
      </c>
      <c r="PE27" s="33">
        <f t="shared" si="119"/>
        <v>24</v>
      </c>
      <c r="PG27" s="32" t="s">
        <v>104</v>
      </c>
      <c r="PH27" s="32" t="s">
        <v>116</v>
      </c>
      <c r="PI27" s="33" t="s">
        <v>1008</v>
      </c>
      <c r="PJ27" s="33">
        <v>1</v>
      </c>
      <c r="PK27" s="33">
        <v>1</v>
      </c>
      <c r="PL27" s="33"/>
      <c r="PM27" s="34">
        <f t="shared" si="120"/>
        <v>0</v>
      </c>
      <c r="PN27" s="33">
        <f t="shared" si="121"/>
        <v>0.7</v>
      </c>
      <c r="PO27" s="33">
        <f t="shared" si="122"/>
        <v>23</v>
      </c>
      <c r="PQ27" s="32" t="s">
        <v>28</v>
      </c>
      <c r="PR27" s="32" t="s">
        <v>60</v>
      </c>
      <c r="PS27" s="33" t="s">
        <v>1008</v>
      </c>
      <c r="PT27" s="33">
        <v>1</v>
      </c>
      <c r="PU27" s="33">
        <v>1</v>
      </c>
      <c r="PV27" s="33">
        <f t="shared" si="123"/>
        <v>1</v>
      </c>
      <c r="PW27" s="33">
        <f t="shared" si="124"/>
        <v>12</v>
      </c>
      <c r="PY27" s="32" t="s">
        <v>104</v>
      </c>
      <c r="PZ27" s="32" t="s">
        <v>108</v>
      </c>
      <c r="QA27" s="33" t="s">
        <v>1008</v>
      </c>
      <c r="QB27" s="33">
        <v>1</v>
      </c>
      <c r="QC27" s="33">
        <v>1</v>
      </c>
      <c r="QD27" s="33"/>
      <c r="QE27" s="34">
        <f t="shared" si="125"/>
        <v>0</v>
      </c>
      <c r="QF27" s="33">
        <f t="shared" si="126"/>
        <v>0.7</v>
      </c>
      <c r="QG27" s="33">
        <f t="shared" si="127"/>
        <v>23</v>
      </c>
      <c r="QI27" s="32" t="s">
        <v>104</v>
      </c>
      <c r="QJ27" s="32" t="s">
        <v>105</v>
      </c>
      <c r="QK27" s="33" t="s">
        <v>1008</v>
      </c>
      <c r="QL27" s="33">
        <v>1</v>
      </c>
      <c r="QM27" s="33">
        <v>1</v>
      </c>
      <c r="QN27" s="33">
        <f t="shared" si="128"/>
        <v>1</v>
      </c>
      <c r="QO27" s="33">
        <f t="shared" si="129"/>
        <v>7</v>
      </c>
      <c r="QQ27" s="32" t="s">
        <v>136</v>
      </c>
      <c r="QR27" s="32" t="s">
        <v>501</v>
      </c>
      <c r="QS27" s="33" t="s">
        <v>1008</v>
      </c>
      <c r="QT27" s="33">
        <v>1</v>
      </c>
      <c r="QU27" s="33">
        <v>1</v>
      </c>
      <c r="QV27" s="33"/>
      <c r="QW27" s="34">
        <f t="shared" si="130"/>
        <v>0</v>
      </c>
      <c r="QX27" s="33">
        <f t="shared" si="131"/>
        <v>0.7</v>
      </c>
      <c r="QY27" s="33">
        <f t="shared" si="132"/>
        <v>20</v>
      </c>
      <c r="RA27" s="32" t="s">
        <v>104</v>
      </c>
      <c r="RB27" s="32" t="s">
        <v>105</v>
      </c>
      <c r="RC27" s="33" t="s">
        <v>1008</v>
      </c>
      <c r="RD27" s="33">
        <v>1</v>
      </c>
      <c r="RE27" s="33">
        <v>1</v>
      </c>
      <c r="RF27" s="33">
        <f t="shared" si="133"/>
        <v>1</v>
      </c>
      <c r="RG27" s="33">
        <f t="shared" si="134"/>
        <v>13</v>
      </c>
      <c r="RJ27" s="32" t="s">
        <v>63</v>
      </c>
      <c r="RK27" s="32" t="s">
        <v>74</v>
      </c>
      <c r="RL27" s="33" t="s">
        <v>1008</v>
      </c>
      <c r="RM27" s="33">
        <v>5</v>
      </c>
      <c r="RN27" s="33">
        <v>2</v>
      </c>
      <c r="RO27" s="33">
        <v>1</v>
      </c>
      <c r="RP27" s="40">
        <v>0.2</v>
      </c>
      <c r="RQ27" s="33">
        <v>2.9</v>
      </c>
      <c r="RR27" s="33">
        <v>24</v>
      </c>
      <c r="SA27" s="32" t="s">
        <v>167</v>
      </c>
      <c r="SB27" s="32" t="s">
        <v>186</v>
      </c>
      <c r="SC27" s="33" t="s">
        <v>1008</v>
      </c>
      <c r="SD27" s="33">
        <v>2</v>
      </c>
      <c r="SE27" s="33">
        <v>4</v>
      </c>
      <c r="SF27" s="33">
        <v>3</v>
      </c>
      <c r="SG27" s="33">
        <v>24</v>
      </c>
    </row>
    <row r="28" spans="1:511">
      <c r="A28" s="43" t="s">
        <v>143</v>
      </c>
      <c r="B28" s="43" t="s">
        <v>1008</v>
      </c>
      <c r="C28" s="33">
        <v>12</v>
      </c>
      <c r="D28" s="38">
        <f t="shared" si="141"/>
        <v>0.6</v>
      </c>
      <c r="E28" s="43">
        <f t="shared" si="142"/>
        <v>36.3636363636364</v>
      </c>
      <c r="F28" s="33">
        <v>84</v>
      </c>
      <c r="G28" s="43">
        <f t="shared" si="143"/>
        <v>43.298969072165</v>
      </c>
      <c r="H28" s="33">
        <f t="shared" si="144"/>
        <v>39.1377694470478</v>
      </c>
      <c r="M28" s="32" t="s">
        <v>104</v>
      </c>
      <c r="N28" s="32" t="s">
        <v>105</v>
      </c>
      <c r="O28" s="33" t="s">
        <v>1008</v>
      </c>
      <c r="P28" s="39">
        <v>7</v>
      </c>
      <c r="Q28" s="33">
        <v>7</v>
      </c>
      <c r="R28" s="33">
        <f t="shared" si="54"/>
        <v>7</v>
      </c>
      <c r="S28" s="33">
        <f t="shared" si="55"/>
        <v>25</v>
      </c>
      <c r="AB28" s="32" t="s">
        <v>167</v>
      </c>
      <c r="AC28" s="32" t="s">
        <v>581</v>
      </c>
      <c r="AD28" s="33"/>
      <c r="AE28" s="33">
        <v>7</v>
      </c>
      <c r="AF28" s="33">
        <v>11</v>
      </c>
      <c r="AG28" s="33">
        <f t="shared" si="56"/>
        <v>9</v>
      </c>
      <c r="AH28" s="33">
        <f t="shared" si="57"/>
        <v>25</v>
      </c>
      <c r="AT28" s="32" t="s">
        <v>28</v>
      </c>
      <c r="AU28" s="32" t="s">
        <v>39</v>
      </c>
      <c r="AV28" s="33" t="s">
        <v>1008</v>
      </c>
      <c r="AW28" s="33">
        <v>5</v>
      </c>
      <c r="AX28" s="33">
        <v>1</v>
      </c>
      <c r="AY28" s="33">
        <f t="shared" si="58"/>
        <v>3</v>
      </c>
      <c r="AZ28" s="33">
        <f t="shared" si="59"/>
        <v>21</v>
      </c>
      <c r="BI28" s="32" t="s">
        <v>28</v>
      </c>
      <c r="BJ28" s="32" t="s">
        <v>39</v>
      </c>
      <c r="BK28" s="33" t="s">
        <v>1008</v>
      </c>
      <c r="BL28" s="33">
        <v>1</v>
      </c>
      <c r="BM28" s="33">
        <v>1</v>
      </c>
      <c r="BN28" s="33">
        <f t="shared" si="61"/>
        <v>1</v>
      </c>
      <c r="BO28" s="33">
        <f t="shared" si="62"/>
        <v>24</v>
      </c>
      <c r="CA28" s="32" t="s">
        <v>92</v>
      </c>
      <c r="CB28" s="32" t="s">
        <v>93</v>
      </c>
      <c r="CC28" s="33" t="s">
        <v>1008</v>
      </c>
      <c r="CD28" s="33">
        <v>5</v>
      </c>
      <c r="CE28" s="33">
        <v>3</v>
      </c>
      <c r="CF28" s="33">
        <f t="shared" si="63"/>
        <v>4</v>
      </c>
      <c r="CG28" s="33">
        <f t="shared" si="64"/>
        <v>21</v>
      </c>
      <c r="CP28" s="32" t="s">
        <v>63</v>
      </c>
      <c r="CQ28" s="32" t="s">
        <v>410</v>
      </c>
      <c r="CR28" s="33"/>
      <c r="CS28" s="33">
        <v>1</v>
      </c>
      <c r="CT28" s="33">
        <v>4</v>
      </c>
      <c r="CU28" s="33">
        <f t="shared" si="65"/>
        <v>2.8</v>
      </c>
      <c r="CV28" s="33">
        <f t="shared" si="66"/>
        <v>24</v>
      </c>
      <c r="DH28" s="32" t="s">
        <v>63</v>
      </c>
      <c r="DI28" s="32" t="s">
        <v>74</v>
      </c>
      <c r="DJ28" s="33" t="s">
        <v>1008</v>
      </c>
      <c r="DK28" s="33">
        <v>5</v>
      </c>
      <c r="DL28" s="33">
        <v>2</v>
      </c>
      <c r="DM28" s="33">
        <f t="shared" si="67"/>
        <v>3.5</v>
      </c>
      <c r="DN28" s="33">
        <f t="shared" si="68"/>
        <v>21</v>
      </c>
      <c r="DW28" s="32" t="s">
        <v>167</v>
      </c>
      <c r="DX28" s="32" t="s">
        <v>581</v>
      </c>
      <c r="DY28" s="33"/>
      <c r="DZ28" s="33">
        <v>2</v>
      </c>
      <c r="EA28" s="33">
        <v>2</v>
      </c>
      <c r="EB28" s="33">
        <f t="shared" si="70"/>
        <v>2</v>
      </c>
      <c r="EC28" s="33">
        <f t="shared" si="71"/>
        <v>25</v>
      </c>
      <c r="EO28" s="32" t="s">
        <v>28</v>
      </c>
      <c r="EP28" s="32" t="s">
        <v>54</v>
      </c>
      <c r="EQ28" s="33"/>
      <c r="ER28" s="33">
        <v>6</v>
      </c>
      <c r="ES28" s="33"/>
      <c r="ET28" s="33">
        <f t="shared" si="72"/>
        <v>3</v>
      </c>
      <c r="EU28" s="33">
        <f t="shared" si="73"/>
        <v>23</v>
      </c>
      <c r="FD28" s="32" t="s">
        <v>63</v>
      </c>
      <c r="FE28" s="32" t="s">
        <v>74</v>
      </c>
      <c r="FF28" s="33" t="s">
        <v>1008</v>
      </c>
      <c r="FG28" s="33">
        <v>2</v>
      </c>
      <c r="FH28" s="33">
        <v>2</v>
      </c>
      <c r="FI28" s="33">
        <f t="shared" si="74"/>
        <v>2</v>
      </c>
      <c r="FJ28" s="33">
        <f t="shared" si="75"/>
        <v>24</v>
      </c>
      <c r="FV28" s="32" t="s">
        <v>104</v>
      </c>
      <c r="FW28" s="32" t="s">
        <v>105</v>
      </c>
      <c r="FX28" s="33" t="s">
        <v>1008</v>
      </c>
      <c r="FY28" s="33">
        <v>6</v>
      </c>
      <c r="FZ28" s="33">
        <v>6</v>
      </c>
      <c r="GA28" s="33">
        <f t="shared" si="76"/>
        <v>6</v>
      </c>
      <c r="GB28" s="33">
        <f t="shared" si="77"/>
        <v>25</v>
      </c>
      <c r="GK28" s="32" t="s">
        <v>104</v>
      </c>
      <c r="GL28" s="32" t="s">
        <v>125</v>
      </c>
      <c r="GM28" s="33" t="s">
        <v>1008</v>
      </c>
      <c r="GN28" s="33">
        <v>7</v>
      </c>
      <c r="GO28" s="33">
        <v>8</v>
      </c>
      <c r="GP28" s="33">
        <f t="shared" si="79"/>
        <v>7.6</v>
      </c>
      <c r="GQ28" s="33">
        <f t="shared" si="135"/>
        <v>25</v>
      </c>
      <c r="HC28" s="32" t="s">
        <v>104</v>
      </c>
      <c r="HD28" s="32" t="s">
        <v>108</v>
      </c>
      <c r="HE28" s="33" t="s">
        <v>1008</v>
      </c>
      <c r="HF28" s="33">
        <v>4</v>
      </c>
      <c r="HG28" s="33">
        <v>3</v>
      </c>
      <c r="HH28" s="33">
        <f t="shared" si="81"/>
        <v>3.5</v>
      </c>
      <c r="HI28" s="33">
        <f t="shared" si="136"/>
        <v>24</v>
      </c>
      <c r="HR28" s="32" t="s">
        <v>136</v>
      </c>
      <c r="HS28" s="32" t="s">
        <v>501</v>
      </c>
      <c r="HT28" s="33" t="s">
        <v>1001</v>
      </c>
      <c r="HU28" s="33">
        <v>2</v>
      </c>
      <c r="HV28" s="33">
        <v>2</v>
      </c>
      <c r="HW28" s="33">
        <f t="shared" si="82"/>
        <v>2</v>
      </c>
      <c r="HX28" s="33">
        <f t="shared" si="83"/>
        <v>23</v>
      </c>
      <c r="IJ28" s="32" t="s">
        <v>63</v>
      </c>
      <c r="IK28" s="32" t="s">
        <v>74</v>
      </c>
      <c r="IL28" s="33" t="s">
        <v>1008</v>
      </c>
      <c r="IM28" s="33">
        <v>1</v>
      </c>
      <c r="IN28" s="33"/>
      <c r="IO28" s="33">
        <v>1</v>
      </c>
      <c r="IP28" s="34">
        <f t="shared" si="137"/>
        <v>0</v>
      </c>
      <c r="IQ28" s="33">
        <f t="shared" si="84"/>
        <v>0.7</v>
      </c>
      <c r="IR28" s="33">
        <f t="shared" si="85"/>
        <v>23</v>
      </c>
      <c r="IT28" s="32" t="s">
        <v>28</v>
      </c>
      <c r="IU28" s="32" t="s">
        <v>54</v>
      </c>
      <c r="IV28" s="33" t="s">
        <v>1001</v>
      </c>
      <c r="IW28" s="33"/>
      <c r="IX28" s="33"/>
      <c r="IY28" s="33">
        <f t="shared" si="86"/>
        <v>0</v>
      </c>
      <c r="IZ28" s="33">
        <f t="shared" si="87"/>
        <v>23</v>
      </c>
      <c r="JB28" s="32" t="s">
        <v>28</v>
      </c>
      <c r="JC28" s="32" t="s">
        <v>39</v>
      </c>
      <c r="JD28" s="33" t="s">
        <v>1008</v>
      </c>
      <c r="JE28" s="33">
        <v>5</v>
      </c>
      <c r="JF28" s="33">
        <v>1</v>
      </c>
      <c r="JG28" s="33">
        <v>1</v>
      </c>
      <c r="JH28" s="40">
        <f t="shared" si="88"/>
        <v>0.2</v>
      </c>
      <c r="JI28" s="33">
        <f t="shared" si="89"/>
        <v>2.6</v>
      </c>
      <c r="JJ28" s="33">
        <f t="shared" si="90"/>
        <v>25</v>
      </c>
      <c r="JS28" s="32" t="s">
        <v>63</v>
      </c>
      <c r="JT28" s="32" t="s">
        <v>410</v>
      </c>
      <c r="JU28" s="33" t="s">
        <v>1001</v>
      </c>
      <c r="JV28" s="33">
        <v>1</v>
      </c>
      <c r="JW28" s="33">
        <v>2</v>
      </c>
      <c r="JX28" s="33">
        <f t="shared" si="138"/>
        <v>1.5</v>
      </c>
      <c r="JY28" s="33">
        <f t="shared" si="91"/>
        <v>25</v>
      </c>
      <c r="KL28" s="32" t="s">
        <v>104</v>
      </c>
      <c r="KM28" s="32" t="s">
        <v>108</v>
      </c>
      <c r="KN28" s="33" t="s">
        <v>1008</v>
      </c>
      <c r="KO28" s="33">
        <v>1</v>
      </c>
      <c r="KP28" s="33">
        <v>1</v>
      </c>
      <c r="KQ28" s="33"/>
      <c r="KR28" s="34">
        <f t="shared" si="139"/>
        <v>0</v>
      </c>
      <c r="KS28" s="33">
        <f t="shared" si="92"/>
        <v>0.7</v>
      </c>
      <c r="KT28" s="33">
        <f t="shared" si="93"/>
        <v>20</v>
      </c>
      <c r="KV28" s="32" t="s">
        <v>28</v>
      </c>
      <c r="KW28" s="32" t="s">
        <v>39</v>
      </c>
      <c r="KX28" s="33" t="s">
        <v>1008</v>
      </c>
      <c r="KY28" s="33"/>
      <c r="KZ28" s="33"/>
      <c r="LA28" s="33">
        <f t="shared" si="94"/>
        <v>0</v>
      </c>
      <c r="LB28" s="33">
        <f t="shared" si="95"/>
        <v>23</v>
      </c>
      <c r="LD28" s="32" t="s">
        <v>136</v>
      </c>
      <c r="LE28" s="32" t="s">
        <v>501</v>
      </c>
      <c r="LF28" s="33" t="s">
        <v>1008</v>
      </c>
      <c r="LG28" s="33">
        <v>1</v>
      </c>
      <c r="LH28" s="33">
        <v>1</v>
      </c>
      <c r="LI28" s="33"/>
      <c r="LJ28" s="34">
        <f t="shared" si="180"/>
        <v>0</v>
      </c>
      <c r="LK28" s="33">
        <f t="shared" si="97"/>
        <v>0.7</v>
      </c>
      <c r="LL28" s="33">
        <f t="shared" si="98"/>
        <v>23</v>
      </c>
      <c r="LN28" s="32" t="s">
        <v>167</v>
      </c>
      <c r="LO28" s="32" t="s">
        <v>323</v>
      </c>
      <c r="LP28" s="33" t="s">
        <v>1008</v>
      </c>
      <c r="LQ28" s="33"/>
      <c r="LR28" s="33"/>
      <c r="LS28" s="33">
        <f t="shared" si="99"/>
        <v>0</v>
      </c>
      <c r="LT28" s="33">
        <f t="shared" si="100"/>
        <v>24</v>
      </c>
      <c r="LV28" s="32" t="s">
        <v>104</v>
      </c>
      <c r="LW28" s="32" t="s">
        <v>105</v>
      </c>
      <c r="LX28" s="33" t="s">
        <v>1008</v>
      </c>
      <c r="LY28" s="33">
        <v>1</v>
      </c>
      <c r="LZ28" s="33">
        <v>1</v>
      </c>
      <c r="MA28" s="33"/>
      <c r="MB28" s="34">
        <f t="shared" si="140"/>
        <v>0</v>
      </c>
      <c r="MC28" s="33">
        <f t="shared" si="101"/>
        <v>0.7</v>
      </c>
      <c r="MD28" s="33">
        <f t="shared" si="102"/>
        <v>21</v>
      </c>
      <c r="MF28" s="32" t="s">
        <v>28</v>
      </c>
      <c r="MG28" s="32" t="s">
        <v>45</v>
      </c>
      <c r="MH28" s="33" t="s">
        <v>1008</v>
      </c>
      <c r="MI28" s="33"/>
      <c r="MJ28" s="33"/>
      <c r="MK28" s="33">
        <f t="shared" si="103"/>
        <v>0</v>
      </c>
      <c r="ML28" s="33">
        <f t="shared" si="104"/>
        <v>24</v>
      </c>
      <c r="MN28" s="32" t="s">
        <v>63</v>
      </c>
      <c r="MO28" s="32" t="s">
        <v>81</v>
      </c>
      <c r="MP28" s="33" t="s">
        <v>1008</v>
      </c>
      <c r="MQ28" s="33">
        <v>1</v>
      </c>
      <c r="MR28" s="33">
        <v>1</v>
      </c>
      <c r="MS28" s="33"/>
      <c r="MT28" s="34">
        <f t="shared" si="105"/>
        <v>0</v>
      </c>
      <c r="MU28" s="33">
        <f t="shared" si="106"/>
        <v>0.7</v>
      </c>
      <c r="MV28" s="33">
        <f t="shared" si="107"/>
        <v>23</v>
      </c>
      <c r="MX28" s="32" t="s">
        <v>136</v>
      </c>
      <c r="MY28" s="32" t="s">
        <v>501</v>
      </c>
      <c r="MZ28" s="33" t="s">
        <v>1008</v>
      </c>
      <c r="NA28" s="33"/>
      <c r="NB28" s="33"/>
      <c r="NC28" s="33">
        <f t="shared" si="108"/>
        <v>0</v>
      </c>
      <c r="ND28" s="33">
        <f t="shared" si="109"/>
        <v>23</v>
      </c>
      <c r="NF28" s="32" t="s">
        <v>167</v>
      </c>
      <c r="NG28" s="32" t="s">
        <v>581</v>
      </c>
      <c r="NH28" s="33" t="s">
        <v>1001</v>
      </c>
      <c r="NI28" s="33">
        <v>5</v>
      </c>
      <c r="NJ28" s="33">
        <v>1</v>
      </c>
      <c r="NK28" s="33">
        <v>1</v>
      </c>
      <c r="NL28" s="40">
        <f t="shared" si="110"/>
        <v>0.2</v>
      </c>
      <c r="NM28" s="33">
        <f t="shared" si="111"/>
        <v>2.6</v>
      </c>
      <c r="NN28" s="33">
        <f t="shared" si="112"/>
        <v>25</v>
      </c>
      <c r="NW28" s="32" t="s">
        <v>63</v>
      </c>
      <c r="NX28" s="32" t="s">
        <v>74</v>
      </c>
      <c r="NY28" s="33" t="s">
        <v>1008</v>
      </c>
      <c r="NZ28" s="33">
        <v>1</v>
      </c>
      <c r="OA28" s="33">
        <v>2</v>
      </c>
      <c r="OB28" s="33">
        <f t="shared" si="113"/>
        <v>1.5</v>
      </c>
      <c r="OC28" s="33">
        <f t="shared" si="114"/>
        <v>25</v>
      </c>
      <c r="OO28" s="32" t="s">
        <v>136</v>
      </c>
      <c r="OP28" s="32" t="s">
        <v>140</v>
      </c>
      <c r="OQ28" s="33" t="s">
        <v>1008</v>
      </c>
      <c r="OR28" s="33">
        <v>1</v>
      </c>
      <c r="OS28" s="33">
        <v>1</v>
      </c>
      <c r="OT28" s="33"/>
      <c r="OU28" s="34">
        <f t="shared" si="115"/>
        <v>0</v>
      </c>
      <c r="OV28" s="33">
        <f t="shared" si="116"/>
        <v>0.7</v>
      </c>
      <c r="OW28" s="33">
        <f t="shared" si="117"/>
        <v>22</v>
      </c>
      <c r="OY28" s="32" t="s">
        <v>28</v>
      </c>
      <c r="OZ28" s="32" t="s">
        <v>45</v>
      </c>
      <c r="PA28" s="33" t="s">
        <v>1008</v>
      </c>
      <c r="PB28" s="33"/>
      <c r="PC28" s="33"/>
      <c r="PD28" s="33">
        <f t="shared" si="118"/>
        <v>0</v>
      </c>
      <c r="PE28" s="33">
        <f t="shared" si="119"/>
        <v>24</v>
      </c>
      <c r="PG28" s="32" t="s">
        <v>28</v>
      </c>
      <c r="PH28" s="32" t="s">
        <v>39</v>
      </c>
      <c r="PI28" s="33" t="s">
        <v>1008</v>
      </c>
      <c r="PJ28" s="33">
        <v>1</v>
      </c>
      <c r="PK28" s="33">
        <v>1</v>
      </c>
      <c r="PL28" s="33"/>
      <c r="PM28" s="34">
        <f t="shared" si="120"/>
        <v>0</v>
      </c>
      <c r="PN28" s="33">
        <f t="shared" si="121"/>
        <v>0.7</v>
      </c>
      <c r="PO28" s="33">
        <f t="shared" si="122"/>
        <v>23</v>
      </c>
      <c r="PQ28" s="32" t="s">
        <v>104</v>
      </c>
      <c r="PR28" s="32" t="s">
        <v>105</v>
      </c>
      <c r="PS28" s="33" t="s">
        <v>1008</v>
      </c>
      <c r="PT28" s="33">
        <v>1</v>
      </c>
      <c r="PU28" s="33">
        <v>1</v>
      </c>
      <c r="PV28" s="33">
        <f t="shared" si="123"/>
        <v>1</v>
      </c>
      <c r="PW28" s="33">
        <f t="shared" si="124"/>
        <v>12</v>
      </c>
      <c r="PY28" s="32" t="s">
        <v>167</v>
      </c>
      <c r="PZ28" s="32" t="s">
        <v>323</v>
      </c>
      <c r="QA28" s="33" t="s">
        <v>1008</v>
      </c>
      <c r="QB28" s="33">
        <v>1</v>
      </c>
      <c r="QC28" s="33">
        <v>1</v>
      </c>
      <c r="QD28" s="33"/>
      <c r="QE28" s="34">
        <f t="shared" si="125"/>
        <v>0</v>
      </c>
      <c r="QF28" s="33">
        <f t="shared" si="126"/>
        <v>0.7</v>
      </c>
      <c r="QG28" s="33">
        <f t="shared" si="127"/>
        <v>23</v>
      </c>
      <c r="QI28" s="32" t="s">
        <v>167</v>
      </c>
      <c r="QJ28" s="32" t="s">
        <v>581</v>
      </c>
      <c r="QK28" s="33" t="s">
        <v>1001</v>
      </c>
      <c r="QL28" s="33"/>
      <c r="QM28" s="33"/>
      <c r="QN28" s="33">
        <f t="shared" si="128"/>
        <v>0</v>
      </c>
      <c r="QO28" s="33">
        <f t="shared" si="129"/>
        <v>25</v>
      </c>
      <c r="QQ28" s="32" t="s">
        <v>28</v>
      </c>
      <c r="QR28" s="32" t="s">
        <v>54</v>
      </c>
      <c r="QS28" s="33" t="s">
        <v>1001</v>
      </c>
      <c r="QT28" s="33">
        <v>1</v>
      </c>
      <c r="QU28" s="33">
        <v>1</v>
      </c>
      <c r="QV28" s="33"/>
      <c r="QW28" s="34">
        <f t="shared" si="130"/>
        <v>0</v>
      </c>
      <c r="QX28" s="33">
        <f t="shared" si="131"/>
        <v>0.7</v>
      </c>
      <c r="QY28" s="33">
        <f t="shared" si="132"/>
        <v>20</v>
      </c>
      <c r="RA28" s="32" t="s">
        <v>92</v>
      </c>
      <c r="RB28" s="32" t="s">
        <v>547</v>
      </c>
      <c r="RC28" s="33" t="s">
        <v>1008</v>
      </c>
      <c r="RD28" s="33">
        <v>1</v>
      </c>
      <c r="RE28" s="33">
        <v>1</v>
      </c>
      <c r="RF28" s="33">
        <f t="shared" si="133"/>
        <v>1</v>
      </c>
      <c r="RG28" s="33">
        <f t="shared" si="134"/>
        <v>13</v>
      </c>
      <c r="RJ28" s="32" t="s">
        <v>28</v>
      </c>
      <c r="RK28" s="32" t="s">
        <v>60</v>
      </c>
      <c r="RL28" s="33" t="s">
        <v>1008</v>
      </c>
      <c r="RM28" s="33">
        <v>4</v>
      </c>
      <c r="RN28" s="33">
        <v>3</v>
      </c>
      <c r="RO28" s="33">
        <v>1</v>
      </c>
      <c r="RP28" s="40">
        <v>0.25</v>
      </c>
      <c r="RQ28" s="33">
        <v>2.8</v>
      </c>
      <c r="RR28" s="33">
        <v>25</v>
      </c>
      <c r="SA28" s="32" t="s">
        <v>92</v>
      </c>
      <c r="SB28" s="32" t="s">
        <v>547</v>
      </c>
      <c r="SC28" s="33" t="s">
        <v>1008</v>
      </c>
      <c r="SD28" s="33">
        <v>3</v>
      </c>
      <c r="SE28" s="33">
        <v>3</v>
      </c>
      <c r="SF28" s="33">
        <v>3</v>
      </c>
      <c r="SG28" s="33">
        <v>24</v>
      </c>
    </row>
    <row r="29" spans="1:511">
      <c r="A29" s="43" t="s">
        <v>150</v>
      </c>
      <c r="B29" s="43" t="s">
        <v>1008</v>
      </c>
      <c r="C29" s="33">
        <v>18</v>
      </c>
      <c r="D29" s="38">
        <f t="shared" si="141"/>
        <v>0.9</v>
      </c>
      <c r="E29" s="43">
        <f t="shared" si="142"/>
        <v>54.5454545454546</v>
      </c>
      <c r="F29" s="33">
        <v>27</v>
      </c>
      <c r="G29" s="43">
        <f t="shared" si="143"/>
        <v>13.9175257731959</v>
      </c>
      <c r="H29" s="33">
        <f t="shared" si="144"/>
        <v>38.2942830365511</v>
      </c>
      <c r="M29" s="32" t="s">
        <v>63</v>
      </c>
      <c r="N29" s="32" t="s">
        <v>410</v>
      </c>
      <c r="O29" s="33"/>
      <c r="P29" s="39">
        <v>9</v>
      </c>
      <c r="Q29" s="33">
        <v>4</v>
      </c>
      <c r="R29" s="33">
        <f t="shared" si="54"/>
        <v>6.5</v>
      </c>
      <c r="S29" s="33">
        <f t="shared" si="55"/>
        <v>26</v>
      </c>
      <c r="AB29" s="32" t="s">
        <v>28</v>
      </c>
      <c r="AC29" s="32" t="s">
        <v>45</v>
      </c>
      <c r="AD29" s="33" t="s">
        <v>1008</v>
      </c>
      <c r="AE29" s="33">
        <v>4</v>
      </c>
      <c r="AF29" s="33">
        <v>10</v>
      </c>
      <c r="AG29" s="33">
        <f t="shared" si="56"/>
        <v>7</v>
      </c>
      <c r="AH29" s="33">
        <f t="shared" si="57"/>
        <v>26</v>
      </c>
      <c r="AT29" s="32" t="s">
        <v>167</v>
      </c>
      <c r="AU29" s="32" t="s">
        <v>193</v>
      </c>
      <c r="AV29" s="33" t="s">
        <v>1008</v>
      </c>
      <c r="AW29" s="33">
        <v>5</v>
      </c>
      <c r="AX29" s="33">
        <v>1</v>
      </c>
      <c r="AY29" s="33">
        <f t="shared" si="58"/>
        <v>3</v>
      </c>
      <c r="AZ29" s="33">
        <f t="shared" si="59"/>
        <v>21</v>
      </c>
      <c r="BI29" s="32" t="s">
        <v>167</v>
      </c>
      <c r="BJ29" s="32" t="s">
        <v>193</v>
      </c>
      <c r="BK29" s="33" t="s">
        <v>1008</v>
      </c>
      <c r="BL29" s="33">
        <v>1</v>
      </c>
      <c r="BM29" s="33">
        <v>1</v>
      </c>
      <c r="BN29" s="33">
        <f t="shared" si="61"/>
        <v>1</v>
      </c>
      <c r="BO29" s="33">
        <f t="shared" si="62"/>
        <v>24</v>
      </c>
      <c r="CA29" s="32" t="s">
        <v>63</v>
      </c>
      <c r="CB29" s="32" t="s">
        <v>77</v>
      </c>
      <c r="CC29" s="33" t="s">
        <v>1008</v>
      </c>
      <c r="CD29" s="33">
        <v>4</v>
      </c>
      <c r="CE29" s="33">
        <v>3</v>
      </c>
      <c r="CF29" s="33">
        <f t="shared" si="63"/>
        <v>3.5</v>
      </c>
      <c r="CG29" s="33">
        <f t="shared" si="64"/>
        <v>26</v>
      </c>
      <c r="CP29" s="32" t="s">
        <v>28</v>
      </c>
      <c r="CQ29" s="32" t="s">
        <v>54</v>
      </c>
      <c r="CR29" s="33"/>
      <c r="CS29" s="33">
        <v>2</v>
      </c>
      <c r="CT29" s="33">
        <v>3</v>
      </c>
      <c r="CU29" s="33">
        <f t="shared" si="65"/>
        <v>2.6</v>
      </c>
      <c r="CV29" s="33">
        <f t="shared" si="66"/>
        <v>26</v>
      </c>
      <c r="DH29" s="32" t="s">
        <v>63</v>
      </c>
      <c r="DI29" s="32" t="s">
        <v>410</v>
      </c>
      <c r="DJ29" s="33"/>
      <c r="DK29" s="33">
        <v>5</v>
      </c>
      <c r="DL29" s="33">
        <v>2</v>
      </c>
      <c r="DM29" s="33">
        <f t="shared" si="67"/>
        <v>3.5</v>
      </c>
      <c r="DN29" s="33">
        <f t="shared" si="68"/>
        <v>21</v>
      </c>
      <c r="DW29" s="32" t="s">
        <v>63</v>
      </c>
      <c r="DX29" s="32" t="s">
        <v>74</v>
      </c>
      <c r="DY29" s="33" t="s">
        <v>1008</v>
      </c>
      <c r="DZ29" s="33">
        <v>2</v>
      </c>
      <c r="EA29" s="33">
        <v>2</v>
      </c>
      <c r="EB29" s="33">
        <f t="shared" si="70"/>
        <v>2</v>
      </c>
      <c r="EC29" s="33">
        <f t="shared" si="71"/>
        <v>25</v>
      </c>
      <c r="EO29" s="32" t="s">
        <v>136</v>
      </c>
      <c r="EP29" s="32" t="s">
        <v>501</v>
      </c>
      <c r="EQ29" s="33" t="s">
        <v>1001</v>
      </c>
      <c r="ER29" s="33">
        <v>5</v>
      </c>
      <c r="ES29" s="33">
        <v>1</v>
      </c>
      <c r="ET29" s="33">
        <f t="shared" si="72"/>
        <v>3</v>
      </c>
      <c r="EU29" s="33">
        <f t="shared" si="73"/>
        <v>23</v>
      </c>
      <c r="FD29" s="32" t="s">
        <v>136</v>
      </c>
      <c r="FE29" s="32" t="s">
        <v>137</v>
      </c>
      <c r="FF29" s="33" t="s">
        <v>1008</v>
      </c>
      <c r="FG29" s="33">
        <v>2</v>
      </c>
      <c r="FH29" s="33">
        <v>2</v>
      </c>
      <c r="FI29" s="33">
        <f t="shared" si="74"/>
        <v>2</v>
      </c>
      <c r="FJ29" s="33">
        <f t="shared" si="75"/>
        <v>24</v>
      </c>
      <c r="FV29" s="32" t="s">
        <v>28</v>
      </c>
      <c r="FW29" s="32" t="s">
        <v>60</v>
      </c>
      <c r="FX29" s="33" t="s">
        <v>1008</v>
      </c>
      <c r="FY29" s="33">
        <v>7</v>
      </c>
      <c r="FZ29" s="33">
        <v>5</v>
      </c>
      <c r="GA29" s="33">
        <f t="shared" si="76"/>
        <v>6</v>
      </c>
      <c r="GB29" s="33">
        <f t="shared" si="77"/>
        <v>25</v>
      </c>
      <c r="GK29" s="32" t="s">
        <v>167</v>
      </c>
      <c r="GL29" s="32" t="s">
        <v>581</v>
      </c>
      <c r="GM29" s="33"/>
      <c r="GN29" s="33">
        <v>5</v>
      </c>
      <c r="GO29" s="33">
        <v>9</v>
      </c>
      <c r="GP29" s="33">
        <f t="shared" si="79"/>
        <v>7.4</v>
      </c>
      <c r="GQ29" s="33">
        <f t="shared" si="135"/>
        <v>26</v>
      </c>
      <c r="HC29" s="32" t="s">
        <v>92</v>
      </c>
      <c r="HD29" s="32" t="s">
        <v>547</v>
      </c>
      <c r="HE29" s="33" t="s">
        <v>1001</v>
      </c>
      <c r="HF29" s="33">
        <v>5</v>
      </c>
      <c r="HG29" s="33">
        <v>1</v>
      </c>
      <c r="HH29" s="33">
        <f t="shared" si="81"/>
        <v>3</v>
      </c>
      <c r="HI29" s="33">
        <f t="shared" si="136"/>
        <v>26</v>
      </c>
      <c r="HR29" s="32" t="s">
        <v>63</v>
      </c>
      <c r="HS29" s="32" t="s">
        <v>74</v>
      </c>
      <c r="HT29" s="33" t="s">
        <v>1008</v>
      </c>
      <c r="HU29" s="33">
        <v>2</v>
      </c>
      <c r="HV29" s="33">
        <v>2</v>
      </c>
      <c r="HW29" s="33">
        <f t="shared" si="82"/>
        <v>2</v>
      </c>
      <c r="HX29" s="33">
        <f t="shared" si="83"/>
        <v>23</v>
      </c>
      <c r="IJ29" s="32" t="s">
        <v>104</v>
      </c>
      <c r="IK29" s="32" t="s">
        <v>108</v>
      </c>
      <c r="IL29" s="33" t="s">
        <v>1008</v>
      </c>
      <c r="IM29" s="33">
        <v>1</v>
      </c>
      <c r="IN29" s="33"/>
      <c r="IO29" s="33">
        <v>1</v>
      </c>
      <c r="IP29" s="34">
        <f t="shared" si="137"/>
        <v>0</v>
      </c>
      <c r="IQ29" s="33">
        <f t="shared" si="84"/>
        <v>0.7</v>
      </c>
      <c r="IR29" s="33">
        <f t="shared" si="85"/>
        <v>23</v>
      </c>
      <c r="IT29" s="32" t="s">
        <v>63</v>
      </c>
      <c r="IU29" s="32" t="s">
        <v>81</v>
      </c>
      <c r="IV29" s="33" t="s">
        <v>1008</v>
      </c>
      <c r="IW29" s="33"/>
      <c r="IX29" s="33"/>
      <c r="IY29" s="33">
        <f t="shared" si="86"/>
        <v>0</v>
      </c>
      <c r="IZ29" s="33">
        <f t="shared" si="87"/>
        <v>23</v>
      </c>
      <c r="JB29" s="32" t="s">
        <v>104</v>
      </c>
      <c r="JC29" s="32" t="s">
        <v>108</v>
      </c>
      <c r="JD29" s="33" t="s">
        <v>1008</v>
      </c>
      <c r="JE29" s="33">
        <v>4</v>
      </c>
      <c r="JF29" s="33">
        <v>2</v>
      </c>
      <c r="JG29" s="33">
        <v>1</v>
      </c>
      <c r="JH29" s="40">
        <f t="shared" si="88"/>
        <v>0.25</v>
      </c>
      <c r="JI29" s="33">
        <f t="shared" si="89"/>
        <v>2.5</v>
      </c>
      <c r="JJ29" s="33">
        <f t="shared" si="90"/>
        <v>26</v>
      </c>
      <c r="JS29" s="32" t="s">
        <v>136</v>
      </c>
      <c r="JT29" s="32" t="s">
        <v>501</v>
      </c>
      <c r="JU29" s="33" t="s">
        <v>1008</v>
      </c>
      <c r="JV29" s="33">
        <v>1</v>
      </c>
      <c r="JW29" s="33">
        <v>1</v>
      </c>
      <c r="JX29" s="33">
        <f t="shared" si="138"/>
        <v>1</v>
      </c>
      <c r="JY29" s="33">
        <f t="shared" si="91"/>
        <v>26</v>
      </c>
      <c r="KL29" s="32" t="s">
        <v>167</v>
      </c>
      <c r="KM29" s="32" t="s">
        <v>193</v>
      </c>
      <c r="KN29" s="33" t="s">
        <v>1008</v>
      </c>
      <c r="KO29" s="33">
        <v>1</v>
      </c>
      <c r="KP29" s="33"/>
      <c r="KQ29" s="33">
        <v>1</v>
      </c>
      <c r="KR29" s="34">
        <f t="shared" si="139"/>
        <v>1</v>
      </c>
      <c r="KS29" s="33">
        <f t="shared" si="92"/>
        <v>0.7</v>
      </c>
      <c r="KT29" s="33">
        <f t="shared" si="93"/>
        <v>20</v>
      </c>
      <c r="KV29" s="32" t="s">
        <v>167</v>
      </c>
      <c r="KW29" s="32" t="s">
        <v>193</v>
      </c>
      <c r="KX29" s="33" t="s">
        <v>1008</v>
      </c>
      <c r="KY29" s="33"/>
      <c r="KZ29" s="33"/>
      <c r="LA29" s="33">
        <f t="shared" si="94"/>
        <v>0</v>
      </c>
      <c r="LB29" s="33">
        <f t="shared" si="95"/>
        <v>23</v>
      </c>
      <c r="LD29" s="32" t="s">
        <v>104</v>
      </c>
      <c r="LE29" s="32" t="s">
        <v>105</v>
      </c>
      <c r="LF29" s="33" t="s">
        <v>1008</v>
      </c>
      <c r="LG29" s="33">
        <v>1</v>
      </c>
      <c r="LH29" s="33">
        <v>1</v>
      </c>
      <c r="LI29" s="33"/>
      <c r="LJ29" s="34">
        <f t="shared" si="180"/>
        <v>0</v>
      </c>
      <c r="LK29" s="33">
        <f t="shared" si="97"/>
        <v>0.7</v>
      </c>
      <c r="LL29" s="33">
        <f t="shared" si="98"/>
        <v>23</v>
      </c>
      <c r="LN29" s="32" t="s">
        <v>136</v>
      </c>
      <c r="LO29" s="32" t="s">
        <v>140</v>
      </c>
      <c r="LP29" s="33" t="s">
        <v>1008</v>
      </c>
      <c r="LQ29" s="33"/>
      <c r="LR29" s="33"/>
      <c r="LS29" s="33">
        <f t="shared" si="99"/>
        <v>0</v>
      </c>
      <c r="LT29" s="33">
        <f t="shared" si="100"/>
        <v>24</v>
      </c>
      <c r="LV29" s="32" t="s">
        <v>104</v>
      </c>
      <c r="LW29" s="32" t="s">
        <v>108</v>
      </c>
      <c r="LX29" s="33" t="s">
        <v>1008</v>
      </c>
      <c r="LY29" s="33">
        <v>1</v>
      </c>
      <c r="LZ29" s="33">
        <v>1</v>
      </c>
      <c r="MA29" s="33"/>
      <c r="MB29" s="34">
        <f t="shared" si="140"/>
        <v>0</v>
      </c>
      <c r="MC29" s="33">
        <f t="shared" si="101"/>
        <v>0.7</v>
      </c>
      <c r="MD29" s="33">
        <f t="shared" si="102"/>
        <v>21</v>
      </c>
      <c r="MF29" s="32" t="s">
        <v>167</v>
      </c>
      <c r="MG29" s="32" t="s">
        <v>193</v>
      </c>
      <c r="MH29" s="33" t="s">
        <v>1008</v>
      </c>
      <c r="MI29" s="33"/>
      <c r="MJ29" s="33"/>
      <c r="MK29" s="33">
        <f t="shared" si="103"/>
        <v>0</v>
      </c>
      <c r="ML29" s="33">
        <f t="shared" si="104"/>
        <v>24</v>
      </c>
      <c r="MN29" s="32" t="s">
        <v>104</v>
      </c>
      <c r="MO29" s="32" t="s">
        <v>105</v>
      </c>
      <c r="MP29" s="33" t="s">
        <v>1008</v>
      </c>
      <c r="MQ29" s="33">
        <v>1</v>
      </c>
      <c r="MR29" s="33">
        <v>1</v>
      </c>
      <c r="MS29" s="33"/>
      <c r="MT29" s="34">
        <f t="shared" si="105"/>
        <v>0</v>
      </c>
      <c r="MU29" s="33">
        <f t="shared" si="106"/>
        <v>0.7</v>
      </c>
      <c r="MV29" s="33">
        <f t="shared" si="107"/>
        <v>23</v>
      </c>
      <c r="MX29" s="32" t="s">
        <v>167</v>
      </c>
      <c r="MY29" s="32" t="s">
        <v>186</v>
      </c>
      <c r="MZ29" s="33" t="s">
        <v>1008</v>
      </c>
      <c r="NA29" s="33"/>
      <c r="NB29" s="33"/>
      <c r="NC29" s="33">
        <f t="shared" si="108"/>
        <v>0</v>
      </c>
      <c r="ND29" s="33">
        <f t="shared" si="109"/>
        <v>23</v>
      </c>
      <c r="NF29" s="32" t="s">
        <v>136</v>
      </c>
      <c r="NG29" s="32" t="s">
        <v>501</v>
      </c>
      <c r="NH29" s="33" t="s">
        <v>1008</v>
      </c>
      <c r="NI29" s="33">
        <v>4</v>
      </c>
      <c r="NJ29" s="33">
        <v>2</v>
      </c>
      <c r="NK29" s="33">
        <v>1</v>
      </c>
      <c r="NL29" s="40">
        <f t="shared" si="110"/>
        <v>0.25</v>
      </c>
      <c r="NM29" s="33">
        <f t="shared" si="111"/>
        <v>2.5</v>
      </c>
      <c r="NN29" s="33">
        <f t="shared" si="112"/>
        <v>26</v>
      </c>
      <c r="NW29" s="32" t="s">
        <v>92</v>
      </c>
      <c r="NX29" s="32" t="s">
        <v>93</v>
      </c>
      <c r="NY29" s="33" t="s">
        <v>1008</v>
      </c>
      <c r="NZ29" s="33">
        <v>1</v>
      </c>
      <c r="OA29" s="33">
        <v>2</v>
      </c>
      <c r="OB29" s="33">
        <f t="shared" si="113"/>
        <v>1.5</v>
      </c>
      <c r="OC29" s="33">
        <f t="shared" si="114"/>
        <v>25</v>
      </c>
      <c r="OO29" s="32" t="s">
        <v>63</v>
      </c>
      <c r="OP29" s="32" t="s">
        <v>81</v>
      </c>
      <c r="OQ29" s="33" t="s">
        <v>1008</v>
      </c>
      <c r="OR29" s="33">
        <v>1</v>
      </c>
      <c r="OS29" s="33">
        <v>1</v>
      </c>
      <c r="OT29" s="33"/>
      <c r="OU29" s="34">
        <f t="shared" si="115"/>
        <v>0</v>
      </c>
      <c r="OV29" s="33">
        <f t="shared" si="116"/>
        <v>0.7</v>
      </c>
      <c r="OW29" s="33">
        <f t="shared" si="117"/>
        <v>22</v>
      </c>
      <c r="OY29" s="32" t="s">
        <v>28</v>
      </c>
      <c r="OZ29" s="32" t="s">
        <v>39</v>
      </c>
      <c r="PA29" s="33" t="s">
        <v>1008</v>
      </c>
      <c r="PB29" s="33"/>
      <c r="PC29" s="33"/>
      <c r="PD29" s="33">
        <f t="shared" si="118"/>
        <v>0</v>
      </c>
      <c r="PE29" s="33">
        <f t="shared" si="119"/>
        <v>24</v>
      </c>
      <c r="PG29" s="32" t="s">
        <v>92</v>
      </c>
      <c r="PH29" s="32" t="s">
        <v>547</v>
      </c>
      <c r="PI29" s="33" t="s">
        <v>1008</v>
      </c>
      <c r="PJ29" s="33">
        <v>1</v>
      </c>
      <c r="PK29" s="33"/>
      <c r="PL29" s="33">
        <v>1</v>
      </c>
      <c r="PM29" s="34">
        <f t="shared" si="120"/>
        <v>1</v>
      </c>
      <c r="PN29" s="33">
        <f t="shared" si="121"/>
        <v>0.7</v>
      </c>
      <c r="PO29" s="33">
        <f t="shared" si="122"/>
        <v>23</v>
      </c>
      <c r="PQ29" s="32" t="s">
        <v>167</v>
      </c>
      <c r="PR29" s="32" t="s">
        <v>581</v>
      </c>
      <c r="PS29" s="33" t="s">
        <v>1001</v>
      </c>
      <c r="PT29" s="33"/>
      <c r="PU29" s="33"/>
      <c r="PV29" s="33">
        <f t="shared" si="123"/>
        <v>0</v>
      </c>
      <c r="PW29" s="33">
        <f t="shared" si="124"/>
        <v>26</v>
      </c>
      <c r="PY29" s="32" t="s">
        <v>104</v>
      </c>
      <c r="PZ29" s="32" t="s">
        <v>116</v>
      </c>
      <c r="QA29" s="33" t="s">
        <v>1008</v>
      </c>
      <c r="QB29" s="33">
        <v>1</v>
      </c>
      <c r="QC29" s="33">
        <v>1</v>
      </c>
      <c r="QD29" s="33"/>
      <c r="QE29" s="34">
        <f t="shared" si="125"/>
        <v>0</v>
      </c>
      <c r="QF29" s="33">
        <f t="shared" si="126"/>
        <v>0.7</v>
      </c>
      <c r="QG29" s="33">
        <f t="shared" si="127"/>
        <v>23</v>
      </c>
      <c r="QI29" s="32" t="s">
        <v>63</v>
      </c>
      <c r="QJ29" s="32" t="s">
        <v>410</v>
      </c>
      <c r="QK29" s="33" t="s">
        <v>1001</v>
      </c>
      <c r="QL29" s="33"/>
      <c r="QM29" s="33"/>
      <c r="QN29" s="33">
        <f t="shared" si="128"/>
        <v>0</v>
      </c>
      <c r="QO29" s="33">
        <f t="shared" si="129"/>
        <v>25</v>
      </c>
      <c r="QQ29" s="32" t="s">
        <v>104</v>
      </c>
      <c r="QR29" s="32" t="s">
        <v>108</v>
      </c>
      <c r="QS29" s="33" t="s">
        <v>1008</v>
      </c>
      <c r="QT29" s="33">
        <v>1</v>
      </c>
      <c r="QU29" s="33">
        <v>1</v>
      </c>
      <c r="QV29" s="33"/>
      <c r="QW29" s="34">
        <f t="shared" si="130"/>
        <v>0</v>
      </c>
      <c r="QX29" s="33">
        <f t="shared" si="131"/>
        <v>0.7</v>
      </c>
      <c r="QY29" s="33">
        <f t="shared" si="132"/>
        <v>20</v>
      </c>
      <c r="RA29" s="32" t="s">
        <v>63</v>
      </c>
      <c r="RB29" s="32" t="s">
        <v>74</v>
      </c>
      <c r="RC29" s="33" t="s">
        <v>1008</v>
      </c>
      <c r="RD29" s="33">
        <v>1</v>
      </c>
      <c r="RE29" s="33">
        <v>1</v>
      </c>
      <c r="RF29" s="33">
        <f t="shared" si="133"/>
        <v>1</v>
      </c>
      <c r="RG29" s="33">
        <f t="shared" si="134"/>
        <v>13</v>
      </c>
      <c r="RJ29" s="32" t="s">
        <v>104</v>
      </c>
      <c r="RK29" s="32" t="s">
        <v>108</v>
      </c>
      <c r="RL29" s="33" t="s">
        <v>1008</v>
      </c>
      <c r="RM29" s="33">
        <v>4</v>
      </c>
      <c r="RN29" s="33">
        <v>3</v>
      </c>
      <c r="RO29" s="33">
        <v>1</v>
      </c>
      <c r="RP29" s="40">
        <v>0.25</v>
      </c>
      <c r="RQ29" s="33">
        <v>2.8</v>
      </c>
      <c r="RR29" s="33">
        <v>25</v>
      </c>
      <c r="SA29" s="32" t="s">
        <v>28</v>
      </c>
      <c r="SB29" s="32" t="s">
        <v>29</v>
      </c>
      <c r="SC29" s="33" t="s">
        <v>1008</v>
      </c>
      <c r="SD29" s="33">
        <v>2</v>
      </c>
      <c r="SE29" s="33">
        <v>3</v>
      </c>
      <c r="SF29" s="33">
        <v>2.5</v>
      </c>
      <c r="SG29" s="33">
        <v>26</v>
      </c>
    </row>
    <row r="30" spans="1:511">
      <c r="A30" s="43" t="s">
        <v>81</v>
      </c>
      <c r="B30" s="43" t="s">
        <v>1008</v>
      </c>
      <c r="C30" s="33">
        <v>14</v>
      </c>
      <c r="D30" s="38">
        <f t="shared" si="141"/>
        <v>0.7</v>
      </c>
      <c r="E30" s="43">
        <f t="shared" si="142"/>
        <v>42.4242424242424</v>
      </c>
      <c r="F30" s="33">
        <v>31</v>
      </c>
      <c r="G30" s="43">
        <f t="shared" si="143"/>
        <v>15.979381443299</v>
      </c>
      <c r="H30" s="33">
        <f t="shared" si="144"/>
        <v>31.846298031865</v>
      </c>
      <c r="M30" s="32" t="s">
        <v>63</v>
      </c>
      <c r="N30" s="32" t="s">
        <v>74</v>
      </c>
      <c r="O30" s="33" t="s">
        <v>1008</v>
      </c>
      <c r="P30" s="39">
        <v>9</v>
      </c>
      <c r="Q30" s="33">
        <v>3</v>
      </c>
      <c r="R30" s="33">
        <f t="shared" si="54"/>
        <v>6</v>
      </c>
      <c r="S30" s="33">
        <f t="shared" si="55"/>
        <v>27</v>
      </c>
      <c r="AB30" s="32" t="s">
        <v>28</v>
      </c>
      <c r="AC30" s="32" t="s">
        <v>39</v>
      </c>
      <c r="AD30" s="33" t="s">
        <v>1008</v>
      </c>
      <c r="AE30" s="33">
        <v>5</v>
      </c>
      <c r="AF30" s="33">
        <v>9</v>
      </c>
      <c r="AG30" s="33">
        <f t="shared" si="56"/>
        <v>7</v>
      </c>
      <c r="AH30" s="33">
        <f t="shared" si="57"/>
        <v>26</v>
      </c>
      <c r="AT30" s="32" t="s">
        <v>104</v>
      </c>
      <c r="AU30" s="32" t="s">
        <v>108</v>
      </c>
      <c r="AV30" s="33" t="s">
        <v>1008</v>
      </c>
      <c r="AW30" s="33">
        <v>3</v>
      </c>
      <c r="AX30" s="33">
        <v>3</v>
      </c>
      <c r="AY30" s="33">
        <f t="shared" si="58"/>
        <v>3</v>
      </c>
      <c r="AZ30" s="33">
        <f t="shared" si="59"/>
        <v>21</v>
      </c>
      <c r="BI30" s="32" t="s">
        <v>92</v>
      </c>
      <c r="BJ30" s="32" t="s">
        <v>93</v>
      </c>
      <c r="BK30" s="33" t="s">
        <v>1008</v>
      </c>
      <c r="BL30" s="33">
        <v>1</v>
      </c>
      <c r="BM30" s="33">
        <v>1</v>
      </c>
      <c r="BN30" s="33">
        <f t="shared" si="61"/>
        <v>1</v>
      </c>
      <c r="BO30" s="33">
        <f t="shared" si="62"/>
        <v>24</v>
      </c>
      <c r="CA30" s="32" t="s">
        <v>167</v>
      </c>
      <c r="CB30" s="32" t="s">
        <v>581</v>
      </c>
      <c r="CC30" s="33"/>
      <c r="CD30" s="33">
        <v>6</v>
      </c>
      <c r="CE30" s="33">
        <v>1</v>
      </c>
      <c r="CF30" s="33">
        <f t="shared" si="63"/>
        <v>3.5</v>
      </c>
      <c r="CG30" s="33">
        <f t="shared" si="64"/>
        <v>26</v>
      </c>
      <c r="CP30" s="32" t="s">
        <v>28</v>
      </c>
      <c r="CQ30" s="32" t="s">
        <v>39</v>
      </c>
      <c r="CR30" s="33" t="s">
        <v>1008</v>
      </c>
      <c r="CS30" s="33">
        <v>2</v>
      </c>
      <c r="CT30" s="33">
        <v>2</v>
      </c>
      <c r="CU30" s="33">
        <f t="shared" si="65"/>
        <v>2</v>
      </c>
      <c r="CV30" s="33">
        <f t="shared" si="66"/>
        <v>27</v>
      </c>
      <c r="DH30" s="32" t="s">
        <v>136</v>
      </c>
      <c r="DI30" s="32" t="s">
        <v>501</v>
      </c>
      <c r="DJ30" s="33" t="s">
        <v>1001</v>
      </c>
      <c r="DK30" s="33">
        <v>5</v>
      </c>
      <c r="DL30" s="33">
        <v>1</v>
      </c>
      <c r="DM30" s="33">
        <f t="shared" si="67"/>
        <v>3</v>
      </c>
      <c r="DN30" s="33">
        <f t="shared" si="68"/>
        <v>27</v>
      </c>
      <c r="DW30" s="32" t="s">
        <v>92</v>
      </c>
      <c r="DX30" s="32" t="s">
        <v>93</v>
      </c>
      <c r="DY30" s="33" t="s">
        <v>1008</v>
      </c>
      <c r="DZ30" s="33">
        <v>1</v>
      </c>
      <c r="EA30" s="33">
        <v>2</v>
      </c>
      <c r="EB30" s="33">
        <f t="shared" si="70"/>
        <v>1.6</v>
      </c>
      <c r="EC30" s="33">
        <f t="shared" si="71"/>
        <v>27</v>
      </c>
      <c r="EO30" s="32" t="s">
        <v>63</v>
      </c>
      <c r="EP30" s="32" t="s">
        <v>77</v>
      </c>
      <c r="EQ30" s="33" t="s">
        <v>1008</v>
      </c>
      <c r="ER30" s="33">
        <v>4</v>
      </c>
      <c r="ES30" s="33">
        <v>2</v>
      </c>
      <c r="ET30" s="33">
        <f t="shared" si="72"/>
        <v>3</v>
      </c>
      <c r="EU30" s="33">
        <f t="shared" si="73"/>
        <v>23</v>
      </c>
      <c r="FD30" s="32" t="s">
        <v>28</v>
      </c>
      <c r="FE30" s="32" t="s">
        <v>39</v>
      </c>
      <c r="FF30" s="33" t="s">
        <v>1008</v>
      </c>
      <c r="FG30" s="33">
        <v>1</v>
      </c>
      <c r="FH30" s="33">
        <v>2</v>
      </c>
      <c r="FI30" s="33">
        <f t="shared" si="74"/>
        <v>1.6</v>
      </c>
      <c r="FJ30" s="33">
        <f t="shared" si="75"/>
        <v>27</v>
      </c>
      <c r="FV30" s="32" t="s">
        <v>63</v>
      </c>
      <c r="FW30" s="32" t="s">
        <v>74</v>
      </c>
      <c r="FX30" s="33" t="s">
        <v>1008</v>
      </c>
      <c r="FY30" s="33">
        <v>9</v>
      </c>
      <c r="FZ30" s="33">
        <v>2</v>
      </c>
      <c r="GA30" s="33">
        <f t="shared" si="76"/>
        <v>5.5</v>
      </c>
      <c r="GB30" s="33">
        <f t="shared" si="77"/>
        <v>27</v>
      </c>
      <c r="GK30" s="32" t="s">
        <v>28</v>
      </c>
      <c r="GL30" s="32" t="s">
        <v>54</v>
      </c>
      <c r="GM30" s="33"/>
      <c r="GN30" s="33">
        <v>4</v>
      </c>
      <c r="GO30" s="33">
        <v>8</v>
      </c>
      <c r="GP30" s="33">
        <f t="shared" si="79"/>
        <v>6.4</v>
      </c>
      <c r="GQ30" s="33">
        <f t="shared" si="135"/>
        <v>27</v>
      </c>
      <c r="HC30" s="32" t="s">
        <v>92</v>
      </c>
      <c r="HD30" s="32" t="s">
        <v>93</v>
      </c>
      <c r="HE30" s="33" t="s">
        <v>1008</v>
      </c>
      <c r="HF30" s="33">
        <v>4</v>
      </c>
      <c r="HG30" s="33">
        <v>1</v>
      </c>
      <c r="HH30" s="33">
        <f t="shared" si="81"/>
        <v>2.5</v>
      </c>
      <c r="HI30" s="33">
        <f t="shared" si="136"/>
        <v>27</v>
      </c>
      <c r="HR30" s="32" t="s">
        <v>92</v>
      </c>
      <c r="HS30" s="32" t="s">
        <v>93</v>
      </c>
      <c r="HT30" s="33" t="s">
        <v>1008</v>
      </c>
      <c r="HU30" s="33">
        <v>1</v>
      </c>
      <c r="HV30" s="33">
        <v>2</v>
      </c>
      <c r="HW30" s="33">
        <f t="shared" si="82"/>
        <v>1.6</v>
      </c>
      <c r="HX30" s="33">
        <f t="shared" si="83"/>
        <v>27</v>
      </c>
      <c r="IJ30" s="32" t="s">
        <v>92</v>
      </c>
      <c r="IK30" s="32" t="s">
        <v>97</v>
      </c>
      <c r="IL30" s="33" t="s">
        <v>1001</v>
      </c>
      <c r="IM30" s="33">
        <v>1</v>
      </c>
      <c r="IN30" s="33"/>
      <c r="IO30" s="33">
        <v>1</v>
      </c>
      <c r="IP30" s="34">
        <f t="shared" si="137"/>
        <v>0</v>
      </c>
      <c r="IQ30" s="33">
        <f t="shared" si="84"/>
        <v>0.7</v>
      </c>
      <c r="IR30" s="33">
        <f t="shared" si="85"/>
        <v>23</v>
      </c>
      <c r="IT30" s="32" t="s">
        <v>92</v>
      </c>
      <c r="IU30" s="32" t="s">
        <v>547</v>
      </c>
      <c r="IV30" s="33" t="s">
        <v>1008</v>
      </c>
      <c r="IW30" s="33"/>
      <c r="IX30" s="33"/>
      <c r="IY30" s="33">
        <f t="shared" si="86"/>
        <v>0</v>
      </c>
      <c r="IZ30" s="33">
        <f t="shared" si="87"/>
        <v>23</v>
      </c>
      <c r="JB30" s="32" t="s">
        <v>167</v>
      </c>
      <c r="JC30" s="32" t="s">
        <v>193</v>
      </c>
      <c r="JD30" s="33" t="s">
        <v>1008</v>
      </c>
      <c r="JE30" s="33">
        <v>5</v>
      </c>
      <c r="JF30" s="33"/>
      <c r="JG30" s="33">
        <v>1</v>
      </c>
      <c r="JH30" s="40">
        <f t="shared" si="88"/>
        <v>0.2</v>
      </c>
      <c r="JI30" s="33">
        <f t="shared" si="89"/>
        <v>2.3</v>
      </c>
      <c r="JJ30" s="33">
        <f t="shared" si="90"/>
        <v>27</v>
      </c>
      <c r="JS30" s="32" t="s">
        <v>92</v>
      </c>
      <c r="JT30" s="32" t="s">
        <v>547</v>
      </c>
      <c r="JU30" s="33" t="s">
        <v>1008</v>
      </c>
      <c r="JV30" s="33">
        <v>1</v>
      </c>
      <c r="JW30" s="33">
        <v>1</v>
      </c>
      <c r="JX30" s="33">
        <f t="shared" si="138"/>
        <v>1</v>
      </c>
      <c r="JY30" s="33">
        <f t="shared" si="91"/>
        <v>26</v>
      </c>
      <c r="KL30" s="32" t="s">
        <v>92</v>
      </c>
      <c r="KM30" s="32" t="s">
        <v>93</v>
      </c>
      <c r="KN30" s="33" t="s">
        <v>1008</v>
      </c>
      <c r="KO30" s="33">
        <v>1</v>
      </c>
      <c r="KP30" s="33"/>
      <c r="KQ30" s="33">
        <v>1</v>
      </c>
      <c r="KR30" s="34">
        <f t="shared" si="139"/>
        <v>1</v>
      </c>
      <c r="KS30" s="33">
        <f t="shared" si="92"/>
        <v>0.7</v>
      </c>
      <c r="KT30" s="33">
        <f t="shared" si="93"/>
        <v>20</v>
      </c>
      <c r="KV30" s="32" t="s">
        <v>92</v>
      </c>
      <c r="KW30" s="32" t="s">
        <v>93</v>
      </c>
      <c r="KX30" s="33" t="s">
        <v>1008</v>
      </c>
      <c r="KY30" s="33"/>
      <c r="KZ30" s="33"/>
      <c r="LA30" s="33">
        <f t="shared" si="94"/>
        <v>0</v>
      </c>
      <c r="LB30" s="33">
        <f t="shared" si="95"/>
        <v>23</v>
      </c>
      <c r="LD30" s="32" t="s">
        <v>104</v>
      </c>
      <c r="LE30" s="32" t="s">
        <v>108</v>
      </c>
      <c r="LF30" s="33" t="s">
        <v>1008</v>
      </c>
      <c r="LG30" s="33">
        <v>1</v>
      </c>
      <c r="LH30" s="33">
        <v>1</v>
      </c>
      <c r="LI30" s="33"/>
      <c r="LJ30" s="34">
        <f t="shared" si="180"/>
        <v>0</v>
      </c>
      <c r="LK30" s="33">
        <f t="shared" si="97"/>
        <v>0.7</v>
      </c>
      <c r="LL30" s="33">
        <f t="shared" si="98"/>
        <v>23</v>
      </c>
      <c r="LN30" s="32" t="s">
        <v>167</v>
      </c>
      <c r="LO30" s="32" t="s">
        <v>581</v>
      </c>
      <c r="LP30" s="33" t="s">
        <v>1001</v>
      </c>
      <c r="LQ30" s="33"/>
      <c r="LR30" s="33"/>
      <c r="LS30" s="33">
        <f t="shared" si="99"/>
        <v>0</v>
      </c>
      <c r="LT30" s="33">
        <f t="shared" si="100"/>
        <v>24</v>
      </c>
      <c r="LV30" s="32" t="s">
        <v>63</v>
      </c>
      <c r="LW30" s="32" t="s">
        <v>71</v>
      </c>
      <c r="LX30" s="33" t="s">
        <v>1008</v>
      </c>
      <c r="LY30" s="33">
        <v>1</v>
      </c>
      <c r="LZ30" s="33">
        <v>1</v>
      </c>
      <c r="MA30" s="33"/>
      <c r="MB30" s="34">
        <f t="shared" si="140"/>
        <v>0</v>
      </c>
      <c r="MC30" s="33">
        <f t="shared" si="101"/>
        <v>0.7</v>
      </c>
      <c r="MD30" s="33">
        <f t="shared" si="102"/>
        <v>21</v>
      </c>
      <c r="MF30" s="32" t="s">
        <v>92</v>
      </c>
      <c r="MG30" s="32" t="s">
        <v>93</v>
      </c>
      <c r="MH30" s="33" t="s">
        <v>1008</v>
      </c>
      <c r="MI30" s="33"/>
      <c r="MJ30" s="33"/>
      <c r="MK30" s="33">
        <f t="shared" si="103"/>
        <v>0</v>
      </c>
      <c r="ML30" s="33">
        <f t="shared" si="104"/>
        <v>24</v>
      </c>
      <c r="MN30" s="32" t="s">
        <v>104</v>
      </c>
      <c r="MO30" s="32" t="s">
        <v>108</v>
      </c>
      <c r="MP30" s="33" t="s">
        <v>1008</v>
      </c>
      <c r="MQ30" s="33">
        <v>1</v>
      </c>
      <c r="MR30" s="33">
        <v>1</v>
      </c>
      <c r="MS30" s="33"/>
      <c r="MT30" s="34">
        <f t="shared" si="105"/>
        <v>0</v>
      </c>
      <c r="MU30" s="33">
        <f t="shared" si="106"/>
        <v>0.7</v>
      </c>
      <c r="MV30" s="33">
        <f t="shared" si="107"/>
        <v>23</v>
      </c>
      <c r="MX30" s="32" t="s">
        <v>28</v>
      </c>
      <c r="MY30" s="32" t="s">
        <v>39</v>
      </c>
      <c r="MZ30" s="33" t="s">
        <v>1008</v>
      </c>
      <c r="NA30" s="33"/>
      <c r="NB30" s="33"/>
      <c r="NC30" s="33">
        <f t="shared" si="108"/>
        <v>0</v>
      </c>
      <c r="ND30" s="33">
        <f t="shared" si="109"/>
        <v>23</v>
      </c>
      <c r="NF30" s="32" t="s">
        <v>167</v>
      </c>
      <c r="NG30" s="32" t="s">
        <v>193</v>
      </c>
      <c r="NH30" s="33" t="s">
        <v>1008</v>
      </c>
      <c r="NI30" s="33">
        <v>5</v>
      </c>
      <c r="NJ30" s="33"/>
      <c r="NK30" s="33">
        <v>1</v>
      </c>
      <c r="NL30" s="40">
        <f t="shared" si="110"/>
        <v>0.2</v>
      </c>
      <c r="NM30" s="33">
        <f t="shared" si="111"/>
        <v>2.3</v>
      </c>
      <c r="NN30" s="33">
        <f t="shared" si="112"/>
        <v>27</v>
      </c>
      <c r="NW30" s="32" t="s">
        <v>92</v>
      </c>
      <c r="NX30" s="32" t="s">
        <v>547</v>
      </c>
      <c r="NY30" s="33" t="s">
        <v>1008</v>
      </c>
      <c r="NZ30" s="33">
        <v>1</v>
      </c>
      <c r="OA30" s="33">
        <v>1</v>
      </c>
      <c r="OB30" s="33">
        <f t="shared" si="113"/>
        <v>1</v>
      </c>
      <c r="OC30" s="33">
        <f t="shared" si="114"/>
        <v>27</v>
      </c>
      <c r="OO30" s="32" t="s">
        <v>104</v>
      </c>
      <c r="OP30" s="32" t="s">
        <v>105</v>
      </c>
      <c r="OQ30" s="33" t="s">
        <v>1008</v>
      </c>
      <c r="OR30" s="33">
        <v>1</v>
      </c>
      <c r="OS30" s="33">
        <v>1</v>
      </c>
      <c r="OT30" s="33"/>
      <c r="OU30" s="34">
        <f t="shared" si="115"/>
        <v>0</v>
      </c>
      <c r="OV30" s="33">
        <f t="shared" si="116"/>
        <v>0.7</v>
      </c>
      <c r="OW30" s="33">
        <f t="shared" si="117"/>
        <v>22</v>
      </c>
      <c r="OY30" s="32" t="s">
        <v>28</v>
      </c>
      <c r="OZ30" s="32" t="s">
        <v>29</v>
      </c>
      <c r="PA30" s="33" t="s">
        <v>1008</v>
      </c>
      <c r="PB30" s="33"/>
      <c r="PC30" s="33"/>
      <c r="PD30" s="33">
        <f t="shared" si="118"/>
        <v>0</v>
      </c>
      <c r="PE30" s="33">
        <f t="shared" si="119"/>
        <v>24</v>
      </c>
      <c r="PG30" s="32" t="s">
        <v>28</v>
      </c>
      <c r="PH30" s="32" t="s">
        <v>60</v>
      </c>
      <c r="PI30" s="33" t="s">
        <v>1008</v>
      </c>
      <c r="PJ30" s="33">
        <v>1</v>
      </c>
      <c r="PK30" s="33">
        <v>1</v>
      </c>
      <c r="PL30" s="33"/>
      <c r="PM30" s="34">
        <f t="shared" si="120"/>
        <v>0</v>
      </c>
      <c r="PN30" s="33">
        <f t="shared" si="121"/>
        <v>0.7</v>
      </c>
      <c r="PO30" s="33">
        <f t="shared" si="122"/>
        <v>23</v>
      </c>
      <c r="PQ30" s="32" t="s">
        <v>136</v>
      </c>
      <c r="PR30" s="32" t="s">
        <v>501</v>
      </c>
      <c r="PS30" s="33" t="s">
        <v>1008</v>
      </c>
      <c r="PT30" s="33"/>
      <c r="PU30" s="33"/>
      <c r="PV30" s="33">
        <f t="shared" si="123"/>
        <v>0</v>
      </c>
      <c r="PW30" s="33">
        <f t="shared" si="124"/>
        <v>26</v>
      </c>
      <c r="PY30" s="32" t="s">
        <v>28</v>
      </c>
      <c r="PZ30" s="32" t="s">
        <v>39</v>
      </c>
      <c r="QA30" s="33" t="s">
        <v>1008</v>
      </c>
      <c r="QB30" s="33">
        <v>1</v>
      </c>
      <c r="QC30" s="33">
        <v>1</v>
      </c>
      <c r="QD30" s="33"/>
      <c r="QE30" s="34">
        <f t="shared" si="125"/>
        <v>0</v>
      </c>
      <c r="QF30" s="33">
        <f t="shared" si="126"/>
        <v>0.7</v>
      </c>
      <c r="QG30" s="33">
        <f t="shared" si="127"/>
        <v>23</v>
      </c>
      <c r="QI30" s="32" t="s">
        <v>28</v>
      </c>
      <c r="QJ30" s="32" t="s">
        <v>54</v>
      </c>
      <c r="QK30" s="33" t="s">
        <v>1001</v>
      </c>
      <c r="QL30" s="33"/>
      <c r="QM30" s="33"/>
      <c r="QN30" s="33">
        <f t="shared" si="128"/>
        <v>0</v>
      </c>
      <c r="QO30" s="33">
        <f t="shared" si="129"/>
        <v>25</v>
      </c>
      <c r="QQ30" s="32" t="s">
        <v>28</v>
      </c>
      <c r="QR30" s="32" t="s">
        <v>39</v>
      </c>
      <c r="QS30" s="33" t="s">
        <v>1008</v>
      </c>
      <c r="QT30" s="33">
        <v>1</v>
      </c>
      <c r="QU30" s="33"/>
      <c r="QV30" s="33">
        <v>1</v>
      </c>
      <c r="QW30" s="34">
        <f t="shared" si="130"/>
        <v>1</v>
      </c>
      <c r="QX30" s="33">
        <f t="shared" si="131"/>
        <v>0.7</v>
      </c>
      <c r="QY30" s="33">
        <f t="shared" si="132"/>
        <v>20</v>
      </c>
      <c r="RA30" s="32" t="s">
        <v>63</v>
      </c>
      <c r="RB30" s="32" t="s">
        <v>410</v>
      </c>
      <c r="RC30" s="33" t="s">
        <v>1001</v>
      </c>
      <c r="RD30" s="33"/>
      <c r="RE30" s="33"/>
      <c r="RF30" s="33">
        <f t="shared" si="133"/>
        <v>0</v>
      </c>
      <c r="RG30" s="33">
        <f t="shared" si="134"/>
        <v>27</v>
      </c>
      <c r="RJ30" s="32" t="s">
        <v>28</v>
      </c>
      <c r="RK30" s="32" t="s">
        <v>39</v>
      </c>
      <c r="RL30" s="33" t="s">
        <v>1008</v>
      </c>
      <c r="RM30" s="33">
        <v>4</v>
      </c>
      <c r="RN30" s="33">
        <v>1</v>
      </c>
      <c r="RO30" s="33">
        <v>2</v>
      </c>
      <c r="RP30" s="40">
        <v>0.5</v>
      </c>
      <c r="RQ30" s="33">
        <v>2.5</v>
      </c>
      <c r="RR30" s="33">
        <v>27</v>
      </c>
      <c r="SA30" s="32" t="s">
        <v>63</v>
      </c>
      <c r="SB30" s="32" t="s">
        <v>74</v>
      </c>
      <c r="SC30" s="33" t="s">
        <v>1008</v>
      </c>
      <c r="SD30" s="33">
        <v>2</v>
      </c>
      <c r="SE30" s="33">
        <v>2</v>
      </c>
      <c r="SF30" s="33">
        <v>2</v>
      </c>
      <c r="SG30" s="33">
        <v>27</v>
      </c>
    </row>
    <row r="31" spans="1:511">
      <c r="A31" s="43" t="s">
        <v>29</v>
      </c>
      <c r="B31" s="43" t="s">
        <v>1008</v>
      </c>
      <c r="C31" s="33">
        <v>15</v>
      </c>
      <c r="D31" s="38">
        <f t="shared" si="141"/>
        <v>0.75</v>
      </c>
      <c r="E31" s="43">
        <f t="shared" si="142"/>
        <v>45.4545454545455</v>
      </c>
      <c r="F31" s="33">
        <v>22</v>
      </c>
      <c r="G31" s="43">
        <f t="shared" si="143"/>
        <v>11.340206185567</v>
      </c>
      <c r="H31" s="33">
        <f t="shared" si="144"/>
        <v>31.8088097469541</v>
      </c>
      <c r="M31" s="32" t="s">
        <v>28</v>
      </c>
      <c r="N31" s="32" t="s">
        <v>60</v>
      </c>
      <c r="O31" s="33" t="s">
        <v>1008</v>
      </c>
      <c r="P31" s="39">
        <v>6</v>
      </c>
      <c r="Q31" s="33">
        <v>5</v>
      </c>
      <c r="R31" s="33">
        <f t="shared" si="54"/>
        <v>5.5</v>
      </c>
      <c r="S31" s="33">
        <f t="shared" si="55"/>
        <v>28</v>
      </c>
      <c r="AB31" s="32" t="s">
        <v>28</v>
      </c>
      <c r="AC31" s="32" t="s">
        <v>54</v>
      </c>
      <c r="AD31" s="33"/>
      <c r="AE31" s="33">
        <v>3</v>
      </c>
      <c r="AF31" s="33">
        <v>9</v>
      </c>
      <c r="AG31" s="33">
        <f t="shared" si="56"/>
        <v>6</v>
      </c>
      <c r="AH31" s="33">
        <f t="shared" si="57"/>
        <v>28</v>
      </c>
      <c r="AT31" s="32" t="s">
        <v>92</v>
      </c>
      <c r="AU31" s="32" t="s">
        <v>93</v>
      </c>
      <c r="AV31" s="33" t="s">
        <v>1008</v>
      </c>
      <c r="AW31" s="33">
        <v>4</v>
      </c>
      <c r="AX31" s="33">
        <v>1</v>
      </c>
      <c r="AY31" s="33">
        <f t="shared" si="58"/>
        <v>2.5</v>
      </c>
      <c r="AZ31" s="33">
        <f t="shared" si="59"/>
        <v>28</v>
      </c>
      <c r="BI31" s="32" t="s">
        <v>63</v>
      </c>
      <c r="BJ31" s="32" t="s">
        <v>74</v>
      </c>
      <c r="BK31" s="33" t="s">
        <v>1008</v>
      </c>
      <c r="BL31" s="33">
        <v>1</v>
      </c>
      <c r="BM31" s="33">
        <v>1</v>
      </c>
      <c r="BN31" s="33">
        <f t="shared" si="61"/>
        <v>1</v>
      </c>
      <c r="BO31" s="33">
        <f t="shared" si="62"/>
        <v>24</v>
      </c>
      <c r="CA31" s="32" t="s">
        <v>63</v>
      </c>
      <c r="CB31" s="32" t="s">
        <v>74</v>
      </c>
      <c r="CC31" s="33" t="s">
        <v>1008</v>
      </c>
      <c r="CD31" s="33">
        <v>5</v>
      </c>
      <c r="CE31" s="33">
        <v>2</v>
      </c>
      <c r="CF31" s="33">
        <f t="shared" si="63"/>
        <v>3.5</v>
      </c>
      <c r="CG31" s="33">
        <f t="shared" si="64"/>
        <v>26</v>
      </c>
      <c r="CP31" s="32" t="s">
        <v>63</v>
      </c>
      <c r="CQ31" s="32" t="s">
        <v>74</v>
      </c>
      <c r="CR31" s="33" t="s">
        <v>1008</v>
      </c>
      <c r="CS31" s="33">
        <v>2</v>
      </c>
      <c r="CT31" s="33">
        <v>2</v>
      </c>
      <c r="CU31" s="33">
        <f t="shared" si="65"/>
        <v>2</v>
      </c>
      <c r="CV31" s="33">
        <f t="shared" si="66"/>
        <v>27</v>
      </c>
      <c r="DH31" s="32" t="s">
        <v>167</v>
      </c>
      <c r="DI31" s="32" t="s">
        <v>168</v>
      </c>
      <c r="DJ31" s="33" t="s">
        <v>1008</v>
      </c>
      <c r="DK31" s="33">
        <v>4</v>
      </c>
      <c r="DL31" s="33">
        <v>2</v>
      </c>
      <c r="DM31" s="33">
        <f t="shared" si="67"/>
        <v>3</v>
      </c>
      <c r="DN31" s="33">
        <f t="shared" si="68"/>
        <v>27</v>
      </c>
      <c r="DW31" s="32" t="s">
        <v>28</v>
      </c>
      <c r="DX31" s="32" t="s">
        <v>45</v>
      </c>
      <c r="DY31" s="33" t="s">
        <v>1008</v>
      </c>
      <c r="DZ31" s="33">
        <v>1</v>
      </c>
      <c r="EA31" s="33">
        <v>1</v>
      </c>
      <c r="EB31" s="33">
        <f t="shared" si="70"/>
        <v>1</v>
      </c>
      <c r="EC31" s="33">
        <f t="shared" si="71"/>
        <v>28</v>
      </c>
      <c r="EO31" s="32" t="s">
        <v>63</v>
      </c>
      <c r="EP31" s="32" t="s">
        <v>81</v>
      </c>
      <c r="EQ31" s="33" t="s">
        <v>1008</v>
      </c>
      <c r="ER31" s="33">
        <v>3</v>
      </c>
      <c r="ES31" s="33">
        <v>2</v>
      </c>
      <c r="ET31" s="33">
        <f t="shared" si="72"/>
        <v>2.5</v>
      </c>
      <c r="EU31" s="33">
        <f t="shared" si="73"/>
        <v>28</v>
      </c>
      <c r="FD31" s="32" t="s">
        <v>92</v>
      </c>
      <c r="FE31" s="32" t="s">
        <v>97</v>
      </c>
      <c r="FF31" s="33"/>
      <c r="FG31" s="33">
        <v>1</v>
      </c>
      <c r="FH31" s="33">
        <v>2</v>
      </c>
      <c r="FI31" s="33">
        <f t="shared" si="74"/>
        <v>1.6</v>
      </c>
      <c r="FJ31" s="33">
        <f t="shared" si="75"/>
        <v>27</v>
      </c>
      <c r="FV31" s="32" t="s">
        <v>92</v>
      </c>
      <c r="FW31" s="32" t="s">
        <v>93</v>
      </c>
      <c r="FX31" s="33" t="s">
        <v>1008</v>
      </c>
      <c r="FY31" s="33">
        <v>7</v>
      </c>
      <c r="FZ31" s="33">
        <v>4</v>
      </c>
      <c r="GA31" s="33">
        <f t="shared" si="76"/>
        <v>5.5</v>
      </c>
      <c r="GB31" s="33">
        <f t="shared" si="77"/>
        <v>27</v>
      </c>
      <c r="GK31" s="32" t="s">
        <v>28</v>
      </c>
      <c r="GL31" s="32" t="s">
        <v>45</v>
      </c>
      <c r="GM31" s="33" t="s">
        <v>1008</v>
      </c>
      <c r="GN31" s="33">
        <v>2</v>
      </c>
      <c r="GO31" s="33">
        <v>9</v>
      </c>
      <c r="GP31" s="33">
        <f t="shared" si="79"/>
        <v>6.2</v>
      </c>
      <c r="GQ31" s="33">
        <f t="shared" si="135"/>
        <v>28</v>
      </c>
      <c r="HC31" s="32" t="s">
        <v>28</v>
      </c>
      <c r="HD31" s="32" t="s">
        <v>39</v>
      </c>
      <c r="HE31" s="33" t="s">
        <v>1008</v>
      </c>
      <c r="HF31" s="33">
        <v>5</v>
      </c>
      <c r="HG31" s="33"/>
      <c r="HH31" s="33">
        <f t="shared" si="81"/>
        <v>2.5</v>
      </c>
      <c r="HI31" s="33">
        <f t="shared" si="136"/>
        <v>27</v>
      </c>
      <c r="HR31" s="32" t="s">
        <v>92</v>
      </c>
      <c r="HS31" s="32" t="s">
        <v>547</v>
      </c>
      <c r="HT31" s="33" t="s">
        <v>1001</v>
      </c>
      <c r="HU31" s="33">
        <v>1</v>
      </c>
      <c r="HV31" s="33">
        <v>1</v>
      </c>
      <c r="HW31" s="33">
        <f t="shared" si="82"/>
        <v>1</v>
      </c>
      <c r="HX31" s="33">
        <f t="shared" si="83"/>
        <v>28</v>
      </c>
      <c r="IJ31" s="32" t="s">
        <v>167</v>
      </c>
      <c r="IK31" s="32" t="s">
        <v>193</v>
      </c>
      <c r="IL31" s="33" t="s">
        <v>1008</v>
      </c>
      <c r="IM31" s="33">
        <v>1</v>
      </c>
      <c r="IN31" s="33"/>
      <c r="IO31" s="33"/>
      <c r="IP31" s="34">
        <f t="shared" si="137"/>
        <v>0</v>
      </c>
      <c r="IQ31" s="33">
        <f t="shared" si="84"/>
        <v>0.4</v>
      </c>
      <c r="IR31" s="33">
        <f t="shared" si="85"/>
        <v>28</v>
      </c>
      <c r="IT31" s="32" t="s">
        <v>167</v>
      </c>
      <c r="IU31" s="32" t="s">
        <v>193</v>
      </c>
      <c r="IV31" s="33" t="s">
        <v>1008</v>
      </c>
      <c r="IW31" s="33"/>
      <c r="IX31" s="33"/>
      <c r="IY31" s="33">
        <f t="shared" si="86"/>
        <v>0</v>
      </c>
      <c r="IZ31" s="33">
        <f t="shared" si="87"/>
        <v>23</v>
      </c>
      <c r="JB31" s="32" t="s">
        <v>167</v>
      </c>
      <c r="JC31" s="32" t="s">
        <v>581</v>
      </c>
      <c r="JD31" s="33" t="s">
        <v>1001</v>
      </c>
      <c r="JE31" s="33">
        <v>4</v>
      </c>
      <c r="JF31" s="33">
        <v>1</v>
      </c>
      <c r="JG31" s="33">
        <v>1</v>
      </c>
      <c r="JH31" s="40">
        <f t="shared" si="88"/>
        <v>0.25</v>
      </c>
      <c r="JI31" s="33">
        <f t="shared" si="89"/>
        <v>2.2</v>
      </c>
      <c r="JJ31" s="33">
        <f t="shared" si="90"/>
        <v>28</v>
      </c>
      <c r="JS31" s="32" t="s">
        <v>28</v>
      </c>
      <c r="JT31" s="32" t="s">
        <v>39</v>
      </c>
      <c r="JU31" s="33" t="s">
        <v>1008</v>
      </c>
      <c r="JV31" s="33">
        <v>1</v>
      </c>
      <c r="JW31" s="33">
        <v>1</v>
      </c>
      <c r="JX31" s="33">
        <f t="shared" si="138"/>
        <v>1</v>
      </c>
      <c r="JY31" s="33">
        <f t="shared" si="91"/>
        <v>26</v>
      </c>
      <c r="KL31" s="32" t="s">
        <v>167</v>
      </c>
      <c r="KM31" s="32" t="s">
        <v>852</v>
      </c>
      <c r="KN31" s="33"/>
      <c r="KO31" s="33">
        <v>1</v>
      </c>
      <c r="KP31" s="33"/>
      <c r="KQ31" s="33">
        <v>1</v>
      </c>
      <c r="KR31" s="34">
        <f t="shared" si="139"/>
        <v>1</v>
      </c>
      <c r="KS31" s="33">
        <f t="shared" si="92"/>
        <v>0.7</v>
      </c>
      <c r="KT31" s="33">
        <f t="shared" si="93"/>
        <v>20</v>
      </c>
      <c r="KV31" s="32" t="s">
        <v>167</v>
      </c>
      <c r="KW31" s="32" t="s">
        <v>852</v>
      </c>
      <c r="KX31" s="33"/>
      <c r="KY31" s="33"/>
      <c r="KZ31" s="33"/>
      <c r="LA31" s="33">
        <f t="shared" si="94"/>
        <v>0</v>
      </c>
      <c r="LB31" s="33">
        <f t="shared" si="95"/>
        <v>23</v>
      </c>
      <c r="LD31" s="32" t="s">
        <v>63</v>
      </c>
      <c r="LE31" s="32" t="s">
        <v>74</v>
      </c>
      <c r="LF31" s="33" t="s">
        <v>1008</v>
      </c>
      <c r="LG31" s="33">
        <v>1</v>
      </c>
      <c r="LH31" s="33"/>
      <c r="LI31" s="33">
        <v>1</v>
      </c>
      <c r="LJ31" s="34">
        <f t="shared" si="180"/>
        <v>1</v>
      </c>
      <c r="LK31" s="33">
        <f t="shared" si="97"/>
        <v>0.7</v>
      </c>
      <c r="LL31" s="33">
        <f t="shared" si="98"/>
        <v>23</v>
      </c>
      <c r="LN31" s="32" t="s">
        <v>92</v>
      </c>
      <c r="LO31" s="32" t="s">
        <v>547</v>
      </c>
      <c r="LP31" s="33" t="s">
        <v>1008</v>
      </c>
      <c r="LQ31" s="33"/>
      <c r="LR31" s="33"/>
      <c r="LS31" s="33">
        <f t="shared" si="99"/>
        <v>0</v>
      </c>
      <c r="LT31" s="33">
        <f t="shared" si="100"/>
        <v>24</v>
      </c>
      <c r="LV31" s="32" t="s">
        <v>28</v>
      </c>
      <c r="LW31" s="32" t="s">
        <v>39</v>
      </c>
      <c r="LX31" s="33" t="s">
        <v>1008</v>
      </c>
      <c r="LY31" s="33">
        <v>1</v>
      </c>
      <c r="LZ31" s="33"/>
      <c r="MA31" s="33"/>
      <c r="MB31" s="34">
        <f t="shared" si="140"/>
        <v>0</v>
      </c>
      <c r="MC31" s="33">
        <f t="shared" si="101"/>
        <v>0.4</v>
      </c>
      <c r="MD31" s="33">
        <f t="shared" si="102"/>
        <v>28</v>
      </c>
      <c r="MF31" s="32" t="s">
        <v>28</v>
      </c>
      <c r="MG31" s="32" t="s">
        <v>39</v>
      </c>
      <c r="MH31" s="33" t="s">
        <v>1008</v>
      </c>
      <c r="MI31" s="33"/>
      <c r="MJ31" s="33"/>
      <c r="MK31" s="33">
        <f t="shared" si="103"/>
        <v>0</v>
      </c>
      <c r="ML31" s="33">
        <f t="shared" si="104"/>
        <v>24</v>
      </c>
      <c r="MN31" s="32" t="s">
        <v>63</v>
      </c>
      <c r="MO31" s="32" t="s">
        <v>74</v>
      </c>
      <c r="MP31" s="33" t="s">
        <v>1008</v>
      </c>
      <c r="MQ31" s="33">
        <v>1</v>
      </c>
      <c r="MR31" s="33">
        <v>1</v>
      </c>
      <c r="MS31" s="33"/>
      <c r="MT31" s="34">
        <f t="shared" si="105"/>
        <v>0</v>
      </c>
      <c r="MU31" s="33">
        <f t="shared" si="106"/>
        <v>0.7</v>
      </c>
      <c r="MV31" s="33">
        <f t="shared" si="107"/>
        <v>23</v>
      </c>
      <c r="MX31" s="32" t="s">
        <v>28</v>
      </c>
      <c r="MY31" s="32" t="s">
        <v>50</v>
      </c>
      <c r="MZ31" s="33"/>
      <c r="NA31" s="33"/>
      <c r="NB31" s="33"/>
      <c r="NC31" s="33">
        <f t="shared" si="108"/>
        <v>0</v>
      </c>
      <c r="ND31" s="33">
        <f t="shared" si="109"/>
        <v>23</v>
      </c>
      <c r="NF31" s="32" t="s">
        <v>63</v>
      </c>
      <c r="NG31" s="32" t="s">
        <v>74</v>
      </c>
      <c r="NH31" s="33" t="s">
        <v>1008</v>
      </c>
      <c r="NI31" s="33">
        <v>4</v>
      </c>
      <c r="NJ31" s="33">
        <v>1</v>
      </c>
      <c r="NK31" s="33">
        <v>1</v>
      </c>
      <c r="NL31" s="40">
        <f t="shared" si="110"/>
        <v>0.25</v>
      </c>
      <c r="NM31" s="33">
        <f t="shared" si="111"/>
        <v>2.2</v>
      </c>
      <c r="NN31" s="33">
        <f t="shared" si="112"/>
        <v>28</v>
      </c>
      <c r="NW31" s="32" t="s">
        <v>28</v>
      </c>
      <c r="NX31" s="32" t="s">
        <v>39</v>
      </c>
      <c r="NY31" s="33" t="s">
        <v>1008</v>
      </c>
      <c r="NZ31" s="33">
        <v>1</v>
      </c>
      <c r="OA31" s="33">
        <v>1</v>
      </c>
      <c r="OB31" s="33">
        <f t="shared" si="113"/>
        <v>1</v>
      </c>
      <c r="OC31" s="33">
        <f t="shared" si="114"/>
        <v>27</v>
      </c>
      <c r="OO31" s="32" t="s">
        <v>104</v>
      </c>
      <c r="OP31" s="32" t="s">
        <v>108</v>
      </c>
      <c r="OQ31" s="33" t="s">
        <v>1008</v>
      </c>
      <c r="OR31" s="33">
        <v>1</v>
      </c>
      <c r="OS31" s="33">
        <v>1</v>
      </c>
      <c r="OT31" s="33"/>
      <c r="OU31" s="34">
        <f t="shared" si="115"/>
        <v>0</v>
      </c>
      <c r="OV31" s="33">
        <f t="shared" si="116"/>
        <v>0.7</v>
      </c>
      <c r="OW31" s="33">
        <f t="shared" si="117"/>
        <v>22</v>
      </c>
      <c r="OY31" s="32" t="s">
        <v>92</v>
      </c>
      <c r="OZ31" s="32" t="s">
        <v>547</v>
      </c>
      <c r="PA31" s="33" t="s">
        <v>1008</v>
      </c>
      <c r="PB31" s="33"/>
      <c r="PC31" s="33"/>
      <c r="PD31" s="33">
        <f t="shared" si="118"/>
        <v>0</v>
      </c>
      <c r="PE31" s="33">
        <f t="shared" si="119"/>
        <v>24</v>
      </c>
      <c r="PG31" s="32" t="s">
        <v>104</v>
      </c>
      <c r="PH31" s="32" t="s">
        <v>105</v>
      </c>
      <c r="PI31" s="33" t="s">
        <v>1008</v>
      </c>
      <c r="PJ31" s="33">
        <v>1</v>
      </c>
      <c r="PK31" s="33">
        <v>1</v>
      </c>
      <c r="PL31" s="33"/>
      <c r="PM31" s="34">
        <f t="shared" si="120"/>
        <v>0</v>
      </c>
      <c r="PN31" s="33">
        <f t="shared" si="121"/>
        <v>0.7</v>
      </c>
      <c r="PO31" s="33">
        <f t="shared" si="122"/>
        <v>23</v>
      </c>
      <c r="PQ31" s="32" t="s">
        <v>92</v>
      </c>
      <c r="PR31" s="32" t="s">
        <v>547</v>
      </c>
      <c r="PS31" s="33" t="s">
        <v>1008</v>
      </c>
      <c r="PT31" s="33"/>
      <c r="PU31" s="33"/>
      <c r="PV31" s="33">
        <f t="shared" si="123"/>
        <v>0</v>
      </c>
      <c r="PW31" s="33">
        <f t="shared" si="124"/>
        <v>26</v>
      </c>
      <c r="PY31" s="32" t="s">
        <v>104</v>
      </c>
      <c r="PZ31" s="32" t="s">
        <v>105</v>
      </c>
      <c r="QA31" s="33" t="s">
        <v>1008</v>
      </c>
      <c r="QB31" s="33">
        <v>1</v>
      </c>
      <c r="QC31" s="33">
        <v>1</v>
      </c>
      <c r="QD31" s="33"/>
      <c r="QE31" s="34">
        <f t="shared" si="125"/>
        <v>0</v>
      </c>
      <c r="QF31" s="33">
        <f t="shared" si="126"/>
        <v>0.7</v>
      </c>
      <c r="QG31" s="33">
        <f t="shared" si="127"/>
        <v>23</v>
      </c>
      <c r="QI31" s="32" t="s">
        <v>92</v>
      </c>
      <c r="QJ31" s="32" t="s">
        <v>93</v>
      </c>
      <c r="QK31" s="33" t="s">
        <v>1008</v>
      </c>
      <c r="QL31" s="33"/>
      <c r="QM31" s="33"/>
      <c r="QN31" s="33">
        <f t="shared" si="128"/>
        <v>0</v>
      </c>
      <c r="QO31" s="33">
        <f t="shared" si="129"/>
        <v>25</v>
      </c>
      <c r="QQ31" s="32" t="s">
        <v>104</v>
      </c>
      <c r="QR31" s="32" t="s">
        <v>105</v>
      </c>
      <c r="QS31" s="33" t="s">
        <v>1008</v>
      </c>
      <c r="QT31" s="33">
        <v>1</v>
      </c>
      <c r="QU31" s="33">
        <v>1</v>
      </c>
      <c r="QV31" s="33"/>
      <c r="QW31" s="34">
        <f t="shared" si="130"/>
        <v>0</v>
      </c>
      <c r="QX31" s="33">
        <f t="shared" si="131"/>
        <v>0.7</v>
      </c>
      <c r="QY31" s="33">
        <f t="shared" si="132"/>
        <v>20</v>
      </c>
      <c r="RA31" s="32" t="s">
        <v>104</v>
      </c>
      <c r="RB31" s="32" t="s">
        <v>975</v>
      </c>
      <c r="RC31" s="33"/>
      <c r="RD31" s="33"/>
      <c r="RE31" s="33"/>
      <c r="RF31" s="33">
        <f t="shared" si="133"/>
        <v>0</v>
      </c>
      <c r="RG31" s="33">
        <f t="shared" si="134"/>
        <v>27</v>
      </c>
      <c r="RJ31" s="32" t="s">
        <v>167</v>
      </c>
      <c r="RK31" s="32" t="s">
        <v>193</v>
      </c>
      <c r="RL31" s="33" t="s">
        <v>1008</v>
      </c>
      <c r="RM31" s="33">
        <v>4</v>
      </c>
      <c r="RN31" s="33">
        <v>1</v>
      </c>
      <c r="RO31" s="33">
        <v>2</v>
      </c>
      <c r="RP31" s="40">
        <v>0.5</v>
      </c>
      <c r="RQ31" s="33">
        <v>2.5</v>
      </c>
      <c r="RR31" s="33">
        <v>27</v>
      </c>
      <c r="SA31" s="32" t="s">
        <v>28</v>
      </c>
      <c r="SB31" s="32" t="s">
        <v>39</v>
      </c>
      <c r="SC31" s="33" t="s">
        <v>1008</v>
      </c>
      <c r="SD31" s="33">
        <v>1</v>
      </c>
      <c r="SE31" s="33">
        <v>2</v>
      </c>
      <c r="SF31" s="33">
        <v>1.5</v>
      </c>
      <c r="SG31" s="33">
        <v>28</v>
      </c>
    </row>
    <row r="32" spans="1:511">
      <c r="A32" s="43" t="s">
        <v>77</v>
      </c>
      <c r="B32" s="43" t="s">
        <v>1008</v>
      </c>
      <c r="C32" s="33">
        <v>13</v>
      </c>
      <c r="D32" s="38">
        <f t="shared" si="141"/>
        <v>0.65</v>
      </c>
      <c r="E32" s="43">
        <f t="shared" si="142"/>
        <v>39.3939393939394</v>
      </c>
      <c r="F32" s="33">
        <v>25</v>
      </c>
      <c r="G32" s="43">
        <f t="shared" si="143"/>
        <v>12.8865979381443</v>
      </c>
      <c r="H32" s="33">
        <f t="shared" si="144"/>
        <v>28.7910028116214</v>
      </c>
      <c r="M32" s="32" t="s">
        <v>104</v>
      </c>
      <c r="N32" s="32" t="s">
        <v>108</v>
      </c>
      <c r="O32" s="33" t="s">
        <v>1008</v>
      </c>
      <c r="P32" s="39">
        <v>7</v>
      </c>
      <c r="Q32" s="33">
        <v>4</v>
      </c>
      <c r="R32" s="33">
        <f t="shared" si="54"/>
        <v>5.5</v>
      </c>
      <c r="S32" s="33">
        <f t="shared" si="55"/>
        <v>28</v>
      </c>
      <c r="AB32" s="32" t="s">
        <v>28</v>
      </c>
      <c r="AC32" s="32" t="s">
        <v>34</v>
      </c>
      <c r="AD32" s="33" t="s">
        <v>1008</v>
      </c>
      <c r="AE32" s="33">
        <v>2</v>
      </c>
      <c r="AF32" s="33">
        <v>10</v>
      </c>
      <c r="AG32" s="33">
        <f t="shared" si="56"/>
        <v>6</v>
      </c>
      <c r="AH32" s="33">
        <f t="shared" si="57"/>
        <v>28</v>
      </c>
      <c r="AT32" s="32" t="s">
        <v>63</v>
      </c>
      <c r="AU32" s="32" t="s">
        <v>74</v>
      </c>
      <c r="AV32" s="33" t="s">
        <v>1008</v>
      </c>
      <c r="AW32" s="33">
        <v>4</v>
      </c>
      <c r="AX32" s="33">
        <v>1</v>
      </c>
      <c r="AY32" s="33">
        <f t="shared" si="58"/>
        <v>2.5</v>
      </c>
      <c r="AZ32" s="33">
        <f t="shared" si="59"/>
        <v>28</v>
      </c>
      <c r="BI32" s="32" t="s">
        <v>28</v>
      </c>
      <c r="BJ32" s="32" t="s">
        <v>54</v>
      </c>
      <c r="BK32" s="33"/>
      <c r="BL32" s="33"/>
      <c r="BM32" s="33"/>
      <c r="BN32" s="33">
        <f t="shared" si="61"/>
        <v>0</v>
      </c>
      <c r="BO32" s="33">
        <f t="shared" si="62"/>
        <v>29</v>
      </c>
      <c r="CA32" s="32" t="s">
        <v>136</v>
      </c>
      <c r="CB32" s="32" t="s">
        <v>501</v>
      </c>
      <c r="CC32" s="33" t="s">
        <v>1001</v>
      </c>
      <c r="CD32" s="33">
        <v>6</v>
      </c>
      <c r="CE32" s="33">
        <v>1</v>
      </c>
      <c r="CF32" s="33">
        <f t="shared" si="63"/>
        <v>3.5</v>
      </c>
      <c r="CG32" s="33">
        <f t="shared" si="64"/>
        <v>26</v>
      </c>
      <c r="CP32" s="32" t="s">
        <v>28</v>
      </c>
      <c r="CQ32" s="32" t="s">
        <v>45</v>
      </c>
      <c r="CR32" s="33" t="s">
        <v>1008</v>
      </c>
      <c r="CS32" s="33">
        <v>1</v>
      </c>
      <c r="CT32" s="33">
        <v>2</v>
      </c>
      <c r="CU32" s="33">
        <f t="shared" si="65"/>
        <v>1.6</v>
      </c>
      <c r="CV32" s="33">
        <f t="shared" si="66"/>
        <v>29</v>
      </c>
      <c r="DH32" s="32" t="s">
        <v>63</v>
      </c>
      <c r="DI32" s="32" t="s">
        <v>77</v>
      </c>
      <c r="DJ32" s="33" t="s">
        <v>1008</v>
      </c>
      <c r="DK32" s="33">
        <v>3</v>
      </c>
      <c r="DL32" s="33">
        <v>2</v>
      </c>
      <c r="DM32" s="33">
        <f t="shared" si="67"/>
        <v>2.5</v>
      </c>
      <c r="DN32" s="33">
        <f t="shared" si="68"/>
        <v>29</v>
      </c>
      <c r="DW32" s="32" t="s">
        <v>28</v>
      </c>
      <c r="DX32" s="32" t="s">
        <v>54</v>
      </c>
      <c r="DY32" s="33"/>
      <c r="DZ32" s="33">
        <v>1</v>
      </c>
      <c r="EA32" s="33">
        <v>1</v>
      </c>
      <c r="EB32" s="33">
        <f t="shared" si="70"/>
        <v>1</v>
      </c>
      <c r="EC32" s="33">
        <f t="shared" si="71"/>
        <v>28</v>
      </c>
      <c r="EO32" s="32" t="s">
        <v>28</v>
      </c>
      <c r="EP32" s="32" t="s">
        <v>39</v>
      </c>
      <c r="EQ32" s="33" t="s">
        <v>1008</v>
      </c>
      <c r="ER32" s="33">
        <v>4</v>
      </c>
      <c r="ES32" s="33">
        <v>1</v>
      </c>
      <c r="ET32" s="33">
        <f t="shared" si="72"/>
        <v>2.5</v>
      </c>
      <c r="EU32" s="33">
        <f t="shared" si="73"/>
        <v>28</v>
      </c>
      <c r="FD32" s="32" t="s">
        <v>167</v>
      </c>
      <c r="FE32" s="32" t="s">
        <v>581</v>
      </c>
      <c r="FF32" s="33"/>
      <c r="FG32" s="33">
        <v>1</v>
      </c>
      <c r="FH32" s="33">
        <v>1</v>
      </c>
      <c r="FI32" s="33">
        <f t="shared" si="74"/>
        <v>1</v>
      </c>
      <c r="FJ32" s="33">
        <f t="shared" si="75"/>
        <v>29</v>
      </c>
      <c r="FV32" s="32" t="s">
        <v>63</v>
      </c>
      <c r="FW32" s="32" t="s">
        <v>410</v>
      </c>
      <c r="FX32" s="33"/>
      <c r="FY32" s="33">
        <v>7</v>
      </c>
      <c r="FZ32" s="33">
        <v>3</v>
      </c>
      <c r="GA32" s="33">
        <f t="shared" si="76"/>
        <v>5</v>
      </c>
      <c r="GB32" s="33">
        <f t="shared" si="77"/>
        <v>29</v>
      </c>
      <c r="GK32" s="32" t="s">
        <v>63</v>
      </c>
      <c r="GL32" s="32" t="s">
        <v>74</v>
      </c>
      <c r="GM32" s="33" t="s">
        <v>1008</v>
      </c>
      <c r="GN32" s="33">
        <v>2</v>
      </c>
      <c r="GO32" s="33">
        <v>9</v>
      </c>
      <c r="GP32" s="33">
        <f t="shared" si="79"/>
        <v>6.2</v>
      </c>
      <c r="GQ32" s="33">
        <f t="shared" si="135"/>
        <v>28</v>
      </c>
      <c r="HC32" s="32" t="s">
        <v>167</v>
      </c>
      <c r="HD32" s="32" t="s">
        <v>168</v>
      </c>
      <c r="HE32" s="33" t="s">
        <v>1008</v>
      </c>
      <c r="HF32" s="33">
        <v>3</v>
      </c>
      <c r="HG32" s="33">
        <v>2</v>
      </c>
      <c r="HH32" s="33">
        <f t="shared" si="81"/>
        <v>2.5</v>
      </c>
      <c r="HI32" s="33">
        <f t="shared" si="136"/>
        <v>27</v>
      </c>
      <c r="HR32" s="32" t="s">
        <v>92</v>
      </c>
      <c r="HS32" s="32" t="s">
        <v>97</v>
      </c>
      <c r="HT32" s="33"/>
      <c r="HU32" s="33">
        <v>1</v>
      </c>
      <c r="HV32" s="33">
        <v>1</v>
      </c>
      <c r="HW32" s="33">
        <f t="shared" si="82"/>
        <v>1</v>
      </c>
      <c r="HX32" s="33">
        <f t="shared" si="83"/>
        <v>28</v>
      </c>
      <c r="IJ32" s="32" t="s">
        <v>92</v>
      </c>
      <c r="IK32" s="32" t="s">
        <v>93</v>
      </c>
      <c r="IL32" s="33" t="s">
        <v>1008</v>
      </c>
      <c r="IM32" s="33">
        <v>1</v>
      </c>
      <c r="IN32" s="33"/>
      <c r="IO32" s="33"/>
      <c r="IP32" s="34">
        <f t="shared" si="137"/>
        <v>0</v>
      </c>
      <c r="IQ32" s="33">
        <f t="shared" si="84"/>
        <v>0.4</v>
      </c>
      <c r="IR32" s="33">
        <f t="shared" si="85"/>
        <v>28</v>
      </c>
      <c r="IT32" s="32" t="s">
        <v>92</v>
      </c>
      <c r="IU32" s="32" t="s">
        <v>93</v>
      </c>
      <c r="IV32" s="33" t="s">
        <v>1008</v>
      </c>
      <c r="IW32" s="33"/>
      <c r="IX32" s="33"/>
      <c r="IY32" s="33">
        <f t="shared" si="86"/>
        <v>0</v>
      </c>
      <c r="IZ32" s="33">
        <f t="shared" si="87"/>
        <v>23</v>
      </c>
      <c r="JB32" s="32" t="s">
        <v>28</v>
      </c>
      <c r="JC32" s="32" t="s">
        <v>50</v>
      </c>
      <c r="JD32" s="33"/>
      <c r="JE32" s="33">
        <v>5</v>
      </c>
      <c r="JF32" s="33"/>
      <c r="JG32" s="33"/>
      <c r="JH32" s="40">
        <f t="shared" si="88"/>
        <v>0</v>
      </c>
      <c r="JI32" s="33">
        <f t="shared" si="89"/>
        <v>2</v>
      </c>
      <c r="JJ32" s="33">
        <f t="shared" si="90"/>
        <v>29</v>
      </c>
      <c r="JS32" s="32" t="s">
        <v>167</v>
      </c>
      <c r="JT32" s="32" t="s">
        <v>581</v>
      </c>
      <c r="JU32" s="33" t="s">
        <v>1001</v>
      </c>
      <c r="JV32" s="33">
        <v>1</v>
      </c>
      <c r="JW32" s="33">
        <v>1</v>
      </c>
      <c r="JX32" s="33">
        <f t="shared" si="138"/>
        <v>1</v>
      </c>
      <c r="JY32" s="33">
        <f t="shared" si="91"/>
        <v>26</v>
      </c>
      <c r="KL32" s="32" t="s">
        <v>63</v>
      </c>
      <c r="KM32" s="32" t="s">
        <v>74</v>
      </c>
      <c r="KN32" s="33" t="s">
        <v>1008</v>
      </c>
      <c r="KO32" s="33">
        <v>1</v>
      </c>
      <c r="KP32" s="33"/>
      <c r="KQ32" s="33"/>
      <c r="KR32" s="34">
        <f t="shared" si="139"/>
        <v>0</v>
      </c>
      <c r="KS32" s="33">
        <f t="shared" si="92"/>
        <v>0.4</v>
      </c>
      <c r="KT32" s="33">
        <f t="shared" si="93"/>
        <v>29</v>
      </c>
      <c r="KV32" s="32" t="s">
        <v>63</v>
      </c>
      <c r="KW32" s="32" t="s">
        <v>74</v>
      </c>
      <c r="KX32" s="33" t="s">
        <v>1008</v>
      </c>
      <c r="KY32" s="33"/>
      <c r="KZ32" s="33"/>
      <c r="LA32" s="33">
        <f t="shared" si="94"/>
        <v>0</v>
      </c>
      <c r="LB32" s="33">
        <f t="shared" si="95"/>
        <v>23</v>
      </c>
      <c r="LD32" s="32" t="s">
        <v>92</v>
      </c>
      <c r="LE32" s="32" t="s">
        <v>97</v>
      </c>
      <c r="LF32" s="33" t="s">
        <v>1001</v>
      </c>
      <c r="LG32" s="33">
        <v>1</v>
      </c>
      <c r="LH32" s="33"/>
      <c r="LI32" s="33">
        <v>1</v>
      </c>
      <c r="LJ32" s="34">
        <f t="shared" si="180"/>
        <v>1</v>
      </c>
      <c r="LK32" s="33">
        <f t="shared" si="97"/>
        <v>0.7</v>
      </c>
      <c r="LL32" s="33">
        <f t="shared" si="98"/>
        <v>23</v>
      </c>
      <c r="LN32" s="32" t="s">
        <v>63</v>
      </c>
      <c r="LO32" s="32" t="s">
        <v>74</v>
      </c>
      <c r="LP32" s="33" t="s">
        <v>1008</v>
      </c>
      <c r="LQ32" s="33"/>
      <c r="LR32" s="33"/>
      <c r="LS32" s="33">
        <f t="shared" si="99"/>
        <v>0</v>
      </c>
      <c r="LT32" s="33">
        <f t="shared" si="100"/>
        <v>24</v>
      </c>
      <c r="LV32" s="32" t="s">
        <v>167</v>
      </c>
      <c r="LW32" s="32" t="s">
        <v>581</v>
      </c>
      <c r="LX32" s="33" t="s">
        <v>1001</v>
      </c>
      <c r="LY32" s="33">
        <v>1</v>
      </c>
      <c r="LZ32" s="33"/>
      <c r="MA32" s="33"/>
      <c r="MB32" s="34">
        <f t="shared" si="140"/>
        <v>0</v>
      </c>
      <c r="MC32" s="33">
        <f t="shared" si="101"/>
        <v>0.4</v>
      </c>
      <c r="MD32" s="33">
        <f t="shared" si="102"/>
        <v>28</v>
      </c>
      <c r="MF32" s="32" t="s">
        <v>167</v>
      </c>
      <c r="MG32" s="32" t="s">
        <v>581</v>
      </c>
      <c r="MH32" s="33" t="s">
        <v>1001</v>
      </c>
      <c r="MI32" s="33"/>
      <c r="MJ32" s="33"/>
      <c r="MK32" s="33">
        <f t="shared" si="103"/>
        <v>0</v>
      </c>
      <c r="ML32" s="33">
        <f t="shared" si="104"/>
        <v>24</v>
      </c>
      <c r="MN32" s="32" t="s">
        <v>167</v>
      </c>
      <c r="MO32" s="32" t="s">
        <v>193</v>
      </c>
      <c r="MP32" s="33" t="s">
        <v>1008</v>
      </c>
      <c r="MQ32" s="33">
        <v>1</v>
      </c>
      <c r="MR32" s="33"/>
      <c r="MS32" s="33"/>
      <c r="MT32" s="34">
        <f t="shared" si="105"/>
        <v>0</v>
      </c>
      <c r="MU32" s="33">
        <f t="shared" si="106"/>
        <v>0.4</v>
      </c>
      <c r="MV32" s="33">
        <f t="shared" si="107"/>
        <v>29</v>
      </c>
      <c r="MX32" s="32" t="s">
        <v>167</v>
      </c>
      <c r="MY32" s="32" t="s">
        <v>193</v>
      </c>
      <c r="MZ32" s="33" t="s">
        <v>1008</v>
      </c>
      <c r="NA32" s="33"/>
      <c r="NB32" s="33"/>
      <c r="NC32" s="33">
        <f t="shared" si="108"/>
        <v>0</v>
      </c>
      <c r="ND32" s="33">
        <f t="shared" si="109"/>
        <v>23</v>
      </c>
      <c r="NF32" s="32" t="s">
        <v>28</v>
      </c>
      <c r="NG32" s="32" t="s">
        <v>50</v>
      </c>
      <c r="NH32" s="33"/>
      <c r="NI32" s="33">
        <v>5</v>
      </c>
      <c r="NJ32" s="33"/>
      <c r="NK32" s="33"/>
      <c r="NL32" s="40">
        <f t="shared" si="110"/>
        <v>0</v>
      </c>
      <c r="NM32" s="33">
        <f t="shared" si="111"/>
        <v>2</v>
      </c>
      <c r="NN32" s="33">
        <f t="shared" si="112"/>
        <v>29</v>
      </c>
      <c r="NW32" s="32" t="s">
        <v>167</v>
      </c>
      <c r="NX32" s="32" t="s">
        <v>581</v>
      </c>
      <c r="NY32" s="33" t="s">
        <v>1001</v>
      </c>
      <c r="NZ32" s="33">
        <v>1</v>
      </c>
      <c r="OA32" s="33">
        <v>1</v>
      </c>
      <c r="OB32" s="33">
        <f t="shared" si="113"/>
        <v>1</v>
      </c>
      <c r="OC32" s="33">
        <f t="shared" si="114"/>
        <v>27</v>
      </c>
      <c r="OO32" s="32" t="s">
        <v>167</v>
      </c>
      <c r="OP32" s="32" t="s">
        <v>193</v>
      </c>
      <c r="OQ32" s="33" t="s">
        <v>1008</v>
      </c>
      <c r="OR32" s="33">
        <v>1</v>
      </c>
      <c r="OS32" s="33"/>
      <c r="OT32" s="33">
        <v>1</v>
      </c>
      <c r="OU32" s="34">
        <f t="shared" si="115"/>
        <v>1</v>
      </c>
      <c r="OV32" s="33">
        <f t="shared" si="116"/>
        <v>0.7</v>
      </c>
      <c r="OW32" s="33">
        <f t="shared" si="117"/>
        <v>22</v>
      </c>
      <c r="OY32" s="32" t="s">
        <v>167</v>
      </c>
      <c r="OZ32" s="32" t="s">
        <v>193</v>
      </c>
      <c r="PA32" s="33" t="s">
        <v>1008</v>
      </c>
      <c r="PB32" s="33"/>
      <c r="PC32" s="33"/>
      <c r="PD32" s="33">
        <f t="shared" si="118"/>
        <v>0</v>
      </c>
      <c r="PE32" s="33">
        <f t="shared" si="119"/>
        <v>24</v>
      </c>
      <c r="PG32" s="32" t="s">
        <v>63</v>
      </c>
      <c r="PH32" s="32" t="s">
        <v>74</v>
      </c>
      <c r="PI32" s="33" t="s">
        <v>1008</v>
      </c>
      <c r="PJ32" s="33">
        <v>1</v>
      </c>
      <c r="PK32" s="33"/>
      <c r="PL32" s="33">
        <v>1</v>
      </c>
      <c r="PM32" s="34">
        <f t="shared" si="120"/>
        <v>1</v>
      </c>
      <c r="PN32" s="33">
        <f t="shared" si="121"/>
        <v>0.7</v>
      </c>
      <c r="PO32" s="33">
        <f t="shared" si="122"/>
        <v>23</v>
      </c>
      <c r="PQ32" s="32" t="s">
        <v>63</v>
      </c>
      <c r="PR32" s="32" t="s">
        <v>74</v>
      </c>
      <c r="PS32" s="33" t="s">
        <v>1008</v>
      </c>
      <c r="PT32" s="33"/>
      <c r="PU32" s="33"/>
      <c r="PV32" s="33">
        <f t="shared" si="123"/>
        <v>0</v>
      </c>
      <c r="PW32" s="33">
        <f t="shared" si="124"/>
        <v>26</v>
      </c>
      <c r="PY32" s="32" t="s">
        <v>167</v>
      </c>
      <c r="PZ32" s="32" t="s">
        <v>193</v>
      </c>
      <c r="QA32" s="33" t="s">
        <v>1008</v>
      </c>
      <c r="QB32" s="33">
        <v>1</v>
      </c>
      <c r="QC32" s="33"/>
      <c r="QD32" s="33">
        <v>1</v>
      </c>
      <c r="QE32" s="34">
        <f t="shared" si="125"/>
        <v>1</v>
      </c>
      <c r="QF32" s="33">
        <f t="shared" si="126"/>
        <v>0.7</v>
      </c>
      <c r="QG32" s="33">
        <f t="shared" si="127"/>
        <v>23</v>
      </c>
      <c r="QI32" s="32" t="s">
        <v>167</v>
      </c>
      <c r="QJ32" s="32" t="s">
        <v>193</v>
      </c>
      <c r="QK32" s="33" t="s">
        <v>1008</v>
      </c>
      <c r="QL32" s="33"/>
      <c r="QM32" s="33"/>
      <c r="QN32" s="33">
        <f t="shared" si="128"/>
        <v>0</v>
      </c>
      <c r="QO32" s="33">
        <f t="shared" si="129"/>
        <v>25</v>
      </c>
      <c r="QQ32" s="32" t="s">
        <v>92</v>
      </c>
      <c r="QR32" s="32" t="s">
        <v>547</v>
      </c>
      <c r="QS32" s="33" t="s">
        <v>1008</v>
      </c>
      <c r="QT32" s="33">
        <v>1</v>
      </c>
      <c r="QU32" s="33">
        <v>1</v>
      </c>
      <c r="QV32" s="33"/>
      <c r="QW32" s="34">
        <f t="shared" si="130"/>
        <v>0</v>
      </c>
      <c r="QX32" s="33">
        <f t="shared" si="131"/>
        <v>0.7</v>
      </c>
      <c r="QY32" s="33">
        <f t="shared" si="132"/>
        <v>20</v>
      </c>
      <c r="RA32" s="32" t="s">
        <v>167</v>
      </c>
      <c r="RB32" s="32" t="s">
        <v>581</v>
      </c>
      <c r="RC32" s="33" t="s">
        <v>1001</v>
      </c>
      <c r="RD32" s="33"/>
      <c r="RE32" s="33"/>
      <c r="RF32" s="33">
        <f t="shared" si="133"/>
        <v>0</v>
      </c>
      <c r="RG32" s="33">
        <f t="shared" si="134"/>
        <v>27</v>
      </c>
      <c r="RJ32" s="32" t="s">
        <v>167</v>
      </c>
      <c r="RK32" s="32" t="s">
        <v>168</v>
      </c>
      <c r="RL32" s="33" t="s">
        <v>1008</v>
      </c>
      <c r="RM32" s="33">
        <v>3</v>
      </c>
      <c r="RN32" s="33">
        <v>2</v>
      </c>
      <c r="RO32" s="33">
        <v>1</v>
      </c>
      <c r="RP32" s="40">
        <v>0.333333333333333</v>
      </c>
      <c r="RQ32" s="33">
        <v>2.1</v>
      </c>
      <c r="RR32" s="33">
        <v>29</v>
      </c>
      <c r="SA32" s="32" t="s">
        <v>167</v>
      </c>
      <c r="SB32" s="32" t="s">
        <v>193</v>
      </c>
      <c r="SC32" s="33" t="s">
        <v>1008</v>
      </c>
      <c r="SD32" s="33">
        <v>1</v>
      </c>
      <c r="SE32" s="33">
        <v>1</v>
      </c>
      <c r="SF32" s="33">
        <v>1</v>
      </c>
      <c r="SG32" s="33">
        <v>29</v>
      </c>
    </row>
    <row r="33" spans="1:501">
      <c r="A33" s="43" t="s">
        <v>323</v>
      </c>
      <c r="B33" s="43" t="s">
        <v>1001</v>
      </c>
      <c r="C33" s="33">
        <v>14</v>
      </c>
      <c r="D33" s="38">
        <f t="shared" si="141"/>
        <v>0.7</v>
      </c>
      <c r="E33" s="43">
        <f t="shared" si="142"/>
        <v>42.4242424242424</v>
      </c>
      <c r="F33" s="33">
        <v>10</v>
      </c>
      <c r="G33" s="43">
        <f t="shared" si="143"/>
        <v>5.15463917525773</v>
      </c>
      <c r="H33" s="33">
        <f t="shared" si="144"/>
        <v>27.5164011246485</v>
      </c>
      <c r="M33" s="32" t="s">
        <v>167</v>
      </c>
      <c r="N33" s="32" t="s">
        <v>193</v>
      </c>
      <c r="O33" s="33" t="s">
        <v>1008</v>
      </c>
      <c r="P33" s="39">
        <v>9</v>
      </c>
      <c r="Q33" s="33">
        <v>2</v>
      </c>
      <c r="R33" s="33">
        <f t="shared" si="54"/>
        <v>5.5</v>
      </c>
      <c r="S33" s="33">
        <f t="shared" si="55"/>
        <v>28</v>
      </c>
      <c r="AB33" s="32" t="s">
        <v>63</v>
      </c>
      <c r="AC33" s="32" t="s">
        <v>410</v>
      </c>
      <c r="AD33" s="33"/>
      <c r="AE33" s="33">
        <v>4</v>
      </c>
      <c r="AF33" s="33">
        <v>6</v>
      </c>
      <c r="AG33" s="33">
        <f t="shared" si="56"/>
        <v>5</v>
      </c>
      <c r="AH33" s="33">
        <f t="shared" si="57"/>
        <v>30</v>
      </c>
      <c r="AT33" s="32" t="s">
        <v>136</v>
      </c>
      <c r="AU33" s="32" t="s">
        <v>501</v>
      </c>
      <c r="AV33" s="33" t="s">
        <v>1001</v>
      </c>
      <c r="AW33" s="33">
        <v>4</v>
      </c>
      <c r="AX33" s="33"/>
      <c r="AY33" s="33">
        <f t="shared" si="58"/>
        <v>2</v>
      </c>
      <c r="AZ33" s="33">
        <f t="shared" si="59"/>
        <v>30</v>
      </c>
      <c r="BI33" s="32" t="s">
        <v>136</v>
      </c>
      <c r="BJ33" s="32" t="s">
        <v>501</v>
      </c>
      <c r="BK33" s="33" t="s">
        <v>1001</v>
      </c>
      <c r="BL33" s="33"/>
      <c r="BM33" s="33"/>
      <c r="BN33" s="33">
        <f t="shared" si="61"/>
        <v>0</v>
      </c>
      <c r="BO33" s="33">
        <f t="shared" si="62"/>
        <v>29</v>
      </c>
      <c r="CA33" s="32" t="s">
        <v>167</v>
      </c>
      <c r="CB33" s="32" t="s">
        <v>168</v>
      </c>
      <c r="CC33" s="33" t="s">
        <v>1008</v>
      </c>
      <c r="CD33" s="33">
        <v>4</v>
      </c>
      <c r="CE33" s="33">
        <v>2</v>
      </c>
      <c r="CF33" s="33">
        <f t="shared" si="63"/>
        <v>3</v>
      </c>
      <c r="CG33" s="33">
        <f t="shared" si="64"/>
        <v>30</v>
      </c>
      <c r="CP33" s="32" t="s">
        <v>167</v>
      </c>
      <c r="CQ33" s="32" t="s">
        <v>581</v>
      </c>
      <c r="CR33" s="33"/>
      <c r="CS33" s="33">
        <v>1</v>
      </c>
      <c r="CT33" s="33">
        <v>1</v>
      </c>
      <c r="CU33" s="33">
        <f t="shared" si="65"/>
        <v>1</v>
      </c>
      <c r="CV33" s="33">
        <f t="shared" si="66"/>
        <v>30</v>
      </c>
      <c r="DH33" s="32" t="s">
        <v>63</v>
      </c>
      <c r="DI33" s="32" t="s">
        <v>71</v>
      </c>
      <c r="DJ33" s="33" t="s">
        <v>1001</v>
      </c>
      <c r="DK33" s="33">
        <v>4</v>
      </c>
      <c r="DL33" s="33"/>
      <c r="DM33" s="33">
        <f t="shared" si="67"/>
        <v>2</v>
      </c>
      <c r="DN33" s="33">
        <f t="shared" si="68"/>
        <v>30</v>
      </c>
      <c r="DW33" s="32" t="s">
        <v>28</v>
      </c>
      <c r="DX33" s="32" t="s">
        <v>39</v>
      </c>
      <c r="DY33" s="33" t="s">
        <v>1008</v>
      </c>
      <c r="DZ33" s="33">
        <v>1</v>
      </c>
      <c r="EA33" s="33">
        <v>1</v>
      </c>
      <c r="EB33" s="33">
        <f t="shared" si="70"/>
        <v>1</v>
      </c>
      <c r="EC33" s="33">
        <f t="shared" si="71"/>
        <v>28</v>
      </c>
      <c r="EO33" s="32" t="s">
        <v>167</v>
      </c>
      <c r="EP33" s="32" t="s">
        <v>168</v>
      </c>
      <c r="EQ33" s="33" t="s">
        <v>1008</v>
      </c>
      <c r="ER33" s="33">
        <v>2</v>
      </c>
      <c r="ES33" s="33">
        <v>2</v>
      </c>
      <c r="ET33" s="33">
        <f t="shared" si="72"/>
        <v>2</v>
      </c>
      <c r="EU33" s="33">
        <f t="shared" si="73"/>
        <v>30</v>
      </c>
      <c r="FD33" s="32" t="s">
        <v>136</v>
      </c>
      <c r="FE33" s="32" t="s">
        <v>501</v>
      </c>
      <c r="FF33" s="33" t="s">
        <v>1001</v>
      </c>
      <c r="FG33" s="33">
        <v>1</v>
      </c>
      <c r="FH33" s="33">
        <v>1</v>
      </c>
      <c r="FI33" s="33">
        <f t="shared" si="74"/>
        <v>1</v>
      </c>
      <c r="FJ33" s="33">
        <f t="shared" si="75"/>
        <v>29</v>
      </c>
      <c r="FV33" s="32" t="s">
        <v>167</v>
      </c>
      <c r="FW33" s="32" t="s">
        <v>193</v>
      </c>
      <c r="FX33" s="33" t="s">
        <v>1008</v>
      </c>
      <c r="FY33" s="33">
        <v>8</v>
      </c>
      <c r="FZ33" s="33">
        <v>2</v>
      </c>
      <c r="GA33" s="33">
        <f t="shared" si="76"/>
        <v>5</v>
      </c>
      <c r="GB33" s="33">
        <f t="shared" si="77"/>
        <v>29</v>
      </c>
      <c r="GK33" s="32" t="s">
        <v>92</v>
      </c>
      <c r="GL33" s="32" t="s">
        <v>97</v>
      </c>
      <c r="GM33" s="33"/>
      <c r="GN33" s="33">
        <v>2</v>
      </c>
      <c r="GO33" s="33">
        <v>8</v>
      </c>
      <c r="GP33" s="33">
        <f t="shared" si="79"/>
        <v>5.6</v>
      </c>
      <c r="GQ33" s="33">
        <f t="shared" si="135"/>
        <v>30</v>
      </c>
      <c r="HC33" s="32" t="s">
        <v>167</v>
      </c>
      <c r="HD33" s="32" t="s">
        <v>852</v>
      </c>
      <c r="HE33" s="33"/>
      <c r="HF33" s="33">
        <v>5</v>
      </c>
      <c r="HG33" s="33"/>
      <c r="HH33" s="33">
        <f t="shared" si="81"/>
        <v>2.5</v>
      </c>
      <c r="HI33" s="33">
        <f t="shared" si="136"/>
        <v>27</v>
      </c>
      <c r="HR33" s="32" t="s">
        <v>28</v>
      </c>
      <c r="HS33" s="32" t="s">
        <v>39</v>
      </c>
      <c r="HT33" s="33" t="s">
        <v>1008</v>
      </c>
      <c r="HU33" s="33"/>
      <c r="HV33" s="33"/>
      <c r="HW33" s="33">
        <f t="shared" si="82"/>
        <v>0</v>
      </c>
      <c r="HX33" s="33">
        <f t="shared" si="83"/>
        <v>30</v>
      </c>
      <c r="IJ33" s="32" t="s">
        <v>28</v>
      </c>
      <c r="IK33" s="32" t="s">
        <v>39</v>
      </c>
      <c r="IL33" s="33" t="s">
        <v>1008</v>
      </c>
      <c r="IM33" s="33">
        <v>1</v>
      </c>
      <c r="IN33" s="33"/>
      <c r="IO33" s="33"/>
      <c r="IP33" s="34">
        <f t="shared" si="137"/>
        <v>0</v>
      </c>
      <c r="IQ33" s="33">
        <f t="shared" si="84"/>
        <v>0.4</v>
      </c>
      <c r="IR33" s="33">
        <f t="shared" si="85"/>
        <v>28</v>
      </c>
      <c r="IT33" s="32" t="s">
        <v>28</v>
      </c>
      <c r="IU33" s="32" t="s">
        <v>39</v>
      </c>
      <c r="IV33" s="33" t="s">
        <v>1008</v>
      </c>
      <c r="IW33" s="33"/>
      <c r="IX33" s="33"/>
      <c r="IY33" s="33">
        <f t="shared" si="86"/>
        <v>0</v>
      </c>
      <c r="IZ33" s="33">
        <f t="shared" si="87"/>
        <v>23</v>
      </c>
      <c r="JB33" s="32" t="s">
        <v>167</v>
      </c>
      <c r="JC33" s="32" t="s">
        <v>168</v>
      </c>
      <c r="JD33" s="33" t="s">
        <v>1008</v>
      </c>
      <c r="JE33" s="33">
        <v>2</v>
      </c>
      <c r="JF33" s="33">
        <v>2</v>
      </c>
      <c r="JG33" s="33">
        <v>1</v>
      </c>
      <c r="JH33" s="40">
        <f t="shared" si="88"/>
        <v>0.5</v>
      </c>
      <c r="JI33" s="33">
        <f t="shared" si="89"/>
        <v>1.7</v>
      </c>
      <c r="JJ33" s="33">
        <f t="shared" si="90"/>
        <v>30</v>
      </c>
      <c r="JS33" s="32" t="s">
        <v>92</v>
      </c>
      <c r="JT33" s="32" t="s">
        <v>97</v>
      </c>
      <c r="JU33" s="33" t="s">
        <v>1001</v>
      </c>
      <c r="JV33" s="33">
        <v>1</v>
      </c>
      <c r="JW33" s="33">
        <v>1</v>
      </c>
      <c r="JX33" s="33">
        <f t="shared" si="138"/>
        <v>1</v>
      </c>
      <c r="JY33" s="33">
        <f t="shared" si="91"/>
        <v>26</v>
      </c>
      <c r="KL33" s="32" t="s">
        <v>92</v>
      </c>
      <c r="KM33" s="32" t="s">
        <v>97</v>
      </c>
      <c r="KN33" s="33" t="s">
        <v>1001</v>
      </c>
      <c r="KO33" s="33">
        <v>1</v>
      </c>
      <c r="KP33" s="33"/>
      <c r="KQ33" s="33"/>
      <c r="KR33" s="34">
        <f t="shared" si="139"/>
        <v>0</v>
      </c>
      <c r="KS33" s="33">
        <f t="shared" si="92"/>
        <v>0.4</v>
      </c>
      <c r="KT33" s="33">
        <f t="shared" si="93"/>
        <v>29</v>
      </c>
      <c r="KV33" s="32" t="s">
        <v>92</v>
      </c>
      <c r="KW33" s="32" t="s">
        <v>97</v>
      </c>
      <c r="KX33" s="33" t="s">
        <v>1001</v>
      </c>
      <c r="KY33" s="33"/>
      <c r="KZ33" s="33"/>
      <c r="LA33" s="33">
        <f t="shared" si="94"/>
        <v>0</v>
      </c>
      <c r="LB33" s="33">
        <f t="shared" si="95"/>
        <v>23</v>
      </c>
      <c r="LD33" s="32" t="s">
        <v>63</v>
      </c>
      <c r="LE33" s="32" t="s">
        <v>410</v>
      </c>
      <c r="LF33" s="33" t="s">
        <v>1001</v>
      </c>
      <c r="LG33" s="33">
        <v>1</v>
      </c>
      <c r="LH33" s="33">
        <v>1</v>
      </c>
      <c r="LI33" s="33"/>
      <c r="LJ33" s="34">
        <f t="shared" si="180"/>
        <v>0</v>
      </c>
      <c r="LK33" s="33">
        <f t="shared" si="97"/>
        <v>0.7</v>
      </c>
      <c r="LL33" s="33">
        <f t="shared" si="98"/>
        <v>23</v>
      </c>
      <c r="LN33" s="32" t="s">
        <v>92</v>
      </c>
      <c r="LO33" s="32" t="s">
        <v>97</v>
      </c>
      <c r="LP33" s="33" t="s">
        <v>1001</v>
      </c>
      <c r="LQ33" s="33"/>
      <c r="LR33" s="33"/>
      <c r="LS33" s="33">
        <f t="shared" si="99"/>
        <v>0</v>
      </c>
      <c r="LT33" s="33">
        <f t="shared" si="100"/>
        <v>24</v>
      </c>
      <c r="LV33" s="32" t="s">
        <v>92</v>
      </c>
      <c r="LW33" s="32" t="s">
        <v>547</v>
      </c>
      <c r="LX33" s="33" t="s">
        <v>1008</v>
      </c>
      <c r="LY33" s="33">
        <v>1</v>
      </c>
      <c r="LZ33" s="33"/>
      <c r="MA33" s="33"/>
      <c r="MB33" s="34">
        <f t="shared" si="140"/>
        <v>0</v>
      </c>
      <c r="MC33" s="33">
        <f t="shared" si="101"/>
        <v>0.4</v>
      </c>
      <c r="MD33" s="33">
        <f t="shared" si="102"/>
        <v>28</v>
      </c>
      <c r="MF33" s="32" t="s">
        <v>92</v>
      </c>
      <c r="MG33" s="32" t="s">
        <v>547</v>
      </c>
      <c r="MH33" s="33" t="s">
        <v>1008</v>
      </c>
      <c r="MI33" s="33"/>
      <c r="MJ33" s="33"/>
      <c r="MK33" s="33">
        <f t="shared" si="103"/>
        <v>0</v>
      </c>
      <c r="ML33" s="33">
        <f t="shared" si="104"/>
        <v>24</v>
      </c>
      <c r="MN33" s="32" t="s">
        <v>167</v>
      </c>
      <c r="MO33" s="32" t="s">
        <v>581</v>
      </c>
      <c r="MP33" s="33" t="s">
        <v>1001</v>
      </c>
      <c r="MQ33" s="33">
        <v>1</v>
      </c>
      <c r="MR33" s="33"/>
      <c r="MS33" s="33"/>
      <c r="MT33" s="34">
        <f t="shared" si="105"/>
        <v>0</v>
      </c>
      <c r="MU33" s="33">
        <f t="shared" si="106"/>
        <v>0.4</v>
      </c>
      <c r="MV33" s="33">
        <f t="shared" si="107"/>
        <v>29</v>
      </c>
      <c r="MX33" s="32" t="s">
        <v>167</v>
      </c>
      <c r="MY33" s="32" t="s">
        <v>581</v>
      </c>
      <c r="MZ33" s="33" t="s">
        <v>1001</v>
      </c>
      <c r="NA33" s="33"/>
      <c r="NB33" s="33"/>
      <c r="NC33" s="33">
        <f t="shared" si="108"/>
        <v>0</v>
      </c>
      <c r="ND33" s="33">
        <f t="shared" si="109"/>
        <v>23</v>
      </c>
      <c r="NF33" s="32" t="s">
        <v>92</v>
      </c>
      <c r="NG33" s="32" t="s">
        <v>97</v>
      </c>
      <c r="NH33" s="33" t="s">
        <v>1001</v>
      </c>
      <c r="NI33" s="33">
        <v>4</v>
      </c>
      <c r="NJ33" s="33"/>
      <c r="NK33" s="33">
        <v>1</v>
      </c>
      <c r="NL33" s="40">
        <f t="shared" si="110"/>
        <v>0.25</v>
      </c>
      <c r="NM33" s="33">
        <f t="shared" si="111"/>
        <v>1.9</v>
      </c>
      <c r="NN33" s="33">
        <f t="shared" si="112"/>
        <v>30</v>
      </c>
      <c r="NW33" s="32" t="s">
        <v>63</v>
      </c>
      <c r="NX33" s="32" t="s">
        <v>71</v>
      </c>
      <c r="NY33" s="33" t="s">
        <v>1008</v>
      </c>
      <c r="NZ33" s="33">
        <v>1</v>
      </c>
      <c r="OA33" s="33">
        <v>1</v>
      </c>
      <c r="OB33" s="33">
        <f t="shared" si="113"/>
        <v>1</v>
      </c>
      <c r="OC33" s="33">
        <f t="shared" si="114"/>
        <v>27</v>
      </c>
      <c r="OO33" s="32" t="s">
        <v>28</v>
      </c>
      <c r="OP33" s="32" t="s">
        <v>50</v>
      </c>
      <c r="OQ33" s="33"/>
      <c r="OR33" s="33">
        <v>1</v>
      </c>
      <c r="OS33" s="33"/>
      <c r="OT33" s="33"/>
      <c r="OU33" s="34">
        <f t="shared" si="115"/>
        <v>0</v>
      </c>
      <c r="OV33" s="33">
        <f t="shared" si="116"/>
        <v>0.4</v>
      </c>
      <c r="OW33" s="33">
        <f t="shared" si="117"/>
        <v>30</v>
      </c>
      <c r="OY33" s="32" t="s">
        <v>28</v>
      </c>
      <c r="OZ33" s="32" t="s">
        <v>50</v>
      </c>
      <c r="PA33" s="33"/>
      <c r="PB33" s="33"/>
      <c r="PC33" s="33"/>
      <c r="PD33" s="33">
        <f t="shared" si="118"/>
        <v>0</v>
      </c>
      <c r="PE33" s="33">
        <f t="shared" si="119"/>
        <v>24</v>
      </c>
      <c r="PG33" s="32" t="s">
        <v>92</v>
      </c>
      <c r="PH33" s="32" t="s">
        <v>97</v>
      </c>
      <c r="PI33" s="33" t="s">
        <v>1001</v>
      </c>
      <c r="PJ33" s="33">
        <v>1</v>
      </c>
      <c r="PK33" s="33"/>
      <c r="PL33" s="33">
        <v>1</v>
      </c>
      <c r="PM33" s="34">
        <f t="shared" si="120"/>
        <v>1</v>
      </c>
      <c r="PN33" s="33">
        <f t="shared" si="121"/>
        <v>0.7</v>
      </c>
      <c r="PO33" s="33">
        <f t="shared" si="122"/>
        <v>23</v>
      </c>
      <c r="PQ33" s="32" t="s">
        <v>92</v>
      </c>
      <c r="PR33" s="32" t="s">
        <v>97</v>
      </c>
      <c r="PS33" s="33" t="s">
        <v>1001</v>
      </c>
      <c r="PT33" s="33"/>
      <c r="PU33" s="33"/>
      <c r="PV33" s="33">
        <f t="shared" si="123"/>
        <v>0</v>
      </c>
      <c r="PW33" s="33">
        <f t="shared" si="124"/>
        <v>26</v>
      </c>
      <c r="PY33" s="32" t="s">
        <v>92</v>
      </c>
      <c r="PZ33" s="32" t="s">
        <v>547</v>
      </c>
      <c r="QA33" s="33" t="s">
        <v>1008</v>
      </c>
      <c r="QB33" s="33">
        <v>1</v>
      </c>
      <c r="QC33" s="33"/>
      <c r="QD33" s="33"/>
      <c r="QE33" s="34">
        <f t="shared" si="125"/>
        <v>0</v>
      </c>
      <c r="QF33" s="33">
        <f t="shared" si="126"/>
        <v>0.4</v>
      </c>
      <c r="QG33" s="33">
        <f t="shared" si="127"/>
        <v>30</v>
      </c>
      <c r="QI33" s="32" t="s">
        <v>92</v>
      </c>
      <c r="QJ33" s="32" t="s">
        <v>547</v>
      </c>
      <c r="QK33" s="33" t="s">
        <v>1008</v>
      </c>
      <c r="QL33" s="33"/>
      <c r="QM33" s="33"/>
      <c r="QN33" s="33">
        <f t="shared" si="128"/>
        <v>0</v>
      </c>
      <c r="QO33" s="33">
        <f t="shared" si="129"/>
        <v>25</v>
      </c>
      <c r="QQ33" s="32" t="s">
        <v>63</v>
      </c>
      <c r="QR33" s="32" t="s">
        <v>74</v>
      </c>
      <c r="QS33" s="33" t="s">
        <v>1008</v>
      </c>
      <c r="QT33" s="33">
        <v>1</v>
      </c>
      <c r="QU33" s="33">
        <v>1</v>
      </c>
      <c r="QV33" s="33"/>
      <c r="QW33" s="34">
        <f t="shared" si="130"/>
        <v>0</v>
      </c>
      <c r="QX33" s="33">
        <f t="shared" si="131"/>
        <v>0.7</v>
      </c>
      <c r="QY33" s="33">
        <f t="shared" si="132"/>
        <v>20</v>
      </c>
      <c r="RA33" s="32" t="s">
        <v>28</v>
      </c>
      <c r="RB33" s="32" t="s">
        <v>39</v>
      </c>
      <c r="RC33" s="33" t="s">
        <v>1008</v>
      </c>
      <c r="RD33" s="33"/>
      <c r="RE33" s="33"/>
      <c r="RF33" s="33">
        <f t="shared" si="133"/>
        <v>0</v>
      </c>
      <c r="RG33" s="33">
        <f t="shared" si="134"/>
        <v>27</v>
      </c>
      <c r="RJ33" s="32" t="s">
        <v>63</v>
      </c>
      <c r="RK33" s="32" t="s">
        <v>410</v>
      </c>
      <c r="RL33" s="33" t="s">
        <v>1001</v>
      </c>
      <c r="RM33" s="33">
        <v>3</v>
      </c>
      <c r="RN33" s="33">
        <v>2</v>
      </c>
      <c r="RO33" s="33">
        <v>0</v>
      </c>
      <c r="RP33" s="40">
        <v>0</v>
      </c>
      <c r="RQ33" s="33">
        <v>1.8</v>
      </c>
      <c r="RR33" s="33">
        <v>30</v>
      </c>
      <c r="SA33" s="32" t="s">
        <v>92</v>
      </c>
      <c r="SB33" s="32" t="s">
        <v>97</v>
      </c>
      <c r="SC33" s="33" t="s">
        <v>1001</v>
      </c>
      <c r="SD33" s="33">
        <v>1</v>
      </c>
      <c r="SE33" s="33">
        <v>1</v>
      </c>
      <c r="SF33" s="33">
        <v>1</v>
      </c>
      <c r="SG33" s="33">
        <v>29</v>
      </c>
    </row>
    <row r="34" spans="1:501">
      <c r="A34" s="43" t="s">
        <v>125</v>
      </c>
      <c r="B34" s="43" t="s">
        <v>1008</v>
      </c>
      <c r="C34" s="33">
        <v>13</v>
      </c>
      <c r="D34" s="38">
        <f t="shared" si="141"/>
        <v>0.65</v>
      </c>
      <c r="E34" s="43">
        <f t="shared" si="142"/>
        <v>39.3939393939394</v>
      </c>
      <c r="F34" s="33">
        <v>16</v>
      </c>
      <c r="G34" s="43">
        <f t="shared" si="143"/>
        <v>8.24742268041237</v>
      </c>
      <c r="H34" s="33">
        <f t="shared" si="144"/>
        <v>26.9353327085286</v>
      </c>
      <c r="M34" s="32" t="s">
        <v>136</v>
      </c>
      <c r="N34" s="32" t="s">
        <v>501</v>
      </c>
      <c r="O34" s="33" t="s">
        <v>1001</v>
      </c>
      <c r="P34" s="39">
        <v>8</v>
      </c>
      <c r="Q34" s="33">
        <v>3</v>
      </c>
      <c r="R34" s="33">
        <f t="shared" si="54"/>
        <v>5.5</v>
      </c>
      <c r="S34" s="33">
        <f t="shared" si="55"/>
        <v>28</v>
      </c>
      <c r="AB34" s="32" t="s">
        <v>63</v>
      </c>
      <c r="AC34" s="32" t="s">
        <v>74</v>
      </c>
      <c r="AD34" s="33" t="s">
        <v>1008</v>
      </c>
      <c r="AE34" s="33">
        <v>3</v>
      </c>
      <c r="AF34" s="33">
        <v>7</v>
      </c>
      <c r="AG34" s="33">
        <f t="shared" si="56"/>
        <v>5</v>
      </c>
      <c r="AH34" s="33">
        <f t="shared" si="57"/>
        <v>30</v>
      </c>
      <c r="AT34" s="32" t="s">
        <v>63</v>
      </c>
      <c r="AU34" s="32" t="s">
        <v>410</v>
      </c>
      <c r="AV34" s="33"/>
      <c r="AW34" s="33">
        <v>4</v>
      </c>
      <c r="AX34" s="33"/>
      <c r="AY34" s="33">
        <f t="shared" si="58"/>
        <v>2</v>
      </c>
      <c r="AZ34" s="33">
        <f t="shared" si="59"/>
        <v>30</v>
      </c>
      <c r="BI34" s="32" t="s">
        <v>63</v>
      </c>
      <c r="BJ34" s="32" t="s">
        <v>410</v>
      </c>
      <c r="BK34" s="33"/>
      <c r="BL34" s="33"/>
      <c r="BM34" s="33"/>
      <c r="BN34" s="33">
        <f t="shared" si="61"/>
        <v>0</v>
      </c>
      <c r="BO34" s="33">
        <f t="shared" si="62"/>
        <v>29</v>
      </c>
      <c r="CA34" s="32" t="s">
        <v>63</v>
      </c>
      <c r="CB34" s="32" t="s">
        <v>410</v>
      </c>
      <c r="CC34" s="33"/>
      <c r="CD34" s="33">
        <v>4</v>
      </c>
      <c r="CE34" s="33">
        <v>1</v>
      </c>
      <c r="CF34" s="33">
        <f t="shared" si="63"/>
        <v>2.5</v>
      </c>
      <c r="CG34" s="33">
        <f t="shared" si="64"/>
        <v>31</v>
      </c>
      <c r="CP34" s="32" t="s">
        <v>136</v>
      </c>
      <c r="CQ34" s="32" t="s">
        <v>501</v>
      </c>
      <c r="CR34" s="33" t="s">
        <v>1001</v>
      </c>
      <c r="CS34" s="33">
        <v>1</v>
      </c>
      <c r="CT34" s="33">
        <v>1</v>
      </c>
      <c r="CU34" s="33">
        <f t="shared" si="65"/>
        <v>1</v>
      </c>
      <c r="CV34" s="33">
        <f t="shared" si="66"/>
        <v>30</v>
      </c>
      <c r="DH34" s="32" t="s">
        <v>167</v>
      </c>
      <c r="DI34" s="32" t="s">
        <v>852</v>
      </c>
      <c r="DJ34" s="33"/>
      <c r="DK34" s="33">
        <v>4</v>
      </c>
      <c r="DL34" s="33"/>
      <c r="DM34" s="33">
        <f t="shared" si="67"/>
        <v>2</v>
      </c>
      <c r="DN34" s="33">
        <f t="shared" si="68"/>
        <v>30</v>
      </c>
      <c r="DW34" s="32" t="s">
        <v>136</v>
      </c>
      <c r="DX34" s="32" t="s">
        <v>501</v>
      </c>
      <c r="DY34" s="33" t="s">
        <v>1001</v>
      </c>
      <c r="DZ34" s="33">
        <v>1</v>
      </c>
      <c r="EA34" s="33">
        <v>1</v>
      </c>
      <c r="EB34" s="33">
        <f t="shared" si="70"/>
        <v>1</v>
      </c>
      <c r="EC34" s="33">
        <f t="shared" si="71"/>
        <v>28</v>
      </c>
      <c r="EO34" s="32" t="s">
        <v>63</v>
      </c>
      <c r="EP34" s="32" t="s">
        <v>71</v>
      </c>
      <c r="EQ34" s="33" t="s">
        <v>1001</v>
      </c>
      <c r="ER34" s="33">
        <v>3</v>
      </c>
      <c r="ES34" s="33">
        <v>1</v>
      </c>
      <c r="ET34" s="33">
        <f t="shared" si="72"/>
        <v>2</v>
      </c>
      <c r="EU34" s="33">
        <f t="shared" si="73"/>
        <v>30</v>
      </c>
      <c r="FD34" s="32" t="s">
        <v>63</v>
      </c>
      <c r="FE34" s="32" t="s">
        <v>71</v>
      </c>
      <c r="FF34" s="33" t="s">
        <v>1001</v>
      </c>
      <c r="FG34" s="33">
        <v>1</v>
      </c>
      <c r="FH34" s="33">
        <v>1</v>
      </c>
      <c r="FI34" s="33">
        <f t="shared" si="74"/>
        <v>1</v>
      </c>
      <c r="FJ34" s="33">
        <f t="shared" si="75"/>
        <v>29</v>
      </c>
      <c r="FV34" s="32" t="s">
        <v>167</v>
      </c>
      <c r="FW34" s="32" t="s">
        <v>168</v>
      </c>
      <c r="FX34" s="33" t="s">
        <v>1008</v>
      </c>
      <c r="FY34" s="33">
        <v>7</v>
      </c>
      <c r="FZ34" s="33">
        <v>2</v>
      </c>
      <c r="GA34" s="33">
        <f t="shared" si="76"/>
        <v>4.5</v>
      </c>
      <c r="GB34" s="33">
        <f t="shared" si="77"/>
        <v>31</v>
      </c>
      <c r="GD34" s="2"/>
      <c r="GE34" s="2"/>
      <c r="GK34" s="32" t="s">
        <v>28</v>
      </c>
      <c r="GL34" s="32" t="s">
        <v>39</v>
      </c>
      <c r="GM34" s="33" t="s">
        <v>1008</v>
      </c>
      <c r="GN34" s="33">
        <v>3</v>
      </c>
      <c r="GO34" s="33">
        <v>6</v>
      </c>
      <c r="GP34" s="33">
        <f t="shared" si="79"/>
        <v>4.8</v>
      </c>
      <c r="GQ34" s="33">
        <f t="shared" si="135"/>
        <v>31</v>
      </c>
      <c r="HC34" s="32" t="s">
        <v>63</v>
      </c>
      <c r="HD34" s="32" t="s">
        <v>410</v>
      </c>
      <c r="HE34" s="33"/>
      <c r="HF34" s="33">
        <v>4</v>
      </c>
      <c r="HG34" s="33"/>
      <c r="HH34" s="33">
        <f t="shared" si="81"/>
        <v>2</v>
      </c>
      <c r="HI34" s="33">
        <f t="shared" si="136"/>
        <v>31</v>
      </c>
      <c r="HR34" s="32" t="s">
        <v>167</v>
      </c>
      <c r="HS34" s="32" t="s">
        <v>852</v>
      </c>
      <c r="HT34" s="33"/>
      <c r="HU34" s="33"/>
      <c r="HV34" s="33"/>
      <c r="HW34" s="33">
        <f t="shared" si="82"/>
        <v>0</v>
      </c>
      <c r="HX34" s="33">
        <f t="shared" si="83"/>
        <v>30</v>
      </c>
      <c r="IJ34" s="32" t="s">
        <v>167</v>
      </c>
      <c r="IK34" s="32" t="s">
        <v>852</v>
      </c>
      <c r="IL34" s="33"/>
      <c r="IM34" s="33">
        <v>1</v>
      </c>
      <c r="IN34" s="33"/>
      <c r="IO34" s="33"/>
      <c r="IP34" s="34">
        <f t="shared" si="137"/>
        <v>0</v>
      </c>
      <c r="IQ34" s="33">
        <f t="shared" si="84"/>
        <v>0.4</v>
      </c>
      <c r="IR34" s="33">
        <f t="shared" si="85"/>
        <v>28</v>
      </c>
      <c r="IT34" s="32" t="s">
        <v>167</v>
      </c>
      <c r="IU34" s="32" t="s">
        <v>852</v>
      </c>
      <c r="IV34" s="33"/>
      <c r="IW34" s="33"/>
      <c r="IX34" s="33"/>
      <c r="IY34" s="33">
        <f t="shared" si="86"/>
        <v>0</v>
      </c>
      <c r="IZ34" s="33">
        <f t="shared" si="87"/>
        <v>23</v>
      </c>
      <c r="JB34" s="32" t="s">
        <v>167</v>
      </c>
      <c r="JC34" s="32" t="s">
        <v>852</v>
      </c>
      <c r="JD34" s="33"/>
      <c r="JE34" s="33">
        <v>4</v>
      </c>
      <c r="JF34" s="33"/>
      <c r="JG34" s="33"/>
      <c r="JH34" s="40">
        <f t="shared" si="88"/>
        <v>0</v>
      </c>
      <c r="JI34" s="33">
        <f t="shared" si="89"/>
        <v>1.6</v>
      </c>
      <c r="JJ34" s="33">
        <f t="shared" si="90"/>
        <v>31</v>
      </c>
      <c r="JS34" s="32" t="s">
        <v>167</v>
      </c>
      <c r="JT34" s="32" t="s">
        <v>193</v>
      </c>
      <c r="JU34" s="33" t="s">
        <v>1008</v>
      </c>
      <c r="JV34" s="33"/>
      <c r="JW34" s="33"/>
      <c r="JX34" s="33">
        <f t="shared" si="138"/>
        <v>0</v>
      </c>
      <c r="JY34" s="33">
        <f t="shared" si="91"/>
        <v>31</v>
      </c>
      <c r="KL34" s="32" t="s">
        <v>63</v>
      </c>
      <c r="KM34" s="32" t="s">
        <v>410</v>
      </c>
      <c r="KN34" s="33" t="s">
        <v>1001</v>
      </c>
      <c r="KO34" s="33">
        <v>1</v>
      </c>
      <c r="KP34" s="33"/>
      <c r="KQ34" s="33"/>
      <c r="KR34" s="34">
        <f t="shared" si="139"/>
        <v>0</v>
      </c>
      <c r="KS34" s="33">
        <f t="shared" si="92"/>
        <v>0.4</v>
      </c>
      <c r="KT34" s="33">
        <f t="shared" si="93"/>
        <v>29</v>
      </c>
      <c r="KV34" s="32" t="s">
        <v>63</v>
      </c>
      <c r="KW34" s="32" t="s">
        <v>410</v>
      </c>
      <c r="KX34" s="33" t="s">
        <v>1001</v>
      </c>
      <c r="KY34" s="33"/>
      <c r="KZ34" s="33"/>
      <c r="LA34" s="33">
        <f t="shared" si="94"/>
        <v>0</v>
      </c>
      <c r="LB34" s="33">
        <f t="shared" si="95"/>
        <v>23</v>
      </c>
      <c r="LD34" s="32" t="s">
        <v>63</v>
      </c>
      <c r="LE34" s="32" t="s">
        <v>71</v>
      </c>
      <c r="LF34" s="33" t="s">
        <v>1008</v>
      </c>
      <c r="LG34" s="33">
        <v>1</v>
      </c>
      <c r="LH34" s="33"/>
      <c r="LI34" s="33">
        <v>1</v>
      </c>
      <c r="LJ34" s="34">
        <f t="shared" si="180"/>
        <v>1</v>
      </c>
      <c r="LK34" s="33">
        <f t="shared" si="97"/>
        <v>0.7</v>
      </c>
      <c r="LL34" s="33">
        <f t="shared" si="98"/>
        <v>23</v>
      </c>
      <c r="LN34" s="32" t="s">
        <v>63</v>
      </c>
      <c r="LO34" s="32" t="s">
        <v>71</v>
      </c>
      <c r="LP34" s="33" t="s">
        <v>1008</v>
      </c>
      <c r="LQ34" s="33"/>
      <c r="LR34" s="33"/>
      <c r="LS34" s="33">
        <f t="shared" si="99"/>
        <v>0</v>
      </c>
      <c r="LT34" s="33">
        <f t="shared" si="100"/>
        <v>24</v>
      </c>
      <c r="LV34" s="32" t="s">
        <v>63</v>
      </c>
      <c r="LW34" s="32" t="s">
        <v>74</v>
      </c>
      <c r="LX34" s="33" t="s">
        <v>1008</v>
      </c>
      <c r="LY34" s="33">
        <v>1</v>
      </c>
      <c r="LZ34" s="33"/>
      <c r="MA34" s="33"/>
      <c r="MB34" s="34">
        <f t="shared" si="140"/>
        <v>0</v>
      </c>
      <c r="MC34" s="33">
        <f t="shared" si="101"/>
        <v>0.4</v>
      </c>
      <c r="MD34" s="33">
        <f t="shared" si="102"/>
        <v>28</v>
      </c>
      <c r="MF34" s="32" t="s">
        <v>63</v>
      </c>
      <c r="MG34" s="32" t="s">
        <v>74</v>
      </c>
      <c r="MH34" s="33" t="s">
        <v>1008</v>
      </c>
      <c r="MI34" s="33"/>
      <c r="MJ34" s="33"/>
      <c r="MK34" s="33">
        <f t="shared" si="103"/>
        <v>0</v>
      </c>
      <c r="ML34" s="33">
        <f t="shared" si="104"/>
        <v>24</v>
      </c>
      <c r="MN34" s="32" t="s">
        <v>92</v>
      </c>
      <c r="MO34" s="32" t="s">
        <v>547</v>
      </c>
      <c r="MP34" s="33" t="s">
        <v>1008</v>
      </c>
      <c r="MQ34" s="33">
        <v>1</v>
      </c>
      <c r="MR34" s="33"/>
      <c r="MS34" s="33"/>
      <c r="MT34" s="34">
        <f t="shared" si="105"/>
        <v>0</v>
      </c>
      <c r="MU34" s="33">
        <f t="shared" si="106"/>
        <v>0.4</v>
      </c>
      <c r="MV34" s="33">
        <f t="shared" si="107"/>
        <v>29</v>
      </c>
      <c r="MX34" s="32" t="s">
        <v>92</v>
      </c>
      <c r="MY34" s="32" t="s">
        <v>547</v>
      </c>
      <c r="MZ34" s="33" t="s">
        <v>1008</v>
      </c>
      <c r="NA34" s="33"/>
      <c r="NB34" s="33"/>
      <c r="NC34" s="33">
        <f t="shared" si="108"/>
        <v>0</v>
      </c>
      <c r="ND34" s="33">
        <f t="shared" si="109"/>
        <v>23</v>
      </c>
      <c r="NF34" s="32" t="s">
        <v>63</v>
      </c>
      <c r="NG34" s="32" t="s">
        <v>71</v>
      </c>
      <c r="NH34" s="33" t="s">
        <v>1008</v>
      </c>
      <c r="NI34" s="33">
        <v>3</v>
      </c>
      <c r="NJ34" s="33">
        <v>1</v>
      </c>
      <c r="NK34" s="33">
        <v>1</v>
      </c>
      <c r="NL34" s="40">
        <f t="shared" si="110"/>
        <v>0.333333333333333</v>
      </c>
      <c r="NM34" s="33">
        <f t="shared" si="111"/>
        <v>1.8</v>
      </c>
      <c r="NN34" s="33">
        <f t="shared" si="112"/>
        <v>31</v>
      </c>
      <c r="NW34" s="32" t="s">
        <v>167</v>
      </c>
      <c r="NX34" s="32" t="s">
        <v>193</v>
      </c>
      <c r="NY34" s="33" t="s">
        <v>1008</v>
      </c>
      <c r="NZ34" s="33"/>
      <c r="OA34" s="33"/>
      <c r="OB34" s="33">
        <f t="shared" si="113"/>
        <v>0</v>
      </c>
      <c r="OC34" s="33">
        <f t="shared" si="114"/>
        <v>31</v>
      </c>
      <c r="OO34" s="32" t="s">
        <v>63</v>
      </c>
      <c r="OP34" s="32" t="s">
        <v>74</v>
      </c>
      <c r="OQ34" s="33" t="s">
        <v>1008</v>
      </c>
      <c r="OR34" s="33">
        <v>1</v>
      </c>
      <c r="OS34" s="33"/>
      <c r="OT34" s="33"/>
      <c r="OU34" s="34">
        <f t="shared" si="115"/>
        <v>0</v>
      </c>
      <c r="OV34" s="33">
        <f t="shared" si="116"/>
        <v>0.4</v>
      </c>
      <c r="OW34" s="33">
        <f t="shared" si="117"/>
        <v>30</v>
      </c>
      <c r="OY34" s="32" t="s">
        <v>63</v>
      </c>
      <c r="OZ34" s="32" t="s">
        <v>74</v>
      </c>
      <c r="PA34" s="33" t="s">
        <v>1008</v>
      </c>
      <c r="PB34" s="33"/>
      <c r="PC34" s="33"/>
      <c r="PD34" s="33">
        <f t="shared" si="118"/>
        <v>0</v>
      </c>
      <c r="PE34" s="33">
        <f t="shared" si="119"/>
        <v>24</v>
      </c>
      <c r="PG34" s="32" t="s">
        <v>167</v>
      </c>
      <c r="PH34" s="32" t="s">
        <v>193</v>
      </c>
      <c r="PI34" s="33" t="s">
        <v>1008</v>
      </c>
      <c r="PJ34" s="33">
        <v>1</v>
      </c>
      <c r="PK34" s="33"/>
      <c r="PL34" s="33"/>
      <c r="PM34" s="34">
        <f t="shared" si="120"/>
        <v>0</v>
      </c>
      <c r="PN34" s="33">
        <f t="shared" si="121"/>
        <v>0.4</v>
      </c>
      <c r="PO34" s="33">
        <f t="shared" si="122"/>
        <v>31</v>
      </c>
      <c r="PQ34" s="32" t="s">
        <v>167</v>
      </c>
      <c r="PR34" s="32" t="s">
        <v>193</v>
      </c>
      <c r="PS34" s="33" t="s">
        <v>1008</v>
      </c>
      <c r="PT34" s="33"/>
      <c r="PU34" s="33"/>
      <c r="PV34" s="33">
        <f t="shared" si="123"/>
        <v>0</v>
      </c>
      <c r="PW34" s="33">
        <f t="shared" si="124"/>
        <v>26</v>
      </c>
      <c r="PY34" s="32" t="s">
        <v>63</v>
      </c>
      <c r="PZ34" s="32" t="s">
        <v>74</v>
      </c>
      <c r="QA34" s="33" t="s">
        <v>1008</v>
      </c>
      <c r="QB34" s="33">
        <v>1</v>
      </c>
      <c r="QC34" s="33"/>
      <c r="QD34" s="33"/>
      <c r="QE34" s="34">
        <f t="shared" si="125"/>
        <v>0</v>
      </c>
      <c r="QF34" s="33">
        <f t="shared" si="126"/>
        <v>0.4</v>
      </c>
      <c r="QG34" s="33">
        <f t="shared" si="127"/>
        <v>30</v>
      </c>
      <c r="QI34" s="32" t="s">
        <v>63</v>
      </c>
      <c r="QJ34" s="32" t="s">
        <v>74</v>
      </c>
      <c r="QK34" s="33" t="s">
        <v>1008</v>
      </c>
      <c r="QL34" s="33"/>
      <c r="QM34" s="33"/>
      <c r="QN34" s="33">
        <f t="shared" si="128"/>
        <v>0</v>
      </c>
      <c r="QO34" s="33">
        <f t="shared" si="129"/>
        <v>25</v>
      </c>
      <c r="QQ34" s="32" t="s">
        <v>92</v>
      </c>
      <c r="QR34" s="32" t="s">
        <v>97</v>
      </c>
      <c r="QS34" s="33" t="s">
        <v>1001</v>
      </c>
      <c r="QT34" s="33">
        <v>1</v>
      </c>
      <c r="QU34" s="33"/>
      <c r="QV34" s="33"/>
      <c r="QW34" s="34">
        <f t="shared" si="130"/>
        <v>0</v>
      </c>
      <c r="QX34" s="33">
        <f t="shared" si="131"/>
        <v>0.4</v>
      </c>
      <c r="QY34" s="33">
        <f t="shared" si="132"/>
        <v>31</v>
      </c>
      <c r="RA34" s="32" t="s">
        <v>92</v>
      </c>
      <c r="RB34" s="32" t="s">
        <v>97</v>
      </c>
      <c r="RC34" s="33" t="s">
        <v>1001</v>
      </c>
      <c r="RD34" s="33"/>
      <c r="RE34" s="33"/>
      <c r="RF34" s="33">
        <f t="shared" si="133"/>
        <v>0</v>
      </c>
      <c r="RG34" s="33">
        <f t="shared" si="134"/>
        <v>27</v>
      </c>
      <c r="RJ34" s="32" t="s">
        <v>92</v>
      </c>
      <c r="RK34" s="32" t="s">
        <v>97</v>
      </c>
      <c r="RL34" s="33" t="s">
        <v>1001</v>
      </c>
      <c r="RM34" s="33">
        <v>3</v>
      </c>
      <c r="RN34" s="33">
        <v>1</v>
      </c>
      <c r="RO34" s="33">
        <v>1</v>
      </c>
      <c r="RP34" s="40">
        <v>0.333333333333333</v>
      </c>
      <c r="RQ34" s="33">
        <v>1.8</v>
      </c>
      <c r="RR34" s="33">
        <v>30</v>
      </c>
      <c r="SA34" s="32" t="s">
        <v>167</v>
      </c>
      <c r="SB34" s="32" t="s">
        <v>581</v>
      </c>
      <c r="SC34" s="33" t="s">
        <v>1001</v>
      </c>
      <c r="SD34" s="33">
        <v>0</v>
      </c>
      <c r="SE34" s="33">
        <v>0</v>
      </c>
      <c r="SF34" s="33">
        <v>0</v>
      </c>
      <c r="SG34" s="33">
        <v>31</v>
      </c>
    </row>
    <row r="35" spans="1:501">
      <c r="A35" s="43" t="s">
        <v>140</v>
      </c>
      <c r="B35" s="43" t="s">
        <v>1008</v>
      </c>
      <c r="C35" s="33">
        <v>14</v>
      </c>
      <c r="D35" s="38">
        <f t="shared" si="141"/>
        <v>0.7</v>
      </c>
      <c r="E35" s="43">
        <f t="shared" si="142"/>
        <v>42.4242424242424</v>
      </c>
      <c r="F35" s="33">
        <v>5</v>
      </c>
      <c r="G35" s="43">
        <f t="shared" si="143"/>
        <v>2.57731958762887</v>
      </c>
      <c r="H35" s="33">
        <f t="shared" si="144"/>
        <v>26.485473289597</v>
      </c>
      <c r="M35" s="32" t="s">
        <v>28</v>
      </c>
      <c r="N35" s="32" t="s">
        <v>34</v>
      </c>
      <c r="O35" s="33" t="s">
        <v>1008</v>
      </c>
      <c r="P35" s="39">
        <v>8</v>
      </c>
      <c r="Q35" s="33">
        <v>2</v>
      </c>
      <c r="R35" s="33">
        <f t="shared" si="54"/>
        <v>5</v>
      </c>
      <c r="S35" s="33">
        <f t="shared" si="55"/>
        <v>32</v>
      </c>
      <c r="AB35" s="32" t="s">
        <v>136</v>
      </c>
      <c r="AC35" s="32" t="s">
        <v>501</v>
      </c>
      <c r="AD35" s="33" t="s">
        <v>1001</v>
      </c>
      <c r="AE35" s="33">
        <v>3</v>
      </c>
      <c r="AF35" s="33">
        <v>4</v>
      </c>
      <c r="AG35" s="33">
        <f t="shared" si="56"/>
        <v>3.5</v>
      </c>
      <c r="AH35" s="33">
        <f t="shared" si="57"/>
        <v>32</v>
      </c>
      <c r="AT35" s="32" t="s">
        <v>92</v>
      </c>
      <c r="AU35" s="32" t="s">
        <v>101</v>
      </c>
      <c r="AV35" s="33"/>
      <c r="AW35" s="33">
        <v>4</v>
      </c>
      <c r="AX35" s="33"/>
      <c r="AY35" s="33">
        <f t="shared" si="58"/>
        <v>2</v>
      </c>
      <c r="AZ35" s="33">
        <f t="shared" si="59"/>
        <v>30</v>
      </c>
      <c r="BI35" s="32" t="s">
        <v>92</v>
      </c>
      <c r="BJ35" s="32" t="s">
        <v>101</v>
      </c>
      <c r="BK35" s="33"/>
      <c r="BL35" s="33"/>
      <c r="BM35" s="33"/>
      <c r="BN35" s="33">
        <f t="shared" si="61"/>
        <v>0</v>
      </c>
      <c r="BO35" s="33">
        <f t="shared" si="62"/>
        <v>29</v>
      </c>
      <c r="CA35" s="32" t="s">
        <v>63</v>
      </c>
      <c r="CB35" s="32" t="s">
        <v>71</v>
      </c>
      <c r="CC35" s="33" t="s">
        <v>1001</v>
      </c>
      <c r="CD35" s="33">
        <v>5</v>
      </c>
      <c r="CE35" s="33"/>
      <c r="CF35" s="33">
        <f t="shared" si="63"/>
        <v>2.5</v>
      </c>
      <c r="CG35" s="33">
        <f t="shared" si="64"/>
        <v>31</v>
      </c>
      <c r="CP35" s="32" t="s">
        <v>92</v>
      </c>
      <c r="CQ35" s="32" t="s">
        <v>97</v>
      </c>
      <c r="CR35" s="33"/>
      <c r="CS35" s="33">
        <v>1</v>
      </c>
      <c r="CT35" s="33">
        <v>1</v>
      </c>
      <c r="CU35" s="33">
        <f t="shared" si="65"/>
        <v>1</v>
      </c>
      <c r="CV35" s="33">
        <f t="shared" si="66"/>
        <v>30</v>
      </c>
      <c r="DH35" s="32" t="s">
        <v>104</v>
      </c>
      <c r="DI35" s="32" t="s">
        <v>125</v>
      </c>
      <c r="DJ35" s="33" t="s">
        <v>1008</v>
      </c>
      <c r="DK35" s="33">
        <v>2</v>
      </c>
      <c r="DL35" s="33">
        <v>1</v>
      </c>
      <c r="DM35" s="33">
        <f t="shared" si="67"/>
        <v>1.5</v>
      </c>
      <c r="DN35" s="33">
        <f t="shared" si="68"/>
        <v>32</v>
      </c>
      <c r="DW35" s="32" t="s">
        <v>104</v>
      </c>
      <c r="DX35" s="32" t="s">
        <v>125</v>
      </c>
      <c r="DY35" s="33" t="s">
        <v>1008</v>
      </c>
      <c r="DZ35" s="33">
        <v>1</v>
      </c>
      <c r="EA35" s="33">
        <v>1</v>
      </c>
      <c r="EB35" s="33">
        <f t="shared" si="70"/>
        <v>1</v>
      </c>
      <c r="EC35" s="33">
        <f t="shared" si="71"/>
        <v>28</v>
      </c>
      <c r="EO35" s="32" t="s">
        <v>167</v>
      </c>
      <c r="EP35" s="32" t="s">
        <v>852</v>
      </c>
      <c r="EQ35" s="33"/>
      <c r="ER35" s="33">
        <v>4</v>
      </c>
      <c r="ES35" s="33"/>
      <c r="ET35" s="33">
        <f t="shared" si="72"/>
        <v>2</v>
      </c>
      <c r="EU35" s="33">
        <f t="shared" si="73"/>
        <v>30</v>
      </c>
      <c r="FD35" s="32" t="s">
        <v>92</v>
      </c>
      <c r="FE35" s="32" t="s">
        <v>101</v>
      </c>
      <c r="FF35" s="33"/>
      <c r="FG35" s="33">
        <v>1</v>
      </c>
      <c r="FH35" s="33">
        <v>1</v>
      </c>
      <c r="FI35" s="33">
        <f t="shared" si="74"/>
        <v>1</v>
      </c>
      <c r="FJ35" s="33">
        <f t="shared" si="75"/>
        <v>29</v>
      </c>
      <c r="FV35" s="32" t="s">
        <v>92</v>
      </c>
      <c r="FW35" s="32" t="s">
        <v>101</v>
      </c>
      <c r="FX35" s="33"/>
      <c r="FY35" s="33">
        <v>7</v>
      </c>
      <c r="FZ35" s="33">
        <v>2</v>
      </c>
      <c r="GA35" s="33">
        <f t="shared" si="76"/>
        <v>4.5</v>
      </c>
      <c r="GB35" s="33">
        <f t="shared" si="77"/>
        <v>31</v>
      </c>
      <c r="GD35" s="2"/>
      <c r="GE35" s="2"/>
      <c r="GK35" s="32" t="s">
        <v>136</v>
      </c>
      <c r="GL35" s="32" t="s">
        <v>501</v>
      </c>
      <c r="GM35" s="33" t="s">
        <v>1001</v>
      </c>
      <c r="GN35" s="33">
        <v>4</v>
      </c>
      <c r="GO35" s="33">
        <v>5</v>
      </c>
      <c r="GP35" s="33">
        <f t="shared" si="79"/>
        <v>4.6</v>
      </c>
      <c r="GQ35" s="33">
        <f t="shared" si="135"/>
        <v>32</v>
      </c>
      <c r="HC35" s="32" t="s">
        <v>63</v>
      </c>
      <c r="HD35" s="32" t="s">
        <v>71</v>
      </c>
      <c r="HE35" s="33" t="s">
        <v>1001</v>
      </c>
      <c r="HF35" s="33">
        <v>4</v>
      </c>
      <c r="HG35" s="33"/>
      <c r="HH35" s="33">
        <f t="shared" si="81"/>
        <v>2</v>
      </c>
      <c r="HI35" s="33">
        <f t="shared" si="136"/>
        <v>31</v>
      </c>
      <c r="HR35" s="32" t="s">
        <v>63</v>
      </c>
      <c r="HS35" s="32" t="s">
        <v>410</v>
      </c>
      <c r="HT35" s="33"/>
      <c r="HU35" s="33"/>
      <c r="HV35" s="33"/>
      <c r="HW35" s="33">
        <f t="shared" si="82"/>
        <v>0</v>
      </c>
      <c r="HX35" s="33">
        <f t="shared" si="83"/>
        <v>30</v>
      </c>
      <c r="IJ35" s="32" t="s">
        <v>63</v>
      </c>
      <c r="IK35" s="32" t="s">
        <v>410</v>
      </c>
      <c r="IL35" s="33" t="s">
        <v>1001</v>
      </c>
      <c r="IM35" s="33">
        <v>1</v>
      </c>
      <c r="IN35" s="33"/>
      <c r="IO35" s="33"/>
      <c r="IP35" s="34">
        <f t="shared" si="137"/>
        <v>0</v>
      </c>
      <c r="IQ35" s="33">
        <f t="shared" si="84"/>
        <v>0.4</v>
      </c>
      <c r="IR35" s="33">
        <f t="shared" si="85"/>
        <v>28</v>
      </c>
      <c r="IT35" s="32" t="s">
        <v>63</v>
      </c>
      <c r="IU35" s="32" t="s">
        <v>410</v>
      </c>
      <c r="IV35" s="33" t="s">
        <v>1001</v>
      </c>
      <c r="IW35" s="33"/>
      <c r="IX35" s="33"/>
      <c r="IY35" s="33">
        <f t="shared" si="86"/>
        <v>0</v>
      </c>
      <c r="IZ35" s="33">
        <f t="shared" si="87"/>
        <v>23</v>
      </c>
      <c r="JB35" s="32" t="s">
        <v>63</v>
      </c>
      <c r="JC35" s="32" t="s">
        <v>410</v>
      </c>
      <c r="JD35" s="33" t="s">
        <v>1001</v>
      </c>
      <c r="JE35" s="33">
        <v>3</v>
      </c>
      <c r="JF35" s="33">
        <v>1</v>
      </c>
      <c r="JG35" s="33"/>
      <c r="JH35" s="40">
        <f t="shared" si="88"/>
        <v>0</v>
      </c>
      <c r="JI35" s="33">
        <f t="shared" si="89"/>
        <v>1.5</v>
      </c>
      <c r="JJ35" s="33">
        <f t="shared" si="90"/>
        <v>32</v>
      </c>
      <c r="JS35" s="32" t="s">
        <v>28</v>
      </c>
      <c r="JT35" s="32" t="s">
        <v>50</v>
      </c>
      <c r="JU35" s="33"/>
      <c r="JV35" s="33"/>
      <c r="JW35" s="33"/>
      <c r="JX35" s="33">
        <f t="shared" si="138"/>
        <v>0</v>
      </c>
      <c r="JY35" s="33">
        <f t="shared" si="91"/>
        <v>31</v>
      </c>
      <c r="KL35" s="32" t="s">
        <v>28</v>
      </c>
      <c r="KM35" s="32" t="s">
        <v>50</v>
      </c>
      <c r="KN35" s="33"/>
      <c r="KO35" s="33">
        <v>1</v>
      </c>
      <c r="KP35" s="33"/>
      <c r="KQ35" s="33"/>
      <c r="KR35" s="34">
        <f t="shared" si="139"/>
        <v>0</v>
      </c>
      <c r="KS35" s="33">
        <f t="shared" si="92"/>
        <v>0.4</v>
      </c>
      <c r="KT35" s="33">
        <f t="shared" si="93"/>
        <v>29</v>
      </c>
      <c r="KV35" s="32" t="s">
        <v>28</v>
      </c>
      <c r="KW35" s="32" t="s">
        <v>50</v>
      </c>
      <c r="KX35" s="33"/>
      <c r="KY35" s="33"/>
      <c r="KZ35" s="33"/>
      <c r="LA35" s="33">
        <f t="shared" si="94"/>
        <v>0</v>
      </c>
      <c r="LB35" s="33">
        <f t="shared" si="95"/>
        <v>23</v>
      </c>
      <c r="LD35" s="32" t="s">
        <v>28</v>
      </c>
      <c r="LE35" s="32" t="s">
        <v>50</v>
      </c>
      <c r="LF35" s="33"/>
      <c r="LG35" s="33">
        <v>1</v>
      </c>
      <c r="LH35" s="33"/>
      <c r="LI35" s="33"/>
      <c r="LJ35" s="34">
        <f t="shared" si="180"/>
        <v>0</v>
      </c>
      <c r="LK35" s="33">
        <f t="shared" si="97"/>
        <v>0.4</v>
      </c>
      <c r="LL35" s="33">
        <f t="shared" si="98"/>
        <v>32</v>
      </c>
      <c r="LN35" s="32" t="s">
        <v>28</v>
      </c>
      <c r="LO35" s="32" t="s">
        <v>50</v>
      </c>
      <c r="LP35" s="33"/>
      <c r="LQ35" s="33"/>
      <c r="LR35" s="33"/>
      <c r="LS35" s="33">
        <f t="shared" si="99"/>
        <v>0</v>
      </c>
      <c r="LT35" s="33">
        <f t="shared" si="100"/>
        <v>24</v>
      </c>
      <c r="LV35" s="32" t="s">
        <v>92</v>
      </c>
      <c r="LW35" s="32" t="s">
        <v>97</v>
      </c>
      <c r="LX35" s="33" t="s">
        <v>1001</v>
      </c>
      <c r="LY35" s="33">
        <v>1</v>
      </c>
      <c r="LZ35" s="33"/>
      <c r="MA35" s="33"/>
      <c r="MB35" s="34">
        <f t="shared" si="140"/>
        <v>0</v>
      </c>
      <c r="MC35" s="33">
        <f t="shared" si="101"/>
        <v>0.4</v>
      </c>
      <c r="MD35" s="33">
        <f t="shared" si="102"/>
        <v>28</v>
      </c>
      <c r="MF35" s="32" t="s">
        <v>92</v>
      </c>
      <c r="MG35" s="32" t="s">
        <v>97</v>
      </c>
      <c r="MH35" s="33" t="s">
        <v>1001</v>
      </c>
      <c r="MI35" s="33"/>
      <c r="MJ35" s="33"/>
      <c r="MK35" s="33">
        <f t="shared" si="103"/>
        <v>0</v>
      </c>
      <c r="ML35" s="33">
        <f t="shared" si="104"/>
        <v>24</v>
      </c>
      <c r="MN35" s="32" t="s">
        <v>92</v>
      </c>
      <c r="MO35" s="32" t="s">
        <v>97</v>
      </c>
      <c r="MP35" s="33" t="s">
        <v>1001</v>
      </c>
      <c r="MQ35" s="33">
        <v>1</v>
      </c>
      <c r="MR35" s="33"/>
      <c r="MS35" s="33"/>
      <c r="MT35" s="34">
        <f t="shared" si="105"/>
        <v>0</v>
      </c>
      <c r="MU35" s="33">
        <f t="shared" si="106"/>
        <v>0.4</v>
      </c>
      <c r="MV35" s="33">
        <f t="shared" si="107"/>
        <v>29</v>
      </c>
      <c r="MX35" s="32" t="s">
        <v>92</v>
      </c>
      <c r="MY35" s="32" t="s">
        <v>97</v>
      </c>
      <c r="MZ35" s="33" t="s">
        <v>1001</v>
      </c>
      <c r="NA35" s="33"/>
      <c r="NB35" s="33"/>
      <c r="NC35" s="33">
        <f t="shared" si="108"/>
        <v>0</v>
      </c>
      <c r="ND35" s="33">
        <f t="shared" si="109"/>
        <v>23</v>
      </c>
      <c r="NF35" s="32" t="s">
        <v>167</v>
      </c>
      <c r="NG35" s="32" t="s">
        <v>168</v>
      </c>
      <c r="NH35" s="33" t="s">
        <v>1008</v>
      </c>
      <c r="NI35" s="33">
        <v>2</v>
      </c>
      <c r="NJ35" s="33">
        <v>2</v>
      </c>
      <c r="NK35" s="33">
        <v>1</v>
      </c>
      <c r="NL35" s="40">
        <f t="shared" si="110"/>
        <v>0.5</v>
      </c>
      <c r="NM35" s="33">
        <f t="shared" si="111"/>
        <v>1.7</v>
      </c>
      <c r="NN35" s="33">
        <f t="shared" si="112"/>
        <v>32</v>
      </c>
      <c r="NW35" s="32" t="s">
        <v>28</v>
      </c>
      <c r="NX35" s="32" t="s">
        <v>50</v>
      </c>
      <c r="NY35" s="33"/>
      <c r="NZ35" s="33"/>
      <c r="OA35" s="33"/>
      <c r="OB35" s="33">
        <f t="shared" si="113"/>
        <v>0</v>
      </c>
      <c r="OC35" s="33">
        <f t="shared" si="114"/>
        <v>31</v>
      </c>
      <c r="OO35" s="32" t="s">
        <v>92</v>
      </c>
      <c r="OP35" s="32" t="s">
        <v>97</v>
      </c>
      <c r="OQ35" s="33" t="s">
        <v>1001</v>
      </c>
      <c r="OR35" s="33">
        <v>1</v>
      </c>
      <c r="OS35" s="33"/>
      <c r="OT35" s="33"/>
      <c r="OU35" s="34">
        <f t="shared" si="115"/>
        <v>0</v>
      </c>
      <c r="OV35" s="33">
        <f t="shared" si="116"/>
        <v>0.4</v>
      </c>
      <c r="OW35" s="33">
        <f t="shared" si="117"/>
        <v>30</v>
      </c>
      <c r="OY35" s="32" t="s">
        <v>92</v>
      </c>
      <c r="OZ35" s="32" t="s">
        <v>97</v>
      </c>
      <c r="PA35" s="33" t="s">
        <v>1001</v>
      </c>
      <c r="PB35" s="33"/>
      <c r="PC35" s="33"/>
      <c r="PD35" s="33">
        <f t="shared" si="118"/>
        <v>0</v>
      </c>
      <c r="PE35" s="33">
        <f t="shared" si="119"/>
        <v>24</v>
      </c>
      <c r="PG35" s="32" t="s">
        <v>28</v>
      </c>
      <c r="PH35" s="32" t="s">
        <v>50</v>
      </c>
      <c r="PI35" s="33"/>
      <c r="PJ35" s="33">
        <v>1</v>
      </c>
      <c r="PK35" s="33"/>
      <c r="PL35" s="33"/>
      <c r="PM35" s="34">
        <f t="shared" si="120"/>
        <v>0</v>
      </c>
      <c r="PN35" s="33">
        <f t="shared" si="121"/>
        <v>0.4</v>
      </c>
      <c r="PO35" s="33">
        <f t="shared" si="122"/>
        <v>31</v>
      </c>
      <c r="PQ35" s="32" t="s">
        <v>28</v>
      </c>
      <c r="PR35" s="32" t="s">
        <v>50</v>
      </c>
      <c r="PS35" s="33"/>
      <c r="PT35" s="33"/>
      <c r="PU35" s="33"/>
      <c r="PV35" s="33">
        <f t="shared" si="123"/>
        <v>0</v>
      </c>
      <c r="PW35" s="33">
        <f t="shared" si="124"/>
        <v>26</v>
      </c>
      <c r="PY35" s="32" t="s">
        <v>28</v>
      </c>
      <c r="PZ35" s="32" t="s">
        <v>50</v>
      </c>
      <c r="QA35" s="33"/>
      <c r="QB35" s="33">
        <v>1</v>
      </c>
      <c r="QC35" s="33"/>
      <c r="QD35" s="33"/>
      <c r="QE35" s="34">
        <f t="shared" si="125"/>
        <v>0</v>
      </c>
      <c r="QF35" s="33">
        <f t="shared" si="126"/>
        <v>0.4</v>
      </c>
      <c r="QG35" s="33">
        <f t="shared" si="127"/>
        <v>30</v>
      </c>
      <c r="QI35" s="32" t="s">
        <v>28</v>
      </c>
      <c r="QJ35" s="32" t="s">
        <v>50</v>
      </c>
      <c r="QK35" s="33"/>
      <c r="QL35" s="33"/>
      <c r="QM35" s="33"/>
      <c r="QN35" s="33">
        <f t="shared" si="128"/>
        <v>0</v>
      </c>
      <c r="QO35" s="33">
        <f t="shared" si="129"/>
        <v>25</v>
      </c>
      <c r="QQ35" s="32" t="s">
        <v>167</v>
      </c>
      <c r="QR35" s="32" t="s">
        <v>193</v>
      </c>
      <c r="QS35" s="33" t="s">
        <v>1008</v>
      </c>
      <c r="QT35" s="33">
        <v>1</v>
      </c>
      <c r="QU35" s="33"/>
      <c r="QV35" s="33"/>
      <c r="QW35" s="34">
        <f t="shared" si="130"/>
        <v>0</v>
      </c>
      <c r="QX35" s="33">
        <f t="shared" si="131"/>
        <v>0.4</v>
      </c>
      <c r="QY35" s="33">
        <f t="shared" si="132"/>
        <v>31</v>
      </c>
      <c r="RA35" s="32" t="s">
        <v>167</v>
      </c>
      <c r="RB35" s="32" t="s">
        <v>193</v>
      </c>
      <c r="RC35" s="33" t="s">
        <v>1008</v>
      </c>
      <c r="RD35" s="33"/>
      <c r="RE35" s="33"/>
      <c r="RF35" s="33">
        <f t="shared" si="133"/>
        <v>0</v>
      </c>
      <c r="RG35" s="33">
        <f t="shared" si="134"/>
        <v>27</v>
      </c>
      <c r="RJ35" s="32" t="s">
        <v>28</v>
      </c>
      <c r="RK35" s="32" t="s">
        <v>50</v>
      </c>
      <c r="RL35" s="33"/>
      <c r="RM35" s="33">
        <v>3</v>
      </c>
      <c r="RN35" s="33">
        <v>0</v>
      </c>
      <c r="RO35" s="33">
        <v>0</v>
      </c>
      <c r="RP35" s="40">
        <v>0</v>
      </c>
      <c r="RQ35" s="33">
        <v>1.2</v>
      </c>
      <c r="RR35" s="33">
        <v>32</v>
      </c>
      <c r="SA35" s="32" t="s">
        <v>28</v>
      </c>
      <c r="SB35" s="32" t="s">
        <v>50</v>
      </c>
      <c r="SC35" s="33"/>
      <c r="SD35" s="33">
        <v>0</v>
      </c>
      <c r="SE35" s="33">
        <v>0</v>
      </c>
      <c r="SF35" s="33">
        <v>0</v>
      </c>
      <c r="SG35" s="33">
        <v>31</v>
      </c>
    </row>
    <row r="36" spans="1:501">
      <c r="A36" s="43" t="s">
        <v>137</v>
      </c>
      <c r="B36" s="43" t="s">
        <v>1008</v>
      </c>
      <c r="C36" s="33">
        <v>13</v>
      </c>
      <c r="D36" s="38">
        <f t="shared" si="141"/>
        <v>0.65</v>
      </c>
      <c r="E36" s="43">
        <f t="shared" si="142"/>
        <v>39.3939393939394</v>
      </c>
      <c r="F36" s="33">
        <v>7</v>
      </c>
      <c r="G36" s="43">
        <f t="shared" si="143"/>
        <v>3.60824742268041</v>
      </c>
      <c r="H36" s="33">
        <f t="shared" si="144"/>
        <v>25.0796626054358</v>
      </c>
      <c r="M36" s="32" t="s">
        <v>92</v>
      </c>
      <c r="N36" s="32" t="s">
        <v>547</v>
      </c>
      <c r="O36" s="33" t="s">
        <v>1001</v>
      </c>
      <c r="P36" s="39">
        <v>7</v>
      </c>
      <c r="Q36" s="33">
        <v>1</v>
      </c>
      <c r="R36" s="33">
        <f t="shared" si="54"/>
        <v>4</v>
      </c>
      <c r="S36" s="33">
        <f t="shared" si="55"/>
        <v>33</v>
      </c>
      <c r="AB36" s="32" t="s">
        <v>92</v>
      </c>
      <c r="AC36" s="32" t="s">
        <v>101</v>
      </c>
      <c r="AD36" s="33"/>
      <c r="AE36" s="33">
        <v>2</v>
      </c>
      <c r="AF36" s="33">
        <v>2</v>
      </c>
      <c r="AG36" s="33">
        <f t="shared" si="56"/>
        <v>2</v>
      </c>
      <c r="AH36" s="33">
        <f t="shared" si="57"/>
        <v>33</v>
      </c>
      <c r="AT36" s="32" t="s">
        <v>92</v>
      </c>
      <c r="AU36" s="32" t="s">
        <v>97</v>
      </c>
      <c r="AV36" s="33"/>
      <c r="AW36" s="33">
        <v>3</v>
      </c>
      <c r="AX36" s="33"/>
      <c r="AY36" s="33">
        <f t="shared" si="58"/>
        <v>1.5</v>
      </c>
      <c r="AZ36" s="33">
        <f t="shared" si="59"/>
        <v>33</v>
      </c>
      <c r="BI36" s="32" t="s">
        <v>92</v>
      </c>
      <c r="BJ36" s="32" t="s">
        <v>97</v>
      </c>
      <c r="BK36" s="33"/>
      <c r="BL36" s="33"/>
      <c r="BM36" s="33"/>
      <c r="BN36" s="33">
        <f t="shared" si="61"/>
        <v>0</v>
      </c>
      <c r="BO36" s="33">
        <f t="shared" si="62"/>
        <v>29</v>
      </c>
      <c r="CA36" s="32" t="s">
        <v>92</v>
      </c>
      <c r="CB36" s="32" t="s">
        <v>97</v>
      </c>
      <c r="CC36" s="33"/>
      <c r="CD36" s="33">
        <v>3</v>
      </c>
      <c r="CE36" s="33">
        <v>1</v>
      </c>
      <c r="CF36" s="33">
        <f t="shared" si="63"/>
        <v>2</v>
      </c>
      <c r="CG36" s="33">
        <f t="shared" si="64"/>
        <v>33</v>
      </c>
      <c r="CP36" s="32" t="s">
        <v>92</v>
      </c>
      <c r="CQ36" s="32" t="s">
        <v>547</v>
      </c>
      <c r="CR36" s="33" t="s">
        <v>1001</v>
      </c>
      <c r="CS36" s="33">
        <v>1</v>
      </c>
      <c r="CT36" s="33">
        <v>1</v>
      </c>
      <c r="CU36" s="33">
        <f t="shared" si="65"/>
        <v>1</v>
      </c>
      <c r="CV36" s="33">
        <f t="shared" si="66"/>
        <v>30</v>
      </c>
      <c r="DH36" s="32" t="s">
        <v>92</v>
      </c>
      <c r="DI36" s="32" t="s">
        <v>97</v>
      </c>
      <c r="DJ36" s="33"/>
      <c r="DK36" s="33">
        <v>2</v>
      </c>
      <c r="DL36" s="33">
        <v>1</v>
      </c>
      <c r="DM36" s="33">
        <f t="shared" si="67"/>
        <v>1.5</v>
      </c>
      <c r="DN36" s="33">
        <f t="shared" si="68"/>
        <v>32</v>
      </c>
      <c r="DW36" s="32" t="s">
        <v>63</v>
      </c>
      <c r="DX36" s="32" t="s">
        <v>71</v>
      </c>
      <c r="DY36" s="33" t="s">
        <v>1001</v>
      </c>
      <c r="DZ36" s="33"/>
      <c r="EA36" s="33"/>
      <c r="EB36" s="33">
        <f t="shared" si="70"/>
        <v>0</v>
      </c>
      <c r="EC36" s="33">
        <f t="shared" si="71"/>
        <v>33</v>
      </c>
      <c r="EO36" s="32" t="s">
        <v>92</v>
      </c>
      <c r="EP36" s="32" t="s">
        <v>547</v>
      </c>
      <c r="EQ36" s="33" t="s">
        <v>1001</v>
      </c>
      <c r="ER36" s="33">
        <v>4</v>
      </c>
      <c r="ES36" s="33"/>
      <c r="ET36" s="33">
        <f t="shared" si="72"/>
        <v>2</v>
      </c>
      <c r="EU36" s="33">
        <f t="shared" si="73"/>
        <v>30</v>
      </c>
      <c r="FD36" s="32" t="s">
        <v>28</v>
      </c>
      <c r="FE36" s="32" t="s">
        <v>54</v>
      </c>
      <c r="FF36" s="33"/>
      <c r="FG36" s="33"/>
      <c r="FH36" s="33"/>
      <c r="FI36" s="33">
        <f t="shared" si="74"/>
        <v>0</v>
      </c>
      <c r="FJ36" s="33">
        <f t="shared" si="75"/>
        <v>33</v>
      </c>
      <c r="FV36" s="32" t="s">
        <v>63</v>
      </c>
      <c r="FW36" s="32" t="s">
        <v>77</v>
      </c>
      <c r="FX36" s="33" t="s">
        <v>1008</v>
      </c>
      <c r="FY36" s="33">
        <v>5</v>
      </c>
      <c r="FZ36" s="33">
        <v>3</v>
      </c>
      <c r="GA36" s="33">
        <f t="shared" si="76"/>
        <v>4</v>
      </c>
      <c r="GB36" s="33">
        <f t="shared" si="77"/>
        <v>33</v>
      </c>
      <c r="GD36" s="2"/>
      <c r="GE36" s="2"/>
      <c r="GK36" s="32" t="s">
        <v>92</v>
      </c>
      <c r="GL36" s="32" t="s">
        <v>547</v>
      </c>
      <c r="GM36" s="33" t="s">
        <v>1001</v>
      </c>
      <c r="GN36" s="33">
        <v>4</v>
      </c>
      <c r="GO36" s="33">
        <v>4</v>
      </c>
      <c r="GP36" s="33">
        <f t="shared" si="79"/>
        <v>4</v>
      </c>
      <c r="GQ36" s="33">
        <f t="shared" si="135"/>
        <v>33</v>
      </c>
      <c r="HC36" s="32" t="s">
        <v>92</v>
      </c>
      <c r="HD36" s="32" t="s">
        <v>97</v>
      </c>
      <c r="HE36" s="33"/>
      <c r="HF36" s="33">
        <v>3</v>
      </c>
      <c r="HG36" s="33">
        <v>1</v>
      </c>
      <c r="HH36" s="33">
        <f t="shared" si="81"/>
        <v>2</v>
      </c>
      <c r="HI36" s="33">
        <f t="shared" si="136"/>
        <v>31</v>
      </c>
      <c r="HR36" s="32" t="s">
        <v>63</v>
      </c>
      <c r="HS36" s="32" t="s">
        <v>71</v>
      </c>
      <c r="HT36" s="33" t="s">
        <v>1001</v>
      </c>
      <c r="HU36" s="33"/>
      <c r="HV36" s="33"/>
      <c r="HW36" s="33">
        <f t="shared" si="82"/>
        <v>0</v>
      </c>
      <c r="HX36" s="33">
        <f t="shared" si="83"/>
        <v>30</v>
      </c>
      <c r="IJ36" s="32" t="s">
        <v>92</v>
      </c>
      <c r="IK36" s="32" t="s">
        <v>101</v>
      </c>
      <c r="IL36" s="33" t="s">
        <v>1001</v>
      </c>
      <c r="IM36" s="33">
        <v>1</v>
      </c>
      <c r="IN36" s="33"/>
      <c r="IO36" s="33"/>
      <c r="IP36" s="34">
        <f t="shared" si="137"/>
        <v>0</v>
      </c>
      <c r="IQ36" s="33">
        <f t="shared" si="84"/>
        <v>0.4</v>
      </c>
      <c r="IR36" s="33">
        <f t="shared" si="85"/>
        <v>28</v>
      </c>
      <c r="IT36" s="32" t="s">
        <v>92</v>
      </c>
      <c r="IU36" s="32" t="s">
        <v>101</v>
      </c>
      <c r="IV36" s="33" t="s">
        <v>1001</v>
      </c>
      <c r="IW36" s="33"/>
      <c r="IX36" s="33"/>
      <c r="IY36" s="33">
        <f t="shared" si="86"/>
        <v>0</v>
      </c>
      <c r="IZ36" s="33">
        <f t="shared" si="87"/>
        <v>23</v>
      </c>
      <c r="JB36" s="32" t="s">
        <v>63</v>
      </c>
      <c r="JC36" s="32" t="s">
        <v>71</v>
      </c>
      <c r="JD36" s="33" t="s">
        <v>1008</v>
      </c>
      <c r="JE36" s="33">
        <v>3</v>
      </c>
      <c r="JF36" s="33"/>
      <c r="JG36" s="33">
        <v>1</v>
      </c>
      <c r="JH36" s="40">
        <f t="shared" si="88"/>
        <v>0.333333333333333</v>
      </c>
      <c r="JI36" s="33">
        <f t="shared" si="89"/>
        <v>1.5</v>
      </c>
      <c r="JJ36" s="33">
        <f t="shared" si="90"/>
        <v>32</v>
      </c>
      <c r="JS36" s="32" t="s">
        <v>167</v>
      </c>
      <c r="JT36" s="32" t="s">
        <v>852</v>
      </c>
      <c r="JU36" s="33"/>
      <c r="JV36" s="33"/>
      <c r="JW36" s="33"/>
      <c r="JX36" s="33">
        <f t="shared" si="138"/>
        <v>0</v>
      </c>
      <c r="JY36" s="33">
        <f t="shared" si="91"/>
        <v>31</v>
      </c>
      <c r="KL36" s="32" t="s">
        <v>28</v>
      </c>
      <c r="KM36" s="32" t="s">
        <v>889</v>
      </c>
      <c r="KN36" s="33"/>
      <c r="KO36" s="33">
        <v>1</v>
      </c>
      <c r="KP36" s="33"/>
      <c r="KQ36" s="33"/>
      <c r="KR36" s="34">
        <f t="shared" si="139"/>
        <v>0</v>
      </c>
      <c r="KS36" s="33">
        <f t="shared" si="92"/>
        <v>0.4</v>
      </c>
      <c r="KT36" s="33">
        <f t="shared" si="93"/>
        <v>29</v>
      </c>
      <c r="KV36" s="32" t="s">
        <v>28</v>
      </c>
      <c r="KW36" s="32" t="s">
        <v>889</v>
      </c>
      <c r="KX36" s="33"/>
      <c r="KY36" s="33"/>
      <c r="KZ36" s="33"/>
      <c r="LA36" s="33">
        <f t="shared" si="94"/>
        <v>0</v>
      </c>
      <c r="LB36" s="33">
        <f t="shared" si="95"/>
        <v>23</v>
      </c>
      <c r="LD36" s="32" t="s">
        <v>28</v>
      </c>
      <c r="LE36" s="32" t="s">
        <v>889</v>
      </c>
      <c r="LF36" s="33"/>
      <c r="LG36" s="33">
        <v>1</v>
      </c>
      <c r="LH36" s="33"/>
      <c r="LI36" s="33"/>
      <c r="LJ36" s="34">
        <f t="shared" si="180"/>
        <v>0</v>
      </c>
      <c r="LK36" s="33">
        <f t="shared" si="97"/>
        <v>0.4</v>
      </c>
      <c r="LL36" s="33">
        <f t="shared" si="98"/>
        <v>32</v>
      </c>
      <c r="LN36" s="32" t="s">
        <v>28</v>
      </c>
      <c r="LO36" s="32" t="s">
        <v>889</v>
      </c>
      <c r="LP36" s="33"/>
      <c r="LQ36" s="33"/>
      <c r="LR36" s="33"/>
      <c r="LS36" s="33">
        <f t="shared" si="99"/>
        <v>0</v>
      </c>
      <c r="LT36" s="33">
        <f t="shared" si="100"/>
        <v>24</v>
      </c>
      <c r="LV36" s="32" t="s">
        <v>28</v>
      </c>
      <c r="LW36" s="32" t="s">
        <v>50</v>
      </c>
      <c r="LX36" s="33"/>
      <c r="LY36" s="33">
        <v>1</v>
      </c>
      <c r="LZ36" s="33"/>
      <c r="MA36" s="33"/>
      <c r="MB36" s="34">
        <f t="shared" si="140"/>
        <v>0</v>
      </c>
      <c r="MC36" s="33">
        <f t="shared" si="101"/>
        <v>0.4</v>
      </c>
      <c r="MD36" s="33">
        <f t="shared" si="102"/>
        <v>28</v>
      </c>
      <c r="MF36" s="32" t="s">
        <v>28</v>
      </c>
      <c r="MG36" s="32" t="s">
        <v>50</v>
      </c>
      <c r="MH36" s="33"/>
      <c r="MI36" s="33"/>
      <c r="MJ36" s="33"/>
      <c r="MK36" s="33">
        <f t="shared" si="103"/>
        <v>0</v>
      </c>
      <c r="ML36" s="33">
        <f t="shared" si="104"/>
        <v>24</v>
      </c>
      <c r="MN36" s="32" t="s">
        <v>28</v>
      </c>
      <c r="MO36" s="32" t="s">
        <v>889</v>
      </c>
      <c r="MP36" s="33"/>
      <c r="MQ36" s="33">
        <v>1</v>
      </c>
      <c r="MR36" s="33"/>
      <c r="MS36" s="33"/>
      <c r="MT36" s="34">
        <f t="shared" si="105"/>
        <v>0</v>
      </c>
      <c r="MU36" s="33">
        <f t="shared" si="106"/>
        <v>0.4</v>
      </c>
      <c r="MV36" s="33">
        <f t="shared" si="107"/>
        <v>29</v>
      </c>
      <c r="MX36" s="32" t="s">
        <v>28</v>
      </c>
      <c r="MY36" s="32" t="s">
        <v>889</v>
      </c>
      <c r="MZ36" s="33"/>
      <c r="NA36" s="33"/>
      <c r="NB36" s="33"/>
      <c r="NC36" s="33">
        <f t="shared" si="108"/>
        <v>0</v>
      </c>
      <c r="ND36" s="33">
        <f t="shared" si="109"/>
        <v>23</v>
      </c>
      <c r="NF36" s="32" t="s">
        <v>92</v>
      </c>
      <c r="NG36" s="32" t="s">
        <v>101</v>
      </c>
      <c r="NH36" s="33" t="s">
        <v>1001</v>
      </c>
      <c r="NI36" s="33">
        <v>3</v>
      </c>
      <c r="NJ36" s="33"/>
      <c r="NK36" s="33"/>
      <c r="NL36" s="40">
        <f t="shared" si="110"/>
        <v>0</v>
      </c>
      <c r="NM36" s="33">
        <f t="shared" si="111"/>
        <v>1.2</v>
      </c>
      <c r="NN36" s="33">
        <f t="shared" si="112"/>
        <v>33</v>
      </c>
      <c r="NW36" s="32" t="s">
        <v>92</v>
      </c>
      <c r="NX36" s="32" t="s">
        <v>97</v>
      </c>
      <c r="NY36" s="33" t="s">
        <v>1001</v>
      </c>
      <c r="NZ36" s="33"/>
      <c r="OA36" s="33"/>
      <c r="OB36" s="33">
        <f t="shared" si="113"/>
        <v>0</v>
      </c>
      <c r="OC36" s="33">
        <f t="shared" si="114"/>
        <v>31</v>
      </c>
      <c r="OO36" s="32" t="s">
        <v>28</v>
      </c>
      <c r="OP36" s="32" t="s">
        <v>889</v>
      </c>
      <c r="OQ36" s="33"/>
      <c r="OR36" s="33">
        <v>1</v>
      </c>
      <c r="OS36" s="33"/>
      <c r="OT36" s="33"/>
      <c r="OU36" s="34">
        <f t="shared" si="115"/>
        <v>0</v>
      </c>
      <c r="OV36" s="33">
        <f t="shared" si="116"/>
        <v>0.4</v>
      </c>
      <c r="OW36" s="33">
        <f t="shared" si="117"/>
        <v>30</v>
      </c>
      <c r="OY36" s="32" t="s">
        <v>28</v>
      </c>
      <c r="OZ36" s="32" t="s">
        <v>889</v>
      </c>
      <c r="PA36" s="33"/>
      <c r="PB36" s="33"/>
      <c r="PC36" s="33"/>
      <c r="PD36" s="33">
        <f t="shared" si="118"/>
        <v>0</v>
      </c>
      <c r="PE36" s="33">
        <f t="shared" si="119"/>
        <v>24</v>
      </c>
      <c r="PG36" s="32" t="s">
        <v>28</v>
      </c>
      <c r="PH36" s="32" t="s">
        <v>889</v>
      </c>
      <c r="PI36" s="33"/>
      <c r="PJ36" s="33">
        <v>1</v>
      </c>
      <c r="PK36" s="33"/>
      <c r="PL36" s="33"/>
      <c r="PM36" s="34">
        <f t="shared" si="120"/>
        <v>0</v>
      </c>
      <c r="PN36" s="33">
        <f t="shared" si="121"/>
        <v>0.4</v>
      </c>
      <c r="PO36" s="33">
        <f t="shared" si="122"/>
        <v>31</v>
      </c>
      <c r="PQ36" s="32" t="s">
        <v>28</v>
      </c>
      <c r="PR36" s="32" t="s">
        <v>889</v>
      </c>
      <c r="PS36" s="33"/>
      <c r="PT36" s="33"/>
      <c r="PU36" s="33"/>
      <c r="PV36" s="33">
        <f t="shared" si="123"/>
        <v>0</v>
      </c>
      <c r="PW36" s="33">
        <f t="shared" si="124"/>
        <v>26</v>
      </c>
      <c r="PY36" s="32" t="s">
        <v>28</v>
      </c>
      <c r="PZ36" s="32" t="s">
        <v>889</v>
      </c>
      <c r="QA36" s="33"/>
      <c r="QB36" s="33">
        <v>1</v>
      </c>
      <c r="QC36" s="33"/>
      <c r="QD36" s="33"/>
      <c r="QE36" s="34">
        <f t="shared" si="125"/>
        <v>0</v>
      </c>
      <c r="QF36" s="33">
        <f t="shared" si="126"/>
        <v>0.4</v>
      </c>
      <c r="QG36" s="33">
        <f t="shared" si="127"/>
        <v>30</v>
      </c>
      <c r="QI36" s="32" t="s">
        <v>28</v>
      </c>
      <c r="QJ36" s="32" t="s">
        <v>889</v>
      </c>
      <c r="QK36" s="33"/>
      <c r="QL36" s="33"/>
      <c r="QM36" s="33"/>
      <c r="QN36" s="33">
        <f t="shared" si="128"/>
        <v>0</v>
      </c>
      <c r="QO36" s="33">
        <f t="shared" si="129"/>
        <v>25</v>
      </c>
      <c r="QQ36" s="32" t="s">
        <v>28</v>
      </c>
      <c r="QR36" s="32" t="s">
        <v>50</v>
      </c>
      <c r="QS36" s="33"/>
      <c r="QT36" s="33">
        <v>1</v>
      </c>
      <c r="QU36" s="33"/>
      <c r="QV36" s="33"/>
      <c r="QW36" s="34">
        <f t="shared" si="130"/>
        <v>0</v>
      </c>
      <c r="QX36" s="33">
        <f t="shared" si="131"/>
        <v>0.4</v>
      </c>
      <c r="QY36" s="33">
        <f t="shared" si="132"/>
        <v>31</v>
      </c>
      <c r="RA36" s="32" t="s">
        <v>28</v>
      </c>
      <c r="RB36" s="32" t="s">
        <v>50</v>
      </c>
      <c r="RC36" s="33"/>
      <c r="RD36" s="33"/>
      <c r="RE36" s="33"/>
      <c r="RF36" s="33">
        <f t="shared" si="133"/>
        <v>0</v>
      </c>
      <c r="RG36" s="33">
        <f t="shared" si="134"/>
        <v>27</v>
      </c>
      <c r="RJ36" s="32" t="s">
        <v>92</v>
      </c>
      <c r="RK36" s="32" t="s">
        <v>101</v>
      </c>
      <c r="RL36" s="33" t="s">
        <v>1001</v>
      </c>
      <c r="RM36" s="33">
        <v>3</v>
      </c>
      <c r="RN36" s="33">
        <v>0</v>
      </c>
      <c r="RO36" s="33">
        <v>0</v>
      </c>
      <c r="RP36" s="40">
        <v>0</v>
      </c>
      <c r="RQ36" s="33">
        <v>1.2</v>
      </c>
      <c r="RR36" s="33">
        <v>32</v>
      </c>
      <c r="SA36" s="32" t="s">
        <v>92</v>
      </c>
      <c r="SB36" s="32" t="s">
        <v>101</v>
      </c>
      <c r="SC36" s="33" t="s">
        <v>1001</v>
      </c>
      <c r="SD36" s="33">
        <v>0</v>
      </c>
      <c r="SE36" s="33">
        <v>0</v>
      </c>
      <c r="SF36" s="33">
        <v>0</v>
      </c>
      <c r="SG36" s="33">
        <v>31</v>
      </c>
    </row>
    <row r="37" spans="1:501">
      <c r="A37" s="43" t="s">
        <v>34</v>
      </c>
      <c r="B37" s="43" t="s">
        <v>1008</v>
      </c>
      <c r="C37" s="33">
        <v>12</v>
      </c>
      <c r="D37" s="38">
        <f t="shared" si="141"/>
        <v>0.6</v>
      </c>
      <c r="E37" s="43">
        <f t="shared" si="142"/>
        <v>36.3636363636364</v>
      </c>
      <c r="F37" s="33">
        <v>14</v>
      </c>
      <c r="G37" s="43">
        <f t="shared" si="143"/>
        <v>7.21649484536082</v>
      </c>
      <c r="H37" s="33">
        <f t="shared" si="144"/>
        <v>24.7047797563262</v>
      </c>
      <c r="M37" s="32" t="s">
        <v>92</v>
      </c>
      <c r="N37" s="32" t="s">
        <v>101</v>
      </c>
      <c r="O37" s="33"/>
      <c r="P37" s="39">
        <v>5</v>
      </c>
      <c r="Q37" s="33">
        <v>2</v>
      </c>
      <c r="R37" s="33">
        <f t="shared" si="54"/>
        <v>3.5</v>
      </c>
      <c r="S37" s="33">
        <f t="shared" si="55"/>
        <v>34</v>
      </c>
      <c r="AB37" s="32" t="s">
        <v>63</v>
      </c>
      <c r="AC37" s="32" t="s">
        <v>71</v>
      </c>
      <c r="AD37" s="33" t="s">
        <v>1001</v>
      </c>
      <c r="AE37" s="33">
        <v>1</v>
      </c>
      <c r="AF37" s="33">
        <v>3</v>
      </c>
      <c r="AG37" s="33">
        <f t="shared" si="56"/>
        <v>2</v>
      </c>
      <c r="AH37" s="33">
        <f t="shared" si="57"/>
        <v>33</v>
      </c>
      <c r="AT37" s="32" t="s">
        <v>92</v>
      </c>
      <c r="AU37" s="32" t="s">
        <v>547</v>
      </c>
      <c r="AV37" s="33" t="s">
        <v>1001</v>
      </c>
      <c r="AW37" s="33">
        <v>3</v>
      </c>
      <c r="AX37" s="33"/>
      <c r="AY37" s="33">
        <f t="shared" si="58"/>
        <v>1.5</v>
      </c>
      <c r="AZ37" s="33">
        <f t="shared" si="59"/>
        <v>33</v>
      </c>
      <c r="BI37" s="32" t="s">
        <v>92</v>
      </c>
      <c r="BJ37" s="32" t="s">
        <v>547</v>
      </c>
      <c r="BK37" s="33" t="s">
        <v>1001</v>
      </c>
      <c r="BL37" s="33"/>
      <c r="BM37" s="33"/>
      <c r="BN37" s="33">
        <f t="shared" si="61"/>
        <v>0</v>
      </c>
      <c r="BO37" s="33">
        <f t="shared" si="62"/>
        <v>29</v>
      </c>
      <c r="CA37" s="32" t="s">
        <v>92</v>
      </c>
      <c r="CB37" s="32" t="s">
        <v>547</v>
      </c>
      <c r="CC37" s="33" t="s">
        <v>1001</v>
      </c>
      <c r="CD37" s="33">
        <v>2</v>
      </c>
      <c r="CE37" s="33">
        <v>1</v>
      </c>
      <c r="CF37" s="33">
        <f t="shared" si="63"/>
        <v>1.5</v>
      </c>
      <c r="CG37" s="33">
        <f t="shared" si="64"/>
        <v>34</v>
      </c>
      <c r="CP37" s="32" t="s">
        <v>63</v>
      </c>
      <c r="CQ37" s="32" t="s">
        <v>71</v>
      </c>
      <c r="CR37" s="33" t="s">
        <v>1001</v>
      </c>
      <c r="CS37" s="33"/>
      <c r="CT37" s="33"/>
      <c r="CU37" s="33">
        <f t="shared" si="65"/>
        <v>0</v>
      </c>
      <c r="CV37" s="33">
        <f t="shared" si="66"/>
        <v>34</v>
      </c>
      <c r="DH37" s="32" t="s">
        <v>92</v>
      </c>
      <c r="DI37" s="32" t="s">
        <v>93</v>
      </c>
      <c r="DJ37" s="33" t="s">
        <v>1008</v>
      </c>
      <c r="DK37" s="33">
        <v>1</v>
      </c>
      <c r="DL37" s="33">
        <v>1</v>
      </c>
      <c r="DM37" s="33">
        <f t="shared" si="67"/>
        <v>1</v>
      </c>
      <c r="DN37" s="33">
        <f t="shared" si="68"/>
        <v>34</v>
      </c>
      <c r="DW37" s="32" t="s">
        <v>167</v>
      </c>
      <c r="DX37" s="32" t="s">
        <v>852</v>
      </c>
      <c r="DY37" s="33"/>
      <c r="DZ37" s="33"/>
      <c r="EA37" s="33"/>
      <c r="EB37" s="33">
        <f t="shared" si="70"/>
        <v>0</v>
      </c>
      <c r="EC37" s="33">
        <f t="shared" si="71"/>
        <v>33</v>
      </c>
      <c r="EO37" s="32" t="s">
        <v>92</v>
      </c>
      <c r="EP37" s="32" t="s">
        <v>101</v>
      </c>
      <c r="EQ37" s="33"/>
      <c r="ER37" s="33">
        <v>3</v>
      </c>
      <c r="ES37" s="33">
        <v>1</v>
      </c>
      <c r="ET37" s="33">
        <f t="shared" si="72"/>
        <v>2</v>
      </c>
      <c r="EU37" s="33">
        <f t="shared" si="73"/>
        <v>30</v>
      </c>
      <c r="FD37" s="32" t="s">
        <v>167</v>
      </c>
      <c r="FE37" s="32" t="s">
        <v>852</v>
      </c>
      <c r="FF37" s="33"/>
      <c r="FG37" s="33"/>
      <c r="FH37" s="33"/>
      <c r="FI37" s="33">
        <f t="shared" si="74"/>
        <v>0</v>
      </c>
      <c r="FJ37" s="33">
        <f t="shared" si="75"/>
        <v>33</v>
      </c>
      <c r="FV37" s="32" t="s">
        <v>167</v>
      </c>
      <c r="FW37" s="32" t="s">
        <v>852</v>
      </c>
      <c r="FX37" s="33"/>
      <c r="FY37" s="33">
        <v>8</v>
      </c>
      <c r="FZ37" s="33">
        <v>0</v>
      </c>
      <c r="GA37" s="33">
        <f t="shared" si="76"/>
        <v>4</v>
      </c>
      <c r="GB37" s="33">
        <f t="shared" si="77"/>
        <v>33</v>
      </c>
      <c r="GD37" s="2"/>
      <c r="GE37" s="2"/>
      <c r="GK37" s="32" t="s">
        <v>92</v>
      </c>
      <c r="GL37" s="32" t="s">
        <v>101</v>
      </c>
      <c r="GM37" s="33"/>
      <c r="GN37" s="33">
        <v>2</v>
      </c>
      <c r="GO37" s="33">
        <v>2</v>
      </c>
      <c r="GP37" s="33">
        <f t="shared" si="79"/>
        <v>2</v>
      </c>
      <c r="GQ37" s="33">
        <f t="shared" si="135"/>
        <v>34</v>
      </c>
      <c r="HC37" s="32" t="s">
        <v>136</v>
      </c>
      <c r="HD37" s="32" t="s">
        <v>137</v>
      </c>
      <c r="HE37" s="33" t="s">
        <v>1008</v>
      </c>
      <c r="HF37" s="33">
        <v>3</v>
      </c>
      <c r="HG37" s="33"/>
      <c r="HH37" s="33">
        <f t="shared" si="81"/>
        <v>1.5</v>
      </c>
      <c r="HI37" s="33">
        <f t="shared" si="136"/>
        <v>34</v>
      </c>
      <c r="HR37" s="32" t="s">
        <v>136</v>
      </c>
      <c r="HS37" s="32" t="s">
        <v>137</v>
      </c>
      <c r="HT37" s="33" t="s">
        <v>1008</v>
      </c>
      <c r="HU37" s="33"/>
      <c r="HV37" s="33"/>
      <c r="HW37" s="33">
        <f t="shared" si="82"/>
        <v>0</v>
      </c>
      <c r="HX37" s="33">
        <f t="shared" si="83"/>
        <v>30</v>
      </c>
      <c r="IJ37" s="32" t="s">
        <v>28</v>
      </c>
      <c r="IK37" s="32" t="s">
        <v>50</v>
      </c>
      <c r="IL37" s="33"/>
      <c r="IM37" s="33">
        <v>1</v>
      </c>
      <c r="IN37" s="33"/>
      <c r="IO37" s="33"/>
      <c r="IP37" s="34">
        <f t="shared" si="137"/>
        <v>0</v>
      </c>
      <c r="IQ37" s="33">
        <f t="shared" si="84"/>
        <v>0.4</v>
      </c>
      <c r="IR37" s="33">
        <f t="shared" si="85"/>
        <v>28</v>
      </c>
      <c r="IT37" s="32" t="s">
        <v>28</v>
      </c>
      <c r="IU37" s="32" t="s">
        <v>50</v>
      </c>
      <c r="IV37" s="33"/>
      <c r="IW37" s="33"/>
      <c r="IX37" s="33"/>
      <c r="IY37" s="33">
        <f t="shared" si="86"/>
        <v>0</v>
      </c>
      <c r="IZ37" s="33">
        <f t="shared" si="87"/>
        <v>23</v>
      </c>
      <c r="JB37" s="32" t="s">
        <v>92</v>
      </c>
      <c r="JC37" s="32" t="s">
        <v>101</v>
      </c>
      <c r="JD37" s="33" t="s">
        <v>1001</v>
      </c>
      <c r="JE37" s="33">
        <v>2</v>
      </c>
      <c r="JF37" s="33"/>
      <c r="JG37" s="33"/>
      <c r="JH37" s="40">
        <f t="shared" si="88"/>
        <v>0</v>
      </c>
      <c r="JI37" s="33">
        <f t="shared" si="89"/>
        <v>0.8</v>
      </c>
      <c r="JJ37" s="33">
        <f t="shared" si="90"/>
        <v>34</v>
      </c>
      <c r="JS37" s="32" t="s">
        <v>63</v>
      </c>
      <c r="JT37" s="32" t="s">
        <v>71</v>
      </c>
      <c r="JU37" s="33" t="s">
        <v>1008</v>
      </c>
      <c r="JV37" s="33"/>
      <c r="JW37" s="33"/>
      <c r="JX37" s="33">
        <f t="shared" si="138"/>
        <v>0</v>
      </c>
      <c r="JY37" s="33">
        <f t="shared" si="91"/>
        <v>31</v>
      </c>
      <c r="KL37" s="32" t="s">
        <v>63</v>
      </c>
      <c r="KM37" s="32" t="s">
        <v>71</v>
      </c>
      <c r="KN37" s="33" t="s">
        <v>1008</v>
      </c>
      <c r="KO37" s="33">
        <v>1</v>
      </c>
      <c r="KP37" s="33"/>
      <c r="KQ37" s="33"/>
      <c r="KR37" s="34">
        <f t="shared" si="139"/>
        <v>0</v>
      </c>
      <c r="KS37" s="33">
        <f t="shared" si="92"/>
        <v>0.4</v>
      </c>
      <c r="KT37" s="33">
        <f t="shared" si="93"/>
        <v>29</v>
      </c>
      <c r="KV37" s="32" t="s">
        <v>63</v>
      </c>
      <c r="KW37" s="32" t="s">
        <v>71</v>
      </c>
      <c r="KX37" s="33" t="s">
        <v>1008</v>
      </c>
      <c r="KY37" s="33"/>
      <c r="KZ37" s="33"/>
      <c r="LA37" s="33">
        <f t="shared" si="94"/>
        <v>0</v>
      </c>
      <c r="LB37" s="33">
        <f t="shared" si="95"/>
        <v>23</v>
      </c>
      <c r="LD37" s="32" t="s">
        <v>92</v>
      </c>
      <c r="LE37" s="32" t="s">
        <v>101</v>
      </c>
      <c r="LF37" s="33" t="s">
        <v>1001</v>
      </c>
      <c r="LG37" s="33">
        <v>1</v>
      </c>
      <c r="LH37" s="33"/>
      <c r="LI37" s="33"/>
      <c r="LJ37" s="34"/>
      <c r="LK37" s="33">
        <f t="shared" si="97"/>
        <v>0.4</v>
      </c>
      <c r="LL37" s="33">
        <f t="shared" si="98"/>
        <v>32</v>
      </c>
      <c r="LN37" s="32" t="s">
        <v>92</v>
      </c>
      <c r="LO37" s="32" t="s">
        <v>101</v>
      </c>
      <c r="LP37" s="33" t="s">
        <v>1001</v>
      </c>
      <c r="LQ37" s="33"/>
      <c r="LR37" s="33"/>
      <c r="LS37" s="33">
        <f t="shared" si="99"/>
        <v>0</v>
      </c>
      <c r="LT37" s="33">
        <f t="shared" si="100"/>
        <v>24</v>
      </c>
      <c r="LV37" s="32" t="s">
        <v>28</v>
      </c>
      <c r="LW37" s="32" t="s">
        <v>889</v>
      </c>
      <c r="LX37" s="33"/>
      <c r="LY37" s="33">
        <v>1</v>
      </c>
      <c r="LZ37" s="33"/>
      <c r="MA37" s="33"/>
      <c r="MB37" s="34">
        <f t="shared" si="140"/>
        <v>0</v>
      </c>
      <c r="MC37" s="33">
        <f t="shared" si="101"/>
        <v>0.4</v>
      </c>
      <c r="MD37" s="33">
        <f t="shared" si="102"/>
        <v>28</v>
      </c>
      <c r="MF37" s="32" t="s">
        <v>28</v>
      </c>
      <c r="MG37" s="32" t="s">
        <v>889</v>
      </c>
      <c r="MH37" s="33"/>
      <c r="MI37" s="33"/>
      <c r="MJ37" s="33"/>
      <c r="MK37" s="33">
        <f t="shared" si="103"/>
        <v>0</v>
      </c>
      <c r="ML37" s="33">
        <f t="shared" si="104"/>
        <v>24</v>
      </c>
      <c r="MN37" s="32" t="s">
        <v>92</v>
      </c>
      <c r="MO37" s="32" t="s">
        <v>101</v>
      </c>
      <c r="MP37" s="33" t="s">
        <v>1001</v>
      </c>
      <c r="MQ37" s="33">
        <v>1</v>
      </c>
      <c r="MR37" s="33"/>
      <c r="MS37" s="33"/>
      <c r="MT37" s="34">
        <f t="shared" si="105"/>
        <v>0</v>
      </c>
      <c r="MU37" s="33">
        <f t="shared" si="106"/>
        <v>0.4</v>
      </c>
      <c r="MV37" s="33">
        <f t="shared" si="107"/>
        <v>29</v>
      </c>
      <c r="MX37" s="32" t="s">
        <v>92</v>
      </c>
      <c r="MY37" s="32" t="s">
        <v>101</v>
      </c>
      <c r="MZ37" s="33" t="s">
        <v>1001</v>
      </c>
      <c r="NA37" s="33"/>
      <c r="NB37" s="33"/>
      <c r="NC37" s="33">
        <f t="shared" si="108"/>
        <v>0</v>
      </c>
      <c r="ND37" s="33">
        <f t="shared" si="109"/>
        <v>23</v>
      </c>
      <c r="NF37" s="32" t="s">
        <v>167</v>
      </c>
      <c r="NG37" s="32" t="s">
        <v>852</v>
      </c>
      <c r="NH37" s="33"/>
      <c r="NI37" s="33">
        <v>2</v>
      </c>
      <c r="NJ37" s="33"/>
      <c r="NK37" s="33">
        <v>1</v>
      </c>
      <c r="NL37" s="40">
        <f t="shared" si="110"/>
        <v>0.5</v>
      </c>
      <c r="NM37" s="33">
        <f t="shared" si="111"/>
        <v>1.1</v>
      </c>
      <c r="NN37" s="33">
        <f t="shared" si="112"/>
        <v>34</v>
      </c>
      <c r="NW37" s="32" t="s">
        <v>92</v>
      </c>
      <c r="NX37" s="32" t="s">
        <v>101</v>
      </c>
      <c r="NY37" s="33" t="s">
        <v>1001</v>
      </c>
      <c r="NZ37" s="33"/>
      <c r="OA37" s="33"/>
      <c r="OB37" s="33">
        <f t="shared" si="113"/>
        <v>0</v>
      </c>
      <c r="OC37" s="33">
        <f t="shared" si="114"/>
        <v>31</v>
      </c>
      <c r="OO37" s="32" t="s">
        <v>63</v>
      </c>
      <c r="OP37" s="32" t="s">
        <v>71</v>
      </c>
      <c r="OQ37" s="33" t="s">
        <v>1008</v>
      </c>
      <c r="OR37" s="33">
        <v>1</v>
      </c>
      <c r="OS37" s="33"/>
      <c r="OT37" s="33"/>
      <c r="OU37" s="34">
        <f t="shared" si="115"/>
        <v>0</v>
      </c>
      <c r="OV37" s="33">
        <f t="shared" si="116"/>
        <v>0.4</v>
      </c>
      <c r="OW37" s="33">
        <f t="shared" si="117"/>
        <v>30</v>
      </c>
      <c r="OY37" s="32" t="s">
        <v>63</v>
      </c>
      <c r="OZ37" s="32" t="s">
        <v>71</v>
      </c>
      <c r="PA37" s="33" t="s">
        <v>1008</v>
      </c>
      <c r="PB37" s="33"/>
      <c r="PC37" s="33"/>
      <c r="PD37" s="33">
        <f t="shared" si="118"/>
        <v>0</v>
      </c>
      <c r="PE37" s="33">
        <f t="shared" si="119"/>
        <v>24</v>
      </c>
      <c r="PG37" s="32" t="s">
        <v>92</v>
      </c>
      <c r="PH37" s="32" t="s">
        <v>101</v>
      </c>
      <c r="PI37" s="33" t="s">
        <v>1001</v>
      </c>
      <c r="PJ37" s="33">
        <v>1</v>
      </c>
      <c r="PK37" s="33"/>
      <c r="PL37" s="33"/>
      <c r="PM37" s="34">
        <f t="shared" si="120"/>
        <v>0</v>
      </c>
      <c r="PN37" s="33">
        <f t="shared" si="121"/>
        <v>0.4</v>
      </c>
      <c r="PO37" s="33">
        <f t="shared" si="122"/>
        <v>31</v>
      </c>
      <c r="PQ37" s="32" t="s">
        <v>92</v>
      </c>
      <c r="PR37" s="32" t="s">
        <v>101</v>
      </c>
      <c r="PS37" s="33" t="s">
        <v>1001</v>
      </c>
      <c r="PT37" s="33"/>
      <c r="PU37" s="33"/>
      <c r="PV37" s="33">
        <f t="shared" si="123"/>
        <v>0</v>
      </c>
      <c r="PW37" s="33">
        <f t="shared" si="124"/>
        <v>26</v>
      </c>
      <c r="PY37" s="32" t="s">
        <v>167</v>
      </c>
      <c r="PZ37" s="32" t="s">
        <v>852</v>
      </c>
      <c r="QA37" s="33"/>
      <c r="QB37" s="33">
        <v>1</v>
      </c>
      <c r="QC37" s="33"/>
      <c r="QD37" s="33"/>
      <c r="QE37" s="34">
        <f t="shared" si="125"/>
        <v>0</v>
      </c>
      <c r="QF37" s="33">
        <f t="shared" si="126"/>
        <v>0.4</v>
      </c>
      <c r="QG37" s="33">
        <f t="shared" si="127"/>
        <v>30</v>
      </c>
      <c r="QI37" s="32" t="s">
        <v>167</v>
      </c>
      <c r="QJ37" s="32" t="s">
        <v>852</v>
      </c>
      <c r="QK37" s="33"/>
      <c r="QL37" s="33"/>
      <c r="QM37" s="33"/>
      <c r="QN37" s="33">
        <f t="shared" si="128"/>
        <v>0</v>
      </c>
      <c r="QO37" s="33">
        <f t="shared" si="129"/>
        <v>25</v>
      </c>
      <c r="QQ37" s="32" t="s">
        <v>28</v>
      </c>
      <c r="QR37" s="32" t="s">
        <v>889</v>
      </c>
      <c r="QS37" s="33"/>
      <c r="QT37" s="33">
        <v>1</v>
      </c>
      <c r="QU37" s="33"/>
      <c r="QV37" s="33"/>
      <c r="QW37" s="34">
        <f t="shared" si="130"/>
        <v>0</v>
      </c>
      <c r="QX37" s="33">
        <f t="shared" si="131"/>
        <v>0.4</v>
      </c>
      <c r="QY37" s="33">
        <f t="shared" si="132"/>
        <v>31</v>
      </c>
      <c r="RA37" s="32" t="s">
        <v>28</v>
      </c>
      <c r="RB37" s="32" t="s">
        <v>889</v>
      </c>
      <c r="RC37" s="33"/>
      <c r="RD37" s="33"/>
      <c r="RE37" s="33"/>
      <c r="RF37" s="33">
        <f t="shared" si="133"/>
        <v>0</v>
      </c>
      <c r="RG37" s="33">
        <f t="shared" si="134"/>
        <v>27</v>
      </c>
      <c r="RJ37" s="32" t="s">
        <v>104</v>
      </c>
      <c r="RK37" s="32" t="s">
        <v>975</v>
      </c>
      <c r="RL37" s="33"/>
      <c r="RM37" s="33">
        <v>2</v>
      </c>
      <c r="RN37" s="33">
        <v>0</v>
      </c>
      <c r="RO37" s="33">
        <v>0</v>
      </c>
      <c r="RP37" s="40">
        <v>0</v>
      </c>
      <c r="RQ37" s="33">
        <v>0.8</v>
      </c>
      <c r="RR37" s="33">
        <v>34</v>
      </c>
      <c r="SA37" s="32" t="s">
        <v>104</v>
      </c>
      <c r="SB37" s="32" t="s">
        <v>975</v>
      </c>
      <c r="SC37" s="33"/>
      <c r="SD37" s="33">
        <v>0</v>
      </c>
      <c r="SE37" s="33">
        <v>0</v>
      </c>
      <c r="SF37" s="33">
        <v>0</v>
      </c>
      <c r="SG37" s="33">
        <v>31</v>
      </c>
    </row>
    <row r="38" spans="1:501">
      <c r="A38" s="43" t="s">
        <v>93</v>
      </c>
      <c r="B38" s="43" t="s">
        <v>1008</v>
      </c>
      <c r="C38" s="33">
        <v>12</v>
      </c>
      <c r="D38" s="38">
        <f t="shared" si="141"/>
        <v>0.6</v>
      </c>
      <c r="E38" s="43">
        <f t="shared" si="142"/>
        <v>36.3636363636364</v>
      </c>
      <c r="F38" s="33">
        <v>13</v>
      </c>
      <c r="G38" s="43">
        <f t="shared" si="143"/>
        <v>6.70103092783505</v>
      </c>
      <c r="H38" s="33">
        <f t="shared" si="144"/>
        <v>24.4985941893158</v>
      </c>
      <c r="M38" s="32" t="s">
        <v>63</v>
      </c>
      <c r="N38" s="32" t="s">
        <v>71</v>
      </c>
      <c r="O38" s="33" t="s">
        <v>1001</v>
      </c>
      <c r="P38" s="39">
        <v>6</v>
      </c>
      <c r="Q38" s="33">
        <v>1</v>
      </c>
      <c r="R38" s="33">
        <f t="shared" si="54"/>
        <v>3.5</v>
      </c>
      <c r="S38" s="33">
        <f t="shared" si="55"/>
        <v>34</v>
      </c>
      <c r="AB38" s="32" t="s">
        <v>92</v>
      </c>
      <c r="AC38" s="32" t="s">
        <v>97</v>
      </c>
      <c r="AD38" s="33"/>
      <c r="AE38" s="33">
        <v>2</v>
      </c>
      <c r="AF38" s="33">
        <v>2</v>
      </c>
      <c r="AG38" s="33">
        <f t="shared" si="56"/>
        <v>2</v>
      </c>
      <c r="AH38" s="33">
        <f t="shared" si="57"/>
        <v>33</v>
      </c>
      <c r="AT38" s="32" t="s">
        <v>63</v>
      </c>
      <c r="AU38" s="32" t="s">
        <v>71</v>
      </c>
      <c r="AV38" s="33" t="s">
        <v>1001</v>
      </c>
      <c r="AW38" s="33">
        <v>2</v>
      </c>
      <c r="AX38" s="33"/>
      <c r="AY38" s="33">
        <f t="shared" si="58"/>
        <v>1</v>
      </c>
      <c r="AZ38" s="33">
        <f t="shared" si="59"/>
        <v>35</v>
      </c>
      <c r="BI38" s="32" t="s">
        <v>63</v>
      </c>
      <c r="BJ38" s="32" t="s">
        <v>71</v>
      </c>
      <c r="BK38" s="33" t="s">
        <v>1001</v>
      </c>
      <c r="BL38" s="33"/>
      <c r="BM38" s="33"/>
      <c r="BN38" s="33">
        <f t="shared" si="61"/>
        <v>0</v>
      </c>
      <c r="BO38" s="33">
        <f t="shared" si="62"/>
        <v>29</v>
      </c>
      <c r="CA38" s="32" t="s">
        <v>167</v>
      </c>
      <c r="CB38" s="32" t="s">
        <v>852</v>
      </c>
      <c r="CC38" s="33"/>
      <c r="CD38" s="33">
        <v>3</v>
      </c>
      <c r="CE38" s="33"/>
      <c r="CF38" s="33">
        <f t="shared" si="63"/>
        <v>1.5</v>
      </c>
      <c r="CG38" s="33">
        <f t="shared" si="64"/>
        <v>34</v>
      </c>
      <c r="CP38" s="32" t="s">
        <v>167</v>
      </c>
      <c r="CQ38" s="32" t="s">
        <v>852</v>
      </c>
      <c r="CR38" s="33"/>
      <c r="CS38" s="33"/>
      <c r="CT38" s="33"/>
      <c r="CU38" s="33">
        <f t="shared" si="65"/>
        <v>0</v>
      </c>
      <c r="CV38" s="33">
        <f t="shared" si="66"/>
        <v>34</v>
      </c>
      <c r="DH38" s="32" t="s">
        <v>92</v>
      </c>
      <c r="DI38" s="32" t="s">
        <v>547</v>
      </c>
      <c r="DJ38" s="33" t="s">
        <v>1001</v>
      </c>
      <c r="DK38" s="33">
        <v>2</v>
      </c>
      <c r="DL38" s="33"/>
      <c r="DM38" s="33">
        <f t="shared" si="67"/>
        <v>1</v>
      </c>
      <c r="DN38" s="33">
        <f t="shared" si="68"/>
        <v>34</v>
      </c>
      <c r="DW38" s="32" t="s">
        <v>92</v>
      </c>
      <c r="DX38" s="32" t="s">
        <v>547</v>
      </c>
      <c r="DY38" s="33" t="s">
        <v>1001</v>
      </c>
      <c r="DZ38" s="33"/>
      <c r="EA38" s="33"/>
      <c r="EB38" s="33">
        <f t="shared" si="70"/>
        <v>0</v>
      </c>
      <c r="EC38" s="33">
        <f t="shared" si="71"/>
        <v>33</v>
      </c>
      <c r="EO38" s="32" t="s">
        <v>92</v>
      </c>
      <c r="EP38" s="32" t="s">
        <v>97</v>
      </c>
      <c r="EQ38" s="33"/>
      <c r="ER38" s="33">
        <v>2</v>
      </c>
      <c r="ES38" s="33">
        <v>1</v>
      </c>
      <c r="ET38" s="33">
        <f t="shared" si="72"/>
        <v>1.5</v>
      </c>
      <c r="EU38" s="33">
        <f t="shared" si="73"/>
        <v>35</v>
      </c>
      <c r="FD38" s="32" t="s">
        <v>92</v>
      </c>
      <c r="FE38" s="32" t="s">
        <v>547</v>
      </c>
      <c r="FF38" s="33" t="s">
        <v>1001</v>
      </c>
      <c r="FG38" s="33"/>
      <c r="FH38" s="33"/>
      <c r="FI38" s="33">
        <f t="shared" si="74"/>
        <v>0</v>
      </c>
      <c r="FJ38" s="33">
        <f t="shared" si="75"/>
        <v>33</v>
      </c>
      <c r="FV38" s="32" t="s">
        <v>63</v>
      </c>
      <c r="FW38" s="32" t="s">
        <v>71</v>
      </c>
      <c r="FX38" s="33" t="s">
        <v>1001</v>
      </c>
      <c r="FY38" s="33">
        <v>6</v>
      </c>
      <c r="FZ38" s="33">
        <v>1</v>
      </c>
      <c r="GA38" s="33">
        <f t="shared" si="76"/>
        <v>3.5</v>
      </c>
      <c r="GB38" s="33">
        <f t="shared" si="77"/>
        <v>35</v>
      </c>
      <c r="GD38" s="2"/>
      <c r="GE38" s="2"/>
      <c r="GK38" s="32" t="s">
        <v>63</v>
      </c>
      <c r="GL38" s="32" t="s">
        <v>71</v>
      </c>
      <c r="GM38" s="33" t="s">
        <v>1001</v>
      </c>
      <c r="GN38" s="33">
        <v>1</v>
      </c>
      <c r="GO38" s="33">
        <v>1</v>
      </c>
      <c r="GP38" s="33">
        <f t="shared" si="79"/>
        <v>1</v>
      </c>
      <c r="GQ38" s="33">
        <f t="shared" si="135"/>
        <v>35</v>
      </c>
      <c r="HC38" s="32" t="s">
        <v>92</v>
      </c>
      <c r="HD38" s="32" t="s">
        <v>101</v>
      </c>
      <c r="HE38" s="33"/>
      <c r="HF38" s="33">
        <v>2</v>
      </c>
      <c r="HG38" s="33"/>
      <c r="HH38" s="33">
        <f t="shared" si="81"/>
        <v>1</v>
      </c>
      <c r="HI38" s="33">
        <f t="shared" si="136"/>
        <v>35</v>
      </c>
      <c r="HR38" s="32" t="s">
        <v>92</v>
      </c>
      <c r="HS38" s="32" t="s">
        <v>101</v>
      </c>
      <c r="HT38" s="33"/>
      <c r="HU38" s="33"/>
      <c r="HV38" s="33"/>
      <c r="HW38" s="33">
        <f t="shared" si="82"/>
        <v>0</v>
      </c>
      <c r="HX38" s="33">
        <f t="shared" si="83"/>
        <v>30</v>
      </c>
      <c r="IJ38" s="32" t="s">
        <v>28</v>
      </c>
      <c r="IK38" s="32" t="s">
        <v>889</v>
      </c>
      <c r="IL38" s="33"/>
      <c r="IM38" s="33">
        <v>1</v>
      </c>
      <c r="IN38" s="33"/>
      <c r="IO38" s="33"/>
      <c r="IP38" s="34">
        <f t="shared" si="137"/>
        <v>0</v>
      </c>
      <c r="IQ38" s="33">
        <f t="shared" si="84"/>
        <v>0.4</v>
      </c>
      <c r="IR38" s="33">
        <f t="shared" si="85"/>
        <v>28</v>
      </c>
      <c r="IT38" s="32" t="s">
        <v>28</v>
      </c>
      <c r="IU38" s="32" t="s">
        <v>889</v>
      </c>
      <c r="IV38" s="33"/>
      <c r="IW38" s="33"/>
      <c r="IX38" s="33"/>
      <c r="IY38" s="33">
        <f t="shared" si="86"/>
        <v>0</v>
      </c>
      <c r="IZ38" s="33">
        <f t="shared" si="87"/>
        <v>23</v>
      </c>
      <c r="JB38" s="32" t="s">
        <v>92</v>
      </c>
      <c r="JC38" s="32" t="s">
        <v>97</v>
      </c>
      <c r="JD38" s="33" t="s">
        <v>1001</v>
      </c>
      <c r="JE38" s="33">
        <v>1</v>
      </c>
      <c r="JF38" s="33">
        <v>1</v>
      </c>
      <c r="JG38" s="33"/>
      <c r="JH38" s="40">
        <f t="shared" si="88"/>
        <v>0</v>
      </c>
      <c r="JI38" s="33">
        <f t="shared" si="89"/>
        <v>0.7</v>
      </c>
      <c r="JJ38" s="33">
        <f t="shared" si="90"/>
        <v>35</v>
      </c>
      <c r="JS38" s="32" t="s">
        <v>92</v>
      </c>
      <c r="JT38" s="32" t="s">
        <v>101</v>
      </c>
      <c r="JU38" s="33" t="s">
        <v>1001</v>
      </c>
      <c r="JV38" s="33"/>
      <c r="JW38" s="33"/>
      <c r="JX38" s="33">
        <f t="shared" si="138"/>
        <v>0</v>
      </c>
      <c r="JY38" s="33">
        <f t="shared" si="91"/>
        <v>31</v>
      </c>
      <c r="KL38" s="32" t="s">
        <v>63</v>
      </c>
      <c r="KM38" s="32" t="s">
        <v>81</v>
      </c>
      <c r="KN38" s="33" t="s">
        <v>1008</v>
      </c>
      <c r="KO38" s="33"/>
      <c r="KP38" s="33"/>
      <c r="KQ38" s="33"/>
      <c r="KR38" s="34"/>
      <c r="KS38" s="33">
        <f t="shared" si="92"/>
        <v>0</v>
      </c>
      <c r="KT38" s="33">
        <f t="shared" si="93"/>
        <v>35</v>
      </c>
      <c r="KV38" s="32" t="s">
        <v>63</v>
      </c>
      <c r="KW38" s="32" t="s">
        <v>81</v>
      </c>
      <c r="KX38" s="33" t="s">
        <v>1008</v>
      </c>
      <c r="KY38" s="33"/>
      <c r="KZ38" s="33"/>
      <c r="LA38" s="33">
        <f t="shared" si="94"/>
        <v>0</v>
      </c>
      <c r="LB38" s="33">
        <f t="shared" si="95"/>
        <v>23</v>
      </c>
      <c r="LD38" s="32" t="s">
        <v>167</v>
      </c>
      <c r="LE38" s="32" t="s">
        <v>193</v>
      </c>
      <c r="LF38" s="33" t="s">
        <v>1008</v>
      </c>
      <c r="LG38" s="33"/>
      <c r="LH38" s="33"/>
      <c r="LI38" s="33"/>
      <c r="LJ38" s="34" t="e">
        <f>LI38/LG38</f>
        <v>#DIV/0!</v>
      </c>
      <c r="LK38" s="33">
        <f t="shared" si="97"/>
        <v>0</v>
      </c>
      <c r="LL38" s="33">
        <f t="shared" si="98"/>
        <v>35</v>
      </c>
      <c r="LN38" s="32" t="s">
        <v>167</v>
      </c>
      <c r="LO38" s="32" t="s">
        <v>193</v>
      </c>
      <c r="LP38" s="33" t="s">
        <v>1008</v>
      </c>
      <c r="LQ38" s="33"/>
      <c r="LR38" s="33"/>
      <c r="LS38" s="33">
        <f t="shared" si="99"/>
        <v>0</v>
      </c>
      <c r="LT38" s="33">
        <f t="shared" si="100"/>
        <v>24</v>
      </c>
      <c r="LV38" s="32" t="s">
        <v>92</v>
      </c>
      <c r="LW38" s="32" t="s">
        <v>101</v>
      </c>
      <c r="LX38" s="33" t="s">
        <v>1001</v>
      </c>
      <c r="LY38" s="33">
        <v>1</v>
      </c>
      <c r="LZ38" s="33"/>
      <c r="MA38" s="33"/>
      <c r="MB38" s="34">
        <f t="shared" si="140"/>
        <v>0</v>
      </c>
      <c r="MC38" s="33">
        <f t="shared" si="101"/>
        <v>0.4</v>
      </c>
      <c r="MD38" s="33">
        <f t="shared" si="102"/>
        <v>28</v>
      </c>
      <c r="MF38" s="32" t="s">
        <v>92</v>
      </c>
      <c r="MG38" s="32" t="s">
        <v>101</v>
      </c>
      <c r="MH38" s="33" t="s">
        <v>1001</v>
      </c>
      <c r="MI38" s="33"/>
      <c r="MJ38" s="33"/>
      <c r="MK38" s="33">
        <f t="shared" si="103"/>
        <v>0</v>
      </c>
      <c r="ML38" s="33">
        <f t="shared" si="104"/>
        <v>24</v>
      </c>
      <c r="MN38" s="32" t="s">
        <v>63</v>
      </c>
      <c r="MO38" s="32" t="s">
        <v>71</v>
      </c>
      <c r="MP38" s="33" t="s">
        <v>1008</v>
      </c>
      <c r="MQ38" s="33"/>
      <c r="MR38" s="33"/>
      <c r="MS38" s="33"/>
      <c r="MT38" s="34" t="e">
        <f t="shared" si="105"/>
        <v>#DIV/0!</v>
      </c>
      <c r="MU38" s="33">
        <f t="shared" si="106"/>
        <v>0</v>
      </c>
      <c r="MV38" s="33">
        <f t="shared" si="107"/>
        <v>35</v>
      </c>
      <c r="MX38" s="32" t="s">
        <v>63</v>
      </c>
      <c r="MY38" s="32" t="s">
        <v>71</v>
      </c>
      <c r="MZ38" s="33" t="s">
        <v>1008</v>
      </c>
      <c r="NA38" s="33"/>
      <c r="NB38" s="33"/>
      <c r="NC38" s="33">
        <f t="shared" si="108"/>
        <v>0</v>
      </c>
      <c r="ND38" s="33">
        <f t="shared" si="109"/>
        <v>23</v>
      </c>
      <c r="NF38" s="32" t="s">
        <v>92</v>
      </c>
      <c r="NG38" s="32" t="s">
        <v>93</v>
      </c>
      <c r="NH38" s="33" t="s">
        <v>1008</v>
      </c>
      <c r="NI38" s="33">
        <v>1</v>
      </c>
      <c r="NJ38" s="33">
        <v>1</v>
      </c>
      <c r="NK38" s="33">
        <v>1</v>
      </c>
      <c r="NL38" s="40">
        <f t="shared" si="110"/>
        <v>1</v>
      </c>
      <c r="NM38" s="33">
        <f t="shared" si="111"/>
        <v>1</v>
      </c>
      <c r="NN38" s="33">
        <f t="shared" si="112"/>
        <v>35</v>
      </c>
      <c r="NW38" s="32" t="s">
        <v>167</v>
      </c>
      <c r="NX38" s="32" t="s">
        <v>852</v>
      </c>
      <c r="NY38" s="33"/>
      <c r="NZ38" s="33"/>
      <c r="OA38" s="33"/>
      <c r="OB38" s="33">
        <f t="shared" si="113"/>
        <v>0</v>
      </c>
      <c r="OC38" s="33">
        <f t="shared" si="114"/>
        <v>31</v>
      </c>
      <c r="OO38" s="32" t="s">
        <v>92</v>
      </c>
      <c r="OP38" s="32" t="s">
        <v>101</v>
      </c>
      <c r="OQ38" s="33" t="s">
        <v>1001</v>
      </c>
      <c r="OR38" s="33"/>
      <c r="OS38" s="33"/>
      <c r="OT38" s="33"/>
      <c r="OU38" s="34" t="e">
        <f t="shared" si="115"/>
        <v>#DIV/0!</v>
      </c>
      <c r="OV38" s="33">
        <f t="shared" si="116"/>
        <v>0</v>
      </c>
      <c r="OW38" s="33">
        <f t="shared" si="117"/>
        <v>35</v>
      </c>
      <c r="OY38" s="32" t="s">
        <v>92</v>
      </c>
      <c r="OZ38" s="32" t="s">
        <v>101</v>
      </c>
      <c r="PA38" s="33" t="s">
        <v>1001</v>
      </c>
      <c r="PB38" s="33"/>
      <c r="PC38" s="33"/>
      <c r="PD38" s="33">
        <f t="shared" si="118"/>
        <v>0</v>
      </c>
      <c r="PE38" s="33">
        <f t="shared" si="119"/>
        <v>24</v>
      </c>
      <c r="PG38" s="32" t="s">
        <v>167</v>
      </c>
      <c r="PH38" s="32" t="s">
        <v>852</v>
      </c>
      <c r="PI38" s="33"/>
      <c r="PJ38" s="33">
        <v>1</v>
      </c>
      <c r="PK38" s="33"/>
      <c r="PL38" s="33"/>
      <c r="PM38" s="34">
        <f t="shared" si="120"/>
        <v>0</v>
      </c>
      <c r="PN38" s="33">
        <f t="shared" si="121"/>
        <v>0.4</v>
      </c>
      <c r="PO38" s="33">
        <f t="shared" si="122"/>
        <v>31</v>
      </c>
      <c r="PQ38" s="32" t="s">
        <v>167</v>
      </c>
      <c r="PR38" s="32" t="s">
        <v>852</v>
      </c>
      <c r="PS38" s="33"/>
      <c r="PT38" s="33"/>
      <c r="PU38" s="33"/>
      <c r="PV38" s="33">
        <f t="shared" si="123"/>
        <v>0</v>
      </c>
      <c r="PW38" s="33">
        <f t="shared" si="124"/>
        <v>26</v>
      </c>
      <c r="PY38" s="32" t="s">
        <v>104</v>
      </c>
      <c r="PZ38" s="32" t="s">
        <v>975</v>
      </c>
      <c r="QA38" s="33"/>
      <c r="QB38" s="33">
        <v>1</v>
      </c>
      <c r="QC38" s="33"/>
      <c r="QD38" s="33"/>
      <c r="QE38" s="34">
        <f t="shared" si="125"/>
        <v>0</v>
      </c>
      <c r="QF38" s="33">
        <f t="shared" si="126"/>
        <v>0.4</v>
      </c>
      <c r="QG38" s="33">
        <f t="shared" si="127"/>
        <v>30</v>
      </c>
      <c r="QI38" s="32" t="s">
        <v>104</v>
      </c>
      <c r="QJ38" s="32" t="s">
        <v>975</v>
      </c>
      <c r="QK38" s="33"/>
      <c r="QL38" s="33"/>
      <c r="QM38" s="33"/>
      <c r="QN38" s="33">
        <f t="shared" si="128"/>
        <v>0</v>
      </c>
      <c r="QO38" s="33">
        <f t="shared" si="129"/>
        <v>25</v>
      </c>
      <c r="QQ38" s="32" t="s">
        <v>92</v>
      </c>
      <c r="QR38" s="32" t="s">
        <v>101</v>
      </c>
      <c r="QS38" s="33" t="s">
        <v>1001</v>
      </c>
      <c r="QT38" s="33">
        <v>1</v>
      </c>
      <c r="QU38" s="33"/>
      <c r="QV38" s="33"/>
      <c r="QW38" s="34">
        <f t="shared" si="130"/>
        <v>0</v>
      </c>
      <c r="QX38" s="33">
        <f t="shared" si="131"/>
        <v>0.4</v>
      </c>
      <c r="QY38" s="33">
        <f t="shared" si="132"/>
        <v>31</v>
      </c>
      <c r="RA38" s="32" t="s">
        <v>92</v>
      </c>
      <c r="RB38" s="32" t="s">
        <v>101</v>
      </c>
      <c r="RC38" s="33" t="s">
        <v>1001</v>
      </c>
      <c r="RD38" s="33"/>
      <c r="RE38" s="33"/>
      <c r="RF38" s="33">
        <f t="shared" si="133"/>
        <v>0</v>
      </c>
      <c r="RG38" s="33">
        <f t="shared" si="134"/>
        <v>27</v>
      </c>
      <c r="RJ38" s="32" t="s">
        <v>63</v>
      </c>
      <c r="RK38" s="32" t="s">
        <v>71</v>
      </c>
      <c r="RL38" s="33" t="s">
        <v>1008</v>
      </c>
      <c r="RM38" s="33">
        <v>2</v>
      </c>
      <c r="RN38" s="33">
        <v>0</v>
      </c>
      <c r="RO38" s="33">
        <v>0</v>
      </c>
      <c r="RP38" s="40">
        <v>0</v>
      </c>
      <c r="RQ38" s="33">
        <v>0.8</v>
      </c>
      <c r="RR38" s="33">
        <v>34</v>
      </c>
      <c r="SA38" s="32" t="s">
        <v>63</v>
      </c>
      <c r="SB38" s="32" t="s">
        <v>71</v>
      </c>
      <c r="SC38" s="33" t="s">
        <v>1008</v>
      </c>
      <c r="SD38" s="33">
        <v>0</v>
      </c>
      <c r="SE38" s="33">
        <v>0</v>
      </c>
      <c r="SF38" s="33">
        <v>0</v>
      </c>
      <c r="SG38" s="33">
        <v>31</v>
      </c>
    </row>
    <row r="39" spans="1:501">
      <c r="A39" s="43" t="s">
        <v>105</v>
      </c>
      <c r="B39" s="43" t="s">
        <v>1008</v>
      </c>
      <c r="C39" s="33">
        <v>10</v>
      </c>
      <c r="D39" s="38">
        <f t="shared" si="141"/>
        <v>0.5</v>
      </c>
      <c r="E39" s="43">
        <f t="shared" si="142"/>
        <v>30.3030303030303</v>
      </c>
      <c r="F39" s="33">
        <v>5</v>
      </c>
      <c r="G39" s="43">
        <f t="shared" si="143"/>
        <v>2.57731958762887</v>
      </c>
      <c r="H39" s="33">
        <f t="shared" si="144"/>
        <v>19.2127460168697</v>
      </c>
      <c r="M39" s="32" t="s">
        <v>92</v>
      </c>
      <c r="N39" s="32" t="s">
        <v>97</v>
      </c>
      <c r="O39" s="33"/>
      <c r="P39" s="39">
        <v>3</v>
      </c>
      <c r="Q39" s="33">
        <v>2</v>
      </c>
      <c r="R39" s="33">
        <f t="shared" si="54"/>
        <v>2.5</v>
      </c>
      <c r="S39" s="33">
        <f t="shared" si="55"/>
        <v>36</v>
      </c>
      <c r="AB39" s="32" t="s">
        <v>92</v>
      </c>
      <c r="AC39" s="32" t="s">
        <v>547</v>
      </c>
      <c r="AD39" s="33" t="s">
        <v>1001</v>
      </c>
      <c r="AE39" s="33">
        <v>1</v>
      </c>
      <c r="AF39" s="33">
        <v>1</v>
      </c>
      <c r="AG39" s="33">
        <f t="shared" si="56"/>
        <v>1</v>
      </c>
      <c r="AH39" s="33">
        <f t="shared" si="57"/>
        <v>36</v>
      </c>
      <c r="AT39" s="32" t="s">
        <v>28</v>
      </c>
      <c r="AU39" s="32" t="s">
        <v>34</v>
      </c>
      <c r="AV39" s="33" t="s">
        <v>1008</v>
      </c>
      <c r="AW39" s="33">
        <v>1</v>
      </c>
      <c r="AX39" s="33"/>
      <c r="AY39" s="33">
        <f t="shared" si="58"/>
        <v>0.5</v>
      </c>
      <c r="AZ39" s="33">
        <f t="shared" si="59"/>
        <v>36</v>
      </c>
      <c r="BI39" s="32" t="s">
        <v>28</v>
      </c>
      <c r="BJ39" s="32" t="s">
        <v>34</v>
      </c>
      <c r="BK39" s="33" t="s">
        <v>1008</v>
      </c>
      <c r="BL39" s="33"/>
      <c r="BM39" s="33"/>
      <c r="BN39" s="33">
        <f t="shared" si="61"/>
        <v>0</v>
      </c>
      <c r="BO39" s="33">
        <f t="shared" si="62"/>
        <v>29</v>
      </c>
      <c r="CA39" s="32" t="s">
        <v>92</v>
      </c>
      <c r="CB39" s="32" t="s">
        <v>101</v>
      </c>
      <c r="CC39" s="33"/>
      <c r="CD39" s="33">
        <v>2</v>
      </c>
      <c r="CE39" s="33"/>
      <c r="CF39" s="33">
        <f t="shared" si="63"/>
        <v>1</v>
      </c>
      <c r="CG39" s="33">
        <f t="shared" si="64"/>
        <v>36</v>
      </c>
      <c r="CP39" s="32" t="s">
        <v>92</v>
      </c>
      <c r="CQ39" s="32" t="s">
        <v>101</v>
      </c>
      <c r="CR39" s="33"/>
      <c r="CS39" s="33"/>
      <c r="CT39" s="33"/>
      <c r="CU39" s="33">
        <f t="shared" si="65"/>
        <v>0</v>
      </c>
      <c r="CV39" s="33">
        <f t="shared" si="66"/>
        <v>34</v>
      </c>
      <c r="DH39" s="32" t="s">
        <v>92</v>
      </c>
      <c r="DI39" s="32" t="s">
        <v>101</v>
      </c>
      <c r="DJ39" s="33"/>
      <c r="DK39" s="33">
        <v>2</v>
      </c>
      <c r="DL39" s="33"/>
      <c r="DM39" s="33">
        <f t="shared" si="67"/>
        <v>1</v>
      </c>
      <c r="DN39" s="33">
        <f t="shared" si="68"/>
        <v>34</v>
      </c>
      <c r="DW39" s="32" t="s">
        <v>92</v>
      </c>
      <c r="DX39" s="32" t="s">
        <v>101</v>
      </c>
      <c r="DY39" s="33"/>
      <c r="DZ39" s="33"/>
      <c r="EA39" s="33"/>
      <c r="EB39" s="33">
        <f t="shared" si="70"/>
        <v>0</v>
      </c>
      <c r="EC39" s="33">
        <f t="shared" si="71"/>
        <v>33</v>
      </c>
      <c r="EO39" s="32" t="s">
        <v>28</v>
      </c>
      <c r="EP39" s="32" t="s">
        <v>50</v>
      </c>
      <c r="EQ39" s="33"/>
      <c r="ER39" s="33">
        <v>1</v>
      </c>
      <c r="ES39" s="33"/>
      <c r="ET39" s="33">
        <f t="shared" si="72"/>
        <v>0.5</v>
      </c>
      <c r="EU39" s="33">
        <f t="shared" si="73"/>
        <v>36</v>
      </c>
      <c r="FD39" s="32" t="s">
        <v>28</v>
      </c>
      <c r="FE39" s="32" t="s">
        <v>50</v>
      </c>
      <c r="FF39" s="33"/>
      <c r="FG39" s="33"/>
      <c r="FH39" s="33"/>
      <c r="FI39" s="33">
        <f t="shared" si="74"/>
        <v>0</v>
      </c>
      <c r="FJ39" s="33">
        <f t="shared" si="75"/>
        <v>33</v>
      </c>
      <c r="FV39" s="32" t="s">
        <v>92</v>
      </c>
      <c r="FW39" s="32" t="s">
        <v>97</v>
      </c>
      <c r="FX39" s="33"/>
      <c r="FY39" s="33">
        <v>5</v>
      </c>
      <c r="FZ39" s="33">
        <v>2</v>
      </c>
      <c r="GA39" s="33">
        <f t="shared" si="76"/>
        <v>3.5</v>
      </c>
      <c r="GB39" s="33">
        <f t="shared" si="77"/>
        <v>35</v>
      </c>
      <c r="GD39" s="2"/>
      <c r="GE39" s="2"/>
      <c r="GK39" s="32" t="s">
        <v>28</v>
      </c>
      <c r="GL39" s="32" t="s">
        <v>50</v>
      </c>
      <c r="GM39" s="33"/>
      <c r="GN39" s="33">
        <v>1</v>
      </c>
      <c r="GO39" s="33">
        <v>1</v>
      </c>
      <c r="GP39" s="33">
        <f t="shared" si="79"/>
        <v>1</v>
      </c>
      <c r="GQ39" s="33">
        <f t="shared" si="135"/>
        <v>35</v>
      </c>
      <c r="HC39" s="32" t="s">
        <v>28</v>
      </c>
      <c r="HD39" s="32" t="s">
        <v>50</v>
      </c>
      <c r="HE39" s="33"/>
      <c r="HF39" s="33">
        <v>2</v>
      </c>
      <c r="HG39" s="33"/>
      <c r="HH39" s="33">
        <f t="shared" si="81"/>
        <v>1</v>
      </c>
      <c r="HI39" s="33">
        <f t="shared" si="136"/>
        <v>35</v>
      </c>
      <c r="HR39" s="32" t="s">
        <v>28</v>
      </c>
      <c r="HS39" s="32" t="s">
        <v>50</v>
      </c>
      <c r="HT39" s="33"/>
      <c r="HU39" s="33"/>
      <c r="HV39" s="33"/>
      <c r="HW39" s="33">
        <f t="shared" si="82"/>
        <v>0</v>
      </c>
      <c r="HX39" s="33">
        <f t="shared" si="83"/>
        <v>30</v>
      </c>
      <c r="IJ39" s="32" t="s">
        <v>63</v>
      </c>
      <c r="IK39" s="32" t="s">
        <v>71</v>
      </c>
      <c r="IL39" s="33" t="s">
        <v>1008</v>
      </c>
      <c r="IM39" s="33"/>
      <c r="IN39" s="33"/>
      <c r="IO39" s="33"/>
      <c r="IP39" s="34"/>
      <c r="IQ39" s="33">
        <f t="shared" si="84"/>
        <v>0</v>
      </c>
      <c r="IR39" s="33">
        <f t="shared" si="85"/>
        <v>36</v>
      </c>
      <c r="IT39" s="32" t="s">
        <v>63</v>
      </c>
      <c r="IU39" s="32" t="s">
        <v>71</v>
      </c>
      <c r="IV39" s="33" t="s">
        <v>1008</v>
      </c>
      <c r="IW39" s="33"/>
      <c r="IX39" s="33"/>
      <c r="IY39" s="33">
        <f t="shared" si="86"/>
        <v>0</v>
      </c>
      <c r="IZ39" s="33">
        <f t="shared" si="87"/>
        <v>23</v>
      </c>
      <c r="JB39" s="32" t="s">
        <v>28</v>
      </c>
      <c r="JC39" s="32" t="s">
        <v>889</v>
      </c>
      <c r="JD39" s="33"/>
      <c r="JE39" s="33">
        <v>1</v>
      </c>
      <c r="JF39" s="33"/>
      <c r="JG39" s="33"/>
      <c r="JH39" s="40">
        <f t="shared" si="88"/>
        <v>0</v>
      </c>
      <c r="JI39" s="33">
        <f t="shared" si="89"/>
        <v>0.4</v>
      </c>
      <c r="JJ39" s="33">
        <f t="shared" si="90"/>
        <v>36</v>
      </c>
      <c r="JS39" s="32" t="s">
        <v>28</v>
      </c>
      <c r="JT39" s="32" t="s">
        <v>889</v>
      </c>
      <c r="JU39" s="33"/>
      <c r="JV39" s="33"/>
      <c r="JW39" s="33"/>
      <c r="JX39" s="33">
        <f t="shared" si="138"/>
        <v>0</v>
      </c>
      <c r="JY39" s="33">
        <f t="shared" si="91"/>
        <v>31</v>
      </c>
      <c r="KL39" s="32" t="s">
        <v>92</v>
      </c>
      <c r="KM39" s="32" t="s">
        <v>101</v>
      </c>
      <c r="KN39" s="33" t="s">
        <v>1001</v>
      </c>
      <c r="KO39" s="33"/>
      <c r="KP39" s="33"/>
      <c r="KQ39" s="33"/>
      <c r="KR39" s="34"/>
      <c r="KS39" s="33">
        <f t="shared" si="92"/>
        <v>0</v>
      </c>
      <c r="KT39" s="33">
        <f t="shared" si="93"/>
        <v>35</v>
      </c>
      <c r="KV39" s="32" t="s">
        <v>92</v>
      </c>
      <c r="KW39" s="32" t="s">
        <v>101</v>
      </c>
      <c r="KX39" s="33" t="s">
        <v>1001</v>
      </c>
      <c r="KY39" s="33"/>
      <c r="KZ39" s="33"/>
      <c r="LA39" s="33">
        <f t="shared" si="94"/>
        <v>0</v>
      </c>
      <c r="LB39" s="33">
        <f t="shared" si="95"/>
        <v>23</v>
      </c>
      <c r="LD39" s="32" t="s">
        <v>167</v>
      </c>
      <c r="LE39" s="32" t="s">
        <v>852</v>
      </c>
      <c r="LF39" s="33"/>
      <c r="LG39" s="33"/>
      <c r="LH39" s="33"/>
      <c r="LI39" s="33"/>
      <c r="LJ39" s="34" t="e">
        <f>LI39/LG39</f>
        <v>#DIV/0!</v>
      </c>
      <c r="LK39" s="33">
        <f t="shared" si="97"/>
        <v>0</v>
      </c>
      <c r="LL39" s="33">
        <f t="shared" si="98"/>
        <v>35</v>
      </c>
      <c r="LN39" s="32" t="s">
        <v>167</v>
      </c>
      <c r="LO39" s="32" t="s">
        <v>852</v>
      </c>
      <c r="LP39" s="33"/>
      <c r="LQ39" s="33"/>
      <c r="LR39" s="33"/>
      <c r="LS39" s="33">
        <f t="shared" si="99"/>
        <v>0</v>
      </c>
      <c r="LT39" s="33">
        <f t="shared" si="100"/>
        <v>24</v>
      </c>
      <c r="LV39" s="32" t="s">
        <v>167</v>
      </c>
      <c r="LW39" s="32" t="s">
        <v>852</v>
      </c>
      <c r="LX39" s="33"/>
      <c r="LY39" s="33"/>
      <c r="LZ39" s="33"/>
      <c r="MA39" s="33"/>
      <c r="MB39" s="34" t="e">
        <f t="shared" si="140"/>
        <v>#DIV/0!</v>
      </c>
      <c r="MC39" s="33">
        <f t="shared" si="101"/>
        <v>0</v>
      </c>
      <c r="MD39" s="33">
        <f t="shared" si="102"/>
        <v>36</v>
      </c>
      <c r="MF39" s="32" t="s">
        <v>167</v>
      </c>
      <c r="MG39" s="32" t="s">
        <v>852</v>
      </c>
      <c r="MH39" s="33"/>
      <c r="MI39" s="33"/>
      <c r="MJ39" s="33"/>
      <c r="MK39" s="33">
        <f t="shared" si="103"/>
        <v>0</v>
      </c>
      <c r="ML39" s="33">
        <f t="shared" si="104"/>
        <v>24</v>
      </c>
      <c r="MN39" s="32" t="s">
        <v>167</v>
      </c>
      <c r="MO39" s="32" t="s">
        <v>852</v>
      </c>
      <c r="MP39" s="33"/>
      <c r="MQ39" s="33"/>
      <c r="MR39" s="33"/>
      <c r="MS39" s="33"/>
      <c r="MT39" s="34" t="e">
        <f t="shared" si="105"/>
        <v>#DIV/0!</v>
      </c>
      <c r="MU39" s="33">
        <f t="shared" si="106"/>
        <v>0</v>
      </c>
      <c r="MV39" s="33">
        <f t="shared" si="107"/>
        <v>35</v>
      </c>
      <c r="MX39" s="32" t="s">
        <v>167</v>
      </c>
      <c r="MY39" s="32" t="s">
        <v>852</v>
      </c>
      <c r="MZ39" s="33"/>
      <c r="NA39" s="33"/>
      <c r="NB39" s="33"/>
      <c r="NC39" s="33">
        <f t="shared" si="108"/>
        <v>0</v>
      </c>
      <c r="ND39" s="33">
        <f t="shared" si="109"/>
        <v>23</v>
      </c>
      <c r="NF39" s="32" t="s">
        <v>28</v>
      </c>
      <c r="NG39" s="32" t="s">
        <v>889</v>
      </c>
      <c r="NH39" s="33"/>
      <c r="NI39" s="33">
        <v>1</v>
      </c>
      <c r="NJ39" s="33"/>
      <c r="NK39" s="33"/>
      <c r="NL39" s="40">
        <f t="shared" si="110"/>
        <v>0</v>
      </c>
      <c r="NM39" s="33">
        <f t="shared" si="111"/>
        <v>0.4</v>
      </c>
      <c r="NN39" s="33">
        <f t="shared" si="112"/>
        <v>36</v>
      </c>
      <c r="NW39" s="32" t="s">
        <v>28</v>
      </c>
      <c r="NX39" s="32" t="s">
        <v>889</v>
      </c>
      <c r="NY39" s="33"/>
      <c r="NZ39" s="33"/>
      <c r="OA39" s="33"/>
      <c r="OB39" s="33">
        <f t="shared" si="113"/>
        <v>0</v>
      </c>
      <c r="OC39" s="33">
        <f t="shared" si="114"/>
        <v>31</v>
      </c>
      <c r="OO39" s="32" t="s">
        <v>167</v>
      </c>
      <c r="OP39" s="32" t="s">
        <v>852</v>
      </c>
      <c r="OQ39" s="33"/>
      <c r="OR39" s="33"/>
      <c r="OS39" s="33"/>
      <c r="OT39" s="33"/>
      <c r="OU39" s="34" t="e">
        <f t="shared" si="115"/>
        <v>#DIV/0!</v>
      </c>
      <c r="OV39" s="33">
        <f t="shared" si="116"/>
        <v>0</v>
      </c>
      <c r="OW39" s="33">
        <f t="shared" si="117"/>
        <v>35</v>
      </c>
      <c r="OY39" s="32" t="s">
        <v>167</v>
      </c>
      <c r="OZ39" s="32" t="s">
        <v>852</v>
      </c>
      <c r="PA39" s="33"/>
      <c r="PB39" s="33"/>
      <c r="PC39" s="33"/>
      <c r="PD39" s="33">
        <f t="shared" si="118"/>
        <v>0</v>
      </c>
      <c r="PE39" s="33">
        <f t="shared" si="119"/>
        <v>24</v>
      </c>
      <c r="PG39" s="32" t="s">
        <v>63</v>
      </c>
      <c r="PH39" s="32" t="s">
        <v>71</v>
      </c>
      <c r="PI39" s="33" t="s">
        <v>1008</v>
      </c>
      <c r="PJ39" s="33"/>
      <c r="PK39" s="33"/>
      <c r="PL39" s="33"/>
      <c r="PM39" s="34" t="e">
        <f t="shared" si="120"/>
        <v>#DIV/0!</v>
      </c>
      <c r="PN39" s="33">
        <f t="shared" si="121"/>
        <v>0</v>
      </c>
      <c r="PO39" s="33">
        <f t="shared" si="122"/>
        <v>36</v>
      </c>
      <c r="PQ39" s="32" t="s">
        <v>63</v>
      </c>
      <c r="PR39" s="32" t="s">
        <v>71</v>
      </c>
      <c r="PS39" s="33" t="s">
        <v>1008</v>
      </c>
      <c r="PT39" s="33"/>
      <c r="PU39" s="33"/>
      <c r="PV39" s="33">
        <f t="shared" si="123"/>
        <v>0</v>
      </c>
      <c r="PW39" s="33">
        <f t="shared" si="124"/>
        <v>26</v>
      </c>
      <c r="PY39" s="32" t="s">
        <v>92</v>
      </c>
      <c r="PZ39" s="32" t="s">
        <v>101</v>
      </c>
      <c r="QA39" s="33" t="s">
        <v>1001</v>
      </c>
      <c r="QB39" s="33"/>
      <c r="QC39" s="33"/>
      <c r="QD39" s="33"/>
      <c r="QE39" s="34" t="e">
        <f t="shared" si="125"/>
        <v>#DIV/0!</v>
      </c>
      <c r="QF39" s="33">
        <f t="shared" si="126"/>
        <v>0</v>
      </c>
      <c r="QG39" s="33">
        <f t="shared" si="127"/>
        <v>36</v>
      </c>
      <c r="QI39" s="32" t="s">
        <v>92</v>
      </c>
      <c r="QJ39" s="32" t="s">
        <v>101</v>
      </c>
      <c r="QK39" s="33" t="s">
        <v>1001</v>
      </c>
      <c r="QL39" s="33"/>
      <c r="QM39" s="33"/>
      <c r="QN39" s="33">
        <f t="shared" si="128"/>
        <v>0</v>
      </c>
      <c r="QO39" s="33">
        <f t="shared" si="129"/>
        <v>25</v>
      </c>
      <c r="QQ39" s="32" t="s">
        <v>63</v>
      </c>
      <c r="QR39" s="32" t="s">
        <v>71</v>
      </c>
      <c r="QS39" s="33" t="s">
        <v>1008</v>
      </c>
      <c r="QT39" s="33">
        <v>1</v>
      </c>
      <c r="QU39" s="33"/>
      <c r="QV39" s="33"/>
      <c r="QW39" s="34">
        <f t="shared" si="130"/>
        <v>0</v>
      </c>
      <c r="QX39" s="33">
        <f t="shared" si="131"/>
        <v>0.4</v>
      </c>
      <c r="QY39" s="33">
        <f t="shared" si="132"/>
        <v>31</v>
      </c>
      <c r="RA39" s="32" t="s">
        <v>63</v>
      </c>
      <c r="RB39" s="32" t="s">
        <v>71</v>
      </c>
      <c r="RC39" s="33" t="s">
        <v>1008</v>
      </c>
      <c r="RD39" s="33"/>
      <c r="RE39" s="33"/>
      <c r="RF39" s="33">
        <f t="shared" si="133"/>
        <v>0</v>
      </c>
      <c r="RG39" s="33">
        <f t="shared" si="134"/>
        <v>27</v>
      </c>
      <c r="RJ39" s="32" t="s">
        <v>28</v>
      </c>
      <c r="RK39" s="32" t="s">
        <v>889</v>
      </c>
      <c r="RL39" s="33"/>
      <c r="RM39" s="33">
        <v>1</v>
      </c>
      <c r="RN39" s="33">
        <v>0</v>
      </c>
      <c r="RO39" s="33">
        <v>0</v>
      </c>
      <c r="RP39" s="40">
        <v>0</v>
      </c>
      <c r="RQ39" s="33">
        <v>0.4</v>
      </c>
      <c r="RR39" s="33">
        <v>36</v>
      </c>
      <c r="SA39" s="32" t="s">
        <v>28</v>
      </c>
      <c r="SB39" s="32" t="s">
        <v>889</v>
      </c>
      <c r="SC39" s="33"/>
      <c r="SD39" s="33">
        <v>0</v>
      </c>
      <c r="SE39" s="33">
        <v>0</v>
      </c>
      <c r="SF39" s="33">
        <v>0</v>
      </c>
      <c r="SG39" s="33">
        <v>31</v>
      </c>
    </row>
    <row r="40" spans="1:501">
      <c r="A40" s="43" t="s">
        <v>2177</v>
      </c>
      <c r="B40" s="43" t="s">
        <v>1001</v>
      </c>
      <c r="C40" s="33">
        <v>10</v>
      </c>
      <c r="D40" s="38">
        <f t="shared" si="141"/>
        <v>0.5</v>
      </c>
      <c r="E40" s="43">
        <f t="shared" si="142"/>
        <v>30.3030303030303</v>
      </c>
      <c r="F40" s="33">
        <v>4</v>
      </c>
      <c r="G40" s="43">
        <f t="shared" si="143"/>
        <v>2.06185567010309</v>
      </c>
      <c r="H40" s="33">
        <f t="shared" si="144"/>
        <v>19.0065604498594</v>
      </c>
      <c r="AT40" s="32" t="s">
        <v>167</v>
      </c>
      <c r="AU40" s="32" t="s">
        <v>852</v>
      </c>
      <c r="AV40" s="33"/>
      <c r="AW40" s="33">
        <v>1</v>
      </c>
      <c r="AX40" s="33"/>
      <c r="AY40" s="33">
        <f t="shared" si="58"/>
        <v>0.5</v>
      </c>
      <c r="AZ40" s="33">
        <f t="shared" si="59"/>
        <v>36</v>
      </c>
      <c r="BI40" s="32" t="s">
        <v>167</v>
      </c>
      <c r="BJ40" s="32" t="s">
        <v>852</v>
      </c>
      <c r="BK40" s="33"/>
      <c r="BL40" s="33"/>
      <c r="BM40" s="33"/>
      <c r="BN40" s="33">
        <f t="shared" si="61"/>
        <v>0</v>
      </c>
      <c r="BO40" s="33">
        <f t="shared" si="62"/>
        <v>29</v>
      </c>
      <c r="CA40" s="32" t="s">
        <v>28</v>
      </c>
      <c r="CB40" s="32" t="s">
        <v>34</v>
      </c>
      <c r="CC40" s="33" t="s">
        <v>1008</v>
      </c>
      <c r="CD40" s="33"/>
      <c r="CE40" s="33"/>
      <c r="CF40" s="33">
        <f t="shared" si="63"/>
        <v>0</v>
      </c>
      <c r="CG40" s="33">
        <f t="shared" si="64"/>
        <v>37</v>
      </c>
      <c r="CP40" s="32" t="s">
        <v>28</v>
      </c>
      <c r="CQ40" s="32" t="s">
        <v>34</v>
      </c>
      <c r="CR40" s="33" t="s">
        <v>1008</v>
      </c>
      <c r="CS40" s="33"/>
      <c r="CT40" s="33"/>
      <c r="CU40" s="33">
        <f t="shared" si="65"/>
        <v>0</v>
      </c>
      <c r="CV40" s="33">
        <f t="shared" si="66"/>
        <v>34</v>
      </c>
      <c r="DH40" s="44"/>
      <c r="DI40" s="45"/>
      <c r="DJ40" s="45"/>
      <c r="DK40" s="45"/>
      <c r="DL40" s="45"/>
      <c r="DM40" s="46"/>
      <c r="DN40" s="45"/>
      <c r="DW40" s="44"/>
      <c r="DX40" s="45"/>
      <c r="DY40" s="44"/>
      <c r="DZ40" s="45"/>
      <c r="EA40" s="45"/>
      <c r="EB40" s="46"/>
      <c r="EC40" s="45"/>
      <c r="EO40" s="32" t="s">
        <v>104</v>
      </c>
      <c r="EP40" s="32" t="s">
        <v>125</v>
      </c>
      <c r="EQ40" s="33" t="s">
        <v>1008</v>
      </c>
      <c r="ER40" s="33"/>
      <c r="ES40" s="33"/>
      <c r="ET40" s="33">
        <f t="shared" si="72"/>
        <v>0</v>
      </c>
      <c r="EU40" s="33">
        <f t="shared" si="73"/>
        <v>37</v>
      </c>
      <c r="FD40" s="32" t="s">
        <v>104</v>
      </c>
      <c r="FE40" s="32" t="s">
        <v>125</v>
      </c>
      <c r="FF40" s="33" t="s">
        <v>1008</v>
      </c>
      <c r="FG40" s="33"/>
      <c r="FH40" s="33"/>
      <c r="FI40" s="33">
        <f t="shared" si="74"/>
        <v>0</v>
      </c>
      <c r="FJ40" s="33">
        <f t="shared" si="75"/>
        <v>33</v>
      </c>
      <c r="FV40" s="32" t="s">
        <v>28</v>
      </c>
      <c r="FW40" s="32" t="s">
        <v>50</v>
      </c>
      <c r="FX40" s="33"/>
      <c r="FY40" s="33">
        <v>5</v>
      </c>
      <c r="FZ40" s="33">
        <v>1</v>
      </c>
      <c r="GA40" s="33">
        <f t="shared" si="76"/>
        <v>3</v>
      </c>
      <c r="GB40" s="33">
        <f t="shared" si="77"/>
        <v>37</v>
      </c>
      <c r="GK40" s="32" t="s">
        <v>167</v>
      </c>
      <c r="GL40" s="32" t="s">
        <v>852</v>
      </c>
      <c r="GM40" s="33"/>
      <c r="GN40" s="33">
        <v>0</v>
      </c>
      <c r="GO40" s="33">
        <v>0</v>
      </c>
      <c r="GP40" s="33">
        <f t="shared" si="79"/>
        <v>0</v>
      </c>
      <c r="GQ40" s="33">
        <f t="shared" si="135"/>
        <v>37</v>
      </c>
      <c r="HC40" s="32" t="s">
        <v>28</v>
      </c>
      <c r="HD40" s="32" t="s">
        <v>889</v>
      </c>
      <c r="HE40" s="33"/>
      <c r="HF40" s="33">
        <v>1</v>
      </c>
      <c r="HG40" s="33"/>
      <c r="HH40" s="33">
        <f t="shared" si="81"/>
        <v>0.5</v>
      </c>
      <c r="HI40" s="33">
        <f t="shared" si="136"/>
        <v>37</v>
      </c>
      <c r="HR40" s="32" t="s">
        <v>28</v>
      </c>
      <c r="HS40" s="32" t="s">
        <v>889</v>
      </c>
      <c r="HT40" s="33"/>
      <c r="HU40" s="33"/>
      <c r="HV40" s="33"/>
      <c r="HW40" s="33">
        <f t="shared" si="82"/>
        <v>0</v>
      </c>
      <c r="HX40" s="33">
        <f t="shared" si="83"/>
        <v>30</v>
      </c>
      <c r="IJ40" s="32" t="s">
        <v>136</v>
      </c>
      <c r="IK40" s="32" t="s">
        <v>137</v>
      </c>
      <c r="IL40" s="33" t="s">
        <v>1008</v>
      </c>
      <c r="IM40" s="33"/>
      <c r="IN40" s="33"/>
      <c r="IO40" s="33"/>
      <c r="IP40" s="34"/>
      <c r="IQ40" s="33">
        <f t="shared" si="84"/>
        <v>0</v>
      </c>
      <c r="IR40" s="33">
        <f t="shared" si="85"/>
        <v>36</v>
      </c>
      <c r="IT40" s="32" t="s">
        <v>136</v>
      </c>
      <c r="IU40" s="32" t="s">
        <v>137</v>
      </c>
      <c r="IV40" s="33" t="s">
        <v>1008</v>
      </c>
      <c r="IW40" s="33"/>
      <c r="IX40" s="33"/>
      <c r="IY40" s="33">
        <f t="shared" si="86"/>
        <v>0</v>
      </c>
      <c r="IZ40" s="33">
        <f t="shared" si="87"/>
        <v>23</v>
      </c>
      <c r="JB40" s="32" t="s">
        <v>136</v>
      </c>
      <c r="JC40" s="32" t="s">
        <v>137</v>
      </c>
      <c r="JD40" s="33" t="s">
        <v>1008</v>
      </c>
      <c r="JE40" s="33"/>
      <c r="JF40" s="33"/>
      <c r="JG40" s="33"/>
      <c r="JH40" s="40"/>
      <c r="JI40" s="33">
        <f t="shared" si="89"/>
        <v>0</v>
      </c>
      <c r="JJ40" s="33">
        <f t="shared" si="90"/>
        <v>37</v>
      </c>
      <c r="JS40" s="32" t="s">
        <v>136</v>
      </c>
      <c r="JT40" s="32" t="s">
        <v>137</v>
      </c>
      <c r="JU40" s="33" t="s">
        <v>1008</v>
      </c>
      <c r="JV40" s="33"/>
      <c r="JW40" s="33"/>
      <c r="JX40" s="33">
        <f t="shared" si="138"/>
        <v>0</v>
      </c>
      <c r="JY40" s="33">
        <f t="shared" si="91"/>
        <v>31</v>
      </c>
      <c r="KL40" s="44"/>
      <c r="KM40" s="45"/>
      <c r="KN40" s="45"/>
      <c r="KO40" s="45"/>
      <c r="KP40" s="45"/>
      <c r="KQ40" s="45"/>
      <c r="KR40" s="45"/>
      <c r="KS40" s="46"/>
      <c r="KT40" s="45"/>
      <c r="KV40" s="44"/>
      <c r="KW40" s="45"/>
      <c r="KX40" s="44"/>
      <c r="KY40" s="45"/>
      <c r="KZ40" s="45"/>
      <c r="LA40" s="46"/>
      <c r="LB40" s="45"/>
      <c r="LD40" s="44"/>
      <c r="LE40" s="45"/>
      <c r="LF40" s="45"/>
      <c r="LG40" s="45"/>
      <c r="LH40" s="45"/>
      <c r="LI40" s="45"/>
      <c r="LJ40" s="45"/>
      <c r="LK40" s="46"/>
      <c r="LL40" s="45"/>
      <c r="LN40" s="44"/>
      <c r="LO40" s="45"/>
      <c r="LP40" s="44"/>
      <c r="LQ40" s="45"/>
      <c r="LR40" s="45"/>
      <c r="LS40" s="46"/>
      <c r="LT40" s="45"/>
      <c r="LV40" s="44"/>
      <c r="LW40" s="45"/>
      <c r="LX40" s="45"/>
      <c r="LY40" s="45"/>
      <c r="LZ40" s="45"/>
      <c r="MA40" s="45"/>
      <c r="MB40" s="45"/>
      <c r="MC40" s="46"/>
      <c r="MD40" s="45"/>
      <c r="MF40" s="44"/>
      <c r="MG40" s="45"/>
      <c r="MH40" s="44"/>
      <c r="MI40" s="45"/>
      <c r="MJ40" s="45"/>
      <c r="MK40" s="46"/>
      <c r="ML40" s="45"/>
      <c r="MN40" s="44"/>
      <c r="MO40" s="45"/>
      <c r="MP40" s="45"/>
      <c r="MQ40" s="45"/>
      <c r="MR40" s="45"/>
      <c r="MS40" s="45"/>
      <c r="MT40" s="45"/>
      <c r="MU40" s="46"/>
      <c r="MV40" s="45"/>
      <c r="MX40" s="44"/>
      <c r="MY40" s="45"/>
      <c r="MZ40" s="44"/>
      <c r="NA40" s="45"/>
      <c r="NB40" s="45"/>
      <c r="NC40" s="46"/>
      <c r="ND40" s="45"/>
      <c r="NF40" s="44"/>
      <c r="NG40" s="45"/>
      <c r="NH40" s="45"/>
      <c r="NI40" s="45"/>
      <c r="NJ40" s="45"/>
      <c r="NK40" s="45"/>
      <c r="NL40" s="45"/>
      <c r="NM40" s="46"/>
      <c r="NN40" s="45"/>
      <c r="NW40" s="44"/>
      <c r="NX40" s="45"/>
      <c r="NY40" s="44"/>
      <c r="NZ40" s="45"/>
      <c r="OA40" s="45"/>
      <c r="OB40" s="46"/>
      <c r="OC40" s="45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Y40" s="32" t="s">
        <v>63</v>
      </c>
      <c r="PZ40" s="32" t="s">
        <v>71</v>
      </c>
      <c r="QA40" s="33" t="s">
        <v>1008</v>
      </c>
      <c r="QB40" s="33"/>
      <c r="QC40" s="33"/>
      <c r="QD40" s="33"/>
      <c r="QE40" s="34" t="e">
        <f t="shared" si="125"/>
        <v>#DIV/0!</v>
      </c>
      <c r="QF40" s="33">
        <f t="shared" si="126"/>
        <v>0</v>
      </c>
      <c r="QG40" s="33">
        <f t="shared" si="127"/>
        <v>36</v>
      </c>
      <c r="QI40" s="32" t="s">
        <v>63</v>
      </c>
      <c r="QJ40" s="32" t="s">
        <v>71</v>
      </c>
      <c r="QK40" s="33" t="s">
        <v>1008</v>
      </c>
      <c r="QL40" s="33"/>
      <c r="QM40" s="33"/>
      <c r="QN40" s="33">
        <f t="shared" si="128"/>
        <v>0</v>
      </c>
      <c r="QO40" s="33">
        <f t="shared" si="129"/>
        <v>25</v>
      </c>
      <c r="QQ40" s="32" t="s">
        <v>167</v>
      </c>
      <c r="QR40" s="32" t="s">
        <v>852</v>
      </c>
      <c r="QS40" s="33"/>
      <c r="QT40" s="33"/>
      <c r="QU40" s="33"/>
      <c r="QV40" s="33"/>
      <c r="QW40" s="34" t="e">
        <f t="shared" si="130"/>
        <v>#DIV/0!</v>
      </c>
      <c r="QX40" s="33">
        <f t="shared" si="131"/>
        <v>0</v>
      </c>
      <c r="QY40" s="33">
        <f t="shared" si="132"/>
        <v>37</v>
      </c>
      <c r="RA40" s="32" t="s">
        <v>167</v>
      </c>
      <c r="RB40" s="32" t="s">
        <v>852</v>
      </c>
      <c r="RC40" s="33"/>
      <c r="RD40" s="33"/>
      <c r="RE40" s="33"/>
      <c r="RF40" s="33">
        <f t="shared" si="133"/>
        <v>0</v>
      </c>
      <c r="RG40" s="33">
        <f t="shared" si="134"/>
        <v>27</v>
      </c>
      <c r="RJ40" s="32" t="s">
        <v>167</v>
      </c>
      <c r="RK40" s="32" t="s">
        <v>852</v>
      </c>
      <c r="RL40" s="33"/>
      <c r="RM40" s="33">
        <v>1</v>
      </c>
      <c r="RN40" s="33">
        <v>0</v>
      </c>
      <c r="RO40" s="33">
        <v>0</v>
      </c>
      <c r="RP40" s="40">
        <v>0</v>
      </c>
      <c r="RQ40" s="33">
        <v>0.4</v>
      </c>
      <c r="RR40" s="33">
        <v>36</v>
      </c>
      <c r="SA40" s="32" t="s">
        <v>167</v>
      </c>
      <c r="SB40" s="32" t="s">
        <v>852</v>
      </c>
      <c r="SC40" s="33"/>
      <c r="SD40" s="33">
        <v>0</v>
      </c>
      <c r="SE40" s="33">
        <v>0</v>
      </c>
      <c r="SF40" s="33">
        <v>0</v>
      </c>
      <c r="SG40" s="33">
        <v>31</v>
      </c>
    </row>
    <row r="41" spans="1:501">
      <c r="A41" s="43" t="s">
        <v>39</v>
      </c>
      <c r="B41" s="43" t="s">
        <v>1001</v>
      </c>
      <c r="C41" s="33">
        <v>10</v>
      </c>
      <c r="D41" s="38">
        <f t="shared" si="141"/>
        <v>0.5</v>
      </c>
      <c r="E41" s="43">
        <f t="shared" si="142"/>
        <v>30.3030303030303</v>
      </c>
      <c r="F41" s="33">
        <v>3</v>
      </c>
      <c r="G41" s="43">
        <f t="shared" si="143"/>
        <v>1.54639175257732</v>
      </c>
      <c r="H41" s="33">
        <f t="shared" si="144"/>
        <v>18.8003748828491</v>
      </c>
      <c r="M41" s="18" t="s">
        <v>1036</v>
      </c>
      <c r="N41" s="19" t="s">
        <v>11</v>
      </c>
      <c r="O41" s="19" t="s">
        <v>2608</v>
      </c>
      <c r="P41" s="19" t="s">
        <v>2613</v>
      </c>
      <c r="Q41" s="19" t="s">
        <v>2614</v>
      </c>
      <c r="R41" s="20" t="s">
        <v>2595</v>
      </c>
      <c r="S41" s="19" t="s">
        <v>2596</v>
      </c>
      <c r="AB41" s="18" t="s">
        <v>1036</v>
      </c>
      <c r="AC41" s="19" t="s">
        <v>11</v>
      </c>
      <c r="AD41" s="19" t="s">
        <v>2608</v>
      </c>
      <c r="AE41" s="19" t="s">
        <v>2614</v>
      </c>
      <c r="AF41" s="19" t="s">
        <v>2612</v>
      </c>
      <c r="AG41" s="20" t="s">
        <v>2595</v>
      </c>
      <c r="AH41" s="19" t="s">
        <v>2596</v>
      </c>
      <c r="AT41" s="44"/>
      <c r="AU41" s="45"/>
      <c r="AV41" s="45"/>
      <c r="AW41" s="45"/>
      <c r="AX41" s="45"/>
      <c r="AY41" s="46"/>
      <c r="AZ41" s="45"/>
      <c r="BI41" s="44"/>
      <c r="BJ41" s="45"/>
      <c r="BK41" s="44"/>
      <c r="BL41" s="45"/>
      <c r="BM41" s="45"/>
      <c r="BN41" s="46"/>
      <c r="BO41" s="45"/>
      <c r="CA41" s="44"/>
      <c r="CB41" s="45"/>
      <c r="CC41" s="45"/>
      <c r="CD41" s="45"/>
      <c r="CE41" s="45"/>
      <c r="CF41" s="46"/>
      <c r="CG41" s="45"/>
      <c r="CP41" s="44"/>
      <c r="CQ41" s="45"/>
      <c r="CR41" s="44"/>
      <c r="CS41" s="45"/>
      <c r="CT41" s="45"/>
      <c r="CU41" s="46"/>
      <c r="CV41" s="45"/>
      <c r="DH41" s="18" t="s">
        <v>1036</v>
      </c>
      <c r="DI41" s="19" t="s">
        <v>11</v>
      </c>
      <c r="DJ41" s="19" t="s">
        <v>2608</v>
      </c>
      <c r="DK41" s="19" t="s">
        <v>2613</v>
      </c>
      <c r="DL41" s="19" t="s">
        <v>2614</v>
      </c>
      <c r="DM41" s="20" t="s">
        <v>2595</v>
      </c>
      <c r="DN41" s="19" t="s">
        <v>2596</v>
      </c>
      <c r="DW41" s="18" t="s">
        <v>1036</v>
      </c>
      <c r="DX41" s="19" t="s">
        <v>11</v>
      </c>
      <c r="DY41" s="18" t="s">
        <v>2608</v>
      </c>
      <c r="DZ41" s="19" t="s">
        <v>2614</v>
      </c>
      <c r="EA41" s="19" t="s">
        <v>2612</v>
      </c>
      <c r="EB41" s="20" t="s">
        <v>2595</v>
      </c>
      <c r="EC41" s="19" t="s">
        <v>2596</v>
      </c>
      <c r="EO41" s="44"/>
      <c r="EP41" s="45"/>
      <c r="EQ41" s="45"/>
      <c r="ER41" s="45"/>
      <c r="ES41" s="45"/>
      <c r="ET41" s="46"/>
      <c r="EU41" s="45"/>
      <c r="FD41" s="44"/>
      <c r="FE41" s="45"/>
      <c r="FF41" s="44"/>
      <c r="FG41" s="45"/>
      <c r="FH41" s="45"/>
      <c r="FI41" s="46"/>
      <c r="FJ41" s="45"/>
      <c r="FV41" s="44"/>
      <c r="FW41" s="45"/>
      <c r="FX41" s="45"/>
      <c r="FY41" s="45"/>
      <c r="FZ41" s="45"/>
      <c r="GA41" s="46"/>
      <c r="GB41" s="45"/>
      <c r="GK41" s="44"/>
      <c r="GL41" s="45"/>
      <c r="GM41" s="44"/>
      <c r="GN41" s="45"/>
      <c r="GO41" s="45"/>
      <c r="GP41" s="46"/>
      <c r="GQ41" s="45"/>
      <c r="HC41" s="44"/>
      <c r="HD41" s="45"/>
      <c r="HE41" s="45"/>
      <c r="HF41" s="45"/>
      <c r="HG41" s="45"/>
      <c r="HH41" s="46"/>
      <c r="HI41" s="45"/>
      <c r="HR41" s="44"/>
      <c r="HS41" s="45"/>
      <c r="HT41" s="44"/>
      <c r="HU41" s="45"/>
      <c r="HV41" s="45"/>
      <c r="HW41" s="46"/>
      <c r="HX41" s="45"/>
      <c r="IJ41" s="44"/>
      <c r="IK41" s="45"/>
      <c r="IL41" s="45"/>
      <c r="IM41" s="45"/>
      <c r="IN41" s="45"/>
      <c r="IO41" s="45"/>
      <c r="IP41" s="45"/>
      <c r="IQ41" s="46"/>
      <c r="IR41" s="45"/>
      <c r="IT41" s="44"/>
      <c r="IU41" s="45"/>
      <c r="IV41" s="44"/>
      <c r="IW41" s="45"/>
      <c r="IX41" s="45"/>
      <c r="IY41" s="46"/>
      <c r="IZ41" s="45"/>
      <c r="JB41" s="44"/>
      <c r="JC41" s="45"/>
      <c r="JD41" s="45"/>
      <c r="JE41" s="45"/>
      <c r="JF41" s="45"/>
      <c r="JG41" s="45"/>
      <c r="JH41" s="45"/>
      <c r="JI41" s="46"/>
      <c r="JJ41" s="45"/>
      <c r="JS41" s="44"/>
      <c r="JT41" s="45"/>
      <c r="JU41" s="44"/>
      <c r="JV41" s="45"/>
      <c r="JW41" s="45"/>
      <c r="JX41" s="46"/>
      <c r="JY41" s="45"/>
      <c r="KL41" s="18" t="s">
        <v>1036</v>
      </c>
      <c r="KM41" s="19" t="s">
        <v>11</v>
      </c>
      <c r="KN41" s="19" t="s">
        <v>2608</v>
      </c>
      <c r="KO41" s="19" t="s">
        <v>2613</v>
      </c>
      <c r="KP41" s="19" t="s">
        <v>2614</v>
      </c>
      <c r="KQ41" s="19" t="s">
        <v>2615</v>
      </c>
      <c r="KR41" s="19" t="s">
        <v>2616</v>
      </c>
      <c r="KS41" s="20" t="s">
        <v>2595</v>
      </c>
      <c r="KT41" s="19" t="s">
        <v>2596</v>
      </c>
      <c r="KV41" s="18" t="s">
        <v>1036</v>
      </c>
      <c r="KW41" s="19" t="s">
        <v>11</v>
      </c>
      <c r="KX41" s="18" t="s">
        <v>2608</v>
      </c>
      <c r="KY41" s="19" t="s">
        <v>2614</v>
      </c>
      <c r="KZ41" s="19" t="s">
        <v>2612</v>
      </c>
      <c r="LA41" s="20" t="s">
        <v>2595</v>
      </c>
      <c r="LB41" s="19" t="s">
        <v>2596</v>
      </c>
      <c r="LD41" s="18" t="s">
        <v>1036</v>
      </c>
      <c r="LE41" s="19" t="s">
        <v>11</v>
      </c>
      <c r="LF41" s="19" t="s">
        <v>2608</v>
      </c>
      <c r="LG41" s="19" t="s">
        <v>2613</v>
      </c>
      <c r="LH41" s="19" t="s">
        <v>2614</v>
      </c>
      <c r="LI41" s="19" t="s">
        <v>2615</v>
      </c>
      <c r="LJ41" s="19" t="s">
        <v>2616</v>
      </c>
      <c r="LK41" s="20" t="s">
        <v>2595</v>
      </c>
      <c r="LL41" s="19" t="s">
        <v>2596</v>
      </c>
      <c r="LN41" s="18" t="s">
        <v>1036</v>
      </c>
      <c r="LO41" s="19" t="s">
        <v>11</v>
      </c>
      <c r="LP41" s="18" t="s">
        <v>2608</v>
      </c>
      <c r="LQ41" s="19" t="s">
        <v>2614</v>
      </c>
      <c r="LR41" s="19" t="s">
        <v>2612</v>
      </c>
      <c r="LS41" s="20" t="s">
        <v>2595</v>
      </c>
      <c r="LT41" s="19" t="s">
        <v>2596</v>
      </c>
      <c r="LV41" s="18" t="s">
        <v>1036</v>
      </c>
      <c r="LW41" s="19" t="s">
        <v>11</v>
      </c>
      <c r="LX41" s="19" t="s">
        <v>2608</v>
      </c>
      <c r="LY41" s="19" t="s">
        <v>2613</v>
      </c>
      <c r="LZ41" s="19" t="s">
        <v>2614</v>
      </c>
      <c r="MA41" s="19" t="s">
        <v>2615</v>
      </c>
      <c r="MB41" s="19" t="s">
        <v>2616</v>
      </c>
      <c r="MC41" s="20" t="s">
        <v>2595</v>
      </c>
      <c r="MD41" s="19" t="s">
        <v>2596</v>
      </c>
      <c r="MF41" s="18" t="s">
        <v>1036</v>
      </c>
      <c r="MG41" s="19" t="s">
        <v>11</v>
      </c>
      <c r="MH41" s="18" t="s">
        <v>2608</v>
      </c>
      <c r="MI41" s="19" t="s">
        <v>2614</v>
      </c>
      <c r="MJ41" s="19" t="s">
        <v>2612</v>
      </c>
      <c r="MK41" s="20" t="s">
        <v>2595</v>
      </c>
      <c r="ML41" s="19" t="s">
        <v>2596</v>
      </c>
      <c r="MN41" s="18" t="s">
        <v>1036</v>
      </c>
      <c r="MO41" s="19" t="s">
        <v>11</v>
      </c>
      <c r="MP41" s="19" t="s">
        <v>2608</v>
      </c>
      <c r="MQ41" s="19" t="s">
        <v>2613</v>
      </c>
      <c r="MR41" s="19" t="s">
        <v>2614</v>
      </c>
      <c r="MS41" s="19" t="s">
        <v>2615</v>
      </c>
      <c r="MT41" s="19" t="s">
        <v>2616</v>
      </c>
      <c r="MU41" s="20" t="s">
        <v>2595</v>
      </c>
      <c r="MV41" s="19" t="s">
        <v>2596</v>
      </c>
      <c r="MX41" s="18" t="s">
        <v>1036</v>
      </c>
      <c r="MY41" s="19" t="s">
        <v>11</v>
      </c>
      <c r="MZ41" s="18" t="s">
        <v>2608</v>
      </c>
      <c r="NA41" s="19" t="s">
        <v>2614</v>
      </c>
      <c r="NB41" s="19" t="s">
        <v>2612</v>
      </c>
      <c r="NC41" s="20" t="s">
        <v>2595</v>
      </c>
      <c r="ND41" s="19" t="s">
        <v>2596</v>
      </c>
      <c r="NF41" s="18" t="s">
        <v>1036</v>
      </c>
      <c r="NG41" s="19" t="s">
        <v>11</v>
      </c>
      <c r="NH41" s="19" t="s">
        <v>2608</v>
      </c>
      <c r="NI41" s="19" t="s">
        <v>2613</v>
      </c>
      <c r="NJ41" s="19" t="s">
        <v>2614</v>
      </c>
      <c r="NK41" s="19" t="s">
        <v>2615</v>
      </c>
      <c r="NL41" s="19" t="s">
        <v>2616</v>
      </c>
      <c r="NM41" s="20" t="s">
        <v>2595</v>
      </c>
      <c r="NN41" s="19" t="s">
        <v>2596</v>
      </c>
      <c r="NW41" s="18" t="s">
        <v>1036</v>
      </c>
      <c r="NX41" s="19" t="s">
        <v>11</v>
      </c>
      <c r="NY41" s="18" t="s">
        <v>2608</v>
      </c>
      <c r="NZ41" s="19" t="s">
        <v>2614</v>
      </c>
      <c r="OA41" s="19" t="s">
        <v>2612</v>
      </c>
      <c r="OB41" s="20" t="s">
        <v>2595</v>
      </c>
      <c r="OC41" s="19" t="s">
        <v>2596</v>
      </c>
      <c r="OO41" s="18" t="s">
        <v>1036</v>
      </c>
      <c r="OP41" s="19" t="s">
        <v>11</v>
      </c>
      <c r="OQ41" s="19" t="s">
        <v>2608</v>
      </c>
      <c r="OR41" s="19" t="s">
        <v>2613</v>
      </c>
      <c r="OS41" s="19" t="s">
        <v>2614</v>
      </c>
      <c r="OT41" s="19" t="s">
        <v>2615</v>
      </c>
      <c r="OU41" s="19" t="s">
        <v>2616</v>
      </c>
      <c r="OV41" s="20" t="s">
        <v>2595</v>
      </c>
      <c r="OW41" s="19" t="s">
        <v>2596</v>
      </c>
      <c r="OY41" s="18" t="s">
        <v>1036</v>
      </c>
      <c r="OZ41" s="19" t="s">
        <v>11</v>
      </c>
      <c r="PA41" s="18" t="s">
        <v>2608</v>
      </c>
      <c r="PB41" s="19" t="s">
        <v>2614</v>
      </c>
      <c r="PC41" s="19" t="s">
        <v>2612</v>
      </c>
      <c r="PD41" s="20" t="s">
        <v>2595</v>
      </c>
      <c r="PE41" s="19" t="s">
        <v>2596</v>
      </c>
      <c r="PG41" s="18" t="s">
        <v>1036</v>
      </c>
      <c r="PH41" s="19" t="s">
        <v>11</v>
      </c>
      <c r="PI41" s="19" t="s">
        <v>2608</v>
      </c>
      <c r="PJ41" s="19" t="s">
        <v>2613</v>
      </c>
      <c r="PK41" s="19" t="s">
        <v>2614</v>
      </c>
      <c r="PL41" s="19" t="s">
        <v>2615</v>
      </c>
      <c r="PM41" s="19" t="s">
        <v>2616</v>
      </c>
      <c r="PN41" s="20" t="s">
        <v>2595</v>
      </c>
      <c r="PO41" s="19" t="s">
        <v>2596</v>
      </c>
      <c r="PQ41" s="18" t="s">
        <v>1036</v>
      </c>
      <c r="PR41" s="19" t="s">
        <v>11</v>
      </c>
      <c r="PS41" s="18" t="s">
        <v>2608</v>
      </c>
      <c r="PT41" s="19" t="s">
        <v>2614</v>
      </c>
      <c r="PU41" s="19" t="s">
        <v>2612</v>
      </c>
      <c r="PV41" s="20" t="s">
        <v>2595</v>
      </c>
      <c r="PW41" s="19" t="s">
        <v>2596</v>
      </c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J41" s="44"/>
      <c r="RK41" s="45"/>
      <c r="RL41" s="45"/>
      <c r="RM41" s="45"/>
      <c r="RN41" s="45"/>
      <c r="RO41" s="45"/>
      <c r="RP41" s="45"/>
      <c r="RQ41" s="46"/>
      <c r="RR41" s="45"/>
      <c r="SA41" s="44"/>
      <c r="SB41" s="45"/>
      <c r="SC41" s="44"/>
      <c r="SD41" s="45"/>
      <c r="SE41" s="45"/>
      <c r="SF41" s="46"/>
      <c r="SG41" s="45"/>
    </row>
    <row r="42" spans="1:501">
      <c r="A42" s="43" t="s">
        <v>193</v>
      </c>
      <c r="B42" s="43" t="s">
        <v>1001</v>
      </c>
      <c r="C42" s="33">
        <v>10</v>
      </c>
      <c r="D42" s="38">
        <f t="shared" si="141"/>
        <v>0.5</v>
      </c>
      <c r="E42" s="43">
        <f t="shared" si="142"/>
        <v>30.3030303030303</v>
      </c>
      <c r="F42" s="33">
        <v>2</v>
      </c>
      <c r="G42" s="43">
        <f t="shared" si="143"/>
        <v>1.03092783505155</v>
      </c>
      <c r="H42" s="33">
        <f t="shared" si="144"/>
        <v>18.5941893158388</v>
      </c>
      <c r="M42" s="25" t="s">
        <v>167</v>
      </c>
      <c r="N42" s="25" t="s">
        <v>173</v>
      </c>
      <c r="O42" s="26"/>
      <c r="P42" s="31">
        <v>13</v>
      </c>
      <c r="Q42" s="26">
        <v>6</v>
      </c>
      <c r="R42" s="26">
        <v>9.5</v>
      </c>
      <c r="S42" s="26">
        <v>1</v>
      </c>
      <c r="AB42" s="25" t="s">
        <v>167</v>
      </c>
      <c r="AC42" s="25" t="s">
        <v>173</v>
      </c>
      <c r="AD42" s="26"/>
      <c r="AE42" s="26">
        <v>6</v>
      </c>
      <c r="AF42" s="26">
        <v>52</v>
      </c>
      <c r="AG42" s="26">
        <v>29</v>
      </c>
      <c r="AH42" s="26">
        <v>1</v>
      </c>
      <c r="AT42" s="18" t="s">
        <v>1036</v>
      </c>
      <c r="AU42" s="19" t="s">
        <v>11</v>
      </c>
      <c r="AV42" s="19" t="s">
        <v>2608</v>
      </c>
      <c r="AW42" s="19" t="s">
        <v>2613</v>
      </c>
      <c r="AX42" s="19" t="s">
        <v>2614</v>
      </c>
      <c r="AY42" s="20" t="s">
        <v>2595</v>
      </c>
      <c r="AZ42" s="19" t="s">
        <v>2596</v>
      </c>
      <c r="BI42" s="18" t="s">
        <v>1036</v>
      </c>
      <c r="BJ42" s="19" t="s">
        <v>11</v>
      </c>
      <c r="BK42" s="18" t="s">
        <v>2608</v>
      </c>
      <c r="BL42" s="19" t="s">
        <v>2614</v>
      </c>
      <c r="BM42" s="19" t="s">
        <v>2612</v>
      </c>
      <c r="BN42" s="20" t="s">
        <v>2595</v>
      </c>
      <c r="BO42" s="19" t="s">
        <v>2596</v>
      </c>
      <c r="CA42" s="18" t="s">
        <v>1036</v>
      </c>
      <c r="CB42" s="19" t="s">
        <v>11</v>
      </c>
      <c r="CC42" s="19" t="s">
        <v>2608</v>
      </c>
      <c r="CD42" s="19" t="s">
        <v>2613</v>
      </c>
      <c r="CE42" s="19" t="s">
        <v>2614</v>
      </c>
      <c r="CF42" s="20" t="s">
        <v>2595</v>
      </c>
      <c r="CG42" s="19" t="s">
        <v>2596</v>
      </c>
      <c r="CP42" s="18" t="s">
        <v>1036</v>
      </c>
      <c r="CQ42" s="19" t="s">
        <v>11</v>
      </c>
      <c r="CR42" s="18" t="s">
        <v>2608</v>
      </c>
      <c r="CS42" s="19" t="s">
        <v>2614</v>
      </c>
      <c r="CT42" s="19" t="s">
        <v>2612</v>
      </c>
      <c r="CU42" s="20" t="s">
        <v>2595</v>
      </c>
      <c r="CV42" s="19" t="s">
        <v>2596</v>
      </c>
      <c r="DH42" s="25" t="s">
        <v>167</v>
      </c>
      <c r="DI42" s="25" t="s">
        <v>173</v>
      </c>
      <c r="DJ42" s="26"/>
      <c r="DK42" s="26">
        <v>4</v>
      </c>
      <c r="DL42" s="26">
        <v>4</v>
      </c>
      <c r="DM42" s="26">
        <v>4</v>
      </c>
      <c r="DN42" s="26">
        <f>RANK(DM42,$DM$42:$DM$48)</f>
        <v>1</v>
      </c>
      <c r="DW42" s="25" t="s">
        <v>167</v>
      </c>
      <c r="DX42" s="25" t="s">
        <v>173</v>
      </c>
      <c r="DY42" s="26"/>
      <c r="DZ42" s="26">
        <v>4</v>
      </c>
      <c r="EA42" s="26">
        <v>15</v>
      </c>
      <c r="EB42" s="26">
        <v>10.6</v>
      </c>
      <c r="EC42" s="26">
        <v>1</v>
      </c>
      <c r="EO42" s="18" t="s">
        <v>1036</v>
      </c>
      <c r="EP42" s="19" t="s">
        <v>11</v>
      </c>
      <c r="EQ42" s="19" t="s">
        <v>2608</v>
      </c>
      <c r="ER42" s="19" t="s">
        <v>2613</v>
      </c>
      <c r="ES42" s="19" t="s">
        <v>2614</v>
      </c>
      <c r="ET42" s="20" t="s">
        <v>2595</v>
      </c>
      <c r="EU42" s="19" t="s">
        <v>2596</v>
      </c>
      <c r="FD42" s="18" t="s">
        <v>1036</v>
      </c>
      <c r="FE42" s="19" t="s">
        <v>11</v>
      </c>
      <c r="FF42" s="18" t="s">
        <v>2608</v>
      </c>
      <c r="FG42" s="19" t="s">
        <v>2614</v>
      </c>
      <c r="FH42" s="19" t="s">
        <v>2612</v>
      </c>
      <c r="FI42" s="20" t="s">
        <v>2595</v>
      </c>
      <c r="FJ42" s="19" t="s">
        <v>2596</v>
      </c>
      <c r="FV42" s="18" t="s">
        <v>1036</v>
      </c>
      <c r="FW42" s="19" t="s">
        <v>11</v>
      </c>
      <c r="FX42" s="19" t="s">
        <v>2608</v>
      </c>
      <c r="FY42" s="19" t="s">
        <v>2613</v>
      </c>
      <c r="FZ42" s="19" t="s">
        <v>2614</v>
      </c>
      <c r="GA42" s="20" t="s">
        <v>2595</v>
      </c>
      <c r="GB42" s="19" t="s">
        <v>2596</v>
      </c>
      <c r="GK42" s="18" t="s">
        <v>1036</v>
      </c>
      <c r="GL42" s="19" t="s">
        <v>11</v>
      </c>
      <c r="GM42" s="18" t="s">
        <v>2608</v>
      </c>
      <c r="GN42" s="19" t="s">
        <v>2614</v>
      </c>
      <c r="GO42" s="19" t="s">
        <v>2612</v>
      </c>
      <c r="GP42" s="20" t="s">
        <v>2595</v>
      </c>
      <c r="GQ42" s="19" t="s">
        <v>2596</v>
      </c>
      <c r="HC42" s="18" t="s">
        <v>1036</v>
      </c>
      <c r="HD42" s="19" t="s">
        <v>11</v>
      </c>
      <c r="HE42" s="19" t="s">
        <v>2608</v>
      </c>
      <c r="HF42" s="19" t="s">
        <v>2613</v>
      </c>
      <c r="HG42" s="19" t="s">
        <v>2614</v>
      </c>
      <c r="HH42" s="20" t="s">
        <v>2595</v>
      </c>
      <c r="HI42" s="19" t="s">
        <v>2596</v>
      </c>
      <c r="HR42" s="18" t="s">
        <v>1036</v>
      </c>
      <c r="HS42" s="19" t="s">
        <v>11</v>
      </c>
      <c r="HT42" s="18" t="s">
        <v>2608</v>
      </c>
      <c r="HU42" s="19" t="s">
        <v>2614</v>
      </c>
      <c r="HV42" s="19" t="s">
        <v>2612</v>
      </c>
      <c r="HW42" s="20" t="s">
        <v>2595</v>
      </c>
      <c r="HX42" s="19" t="s">
        <v>2596</v>
      </c>
      <c r="IJ42" s="18" t="s">
        <v>1036</v>
      </c>
      <c r="IK42" s="19" t="s">
        <v>11</v>
      </c>
      <c r="IL42" s="19" t="s">
        <v>2608</v>
      </c>
      <c r="IM42" s="19" t="s">
        <v>2613</v>
      </c>
      <c r="IN42" s="19" t="s">
        <v>2615</v>
      </c>
      <c r="IO42" s="19" t="s">
        <v>2614</v>
      </c>
      <c r="IP42" s="19" t="s">
        <v>2616</v>
      </c>
      <c r="IQ42" s="20" t="s">
        <v>2595</v>
      </c>
      <c r="IR42" s="19" t="s">
        <v>2596</v>
      </c>
      <c r="IT42" s="18" t="s">
        <v>1036</v>
      </c>
      <c r="IU42" s="19" t="s">
        <v>11</v>
      </c>
      <c r="IV42" s="18" t="s">
        <v>2608</v>
      </c>
      <c r="IW42" s="19" t="s">
        <v>2614</v>
      </c>
      <c r="IX42" s="19" t="s">
        <v>2612</v>
      </c>
      <c r="IY42" s="20" t="s">
        <v>2595</v>
      </c>
      <c r="IZ42" s="19" t="s">
        <v>2596</v>
      </c>
      <c r="JB42" s="18" t="s">
        <v>1036</v>
      </c>
      <c r="JC42" s="19" t="s">
        <v>11</v>
      </c>
      <c r="JD42" s="19" t="s">
        <v>2608</v>
      </c>
      <c r="JE42" s="19" t="s">
        <v>2613</v>
      </c>
      <c r="JF42" s="19" t="s">
        <v>2614</v>
      </c>
      <c r="JG42" s="19" t="s">
        <v>2615</v>
      </c>
      <c r="JH42" s="19" t="s">
        <v>2616</v>
      </c>
      <c r="JI42" s="20" t="s">
        <v>2595</v>
      </c>
      <c r="JJ42" s="19" t="s">
        <v>2596</v>
      </c>
      <c r="JS42" s="18" t="s">
        <v>1036</v>
      </c>
      <c r="JT42" s="19" t="s">
        <v>11</v>
      </c>
      <c r="JU42" s="18" t="s">
        <v>2608</v>
      </c>
      <c r="JV42" s="19" t="s">
        <v>2614</v>
      </c>
      <c r="JW42" s="19" t="s">
        <v>2612</v>
      </c>
      <c r="JX42" s="20" t="s">
        <v>2595</v>
      </c>
      <c r="JY42" s="19" t="s">
        <v>2596</v>
      </c>
      <c r="KL42" s="25" t="s">
        <v>167</v>
      </c>
      <c r="KM42" s="25" t="s">
        <v>852</v>
      </c>
      <c r="KN42" s="26"/>
      <c r="KO42" s="26">
        <v>1</v>
      </c>
      <c r="KP42" s="26"/>
      <c r="KQ42" s="26">
        <v>1</v>
      </c>
      <c r="KR42" s="28">
        <v>1</v>
      </c>
      <c r="KS42" s="26">
        <v>0.7</v>
      </c>
      <c r="KT42" s="26">
        <v>1</v>
      </c>
      <c r="KV42" s="32" t="s">
        <v>167</v>
      </c>
      <c r="KW42" s="32" t="s">
        <v>852</v>
      </c>
      <c r="KX42" s="33"/>
      <c r="KY42" s="33"/>
      <c r="KZ42" s="33"/>
      <c r="LA42" s="33">
        <v>0</v>
      </c>
      <c r="LB42" s="33">
        <v>1</v>
      </c>
      <c r="LD42" s="25" t="s">
        <v>28</v>
      </c>
      <c r="LE42" s="25" t="s">
        <v>50</v>
      </c>
      <c r="LF42" s="26"/>
      <c r="LG42" s="26">
        <v>1</v>
      </c>
      <c r="LH42" s="26"/>
      <c r="LI42" s="26"/>
      <c r="LJ42" s="28">
        <v>0</v>
      </c>
      <c r="LK42" s="26">
        <v>0.4</v>
      </c>
      <c r="LL42" s="26">
        <v>1</v>
      </c>
      <c r="LN42" s="32" t="s">
        <v>28</v>
      </c>
      <c r="LO42" s="32" t="s">
        <v>50</v>
      </c>
      <c r="LP42" s="33"/>
      <c r="LQ42" s="33"/>
      <c r="LR42" s="33"/>
      <c r="LS42" s="33">
        <v>0</v>
      </c>
      <c r="LT42" s="33">
        <v>1</v>
      </c>
      <c r="LV42" s="25" t="s">
        <v>28</v>
      </c>
      <c r="LW42" s="25" t="s">
        <v>50</v>
      </c>
      <c r="LX42" s="26"/>
      <c r="LY42" s="26">
        <v>1</v>
      </c>
      <c r="LZ42" s="26"/>
      <c r="MA42" s="26"/>
      <c r="MB42" s="28">
        <v>0</v>
      </c>
      <c r="MC42" s="26">
        <v>0.4</v>
      </c>
      <c r="MD42" s="26">
        <v>1</v>
      </c>
      <c r="MF42" s="32" t="s">
        <v>28</v>
      </c>
      <c r="MG42" s="32" t="s">
        <v>50</v>
      </c>
      <c r="MH42" s="33"/>
      <c r="MI42" s="33"/>
      <c r="MJ42" s="33"/>
      <c r="MK42" s="33">
        <v>0</v>
      </c>
      <c r="ML42" s="33">
        <v>1</v>
      </c>
      <c r="MN42" s="25" t="s">
        <v>28</v>
      </c>
      <c r="MO42" s="25" t="s">
        <v>50</v>
      </c>
      <c r="MP42" s="26"/>
      <c r="MQ42" s="26">
        <v>2</v>
      </c>
      <c r="MR42" s="26"/>
      <c r="MS42" s="26"/>
      <c r="MT42" s="28">
        <v>0</v>
      </c>
      <c r="MU42" s="26">
        <v>0.8</v>
      </c>
      <c r="MV42" s="26">
        <v>1</v>
      </c>
      <c r="MX42" s="32" t="s">
        <v>28</v>
      </c>
      <c r="MY42" s="32" t="s">
        <v>50</v>
      </c>
      <c r="MZ42" s="33"/>
      <c r="NA42" s="33"/>
      <c r="NB42" s="33"/>
      <c r="NC42" s="33">
        <v>0</v>
      </c>
      <c r="ND42" s="33">
        <v>1</v>
      </c>
      <c r="NF42" s="25" t="s">
        <v>28</v>
      </c>
      <c r="NG42" s="25" t="s">
        <v>50</v>
      </c>
      <c r="NH42" s="26"/>
      <c r="NI42" s="26">
        <v>5</v>
      </c>
      <c r="NJ42" s="26"/>
      <c r="NK42" s="26"/>
      <c r="NL42" s="37">
        <v>0</v>
      </c>
      <c r="NM42" s="26">
        <v>2</v>
      </c>
      <c r="NN42" s="26">
        <v>1</v>
      </c>
      <c r="NW42" s="32" t="s">
        <v>28</v>
      </c>
      <c r="NX42" s="32" t="s">
        <v>50</v>
      </c>
      <c r="NY42" s="33"/>
      <c r="NZ42" s="33"/>
      <c r="OA42" s="33"/>
      <c r="OB42" s="33">
        <v>0</v>
      </c>
      <c r="OC42" s="33">
        <v>1</v>
      </c>
      <c r="OO42" s="25" t="s">
        <v>28</v>
      </c>
      <c r="OP42" s="25" t="s">
        <v>50</v>
      </c>
      <c r="OQ42" s="26"/>
      <c r="OR42" s="26">
        <v>1</v>
      </c>
      <c r="OS42" s="26"/>
      <c r="OT42" s="26"/>
      <c r="OU42" s="28">
        <v>0</v>
      </c>
      <c r="OV42" s="26">
        <v>0.4</v>
      </c>
      <c r="OW42" s="26">
        <v>1</v>
      </c>
      <c r="OY42" s="32" t="s">
        <v>28</v>
      </c>
      <c r="OZ42" s="32" t="s">
        <v>50</v>
      </c>
      <c r="PA42" s="33"/>
      <c r="PB42" s="33"/>
      <c r="PC42" s="33"/>
      <c r="PD42" s="33">
        <v>0</v>
      </c>
      <c r="PE42" s="33">
        <v>1</v>
      </c>
      <c r="PG42" s="25" t="s">
        <v>28</v>
      </c>
      <c r="PH42" s="25" t="s">
        <v>50</v>
      </c>
      <c r="PI42" s="26"/>
      <c r="PJ42" s="26">
        <v>1</v>
      </c>
      <c r="PK42" s="26"/>
      <c r="PL42" s="26"/>
      <c r="PM42" s="28">
        <v>0</v>
      </c>
      <c r="PN42" s="26">
        <v>0.4</v>
      </c>
      <c r="PO42" s="26">
        <v>1</v>
      </c>
      <c r="PQ42" s="32" t="s">
        <v>28</v>
      </c>
      <c r="PR42" s="32" t="s">
        <v>50</v>
      </c>
      <c r="PS42" s="33"/>
      <c r="PT42" s="33"/>
      <c r="PU42" s="33"/>
      <c r="PV42" s="33">
        <v>0</v>
      </c>
      <c r="PW42" s="33">
        <v>1</v>
      </c>
      <c r="PY42" s="18" t="s">
        <v>1036</v>
      </c>
      <c r="PZ42" s="19" t="s">
        <v>11</v>
      </c>
      <c r="QA42" s="19" t="s">
        <v>2608</v>
      </c>
      <c r="QB42" s="19" t="s">
        <v>2613</v>
      </c>
      <c r="QC42" s="19" t="s">
        <v>2614</v>
      </c>
      <c r="QD42" s="19" t="s">
        <v>2615</v>
      </c>
      <c r="QE42" s="19" t="s">
        <v>2616</v>
      </c>
      <c r="QF42" s="20" t="s">
        <v>2595</v>
      </c>
      <c r="QG42" s="19" t="s">
        <v>2596</v>
      </c>
      <c r="QI42" s="18" t="s">
        <v>1036</v>
      </c>
      <c r="QJ42" s="19" t="s">
        <v>11</v>
      </c>
      <c r="QK42" s="18" t="s">
        <v>2608</v>
      </c>
      <c r="QL42" s="19" t="s">
        <v>2614</v>
      </c>
      <c r="QM42" s="19" t="s">
        <v>2612</v>
      </c>
      <c r="QN42" s="20" t="s">
        <v>2595</v>
      </c>
      <c r="QO42" s="19" t="s">
        <v>2596</v>
      </c>
      <c r="QQ42" s="18" t="s">
        <v>1036</v>
      </c>
      <c r="QR42" s="19" t="s">
        <v>11</v>
      </c>
      <c r="QS42" s="19" t="s">
        <v>2608</v>
      </c>
      <c r="QT42" s="19" t="s">
        <v>2613</v>
      </c>
      <c r="QU42" s="19" t="s">
        <v>2614</v>
      </c>
      <c r="QV42" s="19" t="s">
        <v>2615</v>
      </c>
      <c r="QW42" s="19" t="s">
        <v>2616</v>
      </c>
      <c r="QX42" s="20" t="s">
        <v>2595</v>
      </c>
      <c r="QY42" s="19" t="s">
        <v>2596</v>
      </c>
      <c r="RA42" s="18" t="s">
        <v>1036</v>
      </c>
      <c r="RB42" s="19" t="s">
        <v>11</v>
      </c>
      <c r="RC42" s="18" t="s">
        <v>2608</v>
      </c>
      <c r="RD42" s="19" t="s">
        <v>2614</v>
      </c>
      <c r="RE42" s="19" t="s">
        <v>2612</v>
      </c>
      <c r="RF42" s="20" t="s">
        <v>2595</v>
      </c>
      <c r="RG42" s="19" t="s">
        <v>2596</v>
      </c>
      <c r="RJ42" s="18" t="s">
        <v>1036</v>
      </c>
      <c r="RK42" s="19" t="s">
        <v>11</v>
      </c>
      <c r="RL42" s="19" t="s">
        <v>2608</v>
      </c>
      <c r="RM42" s="19" t="s">
        <v>2613</v>
      </c>
      <c r="RN42" s="19" t="s">
        <v>2614</v>
      </c>
      <c r="RO42" s="19" t="s">
        <v>2615</v>
      </c>
      <c r="RP42" s="19" t="s">
        <v>2616</v>
      </c>
      <c r="RQ42" s="20" t="s">
        <v>2595</v>
      </c>
      <c r="RR42" s="19" t="s">
        <v>2596</v>
      </c>
      <c r="SA42" s="18" t="s">
        <v>1036</v>
      </c>
      <c r="SB42" s="19" t="s">
        <v>11</v>
      </c>
      <c r="SC42" s="18" t="s">
        <v>2608</v>
      </c>
      <c r="SD42" s="19" t="s">
        <v>2614</v>
      </c>
      <c r="SE42" s="19" t="s">
        <v>2612</v>
      </c>
      <c r="SF42" s="20" t="s">
        <v>2595</v>
      </c>
      <c r="SG42" s="19" t="s">
        <v>2596</v>
      </c>
    </row>
    <row r="43" spans="1:501">
      <c r="A43" s="43"/>
      <c r="B43" s="43"/>
      <c r="C43" s="33"/>
      <c r="D43" s="38"/>
      <c r="E43" s="43"/>
      <c r="F43" s="33"/>
      <c r="G43" s="43"/>
      <c r="H43" s="33"/>
      <c r="M43" s="32" t="s">
        <v>167</v>
      </c>
      <c r="N43" s="32" t="s">
        <v>581</v>
      </c>
      <c r="O43" s="33"/>
      <c r="P43" s="39">
        <v>10</v>
      </c>
      <c r="Q43" s="33">
        <v>7</v>
      </c>
      <c r="R43" s="33">
        <v>8.5</v>
      </c>
      <c r="S43" s="33">
        <v>2</v>
      </c>
      <c r="AB43" s="32" t="s">
        <v>167</v>
      </c>
      <c r="AC43" s="32" t="s">
        <v>581</v>
      </c>
      <c r="AD43" s="33"/>
      <c r="AE43" s="33">
        <v>7</v>
      </c>
      <c r="AF43" s="33">
        <v>11</v>
      </c>
      <c r="AG43" s="33">
        <v>9</v>
      </c>
      <c r="AH43" s="33">
        <v>2</v>
      </c>
      <c r="AT43" s="25" t="s">
        <v>167</v>
      </c>
      <c r="AU43" s="25" t="s">
        <v>173</v>
      </c>
      <c r="AV43" s="26"/>
      <c r="AW43" s="26">
        <v>8</v>
      </c>
      <c r="AX43" s="26">
        <v>8</v>
      </c>
      <c r="AY43" s="26">
        <v>8</v>
      </c>
      <c r="AZ43" s="26">
        <v>1</v>
      </c>
      <c r="BI43" s="25" t="s">
        <v>167</v>
      </c>
      <c r="BJ43" s="25" t="s">
        <v>173</v>
      </c>
      <c r="BK43" s="26"/>
      <c r="BL43" s="26">
        <v>8</v>
      </c>
      <c r="BM43" s="26">
        <v>9</v>
      </c>
      <c r="BN43" s="26">
        <v>8.6</v>
      </c>
      <c r="BO43" s="26">
        <v>1</v>
      </c>
      <c r="CA43" s="25" t="s">
        <v>28</v>
      </c>
      <c r="CB43" s="25" t="s">
        <v>54</v>
      </c>
      <c r="CC43" s="26"/>
      <c r="CD43" s="26">
        <v>10</v>
      </c>
      <c r="CE43" s="26">
        <v>2</v>
      </c>
      <c r="CF43" s="26">
        <v>6</v>
      </c>
      <c r="CG43" s="26">
        <v>1</v>
      </c>
      <c r="CP43" s="25" t="s">
        <v>167</v>
      </c>
      <c r="CQ43" s="25" t="s">
        <v>173</v>
      </c>
      <c r="CR43" s="26"/>
      <c r="CS43" s="26">
        <v>4</v>
      </c>
      <c r="CT43" s="26">
        <v>12</v>
      </c>
      <c r="CU43" s="26">
        <v>8.8</v>
      </c>
      <c r="CV43" s="26">
        <v>1</v>
      </c>
      <c r="DH43" s="25" t="s">
        <v>167</v>
      </c>
      <c r="DI43" s="25" t="s">
        <v>581</v>
      </c>
      <c r="DJ43" s="26"/>
      <c r="DK43" s="26">
        <v>6</v>
      </c>
      <c r="DL43" s="26">
        <v>2</v>
      </c>
      <c r="DM43" s="26">
        <v>4</v>
      </c>
      <c r="DN43" s="26">
        <f t="shared" ref="DN43:DN48" si="181">RANK(DM43,$DM$42:$DM$48)</f>
        <v>1</v>
      </c>
      <c r="DW43" s="32" t="s">
        <v>92</v>
      </c>
      <c r="DX43" s="32" t="s">
        <v>97</v>
      </c>
      <c r="DY43" s="33"/>
      <c r="DZ43" s="33">
        <v>1</v>
      </c>
      <c r="EA43" s="33">
        <v>4</v>
      </c>
      <c r="EB43" s="33">
        <v>2.8</v>
      </c>
      <c r="EC43" s="33">
        <v>2</v>
      </c>
      <c r="EO43" s="25" t="s">
        <v>167</v>
      </c>
      <c r="EP43" s="25" t="s">
        <v>173</v>
      </c>
      <c r="EQ43" s="26"/>
      <c r="ER43" s="26">
        <v>8</v>
      </c>
      <c r="ES43" s="26">
        <v>7</v>
      </c>
      <c r="ET43" s="26">
        <v>7.5</v>
      </c>
      <c r="EU43" s="26">
        <f>RANK(ET43,$ET$43:$ET$50)</f>
        <v>1</v>
      </c>
      <c r="FD43" s="25" t="s">
        <v>167</v>
      </c>
      <c r="FE43" s="25" t="s">
        <v>173</v>
      </c>
      <c r="FF43" s="26"/>
      <c r="FG43" s="26">
        <v>7</v>
      </c>
      <c r="FH43" s="26">
        <v>16</v>
      </c>
      <c r="FI43" s="26">
        <v>12.4</v>
      </c>
      <c r="FJ43" s="26">
        <v>1</v>
      </c>
      <c r="FV43" s="25" t="s">
        <v>167</v>
      </c>
      <c r="FW43" s="25" t="s">
        <v>173</v>
      </c>
      <c r="FX43" s="26"/>
      <c r="FY43" s="26">
        <v>11</v>
      </c>
      <c r="FZ43" s="26">
        <v>8</v>
      </c>
      <c r="GA43" s="26">
        <v>9.5</v>
      </c>
      <c r="GB43" s="26">
        <f>RANK(GA43,$GA$43:$GA$50)</f>
        <v>1</v>
      </c>
      <c r="GK43" s="25" t="s">
        <v>167</v>
      </c>
      <c r="GL43" s="25" t="s">
        <v>173</v>
      </c>
      <c r="GM43" s="26"/>
      <c r="GN43" s="26">
        <v>8</v>
      </c>
      <c r="GO43" s="26">
        <v>68</v>
      </c>
      <c r="GP43" s="26">
        <v>44</v>
      </c>
      <c r="GQ43" s="26">
        <v>1</v>
      </c>
      <c r="HC43" s="25" t="s">
        <v>28</v>
      </c>
      <c r="HD43" s="25" t="s">
        <v>54</v>
      </c>
      <c r="HE43" s="26"/>
      <c r="HF43" s="26">
        <v>8</v>
      </c>
      <c r="HG43" s="26">
        <v>2</v>
      </c>
      <c r="HH43" s="26">
        <v>5</v>
      </c>
      <c r="HI43" s="26">
        <f>RANK(HH43,$HH$43:$HH$51)</f>
        <v>1</v>
      </c>
      <c r="HR43" s="25" t="s">
        <v>167</v>
      </c>
      <c r="HS43" s="25" t="s">
        <v>173</v>
      </c>
      <c r="HT43" s="26"/>
      <c r="HU43" s="26">
        <v>4</v>
      </c>
      <c r="HV43" s="26">
        <v>16</v>
      </c>
      <c r="HW43" s="26">
        <v>11.2</v>
      </c>
      <c r="HX43" s="26">
        <v>1</v>
      </c>
      <c r="IJ43" s="25" t="s">
        <v>167</v>
      </c>
      <c r="IK43" s="25" t="s">
        <v>852</v>
      </c>
      <c r="IL43" s="26"/>
      <c r="IM43" s="26">
        <v>1</v>
      </c>
      <c r="IN43" s="26"/>
      <c r="IO43" s="26"/>
      <c r="IP43" s="28">
        <v>0</v>
      </c>
      <c r="IQ43" s="26">
        <v>0.4</v>
      </c>
      <c r="IR43" s="26">
        <v>1</v>
      </c>
      <c r="IT43" s="32" t="s">
        <v>167</v>
      </c>
      <c r="IU43" s="32" t="s">
        <v>852</v>
      </c>
      <c r="IV43" s="33"/>
      <c r="IW43" s="33"/>
      <c r="IX43" s="33"/>
      <c r="IY43" s="33">
        <v>0</v>
      </c>
      <c r="IZ43" s="33">
        <v>1</v>
      </c>
      <c r="JB43" s="25" t="s">
        <v>28</v>
      </c>
      <c r="JC43" s="25" t="s">
        <v>50</v>
      </c>
      <c r="JD43" s="26"/>
      <c r="JE43" s="26">
        <v>5</v>
      </c>
      <c r="JF43" s="26"/>
      <c r="JG43" s="26"/>
      <c r="JH43" s="37">
        <v>0</v>
      </c>
      <c r="JI43" s="26">
        <v>2</v>
      </c>
      <c r="JJ43" s="26">
        <v>1</v>
      </c>
      <c r="JS43" s="32" t="s">
        <v>28</v>
      </c>
      <c r="JT43" s="32" t="s">
        <v>50</v>
      </c>
      <c r="JU43" s="33"/>
      <c r="JV43" s="33"/>
      <c r="JW43" s="33"/>
      <c r="JX43" s="33">
        <v>0</v>
      </c>
      <c r="JY43" s="33">
        <v>1</v>
      </c>
      <c r="KL43" s="32" t="s">
        <v>28</v>
      </c>
      <c r="KM43" s="32" t="s">
        <v>50</v>
      </c>
      <c r="KN43" s="33"/>
      <c r="KO43" s="33">
        <v>1</v>
      </c>
      <c r="KP43" s="33"/>
      <c r="KQ43" s="33"/>
      <c r="KR43" s="34">
        <v>0</v>
      </c>
      <c r="KS43" s="33">
        <v>0.4</v>
      </c>
      <c r="KT43" s="33">
        <v>2</v>
      </c>
      <c r="KV43" s="32" t="s">
        <v>28</v>
      </c>
      <c r="KW43" s="32" t="s">
        <v>50</v>
      </c>
      <c r="KX43" s="33"/>
      <c r="KY43" s="33"/>
      <c r="KZ43" s="33"/>
      <c r="LA43" s="33">
        <v>0</v>
      </c>
      <c r="LB43" s="33">
        <v>1</v>
      </c>
      <c r="LD43" s="25" t="s">
        <v>28</v>
      </c>
      <c r="LE43" s="25" t="s">
        <v>889</v>
      </c>
      <c r="LF43" s="26"/>
      <c r="LG43" s="26">
        <v>1</v>
      </c>
      <c r="LH43" s="26"/>
      <c r="LI43" s="26"/>
      <c r="LJ43" s="28">
        <v>0</v>
      </c>
      <c r="LK43" s="26">
        <v>0.4</v>
      </c>
      <c r="LL43" s="26">
        <v>1</v>
      </c>
      <c r="LN43" s="32" t="s">
        <v>28</v>
      </c>
      <c r="LO43" s="32" t="s">
        <v>889</v>
      </c>
      <c r="LP43" s="33"/>
      <c r="LQ43" s="33"/>
      <c r="LR43" s="33"/>
      <c r="LS43" s="33">
        <v>0</v>
      </c>
      <c r="LT43" s="33">
        <v>1</v>
      </c>
      <c r="LV43" s="25" t="s">
        <v>28</v>
      </c>
      <c r="LW43" s="25" t="s">
        <v>889</v>
      </c>
      <c r="LX43" s="26"/>
      <c r="LY43" s="26">
        <v>1</v>
      </c>
      <c r="LZ43" s="26"/>
      <c r="MA43" s="26"/>
      <c r="MB43" s="28">
        <v>0</v>
      </c>
      <c r="MC43" s="26">
        <v>0.4</v>
      </c>
      <c r="MD43" s="26">
        <v>1</v>
      </c>
      <c r="MF43" s="32" t="s">
        <v>28</v>
      </c>
      <c r="MG43" s="32" t="s">
        <v>889</v>
      </c>
      <c r="MH43" s="33"/>
      <c r="MI43" s="33"/>
      <c r="MJ43" s="33"/>
      <c r="MK43" s="33">
        <v>0</v>
      </c>
      <c r="ML43" s="33">
        <v>1</v>
      </c>
      <c r="MN43" s="32" t="s">
        <v>28</v>
      </c>
      <c r="MO43" s="32" t="s">
        <v>889</v>
      </c>
      <c r="MP43" s="33"/>
      <c r="MQ43" s="33">
        <v>1</v>
      </c>
      <c r="MR43" s="33"/>
      <c r="MS43" s="33"/>
      <c r="MT43" s="34">
        <v>0</v>
      </c>
      <c r="MU43" s="33">
        <v>0.4</v>
      </c>
      <c r="MV43" s="33">
        <v>2</v>
      </c>
      <c r="MX43" s="32" t="s">
        <v>28</v>
      </c>
      <c r="MY43" s="32" t="s">
        <v>889</v>
      </c>
      <c r="MZ43" s="33"/>
      <c r="NA43" s="33"/>
      <c r="NB43" s="33"/>
      <c r="NC43" s="33">
        <v>0</v>
      </c>
      <c r="ND43" s="33">
        <v>1</v>
      </c>
      <c r="NF43" s="32" t="s">
        <v>167</v>
      </c>
      <c r="NG43" s="32" t="s">
        <v>852</v>
      </c>
      <c r="NH43" s="33"/>
      <c r="NI43" s="33">
        <v>2</v>
      </c>
      <c r="NJ43" s="33"/>
      <c r="NK43" s="33">
        <v>1</v>
      </c>
      <c r="NL43" s="40">
        <v>0.5</v>
      </c>
      <c r="NM43" s="33">
        <v>1.1</v>
      </c>
      <c r="NN43" s="33">
        <v>2</v>
      </c>
      <c r="NW43" s="32" t="s">
        <v>167</v>
      </c>
      <c r="NX43" s="32" t="s">
        <v>852</v>
      </c>
      <c r="NY43" s="33"/>
      <c r="NZ43" s="33"/>
      <c r="OA43" s="33"/>
      <c r="OB43" s="33">
        <v>0</v>
      </c>
      <c r="OC43" s="33">
        <v>1</v>
      </c>
      <c r="OO43" s="25" t="s">
        <v>28</v>
      </c>
      <c r="OP43" s="25" t="s">
        <v>889</v>
      </c>
      <c r="OQ43" s="26"/>
      <c r="OR43" s="26">
        <v>1</v>
      </c>
      <c r="OS43" s="26"/>
      <c r="OT43" s="26"/>
      <c r="OU43" s="28">
        <v>0</v>
      </c>
      <c r="OV43" s="26">
        <v>0.4</v>
      </c>
      <c r="OW43" s="26">
        <v>1</v>
      </c>
      <c r="OY43" s="32" t="s">
        <v>28</v>
      </c>
      <c r="OZ43" s="32" t="s">
        <v>889</v>
      </c>
      <c r="PA43" s="33"/>
      <c r="PB43" s="33"/>
      <c r="PC43" s="33"/>
      <c r="PD43" s="33">
        <v>0</v>
      </c>
      <c r="PE43" s="33">
        <v>1</v>
      </c>
      <c r="PG43" s="25" t="s">
        <v>28</v>
      </c>
      <c r="PH43" s="25" t="s">
        <v>889</v>
      </c>
      <c r="PI43" s="26"/>
      <c r="PJ43" s="26">
        <v>1</v>
      </c>
      <c r="PK43" s="26"/>
      <c r="PL43" s="26"/>
      <c r="PM43" s="28">
        <v>0</v>
      </c>
      <c r="PN43" s="26">
        <v>0.4</v>
      </c>
      <c r="PO43" s="26">
        <v>1</v>
      </c>
      <c r="PQ43" s="32" t="s">
        <v>28</v>
      </c>
      <c r="PR43" s="32" t="s">
        <v>889</v>
      </c>
      <c r="PS43" s="33"/>
      <c r="PT43" s="33"/>
      <c r="PU43" s="33"/>
      <c r="PV43" s="33">
        <v>0</v>
      </c>
      <c r="PW43" s="33">
        <v>1</v>
      </c>
      <c r="PY43" s="25" t="s">
        <v>28</v>
      </c>
      <c r="PZ43" s="25" t="s">
        <v>50</v>
      </c>
      <c r="QA43" s="26"/>
      <c r="QB43" s="26">
        <v>1</v>
      </c>
      <c r="QC43" s="26"/>
      <c r="QD43" s="26"/>
      <c r="QE43" s="28">
        <v>0</v>
      </c>
      <c r="QF43" s="26">
        <v>0.4</v>
      </c>
      <c r="QG43" s="26">
        <v>1</v>
      </c>
      <c r="QI43" s="32" t="s">
        <v>28</v>
      </c>
      <c r="QJ43" s="32" t="s">
        <v>50</v>
      </c>
      <c r="QK43" s="33"/>
      <c r="QL43" s="33"/>
      <c r="QM43" s="33"/>
      <c r="QN43" s="33">
        <v>0</v>
      </c>
      <c r="QO43" s="33">
        <v>1</v>
      </c>
      <c r="QQ43" s="25" t="s">
        <v>104</v>
      </c>
      <c r="QR43" s="25" t="s">
        <v>975</v>
      </c>
      <c r="QS43" s="26"/>
      <c r="QT43" s="26">
        <v>2</v>
      </c>
      <c r="QU43" s="26"/>
      <c r="QV43" s="26"/>
      <c r="QW43" s="28">
        <v>0</v>
      </c>
      <c r="QX43" s="26">
        <v>0.8</v>
      </c>
      <c r="QY43" s="26">
        <v>1</v>
      </c>
      <c r="RA43" s="32" t="s">
        <v>104</v>
      </c>
      <c r="RB43" s="32" t="s">
        <v>975</v>
      </c>
      <c r="RC43" s="33"/>
      <c r="RD43" s="33"/>
      <c r="RE43" s="33"/>
      <c r="RF43" s="33">
        <v>0</v>
      </c>
      <c r="RG43" s="33">
        <v>1</v>
      </c>
      <c r="RJ43" s="25" t="s">
        <v>28</v>
      </c>
      <c r="RK43" s="25" t="s">
        <v>50</v>
      </c>
      <c r="RL43" s="26"/>
      <c r="RM43" s="26">
        <v>3</v>
      </c>
      <c r="RN43" s="26">
        <v>0</v>
      </c>
      <c r="RO43" s="26">
        <v>0</v>
      </c>
      <c r="RP43" s="37">
        <v>0</v>
      </c>
      <c r="RQ43" s="26">
        <v>1.2</v>
      </c>
      <c r="RR43" s="26">
        <v>1</v>
      </c>
      <c r="SA43" s="32" t="s">
        <v>28</v>
      </c>
      <c r="SB43" s="32" t="s">
        <v>50</v>
      </c>
      <c r="SC43" s="33"/>
      <c r="SD43" s="33">
        <v>0</v>
      </c>
      <c r="SE43" s="33">
        <v>0</v>
      </c>
      <c r="SF43" s="33">
        <v>0</v>
      </c>
      <c r="SG43" s="33">
        <v>1</v>
      </c>
    </row>
    <row r="44" spans="1:501">
      <c r="A44" s="43"/>
      <c r="B44" s="43"/>
      <c r="C44" s="33"/>
      <c r="D44" s="38"/>
      <c r="E44" s="43"/>
      <c r="F44" s="33"/>
      <c r="G44" s="43"/>
      <c r="H44" s="33"/>
      <c r="M44" s="32" t="s">
        <v>28</v>
      </c>
      <c r="N44" s="32" t="s">
        <v>54</v>
      </c>
      <c r="O44" s="33"/>
      <c r="P44" s="39">
        <v>13</v>
      </c>
      <c r="Q44" s="33">
        <v>3</v>
      </c>
      <c r="R44" s="33">
        <v>8</v>
      </c>
      <c r="S44" s="33">
        <v>3</v>
      </c>
      <c r="AB44" s="32" t="s">
        <v>28</v>
      </c>
      <c r="AC44" s="32" t="s">
        <v>54</v>
      </c>
      <c r="AD44" s="33"/>
      <c r="AE44" s="33">
        <v>3</v>
      </c>
      <c r="AF44" s="33">
        <v>9</v>
      </c>
      <c r="AG44" s="33">
        <v>6</v>
      </c>
      <c r="AH44" s="33">
        <v>3</v>
      </c>
      <c r="AT44" s="32" t="s">
        <v>167</v>
      </c>
      <c r="AU44" s="32" t="s">
        <v>581</v>
      </c>
      <c r="AV44" s="33"/>
      <c r="AW44" s="33">
        <v>4</v>
      </c>
      <c r="AX44" s="33">
        <v>3</v>
      </c>
      <c r="AY44" s="33">
        <v>3.5</v>
      </c>
      <c r="AZ44" s="33">
        <v>2</v>
      </c>
      <c r="BI44" s="32" t="s">
        <v>167</v>
      </c>
      <c r="BJ44" s="32" t="s">
        <v>581</v>
      </c>
      <c r="BK44" s="33"/>
      <c r="BL44" s="33">
        <v>3</v>
      </c>
      <c r="BM44" s="33">
        <v>3</v>
      </c>
      <c r="BN44" s="33">
        <v>3</v>
      </c>
      <c r="BO44" s="33">
        <v>2</v>
      </c>
      <c r="CA44" s="32" t="s">
        <v>167</v>
      </c>
      <c r="CB44" s="32" t="s">
        <v>173</v>
      </c>
      <c r="CC44" s="33"/>
      <c r="CD44" s="33">
        <v>7</v>
      </c>
      <c r="CE44" s="33">
        <v>4</v>
      </c>
      <c r="CF44" s="33">
        <v>5.5</v>
      </c>
      <c r="CG44" s="33">
        <v>2</v>
      </c>
      <c r="CP44" s="32" t="s">
        <v>63</v>
      </c>
      <c r="CQ44" s="32" t="s">
        <v>410</v>
      </c>
      <c r="CR44" s="33"/>
      <c r="CS44" s="33">
        <v>1</v>
      </c>
      <c r="CT44" s="33">
        <v>4</v>
      </c>
      <c r="CU44" s="33">
        <v>2.8</v>
      </c>
      <c r="CV44" s="33">
        <v>2</v>
      </c>
      <c r="DH44" s="32" t="s">
        <v>28</v>
      </c>
      <c r="DI44" s="32" t="s">
        <v>54</v>
      </c>
      <c r="DJ44" s="33"/>
      <c r="DK44" s="33">
        <v>6</v>
      </c>
      <c r="DL44" s="33">
        <v>1</v>
      </c>
      <c r="DM44" s="33">
        <v>3.5</v>
      </c>
      <c r="DN44" s="33">
        <f t="shared" si="181"/>
        <v>3</v>
      </c>
      <c r="DW44" s="32" t="s">
        <v>63</v>
      </c>
      <c r="DX44" s="32" t="s">
        <v>410</v>
      </c>
      <c r="DY44" s="33"/>
      <c r="DZ44" s="33">
        <v>2</v>
      </c>
      <c r="EA44" s="33">
        <v>3</v>
      </c>
      <c r="EB44" s="33">
        <v>2.6</v>
      </c>
      <c r="EC44" s="33">
        <v>3</v>
      </c>
      <c r="EO44" s="32" t="s">
        <v>167</v>
      </c>
      <c r="EP44" s="32" t="s">
        <v>581</v>
      </c>
      <c r="EQ44" s="33"/>
      <c r="ER44" s="33">
        <v>6</v>
      </c>
      <c r="ES44" s="33">
        <v>1</v>
      </c>
      <c r="ET44" s="33">
        <v>3.5</v>
      </c>
      <c r="EU44" s="33">
        <f t="shared" ref="EU44:EU50" si="182">RANK(ET44,$ET$43:$ET$50)</f>
        <v>2</v>
      </c>
      <c r="FD44" s="32" t="s">
        <v>63</v>
      </c>
      <c r="FE44" s="32" t="s">
        <v>410</v>
      </c>
      <c r="FF44" s="33"/>
      <c r="FG44" s="33">
        <v>2</v>
      </c>
      <c r="FH44" s="33">
        <v>7</v>
      </c>
      <c r="FI44" s="33">
        <v>5</v>
      </c>
      <c r="FJ44" s="33">
        <v>2</v>
      </c>
      <c r="FV44" s="32" t="s">
        <v>167</v>
      </c>
      <c r="FW44" s="32" t="s">
        <v>581</v>
      </c>
      <c r="FX44" s="33"/>
      <c r="FY44" s="33">
        <v>12</v>
      </c>
      <c r="FZ44" s="33">
        <v>5</v>
      </c>
      <c r="GA44" s="33">
        <v>8.5</v>
      </c>
      <c r="GB44" s="33">
        <f t="shared" ref="GB44:GB50" si="183">RANK(GA44,$GA$43:$GA$50)</f>
        <v>2</v>
      </c>
      <c r="GK44" s="32" t="s">
        <v>63</v>
      </c>
      <c r="GL44" s="32" t="s">
        <v>410</v>
      </c>
      <c r="GM44" s="33"/>
      <c r="GN44" s="33">
        <v>3</v>
      </c>
      <c r="GO44" s="33">
        <v>17</v>
      </c>
      <c r="GP44" s="33">
        <v>11.4</v>
      </c>
      <c r="GQ44" s="33">
        <v>2</v>
      </c>
      <c r="HC44" s="32" t="s">
        <v>167</v>
      </c>
      <c r="HD44" s="32" t="s">
        <v>173</v>
      </c>
      <c r="HE44" s="33"/>
      <c r="HF44" s="33">
        <v>5</v>
      </c>
      <c r="HG44" s="33">
        <v>4</v>
      </c>
      <c r="HH44" s="33">
        <v>4.5</v>
      </c>
      <c r="HI44" s="33">
        <f t="shared" ref="HI44:HI51" si="184">RANK(HH44,$HH$43:$HH$51)</f>
        <v>2</v>
      </c>
      <c r="HR44" s="32" t="s">
        <v>28</v>
      </c>
      <c r="HS44" s="32" t="s">
        <v>54</v>
      </c>
      <c r="HT44" s="33"/>
      <c r="HU44" s="33">
        <v>2</v>
      </c>
      <c r="HV44" s="33">
        <v>3</v>
      </c>
      <c r="HW44" s="33">
        <v>2.6</v>
      </c>
      <c r="HX44" s="33">
        <v>2</v>
      </c>
      <c r="IJ44" s="25" t="s">
        <v>28</v>
      </c>
      <c r="IK44" s="25" t="s">
        <v>50</v>
      </c>
      <c r="IL44" s="26"/>
      <c r="IM44" s="26">
        <v>1</v>
      </c>
      <c r="IN44" s="26"/>
      <c r="IO44" s="26"/>
      <c r="IP44" s="28">
        <v>0</v>
      </c>
      <c r="IQ44" s="26">
        <v>0.4</v>
      </c>
      <c r="IR44" s="26">
        <v>1</v>
      </c>
      <c r="IT44" s="32" t="s">
        <v>28</v>
      </c>
      <c r="IU44" s="32" t="s">
        <v>50</v>
      </c>
      <c r="IV44" s="33"/>
      <c r="IW44" s="33"/>
      <c r="IX44" s="33"/>
      <c r="IY44" s="33">
        <v>0</v>
      </c>
      <c r="IZ44" s="33">
        <v>1</v>
      </c>
      <c r="JB44" s="32" t="s">
        <v>167</v>
      </c>
      <c r="JC44" s="32" t="s">
        <v>852</v>
      </c>
      <c r="JD44" s="33"/>
      <c r="JE44" s="33">
        <v>4</v>
      </c>
      <c r="JF44" s="33"/>
      <c r="JG44" s="33"/>
      <c r="JH44" s="40">
        <v>0</v>
      </c>
      <c r="JI44" s="33">
        <v>1.6</v>
      </c>
      <c r="JJ44" s="33">
        <v>2</v>
      </c>
      <c r="JS44" s="32" t="s">
        <v>167</v>
      </c>
      <c r="JT44" s="32" t="s">
        <v>852</v>
      </c>
      <c r="JU44" s="33"/>
      <c r="JV44" s="33"/>
      <c r="JW44" s="33"/>
      <c r="JX44" s="33">
        <v>0</v>
      </c>
      <c r="JY44" s="33">
        <v>1</v>
      </c>
      <c r="KL44" s="32" t="s">
        <v>28</v>
      </c>
      <c r="KM44" s="32" t="s">
        <v>889</v>
      </c>
      <c r="KN44" s="33"/>
      <c r="KO44" s="33">
        <v>1</v>
      </c>
      <c r="KP44" s="33"/>
      <c r="KQ44" s="33"/>
      <c r="KR44" s="34">
        <v>0</v>
      </c>
      <c r="KS44" s="33">
        <v>0.4</v>
      </c>
      <c r="KT44" s="33">
        <v>2</v>
      </c>
      <c r="KV44" s="32" t="s">
        <v>28</v>
      </c>
      <c r="KW44" s="32" t="s">
        <v>889</v>
      </c>
      <c r="KX44" s="33"/>
      <c r="KY44" s="33"/>
      <c r="KZ44" s="33"/>
      <c r="LA44" s="33">
        <v>0</v>
      </c>
      <c r="LB44" s="33">
        <v>1</v>
      </c>
      <c r="LD44" s="32" t="s">
        <v>167</v>
      </c>
      <c r="LE44" s="32" t="s">
        <v>852</v>
      </c>
      <c r="LF44" s="33"/>
      <c r="LG44" s="33"/>
      <c r="LH44" s="33"/>
      <c r="LI44" s="33"/>
      <c r="LJ44" s="34" t="e">
        <v>#DIV/0!</v>
      </c>
      <c r="LK44" s="33">
        <v>0</v>
      </c>
      <c r="LL44" s="33">
        <v>2</v>
      </c>
      <c r="LN44" s="32" t="s">
        <v>167</v>
      </c>
      <c r="LO44" s="32" t="s">
        <v>852</v>
      </c>
      <c r="LP44" s="33"/>
      <c r="LQ44" s="33"/>
      <c r="LR44" s="33"/>
      <c r="LS44" s="33">
        <v>0</v>
      </c>
      <c r="LT44" s="33">
        <v>1</v>
      </c>
      <c r="LV44" s="32" t="s">
        <v>167</v>
      </c>
      <c r="LW44" s="32" t="s">
        <v>852</v>
      </c>
      <c r="LX44" s="33"/>
      <c r="LY44" s="33"/>
      <c r="LZ44" s="33"/>
      <c r="MA44" s="33"/>
      <c r="MB44" s="34" t="e">
        <v>#DIV/0!</v>
      </c>
      <c r="MC44" s="33">
        <v>0</v>
      </c>
      <c r="MD44" s="33">
        <v>3</v>
      </c>
      <c r="MF44" s="32" t="s">
        <v>167</v>
      </c>
      <c r="MG44" s="32" t="s">
        <v>852</v>
      </c>
      <c r="MH44" s="33"/>
      <c r="MI44" s="33"/>
      <c r="MJ44" s="33"/>
      <c r="MK44" s="33">
        <v>0</v>
      </c>
      <c r="ML44" s="33">
        <v>1</v>
      </c>
      <c r="MN44" s="32" t="s">
        <v>167</v>
      </c>
      <c r="MO44" s="32" t="s">
        <v>852</v>
      </c>
      <c r="MP44" s="33"/>
      <c r="MQ44" s="33"/>
      <c r="MR44" s="33"/>
      <c r="MS44" s="33"/>
      <c r="MT44" s="34" t="e">
        <v>#DIV/0!</v>
      </c>
      <c r="MU44" s="33">
        <v>0</v>
      </c>
      <c r="MV44" s="33">
        <v>3</v>
      </c>
      <c r="MX44" s="32" t="s">
        <v>167</v>
      </c>
      <c r="MY44" s="32" t="s">
        <v>852</v>
      </c>
      <c r="MZ44" s="33"/>
      <c r="NA44" s="33"/>
      <c r="NB44" s="33"/>
      <c r="NC44" s="33">
        <v>0</v>
      </c>
      <c r="ND44" s="33">
        <v>1</v>
      </c>
      <c r="NF44" s="32" t="s">
        <v>28</v>
      </c>
      <c r="NG44" s="32" t="s">
        <v>889</v>
      </c>
      <c r="NH44" s="33"/>
      <c r="NI44" s="33">
        <v>1</v>
      </c>
      <c r="NJ44" s="33"/>
      <c r="NK44" s="33"/>
      <c r="NL44" s="40">
        <v>0</v>
      </c>
      <c r="NM44" s="33">
        <v>0.4</v>
      </c>
      <c r="NN44" s="33">
        <v>3</v>
      </c>
      <c r="NW44" s="32" t="s">
        <v>28</v>
      </c>
      <c r="NX44" s="32" t="s">
        <v>889</v>
      </c>
      <c r="NY44" s="33"/>
      <c r="NZ44" s="33"/>
      <c r="OA44" s="33"/>
      <c r="OB44" s="33">
        <v>0</v>
      </c>
      <c r="OC44" s="33">
        <v>1</v>
      </c>
      <c r="OO44" s="32" t="s">
        <v>167</v>
      </c>
      <c r="OP44" s="32" t="s">
        <v>852</v>
      </c>
      <c r="OQ44" s="33"/>
      <c r="OR44" s="33"/>
      <c r="OS44" s="33"/>
      <c r="OT44" s="33"/>
      <c r="OU44" s="34" t="e">
        <v>#DIV/0!</v>
      </c>
      <c r="OV44" s="33">
        <v>0</v>
      </c>
      <c r="OW44" s="33">
        <v>2</v>
      </c>
      <c r="OY44" s="32" t="s">
        <v>167</v>
      </c>
      <c r="OZ44" s="32" t="s">
        <v>852</v>
      </c>
      <c r="PA44" s="33"/>
      <c r="PB44" s="33"/>
      <c r="PC44" s="33"/>
      <c r="PD44" s="33">
        <v>0</v>
      </c>
      <c r="PE44" s="33">
        <v>1</v>
      </c>
      <c r="PG44" s="25" t="s">
        <v>167</v>
      </c>
      <c r="PH44" s="25" t="s">
        <v>852</v>
      </c>
      <c r="PI44" s="26"/>
      <c r="PJ44" s="26">
        <v>1</v>
      </c>
      <c r="PK44" s="26"/>
      <c r="PL44" s="26"/>
      <c r="PM44" s="28">
        <v>0</v>
      </c>
      <c r="PN44" s="26">
        <v>0.4</v>
      </c>
      <c r="PO44" s="26">
        <v>1</v>
      </c>
      <c r="PQ44" s="32" t="s">
        <v>167</v>
      </c>
      <c r="PR44" s="32" t="s">
        <v>852</v>
      </c>
      <c r="PS44" s="33"/>
      <c r="PT44" s="33"/>
      <c r="PU44" s="33"/>
      <c r="PV44" s="33">
        <v>0</v>
      </c>
      <c r="PW44" s="33">
        <v>1</v>
      </c>
      <c r="PY44" s="25" t="s">
        <v>28</v>
      </c>
      <c r="PZ44" s="25" t="s">
        <v>889</v>
      </c>
      <c r="QA44" s="26"/>
      <c r="QB44" s="26">
        <v>1</v>
      </c>
      <c r="QC44" s="26"/>
      <c r="QD44" s="26"/>
      <c r="QE44" s="28">
        <v>0</v>
      </c>
      <c r="QF44" s="26">
        <v>0.4</v>
      </c>
      <c r="QG44" s="26">
        <v>1</v>
      </c>
      <c r="QI44" s="32" t="s">
        <v>28</v>
      </c>
      <c r="QJ44" s="32" t="s">
        <v>889</v>
      </c>
      <c r="QK44" s="33"/>
      <c r="QL44" s="33"/>
      <c r="QM44" s="33"/>
      <c r="QN44" s="33">
        <v>0</v>
      </c>
      <c r="QO44" s="33">
        <v>1</v>
      </c>
      <c r="QQ44" s="32" t="s">
        <v>28</v>
      </c>
      <c r="QR44" s="32" t="s">
        <v>50</v>
      </c>
      <c r="QS44" s="33"/>
      <c r="QT44" s="33">
        <v>1</v>
      </c>
      <c r="QU44" s="33"/>
      <c r="QV44" s="33"/>
      <c r="QW44" s="34">
        <v>0</v>
      </c>
      <c r="QX44" s="33">
        <v>0.4</v>
      </c>
      <c r="QY44" s="33">
        <v>2</v>
      </c>
      <c r="RA44" s="32" t="s">
        <v>28</v>
      </c>
      <c r="RB44" s="32" t="s">
        <v>50</v>
      </c>
      <c r="RC44" s="33"/>
      <c r="RD44" s="33"/>
      <c r="RE44" s="33"/>
      <c r="RF44" s="33">
        <v>0</v>
      </c>
      <c r="RG44" s="33">
        <v>1</v>
      </c>
      <c r="RJ44" s="32" t="s">
        <v>104</v>
      </c>
      <c r="RK44" s="32" t="s">
        <v>975</v>
      </c>
      <c r="RL44" s="33"/>
      <c r="RM44" s="33">
        <v>2</v>
      </c>
      <c r="RN44" s="33">
        <v>0</v>
      </c>
      <c r="RO44" s="33">
        <v>0</v>
      </c>
      <c r="RP44" s="40">
        <v>0</v>
      </c>
      <c r="RQ44" s="33">
        <v>0.8</v>
      </c>
      <c r="RR44" s="33">
        <v>2</v>
      </c>
      <c r="SA44" s="32" t="s">
        <v>104</v>
      </c>
      <c r="SB44" s="32" t="s">
        <v>975</v>
      </c>
      <c r="SC44" s="33"/>
      <c r="SD44" s="33">
        <v>0</v>
      </c>
      <c r="SE44" s="33">
        <v>0</v>
      </c>
      <c r="SF44" s="33">
        <v>0</v>
      </c>
      <c r="SG44" s="33">
        <v>1</v>
      </c>
    </row>
    <row r="45" spans="1:501">
      <c r="A45" s="43"/>
      <c r="B45" s="43"/>
      <c r="C45" s="33"/>
      <c r="D45" s="38"/>
      <c r="E45" s="43"/>
      <c r="F45" s="33"/>
      <c r="G45" s="43"/>
      <c r="H45" s="33"/>
      <c r="M45" s="32" t="s">
        <v>63</v>
      </c>
      <c r="N45" s="32" t="s">
        <v>410</v>
      </c>
      <c r="O45" s="33"/>
      <c r="P45" s="39">
        <v>9</v>
      </c>
      <c r="Q45" s="33">
        <v>4</v>
      </c>
      <c r="R45" s="33">
        <v>6.5</v>
      </c>
      <c r="S45" s="33">
        <v>4</v>
      </c>
      <c r="AB45" s="32" t="s">
        <v>63</v>
      </c>
      <c r="AC45" s="32" t="s">
        <v>410</v>
      </c>
      <c r="AD45" s="33"/>
      <c r="AE45" s="33">
        <v>4</v>
      </c>
      <c r="AF45" s="33">
        <v>6</v>
      </c>
      <c r="AG45" s="33">
        <v>5</v>
      </c>
      <c r="AH45" s="33">
        <v>4</v>
      </c>
      <c r="AT45" s="32" t="s">
        <v>28</v>
      </c>
      <c r="AU45" s="32" t="s">
        <v>54</v>
      </c>
      <c r="AV45" s="33"/>
      <c r="AW45" s="33">
        <v>6</v>
      </c>
      <c r="AX45" s="33"/>
      <c r="AY45" s="33">
        <v>3</v>
      </c>
      <c r="AZ45" s="33">
        <v>3</v>
      </c>
      <c r="BI45" s="32" t="s">
        <v>28</v>
      </c>
      <c r="BJ45" s="32" t="s">
        <v>54</v>
      </c>
      <c r="BK45" s="33"/>
      <c r="BL45" s="33"/>
      <c r="BM45" s="33"/>
      <c r="BN45" s="33">
        <v>0</v>
      </c>
      <c r="BO45" s="33">
        <v>3</v>
      </c>
      <c r="CA45" s="32" t="s">
        <v>167</v>
      </c>
      <c r="CB45" s="32" t="s">
        <v>581</v>
      </c>
      <c r="CC45" s="33"/>
      <c r="CD45" s="33">
        <v>6</v>
      </c>
      <c r="CE45" s="33">
        <v>1</v>
      </c>
      <c r="CF45" s="33">
        <v>3.5</v>
      </c>
      <c r="CG45" s="33">
        <v>3</v>
      </c>
      <c r="CP45" s="32" t="s">
        <v>28</v>
      </c>
      <c r="CQ45" s="32" t="s">
        <v>54</v>
      </c>
      <c r="CR45" s="33"/>
      <c r="CS45" s="33">
        <v>2</v>
      </c>
      <c r="CT45" s="33">
        <v>3</v>
      </c>
      <c r="CU45" s="33">
        <v>2.6</v>
      </c>
      <c r="CV45" s="33">
        <v>3</v>
      </c>
      <c r="DH45" s="32" t="s">
        <v>63</v>
      </c>
      <c r="DI45" s="32" t="s">
        <v>410</v>
      </c>
      <c r="DJ45" s="33"/>
      <c r="DK45" s="33">
        <v>5</v>
      </c>
      <c r="DL45" s="33">
        <v>2</v>
      </c>
      <c r="DM45" s="33">
        <v>3.5</v>
      </c>
      <c r="DN45" s="33">
        <f t="shared" si="181"/>
        <v>3</v>
      </c>
      <c r="DW45" s="32" t="s">
        <v>167</v>
      </c>
      <c r="DX45" s="32" t="s">
        <v>581</v>
      </c>
      <c r="DY45" s="33"/>
      <c r="DZ45" s="33">
        <v>2</v>
      </c>
      <c r="EA45" s="33">
        <v>2</v>
      </c>
      <c r="EB45" s="33">
        <v>2</v>
      </c>
      <c r="EC45" s="33">
        <v>4</v>
      </c>
      <c r="EO45" s="32" t="s">
        <v>63</v>
      </c>
      <c r="EP45" s="32" t="s">
        <v>410</v>
      </c>
      <c r="EQ45" s="33"/>
      <c r="ER45" s="33">
        <v>5</v>
      </c>
      <c r="ES45" s="33">
        <v>2</v>
      </c>
      <c r="ET45" s="33">
        <v>3.5</v>
      </c>
      <c r="EU45" s="33">
        <f t="shared" si="182"/>
        <v>2</v>
      </c>
      <c r="FD45" s="32" t="s">
        <v>92</v>
      </c>
      <c r="FE45" s="32" t="s">
        <v>97</v>
      </c>
      <c r="FF45" s="33"/>
      <c r="FG45" s="33">
        <v>1</v>
      </c>
      <c r="FH45" s="33">
        <v>2</v>
      </c>
      <c r="FI45" s="33">
        <v>1.6</v>
      </c>
      <c r="FJ45" s="33">
        <v>3</v>
      </c>
      <c r="FV45" s="32" t="s">
        <v>28</v>
      </c>
      <c r="FW45" s="32" t="s">
        <v>54</v>
      </c>
      <c r="FX45" s="33"/>
      <c r="FY45" s="33">
        <v>13</v>
      </c>
      <c r="FZ45" s="33">
        <v>4</v>
      </c>
      <c r="GA45" s="33">
        <v>8.5</v>
      </c>
      <c r="GB45" s="33">
        <f t="shared" si="183"/>
        <v>2</v>
      </c>
      <c r="GK45" s="32" t="s">
        <v>167</v>
      </c>
      <c r="GL45" s="32" t="s">
        <v>581</v>
      </c>
      <c r="GM45" s="33"/>
      <c r="GN45" s="33">
        <v>5</v>
      </c>
      <c r="GO45" s="33">
        <v>9</v>
      </c>
      <c r="GP45" s="33">
        <v>7.4</v>
      </c>
      <c r="GQ45" s="33">
        <v>3</v>
      </c>
      <c r="HC45" s="32" t="s">
        <v>167</v>
      </c>
      <c r="HD45" s="32" t="s">
        <v>581</v>
      </c>
      <c r="HE45" s="33"/>
      <c r="HF45" s="33">
        <v>6</v>
      </c>
      <c r="HG45" s="33">
        <v>2</v>
      </c>
      <c r="HH45" s="33">
        <v>4</v>
      </c>
      <c r="HI45" s="33">
        <f t="shared" si="184"/>
        <v>3</v>
      </c>
      <c r="HR45" s="32" t="s">
        <v>167</v>
      </c>
      <c r="HS45" s="32" t="s">
        <v>581</v>
      </c>
      <c r="HT45" s="33"/>
      <c r="HU45" s="33">
        <v>2</v>
      </c>
      <c r="HV45" s="33">
        <v>2</v>
      </c>
      <c r="HW45" s="33">
        <v>2</v>
      </c>
      <c r="HX45" s="33">
        <v>3</v>
      </c>
      <c r="IJ45" s="47" t="s">
        <v>28</v>
      </c>
      <c r="IK45" s="47" t="s">
        <v>889</v>
      </c>
      <c r="IL45" s="48"/>
      <c r="IM45" s="48">
        <v>1</v>
      </c>
      <c r="IN45" s="48"/>
      <c r="IO45" s="48"/>
      <c r="IP45" s="49">
        <v>0</v>
      </c>
      <c r="IQ45" s="48">
        <v>0.4</v>
      </c>
      <c r="IR45" s="48">
        <v>1</v>
      </c>
      <c r="IT45" s="50" t="s">
        <v>28</v>
      </c>
      <c r="IU45" s="50" t="s">
        <v>889</v>
      </c>
      <c r="IV45" s="51"/>
      <c r="IW45" s="51"/>
      <c r="IX45" s="51"/>
      <c r="IY45" s="51">
        <v>0</v>
      </c>
      <c r="IZ45" s="51">
        <v>1</v>
      </c>
      <c r="JB45" s="32" t="s">
        <v>28</v>
      </c>
      <c r="JC45" s="32" t="s">
        <v>889</v>
      </c>
      <c r="JD45" s="33"/>
      <c r="JE45" s="33">
        <v>1</v>
      </c>
      <c r="JF45" s="33"/>
      <c r="JG45" s="33"/>
      <c r="JH45" s="40">
        <v>0</v>
      </c>
      <c r="JI45" s="33">
        <v>0.4</v>
      </c>
      <c r="JJ45" s="33">
        <v>3</v>
      </c>
      <c r="JS45" s="32" t="s">
        <v>28</v>
      </c>
      <c r="JT45" s="32" t="s">
        <v>889</v>
      </c>
      <c r="JU45" s="33"/>
      <c r="JV45" s="33"/>
      <c r="JW45" s="33"/>
      <c r="JX45" s="33">
        <v>0</v>
      </c>
      <c r="JY45" s="33">
        <v>1</v>
      </c>
      <c r="KL45" s="52"/>
      <c r="KM45" s="52"/>
      <c r="KN45" s="53"/>
      <c r="KO45" s="53"/>
      <c r="KP45" s="53"/>
      <c r="KQ45" s="53"/>
      <c r="KR45" s="53"/>
      <c r="KS45" s="53"/>
      <c r="KT45" s="53"/>
      <c r="KV45" s="52"/>
      <c r="KW45" s="52"/>
      <c r="KX45" s="53"/>
      <c r="KY45" s="53"/>
      <c r="KZ45" s="53"/>
      <c r="LA45" s="53"/>
      <c r="LB45" s="53"/>
      <c r="LD45" s="52"/>
      <c r="LE45" s="52"/>
      <c r="LF45" s="53"/>
      <c r="LG45" s="53"/>
      <c r="LH45" s="53"/>
      <c r="LI45" s="53"/>
      <c r="LJ45" s="53"/>
      <c r="LK45" s="53"/>
      <c r="LL45" s="53"/>
      <c r="LN45" s="52"/>
      <c r="LO45" s="52"/>
      <c r="LP45" s="53"/>
      <c r="LQ45" s="53"/>
      <c r="LR45" s="53"/>
      <c r="LS45" s="53"/>
      <c r="LT45" s="53"/>
      <c r="LV45" s="52"/>
      <c r="LW45" s="52"/>
      <c r="LX45" s="53"/>
      <c r="LY45" s="53"/>
      <c r="LZ45" s="53"/>
      <c r="MA45" s="53"/>
      <c r="MB45" s="53"/>
      <c r="MC45" s="53"/>
      <c r="MD45" s="53"/>
      <c r="MF45" s="52"/>
      <c r="MG45" s="52"/>
      <c r="MH45" s="53"/>
      <c r="MI45" s="53"/>
      <c r="MJ45" s="53"/>
      <c r="MK45" s="53"/>
      <c r="ML45" s="53"/>
      <c r="MN45" s="52"/>
      <c r="MO45" s="52"/>
      <c r="MP45" s="53"/>
      <c r="MQ45" s="53"/>
      <c r="MR45" s="53"/>
      <c r="MS45" s="53"/>
      <c r="MT45" s="53"/>
      <c r="MU45" s="53"/>
      <c r="MV45" s="53"/>
      <c r="MX45" s="52"/>
      <c r="MY45" s="52"/>
      <c r="MZ45" s="53"/>
      <c r="NA45" s="53"/>
      <c r="NB45" s="53"/>
      <c r="NC45" s="53"/>
      <c r="ND45" s="53"/>
      <c r="NF45" s="4"/>
      <c r="NG45" s="4"/>
      <c r="NH45" s="2"/>
      <c r="NI45" s="2"/>
      <c r="NJ45" s="2"/>
      <c r="NK45" s="2"/>
      <c r="NL45" s="2"/>
      <c r="NM45" s="2"/>
      <c r="NN45" s="2"/>
      <c r="NW45" s="4"/>
      <c r="NX45" s="4"/>
      <c r="NY45" s="2"/>
      <c r="NZ45" s="2"/>
      <c r="OA45" s="2"/>
      <c r="OB45" s="2"/>
      <c r="OC45" s="2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Y45" s="25" t="s">
        <v>167</v>
      </c>
      <c r="PZ45" s="25" t="s">
        <v>852</v>
      </c>
      <c r="QA45" s="26"/>
      <c r="QB45" s="26">
        <v>1</v>
      </c>
      <c r="QC45" s="26"/>
      <c r="QD45" s="26"/>
      <c r="QE45" s="28">
        <v>0</v>
      </c>
      <c r="QF45" s="26">
        <v>0.4</v>
      </c>
      <c r="QG45" s="26">
        <v>1</v>
      </c>
      <c r="QI45" s="32" t="s">
        <v>167</v>
      </c>
      <c r="QJ45" s="32" t="s">
        <v>852</v>
      </c>
      <c r="QK45" s="33"/>
      <c r="QL45" s="33"/>
      <c r="QM45" s="33"/>
      <c r="QN45" s="33">
        <v>0</v>
      </c>
      <c r="QO45" s="33">
        <v>1</v>
      </c>
      <c r="QQ45" s="32" t="s">
        <v>28</v>
      </c>
      <c r="QR45" s="32" t="s">
        <v>889</v>
      </c>
      <c r="QS45" s="33"/>
      <c r="QT45" s="33">
        <v>1</v>
      </c>
      <c r="QU45" s="33"/>
      <c r="QV45" s="33"/>
      <c r="QW45" s="34">
        <v>0</v>
      </c>
      <c r="QX45" s="33">
        <v>0.4</v>
      </c>
      <c r="QY45" s="33">
        <v>2</v>
      </c>
      <c r="RA45" s="32" t="s">
        <v>28</v>
      </c>
      <c r="RB45" s="32" t="s">
        <v>889</v>
      </c>
      <c r="RC45" s="33"/>
      <c r="RD45" s="33"/>
      <c r="RE45" s="33"/>
      <c r="RF45" s="33">
        <v>0</v>
      </c>
      <c r="RG45" s="33">
        <v>1</v>
      </c>
      <c r="RJ45" s="32" t="s">
        <v>28</v>
      </c>
      <c r="RK45" s="32" t="s">
        <v>889</v>
      </c>
      <c r="RL45" s="33"/>
      <c r="RM45" s="33">
        <v>1</v>
      </c>
      <c r="RN45" s="33">
        <v>0</v>
      </c>
      <c r="RO45" s="33">
        <v>0</v>
      </c>
      <c r="RP45" s="40">
        <v>0</v>
      </c>
      <c r="RQ45" s="33">
        <v>0.4</v>
      </c>
      <c r="RR45" s="33">
        <v>3</v>
      </c>
      <c r="SA45" s="32" t="s">
        <v>28</v>
      </c>
      <c r="SB45" s="32" t="s">
        <v>889</v>
      </c>
      <c r="SC45" s="33"/>
      <c r="SD45" s="33">
        <v>0</v>
      </c>
      <c r="SE45" s="33">
        <v>0</v>
      </c>
      <c r="SF45" s="33">
        <v>0</v>
      </c>
      <c r="SG45" s="33">
        <v>1</v>
      </c>
    </row>
    <row r="46" spans="1:501">
      <c r="A46" s="43"/>
      <c r="B46" s="43"/>
      <c r="C46" s="33"/>
      <c r="D46" s="38"/>
      <c r="E46" s="43"/>
      <c r="F46" s="33"/>
      <c r="G46" s="43"/>
      <c r="H46" s="33"/>
      <c r="M46" s="32" t="s">
        <v>92</v>
      </c>
      <c r="N46" s="32" t="s">
        <v>101</v>
      </c>
      <c r="O46" s="33"/>
      <c r="P46" s="39">
        <v>5</v>
      </c>
      <c r="Q46" s="33">
        <v>2</v>
      </c>
      <c r="R46" s="33">
        <v>3.5</v>
      </c>
      <c r="S46" s="33">
        <v>5</v>
      </c>
      <c r="AB46" s="32" t="s">
        <v>92</v>
      </c>
      <c r="AC46" s="32" t="s">
        <v>101</v>
      </c>
      <c r="AD46" s="33"/>
      <c r="AE46" s="33">
        <v>2</v>
      </c>
      <c r="AF46" s="33">
        <v>2</v>
      </c>
      <c r="AG46" s="33">
        <v>2</v>
      </c>
      <c r="AH46" s="33">
        <v>5</v>
      </c>
      <c r="AT46" s="32" t="s">
        <v>63</v>
      </c>
      <c r="AU46" s="32" t="s">
        <v>410</v>
      </c>
      <c r="AV46" s="33"/>
      <c r="AW46" s="33">
        <v>4</v>
      </c>
      <c r="AX46" s="33"/>
      <c r="AY46" s="33">
        <v>2</v>
      </c>
      <c r="AZ46" s="33">
        <v>4</v>
      </c>
      <c r="BI46" s="32" t="s">
        <v>63</v>
      </c>
      <c r="BJ46" s="32" t="s">
        <v>410</v>
      </c>
      <c r="BK46" s="33"/>
      <c r="BL46" s="33"/>
      <c r="BM46" s="33"/>
      <c r="BN46" s="33">
        <v>0</v>
      </c>
      <c r="BO46" s="33">
        <v>3</v>
      </c>
      <c r="CA46" s="32" t="s">
        <v>63</v>
      </c>
      <c r="CB46" s="32" t="s">
        <v>410</v>
      </c>
      <c r="CC46" s="33"/>
      <c r="CD46" s="33">
        <v>4</v>
      </c>
      <c r="CE46" s="33">
        <v>1</v>
      </c>
      <c r="CF46" s="33">
        <v>2.5</v>
      </c>
      <c r="CG46" s="33">
        <v>4</v>
      </c>
      <c r="CP46" s="32" t="s">
        <v>167</v>
      </c>
      <c r="CQ46" s="32" t="s">
        <v>581</v>
      </c>
      <c r="CR46" s="33"/>
      <c r="CS46" s="33">
        <v>1</v>
      </c>
      <c r="CT46" s="33">
        <v>1</v>
      </c>
      <c r="CU46" s="33">
        <v>1</v>
      </c>
      <c r="CV46" s="33">
        <v>4</v>
      </c>
      <c r="DH46" s="32" t="s">
        <v>167</v>
      </c>
      <c r="DI46" s="32" t="s">
        <v>852</v>
      </c>
      <c r="DJ46" s="33"/>
      <c r="DK46" s="33">
        <v>4</v>
      </c>
      <c r="DL46" s="33"/>
      <c r="DM46" s="33">
        <v>2</v>
      </c>
      <c r="DN46" s="33">
        <f t="shared" si="181"/>
        <v>5</v>
      </c>
      <c r="DW46" s="32" t="s">
        <v>28</v>
      </c>
      <c r="DX46" s="32" t="s">
        <v>54</v>
      </c>
      <c r="DY46" s="33"/>
      <c r="DZ46" s="33">
        <v>1</v>
      </c>
      <c r="EA46" s="33">
        <v>1</v>
      </c>
      <c r="EB46" s="33">
        <v>1</v>
      </c>
      <c r="EC46" s="33">
        <v>5</v>
      </c>
      <c r="EO46" s="32" t="s">
        <v>28</v>
      </c>
      <c r="EP46" s="32" t="s">
        <v>54</v>
      </c>
      <c r="EQ46" s="33"/>
      <c r="ER46" s="33">
        <v>6</v>
      </c>
      <c r="ES46" s="33"/>
      <c r="ET46" s="33">
        <v>3</v>
      </c>
      <c r="EU46" s="33">
        <f t="shared" si="182"/>
        <v>4</v>
      </c>
      <c r="FD46" s="32" t="s">
        <v>167</v>
      </c>
      <c r="FE46" s="32" t="s">
        <v>581</v>
      </c>
      <c r="FF46" s="33"/>
      <c r="FG46" s="33">
        <v>1</v>
      </c>
      <c r="FH46" s="33">
        <v>1</v>
      </c>
      <c r="FI46" s="33">
        <v>1</v>
      </c>
      <c r="FJ46" s="33">
        <v>4</v>
      </c>
      <c r="FV46" s="32" t="s">
        <v>63</v>
      </c>
      <c r="FW46" s="32" t="s">
        <v>410</v>
      </c>
      <c r="FX46" s="33"/>
      <c r="FY46" s="33">
        <v>7</v>
      </c>
      <c r="FZ46" s="33">
        <v>3</v>
      </c>
      <c r="GA46" s="33">
        <v>5</v>
      </c>
      <c r="GB46" s="33">
        <f t="shared" si="183"/>
        <v>4</v>
      </c>
      <c r="GK46" s="32" t="s">
        <v>28</v>
      </c>
      <c r="GL46" s="32" t="s">
        <v>54</v>
      </c>
      <c r="GM46" s="33"/>
      <c r="GN46" s="33">
        <v>4</v>
      </c>
      <c r="GO46" s="33">
        <v>8</v>
      </c>
      <c r="GP46" s="33">
        <v>6.4</v>
      </c>
      <c r="GQ46" s="33">
        <v>4</v>
      </c>
      <c r="HC46" s="32" t="s">
        <v>167</v>
      </c>
      <c r="HD46" s="32" t="s">
        <v>852</v>
      </c>
      <c r="HE46" s="33"/>
      <c r="HF46" s="33">
        <v>5</v>
      </c>
      <c r="HG46" s="33"/>
      <c r="HH46" s="33">
        <v>2.5</v>
      </c>
      <c r="HI46" s="33">
        <f t="shared" si="184"/>
        <v>4</v>
      </c>
      <c r="HR46" s="32" t="s">
        <v>92</v>
      </c>
      <c r="HS46" s="32" t="s">
        <v>97</v>
      </c>
      <c r="HT46" s="33"/>
      <c r="HU46" s="33">
        <v>1</v>
      </c>
      <c r="HV46" s="33">
        <v>1</v>
      </c>
      <c r="HW46" s="33">
        <v>1</v>
      </c>
      <c r="HX46" s="33">
        <v>4</v>
      </c>
      <c r="IJ46" s="52"/>
      <c r="IK46" s="52"/>
      <c r="IL46" s="53"/>
      <c r="IM46" s="53"/>
      <c r="IN46" s="53"/>
      <c r="IO46" s="53"/>
      <c r="IP46" s="53"/>
      <c r="IQ46" s="53"/>
      <c r="IR46" s="53"/>
      <c r="IT46" s="52"/>
      <c r="IU46" s="52"/>
      <c r="IV46" s="53"/>
      <c r="IW46" s="53"/>
      <c r="IX46" s="53"/>
      <c r="IY46" s="53"/>
      <c r="IZ46" s="53"/>
      <c r="JB46" s="4"/>
      <c r="JC46" s="4"/>
      <c r="JD46" s="2"/>
      <c r="JE46" s="2"/>
      <c r="JF46" s="2"/>
      <c r="JG46" s="2"/>
      <c r="JH46" s="2"/>
      <c r="JI46" s="2"/>
      <c r="JJ46" s="2"/>
      <c r="JS46" s="4"/>
      <c r="JT46" s="4"/>
      <c r="JU46" s="2"/>
      <c r="JV46" s="2"/>
      <c r="JW46" s="2"/>
      <c r="JX46" s="2"/>
      <c r="JY46" s="2"/>
      <c r="KL46" s="4"/>
      <c r="KM46" s="4"/>
      <c r="KN46" s="2"/>
      <c r="KO46" s="2"/>
      <c r="KP46" s="2"/>
      <c r="KQ46" s="2"/>
      <c r="KR46" s="2"/>
      <c r="KS46" s="2"/>
      <c r="KT46" s="2"/>
      <c r="KV46" s="4"/>
      <c r="KW46" s="4"/>
      <c r="KX46" s="2"/>
      <c r="KY46" s="2"/>
      <c r="KZ46" s="2"/>
      <c r="LA46" s="2"/>
      <c r="LB46" s="2"/>
      <c r="LD46" s="4"/>
      <c r="LE46" s="4"/>
      <c r="LF46" s="2"/>
      <c r="LG46" s="2"/>
      <c r="LH46" s="2"/>
      <c r="LI46" s="2"/>
      <c r="LJ46" s="2"/>
      <c r="LK46" s="2"/>
      <c r="LL46" s="2"/>
      <c r="LN46" s="4"/>
      <c r="LO46" s="4"/>
      <c r="LP46" s="2"/>
      <c r="LQ46" s="2"/>
      <c r="LR46" s="2"/>
      <c r="LS46" s="2"/>
      <c r="LT46" s="2"/>
      <c r="LV46" s="4"/>
      <c r="LW46" s="4"/>
      <c r="LX46" s="2"/>
      <c r="LY46" s="2"/>
      <c r="LZ46" s="2"/>
      <c r="MA46" s="2"/>
      <c r="MB46" s="2"/>
      <c r="MC46" s="2"/>
      <c r="MD46" s="2"/>
      <c r="MF46" s="4"/>
      <c r="MG46" s="4"/>
      <c r="MH46" s="2"/>
      <c r="MI46" s="2"/>
      <c r="MJ46" s="2"/>
      <c r="MK46" s="2"/>
      <c r="ML46" s="2"/>
      <c r="MN46" s="4"/>
      <c r="MO46" s="4"/>
      <c r="MP46" s="2"/>
      <c r="MQ46" s="2"/>
      <c r="MR46" s="2"/>
      <c r="MS46" s="2"/>
      <c r="MT46" s="2"/>
      <c r="MU46" s="2"/>
      <c r="MV46" s="2"/>
      <c r="MX46" s="4"/>
      <c r="MY46" s="4"/>
      <c r="MZ46" s="2"/>
      <c r="NA46" s="2"/>
      <c r="NB46" s="2"/>
      <c r="NC46" s="2"/>
      <c r="ND46" s="2"/>
      <c r="NF46" s="4"/>
      <c r="NG46" s="4"/>
      <c r="NH46" s="2"/>
      <c r="NI46" s="2"/>
      <c r="NJ46" s="2"/>
      <c r="NK46" s="2"/>
      <c r="NL46" s="2"/>
      <c r="NM46" s="2"/>
      <c r="NN46" s="2"/>
      <c r="NW46" s="4"/>
      <c r="NX46" s="4"/>
      <c r="NY46" s="2"/>
      <c r="NZ46" s="2"/>
      <c r="OA46" s="2"/>
      <c r="OB46" s="2"/>
      <c r="OC46" s="2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Y46" s="25" t="s">
        <v>104</v>
      </c>
      <c r="PZ46" s="25" t="s">
        <v>975</v>
      </c>
      <c r="QA46" s="26"/>
      <c r="QB46" s="26">
        <v>1</v>
      </c>
      <c r="QC46" s="26"/>
      <c r="QD46" s="26"/>
      <c r="QE46" s="28">
        <v>0</v>
      </c>
      <c r="QF46" s="26">
        <v>0.4</v>
      </c>
      <c r="QG46" s="26">
        <v>1</v>
      </c>
      <c r="QI46" s="32" t="s">
        <v>104</v>
      </c>
      <c r="QJ46" s="32" t="s">
        <v>975</v>
      </c>
      <c r="QK46" s="33"/>
      <c r="QL46" s="33"/>
      <c r="QM46" s="33"/>
      <c r="QN46" s="33">
        <v>0</v>
      </c>
      <c r="QO46" s="33">
        <v>1</v>
      </c>
      <c r="QQ46" s="32" t="s">
        <v>167</v>
      </c>
      <c r="QR46" s="32" t="s">
        <v>852</v>
      </c>
      <c r="QS46" s="33"/>
      <c r="QT46" s="33"/>
      <c r="QU46" s="33"/>
      <c r="QV46" s="33"/>
      <c r="QW46" s="34" t="e">
        <v>#DIV/0!</v>
      </c>
      <c r="QX46" s="33">
        <v>0</v>
      </c>
      <c r="QY46" s="33">
        <v>3</v>
      </c>
      <c r="RA46" s="32" t="s">
        <v>167</v>
      </c>
      <c r="RB46" s="32" t="s">
        <v>852</v>
      </c>
      <c r="RC46" s="33"/>
      <c r="RD46" s="33"/>
      <c r="RE46" s="33"/>
      <c r="RF46" s="33">
        <v>0</v>
      </c>
      <c r="RG46" s="33">
        <v>1</v>
      </c>
      <c r="RJ46" s="32" t="s">
        <v>167</v>
      </c>
      <c r="RK46" s="32" t="s">
        <v>852</v>
      </c>
      <c r="RL46" s="33"/>
      <c r="RM46" s="33">
        <v>1</v>
      </c>
      <c r="RN46" s="33">
        <v>0</v>
      </c>
      <c r="RO46" s="33">
        <v>0</v>
      </c>
      <c r="RP46" s="40">
        <v>0</v>
      </c>
      <c r="RQ46" s="33">
        <v>0.4</v>
      </c>
      <c r="RR46" s="33">
        <v>3</v>
      </c>
      <c r="SA46" s="32" t="s">
        <v>167</v>
      </c>
      <c r="SB46" s="32" t="s">
        <v>852</v>
      </c>
      <c r="SC46" s="33"/>
      <c r="SD46" s="33">
        <v>0</v>
      </c>
      <c r="SE46" s="33">
        <v>0</v>
      </c>
      <c r="SF46" s="33">
        <v>0</v>
      </c>
      <c r="SG46" s="33">
        <v>1</v>
      </c>
    </row>
    <row r="47" spans="1:501">
      <c r="A47" s="43" t="s">
        <v>2366</v>
      </c>
      <c r="B47" s="43" t="s">
        <v>1008</v>
      </c>
      <c r="C47" s="33">
        <v>9</v>
      </c>
      <c r="D47" s="38">
        <f t="shared" si="141"/>
        <v>0.45</v>
      </c>
      <c r="E47" s="43">
        <f t="shared" si="142"/>
        <v>27.2727272727273</v>
      </c>
      <c r="F47" s="33">
        <v>2</v>
      </c>
      <c r="G47" s="43">
        <f t="shared" si="143"/>
        <v>1.03092783505155</v>
      </c>
      <c r="H47" s="33">
        <f t="shared" si="144"/>
        <v>16.776007497657</v>
      </c>
      <c r="M47" s="50" t="s">
        <v>92</v>
      </c>
      <c r="N47" s="50" t="s">
        <v>97</v>
      </c>
      <c r="O47" s="51"/>
      <c r="P47" s="54">
        <v>3</v>
      </c>
      <c r="Q47" s="51">
        <v>2</v>
      </c>
      <c r="R47" s="51">
        <v>2.5</v>
      </c>
      <c r="S47" s="51">
        <v>6</v>
      </c>
      <c r="AB47" s="50" t="s">
        <v>92</v>
      </c>
      <c r="AC47" s="50" t="s">
        <v>97</v>
      </c>
      <c r="AD47" s="51"/>
      <c r="AE47" s="51">
        <v>2</v>
      </c>
      <c r="AF47" s="51">
        <v>2</v>
      </c>
      <c r="AG47" s="51">
        <v>2</v>
      </c>
      <c r="AH47" s="51">
        <v>5</v>
      </c>
      <c r="AT47" s="32" t="s">
        <v>92</v>
      </c>
      <c r="AU47" s="32" t="s">
        <v>101</v>
      </c>
      <c r="AV47" s="33"/>
      <c r="AW47" s="33">
        <v>4</v>
      </c>
      <c r="AX47" s="33"/>
      <c r="AY47" s="33">
        <v>2</v>
      </c>
      <c r="AZ47" s="33">
        <v>4</v>
      </c>
      <c r="BI47" s="32" t="s">
        <v>92</v>
      </c>
      <c r="BJ47" s="32" t="s">
        <v>101</v>
      </c>
      <c r="BK47" s="33"/>
      <c r="BL47" s="33"/>
      <c r="BM47" s="33"/>
      <c r="BN47" s="33">
        <v>0</v>
      </c>
      <c r="BO47" s="33">
        <v>3</v>
      </c>
      <c r="CA47" s="32" t="s">
        <v>92</v>
      </c>
      <c r="CB47" s="32" t="s">
        <v>97</v>
      </c>
      <c r="CC47" s="33"/>
      <c r="CD47" s="33">
        <v>3</v>
      </c>
      <c r="CE47" s="33">
        <v>1</v>
      </c>
      <c r="CF47" s="33">
        <v>2</v>
      </c>
      <c r="CG47" s="33">
        <v>5</v>
      </c>
      <c r="CP47" s="32" t="s">
        <v>92</v>
      </c>
      <c r="CQ47" s="32" t="s">
        <v>97</v>
      </c>
      <c r="CR47" s="33"/>
      <c r="CS47" s="33">
        <v>1</v>
      </c>
      <c r="CT47" s="33">
        <v>1</v>
      </c>
      <c r="CU47" s="33">
        <v>1</v>
      </c>
      <c r="CV47" s="33">
        <v>4</v>
      </c>
      <c r="DH47" s="32" t="s">
        <v>92</v>
      </c>
      <c r="DI47" s="32" t="s">
        <v>97</v>
      </c>
      <c r="DJ47" s="33"/>
      <c r="DK47" s="33">
        <v>2</v>
      </c>
      <c r="DL47" s="33">
        <v>1</v>
      </c>
      <c r="DM47" s="33">
        <v>1.5</v>
      </c>
      <c r="DN47" s="33">
        <f t="shared" si="181"/>
        <v>6</v>
      </c>
      <c r="DW47" s="32" t="s">
        <v>167</v>
      </c>
      <c r="DX47" s="32" t="s">
        <v>852</v>
      </c>
      <c r="DY47" s="33"/>
      <c r="DZ47" s="33"/>
      <c r="EA47" s="33"/>
      <c r="EB47" s="33">
        <v>0</v>
      </c>
      <c r="EC47" s="33">
        <v>6</v>
      </c>
      <c r="EO47" s="32" t="s">
        <v>167</v>
      </c>
      <c r="EP47" s="32" t="s">
        <v>852</v>
      </c>
      <c r="EQ47" s="33"/>
      <c r="ER47" s="33">
        <v>4</v>
      </c>
      <c r="ES47" s="33"/>
      <c r="ET47" s="33">
        <v>2</v>
      </c>
      <c r="EU47" s="33">
        <f t="shared" si="182"/>
        <v>5</v>
      </c>
      <c r="FD47" s="32" t="s">
        <v>92</v>
      </c>
      <c r="FE47" s="32" t="s">
        <v>101</v>
      </c>
      <c r="FF47" s="33"/>
      <c r="FG47" s="33">
        <v>1</v>
      </c>
      <c r="FH47" s="33">
        <v>1</v>
      </c>
      <c r="FI47" s="33">
        <v>1</v>
      </c>
      <c r="FJ47" s="33">
        <v>4</v>
      </c>
      <c r="FV47" s="32" t="s">
        <v>92</v>
      </c>
      <c r="FW47" s="32" t="s">
        <v>101</v>
      </c>
      <c r="FX47" s="33"/>
      <c r="FY47" s="33">
        <v>7</v>
      </c>
      <c r="FZ47" s="33">
        <v>2</v>
      </c>
      <c r="GA47" s="33">
        <v>4.5</v>
      </c>
      <c r="GB47" s="33">
        <f t="shared" si="183"/>
        <v>5</v>
      </c>
      <c r="GK47" s="32" t="s">
        <v>92</v>
      </c>
      <c r="GL47" s="32" t="s">
        <v>97</v>
      </c>
      <c r="GM47" s="33"/>
      <c r="GN47" s="33">
        <v>2</v>
      </c>
      <c r="GO47" s="33">
        <v>8</v>
      </c>
      <c r="GP47" s="33">
        <v>5.6</v>
      </c>
      <c r="GQ47" s="33">
        <v>5</v>
      </c>
      <c r="HC47" s="32" t="s">
        <v>63</v>
      </c>
      <c r="HD47" s="32" t="s">
        <v>410</v>
      </c>
      <c r="HE47" s="33"/>
      <c r="HF47" s="33">
        <v>4</v>
      </c>
      <c r="HG47" s="33"/>
      <c r="HH47" s="33">
        <v>2</v>
      </c>
      <c r="HI47" s="33">
        <f t="shared" si="184"/>
        <v>5</v>
      </c>
      <c r="HR47" s="32" t="s">
        <v>167</v>
      </c>
      <c r="HS47" s="32" t="s">
        <v>852</v>
      </c>
      <c r="HT47" s="33"/>
      <c r="HU47" s="33"/>
      <c r="HV47" s="33"/>
      <c r="HW47" s="33">
        <v>0</v>
      </c>
      <c r="HX47" s="33">
        <v>5</v>
      </c>
      <c r="IJ47" s="4"/>
      <c r="IK47" s="4"/>
      <c r="IL47" s="2"/>
      <c r="IM47" s="2"/>
      <c r="IN47" s="2"/>
      <c r="IO47" s="2"/>
      <c r="IP47" s="2"/>
      <c r="IQ47" s="2"/>
      <c r="IR47" s="2"/>
      <c r="IT47" s="4"/>
      <c r="IU47" s="4"/>
      <c r="IV47" s="2"/>
      <c r="IW47" s="2"/>
      <c r="IX47" s="2"/>
      <c r="IY47" s="2"/>
      <c r="IZ47" s="2"/>
      <c r="JB47" s="4"/>
      <c r="JC47" s="4"/>
      <c r="JD47" s="2"/>
      <c r="JE47" s="2"/>
      <c r="JF47" s="2"/>
      <c r="JG47" s="2"/>
      <c r="JH47" s="2"/>
      <c r="JI47" s="2"/>
      <c r="JJ47" s="2"/>
      <c r="JS47" s="4"/>
      <c r="JT47" s="4"/>
      <c r="JU47" s="2"/>
      <c r="JV47" s="2"/>
      <c r="JW47" s="2"/>
      <c r="JX47" s="2"/>
      <c r="JY47" s="2"/>
      <c r="KL47" s="4"/>
      <c r="KM47" s="4"/>
      <c r="KN47" s="2"/>
      <c r="KO47" s="2"/>
      <c r="KP47" s="2"/>
      <c r="KQ47" s="2"/>
      <c r="KR47" s="2"/>
      <c r="KS47" s="2"/>
      <c r="KT47" s="2"/>
      <c r="KV47" s="4"/>
      <c r="KW47" s="4"/>
      <c r="KX47" s="2"/>
      <c r="KY47" s="2"/>
      <c r="KZ47" s="2"/>
      <c r="LA47" s="2"/>
      <c r="LB47" s="2"/>
      <c r="LD47" s="4"/>
      <c r="LE47" s="4"/>
      <c r="LF47" s="2"/>
      <c r="LG47" s="2"/>
      <c r="LH47" s="2"/>
      <c r="LI47" s="2"/>
      <c r="LJ47" s="2"/>
      <c r="LK47" s="2"/>
      <c r="LL47" s="2"/>
      <c r="LN47" s="4"/>
      <c r="LO47" s="4"/>
      <c r="LP47" s="2"/>
      <c r="LQ47" s="2"/>
      <c r="LR47" s="2"/>
      <c r="LS47" s="2"/>
      <c r="LT47" s="2"/>
      <c r="LV47" s="4"/>
      <c r="LW47" s="4"/>
      <c r="LX47" s="2"/>
      <c r="LY47" s="2"/>
      <c r="LZ47" s="2"/>
      <c r="MA47" s="2"/>
      <c r="MB47" s="2"/>
      <c r="MC47" s="2"/>
      <c r="MD47" s="2"/>
      <c r="MF47" s="4"/>
      <c r="MG47" s="4"/>
      <c r="MH47" s="2"/>
      <c r="MI47" s="2"/>
      <c r="MJ47" s="2"/>
      <c r="MK47" s="2"/>
      <c r="ML47" s="2"/>
      <c r="MN47" s="4"/>
      <c r="MO47" s="4"/>
      <c r="MP47" s="2"/>
      <c r="MQ47" s="2"/>
      <c r="MR47" s="2"/>
      <c r="MS47" s="2"/>
      <c r="MT47" s="2"/>
      <c r="MU47" s="2"/>
      <c r="MV47" s="2"/>
      <c r="MX47" s="4"/>
      <c r="MY47" s="4"/>
      <c r="MZ47" s="2"/>
      <c r="NA47" s="2"/>
      <c r="NB47" s="2"/>
      <c r="NC47" s="2"/>
      <c r="ND47" s="2"/>
      <c r="NF47" s="4"/>
      <c r="NG47" s="4"/>
      <c r="NH47" s="2"/>
      <c r="NI47" s="2"/>
      <c r="NJ47" s="2"/>
      <c r="NK47" s="2"/>
      <c r="NL47" s="2"/>
      <c r="NM47" s="2"/>
      <c r="NN47" s="2"/>
      <c r="NW47" s="4"/>
      <c r="NX47" s="4"/>
      <c r="NY47" s="2"/>
      <c r="NZ47" s="2"/>
      <c r="OA47" s="2"/>
      <c r="OB47" s="2"/>
      <c r="OC47" s="2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</row>
    <row r="48" spans="1:501">
      <c r="A48" s="43" t="s">
        <v>108</v>
      </c>
      <c r="B48" s="43" t="s">
        <v>1001</v>
      </c>
      <c r="C48" s="33">
        <v>7</v>
      </c>
      <c r="D48" s="38">
        <f t="shared" si="141"/>
        <v>0.35</v>
      </c>
      <c r="E48" s="43">
        <f t="shared" si="142"/>
        <v>21.2121212121212</v>
      </c>
      <c r="F48" s="33">
        <v>7</v>
      </c>
      <c r="G48" s="43">
        <f t="shared" si="143"/>
        <v>3.60824742268041</v>
      </c>
      <c r="H48" s="33">
        <f t="shared" si="144"/>
        <v>14.1705716963449</v>
      </c>
      <c r="M48" s="52"/>
      <c r="N48" s="52"/>
      <c r="O48" s="53"/>
      <c r="P48" s="53"/>
      <c r="Q48" s="53"/>
      <c r="R48" s="53"/>
      <c r="S48" s="53"/>
      <c r="AB48" s="52"/>
      <c r="AC48" s="52"/>
      <c r="AD48" s="53"/>
      <c r="AE48" s="53"/>
      <c r="AF48" s="53"/>
      <c r="AG48" s="53"/>
      <c r="AH48" s="53"/>
      <c r="AT48" s="32" t="s">
        <v>92</v>
      </c>
      <c r="AU48" s="32" t="s">
        <v>97</v>
      </c>
      <c r="AV48" s="33"/>
      <c r="AW48" s="33">
        <v>3</v>
      </c>
      <c r="AX48" s="33"/>
      <c r="AY48" s="33">
        <v>1.5</v>
      </c>
      <c r="AZ48" s="33">
        <v>6</v>
      </c>
      <c r="BI48" s="32" t="s">
        <v>92</v>
      </c>
      <c r="BJ48" s="32" t="s">
        <v>97</v>
      </c>
      <c r="BK48" s="33"/>
      <c r="BL48" s="33"/>
      <c r="BM48" s="33"/>
      <c r="BN48" s="33">
        <v>0</v>
      </c>
      <c r="BO48" s="33">
        <v>3</v>
      </c>
      <c r="CA48" s="32" t="s">
        <v>167</v>
      </c>
      <c r="CB48" s="32" t="s">
        <v>852</v>
      </c>
      <c r="CC48" s="33"/>
      <c r="CD48" s="33">
        <v>3</v>
      </c>
      <c r="CE48" s="33"/>
      <c r="CF48" s="33">
        <v>1.5</v>
      </c>
      <c r="CG48" s="33">
        <v>6</v>
      </c>
      <c r="CP48" s="32" t="s">
        <v>167</v>
      </c>
      <c r="CQ48" s="32" t="s">
        <v>852</v>
      </c>
      <c r="CR48" s="33"/>
      <c r="CS48" s="33"/>
      <c r="CT48" s="33"/>
      <c r="CU48" s="33">
        <v>0</v>
      </c>
      <c r="CV48" s="33">
        <v>6</v>
      </c>
      <c r="DH48" s="32" t="s">
        <v>92</v>
      </c>
      <c r="DI48" s="32" t="s">
        <v>101</v>
      </c>
      <c r="DJ48" s="33"/>
      <c r="DK48" s="33">
        <v>2</v>
      </c>
      <c r="DL48" s="33"/>
      <c r="DM48" s="33">
        <v>1</v>
      </c>
      <c r="DN48" s="33">
        <f t="shared" si="181"/>
        <v>7</v>
      </c>
      <c r="DW48" s="32" t="s">
        <v>92</v>
      </c>
      <c r="DX48" s="32" t="s">
        <v>101</v>
      </c>
      <c r="DY48" s="33"/>
      <c r="DZ48" s="33"/>
      <c r="EA48" s="33"/>
      <c r="EB48" s="33">
        <v>0</v>
      </c>
      <c r="EC48" s="33">
        <v>6</v>
      </c>
      <c r="EO48" s="32" t="s">
        <v>92</v>
      </c>
      <c r="EP48" s="32" t="s">
        <v>101</v>
      </c>
      <c r="EQ48" s="33"/>
      <c r="ER48" s="33">
        <v>3</v>
      </c>
      <c r="ES48" s="33">
        <v>1</v>
      </c>
      <c r="ET48" s="33">
        <v>2</v>
      </c>
      <c r="EU48" s="33">
        <f t="shared" si="182"/>
        <v>5</v>
      </c>
      <c r="FD48" s="32" t="s">
        <v>28</v>
      </c>
      <c r="FE48" s="32" t="s">
        <v>54</v>
      </c>
      <c r="FF48" s="33"/>
      <c r="FG48" s="33"/>
      <c r="FH48" s="33"/>
      <c r="FI48" s="33">
        <v>0</v>
      </c>
      <c r="FJ48" s="33">
        <v>6</v>
      </c>
      <c r="FV48" s="32" t="s">
        <v>167</v>
      </c>
      <c r="FW48" s="32" t="s">
        <v>852</v>
      </c>
      <c r="FX48" s="33"/>
      <c r="FY48" s="33">
        <v>8</v>
      </c>
      <c r="FZ48" s="33">
        <v>0</v>
      </c>
      <c r="GA48" s="33">
        <v>4</v>
      </c>
      <c r="GB48" s="33">
        <f t="shared" si="183"/>
        <v>6</v>
      </c>
      <c r="GK48" s="32" t="s">
        <v>92</v>
      </c>
      <c r="GL48" s="32" t="s">
        <v>101</v>
      </c>
      <c r="GM48" s="33"/>
      <c r="GN48" s="33">
        <v>2</v>
      </c>
      <c r="GO48" s="33">
        <v>2</v>
      </c>
      <c r="GP48" s="33">
        <v>2</v>
      </c>
      <c r="GQ48" s="33">
        <v>6</v>
      </c>
      <c r="HC48" s="32" t="s">
        <v>92</v>
      </c>
      <c r="HD48" s="32" t="s">
        <v>97</v>
      </c>
      <c r="HE48" s="33"/>
      <c r="HF48" s="33">
        <v>3</v>
      </c>
      <c r="HG48" s="33">
        <v>1</v>
      </c>
      <c r="HH48" s="33">
        <v>2</v>
      </c>
      <c r="HI48" s="33">
        <f t="shared" si="184"/>
        <v>5</v>
      </c>
      <c r="HR48" s="32" t="s">
        <v>63</v>
      </c>
      <c r="HS48" s="32" t="s">
        <v>410</v>
      </c>
      <c r="HT48" s="33"/>
      <c r="HU48" s="33"/>
      <c r="HV48" s="33"/>
      <c r="HW48" s="33">
        <v>0</v>
      </c>
      <c r="HX48" s="33">
        <v>5</v>
      </c>
      <c r="IJ48" s="4"/>
      <c r="IK48" s="4"/>
      <c r="IL48" s="2"/>
      <c r="IM48" s="2"/>
      <c r="IN48" s="2"/>
      <c r="IO48" s="2"/>
      <c r="IP48" s="2"/>
      <c r="IQ48" s="2"/>
      <c r="IR48" s="2"/>
      <c r="IT48" s="4"/>
      <c r="IU48" s="4"/>
      <c r="IV48" s="2"/>
      <c r="IW48" s="2"/>
      <c r="IX48" s="2"/>
      <c r="IY48" s="2"/>
      <c r="IZ48" s="2"/>
      <c r="JB48" s="4"/>
      <c r="JC48" s="4"/>
      <c r="JD48" s="2"/>
      <c r="JE48" s="2"/>
      <c r="JF48" s="2"/>
      <c r="JG48" s="2"/>
      <c r="JH48" s="2"/>
      <c r="JI48" s="2"/>
      <c r="JJ48" s="2"/>
      <c r="JS48" s="4"/>
      <c r="JT48" s="4"/>
      <c r="JU48" s="2"/>
      <c r="JV48" s="2"/>
      <c r="JW48" s="2"/>
      <c r="JX48" s="2"/>
      <c r="JY48" s="2"/>
      <c r="KL48" s="4"/>
      <c r="KM48" s="4"/>
      <c r="KN48" s="2"/>
      <c r="KO48" s="2"/>
      <c r="KP48" s="2"/>
      <c r="KQ48" s="2"/>
      <c r="KR48" s="2"/>
      <c r="KS48" s="2"/>
      <c r="KT48" s="2"/>
      <c r="KV48" s="4"/>
      <c r="KW48" s="4"/>
      <c r="KX48" s="2"/>
      <c r="KY48" s="2"/>
      <c r="KZ48" s="2"/>
      <c r="LA48" s="2"/>
      <c r="LB48" s="2"/>
      <c r="LD48" s="4"/>
      <c r="LE48" s="4"/>
      <c r="LF48" s="2"/>
      <c r="LG48" s="2"/>
      <c r="LH48" s="2"/>
      <c r="LI48" s="2"/>
      <c r="LJ48" s="2"/>
      <c r="LK48" s="2"/>
      <c r="LL48" s="2"/>
      <c r="LN48" s="4"/>
      <c r="LO48" s="4"/>
      <c r="LP48" s="2"/>
      <c r="LQ48" s="2"/>
      <c r="LR48" s="2"/>
      <c r="LS48" s="2"/>
      <c r="LT48" s="2"/>
      <c r="LV48" s="4"/>
      <c r="LW48" s="4"/>
      <c r="LX48" s="2"/>
      <c r="LY48" s="2"/>
      <c r="LZ48" s="2"/>
      <c r="MA48" s="2"/>
      <c r="MB48" s="2"/>
      <c r="MC48" s="2"/>
      <c r="MD48" s="2"/>
      <c r="MF48" s="4"/>
      <c r="MG48" s="4"/>
      <c r="MH48" s="2"/>
      <c r="MI48" s="2"/>
      <c r="MJ48" s="2"/>
      <c r="MK48" s="2"/>
      <c r="ML48" s="2"/>
      <c r="MN48" s="4"/>
      <c r="MO48" s="4"/>
      <c r="MP48" s="2"/>
      <c r="MQ48" s="2"/>
      <c r="MR48" s="2"/>
      <c r="MS48" s="2"/>
      <c r="MT48" s="2"/>
      <c r="MU48" s="2"/>
      <c r="MV48" s="2"/>
      <c r="MX48" s="4"/>
      <c r="MY48" s="4"/>
      <c r="MZ48" s="2"/>
      <c r="NA48" s="2"/>
      <c r="NB48" s="2"/>
      <c r="NC48" s="2"/>
      <c r="ND48" s="2"/>
      <c r="NF48" s="4"/>
      <c r="NG48" s="4"/>
      <c r="NH48" s="2"/>
      <c r="NI48" s="2"/>
      <c r="NJ48" s="2"/>
      <c r="NK48" s="2"/>
      <c r="NL48" s="2"/>
      <c r="NM48" s="2"/>
      <c r="NN48" s="2"/>
      <c r="NW48" s="4"/>
      <c r="NX48" s="4"/>
      <c r="NY48" s="2"/>
      <c r="NZ48" s="2"/>
      <c r="OA48" s="2"/>
      <c r="OB48" s="2"/>
      <c r="OC48" s="2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</row>
    <row r="49" spans="1:475">
      <c r="A49" s="43" t="s">
        <v>74</v>
      </c>
      <c r="B49" s="43" t="s">
        <v>1001</v>
      </c>
      <c r="C49" s="33">
        <v>5</v>
      </c>
      <c r="D49" s="38">
        <f t="shared" si="141"/>
        <v>0.25</v>
      </c>
      <c r="E49" s="43">
        <f t="shared" si="142"/>
        <v>15.1515151515152</v>
      </c>
      <c r="F49" s="33">
        <v>2</v>
      </c>
      <c r="G49" s="43">
        <f t="shared" si="143"/>
        <v>1.03092783505155</v>
      </c>
      <c r="H49" s="33">
        <f t="shared" si="144"/>
        <v>9.50328022492971</v>
      </c>
      <c r="M49" s="4"/>
      <c r="N49" s="4"/>
      <c r="O49" s="2"/>
      <c r="P49" s="2"/>
      <c r="Q49" s="2"/>
      <c r="R49" s="2"/>
      <c r="S49" s="2"/>
      <c r="AB49" s="4"/>
      <c r="AC49" s="4"/>
      <c r="AD49" s="2"/>
      <c r="AE49" s="2"/>
      <c r="AF49" s="2"/>
      <c r="AG49" s="2"/>
      <c r="AH49" s="2"/>
      <c r="AT49" s="32" t="s">
        <v>167</v>
      </c>
      <c r="AU49" s="32" t="s">
        <v>852</v>
      </c>
      <c r="AV49" s="33"/>
      <c r="AW49" s="33">
        <v>1</v>
      </c>
      <c r="AX49" s="33"/>
      <c r="AY49" s="33">
        <v>0.5</v>
      </c>
      <c r="AZ49" s="33">
        <v>7</v>
      </c>
      <c r="BI49" s="32" t="s">
        <v>167</v>
      </c>
      <c r="BJ49" s="32" t="s">
        <v>852</v>
      </c>
      <c r="BK49" s="33"/>
      <c r="BL49" s="33"/>
      <c r="BM49" s="33"/>
      <c r="BN49" s="33">
        <v>0</v>
      </c>
      <c r="BO49" s="33">
        <v>3</v>
      </c>
      <c r="CA49" s="32" t="s">
        <v>92</v>
      </c>
      <c r="CB49" s="32" t="s">
        <v>101</v>
      </c>
      <c r="CC49" s="33"/>
      <c r="CD49" s="33">
        <v>2</v>
      </c>
      <c r="CE49" s="33"/>
      <c r="CF49" s="33">
        <v>1</v>
      </c>
      <c r="CG49" s="33">
        <v>7</v>
      </c>
      <c r="CP49" s="32" t="s">
        <v>92</v>
      </c>
      <c r="CQ49" s="32" t="s">
        <v>101</v>
      </c>
      <c r="CR49" s="33"/>
      <c r="CS49" s="33"/>
      <c r="CT49" s="33"/>
      <c r="CU49" s="33">
        <v>0</v>
      </c>
      <c r="CV49" s="33">
        <v>6</v>
      </c>
      <c r="EO49" s="32" t="s">
        <v>92</v>
      </c>
      <c r="EP49" s="32" t="s">
        <v>97</v>
      </c>
      <c r="EQ49" s="33"/>
      <c r="ER49" s="33">
        <v>2</v>
      </c>
      <c r="ES49" s="33">
        <v>1</v>
      </c>
      <c r="ET49" s="33">
        <v>1.5</v>
      </c>
      <c r="EU49" s="33">
        <f t="shared" si="182"/>
        <v>7</v>
      </c>
      <c r="FD49" s="32" t="s">
        <v>167</v>
      </c>
      <c r="FE49" s="32" t="s">
        <v>852</v>
      </c>
      <c r="FF49" s="33"/>
      <c r="FG49" s="33"/>
      <c r="FH49" s="33"/>
      <c r="FI49" s="33">
        <v>0</v>
      </c>
      <c r="FJ49" s="33">
        <v>6</v>
      </c>
      <c r="FV49" s="32" t="s">
        <v>92</v>
      </c>
      <c r="FW49" s="32" t="s">
        <v>97</v>
      </c>
      <c r="FX49" s="33"/>
      <c r="FY49" s="33">
        <v>5</v>
      </c>
      <c r="FZ49" s="33">
        <v>2</v>
      </c>
      <c r="GA49" s="33">
        <v>3.5</v>
      </c>
      <c r="GB49" s="33">
        <f t="shared" si="183"/>
        <v>7</v>
      </c>
      <c r="GK49" s="32" t="s">
        <v>28</v>
      </c>
      <c r="GL49" s="32" t="s">
        <v>50</v>
      </c>
      <c r="GM49" s="33"/>
      <c r="GN49" s="33">
        <v>1</v>
      </c>
      <c r="GO49" s="33">
        <v>1</v>
      </c>
      <c r="GP49" s="33">
        <v>1</v>
      </c>
      <c r="GQ49" s="33">
        <v>7</v>
      </c>
      <c r="HC49" s="32" t="s">
        <v>92</v>
      </c>
      <c r="HD49" s="32" t="s">
        <v>101</v>
      </c>
      <c r="HE49" s="33"/>
      <c r="HF49" s="33">
        <v>2</v>
      </c>
      <c r="HG49" s="33"/>
      <c r="HH49" s="33">
        <v>1</v>
      </c>
      <c r="HI49" s="33">
        <f t="shared" si="184"/>
        <v>7</v>
      </c>
      <c r="HR49" s="32" t="s">
        <v>92</v>
      </c>
      <c r="HS49" s="32" t="s">
        <v>101</v>
      </c>
      <c r="HT49" s="33"/>
      <c r="HU49" s="33"/>
      <c r="HV49" s="33"/>
      <c r="HW49" s="33">
        <v>0</v>
      </c>
      <c r="HX49" s="33">
        <v>5</v>
      </c>
      <c r="IJ49" s="4"/>
      <c r="IK49" s="4"/>
      <c r="IL49" s="2"/>
      <c r="IM49" s="2"/>
      <c r="IN49" s="2"/>
      <c r="IO49" s="2"/>
      <c r="IP49" s="2"/>
      <c r="IQ49" s="2"/>
      <c r="IR49" s="2"/>
      <c r="IT49" s="4"/>
      <c r="IU49" s="4"/>
      <c r="IV49" s="2"/>
      <c r="IW49" s="2"/>
      <c r="IX49" s="2"/>
      <c r="IY49" s="2"/>
      <c r="IZ49" s="2"/>
      <c r="JB49" s="4"/>
      <c r="JC49" s="4"/>
      <c r="JD49" s="2"/>
      <c r="JE49" s="2"/>
      <c r="JF49" s="2"/>
      <c r="JG49" s="2"/>
      <c r="JH49" s="2"/>
      <c r="JI49" s="2"/>
      <c r="JJ49" s="2"/>
      <c r="JS49" s="4"/>
      <c r="JT49" s="4"/>
      <c r="JU49" s="2"/>
      <c r="JV49" s="2"/>
      <c r="JW49" s="2"/>
      <c r="JX49" s="2"/>
      <c r="JY49" s="2"/>
      <c r="KL49" s="4"/>
      <c r="KM49" s="4"/>
      <c r="KN49" s="2"/>
      <c r="KO49" s="2"/>
      <c r="KP49" s="2"/>
      <c r="KQ49" s="2"/>
      <c r="KR49" s="2"/>
      <c r="KS49" s="2"/>
      <c r="KT49" s="2"/>
      <c r="KV49" s="4"/>
      <c r="KW49" s="4"/>
      <c r="KX49" s="2"/>
      <c r="KY49" s="2"/>
      <c r="KZ49" s="2"/>
      <c r="LA49" s="2"/>
      <c r="LB49" s="2"/>
      <c r="LD49" s="4"/>
      <c r="LE49" s="4"/>
      <c r="LF49" s="2"/>
      <c r="LG49" s="2"/>
      <c r="LH49" s="2"/>
      <c r="LI49" s="2"/>
      <c r="LJ49" s="2"/>
      <c r="LK49" s="2"/>
      <c r="LL49" s="2"/>
      <c r="LN49" s="4"/>
      <c r="LO49" s="4"/>
      <c r="LP49" s="2"/>
      <c r="LQ49" s="2"/>
      <c r="LR49" s="2"/>
      <c r="LS49" s="2"/>
      <c r="LT49" s="2"/>
      <c r="LV49" s="4"/>
      <c r="LW49" s="4"/>
      <c r="LX49" s="2"/>
      <c r="LY49" s="2"/>
      <c r="LZ49" s="2"/>
      <c r="MA49" s="2"/>
      <c r="MB49" s="2"/>
      <c r="MC49" s="2"/>
      <c r="MD49" s="2"/>
      <c r="MF49" s="4"/>
      <c r="MG49" s="4"/>
      <c r="MH49" s="2"/>
      <c r="MI49" s="2"/>
      <c r="MJ49" s="2"/>
      <c r="MK49" s="2"/>
      <c r="ML49" s="2"/>
      <c r="MN49" s="4"/>
      <c r="MO49" s="4"/>
      <c r="MP49" s="2"/>
      <c r="MQ49" s="2"/>
      <c r="MR49" s="2"/>
      <c r="MS49" s="2"/>
      <c r="MT49" s="2"/>
      <c r="MU49" s="2"/>
      <c r="MV49" s="2"/>
      <c r="MX49" s="4"/>
      <c r="MY49" s="4"/>
      <c r="MZ49" s="2"/>
      <c r="NA49" s="2"/>
      <c r="NB49" s="2"/>
      <c r="NC49" s="2"/>
      <c r="ND49" s="2"/>
      <c r="NF49" s="4"/>
      <c r="NG49" s="4"/>
      <c r="NH49" s="2"/>
      <c r="NI49" s="2"/>
      <c r="NJ49" s="2"/>
      <c r="NK49" s="2"/>
      <c r="NL49" s="2"/>
      <c r="NM49" s="2"/>
      <c r="NN49" s="2"/>
      <c r="NW49" s="4"/>
      <c r="NX49" s="4"/>
      <c r="NY49" s="2"/>
      <c r="NZ49" s="2"/>
      <c r="OA49" s="2"/>
      <c r="OB49" s="2"/>
      <c r="OC49" s="2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</row>
    <row r="50" spans="1:475">
      <c r="A50" s="43" t="s">
        <v>1739</v>
      </c>
      <c r="B50" s="43" t="s">
        <v>1001</v>
      </c>
      <c r="C50" s="33">
        <v>4</v>
      </c>
      <c r="D50" s="38">
        <f t="shared" si="141"/>
        <v>0.2</v>
      </c>
      <c r="E50" s="43">
        <f t="shared" si="142"/>
        <v>12.1212121212121</v>
      </c>
      <c r="F50" s="33">
        <v>7</v>
      </c>
      <c r="G50" s="43">
        <f t="shared" si="143"/>
        <v>3.60824742268041</v>
      </c>
      <c r="H50" s="33">
        <f t="shared" si="144"/>
        <v>8.71602624179944</v>
      </c>
      <c r="EO50" s="32" t="s">
        <v>28</v>
      </c>
      <c r="EP50" s="32" t="s">
        <v>50</v>
      </c>
      <c r="EQ50" s="33"/>
      <c r="ER50" s="33">
        <v>1</v>
      </c>
      <c r="ES50" s="33"/>
      <c r="ET50" s="33">
        <v>0.5</v>
      </c>
      <c r="EU50" s="33">
        <f t="shared" si="182"/>
        <v>8</v>
      </c>
      <c r="FD50" s="32" t="s">
        <v>28</v>
      </c>
      <c r="FE50" s="32" t="s">
        <v>50</v>
      </c>
      <c r="FF50" s="33"/>
      <c r="FG50" s="33"/>
      <c r="FH50" s="33"/>
      <c r="FI50" s="33">
        <v>0</v>
      </c>
      <c r="FJ50" s="33">
        <v>6</v>
      </c>
      <c r="FV50" s="32" t="s">
        <v>28</v>
      </c>
      <c r="FW50" s="32" t="s">
        <v>50</v>
      </c>
      <c r="FX50" s="33"/>
      <c r="FY50" s="33">
        <v>5</v>
      </c>
      <c r="FZ50" s="33">
        <v>1</v>
      </c>
      <c r="GA50" s="33">
        <v>3</v>
      </c>
      <c r="GB50" s="33">
        <f t="shared" si="183"/>
        <v>8</v>
      </c>
      <c r="GK50" s="32" t="s">
        <v>167</v>
      </c>
      <c r="GL50" s="32" t="s">
        <v>852</v>
      </c>
      <c r="GM50" s="33"/>
      <c r="GN50" s="33">
        <v>0</v>
      </c>
      <c r="GO50" s="33">
        <v>0</v>
      </c>
      <c r="GP50" s="33">
        <v>0</v>
      </c>
      <c r="GQ50" s="33">
        <v>8</v>
      </c>
      <c r="HC50" s="32" t="s">
        <v>28</v>
      </c>
      <c r="HD50" s="32" t="s">
        <v>50</v>
      </c>
      <c r="HE50" s="33"/>
      <c r="HF50" s="33">
        <v>2</v>
      </c>
      <c r="HG50" s="33"/>
      <c r="HH50" s="33">
        <v>1</v>
      </c>
      <c r="HI50" s="33">
        <f t="shared" si="184"/>
        <v>7</v>
      </c>
      <c r="HR50" s="32" t="s">
        <v>28</v>
      </c>
      <c r="HS50" s="32" t="s">
        <v>50</v>
      </c>
      <c r="HT50" s="33"/>
      <c r="HU50" s="33"/>
      <c r="HV50" s="33"/>
      <c r="HW50" s="33">
        <v>0</v>
      </c>
      <c r="HX50" s="33">
        <v>5</v>
      </c>
      <c r="IJ50" s="4"/>
      <c r="IK50" s="4"/>
      <c r="IL50" s="2"/>
      <c r="IM50" s="2"/>
      <c r="IN50" s="2"/>
      <c r="IO50" s="2"/>
      <c r="IP50" s="2"/>
      <c r="IQ50" s="2"/>
      <c r="IR50" s="2"/>
      <c r="IT50" s="4"/>
      <c r="IU50" s="4"/>
      <c r="IV50" s="2"/>
      <c r="IW50" s="2"/>
      <c r="IX50" s="2"/>
      <c r="IY50" s="2"/>
      <c r="IZ50" s="2"/>
      <c r="JB50" s="4"/>
      <c r="JC50" s="4"/>
      <c r="JD50" s="2"/>
      <c r="JE50" s="2"/>
      <c r="JF50" s="2"/>
      <c r="JG50" s="2"/>
      <c r="JH50" s="2"/>
      <c r="JI50" s="2"/>
      <c r="JJ50" s="2"/>
      <c r="JS50" s="4"/>
      <c r="JT50" s="4"/>
      <c r="JU50" s="2"/>
      <c r="JV50" s="2"/>
      <c r="JW50" s="2"/>
      <c r="JX50" s="2"/>
      <c r="JY50" s="2"/>
      <c r="KL50" s="4"/>
      <c r="KM50" s="4"/>
      <c r="KN50" s="2"/>
      <c r="KO50" s="2"/>
      <c r="KP50" s="2"/>
      <c r="KQ50" s="2"/>
      <c r="KR50" s="2"/>
      <c r="KS50" s="2"/>
      <c r="KT50" s="2"/>
      <c r="KV50" s="4"/>
      <c r="KW50" s="4"/>
      <c r="KX50" s="2"/>
      <c r="KY50" s="2"/>
      <c r="KZ50" s="2"/>
      <c r="LA50" s="2"/>
      <c r="LB50" s="2"/>
      <c r="LD50" s="4"/>
      <c r="LE50" s="4"/>
      <c r="LF50" s="2"/>
      <c r="LG50" s="2"/>
      <c r="LH50" s="2"/>
      <c r="LI50" s="2"/>
      <c r="LJ50" s="2"/>
      <c r="LK50" s="2"/>
      <c r="LL50" s="2"/>
      <c r="LN50" s="4"/>
      <c r="LO50" s="4"/>
      <c r="LP50" s="2"/>
      <c r="LQ50" s="2"/>
      <c r="LR50" s="2"/>
      <c r="LS50" s="2"/>
      <c r="LT50" s="2"/>
      <c r="LV50" s="4"/>
      <c r="LW50" s="4"/>
      <c r="LX50" s="2"/>
      <c r="LY50" s="2"/>
      <c r="LZ50" s="2"/>
      <c r="MA50" s="2"/>
      <c r="MB50" s="2"/>
      <c r="MC50" s="2"/>
      <c r="MD50" s="2"/>
      <c r="MF50" s="4"/>
      <c r="MG50" s="4"/>
      <c r="MH50" s="2"/>
      <c r="MI50" s="2"/>
      <c r="MJ50" s="2"/>
      <c r="MK50" s="2"/>
      <c r="ML50" s="2"/>
      <c r="MN50" s="4"/>
      <c r="MO50" s="4"/>
      <c r="MP50" s="2"/>
      <c r="MQ50" s="2"/>
      <c r="MR50" s="2"/>
      <c r="MS50" s="2"/>
      <c r="MT50" s="2"/>
      <c r="MU50" s="2"/>
      <c r="MV50" s="2"/>
      <c r="MX50" s="4"/>
      <c r="MY50" s="4"/>
      <c r="MZ50" s="2"/>
      <c r="NA50" s="2"/>
      <c r="NB50" s="2"/>
      <c r="NC50" s="2"/>
      <c r="ND50" s="2"/>
      <c r="NF50" s="4"/>
      <c r="NG50" s="4"/>
      <c r="NH50" s="2"/>
      <c r="NI50" s="2"/>
      <c r="NJ50" s="2"/>
      <c r="NK50" s="2"/>
      <c r="NL50" s="2"/>
      <c r="NM50" s="2"/>
      <c r="NN50" s="2"/>
      <c r="NW50" s="4"/>
      <c r="NX50" s="4"/>
      <c r="NY50" s="2"/>
      <c r="NZ50" s="2"/>
      <c r="OA50" s="2"/>
      <c r="OB50" s="2"/>
      <c r="OC50" s="2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</row>
    <row r="51" spans="1:475">
      <c r="A51" s="43" t="s">
        <v>2388</v>
      </c>
      <c r="B51" s="43" t="s">
        <v>1001</v>
      </c>
      <c r="C51" s="33">
        <v>2</v>
      </c>
      <c r="D51" s="38">
        <f t="shared" si="141"/>
        <v>0.1</v>
      </c>
      <c r="E51" s="43">
        <f t="shared" si="142"/>
        <v>6.06060606060606</v>
      </c>
      <c r="F51" s="33"/>
      <c r="G51" s="43">
        <f t="shared" si="143"/>
        <v>0</v>
      </c>
      <c r="H51" s="33">
        <f t="shared" si="144"/>
        <v>3.63636363636364</v>
      </c>
      <c r="HC51" s="32" t="s">
        <v>28</v>
      </c>
      <c r="HD51" s="32" t="s">
        <v>889</v>
      </c>
      <c r="HE51" s="33"/>
      <c r="HF51" s="33">
        <v>1</v>
      </c>
      <c r="HG51" s="33"/>
      <c r="HH51" s="33">
        <v>0.5</v>
      </c>
      <c r="HI51" s="33">
        <f t="shared" si="184"/>
        <v>9</v>
      </c>
      <c r="HR51" s="32" t="s">
        <v>28</v>
      </c>
      <c r="HS51" s="32" t="s">
        <v>889</v>
      </c>
      <c r="HT51" s="33"/>
      <c r="HU51" s="33"/>
      <c r="HV51" s="33"/>
      <c r="HW51" s="33">
        <v>0</v>
      </c>
      <c r="HX51" s="33">
        <v>5</v>
      </c>
      <c r="IJ51" s="4"/>
      <c r="IK51" s="4"/>
      <c r="IL51" s="2"/>
      <c r="IM51" s="2"/>
      <c r="IN51" s="2"/>
      <c r="IO51" s="2"/>
      <c r="IP51" s="2"/>
      <c r="IQ51" s="2"/>
      <c r="IR51" s="2"/>
      <c r="IT51" s="4"/>
      <c r="IU51" s="4"/>
      <c r="IV51" s="2"/>
      <c r="IW51" s="2"/>
      <c r="IX51" s="2"/>
      <c r="IY51" s="2"/>
      <c r="IZ51" s="2"/>
      <c r="JB51" s="4"/>
      <c r="JC51" s="4"/>
      <c r="JD51" s="2"/>
      <c r="JE51" s="2"/>
      <c r="JF51" s="2"/>
      <c r="JG51" s="2"/>
      <c r="JH51" s="2"/>
      <c r="JI51" s="2"/>
      <c r="JJ51" s="2"/>
      <c r="JS51" s="4"/>
      <c r="JT51" s="4"/>
      <c r="JU51" s="2"/>
      <c r="JV51" s="2"/>
      <c r="JW51" s="2"/>
      <c r="JX51" s="2"/>
      <c r="JY51" s="2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</row>
    <row r="52" spans="1:475">
      <c r="A52" s="43" t="s">
        <v>2473</v>
      </c>
      <c r="B52" s="43" t="s">
        <v>1001</v>
      </c>
      <c r="C52" s="33">
        <v>1</v>
      </c>
      <c r="D52" s="38">
        <f t="shared" si="141"/>
        <v>0.05</v>
      </c>
      <c r="E52" s="43">
        <f t="shared" si="142"/>
        <v>3.03030303030303</v>
      </c>
      <c r="F52" s="33"/>
      <c r="G52" s="43">
        <f t="shared" si="143"/>
        <v>0</v>
      </c>
      <c r="H52" s="33">
        <f t="shared" si="144"/>
        <v>1.81818181818182</v>
      </c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</row>
    <row r="53" spans="1:475">
      <c r="A53" s="43" t="s">
        <v>71</v>
      </c>
      <c r="B53" s="43" t="s">
        <v>2620</v>
      </c>
      <c r="C53" s="33"/>
      <c r="D53" s="38">
        <f t="shared" si="141"/>
        <v>0</v>
      </c>
      <c r="E53" s="43">
        <f t="shared" si="142"/>
        <v>0</v>
      </c>
      <c r="F53" s="33"/>
      <c r="G53" s="43">
        <f t="shared" si="143"/>
        <v>0</v>
      </c>
      <c r="H53" s="33">
        <f t="shared" si="144"/>
        <v>0</v>
      </c>
    </row>
  </sheetData>
  <mergeCells count="165">
    <mergeCell ref="A1:D1"/>
    <mergeCell ref="M1:S1"/>
    <mergeCell ref="U1:Y1"/>
    <mergeCell ref="AB1:AH1"/>
    <mergeCell ref="AJ1:AO1"/>
    <mergeCell ref="AP1:AR1"/>
    <mergeCell ref="AT1:AZ1"/>
    <mergeCell ref="BB1:BF1"/>
    <mergeCell ref="BI1:BO1"/>
    <mergeCell ref="BQ1:BV1"/>
    <mergeCell ref="BW1:BY1"/>
    <mergeCell ref="CA1:CG1"/>
    <mergeCell ref="CI1:CM1"/>
    <mergeCell ref="CP1:CV1"/>
    <mergeCell ref="CX1:DC1"/>
    <mergeCell ref="DD1:DF1"/>
    <mergeCell ref="DH1:DN1"/>
    <mergeCell ref="DP1:DT1"/>
    <mergeCell ref="DW1:EC1"/>
    <mergeCell ref="EE1:EJ1"/>
    <mergeCell ref="EK1:EM1"/>
    <mergeCell ref="EO1:EU1"/>
    <mergeCell ref="EW1:FA1"/>
    <mergeCell ref="FD1:FJ1"/>
    <mergeCell ref="FL1:FQ1"/>
    <mergeCell ref="FR1:FT1"/>
    <mergeCell ref="FV1:GB1"/>
    <mergeCell ref="GD1:GH1"/>
    <mergeCell ref="GK1:GQ1"/>
    <mergeCell ref="GS1:GX1"/>
    <mergeCell ref="GY1:HA1"/>
    <mergeCell ref="HC1:HI1"/>
    <mergeCell ref="HK1:HO1"/>
    <mergeCell ref="HR1:HX1"/>
    <mergeCell ref="HZ1:IE1"/>
    <mergeCell ref="IF1:IH1"/>
    <mergeCell ref="IJ1:IR1"/>
    <mergeCell ref="IT1:IZ1"/>
    <mergeCell ref="JB1:JJ1"/>
    <mergeCell ref="JL1:JP1"/>
    <mergeCell ref="JS1:JY1"/>
    <mergeCell ref="KA1:KF1"/>
    <mergeCell ref="KG1:KI1"/>
    <mergeCell ref="KL1:KT1"/>
    <mergeCell ref="KV1:LB1"/>
    <mergeCell ref="LD1:LL1"/>
    <mergeCell ref="LN1:LT1"/>
    <mergeCell ref="LV1:MD1"/>
    <mergeCell ref="MF1:ML1"/>
    <mergeCell ref="MN1:MV1"/>
    <mergeCell ref="MX1:ND1"/>
    <mergeCell ref="NF1:NN1"/>
    <mergeCell ref="NP1:NT1"/>
    <mergeCell ref="NW1:OC1"/>
    <mergeCell ref="OE1:OJ1"/>
    <mergeCell ref="OK1:OM1"/>
    <mergeCell ref="OO1:OW1"/>
    <mergeCell ref="OY1:PE1"/>
    <mergeCell ref="PG1:PO1"/>
    <mergeCell ref="PQ1:PW1"/>
    <mergeCell ref="PY1:QG1"/>
    <mergeCell ref="QI1:QO1"/>
    <mergeCell ref="QQ1:QY1"/>
    <mergeCell ref="RA1:RG1"/>
    <mergeCell ref="RJ1:RR1"/>
    <mergeCell ref="RT1:RX1"/>
    <mergeCell ref="SA1:SG1"/>
    <mergeCell ref="SI1:SN1"/>
    <mergeCell ref="SO1:SQ1"/>
    <mergeCell ref="M2:Q2"/>
    <mergeCell ref="R2:S2"/>
    <mergeCell ref="AB2:AF2"/>
    <mergeCell ref="AG2:AH2"/>
    <mergeCell ref="AT2:AX2"/>
    <mergeCell ref="AY2:AZ2"/>
    <mergeCell ref="BI2:BM2"/>
    <mergeCell ref="BN2:BO2"/>
    <mergeCell ref="CA2:CE2"/>
    <mergeCell ref="CF2:CG2"/>
    <mergeCell ref="CP2:CT2"/>
    <mergeCell ref="CU2:CV2"/>
    <mergeCell ref="DH2:DL2"/>
    <mergeCell ref="DM2:DN2"/>
    <mergeCell ref="DW2:EA2"/>
    <mergeCell ref="EB2:EC2"/>
    <mergeCell ref="EO2:ES2"/>
    <mergeCell ref="ET2:EU2"/>
    <mergeCell ref="FD2:FH2"/>
    <mergeCell ref="FI2:FJ2"/>
    <mergeCell ref="FV2:FZ2"/>
    <mergeCell ref="GA2:GB2"/>
    <mergeCell ref="GK2:GO2"/>
    <mergeCell ref="GP2:GQ2"/>
    <mergeCell ref="HC2:HG2"/>
    <mergeCell ref="HH2:HI2"/>
    <mergeCell ref="HR2:HV2"/>
    <mergeCell ref="HW2:HX2"/>
    <mergeCell ref="IJ2:IP2"/>
    <mergeCell ref="IQ2:IR2"/>
    <mergeCell ref="IT2:IX2"/>
    <mergeCell ref="IY2:IZ2"/>
    <mergeCell ref="JB2:JH2"/>
    <mergeCell ref="JI2:JJ2"/>
    <mergeCell ref="JS2:JW2"/>
    <mergeCell ref="JX2:JY2"/>
    <mergeCell ref="KL2:KR2"/>
    <mergeCell ref="KS2:KT2"/>
    <mergeCell ref="KV2:KZ2"/>
    <mergeCell ref="LA2:LB2"/>
    <mergeCell ref="LD2:LJ2"/>
    <mergeCell ref="LK2:LL2"/>
    <mergeCell ref="LN2:LR2"/>
    <mergeCell ref="LS2:LT2"/>
    <mergeCell ref="LV2:MB2"/>
    <mergeCell ref="MC2:MD2"/>
    <mergeCell ref="MF2:MJ2"/>
    <mergeCell ref="MK2:ML2"/>
    <mergeCell ref="MN2:MT2"/>
    <mergeCell ref="MU2:MV2"/>
    <mergeCell ref="MX2:NB2"/>
    <mergeCell ref="NC2:ND2"/>
    <mergeCell ref="NF2:NL2"/>
    <mergeCell ref="NM2:NN2"/>
    <mergeCell ref="NW2:OA2"/>
    <mergeCell ref="OB2:OC2"/>
    <mergeCell ref="OO2:OU2"/>
    <mergeCell ref="OV2:OW2"/>
    <mergeCell ref="OY2:PC2"/>
    <mergeCell ref="PD2:PE2"/>
    <mergeCell ref="PG2:PM2"/>
    <mergeCell ref="PN2:PO2"/>
    <mergeCell ref="PQ2:PU2"/>
    <mergeCell ref="PV2:PW2"/>
    <mergeCell ref="PY2:QE2"/>
    <mergeCell ref="QF2:QG2"/>
    <mergeCell ref="QI2:QM2"/>
    <mergeCell ref="QN2:QO2"/>
    <mergeCell ref="QQ2:QW2"/>
    <mergeCell ref="QX2:QY2"/>
    <mergeCell ref="RA2:RE2"/>
    <mergeCell ref="RF2:RG2"/>
    <mergeCell ref="RJ2:RP2"/>
    <mergeCell ref="RQ2:RR2"/>
    <mergeCell ref="SA2:SE2"/>
    <mergeCell ref="SF2:SG2"/>
    <mergeCell ref="U11:X11"/>
    <mergeCell ref="AJ11:AM11"/>
    <mergeCell ref="BB11:BE11"/>
    <mergeCell ref="BQ11:BT11"/>
    <mergeCell ref="CI11:CL11"/>
    <mergeCell ref="CX11:DA11"/>
    <mergeCell ref="DP11:DS11"/>
    <mergeCell ref="EE11:EH11"/>
    <mergeCell ref="EW11:EZ11"/>
    <mergeCell ref="FL11:FO11"/>
    <mergeCell ref="GD11:GG11"/>
    <mergeCell ref="GS11:GV11"/>
    <mergeCell ref="HK11:HN11"/>
    <mergeCell ref="HZ11:IC11"/>
    <mergeCell ref="JL11:JO11"/>
    <mergeCell ref="KA11:KD11"/>
    <mergeCell ref="NP11:NS11"/>
    <mergeCell ref="OE11:OH11"/>
    <mergeCell ref="RT11:RW11"/>
    <mergeCell ref="SI11:SL1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FY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Q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XAQAAAAAAADUB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C9JdGVtcz48L0xvY2FsUGFja2FnZU1ldGFkYXRhRmlsZT4WAAAAUEsFBgAAAAAAAAAAAAAAAAAAAAAAAAEAAAAA</DataMashup>
</file>

<file path=customXml/itemProps1.xml><?xml version="1.0" encoding="utf-8"?>
<ds:datastoreItem xmlns:ds="http://schemas.openxmlformats.org/officeDocument/2006/customXml" ds:itemID="{2007FE2F-779F-401D-943B-5D05CD0CC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基础数据</vt:lpstr>
      <vt:lpstr>匹配表1065</vt:lpstr>
      <vt:lpstr>3M+作战地图排名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shi</dc:creator>
  <cp:lastModifiedBy>张云。</cp:lastModifiedBy>
  <dcterms:created xsi:type="dcterms:W3CDTF">2015-06-06T02:19:00Z</dcterms:created>
  <dcterms:modified xsi:type="dcterms:W3CDTF">2026-08-30T21:04:40Z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6CE79BEAB0260E8E632A946AF9703C89_43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